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gif" ContentType="image/gif"/>
  <Default Extension="rels" ContentType="application/vnd.openxmlformats-package.relationships+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109"/>
  <workbookPr/>
  <mc:AlternateContent xmlns:mc="http://schemas.openxmlformats.org/markup-compatibility/2006">
    <mc:Choice Requires="x15">
      <x15ac:absPath xmlns:x15ac="http://schemas.microsoft.com/office/spreadsheetml/2010/11/ac" url="/Volumes/karlrknapp/Knapp Corp/Products/Forecasting/"/>
    </mc:Choice>
  </mc:AlternateContent>
  <bookViews>
    <workbookView xWindow="2080" yWindow="820" windowWidth="40680" windowHeight="33420" tabRatio="500" activeTab="1"/>
  </bookViews>
  <sheets>
    <sheet name="DataGoesHere" sheetId="1" r:id="rId1"/>
    <sheet name="Output" sheetId="8" r:id="rId2"/>
    <sheet name="Statistics" sheetId="3" state="hidden" r:id="rId3"/>
    <sheet name="IntermediateCalcs" sheetId="4" state="hidden" r:id="rId4"/>
    <sheet name="Intermediate t and z tests" sheetId="7" state="hidden" r:id="rId5"/>
    <sheet name="License" sheetId="9" r:id="rId6"/>
    <sheet name="Version History" sheetId="11" r:id="rId7"/>
  </sheets>
  <definedNames>
    <definedName name="Data">IntermediateCalcs!$DA$2:$DA$2002</definedName>
    <definedName name="DataTable">IntermediateCalcs!$CY$1:$DA$1993</definedName>
    <definedName name="Paste_or_enter_your_data_on_the_sheet_labeled__Data_Goes_Here__in_column_B._Place_the_label_for_your_data_at_the_top_of_the_column.__A_historgram_for_the_data_and_visualization_of_the_data_series_is_given_below._Tests_for_the_presence_of_a_trend_and_seaso">Output!$C$5</definedName>
    <definedName name="RawData">DataGoesHere!$B$2:$B$2002</definedName>
    <definedName name="rngVActual">OFFSET(IntermediateCalcs!$CZ$1,1,0,COUNTA(IntermediateCalcs!$CV$2:$CV$1993)-COUNTIF(IntermediateCalcs!$CV$2:$CV$1993,""),1)</definedName>
    <definedName name="rngVDeseasonalized">OFFSET(IntermediateCalcs!$DB$1,1,0,COUNTA(IntermediateCalcs!$CV$2:$CV$1993)-COUNTIF(IntermediateCalcs!$CV$2:$CV$1993,""),1)</definedName>
    <definedName name="rngVExpSmoothing">OFFSET(IntermediateCalcs!$DI$1,1,0,COUNTA(IntermediateCalcs!$CV$2:$CV$1993)-COUNTIF(IntermediateCalcs!$CV$2:$CV$1993,""),1)</definedName>
    <definedName name="rngVLabels">OFFSET(IntermediateCalcs!$CV$2,0,0,COUNTA(IntermediateCalcs!$CV$2:$CV$1993)-COUNTIF(IntermediateCalcs!$CV$2:$CV$1993,""),1)</definedName>
    <definedName name="rngVLinReg">OFFSET(IntermediateCalcs!$DQ$1,1,0,COUNTA(IntermediateCalcs!$CV$2:$CV$1993)-COUNTIF(IntermediateCalcs!$CV$2:$CV$1993,""),1)</definedName>
    <definedName name="rngVWMovAvg">OFFSET(IntermediateCalcs!$DY$2,0,0,COUNTA(IntermediateCalcs!$DY$2:$DY$1993)-COUNTIF(IntermediateCalcs!$CV$2:$CV$1993,""),1)</definedName>
    <definedName name="solver_adj" localSheetId="1" hidden="1">Output!$E$47,Output!$G$47,Output!$E$49,Output!$G$49,Output!$I$49,Output!$K$49,Output!$M$49,Output!$O$49</definedName>
    <definedName name="solver_cvg" localSheetId="1" hidden="1">0.0001</definedName>
    <definedName name="solver_drv" localSheetId="1" hidden="1">1</definedName>
    <definedName name="solver_eng" localSheetId="1" hidden="1">1</definedName>
    <definedName name="solver_itr" localSheetId="1" hidden="1">2147483647</definedName>
    <definedName name="solver_lhs1" localSheetId="1" hidden="1">Output!$E$47</definedName>
    <definedName name="solver_lhs2" localSheetId="1" hidden="1">Output!$E$49</definedName>
    <definedName name="solver_lhs3" localSheetId="1" hidden="1">Output!$G$47</definedName>
    <definedName name="solver_lhs4" localSheetId="1" hidden="1">Output!$G$49</definedName>
    <definedName name="solver_lhs5" localSheetId="1" hidden="1">Output!$I$49</definedName>
    <definedName name="solver_lhs6" localSheetId="1" hidden="1">Output!$K$49</definedName>
    <definedName name="solver_lhs7" localSheetId="1" hidden="1">Output!$M$49</definedName>
    <definedName name="solver_lhs8" localSheetId="1" hidden="1">Output!$O$49</definedName>
    <definedName name="solver_lin" localSheetId="1" hidden="1">2</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8</definedName>
    <definedName name="solver_opt" localSheetId="1" hidden="1">Output!$R$42</definedName>
    <definedName name="solver_pre" localSheetId="1" hidden="1">0.000001</definedName>
    <definedName name="solver_rbv" localSheetId="1" hidden="1">1</definedName>
    <definedName name="solver_rel1" localSheetId="1" hidden="1">1</definedName>
    <definedName name="solver_rel2" localSheetId="1" hidden="1">1</definedName>
    <definedName name="solver_rel3" localSheetId="1" hidden="1">1</definedName>
    <definedName name="solver_rel4" localSheetId="1" hidden="1">1</definedName>
    <definedName name="solver_rel5" localSheetId="1" hidden="1">1</definedName>
    <definedName name="solver_rel6" localSheetId="1" hidden="1">1</definedName>
    <definedName name="solver_rel7" localSheetId="1" hidden="1">1</definedName>
    <definedName name="solver_rel8" localSheetId="1" hidden="1">1</definedName>
    <definedName name="solver_rhs1" localSheetId="1" hidden="1">1</definedName>
    <definedName name="solver_rhs2" localSheetId="1" hidden="1">1000</definedName>
    <definedName name="solver_rhs3" localSheetId="1" hidden="1">1</definedName>
    <definedName name="solver_rhs4" localSheetId="1" hidden="1">1000</definedName>
    <definedName name="solver_rhs5" localSheetId="1" hidden="1">1000</definedName>
    <definedName name="solver_rhs6" localSheetId="1" hidden="1">1000</definedName>
    <definedName name="solver_rhs7" localSheetId="1" hidden="1">1000</definedName>
    <definedName name="solver_rhs8" localSheetId="1" hidden="1">1000</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2</definedName>
    <definedName name="solver_val" localSheetId="1" hidden="1">0</definedName>
    <definedName name="solver_ver" localSheetId="1" hidden="1">2</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H4" i="4" l="1"/>
  <c r="AH5" i="4"/>
  <c r="AH2" i="4"/>
  <c r="DA2" i="4"/>
  <c r="DA3" i="4"/>
  <c r="DA4" i="4"/>
  <c r="DA5" i="4"/>
  <c r="DA6" i="4"/>
  <c r="DA7" i="4"/>
  <c r="DA8" i="4"/>
  <c r="DA9" i="4"/>
  <c r="DA10" i="4"/>
  <c r="DA11" i="4"/>
  <c r="DA12" i="4"/>
  <c r="DA13" i="4"/>
  <c r="DA14" i="4"/>
  <c r="DA15" i="4"/>
  <c r="DA16" i="4"/>
  <c r="DA17" i="4"/>
  <c r="DA18" i="4"/>
  <c r="DA19" i="4"/>
  <c r="DA20" i="4"/>
  <c r="DA21" i="4"/>
  <c r="DA22" i="4"/>
  <c r="DA23" i="4"/>
  <c r="DA24" i="4"/>
  <c r="DA25" i="4"/>
  <c r="DA26" i="4"/>
  <c r="DA27" i="4"/>
  <c r="DA28" i="4"/>
  <c r="DA29" i="4"/>
  <c r="DA30" i="4"/>
  <c r="DA31" i="4"/>
  <c r="DA32" i="4"/>
  <c r="DA33" i="4"/>
  <c r="DA34" i="4"/>
  <c r="DA35" i="4"/>
  <c r="DA36" i="4"/>
  <c r="DA37" i="4"/>
  <c r="DA38" i="4"/>
  <c r="DA39" i="4"/>
  <c r="DA40" i="4"/>
  <c r="DA41" i="4"/>
  <c r="DA42" i="4"/>
  <c r="DA43" i="4"/>
  <c r="DA44" i="4"/>
  <c r="DA45" i="4"/>
  <c r="DA46" i="4"/>
  <c r="DA47" i="4"/>
  <c r="DA48" i="4"/>
  <c r="DA49" i="4"/>
  <c r="DA50" i="4"/>
  <c r="DA51" i="4"/>
  <c r="DA52" i="4"/>
  <c r="DA53" i="4"/>
  <c r="DA54" i="4"/>
  <c r="DA55" i="4"/>
  <c r="DA56" i="4"/>
  <c r="DA57" i="4"/>
  <c r="DA58" i="4"/>
  <c r="DA59" i="4"/>
  <c r="DA60" i="4"/>
  <c r="DA61" i="4"/>
  <c r="DA62" i="4"/>
  <c r="DA63" i="4"/>
  <c r="DA64" i="4"/>
  <c r="DA65" i="4"/>
  <c r="DA66" i="4"/>
  <c r="DA67" i="4"/>
  <c r="DA68" i="4"/>
  <c r="DA69" i="4"/>
  <c r="DA70" i="4"/>
  <c r="DA71" i="4"/>
  <c r="DA72" i="4"/>
  <c r="DA73" i="4"/>
  <c r="DA74" i="4"/>
  <c r="DA75" i="4"/>
  <c r="DA76" i="4"/>
  <c r="DA77" i="4"/>
  <c r="DA78" i="4"/>
  <c r="DA79" i="4"/>
  <c r="DA80" i="4"/>
  <c r="DA81" i="4"/>
  <c r="DA82" i="4"/>
  <c r="DA83" i="4"/>
  <c r="DA84" i="4"/>
  <c r="DA85" i="4"/>
  <c r="DA86" i="4"/>
  <c r="DA87" i="4"/>
  <c r="DA88" i="4"/>
  <c r="DA89" i="4"/>
  <c r="DA90" i="4"/>
  <c r="DA91" i="4"/>
  <c r="DA92" i="4"/>
  <c r="DA93" i="4"/>
  <c r="DA94" i="4"/>
  <c r="DA95" i="4"/>
  <c r="DA96" i="4"/>
  <c r="DA97" i="4"/>
  <c r="DA98" i="4"/>
  <c r="DA99" i="4"/>
  <c r="DA100" i="4"/>
  <c r="DA101" i="4"/>
  <c r="DA102" i="4"/>
  <c r="DA103" i="4"/>
  <c r="DA104" i="4"/>
  <c r="DA105" i="4"/>
  <c r="DA106" i="4"/>
  <c r="DA107" i="4"/>
  <c r="DA108" i="4"/>
  <c r="DA109" i="4"/>
  <c r="DA110" i="4"/>
  <c r="DA111" i="4"/>
  <c r="DA112" i="4"/>
  <c r="DA113" i="4"/>
  <c r="DA114" i="4"/>
  <c r="DA115" i="4"/>
  <c r="DA116" i="4"/>
  <c r="DA117" i="4"/>
  <c r="DA118" i="4"/>
  <c r="DA119" i="4"/>
  <c r="DA120" i="4"/>
  <c r="DA121" i="4"/>
  <c r="DA122" i="4"/>
  <c r="DA123" i="4"/>
  <c r="DA124" i="4"/>
  <c r="DA125" i="4"/>
  <c r="DA126" i="4"/>
  <c r="DA127" i="4"/>
  <c r="DA128" i="4"/>
  <c r="DA129" i="4"/>
  <c r="DA130" i="4"/>
  <c r="DA131" i="4"/>
  <c r="DA132" i="4"/>
  <c r="DA133" i="4"/>
  <c r="DA134" i="4"/>
  <c r="DA135" i="4"/>
  <c r="DA136" i="4"/>
  <c r="DA137" i="4"/>
  <c r="DA138" i="4"/>
  <c r="DA139" i="4"/>
  <c r="DA140" i="4"/>
  <c r="DA141" i="4"/>
  <c r="DA142" i="4"/>
  <c r="DA143" i="4"/>
  <c r="DA144" i="4"/>
  <c r="DA145" i="4"/>
  <c r="DA146" i="4"/>
  <c r="DA147" i="4"/>
  <c r="DA148" i="4"/>
  <c r="DA149" i="4"/>
  <c r="DA150" i="4"/>
  <c r="DA151" i="4"/>
  <c r="DA152" i="4"/>
  <c r="DA153" i="4"/>
  <c r="DA154" i="4"/>
  <c r="DA155" i="4"/>
  <c r="DA156" i="4"/>
  <c r="DA157" i="4"/>
  <c r="DA158" i="4"/>
  <c r="DA159" i="4"/>
  <c r="DA160" i="4"/>
  <c r="DA161" i="4"/>
  <c r="DA162" i="4"/>
  <c r="DA163" i="4"/>
  <c r="DA164" i="4"/>
  <c r="DA165" i="4"/>
  <c r="DA166" i="4"/>
  <c r="DA167" i="4"/>
  <c r="DA168" i="4"/>
  <c r="DA169" i="4"/>
  <c r="DA170" i="4"/>
  <c r="DA171" i="4"/>
  <c r="DA172" i="4"/>
  <c r="DA173" i="4"/>
  <c r="DA174" i="4"/>
  <c r="DA175" i="4"/>
  <c r="DA176" i="4"/>
  <c r="DA177" i="4"/>
  <c r="DA178" i="4"/>
  <c r="DA179" i="4"/>
  <c r="DA180" i="4"/>
  <c r="DA181" i="4"/>
  <c r="DA182" i="4"/>
  <c r="DA183" i="4"/>
  <c r="DA184" i="4"/>
  <c r="DA185" i="4"/>
  <c r="DA186" i="4"/>
  <c r="DA187" i="4"/>
  <c r="DA188" i="4"/>
  <c r="DA189" i="4"/>
  <c r="DA190" i="4"/>
  <c r="DA191" i="4"/>
  <c r="DA192" i="4"/>
  <c r="DA193" i="4"/>
  <c r="DA194" i="4"/>
  <c r="DA195" i="4"/>
  <c r="DA196" i="4"/>
  <c r="DA197" i="4"/>
  <c r="DA198" i="4"/>
  <c r="DA199" i="4"/>
  <c r="DA200" i="4"/>
  <c r="DA201" i="4"/>
  <c r="DA202" i="4"/>
  <c r="DA203" i="4"/>
  <c r="DA204" i="4"/>
  <c r="DA205" i="4"/>
  <c r="DA206" i="4"/>
  <c r="DA207" i="4"/>
  <c r="DA208" i="4"/>
  <c r="DA209" i="4"/>
  <c r="DA210" i="4"/>
  <c r="DA211" i="4"/>
  <c r="DA212" i="4"/>
  <c r="DA213" i="4"/>
  <c r="DA214" i="4"/>
  <c r="DA215" i="4"/>
  <c r="DA216" i="4"/>
  <c r="DA217" i="4"/>
  <c r="DA218" i="4"/>
  <c r="DA219" i="4"/>
  <c r="DA220" i="4"/>
  <c r="DA221" i="4"/>
  <c r="DA222" i="4"/>
  <c r="DA223" i="4"/>
  <c r="DA224" i="4"/>
  <c r="DA225" i="4"/>
  <c r="DA226" i="4"/>
  <c r="DA227" i="4"/>
  <c r="DA228" i="4"/>
  <c r="DA229" i="4"/>
  <c r="DA230" i="4"/>
  <c r="DA231" i="4"/>
  <c r="DA232" i="4"/>
  <c r="DA233" i="4"/>
  <c r="DA234" i="4"/>
  <c r="DA235" i="4"/>
  <c r="DA236" i="4"/>
  <c r="DA237" i="4"/>
  <c r="DA238" i="4"/>
  <c r="DA239" i="4"/>
  <c r="DA240" i="4"/>
  <c r="DA241" i="4"/>
  <c r="DA242" i="4"/>
  <c r="DA243" i="4"/>
  <c r="DA244" i="4"/>
  <c r="DA245" i="4"/>
  <c r="DA246" i="4"/>
  <c r="DA247" i="4"/>
  <c r="DA248" i="4"/>
  <c r="DA249" i="4"/>
  <c r="DA250" i="4"/>
  <c r="DA251" i="4"/>
  <c r="DA252" i="4"/>
  <c r="DA253" i="4"/>
  <c r="DA254" i="4"/>
  <c r="DA255" i="4"/>
  <c r="DA256" i="4"/>
  <c r="DA257" i="4"/>
  <c r="DA258" i="4"/>
  <c r="DA259" i="4"/>
  <c r="DA260" i="4"/>
  <c r="DA261" i="4"/>
  <c r="DA262" i="4"/>
  <c r="DA263" i="4"/>
  <c r="DA264" i="4"/>
  <c r="DA265" i="4"/>
  <c r="DA266" i="4"/>
  <c r="DA267" i="4"/>
  <c r="DA268" i="4"/>
  <c r="DA269" i="4"/>
  <c r="DA270" i="4"/>
  <c r="DA271" i="4"/>
  <c r="DA272" i="4"/>
  <c r="DA273" i="4"/>
  <c r="DA274" i="4"/>
  <c r="DA275" i="4"/>
  <c r="DA276" i="4"/>
  <c r="DA277" i="4"/>
  <c r="DA278" i="4"/>
  <c r="DA279" i="4"/>
  <c r="DA280" i="4"/>
  <c r="DA281" i="4"/>
  <c r="DA282" i="4"/>
  <c r="DA283" i="4"/>
  <c r="DA284" i="4"/>
  <c r="DA285" i="4"/>
  <c r="DA286" i="4"/>
  <c r="DA287" i="4"/>
  <c r="DA288" i="4"/>
  <c r="DA289" i="4"/>
  <c r="DA290" i="4"/>
  <c r="DA291" i="4"/>
  <c r="DA292" i="4"/>
  <c r="DA293" i="4"/>
  <c r="DA294" i="4"/>
  <c r="DA295" i="4"/>
  <c r="DA296" i="4"/>
  <c r="DA297" i="4"/>
  <c r="DA298" i="4"/>
  <c r="DA299" i="4"/>
  <c r="DA300" i="4"/>
  <c r="DA301" i="4"/>
  <c r="DA302" i="4"/>
  <c r="DA303" i="4"/>
  <c r="DA304" i="4"/>
  <c r="DA305" i="4"/>
  <c r="DA306" i="4"/>
  <c r="DA307" i="4"/>
  <c r="DA308" i="4"/>
  <c r="DA309" i="4"/>
  <c r="DA310" i="4"/>
  <c r="DA311" i="4"/>
  <c r="DA312" i="4"/>
  <c r="DA313" i="4"/>
  <c r="DA314" i="4"/>
  <c r="DA315" i="4"/>
  <c r="DA316" i="4"/>
  <c r="DA317" i="4"/>
  <c r="DA318" i="4"/>
  <c r="DA319" i="4"/>
  <c r="DA320" i="4"/>
  <c r="DA321" i="4"/>
  <c r="DA322" i="4"/>
  <c r="DA323" i="4"/>
  <c r="DA324" i="4"/>
  <c r="DA325" i="4"/>
  <c r="DA326" i="4"/>
  <c r="DA327" i="4"/>
  <c r="DA328" i="4"/>
  <c r="DA329" i="4"/>
  <c r="DA330" i="4"/>
  <c r="DA331" i="4"/>
  <c r="DA332" i="4"/>
  <c r="DA333" i="4"/>
  <c r="DA334" i="4"/>
  <c r="DA335" i="4"/>
  <c r="DA336" i="4"/>
  <c r="DA337" i="4"/>
  <c r="DA338" i="4"/>
  <c r="DA339" i="4"/>
  <c r="DA340" i="4"/>
  <c r="DA341" i="4"/>
  <c r="DA342" i="4"/>
  <c r="DA343" i="4"/>
  <c r="DA344" i="4"/>
  <c r="DA345" i="4"/>
  <c r="DA346" i="4"/>
  <c r="DA347" i="4"/>
  <c r="DA348" i="4"/>
  <c r="DA349" i="4"/>
  <c r="DA350" i="4"/>
  <c r="DA351" i="4"/>
  <c r="DA352" i="4"/>
  <c r="DA353" i="4"/>
  <c r="DA354" i="4"/>
  <c r="DA355" i="4"/>
  <c r="DA356" i="4"/>
  <c r="DA357" i="4"/>
  <c r="DA358" i="4"/>
  <c r="DA359" i="4"/>
  <c r="DA360" i="4"/>
  <c r="DA361" i="4"/>
  <c r="DA362" i="4"/>
  <c r="DA363" i="4"/>
  <c r="DA364" i="4"/>
  <c r="DA365" i="4"/>
  <c r="DA366" i="4"/>
  <c r="DA367" i="4"/>
  <c r="DA368" i="4"/>
  <c r="DA369" i="4"/>
  <c r="DA370" i="4"/>
  <c r="DA371" i="4"/>
  <c r="DA372" i="4"/>
  <c r="DA373" i="4"/>
  <c r="DA374" i="4"/>
  <c r="DA375" i="4"/>
  <c r="DA376" i="4"/>
  <c r="DA377" i="4"/>
  <c r="DA378" i="4"/>
  <c r="DA379" i="4"/>
  <c r="DA380" i="4"/>
  <c r="DA381" i="4"/>
  <c r="DA382" i="4"/>
  <c r="DA383" i="4"/>
  <c r="DA384" i="4"/>
  <c r="DA385" i="4"/>
  <c r="DA386" i="4"/>
  <c r="DA387" i="4"/>
  <c r="DA388" i="4"/>
  <c r="DA389" i="4"/>
  <c r="DA390" i="4"/>
  <c r="DA391" i="4"/>
  <c r="DA392" i="4"/>
  <c r="DA393" i="4"/>
  <c r="DA394" i="4"/>
  <c r="DA395" i="4"/>
  <c r="DA396" i="4"/>
  <c r="DA397" i="4"/>
  <c r="DA398" i="4"/>
  <c r="DA399" i="4"/>
  <c r="DA400" i="4"/>
  <c r="DA401" i="4"/>
  <c r="DA402" i="4"/>
  <c r="DA403" i="4"/>
  <c r="DA404" i="4"/>
  <c r="DA405" i="4"/>
  <c r="DA406" i="4"/>
  <c r="DA407" i="4"/>
  <c r="DA408" i="4"/>
  <c r="DA409" i="4"/>
  <c r="DA410" i="4"/>
  <c r="DA411" i="4"/>
  <c r="DA412" i="4"/>
  <c r="DA413" i="4"/>
  <c r="DA414" i="4"/>
  <c r="DA415" i="4"/>
  <c r="DA416" i="4"/>
  <c r="DA417" i="4"/>
  <c r="DA418" i="4"/>
  <c r="DA419" i="4"/>
  <c r="DA420" i="4"/>
  <c r="DA421" i="4"/>
  <c r="DA422" i="4"/>
  <c r="DA423" i="4"/>
  <c r="DA424" i="4"/>
  <c r="DA425" i="4"/>
  <c r="DA426" i="4"/>
  <c r="DA427" i="4"/>
  <c r="DA428" i="4"/>
  <c r="DA429" i="4"/>
  <c r="DA430" i="4"/>
  <c r="DA431" i="4"/>
  <c r="DA432" i="4"/>
  <c r="DA433" i="4"/>
  <c r="DA434" i="4"/>
  <c r="DA435" i="4"/>
  <c r="DA436" i="4"/>
  <c r="DA437" i="4"/>
  <c r="DA438" i="4"/>
  <c r="DA439" i="4"/>
  <c r="DA440" i="4"/>
  <c r="DA441" i="4"/>
  <c r="DA442" i="4"/>
  <c r="DA443" i="4"/>
  <c r="DA444" i="4"/>
  <c r="DA445" i="4"/>
  <c r="DA446" i="4"/>
  <c r="DA447" i="4"/>
  <c r="DA448" i="4"/>
  <c r="DA449" i="4"/>
  <c r="DA450" i="4"/>
  <c r="DA451" i="4"/>
  <c r="DA452" i="4"/>
  <c r="DA453" i="4"/>
  <c r="DA454" i="4"/>
  <c r="DA455" i="4"/>
  <c r="DA456" i="4"/>
  <c r="DA457" i="4"/>
  <c r="DA458" i="4"/>
  <c r="DA459" i="4"/>
  <c r="DA460" i="4"/>
  <c r="DA461" i="4"/>
  <c r="DA462" i="4"/>
  <c r="DA463" i="4"/>
  <c r="DA464" i="4"/>
  <c r="DA465" i="4"/>
  <c r="DA466" i="4"/>
  <c r="DA467" i="4"/>
  <c r="DA468" i="4"/>
  <c r="DA469" i="4"/>
  <c r="DA470" i="4"/>
  <c r="DA471" i="4"/>
  <c r="DA472" i="4"/>
  <c r="DA473" i="4"/>
  <c r="DA474" i="4"/>
  <c r="DA475" i="4"/>
  <c r="DA476" i="4"/>
  <c r="DA477" i="4"/>
  <c r="DA478" i="4"/>
  <c r="DA479" i="4"/>
  <c r="DA480" i="4"/>
  <c r="DA481" i="4"/>
  <c r="DA482" i="4"/>
  <c r="DA483" i="4"/>
  <c r="DA484" i="4"/>
  <c r="DA485" i="4"/>
  <c r="DA486" i="4"/>
  <c r="DA487" i="4"/>
  <c r="DA488" i="4"/>
  <c r="DA489" i="4"/>
  <c r="DA490" i="4"/>
  <c r="DA491" i="4"/>
  <c r="DA492" i="4"/>
  <c r="DA493" i="4"/>
  <c r="DA494" i="4"/>
  <c r="DA495" i="4"/>
  <c r="DA496" i="4"/>
  <c r="DA497" i="4"/>
  <c r="DA498" i="4"/>
  <c r="DA499" i="4"/>
  <c r="DA500" i="4"/>
  <c r="DA501" i="4"/>
  <c r="DA502" i="4"/>
  <c r="DA503" i="4"/>
  <c r="DA504" i="4"/>
  <c r="DA505" i="4"/>
  <c r="DA506" i="4"/>
  <c r="DA507" i="4"/>
  <c r="DA508" i="4"/>
  <c r="DA509" i="4"/>
  <c r="DA510" i="4"/>
  <c r="DA511" i="4"/>
  <c r="DA512" i="4"/>
  <c r="DA513" i="4"/>
  <c r="DA514" i="4"/>
  <c r="DA515" i="4"/>
  <c r="DA516" i="4"/>
  <c r="DA517" i="4"/>
  <c r="DA518" i="4"/>
  <c r="DA519" i="4"/>
  <c r="DA520" i="4"/>
  <c r="DA521" i="4"/>
  <c r="DA522" i="4"/>
  <c r="DA523" i="4"/>
  <c r="DA524" i="4"/>
  <c r="DA525" i="4"/>
  <c r="DA526" i="4"/>
  <c r="DA527" i="4"/>
  <c r="DA528" i="4"/>
  <c r="DA529" i="4"/>
  <c r="DA530" i="4"/>
  <c r="DA531" i="4"/>
  <c r="DA532" i="4"/>
  <c r="DA533" i="4"/>
  <c r="DA534" i="4"/>
  <c r="DA535" i="4"/>
  <c r="DA536" i="4"/>
  <c r="DA537" i="4"/>
  <c r="DA538" i="4"/>
  <c r="DA539" i="4"/>
  <c r="DA540" i="4"/>
  <c r="DA541" i="4"/>
  <c r="DA542" i="4"/>
  <c r="DA543" i="4"/>
  <c r="DA544" i="4"/>
  <c r="DA545" i="4"/>
  <c r="DA546" i="4"/>
  <c r="DA547" i="4"/>
  <c r="DA548" i="4"/>
  <c r="DA549" i="4"/>
  <c r="DA550" i="4"/>
  <c r="DA551" i="4"/>
  <c r="DA552" i="4"/>
  <c r="DA553" i="4"/>
  <c r="DA554" i="4"/>
  <c r="DA555" i="4"/>
  <c r="DA556" i="4"/>
  <c r="DA557" i="4"/>
  <c r="DA558" i="4"/>
  <c r="DA559" i="4"/>
  <c r="DA560" i="4"/>
  <c r="DA561" i="4"/>
  <c r="DA562" i="4"/>
  <c r="DA563" i="4"/>
  <c r="DA564" i="4"/>
  <c r="DA565" i="4"/>
  <c r="DA566" i="4"/>
  <c r="DA567" i="4"/>
  <c r="DA568" i="4"/>
  <c r="DA569" i="4"/>
  <c r="DA570" i="4"/>
  <c r="DA571" i="4"/>
  <c r="DA572" i="4"/>
  <c r="DA573" i="4"/>
  <c r="DA574" i="4"/>
  <c r="DA575" i="4"/>
  <c r="DA576" i="4"/>
  <c r="DA577" i="4"/>
  <c r="DA578" i="4"/>
  <c r="DA579" i="4"/>
  <c r="DA580" i="4"/>
  <c r="DA581" i="4"/>
  <c r="DA582" i="4"/>
  <c r="DA583" i="4"/>
  <c r="DA584" i="4"/>
  <c r="DA585" i="4"/>
  <c r="DA586" i="4"/>
  <c r="DA587" i="4"/>
  <c r="DA588" i="4"/>
  <c r="DA589" i="4"/>
  <c r="DA590" i="4"/>
  <c r="DA591" i="4"/>
  <c r="DA592" i="4"/>
  <c r="DA593" i="4"/>
  <c r="DA594" i="4"/>
  <c r="DA595" i="4"/>
  <c r="DA596" i="4"/>
  <c r="DA597" i="4"/>
  <c r="DA598" i="4"/>
  <c r="DA599" i="4"/>
  <c r="DA600" i="4"/>
  <c r="DA601" i="4"/>
  <c r="DA602" i="4"/>
  <c r="DA603" i="4"/>
  <c r="DA604" i="4"/>
  <c r="DA605" i="4"/>
  <c r="DA606" i="4"/>
  <c r="DA607" i="4"/>
  <c r="DA608" i="4"/>
  <c r="DA609" i="4"/>
  <c r="DA610" i="4"/>
  <c r="DA611" i="4"/>
  <c r="DA612" i="4"/>
  <c r="DA613" i="4"/>
  <c r="DA614" i="4"/>
  <c r="DA615" i="4"/>
  <c r="DA616" i="4"/>
  <c r="DA617" i="4"/>
  <c r="DA618" i="4"/>
  <c r="DA619" i="4"/>
  <c r="DA620" i="4"/>
  <c r="DA621" i="4"/>
  <c r="DA622" i="4"/>
  <c r="DA623" i="4"/>
  <c r="DA624" i="4"/>
  <c r="DA625" i="4"/>
  <c r="DA626" i="4"/>
  <c r="DA627" i="4"/>
  <c r="DA628" i="4"/>
  <c r="DA629" i="4"/>
  <c r="DA630" i="4"/>
  <c r="DA631" i="4"/>
  <c r="DA632" i="4"/>
  <c r="DA633" i="4"/>
  <c r="DA634" i="4"/>
  <c r="DA635" i="4"/>
  <c r="DA636" i="4"/>
  <c r="DA637" i="4"/>
  <c r="DA638" i="4"/>
  <c r="DA639" i="4"/>
  <c r="DA640" i="4"/>
  <c r="DA641" i="4"/>
  <c r="DA642" i="4"/>
  <c r="DA643" i="4"/>
  <c r="DA644" i="4"/>
  <c r="DA645" i="4"/>
  <c r="DA646" i="4"/>
  <c r="DA647" i="4"/>
  <c r="DA648" i="4"/>
  <c r="DA649" i="4"/>
  <c r="DA650" i="4"/>
  <c r="DA651" i="4"/>
  <c r="DA652" i="4"/>
  <c r="DA653" i="4"/>
  <c r="DA654" i="4"/>
  <c r="DA655" i="4"/>
  <c r="DA656" i="4"/>
  <c r="DA657" i="4"/>
  <c r="DA658" i="4"/>
  <c r="DA659" i="4"/>
  <c r="DA660" i="4"/>
  <c r="DA661" i="4"/>
  <c r="DA662" i="4"/>
  <c r="DA663" i="4"/>
  <c r="DA664" i="4"/>
  <c r="DA665" i="4"/>
  <c r="DA666" i="4"/>
  <c r="DA667" i="4"/>
  <c r="DA668" i="4"/>
  <c r="DA669" i="4"/>
  <c r="DA670" i="4"/>
  <c r="DA671" i="4"/>
  <c r="DA672" i="4"/>
  <c r="DA673" i="4"/>
  <c r="DA674" i="4"/>
  <c r="DA675" i="4"/>
  <c r="DA676" i="4"/>
  <c r="DA677" i="4"/>
  <c r="DA678" i="4"/>
  <c r="DA679" i="4"/>
  <c r="DA680" i="4"/>
  <c r="DA681" i="4"/>
  <c r="DA682" i="4"/>
  <c r="DA683" i="4"/>
  <c r="DA684" i="4"/>
  <c r="DA685" i="4"/>
  <c r="DA686" i="4"/>
  <c r="DA687" i="4"/>
  <c r="DA688" i="4"/>
  <c r="DA689" i="4"/>
  <c r="DA690" i="4"/>
  <c r="DA691" i="4"/>
  <c r="DA692" i="4"/>
  <c r="DA693" i="4"/>
  <c r="DA694" i="4"/>
  <c r="DA695" i="4"/>
  <c r="DA696" i="4"/>
  <c r="DA697" i="4"/>
  <c r="DA698" i="4"/>
  <c r="DA699" i="4"/>
  <c r="DA700" i="4"/>
  <c r="DA701" i="4"/>
  <c r="DA702" i="4"/>
  <c r="DA703" i="4"/>
  <c r="DA704" i="4"/>
  <c r="DA705" i="4"/>
  <c r="DA706" i="4"/>
  <c r="DA707" i="4"/>
  <c r="DA708" i="4"/>
  <c r="DA709" i="4"/>
  <c r="DA710" i="4"/>
  <c r="DA711" i="4"/>
  <c r="DA712" i="4"/>
  <c r="DA713" i="4"/>
  <c r="DA714" i="4"/>
  <c r="DA715" i="4"/>
  <c r="DA716" i="4"/>
  <c r="DA717" i="4"/>
  <c r="DA718" i="4"/>
  <c r="DA719" i="4"/>
  <c r="DA720" i="4"/>
  <c r="DA721" i="4"/>
  <c r="DA722" i="4"/>
  <c r="DA723" i="4"/>
  <c r="DA724" i="4"/>
  <c r="DA725" i="4"/>
  <c r="DA726" i="4"/>
  <c r="DA727" i="4"/>
  <c r="DA728" i="4"/>
  <c r="DA729" i="4"/>
  <c r="DA730" i="4"/>
  <c r="DA731" i="4"/>
  <c r="DA732" i="4"/>
  <c r="DA733" i="4"/>
  <c r="DA734" i="4"/>
  <c r="DA735" i="4"/>
  <c r="DA736" i="4"/>
  <c r="DA737" i="4"/>
  <c r="DA738" i="4"/>
  <c r="DA739" i="4"/>
  <c r="DA740" i="4"/>
  <c r="DA741" i="4"/>
  <c r="DA742" i="4"/>
  <c r="DA743" i="4"/>
  <c r="DA744" i="4"/>
  <c r="DA745" i="4"/>
  <c r="DA746" i="4"/>
  <c r="DA747" i="4"/>
  <c r="DA748" i="4"/>
  <c r="DA749" i="4"/>
  <c r="DA750" i="4"/>
  <c r="DA751" i="4"/>
  <c r="DA752" i="4"/>
  <c r="DA753" i="4"/>
  <c r="DA754" i="4"/>
  <c r="DA755" i="4"/>
  <c r="DA756" i="4"/>
  <c r="DA757" i="4"/>
  <c r="DA758" i="4"/>
  <c r="DA759" i="4"/>
  <c r="DA760" i="4"/>
  <c r="DA761" i="4"/>
  <c r="DA762" i="4"/>
  <c r="DA763" i="4"/>
  <c r="DA764" i="4"/>
  <c r="DA765" i="4"/>
  <c r="DA766" i="4"/>
  <c r="DA767" i="4"/>
  <c r="DA768" i="4"/>
  <c r="DA769" i="4"/>
  <c r="DA770" i="4"/>
  <c r="DA771" i="4"/>
  <c r="DA772" i="4"/>
  <c r="DA773" i="4"/>
  <c r="DA774" i="4"/>
  <c r="DA775" i="4"/>
  <c r="DA776" i="4"/>
  <c r="DA777" i="4"/>
  <c r="DA778" i="4"/>
  <c r="DA779" i="4"/>
  <c r="DA780" i="4"/>
  <c r="DA781" i="4"/>
  <c r="DA782" i="4"/>
  <c r="DA783" i="4"/>
  <c r="DA784" i="4"/>
  <c r="DA785" i="4"/>
  <c r="DA786" i="4"/>
  <c r="DA787" i="4"/>
  <c r="DA788" i="4"/>
  <c r="DA789" i="4"/>
  <c r="DA790" i="4"/>
  <c r="DA791" i="4"/>
  <c r="DA792" i="4"/>
  <c r="DA793" i="4"/>
  <c r="DA794" i="4"/>
  <c r="DA795" i="4"/>
  <c r="DA796" i="4"/>
  <c r="DA797" i="4"/>
  <c r="DA798" i="4"/>
  <c r="DA799" i="4"/>
  <c r="DA800" i="4"/>
  <c r="DA801" i="4"/>
  <c r="DA802" i="4"/>
  <c r="DA803" i="4"/>
  <c r="DA804" i="4"/>
  <c r="DA805" i="4"/>
  <c r="DA806" i="4"/>
  <c r="DA807" i="4"/>
  <c r="DA808" i="4"/>
  <c r="DA809" i="4"/>
  <c r="DA810" i="4"/>
  <c r="DA811" i="4"/>
  <c r="DA812" i="4"/>
  <c r="DA813" i="4"/>
  <c r="DA814" i="4"/>
  <c r="DA815" i="4"/>
  <c r="DA816" i="4"/>
  <c r="DA817" i="4"/>
  <c r="DA818" i="4"/>
  <c r="DA819" i="4"/>
  <c r="DA820" i="4"/>
  <c r="DA821" i="4"/>
  <c r="DA822" i="4"/>
  <c r="DA823" i="4"/>
  <c r="DA824" i="4"/>
  <c r="DA825" i="4"/>
  <c r="DA826" i="4"/>
  <c r="DA827" i="4"/>
  <c r="DA828" i="4"/>
  <c r="DA829" i="4"/>
  <c r="DA830" i="4"/>
  <c r="DA831" i="4"/>
  <c r="DA832" i="4"/>
  <c r="DA833" i="4"/>
  <c r="DA834" i="4"/>
  <c r="DA835" i="4"/>
  <c r="DA836" i="4"/>
  <c r="DA837" i="4"/>
  <c r="DA838" i="4"/>
  <c r="DA839" i="4"/>
  <c r="DA840" i="4"/>
  <c r="DA841" i="4"/>
  <c r="DA842" i="4"/>
  <c r="DA843" i="4"/>
  <c r="DA844" i="4"/>
  <c r="DA845" i="4"/>
  <c r="DA846" i="4"/>
  <c r="DA847" i="4"/>
  <c r="DA848" i="4"/>
  <c r="DA849" i="4"/>
  <c r="DA850" i="4"/>
  <c r="DA851" i="4"/>
  <c r="DA852" i="4"/>
  <c r="DA853" i="4"/>
  <c r="DA854" i="4"/>
  <c r="DA855" i="4"/>
  <c r="DA856" i="4"/>
  <c r="DA857" i="4"/>
  <c r="DA858" i="4"/>
  <c r="DA859" i="4"/>
  <c r="DA860" i="4"/>
  <c r="DA861" i="4"/>
  <c r="DA862" i="4"/>
  <c r="DA863" i="4"/>
  <c r="DA864" i="4"/>
  <c r="DA865" i="4"/>
  <c r="DA866" i="4"/>
  <c r="DA867" i="4"/>
  <c r="DA868" i="4"/>
  <c r="DA869" i="4"/>
  <c r="DA870" i="4"/>
  <c r="DA871" i="4"/>
  <c r="DA872" i="4"/>
  <c r="DA873" i="4"/>
  <c r="DA874" i="4"/>
  <c r="DA875" i="4"/>
  <c r="DA876" i="4"/>
  <c r="DA877" i="4"/>
  <c r="DA878" i="4"/>
  <c r="DA879" i="4"/>
  <c r="DA880" i="4"/>
  <c r="DA881" i="4"/>
  <c r="DA882" i="4"/>
  <c r="DA883" i="4"/>
  <c r="DA884" i="4"/>
  <c r="DA885" i="4"/>
  <c r="DA886" i="4"/>
  <c r="DA887" i="4"/>
  <c r="DA888" i="4"/>
  <c r="DA889" i="4"/>
  <c r="DA890" i="4"/>
  <c r="DA891" i="4"/>
  <c r="DA892" i="4"/>
  <c r="DA893" i="4"/>
  <c r="DA894" i="4"/>
  <c r="DA895" i="4"/>
  <c r="DA896" i="4"/>
  <c r="DA897" i="4"/>
  <c r="DA898" i="4"/>
  <c r="DA899" i="4"/>
  <c r="DA900" i="4"/>
  <c r="DA901" i="4"/>
  <c r="DA902" i="4"/>
  <c r="DA903" i="4"/>
  <c r="DA904" i="4"/>
  <c r="DA905" i="4"/>
  <c r="DA906" i="4"/>
  <c r="DA907" i="4"/>
  <c r="DA908" i="4"/>
  <c r="DA909" i="4"/>
  <c r="DA910" i="4"/>
  <c r="DA911" i="4"/>
  <c r="DA912" i="4"/>
  <c r="DA913" i="4"/>
  <c r="DA914" i="4"/>
  <c r="DA915" i="4"/>
  <c r="DA916" i="4"/>
  <c r="DA917" i="4"/>
  <c r="DA918" i="4"/>
  <c r="DA919" i="4"/>
  <c r="DA920" i="4"/>
  <c r="DA921" i="4"/>
  <c r="DA922" i="4"/>
  <c r="DA923" i="4"/>
  <c r="DA924" i="4"/>
  <c r="DA925" i="4"/>
  <c r="DA926" i="4"/>
  <c r="DA927" i="4"/>
  <c r="DA928" i="4"/>
  <c r="DA929" i="4"/>
  <c r="DA930" i="4"/>
  <c r="DA931" i="4"/>
  <c r="DA932" i="4"/>
  <c r="DA933" i="4"/>
  <c r="DA934" i="4"/>
  <c r="DA935" i="4"/>
  <c r="DA936" i="4"/>
  <c r="DA937" i="4"/>
  <c r="DA938" i="4"/>
  <c r="DA939" i="4"/>
  <c r="DA940" i="4"/>
  <c r="DA941" i="4"/>
  <c r="DA942" i="4"/>
  <c r="DA943" i="4"/>
  <c r="DA944" i="4"/>
  <c r="DA945" i="4"/>
  <c r="DA946" i="4"/>
  <c r="DA947" i="4"/>
  <c r="DA948" i="4"/>
  <c r="DA949" i="4"/>
  <c r="DA950" i="4"/>
  <c r="DA951" i="4"/>
  <c r="DA952" i="4"/>
  <c r="DA953" i="4"/>
  <c r="DA954" i="4"/>
  <c r="DA955" i="4"/>
  <c r="DA956" i="4"/>
  <c r="DA957" i="4"/>
  <c r="DA958" i="4"/>
  <c r="DA959" i="4"/>
  <c r="DA960" i="4"/>
  <c r="DA961" i="4"/>
  <c r="DA962" i="4"/>
  <c r="DA963" i="4"/>
  <c r="DA964" i="4"/>
  <c r="DA965" i="4"/>
  <c r="DA966" i="4"/>
  <c r="DA967" i="4"/>
  <c r="DA968" i="4"/>
  <c r="DA969" i="4"/>
  <c r="DA970" i="4"/>
  <c r="DA971" i="4"/>
  <c r="DA972" i="4"/>
  <c r="DA973" i="4"/>
  <c r="DA974" i="4"/>
  <c r="DA975" i="4"/>
  <c r="DA976" i="4"/>
  <c r="DA977" i="4"/>
  <c r="DA978" i="4"/>
  <c r="DA979" i="4"/>
  <c r="DA980" i="4"/>
  <c r="DA981" i="4"/>
  <c r="DA982" i="4"/>
  <c r="DA983" i="4"/>
  <c r="DA984" i="4"/>
  <c r="DA985" i="4"/>
  <c r="DA986" i="4"/>
  <c r="DA987" i="4"/>
  <c r="DA988" i="4"/>
  <c r="DA989" i="4"/>
  <c r="DA990" i="4"/>
  <c r="DA991" i="4"/>
  <c r="DA992" i="4"/>
  <c r="DA993" i="4"/>
  <c r="DA994" i="4"/>
  <c r="DA995" i="4"/>
  <c r="DA996" i="4"/>
  <c r="DA997" i="4"/>
  <c r="DA998" i="4"/>
  <c r="DA999" i="4"/>
  <c r="DA1000" i="4"/>
  <c r="DA1001" i="4"/>
  <c r="DA1002" i="4"/>
  <c r="DA1003" i="4"/>
  <c r="DA1004" i="4"/>
  <c r="DA1005" i="4"/>
  <c r="DA1006" i="4"/>
  <c r="DA1007" i="4"/>
  <c r="DA1008" i="4"/>
  <c r="DA1009" i="4"/>
  <c r="DA1010" i="4"/>
  <c r="DA1011" i="4"/>
  <c r="DA1012" i="4"/>
  <c r="DA1013" i="4"/>
  <c r="DA1014" i="4"/>
  <c r="DA1015" i="4"/>
  <c r="DA1016" i="4"/>
  <c r="DA1017" i="4"/>
  <c r="DA1018" i="4"/>
  <c r="DA1019" i="4"/>
  <c r="DA1020" i="4"/>
  <c r="DA1021" i="4"/>
  <c r="DA1022" i="4"/>
  <c r="DA1023" i="4"/>
  <c r="DA1024" i="4"/>
  <c r="DA1025" i="4"/>
  <c r="DA1026" i="4"/>
  <c r="DA1027" i="4"/>
  <c r="DA1028" i="4"/>
  <c r="DA1029" i="4"/>
  <c r="DA1030" i="4"/>
  <c r="DA1031" i="4"/>
  <c r="DA1032" i="4"/>
  <c r="DA1033" i="4"/>
  <c r="DA1034" i="4"/>
  <c r="DA1035" i="4"/>
  <c r="DA1036" i="4"/>
  <c r="DA1037" i="4"/>
  <c r="DA1038" i="4"/>
  <c r="DA1039" i="4"/>
  <c r="DA1040" i="4"/>
  <c r="DA1041" i="4"/>
  <c r="DA1042" i="4"/>
  <c r="DA1043" i="4"/>
  <c r="DA1044" i="4"/>
  <c r="DA1045" i="4"/>
  <c r="DA1046" i="4"/>
  <c r="DA1047" i="4"/>
  <c r="DA1048" i="4"/>
  <c r="DA1049" i="4"/>
  <c r="DA1050" i="4"/>
  <c r="DA1051" i="4"/>
  <c r="DA1052" i="4"/>
  <c r="DA1053" i="4"/>
  <c r="DA1054" i="4"/>
  <c r="DA1055" i="4"/>
  <c r="DA1056" i="4"/>
  <c r="DA1057" i="4"/>
  <c r="DA1058" i="4"/>
  <c r="DA1059" i="4"/>
  <c r="DA1060" i="4"/>
  <c r="DA1061" i="4"/>
  <c r="DA1062" i="4"/>
  <c r="DA1063" i="4"/>
  <c r="DA1064" i="4"/>
  <c r="DA1065" i="4"/>
  <c r="DA1066" i="4"/>
  <c r="DA1067" i="4"/>
  <c r="DA1068" i="4"/>
  <c r="DA1069" i="4"/>
  <c r="DA1070" i="4"/>
  <c r="DA1071" i="4"/>
  <c r="DA1072" i="4"/>
  <c r="DA1073" i="4"/>
  <c r="DA1074" i="4"/>
  <c r="DA1075" i="4"/>
  <c r="DA1076" i="4"/>
  <c r="DA1077" i="4"/>
  <c r="DA1078" i="4"/>
  <c r="DA1079" i="4"/>
  <c r="DA1080" i="4"/>
  <c r="DA1081" i="4"/>
  <c r="DA1082" i="4"/>
  <c r="DA1083" i="4"/>
  <c r="DA1084" i="4"/>
  <c r="DA1085" i="4"/>
  <c r="DA1086" i="4"/>
  <c r="DA1087" i="4"/>
  <c r="DA1088" i="4"/>
  <c r="DA1089" i="4"/>
  <c r="DA1090" i="4"/>
  <c r="DA1091" i="4"/>
  <c r="DA1092" i="4"/>
  <c r="DA1093" i="4"/>
  <c r="DA1094" i="4"/>
  <c r="DA1095" i="4"/>
  <c r="DA1096" i="4"/>
  <c r="DA1097" i="4"/>
  <c r="DA1098" i="4"/>
  <c r="DA1099" i="4"/>
  <c r="DA1100" i="4"/>
  <c r="DA1101" i="4"/>
  <c r="DA1102" i="4"/>
  <c r="DA1103" i="4"/>
  <c r="DA1104" i="4"/>
  <c r="DA1105" i="4"/>
  <c r="DA1106" i="4"/>
  <c r="DA1107" i="4"/>
  <c r="DA1108" i="4"/>
  <c r="DA1109" i="4"/>
  <c r="DA1110" i="4"/>
  <c r="DA1111" i="4"/>
  <c r="DA1112" i="4"/>
  <c r="DA1113" i="4"/>
  <c r="DA1114" i="4"/>
  <c r="DA1115" i="4"/>
  <c r="DA1116" i="4"/>
  <c r="DA1117" i="4"/>
  <c r="DA1118" i="4"/>
  <c r="DA1119" i="4"/>
  <c r="DA1120" i="4"/>
  <c r="DA1121" i="4"/>
  <c r="DA1122" i="4"/>
  <c r="DA1123" i="4"/>
  <c r="DA1124" i="4"/>
  <c r="DA1125" i="4"/>
  <c r="DA1126" i="4"/>
  <c r="DA1127" i="4"/>
  <c r="DA1128" i="4"/>
  <c r="DA1129" i="4"/>
  <c r="DA1130" i="4"/>
  <c r="DA1131" i="4"/>
  <c r="DA1132" i="4"/>
  <c r="DA1133" i="4"/>
  <c r="DA1134" i="4"/>
  <c r="DA1135" i="4"/>
  <c r="DA1136" i="4"/>
  <c r="DA1137" i="4"/>
  <c r="DA1138" i="4"/>
  <c r="DA1139" i="4"/>
  <c r="DA1140" i="4"/>
  <c r="DA1141" i="4"/>
  <c r="DA1142" i="4"/>
  <c r="DA1143" i="4"/>
  <c r="DA1144" i="4"/>
  <c r="DA1145" i="4"/>
  <c r="DA1146" i="4"/>
  <c r="DA1147" i="4"/>
  <c r="DA1148" i="4"/>
  <c r="DA1149" i="4"/>
  <c r="DA1150" i="4"/>
  <c r="DA1151" i="4"/>
  <c r="DA1152" i="4"/>
  <c r="DA1153" i="4"/>
  <c r="DA1154" i="4"/>
  <c r="DA1155" i="4"/>
  <c r="DA1156" i="4"/>
  <c r="DA1157" i="4"/>
  <c r="DA1158" i="4"/>
  <c r="DA1159" i="4"/>
  <c r="DA1160" i="4"/>
  <c r="DA1161" i="4"/>
  <c r="DA1162" i="4"/>
  <c r="DA1163" i="4"/>
  <c r="DA1164" i="4"/>
  <c r="DA1165" i="4"/>
  <c r="DA1166" i="4"/>
  <c r="DA1167" i="4"/>
  <c r="DA1168" i="4"/>
  <c r="DA1169" i="4"/>
  <c r="DA1170" i="4"/>
  <c r="DA1171" i="4"/>
  <c r="DA1172" i="4"/>
  <c r="DA1173" i="4"/>
  <c r="DA1174" i="4"/>
  <c r="DA1175" i="4"/>
  <c r="DA1176" i="4"/>
  <c r="DA1177" i="4"/>
  <c r="DA1178" i="4"/>
  <c r="DA1179" i="4"/>
  <c r="DA1180" i="4"/>
  <c r="DA1181" i="4"/>
  <c r="DA1182" i="4"/>
  <c r="DA1183" i="4"/>
  <c r="DA1184" i="4"/>
  <c r="DA1185" i="4"/>
  <c r="DA1186" i="4"/>
  <c r="DA1187" i="4"/>
  <c r="DA1188" i="4"/>
  <c r="DA1189" i="4"/>
  <c r="DA1190" i="4"/>
  <c r="DA1191" i="4"/>
  <c r="DA1192" i="4"/>
  <c r="DA1193" i="4"/>
  <c r="DA1194" i="4"/>
  <c r="DA1195" i="4"/>
  <c r="DA1196" i="4"/>
  <c r="DA1197" i="4"/>
  <c r="DA1198" i="4"/>
  <c r="DA1199" i="4"/>
  <c r="DA1200" i="4"/>
  <c r="DA1201" i="4"/>
  <c r="DA1202" i="4"/>
  <c r="DA1203" i="4"/>
  <c r="DA1204" i="4"/>
  <c r="DA1205" i="4"/>
  <c r="DA1206" i="4"/>
  <c r="DA1207" i="4"/>
  <c r="DA1208" i="4"/>
  <c r="DA1209" i="4"/>
  <c r="DA1210" i="4"/>
  <c r="DA1211" i="4"/>
  <c r="DA1212" i="4"/>
  <c r="DA1213" i="4"/>
  <c r="DA1214" i="4"/>
  <c r="DA1215" i="4"/>
  <c r="DA1216" i="4"/>
  <c r="DA1217" i="4"/>
  <c r="DA1218" i="4"/>
  <c r="DA1219" i="4"/>
  <c r="DA1220" i="4"/>
  <c r="DA1221" i="4"/>
  <c r="DA1222" i="4"/>
  <c r="DA1223" i="4"/>
  <c r="DA1224" i="4"/>
  <c r="DA1225" i="4"/>
  <c r="DA1226" i="4"/>
  <c r="DA1227" i="4"/>
  <c r="DA1228" i="4"/>
  <c r="DA1229" i="4"/>
  <c r="DA1230" i="4"/>
  <c r="DA1231" i="4"/>
  <c r="DA1232" i="4"/>
  <c r="DA1233" i="4"/>
  <c r="DA1234" i="4"/>
  <c r="DA1235" i="4"/>
  <c r="DA1236" i="4"/>
  <c r="DA1237" i="4"/>
  <c r="DA1238" i="4"/>
  <c r="DA1239" i="4"/>
  <c r="DA1240" i="4"/>
  <c r="DA1241" i="4"/>
  <c r="DA1242" i="4"/>
  <c r="DA1243" i="4"/>
  <c r="DA1244" i="4"/>
  <c r="DA1245" i="4"/>
  <c r="DA1246" i="4"/>
  <c r="DA1247" i="4"/>
  <c r="DA1248" i="4"/>
  <c r="DA1249" i="4"/>
  <c r="DA1250" i="4"/>
  <c r="DA1251" i="4"/>
  <c r="DA1252" i="4"/>
  <c r="DA1253" i="4"/>
  <c r="DA1254" i="4"/>
  <c r="DA1255" i="4"/>
  <c r="DA1256" i="4"/>
  <c r="DA1257" i="4"/>
  <c r="DA1258" i="4"/>
  <c r="DA1259" i="4"/>
  <c r="DA1260" i="4"/>
  <c r="DA1261" i="4"/>
  <c r="DA1262" i="4"/>
  <c r="DA1263" i="4"/>
  <c r="DA1264" i="4"/>
  <c r="DA1265" i="4"/>
  <c r="DA1266" i="4"/>
  <c r="DA1267" i="4"/>
  <c r="DA1268" i="4"/>
  <c r="DA1269" i="4"/>
  <c r="DA1270" i="4"/>
  <c r="DA1271" i="4"/>
  <c r="DA1272" i="4"/>
  <c r="DA1273" i="4"/>
  <c r="DA1274" i="4"/>
  <c r="DA1275" i="4"/>
  <c r="DA1276" i="4"/>
  <c r="DA1277" i="4"/>
  <c r="DA1278" i="4"/>
  <c r="DA1279" i="4"/>
  <c r="DA1280" i="4"/>
  <c r="DA1281" i="4"/>
  <c r="DA1282" i="4"/>
  <c r="DA1283" i="4"/>
  <c r="DA1284" i="4"/>
  <c r="DA1285" i="4"/>
  <c r="DA1286" i="4"/>
  <c r="DA1287" i="4"/>
  <c r="DA1288" i="4"/>
  <c r="DA1289" i="4"/>
  <c r="DA1290" i="4"/>
  <c r="DA1291" i="4"/>
  <c r="DA1292" i="4"/>
  <c r="DA1293" i="4"/>
  <c r="DA1294" i="4"/>
  <c r="DA1295" i="4"/>
  <c r="DA1296" i="4"/>
  <c r="DA1297" i="4"/>
  <c r="DA1298" i="4"/>
  <c r="DA1299" i="4"/>
  <c r="DA1300" i="4"/>
  <c r="DA1301" i="4"/>
  <c r="DA1302" i="4"/>
  <c r="DA1303" i="4"/>
  <c r="DA1304" i="4"/>
  <c r="DA1305" i="4"/>
  <c r="DA1306" i="4"/>
  <c r="DA1307" i="4"/>
  <c r="DA1308" i="4"/>
  <c r="DA1309" i="4"/>
  <c r="DA1310" i="4"/>
  <c r="DA1311" i="4"/>
  <c r="DA1312" i="4"/>
  <c r="DA1313" i="4"/>
  <c r="DA1314" i="4"/>
  <c r="DA1315" i="4"/>
  <c r="DA1316" i="4"/>
  <c r="DA1317" i="4"/>
  <c r="DA1318" i="4"/>
  <c r="DA1319" i="4"/>
  <c r="DA1320" i="4"/>
  <c r="DA1321" i="4"/>
  <c r="DA1322" i="4"/>
  <c r="DA1323" i="4"/>
  <c r="DA1324" i="4"/>
  <c r="DA1325" i="4"/>
  <c r="DA1326" i="4"/>
  <c r="DA1327" i="4"/>
  <c r="DA1328" i="4"/>
  <c r="DA1329" i="4"/>
  <c r="DA1330" i="4"/>
  <c r="DA1331" i="4"/>
  <c r="DA1332" i="4"/>
  <c r="DA1333" i="4"/>
  <c r="DA1334" i="4"/>
  <c r="DA1335" i="4"/>
  <c r="DA1336" i="4"/>
  <c r="DA1337" i="4"/>
  <c r="DA1338" i="4"/>
  <c r="DA1339" i="4"/>
  <c r="DA1340" i="4"/>
  <c r="DA1341" i="4"/>
  <c r="DA1342" i="4"/>
  <c r="DA1343" i="4"/>
  <c r="DA1344" i="4"/>
  <c r="DA1345" i="4"/>
  <c r="DA1346" i="4"/>
  <c r="DA1347" i="4"/>
  <c r="DA1348" i="4"/>
  <c r="DA1349" i="4"/>
  <c r="DA1350" i="4"/>
  <c r="DA1351" i="4"/>
  <c r="DA1352" i="4"/>
  <c r="DA1353" i="4"/>
  <c r="DA1354" i="4"/>
  <c r="DA1355" i="4"/>
  <c r="DA1356" i="4"/>
  <c r="DA1357" i="4"/>
  <c r="DA1358" i="4"/>
  <c r="DA1359" i="4"/>
  <c r="DA1360" i="4"/>
  <c r="DA1361" i="4"/>
  <c r="DA1362" i="4"/>
  <c r="DA1363" i="4"/>
  <c r="DA1364" i="4"/>
  <c r="DA1365" i="4"/>
  <c r="DA1366" i="4"/>
  <c r="DA1367" i="4"/>
  <c r="DA1368" i="4"/>
  <c r="DA1369" i="4"/>
  <c r="DA1370" i="4"/>
  <c r="DA1371" i="4"/>
  <c r="DA1372" i="4"/>
  <c r="DA1373" i="4"/>
  <c r="DA1374" i="4"/>
  <c r="DA1375" i="4"/>
  <c r="DA1376" i="4"/>
  <c r="DA1377" i="4"/>
  <c r="DA1378" i="4"/>
  <c r="DA1379" i="4"/>
  <c r="DA1380" i="4"/>
  <c r="DA1381" i="4"/>
  <c r="DA1382" i="4"/>
  <c r="DA1383" i="4"/>
  <c r="DA1384" i="4"/>
  <c r="DA1385" i="4"/>
  <c r="DA1386" i="4"/>
  <c r="DA1387" i="4"/>
  <c r="DA1388" i="4"/>
  <c r="DA1389" i="4"/>
  <c r="DA1390" i="4"/>
  <c r="DA1391" i="4"/>
  <c r="DA1392" i="4"/>
  <c r="DA1393" i="4"/>
  <c r="DA1394" i="4"/>
  <c r="DA1395" i="4"/>
  <c r="DA1396" i="4"/>
  <c r="DA1397" i="4"/>
  <c r="DA1398" i="4"/>
  <c r="DA1399" i="4"/>
  <c r="DA1400" i="4"/>
  <c r="DA1401" i="4"/>
  <c r="DA1402" i="4"/>
  <c r="DA1403" i="4"/>
  <c r="DA1404" i="4"/>
  <c r="DA1405" i="4"/>
  <c r="DA1406" i="4"/>
  <c r="DA1407" i="4"/>
  <c r="DA1408" i="4"/>
  <c r="DA1409" i="4"/>
  <c r="DA1410" i="4"/>
  <c r="DA1411" i="4"/>
  <c r="DA1412" i="4"/>
  <c r="DA1413" i="4"/>
  <c r="DA1414" i="4"/>
  <c r="DA1415" i="4"/>
  <c r="DA1416" i="4"/>
  <c r="DA1417" i="4"/>
  <c r="DA1418" i="4"/>
  <c r="DA1419" i="4"/>
  <c r="DA1420" i="4"/>
  <c r="DA1421" i="4"/>
  <c r="DA1422" i="4"/>
  <c r="DA1423" i="4"/>
  <c r="DA1424" i="4"/>
  <c r="DA1425" i="4"/>
  <c r="DA1426" i="4"/>
  <c r="DA1427" i="4"/>
  <c r="DA1428" i="4"/>
  <c r="DA1429" i="4"/>
  <c r="DA1430" i="4"/>
  <c r="DA1431" i="4"/>
  <c r="DA1432" i="4"/>
  <c r="DA1433" i="4"/>
  <c r="DA1434" i="4"/>
  <c r="DA1435" i="4"/>
  <c r="DA1436" i="4"/>
  <c r="DA1437" i="4"/>
  <c r="DA1438" i="4"/>
  <c r="DA1439" i="4"/>
  <c r="DA1440" i="4"/>
  <c r="DA1441" i="4"/>
  <c r="DA1442" i="4"/>
  <c r="DA1443" i="4"/>
  <c r="DA1444" i="4"/>
  <c r="DA1445" i="4"/>
  <c r="DA1446" i="4"/>
  <c r="DA1447" i="4"/>
  <c r="DA1448" i="4"/>
  <c r="DA1449" i="4"/>
  <c r="DA1450" i="4"/>
  <c r="DA1451" i="4"/>
  <c r="DA1452" i="4"/>
  <c r="DA1453" i="4"/>
  <c r="DA1454" i="4"/>
  <c r="DA1455" i="4"/>
  <c r="DA1456" i="4"/>
  <c r="DA1457" i="4"/>
  <c r="DA1458" i="4"/>
  <c r="DA1459" i="4"/>
  <c r="DA1460" i="4"/>
  <c r="DA1461" i="4"/>
  <c r="DA1462" i="4"/>
  <c r="DA1463" i="4"/>
  <c r="DA1464" i="4"/>
  <c r="DA1465" i="4"/>
  <c r="DA1466" i="4"/>
  <c r="DA1467" i="4"/>
  <c r="DA1468" i="4"/>
  <c r="DA1469" i="4"/>
  <c r="DA1470" i="4"/>
  <c r="DA1471" i="4"/>
  <c r="DA1472" i="4"/>
  <c r="DA1473" i="4"/>
  <c r="DA1474" i="4"/>
  <c r="DA1475" i="4"/>
  <c r="DA1476" i="4"/>
  <c r="DA1477" i="4"/>
  <c r="DA1478" i="4"/>
  <c r="DA1479" i="4"/>
  <c r="DA1480" i="4"/>
  <c r="DA1481" i="4"/>
  <c r="DA1482" i="4"/>
  <c r="DA1483" i="4"/>
  <c r="DA1484" i="4"/>
  <c r="DA1485" i="4"/>
  <c r="DA1486" i="4"/>
  <c r="DA1487" i="4"/>
  <c r="DA1488" i="4"/>
  <c r="DA1489" i="4"/>
  <c r="DA1490" i="4"/>
  <c r="DA1491" i="4"/>
  <c r="DA1492" i="4"/>
  <c r="DA1493" i="4"/>
  <c r="DA1494" i="4"/>
  <c r="DA1495" i="4"/>
  <c r="DA1496" i="4"/>
  <c r="DA1497" i="4"/>
  <c r="DA1498" i="4"/>
  <c r="DA1499" i="4"/>
  <c r="DA1500" i="4"/>
  <c r="DA1501" i="4"/>
  <c r="DA1502" i="4"/>
  <c r="DA1503" i="4"/>
  <c r="DA1504" i="4"/>
  <c r="DA1505" i="4"/>
  <c r="DA1506" i="4"/>
  <c r="DA1507" i="4"/>
  <c r="DA1508" i="4"/>
  <c r="DA1509" i="4"/>
  <c r="DA1510" i="4"/>
  <c r="DA1511" i="4"/>
  <c r="DA1512" i="4"/>
  <c r="DA1513" i="4"/>
  <c r="DA1514" i="4"/>
  <c r="DA1515" i="4"/>
  <c r="DA1516" i="4"/>
  <c r="DA1517" i="4"/>
  <c r="DA1518" i="4"/>
  <c r="DA1519" i="4"/>
  <c r="DA1520" i="4"/>
  <c r="DA1521" i="4"/>
  <c r="DA1522" i="4"/>
  <c r="DA1523" i="4"/>
  <c r="DA1524" i="4"/>
  <c r="DA1525" i="4"/>
  <c r="DA1526" i="4"/>
  <c r="DA1527" i="4"/>
  <c r="DA1528" i="4"/>
  <c r="DA1529" i="4"/>
  <c r="DA1530" i="4"/>
  <c r="DA1531" i="4"/>
  <c r="DA1532" i="4"/>
  <c r="DA1533" i="4"/>
  <c r="DA1534" i="4"/>
  <c r="DA1535" i="4"/>
  <c r="DA1536" i="4"/>
  <c r="DA1537" i="4"/>
  <c r="DA1538" i="4"/>
  <c r="DA1539" i="4"/>
  <c r="DA1540" i="4"/>
  <c r="DA1541" i="4"/>
  <c r="DA1542" i="4"/>
  <c r="DA1543" i="4"/>
  <c r="DA1544" i="4"/>
  <c r="DA1545" i="4"/>
  <c r="DA1546" i="4"/>
  <c r="DA1547" i="4"/>
  <c r="DA1548" i="4"/>
  <c r="DA1549" i="4"/>
  <c r="DA1550" i="4"/>
  <c r="DA1551" i="4"/>
  <c r="DA1552" i="4"/>
  <c r="DA1553" i="4"/>
  <c r="DA1554" i="4"/>
  <c r="DA1555" i="4"/>
  <c r="DA1556" i="4"/>
  <c r="DA1557" i="4"/>
  <c r="DA1558" i="4"/>
  <c r="DA1559" i="4"/>
  <c r="DA1560" i="4"/>
  <c r="DA1561" i="4"/>
  <c r="DA1562" i="4"/>
  <c r="DA1563" i="4"/>
  <c r="DA1564" i="4"/>
  <c r="DA1565" i="4"/>
  <c r="DA1566" i="4"/>
  <c r="DA1567" i="4"/>
  <c r="DA1568" i="4"/>
  <c r="DA1569" i="4"/>
  <c r="DA1570" i="4"/>
  <c r="DA1571" i="4"/>
  <c r="DA1572" i="4"/>
  <c r="DA1573" i="4"/>
  <c r="DA1574" i="4"/>
  <c r="DA1575" i="4"/>
  <c r="DA1576" i="4"/>
  <c r="DA1577" i="4"/>
  <c r="DA1578" i="4"/>
  <c r="DA1579" i="4"/>
  <c r="DA1580" i="4"/>
  <c r="DA1581" i="4"/>
  <c r="DA1582" i="4"/>
  <c r="DA1583" i="4"/>
  <c r="DA1584" i="4"/>
  <c r="DA1585" i="4"/>
  <c r="DA1586" i="4"/>
  <c r="DA1587" i="4"/>
  <c r="DA1588" i="4"/>
  <c r="DA1589" i="4"/>
  <c r="DA1590" i="4"/>
  <c r="DA1591" i="4"/>
  <c r="DA1592" i="4"/>
  <c r="DA1593" i="4"/>
  <c r="DA1594" i="4"/>
  <c r="DA1595" i="4"/>
  <c r="DA1596" i="4"/>
  <c r="DA1597" i="4"/>
  <c r="DA1598" i="4"/>
  <c r="DA1599" i="4"/>
  <c r="DA1600" i="4"/>
  <c r="DA1601" i="4"/>
  <c r="DA1602" i="4"/>
  <c r="DA1603" i="4"/>
  <c r="DA1604" i="4"/>
  <c r="DA1605" i="4"/>
  <c r="DA1606" i="4"/>
  <c r="DA1607" i="4"/>
  <c r="DA1608" i="4"/>
  <c r="DA1609" i="4"/>
  <c r="DA1610" i="4"/>
  <c r="DA1611" i="4"/>
  <c r="DA1612" i="4"/>
  <c r="DA1613" i="4"/>
  <c r="DA1614" i="4"/>
  <c r="DA1615" i="4"/>
  <c r="DA1616" i="4"/>
  <c r="DA1617" i="4"/>
  <c r="DA1618" i="4"/>
  <c r="DA1619" i="4"/>
  <c r="DA1620" i="4"/>
  <c r="DA1621" i="4"/>
  <c r="DA1622" i="4"/>
  <c r="DA1623" i="4"/>
  <c r="DA1624" i="4"/>
  <c r="DA1625" i="4"/>
  <c r="DA1626" i="4"/>
  <c r="DA1627" i="4"/>
  <c r="DA1628" i="4"/>
  <c r="DA1629" i="4"/>
  <c r="DA1630" i="4"/>
  <c r="DA1631" i="4"/>
  <c r="DA1632" i="4"/>
  <c r="DA1633" i="4"/>
  <c r="DA1634" i="4"/>
  <c r="DA1635" i="4"/>
  <c r="DA1636" i="4"/>
  <c r="DA1637" i="4"/>
  <c r="DA1638" i="4"/>
  <c r="DA1639" i="4"/>
  <c r="DA1640" i="4"/>
  <c r="DA1641" i="4"/>
  <c r="DA1642" i="4"/>
  <c r="DA1643" i="4"/>
  <c r="DA1644" i="4"/>
  <c r="DA1645" i="4"/>
  <c r="DA1646" i="4"/>
  <c r="DA1647" i="4"/>
  <c r="DA1648" i="4"/>
  <c r="DA1649" i="4"/>
  <c r="DA1650" i="4"/>
  <c r="DA1651" i="4"/>
  <c r="DA1652" i="4"/>
  <c r="DA1653" i="4"/>
  <c r="DA1654" i="4"/>
  <c r="DA1655" i="4"/>
  <c r="DA1656" i="4"/>
  <c r="DA1657" i="4"/>
  <c r="DA1658" i="4"/>
  <c r="DA1659" i="4"/>
  <c r="DA1660" i="4"/>
  <c r="DA1661" i="4"/>
  <c r="DA1662" i="4"/>
  <c r="DA1663" i="4"/>
  <c r="DA1664" i="4"/>
  <c r="DA1665" i="4"/>
  <c r="DA1666" i="4"/>
  <c r="DA1667" i="4"/>
  <c r="DA1668" i="4"/>
  <c r="DA1669" i="4"/>
  <c r="DA1670" i="4"/>
  <c r="DA1671" i="4"/>
  <c r="DA1672" i="4"/>
  <c r="DA1673" i="4"/>
  <c r="DA1674" i="4"/>
  <c r="DA1675" i="4"/>
  <c r="DA1676" i="4"/>
  <c r="DA1677" i="4"/>
  <c r="DA1678" i="4"/>
  <c r="DA1679" i="4"/>
  <c r="DA1680" i="4"/>
  <c r="DA1681" i="4"/>
  <c r="DA1682" i="4"/>
  <c r="DA1683" i="4"/>
  <c r="DA1684" i="4"/>
  <c r="DA1685" i="4"/>
  <c r="DA1686" i="4"/>
  <c r="DA1687" i="4"/>
  <c r="DA1688" i="4"/>
  <c r="DA1689" i="4"/>
  <c r="DA1690" i="4"/>
  <c r="DA1691" i="4"/>
  <c r="DA1692" i="4"/>
  <c r="DA1693" i="4"/>
  <c r="DA1694" i="4"/>
  <c r="DA1695" i="4"/>
  <c r="DA1696" i="4"/>
  <c r="DA1697" i="4"/>
  <c r="DA1698" i="4"/>
  <c r="DA1699" i="4"/>
  <c r="DA1700" i="4"/>
  <c r="DA1701" i="4"/>
  <c r="DA1702" i="4"/>
  <c r="DA1703" i="4"/>
  <c r="DA1704" i="4"/>
  <c r="DA1705" i="4"/>
  <c r="DA1706" i="4"/>
  <c r="DA1707" i="4"/>
  <c r="DA1708" i="4"/>
  <c r="DA1709" i="4"/>
  <c r="DA1710" i="4"/>
  <c r="DA1711" i="4"/>
  <c r="DA1712" i="4"/>
  <c r="DA1713" i="4"/>
  <c r="DA1714" i="4"/>
  <c r="DA1715" i="4"/>
  <c r="DA1716" i="4"/>
  <c r="DA1717" i="4"/>
  <c r="DA1718" i="4"/>
  <c r="DA1719" i="4"/>
  <c r="DA1720" i="4"/>
  <c r="DA1721" i="4"/>
  <c r="DA1722" i="4"/>
  <c r="DA1723" i="4"/>
  <c r="DA1724" i="4"/>
  <c r="DA1725" i="4"/>
  <c r="DA1726" i="4"/>
  <c r="DA1727" i="4"/>
  <c r="DA1728" i="4"/>
  <c r="DA1729" i="4"/>
  <c r="DA1730" i="4"/>
  <c r="DA1731" i="4"/>
  <c r="DA1732" i="4"/>
  <c r="DA1733" i="4"/>
  <c r="DA1734" i="4"/>
  <c r="DA1735" i="4"/>
  <c r="DA1736" i="4"/>
  <c r="DA1737" i="4"/>
  <c r="DA1738" i="4"/>
  <c r="DA1739" i="4"/>
  <c r="DA1740" i="4"/>
  <c r="DA1741" i="4"/>
  <c r="DA1742" i="4"/>
  <c r="DA1743" i="4"/>
  <c r="DA1744" i="4"/>
  <c r="DA1745" i="4"/>
  <c r="DA1746" i="4"/>
  <c r="DA1747" i="4"/>
  <c r="DA1748" i="4"/>
  <c r="DA1749" i="4"/>
  <c r="DA1750" i="4"/>
  <c r="DA1751" i="4"/>
  <c r="DA1752" i="4"/>
  <c r="DA1753" i="4"/>
  <c r="DA1754" i="4"/>
  <c r="DA1755" i="4"/>
  <c r="DA1756" i="4"/>
  <c r="DA1757" i="4"/>
  <c r="DA1758" i="4"/>
  <c r="DA1759" i="4"/>
  <c r="DA1760" i="4"/>
  <c r="DA1761" i="4"/>
  <c r="DA1762" i="4"/>
  <c r="DA1763" i="4"/>
  <c r="DA1764" i="4"/>
  <c r="DA1765" i="4"/>
  <c r="DA1766" i="4"/>
  <c r="DA1767" i="4"/>
  <c r="DA1768" i="4"/>
  <c r="DA1769" i="4"/>
  <c r="DA1770" i="4"/>
  <c r="DA1771" i="4"/>
  <c r="DA1772" i="4"/>
  <c r="DA1773" i="4"/>
  <c r="DA1774" i="4"/>
  <c r="DA1775" i="4"/>
  <c r="DA1776" i="4"/>
  <c r="DA1777" i="4"/>
  <c r="DA1778" i="4"/>
  <c r="DA1779" i="4"/>
  <c r="DA1780" i="4"/>
  <c r="DA1781" i="4"/>
  <c r="DA1782" i="4"/>
  <c r="DA1783" i="4"/>
  <c r="DA1784" i="4"/>
  <c r="DA1785" i="4"/>
  <c r="DA1786" i="4"/>
  <c r="DA1787" i="4"/>
  <c r="DA1788" i="4"/>
  <c r="DA1789" i="4"/>
  <c r="DA1790" i="4"/>
  <c r="DA1791" i="4"/>
  <c r="DA1792" i="4"/>
  <c r="DA1793" i="4"/>
  <c r="DA1794" i="4"/>
  <c r="DA1795" i="4"/>
  <c r="DA1796" i="4"/>
  <c r="DA1797" i="4"/>
  <c r="DA1798" i="4"/>
  <c r="DA1799" i="4"/>
  <c r="DA1800" i="4"/>
  <c r="DA1801" i="4"/>
  <c r="DA1802" i="4"/>
  <c r="DA1803" i="4"/>
  <c r="DA1804" i="4"/>
  <c r="DA1805" i="4"/>
  <c r="DA1806" i="4"/>
  <c r="DA1807" i="4"/>
  <c r="DA1808" i="4"/>
  <c r="DA1809" i="4"/>
  <c r="DA1810" i="4"/>
  <c r="DA1811" i="4"/>
  <c r="DA1812" i="4"/>
  <c r="DA1813" i="4"/>
  <c r="DA1814" i="4"/>
  <c r="DA1815" i="4"/>
  <c r="DA1816" i="4"/>
  <c r="DA1817" i="4"/>
  <c r="DA1818" i="4"/>
  <c r="DA1819" i="4"/>
  <c r="DA1820" i="4"/>
  <c r="DA1821" i="4"/>
  <c r="DA1822" i="4"/>
  <c r="DA1823" i="4"/>
  <c r="DA1824" i="4"/>
  <c r="DA1825" i="4"/>
  <c r="DA1826" i="4"/>
  <c r="DA1827" i="4"/>
  <c r="DA1828" i="4"/>
  <c r="DA1829" i="4"/>
  <c r="DA1830" i="4"/>
  <c r="DA1831" i="4"/>
  <c r="DA1832" i="4"/>
  <c r="DA1833" i="4"/>
  <c r="DA1834" i="4"/>
  <c r="DA1835" i="4"/>
  <c r="DA1836" i="4"/>
  <c r="DA1837" i="4"/>
  <c r="DA1838" i="4"/>
  <c r="DA1839" i="4"/>
  <c r="DA1840" i="4"/>
  <c r="DA1841" i="4"/>
  <c r="DA1842" i="4"/>
  <c r="DA1843" i="4"/>
  <c r="DA1844" i="4"/>
  <c r="DA1845" i="4"/>
  <c r="DA1846" i="4"/>
  <c r="DA1847" i="4"/>
  <c r="DA1848" i="4"/>
  <c r="DA1849" i="4"/>
  <c r="DA1850" i="4"/>
  <c r="DA1851" i="4"/>
  <c r="DA1852" i="4"/>
  <c r="DA1853" i="4"/>
  <c r="DA1854" i="4"/>
  <c r="DA1855" i="4"/>
  <c r="DA1856" i="4"/>
  <c r="DA1857" i="4"/>
  <c r="DA1858" i="4"/>
  <c r="DA1859" i="4"/>
  <c r="DA1860" i="4"/>
  <c r="DA1861" i="4"/>
  <c r="DA1862" i="4"/>
  <c r="DA1863" i="4"/>
  <c r="DA1864" i="4"/>
  <c r="DA1865" i="4"/>
  <c r="DA1866" i="4"/>
  <c r="DA1867" i="4"/>
  <c r="DA1868" i="4"/>
  <c r="DA1869" i="4"/>
  <c r="DA1870" i="4"/>
  <c r="DA1871" i="4"/>
  <c r="DA1872" i="4"/>
  <c r="DA1873" i="4"/>
  <c r="DA1874" i="4"/>
  <c r="DA1875" i="4"/>
  <c r="DA1876" i="4"/>
  <c r="DA1877" i="4"/>
  <c r="DA1878" i="4"/>
  <c r="DA1879" i="4"/>
  <c r="DA1880" i="4"/>
  <c r="DA1881" i="4"/>
  <c r="DA1882" i="4"/>
  <c r="DA1883" i="4"/>
  <c r="DA1884" i="4"/>
  <c r="DA1885" i="4"/>
  <c r="DA1886" i="4"/>
  <c r="DA1887" i="4"/>
  <c r="DA1888" i="4"/>
  <c r="DA1889" i="4"/>
  <c r="DA1890" i="4"/>
  <c r="DA1891" i="4"/>
  <c r="DA1892" i="4"/>
  <c r="DA1893" i="4"/>
  <c r="DA1894" i="4"/>
  <c r="DA1895" i="4"/>
  <c r="DA1896" i="4"/>
  <c r="DA1897" i="4"/>
  <c r="DA1898" i="4"/>
  <c r="DA1899" i="4"/>
  <c r="DA1900" i="4"/>
  <c r="DA1901" i="4"/>
  <c r="DA1902" i="4"/>
  <c r="DA1903" i="4"/>
  <c r="DA1904" i="4"/>
  <c r="DA1905" i="4"/>
  <c r="DA1906" i="4"/>
  <c r="DA1907" i="4"/>
  <c r="DA1908" i="4"/>
  <c r="DA1909" i="4"/>
  <c r="DA1910" i="4"/>
  <c r="DA1911" i="4"/>
  <c r="DA1912" i="4"/>
  <c r="DA1913" i="4"/>
  <c r="DA1914" i="4"/>
  <c r="DA1915" i="4"/>
  <c r="DA1916" i="4"/>
  <c r="DA1917" i="4"/>
  <c r="DA1918" i="4"/>
  <c r="DA1919" i="4"/>
  <c r="DA1920" i="4"/>
  <c r="DA1921" i="4"/>
  <c r="DA1922" i="4"/>
  <c r="DA1923" i="4"/>
  <c r="DA1924" i="4"/>
  <c r="DA1925" i="4"/>
  <c r="DA1926" i="4"/>
  <c r="DA1927" i="4"/>
  <c r="DA1928" i="4"/>
  <c r="DA1929" i="4"/>
  <c r="DA1930" i="4"/>
  <c r="DA1931" i="4"/>
  <c r="DA1932" i="4"/>
  <c r="DA1933" i="4"/>
  <c r="DA1934" i="4"/>
  <c r="DA1935" i="4"/>
  <c r="DA1936" i="4"/>
  <c r="DA1937" i="4"/>
  <c r="DA1938" i="4"/>
  <c r="DA1939" i="4"/>
  <c r="DA1940" i="4"/>
  <c r="DA1941" i="4"/>
  <c r="DA1942" i="4"/>
  <c r="DA1943" i="4"/>
  <c r="DA1944" i="4"/>
  <c r="DA1945" i="4"/>
  <c r="DA1946" i="4"/>
  <c r="DA1947" i="4"/>
  <c r="DA1948" i="4"/>
  <c r="DA1949" i="4"/>
  <c r="DA1950" i="4"/>
  <c r="DA1951" i="4"/>
  <c r="DA1952" i="4"/>
  <c r="DA1953" i="4"/>
  <c r="DA1954" i="4"/>
  <c r="DA1955" i="4"/>
  <c r="DA1956" i="4"/>
  <c r="DA1957" i="4"/>
  <c r="DA1958" i="4"/>
  <c r="DA1959" i="4"/>
  <c r="DA1960" i="4"/>
  <c r="DA1961" i="4"/>
  <c r="DA1962" i="4"/>
  <c r="DA1963" i="4"/>
  <c r="DA1964" i="4"/>
  <c r="DA1965" i="4"/>
  <c r="DA1966" i="4"/>
  <c r="DA1967" i="4"/>
  <c r="DA1968" i="4"/>
  <c r="DA1969" i="4"/>
  <c r="DA1970" i="4"/>
  <c r="DA1971" i="4"/>
  <c r="DA1972" i="4"/>
  <c r="DA1973" i="4"/>
  <c r="DA1974" i="4"/>
  <c r="DA1975" i="4"/>
  <c r="DA1976" i="4"/>
  <c r="DA1977" i="4"/>
  <c r="DA1978" i="4"/>
  <c r="DA1979" i="4"/>
  <c r="DA1980" i="4"/>
  <c r="DA1981" i="4"/>
  <c r="DA1982" i="4"/>
  <c r="DA1983" i="4"/>
  <c r="DA1984" i="4"/>
  <c r="DA1985" i="4"/>
  <c r="DA1986" i="4"/>
  <c r="DA1987" i="4"/>
  <c r="DA1988" i="4"/>
  <c r="DA1989" i="4"/>
  <c r="DA1990" i="4"/>
  <c r="DA1991" i="4"/>
  <c r="DA1992" i="4"/>
  <c r="DA1993" i="4"/>
  <c r="AH10" i="4"/>
  <c r="AI10" i="4"/>
  <c r="AH11" i="4"/>
  <c r="AI11" i="4"/>
  <c r="AH12" i="4"/>
  <c r="AI12" i="4"/>
  <c r="AH13" i="4"/>
  <c r="AI13" i="4"/>
  <c r="AH14" i="4"/>
  <c r="AI14" i="4"/>
  <c r="AH15" i="4"/>
  <c r="AI15" i="4"/>
  <c r="AH16" i="4"/>
  <c r="AI16" i="4"/>
  <c r="AH17" i="4"/>
  <c r="AI17" i="4"/>
  <c r="AH18" i="4"/>
  <c r="AI18" i="4"/>
  <c r="AH19" i="4"/>
  <c r="AI19" i="4"/>
  <c r="AH20" i="4"/>
  <c r="AI20" i="4"/>
  <c r="AH21" i="4"/>
  <c r="AI21" i="4"/>
  <c r="AH22" i="4"/>
  <c r="AI22" i="4"/>
  <c r="AH23" i="4"/>
  <c r="AI23" i="4"/>
  <c r="AH24" i="4"/>
  <c r="AI24" i="4"/>
  <c r="AH25" i="4"/>
  <c r="AI25" i="4"/>
  <c r="AH26" i="4"/>
  <c r="AI26" i="4"/>
  <c r="AH27" i="4"/>
  <c r="AI27" i="4"/>
  <c r="AH28" i="4"/>
  <c r="AI28" i="4"/>
  <c r="AH29" i="4"/>
  <c r="AI29" i="4"/>
  <c r="AH30" i="4"/>
  <c r="AI30" i="4"/>
  <c r="AH31" i="4"/>
  <c r="AI31" i="4"/>
  <c r="AH32" i="4"/>
  <c r="AI32" i="4"/>
  <c r="AH33" i="4"/>
  <c r="AI33" i="4"/>
  <c r="AH34" i="4"/>
  <c r="AI34" i="4"/>
  <c r="AH35" i="4"/>
  <c r="AI35" i="4"/>
  <c r="AH36" i="4"/>
  <c r="AI36" i="4"/>
  <c r="AH37" i="4"/>
  <c r="AI37" i="4"/>
  <c r="AH38" i="4"/>
  <c r="AI38" i="4"/>
  <c r="AH39" i="4"/>
  <c r="AI39" i="4"/>
  <c r="AH40" i="4"/>
  <c r="AI40" i="4"/>
  <c r="AH41" i="4"/>
  <c r="AI41" i="4"/>
  <c r="AH42" i="4"/>
  <c r="AI42" i="4"/>
  <c r="AH43" i="4"/>
  <c r="AI43" i="4"/>
  <c r="AH44" i="4"/>
  <c r="AI44" i="4"/>
  <c r="AH45" i="4"/>
  <c r="AI45" i="4"/>
  <c r="AH46" i="4"/>
  <c r="AI46" i="4"/>
  <c r="AH47" i="4"/>
  <c r="AI47" i="4"/>
  <c r="AH48" i="4"/>
  <c r="AI48" i="4"/>
  <c r="AH49" i="4"/>
  <c r="AI49" i="4"/>
  <c r="AH50" i="4"/>
  <c r="AI50" i="4"/>
  <c r="AH51" i="4"/>
  <c r="AI51" i="4"/>
  <c r="AH52" i="4"/>
  <c r="AI52" i="4"/>
  <c r="AH53" i="4"/>
  <c r="AI53" i="4"/>
  <c r="AH54" i="4"/>
  <c r="AI54" i="4"/>
  <c r="AH55" i="4"/>
  <c r="AI55" i="4"/>
  <c r="AH56" i="4"/>
  <c r="AI56" i="4"/>
  <c r="AH57" i="4"/>
  <c r="AI57" i="4"/>
  <c r="AH58" i="4"/>
  <c r="AI58" i="4"/>
  <c r="AH59" i="4"/>
  <c r="AI59" i="4"/>
  <c r="AH60" i="4"/>
  <c r="AI60" i="4"/>
  <c r="AL10" i="4"/>
  <c r="AL11" i="4"/>
  <c r="AL12" i="4"/>
  <c r="AL13" i="4"/>
  <c r="AL14" i="4"/>
  <c r="AL15" i="4"/>
  <c r="AL16" i="4"/>
  <c r="AL17" i="4"/>
  <c r="AL18" i="4"/>
  <c r="AL19" i="4"/>
  <c r="AJ20" i="4"/>
  <c r="AK20"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O9" i="4"/>
  <c r="AN10" i="4"/>
  <c r="AN11" i="4"/>
  <c r="AN12" i="4"/>
  <c r="AN13" i="4"/>
  <c r="AN14" i="4"/>
  <c r="AN15" i="4"/>
  <c r="AN16" i="4"/>
  <c r="AN17" i="4"/>
  <c r="AN18" i="4"/>
  <c r="AN19" i="4"/>
  <c r="AN20" i="4"/>
  <c r="AN21" i="4"/>
  <c r="AN22"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P9" i="4"/>
  <c r="CW2" i="4"/>
  <c r="BF2" i="4" a="1"/>
  <c r="BF2" i="4"/>
  <c r="CX2" i="4"/>
  <c r="DB2" i="4"/>
  <c r="CW3" i="4"/>
  <c r="BF3" i="4" a="1"/>
  <c r="BF3" i="4"/>
  <c r="CX3" i="4"/>
  <c r="DB3" i="4"/>
  <c r="CY4" i="4"/>
  <c r="CW4" i="4"/>
  <c r="BF4" i="4" a="1"/>
  <c r="BF4" i="4"/>
  <c r="CX4" i="4"/>
  <c r="DB4" i="4"/>
  <c r="CY5" i="4"/>
  <c r="CW5" i="4"/>
  <c r="BF5" i="4" a="1"/>
  <c r="BF5" i="4"/>
  <c r="CX5" i="4"/>
  <c r="DB5" i="4"/>
  <c r="CY6" i="4"/>
  <c r="CW6" i="4"/>
  <c r="BF6" i="4" a="1"/>
  <c r="BF6" i="4"/>
  <c r="CX6" i="4"/>
  <c r="DB6" i="4"/>
  <c r="CY7" i="4"/>
  <c r="CW7" i="4"/>
  <c r="BF7" i="4" a="1"/>
  <c r="BF7" i="4"/>
  <c r="CX7" i="4"/>
  <c r="DB7" i="4"/>
  <c r="DX8" i="4"/>
  <c r="CY8" i="4"/>
  <c r="CW8" i="4"/>
  <c r="BF8" i="4" a="1"/>
  <c r="BF8" i="4"/>
  <c r="CX8" i="4"/>
  <c r="DY8" i="4"/>
  <c r="CZ8" i="4"/>
  <c r="EA8" i="4"/>
  <c r="EC8" i="4"/>
  <c r="DB8" i="4"/>
  <c r="DX9" i="4"/>
  <c r="CY9" i="4"/>
  <c r="CW9" i="4"/>
  <c r="BF9" i="4" a="1"/>
  <c r="BF9" i="4"/>
  <c r="CX9" i="4"/>
  <c r="DY9" i="4"/>
  <c r="CZ9" i="4"/>
  <c r="EA9" i="4"/>
  <c r="EC9" i="4"/>
  <c r="DB9" i="4"/>
  <c r="DX10" i="4"/>
  <c r="CY10" i="4"/>
  <c r="CW10" i="4"/>
  <c r="BF10" i="4" a="1"/>
  <c r="BF10" i="4"/>
  <c r="CX10" i="4"/>
  <c r="DY10" i="4"/>
  <c r="CZ10" i="4"/>
  <c r="EA10" i="4"/>
  <c r="EC10" i="4"/>
  <c r="DB10" i="4"/>
  <c r="DX11" i="4"/>
  <c r="CY11" i="4"/>
  <c r="CW11" i="4"/>
  <c r="BF11" i="4" a="1"/>
  <c r="BF11" i="4"/>
  <c r="CX11" i="4"/>
  <c r="DY11" i="4"/>
  <c r="CZ11" i="4"/>
  <c r="EA11" i="4"/>
  <c r="EC11" i="4"/>
  <c r="DB11" i="4"/>
  <c r="DX12" i="4"/>
  <c r="CY12" i="4"/>
  <c r="CW12" i="4"/>
  <c r="BF12" i="4" a="1"/>
  <c r="BF12" i="4"/>
  <c r="CX12" i="4"/>
  <c r="DY12" i="4"/>
  <c r="CZ12" i="4"/>
  <c r="EA12" i="4"/>
  <c r="EC12" i="4"/>
  <c r="DB12" i="4"/>
  <c r="DX13" i="4"/>
  <c r="CY13" i="4"/>
  <c r="CW13" i="4"/>
  <c r="BF13" i="4" a="1"/>
  <c r="BF13" i="4"/>
  <c r="CX13" i="4"/>
  <c r="DY13" i="4"/>
  <c r="CZ13" i="4"/>
  <c r="EA13" i="4"/>
  <c r="EC13" i="4"/>
  <c r="DB13" i="4"/>
  <c r="DX14" i="4"/>
  <c r="CY14" i="4"/>
  <c r="CW14" i="4"/>
  <c r="CX14" i="4"/>
  <c r="DY14" i="4"/>
  <c r="CZ14" i="4"/>
  <c r="EA14" i="4"/>
  <c r="EC14" i="4"/>
  <c r="DB14" i="4"/>
  <c r="DX15" i="4"/>
  <c r="CY15" i="4"/>
  <c r="CW15" i="4"/>
  <c r="CX15" i="4"/>
  <c r="DY15" i="4"/>
  <c r="CZ15" i="4"/>
  <c r="EA15" i="4"/>
  <c r="EC15" i="4"/>
  <c r="DB15" i="4"/>
  <c r="DX16" i="4"/>
  <c r="CY16" i="4"/>
  <c r="CW16" i="4"/>
  <c r="CX16" i="4"/>
  <c r="DY16" i="4"/>
  <c r="CZ16" i="4"/>
  <c r="EA16" i="4"/>
  <c r="EC16" i="4"/>
  <c r="DB16" i="4"/>
  <c r="DX17" i="4"/>
  <c r="CY17" i="4"/>
  <c r="CW17" i="4"/>
  <c r="CX17" i="4"/>
  <c r="DY17" i="4"/>
  <c r="CZ17" i="4"/>
  <c r="EA17" i="4"/>
  <c r="EC17" i="4"/>
  <c r="DB17" i="4"/>
  <c r="DX18" i="4"/>
  <c r="CY18" i="4"/>
  <c r="CW18" i="4"/>
  <c r="CX18" i="4"/>
  <c r="DY18" i="4"/>
  <c r="CZ18" i="4"/>
  <c r="EA18" i="4"/>
  <c r="EC18" i="4"/>
  <c r="DB18" i="4"/>
  <c r="DX19" i="4"/>
  <c r="CY19" i="4"/>
  <c r="CW19" i="4"/>
  <c r="CX19" i="4"/>
  <c r="DY19" i="4"/>
  <c r="CZ19" i="4"/>
  <c r="EA19" i="4"/>
  <c r="EC19" i="4"/>
  <c r="DB19" i="4"/>
  <c r="DX20" i="4"/>
  <c r="CY20" i="4"/>
  <c r="CW20" i="4"/>
  <c r="CX20" i="4"/>
  <c r="DY20" i="4"/>
  <c r="CZ20" i="4"/>
  <c r="EA20" i="4"/>
  <c r="EC20" i="4"/>
  <c r="DB20" i="4"/>
  <c r="DX21" i="4"/>
  <c r="CY21" i="4"/>
  <c r="CW21" i="4"/>
  <c r="CX21" i="4"/>
  <c r="DY21" i="4"/>
  <c r="CZ21" i="4"/>
  <c r="EA21" i="4"/>
  <c r="EC21" i="4"/>
  <c r="DB21" i="4"/>
  <c r="DX22" i="4"/>
  <c r="CY22" i="4"/>
  <c r="CW22" i="4"/>
  <c r="CX22" i="4"/>
  <c r="DY22" i="4"/>
  <c r="CZ22" i="4"/>
  <c r="EA22" i="4"/>
  <c r="EC22" i="4"/>
  <c r="DB22" i="4"/>
  <c r="DX23" i="4"/>
  <c r="CY23" i="4"/>
  <c r="CW23" i="4"/>
  <c r="CX23" i="4"/>
  <c r="DY23" i="4"/>
  <c r="CZ23" i="4"/>
  <c r="EA23" i="4"/>
  <c r="EC23" i="4"/>
  <c r="DB23" i="4"/>
  <c r="DX24" i="4"/>
  <c r="CY24" i="4"/>
  <c r="CW24" i="4"/>
  <c r="CX24" i="4"/>
  <c r="DY24" i="4"/>
  <c r="CZ24" i="4"/>
  <c r="EA24" i="4"/>
  <c r="EC24" i="4"/>
  <c r="DB24" i="4"/>
  <c r="DX25" i="4"/>
  <c r="CY25" i="4"/>
  <c r="CW25" i="4"/>
  <c r="CX25" i="4"/>
  <c r="DY25" i="4"/>
  <c r="CZ25" i="4"/>
  <c r="EA25" i="4"/>
  <c r="EC25" i="4"/>
  <c r="DB25" i="4"/>
  <c r="DX26" i="4"/>
  <c r="CY26" i="4"/>
  <c r="CW26" i="4"/>
  <c r="CX26" i="4"/>
  <c r="DY26" i="4"/>
  <c r="CZ26" i="4"/>
  <c r="EA26" i="4"/>
  <c r="EC26" i="4"/>
  <c r="DB26" i="4"/>
  <c r="DX27" i="4"/>
  <c r="CY27" i="4"/>
  <c r="CW27" i="4"/>
  <c r="CX27" i="4"/>
  <c r="DY27" i="4"/>
  <c r="CZ27" i="4"/>
  <c r="EA27" i="4"/>
  <c r="EC27" i="4"/>
  <c r="DB27" i="4"/>
  <c r="DX28" i="4"/>
  <c r="CY28" i="4"/>
  <c r="CW28" i="4"/>
  <c r="CX28" i="4"/>
  <c r="DY28" i="4"/>
  <c r="CZ28" i="4"/>
  <c r="EA28" i="4"/>
  <c r="EC28" i="4"/>
  <c r="DB28" i="4"/>
  <c r="DX29" i="4"/>
  <c r="CY29" i="4"/>
  <c r="CW29" i="4"/>
  <c r="CX29" i="4"/>
  <c r="DY29" i="4"/>
  <c r="CZ29" i="4"/>
  <c r="EA29" i="4"/>
  <c r="EC29" i="4"/>
  <c r="DB29" i="4"/>
  <c r="DX30" i="4"/>
  <c r="CY30" i="4"/>
  <c r="CW30" i="4"/>
  <c r="CX30" i="4"/>
  <c r="DY30" i="4"/>
  <c r="CZ30" i="4"/>
  <c r="EA30" i="4"/>
  <c r="EC30" i="4"/>
  <c r="DB30" i="4"/>
  <c r="DX31" i="4"/>
  <c r="CY31" i="4"/>
  <c r="CW31" i="4"/>
  <c r="CX31" i="4"/>
  <c r="DY31" i="4"/>
  <c r="CZ31" i="4"/>
  <c r="EA31" i="4"/>
  <c r="EC31" i="4"/>
  <c r="DB31" i="4"/>
  <c r="DX32" i="4"/>
  <c r="CY32" i="4"/>
  <c r="CW32" i="4"/>
  <c r="CX32" i="4"/>
  <c r="DY32" i="4"/>
  <c r="CZ32" i="4"/>
  <c r="EA32" i="4"/>
  <c r="EC32" i="4"/>
  <c r="DB32" i="4"/>
  <c r="DX33" i="4"/>
  <c r="CY33" i="4"/>
  <c r="CW33" i="4"/>
  <c r="CX33" i="4"/>
  <c r="DY33" i="4"/>
  <c r="CZ33" i="4"/>
  <c r="EA33" i="4"/>
  <c r="EC33" i="4"/>
  <c r="DB33" i="4"/>
  <c r="DX34" i="4"/>
  <c r="CY34" i="4"/>
  <c r="CW34" i="4"/>
  <c r="CX34" i="4"/>
  <c r="DY34" i="4"/>
  <c r="CZ34" i="4"/>
  <c r="EA34" i="4"/>
  <c r="EC34" i="4"/>
  <c r="DB34" i="4"/>
  <c r="DX35" i="4"/>
  <c r="CY35" i="4"/>
  <c r="CW35" i="4"/>
  <c r="CX35" i="4"/>
  <c r="DY35" i="4"/>
  <c r="CZ35" i="4"/>
  <c r="EA35" i="4"/>
  <c r="EC35" i="4"/>
  <c r="DB35" i="4"/>
  <c r="DX36" i="4"/>
  <c r="CY36" i="4"/>
  <c r="CW36" i="4"/>
  <c r="CX36" i="4"/>
  <c r="DY36" i="4"/>
  <c r="CZ36" i="4"/>
  <c r="EA36" i="4"/>
  <c r="EC36" i="4"/>
  <c r="DB36" i="4"/>
  <c r="DX37" i="4"/>
  <c r="CY37" i="4"/>
  <c r="CW37" i="4"/>
  <c r="CX37" i="4"/>
  <c r="DY37" i="4"/>
  <c r="CZ37" i="4"/>
  <c r="EA37" i="4"/>
  <c r="EC37" i="4"/>
  <c r="DB37" i="4"/>
  <c r="DX38" i="4"/>
  <c r="CY38" i="4"/>
  <c r="CW38" i="4"/>
  <c r="CX38" i="4"/>
  <c r="DY38" i="4"/>
  <c r="CZ38" i="4"/>
  <c r="EA38" i="4"/>
  <c r="EC38" i="4"/>
  <c r="DB38" i="4"/>
  <c r="DX39" i="4"/>
  <c r="CY39" i="4"/>
  <c r="CW39" i="4"/>
  <c r="CX39" i="4"/>
  <c r="DY39" i="4"/>
  <c r="CZ39" i="4"/>
  <c r="EA39" i="4"/>
  <c r="EC39" i="4"/>
  <c r="DB39" i="4"/>
  <c r="DX40" i="4"/>
  <c r="CY40" i="4"/>
  <c r="CW40" i="4"/>
  <c r="CX40" i="4"/>
  <c r="DY40" i="4"/>
  <c r="CZ40" i="4"/>
  <c r="EA40" i="4"/>
  <c r="EC40" i="4"/>
  <c r="DB40" i="4"/>
  <c r="DX41" i="4"/>
  <c r="CY41" i="4"/>
  <c r="CW41" i="4"/>
  <c r="CX41" i="4"/>
  <c r="DY41" i="4"/>
  <c r="CZ41" i="4"/>
  <c r="EA41" i="4"/>
  <c r="EC41" i="4"/>
  <c r="DB41" i="4"/>
  <c r="DX42" i="4"/>
  <c r="CY42" i="4"/>
  <c r="CW42" i="4"/>
  <c r="CX42" i="4"/>
  <c r="DY42" i="4"/>
  <c r="CZ42" i="4"/>
  <c r="EA42" i="4"/>
  <c r="EC42" i="4"/>
  <c r="DB42" i="4"/>
  <c r="DX43" i="4"/>
  <c r="CY43" i="4"/>
  <c r="CW43" i="4"/>
  <c r="CX43" i="4"/>
  <c r="DY43" i="4"/>
  <c r="CZ43" i="4"/>
  <c r="EA43" i="4"/>
  <c r="EC43" i="4"/>
  <c r="DB43" i="4"/>
  <c r="DX44" i="4"/>
  <c r="CY44" i="4"/>
  <c r="CW44" i="4"/>
  <c r="CX44" i="4"/>
  <c r="DY44" i="4"/>
  <c r="CZ44" i="4"/>
  <c r="EA44" i="4"/>
  <c r="EC44" i="4"/>
  <c r="DB44" i="4"/>
  <c r="DX45" i="4"/>
  <c r="CY45" i="4"/>
  <c r="CW45" i="4"/>
  <c r="CX45" i="4"/>
  <c r="DY45" i="4"/>
  <c r="CZ45" i="4"/>
  <c r="EA45" i="4"/>
  <c r="EC45" i="4"/>
  <c r="DB45" i="4"/>
  <c r="DX46" i="4"/>
  <c r="CY46" i="4"/>
  <c r="CW46" i="4"/>
  <c r="CX46" i="4"/>
  <c r="DY46" i="4"/>
  <c r="CZ46" i="4"/>
  <c r="EA46" i="4"/>
  <c r="EC46" i="4"/>
  <c r="DB46" i="4"/>
  <c r="DX47" i="4"/>
  <c r="CY47" i="4"/>
  <c r="CW47" i="4"/>
  <c r="CX47" i="4"/>
  <c r="DY47" i="4"/>
  <c r="CZ47" i="4"/>
  <c r="EA47" i="4"/>
  <c r="EC47" i="4"/>
  <c r="DB47" i="4"/>
  <c r="DX48" i="4"/>
  <c r="CY48" i="4"/>
  <c r="CW48" i="4"/>
  <c r="CX48" i="4"/>
  <c r="DY48" i="4"/>
  <c r="CZ48" i="4"/>
  <c r="EA48" i="4"/>
  <c r="EC48" i="4"/>
  <c r="DB48" i="4"/>
  <c r="DX49" i="4"/>
  <c r="CY49" i="4"/>
  <c r="CW49" i="4"/>
  <c r="CX49" i="4"/>
  <c r="DY49" i="4"/>
  <c r="CZ49" i="4"/>
  <c r="EA49" i="4"/>
  <c r="EC49" i="4"/>
  <c r="DB49" i="4"/>
  <c r="DX50" i="4"/>
  <c r="CY50" i="4"/>
  <c r="CW50" i="4"/>
  <c r="CX50" i="4"/>
  <c r="DY50" i="4"/>
  <c r="CZ50" i="4"/>
  <c r="EA50" i="4"/>
  <c r="EC50" i="4"/>
  <c r="DB50" i="4"/>
  <c r="DX51" i="4"/>
  <c r="CY51" i="4"/>
  <c r="CW51" i="4"/>
  <c r="CX51" i="4"/>
  <c r="DY51" i="4"/>
  <c r="CZ51" i="4"/>
  <c r="EA51" i="4"/>
  <c r="EC51" i="4"/>
  <c r="DB51" i="4"/>
  <c r="DX52" i="4"/>
  <c r="CY52" i="4"/>
  <c r="CW52" i="4"/>
  <c r="CX52" i="4"/>
  <c r="DY52" i="4"/>
  <c r="CZ52" i="4"/>
  <c r="EA52" i="4"/>
  <c r="EC52" i="4"/>
  <c r="DB52" i="4"/>
  <c r="DX53" i="4"/>
  <c r="CY53" i="4"/>
  <c r="CW53" i="4"/>
  <c r="CX53" i="4"/>
  <c r="DY53" i="4"/>
  <c r="CZ53" i="4"/>
  <c r="EA53" i="4"/>
  <c r="EC53" i="4"/>
  <c r="DB53" i="4"/>
  <c r="DX54" i="4"/>
  <c r="CY54" i="4"/>
  <c r="CW54" i="4"/>
  <c r="CX54" i="4"/>
  <c r="DY54" i="4"/>
  <c r="CZ54" i="4"/>
  <c r="EA54" i="4"/>
  <c r="EC54" i="4"/>
  <c r="DB54" i="4"/>
  <c r="DX55" i="4"/>
  <c r="CY55" i="4"/>
  <c r="CW55" i="4"/>
  <c r="CX55" i="4"/>
  <c r="DY55" i="4"/>
  <c r="CZ55" i="4"/>
  <c r="EA55" i="4"/>
  <c r="EC55" i="4"/>
  <c r="DB55" i="4"/>
  <c r="DX56" i="4"/>
  <c r="CY56" i="4"/>
  <c r="CW56" i="4"/>
  <c r="CX56" i="4"/>
  <c r="DY56" i="4"/>
  <c r="CZ56" i="4"/>
  <c r="EA56" i="4"/>
  <c r="EC56" i="4"/>
  <c r="DB56" i="4"/>
  <c r="DX57" i="4"/>
  <c r="CY57" i="4"/>
  <c r="CW57" i="4"/>
  <c r="CX57" i="4"/>
  <c r="DY57" i="4"/>
  <c r="CZ57" i="4"/>
  <c r="EA57" i="4"/>
  <c r="EC57" i="4"/>
  <c r="DB57" i="4"/>
  <c r="DX58" i="4"/>
  <c r="CY58" i="4"/>
  <c r="CW58" i="4"/>
  <c r="CX58" i="4"/>
  <c r="DY58" i="4"/>
  <c r="CZ58" i="4"/>
  <c r="EA58" i="4"/>
  <c r="EC58" i="4"/>
  <c r="DB58" i="4"/>
  <c r="DX59" i="4"/>
  <c r="CY59" i="4"/>
  <c r="CW59" i="4"/>
  <c r="CX59" i="4"/>
  <c r="DY59" i="4"/>
  <c r="CZ59" i="4"/>
  <c r="EA59" i="4"/>
  <c r="EC59" i="4"/>
  <c r="DB59" i="4"/>
  <c r="DX60" i="4"/>
  <c r="CY60" i="4"/>
  <c r="CW60" i="4"/>
  <c r="CX60" i="4"/>
  <c r="DY60" i="4"/>
  <c r="CZ60" i="4"/>
  <c r="EA60" i="4"/>
  <c r="EC60" i="4"/>
  <c r="DB60" i="4"/>
  <c r="DX61" i="4"/>
  <c r="CY61" i="4"/>
  <c r="CW61" i="4"/>
  <c r="CX61" i="4"/>
  <c r="DY61" i="4"/>
  <c r="CZ61" i="4"/>
  <c r="EA61" i="4"/>
  <c r="EC61" i="4"/>
  <c r="DB61" i="4"/>
  <c r="DX62" i="4"/>
  <c r="CY62" i="4"/>
  <c r="CW62" i="4"/>
  <c r="CX62" i="4"/>
  <c r="DY62" i="4"/>
  <c r="CZ62" i="4"/>
  <c r="EA62" i="4"/>
  <c r="EC62" i="4"/>
  <c r="DB62" i="4"/>
  <c r="DX63" i="4"/>
  <c r="CY63" i="4"/>
  <c r="CW63" i="4"/>
  <c r="CX63" i="4"/>
  <c r="DY63" i="4"/>
  <c r="CZ63" i="4"/>
  <c r="EA63" i="4"/>
  <c r="EC63" i="4"/>
  <c r="DB63" i="4"/>
  <c r="DX64" i="4"/>
  <c r="CY64" i="4"/>
  <c r="CW64" i="4"/>
  <c r="CX64" i="4"/>
  <c r="DY64" i="4"/>
  <c r="CZ64" i="4"/>
  <c r="EA64" i="4"/>
  <c r="EC64" i="4"/>
  <c r="DB64" i="4"/>
  <c r="DX65" i="4"/>
  <c r="CY65" i="4"/>
  <c r="CW65" i="4"/>
  <c r="CX65" i="4"/>
  <c r="DY65" i="4"/>
  <c r="CZ65" i="4"/>
  <c r="EA65" i="4"/>
  <c r="EC65" i="4"/>
  <c r="DB65" i="4"/>
  <c r="DX66" i="4"/>
  <c r="CY66" i="4"/>
  <c r="CW66" i="4"/>
  <c r="CX66" i="4"/>
  <c r="DY66" i="4"/>
  <c r="CZ66" i="4"/>
  <c r="EA66" i="4"/>
  <c r="EC66" i="4"/>
  <c r="DB66" i="4"/>
  <c r="DX67" i="4"/>
  <c r="CY67" i="4"/>
  <c r="CW67" i="4"/>
  <c r="CX67" i="4"/>
  <c r="DY67" i="4"/>
  <c r="CZ67" i="4"/>
  <c r="EA67" i="4"/>
  <c r="EC67" i="4"/>
  <c r="DB67" i="4"/>
  <c r="DX68" i="4"/>
  <c r="CY68" i="4"/>
  <c r="CW68" i="4"/>
  <c r="CX68" i="4"/>
  <c r="DY68" i="4"/>
  <c r="CZ68" i="4"/>
  <c r="EA68" i="4"/>
  <c r="EC68" i="4"/>
  <c r="DB68" i="4"/>
  <c r="DX69" i="4"/>
  <c r="CY69" i="4"/>
  <c r="CW69" i="4"/>
  <c r="CX69" i="4"/>
  <c r="DY69" i="4"/>
  <c r="CZ69" i="4"/>
  <c r="EA69" i="4"/>
  <c r="EC69" i="4"/>
  <c r="DB69" i="4"/>
  <c r="DX70" i="4"/>
  <c r="CY70" i="4"/>
  <c r="CW70" i="4"/>
  <c r="CX70" i="4"/>
  <c r="DY70" i="4"/>
  <c r="CZ70" i="4"/>
  <c r="EA70" i="4"/>
  <c r="EC70" i="4"/>
  <c r="DB70" i="4"/>
  <c r="DX71" i="4"/>
  <c r="CY71" i="4"/>
  <c r="CW71" i="4"/>
  <c r="CX71" i="4"/>
  <c r="DY71" i="4"/>
  <c r="CZ71" i="4"/>
  <c r="EA71" i="4"/>
  <c r="EC71" i="4"/>
  <c r="DB71" i="4"/>
  <c r="DX72" i="4"/>
  <c r="CY72" i="4"/>
  <c r="CW72" i="4"/>
  <c r="CX72" i="4"/>
  <c r="DY72" i="4"/>
  <c r="CZ72" i="4"/>
  <c r="EA72" i="4"/>
  <c r="EC72" i="4"/>
  <c r="DB72" i="4"/>
  <c r="DX73" i="4"/>
  <c r="CY73" i="4"/>
  <c r="CW73" i="4"/>
  <c r="CX73" i="4"/>
  <c r="DY73" i="4"/>
  <c r="CZ73" i="4"/>
  <c r="EA73" i="4"/>
  <c r="EC73" i="4"/>
  <c r="DB73" i="4"/>
  <c r="DX74" i="4"/>
  <c r="CY74" i="4"/>
  <c r="CW74" i="4"/>
  <c r="CX74" i="4"/>
  <c r="DY74" i="4"/>
  <c r="CZ74" i="4"/>
  <c r="EA74" i="4"/>
  <c r="EC74" i="4"/>
  <c r="DB74" i="4"/>
  <c r="DX75" i="4"/>
  <c r="CY75" i="4"/>
  <c r="CW75" i="4"/>
  <c r="CX75" i="4"/>
  <c r="DY75" i="4"/>
  <c r="CZ75" i="4"/>
  <c r="EA75" i="4"/>
  <c r="EC75" i="4"/>
  <c r="DB75" i="4"/>
  <c r="DX76" i="4"/>
  <c r="CY76" i="4"/>
  <c r="CW76" i="4"/>
  <c r="CX76" i="4"/>
  <c r="DY76" i="4"/>
  <c r="CZ76" i="4"/>
  <c r="EA76" i="4"/>
  <c r="EC76" i="4"/>
  <c r="DB76" i="4"/>
  <c r="DX77" i="4"/>
  <c r="CY77" i="4"/>
  <c r="CW77" i="4"/>
  <c r="CX77" i="4"/>
  <c r="DY77" i="4"/>
  <c r="CZ77" i="4"/>
  <c r="EA77" i="4"/>
  <c r="EC77" i="4"/>
  <c r="DB77" i="4"/>
  <c r="DX78" i="4"/>
  <c r="CY78" i="4"/>
  <c r="CW78" i="4"/>
  <c r="CX78" i="4"/>
  <c r="DY78" i="4"/>
  <c r="CZ78" i="4"/>
  <c r="EA78" i="4"/>
  <c r="EC78" i="4"/>
  <c r="DB78" i="4"/>
  <c r="DX79" i="4"/>
  <c r="CY79" i="4"/>
  <c r="CW79" i="4"/>
  <c r="CX79" i="4"/>
  <c r="DY79" i="4"/>
  <c r="CZ79" i="4"/>
  <c r="EA79" i="4"/>
  <c r="EC79" i="4"/>
  <c r="DB79" i="4"/>
  <c r="DX80" i="4"/>
  <c r="CY80" i="4"/>
  <c r="CW80" i="4"/>
  <c r="CX80" i="4"/>
  <c r="DY80" i="4"/>
  <c r="CZ80" i="4"/>
  <c r="EA80" i="4"/>
  <c r="EC80" i="4"/>
  <c r="DB80" i="4"/>
  <c r="DX81" i="4"/>
  <c r="CY81" i="4"/>
  <c r="CW81" i="4"/>
  <c r="CX81" i="4"/>
  <c r="DY81" i="4"/>
  <c r="CZ81" i="4"/>
  <c r="EA81" i="4"/>
  <c r="EC81" i="4"/>
  <c r="DB81" i="4"/>
  <c r="DX82" i="4"/>
  <c r="CY82" i="4"/>
  <c r="CW82" i="4"/>
  <c r="CX82" i="4"/>
  <c r="DY82" i="4"/>
  <c r="CZ82" i="4"/>
  <c r="EA82" i="4"/>
  <c r="EC82" i="4"/>
  <c r="DB82" i="4"/>
  <c r="DX83" i="4"/>
  <c r="CY83" i="4"/>
  <c r="CW83" i="4"/>
  <c r="CX83" i="4"/>
  <c r="DY83" i="4"/>
  <c r="CZ83" i="4"/>
  <c r="EA83" i="4"/>
  <c r="EC83" i="4"/>
  <c r="DB83" i="4"/>
  <c r="DX84" i="4"/>
  <c r="CY84" i="4"/>
  <c r="CW84" i="4"/>
  <c r="CX84" i="4"/>
  <c r="DY84" i="4"/>
  <c r="CZ84" i="4"/>
  <c r="EA84" i="4"/>
  <c r="EC84" i="4"/>
  <c r="DB84" i="4"/>
  <c r="DX85" i="4"/>
  <c r="CY85" i="4"/>
  <c r="CW85" i="4"/>
  <c r="CX85" i="4"/>
  <c r="DY85" i="4"/>
  <c r="CZ85" i="4"/>
  <c r="EA85" i="4"/>
  <c r="EC85" i="4"/>
  <c r="DB85" i="4"/>
  <c r="DX86" i="4"/>
  <c r="CY86" i="4"/>
  <c r="CW86" i="4"/>
  <c r="CX86" i="4"/>
  <c r="DY86" i="4"/>
  <c r="CZ86" i="4"/>
  <c r="EA86" i="4"/>
  <c r="EC86" i="4"/>
  <c r="DB86" i="4"/>
  <c r="DX87" i="4"/>
  <c r="CY87" i="4"/>
  <c r="CW87" i="4"/>
  <c r="CX87" i="4"/>
  <c r="DY87" i="4"/>
  <c r="CZ87" i="4"/>
  <c r="EA87" i="4"/>
  <c r="EC87" i="4"/>
  <c r="DB87" i="4"/>
  <c r="DX88" i="4"/>
  <c r="CY88" i="4"/>
  <c r="CW88" i="4"/>
  <c r="CX88" i="4"/>
  <c r="DY88" i="4"/>
  <c r="CZ88" i="4"/>
  <c r="EA88" i="4"/>
  <c r="EC88" i="4"/>
  <c r="DB88" i="4"/>
  <c r="DX89" i="4"/>
  <c r="CY89" i="4"/>
  <c r="CW89" i="4"/>
  <c r="CX89" i="4"/>
  <c r="DY89" i="4"/>
  <c r="CZ89" i="4"/>
  <c r="EA89" i="4"/>
  <c r="EC89" i="4"/>
  <c r="DB89" i="4"/>
  <c r="DX90" i="4"/>
  <c r="CY90" i="4"/>
  <c r="CW90" i="4"/>
  <c r="CX90" i="4"/>
  <c r="DY90" i="4"/>
  <c r="CZ90" i="4"/>
  <c r="EA90" i="4"/>
  <c r="EC90" i="4"/>
  <c r="DB90" i="4"/>
  <c r="DX91" i="4"/>
  <c r="CY91" i="4"/>
  <c r="CW91" i="4"/>
  <c r="CX91" i="4"/>
  <c r="DY91" i="4"/>
  <c r="CZ91" i="4"/>
  <c r="EA91" i="4"/>
  <c r="EC91" i="4"/>
  <c r="DB91" i="4"/>
  <c r="DX92" i="4"/>
  <c r="CY92" i="4"/>
  <c r="CW92" i="4"/>
  <c r="CX92" i="4"/>
  <c r="DY92" i="4"/>
  <c r="CZ92" i="4"/>
  <c r="EA92" i="4"/>
  <c r="EC92" i="4"/>
  <c r="DB92" i="4"/>
  <c r="DX93" i="4"/>
  <c r="CY93" i="4"/>
  <c r="CW93" i="4"/>
  <c r="CX93" i="4"/>
  <c r="DY93" i="4"/>
  <c r="CZ93" i="4"/>
  <c r="EA93" i="4"/>
  <c r="EC93" i="4"/>
  <c r="DB93" i="4"/>
  <c r="DX94" i="4"/>
  <c r="CY94" i="4"/>
  <c r="CW94" i="4"/>
  <c r="CX94" i="4"/>
  <c r="DY94" i="4"/>
  <c r="CZ94" i="4"/>
  <c r="EA94" i="4"/>
  <c r="EC94" i="4"/>
  <c r="DB94" i="4"/>
  <c r="DX95" i="4"/>
  <c r="CY95" i="4"/>
  <c r="CW95" i="4"/>
  <c r="CX95" i="4"/>
  <c r="DY95" i="4"/>
  <c r="CZ95" i="4"/>
  <c r="EA95" i="4"/>
  <c r="EC95" i="4"/>
  <c r="DB95" i="4"/>
  <c r="DX96" i="4"/>
  <c r="CY96" i="4"/>
  <c r="CW96" i="4"/>
  <c r="CX96" i="4"/>
  <c r="DY96" i="4"/>
  <c r="CZ96" i="4"/>
  <c r="EA96" i="4"/>
  <c r="EC96" i="4"/>
  <c r="DB96" i="4"/>
  <c r="DX97" i="4"/>
  <c r="CY97" i="4"/>
  <c r="CW97" i="4"/>
  <c r="CX97" i="4"/>
  <c r="DY97" i="4"/>
  <c r="CZ97" i="4"/>
  <c r="EA97" i="4"/>
  <c r="EC97" i="4"/>
  <c r="DB97" i="4"/>
  <c r="DX98" i="4"/>
  <c r="CY98" i="4"/>
  <c r="CW98" i="4"/>
  <c r="CX98" i="4"/>
  <c r="DY98" i="4"/>
  <c r="CZ98" i="4"/>
  <c r="EA98" i="4"/>
  <c r="EC98" i="4"/>
  <c r="DB98" i="4"/>
  <c r="DX99" i="4"/>
  <c r="CY99" i="4"/>
  <c r="CW99" i="4"/>
  <c r="CX99" i="4"/>
  <c r="DY99" i="4"/>
  <c r="CZ99" i="4"/>
  <c r="EA99" i="4"/>
  <c r="EC99" i="4"/>
  <c r="DB99" i="4"/>
  <c r="DX100" i="4"/>
  <c r="CY100" i="4"/>
  <c r="CW100" i="4"/>
  <c r="CX100" i="4"/>
  <c r="DY100" i="4"/>
  <c r="CZ100" i="4"/>
  <c r="EA100" i="4"/>
  <c r="EC100" i="4"/>
  <c r="DB100" i="4"/>
  <c r="DX101" i="4"/>
  <c r="CY101" i="4"/>
  <c r="CW101" i="4"/>
  <c r="CX101" i="4"/>
  <c r="DY101" i="4"/>
  <c r="CZ101" i="4"/>
  <c r="EA101" i="4"/>
  <c r="EC101" i="4"/>
  <c r="DB101" i="4"/>
  <c r="DX102" i="4"/>
  <c r="CY102" i="4"/>
  <c r="CW102" i="4"/>
  <c r="CX102" i="4"/>
  <c r="DY102" i="4"/>
  <c r="CZ102" i="4"/>
  <c r="EA102" i="4"/>
  <c r="EC102" i="4"/>
  <c r="DB102" i="4"/>
  <c r="DX103" i="4"/>
  <c r="CY103" i="4"/>
  <c r="CW103" i="4"/>
  <c r="CX103" i="4"/>
  <c r="DY103" i="4"/>
  <c r="CZ103" i="4"/>
  <c r="EA103" i="4"/>
  <c r="EC103" i="4"/>
  <c r="DB103" i="4"/>
  <c r="DX104" i="4"/>
  <c r="CY104" i="4"/>
  <c r="CW104" i="4"/>
  <c r="CX104" i="4"/>
  <c r="DY104" i="4"/>
  <c r="CZ104" i="4"/>
  <c r="EA104" i="4"/>
  <c r="EC104" i="4"/>
  <c r="DB104" i="4"/>
  <c r="DX105" i="4"/>
  <c r="CY105" i="4"/>
  <c r="CW105" i="4"/>
  <c r="CX105" i="4"/>
  <c r="DY105" i="4"/>
  <c r="CZ105" i="4"/>
  <c r="EA105" i="4"/>
  <c r="EC105" i="4"/>
  <c r="DB105" i="4"/>
  <c r="DX106" i="4"/>
  <c r="CY106" i="4"/>
  <c r="CW106" i="4"/>
  <c r="CX106" i="4"/>
  <c r="DY106" i="4"/>
  <c r="CZ106" i="4"/>
  <c r="EA106" i="4"/>
  <c r="EC106" i="4"/>
  <c r="DB106" i="4"/>
  <c r="DX107" i="4"/>
  <c r="CY107" i="4"/>
  <c r="CW107" i="4"/>
  <c r="CX107" i="4"/>
  <c r="DY107" i="4"/>
  <c r="CZ107" i="4"/>
  <c r="EA107" i="4"/>
  <c r="EC107" i="4"/>
  <c r="DB107" i="4"/>
  <c r="DX108" i="4"/>
  <c r="CY108" i="4"/>
  <c r="CW108" i="4"/>
  <c r="CX108" i="4"/>
  <c r="DY108" i="4"/>
  <c r="CZ108" i="4"/>
  <c r="EA108" i="4"/>
  <c r="EC108" i="4"/>
  <c r="DB108" i="4"/>
  <c r="DX109" i="4"/>
  <c r="CY109" i="4"/>
  <c r="CW109" i="4"/>
  <c r="CX109" i="4"/>
  <c r="DY109" i="4"/>
  <c r="CZ109" i="4"/>
  <c r="EA109" i="4"/>
  <c r="EC109" i="4"/>
  <c r="DB109" i="4"/>
  <c r="DX110" i="4"/>
  <c r="CY110" i="4"/>
  <c r="CW110" i="4"/>
  <c r="CX110" i="4"/>
  <c r="DY110" i="4"/>
  <c r="CZ110" i="4"/>
  <c r="EA110" i="4"/>
  <c r="EC110" i="4"/>
  <c r="DB110" i="4"/>
  <c r="DX111" i="4"/>
  <c r="CY111" i="4"/>
  <c r="CW111" i="4"/>
  <c r="CX111" i="4"/>
  <c r="DY111" i="4"/>
  <c r="CZ111" i="4"/>
  <c r="EA111" i="4"/>
  <c r="EC111" i="4"/>
  <c r="DB111" i="4"/>
  <c r="DX112" i="4"/>
  <c r="CY112" i="4"/>
  <c r="CW112" i="4"/>
  <c r="CX112" i="4"/>
  <c r="DY112" i="4"/>
  <c r="CZ112" i="4"/>
  <c r="EA112" i="4"/>
  <c r="EC112" i="4"/>
  <c r="DB112" i="4"/>
  <c r="DX113" i="4"/>
  <c r="CY113" i="4"/>
  <c r="CW113" i="4"/>
  <c r="CX113" i="4"/>
  <c r="DY113" i="4"/>
  <c r="CZ113" i="4"/>
  <c r="EA113" i="4"/>
  <c r="EC113" i="4"/>
  <c r="DB113" i="4"/>
  <c r="DX114" i="4"/>
  <c r="CY114" i="4"/>
  <c r="CW114" i="4"/>
  <c r="CX114" i="4"/>
  <c r="DY114" i="4"/>
  <c r="CZ114" i="4"/>
  <c r="EA114" i="4"/>
  <c r="EC114" i="4"/>
  <c r="DB114" i="4"/>
  <c r="DX115" i="4"/>
  <c r="CY115" i="4"/>
  <c r="CW115" i="4"/>
  <c r="CX115" i="4"/>
  <c r="DY115" i="4"/>
  <c r="CZ115" i="4"/>
  <c r="EA115" i="4"/>
  <c r="EC115" i="4"/>
  <c r="DB115" i="4"/>
  <c r="DX116" i="4"/>
  <c r="CY116" i="4"/>
  <c r="CW116" i="4"/>
  <c r="CX116" i="4"/>
  <c r="DY116" i="4"/>
  <c r="CZ116" i="4"/>
  <c r="EA116" i="4"/>
  <c r="EC116" i="4"/>
  <c r="DB116" i="4"/>
  <c r="DX117" i="4"/>
  <c r="CY117" i="4"/>
  <c r="CW117" i="4"/>
  <c r="CX117" i="4"/>
  <c r="DY117" i="4"/>
  <c r="CZ117" i="4"/>
  <c r="EA117" i="4"/>
  <c r="EC117" i="4"/>
  <c r="DB117" i="4"/>
  <c r="DX118" i="4"/>
  <c r="CY118" i="4"/>
  <c r="CW118" i="4"/>
  <c r="CX118" i="4"/>
  <c r="DY118" i="4"/>
  <c r="CZ118" i="4"/>
  <c r="EA118" i="4"/>
  <c r="EC118" i="4"/>
  <c r="DB118" i="4"/>
  <c r="DX119" i="4"/>
  <c r="CY119" i="4"/>
  <c r="CW119" i="4"/>
  <c r="CX119" i="4"/>
  <c r="DY119" i="4"/>
  <c r="CZ119" i="4"/>
  <c r="EA119" i="4"/>
  <c r="EC119" i="4"/>
  <c r="DB119" i="4"/>
  <c r="DX120" i="4"/>
  <c r="CY120" i="4"/>
  <c r="CW120" i="4"/>
  <c r="CX120" i="4"/>
  <c r="DY120" i="4"/>
  <c r="CZ120" i="4"/>
  <c r="EA120" i="4"/>
  <c r="EC120" i="4"/>
  <c r="DB120" i="4"/>
  <c r="DX121" i="4"/>
  <c r="CY121" i="4"/>
  <c r="CW121" i="4"/>
  <c r="CX121" i="4"/>
  <c r="DY121" i="4"/>
  <c r="CZ121" i="4"/>
  <c r="EA121" i="4"/>
  <c r="EC121" i="4"/>
  <c r="DB121" i="4"/>
  <c r="DX122" i="4"/>
  <c r="CY122" i="4"/>
  <c r="CW122" i="4"/>
  <c r="CX122" i="4"/>
  <c r="DY122" i="4"/>
  <c r="CZ122" i="4"/>
  <c r="EA122" i="4"/>
  <c r="EC122" i="4"/>
  <c r="DB122" i="4"/>
  <c r="DX123" i="4"/>
  <c r="CY123" i="4"/>
  <c r="CW123" i="4"/>
  <c r="CX123" i="4"/>
  <c r="DY123" i="4"/>
  <c r="CZ123" i="4"/>
  <c r="EA123" i="4"/>
  <c r="EC123" i="4"/>
  <c r="DB123" i="4"/>
  <c r="DX124" i="4"/>
  <c r="CY124" i="4"/>
  <c r="CW124" i="4"/>
  <c r="CX124" i="4"/>
  <c r="DY124" i="4"/>
  <c r="CZ124" i="4"/>
  <c r="EA124" i="4"/>
  <c r="EC124" i="4"/>
  <c r="DB124" i="4"/>
  <c r="DX125" i="4"/>
  <c r="CY125" i="4"/>
  <c r="CW125" i="4"/>
  <c r="CX125" i="4"/>
  <c r="DY125" i="4"/>
  <c r="CZ125" i="4"/>
  <c r="EA125" i="4"/>
  <c r="EC125" i="4"/>
  <c r="DB125" i="4"/>
  <c r="DX126" i="4"/>
  <c r="CY126" i="4"/>
  <c r="CW126" i="4"/>
  <c r="CX126" i="4"/>
  <c r="DY126" i="4"/>
  <c r="CZ126" i="4"/>
  <c r="EA126" i="4"/>
  <c r="EC126" i="4"/>
  <c r="DB126" i="4"/>
  <c r="DX127" i="4"/>
  <c r="CY127" i="4"/>
  <c r="CW127" i="4"/>
  <c r="CX127" i="4"/>
  <c r="DY127" i="4"/>
  <c r="CZ127" i="4"/>
  <c r="EA127" i="4"/>
  <c r="EC127" i="4"/>
  <c r="DB127" i="4"/>
  <c r="DX128" i="4"/>
  <c r="CY128" i="4"/>
  <c r="CW128" i="4"/>
  <c r="CX128" i="4"/>
  <c r="DY128" i="4"/>
  <c r="CZ128" i="4"/>
  <c r="EA128" i="4"/>
  <c r="EC128" i="4"/>
  <c r="DB128" i="4"/>
  <c r="DX129" i="4"/>
  <c r="CY129" i="4"/>
  <c r="CW129" i="4"/>
  <c r="CX129" i="4"/>
  <c r="DY129" i="4"/>
  <c r="CZ129" i="4"/>
  <c r="EA129" i="4"/>
  <c r="EC129" i="4"/>
  <c r="DB129" i="4"/>
  <c r="DX130" i="4"/>
  <c r="CY130" i="4"/>
  <c r="CW130" i="4"/>
  <c r="CX130" i="4"/>
  <c r="DY130" i="4"/>
  <c r="CZ130" i="4"/>
  <c r="EA130" i="4"/>
  <c r="EC130" i="4"/>
  <c r="DB130" i="4"/>
  <c r="DX131" i="4"/>
  <c r="CY131" i="4"/>
  <c r="CW131" i="4"/>
  <c r="CX131" i="4"/>
  <c r="DY131" i="4"/>
  <c r="CZ131" i="4"/>
  <c r="EA131" i="4"/>
  <c r="EC131" i="4"/>
  <c r="DB131" i="4"/>
  <c r="DX132" i="4"/>
  <c r="CY132" i="4"/>
  <c r="CW132" i="4"/>
  <c r="CX132" i="4"/>
  <c r="DY132" i="4"/>
  <c r="CZ132" i="4"/>
  <c r="EA132" i="4"/>
  <c r="EC132" i="4"/>
  <c r="DB132" i="4"/>
  <c r="DX133" i="4"/>
  <c r="CY133" i="4"/>
  <c r="CW133" i="4"/>
  <c r="CX133" i="4"/>
  <c r="DY133" i="4"/>
  <c r="CZ133" i="4"/>
  <c r="EA133" i="4"/>
  <c r="EC133" i="4"/>
  <c r="DB133" i="4"/>
  <c r="DX134" i="4"/>
  <c r="CY134" i="4"/>
  <c r="CW134" i="4"/>
  <c r="CX134" i="4"/>
  <c r="DY134" i="4"/>
  <c r="CZ134" i="4"/>
  <c r="EA134" i="4"/>
  <c r="EC134" i="4"/>
  <c r="DB134" i="4"/>
  <c r="DX135" i="4"/>
  <c r="CY135" i="4"/>
  <c r="CW135" i="4"/>
  <c r="CX135" i="4"/>
  <c r="DY135" i="4"/>
  <c r="CZ135" i="4"/>
  <c r="EA135" i="4"/>
  <c r="EC135" i="4"/>
  <c r="DB135" i="4"/>
  <c r="DX136" i="4"/>
  <c r="CY136" i="4"/>
  <c r="CW136" i="4"/>
  <c r="CX136" i="4"/>
  <c r="DY136" i="4"/>
  <c r="CZ136" i="4"/>
  <c r="EA136" i="4"/>
  <c r="EC136" i="4"/>
  <c r="DB136" i="4"/>
  <c r="DX137" i="4"/>
  <c r="CY137" i="4"/>
  <c r="CW137" i="4"/>
  <c r="CX137" i="4"/>
  <c r="DY137" i="4"/>
  <c r="CZ137" i="4"/>
  <c r="EA137" i="4"/>
  <c r="EC137" i="4"/>
  <c r="DB137" i="4"/>
  <c r="DX138" i="4"/>
  <c r="CY138" i="4"/>
  <c r="CW138" i="4"/>
  <c r="CX138" i="4"/>
  <c r="DY138" i="4"/>
  <c r="CZ138" i="4"/>
  <c r="EA138" i="4"/>
  <c r="EC138" i="4"/>
  <c r="DB138" i="4"/>
  <c r="DX139" i="4"/>
  <c r="CY139" i="4"/>
  <c r="CW139" i="4"/>
  <c r="CX139" i="4"/>
  <c r="DY139" i="4"/>
  <c r="CZ139" i="4"/>
  <c r="EA139" i="4"/>
  <c r="EC139" i="4"/>
  <c r="DB139" i="4"/>
  <c r="DX140" i="4"/>
  <c r="CY140" i="4"/>
  <c r="CW140" i="4"/>
  <c r="CX140" i="4"/>
  <c r="DY140" i="4"/>
  <c r="CZ140" i="4"/>
  <c r="EA140" i="4"/>
  <c r="EC140" i="4"/>
  <c r="DB140" i="4"/>
  <c r="DX141" i="4"/>
  <c r="CY141" i="4"/>
  <c r="CW141" i="4"/>
  <c r="CX141" i="4"/>
  <c r="DY141" i="4"/>
  <c r="CZ141" i="4"/>
  <c r="EA141" i="4"/>
  <c r="EC141" i="4"/>
  <c r="DB141" i="4"/>
  <c r="DX142" i="4"/>
  <c r="CY142" i="4"/>
  <c r="CW142" i="4"/>
  <c r="CX142" i="4"/>
  <c r="DY142" i="4"/>
  <c r="CZ142" i="4"/>
  <c r="EA142" i="4"/>
  <c r="EC142" i="4"/>
  <c r="DB142" i="4"/>
  <c r="DX143" i="4"/>
  <c r="CY143" i="4"/>
  <c r="CW143" i="4"/>
  <c r="CX143" i="4"/>
  <c r="DY143" i="4"/>
  <c r="CZ143" i="4"/>
  <c r="EA143" i="4"/>
  <c r="EC143" i="4"/>
  <c r="DB143" i="4"/>
  <c r="DX144" i="4"/>
  <c r="CY144" i="4"/>
  <c r="CW144" i="4"/>
  <c r="CX144" i="4"/>
  <c r="DY144" i="4"/>
  <c r="CZ144" i="4"/>
  <c r="EA144" i="4"/>
  <c r="EC144" i="4"/>
  <c r="DB144" i="4"/>
  <c r="DX145" i="4"/>
  <c r="CY145" i="4"/>
  <c r="CW145" i="4"/>
  <c r="CX145" i="4"/>
  <c r="DY145" i="4"/>
  <c r="CZ145" i="4"/>
  <c r="EA145" i="4"/>
  <c r="EC145" i="4"/>
  <c r="DB145" i="4"/>
  <c r="DX146" i="4"/>
  <c r="CY146" i="4"/>
  <c r="CW146" i="4"/>
  <c r="CX146" i="4"/>
  <c r="DY146" i="4"/>
  <c r="CZ146" i="4"/>
  <c r="EA146" i="4"/>
  <c r="EC146" i="4"/>
  <c r="DB146" i="4"/>
  <c r="DX147" i="4"/>
  <c r="CY147" i="4"/>
  <c r="CW147" i="4"/>
  <c r="CX147" i="4"/>
  <c r="DY147" i="4"/>
  <c r="CZ147" i="4"/>
  <c r="EA147" i="4"/>
  <c r="EC147" i="4"/>
  <c r="DB147" i="4"/>
  <c r="DX148" i="4"/>
  <c r="CY148" i="4"/>
  <c r="CW148" i="4"/>
  <c r="CX148" i="4"/>
  <c r="DY148" i="4"/>
  <c r="CZ148" i="4"/>
  <c r="EA148" i="4"/>
  <c r="EC148" i="4"/>
  <c r="DB148" i="4"/>
  <c r="DX149" i="4"/>
  <c r="CY149" i="4"/>
  <c r="CW149" i="4"/>
  <c r="CX149" i="4"/>
  <c r="DY149" i="4"/>
  <c r="CZ149" i="4"/>
  <c r="EA149" i="4"/>
  <c r="EC149" i="4"/>
  <c r="DB149" i="4"/>
  <c r="DX150" i="4"/>
  <c r="CY150" i="4"/>
  <c r="CW150" i="4"/>
  <c r="CX150" i="4"/>
  <c r="DY150" i="4"/>
  <c r="CZ150" i="4"/>
  <c r="EA150" i="4"/>
  <c r="EC150" i="4"/>
  <c r="DB150" i="4"/>
  <c r="DX151" i="4"/>
  <c r="CY151" i="4"/>
  <c r="CW151" i="4"/>
  <c r="CX151" i="4"/>
  <c r="DY151" i="4"/>
  <c r="CZ151" i="4"/>
  <c r="EA151" i="4"/>
  <c r="EC151" i="4"/>
  <c r="DB151" i="4"/>
  <c r="DX152" i="4"/>
  <c r="CY152" i="4"/>
  <c r="CW152" i="4"/>
  <c r="CX152" i="4"/>
  <c r="DY152" i="4"/>
  <c r="CZ152" i="4"/>
  <c r="EA152" i="4"/>
  <c r="EC152" i="4"/>
  <c r="DB152" i="4"/>
  <c r="DX153" i="4"/>
  <c r="CY153" i="4"/>
  <c r="CW153" i="4"/>
  <c r="CX153" i="4"/>
  <c r="DY153" i="4"/>
  <c r="CZ153" i="4"/>
  <c r="EA153" i="4"/>
  <c r="EC153" i="4"/>
  <c r="DB153" i="4"/>
  <c r="DX154" i="4"/>
  <c r="CY154" i="4"/>
  <c r="CW154" i="4"/>
  <c r="CX154" i="4"/>
  <c r="DY154" i="4"/>
  <c r="CZ154" i="4"/>
  <c r="EA154" i="4"/>
  <c r="EC154" i="4"/>
  <c r="DB154" i="4"/>
  <c r="DX155" i="4"/>
  <c r="CY155" i="4"/>
  <c r="CW155" i="4"/>
  <c r="CX155" i="4"/>
  <c r="DY155" i="4"/>
  <c r="CZ155" i="4"/>
  <c r="EA155" i="4"/>
  <c r="EC155" i="4"/>
  <c r="DB155" i="4"/>
  <c r="DX156" i="4"/>
  <c r="CY156" i="4"/>
  <c r="CW156" i="4"/>
  <c r="CX156" i="4"/>
  <c r="DY156" i="4"/>
  <c r="CZ156" i="4"/>
  <c r="EA156" i="4"/>
  <c r="EC156" i="4"/>
  <c r="DB156" i="4"/>
  <c r="DX157" i="4"/>
  <c r="CY157" i="4"/>
  <c r="CW157" i="4"/>
  <c r="CX157" i="4"/>
  <c r="DY157" i="4"/>
  <c r="CZ157" i="4"/>
  <c r="EA157" i="4"/>
  <c r="EC157" i="4"/>
  <c r="DB157" i="4"/>
  <c r="DX158" i="4"/>
  <c r="CY158" i="4"/>
  <c r="CW158" i="4"/>
  <c r="CX158" i="4"/>
  <c r="DY158" i="4"/>
  <c r="CZ158" i="4"/>
  <c r="EA158" i="4"/>
  <c r="EC158" i="4"/>
  <c r="DB158" i="4"/>
  <c r="DX159" i="4"/>
  <c r="CY159" i="4"/>
  <c r="CW159" i="4"/>
  <c r="CX159" i="4"/>
  <c r="DY159" i="4"/>
  <c r="CZ159" i="4"/>
  <c r="EA159" i="4"/>
  <c r="EC159" i="4"/>
  <c r="DB159" i="4"/>
  <c r="DX160" i="4"/>
  <c r="CY160" i="4"/>
  <c r="CW160" i="4"/>
  <c r="CX160" i="4"/>
  <c r="DY160" i="4"/>
  <c r="CZ160" i="4"/>
  <c r="EA160" i="4"/>
  <c r="EC160" i="4"/>
  <c r="DB160" i="4"/>
  <c r="DX161" i="4"/>
  <c r="CY161" i="4"/>
  <c r="CW161" i="4"/>
  <c r="CX161" i="4"/>
  <c r="DY161" i="4"/>
  <c r="CZ161" i="4"/>
  <c r="EA161" i="4"/>
  <c r="EC161" i="4"/>
  <c r="DB161" i="4"/>
  <c r="DX162" i="4"/>
  <c r="CY162" i="4"/>
  <c r="CW162" i="4"/>
  <c r="CX162" i="4"/>
  <c r="DY162" i="4"/>
  <c r="CZ162" i="4"/>
  <c r="EA162" i="4"/>
  <c r="EC162" i="4"/>
  <c r="DB162" i="4"/>
  <c r="DX163" i="4"/>
  <c r="CY163" i="4"/>
  <c r="CW163" i="4"/>
  <c r="CX163" i="4"/>
  <c r="DY163" i="4"/>
  <c r="CZ163" i="4"/>
  <c r="EA163" i="4"/>
  <c r="EC163" i="4"/>
  <c r="DB163" i="4"/>
  <c r="DX164" i="4"/>
  <c r="CY164" i="4"/>
  <c r="CW164" i="4"/>
  <c r="CX164" i="4"/>
  <c r="DY164" i="4"/>
  <c r="CZ164" i="4"/>
  <c r="EA164" i="4"/>
  <c r="EC164" i="4"/>
  <c r="DB164" i="4"/>
  <c r="DX165" i="4"/>
  <c r="CY165" i="4"/>
  <c r="CW165" i="4"/>
  <c r="CX165" i="4"/>
  <c r="DY165" i="4"/>
  <c r="CZ165" i="4"/>
  <c r="EA165" i="4"/>
  <c r="EC165" i="4"/>
  <c r="DB165" i="4"/>
  <c r="DX166" i="4"/>
  <c r="CY166" i="4"/>
  <c r="CW166" i="4"/>
  <c r="CX166" i="4"/>
  <c r="DY166" i="4"/>
  <c r="CZ166" i="4"/>
  <c r="EA166" i="4"/>
  <c r="EC166" i="4"/>
  <c r="DB166" i="4"/>
  <c r="DX167" i="4"/>
  <c r="CY167" i="4"/>
  <c r="CW167" i="4"/>
  <c r="CX167" i="4"/>
  <c r="DY167" i="4"/>
  <c r="CZ167" i="4"/>
  <c r="EA167" i="4"/>
  <c r="EC167" i="4"/>
  <c r="DB167" i="4"/>
  <c r="DX168" i="4"/>
  <c r="CY168" i="4"/>
  <c r="CW168" i="4"/>
  <c r="CX168" i="4"/>
  <c r="DY168" i="4"/>
  <c r="CZ168" i="4"/>
  <c r="EA168" i="4"/>
  <c r="EC168" i="4"/>
  <c r="DB168" i="4"/>
  <c r="DX169" i="4"/>
  <c r="CY169" i="4"/>
  <c r="CW169" i="4"/>
  <c r="CX169" i="4"/>
  <c r="DY169" i="4"/>
  <c r="CZ169" i="4"/>
  <c r="EA169" i="4"/>
  <c r="EC169" i="4"/>
  <c r="DB169" i="4"/>
  <c r="DX170" i="4"/>
  <c r="CY170" i="4"/>
  <c r="CW170" i="4"/>
  <c r="CX170" i="4"/>
  <c r="DY170" i="4"/>
  <c r="CZ170" i="4"/>
  <c r="EA170" i="4"/>
  <c r="EC170" i="4"/>
  <c r="DB170" i="4"/>
  <c r="DX171" i="4"/>
  <c r="CY171" i="4"/>
  <c r="CW171" i="4"/>
  <c r="CX171" i="4"/>
  <c r="DY171" i="4"/>
  <c r="CZ171" i="4"/>
  <c r="EA171" i="4"/>
  <c r="EC171" i="4"/>
  <c r="DB171" i="4"/>
  <c r="DX172" i="4"/>
  <c r="CY172" i="4"/>
  <c r="CW172" i="4"/>
  <c r="CX172" i="4"/>
  <c r="DY172" i="4"/>
  <c r="CZ172" i="4"/>
  <c r="EA172" i="4"/>
  <c r="EC172" i="4"/>
  <c r="DB172" i="4"/>
  <c r="DX173" i="4"/>
  <c r="CY173" i="4"/>
  <c r="CW173" i="4"/>
  <c r="CX173" i="4"/>
  <c r="DY173" i="4"/>
  <c r="CZ173" i="4"/>
  <c r="EA173" i="4"/>
  <c r="EC173" i="4"/>
  <c r="DB173" i="4"/>
  <c r="DX174" i="4"/>
  <c r="CY174" i="4"/>
  <c r="CW174" i="4"/>
  <c r="CX174" i="4"/>
  <c r="DY174" i="4"/>
  <c r="CZ174" i="4"/>
  <c r="EA174" i="4"/>
  <c r="EC174" i="4"/>
  <c r="DB174" i="4"/>
  <c r="DX175" i="4"/>
  <c r="CY175" i="4"/>
  <c r="CW175" i="4"/>
  <c r="CX175" i="4"/>
  <c r="DY175" i="4"/>
  <c r="CZ175" i="4"/>
  <c r="EA175" i="4"/>
  <c r="EC175" i="4"/>
  <c r="DB175" i="4"/>
  <c r="DX176" i="4"/>
  <c r="CY176" i="4"/>
  <c r="CW176" i="4"/>
  <c r="CX176" i="4"/>
  <c r="DY176" i="4"/>
  <c r="CZ176" i="4"/>
  <c r="EA176" i="4"/>
  <c r="EC176" i="4"/>
  <c r="DB176" i="4"/>
  <c r="DX177" i="4"/>
  <c r="CY177" i="4"/>
  <c r="CW177" i="4"/>
  <c r="CX177" i="4"/>
  <c r="DY177" i="4"/>
  <c r="CZ177" i="4"/>
  <c r="EA177" i="4"/>
  <c r="EC177" i="4"/>
  <c r="DB177" i="4"/>
  <c r="DX178" i="4"/>
  <c r="CY178" i="4"/>
  <c r="CW178" i="4"/>
  <c r="CX178" i="4"/>
  <c r="DY178" i="4"/>
  <c r="CZ178" i="4"/>
  <c r="EA178" i="4"/>
  <c r="EC178" i="4"/>
  <c r="DB178" i="4"/>
  <c r="DX179" i="4"/>
  <c r="CY179" i="4"/>
  <c r="CW179" i="4"/>
  <c r="CX179" i="4"/>
  <c r="DY179" i="4"/>
  <c r="CZ179" i="4"/>
  <c r="EA179" i="4"/>
  <c r="EC179" i="4"/>
  <c r="DB179" i="4"/>
  <c r="DX180" i="4"/>
  <c r="CY180" i="4"/>
  <c r="CW180" i="4"/>
  <c r="CX180" i="4"/>
  <c r="DY180" i="4"/>
  <c r="CZ180" i="4"/>
  <c r="EA180" i="4"/>
  <c r="EC180" i="4"/>
  <c r="DB180" i="4"/>
  <c r="DX181" i="4"/>
  <c r="CY181" i="4"/>
  <c r="CW181" i="4"/>
  <c r="CX181" i="4"/>
  <c r="DY181" i="4"/>
  <c r="CZ181" i="4"/>
  <c r="EA181" i="4"/>
  <c r="EC181" i="4"/>
  <c r="DB181" i="4"/>
  <c r="DX182" i="4"/>
  <c r="CY182" i="4"/>
  <c r="CW182" i="4"/>
  <c r="CX182" i="4"/>
  <c r="DY182" i="4"/>
  <c r="CZ182" i="4"/>
  <c r="EA182" i="4"/>
  <c r="EC182" i="4"/>
  <c r="DB182" i="4"/>
  <c r="DX183" i="4"/>
  <c r="CY183" i="4"/>
  <c r="CW183" i="4"/>
  <c r="CX183" i="4"/>
  <c r="DY183" i="4"/>
  <c r="CZ183" i="4"/>
  <c r="EA183" i="4"/>
  <c r="EC183" i="4"/>
  <c r="DB183" i="4"/>
  <c r="DX184" i="4"/>
  <c r="CY184" i="4"/>
  <c r="CW184" i="4"/>
  <c r="CX184" i="4"/>
  <c r="DY184" i="4"/>
  <c r="CZ184" i="4"/>
  <c r="EA184" i="4"/>
  <c r="EC184" i="4"/>
  <c r="DB184" i="4"/>
  <c r="DX185" i="4"/>
  <c r="CY185" i="4"/>
  <c r="CW185" i="4"/>
  <c r="CX185" i="4"/>
  <c r="DY185" i="4"/>
  <c r="CZ185" i="4"/>
  <c r="EA185" i="4"/>
  <c r="EC185" i="4"/>
  <c r="DB185" i="4"/>
  <c r="DX186" i="4"/>
  <c r="CY186" i="4"/>
  <c r="CW186" i="4"/>
  <c r="CX186" i="4"/>
  <c r="DY186" i="4"/>
  <c r="CZ186" i="4"/>
  <c r="EA186" i="4"/>
  <c r="EC186" i="4"/>
  <c r="DB186" i="4"/>
  <c r="DX187" i="4"/>
  <c r="CY187" i="4"/>
  <c r="CW187" i="4"/>
  <c r="CX187" i="4"/>
  <c r="DY187" i="4"/>
  <c r="CZ187" i="4"/>
  <c r="EA187" i="4"/>
  <c r="EC187" i="4"/>
  <c r="DB187" i="4"/>
  <c r="DX188" i="4"/>
  <c r="CY188" i="4"/>
  <c r="CW188" i="4"/>
  <c r="CX188" i="4"/>
  <c r="DY188" i="4"/>
  <c r="CZ188" i="4"/>
  <c r="EA188" i="4"/>
  <c r="EC188" i="4"/>
  <c r="DB188" i="4"/>
  <c r="DX189" i="4"/>
  <c r="CY189" i="4"/>
  <c r="CW189" i="4"/>
  <c r="CX189" i="4"/>
  <c r="DY189" i="4"/>
  <c r="CZ189" i="4"/>
  <c r="EA189" i="4"/>
  <c r="EC189" i="4"/>
  <c r="DB189" i="4"/>
  <c r="DX190" i="4"/>
  <c r="CY190" i="4"/>
  <c r="CW190" i="4"/>
  <c r="CX190" i="4"/>
  <c r="DY190" i="4"/>
  <c r="CZ190" i="4"/>
  <c r="EA190" i="4"/>
  <c r="EC190" i="4"/>
  <c r="DB190" i="4"/>
  <c r="DX191" i="4"/>
  <c r="CY191" i="4"/>
  <c r="CW191" i="4"/>
  <c r="CX191" i="4"/>
  <c r="DY191" i="4"/>
  <c r="CZ191" i="4"/>
  <c r="EA191" i="4"/>
  <c r="EC191" i="4"/>
  <c r="DB191" i="4"/>
  <c r="DX192" i="4"/>
  <c r="CY192" i="4"/>
  <c r="CW192" i="4"/>
  <c r="CX192" i="4"/>
  <c r="DY192" i="4"/>
  <c r="CZ192" i="4"/>
  <c r="EA192" i="4"/>
  <c r="EC192" i="4"/>
  <c r="DB192" i="4"/>
  <c r="DX193" i="4"/>
  <c r="CY193" i="4"/>
  <c r="CW193" i="4"/>
  <c r="CX193" i="4"/>
  <c r="DY193" i="4"/>
  <c r="CZ193" i="4"/>
  <c r="EA193" i="4"/>
  <c r="EC193" i="4"/>
  <c r="DB193" i="4"/>
  <c r="DX194" i="4"/>
  <c r="CY194" i="4"/>
  <c r="CW194" i="4"/>
  <c r="CX194" i="4"/>
  <c r="DY194" i="4"/>
  <c r="CZ194" i="4"/>
  <c r="EA194" i="4"/>
  <c r="EC194" i="4"/>
  <c r="DB194" i="4"/>
  <c r="DX195" i="4"/>
  <c r="CY195" i="4"/>
  <c r="CW195" i="4"/>
  <c r="CX195" i="4"/>
  <c r="DY195" i="4"/>
  <c r="CZ195" i="4"/>
  <c r="EA195" i="4"/>
  <c r="EC195" i="4"/>
  <c r="DB195" i="4"/>
  <c r="DX196" i="4"/>
  <c r="CY196" i="4"/>
  <c r="CW196" i="4"/>
  <c r="CX196" i="4"/>
  <c r="DY196" i="4"/>
  <c r="CZ196" i="4"/>
  <c r="EA196" i="4"/>
  <c r="EC196" i="4"/>
  <c r="DB196" i="4"/>
  <c r="DX197" i="4"/>
  <c r="CY197" i="4"/>
  <c r="CW197" i="4"/>
  <c r="CX197" i="4"/>
  <c r="DY197" i="4"/>
  <c r="CZ197" i="4"/>
  <c r="EA197" i="4"/>
  <c r="EC197" i="4"/>
  <c r="DB197" i="4"/>
  <c r="DX198" i="4"/>
  <c r="CY198" i="4"/>
  <c r="CW198" i="4"/>
  <c r="CX198" i="4"/>
  <c r="DY198" i="4"/>
  <c r="CZ198" i="4"/>
  <c r="EA198" i="4"/>
  <c r="EC198" i="4"/>
  <c r="DB198" i="4"/>
  <c r="DX199" i="4"/>
  <c r="CY199" i="4"/>
  <c r="CW199" i="4"/>
  <c r="CX199" i="4"/>
  <c r="DY199" i="4"/>
  <c r="CZ199" i="4"/>
  <c r="EA199" i="4"/>
  <c r="EC199" i="4"/>
  <c r="DB199" i="4"/>
  <c r="DX200" i="4"/>
  <c r="CY200" i="4"/>
  <c r="CW200" i="4"/>
  <c r="CX200" i="4"/>
  <c r="DY200" i="4"/>
  <c r="CZ200" i="4"/>
  <c r="EA200" i="4"/>
  <c r="EC200" i="4"/>
  <c r="DB200" i="4"/>
  <c r="DX201" i="4"/>
  <c r="CY201" i="4"/>
  <c r="CW201" i="4"/>
  <c r="CX201" i="4"/>
  <c r="DY201" i="4"/>
  <c r="CZ201" i="4"/>
  <c r="EA201" i="4"/>
  <c r="EC201" i="4"/>
  <c r="DB201" i="4"/>
  <c r="DX202" i="4"/>
  <c r="CY202" i="4"/>
  <c r="CW202" i="4"/>
  <c r="CX202" i="4"/>
  <c r="DY202" i="4"/>
  <c r="CZ202" i="4"/>
  <c r="EA202" i="4"/>
  <c r="EC202" i="4"/>
  <c r="DB202" i="4"/>
  <c r="DX203" i="4"/>
  <c r="CY203" i="4"/>
  <c r="CW203" i="4"/>
  <c r="CX203" i="4"/>
  <c r="DY203" i="4"/>
  <c r="CZ203" i="4"/>
  <c r="EA203" i="4"/>
  <c r="EC203" i="4"/>
  <c r="DB203" i="4"/>
  <c r="DX204" i="4"/>
  <c r="CY204" i="4"/>
  <c r="CW204" i="4"/>
  <c r="CX204" i="4"/>
  <c r="DY204" i="4"/>
  <c r="CZ204" i="4"/>
  <c r="EA204" i="4"/>
  <c r="EC204" i="4"/>
  <c r="DB204" i="4"/>
  <c r="DX205" i="4"/>
  <c r="CY205" i="4"/>
  <c r="CW205" i="4"/>
  <c r="CX205" i="4"/>
  <c r="DY205" i="4"/>
  <c r="CZ205" i="4"/>
  <c r="EA205" i="4"/>
  <c r="EC205" i="4"/>
  <c r="DB205" i="4"/>
  <c r="DX206" i="4"/>
  <c r="CY206" i="4"/>
  <c r="CW206" i="4"/>
  <c r="CX206" i="4"/>
  <c r="DY206" i="4"/>
  <c r="CZ206" i="4"/>
  <c r="EA206" i="4"/>
  <c r="EC206" i="4"/>
  <c r="DB206" i="4"/>
  <c r="DX207" i="4"/>
  <c r="CY207" i="4"/>
  <c r="CW207" i="4"/>
  <c r="CX207" i="4"/>
  <c r="DY207" i="4"/>
  <c r="CZ207" i="4"/>
  <c r="EA207" i="4"/>
  <c r="EC207" i="4"/>
  <c r="DB207" i="4"/>
  <c r="DX208" i="4"/>
  <c r="CY208" i="4"/>
  <c r="CW208" i="4"/>
  <c r="CX208" i="4"/>
  <c r="DY208" i="4"/>
  <c r="CZ208" i="4"/>
  <c r="EA208" i="4"/>
  <c r="EC208" i="4"/>
  <c r="DB208" i="4"/>
  <c r="DX209" i="4"/>
  <c r="CY209" i="4"/>
  <c r="CW209" i="4"/>
  <c r="CX209" i="4"/>
  <c r="DY209" i="4"/>
  <c r="CZ209" i="4"/>
  <c r="EA209" i="4"/>
  <c r="EC209" i="4"/>
  <c r="DB209" i="4"/>
  <c r="DX210" i="4"/>
  <c r="CY210" i="4"/>
  <c r="CW210" i="4"/>
  <c r="CX210" i="4"/>
  <c r="DY210" i="4"/>
  <c r="CZ210" i="4"/>
  <c r="EA210" i="4"/>
  <c r="EC210" i="4"/>
  <c r="DB210" i="4"/>
  <c r="DX211" i="4"/>
  <c r="CY211" i="4"/>
  <c r="CW211" i="4"/>
  <c r="CX211" i="4"/>
  <c r="DY211" i="4"/>
  <c r="CZ211" i="4"/>
  <c r="EA211" i="4"/>
  <c r="EC211" i="4"/>
  <c r="DB211" i="4"/>
  <c r="DX212" i="4"/>
  <c r="CY212" i="4"/>
  <c r="CW212" i="4"/>
  <c r="CX212" i="4"/>
  <c r="DY212" i="4"/>
  <c r="CZ212" i="4"/>
  <c r="EA212" i="4"/>
  <c r="EC212" i="4"/>
  <c r="DB212" i="4"/>
  <c r="DX213" i="4"/>
  <c r="CY213" i="4"/>
  <c r="CW213" i="4"/>
  <c r="CX213" i="4"/>
  <c r="DY213" i="4"/>
  <c r="CZ213" i="4"/>
  <c r="EA213" i="4"/>
  <c r="EC213" i="4"/>
  <c r="DB213" i="4"/>
  <c r="DX214" i="4"/>
  <c r="CY214" i="4"/>
  <c r="CW214" i="4"/>
  <c r="CX214" i="4"/>
  <c r="DY214" i="4"/>
  <c r="CZ214" i="4"/>
  <c r="EA214" i="4"/>
  <c r="EC214" i="4"/>
  <c r="DB214" i="4"/>
  <c r="DX215" i="4"/>
  <c r="CY215" i="4"/>
  <c r="CW215" i="4"/>
  <c r="CX215" i="4"/>
  <c r="DY215" i="4"/>
  <c r="CZ215" i="4"/>
  <c r="EA215" i="4"/>
  <c r="EC215" i="4"/>
  <c r="DB215" i="4"/>
  <c r="DX216" i="4"/>
  <c r="CY216" i="4"/>
  <c r="CW216" i="4"/>
  <c r="CX216" i="4"/>
  <c r="DY216" i="4"/>
  <c r="CZ216" i="4"/>
  <c r="EA216" i="4"/>
  <c r="EC216" i="4"/>
  <c r="DB216" i="4"/>
  <c r="DX217" i="4"/>
  <c r="CY217" i="4"/>
  <c r="CW217" i="4"/>
  <c r="CX217" i="4"/>
  <c r="DY217" i="4"/>
  <c r="CZ217" i="4"/>
  <c r="EA217" i="4"/>
  <c r="EC217" i="4"/>
  <c r="DB217" i="4"/>
  <c r="DX218" i="4"/>
  <c r="CY218" i="4"/>
  <c r="CW218" i="4"/>
  <c r="CX218" i="4"/>
  <c r="DY218" i="4"/>
  <c r="CZ218" i="4"/>
  <c r="EA218" i="4"/>
  <c r="EC218" i="4"/>
  <c r="DB218" i="4"/>
  <c r="DX219" i="4"/>
  <c r="CY219" i="4"/>
  <c r="CW219" i="4"/>
  <c r="CX219" i="4"/>
  <c r="DY219" i="4"/>
  <c r="CZ219" i="4"/>
  <c r="EA219" i="4"/>
  <c r="EC219" i="4"/>
  <c r="DB219" i="4"/>
  <c r="DX220" i="4"/>
  <c r="CY220" i="4"/>
  <c r="CW220" i="4"/>
  <c r="CX220" i="4"/>
  <c r="DY220" i="4"/>
  <c r="CZ220" i="4"/>
  <c r="EA220" i="4"/>
  <c r="EC220" i="4"/>
  <c r="DB220" i="4"/>
  <c r="DX221" i="4"/>
  <c r="CY221" i="4"/>
  <c r="CW221" i="4"/>
  <c r="CX221" i="4"/>
  <c r="DY221" i="4"/>
  <c r="CZ221" i="4"/>
  <c r="EA221" i="4"/>
  <c r="EC221" i="4"/>
  <c r="DB221" i="4"/>
  <c r="DX222" i="4"/>
  <c r="CY222" i="4"/>
  <c r="CW222" i="4"/>
  <c r="CX222" i="4"/>
  <c r="DY222" i="4"/>
  <c r="CZ222" i="4"/>
  <c r="EA222" i="4"/>
  <c r="EC222" i="4"/>
  <c r="DB222" i="4"/>
  <c r="DX223" i="4"/>
  <c r="CY223" i="4"/>
  <c r="CW223" i="4"/>
  <c r="CX223" i="4"/>
  <c r="DY223" i="4"/>
  <c r="CZ223" i="4"/>
  <c r="EA223" i="4"/>
  <c r="EC223" i="4"/>
  <c r="DB223" i="4"/>
  <c r="DX224" i="4"/>
  <c r="CY224" i="4"/>
  <c r="CW224" i="4"/>
  <c r="CX224" i="4"/>
  <c r="DY224" i="4"/>
  <c r="CZ224" i="4"/>
  <c r="EA224" i="4"/>
  <c r="EC224" i="4"/>
  <c r="DB224" i="4"/>
  <c r="DX225" i="4"/>
  <c r="CY225" i="4"/>
  <c r="CW225" i="4"/>
  <c r="CX225" i="4"/>
  <c r="DY225" i="4"/>
  <c r="CZ225" i="4"/>
  <c r="EA225" i="4"/>
  <c r="EC225" i="4"/>
  <c r="DB225" i="4"/>
  <c r="DX226" i="4"/>
  <c r="CY226" i="4"/>
  <c r="CW226" i="4"/>
  <c r="CX226" i="4"/>
  <c r="DY226" i="4"/>
  <c r="CZ226" i="4"/>
  <c r="EA226" i="4"/>
  <c r="EC226" i="4"/>
  <c r="DB226" i="4"/>
  <c r="DX227" i="4"/>
  <c r="CY227" i="4"/>
  <c r="CW227" i="4"/>
  <c r="CX227" i="4"/>
  <c r="DY227" i="4"/>
  <c r="CZ227" i="4"/>
  <c r="EA227" i="4"/>
  <c r="EC227" i="4"/>
  <c r="DB227" i="4"/>
  <c r="DX228" i="4"/>
  <c r="CY228" i="4"/>
  <c r="CW228" i="4"/>
  <c r="CX228" i="4"/>
  <c r="DY228" i="4"/>
  <c r="CZ228" i="4"/>
  <c r="EA228" i="4"/>
  <c r="EC228" i="4"/>
  <c r="DB228" i="4"/>
  <c r="DX229" i="4"/>
  <c r="CY229" i="4"/>
  <c r="CW229" i="4"/>
  <c r="CX229" i="4"/>
  <c r="DY229" i="4"/>
  <c r="CZ229" i="4"/>
  <c r="EA229" i="4"/>
  <c r="EC229" i="4"/>
  <c r="DB229" i="4"/>
  <c r="DX230" i="4"/>
  <c r="CY230" i="4"/>
  <c r="CW230" i="4"/>
  <c r="CX230" i="4"/>
  <c r="DY230" i="4"/>
  <c r="CZ230" i="4"/>
  <c r="EA230" i="4"/>
  <c r="EC230" i="4"/>
  <c r="DB230" i="4"/>
  <c r="DX231" i="4"/>
  <c r="CY231" i="4"/>
  <c r="CW231" i="4"/>
  <c r="CX231" i="4"/>
  <c r="DY231" i="4"/>
  <c r="CZ231" i="4"/>
  <c r="EA231" i="4"/>
  <c r="EC231" i="4"/>
  <c r="DB231" i="4"/>
  <c r="DX232" i="4"/>
  <c r="CY232" i="4"/>
  <c r="CW232" i="4"/>
  <c r="CX232" i="4"/>
  <c r="DY232" i="4"/>
  <c r="CZ232" i="4"/>
  <c r="EA232" i="4"/>
  <c r="EC232" i="4"/>
  <c r="DB232" i="4"/>
  <c r="DX233" i="4"/>
  <c r="CY233" i="4"/>
  <c r="CW233" i="4"/>
  <c r="CX233" i="4"/>
  <c r="DY233" i="4"/>
  <c r="CZ233" i="4"/>
  <c r="EA233" i="4"/>
  <c r="EC233" i="4"/>
  <c r="DB233" i="4"/>
  <c r="DX234" i="4"/>
  <c r="CY234" i="4"/>
  <c r="CW234" i="4"/>
  <c r="CX234" i="4"/>
  <c r="DY234" i="4"/>
  <c r="CZ234" i="4"/>
  <c r="EA234" i="4"/>
  <c r="EC234" i="4"/>
  <c r="DB234" i="4"/>
  <c r="DX235" i="4"/>
  <c r="CY235" i="4"/>
  <c r="CW235" i="4"/>
  <c r="CX235" i="4"/>
  <c r="DY235" i="4"/>
  <c r="CZ235" i="4"/>
  <c r="EA235" i="4"/>
  <c r="EC235" i="4"/>
  <c r="DB235" i="4"/>
  <c r="DX236" i="4"/>
  <c r="CY236" i="4"/>
  <c r="CW236" i="4"/>
  <c r="CX236" i="4"/>
  <c r="DY236" i="4"/>
  <c r="CZ236" i="4"/>
  <c r="EA236" i="4"/>
  <c r="EC236" i="4"/>
  <c r="DB236" i="4"/>
  <c r="DX237" i="4"/>
  <c r="CY237" i="4"/>
  <c r="CW237" i="4"/>
  <c r="CX237" i="4"/>
  <c r="DY237" i="4"/>
  <c r="CZ237" i="4"/>
  <c r="EA237" i="4"/>
  <c r="EC237" i="4"/>
  <c r="DB237" i="4"/>
  <c r="DX238" i="4"/>
  <c r="CY238" i="4"/>
  <c r="CW238" i="4"/>
  <c r="CX238" i="4"/>
  <c r="DY238" i="4"/>
  <c r="CZ238" i="4"/>
  <c r="EA238" i="4"/>
  <c r="EC238" i="4"/>
  <c r="DB238" i="4"/>
  <c r="DX239" i="4"/>
  <c r="CY239" i="4"/>
  <c r="CW239" i="4"/>
  <c r="CX239" i="4"/>
  <c r="DY239" i="4"/>
  <c r="CZ239" i="4"/>
  <c r="EA239" i="4"/>
  <c r="EC239" i="4"/>
  <c r="DB239" i="4"/>
  <c r="DX240" i="4"/>
  <c r="CY240" i="4"/>
  <c r="CW240" i="4"/>
  <c r="CX240" i="4"/>
  <c r="DY240" i="4"/>
  <c r="CZ240" i="4"/>
  <c r="EA240" i="4"/>
  <c r="EC240" i="4"/>
  <c r="DB240" i="4"/>
  <c r="DX241" i="4"/>
  <c r="CY241" i="4"/>
  <c r="CW241" i="4"/>
  <c r="CX241" i="4"/>
  <c r="DY241" i="4"/>
  <c r="CZ241" i="4"/>
  <c r="EA241" i="4"/>
  <c r="EC241" i="4"/>
  <c r="DB241" i="4"/>
  <c r="DX242" i="4"/>
  <c r="CY242" i="4"/>
  <c r="CW242" i="4"/>
  <c r="CX242" i="4"/>
  <c r="DY242" i="4"/>
  <c r="CZ242" i="4"/>
  <c r="EA242" i="4"/>
  <c r="EC242" i="4"/>
  <c r="DB242" i="4"/>
  <c r="DX243" i="4"/>
  <c r="CY243" i="4"/>
  <c r="CW243" i="4"/>
  <c r="CX243" i="4"/>
  <c r="DY243" i="4"/>
  <c r="CZ243" i="4"/>
  <c r="EA243" i="4"/>
  <c r="EC243" i="4"/>
  <c r="DB243" i="4"/>
  <c r="DX244" i="4"/>
  <c r="CY244" i="4"/>
  <c r="CW244" i="4"/>
  <c r="CX244" i="4"/>
  <c r="DY244" i="4"/>
  <c r="CZ244" i="4"/>
  <c r="EA244" i="4"/>
  <c r="EC244" i="4"/>
  <c r="DB244" i="4"/>
  <c r="DX245" i="4"/>
  <c r="CY245" i="4"/>
  <c r="CW245" i="4"/>
  <c r="CX245" i="4"/>
  <c r="DY245" i="4"/>
  <c r="CZ245" i="4"/>
  <c r="EA245" i="4"/>
  <c r="EC245" i="4"/>
  <c r="DB245" i="4"/>
  <c r="DX246" i="4"/>
  <c r="CY246" i="4"/>
  <c r="CW246" i="4"/>
  <c r="CX246" i="4"/>
  <c r="DY246" i="4"/>
  <c r="CZ246" i="4"/>
  <c r="EA246" i="4"/>
  <c r="EC246" i="4"/>
  <c r="DB246" i="4"/>
  <c r="DX247" i="4"/>
  <c r="CY247" i="4"/>
  <c r="CW247" i="4"/>
  <c r="CX247" i="4"/>
  <c r="DY247" i="4"/>
  <c r="CZ247" i="4"/>
  <c r="EA247" i="4"/>
  <c r="EC247" i="4"/>
  <c r="DB247" i="4"/>
  <c r="DX248" i="4"/>
  <c r="CY248" i="4"/>
  <c r="CW248" i="4"/>
  <c r="CX248" i="4"/>
  <c r="DY248" i="4"/>
  <c r="CZ248" i="4"/>
  <c r="EA248" i="4"/>
  <c r="EC248" i="4"/>
  <c r="DB248" i="4"/>
  <c r="DX249" i="4"/>
  <c r="CY249" i="4"/>
  <c r="CW249" i="4"/>
  <c r="CX249" i="4"/>
  <c r="DY249" i="4"/>
  <c r="CZ249" i="4"/>
  <c r="EA249" i="4"/>
  <c r="EC249" i="4"/>
  <c r="DB249" i="4"/>
  <c r="DX250" i="4"/>
  <c r="CY250" i="4"/>
  <c r="CW250" i="4"/>
  <c r="CX250" i="4"/>
  <c r="DY250" i="4"/>
  <c r="CZ250" i="4"/>
  <c r="EA250" i="4"/>
  <c r="EC250" i="4"/>
  <c r="DB250" i="4"/>
  <c r="DX251" i="4"/>
  <c r="CY251" i="4"/>
  <c r="CW251" i="4"/>
  <c r="CX251" i="4"/>
  <c r="DY251" i="4"/>
  <c r="CZ251" i="4"/>
  <c r="EA251" i="4"/>
  <c r="EC251" i="4"/>
  <c r="DB251" i="4"/>
  <c r="DX252" i="4"/>
  <c r="CY252" i="4"/>
  <c r="CW252" i="4"/>
  <c r="CX252" i="4"/>
  <c r="DY252" i="4"/>
  <c r="CZ252" i="4"/>
  <c r="EA252" i="4"/>
  <c r="EC252" i="4"/>
  <c r="DB252" i="4"/>
  <c r="DX253" i="4"/>
  <c r="CY253" i="4"/>
  <c r="CW253" i="4"/>
  <c r="CX253" i="4"/>
  <c r="DY253" i="4"/>
  <c r="CZ253" i="4"/>
  <c r="EA253" i="4"/>
  <c r="EC253" i="4"/>
  <c r="DB253" i="4"/>
  <c r="DX254" i="4"/>
  <c r="CY254" i="4"/>
  <c r="CW254" i="4"/>
  <c r="CX254" i="4"/>
  <c r="DY254" i="4"/>
  <c r="CZ254" i="4"/>
  <c r="EA254" i="4"/>
  <c r="EC254" i="4"/>
  <c r="DB254" i="4"/>
  <c r="DX255" i="4"/>
  <c r="CY255" i="4"/>
  <c r="CW255" i="4"/>
  <c r="CX255" i="4"/>
  <c r="DY255" i="4"/>
  <c r="CZ255" i="4"/>
  <c r="EA255" i="4"/>
  <c r="EC255" i="4"/>
  <c r="DB255" i="4"/>
  <c r="DX256" i="4"/>
  <c r="CY256" i="4"/>
  <c r="CW256" i="4"/>
  <c r="CX256" i="4"/>
  <c r="DY256" i="4"/>
  <c r="CZ256" i="4"/>
  <c r="EA256" i="4"/>
  <c r="EC256" i="4"/>
  <c r="DB256" i="4"/>
  <c r="DX257" i="4"/>
  <c r="CY257" i="4"/>
  <c r="CW257" i="4"/>
  <c r="CX257" i="4"/>
  <c r="DY257" i="4"/>
  <c r="CZ257" i="4"/>
  <c r="EA257" i="4"/>
  <c r="EC257" i="4"/>
  <c r="DB257" i="4"/>
  <c r="DX258" i="4"/>
  <c r="CY258" i="4"/>
  <c r="CW258" i="4"/>
  <c r="CX258" i="4"/>
  <c r="DY258" i="4"/>
  <c r="CZ258" i="4"/>
  <c r="EA258" i="4"/>
  <c r="EC258" i="4"/>
  <c r="DB258" i="4"/>
  <c r="DX259" i="4"/>
  <c r="CY259" i="4"/>
  <c r="CW259" i="4"/>
  <c r="CX259" i="4"/>
  <c r="DY259" i="4"/>
  <c r="CZ259" i="4"/>
  <c r="EA259" i="4"/>
  <c r="EC259" i="4"/>
  <c r="DB259" i="4"/>
  <c r="DX260" i="4"/>
  <c r="CY260" i="4"/>
  <c r="CW260" i="4"/>
  <c r="CX260" i="4"/>
  <c r="DY260" i="4"/>
  <c r="CZ260" i="4"/>
  <c r="EA260" i="4"/>
  <c r="EC260" i="4"/>
  <c r="DB260" i="4"/>
  <c r="DX261" i="4"/>
  <c r="CY261" i="4"/>
  <c r="CW261" i="4"/>
  <c r="CX261" i="4"/>
  <c r="DY261" i="4"/>
  <c r="CZ261" i="4"/>
  <c r="EA261" i="4"/>
  <c r="EC261" i="4"/>
  <c r="DB261" i="4"/>
  <c r="DX262" i="4"/>
  <c r="CY262" i="4"/>
  <c r="CW262" i="4"/>
  <c r="CX262" i="4"/>
  <c r="DY262" i="4"/>
  <c r="CZ262" i="4"/>
  <c r="EA262" i="4"/>
  <c r="EC262" i="4"/>
  <c r="DB262" i="4"/>
  <c r="DX263" i="4"/>
  <c r="CY263" i="4"/>
  <c r="CW263" i="4"/>
  <c r="CX263" i="4"/>
  <c r="DY263" i="4"/>
  <c r="CZ263" i="4"/>
  <c r="EA263" i="4"/>
  <c r="EC263" i="4"/>
  <c r="DB263" i="4"/>
  <c r="DX264" i="4"/>
  <c r="CY264" i="4"/>
  <c r="CW264" i="4"/>
  <c r="CX264" i="4"/>
  <c r="DY264" i="4"/>
  <c r="CZ264" i="4"/>
  <c r="EA264" i="4"/>
  <c r="EC264" i="4"/>
  <c r="DB264" i="4"/>
  <c r="DX265" i="4"/>
  <c r="CY265" i="4"/>
  <c r="CW265" i="4"/>
  <c r="CX265" i="4"/>
  <c r="DY265" i="4"/>
  <c r="CZ265" i="4"/>
  <c r="EA265" i="4"/>
  <c r="EC265" i="4"/>
  <c r="DB265" i="4"/>
  <c r="DX266" i="4"/>
  <c r="CY266" i="4"/>
  <c r="CW266" i="4"/>
  <c r="CX266" i="4"/>
  <c r="DY266" i="4"/>
  <c r="CZ266" i="4"/>
  <c r="EA266" i="4"/>
  <c r="EC266" i="4"/>
  <c r="DB266" i="4"/>
  <c r="DX267" i="4"/>
  <c r="CY267" i="4"/>
  <c r="CW267" i="4"/>
  <c r="CX267" i="4"/>
  <c r="DY267" i="4"/>
  <c r="CZ267" i="4"/>
  <c r="EA267" i="4"/>
  <c r="EC267" i="4"/>
  <c r="DB267" i="4"/>
  <c r="DX268" i="4"/>
  <c r="CY268" i="4"/>
  <c r="CW268" i="4"/>
  <c r="CX268" i="4"/>
  <c r="DY268" i="4"/>
  <c r="CZ268" i="4"/>
  <c r="EA268" i="4"/>
  <c r="EC268" i="4"/>
  <c r="DB268" i="4"/>
  <c r="DX269" i="4"/>
  <c r="CY269" i="4"/>
  <c r="CW269" i="4"/>
  <c r="CX269" i="4"/>
  <c r="DY269" i="4"/>
  <c r="CZ269" i="4"/>
  <c r="EA269" i="4"/>
  <c r="EC269" i="4"/>
  <c r="DB269" i="4"/>
  <c r="DX270" i="4"/>
  <c r="CY270" i="4"/>
  <c r="CW270" i="4"/>
  <c r="CX270" i="4"/>
  <c r="DY270" i="4"/>
  <c r="CZ270" i="4"/>
  <c r="EA270" i="4"/>
  <c r="EC270" i="4"/>
  <c r="DB270" i="4"/>
  <c r="DX271" i="4"/>
  <c r="CY271" i="4"/>
  <c r="CW271" i="4"/>
  <c r="CX271" i="4"/>
  <c r="DY271" i="4"/>
  <c r="CZ271" i="4"/>
  <c r="EA271" i="4"/>
  <c r="EC271" i="4"/>
  <c r="DB271" i="4"/>
  <c r="DX272" i="4"/>
  <c r="CY272" i="4"/>
  <c r="CW272" i="4"/>
  <c r="CX272" i="4"/>
  <c r="DY272" i="4"/>
  <c r="CZ272" i="4"/>
  <c r="EA272" i="4"/>
  <c r="EC272" i="4"/>
  <c r="DB272" i="4"/>
  <c r="DX273" i="4"/>
  <c r="CY273" i="4"/>
  <c r="CW273" i="4"/>
  <c r="CX273" i="4"/>
  <c r="DY273" i="4"/>
  <c r="CZ273" i="4"/>
  <c r="EA273" i="4"/>
  <c r="EC273" i="4"/>
  <c r="DB273" i="4"/>
  <c r="DX274" i="4"/>
  <c r="CY274" i="4"/>
  <c r="CW274" i="4"/>
  <c r="CX274" i="4"/>
  <c r="DY274" i="4"/>
  <c r="CZ274" i="4"/>
  <c r="EA274" i="4"/>
  <c r="EC274" i="4"/>
  <c r="DB274" i="4"/>
  <c r="DX275" i="4"/>
  <c r="CY275" i="4"/>
  <c r="CW275" i="4"/>
  <c r="CX275" i="4"/>
  <c r="DY275" i="4"/>
  <c r="CZ275" i="4"/>
  <c r="EA275" i="4"/>
  <c r="EC275" i="4"/>
  <c r="DB275" i="4"/>
  <c r="DX276" i="4"/>
  <c r="CY276" i="4"/>
  <c r="CW276" i="4"/>
  <c r="CX276" i="4"/>
  <c r="DY276" i="4"/>
  <c r="CZ276" i="4"/>
  <c r="EA276" i="4"/>
  <c r="EC276" i="4"/>
  <c r="DB276" i="4"/>
  <c r="DX277" i="4"/>
  <c r="CY277" i="4"/>
  <c r="CW277" i="4"/>
  <c r="CX277" i="4"/>
  <c r="DY277" i="4"/>
  <c r="CZ277" i="4"/>
  <c r="EA277" i="4"/>
  <c r="EC277" i="4"/>
  <c r="DB277" i="4"/>
  <c r="DX278" i="4"/>
  <c r="CY278" i="4"/>
  <c r="CW278" i="4"/>
  <c r="CX278" i="4"/>
  <c r="DY278" i="4"/>
  <c r="CZ278" i="4"/>
  <c r="EA278" i="4"/>
  <c r="EC278" i="4"/>
  <c r="DB278" i="4"/>
  <c r="DX279" i="4"/>
  <c r="CY279" i="4"/>
  <c r="CW279" i="4"/>
  <c r="CX279" i="4"/>
  <c r="DY279" i="4"/>
  <c r="CZ279" i="4"/>
  <c r="EA279" i="4"/>
  <c r="EC279" i="4"/>
  <c r="DB279" i="4"/>
  <c r="DX280" i="4"/>
  <c r="CY280" i="4"/>
  <c r="CW280" i="4"/>
  <c r="CX280" i="4"/>
  <c r="DY280" i="4"/>
  <c r="CZ280" i="4"/>
  <c r="EA280" i="4"/>
  <c r="EC280" i="4"/>
  <c r="DB280" i="4"/>
  <c r="DX281" i="4"/>
  <c r="CY281" i="4"/>
  <c r="CW281" i="4"/>
  <c r="CX281" i="4"/>
  <c r="DY281" i="4"/>
  <c r="CZ281" i="4"/>
  <c r="EA281" i="4"/>
  <c r="EC281" i="4"/>
  <c r="DB281" i="4"/>
  <c r="DX282" i="4"/>
  <c r="CY282" i="4"/>
  <c r="CW282" i="4"/>
  <c r="CX282" i="4"/>
  <c r="DY282" i="4"/>
  <c r="CZ282" i="4"/>
  <c r="EA282" i="4"/>
  <c r="EC282" i="4"/>
  <c r="DB282" i="4"/>
  <c r="DX283" i="4"/>
  <c r="CY283" i="4"/>
  <c r="CW283" i="4"/>
  <c r="CX283" i="4"/>
  <c r="DY283" i="4"/>
  <c r="CZ283" i="4"/>
  <c r="EA283" i="4"/>
  <c r="EC283" i="4"/>
  <c r="DB283" i="4"/>
  <c r="DX284" i="4"/>
  <c r="CY284" i="4"/>
  <c r="CW284" i="4"/>
  <c r="CX284" i="4"/>
  <c r="DY284" i="4"/>
  <c r="CZ284" i="4"/>
  <c r="EA284" i="4"/>
  <c r="EC284" i="4"/>
  <c r="DB284" i="4"/>
  <c r="DX285" i="4"/>
  <c r="CY285" i="4"/>
  <c r="CW285" i="4"/>
  <c r="CX285" i="4"/>
  <c r="DY285" i="4"/>
  <c r="CZ285" i="4"/>
  <c r="EA285" i="4"/>
  <c r="EC285" i="4"/>
  <c r="DB285" i="4"/>
  <c r="DX286" i="4"/>
  <c r="CY286" i="4"/>
  <c r="CW286" i="4"/>
  <c r="CX286" i="4"/>
  <c r="DY286" i="4"/>
  <c r="CZ286" i="4"/>
  <c r="EA286" i="4"/>
  <c r="EC286" i="4"/>
  <c r="DB286" i="4"/>
  <c r="DX287" i="4"/>
  <c r="CY287" i="4"/>
  <c r="CW287" i="4"/>
  <c r="CX287" i="4"/>
  <c r="DY287" i="4"/>
  <c r="CZ287" i="4"/>
  <c r="EA287" i="4"/>
  <c r="EC287" i="4"/>
  <c r="DB287" i="4"/>
  <c r="DX288" i="4"/>
  <c r="CY288" i="4"/>
  <c r="CW288" i="4"/>
  <c r="CX288" i="4"/>
  <c r="DY288" i="4"/>
  <c r="CZ288" i="4"/>
  <c r="EA288" i="4"/>
  <c r="EC288" i="4"/>
  <c r="DB288" i="4"/>
  <c r="DX289" i="4"/>
  <c r="CY289" i="4"/>
  <c r="CW289" i="4"/>
  <c r="CX289" i="4"/>
  <c r="DY289" i="4"/>
  <c r="CZ289" i="4"/>
  <c r="EA289" i="4"/>
  <c r="EC289" i="4"/>
  <c r="DB289" i="4"/>
  <c r="DX290" i="4"/>
  <c r="CY290" i="4"/>
  <c r="CW290" i="4"/>
  <c r="CX290" i="4"/>
  <c r="DY290" i="4"/>
  <c r="CZ290" i="4"/>
  <c r="EA290" i="4"/>
  <c r="EC290" i="4"/>
  <c r="DB290" i="4"/>
  <c r="DX291" i="4"/>
  <c r="CY291" i="4"/>
  <c r="CW291" i="4"/>
  <c r="CX291" i="4"/>
  <c r="DY291" i="4"/>
  <c r="CZ291" i="4"/>
  <c r="EA291" i="4"/>
  <c r="EC291" i="4"/>
  <c r="DB291" i="4"/>
  <c r="DX292" i="4"/>
  <c r="CY292" i="4"/>
  <c r="CW292" i="4"/>
  <c r="CX292" i="4"/>
  <c r="DY292" i="4"/>
  <c r="CZ292" i="4"/>
  <c r="EA292" i="4"/>
  <c r="EC292" i="4"/>
  <c r="DB292" i="4"/>
  <c r="DX293" i="4"/>
  <c r="CY293" i="4"/>
  <c r="CW293" i="4"/>
  <c r="CX293" i="4"/>
  <c r="DY293" i="4"/>
  <c r="CZ293" i="4"/>
  <c r="EA293" i="4"/>
  <c r="EC293" i="4"/>
  <c r="DB293" i="4"/>
  <c r="DX294" i="4"/>
  <c r="CY294" i="4"/>
  <c r="CW294" i="4"/>
  <c r="CX294" i="4"/>
  <c r="DY294" i="4"/>
  <c r="CZ294" i="4"/>
  <c r="EA294" i="4"/>
  <c r="EC294" i="4"/>
  <c r="DB294" i="4"/>
  <c r="DX295" i="4"/>
  <c r="CY295" i="4"/>
  <c r="CW295" i="4"/>
  <c r="CX295" i="4"/>
  <c r="DY295" i="4"/>
  <c r="CZ295" i="4"/>
  <c r="EA295" i="4"/>
  <c r="EC295" i="4"/>
  <c r="DB295" i="4"/>
  <c r="DX296" i="4"/>
  <c r="CY296" i="4"/>
  <c r="CW296" i="4"/>
  <c r="CX296" i="4"/>
  <c r="DY296" i="4"/>
  <c r="CZ296" i="4"/>
  <c r="EA296" i="4"/>
  <c r="EC296" i="4"/>
  <c r="DB296" i="4"/>
  <c r="DX297" i="4"/>
  <c r="CY297" i="4"/>
  <c r="CW297" i="4"/>
  <c r="CX297" i="4"/>
  <c r="DY297" i="4"/>
  <c r="CZ297" i="4"/>
  <c r="EA297" i="4"/>
  <c r="EC297" i="4"/>
  <c r="DB297" i="4"/>
  <c r="DX298" i="4"/>
  <c r="CY298" i="4"/>
  <c r="CW298" i="4"/>
  <c r="CX298" i="4"/>
  <c r="DY298" i="4"/>
  <c r="CZ298" i="4"/>
  <c r="EA298" i="4"/>
  <c r="EC298" i="4"/>
  <c r="DB298" i="4"/>
  <c r="DX299" i="4"/>
  <c r="CY299" i="4"/>
  <c r="CW299" i="4"/>
  <c r="CX299" i="4"/>
  <c r="DY299" i="4"/>
  <c r="CZ299" i="4"/>
  <c r="EA299" i="4"/>
  <c r="EC299" i="4"/>
  <c r="DB299" i="4"/>
  <c r="DX300" i="4"/>
  <c r="CY300" i="4"/>
  <c r="CW300" i="4"/>
  <c r="CX300" i="4"/>
  <c r="DY300" i="4"/>
  <c r="CZ300" i="4"/>
  <c r="EA300" i="4"/>
  <c r="EC300" i="4"/>
  <c r="DB300" i="4"/>
  <c r="DX301" i="4"/>
  <c r="CY301" i="4"/>
  <c r="CW301" i="4"/>
  <c r="CX301" i="4"/>
  <c r="DY301" i="4"/>
  <c r="CZ301" i="4"/>
  <c r="EA301" i="4"/>
  <c r="EC301" i="4"/>
  <c r="DF2" i="4"/>
  <c r="DG2" i="4"/>
  <c r="DH2" i="4"/>
  <c r="DI2" i="4"/>
  <c r="CZ2" i="4"/>
  <c r="DK2" i="4"/>
  <c r="DM2" i="4"/>
  <c r="DF3" i="4"/>
  <c r="DG3" i="4"/>
  <c r="DH3" i="4"/>
  <c r="DI3" i="4"/>
  <c r="CZ3" i="4"/>
  <c r="DK3" i="4"/>
  <c r="DM3" i="4"/>
  <c r="DF4" i="4"/>
  <c r="DG4" i="4"/>
  <c r="DH4" i="4"/>
  <c r="DI4" i="4"/>
  <c r="CZ4" i="4"/>
  <c r="DK4" i="4"/>
  <c r="DM4" i="4"/>
  <c r="DF5" i="4"/>
  <c r="DG5" i="4"/>
  <c r="DH5" i="4"/>
  <c r="DI5" i="4"/>
  <c r="CZ5" i="4"/>
  <c r="DK5" i="4"/>
  <c r="DM5" i="4"/>
  <c r="DF6" i="4"/>
  <c r="DG6" i="4"/>
  <c r="DH6" i="4"/>
  <c r="DI6" i="4"/>
  <c r="CZ6" i="4"/>
  <c r="DK6" i="4"/>
  <c r="DM6" i="4"/>
  <c r="DF7" i="4"/>
  <c r="DG7" i="4"/>
  <c r="DH7" i="4"/>
  <c r="DI7" i="4"/>
  <c r="CZ7" i="4"/>
  <c r="DK7" i="4"/>
  <c r="DM7" i="4"/>
  <c r="DF8" i="4"/>
  <c r="DG8" i="4"/>
  <c r="DH8" i="4"/>
  <c r="DI8" i="4"/>
  <c r="DK8" i="4"/>
  <c r="DM8" i="4"/>
  <c r="DF9" i="4"/>
  <c r="DG9" i="4"/>
  <c r="DH9" i="4"/>
  <c r="DI9" i="4"/>
  <c r="DK9" i="4"/>
  <c r="DM9" i="4"/>
  <c r="DF10" i="4"/>
  <c r="DG10" i="4"/>
  <c r="DH10" i="4"/>
  <c r="DI10" i="4"/>
  <c r="DK10" i="4"/>
  <c r="DM10" i="4"/>
  <c r="DF11" i="4"/>
  <c r="DG11" i="4"/>
  <c r="DH11" i="4"/>
  <c r="DI11" i="4"/>
  <c r="DK11" i="4"/>
  <c r="DM11" i="4"/>
  <c r="DF12" i="4"/>
  <c r="DG12" i="4"/>
  <c r="DH12" i="4"/>
  <c r="DI12" i="4"/>
  <c r="DK12" i="4"/>
  <c r="DM12" i="4"/>
  <c r="DF13" i="4"/>
  <c r="DG13" i="4"/>
  <c r="DH13" i="4"/>
  <c r="DI13" i="4"/>
  <c r="DK13" i="4"/>
  <c r="DM13" i="4"/>
  <c r="DF14" i="4"/>
  <c r="DG14" i="4"/>
  <c r="DH14" i="4"/>
  <c r="DI14" i="4"/>
  <c r="DK14" i="4"/>
  <c r="DM14" i="4"/>
  <c r="DF15" i="4"/>
  <c r="DG15" i="4"/>
  <c r="DH15" i="4"/>
  <c r="DI15" i="4"/>
  <c r="DK15" i="4"/>
  <c r="DM15" i="4"/>
  <c r="DF16" i="4"/>
  <c r="DG16" i="4"/>
  <c r="DH16" i="4"/>
  <c r="DI16" i="4"/>
  <c r="DK16" i="4"/>
  <c r="DM16" i="4"/>
  <c r="DF17" i="4"/>
  <c r="DG17" i="4"/>
  <c r="DH17" i="4"/>
  <c r="DI17" i="4"/>
  <c r="DK17" i="4"/>
  <c r="DM17" i="4"/>
  <c r="DF18" i="4"/>
  <c r="DG18" i="4"/>
  <c r="DH18" i="4"/>
  <c r="DI18" i="4"/>
  <c r="DK18" i="4"/>
  <c r="DM18" i="4"/>
  <c r="DF19" i="4"/>
  <c r="DG19" i="4"/>
  <c r="DH19" i="4"/>
  <c r="DI19" i="4"/>
  <c r="DK19" i="4"/>
  <c r="DM19" i="4"/>
  <c r="DF20" i="4"/>
  <c r="DG20" i="4"/>
  <c r="DH20" i="4"/>
  <c r="DI20" i="4"/>
  <c r="DK20" i="4"/>
  <c r="DM20" i="4"/>
  <c r="DF21" i="4"/>
  <c r="DG21" i="4"/>
  <c r="DH21" i="4"/>
  <c r="DI21" i="4"/>
  <c r="DK21" i="4"/>
  <c r="DM21" i="4"/>
  <c r="DF22" i="4"/>
  <c r="DG22" i="4"/>
  <c r="DH22" i="4"/>
  <c r="DI22" i="4"/>
  <c r="DK22" i="4"/>
  <c r="DM22" i="4"/>
  <c r="DF23" i="4"/>
  <c r="DG23" i="4"/>
  <c r="DH23" i="4"/>
  <c r="DI23" i="4"/>
  <c r="DK23" i="4"/>
  <c r="DM23" i="4"/>
  <c r="DF24" i="4"/>
  <c r="DG24" i="4"/>
  <c r="DH24" i="4"/>
  <c r="DI24" i="4"/>
  <c r="DK24" i="4"/>
  <c r="DM24" i="4"/>
  <c r="DF25" i="4"/>
  <c r="DG25" i="4"/>
  <c r="DH25" i="4"/>
  <c r="DI25" i="4"/>
  <c r="DK25" i="4"/>
  <c r="DM25" i="4"/>
  <c r="DF26" i="4"/>
  <c r="DG26" i="4"/>
  <c r="DH26" i="4"/>
  <c r="DI26" i="4"/>
  <c r="DK26" i="4"/>
  <c r="DM26" i="4"/>
  <c r="DF27" i="4"/>
  <c r="DG27" i="4"/>
  <c r="DH27" i="4"/>
  <c r="DI27" i="4"/>
  <c r="DK27" i="4"/>
  <c r="DM27" i="4"/>
  <c r="DF28" i="4"/>
  <c r="DG28" i="4"/>
  <c r="DH28" i="4"/>
  <c r="DI28" i="4"/>
  <c r="DK28" i="4"/>
  <c r="DM28" i="4"/>
  <c r="DF29" i="4"/>
  <c r="DG29" i="4"/>
  <c r="DH29" i="4"/>
  <c r="DI29" i="4"/>
  <c r="DK29" i="4"/>
  <c r="DM29" i="4"/>
  <c r="DF30" i="4"/>
  <c r="DG30" i="4"/>
  <c r="DH30" i="4"/>
  <c r="DI30" i="4"/>
  <c r="DK30" i="4"/>
  <c r="DM30" i="4"/>
  <c r="DF31" i="4"/>
  <c r="DG31" i="4"/>
  <c r="DH31" i="4"/>
  <c r="DI31" i="4"/>
  <c r="DK31" i="4"/>
  <c r="DM31" i="4"/>
  <c r="DF32" i="4"/>
  <c r="DG32" i="4"/>
  <c r="DH32" i="4"/>
  <c r="DI32" i="4"/>
  <c r="DK32" i="4"/>
  <c r="DM32" i="4"/>
  <c r="DF33" i="4"/>
  <c r="DG33" i="4"/>
  <c r="DH33" i="4"/>
  <c r="DI33" i="4"/>
  <c r="DK33" i="4"/>
  <c r="DM33" i="4"/>
  <c r="DF34" i="4"/>
  <c r="DG34" i="4"/>
  <c r="DH34" i="4"/>
  <c r="DI34" i="4"/>
  <c r="DK34" i="4"/>
  <c r="DM34" i="4"/>
  <c r="DF35" i="4"/>
  <c r="DG35" i="4"/>
  <c r="DH35" i="4"/>
  <c r="DI35" i="4"/>
  <c r="DK35" i="4"/>
  <c r="DM35" i="4"/>
  <c r="DF36" i="4"/>
  <c r="DG36" i="4"/>
  <c r="DH36" i="4"/>
  <c r="DI36" i="4"/>
  <c r="DK36" i="4"/>
  <c r="DM36" i="4"/>
  <c r="DF37" i="4"/>
  <c r="DG37" i="4"/>
  <c r="DH37" i="4"/>
  <c r="DI37" i="4"/>
  <c r="DK37" i="4"/>
  <c r="DM37" i="4"/>
  <c r="DF38" i="4"/>
  <c r="DG38" i="4"/>
  <c r="DH38" i="4"/>
  <c r="DI38" i="4"/>
  <c r="DK38" i="4"/>
  <c r="DM38" i="4"/>
  <c r="DF39" i="4"/>
  <c r="DG39" i="4"/>
  <c r="DH39" i="4"/>
  <c r="DI39" i="4"/>
  <c r="DK39" i="4"/>
  <c r="DM39" i="4"/>
  <c r="DF40" i="4"/>
  <c r="DG40" i="4"/>
  <c r="DH40" i="4"/>
  <c r="DI40" i="4"/>
  <c r="DK40" i="4"/>
  <c r="DM40" i="4"/>
  <c r="DF41" i="4"/>
  <c r="DG41" i="4"/>
  <c r="DH41" i="4"/>
  <c r="DI41" i="4"/>
  <c r="DK41" i="4"/>
  <c r="DM41" i="4"/>
  <c r="DF42" i="4"/>
  <c r="DG42" i="4"/>
  <c r="DH42" i="4"/>
  <c r="DI42" i="4"/>
  <c r="DK42" i="4"/>
  <c r="DM42" i="4"/>
  <c r="DF43" i="4"/>
  <c r="DG43" i="4"/>
  <c r="DH43" i="4"/>
  <c r="DI43" i="4"/>
  <c r="DK43" i="4"/>
  <c r="DM43" i="4"/>
  <c r="DF44" i="4"/>
  <c r="DG44" i="4"/>
  <c r="DH44" i="4"/>
  <c r="DI44" i="4"/>
  <c r="DK44" i="4"/>
  <c r="DM44" i="4"/>
  <c r="DF45" i="4"/>
  <c r="DG45" i="4"/>
  <c r="DH45" i="4"/>
  <c r="DI45" i="4"/>
  <c r="DK45" i="4"/>
  <c r="DM45" i="4"/>
  <c r="DF46" i="4"/>
  <c r="DG46" i="4"/>
  <c r="DH46" i="4"/>
  <c r="DI46" i="4"/>
  <c r="DK46" i="4"/>
  <c r="DM46" i="4"/>
  <c r="DF47" i="4"/>
  <c r="DG47" i="4"/>
  <c r="DH47" i="4"/>
  <c r="DI47" i="4"/>
  <c r="DK47" i="4"/>
  <c r="DM47" i="4"/>
  <c r="DF48" i="4"/>
  <c r="DG48" i="4"/>
  <c r="DH48" i="4"/>
  <c r="DI48" i="4"/>
  <c r="DK48" i="4"/>
  <c r="DM48" i="4"/>
  <c r="DF49" i="4"/>
  <c r="DG49" i="4"/>
  <c r="DH49" i="4"/>
  <c r="DI49" i="4"/>
  <c r="DK49" i="4"/>
  <c r="DM49" i="4"/>
  <c r="DF50" i="4"/>
  <c r="DG50" i="4"/>
  <c r="DH50" i="4"/>
  <c r="DI50" i="4"/>
  <c r="DK50" i="4"/>
  <c r="DM50" i="4"/>
  <c r="DF51" i="4"/>
  <c r="DG51" i="4"/>
  <c r="DH51" i="4"/>
  <c r="DI51" i="4"/>
  <c r="DK51" i="4"/>
  <c r="DM51" i="4"/>
  <c r="DF52" i="4"/>
  <c r="DG52" i="4"/>
  <c r="DH52" i="4"/>
  <c r="DI52" i="4"/>
  <c r="DK52" i="4"/>
  <c r="DM52" i="4"/>
  <c r="DF53" i="4"/>
  <c r="DG53" i="4"/>
  <c r="DH53" i="4"/>
  <c r="DI53" i="4"/>
  <c r="DK53" i="4"/>
  <c r="DM53" i="4"/>
  <c r="DF54" i="4"/>
  <c r="DG54" i="4"/>
  <c r="DH54" i="4"/>
  <c r="DI54" i="4"/>
  <c r="DK54" i="4"/>
  <c r="DM54" i="4"/>
  <c r="DF55" i="4"/>
  <c r="DG55" i="4"/>
  <c r="DH55" i="4"/>
  <c r="DI55" i="4"/>
  <c r="DK55" i="4"/>
  <c r="DM55" i="4"/>
  <c r="DF56" i="4"/>
  <c r="DG56" i="4"/>
  <c r="DH56" i="4"/>
  <c r="DI56" i="4"/>
  <c r="DK56" i="4"/>
  <c r="DM56" i="4"/>
  <c r="DF57" i="4"/>
  <c r="DG57" i="4"/>
  <c r="DH57" i="4"/>
  <c r="DI57" i="4"/>
  <c r="DK57" i="4"/>
  <c r="DM57" i="4"/>
  <c r="DF58" i="4"/>
  <c r="DG58" i="4"/>
  <c r="DH58" i="4"/>
  <c r="DI58" i="4"/>
  <c r="DK58" i="4"/>
  <c r="DM58" i="4"/>
  <c r="DF59" i="4"/>
  <c r="DG59" i="4"/>
  <c r="DH59" i="4"/>
  <c r="DI59" i="4"/>
  <c r="DK59" i="4"/>
  <c r="DM59" i="4"/>
  <c r="DF60" i="4"/>
  <c r="DG60" i="4"/>
  <c r="DH60" i="4"/>
  <c r="DI60" i="4"/>
  <c r="DK60" i="4"/>
  <c r="DM60" i="4"/>
  <c r="DF61" i="4"/>
  <c r="DG61" i="4"/>
  <c r="DH61" i="4"/>
  <c r="DI61" i="4"/>
  <c r="DK61" i="4"/>
  <c r="DM61" i="4"/>
  <c r="DF62" i="4"/>
  <c r="DG62" i="4"/>
  <c r="DH62" i="4"/>
  <c r="DI62" i="4"/>
  <c r="DK62" i="4"/>
  <c r="DM62" i="4"/>
  <c r="DF63" i="4"/>
  <c r="DG63" i="4"/>
  <c r="DH63" i="4"/>
  <c r="DI63" i="4"/>
  <c r="DK63" i="4"/>
  <c r="DM63" i="4"/>
  <c r="DF64" i="4"/>
  <c r="DG64" i="4"/>
  <c r="DH64" i="4"/>
  <c r="DI64" i="4"/>
  <c r="DK64" i="4"/>
  <c r="DM64" i="4"/>
  <c r="DF65" i="4"/>
  <c r="DG65" i="4"/>
  <c r="DH65" i="4"/>
  <c r="DI65" i="4"/>
  <c r="DK65" i="4"/>
  <c r="DM65" i="4"/>
  <c r="DF66" i="4"/>
  <c r="DG66" i="4"/>
  <c r="DH66" i="4"/>
  <c r="DI66" i="4"/>
  <c r="DK66" i="4"/>
  <c r="DM66" i="4"/>
  <c r="DF67" i="4"/>
  <c r="DG67" i="4"/>
  <c r="DH67" i="4"/>
  <c r="DI67" i="4"/>
  <c r="DK67" i="4"/>
  <c r="DM67" i="4"/>
  <c r="DF68" i="4"/>
  <c r="DG68" i="4"/>
  <c r="DH68" i="4"/>
  <c r="DI68" i="4"/>
  <c r="DK68" i="4"/>
  <c r="DM68" i="4"/>
  <c r="DF69" i="4"/>
  <c r="DG69" i="4"/>
  <c r="DH69" i="4"/>
  <c r="DI69" i="4"/>
  <c r="DK69" i="4"/>
  <c r="DM69" i="4"/>
  <c r="DF70" i="4"/>
  <c r="DG70" i="4"/>
  <c r="DH70" i="4"/>
  <c r="DI70" i="4"/>
  <c r="DK70" i="4"/>
  <c r="DM70" i="4"/>
  <c r="DF71" i="4"/>
  <c r="DG71" i="4"/>
  <c r="DH71" i="4"/>
  <c r="DI71" i="4"/>
  <c r="DK71" i="4"/>
  <c r="DM71" i="4"/>
  <c r="DF72" i="4"/>
  <c r="DG72" i="4"/>
  <c r="DH72" i="4"/>
  <c r="DI72" i="4"/>
  <c r="DK72" i="4"/>
  <c r="DM72" i="4"/>
  <c r="DF73" i="4"/>
  <c r="DG73" i="4"/>
  <c r="DH73" i="4"/>
  <c r="DI73" i="4"/>
  <c r="DK73" i="4"/>
  <c r="DM73" i="4"/>
  <c r="DF74" i="4"/>
  <c r="DG74" i="4"/>
  <c r="DH74" i="4"/>
  <c r="DI74" i="4"/>
  <c r="DK74" i="4"/>
  <c r="DM74" i="4"/>
  <c r="DF75" i="4"/>
  <c r="DG75" i="4"/>
  <c r="DH75" i="4"/>
  <c r="DI75" i="4"/>
  <c r="DK75" i="4"/>
  <c r="DM75" i="4"/>
  <c r="DF76" i="4"/>
  <c r="DG76" i="4"/>
  <c r="DH76" i="4"/>
  <c r="DI76" i="4"/>
  <c r="DK76" i="4"/>
  <c r="DM76" i="4"/>
  <c r="DF77" i="4"/>
  <c r="DG77" i="4"/>
  <c r="DH77" i="4"/>
  <c r="DI77" i="4"/>
  <c r="DK77" i="4"/>
  <c r="DM77" i="4"/>
  <c r="DF78" i="4"/>
  <c r="DG78" i="4"/>
  <c r="DH78" i="4"/>
  <c r="DI78" i="4"/>
  <c r="DK78" i="4"/>
  <c r="DM78" i="4"/>
  <c r="DF79" i="4"/>
  <c r="DG79" i="4"/>
  <c r="DH79" i="4"/>
  <c r="DI79" i="4"/>
  <c r="DK79" i="4"/>
  <c r="DM79" i="4"/>
  <c r="DF80" i="4"/>
  <c r="DG80" i="4"/>
  <c r="DH80" i="4"/>
  <c r="DI80" i="4"/>
  <c r="DK80" i="4"/>
  <c r="DM80" i="4"/>
  <c r="DF81" i="4"/>
  <c r="DG81" i="4"/>
  <c r="DH81" i="4"/>
  <c r="DI81" i="4"/>
  <c r="DK81" i="4"/>
  <c r="DM81" i="4"/>
  <c r="DF82" i="4"/>
  <c r="DG82" i="4"/>
  <c r="DH82" i="4"/>
  <c r="DI82" i="4"/>
  <c r="DK82" i="4"/>
  <c r="DM82" i="4"/>
  <c r="DF83" i="4"/>
  <c r="DG83" i="4"/>
  <c r="DH83" i="4"/>
  <c r="DI83" i="4"/>
  <c r="DK83" i="4"/>
  <c r="DM83" i="4"/>
  <c r="DF84" i="4"/>
  <c r="DG84" i="4"/>
  <c r="DH84" i="4"/>
  <c r="DI84" i="4"/>
  <c r="DK84" i="4"/>
  <c r="DM84" i="4"/>
  <c r="DF85" i="4"/>
  <c r="DG85" i="4"/>
  <c r="DH85" i="4"/>
  <c r="DI85" i="4"/>
  <c r="DK85" i="4"/>
  <c r="DM85" i="4"/>
  <c r="DF86" i="4"/>
  <c r="DG86" i="4"/>
  <c r="DH86" i="4"/>
  <c r="DI86" i="4"/>
  <c r="DK86" i="4"/>
  <c r="DM86" i="4"/>
  <c r="DF87" i="4"/>
  <c r="DG87" i="4"/>
  <c r="DH87" i="4"/>
  <c r="DI87" i="4"/>
  <c r="DK87" i="4"/>
  <c r="DM87" i="4"/>
  <c r="DF88" i="4"/>
  <c r="DG88" i="4"/>
  <c r="DH88" i="4"/>
  <c r="DI88" i="4"/>
  <c r="DK88" i="4"/>
  <c r="DM88" i="4"/>
  <c r="DF89" i="4"/>
  <c r="DG89" i="4"/>
  <c r="DH89" i="4"/>
  <c r="DI89" i="4"/>
  <c r="DK89" i="4"/>
  <c r="DM89" i="4"/>
  <c r="DF90" i="4"/>
  <c r="DG90" i="4"/>
  <c r="DH90" i="4"/>
  <c r="DI90" i="4"/>
  <c r="DK90" i="4"/>
  <c r="DM90" i="4"/>
  <c r="DF91" i="4"/>
  <c r="DG91" i="4"/>
  <c r="DH91" i="4"/>
  <c r="DI91" i="4"/>
  <c r="DK91" i="4"/>
  <c r="DM91" i="4"/>
  <c r="DF92" i="4"/>
  <c r="DG92" i="4"/>
  <c r="DH92" i="4"/>
  <c r="DI92" i="4"/>
  <c r="DK92" i="4"/>
  <c r="DM92" i="4"/>
  <c r="DF93" i="4"/>
  <c r="DG93" i="4"/>
  <c r="DH93" i="4"/>
  <c r="DI93" i="4"/>
  <c r="DK93" i="4"/>
  <c r="DM93" i="4"/>
  <c r="DF94" i="4"/>
  <c r="DG94" i="4"/>
  <c r="DH94" i="4"/>
  <c r="DI94" i="4"/>
  <c r="DK94" i="4"/>
  <c r="DM94" i="4"/>
  <c r="DF95" i="4"/>
  <c r="DG95" i="4"/>
  <c r="DH95" i="4"/>
  <c r="DI95" i="4"/>
  <c r="DK95" i="4"/>
  <c r="DM95" i="4"/>
  <c r="DF96" i="4"/>
  <c r="DG96" i="4"/>
  <c r="DH96" i="4"/>
  <c r="DI96" i="4"/>
  <c r="DK96" i="4"/>
  <c r="DM96" i="4"/>
  <c r="DF97" i="4"/>
  <c r="DG97" i="4"/>
  <c r="DH97" i="4"/>
  <c r="DI97" i="4"/>
  <c r="DK97" i="4"/>
  <c r="DM97" i="4"/>
  <c r="DF98" i="4"/>
  <c r="DG98" i="4"/>
  <c r="DH98" i="4"/>
  <c r="DI98" i="4"/>
  <c r="DK98" i="4"/>
  <c r="DM98" i="4"/>
  <c r="DF99" i="4"/>
  <c r="DG99" i="4"/>
  <c r="DH99" i="4"/>
  <c r="DI99" i="4"/>
  <c r="DK99" i="4"/>
  <c r="DM99" i="4"/>
  <c r="DF100" i="4"/>
  <c r="DG100" i="4"/>
  <c r="DH100" i="4"/>
  <c r="DI100" i="4"/>
  <c r="DK100" i="4"/>
  <c r="DM100" i="4"/>
  <c r="DF101" i="4"/>
  <c r="DG101" i="4"/>
  <c r="DH101" i="4"/>
  <c r="DI101" i="4"/>
  <c r="DK101" i="4"/>
  <c r="DM101" i="4"/>
  <c r="DF102" i="4"/>
  <c r="DG102" i="4"/>
  <c r="DH102" i="4"/>
  <c r="DI102" i="4"/>
  <c r="DK102" i="4"/>
  <c r="DM102" i="4"/>
  <c r="DF103" i="4"/>
  <c r="DG103" i="4"/>
  <c r="DH103" i="4"/>
  <c r="DI103" i="4"/>
  <c r="DK103" i="4"/>
  <c r="DM103" i="4"/>
  <c r="DF104" i="4"/>
  <c r="DG104" i="4"/>
  <c r="DH104" i="4"/>
  <c r="DI104" i="4"/>
  <c r="DK104" i="4"/>
  <c r="DM104" i="4"/>
  <c r="DF105" i="4"/>
  <c r="DG105" i="4"/>
  <c r="DH105" i="4"/>
  <c r="DI105" i="4"/>
  <c r="DK105" i="4"/>
  <c r="DM105" i="4"/>
  <c r="DF106" i="4"/>
  <c r="DG106" i="4"/>
  <c r="DH106" i="4"/>
  <c r="DI106" i="4"/>
  <c r="DK106" i="4"/>
  <c r="DM106" i="4"/>
  <c r="DF107" i="4"/>
  <c r="DG107" i="4"/>
  <c r="DH107" i="4"/>
  <c r="DI107" i="4"/>
  <c r="DK107" i="4"/>
  <c r="DM107" i="4"/>
  <c r="DF108" i="4"/>
  <c r="DG108" i="4"/>
  <c r="DH108" i="4"/>
  <c r="DI108" i="4"/>
  <c r="DK108" i="4"/>
  <c r="DM108" i="4"/>
  <c r="DF109" i="4"/>
  <c r="DG109" i="4"/>
  <c r="DH109" i="4"/>
  <c r="DI109" i="4"/>
  <c r="DK109" i="4"/>
  <c r="DM109" i="4"/>
  <c r="DF110" i="4"/>
  <c r="DG110" i="4"/>
  <c r="DH110" i="4"/>
  <c r="DI110" i="4"/>
  <c r="DK110" i="4"/>
  <c r="DM110" i="4"/>
  <c r="DF111" i="4"/>
  <c r="DG111" i="4"/>
  <c r="DH111" i="4"/>
  <c r="DI111" i="4"/>
  <c r="DK111" i="4"/>
  <c r="DM111" i="4"/>
  <c r="DF112" i="4"/>
  <c r="DG112" i="4"/>
  <c r="DH112" i="4"/>
  <c r="DI112" i="4"/>
  <c r="DK112" i="4"/>
  <c r="DM112" i="4"/>
  <c r="DF113" i="4"/>
  <c r="DG113" i="4"/>
  <c r="DH113" i="4"/>
  <c r="DI113" i="4"/>
  <c r="DK113" i="4"/>
  <c r="DM113" i="4"/>
  <c r="DF114" i="4"/>
  <c r="DG114" i="4"/>
  <c r="DH114" i="4"/>
  <c r="DI114" i="4"/>
  <c r="DK114" i="4"/>
  <c r="DM114" i="4"/>
  <c r="DF115" i="4"/>
  <c r="DG115" i="4"/>
  <c r="DH115" i="4"/>
  <c r="DI115" i="4"/>
  <c r="DK115" i="4"/>
  <c r="DM115" i="4"/>
  <c r="DF116" i="4"/>
  <c r="DG116" i="4"/>
  <c r="DH116" i="4"/>
  <c r="DI116" i="4"/>
  <c r="DK116" i="4"/>
  <c r="DM116" i="4"/>
  <c r="DF117" i="4"/>
  <c r="DG117" i="4"/>
  <c r="DH117" i="4"/>
  <c r="DI117" i="4"/>
  <c r="DK117" i="4"/>
  <c r="DM117" i="4"/>
  <c r="DF118" i="4"/>
  <c r="DG118" i="4"/>
  <c r="DH118" i="4"/>
  <c r="DI118" i="4"/>
  <c r="DK118" i="4"/>
  <c r="DM118" i="4"/>
  <c r="DF119" i="4"/>
  <c r="DG119" i="4"/>
  <c r="DH119" i="4"/>
  <c r="DI119" i="4"/>
  <c r="DK119" i="4"/>
  <c r="DM119" i="4"/>
  <c r="DF120" i="4"/>
  <c r="DG120" i="4"/>
  <c r="DH120" i="4"/>
  <c r="DI120" i="4"/>
  <c r="DK120" i="4"/>
  <c r="DM120" i="4"/>
  <c r="DF121" i="4"/>
  <c r="DG121" i="4"/>
  <c r="DH121" i="4"/>
  <c r="DI121" i="4"/>
  <c r="DK121" i="4"/>
  <c r="DM121" i="4"/>
  <c r="DF122" i="4"/>
  <c r="DG122" i="4"/>
  <c r="DH122" i="4"/>
  <c r="DI122" i="4"/>
  <c r="DK122" i="4"/>
  <c r="DM122" i="4"/>
  <c r="DF123" i="4"/>
  <c r="DG123" i="4"/>
  <c r="DH123" i="4"/>
  <c r="DI123" i="4"/>
  <c r="DK123" i="4"/>
  <c r="DM123" i="4"/>
  <c r="DF124" i="4"/>
  <c r="DG124" i="4"/>
  <c r="DH124" i="4"/>
  <c r="DI124" i="4"/>
  <c r="DK124" i="4"/>
  <c r="DM124" i="4"/>
  <c r="DF125" i="4"/>
  <c r="DG125" i="4"/>
  <c r="DH125" i="4"/>
  <c r="DI125" i="4"/>
  <c r="DK125" i="4"/>
  <c r="DM125" i="4"/>
  <c r="DF126" i="4"/>
  <c r="DG126" i="4"/>
  <c r="DH126" i="4"/>
  <c r="DI126" i="4"/>
  <c r="DK126" i="4"/>
  <c r="DM126" i="4"/>
  <c r="DF127" i="4"/>
  <c r="DG127" i="4"/>
  <c r="DH127" i="4"/>
  <c r="DI127" i="4"/>
  <c r="DK127" i="4"/>
  <c r="DM127" i="4"/>
  <c r="DF128" i="4"/>
  <c r="DG128" i="4"/>
  <c r="DH128" i="4"/>
  <c r="DI128" i="4"/>
  <c r="DK128" i="4"/>
  <c r="DM128" i="4"/>
  <c r="DF129" i="4"/>
  <c r="DG129" i="4"/>
  <c r="DH129" i="4"/>
  <c r="DI129" i="4"/>
  <c r="DK129" i="4"/>
  <c r="DM129" i="4"/>
  <c r="DF130" i="4"/>
  <c r="DG130" i="4"/>
  <c r="DH130" i="4"/>
  <c r="DI130" i="4"/>
  <c r="DK130" i="4"/>
  <c r="DM130" i="4"/>
  <c r="DF131" i="4"/>
  <c r="DG131" i="4"/>
  <c r="DH131" i="4"/>
  <c r="DI131" i="4"/>
  <c r="DK131" i="4"/>
  <c r="DM131" i="4"/>
  <c r="DF132" i="4"/>
  <c r="DG132" i="4"/>
  <c r="DH132" i="4"/>
  <c r="DI132" i="4"/>
  <c r="DK132" i="4"/>
  <c r="DM132" i="4"/>
  <c r="DF133" i="4"/>
  <c r="DG133" i="4"/>
  <c r="DH133" i="4"/>
  <c r="DI133" i="4"/>
  <c r="DK133" i="4"/>
  <c r="DM133" i="4"/>
  <c r="DF134" i="4"/>
  <c r="DG134" i="4"/>
  <c r="DH134" i="4"/>
  <c r="DI134" i="4"/>
  <c r="DK134" i="4"/>
  <c r="DM134" i="4"/>
  <c r="DF135" i="4"/>
  <c r="DG135" i="4"/>
  <c r="DH135" i="4"/>
  <c r="DI135" i="4"/>
  <c r="DK135" i="4"/>
  <c r="DM135" i="4"/>
  <c r="DF136" i="4"/>
  <c r="DG136" i="4"/>
  <c r="DH136" i="4"/>
  <c r="DI136" i="4"/>
  <c r="DK136" i="4"/>
  <c r="DM136" i="4"/>
  <c r="DF137" i="4"/>
  <c r="DG137" i="4"/>
  <c r="DH137" i="4"/>
  <c r="DI137" i="4"/>
  <c r="DK137" i="4"/>
  <c r="DM137" i="4"/>
  <c r="DF138" i="4"/>
  <c r="DG138" i="4"/>
  <c r="DH138" i="4"/>
  <c r="DI138" i="4"/>
  <c r="DK138" i="4"/>
  <c r="DM138" i="4"/>
  <c r="DF139" i="4"/>
  <c r="DG139" i="4"/>
  <c r="DH139" i="4"/>
  <c r="DI139" i="4"/>
  <c r="DK139" i="4"/>
  <c r="DM139" i="4"/>
  <c r="DF140" i="4"/>
  <c r="DG140" i="4"/>
  <c r="DH140" i="4"/>
  <c r="DI140" i="4"/>
  <c r="DK140" i="4"/>
  <c r="DM140" i="4"/>
  <c r="DF141" i="4"/>
  <c r="DG141" i="4"/>
  <c r="DH141" i="4"/>
  <c r="DI141" i="4"/>
  <c r="DK141" i="4"/>
  <c r="DM141" i="4"/>
  <c r="DF142" i="4"/>
  <c r="DG142" i="4"/>
  <c r="DH142" i="4"/>
  <c r="DI142" i="4"/>
  <c r="DK142" i="4"/>
  <c r="DM142" i="4"/>
  <c r="DF143" i="4"/>
  <c r="DG143" i="4"/>
  <c r="DH143" i="4"/>
  <c r="DI143" i="4"/>
  <c r="DK143" i="4"/>
  <c r="DM143" i="4"/>
  <c r="DF144" i="4"/>
  <c r="DG144" i="4"/>
  <c r="DH144" i="4"/>
  <c r="DI144" i="4"/>
  <c r="DK144" i="4"/>
  <c r="DM144" i="4"/>
  <c r="DF145" i="4"/>
  <c r="DG145" i="4"/>
  <c r="DH145" i="4"/>
  <c r="DI145" i="4"/>
  <c r="DK145" i="4"/>
  <c r="DM145" i="4"/>
  <c r="DF146" i="4"/>
  <c r="DG146" i="4"/>
  <c r="DH146" i="4"/>
  <c r="DI146" i="4"/>
  <c r="DK146" i="4"/>
  <c r="DM146" i="4"/>
  <c r="DF147" i="4"/>
  <c r="DG147" i="4"/>
  <c r="DH147" i="4"/>
  <c r="DI147" i="4"/>
  <c r="DK147" i="4"/>
  <c r="DM147" i="4"/>
  <c r="DF148" i="4"/>
  <c r="DG148" i="4"/>
  <c r="DH148" i="4"/>
  <c r="DI148" i="4"/>
  <c r="DK148" i="4"/>
  <c r="DM148" i="4"/>
  <c r="DF149" i="4"/>
  <c r="DG149" i="4"/>
  <c r="DH149" i="4"/>
  <c r="DI149" i="4"/>
  <c r="DK149" i="4"/>
  <c r="DM149" i="4"/>
  <c r="DF150" i="4"/>
  <c r="DG150" i="4"/>
  <c r="DH150" i="4"/>
  <c r="DI150" i="4"/>
  <c r="DK150" i="4"/>
  <c r="DM150" i="4"/>
  <c r="DF151" i="4"/>
  <c r="DG151" i="4"/>
  <c r="DH151" i="4"/>
  <c r="DI151" i="4"/>
  <c r="DK151" i="4"/>
  <c r="DM151" i="4"/>
  <c r="DF152" i="4"/>
  <c r="DG152" i="4"/>
  <c r="DH152" i="4"/>
  <c r="DI152" i="4"/>
  <c r="DK152" i="4"/>
  <c r="DM152" i="4"/>
  <c r="DF153" i="4"/>
  <c r="DG153" i="4"/>
  <c r="DH153" i="4"/>
  <c r="DI153" i="4"/>
  <c r="DK153" i="4"/>
  <c r="DM153" i="4"/>
  <c r="DF154" i="4"/>
  <c r="DG154" i="4"/>
  <c r="DH154" i="4"/>
  <c r="DI154" i="4"/>
  <c r="DK154" i="4"/>
  <c r="DM154" i="4"/>
  <c r="DF155" i="4"/>
  <c r="DG155" i="4"/>
  <c r="DH155" i="4"/>
  <c r="DI155" i="4"/>
  <c r="DK155" i="4"/>
  <c r="DM155" i="4"/>
  <c r="DF156" i="4"/>
  <c r="DG156" i="4"/>
  <c r="DH156" i="4"/>
  <c r="DI156" i="4"/>
  <c r="DK156" i="4"/>
  <c r="DM156" i="4"/>
  <c r="DF157" i="4"/>
  <c r="DG157" i="4"/>
  <c r="DH157" i="4"/>
  <c r="DI157" i="4"/>
  <c r="DK157" i="4"/>
  <c r="DM157" i="4"/>
  <c r="DF158" i="4"/>
  <c r="DG158" i="4"/>
  <c r="DH158" i="4"/>
  <c r="DI158" i="4"/>
  <c r="DK158" i="4"/>
  <c r="DM158" i="4"/>
  <c r="DF159" i="4"/>
  <c r="DG159" i="4"/>
  <c r="DH159" i="4"/>
  <c r="DI159" i="4"/>
  <c r="DK159" i="4"/>
  <c r="DM159" i="4"/>
  <c r="DF160" i="4"/>
  <c r="DG160" i="4"/>
  <c r="DH160" i="4"/>
  <c r="DI160" i="4"/>
  <c r="DK160" i="4"/>
  <c r="DM160" i="4"/>
  <c r="DF161" i="4"/>
  <c r="DG161" i="4"/>
  <c r="DH161" i="4"/>
  <c r="DI161" i="4"/>
  <c r="DK161" i="4"/>
  <c r="DM161" i="4"/>
  <c r="DF162" i="4"/>
  <c r="DG162" i="4"/>
  <c r="DH162" i="4"/>
  <c r="DI162" i="4"/>
  <c r="DK162" i="4"/>
  <c r="DM162" i="4"/>
  <c r="DF163" i="4"/>
  <c r="DG163" i="4"/>
  <c r="DH163" i="4"/>
  <c r="DI163" i="4"/>
  <c r="DK163" i="4"/>
  <c r="DM163" i="4"/>
  <c r="DF164" i="4"/>
  <c r="DG164" i="4"/>
  <c r="DH164" i="4"/>
  <c r="DI164" i="4"/>
  <c r="DK164" i="4"/>
  <c r="DM164" i="4"/>
  <c r="DF165" i="4"/>
  <c r="DG165" i="4"/>
  <c r="DH165" i="4"/>
  <c r="DI165" i="4"/>
  <c r="DK165" i="4"/>
  <c r="DM165" i="4"/>
  <c r="DF166" i="4"/>
  <c r="DG166" i="4"/>
  <c r="DH166" i="4"/>
  <c r="DI166" i="4"/>
  <c r="DK166" i="4"/>
  <c r="DM166" i="4"/>
  <c r="DF167" i="4"/>
  <c r="DG167" i="4"/>
  <c r="DH167" i="4"/>
  <c r="DI167" i="4"/>
  <c r="DK167" i="4"/>
  <c r="DM167" i="4"/>
  <c r="DF168" i="4"/>
  <c r="DG168" i="4"/>
  <c r="DH168" i="4"/>
  <c r="DI168" i="4"/>
  <c r="DK168" i="4"/>
  <c r="DM168" i="4"/>
  <c r="DF169" i="4"/>
  <c r="DG169" i="4"/>
  <c r="DH169" i="4"/>
  <c r="DI169" i="4"/>
  <c r="DK169" i="4"/>
  <c r="DM169" i="4"/>
  <c r="DF170" i="4"/>
  <c r="DG170" i="4"/>
  <c r="DH170" i="4"/>
  <c r="DI170" i="4"/>
  <c r="DK170" i="4"/>
  <c r="DM170" i="4"/>
  <c r="DF171" i="4"/>
  <c r="DG171" i="4"/>
  <c r="DH171" i="4"/>
  <c r="DI171" i="4"/>
  <c r="DK171" i="4"/>
  <c r="DM171" i="4"/>
  <c r="DF172" i="4"/>
  <c r="DG172" i="4"/>
  <c r="DH172" i="4"/>
  <c r="DI172" i="4"/>
  <c r="DK172" i="4"/>
  <c r="DM172" i="4"/>
  <c r="DF173" i="4"/>
  <c r="DG173" i="4"/>
  <c r="DH173" i="4"/>
  <c r="DI173" i="4"/>
  <c r="DK173" i="4"/>
  <c r="DM173" i="4"/>
  <c r="DF174" i="4"/>
  <c r="DG174" i="4"/>
  <c r="DH174" i="4"/>
  <c r="DI174" i="4"/>
  <c r="DK174" i="4"/>
  <c r="DM174" i="4"/>
  <c r="DF175" i="4"/>
  <c r="DG175" i="4"/>
  <c r="DH175" i="4"/>
  <c r="DI175" i="4"/>
  <c r="DK175" i="4"/>
  <c r="DM175" i="4"/>
  <c r="DF176" i="4"/>
  <c r="DG176" i="4"/>
  <c r="DH176" i="4"/>
  <c r="DI176" i="4"/>
  <c r="DK176" i="4"/>
  <c r="DM176" i="4"/>
  <c r="DF177" i="4"/>
  <c r="DG177" i="4"/>
  <c r="DH177" i="4"/>
  <c r="DI177" i="4"/>
  <c r="DK177" i="4"/>
  <c r="DM177" i="4"/>
  <c r="DF178" i="4"/>
  <c r="DG178" i="4"/>
  <c r="DH178" i="4"/>
  <c r="DI178" i="4"/>
  <c r="DK178" i="4"/>
  <c r="DM178" i="4"/>
  <c r="DF179" i="4"/>
  <c r="DG179" i="4"/>
  <c r="DH179" i="4"/>
  <c r="DI179" i="4"/>
  <c r="DK179" i="4"/>
  <c r="DM179" i="4"/>
  <c r="DF180" i="4"/>
  <c r="DG180" i="4"/>
  <c r="DH180" i="4"/>
  <c r="DI180" i="4"/>
  <c r="DK180" i="4"/>
  <c r="DM180" i="4"/>
  <c r="DF181" i="4"/>
  <c r="DG181" i="4"/>
  <c r="DH181" i="4"/>
  <c r="DI181" i="4"/>
  <c r="DK181" i="4"/>
  <c r="DM181" i="4"/>
  <c r="DF182" i="4"/>
  <c r="DG182" i="4"/>
  <c r="DH182" i="4"/>
  <c r="DI182" i="4"/>
  <c r="DK182" i="4"/>
  <c r="DM182" i="4"/>
  <c r="DF183" i="4"/>
  <c r="DG183" i="4"/>
  <c r="DH183" i="4"/>
  <c r="DI183" i="4"/>
  <c r="DK183" i="4"/>
  <c r="DM183" i="4"/>
  <c r="DF184" i="4"/>
  <c r="DG184" i="4"/>
  <c r="DH184" i="4"/>
  <c r="DI184" i="4"/>
  <c r="DK184" i="4"/>
  <c r="DM184" i="4"/>
  <c r="DF185" i="4"/>
  <c r="DG185" i="4"/>
  <c r="DH185" i="4"/>
  <c r="DI185" i="4"/>
  <c r="DK185" i="4"/>
  <c r="DM185" i="4"/>
  <c r="DF186" i="4"/>
  <c r="DG186" i="4"/>
  <c r="DH186" i="4"/>
  <c r="DI186" i="4"/>
  <c r="DK186" i="4"/>
  <c r="DM186" i="4"/>
  <c r="DF187" i="4"/>
  <c r="DG187" i="4"/>
  <c r="DH187" i="4"/>
  <c r="DI187" i="4"/>
  <c r="DK187" i="4"/>
  <c r="DM187" i="4"/>
  <c r="DF188" i="4"/>
  <c r="DG188" i="4"/>
  <c r="DH188" i="4"/>
  <c r="DI188" i="4"/>
  <c r="DK188" i="4"/>
  <c r="DM188" i="4"/>
  <c r="DF189" i="4"/>
  <c r="DG189" i="4"/>
  <c r="DH189" i="4"/>
  <c r="DI189" i="4"/>
  <c r="DK189" i="4"/>
  <c r="DM189" i="4"/>
  <c r="DF190" i="4"/>
  <c r="DG190" i="4"/>
  <c r="DH190" i="4"/>
  <c r="DI190" i="4"/>
  <c r="DK190" i="4"/>
  <c r="DM190" i="4"/>
  <c r="DF191" i="4"/>
  <c r="DG191" i="4"/>
  <c r="DH191" i="4"/>
  <c r="DI191" i="4"/>
  <c r="DK191" i="4"/>
  <c r="DM191" i="4"/>
  <c r="DF192" i="4"/>
  <c r="DG192" i="4"/>
  <c r="DH192" i="4"/>
  <c r="DI192" i="4"/>
  <c r="DK192" i="4"/>
  <c r="DM192" i="4"/>
  <c r="DF193" i="4"/>
  <c r="DG193" i="4"/>
  <c r="DH193" i="4"/>
  <c r="DI193" i="4"/>
  <c r="DK193" i="4"/>
  <c r="DM193" i="4"/>
  <c r="DF194" i="4"/>
  <c r="DG194" i="4"/>
  <c r="DH194" i="4"/>
  <c r="DI194" i="4"/>
  <c r="DK194" i="4"/>
  <c r="DM194" i="4"/>
  <c r="DF195" i="4"/>
  <c r="DG195" i="4"/>
  <c r="DH195" i="4"/>
  <c r="DI195" i="4"/>
  <c r="DK195" i="4"/>
  <c r="DM195" i="4"/>
  <c r="DF196" i="4"/>
  <c r="DG196" i="4"/>
  <c r="DH196" i="4"/>
  <c r="DI196" i="4"/>
  <c r="DK196" i="4"/>
  <c r="DM196" i="4"/>
  <c r="DF197" i="4"/>
  <c r="DG197" i="4"/>
  <c r="DH197" i="4"/>
  <c r="DI197" i="4"/>
  <c r="DK197" i="4"/>
  <c r="DM197" i="4"/>
  <c r="DF198" i="4"/>
  <c r="DG198" i="4"/>
  <c r="DH198" i="4"/>
  <c r="DI198" i="4"/>
  <c r="DK198" i="4"/>
  <c r="DM198" i="4"/>
  <c r="DF199" i="4"/>
  <c r="DG199" i="4"/>
  <c r="DH199" i="4"/>
  <c r="DI199" i="4"/>
  <c r="DK199" i="4"/>
  <c r="DM199" i="4"/>
  <c r="DF200" i="4"/>
  <c r="DG200" i="4"/>
  <c r="DH200" i="4"/>
  <c r="DI200" i="4"/>
  <c r="DK200" i="4"/>
  <c r="DM200" i="4"/>
  <c r="DF201" i="4"/>
  <c r="DG201" i="4"/>
  <c r="DH201" i="4"/>
  <c r="DI201" i="4"/>
  <c r="DK201" i="4"/>
  <c r="DM201" i="4"/>
  <c r="DF202" i="4"/>
  <c r="DG202" i="4"/>
  <c r="DH202" i="4"/>
  <c r="DI202" i="4"/>
  <c r="DK202" i="4"/>
  <c r="DM202" i="4"/>
  <c r="DF203" i="4"/>
  <c r="DG203" i="4"/>
  <c r="DH203" i="4"/>
  <c r="DI203" i="4"/>
  <c r="DK203" i="4"/>
  <c r="DM203" i="4"/>
  <c r="DF204" i="4"/>
  <c r="DG204" i="4"/>
  <c r="DH204" i="4"/>
  <c r="DI204" i="4"/>
  <c r="DK204" i="4"/>
  <c r="DM204" i="4"/>
  <c r="DF205" i="4"/>
  <c r="DG205" i="4"/>
  <c r="DH205" i="4"/>
  <c r="DI205" i="4"/>
  <c r="DK205" i="4"/>
  <c r="DM205" i="4"/>
  <c r="DF206" i="4"/>
  <c r="DG206" i="4"/>
  <c r="DH206" i="4"/>
  <c r="DI206" i="4"/>
  <c r="DK206" i="4"/>
  <c r="DM206" i="4"/>
  <c r="DF207" i="4"/>
  <c r="DG207" i="4"/>
  <c r="DH207" i="4"/>
  <c r="DI207" i="4"/>
  <c r="DK207" i="4"/>
  <c r="DM207" i="4"/>
  <c r="DF208" i="4"/>
  <c r="DG208" i="4"/>
  <c r="DH208" i="4"/>
  <c r="DI208" i="4"/>
  <c r="DK208" i="4"/>
  <c r="DM208" i="4"/>
  <c r="DF209" i="4"/>
  <c r="DG209" i="4"/>
  <c r="DH209" i="4"/>
  <c r="DI209" i="4"/>
  <c r="DK209" i="4"/>
  <c r="DM209" i="4"/>
  <c r="DF210" i="4"/>
  <c r="DG210" i="4"/>
  <c r="DH210" i="4"/>
  <c r="DI210" i="4"/>
  <c r="DK210" i="4"/>
  <c r="DM210" i="4"/>
  <c r="DF211" i="4"/>
  <c r="DG211" i="4"/>
  <c r="DH211" i="4"/>
  <c r="DI211" i="4"/>
  <c r="DK211" i="4"/>
  <c r="DM211" i="4"/>
  <c r="DF212" i="4"/>
  <c r="DG212" i="4"/>
  <c r="DH212" i="4"/>
  <c r="DI212" i="4"/>
  <c r="DK212" i="4"/>
  <c r="DM212" i="4"/>
  <c r="DF213" i="4"/>
  <c r="DG213" i="4"/>
  <c r="DH213" i="4"/>
  <c r="DI213" i="4"/>
  <c r="DK213" i="4"/>
  <c r="DM213" i="4"/>
  <c r="DF214" i="4"/>
  <c r="DG214" i="4"/>
  <c r="DH214" i="4"/>
  <c r="DI214" i="4"/>
  <c r="DK214" i="4"/>
  <c r="DM214" i="4"/>
  <c r="DF215" i="4"/>
  <c r="DG215" i="4"/>
  <c r="DH215" i="4"/>
  <c r="DI215" i="4"/>
  <c r="DK215" i="4"/>
  <c r="DM215" i="4"/>
  <c r="DF216" i="4"/>
  <c r="DG216" i="4"/>
  <c r="DH216" i="4"/>
  <c r="DI216" i="4"/>
  <c r="DK216" i="4"/>
  <c r="DM216" i="4"/>
  <c r="DF217" i="4"/>
  <c r="DG217" i="4"/>
  <c r="DH217" i="4"/>
  <c r="DI217" i="4"/>
  <c r="DK217" i="4"/>
  <c r="DM217" i="4"/>
  <c r="DF218" i="4"/>
  <c r="DG218" i="4"/>
  <c r="DH218" i="4"/>
  <c r="DI218" i="4"/>
  <c r="DK218" i="4"/>
  <c r="DM218" i="4"/>
  <c r="DF219" i="4"/>
  <c r="DG219" i="4"/>
  <c r="DH219" i="4"/>
  <c r="DI219" i="4"/>
  <c r="DK219" i="4"/>
  <c r="DM219" i="4"/>
  <c r="DF220" i="4"/>
  <c r="DG220" i="4"/>
  <c r="DH220" i="4"/>
  <c r="DI220" i="4"/>
  <c r="DK220" i="4"/>
  <c r="DM220" i="4"/>
  <c r="DF221" i="4"/>
  <c r="DG221" i="4"/>
  <c r="DH221" i="4"/>
  <c r="DI221" i="4"/>
  <c r="DK221" i="4"/>
  <c r="DM221" i="4"/>
  <c r="DF222" i="4"/>
  <c r="DG222" i="4"/>
  <c r="DH222" i="4"/>
  <c r="DI222" i="4"/>
  <c r="DK222" i="4"/>
  <c r="DM222" i="4"/>
  <c r="DF223" i="4"/>
  <c r="DG223" i="4"/>
  <c r="DH223" i="4"/>
  <c r="DI223" i="4"/>
  <c r="DK223" i="4"/>
  <c r="DM223" i="4"/>
  <c r="DF224" i="4"/>
  <c r="DG224" i="4"/>
  <c r="DH224" i="4"/>
  <c r="DI224" i="4"/>
  <c r="DK224" i="4"/>
  <c r="DM224" i="4"/>
  <c r="DF225" i="4"/>
  <c r="DG225" i="4"/>
  <c r="DH225" i="4"/>
  <c r="DI225" i="4"/>
  <c r="DK225" i="4"/>
  <c r="DM225" i="4"/>
  <c r="DF226" i="4"/>
  <c r="DG226" i="4"/>
  <c r="DH226" i="4"/>
  <c r="DI226" i="4"/>
  <c r="DK226" i="4"/>
  <c r="DM226" i="4"/>
  <c r="DF227" i="4"/>
  <c r="DG227" i="4"/>
  <c r="DH227" i="4"/>
  <c r="DI227" i="4"/>
  <c r="DK227" i="4"/>
  <c r="DM227" i="4"/>
  <c r="DF228" i="4"/>
  <c r="DG228" i="4"/>
  <c r="DH228" i="4"/>
  <c r="DI228" i="4"/>
  <c r="DK228" i="4"/>
  <c r="DM228" i="4"/>
  <c r="DF229" i="4"/>
  <c r="DG229" i="4"/>
  <c r="DH229" i="4"/>
  <c r="DI229" i="4"/>
  <c r="DK229" i="4"/>
  <c r="DM229" i="4"/>
  <c r="DF230" i="4"/>
  <c r="DG230" i="4"/>
  <c r="DH230" i="4"/>
  <c r="DI230" i="4"/>
  <c r="DK230" i="4"/>
  <c r="DM230" i="4"/>
  <c r="DF231" i="4"/>
  <c r="DG231" i="4"/>
  <c r="DH231" i="4"/>
  <c r="DI231" i="4"/>
  <c r="DK231" i="4"/>
  <c r="DM231" i="4"/>
  <c r="DF232" i="4"/>
  <c r="DG232" i="4"/>
  <c r="DH232" i="4"/>
  <c r="DI232" i="4"/>
  <c r="DK232" i="4"/>
  <c r="DM232" i="4"/>
  <c r="DF233" i="4"/>
  <c r="DG233" i="4"/>
  <c r="DH233" i="4"/>
  <c r="DI233" i="4"/>
  <c r="DK233" i="4"/>
  <c r="DM233" i="4"/>
  <c r="DF234" i="4"/>
  <c r="DG234" i="4"/>
  <c r="DH234" i="4"/>
  <c r="DI234" i="4"/>
  <c r="DK234" i="4"/>
  <c r="DM234" i="4"/>
  <c r="DF235" i="4"/>
  <c r="DG235" i="4"/>
  <c r="DH235" i="4"/>
  <c r="DI235" i="4"/>
  <c r="DK235" i="4"/>
  <c r="DM235" i="4"/>
  <c r="DF236" i="4"/>
  <c r="DG236" i="4"/>
  <c r="DH236" i="4"/>
  <c r="DI236" i="4"/>
  <c r="DK236" i="4"/>
  <c r="DM236" i="4"/>
  <c r="DF237" i="4"/>
  <c r="DG237" i="4"/>
  <c r="DH237" i="4"/>
  <c r="DI237" i="4"/>
  <c r="DK237" i="4"/>
  <c r="DM237" i="4"/>
  <c r="DF238" i="4"/>
  <c r="DG238" i="4"/>
  <c r="DH238" i="4"/>
  <c r="DI238" i="4"/>
  <c r="DK238" i="4"/>
  <c r="DM238" i="4"/>
  <c r="DF239" i="4"/>
  <c r="DG239" i="4"/>
  <c r="DH239" i="4"/>
  <c r="DI239" i="4"/>
  <c r="DK239" i="4"/>
  <c r="DM239" i="4"/>
  <c r="DF240" i="4"/>
  <c r="DG240" i="4"/>
  <c r="DH240" i="4"/>
  <c r="DI240" i="4"/>
  <c r="DK240" i="4"/>
  <c r="DM240" i="4"/>
  <c r="DF241" i="4"/>
  <c r="DG241" i="4"/>
  <c r="DH241" i="4"/>
  <c r="DI241" i="4"/>
  <c r="DK241" i="4"/>
  <c r="DM241" i="4"/>
  <c r="DF242" i="4"/>
  <c r="DG242" i="4"/>
  <c r="DH242" i="4"/>
  <c r="DI242" i="4"/>
  <c r="DK242" i="4"/>
  <c r="DM242" i="4"/>
  <c r="DF243" i="4"/>
  <c r="DG243" i="4"/>
  <c r="DH243" i="4"/>
  <c r="DI243" i="4"/>
  <c r="DK243" i="4"/>
  <c r="DM243" i="4"/>
  <c r="DF244" i="4"/>
  <c r="DG244" i="4"/>
  <c r="DH244" i="4"/>
  <c r="DI244" i="4"/>
  <c r="DK244" i="4"/>
  <c r="DM244" i="4"/>
  <c r="DF245" i="4"/>
  <c r="DG245" i="4"/>
  <c r="DH245" i="4"/>
  <c r="DI245" i="4"/>
  <c r="DK245" i="4"/>
  <c r="DM245" i="4"/>
  <c r="DF246" i="4"/>
  <c r="DG246" i="4"/>
  <c r="DH246" i="4"/>
  <c r="DI246" i="4"/>
  <c r="DK246" i="4"/>
  <c r="DM246" i="4"/>
  <c r="DF247" i="4"/>
  <c r="DG247" i="4"/>
  <c r="DH247" i="4"/>
  <c r="DI247" i="4"/>
  <c r="DK247" i="4"/>
  <c r="DM247" i="4"/>
  <c r="DF248" i="4"/>
  <c r="DG248" i="4"/>
  <c r="DH248" i="4"/>
  <c r="DI248" i="4"/>
  <c r="DK248" i="4"/>
  <c r="DM248" i="4"/>
  <c r="DF249" i="4"/>
  <c r="DG249" i="4"/>
  <c r="DH249" i="4"/>
  <c r="DI249" i="4"/>
  <c r="DK249" i="4"/>
  <c r="DM249" i="4"/>
  <c r="DF250" i="4"/>
  <c r="DG250" i="4"/>
  <c r="DH250" i="4"/>
  <c r="DI250" i="4"/>
  <c r="DK250" i="4"/>
  <c r="DM250" i="4"/>
  <c r="DF251" i="4"/>
  <c r="DG251" i="4"/>
  <c r="DH251" i="4"/>
  <c r="DI251" i="4"/>
  <c r="DK251" i="4"/>
  <c r="DM251" i="4"/>
  <c r="DF252" i="4"/>
  <c r="DG252" i="4"/>
  <c r="DH252" i="4"/>
  <c r="DI252" i="4"/>
  <c r="DK252" i="4"/>
  <c r="DM252" i="4"/>
  <c r="DF253" i="4"/>
  <c r="DG253" i="4"/>
  <c r="DH253" i="4"/>
  <c r="DI253" i="4"/>
  <c r="DK253" i="4"/>
  <c r="DM253" i="4"/>
  <c r="DF254" i="4"/>
  <c r="DG254" i="4"/>
  <c r="DH254" i="4"/>
  <c r="DI254" i="4"/>
  <c r="DK254" i="4"/>
  <c r="DM254" i="4"/>
  <c r="DF255" i="4"/>
  <c r="DG255" i="4"/>
  <c r="DH255" i="4"/>
  <c r="DI255" i="4"/>
  <c r="DK255" i="4"/>
  <c r="DM255" i="4"/>
  <c r="DF256" i="4"/>
  <c r="DG256" i="4"/>
  <c r="DH256" i="4"/>
  <c r="DI256" i="4"/>
  <c r="DK256" i="4"/>
  <c r="DM256" i="4"/>
  <c r="DF257" i="4"/>
  <c r="DG257" i="4"/>
  <c r="DH257" i="4"/>
  <c r="DI257" i="4"/>
  <c r="DK257" i="4"/>
  <c r="DM257" i="4"/>
  <c r="DF258" i="4"/>
  <c r="DG258" i="4"/>
  <c r="DH258" i="4"/>
  <c r="DI258" i="4"/>
  <c r="DK258" i="4"/>
  <c r="DM258" i="4"/>
  <c r="DF259" i="4"/>
  <c r="DG259" i="4"/>
  <c r="DH259" i="4"/>
  <c r="DI259" i="4"/>
  <c r="DK259" i="4"/>
  <c r="DM259" i="4"/>
  <c r="DF260" i="4"/>
  <c r="DG260" i="4"/>
  <c r="DH260" i="4"/>
  <c r="DI260" i="4"/>
  <c r="DK260" i="4"/>
  <c r="DM260" i="4"/>
  <c r="DF261" i="4"/>
  <c r="DG261" i="4"/>
  <c r="DH261" i="4"/>
  <c r="DI261" i="4"/>
  <c r="DK261" i="4"/>
  <c r="DM261" i="4"/>
  <c r="DF262" i="4"/>
  <c r="DG262" i="4"/>
  <c r="DH262" i="4"/>
  <c r="DI262" i="4"/>
  <c r="DK262" i="4"/>
  <c r="DM262" i="4"/>
  <c r="DF263" i="4"/>
  <c r="DG263" i="4"/>
  <c r="DH263" i="4"/>
  <c r="DI263" i="4"/>
  <c r="DK263" i="4"/>
  <c r="DM263" i="4"/>
  <c r="DF264" i="4"/>
  <c r="DG264" i="4"/>
  <c r="DH264" i="4"/>
  <c r="DI264" i="4"/>
  <c r="DK264" i="4"/>
  <c r="DM264" i="4"/>
  <c r="DF265" i="4"/>
  <c r="DG265" i="4"/>
  <c r="DH265" i="4"/>
  <c r="DI265" i="4"/>
  <c r="DK265" i="4"/>
  <c r="DM265" i="4"/>
  <c r="DF266" i="4"/>
  <c r="DG266" i="4"/>
  <c r="DH266" i="4"/>
  <c r="DI266" i="4"/>
  <c r="DK266" i="4"/>
  <c r="DM266" i="4"/>
  <c r="DF267" i="4"/>
  <c r="DG267" i="4"/>
  <c r="DH267" i="4"/>
  <c r="DI267" i="4"/>
  <c r="DK267" i="4"/>
  <c r="DM267" i="4"/>
  <c r="DF268" i="4"/>
  <c r="DG268" i="4"/>
  <c r="DH268" i="4"/>
  <c r="DI268" i="4"/>
  <c r="DK268" i="4"/>
  <c r="DM268" i="4"/>
  <c r="DF269" i="4"/>
  <c r="DG269" i="4"/>
  <c r="DH269" i="4"/>
  <c r="DI269" i="4"/>
  <c r="DK269" i="4"/>
  <c r="DM269" i="4"/>
  <c r="DF270" i="4"/>
  <c r="DG270" i="4"/>
  <c r="DH270" i="4"/>
  <c r="DI270" i="4"/>
  <c r="DK270" i="4"/>
  <c r="DM270" i="4"/>
  <c r="DF271" i="4"/>
  <c r="DG271" i="4"/>
  <c r="DH271" i="4"/>
  <c r="DI271" i="4"/>
  <c r="DK271" i="4"/>
  <c r="DM271" i="4"/>
  <c r="DF272" i="4"/>
  <c r="DG272" i="4"/>
  <c r="DH272" i="4"/>
  <c r="DI272" i="4"/>
  <c r="DK272" i="4"/>
  <c r="DM272" i="4"/>
  <c r="DF273" i="4"/>
  <c r="DG273" i="4"/>
  <c r="DH273" i="4"/>
  <c r="DI273" i="4"/>
  <c r="DK273" i="4"/>
  <c r="DM273" i="4"/>
  <c r="DF274" i="4"/>
  <c r="DG274" i="4"/>
  <c r="DH274" i="4"/>
  <c r="DI274" i="4"/>
  <c r="DK274" i="4"/>
  <c r="DM274" i="4"/>
  <c r="DF275" i="4"/>
  <c r="DG275" i="4"/>
  <c r="DH275" i="4"/>
  <c r="DI275" i="4"/>
  <c r="DK275" i="4"/>
  <c r="DM275" i="4"/>
  <c r="DF276" i="4"/>
  <c r="DG276" i="4"/>
  <c r="DH276" i="4"/>
  <c r="DI276" i="4"/>
  <c r="DK276" i="4"/>
  <c r="DM276" i="4"/>
  <c r="DF277" i="4"/>
  <c r="DG277" i="4"/>
  <c r="DH277" i="4"/>
  <c r="DI277" i="4"/>
  <c r="DK277" i="4"/>
  <c r="DM277" i="4"/>
  <c r="DF278" i="4"/>
  <c r="DG278" i="4"/>
  <c r="DH278" i="4"/>
  <c r="DI278" i="4"/>
  <c r="DK278" i="4"/>
  <c r="DM278" i="4"/>
  <c r="DF279" i="4"/>
  <c r="DG279" i="4"/>
  <c r="DH279" i="4"/>
  <c r="DI279" i="4"/>
  <c r="DK279" i="4"/>
  <c r="DM279" i="4"/>
  <c r="DF280" i="4"/>
  <c r="DG280" i="4"/>
  <c r="DH280" i="4"/>
  <c r="DI280" i="4"/>
  <c r="DK280" i="4"/>
  <c r="DM280" i="4"/>
  <c r="DF281" i="4"/>
  <c r="DG281" i="4"/>
  <c r="DH281" i="4"/>
  <c r="DI281" i="4"/>
  <c r="DK281" i="4"/>
  <c r="DM281" i="4"/>
  <c r="DF282" i="4"/>
  <c r="DG282" i="4"/>
  <c r="DH282" i="4"/>
  <c r="DI282" i="4"/>
  <c r="DK282" i="4"/>
  <c r="DM282" i="4"/>
  <c r="DF283" i="4"/>
  <c r="DG283" i="4"/>
  <c r="DH283" i="4"/>
  <c r="DI283" i="4"/>
  <c r="DK283" i="4"/>
  <c r="DM283" i="4"/>
  <c r="DF284" i="4"/>
  <c r="DG284" i="4"/>
  <c r="DH284" i="4"/>
  <c r="DI284" i="4"/>
  <c r="DK284" i="4"/>
  <c r="DM284" i="4"/>
  <c r="DF285" i="4"/>
  <c r="DG285" i="4"/>
  <c r="DH285" i="4"/>
  <c r="DI285" i="4"/>
  <c r="DK285" i="4"/>
  <c r="DM285" i="4"/>
  <c r="DF286" i="4"/>
  <c r="DG286" i="4"/>
  <c r="DH286" i="4"/>
  <c r="DI286" i="4"/>
  <c r="DK286" i="4"/>
  <c r="DM286" i="4"/>
  <c r="DF287" i="4"/>
  <c r="DG287" i="4"/>
  <c r="DH287" i="4"/>
  <c r="DI287" i="4"/>
  <c r="DK287" i="4"/>
  <c r="DM287" i="4"/>
  <c r="DF288" i="4"/>
  <c r="DG288" i="4"/>
  <c r="DH288" i="4"/>
  <c r="DI288" i="4"/>
  <c r="DK288" i="4"/>
  <c r="DM288" i="4"/>
  <c r="DF289" i="4"/>
  <c r="DG289" i="4"/>
  <c r="DH289" i="4"/>
  <c r="DI289" i="4"/>
  <c r="DK289" i="4"/>
  <c r="DM289" i="4"/>
  <c r="DF290" i="4"/>
  <c r="DG290" i="4"/>
  <c r="DH290" i="4"/>
  <c r="DI290" i="4"/>
  <c r="DK290" i="4"/>
  <c r="DM290" i="4"/>
  <c r="DF291" i="4"/>
  <c r="DG291" i="4"/>
  <c r="DH291" i="4"/>
  <c r="DI291" i="4"/>
  <c r="DK291" i="4"/>
  <c r="DM291" i="4"/>
  <c r="DF292" i="4"/>
  <c r="DG292" i="4"/>
  <c r="DH292" i="4"/>
  <c r="DI292" i="4"/>
  <c r="DK292" i="4"/>
  <c r="DM292" i="4"/>
  <c r="DF293" i="4"/>
  <c r="DG293" i="4"/>
  <c r="DH293" i="4"/>
  <c r="DI293" i="4"/>
  <c r="DK293" i="4"/>
  <c r="DM293" i="4"/>
  <c r="DF294" i="4"/>
  <c r="DG294" i="4"/>
  <c r="DH294" i="4"/>
  <c r="DI294" i="4"/>
  <c r="DK294" i="4"/>
  <c r="DM294" i="4"/>
  <c r="DF295" i="4"/>
  <c r="DG295" i="4"/>
  <c r="DH295" i="4"/>
  <c r="DI295" i="4"/>
  <c r="DK295" i="4"/>
  <c r="DM295" i="4"/>
  <c r="DF296" i="4"/>
  <c r="DG296" i="4"/>
  <c r="DH296" i="4"/>
  <c r="DI296" i="4"/>
  <c r="DK296" i="4"/>
  <c r="DM296" i="4"/>
  <c r="DF297" i="4"/>
  <c r="DG297" i="4"/>
  <c r="DH297" i="4"/>
  <c r="DI297" i="4"/>
  <c r="DK297" i="4"/>
  <c r="DM297" i="4"/>
  <c r="DF298" i="4"/>
  <c r="DG298" i="4"/>
  <c r="DH298" i="4"/>
  <c r="DI298" i="4"/>
  <c r="DK298" i="4"/>
  <c r="DM298" i="4"/>
  <c r="DF299" i="4"/>
  <c r="DG299" i="4"/>
  <c r="DH299" i="4"/>
  <c r="DI299" i="4"/>
  <c r="DK299" i="4"/>
  <c r="DM299" i="4"/>
  <c r="DF300" i="4"/>
  <c r="DG300" i="4"/>
  <c r="DH300" i="4"/>
  <c r="DI300" i="4"/>
  <c r="DK300" i="4"/>
  <c r="DM300" i="4"/>
  <c r="DF301" i="4"/>
  <c r="DG301" i="4"/>
  <c r="DH301" i="4"/>
  <c r="DI301" i="4"/>
  <c r="DK301" i="4"/>
  <c r="DM301" i="4"/>
  <c r="DB301" i="4"/>
  <c r="DB1" i="4"/>
  <c r="DB302" i="4"/>
  <c r="CY302" i="4"/>
  <c r="DB303" i="4"/>
  <c r="DB304" i="4"/>
  <c r="DB305" i="4"/>
  <c r="DB306" i="4"/>
  <c r="DB307" i="4"/>
  <c r="DB308" i="4"/>
  <c r="DB309" i="4"/>
  <c r="DB310" i="4"/>
  <c r="DB311" i="4"/>
  <c r="DB312" i="4"/>
  <c r="DB313" i="4"/>
  <c r="DB314" i="4"/>
  <c r="DB315" i="4"/>
  <c r="DB316" i="4"/>
  <c r="DB317" i="4"/>
  <c r="DB318" i="4"/>
  <c r="DB319" i="4"/>
  <c r="DB320" i="4"/>
  <c r="DB321" i="4"/>
  <c r="DB322" i="4"/>
  <c r="DB323" i="4"/>
  <c r="DB324" i="4"/>
  <c r="DB325" i="4"/>
  <c r="DB326" i="4"/>
  <c r="DB327" i="4"/>
  <c r="DB328" i="4"/>
  <c r="DB329" i="4"/>
  <c r="DB330" i="4"/>
  <c r="DB331" i="4"/>
  <c r="DB332" i="4"/>
  <c r="DB333" i="4"/>
  <c r="DB334" i="4"/>
  <c r="DB335" i="4"/>
  <c r="DB336" i="4"/>
  <c r="DB337" i="4"/>
  <c r="DB338" i="4"/>
  <c r="DB339" i="4"/>
  <c r="DB340" i="4"/>
  <c r="DB341" i="4"/>
  <c r="DB342" i="4"/>
  <c r="DB343" i="4"/>
  <c r="DB344" i="4"/>
  <c r="DB345" i="4"/>
  <c r="DB346" i="4"/>
  <c r="DB347" i="4"/>
  <c r="DB348" i="4"/>
  <c r="DB349" i="4"/>
  <c r="DB350" i="4"/>
  <c r="DB351" i="4"/>
  <c r="DB352" i="4"/>
  <c r="DB353" i="4"/>
  <c r="DB354" i="4"/>
  <c r="DB355" i="4"/>
  <c r="DB356" i="4"/>
  <c r="DB357" i="4"/>
  <c r="DB358" i="4"/>
  <c r="DB359" i="4"/>
  <c r="DB360" i="4"/>
  <c r="DB361" i="4"/>
  <c r="DB362" i="4"/>
  <c r="DB363" i="4"/>
  <c r="DB364" i="4"/>
  <c r="DB365" i="4"/>
  <c r="DB366" i="4"/>
  <c r="DB367" i="4"/>
  <c r="DB368" i="4"/>
  <c r="DB369" i="4"/>
  <c r="DB370" i="4"/>
  <c r="DB371" i="4"/>
  <c r="DB372" i="4"/>
  <c r="DB373" i="4"/>
  <c r="DB374" i="4"/>
  <c r="DB375" i="4"/>
  <c r="DB376" i="4"/>
  <c r="DB377" i="4"/>
  <c r="DB378" i="4"/>
  <c r="DB379" i="4"/>
  <c r="DB380" i="4"/>
  <c r="DB381" i="4"/>
  <c r="DB382" i="4"/>
  <c r="DB383" i="4"/>
  <c r="DB384" i="4"/>
  <c r="DB385" i="4"/>
  <c r="DB386" i="4"/>
  <c r="DB387" i="4"/>
  <c r="DB388" i="4"/>
  <c r="DB389" i="4"/>
  <c r="DB390" i="4"/>
  <c r="DB391" i="4"/>
  <c r="DB392" i="4"/>
  <c r="DB393" i="4"/>
  <c r="DB394" i="4"/>
  <c r="DB395" i="4"/>
  <c r="DB396" i="4"/>
  <c r="DB397" i="4"/>
  <c r="DB398" i="4"/>
  <c r="DB399" i="4"/>
  <c r="DB400" i="4"/>
  <c r="DB401" i="4"/>
  <c r="DB402" i="4"/>
  <c r="DB403" i="4"/>
  <c r="DB404" i="4"/>
  <c r="DB405" i="4"/>
  <c r="DB406" i="4"/>
  <c r="DB407" i="4"/>
  <c r="DB408" i="4"/>
  <c r="DB409" i="4"/>
  <c r="DB410" i="4"/>
  <c r="DB411" i="4"/>
  <c r="DB412" i="4"/>
  <c r="DB413" i="4"/>
  <c r="DB414" i="4"/>
  <c r="DB415" i="4"/>
  <c r="DB416" i="4"/>
  <c r="DB417" i="4"/>
  <c r="DB418" i="4"/>
  <c r="DB419" i="4"/>
  <c r="DB420" i="4"/>
  <c r="DB421" i="4"/>
  <c r="DB422" i="4"/>
  <c r="DB423" i="4"/>
  <c r="DB424" i="4"/>
  <c r="DB425" i="4"/>
  <c r="DB426" i="4"/>
  <c r="DB427" i="4"/>
  <c r="DB428" i="4"/>
  <c r="DB429" i="4"/>
  <c r="DB430" i="4"/>
  <c r="DB431" i="4"/>
  <c r="DB432" i="4"/>
  <c r="DB433" i="4"/>
  <c r="DB434" i="4"/>
  <c r="DB435" i="4"/>
  <c r="DB436" i="4"/>
  <c r="DB437" i="4"/>
  <c r="DB438" i="4"/>
  <c r="DB439" i="4"/>
  <c r="DB440" i="4"/>
  <c r="DB441" i="4"/>
  <c r="DB442" i="4"/>
  <c r="DB443" i="4"/>
  <c r="DB444" i="4"/>
  <c r="DB445" i="4"/>
  <c r="DB446" i="4"/>
  <c r="DB447" i="4"/>
  <c r="DB448" i="4"/>
  <c r="DB449" i="4"/>
  <c r="DB450" i="4"/>
  <c r="DB451" i="4"/>
  <c r="DB452" i="4"/>
  <c r="DB453" i="4"/>
  <c r="DB454" i="4"/>
  <c r="DB455" i="4"/>
  <c r="DB456" i="4"/>
  <c r="DB457" i="4"/>
  <c r="DB458" i="4"/>
  <c r="DB459" i="4"/>
  <c r="DB460" i="4"/>
  <c r="DB461" i="4"/>
  <c r="DB462" i="4"/>
  <c r="DB463" i="4"/>
  <c r="DB464" i="4"/>
  <c r="DB465" i="4"/>
  <c r="DB466" i="4"/>
  <c r="DB467" i="4"/>
  <c r="DB468" i="4"/>
  <c r="DB469" i="4"/>
  <c r="DB470" i="4"/>
  <c r="DB471" i="4"/>
  <c r="DB472" i="4"/>
  <c r="DB473" i="4"/>
  <c r="DB474" i="4"/>
  <c r="DB475" i="4"/>
  <c r="DB476" i="4"/>
  <c r="DB477" i="4"/>
  <c r="DB478" i="4"/>
  <c r="DB479" i="4"/>
  <c r="DB480" i="4"/>
  <c r="DB481" i="4"/>
  <c r="DB482" i="4"/>
  <c r="DB483" i="4"/>
  <c r="DB484" i="4"/>
  <c r="DB485" i="4"/>
  <c r="DB486" i="4"/>
  <c r="DB487" i="4"/>
  <c r="DB488" i="4"/>
  <c r="DB489" i="4"/>
  <c r="DB490" i="4"/>
  <c r="DB491" i="4"/>
  <c r="DB492" i="4"/>
  <c r="DB493" i="4"/>
  <c r="DB494" i="4"/>
  <c r="DB495" i="4"/>
  <c r="DB496" i="4"/>
  <c r="DB497" i="4"/>
  <c r="DB498" i="4"/>
  <c r="DB499" i="4"/>
  <c r="DB500" i="4"/>
  <c r="DB501" i="4"/>
  <c r="DB502" i="4"/>
  <c r="DB503" i="4"/>
  <c r="DB504" i="4"/>
  <c r="DB505" i="4"/>
  <c r="DB506" i="4"/>
  <c r="DB507" i="4"/>
  <c r="DB508" i="4"/>
  <c r="DB509" i="4"/>
  <c r="DB510" i="4"/>
  <c r="DB511" i="4"/>
  <c r="DB512" i="4"/>
  <c r="DB513" i="4"/>
  <c r="DB514" i="4"/>
  <c r="DB515" i="4"/>
  <c r="DB516" i="4"/>
  <c r="DB517" i="4"/>
  <c r="DB518" i="4"/>
  <c r="DB519" i="4"/>
  <c r="DB520" i="4"/>
  <c r="DB521" i="4"/>
  <c r="DB522" i="4"/>
  <c r="DB523" i="4"/>
  <c r="DB524" i="4"/>
  <c r="DB525" i="4"/>
  <c r="DB526" i="4"/>
  <c r="DB527" i="4"/>
  <c r="DB528" i="4"/>
  <c r="DB529" i="4"/>
  <c r="DB530" i="4"/>
  <c r="DB531" i="4"/>
  <c r="DB532" i="4"/>
  <c r="DB533" i="4"/>
  <c r="DB534" i="4"/>
  <c r="DB535" i="4"/>
  <c r="DB536" i="4"/>
  <c r="DB537" i="4"/>
  <c r="DB538" i="4"/>
  <c r="DB539" i="4"/>
  <c r="DB540" i="4"/>
  <c r="DB541" i="4"/>
  <c r="DB542" i="4"/>
  <c r="DB543" i="4"/>
  <c r="DB544" i="4"/>
  <c r="DB545" i="4"/>
  <c r="DB546" i="4"/>
  <c r="DB547" i="4"/>
  <c r="DB548" i="4"/>
  <c r="DB549" i="4"/>
  <c r="DB550" i="4"/>
  <c r="DB551" i="4"/>
  <c r="DB552" i="4"/>
  <c r="DB553" i="4"/>
  <c r="DB554" i="4"/>
  <c r="DB555" i="4"/>
  <c r="DB556" i="4"/>
  <c r="DB557" i="4"/>
  <c r="DB558" i="4"/>
  <c r="DB559" i="4"/>
  <c r="DB560" i="4"/>
  <c r="DB561" i="4"/>
  <c r="DB562" i="4"/>
  <c r="DB563" i="4"/>
  <c r="DB564" i="4"/>
  <c r="DB565" i="4"/>
  <c r="DB566" i="4"/>
  <c r="DB567" i="4"/>
  <c r="DB568" i="4"/>
  <c r="DB569" i="4"/>
  <c r="DB570" i="4"/>
  <c r="DB571" i="4"/>
  <c r="DB572" i="4"/>
  <c r="DB573" i="4"/>
  <c r="DB574" i="4"/>
  <c r="DB575" i="4"/>
  <c r="DB576" i="4"/>
  <c r="DB577" i="4"/>
  <c r="DB578" i="4"/>
  <c r="DB579" i="4"/>
  <c r="DB580" i="4"/>
  <c r="DB581" i="4"/>
  <c r="DB582" i="4"/>
  <c r="DB583" i="4"/>
  <c r="DB584" i="4"/>
  <c r="DB585" i="4"/>
  <c r="DB586" i="4"/>
  <c r="DB587" i="4"/>
  <c r="DB588" i="4"/>
  <c r="DB589" i="4"/>
  <c r="DB590" i="4"/>
  <c r="DB591" i="4"/>
  <c r="DB592" i="4"/>
  <c r="DB593" i="4"/>
  <c r="DB594" i="4"/>
  <c r="DB595" i="4"/>
  <c r="DB596" i="4"/>
  <c r="DB597" i="4"/>
  <c r="DB598" i="4"/>
  <c r="DB599" i="4"/>
  <c r="DB600" i="4"/>
  <c r="DB601" i="4"/>
  <c r="DB602" i="4"/>
  <c r="DB603" i="4"/>
  <c r="DB604" i="4"/>
  <c r="DB605" i="4"/>
  <c r="DB606" i="4"/>
  <c r="DB607" i="4"/>
  <c r="DB608" i="4"/>
  <c r="DB609" i="4"/>
  <c r="DB610" i="4"/>
  <c r="DB611" i="4"/>
  <c r="DB612" i="4"/>
  <c r="DB613" i="4"/>
  <c r="DB614" i="4"/>
  <c r="DB615" i="4"/>
  <c r="DB616" i="4"/>
  <c r="DB617" i="4"/>
  <c r="DB618" i="4"/>
  <c r="DB619" i="4"/>
  <c r="DB620" i="4"/>
  <c r="DB621" i="4"/>
  <c r="DB622" i="4"/>
  <c r="DB623" i="4"/>
  <c r="DB624" i="4"/>
  <c r="DB625" i="4"/>
  <c r="DB626" i="4"/>
  <c r="DB627" i="4"/>
  <c r="DB628" i="4"/>
  <c r="DB629" i="4"/>
  <c r="DB630" i="4"/>
  <c r="DB631" i="4"/>
  <c r="DB632" i="4"/>
  <c r="DB633" i="4"/>
  <c r="DB634" i="4"/>
  <c r="DB635" i="4"/>
  <c r="DB636" i="4"/>
  <c r="DB637" i="4"/>
  <c r="DB638" i="4"/>
  <c r="DB639" i="4"/>
  <c r="DB640" i="4"/>
  <c r="DB641" i="4"/>
  <c r="DB642" i="4"/>
  <c r="DB643" i="4"/>
  <c r="DB644" i="4"/>
  <c r="DB645" i="4"/>
  <c r="DB646" i="4"/>
  <c r="DB647" i="4"/>
  <c r="DB648" i="4"/>
  <c r="DB649" i="4"/>
  <c r="DB650" i="4"/>
  <c r="DB651" i="4"/>
  <c r="DB652" i="4"/>
  <c r="DB653" i="4"/>
  <c r="DB654" i="4"/>
  <c r="DB655" i="4"/>
  <c r="DB656" i="4"/>
  <c r="DB657" i="4"/>
  <c r="DB658" i="4"/>
  <c r="DB659" i="4"/>
  <c r="DB660" i="4"/>
  <c r="DB661" i="4"/>
  <c r="DB662" i="4"/>
  <c r="DB663" i="4"/>
  <c r="DB664" i="4"/>
  <c r="DB665" i="4"/>
  <c r="DB666" i="4"/>
  <c r="DB667" i="4"/>
  <c r="DB668" i="4"/>
  <c r="DB669" i="4"/>
  <c r="DB670" i="4"/>
  <c r="DB671" i="4"/>
  <c r="DB672" i="4"/>
  <c r="DB673" i="4"/>
  <c r="DB674" i="4"/>
  <c r="DB675" i="4"/>
  <c r="DB676" i="4"/>
  <c r="DB677" i="4"/>
  <c r="DB678" i="4"/>
  <c r="DB679" i="4"/>
  <c r="DB680" i="4"/>
  <c r="DB681" i="4"/>
  <c r="DB682" i="4"/>
  <c r="DB683" i="4"/>
  <c r="DB684" i="4"/>
  <c r="DB685" i="4"/>
  <c r="DB686" i="4"/>
  <c r="DB687" i="4"/>
  <c r="DB688" i="4"/>
  <c r="DB689" i="4"/>
  <c r="DB690" i="4"/>
  <c r="DB691" i="4"/>
  <c r="DB692" i="4"/>
  <c r="DB693" i="4"/>
  <c r="DB694" i="4"/>
  <c r="DB695" i="4"/>
  <c r="DB696" i="4"/>
  <c r="DB697" i="4"/>
  <c r="DB698" i="4"/>
  <c r="DB699" i="4"/>
  <c r="DB700" i="4"/>
  <c r="DB701" i="4"/>
  <c r="DB702" i="4"/>
  <c r="DB703" i="4"/>
  <c r="DB704" i="4"/>
  <c r="DB705" i="4"/>
  <c r="DB706" i="4"/>
  <c r="DB707" i="4"/>
  <c r="DB708" i="4"/>
  <c r="DB709" i="4"/>
  <c r="DB710" i="4"/>
  <c r="DB711" i="4"/>
  <c r="DB712" i="4"/>
  <c r="DB713" i="4"/>
  <c r="DB714" i="4"/>
  <c r="DB715" i="4"/>
  <c r="DB716" i="4"/>
  <c r="DB717" i="4"/>
  <c r="DB718" i="4"/>
  <c r="DB719" i="4"/>
  <c r="DB720" i="4"/>
  <c r="DB721" i="4"/>
  <c r="DB722" i="4"/>
  <c r="DB723" i="4"/>
  <c r="DB724" i="4"/>
  <c r="DB725" i="4"/>
  <c r="DB726" i="4"/>
  <c r="DB727" i="4"/>
  <c r="DB728" i="4"/>
  <c r="DB729" i="4"/>
  <c r="DB730" i="4"/>
  <c r="DB731" i="4"/>
  <c r="DB732" i="4"/>
  <c r="DB733" i="4"/>
  <c r="DB734" i="4"/>
  <c r="DB735" i="4"/>
  <c r="DB736" i="4"/>
  <c r="DB737" i="4"/>
  <c r="DB738" i="4"/>
  <c r="DB739" i="4"/>
  <c r="DB740" i="4"/>
  <c r="DB741" i="4"/>
  <c r="DB742" i="4"/>
  <c r="DB743" i="4"/>
  <c r="DB744" i="4"/>
  <c r="DB745" i="4"/>
  <c r="DB746" i="4"/>
  <c r="DB747" i="4"/>
  <c r="DB748" i="4"/>
  <c r="DB749" i="4"/>
  <c r="DB750" i="4"/>
  <c r="DB751" i="4"/>
  <c r="DB752" i="4"/>
  <c r="DB753" i="4"/>
  <c r="DB754" i="4"/>
  <c r="DB755" i="4"/>
  <c r="DB756" i="4"/>
  <c r="DB757" i="4"/>
  <c r="DB758" i="4"/>
  <c r="DB759" i="4"/>
  <c r="DB760" i="4"/>
  <c r="DB761" i="4"/>
  <c r="DB762" i="4"/>
  <c r="DB763" i="4"/>
  <c r="DB764" i="4"/>
  <c r="DB765" i="4"/>
  <c r="DB766" i="4"/>
  <c r="DB767" i="4"/>
  <c r="DB768" i="4"/>
  <c r="DB769" i="4"/>
  <c r="DB770" i="4"/>
  <c r="DB771" i="4"/>
  <c r="DB772" i="4"/>
  <c r="DB773" i="4"/>
  <c r="DB774" i="4"/>
  <c r="DB775" i="4"/>
  <c r="DB776" i="4"/>
  <c r="DB777" i="4"/>
  <c r="DB778" i="4"/>
  <c r="DB779" i="4"/>
  <c r="DB780" i="4"/>
  <c r="DB781" i="4"/>
  <c r="DB782" i="4"/>
  <c r="DB783" i="4"/>
  <c r="DB784" i="4"/>
  <c r="DB785" i="4"/>
  <c r="DB786" i="4"/>
  <c r="DB787" i="4"/>
  <c r="DB788" i="4"/>
  <c r="DB789" i="4"/>
  <c r="DB790" i="4"/>
  <c r="DB791" i="4"/>
  <c r="DB792" i="4"/>
  <c r="DB793" i="4"/>
  <c r="DB794" i="4"/>
  <c r="DB795" i="4"/>
  <c r="DB796" i="4"/>
  <c r="DB797" i="4"/>
  <c r="DB798" i="4"/>
  <c r="DB799" i="4"/>
  <c r="DB800" i="4"/>
  <c r="DB801" i="4"/>
  <c r="DB802" i="4"/>
  <c r="DB803" i="4"/>
  <c r="DB804" i="4"/>
  <c r="DB805" i="4"/>
  <c r="DB806" i="4"/>
  <c r="DB807" i="4"/>
  <c r="DB808" i="4"/>
  <c r="DB809" i="4"/>
  <c r="DB810" i="4"/>
  <c r="DB811" i="4"/>
  <c r="DB812" i="4"/>
  <c r="DB813" i="4"/>
  <c r="DB814" i="4"/>
  <c r="DB815" i="4"/>
  <c r="DB816" i="4"/>
  <c r="DB817" i="4"/>
  <c r="DB818" i="4"/>
  <c r="DB819" i="4"/>
  <c r="DB820" i="4"/>
  <c r="DB821" i="4"/>
  <c r="DB822" i="4"/>
  <c r="DB823" i="4"/>
  <c r="DB824" i="4"/>
  <c r="DB825" i="4"/>
  <c r="DB826" i="4"/>
  <c r="DB827" i="4"/>
  <c r="DB828" i="4"/>
  <c r="DB829" i="4"/>
  <c r="DB830" i="4"/>
  <c r="DB831" i="4"/>
  <c r="DB832" i="4"/>
  <c r="DB833" i="4"/>
  <c r="DB834" i="4"/>
  <c r="DB835" i="4"/>
  <c r="DB836" i="4"/>
  <c r="DB837" i="4"/>
  <c r="DB838" i="4"/>
  <c r="DB839" i="4"/>
  <c r="DB840" i="4"/>
  <c r="DB841" i="4"/>
  <c r="DB842" i="4"/>
  <c r="DB843" i="4"/>
  <c r="DB844" i="4"/>
  <c r="DB845" i="4"/>
  <c r="DB846" i="4"/>
  <c r="DB847" i="4"/>
  <c r="DB848" i="4"/>
  <c r="DB849" i="4"/>
  <c r="DB850" i="4"/>
  <c r="DB851" i="4"/>
  <c r="DB852" i="4"/>
  <c r="DB853" i="4"/>
  <c r="DB854" i="4"/>
  <c r="DB855" i="4"/>
  <c r="DB856" i="4"/>
  <c r="DB857" i="4"/>
  <c r="DB858" i="4"/>
  <c r="DB859" i="4"/>
  <c r="DB860" i="4"/>
  <c r="DB861" i="4"/>
  <c r="DB862" i="4"/>
  <c r="DB863" i="4"/>
  <c r="DB864" i="4"/>
  <c r="DB865" i="4"/>
  <c r="DB866" i="4"/>
  <c r="DB867" i="4"/>
  <c r="DB868" i="4"/>
  <c r="DB869" i="4"/>
  <c r="DB870" i="4"/>
  <c r="DB871" i="4"/>
  <c r="DB872" i="4"/>
  <c r="DB873" i="4"/>
  <c r="DB874" i="4"/>
  <c r="DB875" i="4"/>
  <c r="DB876" i="4"/>
  <c r="DB877" i="4"/>
  <c r="DB878" i="4"/>
  <c r="DB879" i="4"/>
  <c r="DB880" i="4"/>
  <c r="DB881" i="4"/>
  <c r="DB882" i="4"/>
  <c r="DB883" i="4"/>
  <c r="DB884" i="4"/>
  <c r="DB885" i="4"/>
  <c r="DB886" i="4"/>
  <c r="DB887" i="4"/>
  <c r="DB888" i="4"/>
  <c r="DB889" i="4"/>
  <c r="DB890" i="4"/>
  <c r="DB891" i="4"/>
  <c r="DB892" i="4"/>
  <c r="DB893" i="4"/>
  <c r="DB894" i="4"/>
  <c r="DB895" i="4"/>
  <c r="DB896" i="4"/>
  <c r="DB897" i="4"/>
  <c r="DB898" i="4"/>
  <c r="DB899" i="4"/>
  <c r="DB900" i="4"/>
  <c r="DB901" i="4"/>
  <c r="DB902" i="4"/>
  <c r="DB903" i="4"/>
  <c r="DB904" i="4"/>
  <c r="DB905" i="4"/>
  <c r="DB906" i="4"/>
  <c r="DB907" i="4"/>
  <c r="DB908" i="4"/>
  <c r="DB909" i="4"/>
  <c r="DB910" i="4"/>
  <c r="DB911" i="4"/>
  <c r="DB912" i="4"/>
  <c r="DB913" i="4"/>
  <c r="DB914" i="4"/>
  <c r="DB915" i="4"/>
  <c r="DB916" i="4"/>
  <c r="DB917" i="4"/>
  <c r="DB918" i="4"/>
  <c r="DB919" i="4"/>
  <c r="DB920" i="4"/>
  <c r="DB921" i="4"/>
  <c r="DB922" i="4"/>
  <c r="DB923" i="4"/>
  <c r="DB924" i="4"/>
  <c r="DB925" i="4"/>
  <c r="DB926" i="4"/>
  <c r="DB927" i="4"/>
  <c r="DB928" i="4"/>
  <c r="DB929" i="4"/>
  <c r="DB930" i="4"/>
  <c r="DB931" i="4"/>
  <c r="DB932" i="4"/>
  <c r="DB933" i="4"/>
  <c r="DB934" i="4"/>
  <c r="DB935" i="4"/>
  <c r="DB936" i="4"/>
  <c r="DB937" i="4"/>
  <c r="DB938" i="4"/>
  <c r="DB939" i="4"/>
  <c r="DB940" i="4"/>
  <c r="DB941" i="4"/>
  <c r="DB942" i="4"/>
  <c r="DB943" i="4"/>
  <c r="DB944" i="4"/>
  <c r="DB945" i="4"/>
  <c r="DB946" i="4"/>
  <c r="DB947" i="4"/>
  <c r="DB948" i="4"/>
  <c r="DB949" i="4"/>
  <c r="DB950" i="4"/>
  <c r="DB951" i="4"/>
  <c r="DB952" i="4"/>
  <c r="DB953" i="4"/>
  <c r="DB954" i="4"/>
  <c r="DB955" i="4"/>
  <c r="DB956" i="4"/>
  <c r="DB957" i="4"/>
  <c r="DB958" i="4"/>
  <c r="DB959" i="4"/>
  <c r="DB960" i="4"/>
  <c r="DB961" i="4"/>
  <c r="DB962" i="4"/>
  <c r="DB963" i="4"/>
  <c r="DB964" i="4"/>
  <c r="DB965" i="4"/>
  <c r="DB966" i="4"/>
  <c r="DB967" i="4"/>
  <c r="DB968" i="4"/>
  <c r="DB969" i="4"/>
  <c r="DB970" i="4"/>
  <c r="DB971" i="4"/>
  <c r="DB972" i="4"/>
  <c r="DB973" i="4"/>
  <c r="DB974" i="4"/>
  <c r="DB975" i="4"/>
  <c r="DB976" i="4"/>
  <c r="DB977" i="4"/>
  <c r="DB978" i="4"/>
  <c r="DB979" i="4"/>
  <c r="DB980" i="4"/>
  <c r="DB981" i="4"/>
  <c r="DB982" i="4"/>
  <c r="DB983" i="4"/>
  <c r="DB984" i="4"/>
  <c r="DB985" i="4"/>
  <c r="DB986" i="4"/>
  <c r="DB987" i="4"/>
  <c r="DB988" i="4"/>
  <c r="DB989" i="4"/>
  <c r="DB990" i="4"/>
  <c r="DB991" i="4"/>
  <c r="DB992" i="4"/>
  <c r="DB993" i="4"/>
  <c r="DB994" i="4"/>
  <c r="DB995" i="4"/>
  <c r="DB996" i="4"/>
  <c r="DB997" i="4"/>
  <c r="DB998" i="4"/>
  <c r="DB999" i="4"/>
  <c r="DB1000" i="4"/>
  <c r="DB1001" i="4"/>
  <c r="DB1002" i="4"/>
  <c r="DB1003" i="4"/>
  <c r="DB1004" i="4"/>
  <c r="DB1005" i="4"/>
  <c r="DB1006" i="4"/>
  <c r="DB1007" i="4"/>
  <c r="DB1008" i="4"/>
  <c r="DB1009" i="4"/>
  <c r="DB1010" i="4"/>
  <c r="DB1011" i="4"/>
  <c r="DB1012" i="4"/>
  <c r="DB1013" i="4"/>
  <c r="DB1014" i="4"/>
  <c r="DB1015" i="4"/>
  <c r="DB1016" i="4"/>
  <c r="DB1017" i="4"/>
  <c r="DB1018" i="4"/>
  <c r="DB1019" i="4"/>
  <c r="DB1020" i="4"/>
  <c r="DB1021" i="4"/>
  <c r="DB1022" i="4"/>
  <c r="DB1023" i="4"/>
  <c r="DB1024" i="4"/>
  <c r="DB1025" i="4"/>
  <c r="DB1026" i="4"/>
  <c r="DB1027" i="4"/>
  <c r="DB1028" i="4"/>
  <c r="DB1029" i="4"/>
  <c r="DB1030" i="4"/>
  <c r="DB1031" i="4"/>
  <c r="DB1032" i="4"/>
  <c r="DB1033" i="4"/>
  <c r="DB1034" i="4"/>
  <c r="DB1035" i="4"/>
  <c r="DB1036" i="4"/>
  <c r="DB1037" i="4"/>
  <c r="DB1038" i="4"/>
  <c r="DB1039" i="4"/>
  <c r="DB1040" i="4"/>
  <c r="DB1041" i="4"/>
  <c r="DB1042" i="4"/>
  <c r="DB1043" i="4"/>
  <c r="DB1044" i="4"/>
  <c r="DB1045" i="4"/>
  <c r="DB1046" i="4"/>
  <c r="DB1047" i="4"/>
  <c r="DB1048" i="4"/>
  <c r="DB1049" i="4"/>
  <c r="DB1050" i="4"/>
  <c r="DB1051" i="4"/>
  <c r="DB1052" i="4"/>
  <c r="DB1053" i="4"/>
  <c r="DB1054" i="4"/>
  <c r="DB1055" i="4"/>
  <c r="DB1056" i="4"/>
  <c r="DB1057" i="4"/>
  <c r="DB1058" i="4"/>
  <c r="DB1059" i="4"/>
  <c r="DB1060" i="4"/>
  <c r="DB1061" i="4"/>
  <c r="DB1062" i="4"/>
  <c r="DB1063" i="4"/>
  <c r="DB1064" i="4"/>
  <c r="DB1065" i="4"/>
  <c r="DB1066" i="4"/>
  <c r="DB1067" i="4"/>
  <c r="DB1068" i="4"/>
  <c r="DB1069" i="4"/>
  <c r="DB1070" i="4"/>
  <c r="DB1071" i="4"/>
  <c r="DB1072" i="4"/>
  <c r="DB1073" i="4"/>
  <c r="DB1074" i="4"/>
  <c r="DB1075" i="4"/>
  <c r="DB1076" i="4"/>
  <c r="DB1077" i="4"/>
  <c r="DB1078" i="4"/>
  <c r="DB1079" i="4"/>
  <c r="DB1080" i="4"/>
  <c r="DB1081" i="4"/>
  <c r="DB1082" i="4"/>
  <c r="DB1083" i="4"/>
  <c r="DB1084" i="4"/>
  <c r="DB1085" i="4"/>
  <c r="DB1086" i="4"/>
  <c r="DB1087" i="4"/>
  <c r="DB1088" i="4"/>
  <c r="DB1089" i="4"/>
  <c r="DB1090" i="4"/>
  <c r="DB1091" i="4"/>
  <c r="DB1092" i="4"/>
  <c r="DB1093" i="4"/>
  <c r="DB1094" i="4"/>
  <c r="DB1095" i="4"/>
  <c r="DB1096" i="4"/>
  <c r="DB1097" i="4"/>
  <c r="DB1098" i="4"/>
  <c r="DB1099" i="4"/>
  <c r="DB1100" i="4"/>
  <c r="DB1101" i="4"/>
  <c r="DB1102" i="4"/>
  <c r="DB1103" i="4"/>
  <c r="DB1104" i="4"/>
  <c r="DB1105" i="4"/>
  <c r="DB1106" i="4"/>
  <c r="DB1107" i="4"/>
  <c r="DB1108" i="4"/>
  <c r="DB1109" i="4"/>
  <c r="DB1110" i="4"/>
  <c r="DB1111" i="4"/>
  <c r="DB1112" i="4"/>
  <c r="DB1113" i="4"/>
  <c r="DB1114" i="4"/>
  <c r="DB1115" i="4"/>
  <c r="DB1116" i="4"/>
  <c r="DB1117" i="4"/>
  <c r="DB1118" i="4"/>
  <c r="DB1119" i="4"/>
  <c r="DB1120" i="4"/>
  <c r="DB1121" i="4"/>
  <c r="DB1122" i="4"/>
  <c r="DB1123" i="4"/>
  <c r="DB1124" i="4"/>
  <c r="DB1125" i="4"/>
  <c r="DB1126" i="4"/>
  <c r="DB1127" i="4"/>
  <c r="DB1128" i="4"/>
  <c r="DB1129" i="4"/>
  <c r="DB1130" i="4"/>
  <c r="DB1131" i="4"/>
  <c r="DB1132" i="4"/>
  <c r="DB1133" i="4"/>
  <c r="DB1134" i="4"/>
  <c r="DB1135" i="4"/>
  <c r="DB1136" i="4"/>
  <c r="DB1137" i="4"/>
  <c r="DB1138" i="4"/>
  <c r="DB1139" i="4"/>
  <c r="DB1140" i="4"/>
  <c r="DB1141" i="4"/>
  <c r="DB1142" i="4"/>
  <c r="DB1143" i="4"/>
  <c r="DB1144" i="4"/>
  <c r="DB1145" i="4"/>
  <c r="DB1146" i="4"/>
  <c r="DB1147" i="4"/>
  <c r="DB1148" i="4"/>
  <c r="DB1149" i="4"/>
  <c r="DB1150" i="4"/>
  <c r="DB1151" i="4"/>
  <c r="DB1152" i="4"/>
  <c r="DB1153" i="4"/>
  <c r="DB1154" i="4"/>
  <c r="DB1155" i="4"/>
  <c r="DB1156" i="4"/>
  <c r="DB1157" i="4"/>
  <c r="DB1158" i="4"/>
  <c r="DB1159" i="4"/>
  <c r="DB1160" i="4"/>
  <c r="DB1161" i="4"/>
  <c r="DB1162" i="4"/>
  <c r="DB1163" i="4"/>
  <c r="DB1164" i="4"/>
  <c r="DB1165" i="4"/>
  <c r="DB1166" i="4"/>
  <c r="DB1167" i="4"/>
  <c r="DB1168" i="4"/>
  <c r="DB1169" i="4"/>
  <c r="DB1170" i="4"/>
  <c r="DB1171" i="4"/>
  <c r="DB1172" i="4"/>
  <c r="DB1173" i="4"/>
  <c r="DB1174" i="4"/>
  <c r="DB1175" i="4"/>
  <c r="DB1176" i="4"/>
  <c r="DB1177" i="4"/>
  <c r="DB1178" i="4"/>
  <c r="DB1179" i="4"/>
  <c r="DB1180" i="4"/>
  <c r="DB1181" i="4"/>
  <c r="DB1182" i="4"/>
  <c r="DB1183" i="4"/>
  <c r="DB1184" i="4"/>
  <c r="DB1185" i="4"/>
  <c r="DB1186" i="4"/>
  <c r="DB1187" i="4"/>
  <c r="DB1188" i="4"/>
  <c r="DB1189" i="4"/>
  <c r="DB1190" i="4"/>
  <c r="DB1191" i="4"/>
  <c r="DB1192" i="4"/>
  <c r="DB1193" i="4"/>
  <c r="DB1194" i="4"/>
  <c r="DB1195" i="4"/>
  <c r="DB1196" i="4"/>
  <c r="DB1197" i="4"/>
  <c r="DB1198" i="4"/>
  <c r="DB1199" i="4"/>
  <c r="DB1200" i="4"/>
  <c r="DB1201" i="4"/>
  <c r="DB1202" i="4"/>
  <c r="DB1203" i="4"/>
  <c r="DB1204" i="4"/>
  <c r="DB1205" i="4"/>
  <c r="DB1206" i="4"/>
  <c r="DB1207" i="4"/>
  <c r="DB1208" i="4"/>
  <c r="DB1209" i="4"/>
  <c r="DB1210" i="4"/>
  <c r="DB1211" i="4"/>
  <c r="DB1212" i="4"/>
  <c r="DB1213" i="4"/>
  <c r="DB1214" i="4"/>
  <c r="DB1215" i="4"/>
  <c r="DB1216" i="4"/>
  <c r="DB1217" i="4"/>
  <c r="DB1218" i="4"/>
  <c r="DB1219" i="4"/>
  <c r="DB1220" i="4"/>
  <c r="DB1221" i="4"/>
  <c r="DB1222" i="4"/>
  <c r="DB1223" i="4"/>
  <c r="DB1224" i="4"/>
  <c r="DB1225" i="4"/>
  <c r="DB1226" i="4"/>
  <c r="DB1227" i="4"/>
  <c r="DB1228" i="4"/>
  <c r="DB1229" i="4"/>
  <c r="DB1230" i="4"/>
  <c r="DB1231" i="4"/>
  <c r="DB1232" i="4"/>
  <c r="DB1233" i="4"/>
  <c r="DB1234" i="4"/>
  <c r="DB1235" i="4"/>
  <c r="DB1236" i="4"/>
  <c r="DB1237" i="4"/>
  <c r="DB1238" i="4"/>
  <c r="DB1239" i="4"/>
  <c r="DB1240" i="4"/>
  <c r="DB1241" i="4"/>
  <c r="DB1242" i="4"/>
  <c r="DB1243" i="4"/>
  <c r="DB1244" i="4"/>
  <c r="DB1245" i="4"/>
  <c r="DB1246" i="4"/>
  <c r="DB1247" i="4"/>
  <c r="DB1248" i="4"/>
  <c r="DB1249" i="4"/>
  <c r="DB1250" i="4"/>
  <c r="DB1251" i="4"/>
  <c r="DB1252" i="4"/>
  <c r="DB1253" i="4"/>
  <c r="DB1254" i="4"/>
  <c r="DB1255" i="4"/>
  <c r="DB1256" i="4"/>
  <c r="DB1257" i="4"/>
  <c r="DB1258" i="4"/>
  <c r="DB1259" i="4"/>
  <c r="DB1260" i="4"/>
  <c r="DB1261" i="4"/>
  <c r="DB1262" i="4"/>
  <c r="DB1263" i="4"/>
  <c r="DB1264" i="4"/>
  <c r="DB1265" i="4"/>
  <c r="DB1266" i="4"/>
  <c r="DB1267" i="4"/>
  <c r="DB1268" i="4"/>
  <c r="DB1269" i="4"/>
  <c r="DB1270" i="4"/>
  <c r="DB1271" i="4"/>
  <c r="DB1272" i="4"/>
  <c r="DB1273" i="4"/>
  <c r="DB1274" i="4"/>
  <c r="DB1275" i="4"/>
  <c r="DB1276" i="4"/>
  <c r="DB1277" i="4"/>
  <c r="DB1278" i="4"/>
  <c r="DB1279" i="4"/>
  <c r="DB1280" i="4"/>
  <c r="DB1281" i="4"/>
  <c r="DB1282" i="4"/>
  <c r="DB1283" i="4"/>
  <c r="DB1284" i="4"/>
  <c r="DB1285" i="4"/>
  <c r="DB1286" i="4"/>
  <c r="DB1287" i="4"/>
  <c r="DB1288" i="4"/>
  <c r="DB1289" i="4"/>
  <c r="DB1290" i="4"/>
  <c r="DB1291" i="4"/>
  <c r="DB1292" i="4"/>
  <c r="DB1293" i="4"/>
  <c r="DB1294" i="4"/>
  <c r="DB1295" i="4"/>
  <c r="DB1296" i="4"/>
  <c r="DB1297" i="4"/>
  <c r="DB1298" i="4"/>
  <c r="DB1299" i="4"/>
  <c r="DB1300" i="4"/>
  <c r="DB1301" i="4"/>
  <c r="DB1302" i="4"/>
  <c r="DB1303" i="4"/>
  <c r="DB1304" i="4"/>
  <c r="DB1305" i="4"/>
  <c r="DB1306" i="4"/>
  <c r="DB1307" i="4"/>
  <c r="DB1308" i="4"/>
  <c r="DB1309" i="4"/>
  <c r="DB1310" i="4"/>
  <c r="DB1311" i="4"/>
  <c r="DB1312" i="4"/>
  <c r="DB1313" i="4"/>
  <c r="DB1314" i="4"/>
  <c r="DB1315" i="4"/>
  <c r="DB1316" i="4"/>
  <c r="DB1317" i="4"/>
  <c r="DB1318" i="4"/>
  <c r="DB1319" i="4"/>
  <c r="DB1320" i="4"/>
  <c r="DB1321" i="4"/>
  <c r="DB1322" i="4"/>
  <c r="DB1323" i="4"/>
  <c r="DB1324" i="4"/>
  <c r="DB1325" i="4"/>
  <c r="DB1326" i="4"/>
  <c r="DB1327" i="4"/>
  <c r="DB1328" i="4"/>
  <c r="DB1329" i="4"/>
  <c r="DB1330" i="4"/>
  <c r="DB1331" i="4"/>
  <c r="DB1332" i="4"/>
  <c r="DB1333" i="4"/>
  <c r="DB1334" i="4"/>
  <c r="DB1335" i="4"/>
  <c r="DB1336" i="4"/>
  <c r="DB1337" i="4"/>
  <c r="DB1338" i="4"/>
  <c r="DB1339" i="4"/>
  <c r="DB1340" i="4"/>
  <c r="DB1341" i="4"/>
  <c r="DB1342" i="4"/>
  <c r="DB1343" i="4"/>
  <c r="DB1344" i="4"/>
  <c r="DB1345" i="4"/>
  <c r="DB1346" i="4"/>
  <c r="DB1347" i="4"/>
  <c r="DB1348" i="4"/>
  <c r="DB1349" i="4"/>
  <c r="DB1350" i="4"/>
  <c r="DB1351" i="4"/>
  <c r="DB1352" i="4"/>
  <c r="DB1353" i="4"/>
  <c r="DB1354" i="4"/>
  <c r="DB1355" i="4"/>
  <c r="DB1356" i="4"/>
  <c r="DB1357" i="4"/>
  <c r="DB1358" i="4"/>
  <c r="DB1359" i="4"/>
  <c r="DB1360" i="4"/>
  <c r="DB1361" i="4"/>
  <c r="DB1362" i="4"/>
  <c r="DB1363" i="4"/>
  <c r="DB1364" i="4"/>
  <c r="DB1365" i="4"/>
  <c r="DB1366" i="4"/>
  <c r="DB1367" i="4"/>
  <c r="DB1368" i="4"/>
  <c r="DB1369" i="4"/>
  <c r="DB1370" i="4"/>
  <c r="DB1371" i="4"/>
  <c r="DB1372" i="4"/>
  <c r="DB1373" i="4"/>
  <c r="DB1374" i="4"/>
  <c r="DB1375" i="4"/>
  <c r="DB1376" i="4"/>
  <c r="DB1377" i="4"/>
  <c r="DB1378" i="4"/>
  <c r="DB1379" i="4"/>
  <c r="DB1380" i="4"/>
  <c r="DB1381" i="4"/>
  <c r="DB1382" i="4"/>
  <c r="DB1383" i="4"/>
  <c r="DB1384" i="4"/>
  <c r="DB1385" i="4"/>
  <c r="DB1386" i="4"/>
  <c r="DB1387" i="4"/>
  <c r="DB1388" i="4"/>
  <c r="DB1389" i="4"/>
  <c r="DB1390" i="4"/>
  <c r="DB1391" i="4"/>
  <c r="DB1392" i="4"/>
  <c r="DB1393" i="4"/>
  <c r="DB1394" i="4"/>
  <c r="DB1395" i="4"/>
  <c r="DB1396" i="4"/>
  <c r="DB1397" i="4"/>
  <c r="DB1398" i="4"/>
  <c r="DB1399" i="4"/>
  <c r="DB1400" i="4"/>
  <c r="DB1401" i="4"/>
  <c r="DB1402" i="4"/>
  <c r="DB1403" i="4"/>
  <c r="DB1404" i="4"/>
  <c r="DB1405" i="4"/>
  <c r="DB1406" i="4"/>
  <c r="DB1407" i="4"/>
  <c r="DB1408" i="4"/>
  <c r="DB1409" i="4"/>
  <c r="DB1410" i="4"/>
  <c r="DB1411" i="4"/>
  <c r="DB1412" i="4"/>
  <c r="DB1413" i="4"/>
  <c r="DB1414" i="4"/>
  <c r="DB1415" i="4"/>
  <c r="DB1416" i="4"/>
  <c r="DB1417" i="4"/>
  <c r="DB1418" i="4"/>
  <c r="DB1419" i="4"/>
  <c r="DB1420" i="4"/>
  <c r="DB1421" i="4"/>
  <c r="DB1422" i="4"/>
  <c r="DB1423" i="4"/>
  <c r="DB1424" i="4"/>
  <c r="DB1425" i="4"/>
  <c r="DB1426" i="4"/>
  <c r="DB1427" i="4"/>
  <c r="DB1428" i="4"/>
  <c r="DB1429" i="4"/>
  <c r="DB1430" i="4"/>
  <c r="DB1431" i="4"/>
  <c r="DB1432" i="4"/>
  <c r="DB1433" i="4"/>
  <c r="DB1434" i="4"/>
  <c r="DB1435" i="4"/>
  <c r="DB1436" i="4"/>
  <c r="DB1437" i="4"/>
  <c r="DB1438" i="4"/>
  <c r="DB1439" i="4"/>
  <c r="DB1440" i="4"/>
  <c r="DB1441" i="4"/>
  <c r="DB1442" i="4"/>
  <c r="DB1443" i="4"/>
  <c r="DB1444" i="4"/>
  <c r="DB1445" i="4"/>
  <c r="DB1446" i="4"/>
  <c r="DB1447" i="4"/>
  <c r="DB1448" i="4"/>
  <c r="DB1449" i="4"/>
  <c r="DB1450" i="4"/>
  <c r="DB1451" i="4"/>
  <c r="DB1452" i="4"/>
  <c r="DB1453" i="4"/>
  <c r="DB1454" i="4"/>
  <c r="DB1455" i="4"/>
  <c r="DB1456" i="4"/>
  <c r="DB1457" i="4"/>
  <c r="DB1458" i="4"/>
  <c r="DB1459" i="4"/>
  <c r="DB1460" i="4"/>
  <c r="DB1461" i="4"/>
  <c r="DB1462" i="4"/>
  <c r="DB1463" i="4"/>
  <c r="DB1464" i="4"/>
  <c r="DB1465" i="4"/>
  <c r="DB1466" i="4"/>
  <c r="DB1467" i="4"/>
  <c r="DB1468" i="4"/>
  <c r="DB1469" i="4"/>
  <c r="DB1470" i="4"/>
  <c r="DB1471" i="4"/>
  <c r="DB1472" i="4"/>
  <c r="DB1473" i="4"/>
  <c r="DB1474" i="4"/>
  <c r="DB1475" i="4"/>
  <c r="DB1476" i="4"/>
  <c r="DB1477" i="4"/>
  <c r="DB1478" i="4"/>
  <c r="DB1479" i="4"/>
  <c r="DB1480" i="4"/>
  <c r="DB1481" i="4"/>
  <c r="DB1482" i="4"/>
  <c r="DB1483" i="4"/>
  <c r="DB1484" i="4"/>
  <c r="DB1485" i="4"/>
  <c r="DB1486" i="4"/>
  <c r="DB1487" i="4"/>
  <c r="DB1488" i="4"/>
  <c r="DB1489" i="4"/>
  <c r="DB1490" i="4"/>
  <c r="DB1491" i="4"/>
  <c r="DB1492" i="4"/>
  <c r="DB1493" i="4"/>
  <c r="DB1494" i="4"/>
  <c r="DB1495" i="4"/>
  <c r="DB1496" i="4"/>
  <c r="DB1497" i="4"/>
  <c r="DB1498" i="4"/>
  <c r="DB1499" i="4"/>
  <c r="DB1500" i="4"/>
  <c r="DB1501" i="4"/>
  <c r="DB1502" i="4"/>
  <c r="DB1503" i="4"/>
  <c r="DB1504" i="4"/>
  <c r="DB1505" i="4"/>
  <c r="DB1506" i="4"/>
  <c r="DB1507" i="4"/>
  <c r="DB1508" i="4"/>
  <c r="DB1509" i="4"/>
  <c r="DB1510" i="4"/>
  <c r="DB1511" i="4"/>
  <c r="DB1512" i="4"/>
  <c r="DB1513" i="4"/>
  <c r="DB1514" i="4"/>
  <c r="DB1515" i="4"/>
  <c r="DB1516" i="4"/>
  <c r="DB1517" i="4"/>
  <c r="DB1518" i="4"/>
  <c r="DB1519" i="4"/>
  <c r="DB1520" i="4"/>
  <c r="DB1521" i="4"/>
  <c r="DB1522" i="4"/>
  <c r="DB1523" i="4"/>
  <c r="DB1524" i="4"/>
  <c r="DB1525" i="4"/>
  <c r="DB1526" i="4"/>
  <c r="DB1527" i="4"/>
  <c r="DB1528" i="4"/>
  <c r="DB1529" i="4"/>
  <c r="DB1530" i="4"/>
  <c r="DB1531" i="4"/>
  <c r="DB1532" i="4"/>
  <c r="DB1533" i="4"/>
  <c r="DB1534" i="4"/>
  <c r="DB1535" i="4"/>
  <c r="DB1536" i="4"/>
  <c r="DB1537" i="4"/>
  <c r="DB1538" i="4"/>
  <c r="DB1539" i="4"/>
  <c r="DB1540" i="4"/>
  <c r="DB1541" i="4"/>
  <c r="DB1542" i="4"/>
  <c r="DB1543" i="4"/>
  <c r="DB1544" i="4"/>
  <c r="DB1545" i="4"/>
  <c r="DB1546" i="4"/>
  <c r="DB1547" i="4"/>
  <c r="DB1548" i="4"/>
  <c r="DB1549" i="4"/>
  <c r="DB1550" i="4"/>
  <c r="DB1551" i="4"/>
  <c r="DB1552" i="4"/>
  <c r="DB1553" i="4"/>
  <c r="DB1554" i="4"/>
  <c r="DB1555" i="4"/>
  <c r="DB1556" i="4"/>
  <c r="DB1557" i="4"/>
  <c r="DB1558" i="4"/>
  <c r="DB1559" i="4"/>
  <c r="DB1560" i="4"/>
  <c r="DB1561" i="4"/>
  <c r="DB1562" i="4"/>
  <c r="DB1563" i="4"/>
  <c r="DB1564" i="4"/>
  <c r="DB1565" i="4"/>
  <c r="DB1566" i="4"/>
  <c r="DB1567" i="4"/>
  <c r="DB1568" i="4"/>
  <c r="DB1569" i="4"/>
  <c r="DB1570" i="4"/>
  <c r="DB1571" i="4"/>
  <c r="DB1572" i="4"/>
  <c r="DB1573" i="4"/>
  <c r="DB1574" i="4"/>
  <c r="DB1575" i="4"/>
  <c r="DB1576" i="4"/>
  <c r="DB1577" i="4"/>
  <c r="DB1578" i="4"/>
  <c r="DB1579" i="4"/>
  <c r="DB1580" i="4"/>
  <c r="DB1581" i="4"/>
  <c r="DB1582" i="4"/>
  <c r="DB1583" i="4"/>
  <c r="DB1584" i="4"/>
  <c r="DB1585" i="4"/>
  <c r="DB1586" i="4"/>
  <c r="DB1587" i="4"/>
  <c r="DB1588" i="4"/>
  <c r="DB1589" i="4"/>
  <c r="DB1590" i="4"/>
  <c r="DB1591" i="4"/>
  <c r="DB1592" i="4"/>
  <c r="DB1593" i="4"/>
  <c r="DB1594" i="4"/>
  <c r="DB1595" i="4"/>
  <c r="DB1596" i="4"/>
  <c r="DB1597" i="4"/>
  <c r="DB1598" i="4"/>
  <c r="DB1599" i="4"/>
  <c r="DB1600" i="4"/>
  <c r="DB1601" i="4"/>
  <c r="DB1602" i="4"/>
  <c r="DB1603" i="4"/>
  <c r="DB1604" i="4"/>
  <c r="DB1605" i="4"/>
  <c r="DB1606" i="4"/>
  <c r="DB1607" i="4"/>
  <c r="DB1608" i="4"/>
  <c r="DB1609" i="4"/>
  <c r="DB1610" i="4"/>
  <c r="DB1611" i="4"/>
  <c r="DB1612" i="4"/>
  <c r="DB1613" i="4"/>
  <c r="DB1614" i="4"/>
  <c r="DB1615" i="4"/>
  <c r="DB1616" i="4"/>
  <c r="DB1617" i="4"/>
  <c r="DB1618" i="4"/>
  <c r="DB1619" i="4"/>
  <c r="DB1620" i="4"/>
  <c r="DB1621" i="4"/>
  <c r="DB1622" i="4"/>
  <c r="DB1623" i="4"/>
  <c r="DB1624" i="4"/>
  <c r="DB1625" i="4"/>
  <c r="DB1626" i="4"/>
  <c r="DB1627" i="4"/>
  <c r="DB1628" i="4"/>
  <c r="DB1629" i="4"/>
  <c r="DB1630" i="4"/>
  <c r="DB1631" i="4"/>
  <c r="DB1632" i="4"/>
  <c r="DB1633" i="4"/>
  <c r="DB1634" i="4"/>
  <c r="DB1635" i="4"/>
  <c r="DB1636" i="4"/>
  <c r="DB1637" i="4"/>
  <c r="DB1638" i="4"/>
  <c r="DB1639" i="4"/>
  <c r="DB1640" i="4"/>
  <c r="DB1641" i="4"/>
  <c r="DB1642" i="4"/>
  <c r="DB1643" i="4"/>
  <c r="DB1644" i="4"/>
  <c r="DB1645" i="4"/>
  <c r="DB1646" i="4"/>
  <c r="DB1647" i="4"/>
  <c r="DB1648" i="4"/>
  <c r="DB1649" i="4"/>
  <c r="DB1650" i="4"/>
  <c r="DB1651" i="4"/>
  <c r="DB1652" i="4"/>
  <c r="DB1653" i="4"/>
  <c r="DB1654" i="4"/>
  <c r="DB1655" i="4"/>
  <c r="DB1656" i="4"/>
  <c r="DB1657" i="4"/>
  <c r="DB1658" i="4"/>
  <c r="DB1659" i="4"/>
  <c r="DB1660" i="4"/>
  <c r="DB1661" i="4"/>
  <c r="DB1662" i="4"/>
  <c r="DB1663" i="4"/>
  <c r="DB1664" i="4"/>
  <c r="DB1665" i="4"/>
  <c r="DB1666" i="4"/>
  <c r="DB1667" i="4"/>
  <c r="DB1668" i="4"/>
  <c r="DB1669" i="4"/>
  <c r="DB1670" i="4"/>
  <c r="DB1671" i="4"/>
  <c r="DB1672" i="4"/>
  <c r="DB1673" i="4"/>
  <c r="DB1674" i="4"/>
  <c r="DB1675" i="4"/>
  <c r="DB1676" i="4"/>
  <c r="DB1677" i="4"/>
  <c r="DB1678" i="4"/>
  <c r="DB1679" i="4"/>
  <c r="DB1680" i="4"/>
  <c r="DB1681" i="4"/>
  <c r="DB1682" i="4"/>
  <c r="DB1683" i="4"/>
  <c r="DB1684" i="4"/>
  <c r="DB1685" i="4"/>
  <c r="DB1686" i="4"/>
  <c r="DB1687" i="4"/>
  <c r="DB1688" i="4"/>
  <c r="DB1689" i="4"/>
  <c r="DB1690" i="4"/>
  <c r="DB1691" i="4"/>
  <c r="DB1692" i="4"/>
  <c r="DB1693" i="4"/>
  <c r="DB1694" i="4"/>
  <c r="DB1695" i="4"/>
  <c r="DB1696" i="4"/>
  <c r="DB1697" i="4"/>
  <c r="DB1698" i="4"/>
  <c r="DB1699" i="4"/>
  <c r="DB1700" i="4"/>
  <c r="DB1701" i="4"/>
  <c r="DB1702" i="4"/>
  <c r="DB1703" i="4"/>
  <c r="DB1704" i="4"/>
  <c r="DB1705" i="4"/>
  <c r="DB1706" i="4"/>
  <c r="DB1707" i="4"/>
  <c r="DB1708" i="4"/>
  <c r="DB1709" i="4"/>
  <c r="DB1710" i="4"/>
  <c r="DB1711" i="4"/>
  <c r="DB1712" i="4"/>
  <c r="DB1713" i="4"/>
  <c r="DB1714" i="4"/>
  <c r="DB1715" i="4"/>
  <c r="DB1716" i="4"/>
  <c r="DB1717" i="4"/>
  <c r="DB1718" i="4"/>
  <c r="DB1719" i="4"/>
  <c r="DB1720" i="4"/>
  <c r="DB1721" i="4"/>
  <c r="DB1722" i="4"/>
  <c r="DB1723" i="4"/>
  <c r="DB1724" i="4"/>
  <c r="DB1725" i="4"/>
  <c r="DB1726" i="4"/>
  <c r="DB1727" i="4"/>
  <c r="DB1728" i="4"/>
  <c r="DB1729" i="4"/>
  <c r="DB1730" i="4"/>
  <c r="DB1731" i="4"/>
  <c r="DB1732" i="4"/>
  <c r="DB1733" i="4"/>
  <c r="DB1734" i="4"/>
  <c r="DB1735" i="4"/>
  <c r="DB1736" i="4"/>
  <c r="DB1737" i="4"/>
  <c r="DB1738" i="4"/>
  <c r="DB1739" i="4"/>
  <c r="DB1740" i="4"/>
  <c r="DB1741" i="4"/>
  <c r="DB1742" i="4"/>
  <c r="DB1743" i="4"/>
  <c r="DB1744" i="4"/>
  <c r="DB1745" i="4"/>
  <c r="DB1746" i="4"/>
  <c r="DB1747" i="4"/>
  <c r="DB1748" i="4"/>
  <c r="DB1749" i="4"/>
  <c r="DB1750" i="4"/>
  <c r="DB1751" i="4"/>
  <c r="DB1752" i="4"/>
  <c r="DB1753" i="4"/>
  <c r="DB1754" i="4"/>
  <c r="DB1755" i="4"/>
  <c r="DB1756" i="4"/>
  <c r="DB1757" i="4"/>
  <c r="DB1758" i="4"/>
  <c r="DB1759" i="4"/>
  <c r="DB1760" i="4"/>
  <c r="DB1761" i="4"/>
  <c r="DB1762" i="4"/>
  <c r="DB1763" i="4"/>
  <c r="DB1764" i="4"/>
  <c r="DB1765" i="4"/>
  <c r="DB1766" i="4"/>
  <c r="DB1767" i="4"/>
  <c r="DB1768" i="4"/>
  <c r="DB1769" i="4"/>
  <c r="DB1770" i="4"/>
  <c r="DB1771" i="4"/>
  <c r="DB1772" i="4"/>
  <c r="DB1773" i="4"/>
  <c r="DB1774" i="4"/>
  <c r="DB1775" i="4"/>
  <c r="DB1776" i="4"/>
  <c r="DB1777" i="4"/>
  <c r="DB1778" i="4"/>
  <c r="DB1779" i="4"/>
  <c r="DB1780" i="4"/>
  <c r="DB1781" i="4"/>
  <c r="DB1782" i="4"/>
  <c r="DB1783" i="4"/>
  <c r="DB1784" i="4"/>
  <c r="DB1785" i="4"/>
  <c r="DB1786" i="4"/>
  <c r="DB1787" i="4"/>
  <c r="DB1788" i="4"/>
  <c r="DB1789" i="4"/>
  <c r="DB1790" i="4"/>
  <c r="DB1791" i="4"/>
  <c r="DB1792" i="4"/>
  <c r="DB1793" i="4"/>
  <c r="DB1794" i="4"/>
  <c r="DB1795" i="4"/>
  <c r="DB1796" i="4"/>
  <c r="DB1797" i="4"/>
  <c r="DB1798" i="4"/>
  <c r="DB1799" i="4"/>
  <c r="DB1800" i="4"/>
  <c r="DB1801" i="4"/>
  <c r="DB1802" i="4"/>
  <c r="DB1803" i="4"/>
  <c r="DB1804" i="4"/>
  <c r="DB1805" i="4"/>
  <c r="DB1806" i="4"/>
  <c r="DB1807" i="4"/>
  <c r="DB1808" i="4"/>
  <c r="DB1809" i="4"/>
  <c r="DB1810" i="4"/>
  <c r="DB1811" i="4"/>
  <c r="DB1812" i="4"/>
  <c r="DB1813" i="4"/>
  <c r="DB1814" i="4"/>
  <c r="DB1815" i="4"/>
  <c r="DB1816" i="4"/>
  <c r="DB1817" i="4"/>
  <c r="DB1818" i="4"/>
  <c r="DB1819" i="4"/>
  <c r="DB1820" i="4"/>
  <c r="DB1821" i="4"/>
  <c r="DB1822" i="4"/>
  <c r="DB1823" i="4"/>
  <c r="DB1824" i="4"/>
  <c r="DB1825" i="4"/>
  <c r="DB1826" i="4"/>
  <c r="DB1827" i="4"/>
  <c r="DB1828" i="4"/>
  <c r="DB1829" i="4"/>
  <c r="DB1830" i="4"/>
  <c r="DB1831" i="4"/>
  <c r="DB1832" i="4"/>
  <c r="DB1833" i="4"/>
  <c r="DB1834" i="4"/>
  <c r="DB1835" i="4"/>
  <c r="DB1836" i="4"/>
  <c r="DB1837" i="4"/>
  <c r="DB1838" i="4"/>
  <c r="DB1839" i="4"/>
  <c r="DB1840" i="4"/>
  <c r="DB1841" i="4"/>
  <c r="DB1842" i="4"/>
  <c r="DB1843" i="4"/>
  <c r="DB1844" i="4"/>
  <c r="DB1845" i="4"/>
  <c r="DB1846" i="4"/>
  <c r="DB1847" i="4"/>
  <c r="DB1848" i="4"/>
  <c r="DB1849" i="4"/>
  <c r="DB1850" i="4"/>
  <c r="DB1851" i="4"/>
  <c r="DB1852" i="4"/>
  <c r="DB1853" i="4"/>
  <c r="DB1854" i="4"/>
  <c r="DB1855" i="4"/>
  <c r="DB1856" i="4"/>
  <c r="DB1857" i="4"/>
  <c r="DB1858" i="4"/>
  <c r="DB1859" i="4"/>
  <c r="DB1860" i="4"/>
  <c r="DB1861" i="4"/>
  <c r="DB1862" i="4"/>
  <c r="DB1863" i="4"/>
  <c r="DB1864" i="4"/>
  <c r="DB1865" i="4"/>
  <c r="DB1866" i="4"/>
  <c r="DB1867" i="4"/>
  <c r="DB1868" i="4"/>
  <c r="DB1869" i="4"/>
  <c r="DB1870" i="4"/>
  <c r="DB1871" i="4"/>
  <c r="DB1872" i="4"/>
  <c r="DB1873" i="4"/>
  <c r="DB1874" i="4"/>
  <c r="DB1875" i="4"/>
  <c r="DB1876" i="4"/>
  <c r="DB1877" i="4"/>
  <c r="DB1878" i="4"/>
  <c r="DB1879" i="4"/>
  <c r="DB1880" i="4"/>
  <c r="DB1881" i="4"/>
  <c r="DB1882" i="4"/>
  <c r="DB1883" i="4"/>
  <c r="DB1884" i="4"/>
  <c r="DB1885" i="4"/>
  <c r="DB1886" i="4"/>
  <c r="DB1887" i="4"/>
  <c r="DB1888" i="4"/>
  <c r="DB1889" i="4"/>
  <c r="DB1890" i="4"/>
  <c r="DB1891" i="4"/>
  <c r="DB1892" i="4"/>
  <c r="DB1893" i="4"/>
  <c r="DB1894" i="4"/>
  <c r="DB1895" i="4"/>
  <c r="DB1896" i="4"/>
  <c r="DB1897" i="4"/>
  <c r="DB1898" i="4"/>
  <c r="DB1899" i="4"/>
  <c r="DB1900" i="4"/>
  <c r="DB1901" i="4"/>
  <c r="DB1902" i="4"/>
  <c r="DB1903" i="4"/>
  <c r="DB1904" i="4"/>
  <c r="DB1905" i="4"/>
  <c r="DB1906" i="4"/>
  <c r="DB1907" i="4"/>
  <c r="DB1908" i="4"/>
  <c r="DB1909" i="4"/>
  <c r="DB1910" i="4"/>
  <c r="DB1911" i="4"/>
  <c r="DB1912" i="4"/>
  <c r="DB1913" i="4"/>
  <c r="DB1914" i="4"/>
  <c r="DB1915" i="4"/>
  <c r="DB1916" i="4"/>
  <c r="DB1917" i="4"/>
  <c r="DB1918" i="4"/>
  <c r="DB1919" i="4"/>
  <c r="DB1920" i="4"/>
  <c r="DB1921" i="4"/>
  <c r="DB1922" i="4"/>
  <c r="DB1923" i="4"/>
  <c r="DB1924" i="4"/>
  <c r="DB1925" i="4"/>
  <c r="DB1926" i="4"/>
  <c r="DB1927" i="4"/>
  <c r="DB1928" i="4"/>
  <c r="DB1929" i="4"/>
  <c r="DB1930" i="4"/>
  <c r="DB1931" i="4"/>
  <c r="DB1932" i="4"/>
  <c r="DB1933" i="4"/>
  <c r="DB1934" i="4"/>
  <c r="DB1935" i="4"/>
  <c r="DB1936" i="4"/>
  <c r="DB1937" i="4"/>
  <c r="DB1938" i="4"/>
  <c r="DB1939" i="4"/>
  <c r="DB1940" i="4"/>
  <c r="DB1941" i="4"/>
  <c r="DB1942" i="4"/>
  <c r="DB1943" i="4"/>
  <c r="DB1944" i="4"/>
  <c r="DB1945" i="4"/>
  <c r="DB1946" i="4"/>
  <c r="DB1947" i="4"/>
  <c r="DB1948" i="4"/>
  <c r="DB1949" i="4"/>
  <c r="DB1950" i="4"/>
  <c r="DB1951" i="4"/>
  <c r="DB1952" i="4"/>
  <c r="DB1953" i="4"/>
  <c r="DB1954" i="4"/>
  <c r="DB1955" i="4"/>
  <c r="DB1956" i="4"/>
  <c r="DB1957" i="4"/>
  <c r="DB1958" i="4"/>
  <c r="DB1959" i="4"/>
  <c r="DB1960" i="4"/>
  <c r="DB1961" i="4"/>
  <c r="DB1962" i="4"/>
  <c r="DB1963" i="4"/>
  <c r="DB1964" i="4"/>
  <c r="DB1965" i="4"/>
  <c r="DB1966" i="4"/>
  <c r="DB1967" i="4"/>
  <c r="DB1968" i="4"/>
  <c r="DB1969" i="4"/>
  <c r="DB1970" i="4"/>
  <c r="DB1971" i="4"/>
  <c r="DB1972" i="4"/>
  <c r="DB1973" i="4"/>
  <c r="DB1974" i="4"/>
  <c r="DB1975" i="4"/>
  <c r="DB1976" i="4"/>
  <c r="DB1977" i="4"/>
  <c r="DB1978" i="4"/>
  <c r="DB1979" i="4"/>
  <c r="DB1980" i="4"/>
  <c r="DB1981" i="4"/>
  <c r="DB1982" i="4"/>
  <c r="DB1983" i="4"/>
  <c r="DB1984" i="4"/>
  <c r="DB1985" i="4"/>
  <c r="DB1986" i="4"/>
  <c r="DB1987" i="4"/>
  <c r="DB1988" i="4"/>
  <c r="DB1989" i="4"/>
  <c r="DB1990" i="4"/>
  <c r="DB1991" i="4"/>
  <c r="DB1992" i="4"/>
  <c r="DB1993" i="4"/>
  <c r="CY303" i="4"/>
  <c r="CY304" i="4"/>
  <c r="CY305" i="4"/>
  <c r="CY306" i="4"/>
  <c r="CY307" i="4"/>
  <c r="CY308" i="4"/>
  <c r="CY309" i="4"/>
  <c r="CY310" i="4"/>
  <c r="CY311" i="4"/>
  <c r="CY312" i="4"/>
  <c r="CY313" i="4"/>
  <c r="CY314" i="4"/>
  <c r="CY315" i="4"/>
  <c r="CY316" i="4"/>
  <c r="CY317" i="4"/>
  <c r="CY318" i="4"/>
  <c r="CY319" i="4"/>
  <c r="CY320" i="4"/>
  <c r="CY321" i="4"/>
  <c r="CY322" i="4"/>
  <c r="CY323" i="4"/>
  <c r="CY324" i="4"/>
  <c r="CY325" i="4"/>
  <c r="CY326" i="4"/>
  <c r="CY327" i="4"/>
  <c r="CY328" i="4"/>
  <c r="CY329" i="4"/>
  <c r="CY330" i="4"/>
  <c r="CY331" i="4"/>
  <c r="CY332" i="4"/>
  <c r="CY333" i="4"/>
  <c r="CY334" i="4"/>
  <c r="CY335" i="4"/>
  <c r="CY336" i="4"/>
  <c r="CY337" i="4"/>
  <c r="CY338" i="4"/>
  <c r="CY339" i="4"/>
  <c r="CY340" i="4"/>
  <c r="CY341" i="4"/>
  <c r="CY342" i="4"/>
  <c r="CY343" i="4"/>
  <c r="CY344" i="4"/>
  <c r="CY345" i="4"/>
  <c r="CY346" i="4"/>
  <c r="CY347" i="4"/>
  <c r="CY348" i="4"/>
  <c r="CY349" i="4"/>
  <c r="CY350" i="4"/>
  <c r="CY351" i="4"/>
  <c r="CY352" i="4"/>
  <c r="CY353" i="4"/>
  <c r="CY354" i="4"/>
  <c r="CY355" i="4"/>
  <c r="CY356" i="4"/>
  <c r="CY357" i="4"/>
  <c r="CY358" i="4"/>
  <c r="CY359" i="4"/>
  <c r="CY360" i="4"/>
  <c r="CY361" i="4"/>
  <c r="CY362" i="4"/>
  <c r="CY363" i="4"/>
  <c r="CY364" i="4"/>
  <c r="CY365" i="4"/>
  <c r="CY366" i="4"/>
  <c r="CY367" i="4"/>
  <c r="CY368" i="4"/>
  <c r="CY369" i="4"/>
  <c r="CY370" i="4"/>
  <c r="CY371" i="4"/>
  <c r="CY372" i="4"/>
  <c r="CY373" i="4"/>
  <c r="CY374" i="4"/>
  <c r="CY375" i="4"/>
  <c r="CY376" i="4"/>
  <c r="CY377" i="4"/>
  <c r="CY378" i="4"/>
  <c r="CY379" i="4"/>
  <c r="CY380" i="4"/>
  <c r="CY381" i="4"/>
  <c r="CY382" i="4"/>
  <c r="CY383" i="4"/>
  <c r="CY384" i="4"/>
  <c r="CY385" i="4"/>
  <c r="CY386" i="4"/>
  <c r="CY387" i="4"/>
  <c r="CY388" i="4"/>
  <c r="CY389" i="4"/>
  <c r="CY390" i="4"/>
  <c r="CY391" i="4"/>
  <c r="CY392" i="4"/>
  <c r="CY393" i="4"/>
  <c r="CY394" i="4"/>
  <c r="CY395" i="4"/>
  <c r="CY396" i="4"/>
  <c r="CY397" i="4"/>
  <c r="CY398" i="4"/>
  <c r="CY399" i="4"/>
  <c r="CY400" i="4"/>
  <c r="CY401" i="4"/>
  <c r="CY402" i="4"/>
  <c r="CY403" i="4"/>
  <c r="CY404" i="4"/>
  <c r="CY405" i="4"/>
  <c r="CY406" i="4"/>
  <c r="CY407" i="4"/>
  <c r="CY408" i="4"/>
  <c r="CY409" i="4"/>
  <c r="CY410" i="4"/>
  <c r="CY411" i="4"/>
  <c r="CY412" i="4"/>
  <c r="CY413" i="4"/>
  <c r="CY414" i="4"/>
  <c r="CY415" i="4"/>
  <c r="CY416" i="4"/>
  <c r="CY417" i="4"/>
  <c r="CY418" i="4"/>
  <c r="CY419" i="4"/>
  <c r="CY420" i="4"/>
  <c r="CY421" i="4"/>
  <c r="CY422" i="4"/>
  <c r="CY423" i="4"/>
  <c r="CY424" i="4"/>
  <c r="CY425" i="4"/>
  <c r="CY426" i="4"/>
  <c r="CY427" i="4"/>
  <c r="CY428" i="4"/>
  <c r="CY429" i="4"/>
  <c r="CY430" i="4"/>
  <c r="CY431" i="4"/>
  <c r="CY432" i="4"/>
  <c r="CY433" i="4"/>
  <c r="CY434" i="4"/>
  <c r="CY435" i="4"/>
  <c r="CY436" i="4"/>
  <c r="CY437" i="4"/>
  <c r="CY438" i="4"/>
  <c r="CY439" i="4"/>
  <c r="CY440" i="4"/>
  <c r="CY441" i="4"/>
  <c r="CY442" i="4"/>
  <c r="CY443" i="4"/>
  <c r="CY444" i="4"/>
  <c r="CY445" i="4"/>
  <c r="CY446" i="4"/>
  <c r="CY447" i="4"/>
  <c r="CY448" i="4"/>
  <c r="CY449" i="4"/>
  <c r="CY450" i="4"/>
  <c r="CY451" i="4"/>
  <c r="CY452" i="4"/>
  <c r="CY453" i="4"/>
  <c r="CY454" i="4"/>
  <c r="CY455" i="4"/>
  <c r="CY456" i="4"/>
  <c r="CY457" i="4"/>
  <c r="CY458" i="4"/>
  <c r="CY459" i="4"/>
  <c r="CY460" i="4"/>
  <c r="CY461" i="4"/>
  <c r="CY462" i="4"/>
  <c r="CY463" i="4"/>
  <c r="CY464" i="4"/>
  <c r="CY465" i="4"/>
  <c r="CY466" i="4"/>
  <c r="CY467" i="4"/>
  <c r="CY468" i="4"/>
  <c r="CY469" i="4"/>
  <c r="CY470" i="4"/>
  <c r="CY471" i="4"/>
  <c r="CY472" i="4"/>
  <c r="CY473" i="4"/>
  <c r="CY474" i="4"/>
  <c r="CY475" i="4"/>
  <c r="CY476" i="4"/>
  <c r="CY477" i="4"/>
  <c r="CY478" i="4"/>
  <c r="CY479" i="4"/>
  <c r="CY480" i="4"/>
  <c r="CY481" i="4"/>
  <c r="CY482" i="4"/>
  <c r="CY483" i="4"/>
  <c r="CY484" i="4"/>
  <c r="CY485" i="4"/>
  <c r="CY486" i="4"/>
  <c r="CY487" i="4"/>
  <c r="CY488" i="4"/>
  <c r="CY489" i="4"/>
  <c r="CY490" i="4"/>
  <c r="CY491" i="4"/>
  <c r="CY492" i="4"/>
  <c r="CY493" i="4"/>
  <c r="CY494" i="4"/>
  <c r="CY495" i="4"/>
  <c r="CY496" i="4"/>
  <c r="CY497" i="4"/>
  <c r="CY498" i="4"/>
  <c r="CY499" i="4"/>
  <c r="CY500" i="4"/>
  <c r="CY501" i="4"/>
  <c r="CY502" i="4"/>
  <c r="CY503" i="4"/>
  <c r="CY504" i="4"/>
  <c r="CY505" i="4"/>
  <c r="CY506" i="4"/>
  <c r="CY507" i="4"/>
  <c r="CY508" i="4"/>
  <c r="CY509" i="4"/>
  <c r="CY510" i="4"/>
  <c r="CY511" i="4"/>
  <c r="CY512" i="4"/>
  <c r="CY513" i="4"/>
  <c r="CY514" i="4"/>
  <c r="CY515" i="4"/>
  <c r="CY516" i="4"/>
  <c r="CY517" i="4"/>
  <c r="CY518" i="4"/>
  <c r="CY519" i="4"/>
  <c r="CY520" i="4"/>
  <c r="CY521" i="4"/>
  <c r="CY522" i="4"/>
  <c r="CY523" i="4"/>
  <c r="CY524" i="4"/>
  <c r="CY525" i="4"/>
  <c r="CY526" i="4"/>
  <c r="CY527" i="4"/>
  <c r="CY528" i="4"/>
  <c r="CY529" i="4"/>
  <c r="CY530" i="4"/>
  <c r="CY531" i="4"/>
  <c r="CY532" i="4"/>
  <c r="CY533" i="4"/>
  <c r="CY534" i="4"/>
  <c r="CY535" i="4"/>
  <c r="CY536" i="4"/>
  <c r="CY537" i="4"/>
  <c r="CY538" i="4"/>
  <c r="CY539" i="4"/>
  <c r="CY540" i="4"/>
  <c r="CY541" i="4"/>
  <c r="CY542" i="4"/>
  <c r="CY543" i="4"/>
  <c r="CY544" i="4"/>
  <c r="CY545" i="4"/>
  <c r="CY546" i="4"/>
  <c r="CY547" i="4"/>
  <c r="CY548" i="4"/>
  <c r="CY549" i="4"/>
  <c r="CY550" i="4"/>
  <c r="CY551" i="4"/>
  <c r="CY552" i="4"/>
  <c r="CY553" i="4"/>
  <c r="CY554" i="4"/>
  <c r="CY555" i="4"/>
  <c r="CY556" i="4"/>
  <c r="CY557" i="4"/>
  <c r="CY558" i="4"/>
  <c r="CY559" i="4"/>
  <c r="CY560" i="4"/>
  <c r="CY561" i="4"/>
  <c r="CY562" i="4"/>
  <c r="CY563" i="4"/>
  <c r="CY564" i="4"/>
  <c r="CY565" i="4"/>
  <c r="CY566" i="4"/>
  <c r="CY567" i="4"/>
  <c r="CY568" i="4"/>
  <c r="CY569" i="4"/>
  <c r="CY570" i="4"/>
  <c r="CY571" i="4"/>
  <c r="CY572" i="4"/>
  <c r="CY573" i="4"/>
  <c r="CY574" i="4"/>
  <c r="CY575" i="4"/>
  <c r="CY576" i="4"/>
  <c r="CY577" i="4"/>
  <c r="CY578" i="4"/>
  <c r="CY579" i="4"/>
  <c r="CY580" i="4"/>
  <c r="CY581" i="4"/>
  <c r="CY582" i="4"/>
  <c r="CY583" i="4"/>
  <c r="CY584" i="4"/>
  <c r="CY585" i="4"/>
  <c r="CY586" i="4"/>
  <c r="CY587" i="4"/>
  <c r="CY588" i="4"/>
  <c r="CY589" i="4"/>
  <c r="CY590" i="4"/>
  <c r="CY591" i="4"/>
  <c r="CY592" i="4"/>
  <c r="CY593" i="4"/>
  <c r="CY594" i="4"/>
  <c r="CY595" i="4"/>
  <c r="CY596" i="4"/>
  <c r="CY597" i="4"/>
  <c r="CY598" i="4"/>
  <c r="CY599" i="4"/>
  <c r="CY600" i="4"/>
  <c r="CY601" i="4"/>
  <c r="CY602" i="4"/>
  <c r="CY603" i="4"/>
  <c r="CY604" i="4"/>
  <c r="CY605" i="4"/>
  <c r="CY606" i="4"/>
  <c r="CY607" i="4"/>
  <c r="CY608" i="4"/>
  <c r="CY609" i="4"/>
  <c r="CY610" i="4"/>
  <c r="CY611" i="4"/>
  <c r="CY612" i="4"/>
  <c r="CY613" i="4"/>
  <c r="CY614" i="4"/>
  <c r="CY615" i="4"/>
  <c r="CY616" i="4"/>
  <c r="CY617" i="4"/>
  <c r="CY618" i="4"/>
  <c r="CY619" i="4"/>
  <c r="CY620" i="4"/>
  <c r="CY621" i="4"/>
  <c r="CY622" i="4"/>
  <c r="CY623" i="4"/>
  <c r="CY624" i="4"/>
  <c r="CY625" i="4"/>
  <c r="CY626" i="4"/>
  <c r="CY627" i="4"/>
  <c r="CY628" i="4"/>
  <c r="CY629" i="4"/>
  <c r="CY630" i="4"/>
  <c r="CY631" i="4"/>
  <c r="CY632" i="4"/>
  <c r="CY633" i="4"/>
  <c r="CY634" i="4"/>
  <c r="CY635" i="4"/>
  <c r="CY636" i="4"/>
  <c r="CY637" i="4"/>
  <c r="CY638" i="4"/>
  <c r="CY639" i="4"/>
  <c r="CY640" i="4"/>
  <c r="CY641" i="4"/>
  <c r="CY642" i="4"/>
  <c r="CY643" i="4"/>
  <c r="CY644" i="4"/>
  <c r="CY645" i="4"/>
  <c r="CY646" i="4"/>
  <c r="CY647" i="4"/>
  <c r="CY648" i="4"/>
  <c r="CY649" i="4"/>
  <c r="CY650" i="4"/>
  <c r="CY651" i="4"/>
  <c r="CY652" i="4"/>
  <c r="CY653" i="4"/>
  <c r="CY654" i="4"/>
  <c r="CY655" i="4"/>
  <c r="CY656" i="4"/>
  <c r="CY657" i="4"/>
  <c r="CY658" i="4"/>
  <c r="CY659" i="4"/>
  <c r="CY660" i="4"/>
  <c r="CY661" i="4"/>
  <c r="CY662" i="4"/>
  <c r="CY663" i="4"/>
  <c r="CY664" i="4"/>
  <c r="CY665" i="4"/>
  <c r="CY666" i="4"/>
  <c r="CY667" i="4"/>
  <c r="CY668" i="4"/>
  <c r="CY669" i="4"/>
  <c r="CY670" i="4"/>
  <c r="CY671" i="4"/>
  <c r="CY672" i="4"/>
  <c r="CY673" i="4"/>
  <c r="CY674" i="4"/>
  <c r="CY675" i="4"/>
  <c r="CY676" i="4"/>
  <c r="CY677" i="4"/>
  <c r="CY678" i="4"/>
  <c r="CY679" i="4"/>
  <c r="CY680" i="4"/>
  <c r="CY681" i="4"/>
  <c r="CY682" i="4"/>
  <c r="CY683" i="4"/>
  <c r="CY684" i="4"/>
  <c r="CY685" i="4"/>
  <c r="CY686" i="4"/>
  <c r="CY687" i="4"/>
  <c r="CY688" i="4"/>
  <c r="CY689" i="4"/>
  <c r="CY690" i="4"/>
  <c r="CY691" i="4"/>
  <c r="CY692" i="4"/>
  <c r="CY693" i="4"/>
  <c r="CY694" i="4"/>
  <c r="CY695" i="4"/>
  <c r="CY696" i="4"/>
  <c r="CY697" i="4"/>
  <c r="CY698" i="4"/>
  <c r="CY699" i="4"/>
  <c r="CY700" i="4"/>
  <c r="CY701" i="4"/>
  <c r="CY702" i="4"/>
  <c r="CY703" i="4"/>
  <c r="CY704" i="4"/>
  <c r="CY705" i="4"/>
  <c r="CY706" i="4"/>
  <c r="CY707" i="4"/>
  <c r="CY708" i="4"/>
  <c r="CY709" i="4"/>
  <c r="CY710" i="4"/>
  <c r="CY711" i="4"/>
  <c r="CY712" i="4"/>
  <c r="CY713" i="4"/>
  <c r="CY714" i="4"/>
  <c r="CY715" i="4"/>
  <c r="CY716" i="4"/>
  <c r="CY717" i="4"/>
  <c r="CY718" i="4"/>
  <c r="CY719" i="4"/>
  <c r="CY720" i="4"/>
  <c r="CY721" i="4"/>
  <c r="CY722" i="4"/>
  <c r="CY723" i="4"/>
  <c r="CY724" i="4"/>
  <c r="CY725" i="4"/>
  <c r="CY726" i="4"/>
  <c r="CY727" i="4"/>
  <c r="CY728" i="4"/>
  <c r="CY729" i="4"/>
  <c r="CY730" i="4"/>
  <c r="CY731" i="4"/>
  <c r="CY732" i="4"/>
  <c r="CY733" i="4"/>
  <c r="CY734" i="4"/>
  <c r="CY735" i="4"/>
  <c r="CY736" i="4"/>
  <c r="CY737" i="4"/>
  <c r="CY738" i="4"/>
  <c r="CY739" i="4"/>
  <c r="CY740" i="4"/>
  <c r="CY741" i="4"/>
  <c r="CY742" i="4"/>
  <c r="CY743" i="4"/>
  <c r="CY744" i="4"/>
  <c r="CY745" i="4"/>
  <c r="CY746" i="4"/>
  <c r="CY747" i="4"/>
  <c r="CY748" i="4"/>
  <c r="CY749" i="4"/>
  <c r="CY750" i="4"/>
  <c r="CY751" i="4"/>
  <c r="CY752" i="4"/>
  <c r="CY753" i="4"/>
  <c r="CY754" i="4"/>
  <c r="CY755" i="4"/>
  <c r="CY756" i="4"/>
  <c r="CY757" i="4"/>
  <c r="CY758" i="4"/>
  <c r="CY759" i="4"/>
  <c r="CY760" i="4"/>
  <c r="CY761" i="4"/>
  <c r="CY762" i="4"/>
  <c r="CY763" i="4"/>
  <c r="CY764" i="4"/>
  <c r="CY765" i="4"/>
  <c r="CY766" i="4"/>
  <c r="CY767" i="4"/>
  <c r="CY768" i="4"/>
  <c r="CY769" i="4"/>
  <c r="CY770" i="4"/>
  <c r="CY771" i="4"/>
  <c r="CY772" i="4"/>
  <c r="CY773" i="4"/>
  <c r="CY774" i="4"/>
  <c r="CY775" i="4"/>
  <c r="CY776" i="4"/>
  <c r="CY777" i="4"/>
  <c r="CY778" i="4"/>
  <c r="CY779" i="4"/>
  <c r="CY780" i="4"/>
  <c r="CY781" i="4"/>
  <c r="CY782" i="4"/>
  <c r="CY783" i="4"/>
  <c r="CY784" i="4"/>
  <c r="CY785" i="4"/>
  <c r="CY786" i="4"/>
  <c r="CY787" i="4"/>
  <c r="CY788" i="4"/>
  <c r="CY789" i="4"/>
  <c r="CY790" i="4"/>
  <c r="CY791" i="4"/>
  <c r="CY792" i="4"/>
  <c r="CY793" i="4"/>
  <c r="CY794" i="4"/>
  <c r="CY795" i="4"/>
  <c r="CY796" i="4"/>
  <c r="CY797" i="4"/>
  <c r="CY798" i="4"/>
  <c r="CY799" i="4"/>
  <c r="CY800" i="4"/>
  <c r="CY801" i="4"/>
  <c r="CY802" i="4"/>
  <c r="CY803" i="4"/>
  <c r="CY804" i="4"/>
  <c r="CY805" i="4"/>
  <c r="CY806" i="4"/>
  <c r="CY807" i="4"/>
  <c r="CY808" i="4"/>
  <c r="CY809" i="4"/>
  <c r="CY810" i="4"/>
  <c r="CY811" i="4"/>
  <c r="CY812" i="4"/>
  <c r="CY813" i="4"/>
  <c r="CY814" i="4"/>
  <c r="CY815" i="4"/>
  <c r="CY816" i="4"/>
  <c r="CY817" i="4"/>
  <c r="CY818" i="4"/>
  <c r="CY819" i="4"/>
  <c r="CY820" i="4"/>
  <c r="CY821" i="4"/>
  <c r="CY822" i="4"/>
  <c r="CY823" i="4"/>
  <c r="CY824" i="4"/>
  <c r="CY825" i="4"/>
  <c r="CY826" i="4"/>
  <c r="CY827" i="4"/>
  <c r="CY828" i="4"/>
  <c r="CY829" i="4"/>
  <c r="CY830" i="4"/>
  <c r="CY831" i="4"/>
  <c r="CY832" i="4"/>
  <c r="CY833" i="4"/>
  <c r="CY834" i="4"/>
  <c r="CY835" i="4"/>
  <c r="CY836" i="4"/>
  <c r="CY837" i="4"/>
  <c r="CY838" i="4"/>
  <c r="CY839" i="4"/>
  <c r="CY840" i="4"/>
  <c r="CY841" i="4"/>
  <c r="CY842" i="4"/>
  <c r="CY843" i="4"/>
  <c r="CY844" i="4"/>
  <c r="CY845" i="4"/>
  <c r="CY846" i="4"/>
  <c r="CY847" i="4"/>
  <c r="CY848" i="4"/>
  <c r="CY849" i="4"/>
  <c r="CY850" i="4"/>
  <c r="CY851" i="4"/>
  <c r="CY852" i="4"/>
  <c r="CY853" i="4"/>
  <c r="CY854" i="4"/>
  <c r="CY855" i="4"/>
  <c r="CY856" i="4"/>
  <c r="CY857" i="4"/>
  <c r="CY858" i="4"/>
  <c r="CY859" i="4"/>
  <c r="CY860" i="4"/>
  <c r="CY861" i="4"/>
  <c r="CY862" i="4"/>
  <c r="CY863" i="4"/>
  <c r="CY864" i="4"/>
  <c r="CY865" i="4"/>
  <c r="CY866" i="4"/>
  <c r="CY867" i="4"/>
  <c r="CY868" i="4"/>
  <c r="CY869" i="4"/>
  <c r="CY870" i="4"/>
  <c r="CY871" i="4"/>
  <c r="CY872" i="4"/>
  <c r="CY873" i="4"/>
  <c r="CY874" i="4"/>
  <c r="CY875" i="4"/>
  <c r="CY876" i="4"/>
  <c r="CY877" i="4"/>
  <c r="CY878" i="4"/>
  <c r="CY879" i="4"/>
  <c r="CY880" i="4"/>
  <c r="CY881" i="4"/>
  <c r="CY882" i="4"/>
  <c r="CY883" i="4"/>
  <c r="CY884" i="4"/>
  <c r="CY885" i="4"/>
  <c r="CY886" i="4"/>
  <c r="CY887" i="4"/>
  <c r="CY888" i="4"/>
  <c r="CY889" i="4"/>
  <c r="CY890" i="4"/>
  <c r="CY891" i="4"/>
  <c r="CY892" i="4"/>
  <c r="CY893" i="4"/>
  <c r="CY894" i="4"/>
  <c r="CY895" i="4"/>
  <c r="CY896" i="4"/>
  <c r="CY897" i="4"/>
  <c r="CY898" i="4"/>
  <c r="CY899" i="4"/>
  <c r="CY900" i="4"/>
  <c r="CY901" i="4"/>
  <c r="CY902" i="4"/>
  <c r="CY903" i="4"/>
  <c r="CY904" i="4"/>
  <c r="CY905" i="4"/>
  <c r="CY906" i="4"/>
  <c r="CY907" i="4"/>
  <c r="CY908" i="4"/>
  <c r="CY909" i="4"/>
  <c r="CY910" i="4"/>
  <c r="CY911" i="4"/>
  <c r="CY912" i="4"/>
  <c r="CY913" i="4"/>
  <c r="CY914" i="4"/>
  <c r="CY915" i="4"/>
  <c r="CY916" i="4"/>
  <c r="CY917" i="4"/>
  <c r="CY918" i="4"/>
  <c r="CY919" i="4"/>
  <c r="CY920" i="4"/>
  <c r="CY921" i="4"/>
  <c r="CY922" i="4"/>
  <c r="CY923" i="4"/>
  <c r="CY924" i="4"/>
  <c r="CY925" i="4"/>
  <c r="CY926" i="4"/>
  <c r="CY927" i="4"/>
  <c r="CY928" i="4"/>
  <c r="CY929" i="4"/>
  <c r="CY930" i="4"/>
  <c r="CY931" i="4"/>
  <c r="CY932" i="4"/>
  <c r="CY933" i="4"/>
  <c r="CY934" i="4"/>
  <c r="CY935" i="4"/>
  <c r="CY936" i="4"/>
  <c r="CY937" i="4"/>
  <c r="CY938" i="4"/>
  <c r="CY939" i="4"/>
  <c r="CY940" i="4"/>
  <c r="CY941" i="4"/>
  <c r="CY942" i="4"/>
  <c r="CY943" i="4"/>
  <c r="CY944" i="4"/>
  <c r="CY945" i="4"/>
  <c r="CY946" i="4"/>
  <c r="CY947" i="4"/>
  <c r="CY948" i="4"/>
  <c r="CY949" i="4"/>
  <c r="CY950" i="4"/>
  <c r="CY951" i="4"/>
  <c r="CY952" i="4"/>
  <c r="CY953" i="4"/>
  <c r="CY954" i="4"/>
  <c r="CY955" i="4"/>
  <c r="CY956" i="4"/>
  <c r="CY957" i="4"/>
  <c r="CY958" i="4"/>
  <c r="CY959" i="4"/>
  <c r="CY960" i="4"/>
  <c r="CY961" i="4"/>
  <c r="CY962" i="4"/>
  <c r="CY963" i="4"/>
  <c r="CY964" i="4"/>
  <c r="CY965" i="4"/>
  <c r="CY966" i="4"/>
  <c r="CY967" i="4"/>
  <c r="CY968" i="4"/>
  <c r="CY969" i="4"/>
  <c r="CY970" i="4"/>
  <c r="CY971" i="4"/>
  <c r="CY972" i="4"/>
  <c r="CY973" i="4"/>
  <c r="CY974" i="4"/>
  <c r="CY975" i="4"/>
  <c r="CY976" i="4"/>
  <c r="CY977" i="4"/>
  <c r="CY978" i="4"/>
  <c r="CY979" i="4"/>
  <c r="CY980" i="4"/>
  <c r="CY981" i="4"/>
  <c r="CY982" i="4"/>
  <c r="CY983" i="4"/>
  <c r="CY984" i="4"/>
  <c r="CY985" i="4"/>
  <c r="CY986" i="4"/>
  <c r="CY987" i="4"/>
  <c r="CY988" i="4"/>
  <c r="CY989" i="4"/>
  <c r="CY990" i="4"/>
  <c r="CY991" i="4"/>
  <c r="CY992" i="4"/>
  <c r="CY993" i="4"/>
  <c r="CY994" i="4"/>
  <c r="CY995" i="4"/>
  <c r="CY996" i="4"/>
  <c r="CY997" i="4"/>
  <c r="CY998" i="4"/>
  <c r="CY999" i="4"/>
  <c r="CY1000" i="4"/>
  <c r="CY1001" i="4"/>
  <c r="CY1002" i="4"/>
  <c r="CY1003" i="4"/>
  <c r="CY1004" i="4"/>
  <c r="CY1005" i="4"/>
  <c r="CY1006" i="4"/>
  <c r="CY1007" i="4"/>
  <c r="CY1008" i="4"/>
  <c r="CY1009" i="4"/>
  <c r="CY1010" i="4"/>
  <c r="CY1011" i="4"/>
  <c r="CY1012" i="4"/>
  <c r="CY1013" i="4"/>
  <c r="CY1014" i="4"/>
  <c r="CY1015" i="4"/>
  <c r="CY1016" i="4"/>
  <c r="CY1017" i="4"/>
  <c r="CY1018" i="4"/>
  <c r="CY1019" i="4"/>
  <c r="CY1020" i="4"/>
  <c r="CY1021" i="4"/>
  <c r="CY1022" i="4"/>
  <c r="CY1023" i="4"/>
  <c r="CY1024" i="4"/>
  <c r="CY1025" i="4"/>
  <c r="CY1026" i="4"/>
  <c r="CY1027" i="4"/>
  <c r="CY1028" i="4"/>
  <c r="CY1029" i="4"/>
  <c r="CY1030" i="4"/>
  <c r="CY1031" i="4"/>
  <c r="CY1032" i="4"/>
  <c r="CY1033" i="4"/>
  <c r="CY1034" i="4"/>
  <c r="CY1035" i="4"/>
  <c r="CY1036" i="4"/>
  <c r="CY1037" i="4"/>
  <c r="CY1038" i="4"/>
  <c r="CY1039" i="4"/>
  <c r="CY1040" i="4"/>
  <c r="CY1041" i="4"/>
  <c r="CY1042" i="4"/>
  <c r="CY1043" i="4"/>
  <c r="CY1044" i="4"/>
  <c r="CY1045" i="4"/>
  <c r="CY1046" i="4"/>
  <c r="CY1047" i="4"/>
  <c r="CY1048" i="4"/>
  <c r="CY1049" i="4"/>
  <c r="CY1050" i="4"/>
  <c r="CY1051" i="4"/>
  <c r="CY1052" i="4"/>
  <c r="CY1053" i="4"/>
  <c r="CY1054" i="4"/>
  <c r="CY1055" i="4"/>
  <c r="CY1056" i="4"/>
  <c r="CY1057" i="4"/>
  <c r="CY1058" i="4"/>
  <c r="CY1059" i="4"/>
  <c r="CY1060" i="4"/>
  <c r="CY1061" i="4"/>
  <c r="CY1062" i="4"/>
  <c r="CY1063" i="4"/>
  <c r="CY1064" i="4"/>
  <c r="CY1065" i="4"/>
  <c r="CY1066" i="4"/>
  <c r="CY1067" i="4"/>
  <c r="CY1068" i="4"/>
  <c r="CY1069" i="4"/>
  <c r="CY1070" i="4"/>
  <c r="CY1071" i="4"/>
  <c r="CY1072" i="4"/>
  <c r="CY1073" i="4"/>
  <c r="CY1074" i="4"/>
  <c r="CY1075" i="4"/>
  <c r="CY1076" i="4"/>
  <c r="CY1077" i="4"/>
  <c r="CY1078" i="4"/>
  <c r="CY1079" i="4"/>
  <c r="CY1080" i="4"/>
  <c r="CY1081" i="4"/>
  <c r="CY1082" i="4"/>
  <c r="CY1083" i="4"/>
  <c r="CY1084" i="4"/>
  <c r="CY1085" i="4"/>
  <c r="CY1086" i="4"/>
  <c r="CY1087" i="4"/>
  <c r="CY1088" i="4"/>
  <c r="CY1089" i="4"/>
  <c r="CY1090" i="4"/>
  <c r="CY1091" i="4"/>
  <c r="CY1092" i="4"/>
  <c r="CY1093" i="4"/>
  <c r="CY1094" i="4"/>
  <c r="CY1095" i="4"/>
  <c r="CY1096" i="4"/>
  <c r="CY1097" i="4"/>
  <c r="CY1098" i="4"/>
  <c r="CY1099" i="4"/>
  <c r="CY1100" i="4"/>
  <c r="CY1101" i="4"/>
  <c r="CY1102" i="4"/>
  <c r="CY1103" i="4"/>
  <c r="CY1104" i="4"/>
  <c r="CY1105" i="4"/>
  <c r="CY1106" i="4"/>
  <c r="CY1107" i="4"/>
  <c r="CY1108" i="4"/>
  <c r="CY1109" i="4"/>
  <c r="CY1110" i="4"/>
  <c r="CY1111" i="4"/>
  <c r="CY1112" i="4"/>
  <c r="CY1113" i="4"/>
  <c r="CY1114" i="4"/>
  <c r="CY1115" i="4"/>
  <c r="CY1116" i="4"/>
  <c r="CY1117" i="4"/>
  <c r="CY1118" i="4"/>
  <c r="CY1119" i="4"/>
  <c r="CY1120" i="4"/>
  <c r="CY1121" i="4"/>
  <c r="CY1122" i="4"/>
  <c r="CY1123" i="4"/>
  <c r="CY1124" i="4"/>
  <c r="CY1125" i="4"/>
  <c r="CY1126" i="4"/>
  <c r="CY1127" i="4"/>
  <c r="CY1128" i="4"/>
  <c r="CY1129" i="4"/>
  <c r="CY1130" i="4"/>
  <c r="CY1131" i="4"/>
  <c r="CY1132" i="4"/>
  <c r="CY1133" i="4"/>
  <c r="CY1134" i="4"/>
  <c r="CY1135" i="4"/>
  <c r="CY1136" i="4"/>
  <c r="CY1137" i="4"/>
  <c r="CY1138" i="4"/>
  <c r="CY1139" i="4"/>
  <c r="CY1140" i="4"/>
  <c r="CY1141" i="4"/>
  <c r="CY1142" i="4"/>
  <c r="CY1143" i="4"/>
  <c r="CY1144" i="4"/>
  <c r="CY1145" i="4"/>
  <c r="CY1146" i="4"/>
  <c r="CY1147" i="4"/>
  <c r="CY1148" i="4"/>
  <c r="CY1149" i="4"/>
  <c r="CY1150" i="4"/>
  <c r="CY1151" i="4"/>
  <c r="CY1152" i="4"/>
  <c r="CY1153" i="4"/>
  <c r="CY1154" i="4"/>
  <c r="CY1155" i="4"/>
  <c r="CY1156" i="4"/>
  <c r="CY1157" i="4"/>
  <c r="CY1158" i="4"/>
  <c r="CY1159" i="4"/>
  <c r="CY1160" i="4"/>
  <c r="CY1161" i="4"/>
  <c r="CY1162" i="4"/>
  <c r="CY1163" i="4"/>
  <c r="CY1164" i="4"/>
  <c r="CY1165" i="4"/>
  <c r="CY1166" i="4"/>
  <c r="CY1167" i="4"/>
  <c r="CY1168" i="4"/>
  <c r="CY1169" i="4"/>
  <c r="CY1170" i="4"/>
  <c r="CY1171" i="4"/>
  <c r="CY1172" i="4"/>
  <c r="CY1173" i="4"/>
  <c r="CY1174" i="4"/>
  <c r="CY1175" i="4"/>
  <c r="CY1176" i="4"/>
  <c r="CY1177" i="4"/>
  <c r="CY1178" i="4"/>
  <c r="CY1179" i="4"/>
  <c r="CY1180" i="4"/>
  <c r="CY1181" i="4"/>
  <c r="CY1182" i="4"/>
  <c r="CY1183" i="4"/>
  <c r="CY1184" i="4"/>
  <c r="CY1185" i="4"/>
  <c r="CY1186" i="4"/>
  <c r="CY1187" i="4"/>
  <c r="CY1188" i="4"/>
  <c r="CY1189" i="4"/>
  <c r="CY1190" i="4"/>
  <c r="CY1191" i="4"/>
  <c r="CY1192" i="4"/>
  <c r="CY1193" i="4"/>
  <c r="CY1194" i="4"/>
  <c r="CY1195" i="4"/>
  <c r="CY1196" i="4"/>
  <c r="CY1197" i="4"/>
  <c r="CY1198" i="4"/>
  <c r="CY1199" i="4"/>
  <c r="CY1200" i="4"/>
  <c r="CY1201" i="4"/>
  <c r="CY1202" i="4"/>
  <c r="CY1203" i="4"/>
  <c r="CY1204" i="4"/>
  <c r="CY1205" i="4"/>
  <c r="CY1206" i="4"/>
  <c r="CY1207" i="4"/>
  <c r="CY1208" i="4"/>
  <c r="CY1209" i="4"/>
  <c r="CY1210" i="4"/>
  <c r="CY1211" i="4"/>
  <c r="CY1212" i="4"/>
  <c r="CY1213" i="4"/>
  <c r="CY1214" i="4"/>
  <c r="CY1215" i="4"/>
  <c r="CY1216" i="4"/>
  <c r="CY1217" i="4"/>
  <c r="CY1218" i="4"/>
  <c r="CY1219" i="4"/>
  <c r="CY1220" i="4"/>
  <c r="CY1221" i="4"/>
  <c r="CY1222" i="4"/>
  <c r="CY1223" i="4"/>
  <c r="CY1224" i="4"/>
  <c r="CY1225" i="4"/>
  <c r="CY1226" i="4"/>
  <c r="CY1227" i="4"/>
  <c r="CY1228" i="4"/>
  <c r="CY1229" i="4"/>
  <c r="CY1230" i="4"/>
  <c r="CY1231" i="4"/>
  <c r="CY1232" i="4"/>
  <c r="CY1233" i="4"/>
  <c r="CY1234" i="4"/>
  <c r="CY1235" i="4"/>
  <c r="CY1236" i="4"/>
  <c r="CY1237" i="4"/>
  <c r="CY1238" i="4"/>
  <c r="CY1239" i="4"/>
  <c r="CY1240" i="4"/>
  <c r="CY1241" i="4"/>
  <c r="CY1242" i="4"/>
  <c r="CY1243" i="4"/>
  <c r="CY1244" i="4"/>
  <c r="CY1245" i="4"/>
  <c r="CY1246" i="4"/>
  <c r="CY1247" i="4"/>
  <c r="CY1248" i="4"/>
  <c r="CY1249" i="4"/>
  <c r="CY1250" i="4"/>
  <c r="CY1251" i="4"/>
  <c r="CY1252" i="4"/>
  <c r="CY1253" i="4"/>
  <c r="CY1254" i="4"/>
  <c r="CY1255" i="4"/>
  <c r="CY1256" i="4"/>
  <c r="CY1257" i="4"/>
  <c r="CY1258" i="4"/>
  <c r="CY1259" i="4"/>
  <c r="CY1260" i="4"/>
  <c r="CY1261" i="4"/>
  <c r="CY1262" i="4"/>
  <c r="CY1263" i="4"/>
  <c r="CY1264" i="4"/>
  <c r="CY1265" i="4"/>
  <c r="CY1266" i="4"/>
  <c r="CY1267" i="4"/>
  <c r="CY1268" i="4"/>
  <c r="CY1269" i="4"/>
  <c r="CY1270" i="4"/>
  <c r="CY1271" i="4"/>
  <c r="CY1272" i="4"/>
  <c r="CY1273" i="4"/>
  <c r="CY1274" i="4"/>
  <c r="CY1275" i="4"/>
  <c r="CY1276" i="4"/>
  <c r="CY1277" i="4"/>
  <c r="CY1278" i="4"/>
  <c r="CY1279" i="4"/>
  <c r="CY1280" i="4"/>
  <c r="CY1281" i="4"/>
  <c r="CY1282" i="4"/>
  <c r="CY1283" i="4"/>
  <c r="CY1284" i="4"/>
  <c r="CY1285" i="4"/>
  <c r="CY1286" i="4"/>
  <c r="CY1287" i="4"/>
  <c r="CY1288" i="4"/>
  <c r="CY1289" i="4"/>
  <c r="CY1290" i="4"/>
  <c r="CY1291" i="4"/>
  <c r="CY1292" i="4"/>
  <c r="CY1293" i="4"/>
  <c r="CY1294" i="4"/>
  <c r="CY1295" i="4"/>
  <c r="CY1296" i="4"/>
  <c r="CY1297" i="4"/>
  <c r="CY1298" i="4"/>
  <c r="CY1299" i="4"/>
  <c r="CY1300" i="4"/>
  <c r="CY1301" i="4"/>
  <c r="CY1302" i="4"/>
  <c r="CY1303" i="4"/>
  <c r="CY1304" i="4"/>
  <c r="CY1305" i="4"/>
  <c r="CY1306" i="4"/>
  <c r="CY1307" i="4"/>
  <c r="CY1308" i="4"/>
  <c r="CY1309" i="4"/>
  <c r="CY1310" i="4"/>
  <c r="CY1311" i="4"/>
  <c r="CY1312" i="4"/>
  <c r="CY1313" i="4"/>
  <c r="CY1314" i="4"/>
  <c r="CY1315" i="4"/>
  <c r="CY1316" i="4"/>
  <c r="CY1317" i="4"/>
  <c r="CY1318" i="4"/>
  <c r="CY1319" i="4"/>
  <c r="CY1320" i="4"/>
  <c r="CY1321" i="4"/>
  <c r="CY1322" i="4"/>
  <c r="CY1323" i="4"/>
  <c r="CY1324" i="4"/>
  <c r="CY1325" i="4"/>
  <c r="CY1326" i="4"/>
  <c r="CY1327" i="4"/>
  <c r="CY1328" i="4"/>
  <c r="CY1329" i="4"/>
  <c r="CY1330" i="4"/>
  <c r="CY1331" i="4"/>
  <c r="CY1332" i="4"/>
  <c r="CY1333" i="4"/>
  <c r="CY1334" i="4"/>
  <c r="CY1335" i="4"/>
  <c r="CY1336" i="4"/>
  <c r="CY1337" i="4"/>
  <c r="CY1338" i="4"/>
  <c r="CY1339" i="4"/>
  <c r="CY1340" i="4"/>
  <c r="CY1341" i="4"/>
  <c r="CY1342" i="4"/>
  <c r="CY1343" i="4"/>
  <c r="CY1344" i="4"/>
  <c r="CY1345" i="4"/>
  <c r="CY1346" i="4"/>
  <c r="CY1347" i="4"/>
  <c r="CY1348" i="4"/>
  <c r="CY1349" i="4"/>
  <c r="CY1350" i="4"/>
  <c r="CY1351" i="4"/>
  <c r="CY1352" i="4"/>
  <c r="CY1353" i="4"/>
  <c r="CY1354" i="4"/>
  <c r="CY1355" i="4"/>
  <c r="CY1356" i="4"/>
  <c r="CY1357" i="4"/>
  <c r="CY1358" i="4"/>
  <c r="CY1359" i="4"/>
  <c r="CY1360" i="4"/>
  <c r="CY1361" i="4"/>
  <c r="CY1362" i="4"/>
  <c r="CY1363" i="4"/>
  <c r="CY1364" i="4"/>
  <c r="CY1365" i="4"/>
  <c r="CY1366" i="4"/>
  <c r="CY1367" i="4"/>
  <c r="CY1368" i="4"/>
  <c r="CY1369" i="4"/>
  <c r="CY1370" i="4"/>
  <c r="CY1371" i="4"/>
  <c r="CY1372" i="4"/>
  <c r="CY1373" i="4"/>
  <c r="CY1374" i="4"/>
  <c r="CY1375" i="4"/>
  <c r="CY1376" i="4"/>
  <c r="CY1377" i="4"/>
  <c r="CY1378" i="4"/>
  <c r="CY1379" i="4"/>
  <c r="CY1380" i="4"/>
  <c r="CY1381" i="4"/>
  <c r="CY1382" i="4"/>
  <c r="CY1383" i="4"/>
  <c r="CY1384" i="4"/>
  <c r="CY1385" i="4"/>
  <c r="CY1386" i="4"/>
  <c r="CY1387" i="4"/>
  <c r="CY1388" i="4"/>
  <c r="CY1389" i="4"/>
  <c r="CY1390" i="4"/>
  <c r="CY1391" i="4"/>
  <c r="CY1392" i="4"/>
  <c r="CY1393" i="4"/>
  <c r="CY1394" i="4"/>
  <c r="CY1395" i="4"/>
  <c r="CY1396" i="4"/>
  <c r="CY1397" i="4"/>
  <c r="CY1398" i="4"/>
  <c r="CY1399" i="4"/>
  <c r="CY1400" i="4"/>
  <c r="CY1401" i="4"/>
  <c r="CY1402" i="4"/>
  <c r="CY1403" i="4"/>
  <c r="CY1404" i="4"/>
  <c r="CY1405" i="4"/>
  <c r="CY1406" i="4"/>
  <c r="CY1407" i="4"/>
  <c r="CY1408" i="4"/>
  <c r="CY1409" i="4"/>
  <c r="CY1410" i="4"/>
  <c r="CY1411" i="4"/>
  <c r="CY1412" i="4"/>
  <c r="CY1413" i="4"/>
  <c r="CY1414" i="4"/>
  <c r="CY1415" i="4"/>
  <c r="CY1416" i="4"/>
  <c r="CY1417" i="4"/>
  <c r="CY1418" i="4"/>
  <c r="CY1419" i="4"/>
  <c r="CY1420" i="4"/>
  <c r="CY1421" i="4"/>
  <c r="CY1422" i="4"/>
  <c r="CY1423" i="4"/>
  <c r="CY1424" i="4"/>
  <c r="CY1425" i="4"/>
  <c r="CY1426" i="4"/>
  <c r="CY1427" i="4"/>
  <c r="CY1428" i="4"/>
  <c r="CY1429" i="4"/>
  <c r="CY1430" i="4"/>
  <c r="CY1431" i="4"/>
  <c r="CY1432" i="4"/>
  <c r="CY1433" i="4"/>
  <c r="CY1434" i="4"/>
  <c r="CY1435" i="4"/>
  <c r="CY1436" i="4"/>
  <c r="CY1437" i="4"/>
  <c r="CY1438" i="4"/>
  <c r="CY1439" i="4"/>
  <c r="CY1440" i="4"/>
  <c r="CY1441" i="4"/>
  <c r="CY1442" i="4"/>
  <c r="CY1443" i="4"/>
  <c r="CY1444" i="4"/>
  <c r="CY1445" i="4"/>
  <c r="CY1446" i="4"/>
  <c r="CY1447" i="4"/>
  <c r="CY1448" i="4"/>
  <c r="CY1449" i="4"/>
  <c r="CY1450" i="4"/>
  <c r="CY1451" i="4"/>
  <c r="CY1452" i="4"/>
  <c r="CY1453" i="4"/>
  <c r="CY1454" i="4"/>
  <c r="CY1455" i="4"/>
  <c r="CY1456" i="4"/>
  <c r="CY1457" i="4"/>
  <c r="CY1458" i="4"/>
  <c r="CY1459" i="4"/>
  <c r="CY1460" i="4"/>
  <c r="CY1461" i="4"/>
  <c r="CY1462" i="4"/>
  <c r="CY1463" i="4"/>
  <c r="CY1464" i="4"/>
  <c r="CY1465" i="4"/>
  <c r="CY1466" i="4"/>
  <c r="CY1467" i="4"/>
  <c r="CY1468" i="4"/>
  <c r="CY1469" i="4"/>
  <c r="CY1470" i="4"/>
  <c r="CY1471" i="4"/>
  <c r="CY1472" i="4"/>
  <c r="CY1473" i="4"/>
  <c r="CY1474" i="4"/>
  <c r="CY1475" i="4"/>
  <c r="CY1476" i="4"/>
  <c r="CY1477" i="4"/>
  <c r="CY1478" i="4"/>
  <c r="CY1479" i="4"/>
  <c r="CY1480" i="4"/>
  <c r="CY1481" i="4"/>
  <c r="CY1482" i="4"/>
  <c r="CY1483" i="4"/>
  <c r="CY1484" i="4"/>
  <c r="CY1485" i="4"/>
  <c r="CY1486" i="4"/>
  <c r="CY1487" i="4"/>
  <c r="CY1488" i="4"/>
  <c r="CY1489" i="4"/>
  <c r="CY1490" i="4"/>
  <c r="CY1491" i="4"/>
  <c r="CY1492" i="4"/>
  <c r="CY1493" i="4"/>
  <c r="CY1494" i="4"/>
  <c r="CY1495" i="4"/>
  <c r="CY1496" i="4"/>
  <c r="CY1497" i="4"/>
  <c r="CY1498" i="4"/>
  <c r="CY1499" i="4"/>
  <c r="CY1500" i="4"/>
  <c r="CY1501" i="4"/>
  <c r="CY1502" i="4"/>
  <c r="CY1503" i="4"/>
  <c r="CY1504" i="4"/>
  <c r="CY1505" i="4"/>
  <c r="CY1506" i="4"/>
  <c r="CY1507" i="4"/>
  <c r="CY1508" i="4"/>
  <c r="CY1509" i="4"/>
  <c r="CY1510" i="4"/>
  <c r="CY1511" i="4"/>
  <c r="CY1512" i="4"/>
  <c r="CY1513" i="4"/>
  <c r="CY1514" i="4"/>
  <c r="CY1515" i="4"/>
  <c r="CY1516" i="4"/>
  <c r="CY1517" i="4"/>
  <c r="CY1518" i="4"/>
  <c r="CY1519" i="4"/>
  <c r="CY1520" i="4"/>
  <c r="CY1521" i="4"/>
  <c r="CY1522" i="4"/>
  <c r="CY1523" i="4"/>
  <c r="CY1524" i="4"/>
  <c r="CY1525" i="4"/>
  <c r="CY1526" i="4"/>
  <c r="CY1527" i="4"/>
  <c r="CY1528" i="4"/>
  <c r="CY1529" i="4"/>
  <c r="CY1530" i="4"/>
  <c r="CY1531" i="4"/>
  <c r="CY1532" i="4"/>
  <c r="CY1533" i="4"/>
  <c r="CY1534" i="4"/>
  <c r="CY1535" i="4"/>
  <c r="CY1536" i="4"/>
  <c r="CY1537" i="4"/>
  <c r="CY1538" i="4"/>
  <c r="CY1539" i="4"/>
  <c r="CY1540" i="4"/>
  <c r="CY1541" i="4"/>
  <c r="CY1542" i="4"/>
  <c r="CY1543" i="4"/>
  <c r="CY1544" i="4"/>
  <c r="CY1545" i="4"/>
  <c r="CY1546" i="4"/>
  <c r="CY1547" i="4"/>
  <c r="CY1548" i="4"/>
  <c r="CY1549" i="4"/>
  <c r="CY1550" i="4"/>
  <c r="CY1551" i="4"/>
  <c r="CY1552" i="4"/>
  <c r="CY1553" i="4"/>
  <c r="CY1554" i="4"/>
  <c r="CY1555" i="4"/>
  <c r="CY1556" i="4"/>
  <c r="CY1557" i="4"/>
  <c r="CY1558" i="4"/>
  <c r="CY1559" i="4"/>
  <c r="CY1560" i="4"/>
  <c r="CY1561" i="4"/>
  <c r="CY1562" i="4"/>
  <c r="CY1563" i="4"/>
  <c r="CY1564" i="4"/>
  <c r="CY1565" i="4"/>
  <c r="CY1566" i="4"/>
  <c r="CY1567" i="4"/>
  <c r="CY1568" i="4"/>
  <c r="CY1569" i="4"/>
  <c r="CY1570" i="4"/>
  <c r="CY1571" i="4"/>
  <c r="CY1572" i="4"/>
  <c r="CY1573" i="4"/>
  <c r="CY1574" i="4"/>
  <c r="CY1575" i="4"/>
  <c r="CY1576" i="4"/>
  <c r="CY1577" i="4"/>
  <c r="CY1578" i="4"/>
  <c r="CY1579" i="4"/>
  <c r="CY1580" i="4"/>
  <c r="CY1581" i="4"/>
  <c r="CY1582" i="4"/>
  <c r="CY1583" i="4"/>
  <c r="CY1584" i="4"/>
  <c r="CY1585" i="4"/>
  <c r="CY1586" i="4"/>
  <c r="CY1587" i="4"/>
  <c r="CY1588" i="4"/>
  <c r="CY1589" i="4"/>
  <c r="CY1590" i="4"/>
  <c r="CY1591" i="4"/>
  <c r="CY1592" i="4"/>
  <c r="CY1593" i="4"/>
  <c r="CY1594" i="4"/>
  <c r="CY1595" i="4"/>
  <c r="CY1596" i="4"/>
  <c r="CY1597" i="4"/>
  <c r="CY1598" i="4"/>
  <c r="CY1599" i="4"/>
  <c r="CY1600" i="4"/>
  <c r="CY1601" i="4"/>
  <c r="CY1602" i="4"/>
  <c r="CY1603" i="4"/>
  <c r="CY1604" i="4"/>
  <c r="CY1605" i="4"/>
  <c r="CY1606" i="4"/>
  <c r="CY1607" i="4"/>
  <c r="CY1608" i="4"/>
  <c r="CY1609" i="4"/>
  <c r="CY1610" i="4"/>
  <c r="CY1611" i="4"/>
  <c r="CY1612" i="4"/>
  <c r="CY1613" i="4"/>
  <c r="CY1614" i="4"/>
  <c r="CY1615" i="4"/>
  <c r="CY1616" i="4"/>
  <c r="CY1617" i="4"/>
  <c r="CY1618" i="4"/>
  <c r="CY1619" i="4"/>
  <c r="CY1620" i="4"/>
  <c r="CY1621" i="4"/>
  <c r="CY1622" i="4"/>
  <c r="CY1623" i="4"/>
  <c r="CY1624" i="4"/>
  <c r="CY1625" i="4"/>
  <c r="CY1626" i="4"/>
  <c r="CY1627" i="4"/>
  <c r="CY1628" i="4"/>
  <c r="CY1629" i="4"/>
  <c r="CY1630" i="4"/>
  <c r="CY1631" i="4"/>
  <c r="CY1632" i="4"/>
  <c r="CY1633" i="4"/>
  <c r="CY1634" i="4"/>
  <c r="CY1635" i="4"/>
  <c r="CY1636" i="4"/>
  <c r="CY1637" i="4"/>
  <c r="CY1638" i="4"/>
  <c r="CY1639" i="4"/>
  <c r="CY1640" i="4"/>
  <c r="CY1641" i="4"/>
  <c r="CY1642" i="4"/>
  <c r="CY1643" i="4"/>
  <c r="CY1644" i="4"/>
  <c r="CY1645" i="4"/>
  <c r="CY1646" i="4"/>
  <c r="CY1647" i="4"/>
  <c r="CY1648" i="4"/>
  <c r="CY1649" i="4"/>
  <c r="CY1650" i="4"/>
  <c r="CY1651" i="4"/>
  <c r="CY1652" i="4"/>
  <c r="CY1653" i="4"/>
  <c r="CY1654" i="4"/>
  <c r="CY1655" i="4"/>
  <c r="CY1656" i="4"/>
  <c r="CY1657" i="4"/>
  <c r="CY1658" i="4"/>
  <c r="CY1659" i="4"/>
  <c r="CY1660" i="4"/>
  <c r="CY1661" i="4"/>
  <c r="CY1662" i="4"/>
  <c r="CY1663" i="4"/>
  <c r="CY1664" i="4"/>
  <c r="CY1665" i="4"/>
  <c r="CY1666" i="4"/>
  <c r="CY1667" i="4"/>
  <c r="CY1668" i="4"/>
  <c r="CY1669" i="4"/>
  <c r="CY1670" i="4"/>
  <c r="CY1671" i="4"/>
  <c r="CY1672" i="4"/>
  <c r="CY1673" i="4"/>
  <c r="CY1674" i="4"/>
  <c r="CY1675" i="4"/>
  <c r="CY1676" i="4"/>
  <c r="CY1677" i="4"/>
  <c r="CY1678" i="4"/>
  <c r="CY1679" i="4"/>
  <c r="CY1680" i="4"/>
  <c r="CY1681" i="4"/>
  <c r="CY1682" i="4"/>
  <c r="CY1683" i="4"/>
  <c r="CY1684" i="4"/>
  <c r="CY1685" i="4"/>
  <c r="CY1686" i="4"/>
  <c r="CY1687" i="4"/>
  <c r="CY1688" i="4"/>
  <c r="CY1689" i="4"/>
  <c r="CY1690" i="4"/>
  <c r="CY1691" i="4"/>
  <c r="CY1692" i="4"/>
  <c r="CY1693" i="4"/>
  <c r="CY1694" i="4"/>
  <c r="CY1695" i="4"/>
  <c r="CY1696" i="4"/>
  <c r="CY1697" i="4"/>
  <c r="CY1698" i="4"/>
  <c r="CY1699" i="4"/>
  <c r="CY1700" i="4"/>
  <c r="CY1701" i="4"/>
  <c r="CY1702" i="4"/>
  <c r="CY1703" i="4"/>
  <c r="CY1704" i="4"/>
  <c r="CY1705" i="4"/>
  <c r="CY1706" i="4"/>
  <c r="CY1707" i="4"/>
  <c r="CY1708" i="4"/>
  <c r="CY1709" i="4"/>
  <c r="CY1710" i="4"/>
  <c r="CY1711" i="4"/>
  <c r="CY1712" i="4"/>
  <c r="CY1713" i="4"/>
  <c r="CY1714" i="4"/>
  <c r="CY1715" i="4"/>
  <c r="CY1716" i="4"/>
  <c r="CY1717" i="4"/>
  <c r="CY1718" i="4"/>
  <c r="CY1719" i="4"/>
  <c r="CY1720" i="4"/>
  <c r="CY1721" i="4"/>
  <c r="CY1722" i="4"/>
  <c r="CY1723" i="4"/>
  <c r="CY1724" i="4"/>
  <c r="CY1725" i="4"/>
  <c r="CY1726" i="4"/>
  <c r="CY1727" i="4"/>
  <c r="CY1728" i="4"/>
  <c r="CY1729" i="4"/>
  <c r="CY1730" i="4"/>
  <c r="CY1731" i="4"/>
  <c r="CY1732" i="4"/>
  <c r="CY1733" i="4"/>
  <c r="CY1734" i="4"/>
  <c r="CY1735" i="4"/>
  <c r="CY1736" i="4"/>
  <c r="CY1737" i="4"/>
  <c r="CY1738" i="4"/>
  <c r="CY1739" i="4"/>
  <c r="CY1740" i="4"/>
  <c r="CY1741" i="4"/>
  <c r="CY1742" i="4"/>
  <c r="CY1743" i="4"/>
  <c r="CY1744" i="4"/>
  <c r="CY1745" i="4"/>
  <c r="CY1746" i="4"/>
  <c r="CY1747" i="4"/>
  <c r="CY1748" i="4"/>
  <c r="CY1749" i="4"/>
  <c r="CY1750" i="4"/>
  <c r="CY1751" i="4"/>
  <c r="CY1752" i="4"/>
  <c r="CY1753" i="4"/>
  <c r="CY1754" i="4"/>
  <c r="CY1755" i="4"/>
  <c r="CY1756" i="4"/>
  <c r="CY1757" i="4"/>
  <c r="CY1758" i="4"/>
  <c r="CY1759" i="4"/>
  <c r="CY1760" i="4"/>
  <c r="CY1761" i="4"/>
  <c r="CY1762" i="4"/>
  <c r="CY1763" i="4"/>
  <c r="CY1764" i="4"/>
  <c r="CY1765" i="4"/>
  <c r="CY1766" i="4"/>
  <c r="CY1767" i="4"/>
  <c r="CY1768" i="4"/>
  <c r="CY1769" i="4"/>
  <c r="CY1770" i="4"/>
  <c r="CY1771" i="4"/>
  <c r="CY1772" i="4"/>
  <c r="CY1773" i="4"/>
  <c r="CY1774" i="4"/>
  <c r="CY1775" i="4"/>
  <c r="CY1776" i="4"/>
  <c r="CY1777" i="4"/>
  <c r="CY1778" i="4"/>
  <c r="CY1779" i="4"/>
  <c r="CY1780" i="4"/>
  <c r="CY1781" i="4"/>
  <c r="CY1782" i="4"/>
  <c r="CY1783" i="4"/>
  <c r="CY1784" i="4"/>
  <c r="CY1785" i="4"/>
  <c r="CY1786" i="4"/>
  <c r="CY1787" i="4"/>
  <c r="CY1788" i="4"/>
  <c r="CY1789" i="4"/>
  <c r="CY1790" i="4"/>
  <c r="CY1791" i="4"/>
  <c r="CY1792" i="4"/>
  <c r="CY1793" i="4"/>
  <c r="CY1794" i="4"/>
  <c r="CY1795" i="4"/>
  <c r="CY1796" i="4"/>
  <c r="CY1797" i="4"/>
  <c r="CY1798" i="4"/>
  <c r="CY1799" i="4"/>
  <c r="CY1800" i="4"/>
  <c r="CY1801" i="4"/>
  <c r="CY1802" i="4"/>
  <c r="CY1803" i="4"/>
  <c r="CY1804" i="4"/>
  <c r="CY1805" i="4"/>
  <c r="CY1806" i="4"/>
  <c r="CY1807" i="4"/>
  <c r="CY1808" i="4"/>
  <c r="CY1809" i="4"/>
  <c r="CY1810" i="4"/>
  <c r="CY1811" i="4"/>
  <c r="CY1812" i="4"/>
  <c r="CY1813" i="4"/>
  <c r="CY1814" i="4"/>
  <c r="CY1815" i="4"/>
  <c r="CY1816" i="4"/>
  <c r="CY1817" i="4"/>
  <c r="CY1818" i="4"/>
  <c r="CY1819" i="4"/>
  <c r="CY1820" i="4"/>
  <c r="CY1821" i="4"/>
  <c r="CY1822" i="4"/>
  <c r="CY1823" i="4"/>
  <c r="CY1824" i="4"/>
  <c r="CY1825" i="4"/>
  <c r="CY1826" i="4"/>
  <c r="CY1827" i="4"/>
  <c r="CY1828" i="4"/>
  <c r="CY1829" i="4"/>
  <c r="CY1830" i="4"/>
  <c r="CY1831" i="4"/>
  <c r="CY1832" i="4"/>
  <c r="CY1833" i="4"/>
  <c r="CY1834" i="4"/>
  <c r="CY1835" i="4"/>
  <c r="CY1836" i="4"/>
  <c r="CY1837" i="4"/>
  <c r="CY1838" i="4"/>
  <c r="CY1839" i="4"/>
  <c r="CY1840" i="4"/>
  <c r="CY1841" i="4"/>
  <c r="CY1842" i="4"/>
  <c r="CY1843" i="4"/>
  <c r="CY1844" i="4"/>
  <c r="CY1845" i="4"/>
  <c r="CY1846" i="4"/>
  <c r="CY1847" i="4"/>
  <c r="CY1848" i="4"/>
  <c r="CY1849" i="4"/>
  <c r="CY1850" i="4"/>
  <c r="CY1851" i="4"/>
  <c r="CY1852" i="4"/>
  <c r="CY1853" i="4"/>
  <c r="CY1854" i="4"/>
  <c r="CY1855" i="4"/>
  <c r="CY1856" i="4"/>
  <c r="CY1857" i="4"/>
  <c r="CY1858" i="4"/>
  <c r="CY1859" i="4"/>
  <c r="CY1860" i="4"/>
  <c r="CY1861" i="4"/>
  <c r="CY1862" i="4"/>
  <c r="CY1863" i="4"/>
  <c r="CY1864" i="4"/>
  <c r="CY1865" i="4"/>
  <c r="CY1866" i="4"/>
  <c r="CY1867" i="4"/>
  <c r="CY1868" i="4"/>
  <c r="CY1869" i="4"/>
  <c r="CY1870" i="4"/>
  <c r="CY1871" i="4"/>
  <c r="CY1872" i="4"/>
  <c r="CY1873" i="4"/>
  <c r="CY1874" i="4"/>
  <c r="CY1875" i="4"/>
  <c r="CY1876" i="4"/>
  <c r="CY1877" i="4"/>
  <c r="CY1878" i="4"/>
  <c r="CY1879" i="4"/>
  <c r="CY1880" i="4"/>
  <c r="CY1881" i="4"/>
  <c r="CY1882" i="4"/>
  <c r="CY1883" i="4"/>
  <c r="CY1884" i="4"/>
  <c r="CY1885" i="4"/>
  <c r="CY1886" i="4"/>
  <c r="CY1887" i="4"/>
  <c r="CY1888" i="4"/>
  <c r="CY1889" i="4"/>
  <c r="CY1890" i="4"/>
  <c r="CY1891" i="4"/>
  <c r="CY1892" i="4"/>
  <c r="CY1893" i="4"/>
  <c r="CY1894" i="4"/>
  <c r="CY1895" i="4"/>
  <c r="CY1896" i="4"/>
  <c r="CY1897" i="4"/>
  <c r="CY1898" i="4"/>
  <c r="CY1899" i="4"/>
  <c r="CY1900" i="4"/>
  <c r="CY1901" i="4"/>
  <c r="CY1902" i="4"/>
  <c r="CY1903" i="4"/>
  <c r="CY1904" i="4"/>
  <c r="CY1905" i="4"/>
  <c r="CY1906" i="4"/>
  <c r="CY1907" i="4"/>
  <c r="CY1908" i="4"/>
  <c r="CY1909" i="4"/>
  <c r="CY1910" i="4"/>
  <c r="CY1911" i="4"/>
  <c r="CY1912" i="4"/>
  <c r="CY1913" i="4"/>
  <c r="CY1914" i="4"/>
  <c r="CY1915" i="4"/>
  <c r="CY1916" i="4"/>
  <c r="CY1917" i="4"/>
  <c r="CY1918" i="4"/>
  <c r="CY1919" i="4"/>
  <c r="CY1920" i="4"/>
  <c r="CY1921" i="4"/>
  <c r="CY1922" i="4"/>
  <c r="CY1923" i="4"/>
  <c r="CY1924" i="4"/>
  <c r="CY1925" i="4"/>
  <c r="CY1926" i="4"/>
  <c r="CY1927" i="4"/>
  <c r="CY1928" i="4"/>
  <c r="CY1929" i="4"/>
  <c r="CY1930" i="4"/>
  <c r="CY1931" i="4"/>
  <c r="CY1932" i="4"/>
  <c r="CY1933" i="4"/>
  <c r="CY1934" i="4"/>
  <c r="CY1935" i="4"/>
  <c r="CY1936" i="4"/>
  <c r="CY1937" i="4"/>
  <c r="CY1938" i="4"/>
  <c r="CY1939" i="4"/>
  <c r="CY1940" i="4"/>
  <c r="CY1941" i="4"/>
  <c r="CY1942" i="4"/>
  <c r="CY1943" i="4"/>
  <c r="CY1944" i="4"/>
  <c r="CY1945" i="4"/>
  <c r="CY1946" i="4"/>
  <c r="CY1947" i="4"/>
  <c r="CY1948" i="4"/>
  <c r="CY1949" i="4"/>
  <c r="CY1950" i="4"/>
  <c r="CY1951" i="4"/>
  <c r="CY1952" i="4"/>
  <c r="CY1953" i="4"/>
  <c r="CY1954" i="4"/>
  <c r="CY1955" i="4"/>
  <c r="CY1956" i="4"/>
  <c r="CY1957" i="4"/>
  <c r="CY1958" i="4"/>
  <c r="CY1959" i="4"/>
  <c r="CY1960" i="4"/>
  <c r="CY1961" i="4"/>
  <c r="CY1962" i="4"/>
  <c r="CY1963" i="4"/>
  <c r="CY1964" i="4"/>
  <c r="CY1965" i="4"/>
  <c r="CY1966" i="4"/>
  <c r="CY1967" i="4"/>
  <c r="CY1968" i="4"/>
  <c r="CY1969" i="4"/>
  <c r="CY1970" i="4"/>
  <c r="CY1971" i="4"/>
  <c r="CY1972" i="4"/>
  <c r="CY1973" i="4"/>
  <c r="CY1974" i="4"/>
  <c r="CY1975" i="4"/>
  <c r="CY1976" i="4"/>
  <c r="CY1977" i="4"/>
  <c r="CY1978" i="4"/>
  <c r="CY1979" i="4"/>
  <c r="CY1980" i="4"/>
  <c r="CY1981" i="4"/>
  <c r="CY1982" i="4"/>
  <c r="CY1983" i="4"/>
  <c r="CY1984" i="4"/>
  <c r="CY1985" i="4"/>
  <c r="CY1986" i="4"/>
  <c r="CY1987" i="4"/>
  <c r="CY1988" i="4"/>
  <c r="CY1989" i="4"/>
  <c r="CY1990" i="4"/>
  <c r="CY1991" i="4"/>
  <c r="CY1992" i="4"/>
  <c r="CY1993" i="4"/>
  <c r="E48" i="8"/>
  <c r="G48" i="8"/>
  <c r="DP2" i="4"/>
  <c r="DQ2" i="4"/>
  <c r="DS2" i="4"/>
  <c r="DU2" i="4"/>
  <c r="DP3" i="4"/>
  <c r="DQ3" i="4"/>
  <c r="DS3" i="4"/>
  <c r="DU3" i="4"/>
  <c r="DP4" i="4"/>
  <c r="DQ4" i="4"/>
  <c r="DS4" i="4"/>
  <c r="DU4" i="4"/>
  <c r="DP5" i="4"/>
  <c r="DQ5" i="4"/>
  <c r="DS5" i="4"/>
  <c r="DU5" i="4"/>
  <c r="DP6" i="4"/>
  <c r="DQ6" i="4"/>
  <c r="DS6" i="4"/>
  <c r="DU6" i="4"/>
  <c r="DP7" i="4"/>
  <c r="DQ7" i="4"/>
  <c r="DS7" i="4"/>
  <c r="DU7" i="4"/>
  <c r="DP8" i="4"/>
  <c r="DQ8" i="4"/>
  <c r="DS8" i="4"/>
  <c r="DU8" i="4"/>
  <c r="DP9" i="4"/>
  <c r="DQ9" i="4"/>
  <c r="DS9" i="4"/>
  <c r="DU9" i="4"/>
  <c r="DP10" i="4"/>
  <c r="DQ10" i="4"/>
  <c r="DS10" i="4"/>
  <c r="DU10" i="4"/>
  <c r="DP11" i="4"/>
  <c r="DQ11" i="4"/>
  <c r="DS11" i="4"/>
  <c r="DU11" i="4"/>
  <c r="DP12" i="4"/>
  <c r="DQ12" i="4"/>
  <c r="DS12" i="4"/>
  <c r="DU12" i="4"/>
  <c r="DP13" i="4"/>
  <c r="DQ13" i="4"/>
  <c r="DS13" i="4"/>
  <c r="DU13" i="4"/>
  <c r="DP14" i="4"/>
  <c r="DQ14" i="4"/>
  <c r="DS14" i="4"/>
  <c r="DU14" i="4"/>
  <c r="DP15" i="4"/>
  <c r="DQ15" i="4"/>
  <c r="DS15" i="4"/>
  <c r="DU15" i="4"/>
  <c r="DP16" i="4"/>
  <c r="DQ16" i="4"/>
  <c r="DS16" i="4"/>
  <c r="DU16" i="4"/>
  <c r="DP17" i="4"/>
  <c r="DQ17" i="4"/>
  <c r="DS17" i="4"/>
  <c r="DU17" i="4"/>
  <c r="DP18" i="4"/>
  <c r="DQ18" i="4"/>
  <c r="DS18" i="4"/>
  <c r="DU18" i="4"/>
  <c r="DP19" i="4"/>
  <c r="DQ19" i="4"/>
  <c r="DS19" i="4"/>
  <c r="DU19" i="4"/>
  <c r="DP20" i="4"/>
  <c r="DQ20" i="4"/>
  <c r="DS20" i="4"/>
  <c r="DU20" i="4"/>
  <c r="DP21" i="4"/>
  <c r="DQ21" i="4"/>
  <c r="DS21" i="4"/>
  <c r="DU21" i="4"/>
  <c r="DP22" i="4"/>
  <c r="DQ22" i="4"/>
  <c r="DS22" i="4"/>
  <c r="DU22" i="4"/>
  <c r="DP23" i="4"/>
  <c r="DQ23" i="4"/>
  <c r="DS23" i="4"/>
  <c r="DU23" i="4"/>
  <c r="DP24" i="4"/>
  <c r="DQ24" i="4"/>
  <c r="DS24" i="4"/>
  <c r="DU24" i="4"/>
  <c r="DP25" i="4"/>
  <c r="DQ25" i="4"/>
  <c r="DS25" i="4"/>
  <c r="DU25" i="4"/>
  <c r="DP26" i="4"/>
  <c r="DQ26" i="4"/>
  <c r="DS26" i="4"/>
  <c r="DU26" i="4"/>
  <c r="DP27" i="4"/>
  <c r="DQ27" i="4"/>
  <c r="DS27" i="4"/>
  <c r="DU27" i="4"/>
  <c r="DP28" i="4"/>
  <c r="DQ28" i="4"/>
  <c r="DS28" i="4"/>
  <c r="DU28" i="4"/>
  <c r="DP29" i="4"/>
  <c r="DQ29" i="4"/>
  <c r="DS29" i="4"/>
  <c r="DU29" i="4"/>
  <c r="DP30" i="4"/>
  <c r="DQ30" i="4"/>
  <c r="DS30" i="4"/>
  <c r="DU30" i="4"/>
  <c r="DP31" i="4"/>
  <c r="DQ31" i="4"/>
  <c r="DS31" i="4"/>
  <c r="DU31" i="4"/>
  <c r="DP32" i="4"/>
  <c r="DQ32" i="4"/>
  <c r="DS32" i="4"/>
  <c r="DU32" i="4"/>
  <c r="DP33" i="4"/>
  <c r="DQ33" i="4"/>
  <c r="DS33" i="4"/>
  <c r="DU33" i="4"/>
  <c r="DP34" i="4"/>
  <c r="DQ34" i="4"/>
  <c r="DS34" i="4"/>
  <c r="DU34" i="4"/>
  <c r="DP35" i="4"/>
  <c r="DQ35" i="4"/>
  <c r="DS35" i="4"/>
  <c r="DU35" i="4"/>
  <c r="DP36" i="4"/>
  <c r="DQ36" i="4"/>
  <c r="DS36" i="4"/>
  <c r="DU36" i="4"/>
  <c r="DP37" i="4"/>
  <c r="DQ37" i="4"/>
  <c r="DS37" i="4"/>
  <c r="DU37" i="4"/>
  <c r="DP38" i="4"/>
  <c r="DQ38" i="4"/>
  <c r="DS38" i="4"/>
  <c r="DU38" i="4"/>
  <c r="DP39" i="4"/>
  <c r="DQ39" i="4"/>
  <c r="DS39" i="4"/>
  <c r="DU39" i="4"/>
  <c r="DP40" i="4"/>
  <c r="DQ40" i="4"/>
  <c r="DS40" i="4"/>
  <c r="DU40" i="4"/>
  <c r="DP41" i="4"/>
  <c r="DQ41" i="4"/>
  <c r="DS41" i="4"/>
  <c r="DU41" i="4"/>
  <c r="DP42" i="4"/>
  <c r="DQ42" i="4"/>
  <c r="DS42" i="4"/>
  <c r="DU42" i="4"/>
  <c r="DP43" i="4"/>
  <c r="DQ43" i="4"/>
  <c r="DS43" i="4"/>
  <c r="DU43" i="4"/>
  <c r="DP44" i="4"/>
  <c r="DQ44" i="4"/>
  <c r="DS44" i="4"/>
  <c r="DU44" i="4"/>
  <c r="DP45" i="4"/>
  <c r="DQ45" i="4"/>
  <c r="DS45" i="4"/>
  <c r="DU45" i="4"/>
  <c r="DP46" i="4"/>
  <c r="DQ46" i="4"/>
  <c r="DS46" i="4"/>
  <c r="DU46" i="4"/>
  <c r="DP47" i="4"/>
  <c r="DQ47" i="4"/>
  <c r="DS47" i="4"/>
  <c r="DU47" i="4"/>
  <c r="DP48" i="4"/>
  <c r="DQ48" i="4"/>
  <c r="DS48" i="4"/>
  <c r="DU48" i="4"/>
  <c r="DP49" i="4"/>
  <c r="DQ49" i="4"/>
  <c r="DS49" i="4"/>
  <c r="DU49" i="4"/>
  <c r="DP50" i="4"/>
  <c r="DQ50" i="4"/>
  <c r="DS50" i="4"/>
  <c r="DU50" i="4"/>
  <c r="DP51" i="4"/>
  <c r="DQ51" i="4"/>
  <c r="DS51" i="4"/>
  <c r="DU51" i="4"/>
  <c r="DP52" i="4"/>
  <c r="DQ52" i="4"/>
  <c r="DS52" i="4"/>
  <c r="DU52" i="4"/>
  <c r="DP53" i="4"/>
  <c r="DQ53" i="4"/>
  <c r="DS53" i="4"/>
  <c r="DU53" i="4"/>
  <c r="DP54" i="4"/>
  <c r="DQ54" i="4"/>
  <c r="DS54" i="4"/>
  <c r="DU54" i="4"/>
  <c r="DP55" i="4"/>
  <c r="DQ55" i="4"/>
  <c r="DS55" i="4"/>
  <c r="DU55" i="4"/>
  <c r="DP56" i="4"/>
  <c r="DQ56" i="4"/>
  <c r="DS56" i="4"/>
  <c r="DU56" i="4"/>
  <c r="DP57" i="4"/>
  <c r="DQ57" i="4"/>
  <c r="DS57" i="4"/>
  <c r="DU57" i="4"/>
  <c r="DP58" i="4"/>
  <c r="DQ58" i="4"/>
  <c r="DS58" i="4"/>
  <c r="DU58" i="4"/>
  <c r="DP59" i="4"/>
  <c r="DQ59" i="4"/>
  <c r="DS59" i="4"/>
  <c r="DU59" i="4"/>
  <c r="DP60" i="4"/>
  <c r="DQ60" i="4"/>
  <c r="DS60" i="4"/>
  <c r="DU60" i="4"/>
  <c r="DP61" i="4"/>
  <c r="DQ61" i="4"/>
  <c r="DS61" i="4"/>
  <c r="DU61" i="4"/>
  <c r="DP62" i="4"/>
  <c r="DQ62" i="4"/>
  <c r="DS62" i="4"/>
  <c r="DU62" i="4"/>
  <c r="DP63" i="4"/>
  <c r="DQ63" i="4"/>
  <c r="DS63" i="4"/>
  <c r="DU63" i="4"/>
  <c r="DP64" i="4"/>
  <c r="DQ64" i="4"/>
  <c r="DS64" i="4"/>
  <c r="DU64" i="4"/>
  <c r="DP65" i="4"/>
  <c r="DQ65" i="4"/>
  <c r="DS65" i="4"/>
  <c r="DU65" i="4"/>
  <c r="DP66" i="4"/>
  <c r="DQ66" i="4"/>
  <c r="DS66" i="4"/>
  <c r="DU66" i="4"/>
  <c r="DP67" i="4"/>
  <c r="DQ67" i="4"/>
  <c r="DS67" i="4"/>
  <c r="DU67" i="4"/>
  <c r="DP68" i="4"/>
  <c r="DQ68" i="4"/>
  <c r="DS68" i="4"/>
  <c r="DU68" i="4"/>
  <c r="DP69" i="4"/>
  <c r="DQ69" i="4"/>
  <c r="DS69" i="4"/>
  <c r="DU69" i="4"/>
  <c r="DP70" i="4"/>
  <c r="DQ70" i="4"/>
  <c r="DS70" i="4"/>
  <c r="DU70" i="4"/>
  <c r="DP71" i="4"/>
  <c r="DQ71" i="4"/>
  <c r="DS71" i="4"/>
  <c r="DU71" i="4"/>
  <c r="DP72" i="4"/>
  <c r="DQ72" i="4"/>
  <c r="DS72" i="4"/>
  <c r="DU72" i="4"/>
  <c r="DP73" i="4"/>
  <c r="DQ73" i="4"/>
  <c r="DS73" i="4"/>
  <c r="DU73" i="4"/>
  <c r="DP74" i="4"/>
  <c r="DQ74" i="4"/>
  <c r="DS74" i="4"/>
  <c r="DU74" i="4"/>
  <c r="DP75" i="4"/>
  <c r="DQ75" i="4"/>
  <c r="DS75" i="4"/>
  <c r="DU75" i="4"/>
  <c r="DP76" i="4"/>
  <c r="DQ76" i="4"/>
  <c r="DS76" i="4"/>
  <c r="DU76" i="4"/>
  <c r="DP77" i="4"/>
  <c r="DQ77" i="4"/>
  <c r="DS77" i="4"/>
  <c r="DU77" i="4"/>
  <c r="DP78" i="4"/>
  <c r="DQ78" i="4"/>
  <c r="DS78" i="4"/>
  <c r="DU78" i="4"/>
  <c r="DP79" i="4"/>
  <c r="DQ79" i="4"/>
  <c r="DS79" i="4"/>
  <c r="DU79" i="4"/>
  <c r="DP80" i="4"/>
  <c r="DQ80" i="4"/>
  <c r="DS80" i="4"/>
  <c r="DU80" i="4"/>
  <c r="DP81" i="4"/>
  <c r="DQ81" i="4"/>
  <c r="DS81" i="4"/>
  <c r="DU81" i="4"/>
  <c r="DP82" i="4"/>
  <c r="DQ82" i="4"/>
  <c r="DS82" i="4"/>
  <c r="DU82" i="4"/>
  <c r="DP83" i="4"/>
  <c r="DQ83" i="4"/>
  <c r="DS83" i="4"/>
  <c r="DU83" i="4"/>
  <c r="DP84" i="4"/>
  <c r="DQ84" i="4"/>
  <c r="DS84" i="4"/>
  <c r="DU84" i="4"/>
  <c r="DP85" i="4"/>
  <c r="DQ85" i="4"/>
  <c r="DS85" i="4"/>
  <c r="DU85" i="4"/>
  <c r="DP86" i="4"/>
  <c r="DQ86" i="4"/>
  <c r="DS86" i="4"/>
  <c r="DU86" i="4"/>
  <c r="DP87" i="4"/>
  <c r="DQ87" i="4"/>
  <c r="DS87" i="4"/>
  <c r="DU87" i="4"/>
  <c r="DP88" i="4"/>
  <c r="DQ88" i="4"/>
  <c r="DS88" i="4"/>
  <c r="DU88" i="4"/>
  <c r="DP89" i="4"/>
  <c r="DQ89" i="4"/>
  <c r="DS89" i="4"/>
  <c r="DU89" i="4"/>
  <c r="DP90" i="4"/>
  <c r="DQ90" i="4"/>
  <c r="DS90" i="4"/>
  <c r="DU90" i="4"/>
  <c r="DP91" i="4"/>
  <c r="DQ91" i="4"/>
  <c r="DS91" i="4"/>
  <c r="DU91" i="4"/>
  <c r="DP92" i="4"/>
  <c r="DQ92" i="4"/>
  <c r="DS92" i="4"/>
  <c r="DU92" i="4"/>
  <c r="DP93" i="4"/>
  <c r="DQ93" i="4"/>
  <c r="DS93" i="4"/>
  <c r="DU93" i="4"/>
  <c r="DP94" i="4"/>
  <c r="DQ94" i="4"/>
  <c r="DS94" i="4"/>
  <c r="DU94" i="4"/>
  <c r="DP95" i="4"/>
  <c r="DQ95" i="4"/>
  <c r="DS95" i="4"/>
  <c r="DU95" i="4"/>
  <c r="DP96" i="4"/>
  <c r="DQ96" i="4"/>
  <c r="DS96" i="4"/>
  <c r="DU96" i="4"/>
  <c r="DP97" i="4"/>
  <c r="DQ97" i="4"/>
  <c r="DS97" i="4"/>
  <c r="DU97" i="4"/>
  <c r="DP98" i="4"/>
  <c r="DQ98" i="4"/>
  <c r="DS98" i="4"/>
  <c r="DU98" i="4"/>
  <c r="DP99" i="4"/>
  <c r="DQ99" i="4"/>
  <c r="DS99" i="4"/>
  <c r="DU99" i="4"/>
  <c r="DP100" i="4"/>
  <c r="DQ100" i="4"/>
  <c r="DS100" i="4"/>
  <c r="DU100" i="4"/>
  <c r="DP101" i="4"/>
  <c r="DQ101" i="4"/>
  <c r="DS101" i="4"/>
  <c r="DU101" i="4"/>
  <c r="DP102" i="4"/>
  <c r="DQ102" i="4"/>
  <c r="DS102" i="4"/>
  <c r="DU102" i="4"/>
  <c r="DP103" i="4"/>
  <c r="DQ103" i="4"/>
  <c r="DS103" i="4"/>
  <c r="DU103" i="4"/>
  <c r="DP104" i="4"/>
  <c r="DQ104" i="4"/>
  <c r="DS104" i="4"/>
  <c r="DU104" i="4"/>
  <c r="DP105" i="4"/>
  <c r="DQ105" i="4"/>
  <c r="DS105" i="4"/>
  <c r="DU105" i="4"/>
  <c r="DP106" i="4"/>
  <c r="DQ106" i="4"/>
  <c r="DS106" i="4"/>
  <c r="DU106" i="4"/>
  <c r="DP107" i="4"/>
  <c r="DQ107" i="4"/>
  <c r="DS107" i="4"/>
  <c r="DU107" i="4"/>
  <c r="DP108" i="4"/>
  <c r="DQ108" i="4"/>
  <c r="DS108" i="4"/>
  <c r="DU108" i="4"/>
  <c r="DP109" i="4"/>
  <c r="DQ109" i="4"/>
  <c r="DS109" i="4"/>
  <c r="DU109" i="4"/>
  <c r="DP110" i="4"/>
  <c r="DQ110" i="4"/>
  <c r="DS110" i="4"/>
  <c r="DU110" i="4"/>
  <c r="DP111" i="4"/>
  <c r="DQ111" i="4"/>
  <c r="DS111" i="4"/>
  <c r="DU111" i="4"/>
  <c r="DP112" i="4"/>
  <c r="DQ112" i="4"/>
  <c r="DS112" i="4"/>
  <c r="DU112" i="4"/>
  <c r="DP113" i="4"/>
  <c r="DQ113" i="4"/>
  <c r="DS113" i="4"/>
  <c r="DU113" i="4"/>
  <c r="DP114" i="4"/>
  <c r="DQ114" i="4"/>
  <c r="DS114" i="4"/>
  <c r="DU114" i="4"/>
  <c r="DP115" i="4"/>
  <c r="DQ115" i="4"/>
  <c r="DS115" i="4"/>
  <c r="DU115" i="4"/>
  <c r="DP116" i="4"/>
  <c r="DQ116" i="4"/>
  <c r="DS116" i="4"/>
  <c r="DU116" i="4"/>
  <c r="DP117" i="4"/>
  <c r="DQ117" i="4"/>
  <c r="DS117" i="4"/>
  <c r="DU117" i="4"/>
  <c r="DP118" i="4"/>
  <c r="DQ118" i="4"/>
  <c r="DS118" i="4"/>
  <c r="DU118" i="4"/>
  <c r="DP119" i="4"/>
  <c r="DQ119" i="4"/>
  <c r="DS119" i="4"/>
  <c r="DU119" i="4"/>
  <c r="DP120" i="4"/>
  <c r="DQ120" i="4"/>
  <c r="DS120" i="4"/>
  <c r="DU120" i="4"/>
  <c r="DP121" i="4"/>
  <c r="DQ121" i="4"/>
  <c r="DS121" i="4"/>
  <c r="DU121" i="4"/>
  <c r="DP122" i="4"/>
  <c r="DQ122" i="4"/>
  <c r="DS122" i="4"/>
  <c r="DU122" i="4"/>
  <c r="DP123" i="4"/>
  <c r="DQ123" i="4"/>
  <c r="DS123" i="4"/>
  <c r="DU123" i="4"/>
  <c r="DP124" i="4"/>
  <c r="DQ124" i="4"/>
  <c r="DS124" i="4"/>
  <c r="DU124" i="4"/>
  <c r="DP125" i="4"/>
  <c r="DQ125" i="4"/>
  <c r="DS125" i="4"/>
  <c r="DU125" i="4"/>
  <c r="DP126" i="4"/>
  <c r="DQ126" i="4"/>
  <c r="DS126" i="4"/>
  <c r="DU126" i="4"/>
  <c r="DP127" i="4"/>
  <c r="DQ127" i="4"/>
  <c r="DS127" i="4"/>
  <c r="DU127" i="4"/>
  <c r="DP128" i="4"/>
  <c r="DQ128" i="4"/>
  <c r="DS128" i="4"/>
  <c r="DU128" i="4"/>
  <c r="DP129" i="4"/>
  <c r="DQ129" i="4"/>
  <c r="DS129" i="4"/>
  <c r="DU129" i="4"/>
  <c r="DP130" i="4"/>
  <c r="DQ130" i="4"/>
  <c r="DS130" i="4"/>
  <c r="DU130" i="4"/>
  <c r="DP131" i="4"/>
  <c r="DQ131" i="4"/>
  <c r="DS131" i="4"/>
  <c r="DU131" i="4"/>
  <c r="DP132" i="4"/>
  <c r="DQ132" i="4"/>
  <c r="DS132" i="4"/>
  <c r="DU132" i="4"/>
  <c r="DP133" i="4"/>
  <c r="DQ133" i="4"/>
  <c r="DS133" i="4"/>
  <c r="DU133" i="4"/>
  <c r="DP134" i="4"/>
  <c r="DQ134" i="4"/>
  <c r="DS134" i="4"/>
  <c r="DU134" i="4"/>
  <c r="DP135" i="4"/>
  <c r="DQ135" i="4"/>
  <c r="DS135" i="4"/>
  <c r="DU135" i="4"/>
  <c r="DP136" i="4"/>
  <c r="DQ136" i="4"/>
  <c r="DS136" i="4"/>
  <c r="DU136" i="4"/>
  <c r="DP137" i="4"/>
  <c r="DQ137" i="4"/>
  <c r="DS137" i="4"/>
  <c r="DU137" i="4"/>
  <c r="DP138" i="4"/>
  <c r="DQ138" i="4"/>
  <c r="DS138" i="4"/>
  <c r="DU138" i="4"/>
  <c r="DP139" i="4"/>
  <c r="DQ139" i="4"/>
  <c r="DS139" i="4"/>
  <c r="DU139" i="4"/>
  <c r="DP140" i="4"/>
  <c r="DQ140" i="4"/>
  <c r="DS140" i="4"/>
  <c r="DU140" i="4"/>
  <c r="DP141" i="4"/>
  <c r="DQ141" i="4"/>
  <c r="DS141" i="4"/>
  <c r="DU141" i="4"/>
  <c r="DP142" i="4"/>
  <c r="DQ142" i="4"/>
  <c r="DS142" i="4"/>
  <c r="DU142" i="4"/>
  <c r="DP143" i="4"/>
  <c r="DQ143" i="4"/>
  <c r="DS143" i="4"/>
  <c r="DU143" i="4"/>
  <c r="DP144" i="4"/>
  <c r="DQ144" i="4"/>
  <c r="DS144" i="4"/>
  <c r="DU144" i="4"/>
  <c r="DP145" i="4"/>
  <c r="DQ145" i="4"/>
  <c r="DS145" i="4"/>
  <c r="DU145" i="4"/>
  <c r="DP146" i="4"/>
  <c r="DQ146" i="4"/>
  <c r="DS146" i="4"/>
  <c r="DU146" i="4"/>
  <c r="DP147" i="4"/>
  <c r="DQ147" i="4"/>
  <c r="DS147" i="4"/>
  <c r="DU147" i="4"/>
  <c r="DP148" i="4"/>
  <c r="DQ148" i="4"/>
  <c r="DS148" i="4"/>
  <c r="DU148" i="4"/>
  <c r="DP149" i="4"/>
  <c r="DQ149" i="4"/>
  <c r="DS149" i="4"/>
  <c r="DU149" i="4"/>
  <c r="DP150" i="4"/>
  <c r="DQ150" i="4"/>
  <c r="DS150" i="4"/>
  <c r="DU150" i="4"/>
  <c r="DP151" i="4"/>
  <c r="DQ151" i="4"/>
  <c r="DS151" i="4"/>
  <c r="DU151" i="4"/>
  <c r="DP152" i="4"/>
  <c r="DQ152" i="4"/>
  <c r="DS152" i="4"/>
  <c r="DU152" i="4"/>
  <c r="DP153" i="4"/>
  <c r="DQ153" i="4"/>
  <c r="DS153" i="4"/>
  <c r="DU153" i="4"/>
  <c r="DP154" i="4"/>
  <c r="DQ154" i="4"/>
  <c r="DS154" i="4"/>
  <c r="DU154" i="4"/>
  <c r="DP155" i="4"/>
  <c r="DQ155" i="4"/>
  <c r="DS155" i="4"/>
  <c r="DU155" i="4"/>
  <c r="DP156" i="4"/>
  <c r="DQ156" i="4"/>
  <c r="DS156" i="4"/>
  <c r="DU156" i="4"/>
  <c r="DP157" i="4"/>
  <c r="DQ157" i="4"/>
  <c r="DS157" i="4"/>
  <c r="DU157" i="4"/>
  <c r="DP158" i="4"/>
  <c r="DQ158" i="4"/>
  <c r="DS158" i="4"/>
  <c r="DU158" i="4"/>
  <c r="DP159" i="4"/>
  <c r="DQ159" i="4"/>
  <c r="DS159" i="4"/>
  <c r="DU159" i="4"/>
  <c r="DP160" i="4"/>
  <c r="DQ160" i="4"/>
  <c r="DS160" i="4"/>
  <c r="DU160" i="4"/>
  <c r="DP161" i="4"/>
  <c r="DQ161" i="4"/>
  <c r="DS161" i="4"/>
  <c r="DU161" i="4"/>
  <c r="DP162" i="4"/>
  <c r="DQ162" i="4"/>
  <c r="DS162" i="4"/>
  <c r="DU162" i="4"/>
  <c r="DP163" i="4"/>
  <c r="DQ163" i="4"/>
  <c r="DS163" i="4"/>
  <c r="DU163" i="4"/>
  <c r="DP164" i="4"/>
  <c r="DQ164" i="4"/>
  <c r="DS164" i="4"/>
  <c r="DU164" i="4"/>
  <c r="DP165" i="4"/>
  <c r="DQ165" i="4"/>
  <c r="DS165" i="4"/>
  <c r="DU165" i="4"/>
  <c r="DP166" i="4"/>
  <c r="DQ166" i="4"/>
  <c r="DS166" i="4"/>
  <c r="DU166" i="4"/>
  <c r="DP167" i="4"/>
  <c r="DQ167" i="4"/>
  <c r="DS167" i="4"/>
  <c r="DU167" i="4"/>
  <c r="DP168" i="4"/>
  <c r="DQ168" i="4"/>
  <c r="DS168" i="4"/>
  <c r="DU168" i="4"/>
  <c r="DP169" i="4"/>
  <c r="DQ169" i="4"/>
  <c r="DS169" i="4"/>
  <c r="DU169" i="4"/>
  <c r="DP170" i="4"/>
  <c r="DQ170" i="4"/>
  <c r="DS170" i="4"/>
  <c r="DU170" i="4"/>
  <c r="DP171" i="4"/>
  <c r="DQ171" i="4"/>
  <c r="DS171" i="4"/>
  <c r="DU171" i="4"/>
  <c r="DP172" i="4"/>
  <c r="DQ172" i="4"/>
  <c r="DS172" i="4"/>
  <c r="DU172" i="4"/>
  <c r="DP173" i="4"/>
  <c r="DQ173" i="4"/>
  <c r="DS173" i="4"/>
  <c r="DU173" i="4"/>
  <c r="DP174" i="4"/>
  <c r="DQ174" i="4"/>
  <c r="DS174" i="4"/>
  <c r="DU174" i="4"/>
  <c r="DP175" i="4"/>
  <c r="DQ175" i="4"/>
  <c r="DS175" i="4"/>
  <c r="DU175" i="4"/>
  <c r="DP176" i="4"/>
  <c r="DQ176" i="4"/>
  <c r="DS176" i="4"/>
  <c r="DU176" i="4"/>
  <c r="DP177" i="4"/>
  <c r="DQ177" i="4"/>
  <c r="DS177" i="4"/>
  <c r="DU177" i="4"/>
  <c r="DP178" i="4"/>
  <c r="DQ178" i="4"/>
  <c r="DS178" i="4"/>
  <c r="DU178" i="4"/>
  <c r="DP179" i="4"/>
  <c r="DQ179" i="4"/>
  <c r="DS179" i="4"/>
  <c r="DU179" i="4"/>
  <c r="DP180" i="4"/>
  <c r="DQ180" i="4"/>
  <c r="DS180" i="4"/>
  <c r="DU180" i="4"/>
  <c r="DP181" i="4"/>
  <c r="DQ181" i="4"/>
  <c r="DS181" i="4"/>
  <c r="DU181" i="4"/>
  <c r="DP182" i="4"/>
  <c r="DQ182" i="4"/>
  <c r="DS182" i="4"/>
  <c r="DU182" i="4"/>
  <c r="DP183" i="4"/>
  <c r="DQ183" i="4"/>
  <c r="DS183" i="4"/>
  <c r="DU183" i="4"/>
  <c r="DP184" i="4"/>
  <c r="DQ184" i="4"/>
  <c r="DS184" i="4"/>
  <c r="DU184" i="4"/>
  <c r="DP185" i="4"/>
  <c r="DQ185" i="4"/>
  <c r="DS185" i="4"/>
  <c r="DU185" i="4"/>
  <c r="DP186" i="4"/>
  <c r="DQ186" i="4"/>
  <c r="DS186" i="4"/>
  <c r="DU186" i="4"/>
  <c r="DP187" i="4"/>
  <c r="DQ187" i="4"/>
  <c r="DS187" i="4"/>
  <c r="DU187" i="4"/>
  <c r="DP188" i="4"/>
  <c r="DQ188" i="4"/>
  <c r="DS188" i="4"/>
  <c r="DU188" i="4"/>
  <c r="DP189" i="4"/>
  <c r="DQ189" i="4"/>
  <c r="DS189" i="4"/>
  <c r="DU189" i="4"/>
  <c r="DP190" i="4"/>
  <c r="DQ190" i="4"/>
  <c r="DS190" i="4"/>
  <c r="DU190" i="4"/>
  <c r="DP191" i="4"/>
  <c r="DQ191" i="4"/>
  <c r="DS191" i="4"/>
  <c r="DU191" i="4"/>
  <c r="DP192" i="4"/>
  <c r="DQ192" i="4"/>
  <c r="DS192" i="4"/>
  <c r="DU192" i="4"/>
  <c r="DP193" i="4"/>
  <c r="DQ193" i="4"/>
  <c r="DS193" i="4"/>
  <c r="DU193" i="4"/>
  <c r="DP194" i="4"/>
  <c r="DQ194" i="4"/>
  <c r="DS194" i="4"/>
  <c r="DU194" i="4"/>
  <c r="DP195" i="4"/>
  <c r="DQ195" i="4"/>
  <c r="DS195" i="4"/>
  <c r="DU195" i="4"/>
  <c r="DP196" i="4"/>
  <c r="DQ196" i="4"/>
  <c r="DS196" i="4"/>
  <c r="DU196" i="4"/>
  <c r="DP197" i="4"/>
  <c r="DQ197" i="4"/>
  <c r="DS197" i="4"/>
  <c r="DU197" i="4"/>
  <c r="DP198" i="4"/>
  <c r="DQ198" i="4"/>
  <c r="DS198" i="4"/>
  <c r="DU198" i="4"/>
  <c r="DP199" i="4"/>
  <c r="DQ199" i="4"/>
  <c r="DS199" i="4"/>
  <c r="DU199" i="4"/>
  <c r="DP200" i="4"/>
  <c r="DQ200" i="4"/>
  <c r="DS200" i="4"/>
  <c r="DU200" i="4"/>
  <c r="DP201" i="4"/>
  <c r="DQ201" i="4"/>
  <c r="DS201" i="4"/>
  <c r="DU201" i="4"/>
  <c r="DP202" i="4"/>
  <c r="DQ202" i="4"/>
  <c r="DS202" i="4"/>
  <c r="DU202" i="4"/>
  <c r="DP203" i="4"/>
  <c r="DQ203" i="4"/>
  <c r="DS203" i="4"/>
  <c r="DU203" i="4"/>
  <c r="DP204" i="4"/>
  <c r="DQ204" i="4"/>
  <c r="DS204" i="4"/>
  <c r="DU204" i="4"/>
  <c r="DP205" i="4"/>
  <c r="DQ205" i="4"/>
  <c r="DS205" i="4"/>
  <c r="DU205" i="4"/>
  <c r="DP206" i="4"/>
  <c r="DQ206" i="4"/>
  <c r="DS206" i="4"/>
  <c r="DU206" i="4"/>
  <c r="DP207" i="4"/>
  <c r="DQ207" i="4"/>
  <c r="DS207" i="4"/>
  <c r="DU207" i="4"/>
  <c r="DP208" i="4"/>
  <c r="DQ208" i="4"/>
  <c r="DS208" i="4"/>
  <c r="DU208" i="4"/>
  <c r="DP209" i="4"/>
  <c r="DQ209" i="4"/>
  <c r="DS209" i="4"/>
  <c r="DU209" i="4"/>
  <c r="DP210" i="4"/>
  <c r="DQ210" i="4"/>
  <c r="DS210" i="4"/>
  <c r="DU210" i="4"/>
  <c r="DP211" i="4"/>
  <c r="DQ211" i="4"/>
  <c r="DS211" i="4"/>
  <c r="DU211" i="4"/>
  <c r="DP212" i="4"/>
  <c r="DQ212" i="4"/>
  <c r="DS212" i="4"/>
  <c r="DU212" i="4"/>
  <c r="DP213" i="4"/>
  <c r="DQ213" i="4"/>
  <c r="DS213" i="4"/>
  <c r="DU213" i="4"/>
  <c r="DP214" i="4"/>
  <c r="DQ214" i="4"/>
  <c r="DS214" i="4"/>
  <c r="DU214" i="4"/>
  <c r="DP215" i="4"/>
  <c r="DQ215" i="4"/>
  <c r="DS215" i="4"/>
  <c r="DU215" i="4"/>
  <c r="DP216" i="4"/>
  <c r="DQ216" i="4"/>
  <c r="DS216" i="4"/>
  <c r="DU216" i="4"/>
  <c r="DP217" i="4"/>
  <c r="DQ217" i="4"/>
  <c r="DS217" i="4"/>
  <c r="DU217" i="4"/>
  <c r="DP218" i="4"/>
  <c r="DQ218" i="4"/>
  <c r="DS218" i="4"/>
  <c r="DU218" i="4"/>
  <c r="DP219" i="4"/>
  <c r="DQ219" i="4"/>
  <c r="DS219" i="4"/>
  <c r="DU219" i="4"/>
  <c r="DP220" i="4"/>
  <c r="DQ220" i="4"/>
  <c r="DS220" i="4"/>
  <c r="DU220" i="4"/>
  <c r="DP221" i="4"/>
  <c r="DQ221" i="4"/>
  <c r="DS221" i="4"/>
  <c r="DU221" i="4"/>
  <c r="DP222" i="4"/>
  <c r="DQ222" i="4"/>
  <c r="DS222" i="4"/>
  <c r="DU222" i="4"/>
  <c r="DP223" i="4"/>
  <c r="DQ223" i="4"/>
  <c r="DS223" i="4"/>
  <c r="DU223" i="4"/>
  <c r="DP224" i="4"/>
  <c r="DQ224" i="4"/>
  <c r="DS224" i="4"/>
  <c r="DU224" i="4"/>
  <c r="DP225" i="4"/>
  <c r="DQ225" i="4"/>
  <c r="DS225" i="4"/>
  <c r="DU225" i="4"/>
  <c r="DP226" i="4"/>
  <c r="DQ226" i="4"/>
  <c r="DS226" i="4"/>
  <c r="DU226" i="4"/>
  <c r="DP227" i="4"/>
  <c r="DQ227" i="4"/>
  <c r="DS227" i="4"/>
  <c r="DU227" i="4"/>
  <c r="DP228" i="4"/>
  <c r="DQ228" i="4"/>
  <c r="DS228" i="4"/>
  <c r="DU228" i="4"/>
  <c r="DP229" i="4"/>
  <c r="DQ229" i="4"/>
  <c r="DS229" i="4"/>
  <c r="DU229" i="4"/>
  <c r="DP230" i="4"/>
  <c r="DQ230" i="4"/>
  <c r="DS230" i="4"/>
  <c r="DU230" i="4"/>
  <c r="DP231" i="4"/>
  <c r="DQ231" i="4"/>
  <c r="DS231" i="4"/>
  <c r="DU231" i="4"/>
  <c r="DP232" i="4"/>
  <c r="DQ232" i="4"/>
  <c r="DS232" i="4"/>
  <c r="DU232" i="4"/>
  <c r="DP233" i="4"/>
  <c r="DQ233" i="4"/>
  <c r="DS233" i="4"/>
  <c r="DU233" i="4"/>
  <c r="DP234" i="4"/>
  <c r="DQ234" i="4"/>
  <c r="DS234" i="4"/>
  <c r="DU234" i="4"/>
  <c r="DP235" i="4"/>
  <c r="DQ235" i="4"/>
  <c r="DS235" i="4"/>
  <c r="DU235" i="4"/>
  <c r="DP236" i="4"/>
  <c r="DQ236" i="4"/>
  <c r="DS236" i="4"/>
  <c r="DU236" i="4"/>
  <c r="DP237" i="4"/>
  <c r="DQ237" i="4"/>
  <c r="DS237" i="4"/>
  <c r="DU237" i="4"/>
  <c r="DP238" i="4"/>
  <c r="DQ238" i="4"/>
  <c r="DS238" i="4"/>
  <c r="DU238" i="4"/>
  <c r="DP239" i="4"/>
  <c r="DQ239" i="4"/>
  <c r="DS239" i="4"/>
  <c r="DU239" i="4"/>
  <c r="DP240" i="4"/>
  <c r="DQ240" i="4"/>
  <c r="DS240" i="4"/>
  <c r="DU240" i="4"/>
  <c r="DP241" i="4"/>
  <c r="DQ241" i="4"/>
  <c r="DS241" i="4"/>
  <c r="DU241" i="4"/>
  <c r="DP242" i="4"/>
  <c r="DQ242" i="4"/>
  <c r="DS242" i="4"/>
  <c r="DU242" i="4"/>
  <c r="DP243" i="4"/>
  <c r="DQ243" i="4"/>
  <c r="DS243" i="4"/>
  <c r="DU243" i="4"/>
  <c r="DP244" i="4"/>
  <c r="DQ244" i="4"/>
  <c r="DS244" i="4"/>
  <c r="DU244" i="4"/>
  <c r="DP245" i="4"/>
  <c r="DQ245" i="4"/>
  <c r="DS245" i="4"/>
  <c r="DU245" i="4"/>
  <c r="DP246" i="4"/>
  <c r="DQ246" i="4"/>
  <c r="DS246" i="4"/>
  <c r="DU246" i="4"/>
  <c r="DP247" i="4"/>
  <c r="DQ247" i="4"/>
  <c r="DS247" i="4"/>
  <c r="DU247" i="4"/>
  <c r="DP248" i="4"/>
  <c r="DQ248" i="4"/>
  <c r="DS248" i="4"/>
  <c r="DU248" i="4"/>
  <c r="DP249" i="4"/>
  <c r="DQ249" i="4"/>
  <c r="DS249" i="4"/>
  <c r="DU249" i="4"/>
  <c r="DP250" i="4"/>
  <c r="DQ250" i="4"/>
  <c r="DS250" i="4"/>
  <c r="DU250" i="4"/>
  <c r="DP251" i="4"/>
  <c r="DQ251" i="4"/>
  <c r="DS251" i="4"/>
  <c r="DU251" i="4"/>
  <c r="DP252" i="4"/>
  <c r="DQ252" i="4"/>
  <c r="DS252" i="4"/>
  <c r="DU252" i="4"/>
  <c r="DP253" i="4"/>
  <c r="DQ253" i="4"/>
  <c r="DS253" i="4"/>
  <c r="DU253" i="4"/>
  <c r="DP254" i="4"/>
  <c r="DQ254" i="4"/>
  <c r="DS254" i="4"/>
  <c r="DU254" i="4"/>
  <c r="DP255" i="4"/>
  <c r="DQ255" i="4"/>
  <c r="DS255" i="4"/>
  <c r="DU255" i="4"/>
  <c r="DP256" i="4"/>
  <c r="DQ256" i="4"/>
  <c r="DS256" i="4"/>
  <c r="DU256" i="4"/>
  <c r="DP257" i="4"/>
  <c r="DQ257" i="4"/>
  <c r="DS257" i="4"/>
  <c r="DU257" i="4"/>
  <c r="DP258" i="4"/>
  <c r="DQ258" i="4"/>
  <c r="DS258" i="4"/>
  <c r="DU258" i="4"/>
  <c r="DP259" i="4"/>
  <c r="DQ259" i="4"/>
  <c r="DS259" i="4"/>
  <c r="DU259" i="4"/>
  <c r="DP260" i="4"/>
  <c r="DQ260" i="4"/>
  <c r="DS260" i="4"/>
  <c r="DU260" i="4"/>
  <c r="DP261" i="4"/>
  <c r="DQ261" i="4"/>
  <c r="DS261" i="4"/>
  <c r="DU261" i="4"/>
  <c r="DP262" i="4"/>
  <c r="DQ262" i="4"/>
  <c r="DS262" i="4"/>
  <c r="DU262" i="4"/>
  <c r="DP263" i="4"/>
  <c r="DQ263" i="4"/>
  <c r="DS263" i="4"/>
  <c r="DU263" i="4"/>
  <c r="DP264" i="4"/>
  <c r="DQ264" i="4"/>
  <c r="DS264" i="4"/>
  <c r="DU264" i="4"/>
  <c r="DP265" i="4"/>
  <c r="DQ265" i="4"/>
  <c r="DS265" i="4"/>
  <c r="DU265" i="4"/>
  <c r="DP266" i="4"/>
  <c r="DQ266" i="4"/>
  <c r="DS266" i="4"/>
  <c r="DU266" i="4"/>
  <c r="DP267" i="4"/>
  <c r="DQ267" i="4"/>
  <c r="DS267" i="4"/>
  <c r="DU267" i="4"/>
  <c r="DP268" i="4"/>
  <c r="DQ268" i="4"/>
  <c r="DS268" i="4"/>
  <c r="DU268" i="4"/>
  <c r="DP269" i="4"/>
  <c r="DQ269" i="4"/>
  <c r="DS269" i="4"/>
  <c r="DU269" i="4"/>
  <c r="DP270" i="4"/>
  <c r="DQ270" i="4"/>
  <c r="DS270" i="4"/>
  <c r="DU270" i="4"/>
  <c r="DP271" i="4"/>
  <c r="DQ271" i="4"/>
  <c r="DS271" i="4"/>
  <c r="DU271" i="4"/>
  <c r="DP272" i="4"/>
  <c r="DQ272" i="4"/>
  <c r="DS272" i="4"/>
  <c r="DU272" i="4"/>
  <c r="DP273" i="4"/>
  <c r="DQ273" i="4"/>
  <c r="DS273" i="4"/>
  <c r="DU273" i="4"/>
  <c r="DP274" i="4"/>
  <c r="DQ274" i="4"/>
  <c r="DS274" i="4"/>
  <c r="DU274" i="4"/>
  <c r="DP275" i="4"/>
  <c r="DQ275" i="4"/>
  <c r="DS275" i="4"/>
  <c r="DU275" i="4"/>
  <c r="DP276" i="4"/>
  <c r="DQ276" i="4"/>
  <c r="DS276" i="4"/>
  <c r="DU276" i="4"/>
  <c r="DP277" i="4"/>
  <c r="DQ277" i="4"/>
  <c r="DS277" i="4"/>
  <c r="DU277" i="4"/>
  <c r="DP278" i="4"/>
  <c r="DQ278" i="4"/>
  <c r="DS278" i="4"/>
  <c r="DU278" i="4"/>
  <c r="DP279" i="4"/>
  <c r="DQ279" i="4"/>
  <c r="DS279" i="4"/>
  <c r="DU279" i="4"/>
  <c r="DP280" i="4"/>
  <c r="DQ280" i="4"/>
  <c r="DS280" i="4"/>
  <c r="DU280" i="4"/>
  <c r="DP281" i="4"/>
  <c r="DQ281" i="4"/>
  <c r="DS281" i="4"/>
  <c r="DU281" i="4"/>
  <c r="DP282" i="4"/>
  <c r="DQ282" i="4"/>
  <c r="DS282" i="4"/>
  <c r="DU282" i="4"/>
  <c r="DP283" i="4"/>
  <c r="DQ283" i="4"/>
  <c r="DS283" i="4"/>
  <c r="DU283" i="4"/>
  <c r="DP284" i="4"/>
  <c r="DQ284" i="4"/>
  <c r="DS284" i="4"/>
  <c r="DU284" i="4"/>
  <c r="DP285" i="4"/>
  <c r="DQ285" i="4"/>
  <c r="DS285" i="4"/>
  <c r="DU285" i="4"/>
  <c r="DP286" i="4"/>
  <c r="DQ286" i="4"/>
  <c r="DS286" i="4"/>
  <c r="DU286" i="4"/>
  <c r="DP287" i="4"/>
  <c r="DQ287" i="4"/>
  <c r="DS287" i="4"/>
  <c r="DU287" i="4"/>
  <c r="DP288" i="4"/>
  <c r="DQ288" i="4"/>
  <c r="DS288" i="4"/>
  <c r="DU288" i="4"/>
  <c r="DP289" i="4"/>
  <c r="DQ289" i="4"/>
  <c r="DS289" i="4"/>
  <c r="DU289" i="4"/>
  <c r="DP290" i="4"/>
  <c r="DQ290" i="4"/>
  <c r="DS290" i="4"/>
  <c r="DU290" i="4"/>
  <c r="DP291" i="4"/>
  <c r="DQ291" i="4"/>
  <c r="DS291" i="4"/>
  <c r="DU291" i="4"/>
  <c r="DP292" i="4"/>
  <c r="DQ292" i="4"/>
  <c r="DS292" i="4"/>
  <c r="DU292" i="4"/>
  <c r="DP293" i="4"/>
  <c r="DQ293" i="4"/>
  <c r="DS293" i="4"/>
  <c r="DU293" i="4"/>
  <c r="DP294" i="4"/>
  <c r="DQ294" i="4"/>
  <c r="DS294" i="4"/>
  <c r="DU294" i="4"/>
  <c r="DP295" i="4"/>
  <c r="DQ295" i="4"/>
  <c r="DS295" i="4"/>
  <c r="DU295" i="4"/>
  <c r="DP296" i="4"/>
  <c r="DQ296" i="4"/>
  <c r="DS296" i="4"/>
  <c r="DU296" i="4"/>
  <c r="DP297" i="4"/>
  <c r="DQ297" i="4"/>
  <c r="DS297" i="4"/>
  <c r="DU297" i="4"/>
  <c r="DP298" i="4"/>
  <c r="DQ298" i="4"/>
  <c r="DS298" i="4"/>
  <c r="DU298" i="4"/>
  <c r="DP299" i="4"/>
  <c r="DQ299" i="4"/>
  <c r="DS299" i="4"/>
  <c r="DU299" i="4"/>
  <c r="DP300" i="4"/>
  <c r="DQ300" i="4"/>
  <c r="DS300" i="4"/>
  <c r="DU300" i="4"/>
  <c r="DP301" i="4"/>
  <c r="DQ301" i="4"/>
  <c r="DS301" i="4"/>
  <c r="DU301" i="4"/>
  <c r="AQ9" i="4"/>
  <c r="EC302" i="4"/>
  <c r="EC303" i="4"/>
  <c r="EC304" i="4"/>
  <c r="EC305" i="4"/>
  <c r="EC306" i="4"/>
  <c r="EC307" i="4"/>
  <c r="EC308" i="4"/>
  <c r="EC309" i="4"/>
  <c r="EC310" i="4"/>
  <c r="EC311" i="4"/>
  <c r="EC312" i="4"/>
  <c r="EC313" i="4"/>
  <c r="EC314" i="4"/>
  <c r="EC315" i="4"/>
  <c r="EC316" i="4"/>
  <c r="EC317" i="4"/>
  <c r="EC318" i="4"/>
  <c r="EC319" i="4"/>
  <c r="EC320" i="4"/>
  <c r="EC321" i="4"/>
  <c r="EC322" i="4"/>
  <c r="EC323" i="4"/>
  <c r="EC324" i="4"/>
  <c r="EC325" i="4"/>
  <c r="EC326" i="4"/>
  <c r="EC327" i="4"/>
  <c r="EC328" i="4"/>
  <c r="EC329" i="4"/>
  <c r="EC330" i="4"/>
  <c r="EC331" i="4"/>
  <c r="EC332" i="4"/>
  <c r="EC333" i="4"/>
  <c r="EC334" i="4"/>
  <c r="EC335" i="4"/>
  <c r="EC336" i="4"/>
  <c r="EC337" i="4"/>
  <c r="EC338" i="4"/>
  <c r="EC339" i="4"/>
  <c r="EC340" i="4"/>
  <c r="EC341" i="4"/>
  <c r="EC342" i="4"/>
  <c r="EC343" i="4"/>
  <c r="EC344" i="4"/>
  <c r="EC345" i="4"/>
  <c r="EC346" i="4"/>
  <c r="EC347" i="4"/>
  <c r="EC348" i="4"/>
  <c r="EC349" i="4"/>
  <c r="EC350" i="4"/>
  <c r="EC351" i="4"/>
  <c r="EC352" i="4"/>
  <c r="EC353" i="4"/>
  <c r="EC354" i="4"/>
  <c r="EC355" i="4"/>
  <c r="EC356" i="4"/>
  <c r="EC357" i="4"/>
  <c r="EC358" i="4"/>
  <c r="EC359" i="4"/>
  <c r="EC360" i="4"/>
  <c r="EC361" i="4"/>
  <c r="EC362" i="4"/>
  <c r="EC363" i="4"/>
  <c r="EC364" i="4"/>
  <c r="EC365" i="4"/>
  <c r="EC366" i="4"/>
  <c r="EC367" i="4"/>
  <c r="EC368" i="4"/>
  <c r="EC369" i="4"/>
  <c r="EC370" i="4"/>
  <c r="EC371" i="4"/>
  <c r="EC372" i="4"/>
  <c r="EC373" i="4"/>
  <c r="EC374" i="4"/>
  <c r="EC375" i="4"/>
  <c r="EC376" i="4"/>
  <c r="EC377" i="4"/>
  <c r="EC378" i="4"/>
  <c r="EC379" i="4"/>
  <c r="EC380" i="4"/>
  <c r="EC381" i="4"/>
  <c r="EC382" i="4"/>
  <c r="EC383" i="4"/>
  <c r="EC384" i="4"/>
  <c r="EC385" i="4"/>
  <c r="EC386" i="4"/>
  <c r="EC387" i="4"/>
  <c r="EC388" i="4"/>
  <c r="EC389" i="4"/>
  <c r="EC390" i="4"/>
  <c r="EC391" i="4"/>
  <c r="EC392" i="4"/>
  <c r="EC393" i="4"/>
  <c r="EC394" i="4"/>
  <c r="EC395" i="4"/>
  <c r="EC396" i="4"/>
  <c r="EC397" i="4"/>
  <c r="EC398" i="4"/>
  <c r="EC399" i="4"/>
  <c r="EC400" i="4"/>
  <c r="EC401" i="4"/>
  <c r="EC402" i="4"/>
  <c r="EC403" i="4"/>
  <c r="EC404" i="4"/>
  <c r="EC405" i="4"/>
  <c r="EC406" i="4"/>
  <c r="EC407" i="4"/>
  <c r="EC408" i="4"/>
  <c r="EC409" i="4"/>
  <c r="EC410" i="4"/>
  <c r="EC411" i="4"/>
  <c r="EC412" i="4"/>
  <c r="EC413" i="4"/>
  <c r="EC414" i="4"/>
  <c r="EC415" i="4"/>
  <c r="EC416" i="4"/>
  <c r="EC417" i="4"/>
  <c r="EC418" i="4"/>
  <c r="EC419" i="4"/>
  <c r="EC420" i="4"/>
  <c r="EC421" i="4"/>
  <c r="EC422" i="4"/>
  <c r="EC423" i="4"/>
  <c r="EC424" i="4"/>
  <c r="EC425" i="4"/>
  <c r="EC426" i="4"/>
  <c r="EC427" i="4"/>
  <c r="EC428" i="4"/>
  <c r="EC429" i="4"/>
  <c r="EC430" i="4"/>
  <c r="EC431" i="4"/>
  <c r="EC432" i="4"/>
  <c r="EC433" i="4"/>
  <c r="EC434" i="4"/>
  <c r="EC435" i="4"/>
  <c r="EC436" i="4"/>
  <c r="EC437" i="4"/>
  <c r="EC438" i="4"/>
  <c r="EC439" i="4"/>
  <c r="EC440" i="4"/>
  <c r="EC441" i="4"/>
  <c r="EC442" i="4"/>
  <c r="EC443" i="4"/>
  <c r="EC444" i="4"/>
  <c r="EC445" i="4"/>
  <c r="EC446" i="4"/>
  <c r="EC447" i="4"/>
  <c r="EC448" i="4"/>
  <c r="EC449" i="4"/>
  <c r="EC450" i="4"/>
  <c r="EC451" i="4"/>
  <c r="EC452" i="4"/>
  <c r="EC453" i="4"/>
  <c r="EC454" i="4"/>
  <c r="EC455" i="4"/>
  <c r="EC456" i="4"/>
  <c r="EC457" i="4"/>
  <c r="EC458" i="4"/>
  <c r="EC459" i="4"/>
  <c r="EC460" i="4"/>
  <c r="EC461" i="4"/>
  <c r="EC462" i="4"/>
  <c r="EC463" i="4"/>
  <c r="EC464" i="4"/>
  <c r="EC465" i="4"/>
  <c r="EC466" i="4"/>
  <c r="EC467" i="4"/>
  <c r="EC468" i="4"/>
  <c r="EC469" i="4"/>
  <c r="EC470" i="4"/>
  <c r="EC471" i="4"/>
  <c r="EC472" i="4"/>
  <c r="EC473" i="4"/>
  <c r="EC474" i="4"/>
  <c r="EC475" i="4"/>
  <c r="EC476" i="4"/>
  <c r="EC477" i="4"/>
  <c r="EC478" i="4"/>
  <c r="EC479" i="4"/>
  <c r="EC480" i="4"/>
  <c r="EC481" i="4"/>
  <c r="EC482" i="4"/>
  <c r="EC483" i="4"/>
  <c r="EC484" i="4"/>
  <c r="EC485" i="4"/>
  <c r="EC486" i="4"/>
  <c r="EC487" i="4"/>
  <c r="EC488" i="4"/>
  <c r="EC489" i="4"/>
  <c r="EC490" i="4"/>
  <c r="EC491" i="4"/>
  <c r="EC492" i="4"/>
  <c r="EC493" i="4"/>
  <c r="EC494" i="4"/>
  <c r="EC495" i="4"/>
  <c r="EC496" i="4"/>
  <c r="EC497" i="4"/>
  <c r="EC498" i="4"/>
  <c r="EC499" i="4"/>
  <c r="EC500" i="4"/>
  <c r="EC501" i="4"/>
  <c r="EC502" i="4"/>
  <c r="EC503" i="4"/>
  <c r="EC504" i="4"/>
  <c r="EC505" i="4"/>
  <c r="EC506" i="4"/>
  <c r="EC507" i="4"/>
  <c r="EC508" i="4"/>
  <c r="EC509" i="4"/>
  <c r="EC510" i="4"/>
  <c r="EC511" i="4"/>
  <c r="EC512" i="4"/>
  <c r="EC513" i="4"/>
  <c r="EC514" i="4"/>
  <c r="EC515" i="4"/>
  <c r="EC516" i="4"/>
  <c r="EC517" i="4"/>
  <c r="EC518" i="4"/>
  <c r="EC519" i="4"/>
  <c r="EC520" i="4"/>
  <c r="EC521" i="4"/>
  <c r="EC522" i="4"/>
  <c r="EC523" i="4"/>
  <c r="EC524" i="4"/>
  <c r="EC525" i="4"/>
  <c r="EC526" i="4"/>
  <c r="EC527" i="4"/>
  <c r="EC528" i="4"/>
  <c r="EC529" i="4"/>
  <c r="EC530" i="4"/>
  <c r="EC531" i="4"/>
  <c r="EC532" i="4"/>
  <c r="EC533" i="4"/>
  <c r="EC534" i="4"/>
  <c r="EC535" i="4"/>
  <c r="EC536" i="4"/>
  <c r="EC537" i="4"/>
  <c r="EC538" i="4"/>
  <c r="EC539" i="4"/>
  <c r="EC540" i="4"/>
  <c r="EC541" i="4"/>
  <c r="EC542" i="4"/>
  <c r="EC543" i="4"/>
  <c r="EC544" i="4"/>
  <c r="EC545" i="4"/>
  <c r="EC546" i="4"/>
  <c r="EC547" i="4"/>
  <c r="EC548" i="4"/>
  <c r="EC549" i="4"/>
  <c r="EC550" i="4"/>
  <c r="EC551" i="4"/>
  <c r="EC552" i="4"/>
  <c r="EC553" i="4"/>
  <c r="EC554" i="4"/>
  <c r="EC555" i="4"/>
  <c r="EC556" i="4"/>
  <c r="EC557" i="4"/>
  <c r="EC558" i="4"/>
  <c r="EC559" i="4"/>
  <c r="EC560" i="4"/>
  <c r="EC561" i="4"/>
  <c r="EC562" i="4"/>
  <c r="EC563" i="4"/>
  <c r="EC564" i="4"/>
  <c r="EC565" i="4"/>
  <c r="EC566" i="4"/>
  <c r="EC567" i="4"/>
  <c r="EC568" i="4"/>
  <c r="EC569" i="4"/>
  <c r="EC570" i="4"/>
  <c r="EC571" i="4"/>
  <c r="EC572" i="4"/>
  <c r="EC573" i="4"/>
  <c r="EC574" i="4"/>
  <c r="EC575" i="4"/>
  <c r="EC576" i="4"/>
  <c r="EC577" i="4"/>
  <c r="EC578" i="4"/>
  <c r="EC579" i="4"/>
  <c r="EC580" i="4"/>
  <c r="EC581" i="4"/>
  <c r="EC582" i="4"/>
  <c r="EC583" i="4"/>
  <c r="EC584" i="4"/>
  <c r="EC585" i="4"/>
  <c r="EC586" i="4"/>
  <c r="EC587" i="4"/>
  <c r="EC588" i="4"/>
  <c r="EC589" i="4"/>
  <c r="EC590" i="4"/>
  <c r="EC591" i="4"/>
  <c r="EC592" i="4"/>
  <c r="EC593" i="4"/>
  <c r="EC594" i="4"/>
  <c r="EC595" i="4"/>
  <c r="EC596" i="4"/>
  <c r="EC597" i="4"/>
  <c r="EC598" i="4"/>
  <c r="EC599" i="4"/>
  <c r="EC600" i="4"/>
  <c r="EC601" i="4"/>
  <c r="EC602" i="4"/>
  <c r="EC603" i="4"/>
  <c r="EC604" i="4"/>
  <c r="EC605" i="4"/>
  <c r="EC606" i="4"/>
  <c r="EC607" i="4"/>
  <c r="EC608" i="4"/>
  <c r="EC609" i="4"/>
  <c r="EC610" i="4"/>
  <c r="EC611" i="4"/>
  <c r="EC612" i="4"/>
  <c r="EC613" i="4"/>
  <c r="EC614" i="4"/>
  <c r="EC615" i="4"/>
  <c r="EC616" i="4"/>
  <c r="EC617" i="4"/>
  <c r="EC618" i="4"/>
  <c r="EC619" i="4"/>
  <c r="EC620" i="4"/>
  <c r="EC621" i="4"/>
  <c r="EC622" i="4"/>
  <c r="EC623" i="4"/>
  <c r="EC624" i="4"/>
  <c r="EC625" i="4"/>
  <c r="EC626" i="4"/>
  <c r="EC627" i="4"/>
  <c r="EC628" i="4"/>
  <c r="EC629" i="4"/>
  <c r="EC630" i="4"/>
  <c r="EC631" i="4"/>
  <c r="EC632" i="4"/>
  <c r="EC633" i="4"/>
  <c r="EC634" i="4"/>
  <c r="EC635" i="4"/>
  <c r="EC636" i="4"/>
  <c r="EC637" i="4"/>
  <c r="EC638" i="4"/>
  <c r="EC639" i="4"/>
  <c r="EC640" i="4"/>
  <c r="EC641" i="4"/>
  <c r="EC642" i="4"/>
  <c r="EC643" i="4"/>
  <c r="EC644" i="4"/>
  <c r="EC645" i="4"/>
  <c r="EC646" i="4"/>
  <c r="EC647" i="4"/>
  <c r="EC648" i="4"/>
  <c r="EC649" i="4"/>
  <c r="EC650" i="4"/>
  <c r="EC651" i="4"/>
  <c r="EC652" i="4"/>
  <c r="EC653" i="4"/>
  <c r="EC654" i="4"/>
  <c r="EC655" i="4"/>
  <c r="EC656" i="4"/>
  <c r="EC657" i="4"/>
  <c r="EC658" i="4"/>
  <c r="EC659" i="4"/>
  <c r="EC660" i="4"/>
  <c r="EC661" i="4"/>
  <c r="EC662" i="4"/>
  <c r="EC663" i="4"/>
  <c r="EC664" i="4"/>
  <c r="EC665" i="4"/>
  <c r="EC666" i="4"/>
  <c r="EC667" i="4"/>
  <c r="EC668" i="4"/>
  <c r="EC669" i="4"/>
  <c r="EC670" i="4"/>
  <c r="EC671" i="4"/>
  <c r="EC672" i="4"/>
  <c r="EC673" i="4"/>
  <c r="EC674" i="4"/>
  <c r="EC675" i="4"/>
  <c r="EC676" i="4"/>
  <c r="EC677" i="4"/>
  <c r="EC678" i="4"/>
  <c r="EC679" i="4"/>
  <c r="EC680" i="4"/>
  <c r="EC681" i="4"/>
  <c r="EC682" i="4"/>
  <c r="EC683" i="4"/>
  <c r="EC684" i="4"/>
  <c r="EC685" i="4"/>
  <c r="EC686" i="4"/>
  <c r="EC687" i="4"/>
  <c r="EC688" i="4"/>
  <c r="EC689" i="4"/>
  <c r="EC690" i="4"/>
  <c r="EC691" i="4"/>
  <c r="EC692" i="4"/>
  <c r="EC693" i="4"/>
  <c r="EC694" i="4"/>
  <c r="EC695" i="4"/>
  <c r="EC696" i="4"/>
  <c r="EC697" i="4"/>
  <c r="EC698" i="4"/>
  <c r="EC699" i="4"/>
  <c r="EC700" i="4"/>
  <c r="EC701" i="4"/>
  <c r="EC702" i="4"/>
  <c r="EC703" i="4"/>
  <c r="EC704" i="4"/>
  <c r="EC705" i="4"/>
  <c r="EC706" i="4"/>
  <c r="EC707" i="4"/>
  <c r="EC708" i="4"/>
  <c r="EC709" i="4"/>
  <c r="EC710" i="4"/>
  <c r="EC711" i="4"/>
  <c r="EC712" i="4"/>
  <c r="EC713" i="4"/>
  <c r="EC714" i="4"/>
  <c r="EC715" i="4"/>
  <c r="EC716" i="4"/>
  <c r="EC717" i="4"/>
  <c r="EC718" i="4"/>
  <c r="EC719" i="4"/>
  <c r="EC720" i="4"/>
  <c r="EC721" i="4"/>
  <c r="EC722" i="4"/>
  <c r="EC723" i="4"/>
  <c r="EC724" i="4"/>
  <c r="EC725" i="4"/>
  <c r="EC726" i="4"/>
  <c r="EC727" i="4"/>
  <c r="EC728" i="4"/>
  <c r="EC729" i="4"/>
  <c r="EC730" i="4"/>
  <c r="EC731" i="4"/>
  <c r="EC732" i="4"/>
  <c r="EC733" i="4"/>
  <c r="EC734" i="4"/>
  <c r="EC735" i="4"/>
  <c r="EC736" i="4"/>
  <c r="EC737" i="4"/>
  <c r="EC738" i="4"/>
  <c r="EC739" i="4"/>
  <c r="EC740" i="4"/>
  <c r="EC741" i="4"/>
  <c r="EC742" i="4"/>
  <c r="EC743" i="4"/>
  <c r="EC744" i="4"/>
  <c r="EC745" i="4"/>
  <c r="EC746" i="4"/>
  <c r="EC747" i="4"/>
  <c r="EC748" i="4"/>
  <c r="EC749" i="4"/>
  <c r="EC750" i="4"/>
  <c r="EC751" i="4"/>
  <c r="EC752" i="4"/>
  <c r="EC753" i="4"/>
  <c r="EC754" i="4"/>
  <c r="EC755" i="4"/>
  <c r="EC756" i="4"/>
  <c r="EC757" i="4"/>
  <c r="EC758" i="4"/>
  <c r="EC759" i="4"/>
  <c r="EC760" i="4"/>
  <c r="EC761" i="4"/>
  <c r="EC762" i="4"/>
  <c r="EC763" i="4"/>
  <c r="EC764" i="4"/>
  <c r="EC765" i="4"/>
  <c r="EC766" i="4"/>
  <c r="EC767" i="4"/>
  <c r="EC768" i="4"/>
  <c r="EC769" i="4"/>
  <c r="EC770" i="4"/>
  <c r="EC771" i="4"/>
  <c r="EC772" i="4"/>
  <c r="EC773" i="4"/>
  <c r="EC774" i="4"/>
  <c r="EC775" i="4"/>
  <c r="EC776" i="4"/>
  <c r="EC777" i="4"/>
  <c r="EC778" i="4"/>
  <c r="EC779" i="4"/>
  <c r="EC780" i="4"/>
  <c r="EC781" i="4"/>
  <c r="EC782" i="4"/>
  <c r="EC783" i="4"/>
  <c r="EC784" i="4"/>
  <c r="EC785" i="4"/>
  <c r="EC786" i="4"/>
  <c r="EC787" i="4"/>
  <c r="EC788" i="4"/>
  <c r="EC789" i="4"/>
  <c r="EC790" i="4"/>
  <c r="EC791" i="4"/>
  <c r="EC792" i="4"/>
  <c r="EC793" i="4"/>
  <c r="EC794" i="4"/>
  <c r="EC795" i="4"/>
  <c r="EC796" i="4"/>
  <c r="EC797" i="4"/>
  <c r="EC798" i="4"/>
  <c r="EC799" i="4"/>
  <c r="EC800" i="4"/>
  <c r="EC801" i="4"/>
  <c r="EC802" i="4"/>
  <c r="EC803" i="4"/>
  <c r="EC804" i="4"/>
  <c r="EC805" i="4"/>
  <c r="EC806" i="4"/>
  <c r="EC807" i="4"/>
  <c r="EC808" i="4"/>
  <c r="EC809" i="4"/>
  <c r="EC810" i="4"/>
  <c r="EC811" i="4"/>
  <c r="EC812" i="4"/>
  <c r="EC813" i="4"/>
  <c r="EC814" i="4"/>
  <c r="EC815" i="4"/>
  <c r="EC816" i="4"/>
  <c r="EC817" i="4"/>
  <c r="EC818" i="4"/>
  <c r="EC819" i="4"/>
  <c r="EC820" i="4"/>
  <c r="EC821" i="4"/>
  <c r="EC822" i="4"/>
  <c r="EC823" i="4"/>
  <c r="EC824" i="4"/>
  <c r="EC825" i="4"/>
  <c r="EC826" i="4"/>
  <c r="EC827" i="4"/>
  <c r="EC828" i="4"/>
  <c r="EC829" i="4"/>
  <c r="EC830" i="4"/>
  <c r="EC831" i="4"/>
  <c r="EC832" i="4"/>
  <c r="EC833" i="4"/>
  <c r="EC834" i="4"/>
  <c r="EC835" i="4"/>
  <c r="EC836" i="4"/>
  <c r="EC837" i="4"/>
  <c r="EC838" i="4"/>
  <c r="EC839" i="4"/>
  <c r="EC840" i="4"/>
  <c r="EC841" i="4"/>
  <c r="EC842" i="4"/>
  <c r="EC843" i="4"/>
  <c r="EC844" i="4"/>
  <c r="EC845" i="4"/>
  <c r="EC846" i="4"/>
  <c r="EC847" i="4"/>
  <c r="EC848" i="4"/>
  <c r="EC849" i="4"/>
  <c r="EC850" i="4"/>
  <c r="EC851" i="4"/>
  <c r="EC852" i="4"/>
  <c r="EC853" i="4"/>
  <c r="EC854" i="4"/>
  <c r="EC855" i="4"/>
  <c r="EC856" i="4"/>
  <c r="EC857" i="4"/>
  <c r="EC858" i="4"/>
  <c r="EC859" i="4"/>
  <c r="EC860" i="4"/>
  <c r="EC861" i="4"/>
  <c r="EC862" i="4"/>
  <c r="EC863" i="4"/>
  <c r="EC864" i="4"/>
  <c r="EC865" i="4"/>
  <c r="EC866" i="4"/>
  <c r="EC867" i="4"/>
  <c r="EC868" i="4"/>
  <c r="EC869" i="4"/>
  <c r="EC870" i="4"/>
  <c r="EC871" i="4"/>
  <c r="EC872" i="4"/>
  <c r="EC873" i="4"/>
  <c r="EC874" i="4"/>
  <c r="EC875" i="4"/>
  <c r="EC876" i="4"/>
  <c r="EC877" i="4"/>
  <c r="EC878" i="4"/>
  <c r="EC879" i="4"/>
  <c r="EC880" i="4"/>
  <c r="EC881" i="4"/>
  <c r="EC882" i="4"/>
  <c r="EC883" i="4"/>
  <c r="EC884" i="4"/>
  <c r="EC885" i="4"/>
  <c r="EC886" i="4"/>
  <c r="EC887" i="4"/>
  <c r="EC888" i="4"/>
  <c r="EC889" i="4"/>
  <c r="EC890" i="4"/>
  <c r="EC891" i="4"/>
  <c r="EC892" i="4"/>
  <c r="EC893" i="4"/>
  <c r="EC894" i="4"/>
  <c r="EC895" i="4"/>
  <c r="EC896" i="4"/>
  <c r="EC897" i="4"/>
  <c r="EC898" i="4"/>
  <c r="EC899" i="4"/>
  <c r="EC900" i="4"/>
  <c r="EC901" i="4"/>
  <c r="EC902" i="4"/>
  <c r="EC903" i="4"/>
  <c r="EC904" i="4"/>
  <c r="EC905" i="4"/>
  <c r="EC906" i="4"/>
  <c r="EC907" i="4"/>
  <c r="EC908" i="4"/>
  <c r="EC909" i="4"/>
  <c r="EC910" i="4"/>
  <c r="EC911" i="4"/>
  <c r="EC912" i="4"/>
  <c r="EC913" i="4"/>
  <c r="EC914" i="4"/>
  <c r="EC915" i="4"/>
  <c r="EC916" i="4"/>
  <c r="EC917" i="4"/>
  <c r="EC918" i="4"/>
  <c r="EC919" i="4"/>
  <c r="EC920" i="4"/>
  <c r="EC921" i="4"/>
  <c r="EC922" i="4"/>
  <c r="EC923" i="4"/>
  <c r="EC924" i="4"/>
  <c r="EC925" i="4"/>
  <c r="EC926" i="4"/>
  <c r="EC927" i="4"/>
  <c r="EC928" i="4"/>
  <c r="EC929" i="4"/>
  <c r="EC930" i="4"/>
  <c r="EC931" i="4"/>
  <c r="EC932" i="4"/>
  <c r="EC933" i="4"/>
  <c r="EC934" i="4"/>
  <c r="EC935" i="4"/>
  <c r="EC936" i="4"/>
  <c r="EC937" i="4"/>
  <c r="EC938" i="4"/>
  <c r="EC939" i="4"/>
  <c r="EC940" i="4"/>
  <c r="EC941" i="4"/>
  <c r="EC942" i="4"/>
  <c r="EC943" i="4"/>
  <c r="EC944" i="4"/>
  <c r="EC945" i="4"/>
  <c r="EC946" i="4"/>
  <c r="EC947" i="4"/>
  <c r="EC948" i="4"/>
  <c r="EC949" i="4"/>
  <c r="EC950" i="4"/>
  <c r="EC951" i="4"/>
  <c r="EC952" i="4"/>
  <c r="EC953" i="4"/>
  <c r="EC954" i="4"/>
  <c r="EC955" i="4"/>
  <c r="EC956" i="4"/>
  <c r="EC957" i="4"/>
  <c r="EC958" i="4"/>
  <c r="EC959" i="4"/>
  <c r="EC960" i="4"/>
  <c r="EC961" i="4"/>
  <c r="EC962" i="4"/>
  <c r="EC963" i="4"/>
  <c r="EC964" i="4"/>
  <c r="EC965" i="4"/>
  <c r="EC966" i="4"/>
  <c r="EC967" i="4"/>
  <c r="EC968" i="4"/>
  <c r="EC969" i="4"/>
  <c r="EC970" i="4"/>
  <c r="EC971" i="4"/>
  <c r="EC972" i="4"/>
  <c r="EC973" i="4"/>
  <c r="EC974" i="4"/>
  <c r="EC975" i="4"/>
  <c r="EC976" i="4"/>
  <c r="EC977" i="4"/>
  <c r="EC978" i="4"/>
  <c r="EC979" i="4"/>
  <c r="EC980" i="4"/>
  <c r="EC981" i="4"/>
  <c r="EC982" i="4"/>
  <c r="EC983" i="4"/>
  <c r="EC984" i="4"/>
  <c r="EC985" i="4"/>
  <c r="EC986" i="4"/>
  <c r="EC987" i="4"/>
  <c r="EC988" i="4"/>
  <c r="EC989" i="4"/>
  <c r="EC990" i="4"/>
  <c r="EC991" i="4"/>
  <c r="EC992" i="4"/>
  <c r="EC993" i="4"/>
  <c r="EC994" i="4"/>
  <c r="EC995" i="4"/>
  <c r="EC996" i="4"/>
  <c r="EC997" i="4"/>
  <c r="EC998" i="4"/>
  <c r="EC999" i="4"/>
  <c r="EC1000" i="4"/>
  <c r="EC1001" i="4"/>
  <c r="EC1002" i="4"/>
  <c r="EC1003" i="4"/>
  <c r="EC1004" i="4"/>
  <c r="EC1005" i="4"/>
  <c r="EC1006" i="4"/>
  <c r="EC1007" i="4"/>
  <c r="EC1008" i="4"/>
  <c r="EC1009" i="4"/>
  <c r="EC1010" i="4"/>
  <c r="EC1011" i="4"/>
  <c r="EC1012" i="4"/>
  <c r="EC1013" i="4"/>
  <c r="EC1014" i="4"/>
  <c r="EC1015" i="4"/>
  <c r="EC1016" i="4"/>
  <c r="EC1017" i="4"/>
  <c r="EC1018" i="4"/>
  <c r="EC1019" i="4"/>
  <c r="EC1020" i="4"/>
  <c r="EC1021" i="4"/>
  <c r="EC1022" i="4"/>
  <c r="EC1023" i="4"/>
  <c r="EC1024" i="4"/>
  <c r="EC1025" i="4"/>
  <c r="EC1026" i="4"/>
  <c r="EC1027" i="4"/>
  <c r="EC1028" i="4"/>
  <c r="EC1029" i="4"/>
  <c r="EC1030" i="4"/>
  <c r="EC1031" i="4"/>
  <c r="EC1032" i="4"/>
  <c r="EC1033" i="4"/>
  <c r="EC1034" i="4"/>
  <c r="EC1035" i="4"/>
  <c r="EC1036" i="4"/>
  <c r="EC1037" i="4"/>
  <c r="EC1038" i="4"/>
  <c r="EC1039" i="4"/>
  <c r="EC1040" i="4"/>
  <c r="EC1041" i="4"/>
  <c r="EC1042" i="4"/>
  <c r="EC1043" i="4"/>
  <c r="EC1044" i="4"/>
  <c r="EC1045" i="4"/>
  <c r="EC1046" i="4"/>
  <c r="EC1047" i="4"/>
  <c r="EC1048" i="4"/>
  <c r="EC1049" i="4"/>
  <c r="EC1050" i="4"/>
  <c r="EC1051" i="4"/>
  <c r="EC1052" i="4"/>
  <c r="EC1053" i="4"/>
  <c r="EC1054" i="4"/>
  <c r="EC1055" i="4"/>
  <c r="EC1056" i="4"/>
  <c r="EC1057" i="4"/>
  <c r="EC1058" i="4"/>
  <c r="EC1059" i="4"/>
  <c r="EC1060" i="4"/>
  <c r="EC1061" i="4"/>
  <c r="EC1062" i="4"/>
  <c r="EC1063" i="4"/>
  <c r="EC1064" i="4"/>
  <c r="EC1065" i="4"/>
  <c r="EC1066" i="4"/>
  <c r="EC1067" i="4"/>
  <c r="EC1068" i="4"/>
  <c r="EC1069" i="4"/>
  <c r="EC1070" i="4"/>
  <c r="EC1071" i="4"/>
  <c r="EC1072" i="4"/>
  <c r="EC1073" i="4"/>
  <c r="EC1074" i="4"/>
  <c r="EC1075" i="4"/>
  <c r="EC1076" i="4"/>
  <c r="EC1077" i="4"/>
  <c r="EC1078" i="4"/>
  <c r="EC1079" i="4"/>
  <c r="EC1080" i="4"/>
  <c r="EC1081" i="4"/>
  <c r="EC1082" i="4"/>
  <c r="EC1083" i="4"/>
  <c r="EC1084" i="4"/>
  <c r="EC1085" i="4"/>
  <c r="EC1086" i="4"/>
  <c r="EC1087" i="4"/>
  <c r="EC1088" i="4"/>
  <c r="EC1089" i="4"/>
  <c r="EC1090" i="4"/>
  <c r="EC1091" i="4"/>
  <c r="EC1092" i="4"/>
  <c r="EC1093" i="4"/>
  <c r="EC1094" i="4"/>
  <c r="EC1095" i="4"/>
  <c r="EC1096" i="4"/>
  <c r="EC1097" i="4"/>
  <c r="EC1098" i="4"/>
  <c r="EC1099" i="4"/>
  <c r="EC1100" i="4"/>
  <c r="EC1101" i="4"/>
  <c r="EC1102" i="4"/>
  <c r="EC1103" i="4"/>
  <c r="EC1104" i="4"/>
  <c r="EC1105" i="4"/>
  <c r="EC1106" i="4"/>
  <c r="EC1107" i="4"/>
  <c r="EC1108" i="4"/>
  <c r="EC1109" i="4"/>
  <c r="EC1110" i="4"/>
  <c r="EC1111" i="4"/>
  <c r="EC1112" i="4"/>
  <c r="EC1113" i="4"/>
  <c r="EC1114" i="4"/>
  <c r="EC1115" i="4"/>
  <c r="EC1116" i="4"/>
  <c r="EC1117" i="4"/>
  <c r="EC1118" i="4"/>
  <c r="EC1119" i="4"/>
  <c r="EC1120" i="4"/>
  <c r="EC1121" i="4"/>
  <c r="EC1122" i="4"/>
  <c r="EC1123" i="4"/>
  <c r="EC1124" i="4"/>
  <c r="EC1125" i="4"/>
  <c r="EC1126" i="4"/>
  <c r="EC1127" i="4"/>
  <c r="EC1128" i="4"/>
  <c r="EC1129" i="4"/>
  <c r="EC1130" i="4"/>
  <c r="EC1131" i="4"/>
  <c r="EC1132" i="4"/>
  <c r="EC1133" i="4"/>
  <c r="EC1134" i="4"/>
  <c r="EC1135" i="4"/>
  <c r="EC1136" i="4"/>
  <c r="EC1137" i="4"/>
  <c r="EC1138" i="4"/>
  <c r="EC1139" i="4"/>
  <c r="EC1140" i="4"/>
  <c r="EC1141" i="4"/>
  <c r="EC1142" i="4"/>
  <c r="EC1143" i="4"/>
  <c r="EC1144" i="4"/>
  <c r="EC1145" i="4"/>
  <c r="EC1146" i="4"/>
  <c r="EC1147" i="4"/>
  <c r="EC1148" i="4"/>
  <c r="EC1149" i="4"/>
  <c r="EC1150" i="4"/>
  <c r="EC1151" i="4"/>
  <c r="EC1152" i="4"/>
  <c r="EC1153" i="4"/>
  <c r="EC1154" i="4"/>
  <c r="EC1155" i="4"/>
  <c r="EC1156" i="4"/>
  <c r="EC1157" i="4"/>
  <c r="EC1158" i="4"/>
  <c r="EC1159" i="4"/>
  <c r="EC1160" i="4"/>
  <c r="EC1161" i="4"/>
  <c r="EC1162" i="4"/>
  <c r="EC1163" i="4"/>
  <c r="EC1164" i="4"/>
  <c r="EC1165" i="4"/>
  <c r="EC1166" i="4"/>
  <c r="EC1167" i="4"/>
  <c r="EC1168" i="4"/>
  <c r="EC1169" i="4"/>
  <c r="EC1170" i="4"/>
  <c r="EC1171" i="4"/>
  <c r="EC1172" i="4"/>
  <c r="EC1173" i="4"/>
  <c r="EC1174" i="4"/>
  <c r="EC1175" i="4"/>
  <c r="EC1176" i="4"/>
  <c r="EC1177" i="4"/>
  <c r="EC1178" i="4"/>
  <c r="EC1179" i="4"/>
  <c r="EC1180" i="4"/>
  <c r="EC1181" i="4"/>
  <c r="EC1182" i="4"/>
  <c r="EC1183" i="4"/>
  <c r="EC1184" i="4"/>
  <c r="EC1185" i="4"/>
  <c r="EC1186" i="4"/>
  <c r="EC1187" i="4"/>
  <c r="EC1188" i="4"/>
  <c r="EC1189" i="4"/>
  <c r="EC1190" i="4"/>
  <c r="EC1191" i="4"/>
  <c r="EC1192" i="4"/>
  <c r="EC1193" i="4"/>
  <c r="EC1194" i="4"/>
  <c r="EC1195" i="4"/>
  <c r="EC1196" i="4"/>
  <c r="EC1197" i="4"/>
  <c r="EC1198" i="4"/>
  <c r="EC1199" i="4"/>
  <c r="EC1200" i="4"/>
  <c r="EC1201" i="4"/>
  <c r="EC1202" i="4"/>
  <c r="EC1203" i="4"/>
  <c r="EC1204" i="4"/>
  <c r="EC1205" i="4"/>
  <c r="EC1206" i="4"/>
  <c r="EC1207" i="4"/>
  <c r="EC1208" i="4"/>
  <c r="EC1209" i="4"/>
  <c r="EC1210" i="4"/>
  <c r="EC1211" i="4"/>
  <c r="EC1212" i="4"/>
  <c r="EC1213" i="4"/>
  <c r="EC1214" i="4"/>
  <c r="EC1215" i="4"/>
  <c r="EC1216" i="4"/>
  <c r="EC1217" i="4"/>
  <c r="EC1218" i="4"/>
  <c r="EC1219" i="4"/>
  <c r="EC1220" i="4"/>
  <c r="EC1221" i="4"/>
  <c r="EC1222" i="4"/>
  <c r="EC1223" i="4"/>
  <c r="EC1224" i="4"/>
  <c r="EC1225" i="4"/>
  <c r="EC1226" i="4"/>
  <c r="EC1227" i="4"/>
  <c r="EC1228" i="4"/>
  <c r="EC1229" i="4"/>
  <c r="EC1230" i="4"/>
  <c r="EC1231" i="4"/>
  <c r="EC1232" i="4"/>
  <c r="EC1233" i="4"/>
  <c r="EC1234" i="4"/>
  <c r="EC1235" i="4"/>
  <c r="EC1236" i="4"/>
  <c r="EC1237" i="4"/>
  <c r="EC1238" i="4"/>
  <c r="EC1239" i="4"/>
  <c r="EC1240" i="4"/>
  <c r="EC1241" i="4"/>
  <c r="EC1242" i="4"/>
  <c r="EC1243" i="4"/>
  <c r="EC1244" i="4"/>
  <c r="EC1245" i="4"/>
  <c r="EC1246" i="4"/>
  <c r="EC1247" i="4"/>
  <c r="EC1248" i="4"/>
  <c r="EC1249" i="4"/>
  <c r="EC1250" i="4"/>
  <c r="EC1251" i="4"/>
  <c r="EC1252" i="4"/>
  <c r="EC1253" i="4"/>
  <c r="EC1254" i="4"/>
  <c r="EC1255" i="4"/>
  <c r="EC1256" i="4"/>
  <c r="EC1257" i="4"/>
  <c r="EC1258" i="4"/>
  <c r="EC1259" i="4"/>
  <c r="EC1260" i="4"/>
  <c r="EC1261" i="4"/>
  <c r="EC1262" i="4"/>
  <c r="EC1263" i="4"/>
  <c r="EC1264" i="4"/>
  <c r="EC1265" i="4"/>
  <c r="EC1266" i="4"/>
  <c r="EC1267" i="4"/>
  <c r="EC1268" i="4"/>
  <c r="EC1269" i="4"/>
  <c r="EC1270" i="4"/>
  <c r="EC1271" i="4"/>
  <c r="EC1272" i="4"/>
  <c r="EC1273" i="4"/>
  <c r="EC1274" i="4"/>
  <c r="EC1275" i="4"/>
  <c r="EC1276" i="4"/>
  <c r="EC1277" i="4"/>
  <c r="EC1278" i="4"/>
  <c r="EC1279" i="4"/>
  <c r="EC1280" i="4"/>
  <c r="EC1281" i="4"/>
  <c r="EC1282" i="4"/>
  <c r="EC1283" i="4"/>
  <c r="EC1284" i="4"/>
  <c r="EC1285" i="4"/>
  <c r="EC1286" i="4"/>
  <c r="EC1287" i="4"/>
  <c r="EC1288" i="4"/>
  <c r="EC1289" i="4"/>
  <c r="EC1290" i="4"/>
  <c r="EC1291" i="4"/>
  <c r="EC1292" i="4"/>
  <c r="EC1293" i="4"/>
  <c r="EC1294" i="4"/>
  <c r="EC1295" i="4"/>
  <c r="EC1296" i="4"/>
  <c r="EC1297" i="4"/>
  <c r="EC1298" i="4"/>
  <c r="EC1299" i="4"/>
  <c r="EC1300" i="4"/>
  <c r="EC1301" i="4"/>
  <c r="EC1302" i="4"/>
  <c r="EC1303" i="4"/>
  <c r="EC1304" i="4"/>
  <c r="EC1305" i="4"/>
  <c r="EC1306" i="4"/>
  <c r="EC1307" i="4"/>
  <c r="EC1308" i="4"/>
  <c r="EC1309" i="4"/>
  <c r="EC1310" i="4"/>
  <c r="EC1311" i="4"/>
  <c r="EC1312" i="4"/>
  <c r="EC1313" i="4"/>
  <c r="EC1314" i="4"/>
  <c r="EC1315" i="4"/>
  <c r="EC1316" i="4"/>
  <c r="EC1317" i="4"/>
  <c r="EC1318" i="4"/>
  <c r="EC1319" i="4"/>
  <c r="EC1320" i="4"/>
  <c r="EC1321" i="4"/>
  <c r="EC1322" i="4"/>
  <c r="EC1323" i="4"/>
  <c r="EC1324" i="4"/>
  <c r="EC1325" i="4"/>
  <c r="EC1326" i="4"/>
  <c r="EC1327" i="4"/>
  <c r="EC1328" i="4"/>
  <c r="EC1329" i="4"/>
  <c r="EC1330" i="4"/>
  <c r="EC1331" i="4"/>
  <c r="EC1332" i="4"/>
  <c r="EC1333" i="4"/>
  <c r="EC1334" i="4"/>
  <c r="EC1335" i="4"/>
  <c r="EC1336" i="4"/>
  <c r="EC1337" i="4"/>
  <c r="EC1338" i="4"/>
  <c r="EC1339" i="4"/>
  <c r="EC1340" i="4"/>
  <c r="EC1341" i="4"/>
  <c r="EC1342" i="4"/>
  <c r="EC1343" i="4"/>
  <c r="EC1344" i="4"/>
  <c r="EC1345" i="4"/>
  <c r="EC1346" i="4"/>
  <c r="EC1347" i="4"/>
  <c r="EC1348" i="4"/>
  <c r="EC1349" i="4"/>
  <c r="EC1350" i="4"/>
  <c r="EC1351" i="4"/>
  <c r="EC1352" i="4"/>
  <c r="EC1353" i="4"/>
  <c r="EC1354" i="4"/>
  <c r="EC1355" i="4"/>
  <c r="EC1356" i="4"/>
  <c r="EC1357" i="4"/>
  <c r="EC1358" i="4"/>
  <c r="EC1359" i="4"/>
  <c r="EC1360" i="4"/>
  <c r="EC1361" i="4"/>
  <c r="EC1362" i="4"/>
  <c r="EC1363" i="4"/>
  <c r="EC1364" i="4"/>
  <c r="EC1365" i="4"/>
  <c r="EC1366" i="4"/>
  <c r="EC1367" i="4"/>
  <c r="EC1368" i="4"/>
  <c r="EC1369" i="4"/>
  <c r="EC1370" i="4"/>
  <c r="EC1371" i="4"/>
  <c r="EC1372" i="4"/>
  <c r="EC1373" i="4"/>
  <c r="EC1374" i="4"/>
  <c r="EC1375" i="4"/>
  <c r="EC1376" i="4"/>
  <c r="EC1377" i="4"/>
  <c r="EC1378" i="4"/>
  <c r="EC1379" i="4"/>
  <c r="EC1380" i="4"/>
  <c r="EC1381" i="4"/>
  <c r="EC1382" i="4"/>
  <c r="EC1383" i="4"/>
  <c r="EC1384" i="4"/>
  <c r="EC1385" i="4"/>
  <c r="EC1386" i="4"/>
  <c r="EC1387" i="4"/>
  <c r="EC1388" i="4"/>
  <c r="EC1389" i="4"/>
  <c r="EC1390" i="4"/>
  <c r="EC1391" i="4"/>
  <c r="EC1392" i="4"/>
  <c r="EC1393" i="4"/>
  <c r="EC1394" i="4"/>
  <c r="EC1395" i="4"/>
  <c r="EC1396" i="4"/>
  <c r="EC1397" i="4"/>
  <c r="EC1398" i="4"/>
  <c r="EC1399" i="4"/>
  <c r="EC1400" i="4"/>
  <c r="EC1401" i="4"/>
  <c r="EC1402" i="4"/>
  <c r="EC1403" i="4"/>
  <c r="EC1404" i="4"/>
  <c r="EC1405" i="4"/>
  <c r="EC1406" i="4"/>
  <c r="EC1407" i="4"/>
  <c r="EC1408" i="4"/>
  <c r="EC1409" i="4"/>
  <c r="EC1410" i="4"/>
  <c r="EC1411" i="4"/>
  <c r="EC1412" i="4"/>
  <c r="EC1413" i="4"/>
  <c r="EC1414" i="4"/>
  <c r="EC1415" i="4"/>
  <c r="EC1416" i="4"/>
  <c r="EC1417" i="4"/>
  <c r="EC1418" i="4"/>
  <c r="EC1419" i="4"/>
  <c r="EC1420" i="4"/>
  <c r="EC1421" i="4"/>
  <c r="EC1422" i="4"/>
  <c r="EC1423" i="4"/>
  <c r="EC1424" i="4"/>
  <c r="EC1425" i="4"/>
  <c r="EC1426" i="4"/>
  <c r="EC1427" i="4"/>
  <c r="EC1428" i="4"/>
  <c r="EC1429" i="4"/>
  <c r="EC1430" i="4"/>
  <c r="EC1431" i="4"/>
  <c r="EC1432" i="4"/>
  <c r="EC1433" i="4"/>
  <c r="EC1434" i="4"/>
  <c r="EC1435" i="4"/>
  <c r="EC1436" i="4"/>
  <c r="EC1437" i="4"/>
  <c r="EC1438" i="4"/>
  <c r="EC1439" i="4"/>
  <c r="EC1440" i="4"/>
  <c r="EC1441" i="4"/>
  <c r="EC1442" i="4"/>
  <c r="EC1443" i="4"/>
  <c r="EC1444" i="4"/>
  <c r="EC1445" i="4"/>
  <c r="EC1446" i="4"/>
  <c r="EC1447" i="4"/>
  <c r="EC1448" i="4"/>
  <c r="EC1449" i="4"/>
  <c r="EC1450" i="4"/>
  <c r="EC1451" i="4"/>
  <c r="EC1452" i="4"/>
  <c r="EC1453" i="4"/>
  <c r="EC1454" i="4"/>
  <c r="EC1455" i="4"/>
  <c r="EC1456" i="4"/>
  <c r="EC1457" i="4"/>
  <c r="EC1458" i="4"/>
  <c r="EC1459" i="4"/>
  <c r="EC1460" i="4"/>
  <c r="EC1461" i="4"/>
  <c r="EC1462" i="4"/>
  <c r="EC1463" i="4"/>
  <c r="EC1464" i="4"/>
  <c r="EC1465" i="4"/>
  <c r="EC1466" i="4"/>
  <c r="EC1467" i="4"/>
  <c r="EC1468" i="4"/>
  <c r="EC1469" i="4"/>
  <c r="EC1470" i="4"/>
  <c r="EC1471" i="4"/>
  <c r="EC1472" i="4"/>
  <c r="EC1473" i="4"/>
  <c r="EC1474" i="4"/>
  <c r="EC1475" i="4"/>
  <c r="EC1476" i="4"/>
  <c r="EC1477" i="4"/>
  <c r="EC1478" i="4"/>
  <c r="EC1479" i="4"/>
  <c r="EC1480" i="4"/>
  <c r="EC1481" i="4"/>
  <c r="EC1482" i="4"/>
  <c r="EC1483" i="4"/>
  <c r="EC1484" i="4"/>
  <c r="EC1485" i="4"/>
  <c r="EC1486" i="4"/>
  <c r="EC1487" i="4"/>
  <c r="EC1488" i="4"/>
  <c r="EC1489" i="4"/>
  <c r="EC1490" i="4"/>
  <c r="EC1491" i="4"/>
  <c r="EC1492" i="4"/>
  <c r="EC1493" i="4"/>
  <c r="EC1494" i="4"/>
  <c r="EC1495" i="4"/>
  <c r="EC1496" i="4"/>
  <c r="EC1497" i="4"/>
  <c r="EC1498" i="4"/>
  <c r="EC1499" i="4"/>
  <c r="EC1500" i="4"/>
  <c r="EC1501" i="4"/>
  <c r="EC1502" i="4"/>
  <c r="EC1503" i="4"/>
  <c r="EC1504" i="4"/>
  <c r="EC1505" i="4"/>
  <c r="EC1506" i="4"/>
  <c r="EC1507" i="4"/>
  <c r="EC1508" i="4"/>
  <c r="EC1509" i="4"/>
  <c r="EC1510" i="4"/>
  <c r="EC1511" i="4"/>
  <c r="EC1512" i="4"/>
  <c r="EC1513" i="4"/>
  <c r="EC1514" i="4"/>
  <c r="EC1515" i="4"/>
  <c r="EC1516" i="4"/>
  <c r="EC1517" i="4"/>
  <c r="EC1518" i="4"/>
  <c r="EC1519" i="4"/>
  <c r="EC1520" i="4"/>
  <c r="EC1521" i="4"/>
  <c r="EC1522" i="4"/>
  <c r="EC1523" i="4"/>
  <c r="EC1524" i="4"/>
  <c r="EC1525" i="4"/>
  <c r="EC1526" i="4"/>
  <c r="EC1527" i="4"/>
  <c r="EC1528" i="4"/>
  <c r="EC1529" i="4"/>
  <c r="EC1530" i="4"/>
  <c r="EC1531" i="4"/>
  <c r="EC1532" i="4"/>
  <c r="EC1533" i="4"/>
  <c r="EC1534" i="4"/>
  <c r="EC1535" i="4"/>
  <c r="EC1536" i="4"/>
  <c r="EC1537" i="4"/>
  <c r="EC1538" i="4"/>
  <c r="EC1539" i="4"/>
  <c r="EC1540" i="4"/>
  <c r="EC1541" i="4"/>
  <c r="EC1542" i="4"/>
  <c r="EC1543" i="4"/>
  <c r="EC1544" i="4"/>
  <c r="EC1545" i="4"/>
  <c r="EC1546" i="4"/>
  <c r="EC1547" i="4"/>
  <c r="EC1548" i="4"/>
  <c r="EC1549" i="4"/>
  <c r="EC1550" i="4"/>
  <c r="EC1551" i="4"/>
  <c r="EC1552" i="4"/>
  <c r="EC1553" i="4"/>
  <c r="EC1554" i="4"/>
  <c r="EC1555" i="4"/>
  <c r="EC1556" i="4"/>
  <c r="EC1557" i="4"/>
  <c r="EC1558" i="4"/>
  <c r="EC1559" i="4"/>
  <c r="EC1560" i="4"/>
  <c r="EC1561" i="4"/>
  <c r="EC1562" i="4"/>
  <c r="EC1563" i="4"/>
  <c r="EC1564" i="4"/>
  <c r="EC1565" i="4"/>
  <c r="EC1566" i="4"/>
  <c r="EC1567" i="4"/>
  <c r="EC1568" i="4"/>
  <c r="EC1569" i="4"/>
  <c r="EC1570" i="4"/>
  <c r="EC1571" i="4"/>
  <c r="EC1572" i="4"/>
  <c r="EC1573" i="4"/>
  <c r="EC1574" i="4"/>
  <c r="EC1575" i="4"/>
  <c r="EC1576" i="4"/>
  <c r="EC1577" i="4"/>
  <c r="EC1578" i="4"/>
  <c r="EC1579" i="4"/>
  <c r="EC1580" i="4"/>
  <c r="EC1581" i="4"/>
  <c r="EC1582" i="4"/>
  <c r="EC1583" i="4"/>
  <c r="EC1584" i="4"/>
  <c r="EC1585" i="4"/>
  <c r="EC1586" i="4"/>
  <c r="EC1587" i="4"/>
  <c r="EC1588" i="4"/>
  <c r="EC1589" i="4"/>
  <c r="EC1590" i="4"/>
  <c r="EC1591" i="4"/>
  <c r="EC1592" i="4"/>
  <c r="EC1593" i="4"/>
  <c r="EC1594" i="4"/>
  <c r="EC1595" i="4"/>
  <c r="EC1596" i="4"/>
  <c r="EC1597" i="4"/>
  <c r="EC1598" i="4"/>
  <c r="EC1599" i="4"/>
  <c r="EC1600" i="4"/>
  <c r="EC1601" i="4"/>
  <c r="EC1602" i="4"/>
  <c r="EC1603" i="4"/>
  <c r="EC1604" i="4"/>
  <c r="EC1605" i="4"/>
  <c r="EC1606" i="4"/>
  <c r="EC1607" i="4"/>
  <c r="EC1608" i="4"/>
  <c r="EC1609" i="4"/>
  <c r="EC1610" i="4"/>
  <c r="EC1611" i="4"/>
  <c r="EC1612" i="4"/>
  <c r="EC1613" i="4"/>
  <c r="EC1614" i="4"/>
  <c r="EC1615" i="4"/>
  <c r="EC1616" i="4"/>
  <c r="EC1617" i="4"/>
  <c r="EC1618" i="4"/>
  <c r="EC1619" i="4"/>
  <c r="EC1620" i="4"/>
  <c r="EC1621" i="4"/>
  <c r="EC1622" i="4"/>
  <c r="EC1623" i="4"/>
  <c r="EC1624" i="4"/>
  <c r="EC1625" i="4"/>
  <c r="EC1626" i="4"/>
  <c r="EC1627" i="4"/>
  <c r="EC1628" i="4"/>
  <c r="EC1629" i="4"/>
  <c r="EC1630" i="4"/>
  <c r="EC1631" i="4"/>
  <c r="EC1632" i="4"/>
  <c r="EC1633" i="4"/>
  <c r="EC1634" i="4"/>
  <c r="EC1635" i="4"/>
  <c r="EC1636" i="4"/>
  <c r="EC1637" i="4"/>
  <c r="EC1638" i="4"/>
  <c r="EC1639" i="4"/>
  <c r="EC1640" i="4"/>
  <c r="EC1641" i="4"/>
  <c r="EC1642" i="4"/>
  <c r="EC1643" i="4"/>
  <c r="EC1644" i="4"/>
  <c r="EC1645" i="4"/>
  <c r="EC1646" i="4"/>
  <c r="EC1647" i="4"/>
  <c r="EC1648" i="4"/>
  <c r="EC1649" i="4"/>
  <c r="EC1650" i="4"/>
  <c r="EC1651" i="4"/>
  <c r="EC1652" i="4"/>
  <c r="EC1653" i="4"/>
  <c r="EC1654" i="4"/>
  <c r="EC1655" i="4"/>
  <c r="EC1656" i="4"/>
  <c r="EC1657" i="4"/>
  <c r="EC1658" i="4"/>
  <c r="EC1659" i="4"/>
  <c r="EC1660" i="4"/>
  <c r="EC1661" i="4"/>
  <c r="EC1662" i="4"/>
  <c r="EC1663" i="4"/>
  <c r="EC1664" i="4"/>
  <c r="EC1665" i="4"/>
  <c r="EC1666" i="4"/>
  <c r="EC1667" i="4"/>
  <c r="EC1668" i="4"/>
  <c r="EC1669" i="4"/>
  <c r="EC1670" i="4"/>
  <c r="EC1671" i="4"/>
  <c r="EC1672" i="4"/>
  <c r="EC1673" i="4"/>
  <c r="EC1674" i="4"/>
  <c r="EC1675" i="4"/>
  <c r="EC1676" i="4"/>
  <c r="EC1677" i="4"/>
  <c r="EC1678" i="4"/>
  <c r="EC1679" i="4"/>
  <c r="EC1680" i="4"/>
  <c r="EC1681" i="4"/>
  <c r="EC1682" i="4"/>
  <c r="EC1683" i="4"/>
  <c r="EC1684" i="4"/>
  <c r="EC1685" i="4"/>
  <c r="EC1686" i="4"/>
  <c r="EC1687" i="4"/>
  <c r="EC1688" i="4"/>
  <c r="EC1689" i="4"/>
  <c r="EC1690" i="4"/>
  <c r="EC1691" i="4"/>
  <c r="EC1692" i="4"/>
  <c r="EC1693" i="4"/>
  <c r="EC1694" i="4"/>
  <c r="EC1695" i="4"/>
  <c r="EC1696" i="4"/>
  <c r="EC1697" i="4"/>
  <c r="EC1698" i="4"/>
  <c r="EC1699" i="4"/>
  <c r="EC1700" i="4"/>
  <c r="EC1701" i="4"/>
  <c r="EC1702" i="4"/>
  <c r="EC1703" i="4"/>
  <c r="EC1704" i="4"/>
  <c r="EC1705" i="4"/>
  <c r="EC1706" i="4"/>
  <c r="EC1707" i="4"/>
  <c r="EC1708" i="4"/>
  <c r="EC1709" i="4"/>
  <c r="EC1710" i="4"/>
  <c r="EC1711" i="4"/>
  <c r="EC1712" i="4"/>
  <c r="EC1713" i="4"/>
  <c r="EC1714" i="4"/>
  <c r="EC1715" i="4"/>
  <c r="EC1716" i="4"/>
  <c r="EC1717" i="4"/>
  <c r="EC1718" i="4"/>
  <c r="EC1719" i="4"/>
  <c r="EC1720" i="4"/>
  <c r="EC1721" i="4"/>
  <c r="EC1722" i="4"/>
  <c r="EC1723" i="4"/>
  <c r="EC1724" i="4"/>
  <c r="EC1725" i="4"/>
  <c r="EC1726" i="4"/>
  <c r="EC1727" i="4"/>
  <c r="EC1728" i="4"/>
  <c r="EC1729" i="4"/>
  <c r="EC1730" i="4"/>
  <c r="EC1731" i="4"/>
  <c r="EC1732" i="4"/>
  <c r="EC1733" i="4"/>
  <c r="EC1734" i="4"/>
  <c r="EC1735" i="4"/>
  <c r="EC1736" i="4"/>
  <c r="EC1737" i="4"/>
  <c r="EC1738" i="4"/>
  <c r="EC1739" i="4"/>
  <c r="EC1740" i="4"/>
  <c r="EC1741" i="4"/>
  <c r="EC1742" i="4"/>
  <c r="EC1743" i="4"/>
  <c r="EC1744" i="4"/>
  <c r="EC1745" i="4"/>
  <c r="EC1746" i="4"/>
  <c r="EC1747" i="4"/>
  <c r="EC1748" i="4"/>
  <c r="EC1749" i="4"/>
  <c r="EC1750" i="4"/>
  <c r="EC1751" i="4"/>
  <c r="EC1752" i="4"/>
  <c r="EC1753" i="4"/>
  <c r="EC1754" i="4"/>
  <c r="EC1755" i="4"/>
  <c r="EC1756" i="4"/>
  <c r="EC1757" i="4"/>
  <c r="EC1758" i="4"/>
  <c r="EC1759" i="4"/>
  <c r="EC1760" i="4"/>
  <c r="EC1761" i="4"/>
  <c r="EC1762" i="4"/>
  <c r="EC1763" i="4"/>
  <c r="EC1764" i="4"/>
  <c r="EC1765" i="4"/>
  <c r="EC1766" i="4"/>
  <c r="EC1767" i="4"/>
  <c r="EC1768" i="4"/>
  <c r="EC1769" i="4"/>
  <c r="EC1770" i="4"/>
  <c r="EC1771" i="4"/>
  <c r="EC1772" i="4"/>
  <c r="EC1773" i="4"/>
  <c r="EC1774" i="4"/>
  <c r="EC1775" i="4"/>
  <c r="EC1776" i="4"/>
  <c r="EC1777" i="4"/>
  <c r="EC1778" i="4"/>
  <c r="EC1779" i="4"/>
  <c r="EC1780" i="4"/>
  <c r="EC1781" i="4"/>
  <c r="EC1782" i="4"/>
  <c r="EC1783" i="4"/>
  <c r="EC1784" i="4"/>
  <c r="EC1785" i="4"/>
  <c r="EC1786" i="4"/>
  <c r="EC1787" i="4"/>
  <c r="EC1788" i="4"/>
  <c r="EC1789" i="4"/>
  <c r="EC1790" i="4"/>
  <c r="EC1791" i="4"/>
  <c r="EC1792" i="4"/>
  <c r="EC1793" i="4"/>
  <c r="EC1794" i="4"/>
  <c r="EC1795" i="4"/>
  <c r="EC1796" i="4"/>
  <c r="EC1797" i="4"/>
  <c r="EC1798" i="4"/>
  <c r="EC1799" i="4"/>
  <c r="EC1800" i="4"/>
  <c r="EC1801" i="4"/>
  <c r="EC1802" i="4"/>
  <c r="EC1803" i="4"/>
  <c r="EC1804" i="4"/>
  <c r="EC1805" i="4"/>
  <c r="EC1806" i="4"/>
  <c r="EC1807" i="4"/>
  <c r="EC1808" i="4"/>
  <c r="EC1809" i="4"/>
  <c r="EC1810" i="4"/>
  <c r="EC1811" i="4"/>
  <c r="EC1812" i="4"/>
  <c r="EC1813" i="4"/>
  <c r="EC1814" i="4"/>
  <c r="EC1815" i="4"/>
  <c r="EC1816" i="4"/>
  <c r="EC1817" i="4"/>
  <c r="EC1818" i="4"/>
  <c r="EC1819" i="4"/>
  <c r="EC1820" i="4"/>
  <c r="EC1821" i="4"/>
  <c r="EC1822" i="4"/>
  <c r="EC1823" i="4"/>
  <c r="EC1824" i="4"/>
  <c r="EC1825" i="4"/>
  <c r="EC1826" i="4"/>
  <c r="EC1827" i="4"/>
  <c r="EC1828" i="4"/>
  <c r="EC1829" i="4"/>
  <c r="EC1830" i="4"/>
  <c r="EC1831" i="4"/>
  <c r="EC1832" i="4"/>
  <c r="EC1833" i="4"/>
  <c r="EC1834" i="4"/>
  <c r="EC1835" i="4"/>
  <c r="EC1836" i="4"/>
  <c r="EC1837" i="4"/>
  <c r="EC1838" i="4"/>
  <c r="EC1839" i="4"/>
  <c r="EC1840" i="4"/>
  <c r="EC1841" i="4"/>
  <c r="EC1842" i="4"/>
  <c r="EC1843" i="4"/>
  <c r="EC1844" i="4"/>
  <c r="EC1845" i="4"/>
  <c r="EC1846" i="4"/>
  <c r="EC1847" i="4"/>
  <c r="EC1848" i="4"/>
  <c r="EC1849" i="4"/>
  <c r="EC1850" i="4"/>
  <c r="EC1851" i="4"/>
  <c r="EC1852" i="4"/>
  <c r="EC1853" i="4"/>
  <c r="EC1854" i="4"/>
  <c r="EC1855" i="4"/>
  <c r="EC1856" i="4"/>
  <c r="EC1857" i="4"/>
  <c r="EC1858" i="4"/>
  <c r="EC1859" i="4"/>
  <c r="EC1860" i="4"/>
  <c r="EC1861" i="4"/>
  <c r="EC1862" i="4"/>
  <c r="EC1863" i="4"/>
  <c r="EC1864" i="4"/>
  <c r="EC1865" i="4"/>
  <c r="EC1866" i="4"/>
  <c r="EC1867" i="4"/>
  <c r="EC1868" i="4"/>
  <c r="EC1869" i="4"/>
  <c r="EC1870" i="4"/>
  <c r="EC1871" i="4"/>
  <c r="EC1872" i="4"/>
  <c r="EC1873" i="4"/>
  <c r="EC1874" i="4"/>
  <c r="EC1875" i="4"/>
  <c r="EC1876" i="4"/>
  <c r="EC1877" i="4"/>
  <c r="EC1878" i="4"/>
  <c r="EC1879" i="4"/>
  <c r="EC1880" i="4"/>
  <c r="EC1881" i="4"/>
  <c r="EC1882" i="4"/>
  <c r="EC1883" i="4"/>
  <c r="EC1884" i="4"/>
  <c r="EC1885" i="4"/>
  <c r="EC1886" i="4"/>
  <c r="EC1887" i="4"/>
  <c r="EC1888" i="4"/>
  <c r="EC1889" i="4"/>
  <c r="EC1890" i="4"/>
  <c r="EC1891" i="4"/>
  <c r="EC1892" i="4"/>
  <c r="EC1893" i="4"/>
  <c r="EC1894" i="4"/>
  <c r="EC1895" i="4"/>
  <c r="EC1896" i="4"/>
  <c r="EC1897" i="4"/>
  <c r="EC1898" i="4"/>
  <c r="EC1899" i="4"/>
  <c r="EC1900" i="4"/>
  <c r="EC1901" i="4"/>
  <c r="EC1902" i="4"/>
  <c r="EC1903" i="4"/>
  <c r="EC1904" i="4"/>
  <c r="EC1905" i="4"/>
  <c r="EC1906" i="4"/>
  <c r="EC1907" i="4"/>
  <c r="EC1908" i="4"/>
  <c r="EC1909" i="4"/>
  <c r="EC1910" i="4"/>
  <c r="EC1911" i="4"/>
  <c r="EC1912" i="4"/>
  <c r="EC1913" i="4"/>
  <c r="EC1914" i="4"/>
  <c r="EC1915" i="4"/>
  <c r="EC1916" i="4"/>
  <c r="EC1917" i="4"/>
  <c r="EC1918" i="4"/>
  <c r="EC1919" i="4"/>
  <c r="EC1920" i="4"/>
  <c r="EC1921" i="4"/>
  <c r="EC1922" i="4"/>
  <c r="EC1923" i="4"/>
  <c r="EC1924" i="4"/>
  <c r="EC1925" i="4"/>
  <c r="EC1926" i="4"/>
  <c r="EC1927" i="4"/>
  <c r="EC1928" i="4"/>
  <c r="EC1929" i="4"/>
  <c r="EC1930" i="4"/>
  <c r="EC1931" i="4"/>
  <c r="EC1932" i="4"/>
  <c r="EC1933" i="4"/>
  <c r="EC1934" i="4"/>
  <c r="EC1935" i="4"/>
  <c r="EC1936" i="4"/>
  <c r="EC1937" i="4"/>
  <c r="EC1938" i="4"/>
  <c r="EC1939" i="4"/>
  <c r="EC1940" i="4"/>
  <c r="EC1941" i="4"/>
  <c r="EC1942" i="4"/>
  <c r="EC1943" i="4"/>
  <c r="EC1944" i="4"/>
  <c r="EC1945" i="4"/>
  <c r="EC1946" i="4"/>
  <c r="EC1947" i="4"/>
  <c r="EC1948" i="4"/>
  <c r="EC1949" i="4"/>
  <c r="EC1950" i="4"/>
  <c r="EC1951" i="4"/>
  <c r="EC1952" i="4"/>
  <c r="EC1953" i="4"/>
  <c r="EC1954" i="4"/>
  <c r="EC1955" i="4"/>
  <c r="EC1956" i="4"/>
  <c r="EC1957" i="4"/>
  <c r="EC1958" i="4"/>
  <c r="EC1959" i="4"/>
  <c r="EC1960" i="4"/>
  <c r="EC1961" i="4"/>
  <c r="EC1962" i="4"/>
  <c r="EC1963" i="4"/>
  <c r="EC1964" i="4"/>
  <c r="EC1965" i="4"/>
  <c r="EC1966" i="4"/>
  <c r="EC1967" i="4"/>
  <c r="EC1968" i="4"/>
  <c r="EC1969" i="4"/>
  <c r="EC1970" i="4"/>
  <c r="EC1971" i="4"/>
  <c r="EC1972" i="4"/>
  <c r="EC1973" i="4"/>
  <c r="EC1974" i="4"/>
  <c r="EC1975" i="4"/>
  <c r="EC1976" i="4"/>
  <c r="EC1977" i="4"/>
  <c r="EC1978" i="4"/>
  <c r="EC1979" i="4"/>
  <c r="EC1980" i="4"/>
  <c r="EC1981" i="4"/>
  <c r="EC1982" i="4"/>
  <c r="EC1983" i="4"/>
  <c r="EC1984" i="4"/>
  <c r="EC1985" i="4"/>
  <c r="EC1986" i="4"/>
  <c r="EC1987" i="4"/>
  <c r="EC1988" i="4"/>
  <c r="EC1989" i="4"/>
  <c r="EC1990" i="4"/>
  <c r="EC1991" i="4"/>
  <c r="EC1992" i="4"/>
  <c r="EC1993" i="4"/>
  <c r="R49" i="8"/>
  <c r="DM308" i="4"/>
  <c r="DM309" i="4"/>
  <c r="DM310" i="4"/>
  <c r="DM311" i="4"/>
  <c r="DM312" i="4"/>
  <c r="DM313" i="4"/>
  <c r="DM314" i="4"/>
  <c r="DM315" i="4"/>
  <c r="DM316" i="4"/>
  <c r="DM317" i="4"/>
  <c r="DM318" i="4"/>
  <c r="DM319" i="4"/>
  <c r="DM320" i="4"/>
  <c r="DM321" i="4"/>
  <c r="DM322" i="4"/>
  <c r="DM323" i="4"/>
  <c r="DM324" i="4"/>
  <c r="DM325" i="4"/>
  <c r="DM326" i="4"/>
  <c r="DM327" i="4"/>
  <c r="DM328" i="4"/>
  <c r="DM329" i="4"/>
  <c r="DM330" i="4"/>
  <c r="DM331" i="4"/>
  <c r="DM332" i="4"/>
  <c r="DM333" i="4"/>
  <c r="DM334" i="4"/>
  <c r="DM335" i="4"/>
  <c r="DM336" i="4"/>
  <c r="DM337" i="4"/>
  <c r="DM338" i="4"/>
  <c r="DM339" i="4"/>
  <c r="DM340" i="4"/>
  <c r="DM341" i="4"/>
  <c r="DM342" i="4"/>
  <c r="DM343" i="4"/>
  <c r="DM344" i="4"/>
  <c r="DM345" i="4"/>
  <c r="DM346" i="4"/>
  <c r="DM347" i="4"/>
  <c r="DM348" i="4"/>
  <c r="DM349" i="4"/>
  <c r="DM350" i="4"/>
  <c r="DM351" i="4"/>
  <c r="DM352" i="4"/>
  <c r="DM353" i="4"/>
  <c r="DM354" i="4"/>
  <c r="DM355" i="4"/>
  <c r="DM356" i="4"/>
  <c r="DM357" i="4"/>
  <c r="DM358" i="4"/>
  <c r="DM359" i="4"/>
  <c r="DM360" i="4"/>
  <c r="DM361" i="4"/>
  <c r="DM362" i="4"/>
  <c r="DM363" i="4"/>
  <c r="DM364" i="4"/>
  <c r="DM365" i="4"/>
  <c r="DM366" i="4"/>
  <c r="DM367" i="4"/>
  <c r="DM368" i="4"/>
  <c r="DM369" i="4"/>
  <c r="DM370" i="4"/>
  <c r="DM371" i="4"/>
  <c r="DM372" i="4"/>
  <c r="DM373" i="4"/>
  <c r="DM374" i="4"/>
  <c r="DM375" i="4"/>
  <c r="DM376" i="4"/>
  <c r="DM377" i="4"/>
  <c r="DM378" i="4"/>
  <c r="DM379" i="4"/>
  <c r="DM380" i="4"/>
  <c r="DM381" i="4"/>
  <c r="DM382" i="4"/>
  <c r="DM383" i="4"/>
  <c r="DM384" i="4"/>
  <c r="DM385" i="4"/>
  <c r="DM386" i="4"/>
  <c r="DM387" i="4"/>
  <c r="DM388" i="4"/>
  <c r="DM389" i="4"/>
  <c r="DM390" i="4"/>
  <c r="DM391" i="4"/>
  <c r="DM392" i="4"/>
  <c r="DM393" i="4"/>
  <c r="DM394" i="4"/>
  <c r="DM395" i="4"/>
  <c r="DM396" i="4"/>
  <c r="DM397" i="4"/>
  <c r="DM398" i="4"/>
  <c r="DM399" i="4"/>
  <c r="DM400" i="4"/>
  <c r="DM401" i="4"/>
  <c r="DM402" i="4"/>
  <c r="DM403" i="4"/>
  <c r="DM404" i="4"/>
  <c r="DM405" i="4"/>
  <c r="DM406" i="4"/>
  <c r="DM407" i="4"/>
  <c r="DM408" i="4"/>
  <c r="DM409" i="4"/>
  <c r="DM410" i="4"/>
  <c r="DM411" i="4"/>
  <c r="DM412" i="4"/>
  <c r="DM413" i="4"/>
  <c r="DM414" i="4"/>
  <c r="DM415" i="4"/>
  <c r="DM416" i="4"/>
  <c r="DM417" i="4"/>
  <c r="DM418" i="4"/>
  <c r="DM419" i="4"/>
  <c r="DM420" i="4"/>
  <c r="DM421" i="4"/>
  <c r="DM422" i="4"/>
  <c r="DM423" i="4"/>
  <c r="DM424" i="4"/>
  <c r="DM425" i="4"/>
  <c r="DM426" i="4"/>
  <c r="DM427" i="4"/>
  <c r="DM428" i="4"/>
  <c r="DM429" i="4"/>
  <c r="DM430" i="4"/>
  <c r="DM431" i="4"/>
  <c r="DM432" i="4"/>
  <c r="DM433" i="4"/>
  <c r="DM434" i="4"/>
  <c r="DM435" i="4"/>
  <c r="DM436" i="4"/>
  <c r="DM437" i="4"/>
  <c r="DM438" i="4"/>
  <c r="DM439" i="4"/>
  <c r="DM440" i="4"/>
  <c r="DM441" i="4"/>
  <c r="DM442" i="4"/>
  <c r="DM443" i="4"/>
  <c r="DM444" i="4"/>
  <c r="DM445" i="4"/>
  <c r="DM446" i="4"/>
  <c r="DM447" i="4"/>
  <c r="DM448" i="4"/>
  <c r="DM449" i="4"/>
  <c r="DM450" i="4"/>
  <c r="DM451" i="4"/>
  <c r="DM452" i="4"/>
  <c r="DM453" i="4"/>
  <c r="DM454" i="4"/>
  <c r="DM455" i="4"/>
  <c r="DM456" i="4"/>
  <c r="DM457" i="4"/>
  <c r="DM458" i="4"/>
  <c r="DM459" i="4"/>
  <c r="DM460" i="4"/>
  <c r="DM461" i="4"/>
  <c r="DM462" i="4"/>
  <c r="DM463" i="4"/>
  <c r="DM464" i="4"/>
  <c r="DM465" i="4"/>
  <c r="DM466" i="4"/>
  <c r="DM467" i="4"/>
  <c r="DM468" i="4"/>
  <c r="DM469" i="4"/>
  <c r="DM470" i="4"/>
  <c r="DM471" i="4"/>
  <c r="DM472" i="4"/>
  <c r="DM473" i="4"/>
  <c r="DM474" i="4"/>
  <c r="DM475" i="4"/>
  <c r="DM476" i="4"/>
  <c r="DM477" i="4"/>
  <c r="DM478" i="4"/>
  <c r="DM479" i="4"/>
  <c r="DM480" i="4"/>
  <c r="DM481" i="4"/>
  <c r="DM482" i="4"/>
  <c r="DM483" i="4"/>
  <c r="DM484" i="4"/>
  <c r="DM485" i="4"/>
  <c r="DM486" i="4"/>
  <c r="DM487" i="4"/>
  <c r="DM488" i="4"/>
  <c r="DM489" i="4"/>
  <c r="DM490" i="4"/>
  <c r="DM491" i="4"/>
  <c r="DM492" i="4"/>
  <c r="DM493" i="4"/>
  <c r="DM494" i="4"/>
  <c r="DM495" i="4"/>
  <c r="DM496" i="4"/>
  <c r="DM497" i="4"/>
  <c r="DM498" i="4"/>
  <c r="DM499" i="4"/>
  <c r="DM500" i="4"/>
  <c r="DM501" i="4"/>
  <c r="DM502" i="4"/>
  <c r="DM503" i="4"/>
  <c r="DM504" i="4"/>
  <c r="DM505" i="4"/>
  <c r="DM506" i="4"/>
  <c r="DM507" i="4"/>
  <c r="DM508" i="4"/>
  <c r="DM509" i="4"/>
  <c r="DM510" i="4"/>
  <c r="DM511" i="4"/>
  <c r="DM512" i="4"/>
  <c r="DM513" i="4"/>
  <c r="DM514" i="4"/>
  <c r="DM515" i="4"/>
  <c r="DM516" i="4"/>
  <c r="DM517" i="4"/>
  <c r="DM518" i="4"/>
  <c r="DM519" i="4"/>
  <c r="DM520" i="4"/>
  <c r="DM521" i="4"/>
  <c r="DM522" i="4"/>
  <c r="DM523" i="4"/>
  <c r="DM524" i="4"/>
  <c r="DM525" i="4"/>
  <c r="DM526" i="4"/>
  <c r="DM527" i="4"/>
  <c r="DM528" i="4"/>
  <c r="DM529" i="4"/>
  <c r="DM530" i="4"/>
  <c r="DM531" i="4"/>
  <c r="DM532" i="4"/>
  <c r="DM533" i="4"/>
  <c r="DM534" i="4"/>
  <c r="DM535" i="4"/>
  <c r="DM536" i="4"/>
  <c r="DM537" i="4"/>
  <c r="DM538" i="4"/>
  <c r="DM539" i="4"/>
  <c r="DM540" i="4"/>
  <c r="DM541" i="4"/>
  <c r="DM542" i="4"/>
  <c r="DM543" i="4"/>
  <c r="DM544" i="4"/>
  <c r="DM545" i="4"/>
  <c r="DM546" i="4"/>
  <c r="DM547" i="4"/>
  <c r="DM548" i="4"/>
  <c r="DM549" i="4"/>
  <c r="DM550" i="4"/>
  <c r="DM551" i="4"/>
  <c r="DM552" i="4"/>
  <c r="DM553" i="4"/>
  <c r="DM554" i="4"/>
  <c r="DM555" i="4"/>
  <c r="DM556" i="4"/>
  <c r="DM557" i="4"/>
  <c r="DM558" i="4"/>
  <c r="DM559" i="4"/>
  <c r="DM560" i="4"/>
  <c r="DM561" i="4"/>
  <c r="DM562" i="4"/>
  <c r="DM563" i="4"/>
  <c r="DM564" i="4"/>
  <c r="DM565" i="4"/>
  <c r="DM566" i="4"/>
  <c r="DM567" i="4"/>
  <c r="DM568" i="4"/>
  <c r="DM569" i="4"/>
  <c r="DM570" i="4"/>
  <c r="DM571" i="4"/>
  <c r="DM572" i="4"/>
  <c r="DM573" i="4"/>
  <c r="DM574" i="4"/>
  <c r="DM575" i="4"/>
  <c r="DM576" i="4"/>
  <c r="DM577" i="4"/>
  <c r="DM578" i="4"/>
  <c r="DM579" i="4"/>
  <c r="DM580" i="4"/>
  <c r="DM581" i="4"/>
  <c r="DM582" i="4"/>
  <c r="DM583" i="4"/>
  <c r="DM584" i="4"/>
  <c r="DM585" i="4"/>
  <c r="DM586" i="4"/>
  <c r="DM587" i="4"/>
  <c r="DM588" i="4"/>
  <c r="DM589" i="4"/>
  <c r="DM590" i="4"/>
  <c r="DM591" i="4"/>
  <c r="DM592" i="4"/>
  <c r="DM593" i="4"/>
  <c r="DM594" i="4"/>
  <c r="DM595" i="4"/>
  <c r="DM596" i="4"/>
  <c r="DM597" i="4"/>
  <c r="DM598" i="4"/>
  <c r="DM599" i="4"/>
  <c r="DM600" i="4"/>
  <c r="DM601" i="4"/>
  <c r="DM602" i="4"/>
  <c r="DM603" i="4"/>
  <c r="DM604" i="4"/>
  <c r="DM605" i="4"/>
  <c r="DM606" i="4"/>
  <c r="DM607" i="4"/>
  <c r="DM608" i="4"/>
  <c r="DM609" i="4"/>
  <c r="DM610" i="4"/>
  <c r="DM611" i="4"/>
  <c r="DM612" i="4"/>
  <c r="DM613" i="4"/>
  <c r="DM614" i="4"/>
  <c r="DM615" i="4"/>
  <c r="DM616" i="4"/>
  <c r="DM617" i="4"/>
  <c r="DM618" i="4"/>
  <c r="DM619" i="4"/>
  <c r="DM620" i="4"/>
  <c r="DM621" i="4"/>
  <c r="DM622" i="4"/>
  <c r="DM623" i="4"/>
  <c r="DM624" i="4"/>
  <c r="DM625" i="4"/>
  <c r="DM626" i="4"/>
  <c r="DM627" i="4"/>
  <c r="DM628" i="4"/>
  <c r="DM629" i="4"/>
  <c r="DM630" i="4"/>
  <c r="DM631" i="4"/>
  <c r="DM632" i="4"/>
  <c r="DM633" i="4"/>
  <c r="DM634" i="4"/>
  <c r="DM635" i="4"/>
  <c r="DM636" i="4"/>
  <c r="DM637" i="4"/>
  <c r="DM638" i="4"/>
  <c r="DM639" i="4"/>
  <c r="DM640" i="4"/>
  <c r="DM641" i="4"/>
  <c r="DM642" i="4"/>
  <c r="DM643" i="4"/>
  <c r="DM644" i="4"/>
  <c r="DM645" i="4"/>
  <c r="DM646" i="4"/>
  <c r="DM647" i="4"/>
  <c r="DM648" i="4"/>
  <c r="DM649" i="4"/>
  <c r="DM650" i="4"/>
  <c r="DM651" i="4"/>
  <c r="DM652" i="4"/>
  <c r="DM653" i="4"/>
  <c r="DM654" i="4"/>
  <c r="DM655" i="4"/>
  <c r="DM656" i="4"/>
  <c r="DM657" i="4"/>
  <c r="DM658" i="4"/>
  <c r="DM659" i="4"/>
  <c r="DM660" i="4"/>
  <c r="DM661" i="4"/>
  <c r="DM662" i="4"/>
  <c r="DM663" i="4"/>
  <c r="DM664" i="4"/>
  <c r="DM665" i="4"/>
  <c r="DM666" i="4"/>
  <c r="DM667" i="4"/>
  <c r="DM668" i="4"/>
  <c r="DM669" i="4"/>
  <c r="DM670" i="4"/>
  <c r="DM671" i="4"/>
  <c r="DM672" i="4"/>
  <c r="DM673" i="4"/>
  <c r="DM674" i="4"/>
  <c r="DM675" i="4"/>
  <c r="DM676" i="4"/>
  <c r="DM677" i="4"/>
  <c r="DM678" i="4"/>
  <c r="DM679" i="4"/>
  <c r="DM680" i="4"/>
  <c r="DM681" i="4"/>
  <c r="DM682" i="4"/>
  <c r="DM683" i="4"/>
  <c r="DM684" i="4"/>
  <c r="DM685" i="4"/>
  <c r="DM686" i="4"/>
  <c r="DM687" i="4"/>
  <c r="DM688" i="4"/>
  <c r="DM689" i="4"/>
  <c r="DM690" i="4"/>
  <c r="DM691" i="4"/>
  <c r="DM692" i="4"/>
  <c r="DM693" i="4"/>
  <c r="DM694" i="4"/>
  <c r="DM695" i="4"/>
  <c r="DM696" i="4"/>
  <c r="DM697" i="4"/>
  <c r="DM698" i="4"/>
  <c r="DM699" i="4"/>
  <c r="DM700" i="4"/>
  <c r="DM701" i="4"/>
  <c r="DM702" i="4"/>
  <c r="DM703" i="4"/>
  <c r="DM704" i="4"/>
  <c r="DM705" i="4"/>
  <c r="DM706" i="4"/>
  <c r="DM707" i="4"/>
  <c r="DM708" i="4"/>
  <c r="DM709" i="4"/>
  <c r="DM710" i="4"/>
  <c r="DM711" i="4"/>
  <c r="DM712" i="4"/>
  <c r="DM713" i="4"/>
  <c r="DM714" i="4"/>
  <c r="DM715" i="4"/>
  <c r="DM716" i="4"/>
  <c r="DM717" i="4"/>
  <c r="DM718" i="4"/>
  <c r="DM719" i="4"/>
  <c r="DM720" i="4"/>
  <c r="DM721" i="4"/>
  <c r="DM722" i="4"/>
  <c r="DM723" i="4"/>
  <c r="DM724" i="4"/>
  <c r="DM725" i="4"/>
  <c r="DM726" i="4"/>
  <c r="DM727" i="4"/>
  <c r="DM728" i="4"/>
  <c r="DM729" i="4"/>
  <c r="DM730" i="4"/>
  <c r="DM731" i="4"/>
  <c r="DM732" i="4"/>
  <c r="DM733" i="4"/>
  <c r="DM734" i="4"/>
  <c r="DM735" i="4"/>
  <c r="DM736" i="4"/>
  <c r="DM737" i="4"/>
  <c r="DM738" i="4"/>
  <c r="DM739" i="4"/>
  <c r="DM740" i="4"/>
  <c r="DM741" i="4"/>
  <c r="DM742" i="4"/>
  <c r="DM743" i="4"/>
  <c r="DM744" i="4"/>
  <c r="DM745" i="4"/>
  <c r="DM746" i="4"/>
  <c r="DM747" i="4"/>
  <c r="DM748" i="4"/>
  <c r="DM749" i="4"/>
  <c r="DM750" i="4"/>
  <c r="DM751" i="4"/>
  <c r="DM752" i="4"/>
  <c r="DM753" i="4"/>
  <c r="DM754" i="4"/>
  <c r="DM755" i="4"/>
  <c r="DM756" i="4"/>
  <c r="DM757" i="4"/>
  <c r="DM758" i="4"/>
  <c r="DM759" i="4"/>
  <c r="DM760" i="4"/>
  <c r="DM761" i="4"/>
  <c r="DM762" i="4"/>
  <c r="DM763" i="4"/>
  <c r="DM764" i="4"/>
  <c r="DM765" i="4"/>
  <c r="DM766" i="4"/>
  <c r="DM767" i="4"/>
  <c r="DM768" i="4"/>
  <c r="DM769" i="4"/>
  <c r="DM770" i="4"/>
  <c r="DM771" i="4"/>
  <c r="DM772" i="4"/>
  <c r="DM773" i="4"/>
  <c r="DM774" i="4"/>
  <c r="DM775" i="4"/>
  <c r="DM776" i="4"/>
  <c r="DM777" i="4"/>
  <c r="DM778" i="4"/>
  <c r="DM779" i="4"/>
  <c r="DM780" i="4"/>
  <c r="DM781" i="4"/>
  <c r="DM782" i="4"/>
  <c r="DM783" i="4"/>
  <c r="DM784" i="4"/>
  <c r="DM785" i="4"/>
  <c r="DM786" i="4"/>
  <c r="DM787" i="4"/>
  <c r="DM788" i="4"/>
  <c r="DM789" i="4"/>
  <c r="DM790" i="4"/>
  <c r="DM791" i="4"/>
  <c r="DM792" i="4"/>
  <c r="DM793" i="4"/>
  <c r="DM794" i="4"/>
  <c r="DM795" i="4"/>
  <c r="DM796" i="4"/>
  <c r="DM797" i="4"/>
  <c r="DM798" i="4"/>
  <c r="DM799" i="4"/>
  <c r="DM800" i="4"/>
  <c r="DM801" i="4"/>
  <c r="DM802" i="4"/>
  <c r="DM803" i="4"/>
  <c r="DM804" i="4"/>
  <c r="DM805" i="4"/>
  <c r="DM806" i="4"/>
  <c r="DM807" i="4"/>
  <c r="DM808" i="4"/>
  <c r="DM809" i="4"/>
  <c r="DM810" i="4"/>
  <c r="DM811" i="4"/>
  <c r="DM812" i="4"/>
  <c r="DM813" i="4"/>
  <c r="DM814" i="4"/>
  <c r="DM815" i="4"/>
  <c r="DM816" i="4"/>
  <c r="DM817" i="4"/>
  <c r="DM818" i="4"/>
  <c r="DM819" i="4"/>
  <c r="DM820" i="4"/>
  <c r="DM821" i="4"/>
  <c r="DM822" i="4"/>
  <c r="DM823" i="4"/>
  <c r="DM824" i="4"/>
  <c r="DM825" i="4"/>
  <c r="DM826" i="4"/>
  <c r="DM827" i="4"/>
  <c r="DM828" i="4"/>
  <c r="DM829" i="4"/>
  <c r="DM830" i="4"/>
  <c r="DM831" i="4"/>
  <c r="DM832" i="4"/>
  <c r="DM833" i="4"/>
  <c r="DM834" i="4"/>
  <c r="DM835" i="4"/>
  <c r="DM836" i="4"/>
  <c r="DM837" i="4"/>
  <c r="DM838" i="4"/>
  <c r="DM839" i="4"/>
  <c r="DM840" i="4"/>
  <c r="DM841" i="4"/>
  <c r="DM842" i="4"/>
  <c r="DM843" i="4"/>
  <c r="DM844" i="4"/>
  <c r="DM845" i="4"/>
  <c r="DM846" i="4"/>
  <c r="DM847" i="4"/>
  <c r="DM848" i="4"/>
  <c r="DM849" i="4"/>
  <c r="DM850" i="4"/>
  <c r="DM851" i="4"/>
  <c r="DM852" i="4"/>
  <c r="DM853" i="4"/>
  <c r="DM854" i="4"/>
  <c r="DM855" i="4"/>
  <c r="DM856" i="4"/>
  <c r="DM857" i="4"/>
  <c r="DM858" i="4"/>
  <c r="DM859" i="4"/>
  <c r="DM860" i="4"/>
  <c r="DM861" i="4"/>
  <c r="DM862" i="4"/>
  <c r="DM863" i="4"/>
  <c r="DM864" i="4"/>
  <c r="DM865" i="4"/>
  <c r="DM866" i="4"/>
  <c r="DM867" i="4"/>
  <c r="DM868" i="4"/>
  <c r="DM869" i="4"/>
  <c r="DM870" i="4"/>
  <c r="DM871" i="4"/>
  <c r="DM872" i="4"/>
  <c r="DM873" i="4"/>
  <c r="DM874" i="4"/>
  <c r="DM875" i="4"/>
  <c r="DM876" i="4"/>
  <c r="DM877" i="4"/>
  <c r="DM878" i="4"/>
  <c r="DM879" i="4"/>
  <c r="DM880" i="4"/>
  <c r="DM881" i="4"/>
  <c r="DM882" i="4"/>
  <c r="DM883" i="4"/>
  <c r="DM884" i="4"/>
  <c r="DM885" i="4"/>
  <c r="DM886" i="4"/>
  <c r="DM887" i="4"/>
  <c r="DM888" i="4"/>
  <c r="DM889" i="4"/>
  <c r="DM890" i="4"/>
  <c r="DM891" i="4"/>
  <c r="DM892" i="4"/>
  <c r="DM893" i="4"/>
  <c r="DM894" i="4"/>
  <c r="DM895" i="4"/>
  <c r="DM896" i="4"/>
  <c r="DM897" i="4"/>
  <c r="DM898" i="4"/>
  <c r="DM899" i="4"/>
  <c r="DM900" i="4"/>
  <c r="DM901" i="4"/>
  <c r="DM902" i="4"/>
  <c r="DM903" i="4"/>
  <c r="DM904" i="4"/>
  <c r="DM905" i="4"/>
  <c r="DM906" i="4"/>
  <c r="DM907" i="4"/>
  <c r="DM908" i="4"/>
  <c r="DM909" i="4"/>
  <c r="DM910" i="4"/>
  <c r="DM911" i="4"/>
  <c r="DM912" i="4"/>
  <c r="DM913" i="4"/>
  <c r="DM914" i="4"/>
  <c r="DM915" i="4"/>
  <c r="DM916" i="4"/>
  <c r="DM917" i="4"/>
  <c r="DM918" i="4"/>
  <c r="DM919" i="4"/>
  <c r="DM920" i="4"/>
  <c r="DM921" i="4"/>
  <c r="DM922" i="4"/>
  <c r="DM923" i="4"/>
  <c r="DM924" i="4"/>
  <c r="DM925" i="4"/>
  <c r="DM926" i="4"/>
  <c r="DM927" i="4"/>
  <c r="DM928" i="4"/>
  <c r="DM929" i="4"/>
  <c r="DM930" i="4"/>
  <c r="DM931" i="4"/>
  <c r="DM932" i="4"/>
  <c r="DM933" i="4"/>
  <c r="DM934" i="4"/>
  <c r="DM935" i="4"/>
  <c r="DM936" i="4"/>
  <c r="DM937" i="4"/>
  <c r="DM938" i="4"/>
  <c r="DM939" i="4"/>
  <c r="DM940" i="4"/>
  <c r="DM941" i="4"/>
  <c r="DM942" i="4"/>
  <c r="DM943" i="4"/>
  <c r="DM944" i="4"/>
  <c r="DM945" i="4"/>
  <c r="DM946" i="4"/>
  <c r="DM947" i="4"/>
  <c r="DM948" i="4"/>
  <c r="DM949" i="4"/>
  <c r="DM950" i="4"/>
  <c r="DM951" i="4"/>
  <c r="DM952" i="4"/>
  <c r="DM953" i="4"/>
  <c r="DM954" i="4"/>
  <c r="DM955" i="4"/>
  <c r="DM956" i="4"/>
  <c r="DM957" i="4"/>
  <c r="DM958" i="4"/>
  <c r="DM959" i="4"/>
  <c r="DM960" i="4"/>
  <c r="DM961" i="4"/>
  <c r="DM962" i="4"/>
  <c r="DM963" i="4"/>
  <c r="DM964" i="4"/>
  <c r="DM965" i="4"/>
  <c r="DM966" i="4"/>
  <c r="DM967" i="4"/>
  <c r="DM968" i="4"/>
  <c r="DM969" i="4"/>
  <c r="DM970" i="4"/>
  <c r="DM971" i="4"/>
  <c r="DM972" i="4"/>
  <c r="DM973" i="4"/>
  <c r="DM974" i="4"/>
  <c r="DM975" i="4"/>
  <c r="DM976" i="4"/>
  <c r="DM977" i="4"/>
  <c r="DM978" i="4"/>
  <c r="DM979" i="4"/>
  <c r="DM980" i="4"/>
  <c r="DM981" i="4"/>
  <c r="DM982" i="4"/>
  <c r="DM983" i="4"/>
  <c r="DM984" i="4"/>
  <c r="DM985" i="4"/>
  <c r="DM986" i="4"/>
  <c r="DM987" i="4"/>
  <c r="DM988" i="4"/>
  <c r="DM989" i="4"/>
  <c r="DM990" i="4"/>
  <c r="DM991" i="4"/>
  <c r="DM992" i="4"/>
  <c r="DM993" i="4"/>
  <c r="DM994" i="4"/>
  <c r="DM995" i="4"/>
  <c r="DM996" i="4"/>
  <c r="DM997" i="4"/>
  <c r="DM998" i="4"/>
  <c r="DM999" i="4"/>
  <c r="DM1000" i="4"/>
  <c r="DM1001" i="4"/>
  <c r="DM1002" i="4"/>
  <c r="DM1003" i="4"/>
  <c r="DM1004" i="4"/>
  <c r="DM1005" i="4"/>
  <c r="DM1006" i="4"/>
  <c r="DM1007" i="4"/>
  <c r="DM1008" i="4"/>
  <c r="DM1009" i="4"/>
  <c r="DM1010" i="4"/>
  <c r="DM1011" i="4"/>
  <c r="DM1012" i="4"/>
  <c r="DM1013" i="4"/>
  <c r="DM1014" i="4"/>
  <c r="DM1015" i="4"/>
  <c r="DM1016" i="4"/>
  <c r="DM1017" i="4"/>
  <c r="DM1018" i="4"/>
  <c r="DM1019" i="4"/>
  <c r="DM1020" i="4"/>
  <c r="DM1021" i="4"/>
  <c r="DM1022" i="4"/>
  <c r="DM1023" i="4"/>
  <c r="DM1024" i="4"/>
  <c r="DM1025" i="4"/>
  <c r="DM1026" i="4"/>
  <c r="DM1027" i="4"/>
  <c r="DM1028" i="4"/>
  <c r="DM1029" i="4"/>
  <c r="DM1030" i="4"/>
  <c r="DM1031" i="4"/>
  <c r="DM1032" i="4"/>
  <c r="DM1033" i="4"/>
  <c r="DM1034" i="4"/>
  <c r="DM1035" i="4"/>
  <c r="DM1036" i="4"/>
  <c r="DM1037" i="4"/>
  <c r="DM1038" i="4"/>
  <c r="DM1039" i="4"/>
  <c r="DM1040" i="4"/>
  <c r="DM1041" i="4"/>
  <c r="DM1042" i="4"/>
  <c r="DM1043" i="4"/>
  <c r="DM1044" i="4"/>
  <c r="DM1045" i="4"/>
  <c r="DM1046" i="4"/>
  <c r="DM1047" i="4"/>
  <c r="DM1048" i="4"/>
  <c r="DM1049" i="4"/>
  <c r="DM1050" i="4"/>
  <c r="DM1051" i="4"/>
  <c r="DM1052" i="4"/>
  <c r="DM1053" i="4"/>
  <c r="DM1054" i="4"/>
  <c r="DM1055" i="4"/>
  <c r="DM1056" i="4"/>
  <c r="DM1057" i="4"/>
  <c r="DM1058" i="4"/>
  <c r="DM1059" i="4"/>
  <c r="DM1060" i="4"/>
  <c r="DM1061" i="4"/>
  <c r="DM1062" i="4"/>
  <c r="DM1063" i="4"/>
  <c r="DM1064" i="4"/>
  <c r="DM1065" i="4"/>
  <c r="DM1066" i="4"/>
  <c r="DM1067" i="4"/>
  <c r="DM1068" i="4"/>
  <c r="DM1069" i="4"/>
  <c r="DM1070" i="4"/>
  <c r="DM1071" i="4"/>
  <c r="DM1072" i="4"/>
  <c r="DM1073" i="4"/>
  <c r="DM1074" i="4"/>
  <c r="DM1075" i="4"/>
  <c r="DM1076" i="4"/>
  <c r="DM1077" i="4"/>
  <c r="DM1078" i="4"/>
  <c r="DM1079" i="4"/>
  <c r="DM1080" i="4"/>
  <c r="DM1081" i="4"/>
  <c r="DM1082" i="4"/>
  <c r="DM1083" i="4"/>
  <c r="DM1084" i="4"/>
  <c r="DM1085" i="4"/>
  <c r="DM1086" i="4"/>
  <c r="DM1087" i="4"/>
  <c r="DM1088" i="4"/>
  <c r="DM1089" i="4"/>
  <c r="DM1090" i="4"/>
  <c r="DM1091" i="4"/>
  <c r="DM1092" i="4"/>
  <c r="DM1093" i="4"/>
  <c r="DM1094" i="4"/>
  <c r="DM1095" i="4"/>
  <c r="DM1096" i="4"/>
  <c r="DM1097" i="4"/>
  <c r="DM1098" i="4"/>
  <c r="DM1099" i="4"/>
  <c r="DM1100" i="4"/>
  <c r="DM1101" i="4"/>
  <c r="DM1102" i="4"/>
  <c r="DM1103" i="4"/>
  <c r="DM1104" i="4"/>
  <c r="DM1105" i="4"/>
  <c r="DM1106" i="4"/>
  <c r="DM1107" i="4"/>
  <c r="DM1108" i="4"/>
  <c r="DM1109" i="4"/>
  <c r="DM1110" i="4"/>
  <c r="DM1111" i="4"/>
  <c r="DM1112" i="4"/>
  <c r="DM1113" i="4"/>
  <c r="DM1114" i="4"/>
  <c r="DM1115" i="4"/>
  <c r="DM1116" i="4"/>
  <c r="DM1117" i="4"/>
  <c r="DM1118" i="4"/>
  <c r="DM1119" i="4"/>
  <c r="DM1120" i="4"/>
  <c r="DM1121" i="4"/>
  <c r="DM1122" i="4"/>
  <c r="DM1123" i="4"/>
  <c r="DM1124" i="4"/>
  <c r="DM1125" i="4"/>
  <c r="DM1126" i="4"/>
  <c r="DM1127" i="4"/>
  <c r="DM1128" i="4"/>
  <c r="DM1129" i="4"/>
  <c r="DM1130" i="4"/>
  <c r="DM1131" i="4"/>
  <c r="DM1132" i="4"/>
  <c r="DM1133" i="4"/>
  <c r="DM1134" i="4"/>
  <c r="DM1135" i="4"/>
  <c r="DM1136" i="4"/>
  <c r="DM1137" i="4"/>
  <c r="DM1138" i="4"/>
  <c r="DM1139" i="4"/>
  <c r="DM1140" i="4"/>
  <c r="DM1141" i="4"/>
  <c r="DM1142" i="4"/>
  <c r="DM1143" i="4"/>
  <c r="DM1144" i="4"/>
  <c r="DM1145" i="4"/>
  <c r="DM1146" i="4"/>
  <c r="DM1147" i="4"/>
  <c r="DM1148" i="4"/>
  <c r="DM1149" i="4"/>
  <c r="DM1150" i="4"/>
  <c r="DM1151" i="4"/>
  <c r="DM1152" i="4"/>
  <c r="DM1153" i="4"/>
  <c r="DM1154" i="4"/>
  <c r="DM1155" i="4"/>
  <c r="DM1156" i="4"/>
  <c r="DM1157" i="4"/>
  <c r="DM1158" i="4"/>
  <c r="DM1159" i="4"/>
  <c r="DM1160" i="4"/>
  <c r="DM1161" i="4"/>
  <c r="DM1162" i="4"/>
  <c r="DM1163" i="4"/>
  <c r="DM1164" i="4"/>
  <c r="DM1165" i="4"/>
  <c r="DM1166" i="4"/>
  <c r="DM1167" i="4"/>
  <c r="DM1168" i="4"/>
  <c r="DM1169" i="4"/>
  <c r="DM1170" i="4"/>
  <c r="DM1171" i="4"/>
  <c r="DM1172" i="4"/>
  <c r="DM1173" i="4"/>
  <c r="DM1174" i="4"/>
  <c r="DM1175" i="4"/>
  <c r="DM1176" i="4"/>
  <c r="DM1177" i="4"/>
  <c r="DM1178" i="4"/>
  <c r="DM1179" i="4"/>
  <c r="DM1180" i="4"/>
  <c r="DM1181" i="4"/>
  <c r="DM1182" i="4"/>
  <c r="DM1183" i="4"/>
  <c r="DM1184" i="4"/>
  <c r="DM1185" i="4"/>
  <c r="DM1186" i="4"/>
  <c r="DM1187" i="4"/>
  <c r="DM1188" i="4"/>
  <c r="DM1189" i="4"/>
  <c r="DM1190" i="4"/>
  <c r="DM1191" i="4"/>
  <c r="DM1192" i="4"/>
  <c r="DM1193" i="4"/>
  <c r="DM1194" i="4"/>
  <c r="DM1195" i="4"/>
  <c r="DM1196" i="4"/>
  <c r="DM1197" i="4"/>
  <c r="DM1198" i="4"/>
  <c r="DM1199" i="4"/>
  <c r="DM1200" i="4"/>
  <c r="DM1201" i="4"/>
  <c r="DM1202" i="4"/>
  <c r="DM1203" i="4"/>
  <c r="DM1204" i="4"/>
  <c r="DM1205" i="4"/>
  <c r="DM1206" i="4"/>
  <c r="DM1207" i="4"/>
  <c r="DM1208" i="4"/>
  <c r="DM1209" i="4"/>
  <c r="DM1210" i="4"/>
  <c r="DM1211" i="4"/>
  <c r="DM1212" i="4"/>
  <c r="DM1213" i="4"/>
  <c r="DM1214" i="4"/>
  <c r="DM1215" i="4"/>
  <c r="DM1216" i="4"/>
  <c r="DM1217" i="4"/>
  <c r="DM1218" i="4"/>
  <c r="DM1219" i="4"/>
  <c r="DM1220" i="4"/>
  <c r="DM1221" i="4"/>
  <c r="DM1222" i="4"/>
  <c r="DM1223" i="4"/>
  <c r="DM1224" i="4"/>
  <c r="DM1225" i="4"/>
  <c r="DM1226" i="4"/>
  <c r="DM1227" i="4"/>
  <c r="DM1228" i="4"/>
  <c r="DM1229" i="4"/>
  <c r="DM1230" i="4"/>
  <c r="DM1231" i="4"/>
  <c r="DM1232" i="4"/>
  <c r="DM1233" i="4"/>
  <c r="DM1234" i="4"/>
  <c r="DM1235" i="4"/>
  <c r="DM1236" i="4"/>
  <c r="DM1237" i="4"/>
  <c r="DM1238" i="4"/>
  <c r="DM1239" i="4"/>
  <c r="DM1240" i="4"/>
  <c r="DM1241" i="4"/>
  <c r="DM1242" i="4"/>
  <c r="DM1243" i="4"/>
  <c r="DM1244" i="4"/>
  <c r="DM1245" i="4"/>
  <c r="DM1246" i="4"/>
  <c r="DM1247" i="4"/>
  <c r="DM1248" i="4"/>
  <c r="DM1249" i="4"/>
  <c r="DM1250" i="4"/>
  <c r="DM1251" i="4"/>
  <c r="DM1252" i="4"/>
  <c r="DM1253" i="4"/>
  <c r="DM1254" i="4"/>
  <c r="DM1255" i="4"/>
  <c r="DM1256" i="4"/>
  <c r="DM1257" i="4"/>
  <c r="DM1258" i="4"/>
  <c r="DM1259" i="4"/>
  <c r="DM1260" i="4"/>
  <c r="DM1261" i="4"/>
  <c r="DM1262" i="4"/>
  <c r="DM1263" i="4"/>
  <c r="DM1264" i="4"/>
  <c r="DM1265" i="4"/>
  <c r="DM1266" i="4"/>
  <c r="DM1267" i="4"/>
  <c r="DM1268" i="4"/>
  <c r="DM1269" i="4"/>
  <c r="DM1270" i="4"/>
  <c r="DM1271" i="4"/>
  <c r="DM1272" i="4"/>
  <c r="DM1273" i="4"/>
  <c r="DM1274" i="4"/>
  <c r="DM1275" i="4"/>
  <c r="DM1276" i="4"/>
  <c r="DM1277" i="4"/>
  <c r="DM1278" i="4"/>
  <c r="DM1279" i="4"/>
  <c r="DM1280" i="4"/>
  <c r="DM1281" i="4"/>
  <c r="DM1282" i="4"/>
  <c r="DM1283" i="4"/>
  <c r="DM1284" i="4"/>
  <c r="DM1285" i="4"/>
  <c r="DM1286" i="4"/>
  <c r="DM1287" i="4"/>
  <c r="DM1288" i="4"/>
  <c r="DM1289" i="4"/>
  <c r="DM1290" i="4"/>
  <c r="DM1291" i="4"/>
  <c r="DM1292" i="4"/>
  <c r="DM1293" i="4"/>
  <c r="DM1294" i="4"/>
  <c r="DM1295" i="4"/>
  <c r="DM1296" i="4"/>
  <c r="DM1297" i="4"/>
  <c r="DM1298" i="4"/>
  <c r="DM1299" i="4"/>
  <c r="DM1300" i="4"/>
  <c r="DM1301" i="4"/>
  <c r="DM1302" i="4"/>
  <c r="DM1303" i="4"/>
  <c r="DM1304" i="4"/>
  <c r="DM1305" i="4"/>
  <c r="DM1306" i="4"/>
  <c r="DM1307" i="4"/>
  <c r="DM1308" i="4"/>
  <c r="DM1309" i="4"/>
  <c r="DM1310" i="4"/>
  <c r="DM1311" i="4"/>
  <c r="DM1312" i="4"/>
  <c r="DM1313" i="4"/>
  <c r="DM1314" i="4"/>
  <c r="DM1315" i="4"/>
  <c r="DM1316" i="4"/>
  <c r="DM1317" i="4"/>
  <c r="DM1318" i="4"/>
  <c r="DM1319" i="4"/>
  <c r="DM1320" i="4"/>
  <c r="DM1321" i="4"/>
  <c r="DM1322" i="4"/>
  <c r="DM1323" i="4"/>
  <c r="DM1324" i="4"/>
  <c r="DM1325" i="4"/>
  <c r="DM1326" i="4"/>
  <c r="DM1327" i="4"/>
  <c r="DM1328" i="4"/>
  <c r="DM1329" i="4"/>
  <c r="DM1330" i="4"/>
  <c r="DM1331" i="4"/>
  <c r="DM1332" i="4"/>
  <c r="DM1333" i="4"/>
  <c r="DM1334" i="4"/>
  <c r="DM1335" i="4"/>
  <c r="DM1336" i="4"/>
  <c r="DM1337" i="4"/>
  <c r="DM1338" i="4"/>
  <c r="DM1339" i="4"/>
  <c r="DM1340" i="4"/>
  <c r="DM1341" i="4"/>
  <c r="DM1342" i="4"/>
  <c r="DM1343" i="4"/>
  <c r="DM1344" i="4"/>
  <c r="DM1345" i="4"/>
  <c r="DM1346" i="4"/>
  <c r="DM1347" i="4"/>
  <c r="DM1348" i="4"/>
  <c r="DM1349" i="4"/>
  <c r="DM1350" i="4"/>
  <c r="DM1351" i="4"/>
  <c r="DM1352" i="4"/>
  <c r="DM1353" i="4"/>
  <c r="DM1354" i="4"/>
  <c r="DM1355" i="4"/>
  <c r="DM1356" i="4"/>
  <c r="DM1357" i="4"/>
  <c r="DM1358" i="4"/>
  <c r="DM1359" i="4"/>
  <c r="DM1360" i="4"/>
  <c r="DM1361" i="4"/>
  <c r="DM1362" i="4"/>
  <c r="DM1363" i="4"/>
  <c r="DM1364" i="4"/>
  <c r="DM1365" i="4"/>
  <c r="DM1366" i="4"/>
  <c r="DM1367" i="4"/>
  <c r="DM1368" i="4"/>
  <c r="DM1369" i="4"/>
  <c r="DM1370" i="4"/>
  <c r="DM1371" i="4"/>
  <c r="DM1372" i="4"/>
  <c r="DM1373" i="4"/>
  <c r="DM1374" i="4"/>
  <c r="DM1375" i="4"/>
  <c r="DM1376" i="4"/>
  <c r="DM1377" i="4"/>
  <c r="DM1378" i="4"/>
  <c r="DM1379" i="4"/>
  <c r="DM1380" i="4"/>
  <c r="DM1381" i="4"/>
  <c r="DM1382" i="4"/>
  <c r="DM1383" i="4"/>
  <c r="DM1384" i="4"/>
  <c r="DM1385" i="4"/>
  <c r="DM1386" i="4"/>
  <c r="DM1387" i="4"/>
  <c r="DM1388" i="4"/>
  <c r="DM1389" i="4"/>
  <c r="DM1390" i="4"/>
  <c r="DM1391" i="4"/>
  <c r="DM1392" i="4"/>
  <c r="DM1393" i="4"/>
  <c r="DM1394" i="4"/>
  <c r="DM1395" i="4"/>
  <c r="DM1396" i="4"/>
  <c r="DM1397" i="4"/>
  <c r="DM1398" i="4"/>
  <c r="DM1399" i="4"/>
  <c r="DM1400" i="4"/>
  <c r="DM1401" i="4"/>
  <c r="DM1402" i="4"/>
  <c r="DM1403" i="4"/>
  <c r="DM1404" i="4"/>
  <c r="DM1405" i="4"/>
  <c r="DM1406" i="4"/>
  <c r="DM1407" i="4"/>
  <c r="DM1408" i="4"/>
  <c r="DM1409" i="4"/>
  <c r="DM1410" i="4"/>
  <c r="DM1411" i="4"/>
  <c r="DM1412" i="4"/>
  <c r="DM1413" i="4"/>
  <c r="DM1414" i="4"/>
  <c r="DM1415" i="4"/>
  <c r="DM1416" i="4"/>
  <c r="DM1417" i="4"/>
  <c r="DM1418" i="4"/>
  <c r="DM1419" i="4"/>
  <c r="DM1420" i="4"/>
  <c r="DM1421" i="4"/>
  <c r="DM1422" i="4"/>
  <c r="DM1423" i="4"/>
  <c r="DM1424" i="4"/>
  <c r="DM1425" i="4"/>
  <c r="DM1426" i="4"/>
  <c r="DM1427" i="4"/>
  <c r="DM1428" i="4"/>
  <c r="DM1429" i="4"/>
  <c r="DM1430" i="4"/>
  <c r="DM1431" i="4"/>
  <c r="DM1432" i="4"/>
  <c r="DM1433" i="4"/>
  <c r="DM1434" i="4"/>
  <c r="DM1435" i="4"/>
  <c r="DM1436" i="4"/>
  <c r="DM1437" i="4"/>
  <c r="DM1438" i="4"/>
  <c r="DM1439" i="4"/>
  <c r="DM1440" i="4"/>
  <c r="DM1441" i="4"/>
  <c r="DM1442" i="4"/>
  <c r="DM1443" i="4"/>
  <c r="DM1444" i="4"/>
  <c r="DM1445" i="4"/>
  <c r="DM1446" i="4"/>
  <c r="DM1447" i="4"/>
  <c r="DM1448" i="4"/>
  <c r="DM1449" i="4"/>
  <c r="DM1450" i="4"/>
  <c r="DM1451" i="4"/>
  <c r="DM1452" i="4"/>
  <c r="DM1453" i="4"/>
  <c r="DM1454" i="4"/>
  <c r="DM1455" i="4"/>
  <c r="DM1456" i="4"/>
  <c r="DM1457" i="4"/>
  <c r="DM1458" i="4"/>
  <c r="DM1459" i="4"/>
  <c r="DM1460" i="4"/>
  <c r="DM1461" i="4"/>
  <c r="DM1462" i="4"/>
  <c r="DM1463" i="4"/>
  <c r="DM1464" i="4"/>
  <c r="DM1465" i="4"/>
  <c r="DM1466" i="4"/>
  <c r="DM1467" i="4"/>
  <c r="DM1468" i="4"/>
  <c r="DM1469" i="4"/>
  <c r="DM1470" i="4"/>
  <c r="DM1471" i="4"/>
  <c r="DM1472" i="4"/>
  <c r="DM1473" i="4"/>
  <c r="DM1474" i="4"/>
  <c r="DM1475" i="4"/>
  <c r="DM1476" i="4"/>
  <c r="DM1477" i="4"/>
  <c r="DM1478" i="4"/>
  <c r="DM1479" i="4"/>
  <c r="DM1480" i="4"/>
  <c r="DM1481" i="4"/>
  <c r="DM1482" i="4"/>
  <c r="DM1483" i="4"/>
  <c r="DM1484" i="4"/>
  <c r="DM1485" i="4"/>
  <c r="DM1486" i="4"/>
  <c r="DM1487" i="4"/>
  <c r="DM1488" i="4"/>
  <c r="DM1489" i="4"/>
  <c r="DM1490" i="4"/>
  <c r="DM1491" i="4"/>
  <c r="DM1492" i="4"/>
  <c r="DM1493" i="4"/>
  <c r="DM1494" i="4"/>
  <c r="DM1495" i="4"/>
  <c r="DM1496" i="4"/>
  <c r="DM1497" i="4"/>
  <c r="DM1498" i="4"/>
  <c r="DM1499" i="4"/>
  <c r="DM1500" i="4"/>
  <c r="DM1501" i="4"/>
  <c r="DM1502" i="4"/>
  <c r="DM1503" i="4"/>
  <c r="DM1504" i="4"/>
  <c r="DM1505" i="4"/>
  <c r="DM1506" i="4"/>
  <c r="DM1507" i="4"/>
  <c r="DM1508" i="4"/>
  <c r="DM1509" i="4"/>
  <c r="DM1510" i="4"/>
  <c r="DM1511" i="4"/>
  <c r="DM1512" i="4"/>
  <c r="DM1513" i="4"/>
  <c r="DM1514" i="4"/>
  <c r="DM1515" i="4"/>
  <c r="DM1516" i="4"/>
  <c r="DM1517" i="4"/>
  <c r="DM1518" i="4"/>
  <c r="DM1519" i="4"/>
  <c r="DM1520" i="4"/>
  <c r="DM1521" i="4"/>
  <c r="DM1522" i="4"/>
  <c r="DM1523" i="4"/>
  <c r="DM1524" i="4"/>
  <c r="DM1525" i="4"/>
  <c r="DM1526" i="4"/>
  <c r="DM1527" i="4"/>
  <c r="DM1528" i="4"/>
  <c r="DM1529" i="4"/>
  <c r="DM1530" i="4"/>
  <c r="DM1531" i="4"/>
  <c r="DM1532" i="4"/>
  <c r="DM1533" i="4"/>
  <c r="DM1534" i="4"/>
  <c r="DM1535" i="4"/>
  <c r="DM1536" i="4"/>
  <c r="DM1537" i="4"/>
  <c r="DM1538" i="4"/>
  <c r="DM1539" i="4"/>
  <c r="DM1540" i="4"/>
  <c r="DM1541" i="4"/>
  <c r="DM1542" i="4"/>
  <c r="DM1543" i="4"/>
  <c r="DM1544" i="4"/>
  <c r="DM1545" i="4"/>
  <c r="DM1546" i="4"/>
  <c r="DM1547" i="4"/>
  <c r="DM1548" i="4"/>
  <c r="DM1549" i="4"/>
  <c r="DM1550" i="4"/>
  <c r="DM1551" i="4"/>
  <c r="DM1552" i="4"/>
  <c r="DM1553" i="4"/>
  <c r="DM1554" i="4"/>
  <c r="DM1555" i="4"/>
  <c r="DM1556" i="4"/>
  <c r="DM1557" i="4"/>
  <c r="DM1558" i="4"/>
  <c r="DM1559" i="4"/>
  <c r="DM1560" i="4"/>
  <c r="DM1561" i="4"/>
  <c r="DM1562" i="4"/>
  <c r="DM1563" i="4"/>
  <c r="DM1564" i="4"/>
  <c r="DM1565" i="4"/>
  <c r="DM1566" i="4"/>
  <c r="DM1567" i="4"/>
  <c r="DM1568" i="4"/>
  <c r="DM1569" i="4"/>
  <c r="DM1570" i="4"/>
  <c r="DM1571" i="4"/>
  <c r="DM1572" i="4"/>
  <c r="DM1573" i="4"/>
  <c r="DM1574" i="4"/>
  <c r="DM1575" i="4"/>
  <c r="DM1576" i="4"/>
  <c r="DM1577" i="4"/>
  <c r="DM1578" i="4"/>
  <c r="DM1579" i="4"/>
  <c r="DM1580" i="4"/>
  <c r="DM1581" i="4"/>
  <c r="DM1582" i="4"/>
  <c r="DM1583" i="4"/>
  <c r="DM1584" i="4"/>
  <c r="DM1585" i="4"/>
  <c r="DM1586" i="4"/>
  <c r="DM1587" i="4"/>
  <c r="DM1588" i="4"/>
  <c r="DM1589" i="4"/>
  <c r="DM1590" i="4"/>
  <c r="DM1591" i="4"/>
  <c r="DM1592" i="4"/>
  <c r="DM1593" i="4"/>
  <c r="DM1594" i="4"/>
  <c r="DM1595" i="4"/>
  <c r="DM1596" i="4"/>
  <c r="DM1597" i="4"/>
  <c r="DM1598" i="4"/>
  <c r="DM1599" i="4"/>
  <c r="DM1600" i="4"/>
  <c r="DM1601" i="4"/>
  <c r="DM1602" i="4"/>
  <c r="DM1603" i="4"/>
  <c r="DM1604" i="4"/>
  <c r="DM1605" i="4"/>
  <c r="DM1606" i="4"/>
  <c r="DM1607" i="4"/>
  <c r="DM1608" i="4"/>
  <c r="DM1609" i="4"/>
  <c r="DM1610" i="4"/>
  <c r="DM1611" i="4"/>
  <c r="DM1612" i="4"/>
  <c r="DM1613" i="4"/>
  <c r="DM1614" i="4"/>
  <c r="DM1615" i="4"/>
  <c r="DM1616" i="4"/>
  <c r="DM1617" i="4"/>
  <c r="DM1618" i="4"/>
  <c r="DM1619" i="4"/>
  <c r="DM1620" i="4"/>
  <c r="DM1621" i="4"/>
  <c r="DM1622" i="4"/>
  <c r="DM1623" i="4"/>
  <c r="DM1624" i="4"/>
  <c r="DM1625" i="4"/>
  <c r="DM1626" i="4"/>
  <c r="DM1627" i="4"/>
  <c r="DM1628" i="4"/>
  <c r="DM1629" i="4"/>
  <c r="DM1630" i="4"/>
  <c r="DM1631" i="4"/>
  <c r="DM1632" i="4"/>
  <c r="DM1633" i="4"/>
  <c r="DM1634" i="4"/>
  <c r="DM1635" i="4"/>
  <c r="DM1636" i="4"/>
  <c r="DM1637" i="4"/>
  <c r="DM1638" i="4"/>
  <c r="DM1639" i="4"/>
  <c r="DM1640" i="4"/>
  <c r="DM1641" i="4"/>
  <c r="DM1642" i="4"/>
  <c r="DM1643" i="4"/>
  <c r="DM1644" i="4"/>
  <c r="DM1645" i="4"/>
  <c r="DM1646" i="4"/>
  <c r="DM1647" i="4"/>
  <c r="DM1648" i="4"/>
  <c r="DM1649" i="4"/>
  <c r="DM1650" i="4"/>
  <c r="DM1651" i="4"/>
  <c r="DM1652" i="4"/>
  <c r="DM1653" i="4"/>
  <c r="DM1654" i="4"/>
  <c r="DM1655" i="4"/>
  <c r="DM1656" i="4"/>
  <c r="DM1657" i="4"/>
  <c r="DM1658" i="4"/>
  <c r="DM1659" i="4"/>
  <c r="DM1660" i="4"/>
  <c r="DM1661" i="4"/>
  <c r="DM1662" i="4"/>
  <c r="DM1663" i="4"/>
  <c r="DM1664" i="4"/>
  <c r="DM1665" i="4"/>
  <c r="DM1666" i="4"/>
  <c r="DM1667" i="4"/>
  <c r="DM1668" i="4"/>
  <c r="DM1669" i="4"/>
  <c r="DM1670" i="4"/>
  <c r="DM1671" i="4"/>
  <c r="DM1672" i="4"/>
  <c r="DM1673" i="4"/>
  <c r="DM1674" i="4"/>
  <c r="DM1675" i="4"/>
  <c r="DM1676" i="4"/>
  <c r="DM1677" i="4"/>
  <c r="DM1678" i="4"/>
  <c r="DM1679" i="4"/>
  <c r="DM1680" i="4"/>
  <c r="DM1681" i="4"/>
  <c r="DM1682" i="4"/>
  <c r="DM1683" i="4"/>
  <c r="DM1684" i="4"/>
  <c r="DM1685" i="4"/>
  <c r="DM1686" i="4"/>
  <c r="DM1687" i="4"/>
  <c r="DM1688" i="4"/>
  <c r="DM1689" i="4"/>
  <c r="DM1690" i="4"/>
  <c r="DM1691" i="4"/>
  <c r="DM1692" i="4"/>
  <c r="DM1693" i="4"/>
  <c r="DM1694" i="4"/>
  <c r="DM1695" i="4"/>
  <c r="DM1696" i="4"/>
  <c r="DM1697" i="4"/>
  <c r="DM1698" i="4"/>
  <c r="DM1699" i="4"/>
  <c r="DM1700" i="4"/>
  <c r="DM1701" i="4"/>
  <c r="DM1702" i="4"/>
  <c r="DM1703" i="4"/>
  <c r="DM1704" i="4"/>
  <c r="DM1705" i="4"/>
  <c r="DM1706" i="4"/>
  <c r="DM1707" i="4"/>
  <c r="DM1708" i="4"/>
  <c r="DM1709" i="4"/>
  <c r="DM1710" i="4"/>
  <c r="DM1711" i="4"/>
  <c r="DM1712" i="4"/>
  <c r="DM1713" i="4"/>
  <c r="DM1714" i="4"/>
  <c r="DM1715" i="4"/>
  <c r="DM1716" i="4"/>
  <c r="DM1717" i="4"/>
  <c r="DM1718" i="4"/>
  <c r="DM1719" i="4"/>
  <c r="DM1720" i="4"/>
  <c r="DM1721" i="4"/>
  <c r="DM1722" i="4"/>
  <c r="DM1723" i="4"/>
  <c r="DM1724" i="4"/>
  <c r="DM1725" i="4"/>
  <c r="DM1726" i="4"/>
  <c r="DM1727" i="4"/>
  <c r="DM1728" i="4"/>
  <c r="DM1729" i="4"/>
  <c r="DM1730" i="4"/>
  <c r="DM1731" i="4"/>
  <c r="DM1732" i="4"/>
  <c r="DM1733" i="4"/>
  <c r="DM1734" i="4"/>
  <c r="DM1735" i="4"/>
  <c r="DM1736" i="4"/>
  <c r="DM1737" i="4"/>
  <c r="DM1738" i="4"/>
  <c r="DM1739" i="4"/>
  <c r="DM1740" i="4"/>
  <c r="DM1741" i="4"/>
  <c r="DM1742" i="4"/>
  <c r="DM1743" i="4"/>
  <c r="DM1744" i="4"/>
  <c r="DM1745" i="4"/>
  <c r="DM1746" i="4"/>
  <c r="DM1747" i="4"/>
  <c r="DM1748" i="4"/>
  <c r="DM1749" i="4"/>
  <c r="DM1750" i="4"/>
  <c r="DM1751" i="4"/>
  <c r="DM1752" i="4"/>
  <c r="DM1753" i="4"/>
  <c r="DM1754" i="4"/>
  <c r="DM1755" i="4"/>
  <c r="DM1756" i="4"/>
  <c r="DM1757" i="4"/>
  <c r="DM1758" i="4"/>
  <c r="DM1759" i="4"/>
  <c r="DM1760" i="4"/>
  <c r="DM1761" i="4"/>
  <c r="DM1762" i="4"/>
  <c r="DM1763" i="4"/>
  <c r="DM1764" i="4"/>
  <c r="DM1765" i="4"/>
  <c r="DM1766" i="4"/>
  <c r="DM1767" i="4"/>
  <c r="DM1768" i="4"/>
  <c r="DM1769" i="4"/>
  <c r="DM1770" i="4"/>
  <c r="DM1771" i="4"/>
  <c r="DM1772" i="4"/>
  <c r="DM1773" i="4"/>
  <c r="DM1774" i="4"/>
  <c r="DM1775" i="4"/>
  <c r="DM1776" i="4"/>
  <c r="DM1777" i="4"/>
  <c r="DM1778" i="4"/>
  <c r="DM1779" i="4"/>
  <c r="DM1780" i="4"/>
  <c r="DM1781" i="4"/>
  <c r="DM1782" i="4"/>
  <c r="DM1783" i="4"/>
  <c r="DM1784" i="4"/>
  <c r="DM1785" i="4"/>
  <c r="DM1786" i="4"/>
  <c r="DM1787" i="4"/>
  <c r="DM1788" i="4"/>
  <c r="DM1789" i="4"/>
  <c r="DM1790" i="4"/>
  <c r="DM1791" i="4"/>
  <c r="DM1792" i="4"/>
  <c r="DM1793" i="4"/>
  <c r="DM1794" i="4"/>
  <c r="DM1795" i="4"/>
  <c r="DM1796" i="4"/>
  <c r="DM1797" i="4"/>
  <c r="DM1798" i="4"/>
  <c r="DM1799" i="4"/>
  <c r="DM1800" i="4"/>
  <c r="DM1801" i="4"/>
  <c r="DM1802" i="4"/>
  <c r="DM1803" i="4"/>
  <c r="DM1804" i="4"/>
  <c r="DM1805" i="4"/>
  <c r="DM1806" i="4"/>
  <c r="DM1807" i="4"/>
  <c r="DM1808" i="4"/>
  <c r="DM1809" i="4"/>
  <c r="DM1810" i="4"/>
  <c r="DM1811" i="4"/>
  <c r="DM1812" i="4"/>
  <c r="DM1813" i="4"/>
  <c r="DM1814" i="4"/>
  <c r="DM1815" i="4"/>
  <c r="DM1816" i="4"/>
  <c r="DM1817" i="4"/>
  <c r="DM1818" i="4"/>
  <c r="DM1819" i="4"/>
  <c r="DM1820" i="4"/>
  <c r="DM1821" i="4"/>
  <c r="DM1822" i="4"/>
  <c r="DM1823" i="4"/>
  <c r="DM1824" i="4"/>
  <c r="DM1825" i="4"/>
  <c r="DM1826" i="4"/>
  <c r="DM1827" i="4"/>
  <c r="DM1828" i="4"/>
  <c r="DM1829" i="4"/>
  <c r="DM1830" i="4"/>
  <c r="DM1831" i="4"/>
  <c r="DM1832" i="4"/>
  <c r="DM1833" i="4"/>
  <c r="DM1834" i="4"/>
  <c r="DM1835" i="4"/>
  <c r="DM1836" i="4"/>
  <c r="DM1837" i="4"/>
  <c r="DM1838" i="4"/>
  <c r="DM1839" i="4"/>
  <c r="DM1840" i="4"/>
  <c r="DM1841" i="4"/>
  <c r="DM1842" i="4"/>
  <c r="DM1843" i="4"/>
  <c r="DM1844" i="4"/>
  <c r="DM1845" i="4"/>
  <c r="DM1846" i="4"/>
  <c r="DM1847" i="4"/>
  <c r="DM1848" i="4"/>
  <c r="DM1849" i="4"/>
  <c r="DM1850" i="4"/>
  <c r="DM1851" i="4"/>
  <c r="DM1852" i="4"/>
  <c r="DM1853" i="4"/>
  <c r="DM1854" i="4"/>
  <c r="DM1855" i="4"/>
  <c r="DM1856" i="4"/>
  <c r="DM1857" i="4"/>
  <c r="DM1858" i="4"/>
  <c r="DM1859" i="4"/>
  <c r="DM1860" i="4"/>
  <c r="DM1861" i="4"/>
  <c r="DM1862" i="4"/>
  <c r="DM1863" i="4"/>
  <c r="DM1864" i="4"/>
  <c r="DM1865" i="4"/>
  <c r="DM1866" i="4"/>
  <c r="DM1867" i="4"/>
  <c r="DM1868" i="4"/>
  <c r="DM1869" i="4"/>
  <c r="DM1870" i="4"/>
  <c r="DM1871" i="4"/>
  <c r="DM1872" i="4"/>
  <c r="DM1873" i="4"/>
  <c r="DM1874" i="4"/>
  <c r="DM1875" i="4"/>
  <c r="DM1876" i="4"/>
  <c r="DM1877" i="4"/>
  <c r="DM1878" i="4"/>
  <c r="DM1879" i="4"/>
  <c r="DM1880" i="4"/>
  <c r="DM1881" i="4"/>
  <c r="DM1882" i="4"/>
  <c r="DM1883" i="4"/>
  <c r="DM1884" i="4"/>
  <c r="DM1885" i="4"/>
  <c r="DM1886" i="4"/>
  <c r="DM1887" i="4"/>
  <c r="DM1888" i="4"/>
  <c r="DM1889" i="4"/>
  <c r="DM1890" i="4"/>
  <c r="DM1891" i="4"/>
  <c r="DM1892" i="4"/>
  <c r="DM1893" i="4"/>
  <c r="DM1894" i="4"/>
  <c r="DM1895" i="4"/>
  <c r="DM1896" i="4"/>
  <c r="DM1897" i="4"/>
  <c r="DM1898" i="4"/>
  <c r="DM1899" i="4"/>
  <c r="DM1900" i="4"/>
  <c r="DM1901" i="4"/>
  <c r="DM1902" i="4"/>
  <c r="DM1903" i="4"/>
  <c r="DM1904" i="4"/>
  <c r="DM1905" i="4"/>
  <c r="DM1906" i="4"/>
  <c r="DM1907" i="4"/>
  <c r="DM1908" i="4"/>
  <c r="DM1909" i="4"/>
  <c r="DM1910" i="4"/>
  <c r="DM1911" i="4"/>
  <c r="DM1912" i="4"/>
  <c r="DM1913" i="4"/>
  <c r="DM1914" i="4"/>
  <c r="DM1915" i="4"/>
  <c r="DM1916" i="4"/>
  <c r="DM1917" i="4"/>
  <c r="DM1918" i="4"/>
  <c r="DM1919" i="4"/>
  <c r="DM1920" i="4"/>
  <c r="DM1921" i="4"/>
  <c r="DM1922" i="4"/>
  <c r="DM1923" i="4"/>
  <c r="DM1924" i="4"/>
  <c r="DM1925" i="4"/>
  <c r="DM1926" i="4"/>
  <c r="DM1927" i="4"/>
  <c r="DM1928" i="4"/>
  <c r="DM1929" i="4"/>
  <c r="DM1930" i="4"/>
  <c r="DM1931" i="4"/>
  <c r="DM1932" i="4"/>
  <c r="DM1933" i="4"/>
  <c r="DM1934" i="4"/>
  <c r="DM1935" i="4"/>
  <c r="DM1936" i="4"/>
  <c r="DM1937" i="4"/>
  <c r="DM1938" i="4"/>
  <c r="DM1939" i="4"/>
  <c r="DM1940" i="4"/>
  <c r="DM1941" i="4"/>
  <c r="DM1942" i="4"/>
  <c r="DM1943" i="4"/>
  <c r="DM1944" i="4"/>
  <c r="DM1945" i="4"/>
  <c r="DM1946" i="4"/>
  <c r="DM1947" i="4"/>
  <c r="DM1948" i="4"/>
  <c r="DM1949" i="4"/>
  <c r="DM1950" i="4"/>
  <c r="DM1951" i="4"/>
  <c r="DM1952" i="4"/>
  <c r="DM1953" i="4"/>
  <c r="DM1954" i="4"/>
  <c r="DM1955" i="4"/>
  <c r="DM1956" i="4"/>
  <c r="DM1957" i="4"/>
  <c r="DM1958" i="4"/>
  <c r="DM1959" i="4"/>
  <c r="DM1960" i="4"/>
  <c r="DM1961" i="4"/>
  <c r="DM1962" i="4"/>
  <c r="DM1963" i="4"/>
  <c r="DM1964" i="4"/>
  <c r="DM1965" i="4"/>
  <c r="DM1966" i="4"/>
  <c r="DM1967" i="4"/>
  <c r="DM1968" i="4"/>
  <c r="DM1969" i="4"/>
  <c r="DM1970" i="4"/>
  <c r="DM1971" i="4"/>
  <c r="DM1972" i="4"/>
  <c r="DM1973" i="4"/>
  <c r="DM1974" i="4"/>
  <c r="DM1975" i="4"/>
  <c r="DM1976" i="4"/>
  <c r="DM1977" i="4"/>
  <c r="DM1978" i="4"/>
  <c r="DM1979" i="4"/>
  <c r="DM1980" i="4"/>
  <c r="DM1981" i="4"/>
  <c r="DM1982" i="4"/>
  <c r="DM1983" i="4"/>
  <c r="DM1984" i="4"/>
  <c r="DM1985" i="4"/>
  <c r="DM1986" i="4"/>
  <c r="DM1987" i="4"/>
  <c r="DM1988" i="4"/>
  <c r="DM1989" i="4"/>
  <c r="DM1990" i="4"/>
  <c r="DM1991" i="4"/>
  <c r="DM1992" i="4"/>
  <c r="DM1993" i="4"/>
  <c r="DM307" i="4"/>
  <c r="DM302" i="4"/>
  <c r="DM303" i="4"/>
  <c r="DM304" i="4"/>
  <c r="DM305" i="4"/>
  <c r="DM306" i="4"/>
  <c r="R47" i="8"/>
  <c r="DU308" i="4"/>
  <c r="DU309" i="4"/>
  <c r="DU310" i="4"/>
  <c r="DU311" i="4"/>
  <c r="DU312" i="4"/>
  <c r="DU313" i="4"/>
  <c r="DU314" i="4"/>
  <c r="DU315" i="4"/>
  <c r="DU316" i="4"/>
  <c r="DU317" i="4"/>
  <c r="DU318" i="4"/>
  <c r="DU319" i="4"/>
  <c r="DU320" i="4"/>
  <c r="DU321" i="4"/>
  <c r="DU322" i="4"/>
  <c r="DU323" i="4"/>
  <c r="DU324" i="4"/>
  <c r="DU325" i="4"/>
  <c r="DU326" i="4"/>
  <c r="DU327" i="4"/>
  <c r="DU328" i="4"/>
  <c r="DU329" i="4"/>
  <c r="DU330" i="4"/>
  <c r="DU331" i="4"/>
  <c r="DU332" i="4"/>
  <c r="DU333" i="4"/>
  <c r="DU334" i="4"/>
  <c r="DU335" i="4"/>
  <c r="DU336" i="4"/>
  <c r="DU337" i="4"/>
  <c r="DU338" i="4"/>
  <c r="DU339" i="4"/>
  <c r="DU340" i="4"/>
  <c r="DU341" i="4"/>
  <c r="DU342" i="4"/>
  <c r="DU343" i="4"/>
  <c r="DU344" i="4"/>
  <c r="DU345" i="4"/>
  <c r="DU346" i="4"/>
  <c r="DU347" i="4"/>
  <c r="DU348" i="4"/>
  <c r="DU349" i="4"/>
  <c r="DU350" i="4"/>
  <c r="DU351" i="4"/>
  <c r="DU352" i="4"/>
  <c r="DU353" i="4"/>
  <c r="DU354" i="4"/>
  <c r="DU355" i="4"/>
  <c r="DU356" i="4"/>
  <c r="DU357" i="4"/>
  <c r="DU358" i="4"/>
  <c r="DU359" i="4"/>
  <c r="DU360" i="4"/>
  <c r="DU361" i="4"/>
  <c r="DU362" i="4"/>
  <c r="DU363" i="4"/>
  <c r="DU364" i="4"/>
  <c r="DU365" i="4"/>
  <c r="DU366" i="4"/>
  <c r="DU367" i="4"/>
  <c r="DU368" i="4"/>
  <c r="DU369" i="4"/>
  <c r="DU370" i="4"/>
  <c r="DU371" i="4"/>
  <c r="DU372" i="4"/>
  <c r="DU373" i="4"/>
  <c r="DU374" i="4"/>
  <c r="DU375" i="4"/>
  <c r="DU376" i="4"/>
  <c r="DU377" i="4"/>
  <c r="DU378" i="4"/>
  <c r="DU379" i="4"/>
  <c r="DU380" i="4"/>
  <c r="DU381" i="4"/>
  <c r="DU382" i="4"/>
  <c r="DU383" i="4"/>
  <c r="DU384" i="4"/>
  <c r="DU385" i="4"/>
  <c r="DU386" i="4"/>
  <c r="DU387" i="4"/>
  <c r="DU388" i="4"/>
  <c r="DU389" i="4"/>
  <c r="DU390" i="4"/>
  <c r="DU391" i="4"/>
  <c r="DU392" i="4"/>
  <c r="DU393" i="4"/>
  <c r="DU394" i="4"/>
  <c r="DU395" i="4"/>
  <c r="DU396" i="4"/>
  <c r="DU397" i="4"/>
  <c r="DU398" i="4"/>
  <c r="DU399" i="4"/>
  <c r="DU400" i="4"/>
  <c r="DU401" i="4"/>
  <c r="DU402" i="4"/>
  <c r="DU403" i="4"/>
  <c r="DU404" i="4"/>
  <c r="DU405" i="4"/>
  <c r="DU406" i="4"/>
  <c r="DU407" i="4"/>
  <c r="DU408" i="4"/>
  <c r="DU409" i="4"/>
  <c r="DU410" i="4"/>
  <c r="DU411" i="4"/>
  <c r="DU412" i="4"/>
  <c r="DU413" i="4"/>
  <c r="DU414" i="4"/>
  <c r="DU415" i="4"/>
  <c r="DU416" i="4"/>
  <c r="DU417" i="4"/>
  <c r="DU418" i="4"/>
  <c r="DU419" i="4"/>
  <c r="DU420" i="4"/>
  <c r="DU421" i="4"/>
  <c r="DU422" i="4"/>
  <c r="DU423" i="4"/>
  <c r="DU424" i="4"/>
  <c r="DU425" i="4"/>
  <c r="DU426" i="4"/>
  <c r="DU427" i="4"/>
  <c r="DU428" i="4"/>
  <c r="DU429" i="4"/>
  <c r="DU430" i="4"/>
  <c r="DU431" i="4"/>
  <c r="DU432" i="4"/>
  <c r="DU433" i="4"/>
  <c r="DU434" i="4"/>
  <c r="DU435" i="4"/>
  <c r="DU436" i="4"/>
  <c r="DU437" i="4"/>
  <c r="DU438" i="4"/>
  <c r="DU439" i="4"/>
  <c r="DU440" i="4"/>
  <c r="DU441" i="4"/>
  <c r="DU442" i="4"/>
  <c r="DU443" i="4"/>
  <c r="DU444" i="4"/>
  <c r="DU445" i="4"/>
  <c r="DU446" i="4"/>
  <c r="DU447" i="4"/>
  <c r="DU448" i="4"/>
  <c r="DU449" i="4"/>
  <c r="DU450" i="4"/>
  <c r="DU451" i="4"/>
  <c r="DU452" i="4"/>
  <c r="DU453" i="4"/>
  <c r="DU454" i="4"/>
  <c r="DU455" i="4"/>
  <c r="DU456" i="4"/>
  <c r="DU457" i="4"/>
  <c r="DU458" i="4"/>
  <c r="DU459" i="4"/>
  <c r="DU460" i="4"/>
  <c r="DU461" i="4"/>
  <c r="DU462" i="4"/>
  <c r="DU463" i="4"/>
  <c r="DU464" i="4"/>
  <c r="DU465" i="4"/>
  <c r="DU466" i="4"/>
  <c r="DU467" i="4"/>
  <c r="DU468" i="4"/>
  <c r="DU469" i="4"/>
  <c r="DU470" i="4"/>
  <c r="DU471" i="4"/>
  <c r="DU472" i="4"/>
  <c r="DU473" i="4"/>
  <c r="DU474" i="4"/>
  <c r="DU475" i="4"/>
  <c r="DU476" i="4"/>
  <c r="DU477" i="4"/>
  <c r="DU478" i="4"/>
  <c r="DU479" i="4"/>
  <c r="DU480" i="4"/>
  <c r="DU481" i="4"/>
  <c r="DU482" i="4"/>
  <c r="DU483" i="4"/>
  <c r="DU484" i="4"/>
  <c r="DU485" i="4"/>
  <c r="DU486" i="4"/>
  <c r="DU487" i="4"/>
  <c r="DU488" i="4"/>
  <c r="DU489" i="4"/>
  <c r="DU490" i="4"/>
  <c r="DU491" i="4"/>
  <c r="DU492" i="4"/>
  <c r="DU493" i="4"/>
  <c r="DU494" i="4"/>
  <c r="DU495" i="4"/>
  <c r="DU496" i="4"/>
  <c r="DU497" i="4"/>
  <c r="DU498" i="4"/>
  <c r="DU499" i="4"/>
  <c r="DU500" i="4"/>
  <c r="DU501" i="4"/>
  <c r="DU502" i="4"/>
  <c r="DU503" i="4"/>
  <c r="DU504" i="4"/>
  <c r="DU505" i="4"/>
  <c r="DU506" i="4"/>
  <c r="DU507" i="4"/>
  <c r="DU508" i="4"/>
  <c r="DU509" i="4"/>
  <c r="DU510" i="4"/>
  <c r="DU511" i="4"/>
  <c r="DU512" i="4"/>
  <c r="DU513" i="4"/>
  <c r="DU514" i="4"/>
  <c r="DU515" i="4"/>
  <c r="DU516" i="4"/>
  <c r="DU517" i="4"/>
  <c r="DU518" i="4"/>
  <c r="DU519" i="4"/>
  <c r="DU520" i="4"/>
  <c r="DU521" i="4"/>
  <c r="DU522" i="4"/>
  <c r="DU523" i="4"/>
  <c r="DU524" i="4"/>
  <c r="DU525" i="4"/>
  <c r="DU526" i="4"/>
  <c r="DU527" i="4"/>
  <c r="DU528" i="4"/>
  <c r="DU529" i="4"/>
  <c r="DU530" i="4"/>
  <c r="DU531" i="4"/>
  <c r="DU532" i="4"/>
  <c r="DU533" i="4"/>
  <c r="DU534" i="4"/>
  <c r="DU535" i="4"/>
  <c r="DU536" i="4"/>
  <c r="DU537" i="4"/>
  <c r="DU538" i="4"/>
  <c r="DU539" i="4"/>
  <c r="DU540" i="4"/>
  <c r="DU541" i="4"/>
  <c r="DU542" i="4"/>
  <c r="DU543" i="4"/>
  <c r="DU544" i="4"/>
  <c r="DU545" i="4"/>
  <c r="DU546" i="4"/>
  <c r="DU547" i="4"/>
  <c r="DU548" i="4"/>
  <c r="DU549" i="4"/>
  <c r="DU550" i="4"/>
  <c r="DU551" i="4"/>
  <c r="DU552" i="4"/>
  <c r="DU553" i="4"/>
  <c r="DU554" i="4"/>
  <c r="DU555" i="4"/>
  <c r="DU556" i="4"/>
  <c r="DU557" i="4"/>
  <c r="DU558" i="4"/>
  <c r="DU559" i="4"/>
  <c r="DU560" i="4"/>
  <c r="DU561" i="4"/>
  <c r="DU562" i="4"/>
  <c r="DU563" i="4"/>
  <c r="DU564" i="4"/>
  <c r="DU565" i="4"/>
  <c r="DU566" i="4"/>
  <c r="DU567" i="4"/>
  <c r="DU568" i="4"/>
  <c r="DU569" i="4"/>
  <c r="DU570" i="4"/>
  <c r="DU571" i="4"/>
  <c r="DU572" i="4"/>
  <c r="DU573" i="4"/>
  <c r="DU574" i="4"/>
  <c r="DU575" i="4"/>
  <c r="DU576" i="4"/>
  <c r="DU577" i="4"/>
  <c r="DU578" i="4"/>
  <c r="DU579" i="4"/>
  <c r="DU580" i="4"/>
  <c r="DU581" i="4"/>
  <c r="DU582" i="4"/>
  <c r="DU583" i="4"/>
  <c r="DU584" i="4"/>
  <c r="DU585" i="4"/>
  <c r="DU586" i="4"/>
  <c r="DU587" i="4"/>
  <c r="DU588" i="4"/>
  <c r="DU589" i="4"/>
  <c r="DU590" i="4"/>
  <c r="DU591" i="4"/>
  <c r="DU592" i="4"/>
  <c r="DU593" i="4"/>
  <c r="DU594" i="4"/>
  <c r="DU595" i="4"/>
  <c r="DU596" i="4"/>
  <c r="DU597" i="4"/>
  <c r="DU598" i="4"/>
  <c r="DU599" i="4"/>
  <c r="DU600" i="4"/>
  <c r="DU601" i="4"/>
  <c r="DU602" i="4"/>
  <c r="DU603" i="4"/>
  <c r="DU604" i="4"/>
  <c r="DU605" i="4"/>
  <c r="DU606" i="4"/>
  <c r="DU607" i="4"/>
  <c r="DU608" i="4"/>
  <c r="DU609" i="4"/>
  <c r="DU610" i="4"/>
  <c r="DU611" i="4"/>
  <c r="DU612" i="4"/>
  <c r="DU613" i="4"/>
  <c r="DU614" i="4"/>
  <c r="DU615" i="4"/>
  <c r="DU616" i="4"/>
  <c r="DU617" i="4"/>
  <c r="DU618" i="4"/>
  <c r="DU619" i="4"/>
  <c r="DU620" i="4"/>
  <c r="DU621" i="4"/>
  <c r="DU622" i="4"/>
  <c r="DU623" i="4"/>
  <c r="DU624" i="4"/>
  <c r="DU625" i="4"/>
  <c r="DU626" i="4"/>
  <c r="DU627" i="4"/>
  <c r="DU628" i="4"/>
  <c r="DU629" i="4"/>
  <c r="DU630" i="4"/>
  <c r="DU631" i="4"/>
  <c r="DU632" i="4"/>
  <c r="DU633" i="4"/>
  <c r="DU634" i="4"/>
  <c r="DU635" i="4"/>
  <c r="DU636" i="4"/>
  <c r="DU637" i="4"/>
  <c r="DU638" i="4"/>
  <c r="DU639" i="4"/>
  <c r="DU640" i="4"/>
  <c r="DU641" i="4"/>
  <c r="DU642" i="4"/>
  <c r="DU643" i="4"/>
  <c r="DU644" i="4"/>
  <c r="DU645" i="4"/>
  <c r="DU646" i="4"/>
  <c r="DU647" i="4"/>
  <c r="DU648" i="4"/>
  <c r="DU649" i="4"/>
  <c r="DU650" i="4"/>
  <c r="DU651" i="4"/>
  <c r="DU652" i="4"/>
  <c r="DU653" i="4"/>
  <c r="DU654" i="4"/>
  <c r="DU655" i="4"/>
  <c r="DU656" i="4"/>
  <c r="DU657" i="4"/>
  <c r="DU658" i="4"/>
  <c r="DU659" i="4"/>
  <c r="DU660" i="4"/>
  <c r="DU661" i="4"/>
  <c r="DU662" i="4"/>
  <c r="DU663" i="4"/>
  <c r="DU664" i="4"/>
  <c r="DU665" i="4"/>
  <c r="DU666" i="4"/>
  <c r="DU667" i="4"/>
  <c r="DU668" i="4"/>
  <c r="DU669" i="4"/>
  <c r="DU670" i="4"/>
  <c r="DU671" i="4"/>
  <c r="DU672" i="4"/>
  <c r="DU673" i="4"/>
  <c r="DU674" i="4"/>
  <c r="DU675" i="4"/>
  <c r="DU676" i="4"/>
  <c r="DU677" i="4"/>
  <c r="DU678" i="4"/>
  <c r="DU679" i="4"/>
  <c r="DU680" i="4"/>
  <c r="DU681" i="4"/>
  <c r="DU682" i="4"/>
  <c r="DU683" i="4"/>
  <c r="DU684" i="4"/>
  <c r="DU685" i="4"/>
  <c r="DU686" i="4"/>
  <c r="DU687" i="4"/>
  <c r="DU688" i="4"/>
  <c r="DU689" i="4"/>
  <c r="DU690" i="4"/>
  <c r="DU691" i="4"/>
  <c r="DU692" i="4"/>
  <c r="DU693" i="4"/>
  <c r="DU694" i="4"/>
  <c r="DU695" i="4"/>
  <c r="DU696" i="4"/>
  <c r="DU697" i="4"/>
  <c r="DU698" i="4"/>
  <c r="DU699" i="4"/>
  <c r="DU700" i="4"/>
  <c r="DU701" i="4"/>
  <c r="DU702" i="4"/>
  <c r="DU703" i="4"/>
  <c r="DU704" i="4"/>
  <c r="DU705" i="4"/>
  <c r="DU706" i="4"/>
  <c r="DU707" i="4"/>
  <c r="DU708" i="4"/>
  <c r="DU709" i="4"/>
  <c r="DU710" i="4"/>
  <c r="DU711" i="4"/>
  <c r="DU712" i="4"/>
  <c r="DU713" i="4"/>
  <c r="DU714" i="4"/>
  <c r="DU715" i="4"/>
  <c r="DU716" i="4"/>
  <c r="DU717" i="4"/>
  <c r="DU718" i="4"/>
  <c r="DU719" i="4"/>
  <c r="DU720" i="4"/>
  <c r="DU721" i="4"/>
  <c r="DU722" i="4"/>
  <c r="DU723" i="4"/>
  <c r="DU724" i="4"/>
  <c r="DU725" i="4"/>
  <c r="DU726" i="4"/>
  <c r="DU727" i="4"/>
  <c r="DU728" i="4"/>
  <c r="DU729" i="4"/>
  <c r="DU730" i="4"/>
  <c r="DU731" i="4"/>
  <c r="DU732" i="4"/>
  <c r="DU733" i="4"/>
  <c r="DU734" i="4"/>
  <c r="DU735" i="4"/>
  <c r="DU736" i="4"/>
  <c r="DU737" i="4"/>
  <c r="DU738" i="4"/>
  <c r="DU739" i="4"/>
  <c r="DU740" i="4"/>
  <c r="DU741" i="4"/>
  <c r="DU742" i="4"/>
  <c r="DU743" i="4"/>
  <c r="DU744" i="4"/>
  <c r="DU745" i="4"/>
  <c r="DU746" i="4"/>
  <c r="DU747" i="4"/>
  <c r="DU748" i="4"/>
  <c r="DU749" i="4"/>
  <c r="DU750" i="4"/>
  <c r="DU751" i="4"/>
  <c r="DU752" i="4"/>
  <c r="DU753" i="4"/>
  <c r="DU754" i="4"/>
  <c r="DU755" i="4"/>
  <c r="DU756" i="4"/>
  <c r="DU757" i="4"/>
  <c r="DU758" i="4"/>
  <c r="DU759" i="4"/>
  <c r="DU760" i="4"/>
  <c r="DU761" i="4"/>
  <c r="DU762" i="4"/>
  <c r="DU763" i="4"/>
  <c r="DU764" i="4"/>
  <c r="DU765" i="4"/>
  <c r="DU766" i="4"/>
  <c r="DU767" i="4"/>
  <c r="DU768" i="4"/>
  <c r="DU769" i="4"/>
  <c r="DU770" i="4"/>
  <c r="DU771" i="4"/>
  <c r="DU772" i="4"/>
  <c r="DU773" i="4"/>
  <c r="DU774" i="4"/>
  <c r="DU775" i="4"/>
  <c r="DU776" i="4"/>
  <c r="DU777" i="4"/>
  <c r="DU778" i="4"/>
  <c r="DU779" i="4"/>
  <c r="DU780" i="4"/>
  <c r="DU781" i="4"/>
  <c r="DU782" i="4"/>
  <c r="DU783" i="4"/>
  <c r="DU784" i="4"/>
  <c r="DU785" i="4"/>
  <c r="DU786" i="4"/>
  <c r="DU787" i="4"/>
  <c r="DU788" i="4"/>
  <c r="DU789" i="4"/>
  <c r="DU790" i="4"/>
  <c r="DU791" i="4"/>
  <c r="DU792" i="4"/>
  <c r="DU793" i="4"/>
  <c r="DU794" i="4"/>
  <c r="DU795" i="4"/>
  <c r="DU796" i="4"/>
  <c r="DU797" i="4"/>
  <c r="DU798" i="4"/>
  <c r="DU799" i="4"/>
  <c r="DU800" i="4"/>
  <c r="DU801" i="4"/>
  <c r="DU802" i="4"/>
  <c r="DU803" i="4"/>
  <c r="DU804" i="4"/>
  <c r="DU805" i="4"/>
  <c r="DU806" i="4"/>
  <c r="DU807" i="4"/>
  <c r="DU808" i="4"/>
  <c r="DU809" i="4"/>
  <c r="DU810" i="4"/>
  <c r="DU811" i="4"/>
  <c r="DU812" i="4"/>
  <c r="DU813" i="4"/>
  <c r="DU814" i="4"/>
  <c r="DU815" i="4"/>
  <c r="DU816" i="4"/>
  <c r="DU817" i="4"/>
  <c r="DU818" i="4"/>
  <c r="DU819" i="4"/>
  <c r="DU820" i="4"/>
  <c r="DU821" i="4"/>
  <c r="DU822" i="4"/>
  <c r="DU823" i="4"/>
  <c r="DU824" i="4"/>
  <c r="DU825" i="4"/>
  <c r="DU826" i="4"/>
  <c r="DU827" i="4"/>
  <c r="DU828" i="4"/>
  <c r="DU829" i="4"/>
  <c r="DU830" i="4"/>
  <c r="DU831" i="4"/>
  <c r="DU832" i="4"/>
  <c r="DU833" i="4"/>
  <c r="DU834" i="4"/>
  <c r="DU835" i="4"/>
  <c r="DU836" i="4"/>
  <c r="DU837" i="4"/>
  <c r="DU838" i="4"/>
  <c r="DU839" i="4"/>
  <c r="DU840" i="4"/>
  <c r="DU841" i="4"/>
  <c r="DU842" i="4"/>
  <c r="DU843" i="4"/>
  <c r="DU844" i="4"/>
  <c r="DU845" i="4"/>
  <c r="DU846" i="4"/>
  <c r="DU847" i="4"/>
  <c r="DU848" i="4"/>
  <c r="DU849" i="4"/>
  <c r="DU850" i="4"/>
  <c r="DU851" i="4"/>
  <c r="DU852" i="4"/>
  <c r="DU853" i="4"/>
  <c r="DU854" i="4"/>
  <c r="DU855" i="4"/>
  <c r="DU856" i="4"/>
  <c r="DU857" i="4"/>
  <c r="DU858" i="4"/>
  <c r="DU859" i="4"/>
  <c r="DU860" i="4"/>
  <c r="DU861" i="4"/>
  <c r="DU862" i="4"/>
  <c r="DU863" i="4"/>
  <c r="DU864" i="4"/>
  <c r="DU865" i="4"/>
  <c r="DU866" i="4"/>
  <c r="DU867" i="4"/>
  <c r="DU868" i="4"/>
  <c r="DU869" i="4"/>
  <c r="DU870" i="4"/>
  <c r="DU871" i="4"/>
  <c r="DU872" i="4"/>
  <c r="DU873" i="4"/>
  <c r="DU874" i="4"/>
  <c r="DU875" i="4"/>
  <c r="DU876" i="4"/>
  <c r="DU877" i="4"/>
  <c r="DU878" i="4"/>
  <c r="DU879" i="4"/>
  <c r="DU880" i="4"/>
  <c r="DU881" i="4"/>
  <c r="DU882" i="4"/>
  <c r="DU883" i="4"/>
  <c r="DU884" i="4"/>
  <c r="DU885" i="4"/>
  <c r="DU886" i="4"/>
  <c r="DU887" i="4"/>
  <c r="DU888" i="4"/>
  <c r="DU889" i="4"/>
  <c r="DU890" i="4"/>
  <c r="DU891" i="4"/>
  <c r="DU892" i="4"/>
  <c r="DU893" i="4"/>
  <c r="DU894" i="4"/>
  <c r="DU895" i="4"/>
  <c r="DU896" i="4"/>
  <c r="DU897" i="4"/>
  <c r="DU898" i="4"/>
  <c r="DU899" i="4"/>
  <c r="DU900" i="4"/>
  <c r="DU901" i="4"/>
  <c r="DU902" i="4"/>
  <c r="DU903" i="4"/>
  <c r="DU904" i="4"/>
  <c r="DU905" i="4"/>
  <c r="DU906" i="4"/>
  <c r="DU907" i="4"/>
  <c r="DU908" i="4"/>
  <c r="DU909" i="4"/>
  <c r="DU910" i="4"/>
  <c r="DU911" i="4"/>
  <c r="DU912" i="4"/>
  <c r="DU913" i="4"/>
  <c r="DU914" i="4"/>
  <c r="DU915" i="4"/>
  <c r="DU916" i="4"/>
  <c r="DU917" i="4"/>
  <c r="DU918" i="4"/>
  <c r="DU919" i="4"/>
  <c r="DU920" i="4"/>
  <c r="DU921" i="4"/>
  <c r="DU922" i="4"/>
  <c r="DU923" i="4"/>
  <c r="DU924" i="4"/>
  <c r="DU925" i="4"/>
  <c r="DU926" i="4"/>
  <c r="DU927" i="4"/>
  <c r="DU928" i="4"/>
  <c r="DU929" i="4"/>
  <c r="DU930" i="4"/>
  <c r="DU931" i="4"/>
  <c r="DU932" i="4"/>
  <c r="DU933" i="4"/>
  <c r="DU934" i="4"/>
  <c r="DU935" i="4"/>
  <c r="DU936" i="4"/>
  <c r="DU937" i="4"/>
  <c r="DU938" i="4"/>
  <c r="DU939" i="4"/>
  <c r="DU940" i="4"/>
  <c r="DU941" i="4"/>
  <c r="DU942" i="4"/>
  <c r="DU943" i="4"/>
  <c r="DU944" i="4"/>
  <c r="DU945" i="4"/>
  <c r="DU946" i="4"/>
  <c r="DU947" i="4"/>
  <c r="DU948" i="4"/>
  <c r="DU949" i="4"/>
  <c r="DU950" i="4"/>
  <c r="DU951" i="4"/>
  <c r="DU952" i="4"/>
  <c r="DU953" i="4"/>
  <c r="DU954" i="4"/>
  <c r="DU955" i="4"/>
  <c r="DU956" i="4"/>
  <c r="DU957" i="4"/>
  <c r="DU958" i="4"/>
  <c r="DU959" i="4"/>
  <c r="DU960" i="4"/>
  <c r="DU961" i="4"/>
  <c r="DU962" i="4"/>
  <c r="DU963" i="4"/>
  <c r="DU964" i="4"/>
  <c r="DU965" i="4"/>
  <c r="DU966" i="4"/>
  <c r="DU967" i="4"/>
  <c r="DU968" i="4"/>
  <c r="DU969" i="4"/>
  <c r="DU970" i="4"/>
  <c r="DU971" i="4"/>
  <c r="DU972" i="4"/>
  <c r="DU973" i="4"/>
  <c r="DU974" i="4"/>
  <c r="DU975" i="4"/>
  <c r="DU976" i="4"/>
  <c r="DU977" i="4"/>
  <c r="DU978" i="4"/>
  <c r="DU979" i="4"/>
  <c r="DU980" i="4"/>
  <c r="DU981" i="4"/>
  <c r="DU982" i="4"/>
  <c r="DU983" i="4"/>
  <c r="DU984" i="4"/>
  <c r="DU985" i="4"/>
  <c r="DU986" i="4"/>
  <c r="DU987" i="4"/>
  <c r="DU988" i="4"/>
  <c r="DU989" i="4"/>
  <c r="DU990" i="4"/>
  <c r="DU991" i="4"/>
  <c r="DU992" i="4"/>
  <c r="DU993" i="4"/>
  <c r="DU994" i="4"/>
  <c r="DU995" i="4"/>
  <c r="DU996" i="4"/>
  <c r="DU997" i="4"/>
  <c r="DU998" i="4"/>
  <c r="DU999" i="4"/>
  <c r="DU1000" i="4"/>
  <c r="DU1001" i="4"/>
  <c r="DU1002" i="4"/>
  <c r="DU1003" i="4"/>
  <c r="DU1004" i="4"/>
  <c r="DU1005" i="4"/>
  <c r="DU1006" i="4"/>
  <c r="DU1007" i="4"/>
  <c r="DU1008" i="4"/>
  <c r="DU1009" i="4"/>
  <c r="DU1010" i="4"/>
  <c r="DU1011" i="4"/>
  <c r="DU1012" i="4"/>
  <c r="DU1013" i="4"/>
  <c r="DU1014" i="4"/>
  <c r="DU1015" i="4"/>
  <c r="DU1016" i="4"/>
  <c r="DU1017" i="4"/>
  <c r="DU1018" i="4"/>
  <c r="DU1019" i="4"/>
  <c r="DU1020" i="4"/>
  <c r="DU1021" i="4"/>
  <c r="DU1022" i="4"/>
  <c r="DU1023" i="4"/>
  <c r="DU1024" i="4"/>
  <c r="DU1025" i="4"/>
  <c r="DU1026" i="4"/>
  <c r="DU1027" i="4"/>
  <c r="DU1028" i="4"/>
  <c r="DU1029" i="4"/>
  <c r="DU1030" i="4"/>
  <c r="DU1031" i="4"/>
  <c r="DU1032" i="4"/>
  <c r="DU1033" i="4"/>
  <c r="DU1034" i="4"/>
  <c r="DU1035" i="4"/>
  <c r="DU1036" i="4"/>
  <c r="DU1037" i="4"/>
  <c r="DU1038" i="4"/>
  <c r="DU1039" i="4"/>
  <c r="DU1040" i="4"/>
  <c r="DU1041" i="4"/>
  <c r="DU1042" i="4"/>
  <c r="DU1043" i="4"/>
  <c r="DU1044" i="4"/>
  <c r="DU1045" i="4"/>
  <c r="DU1046" i="4"/>
  <c r="DU1047" i="4"/>
  <c r="DU1048" i="4"/>
  <c r="DU1049" i="4"/>
  <c r="DU1050" i="4"/>
  <c r="DU1051" i="4"/>
  <c r="DU1052" i="4"/>
  <c r="DU1053" i="4"/>
  <c r="DU1054" i="4"/>
  <c r="DU1055" i="4"/>
  <c r="DU1056" i="4"/>
  <c r="DU1057" i="4"/>
  <c r="DU1058" i="4"/>
  <c r="DU1059" i="4"/>
  <c r="DU1060" i="4"/>
  <c r="DU1061" i="4"/>
  <c r="DU1062" i="4"/>
  <c r="DU1063" i="4"/>
  <c r="DU1064" i="4"/>
  <c r="DU1065" i="4"/>
  <c r="DU1066" i="4"/>
  <c r="DU1067" i="4"/>
  <c r="DU1068" i="4"/>
  <c r="DU1069" i="4"/>
  <c r="DU1070" i="4"/>
  <c r="DU1071" i="4"/>
  <c r="DU1072" i="4"/>
  <c r="DU1073" i="4"/>
  <c r="DU1074" i="4"/>
  <c r="DU1075" i="4"/>
  <c r="DU1076" i="4"/>
  <c r="DU1077" i="4"/>
  <c r="DU1078" i="4"/>
  <c r="DU1079" i="4"/>
  <c r="DU1080" i="4"/>
  <c r="DU1081" i="4"/>
  <c r="DU1082" i="4"/>
  <c r="DU1083" i="4"/>
  <c r="DU1084" i="4"/>
  <c r="DU1085" i="4"/>
  <c r="DU1086" i="4"/>
  <c r="DU1087" i="4"/>
  <c r="DU1088" i="4"/>
  <c r="DU1089" i="4"/>
  <c r="DU1090" i="4"/>
  <c r="DU1091" i="4"/>
  <c r="DU1092" i="4"/>
  <c r="DU1093" i="4"/>
  <c r="DU1094" i="4"/>
  <c r="DU1095" i="4"/>
  <c r="DU1096" i="4"/>
  <c r="DU1097" i="4"/>
  <c r="DU1098" i="4"/>
  <c r="DU1099" i="4"/>
  <c r="DU1100" i="4"/>
  <c r="DU1101" i="4"/>
  <c r="DU1102" i="4"/>
  <c r="DU1103" i="4"/>
  <c r="DU1104" i="4"/>
  <c r="DU1105" i="4"/>
  <c r="DU1106" i="4"/>
  <c r="DU1107" i="4"/>
  <c r="DU1108" i="4"/>
  <c r="DU1109" i="4"/>
  <c r="DU1110" i="4"/>
  <c r="DU1111" i="4"/>
  <c r="DU1112" i="4"/>
  <c r="DU1113" i="4"/>
  <c r="DU1114" i="4"/>
  <c r="DU1115" i="4"/>
  <c r="DU1116" i="4"/>
  <c r="DU1117" i="4"/>
  <c r="DU1118" i="4"/>
  <c r="DU1119" i="4"/>
  <c r="DU1120" i="4"/>
  <c r="DU1121" i="4"/>
  <c r="DU1122" i="4"/>
  <c r="DU1123" i="4"/>
  <c r="DU1124" i="4"/>
  <c r="DU1125" i="4"/>
  <c r="DU1126" i="4"/>
  <c r="DU1127" i="4"/>
  <c r="DU1128" i="4"/>
  <c r="DU1129" i="4"/>
  <c r="DU1130" i="4"/>
  <c r="DU1131" i="4"/>
  <c r="DU1132" i="4"/>
  <c r="DU1133" i="4"/>
  <c r="DU1134" i="4"/>
  <c r="DU1135" i="4"/>
  <c r="DU1136" i="4"/>
  <c r="DU1137" i="4"/>
  <c r="DU1138" i="4"/>
  <c r="DU1139" i="4"/>
  <c r="DU1140" i="4"/>
  <c r="DU1141" i="4"/>
  <c r="DU1142" i="4"/>
  <c r="DU1143" i="4"/>
  <c r="DU1144" i="4"/>
  <c r="DU1145" i="4"/>
  <c r="DU1146" i="4"/>
  <c r="DU1147" i="4"/>
  <c r="DU1148" i="4"/>
  <c r="DU1149" i="4"/>
  <c r="DU1150" i="4"/>
  <c r="DU1151" i="4"/>
  <c r="DU1152" i="4"/>
  <c r="DU1153" i="4"/>
  <c r="DU1154" i="4"/>
  <c r="DU1155" i="4"/>
  <c r="DU1156" i="4"/>
  <c r="DU1157" i="4"/>
  <c r="DU1158" i="4"/>
  <c r="DU1159" i="4"/>
  <c r="DU1160" i="4"/>
  <c r="DU1161" i="4"/>
  <c r="DU1162" i="4"/>
  <c r="DU1163" i="4"/>
  <c r="DU1164" i="4"/>
  <c r="DU1165" i="4"/>
  <c r="DU1166" i="4"/>
  <c r="DU1167" i="4"/>
  <c r="DU1168" i="4"/>
  <c r="DU1169" i="4"/>
  <c r="DU1170" i="4"/>
  <c r="DU1171" i="4"/>
  <c r="DU1172" i="4"/>
  <c r="DU1173" i="4"/>
  <c r="DU1174" i="4"/>
  <c r="DU1175" i="4"/>
  <c r="DU1176" i="4"/>
  <c r="DU1177" i="4"/>
  <c r="DU1178" i="4"/>
  <c r="DU1179" i="4"/>
  <c r="DU1180" i="4"/>
  <c r="DU1181" i="4"/>
  <c r="DU1182" i="4"/>
  <c r="DU1183" i="4"/>
  <c r="DU1184" i="4"/>
  <c r="DU1185" i="4"/>
  <c r="DU1186" i="4"/>
  <c r="DU1187" i="4"/>
  <c r="DU1188" i="4"/>
  <c r="DU1189" i="4"/>
  <c r="DU1190" i="4"/>
  <c r="DU1191" i="4"/>
  <c r="DU1192" i="4"/>
  <c r="DU1193" i="4"/>
  <c r="DU1194" i="4"/>
  <c r="DU1195" i="4"/>
  <c r="DU1196" i="4"/>
  <c r="DU1197" i="4"/>
  <c r="DU1198" i="4"/>
  <c r="DU1199" i="4"/>
  <c r="DU1200" i="4"/>
  <c r="DU1201" i="4"/>
  <c r="DU1202" i="4"/>
  <c r="DU1203" i="4"/>
  <c r="DU1204" i="4"/>
  <c r="DU1205" i="4"/>
  <c r="DU1206" i="4"/>
  <c r="DU1207" i="4"/>
  <c r="DU1208" i="4"/>
  <c r="DU1209" i="4"/>
  <c r="DU1210" i="4"/>
  <c r="DU1211" i="4"/>
  <c r="DU1212" i="4"/>
  <c r="DU1213" i="4"/>
  <c r="DU1214" i="4"/>
  <c r="DU1215" i="4"/>
  <c r="DU1216" i="4"/>
  <c r="DU1217" i="4"/>
  <c r="DU1218" i="4"/>
  <c r="DU1219" i="4"/>
  <c r="DU1220" i="4"/>
  <c r="DU1221" i="4"/>
  <c r="DU1222" i="4"/>
  <c r="DU1223" i="4"/>
  <c r="DU1224" i="4"/>
  <c r="DU1225" i="4"/>
  <c r="DU1226" i="4"/>
  <c r="DU1227" i="4"/>
  <c r="DU1228" i="4"/>
  <c r="DU1229" i="4"/>
  <c r="DU1230" i="4"/>
  <c r="DU1231" i="4"/>
  <c r="DU1232" i="4"/>
  <c r="DU1233" i="4"/>
  <c r="DU1234" i="4"/>
  <c r="DU1235" i="4"/>
  <c r="DU1236" i="4"/>
  <c r="DU1237" i="4"/>
  <c r="DU1238" i="4"/>
  <c r="DU1239" i="4"/>
  <c r="DU1240" i="4"/>
  <c r="DU1241" i="4"/>
  <c r="DU1242" i="4"/>
  <c r="DU1243" i="4"/>
  <c r="DU1244" i="4"/>
  <c r="DU1245" i="4"/>
  <c r="DU1246" i="4"/>
  <c r="DU1247" i="4"/>
  <c r="DU1248" i="4"/>
  <c r="DU1249" i="4"/>
  <c r="DU1250" i="4"/>
  <c r="DU1251" i="4"/>
  <c r="DU1252" i="4"/>
  <c r="DU1253" i="4"/>
  <c r="DU1254" i="4"/>
  <c r="DU1255" i="4"/>
  <c r="DU1256" i="4"/>
  <c r="DU1257" i="4"/>
  <c r="DU1258" i="4"/>
  <c r="DU1259" i="4"/>
  <c r="DU1260" i="4"/>
  <c r="DU1261" i="4"/>
  <c r="DU1262" i="4"/>
  <c r="DU1263" i="4"/>
  <c r="DU1264" i="4"/>
  <c r="DU1265" i="4"/>
  <c r="DU1266" i="4"/>
  <c r="DU1267" i="4"/>
  <c r="DU1268" i="4"/>
  <c r="DU1269" i="4"/>
  <c r="DU1270" i="4"/>
  <c r="DU1271" i="4"/>
  <c r="DU1272" i="4"/>
  <c r="DU1273" i="4"/>
  <c r="DU1274" i="4"/>
  <c r="DU1275" i="4"/>
  <c r="DU1276" i="4"/>
  <c r="DU1277" i="4"/>
  <c r="DU1278" i="4"/>
  <c r="DU1279" i="4"/>
  <c r="DU1280" i="4"/>
  <c r="DU1281" i="4"/>
  <c r="DU1282" i="4"/>
  <c r="DU1283" i="4"/>
  <c r="DU1284" i="4"/>
  <c r="DU1285" i="4"/>
  <c r="DU1286" i="4"/>
  <c r="DU1287" i="4"/>
  <c r="DU1288" i="4"/>
  <c r="DU1289" i="4"/>
  <c r="DU1290" i="4"/>
  <c r="DU1291" i="4"/>
  <c r="DU1292" i="4"/>
  <c r="DU1293" i="4"/>
  <c r="DU1294" i="4"/>
  <c r="DU1295" i="4"/>
  <c r="DU1296" i="4"/>
  <c r="DU1297" i="4"/>
  <c r="DU1298" i="4"/>
  <c r="DU1299" i="4"/>
  <c r="DU1300" i="4"/>
  <c r="DU1301" i="4"/>
  <c r="DU1302" i="4"/>
  <c r="DU1303" i="4"/>
  <c r="DU1304" i="4"/>
  <c r="DU1305" i="4"/>
  <c r="DU1306" i="4"/>
  <c r="DU1307" i="4"/>
  <c r="DU1308" i="4"/>
  <c r="DU1309" i="4"/>
  <c r="DU1310" i="4"/>
  <c r="DU1311" i="4"/>
  <c r="DU1312" i="4"/>
  <c r="DU1313" i="4"/>
  <c r="DU1314" i="4"/>
  <c r="DU1315" i="4"/>
  <c r="DU1316" i="4"/>
  <c r="DU1317" i="4"/>
  <c r="DU1318" i="4"/>
  <c r="DU1319" i="4"/>
  <c r="DU1320" i="4"/>
  <c r="DU1321" i="4"/>
  <c r="DU1322" i="4"/>
  <c r="DU1323" i="4"/>
  <c r="DU1324" i="4"/>
  <c r="DU1325" i="4"/>
  <c r="DU1326" i="4"/>
  <c r="DU1327" i="4"/>
  <c r="DU1328" i="4"/>
  <c r="DU1329" i="4"/>
  <c r="DU1330" i="4"/>
  <c r="DU1331" i="4"/>
  <c r="DU1332" i="4"/>
  <c r="DU1333" i="4"/>
  <c r="DU1334" i="4"/>
  <c r="DU1335" i="4"/>
  <c r="DU1336" i="4"/>
  <c r="DU1337" i="4"/>
  <c r="DU1338" i="4"/>
  <c r="DU1339" i="4"/>
  <c r="DU1340" i="4"/>
  <c r="DU1341" i="4"/>
  <c r="DU1342" i="4"/>
  <c r="DU1343" i="4"/>
  <c r="DU1344" i="4"/>
  <c r="DU1345" i="4"/>
  <c r="DU1346" i="4"/>
  <c r="DU1347" i="4"/>
  <c r="DU1348" i="4"/>
  <c r="DU1349" i="4"/>
  <c r="DU1350" i="4"/>
  <c r="DU1351" i="4"/>
  <c r="DU1352" i="4"/>
  <c r="DU1353" i="4"/>
  <c r="DU1354" i="4"/>
  <c r="DU1355" i="4"/>
  <c r="DU1356" i="4"/>
  <c r="DU1357" i="4"/>
  <c r="DU1358" i="4"/>
  <c r="DU1359" i="4"/>
  <c r="DU1360" i="4"/>
  <c r="DU1361" i="4"/>
  <c r="DU1362" i="4"/>
  <c r="DU1363" i="4"/>
  <c r="DU1364" i="4"/>
  <c r="DU1365" i="4"/>
  <c r="DU1366" i="4"/>
  <c r="DU1367" i="4"/>
  <c r="DU1368" i="4"/>
  <c r="DU1369" i="4"/>
  <c r="DU1370" i="4"/>
  <c r="DU1371" i="4"/>
  <c r="DU1372" i="4"/>
  <c r="DU1373" i="4"/>
  <c r="DU1374" i="4"/>
  <c r="DU1375" i="4"/>
  <c r="DU1376" i="4"/>
  <c r="DU1377" i="4"/>
  <c r="DU1378" i="4"/>
  <c r="DU1379" i="4"/>
  <c r="DU1380" i="4"/>
  <c r="DU1381" i="4"/>
  <c r="DU1382" i="4"/>
  <c r="DU1383" i="4"/>
  <c r="DU1384" i="4"/>
  <c r="DU1385" i="4"/>
  <c r="DU1386" i="4"/>
  <c r="DU1387" i="4"/>
  <c r="DU1388" i="4"/>
  <c r="DU1389" i="4"/>
  <c r="DU1390" i="4"/>
  <c r="DU1391" i="4"/>
  <c r="DU1392" i="4"/>
  <c r="DU1393" i="4"/>
  <c r="DU1394" i="4"/>
  <c r="DU1395" i="4"/>
  <c r="DU1396" i="4"/>
  <c r="DU1397" i="4"/>
  <c r="DU1398" i="4"/>
  <c r="DU1399" i="4"/>
  <c r="DU1400" i="4"/>
  <c r="DU1401" i="4"/>
  <c r="DU1402" i="4"/>
  <c r="DU1403" i="4"/>
  <c r="DU1404" i="4"/>
  <c r="DU1405" i="4"/>
  <c r="DU1406" i="4"/>
  <c r="DU1407" i="4"/>
  <c r="DU1408" i="4"/>
  <c r="DU1409" i="4"/>
  <c r="DU1410" i="4"/>
  <c r="DU1411" i="4"/>
  <c r="DU1412" i="4"/>
  <c r="DU1413" i="4"/>
  <c r="DU1414" i="4"/>
  <c r="DU1415" i="4"/>
  <c r="DU1416" i="4"/>
  <c r="DU1417" i="4"/>
  <c r="DU1418" i="4"/>
  <c r="DU1419" i="4"/>
  <c r="DU1420" i="4"/>
  <c r="DU1421" i="4"/>
  <c r="DU1422" i="4"/>
  <c r="DU1423" i="4"/>
  <c r="DU1424" i="4"/>
  <c r="DU1425" i="4"/>
  <c r="DU1426" i="4"/>
  <c r="DU1427" i="4"/>
  <c r="DU1428" i="4"/>
  <c r="DU1429" i="4"/>
  <c r="DU1430" i="4"/>
  <c r="DU1431" i="4"/>
  <c r="DU1432" i="4"/>
  <c r="DU1433" i="4"/>
  <c r="DU1434" i="4"/>
  <c r="DU1435" i="4"/>
  <c r="DU1436" i="4"/>
  <c r="DU1437" i="4"/>
  <c r="DU1438" i="4"/>
  <c r="DU1439" i="4"/>
  <c r="DU1440" i="4"/>
  <c r="DU1441" i="4"/>
  <c r="DU1442" i="4"/>
  <c r="DU1443" i="4"/>
  <c r="DU1444" i="4"/>
  <c r="DU1445" i="4"/>
  <c r="DU1446" i="4"/>
  <c r="DU1447" i="4"/>
  <c r="DU1448" i="4"/>
  <c r="DU1449" i="4"/>
  <c r="DU1450" i="4"/>
  <c r="DU1451" i="4"/>
  <c r="DU1452" i="4"/>
  <c r="DU1453" i="4"/>
  <c r="DU1454" i="4"/>
  <c r="DU1455" i="4"/>
  <c r="DU1456" i="4"/>
  <c r="DU1457" i="4"/>
  <c r="DU1458" i="4"/>
  <c r="DU1459" i="4"/>
  <c r="DU1460" i="4"/>
  <c r="DU1461" i="4"/>
  <c r="DU1462" i="4"/>
  <c r="DU1463" i="4"/>
  <c r="DU1464" i="4"/>
  <c r="DU1465" i="4"/>
  <c r="DU1466" i="4"/>
  <c r="DU1467" i="4"/>
  <c r="DU1468" i="4"/>
  <c r="DU1469" i="4"/>
  <c r="DU1470" i="4"/>
  <c r="DU1471" i="4"/>
  <c r="DU1472" i="4"/>
  <c r="DU1473" i="4"/>
  <c r="DU1474" i="4"/>
  <c r="DU1475" i="4"/>
  <c r="DU1476" i="4"/>
  <c r="DU1477" i="4"/>
  <c r="DU1478" i="4"/>
  <c r="DU1479" i="4"/>
  <c r="DU1480" i="4"/>
  <c r="DU1481" i="4"/>
  <c r="DU1482" i="4"/>
  <c r="DU1483" i="4"/>
  <c r="DU1484" i="4"/>
  <c r="DU1485" i="4"/>
  <c r="DU1486" i="4"/>
  <c r="DU1487" i="4"/>
  <c r="DU1488" i="4"/>
  <c r="DU1489" i="4"/>
  <c r="DU1490" i="4"/>
  <c r="DU1491" i="4"/>
  <c r="DU1492" i="4"/>
  <c r="DU1493" i="4"/>
  <c r="DU1494" i="4"/>
  <c r="DU1495" i="4"/>
  <c r="DU1496" i="4"/>
  <c r="DU1497" i="4"/>
  <c r="DU1498" i="4"/>
  <c r="DU1499" i="4"/>
  <c r="DU1500" i="4"/>
  <c r="DU1501" i="4"/>
  <c r="DU1502" i="4"/>
  <c r="DU1503" i="4"/>
  <c r="DU1504" i="4"/>
  <c r="DU1505" i="4"/>
  <c r="DU1506" i="4"/>
  <c r="DU1507" i="4"/>
  <c r="DU1508" i="4"/>
  <c r="DU1509" i="4"/>
  <c r="DU1510" i="4"/>
  <c r="DU1511" i="4"/>
  <c r="DU1512" i="4"/>
  <c r="DU1513" i="4"/>
  <c r="DU1514" i="4"/>
  <c r="DU1515" i="4"/>
  <c r="DU1516" i="4"/>
  <c r="DU1517" i="4"/>
  <c r="DU1518" i="4"/>
  <c r="DU1519" i="4"/>
  <c r="DU1520" i="4"/>
  <c r="DU1521" i="4"/>
  <c r="DU1522" i="4"/>
  <c r="DU1523" i="4"/>
  <c r="DU1524" i="4"/>
  <c r="DU1525" i="4"/>
  <c r="DU1526" i="4"/>
  <c r="DU1527" i="4"/>
  <c r="DU1528" i="4"/>
  <c r="DU1529" i="4"/>
  <c r="DU1530" i="4"/>
  <c r="DU1531" i="4"/>
  <c r="DU1532" i="4"/>
  <c r="DU1533" i="4"/>
  <c r="DU1534" i="4"/>
  <c r="DU1535" i="4"/>
  <c r="DU1536" i="4"/>
  <c r="DU1537" i="4"/>
  <c r="DU1538" i="4"/>
  <c r="DU1539" i="4"/>
  <c r="DU1540" i="4"/>
  <c r="DU1541" i="4"/>
  <c r="DU1542" i="4"/>
  <c r="DU1543" i="4"/>
  <c r="DU1544" i="4"/>
  <c r="DU1545" i="4"/>
  <c r="DU1546" i="4"/>
  <c r="DU1547" i="4"/>
  <c r="DU1548" i="4"/>
  <c r="DU1549" i="4"/>
  <c r="DU1550" i="4"/>
  <c r="DU1551" i="4"/>
  <c r="DU1552" i="4"/>
  <c r="DU1553" i="4"/>
  <c r="DU1554" i="4"/>
  <c r="DU1555" i="4"/>
  <c r="DU1556" i="4"/>
  <c r="DU1557" i="4"/>
  <c r="DU1558" i="4"/>
  <c r="DU1559" i="4"/>
  <c r="DU1560" i="4"/>
  <c r="DU1561" i="4"/>
  <c r="DU1562" i="4"/>
  <c r="DU1563" i="4"/>
  <c r="DU1564" i="4"/>
  <c r="DU1565" i="4"/>
  <c r="DU1566" i="4"/>
  <c r="DU1567" i="4"/>
  <c r="DU1568" i="4"/>
  <c r="DU1569" i="4"/>
  <c r="DU1570" i="4"/>
  <c r="DU1571" i="4"/>
  <c r="DU1572" i="4"/>
  <c r="DU1573" i="4"/>
  <c r="DU1574" i="4"/>
  <c r="DU1575" i="4"/>
  <c r="DU1576" i="4"/>
  <c r="DU1577" i="4"/>
  <c r="DU1578" i="4"/>
  <c r="DU1579" i="4"/>
  <c r="DU1580" i="4"/>
  <c r="DU1581" i="4"/>
  <c r="DU1582" i="4"/>
  <c r="DU1583" i="4"/>
  <c r="DU1584" i="4"/>
  <c r="DU1585" i="4"/>
  <c r="DU1586" i="4"/>
  <c r="DU1587" i="4"/>
  <c r="DU1588" i="4"/>
  <c r="DU1589" i="4"/>
  <c r="DU1590" i="4"/>
  <c r="DU1591" i="4"/>
  <c r="DU1592" i="4"/>
  <c r="DU1593" i="4"/>
  <c r="DU1594" i="4"/>
  <c r="DU1595" i="4"/>
  <c r="DU1596" i="4"/>
  <c r="DU1597" i="4"/>
  <c r="DU1598" i="4"/>
  <c r="DU1599" i="4"/>
  <c r="DU1600" i="4"/>
  <c r="DU1601" i="4"/>
  <c r="DU1602" i="4"/>
  <c r="DU1603" i="4"/>
  <c r="DU1604" i="4"/>
  <c r="DU1605" i="4"/>
  <c r="DU1606" i="4"/>
  <c r="DU1607" i="4"/>
  <c r="DU1608" i="4"/>
  <c r="DU1609" i="4"/>
  <c r="DU1610" i="4"/>
  <c r="DU1611" i="4"/>
  <c r="DU1612" i="4"/>
  <c r="DU1613" i="4"/>
  <c r="DU1614" i="4"/>
  <c r="DU1615" i="4"/>
  <c r="DU1616" i="4"/>
  <c r="DU1617" i="4"/>
  <c r="DU1618" i="4"/>
  <c r="DU1619" i="4"/>
  <c r="DU1620" i="4"/>
  <c r="DU1621" i="4"/>
  <c r="DU1622" i="4"/>
  <c r="DU1623" i="4"/>
  <c r="DU1624" i="4"/>
  <c r="DU1625" i="4"/>
  <c r="DU1626" i="4"/>
  <c r="DU1627" i="4"/>
  <c r="DU1628" i="4"/>
  <c r="DU1629" i="4"/>
  <c r="DU1630" i="4"/>
  <c r="DU1631" i="4"/>
  <c r="DU1632" i="4"/>
  <c r="DU1633" i="4"/>
  <c r="DU1634" i="4"/>
  <c r="DU1635" i="4"/>
  <c r="DU1636" i="4"/>
  <c r="DU1637" i="4"/>
  <c r="DU1638" i="4"/>
  <c r="DU1639" i="4"/>
  <c r="DU1640" i="4"/>
  <c r="DU1641" i="4"/>
  <c r="DU1642" i="4"/>
  <c r="DU1643" i="4"/>
  <c r="DU1644" i="4"/>
  <c r="DU1645" i="4"/>
  <c r="DU1646" i="4"/>
  <c r="DU1647" i="4"/>
  <c r="DU1648" i="4"/>
  <c r="DU1649" i="4"/>
  <c r="DU1650" i="4"/>
  <c r="DU1651" i="4"/>
  <c r="DU1652" i="4"/>
  <c r="DU1653" i="4"/>
  <c r="DU1654" i="4"/>
  <c r="DU1655" i="4"/>
  <c r="DU1656" i="4"/>
  <c r="DU1657" i="4"/>
  <c r="DU1658" i="4"/>
  <c r="DU1659" i="4"/>
  <c r="DU1660" i="4"/>
  <c r="DU1661" i="4"/>
  <c r="DU1662" i="4"/>
  <c r="DU1663" i="4"/>
  <c r="DU1664" i="4"/>
  <c r="DU1665" i="4"/>
  <c r="DU1666" i="4"/>
  <c r="DU1667" i="4"/>
  <c r="DU1668" i="4"/>
  <c r="DU1669" i="4"/>
  <c r="DU1670" i="4"/>
  <c r="DU1671" i="4"/>
  <c r="DU1672" i="4"/>
  <c r="DU1673" i="4"/>
  <c r="DU1674" i="4"/>
  <c r="DU1675" i="4"/>
  <c r="DU1676" i="4"/>
  <c r="DU1677" i="4"/>
  <c r="DU1678" i="4"/>
  <c r="DU1679" i="4"/>
  <c r="DU1680" i="4"/>
  <c r="DU1681" i="4"/>
  <c r="DU1682" i="4"/>
  <c r="DU1683" i="4"/>
  <c r="DU1684" i="4"/>
  <c r="DU1685" i="4"/>
  <c r="DU1686" i="4"/>
  <c r="DU1687" i="4"/>
  <c r="DU1688" i="4"/>
  <c r="DU1689" i="4"/>
  <c r="DU1690" i="4"/>
  <c r="DU1691" i="4"/>
  <c r="DU1692" i="4"/>
  <c r="DU1693" i="4"/>
  <c r="DU1694" i="4"/>
  <c r="DU1695" i="4"/>
  <c r="DU1696" i="4"/>
  <c r="DU1697" i="4"/>
  <c r="DU1698" i="4"/>
  <c r="DU1699" i="4"/>
  <c r="DU1700" i="4"/>
  <c r="DU1701" i="4"/>
  <c r="DU1702" i="4"/>
  <c r="DU1703" i="4"/>
  <c r="DU1704" i="4"/>
  <c r="DU1705" i="4"/>
  <c r="DU1706" i="4"/>
  <c r="DU1707" i="4"/>
  <c r="DU1708" i="4"/>
  <c r="DU1709" i="4"/>
  <c r="DU1710" i="4"/>
  <c r="DU1711" i="4"/>
  <c r="DU1712" i="4"/>
  <c r="DU1713" i="4"/>
  <c r="DU1714" i="4"/>
  <c r="DU1715" i="4"/>
  <c r="DU1716" i="4"/>
  <c r="DU1717" i="4"/>
  <c r="DU1718" i="4"/>
  <c r="DU1719" i="4"/>
  <c r="DU1720" i="4"/>
  <c r="DU1721" i="4"/>
  <c r="DU1722" i="4"/>
  <c r="DU1723" i="4"/>
  <c r="DU1724" i="4"/>
  <c r="DU1725" i="4"/>
  <c r="DU1726" i="4"/>
  <c r="DU1727" i="4"/>
  <c r="DU1728" i="4"/>
  <c r="DU1729" i="4"/>
  <c r="DU1730" i="4"/>
  <c r="DU1731" i="4"/>
  <c r="DU1732" i="4"/>
  <c r="DU1733" i="4"/>
  <c r="DU1734" i="4"/>
  <c r="DU1735" i="4"/>
  <c r="DU1736" i="4"/>
  <c r="DU1737" i="4"/>
  <c r="DU1738" i="4"/>
  <c r="DU1739" i="4"/>
  <c r="DU1740" i="4"/>
  <c r="DU1741" i="4"/>
  <c r="DU1742" i="4"/>
  <c r="DU1743" i="4"/>
  <c r="DU1744" i="4"/>
  <c r="DU1745" i="4"/>
  <c r="DU1746" i="4"/>
  <c r="DU1747" i="4"/>
  <c r="DU1748" i="4"/>
  <c r="DU1749" i="4"/>
  <c r="DU1750" i="4"/>
  <c r="DU1751" i="4"/>
  <c r="DU1752" i="4"/>
  <c r="DU1753" i="4"/>
  <c r="DU1754" i="4"/>
  <c r="DU1755" i="4"/>
  <c r="DU1756" i="4"/>
  <c r="DU1757" i="4"/>
  <c r="DU1758" i="4"/>
  <c r="DU1759" i="4"/>
  <c r="DU1760" i="4"/>
  <c r="DU1761" i="4"/>
  <c r="DU1762" i="4"/>
  <c r="DU1763" i="4"/>
  <c r="DU1764" i="4"/>
  <c r="DU1765" i="4"/>
  <c r="DU1766" i="4"/>
  <c r="DU1767" i="4"/>
  <c r="DU1768" i="4"/>
  <c r="DU1769" i="4"/>
  <c r="DU1770" i="4"/>
  <c r="DU1771" i="4"/>
  <c r="DU1772" i="4"/>
  <c r="DU1773" i="4"/>
  <c r="DU1774" i="4"/>
  <c r="DU1775" i="4"/>
  <c r="DU1776" i="4"/>
  <c r="DU1777" i="4"/>
  <c r="DU1778" i="4"/>
  <c r="DU1779" i="4"/>
  <c r="DU1780" i="4"/>
  <c r="DU1781" i="4"/>
  <c r="DU1782" i="4"/>
  <c r="DU1783" i="4"/>
  <c r="DU1784" i="4"/>
  <c r="DU1785" i="4"/>
  <c r="DU1786" i="4"/>
  <c r="DU1787" i="4"/>
  <c r="DU1788" i="4"/>
  <c r="DU1789" i="4"/>
  <c r="DU1790" i="4"/>
  <c r="DU1791" i="4"/>
  <c r="DU1792" i="4"/>
  <c r="DU1793" i="4"/>
  <c r="DU1794" i="4"/>
  <c r="DU1795" i="4"/>
  <c r="DU1796" i="4"/>
  <c r="DU1797" i="4"/>
  <c r="DU1798" i="4"/>
  <c r="DU1799" i="4"/>
  <c r="DU1800" i="4"/>
  <c r="DU1801" i="4"/>
  <c r="DU1802" i="4"/>
  <c r="DU1803" i="4"/>
  <c r="DU1804" i="4"/>
  <c r="DU1805" i="4"/>
  <c r="DU1806" i="4"/>
  <c r="DU1807" i="4"/>
  <c r="DU1808" i="4"/>
  <c r="DU1809" i="4"/>
  <c r="DU1810" i="4"/>
  <c r="DU1811" i="4"/>
  <c r="DU1812" i="4"/>
  <c r="DU1813" i="4"/>
  <c r="DU1814" i="4"/>
  <c r="DU1815" i="4"/>
  <c r="DU1816" i="4"/>
  <c r="DU1817" i="4"/>
  <c r="DU1818" i="4"/>
  <c r="DU1819" i="4"/>
  <c r="DU1820" i="4"/>
  <c r="DU1821" i="4"/>
  <c r="DU1822" i="4"/>
  <c r="DU1823" i="4"/>
  <c r="DU1824" i="4"/>
  <c r="DU1825" i="4"/>
  <c r="DU1826" i="4"/>
  <c r="DU1827" i="4"/>
  <c r="DU1828" i="4"/>
  <c r="DU1829" i="4"/>
  <c r="DU1830" i="4"/>
  <c r="DU1831" i="4"/>
  <c r="DU1832" i="4"/>
  <c r="DU1833" i="4"/>
  <c r="DU1834" i="4"/>
  <c r="DU1835" i="4"/>
  <c r="DU1836" i="4"/>
  <c r="DU1837" i="4"/>
  <c r="DU1838" i="4"/>
  <c r="DU1839" i="4"/>
  <c r="DU1840" i="4"/>
  <c r="DU1841" i="4"/>
  <c r="DU1842" i="4"/>
  <c r="DU1843" i="4"/>
  <c r="DU1844" i="4"/>
  <c r="DU1845" i="4"/>
  <c r="DU1846" i="4"/>
  <c r="DU1847" i="4"/>
  <c r="DU1848" i="4"/>
  <c r="DU1849" i="4"/>
  <c r="DU1850" i="4"/>
  <c r="DU1851" i="4"/>
  <c r="DU1852" i="4"/>
  <c r="DU1853" i="4"/>
  <c r="DU1854" i="4"/>
  <c r="DU1855" i="4"/>
  <c r="DU1856" i="4"/>
  <c r="DU1857" i="4"/>
  <c r="DU1858" i="4"/>
  <c r="DU1859" i="4"/>
  <c r="DU1860" i="4"/>
  <c r="DU1861" i="4"/>
  <c r="DU1862" i="4"/>
  <c r="DU1863" i="4"/>
  <c r="DU1864" i="4"/>
  <c r="DU1865" i="4"/>
  <c r="DU1866" i="4"/>
  <c r="DU1867" i="4"/>
  <c r="DU1868" i="4"/>
  <c r="DU1869" i="4"/>
  <c r="DU1870" i="4"/>
  <c r="DU1871" i="4"/>
  <c r="DU1872" i="4"/>
  <c r="DU1873" i="4"/>
  <c r="DU1874" i="4"/>
  <c r="DU1875" i="4"/>
  <c r="DU1876" i="4"/>
  <c r="DU1877" i="4"/>
  <c r="DU1878" i="4"/>
  <c r="DU1879" i="4"/>
  <c r="DU1880" i="4"/>
  <c r="DU1881" i="4"/>
  <c r="DU1882" i="4"/>
  <c r="DU1883" i="4"/>
  <c r="DU1884" i="4"/>
  <c r="DU1885" i="4"/>
  <c r="DU1886" i="4"/>
  <c r="DU1887" i="4"/>
  <c r="DU1888" i="4"/>
  <c r="DU1889" i="4"/>
  <c r="DU1890" i="4"/>
  <c r="DU1891" i="4"/>
  <c r="DU1892" i="4"/>
  <c r="DU1893" i="4"/>
  <c r="DU1894" i="4"/>
  <c r="DU1895" i="4"/>
  <c r="DU1896" i="4"/>
  <c r="DU1897" i="4"/>
  <c r="DU1898" i="4"/>
  <c r="DU1899" i="4"/>
  <c r="DU1900" i="4"/>
  <c r="DU1901" i="4"/>
  <c r="DU1902" i="4"/>
  <c r="DU1903" i="4"/>
  <c r="DU1904" i="4"/>
  <c r="DU1905" i="4"/>
  <c r="DU1906" i="4"/>
  <c r="DU1907" i="4"/>
  <c r="DU1908" i="4"/>
  <c r="DU1909" i="4"/>
  <c r="DU1910" i="4"/>
  <c r="DU1911" i="4"/>
  <c r="DU1912" i="4"/>
  <c r="DU1913" i="4"/>
  <c r="DU1914" i="4"/>
  <c r="DU1915" i="4"/>
  <c r="DU1916" i="4"/>
  <c r="DU1917" i="4"/>
  <c r="DU1918" i="4"/>
  <c r="DU1919" i="4"/>
  <c r="DU1920" i="4"/>
  <c r="DU1921" i="4"/>
  <c r="DU1922" i="4"/>
  <c r="DU1923" i="4"/>
  <c r="DU1924" i="4"/>
  <c r="DU1925" i="4"/>
  <c r="DU1926" i="4"/>
  <c r="DU1927" i="4"/>
  <c r="DU1928" i="4"/>
  <c r="DU1929" i="4"/>
  <c r="DU1930" i="4"/>
  <c r="DU1931" i="4"/>
  <c r="DU1932" i="4"/>
  <c r="DU1933" i="4"/>
  <c r="DU1934" i="4"/>
  <c r="DU1935" i="4"/>
  <c r="DU1936" i="4"/>
  <c r="DU1937" i="4"/>
  <c r="DU1938" i="4"/>
  <c r="DU1939" i="4"/>
  <c r="DU1940" i="4"/>
  <c r="DU1941" i="4"/>
  <c r="DU1942" i="4"/>
  <c r="DU1943" i="4"/>
  <c r="DU1944" i="4"/>
  <c r="DU1945" i="4"/>
  <c r="DU1946" i="4"/>
  <c r="DU1947" i="4"/>
  <c r="DU1948" i="4"/>
  <c r="DU1949" i="4"/>
  <c r="DU1950" i="4"/>
  <c r="DU1951" i="4"/>
  <c r="DU1952" i="4"/>
  <c r="DU1953" i="4"/>
  <c r="DU1954" i="4"/>
  <c r="DU1955" i="4"/>
  <c r="DU1956" i="4"/>
  <c r="DU1957" i="4"/>
  <c r="DU1958" i="4"/>
  <c r="DU1959" i="4"/>
  <c r="DU1960" i="4"/>
  <c r="DU1961" i="4"/>
  <c r="DU1962" i="4"/>
  <c r="DU1963" i="4"/>
  <c r="DU1964" i="4"/>
  <c r="DU1965" i="4"/>
  <c r="DU1966" i="4"/>
  <c r="DU1967" i="4"/>
  <c r="DU1968" i="4"/>
  <c r="DU1969" i="4"/>
  <c r="DU1970" i="4"/>
  <c r="DU1971" i="4"/>
  <c r="DU1972" i="4"/>
  <c r="DU1973" i="4"/>
  <c r="DU1974" i="4"/>
  <c r="DU1975" i="4"/>
  <c r="DU1976" i="4"/>
  <c r="DU1977" i="4"/>
  <c r="DU1978" i="4"/>
  <c r="DU1979" i="4"/>
  <c r="DU1980" i="4"/>
  <c r="DU1981" i="4"/>
  <c r="DU1982" i="4"/>
  <c r="DU1983" i="4"/>
  <c r="DU1984" i="4"/>
  <c r="DU1985" i="4"/>
  <c r="DU1986" i="4"/>
  <c r="DU1987" i="4"/>
  <c r="DU1988" i="4"/>
  <c r="DU1989" i="4"/>
  <c r="DU1990" i="4"/>
  <c r="DU1991" i="4"/>
  <c r="DU1992" i="4"/>
  <c r="DU1993" i="4"/>
  <c r="DU307" i="4"/>
  <c r="DU302" i="4"/>
  <c r="DU303" i="4"/>
  <c r="DU304" i="4"/>
  <c r="DU305" i="4"/>
  <c r="DU306" i="4"/>
  <c r="R48" i="8"/>
  <c r="R42" i="8"/>
  <c r="T49" i="8"/>
  <c r="T47" i="8"/>
  <c r="T48" i="8"/>
  <c r="G53" i="8"/>
  <c r="G54" i="8"/>
  <c r="DD2" i="4"/>
  <c r="DD3" i="4"/>
  <c r="DD4" i="4"/>
  <c r="DD5" i="4"/>
  <c r="DD6" i="4"/>
  <c r="DD7" i="4"/>
  <c r="DD8" i="4"/>
  <c r="DD9" i="4"/>
  <c r="DD10" i="4"/>
  <c r="DD11" i="4"/>
  <c r="DD12" i="4"/>
  <c r="DD13" i="4"/>
  <c r="DD14" i="4"/>
  <c r="DD15" i="4"/>
  <c r="DD16" i="4"/>
  <c r="DD17" i="4"/>
  <c r="DD18" i="4"/>
  <c r="DD19" i="4"/>
  <c r="DD20" i="4"/>
  <c r="DD21" i="4"/>
  <c r="DD22" i="4"/>
  <c r="DD23" i="4"/>
  <c r="DD24" i="4"/>
  <c r="DD25" i="4"/>
  <c r="DD26" i="4"/>
  <c r="DD27" i="4"/>
  <c r="DD28" i="4"/>
  <c r="DD29" i="4"/>
  <c r="DD30" i="4"/>
  <c r="DD31" i="4"/>
  <c r="DD32" i="4"/>
  <c r="DD33" i="4"/>
  <c r="DD34" i="4"/>
  <c r="DD35" i="4"/>
  <c r="DD36" i="4"/>
  <c r="DD37" i="4"/>
  <c r="DD38" i="4"/>
  <c r="DD39" i="4"/>
  <c r="DD40" i="4"/>
  <c r="DD41" i="4"/>
  <c r="DD42" i="4"/>
  <c r="DD43" i="4"/>
  <c r="DD44" i="4"/>
  <c r="DD45" i="4"/>
  <c r="DD46" i="4"/>
  <c r="DD47" i="4"/>
  <c r="DD48" i="4"/>
  <c r="DD49" i="4"/>
  <c r="DD50" i="4"/>
  <c r="DD51" i="4"/>
  <c r="DD52" i="4"/>
  <c r="DD53" i="4"/>
  <c r="DD54" i="4"/>
  <c r="DD55" i="4"/>
  <c r="DD56" i="4"/>
  <c r="DD57" i="4"/>
  <c r="DD58" i="4"/>
  <c r="DD59" i="4"/>
  <c r="DD60" i="4"/>
  <c r="DD61" i="4"/>
  <c r="DD62" i="4"/>
  <c r="DD63" i="4"/>
  <c r="DD64" i="4"/>
  <c r="DD65" i="4"/>
  <c r="DD66" i="4"/>
  <c r="DD67" i="4"/>
  <c r="DD68" i="4"/>
  <c r="DD69" i="4"/>
  <c r="DD70" i="4"/>
  <c r="DD71" i="4"/>
  <c r="DD72" i="4"/>
  <c r="DD73" i="4"/>
  <c r="DD74" i="4"/>
  <c r="DD75" i="4"/>
  <c r="DD76" i="4"/>
  <c r="DD77" i="4"/>
  <c r="DD78" i="4"/>
  <c r="DD79" i="4"/>
  <c r="DD80" i="4"/>
  <c r="DD81" i="4"/>
  <c r="DD82" i="4"/>
  <c r="DD83" i="4"/>
  <c r="DD84" i="4"/>
  <c r="DD85" i="4"/>
  <c r="DD86" i="4"/>
  <c r="DD87" i="4"/>
  <c r="DD88" i="4"/>
  <c r="DD89" i="4"/>
  <c r="DD90" i="4"/>
  <c r="DD91" i="4"/>
  <c r="DD92" i="4"/>
  <c r="DD93" i="4"/>
  <c r="DD94" i="4"/>
  <c r="DD95" i="4"/>
  <c r="DD96" i="4"/>
  <c r="DD97" i="4"/>
  <c r="DD98" i="4"/>
  <c r="DD99" i="4"/>
  <c r="DD100" i="4"/>
  <c r="DD101" i="4"/>
  <c r="DD102" i="4"/>
  <c r="DD103" i="4"/>
  <c r="DD104" i="4"/>
  <c r="DD105" i="4"/>
  <c r="DD106" i="4"/>
  <c r="DD107" i="4"/>
  <c r="DD108" i="4"/>
  <c r="DD109" i="4"/>
  <c r="DD110" i="4"/>
  <c r="DD111" i="4"/>
  <c r="DD112" i="4"/>
  <c r="DD113" i="4"/>
  <c r="DD114" i="4"/>
  <c r="DD115" i="4"/>
  <c r="DD116" i="4"/>
  <c r="DD117" i="4"/>
  <c r="DD118" i="4"/>
  <c r="DD119" i="4"/>
  <c r="DD120" i="4"/>
  <c r="DD121" i="4"/>
  <c r="DD122" i="4"/>
  <c r="DD123" i="4"/>
  <c r="DD124" i="4"/>
  <c r="DD125" i="4"/>
  <c r="DD126" i="4"/>
  <c r="DD127" i="4"/>
  <c r="DD128" i="4"/>
  <c r="DD129" i="4"/>
  <c r="DD130" i="4"/>
  <c r="DD131" i="4"/>
  <c r="DD132" i="4"/>
  <c r="DD133" i="4"/>
  <c r="DD134" i="4"/>
  <c r="DD135" i="4"/>
  <c r="DD136" i="4"/>
  <c r="DD137" i="4"/>
  <c r="DD138" i="4"/>
  <c r="DD139" i="4"/>
  <c r="DD140" i="4"/>
  <c r="DD141" i="4"/>
  <c r="DD142" i="4"/>
  <c r="DD143" i="4"/>
  <c r="DD144" i="4"/>
  <c r="DD145" i="4"/>
  <c r="DD146" i="4"/>
  <c r="DD147" i="4"/>
  <c r="DD148" i="4"/>
  <c r="DD149" i="4"/>
  <c r="DD150" i="4"/>
  <c r="DD151" i="4"/>
  <c r="DD152" i="4"/>
  <c r="DD153" i="4"/>
  <c r="DD154" i="4"/>
  <c r="DD155" i="4"/>
  <c r="DD156" i="4"/>
  <c r="DD157" i="4"/>
  <c r="DD158" i="4"/>
  <c r="DD159" i="4"/>
  <c r="DD160" i="4"/>
  <c r="DD161" i="4"/>
  <c r="DD162" i="4"/>
  <c r="DD163" i="4"/>
  <c r="DD164" i="4"/>
  <c r="DD165" i="4"/>
  <c r="DD166" i="4"/>
  <c r="DD167" i="4"/>
  <c r="DD168" i="4"/>
  <c r="DD169" i="4"/>
  <c r="DD170" i="4"/>
  <c r="DD171" i="4"/>
  <c r="DD172" i="4"/>
  <c r="DD173" i="4"/>
  <c r="DD174" i="4"/>
  <c r="DD175" i="4"/>
  <c r="DD176" i="4"/>
  <c r="DD177" i="4"/>
  <c r="DD178" i="4"/>
  <c r="DD179" i="4"/>
  <c r="DD180" i="4"/>
  <c r="DD181" i="4"/>
  <c r="DD182" i="4"/>
  <c r="DD183" i="4"/>
  <c r="DD184" i="4"/>
  <c r="DD185" i="4"/>
  <c r="DD186" i="4"/>
  <c r="DD187" i="4"/>
  <c r="DD188" i="4"/>
  <c r="DD189" i="4"/>
  <c r="DD190" i="4"/>
  <c r="DD191" i="4"/>
  <c r="DD192" i="4"/>
  <c r="DD193" i="4"/>
  <c r="DD194" i="4"/>
  <c r="DD195" i="4"/>
  <c r="DD196" i="4"/>
  <c r="DD197" i="4"/>
  <c r="DD198" i="4"/>
  <c r="DD199" i="4"/>
  <c r="DD200" i="4"/>
  <c r="DD201" i="4"/>
  <c r="DD202" i="4"/>
  <c r="DD203" i="4"/>
  <c r="DD204" i="4"/>
  <c r="DD205" i="4"/>
  <c r="DD206" i="4"/>
  <c r="DD207" i="4"/>
  <c r="DD208" i="4"/>
  <c r="DD209" i="4"/>
  <c r="DD210" i="4"/>
  <c r="DD211" i="4"/>
  <c r="DD212" i="4"/>
  <c r="DD213" i="4"/>
  <c r="DD214" i="4"/>
  <c r="DD215" i="4"/>
  <c r="DD216" i="4"/>
  <c r="DD217" i="4"/>
  <c r="DD218" i="4"/>
  <c r="DD219" i="4"/>
  <c r="DD220" i="4"/>
  <c r="DD221" i="4"/>
  <c r="DD222" i="4"/>
  <c r="DD223" i="4"/>
  <c r="DD224" i="4"/>
  <c r="DD225" i="4"/>
  <c r="DD226" i="4"/>
  <c r="DD227" i="4"/>
  <c r="DD228" i="4"/>
  <c r="DD229" i="4"/>
  <c r="DD230" i="4"/>
  <c r="DD231" i="4"/>
  <c r="DD232" i="4"/>
  <c r="DD233" i="4"/>
  <c r="DD234" i="4"/>
  <c r="DD235" i="4"/>
  <c r="DD236" i="4"/>
  <c r="DD237" i="4"/>
  <c r="DD238" i="4"/>
  <c r="DD239" i="4"/>
  <c r="DD240" i="4"/>
  <c r="DD241" i="4"/>
  <c r="DD242" i="4"/>
  <c r="DD243" i="4"/>
  <c r="DD244" i="4"/>
  <c r="DD245" i="4"/>
  <c r="DD246" i="4"/>
  <c r="DD247" i="4"/>
  <c r="DD248" i="4"/>
  <c r="DD249" i="4"/>
  <c r="DD250" i="4"/>
  <c r="DD251" i="4"/>
  <c r="DD252" i="4"/>
  <c r="DD253" i="4"/>
  <c r="DD254" i="4"/>
  <c r="DD255" i="4"/>
  <c r="DD256" i="4"/>
  <c r="DD257" i="4"/>
  <c r="DD258" i="4"/>
  <c r="DD259" i="4"/>
  <c r="DD260" i="4"/>
  <c r="DD261" i="4"/>
  <c r="DD262" i="4"/>
  <c r="DD263" i="4"/>
  <c r="DD264" i="4"/>
  <c r="DD265" i="4"/>
  <c r="DD266" i="4"/>
  <c r="DD267" i="4"/>
  <c r="DD268" i="4"/>
  <c r="DD269" i="4"/>
  <c r="DD270" i="4"/>
  <c r="DD271" i="4"/>
  <c r="DD272" i="4"/>
  <c r="DD273" i="4"/>
  <c r="DD274" i="4"/>
  <c r="DD275" i="4"/>
  <c r="DD276" i="4"/>
  <c r="DD277" i="4"/>
  <c r="DD278" i="4"/>
  <c r="DD279" i="4"/>
  <c r="DD280" i="4"/>
  <c r="DD281" i="4"/>
  <c r="DD282" i="4"/>
  <c r="DD283" i="4"/>
  <c r="DD284" i="4"/>
  <c r="DD285" i="4"/>
  <c r="DD286" i="4"/>
  <c r="DD287" i="4"/>
  <c r="DD288" i="4"/>
  <c r="DD289" i="4"/>
  <c r="DD290" i="4"/>
  <c r="DD291" i="4"/>
  <c r="DD292" i="4"/>
  <c r="DD293" i="4"/>
  <c r="DD294" i="4"/>
  <c r="DD295" i="4"/>
  <c r="DD296" i="4"/>
  <c r="DD297" i="4"/>
  <c r="DD298" i="4"/>
  <c r="DD299" i="4"/>
  <c r="DD300" i="4"/>
  <c r="DD301" i="4"/>
  <c r="CZ302" i="4"/>
  <c r="DD302" i="4"/>
  <c r="CZ303" i="4"/>
  <c r="DD303" i="4"/>
  <c r="CZ304" i="4"/>
  <c r="DD304" i="4"/>
  <c r="CZ305" i="4"/>
  <c r="DD305" i="4"/>
  <c r="CZ306" i="4"/>
  <c r="DD306" i="4"/>
  <c r="CZ307" i="4"/>
  <c r="DD307" i="4"/>
  <c r="CZ308" i="4"/>
  <c r="DD308" i="4"/>
  <c r="CZ309" i="4"/>
  <c r="DD309" i="4"/>
  <c r="CZ310" i="4"/>
  <c r="DD310" i="4"/>
  <c r="CZ311" i="4"/>
  <c r="DD311" i="4"/>
  <c r="CZ312" i="4"/>
  <c r="DD312" i="4"/>
  <c r="CZ313" i="4"/>
  <c r="DD313" i="4"/>
  <c r="CZ314" i="4"/>
  <c r="DD314" i="4"/>
  <c r="CZ315" i="4"/>
  <c r="DD315" i="4"/>
  <c r="CZ316" i="4"/>
  <c r="DD316" i="4"/>
  <c r="CZ317" i="4"/>
  <c r="DD317" i="4"/>
  <c r="CZ318" i="4"/>
  <c r="DD318" i="4"/>
  <c r="CZ319" i="4"/>
  <c r="DD319" i="4"/>
  <c r="CZ320" i="4"/>
  <c r="DD320" i="4"/>
  <c r="CZ321" i="4"/>
  <c r="DD321" i="4"/>
  <c r="CZ322" i="4"/>
  <c r="DD322" i="4"/>
  <c r="CZ323" i="4"/>
  <c r="DD323" i="4"/>
  <c r="CZ324" i="4"/>
  <c r="DD324" i="4"/>
  <c r="CZ325" i="4"/>
  <c r="DD325" i="4"/>
  <c r="CZ326" i="4"/>
  <c r="DD326" i="4"/>
  <c r="CZ327" i="4"/>
  <c r="DD327" i="4"/>
  <c r="CZ328" i="4"/>
  <c r="DD328" i="4"/>
  <c r="CZ329" i="4"/>
  <c r="DD329" i="4"/>
  <c r="CZ330" i="4"/>
  <c r="DD330" i="4"/>
  <c r="CZ331" i="4"/>
  <c r="DD331" i="4"/>
  <c r="CZ332" i="4"/>
  <c r="DD332" i="4"/>
  <c r="CZ333" i="4"/>
  <c r="DD333" i="4"/>
  <c r="CZ334" i="4"/>
  <c r="DD334" i="4"/>
  <c r="CZ335" i="4"/>
  <c r="DD335" i="4"/>
  <c r="CZ336" i="4"/>
  <c r="DD336" i="4"/>
  <c r="CZ337" i="4"/>
  <c r="DD337" i="4"/>
  <c r="CZ338" i="4"/>
  <c r="DD338" i="4"/>
  <c r="CZ339" i="4"/>
  <c r="DD339" i="4"/>
  <c r="CZ340" i="4"/>
  <c r="DD340" i="4"/>
  <c r="CZ341" i="4"/>
  <c r="DD341" i="4"/>
  <c r="CZ342" i="4"/>
  <c r="DD342" i="4"/>
  <c r="CZ343" i="4"/>
  <c r="DD343" i="4"/>
  <c r="CZ344" i="4"/>
  <c r="DD344" i="4"/>
  <c r="CZ345" i="4"/>
  <c r="DD345" i="4"/>
  <c r="CZ346" i="4"/>
  <c r="DD346" i="4"/>
  <c r="CZ347" i="4"/>
  <c r="DD347" i="4"/>
  <c r="CZ348" i="4"/>
  <c r="DD348" i="4"/>
  <c r="CZ349" i="4"/>
  <c r="DD349" i="4"/>
  <c r="CZ350" i="4"/>
  <c r="DD350" i="4"/>
  <c r="CZ351" i="4"/>
  <c r="DD351" i="4"/>
  <c r="CZ352" i="4"/>
  <c r="DD352" i="4"/>
  <c r="CZ353" i="4"/>
  <c r="DD353" i="4"/>
  <c r="CZ354" i="4"/>
  <c r="DD354" i="4"/>
  <c r="CZ355" i="4"/>
  <c r="DD355" i="4"/>
  <c r="CZ356" i="4"/>
  <c r="DD356" i="4"/>
  <c r="CZ357" i="4"/>
  <c r="DD357" i="4"/>
  <c r="CZ358" i="4"/>
  <c r="DD358" i="4"/>
  <c r="CZ359" i="4"/>
  <c r="DD359" i="4"/>
  <c r="CZ360" i="4"/>
  <c r="DD360" i="4"/>
  <c r="CZ361" i="4"/>
  <c r="DD361" i="4"/>
  <c r="CZ362" i="4"/>
  <c r="DD362" i="4"/>
  <c r="CZ363" i="4"/>
  <c r="DD363" i="4"/>
  <c r="CZ364" i="4"/>
  <c r="DD364" i="4"/>
  <c r="CZ365" i="4"/>
  <c r="DD365" i="4"/>
  <c r="CZ366" i="4"/>
  <c r="DD366" i="4"/>
  <c r="CZ367" i="4"/>
  <c r="DD367" i="4"/>
  <c r="CZ368" i="4"/>
  <c r="DD368" i="4"/>
  <c r="CZ369" i="4"/>
  <c r="DD369" i="4"/>
  <c r="CZ370" i="4"/>
  <c r="DD370" i="4"/>
  <c r="CZ371" i="4"/>
  <c r="DD371" i="4"/>
  <c r="CZ372" i="4"/>
  <c r="DD372" i="4"/>
  <c r="CZ373" i="4"/>
  <c r="DD373" i="4"/>
  <c r="CZ374" i="4"/>
  <c r="DD374" i="4"/>
  <c r="CZ375" i="4"/>
  <c r="DD375" i="4"/>
  <c r="CZ376" i="4"/>
  <c r="DD376" i="4"/>
  <c r="CZ377" i="4"/>
  <c r="DD377" i="4"/>
  <c r="CZ378" i="4"/>
  <c r="DD378" i="4"/>
  <c r="CZ379" i="4"/>
  <c r="DD379" i="4"/>
  <c r="CZ380" i="4"/>
  <c r="DD380" i="4"/>
  <c r="CZ381" i="4"/>
  <c r="DD381" i="4"/>
  <c r="CZ382" i="4"/>
  <c r="DD382" i="4"/>
  <c r="CZ383" i="4"/>
  <c r="DD383" i="4"/>
  <c r="CZ384" i="4"/>
  <c r="DD384" i="4"/>
  <c r="CZ385" i="4"/>
  <c r="DD385" i="4"/>
  <c r="CZ386" i="4"/>
  <c r="DD386" i="4"/>
  <c r="CZ387" i="4"/>
  <c r="DD387" i="4"/>
  <c r="CZ388" i="4"/>
  <c r="DD388" i="4"/>
  <c r="CZ389" i="4"/>
  <c r="DD389" i="4"/>
  <c r="CZ390" i="4"/>
  <c r="DD390" i="4"/>
  <c r="CZ391" i="4"/>
  <c r="DD391" i="4"/>
  <c r="CZ392" i="4"/>
  <c r="DD392" i="4"/>
  <c r="CZ393" i="4"/>
  <c r="DD393" i="4"/>
  <c r="CZ394" i="4"/>
  <c r="DD394" i="4"/>
  <c r="CZ395" i="4"/>
  <c r="DD395" i="4"/>
  <c r="CZ396" i="4"/>
  <c r="DD396" i="4"/>
  <c r="CZ397" i="4"/>
  <c r="DD397" i="4"/>
  <c r="CZ398" i="4"/>
  <c r="DD398" i="4"/>
  <c r="CZ399" i="4"/>
  <c r="DD399" i="4"/>
  <c r="CZ400" i="4"/>
  <c r="DD400" i="4"/>
  <c r="CZ401" i="4"/>
  <c r="DD401" i="4"/>
  <c r="CZ402" i="4"/>
  <c r="DD402" i="4"/>
  <c r="CZ403" i="4"/>
  <c r="DD403" i="4"/>
  <c r="CZ404" i="4"/>
  <c r="DD404" i="4"/>
  <c r="CZ405" i="4"/>
  <c r="DD405" i="4"/>
  <c r="CZ406" i="4"/>
  <c r="DD406" i="4"/>
  <c r="CZ407" i="4"/>
  <c r="DD407" i="4"/>
  <c r="CZ408" i="4"/>
  <c r="DD408" i="4"/>
  <c r="CZ409" i="4"/>
  <c r="DD409" i="4"/>
  <c r="CZ410" i="4"/>
  <c r="DD410" i="4"/>
  <c r="CZ411" i="4"/>
  <c r="DD411" i="4"/>
  <c r="CZ412" i="4"/>
  <c r="DD412" i="4"/>
  <c r="CZ413" i="4"/>
  <c r="DD413" i="4"/>
  <c r="CZ414" i="4"/>
  <c r="DD414" i="4"/>
  <c r="CZ415" i="4"/>
  <c r="DD415" i="4"/>
  <c r="CZ416" i="4"/>
  <c r="DD416" i="4"/>
  <c r="CZ417" i="4"/>
  <c r="DD417" i="4"/>
  <c r="CZ418" i="4"/>
  <c r="DD418" i="4"/>
  <c r="CZ419" i="4"/>
  <c r="DD419" i="4"/>
  <c r="CZ420" i="4"/>
  <c r="DD420" i="4"/>
  <c r="CZ421" i="4"/>
  <c r="DD421" i="4"/>
  <c r="CZ422" i="4"/>
  <c r="DD422" i="4"/>
  <c r="CZ423" i="4"/>
  <c r="DD423" i="4"/>
  <c r="CZ424" i="4"/>
  <c r="DD424" i="4"/>
  <c r="CZ425" i="4"/>
  <c r="DD425" i="4"/>
  <c r="CZ426" i="4"/>
  <c r="DD426" i="4"/>
  <c r="CZ427" i="4"/>
  <c r="DD427" i="4"/>
  <c r="CZ428" i="4"/>
  <c r="DD428" i="4"/>
  <c r="CZ429" i="4"/>
  <c r="DD429" i="4"/>
  <c r="CZ430" i="4"/>
  <c r="DD430" i="4"/>
  <c r="CZ431" i="4"/>
  <c r="DD431" i="4"/>
  <c r="CZ432" i="4"/>
  <c r="DD432" i="4"/>
  <c r="CZ433" i="4"/>
  <c r="DD433" i="4"/>
  <c r="CZ434" i="4"/>
  <c r="DD434" i="4"/>
  <c r="CZ435" i="4"/>
  <c r="DD435" i="4"/>
  <c r="CZ436" i="4"/>
  <c r="DD436" i="4"/>
  <c r="CZ437" i="4"/>
  <c r="DD437" i="4"/>
  <c r="CZ438" i="4"/>
  <c r="DD438" i="4"/>
  <c r="CZ439" i="4"/>
  <c r="DD439" i="4"/>
  <c r="CZ440" i="4"/>
  <c r="DD440" i="4"/>
  <c r="CZ441" i="4"/>
  <c r="DD441" i="4"/>
  <c r="CZ442" i="4"/>
  <c r="DD442" i="4"/>
  <c r="CZ443" i="4"/>
  <c r="DD443" i="4"/>
  <c r="CZ444" i="4"/>
  <c r="DD444" i="4"/>
  <c r="CZ445" i="4"/>
  <c r="DD445" i="4"/>
  <c r="CZ446" i="4"/>
  <c r="DD446" i="4"/>
  <c r="CZ447" i="4"/>
  <c r="DD447" i="4"/>
  <c r="CZ448" i="4"/>
  <c r="DD448" i="4"/>
  <c r="CZ449" i="4"/>
  <c r="DD449" i="4"/>
  <c r="CZ450" i="4"/>
  <c r="DD450" i="4"/>
  <c r="CZ451" i="4"/>
  <c r="DD451" i="4"/>
  <c r="CZ452" i="4"/>
  <c r="DD452" i="4"/>
  <c r="CZ453" i="4"/>
  <c r="DD453" i="4"/>
  <c r="CZ454" i="4"/>
  <c r="DD454" i="4"/>
  <c r="CZ455" i="4"/>
  <c r="DD455" i="4"/>
  <c r="CZ456" i="4"/>
  <c r="DD456" i="4"/>
  <c r="CZ457" i="4"/>
  <c r="DD457" i="4"/>
  <c r="CZ458" i="4"/>
  <c r="DD458" i="4"/>
  <c r="CZ459" i="4"/>
  <c r="DD459" i="4"/>
  <c r="CZ460" i="4"/>
  <c r="DD460" i="4"/>
  <c r="CZ461" i="4"/>
  <c r="DD461" i="4"/>
  <c r="CZ462" i="4"/>
  <c r="DD462" i="4"/>
  <c r="CZ463" i="4"/>
  <c r="DD463" i="4"/>
  <c r="CZ464" i="4"/>
  <c r="DD464" i="4"/>
  <c r="CZ465" i="4"/>
  <c r="DD465" i="4"/>
  <c r="CZ466" i="4"/>
  <c r="DD466" i="4"/>
  <c r="CZ467" i="4"/>
  <c r="DD467" i="4"/>
  <c r="CZ468" i="4"/>
  <c r="DD468" i="4"/>
  <c r="CZ469" i="4"/>
  <c r="DD469" i="4"/>
  <c r="CZ470" i="4"/>
  <c r="DD470" i="4"/>
  <c r="CZ471" i="4"/>
  <c r="DD471" i="4"/>
  <c r="CZ472" i="4"/>
  <c r="DD472" i="4"/>
  <c r="CZ473" i="4"/>
  <c r="DD473" i="4"/>
  <c r="CZ474" i="4"/>
  <c r="DD474" i="4"/>
  <c r="CZ475" i="4"/>
  <c r="DD475" i="4"/>
  <c r="CZ476" i="4"/>
  <c r="DD476" i="4"/>
  <c r="CZ477" i="4"/>
  <c r="DD477" i="4"/>
  <c r="CZ478" i="4"/>
  <c r="DD478" i="4"/>
  <c r="CZ479" i="4"/>
  <c r="DD479" i="4"/>
  <c r="CZ480" i="4"/>
  <c r="DD480" i="4"/>
  <c r="CZ481" i="4"/>
  <c r="DD481" i="4"/>
  <c r="CZ482" i="4"/>
  <c r="DD482" i="4"/>
  <c r="CZ483" i="4"/>
  <c r="DD483" i="4"/>
  <c r="CZ484" i="4"/>
  <c r="DD484" i="4"/>
  <c r="CZ485" i="4"/>
  <c r="DD485" i="4"/>
  <c r="CZ486" i="4"/>
  <c r="DD486" i="4"/>
  <c r="CZ487" i="4"/>
  <c r="DD487" i="4"/>
  <c r="CZ488" i="4"/>
  <c r="DD488" i="4"/>
  <c r="CZ489" i="4"/>
  <c r="DD489" i="4"/>
  <c r="CZ490" i="4"/>
  <c r="DD490" i="4"/>
  <c r="CZ491" i="4"/>
  <c r="DD491" i="4"/>
  <c r="CZ492" i="4"/>
  <c r="DD492" i="4"/>
  <c r="CZ493" i="4"/>
  <c r="DD493" i="4"/>
  <c r="CZ494" i="4"/>
  <c r="DD494" i="4"/>
  <c r="CZ495" i="4"/>
  <c r="DD495" i="4"/>
  <c r="CZ496" i="4"/>
  <c r="DD496" i="4"/>
  <c r="CZ497" i="4"/>
  <c r="DD497" i="4"/>
  <c r="CZ498" i="4"/>
  <c r="DD498" i="4"/>
  <c r="CZ499" i="4"/>
  <c r="DD499" i="4"/>
  <c r="CZ500" i="4"/>
  <c r="DD500" i="4"/>
  <c r="CZ501" i="4"/>
  <c r="DD501" i="4"/>
  <c r="CZ502" i="4"/>
  <c r="DD502" i="4"/>
  <c r="CZ503" i="4"/>
  <c r="DD503" i="4"/>
  <c r="CZ504" i="4"/>
  <c r="DD504" i="4"/>
  <c r="CZ505" i="4"/>
  <c r="DD505" i="4"/>
  <c r="CZ506" i="4"/>
  <c r="DD506" i="4"/>
  <c r="CZ507" i="4"/>
  <c r="DD507" i="4"/>
  <c r="CZ508" i="4"/>
  <c r="DD508" i="4"/>
  <c r="CZ509" i="4"/>
  <c r="DD509" i="4"/>
  <c r="CZ510" i="4"/>
  <c r="DD510" i="4"/>
  <c r="CZ511" i="4"/>
  <c r="DD511" i="4"/>
  <c r="CZ512" i="4"/>
  <c r="DD512" i="4"/>
  <c r="CZ513" i="4"/>
  <c r="DD513" i="4"/>
  <c r="CZ514" i="4"/>
  <c r="DD514" i="4"/>
  <c r="CZ515" i="4"/>
  <c r="DD515" i="4"/>
  <c r="CZ516" i="4"/>
  <c r="DD516" i="4"/>
  <c r="CZ517" i="4"/>
  <c r="DD517" i="4"/>
  <c r="CZ518" i="4"/>
  <c r="DD518" i="4"/>
  <c r="CZ519" i="4"/>
  <c r="DD519" i="4"/>
  <c r="CZ520" i="4"/>
  <c r="DD520" i="4"/>
  <c r="CZ521" i="4"/>
  <c r="DD521" i="4"/>
  <c r="CZ522" i="4"/>
  <c r="DD522" i="4"/>
  <c r="CZ523" i="4"/>
  <c r="DD523" i="4"/>
  <c r="CZ524" i="4"/>
  <c r="DD524" i="4"/>
  <c r="CZ525" i="4"/>
  <c r="DD525" i="4"/>
  <c r="CZ526" i="4"/>
  <c r="DD526" i="4"/>
  <c r="CZ527" i="4"/>
  <c r="DD527" i="4"/>
  <c r="CZ528" i="4"/>
  <c r="DD528" i="4"/>
  <c r="CZ529" i="4"/>
  <c r="DD529" i="4"/>
  <c r="CZ530" i="4"/>
  <c r="DD530" i="4"/>
  <c r="CZ531" i="4"/>
  <c r="DD531" i="4"/>
  <c r="CZ532" i="4"/>
  <c r="DD532" i="4"/>
  <c r="CZ533" i="4"/>
  <c r="DD533" i="4"/>
  <c r="CZ534" i="4"/>
  <c r="DD534" i="4"/>
  <c r="CZ535" i="4"/>
  <c r="DD535" i="4"/>
  <c r="CZ536" i="4"/>
  <c r="DD536" i="4"/>
  <c r="CZ537" i="4"/>
  <c r="DD537" i="4"/>
  <c r="CZ538" i="4"/>
  <c r="DD538" i="4"/>
  <c r="CZ539" i="4"/>
  <c r="DD539" i="4"/>
  <c r="CZ540" i="4"/>
  <c r="DD540" i="4"/>
  <c r="CZ541" i="4"/>
  <c r="DD541" i="4"/>
  <c r="CZ542" i="4"/>
  <c r="DD542" i="4"/>
  <c r="CZ543" i="4"/>
  <c r="DD543" i="4"/>
  <c r="CZ544" i="4"/>
  <c r="DD544" i="4"/>
  <c r="CZ545" i="4"/>
  <c r="DD545" i="4"/>
  <c r="CZ546" i="4"/>
  <c r="DD546" i="4"/>
  <c r="CZ547" i="4"/>
  <c r="DD547" i="4"/>
  <c r="CZ548" i="4"/>
  <c r="DD548" i="4"/>
  <c r="CZ549" i="4"/>
  <c r="DD549" i="4"/>
  <c r="CZ550" i="4"/>
  <c r="DD550" i="4"/>
  <c r="CZ551" i="4"/>
  <c r="DD551" i="4"/>
  <c r="CZ552" i="4"/>
  <c r="DD552" i="4"/>
  <c r="CZ553" i="4"/>
  <c r="DD553" i="4"/>
  <c r="CZ554" i="4"/>
  <c r="DD554" i="4"/>
  <c r="CZ555" i="4"/>
  <c r="DD555" i="4"/>
  <c r="CZ556" i="4"/>
  <c r="DD556" i="4"/>
  <c r="CZ557" i="4"/>
  <c r="DD557" i="4"/>
  <c r="CZ558" i="4"/>
  <c r="DD558" i="4"/>
  <c r="CZ559" i="4"/>
  <c r="DD559" i="4"/>
  <c r="CZ560" i="4"/>
  <c r="DD560" i="4"/>
  <c r="CZ561" i="4"/>
  <c r="DD561" i="4"/>
  <c r="CZ562" i="4"/>
  <c r="DD562" i="4"/>
  <c r="CZ563" i="4"/>
  <c r="DD563" i="4"/>
  <c r="CZ564" i="4"/>
  <c r="DD564" i="4"/>
  <c r="CZ565" i="4"/>
  <c r="DD565" i="4"/>
  <c r="CZ566" i="4"/>
  <c r="DD566" i="4"/>
  <c r="CZ567" i="4"/>
  <c r="DD567" i="4"/>
  <c r="CZ568" i="4"/>
  <c r="DD568" i="4"/>
  <c r="CZ569" i="4"/>
  <c r="DD569" i="4"/>
  <c r="CZ570" i="4"/>
  <c r="DD570" i="4"/>
  <c r="CZ571" i="4"/>
  <c r="DD571" i="4"/>
  <c r="CZ572" i="4"/>
  <c r="DD572" i="4"/>
  <c r="CZ573" i="4"/>
  <c r="DD573" i="4"/>
  <c r="CZ574" i="4"/>
  <c r="DD574" i="4"/>
  <c r="CZ575" i="4"/>
  <c r="DD575" i="4"/>
  <c r="CZ576" i="4"/>
  <c r="DD576" i="4"/>
  <c r="CZ577" i="4"/>
  <c r="DD577" i="4"/>
  <c r="CZ578" i="4"/>
  <c r="DD578" i="4"/>
  <c r="CZ579" i="4"/>
  <c r="DD579" i="4"/>
  <c r="CZ580" i="4"/>
  <c r="DD580" i="4"/>
  <c r="CZ581" i="4"/>
  <c r="DD581" i="4"/>
  <c r="CZ582" i="4"/>
  <c r="DD582" i="4"/>
  <c r="CZ583" i="4"/>
  <c r="DD583" i="4"/>
  <c r="CZ584" i="4"/>
  <c r="DD584" i="4"/>
  <c r="CZ585" i="4"/>
  <c r="DD585" i="4"/>
  <c r="CZ586" i="4"/>
  <c r="DD586" i="4"/>
  <c r="CZ587" i="4"/>
  <c r="DD587" i="4"/>
  <c r="CZ588" i="4"/>
  <c r="DD588" i="4"/>
  <c r="CZ589" i="4"/>
  <c r="DD589" i="4"/>
  <c r="CZ590" i="4"/>
  <c r="DD590" i="4"/>
  <c r="CZ591" i="4"/>
  <c r="DD591" i="4"/>
  <c r="CZ592" i="4"/>
  <c r="DD592" i="4"/>
  <c r="CZ593" i="4"/>
  <c r="DD593" i="4"/>
  <c r="CZ594" i="4"/>
  <c r="DD594" i="4"/>
  <c r="CZ595" i="4"/>
  <c r="DD595" i="4"/>
  <c r="CZ596" i="4"/>
  <c r="DD596" i="4"/>
  <c r="CZ597" i="4"/>
  <c r="DD597" i="4"/>
  <c r="CZ598" i="4"/>
  <c r="DD598" i="4"/>
  <c r="CZ599" i="4"/>
  <c r="DD599" i="4"/>
  <c r="CZ600" i="4"/>
  <c r="DD600" i="4"/>
  <c r="CZ601" i="4"/>
  <c r="DD601" i="4"/>
  <c r="CZ602" i="4"/>
  <c r="DD602" i="4"/>
  <c r="CZ603" i="4"/>
  <c r="DD603" i="4"/>
  <c r="CZ604" i="4"/>
  <c r="DD604" i="4"/>
  <c r="CZ605" i="4"/>
  <c r="DD605" i="4"/>
  <c r="CZ606" i="4"/>
  <c r="DD606" i="4"/>
  <c r="CZ607" i="4"/>
  <c r="DD607" i="4"/>
  <c r="CZ608" i="4"/>
  <c r="DD608" i="4"/>
  <c r="CZ609" i="4"/>
  <c r="DD609" i="4"/>
  <c r="CZ610" i="4"/>
  <c r="DD610" i="4"/>
  <c r="CZ611" i="4"/>
  <c r="DD611" i="4"/>
  <c r="CZ612" i="4"/>
  <c r="DD612" i="4"/>
  <c r="CZ613" i="4"/>
  <c r="DD613" i="4"/>
  <c r="CZ614" i="4"/>
  <c r="DD614" i="4"/>
  <c r="CZ615" i="4"/>
  <c r="DD615" i="4"/>
  <c r="CZ616" i="4"/>
  <c r="DD616" i="4"/>
  <c r="CZ617" i="4"/>
  <c r="DD617" i="4"/>
  <c r="CZ618" i="4"/>
  <c r="DD618" i="4"/>
  <c r="CZ619" i="4"/>
  <c r="DD619" i="4"/>
  <c r="CZ620" i="4"/>
  <c r="DD620" i="4"/>
  <c r="CZ621" i="4"/>
  <c r="DD621" i="4"/>
  <c r="CZ622" i="4"/>
  <c r="DD622" i="4"/>
  <c r="CZ623" i="4"/>
  <c r="DD623" i="4"/>
  <c r="CZ624" i="4"/>
  <c r="DD624" i="4"/>
  <c r="CZ625" i="4"/>
  <c r="DD625" i="4"/>
  <c r="CZ626" i="4"/>
  <c r="DD626" i="4"/>
  <c r="CZ627" i="4"/>
  <c r="DD627" i="4"/>
  <c r="CZ628" i="4"/>
  <c r="DD628" i="4"/>
  <c r="CZ629" i="4"/>
  <c r="DD629" i="4"/>
  <c r="CZ630" i="4"/>
  <c r="DD630" i="4"/>
  <c r="CZ631" i="4"/>
  <c r="DD631" i="4"/>
  <c r="CZ632" i="4"/>
  <c r="DD632" i="4"/>
  <c r="CZ633" i="4"/>
  <c r="DD633" i="4"/>
  <c r="CZ634" i="4"/>
  <c r="DD634" i="4"/>
  <c r="CZ635" i="4"/>
  <c r="DD635" i="4"/>
  <c r="CZ636" i="4"/>
  <c r="DD636" i="4"/>
  <c r="CZ637" i="4"/>
  <c r="DD637" i="4"/>
  <c r="CZ638" i="4"/>
  <c r="DD638" i="4"/>
  <c r="CZ639" i="4"/>
  <c r="DD639" i="4"/>
  <c r="CZ640" i="4"/>
  <c r="DD640" i="4"/>
  <c r="CZ641" i="4"/>
  <c r="DD641" i="4"/>
  <c r="CZ642" i="4"/>
  <c r="DD642" i="4"/>
  <c r="CZ643" i="4"/>
  <c r="DD643" i="4"/>
  <c r="CZ644" i="4"/>
  <c r="DD644" i="4"/>
  <c r="CZ645" i="4"/>
  <c r="DD645" i="4"/>
  <c r="CZ646" i="4"/>
  <c r="DD646" i="4"/>
  <c r="CZ647" i="4"/>
  <c r="DD647" i="4"/>
  <c r="CZ648" i="4"/>
  <c r="DD648" i="4"/>
  <c r="CZ649" i="4"/>
  <c r="DD649" i="4"/>
  <c r="CZ650" i="4"/>
  <c r="DD650" i="4"/>
  <c r="CZ651" i="4"/>
  <c r="DD651" i="4"/>
  <c r="CZ652" i="4"/>
  <c r="DD652" i="4"/>
  <c r="CZ653" i="4"/>
  <c r="DD653" i="4"/>
  <c r="CZ654" i="4"/>
  <c r="DD654" i="4"/>
  <c r="CZ655" i="4"/>
  <c r="DD655" i="4"/>
  <c r="CZ656" i="4"/>
  <c r="DD656" i="4"/>
  <c r="CZ657" i="4"/>
  <c r="DD657" i="4"/>
  <c r="CZ658" i="4"/>
  <c r="DD658" i="4"/>
  <c r="CZ659" i="4"/>
  <c r="DD659" i="4"/>
  <c r="CZ660" i="4"/>
  <c r="DD660" i="4"/>
  <c r="CZ661" i="4"/>
  <c r="DD661" i="4"/>
  <c r="CZ662" i="4"/>
  <c r="DD662" i="4"/>
  <c r="CZ663" i="4"/>
  <c r="DD663" i="4"/>
  <c r="CZ664" i="4"/>
  <c r="DD664" i="4"/>
  <c r="CZ665" i="4"/>
  <c r="DD665" i="4"/>
  <c r="CZ666" i="4"/>
  <c r="DD666" i="4"/>
  <c r="CZ667" i="4"/>
  <c r="DD667" i="4"/>
  <c r="CZ668" i="4"/>
  <c r="DD668" i="4"/>
  <c r="CZ669" i="4"/>
  <c r="DD669" i="4"/>
  <c r="CZ670" i="4"/>
  <c r="DD670" i="4"/>
  <c r="CZ671" i="4"/>
  <c r="DD671" i="4"/>
  <c r="CZ672" i="4"/>
  <c r="DD672" i="4"/>
  <c r="CZ673" i="4"/>
  <c r="DD673" i="4"/>
  <c r="CZ674" i="4"/>
  <c r="DD674" i="4"/>
  <c r="CZ675" i="4"/>
  <c r="DD675" i="4"/>
  <c r="CZ676" i="4"/>
  <c r="DD676" i="4"/>
  <c r="CZ677" i="4"/>
  <c r="DD677" i="4"/>
  <c r="CZ678" i="4"/>
  <c r="DD678" i="4"/>
  <c r="CZ679" i="4"/>
  <c r="DD679" i="4"/>
  <c r="CZ680" i="4"/>
  <c r="DD680" i="4"/>
  <c r="CZ681" i="4"/>
  <c r="DD681" i="4"/>
  <c r="CZ682" i="4"/>
  <c r="DD682" i="4"/>
  <c r="CZ683" i="4"/>
  <c r="DD683" i="4"/>
  <c r="CZ684" i="4"/>
  <c r="DD684" i="4"/>
  <c r="CZ685" i="4"/>
  <c r="DD685" i="4"/>
  <c r="CZ686" i="4"/>
  <c r="DD686" i="4"/>
  <c r="CZ687" i="4"/>
  <c r="DD687" i="4"/>
  <c r="CZ688" i="4"/>
  <c r="DD688" i="4"/>
  <c r="CZ689" i="4"/>
  <c r="DD689" i="4"/>
  <c r="CZ690" i="4"/>
  <c r="DD690" i="4"/>
  <c r="CZ691" i="4"/>
  <c r="DD691" i="4"/>
  <c r="CZ692" i="4"/>
  <c r="DD692" i="4"/>
  <c r="CZ693" i="4"/>
  <c r="DD693" i="4"/>
  <c r="CZ694" i="4"/>
  <c r="DD694" i="4"/>
  <c r="CZ695" i="4"/>
  <c r="DD695" i="4"/>
  <c r="CZ696" i="4"/>
  <c r="DD696" i="4"/>
  <c r="CZ697" i="4"/>
  <c r="DD697" i="4"/>
  <c r="CZ698" i="4"/>
  <c r="DD698" i="4"/>
  <c r="CZ699" i="4"/>
  <c r="DD699" i="4"/>
  <c r="CZ700" i="4"/>
  <c r="DD700" i="4"/>
  <c r="CZ701" i="4"/>
  <c r="DD701" i="4"/>
  <c r="CZ702" i="4"/>
  <c r="DD702" i="4"/>
  <c r="CZ703" i="4"/>
  <c r="DD703" i="4"/>
  <c r="CZ704" i="4"/>
  <c r="DD704" i="4"/>
  <c r="CZ705" i="4"/>
  <c r="DD705" i="4"/>
  <c r="CZ706" i="4"/>
  <c r="DD706" i="4"/>
  <c r="CZ707" i="4"/>
  <c r="DD707" i="4"/>
  <c r="CZ708" i="4"/>
  <c r="DD708" i="4"/>
  <c r="CZ709" i="4"/>
  <c r="DD709" i="4"/>
  <c r="CZ710" i="4"/>
  <c r="DD710" i="4"/>
  <c r="CZ711" i="4"/>
  <c r="DD711" i="4"/>
  <c r="CZ712" i="4"/>
  <c r="DD712" i="4"/>
  <c r="CZ713" i="4"/>
  <c r="DD713" i="4"/>
  <c r="CZ714" i="4"/>
  <c r="DD714" i="4"/>
  <c r="CZ715" i="4"/>
  <c r="DD715" i="4"/>
  <c r="CZ716" i="4"/>
  <c r="DD716" i="4"/>
  <c r="CZ717" i="4"/>
  <c r="DD717" i="4"/>
  <c r="CZ718" i="4"/>
  <c r="DD718" i="4"/>
  <c r="CZ719" i="4"/>
  <c r="DD719" i="4"/>
  <c r="CZ720" i="4"/>
  <c r="DD720" i="4"/>
  <c r="CZ721" i="4"/>
  <c r="DD721" i="4"/>
  <c r="CZ722" i="4"/>
  <c r="DD722" i="4"/>
  <c r="CZ723" i="4"/>
  <c r="DD723" i="4"/>
  <c r="CZ724" i="4"/>
  <c r="DD724" i="4"/>
  <c r="CZ725" i="4"/>
  <c r="DD725" i="4"/>
  <c r="CZ726" i="4"/>
  <c r="DD726" i="4"/>
  <c r="CZ727" i="4"/>
  <c r="DD727" i="4"/>
  <c r="CZ728" i="4"/>
  <c r="DD728" i="4"/>
  <c r="CZ729" i="4"/>
  <c r="DD729" i="4"/>
  <c r="CZ730" i="4"/>
  <c r="DD730" i="4"/>
  <c r="CZ731" i="4"/>
  <c r="DD731" i="4"/>
  <c r="CZ732" i="4"/>
  <c r="DD732" i="4"/>
  <c r="CZ733" i="4"/>
  <c r="DD733" i="4"/>
  <c r="CZ734" i="4"/>
  <c r="DD734" i="4"/>
  <c r="CZ735" i="4"/>
  <c r="DD735" i="4"/>
  <c r="CZ736" i="4"/>
  <c r="DD736" i="4"/>
  <c r="CZ737" i="4"/>
  <c r="DD737" i="4"/>
  <c r="CZ738" i="4"/>
  <c r="DD738" i="4"/>
  <c r="CZ739" i="4"/>
  <c r="DD739" i="4"/>
  <c r="CZ740" i="4"/>
  <c r="DD740" i="4"/>
  <c r="CZ741" i="4"/>
  <c r="DD741" i="4"/>
  <c r="CZ742" i="4"/>
  <c r="DD742" i="4"/>
  <c r="CZ743" i="4"/>
  <c r="DD743" i="4"/>
  <c r="CZ744" i="4"/>
  <c r="DD744" i="4"/>
  <c r="CZ745" i="4"/>
  <c r="DD745" i="4"/>
  <c r="CZ746" i="4"/>
  <c r="DD746" i="4"/>
  <c r="CZ747" i="4"/>
  <c r="DD747" i="4"/>
  <c r="CZ748" i="4"/>
  <c r="DD748" i="4"/>
  <c r="CZ749" i="4"/>
  <c r="DD749" i="4"/>
  <c r="CZ750" i="4"/>
  <c r="DD750" i="4"/>
  <c r="CZ751" i="4"/>
  <c r="DD751" i="4"/>
  <c r="CZ752" i="4"/>
  <c r="DD752" i="4"/>
  <c r="CZ753" i="4"/>
  <c r="DD753" i="4"/>
  <c r="CZ754" i="4"/>
  <c r="DD754" i="4"/>
  <c r="CZ755" i="4"/>
  <c r="DD755" i="4"/>
  <c r="CZ756" i="4"/>
  <c r="DD756" i="4"/>
  <c r="CZ757" i="4"/>
  <c r="DD757" i="4"/>
  <c r="CZ758" i="4"/>
  <c r="DD758" i="4"/>
  <c r="CZ759" i="4"/>
  <c r="DD759" i="4"/>
  <c r="CZ760" i="4"/>
  <c r="DD760" i="4"/>
  <c r="CZ761" i="4"/>
  <c r="DD761" i="4"/>
  <c r="CZ762" i="4"/>
  <c r="DD762" i="4"/>
  <c r="CZ763" i="4"/>
  <c r="DD763" i="4"/>
  <c r="CZ764" i="4"/>
  <c r="DD764" i="4"/>
  <c r="CZ765" i="4"/>
  <c r="DD765" i="4"/>
  <c r="CZ766" i="4"/>
  <c r="DD766" i="4"/>
  <c r="CZ767" i="4"/>
  <c r="DD767" i="4"/>
  <c r="CZ768" i="4"/>
  <c r="DD768" i="4"/>
  <c r="CZ769" i="4"/>
  <c r="DD769" i="4"/>
  <c r="CZ770" i="4"/>
  <c r="DD770" i="4"/>
  <c r="CZ771" i="4"/>
  <c r="DD771" i="4"/>
  <c r="CZ772" i="4"/>
  <c r="DD772" i="4"/>
  <c r="CZ773" i="4"/>
  <c r="DD773" i="4"/>
  <c r="CZ774" i="4"/>
  <c r="DD774" i="4"/>
  <c r="CZ775" i="4"/>
  <c r="DD775" i="4"/>
  <c r="CZ776" i="4"/>
  <c r="DD776" i="4"/>
  <c r="CZ777" i="4"/>
  <c r="DD777" i="4"/>
  <c r="CZ778" i="4"/>
  <c r="DD778" i="4"/>
  <c r="CZ779" i="4"/>
  <c r="DD779" i="4"/>
  <c r="CZ780" i="4"/>
  <c r="DD780" i="4"/>
  <c r="CZ781" i="4"/>
  <c r="DD781" i="4"/>
  <c r="CZ782" i="4"/>
  <c r="DD782" i="4"/>
  <c r="CZ783" i="4"/>
  <c r="DD783" i="4"/>
  <c r="CZ784" i="4"/>
  <c r="DD784" i="4"/>
  <c r="CZ785" i="4"/>
  <c r="DD785" i="4"/>
  <c r="CZ786" i="4"/>
  <c r="DD786" i="4"/>
  <c r="CZ787" i="4"/>
  <c r="DD787" i="4"/>
  <c r="CZ788" i="4"/>
  <c r="DD788" i="4"/>
  <c r="CZ789" i="4"/>
  <c r="DD789" i="4"/>
  <c r="CZ790" i="4"/>
  <c r="DD790" i="4"/>
  <c r="CZ791" i="4"/>
  <c r="DD791" i="4"/>
  <c r="CZ792" i="4"/>
  <c r="DD792" i="4"/>
  <c r="CZ793" i="4"/>
  <c r="DD793" i="4"/>
  <c r="CZ794" i="4"/>
  <c r="DD794" i="4"/>
  <c r="CZ795" i="4"/>
  <c r="DD795" i="4"/>
  <c r="CZ796" i="4"/>
  <c r="DD796" i="4"/>
  <c r="CZ797" i="4"/>
  <c r="DD797" i="4"/>
  <c r="CZ798" i="4"/>
  <c r="DD798" i="4"/>
  <c r="CZ799" i="4"/>
  <c r="DD799" i="4"/>
  <c r="CZ800" i="4"/>
  <c r="DD800" i="4"/>
  <c r="CZ801" i="4"/>
  <c r="DD801" i="4"/>
  <c r="CZ802" i="4"/>
  <c r="DD802" i="4"/>
  <c r="CZ803" i="4"/>
  <c r="DD803" i="4"/>
  <c r="CZ804" i="4"/>
  <c r="DD804" i="4"/>
  <c r="CZ805" i="4"/>
  <c r="DD805" i="4"/>
  <c r="CZ806" i="4"/>
  <c r="DD806" i="4"/>
  <c r="CZ807" i="4"/>
  <c r="DD807" i="4"/>
  <c r="CZ808" i="4"/>
  <c r="DD808" i="4"/>
  <c r="CZ809" i="4"/>
  <c r="DD809" i="4"/>
  <c r="CZ810" i="4"/>
  <c r="DD810" i="4"/>
  <c r="CZ811" i="4"/>
  <c r="DD811" i="4"/>
  <c r="CZ812" i="4"/>
  <c r="DD812" i="4"/>
  <c r="CZ813" i="4"/>
  <c r="DD813" i="4"/>
  <c r="CZ814" i="4"/>
  <c r="DD814" i="4"/>
  <c r="CZ815" i="4"/>
  <c r="DD815" i="4"/>
  <c r="CZ816" i="4"/>
  <c r="DD816" i="4"/>
  <c r="CZ817" i="4"/>
  <c r="DD817" i="4"/>
  <c r="CZ818" i="4"/>
  <c r="DD818" i="4"/>
  <c r="CZ819" i="4"/>
  <c r="DD819" i="4"/>
  <c r="CZ820" i="4"/>
  <c r="DD820" i="4"/>
  <c r="CZ821" i="4"/>
  <c r="DD821" i="4"/>
  <c r="CZ822" i="4"/>
  <c r="DD822" i="4"/>
  <c r="CZ823" i="4"/>
  <c r="DD823" i="4"/>
  <c r="CZ824" i="4"/>
  <c r="DD824" i="4"/>
  <c r="CZ825" i="4"/>
  <c r="DD825" i="4"/>
  <c r="CZ826" i="4"/>
  <c r="DD826" i="4"/>
  <c r="CZ827" i="4"/>
  <c r="DD827" i="4"/>
  <c r="CZ828" i="4"/>
  <c r="DD828" i="4"/>
  <c r="CZ829" i="4"/>
  <c r="DD829" i="4"/>
  <c r="CZ830" i="4"/>
  <c r="DD830" i="4"/>
  <c r="CZ831" i="4"/>
  <c r="DD831" i="4"/>
  <c r="CZ832" i="4"/>
  <c r="DD832" i="4"/>
  <c r="CZ833" i="4"/>
  <c r="DD833" i="4"/>
  <c r="CZ834" i="4"/>
  <c r="DD834" i="4"/>
  <c r="CZ835" i="4"/>
  <c r="DD835" i="4"/>
  <c r="CZ836" i="4"/>
  <c r="DD836" i="4"/>
  <c r="CZ837" i="4"/>
  <c r="DD837" i="4"/>
  <c r="CZ838" i="4"/>
  <c r="DD838" i="4"/>
  <c r="CZ839" i="4"/>
  <c r="DD839" i="4"/>
  <c r="CZ840" i="4"/>
  <c r="DD840" i="4"/>
  <c r="CZ841" i="4"/>
  <c r="DD841" i="4"/>
  <c r="CZ842" i="4"/>
  <c r="DD842" i="4"/>
  <c r="CZ843" i="4"/>
  <c r="DD843" i="4"/>
  <c r="CZ844" i="4"/>
  <c r="DD844" i="4"/>
  <c r="CZ845" i="4"/>
  <c r="DD845" i="4"/>
  <c r="CZ846" i="4"/>
  <c r="DD846" i="4"/>
  <c r="CZ847" i="4"/>
  <c r="DD847" i="4"/>
  <c r="CZ848" i="4"/>
  <c r="DD848" i="4"/>
  <c r="CZ849" i="4"/>
  <c r="DD849" i="4"/>
  <c r="CZ850" i="4"/>
  <c r="DD850" i="4"/>
  <c r="CZ851" i="4"/>
  <c r="DD851" i="4"/>
  <c r="CZ852" i="4"/>
  <c r="DD852" i="4"/>
  <c r="CZ853" i="4"/>
  <c r="DD853" i="4"/>
  <c r="CZ854" i="4"/>
  <c r="DD854" i="4"/>
  <c r="CZ855" i="4"/>
  <c r="DD855" i="4"/>
  <c r="CZ856" i="4"/>
  <c r="DD856" i="4"/>
  <c r="CZ857" i="4"/>
  <c r="DD857" i="4"/>
  <c r="CZ858" i="4"/>
  <c r="DD858" i="4"/>
  <c r="CZ859" i="4"/>
  <c r="DD859" i="4"/>
  <c r="CZ860" i="4"/>
  <c r="DD860" i="4"/>
  <c r="CZ861" i="4"/>
  <c r="DD861" i="4"/>
  <c r="CZ862" i="4"/>
  <c r="DD862" i="4"/>
  <c r="CZ863" i="4"/>
  <c r="DD863" i="4"/>
  <c r="CZ864" i="4"/>
  <c r="DD864" i="4"/>
  <c r="CZ865" i="4"/>
  <c r="DD865" i="4"/>
  <c r="CZ866" i="4"/>
  <c r="DD866" i="4"/>
  <c r="CZ867" i="4"/>
  <c r="DD867" i="4"/>
  <c r="CZ868" i="4"/>
  <c r="DD868" i="4"/>
  <c r="CZ869" i="4"/>
  <c r="DD869" i="4"/>
  <c r="CZ870" i="4"/>
  <c r="DD870" i="4"/>
  <c r="CZ871" i="4"/>
  <c r="DD871" i="4"/>
  <c r="CZ872" i="4"/>
  <c r="DD872" i="4"/>
  <c r="CZ873" i="4"/>
  <c r="DD873" i="4"/>
  <c r="CZ874" i="4"/>
  <c r="DD874" i="4"/>
  <c r="CZ875" i="4"/>
  <c r="DD875" i="4"/>
  <c r="CZ876" i="4"/>
  <c r="DD876" i="4"/>
  <c r="CZ877" i="4"/>
  <c r="DD877" i="4"/>
  <c r="CZ878" i="4"/>
  <c r="DD878" i="4"/>
  <c r="CZ879" i="4"/>
  <c r="DD879" i="4"/>
  <c r="CZ880" i="4"/>
  <c r="DD880" i="4"/>
  <c r="CZ881" i="4"/>
  <c r="DD881" i="4"/>
  <c r="CZ882" i="4"/>
  <c r="DD882" i="4"/>
  <c r="CZ883" i="4"/>
  <c r="DD883" i="4"/>
  <c r="CZ884" i="4"/>
  <c r="DD884" i="4"/>
  <c r="CZ885" i="4"/>
  <c r="DD885" i="4"/>
  <c r="CZ886" i="4"/>
  <c r="DD886" i="4"/>
  <c r="CZ887" i="4"/>
  <c r="DD887" i="4"/>
  <c r="CZ888" i="4"/>
  <c r="DD888" i="4"/>
  <c r="CZ889" i="4"/>
  <c r="DD889" i="4"/>
  <c r="CZ890" i="4"/>
  <c r="DD890" i="4"/>
  <c r="CZ891" i="4"/>
  <c r="DD891" i="4"/>
  <c r="CZ892" i="4"/>
  <c r="DD892" i="4"/>
  <c r="CZ893" i="4"/>
  <c r="DD893" i="4"/>
  <c r="CZ894" i="4"/>
  <c r="DD894" i="4"/>
  <c r="CZ895" i="4"/>
  <c r="DD895" i="4"/>
  <c r="CZ896" i="4"/>
  <c r="DD896" i="4"/>
  <c r="CZ897" i="4"/>
  <c r="DD897" i="4"/>
  <c r="CZ898" i="4"/>
  <c r="DD898" i="4"/>
  <c r="CZ899" i="4"/>
  <c r="DD899" i="4"/>
  <c r="CZ900" i="4"/>
  <c r="DD900" i="4"/>
  <c r="CZ901" i="4"/>
  <c r="DD901" i="4"/>
  <c r="CZ902" i="4"/>
  <c r="DD902" i="4"/>
  <c r="CZ903" i="4"/>
  <c r="DD903" i="4"/>
  <c r="CZ904" i="4"/>
  <c r="DD904" i="4"/>
  <c r="CZ905" i="4"/>
  <c r="DD905" i="4"/>
  <c r="CZ906" i="4"/>
  <c r="DD906" i="4"/>
  <c r="CZ907" i="4"/>
  <c r="DD907" i="4"/>
  <c r="CZ908" i="4"/>
  <c r="DD908" i="4"/>
  <c r="CZ909" i="4"/>
  <c r="DD909" i="4"/>
  <c r="CZ910" i="4"/>
  <c r="DD910" i="4"/>
  <c r="CZ911" i="4"/>
  <c r="DD911" i="4"/>
  <c r="CZ912" i="4"/>
  <c r="DD912" i="4"/>
  <c r="CZ913" i="4"/>
  <c r="DD913" i="4"/>
  <c r="CZ914" i="4"/>
  <c r="DD914" i="4"/>
  <c r="CZ915" i="4"/>
  <c r="DD915" i="4"/>
  <c r="CZ916" i="4"/>
  <c r="DD916" i="4"/>
  <c r="CZ917" i="4"/>
  <c r="DD917" i="4"/>
  <c r="CZ918" i="4"/>
  <c r="DD918" i="4"/>
  <c r="CZ919" i="4"/>
  <c r="DD919" i="4"/>
  <c r="CZ920" i="4"/>
  <c r="DD920" i="4"/>
  <c r="CZ921" i="4"/>
  <c r="DD921" i="4"/>
  <c r="CZ922" i="4"/>
  <c r="DD922" i="4"/>
  <c r="CZ923" i="4"/>
  <c r="DD923" i="4"/>
  <c r="CZ924" i="4"/>
  <c r="DD924" i="4"/>
  <c r="CZ925" i="4"/>
  <c r="DD925" i="4"/>
  <c r="CZ926" i="4"/>
  <c r="DD926" i="4"/>
  <c r="CZ927" i="4"/>
  <c r="DD927" i="4"/>
  <c r="CZ928" i="4"/>
  <c r="DD928" i="4"/>
  <c r="CZ929" i="4"/>
  <c r="DD929" i="4"/>
  <c r="CZ930" i="4"/>
  <c r="DD930" i="4"/>
  <c r="CZ931" i="4"/>
  <c r="DD931" i="4"/>
  <c r="CZ932" i="4"/>
  <c r="DD932" i="4"/>
  <c r="CZ933" i="4"/>
  <c r="DD933" i="4"/>
  <c r="CZ934" i="4"/>
  <c r="DD934" i="4"/>
  <c r="CZ935" i="4"/>
  <c r="DD935" i="4"/>
  <c r="CZ936" i="4"/>
  <c r="DD936" i="4"/>
  <c r="CZ937" i="4"/>
  <c r="DD937" i="4"/>
  <c r="CZ938" i="4"/>
  <c r="DD938" i="4"/>
  <c r="CZ939" i="4"/>
  <c r="DD939" i="4"/>
  <c r="CZ940" i="4"/>
  <c r="DD940" i="4"/>
  <c r="CZ941" i="4"/>
  <c r="DD941" i="4"/>
  <c r="CZ942" i="4"/>
  <c r="DD942" i="4"/>
  <c r="CZ943" i="4"/>
  <c r="DD943" i="4"/>
  <c r="CZ944" i="4"/>
  <c r="DD944" i="4"/>
  <c r="CZ945" i="4"/>
  <c r="DD945" i="4"/>
  <c r="CZ946" i="4"/>
  <c r="DD946" i="4"/>
  <c r="CZ947" i="4"/>
  <c r="DD947" i="4"/>
  <c r="CZ948" i="4"/>
  <c r="DD948" i="4"/>
  <c r="CZ949" i="4"/>
  <c r="DD949" i="4"/>
  <c r="CZ950" i="4"/>
  <c r="DD950" i="4"/>
  <c r="CZ951" i="4"/>
  <c r="DD951" i="4"/>
  <c r="CZ952" i="4"/>
  <c r="DD952" i="4"/>
  <c r="CZ953" i="4"/>
  <c r="DD953" i="4"/>
  <c r="CZ954" i="4"/>
  <c r="DD954" i="4"/>
  <c r="CZ955" i="4"/>
  <c r="DD955" i="4"/>
  <c r="CZ956" i="4"/>
  <c r="DD956" i="4"/>
  <c r="CZ957" i="4"/>
  <c r="DD957" i="4"/>
  <c r="CZ958" i="4"/>
  <c r="DD958" i="4"/>
  <c r="CZ959" i="4"/>
  <c r="DD959" i="4"/>
  <c r="CZ960" i="4"/>
  <c r="DD960" i="4"/>
  <c r="CZ961" i="4"/>
  <c r="DD961" i="4"/>
  <c r="CZ962" i="4"/>
  <c r="DD962" i="4"/>
  <c r="CZ963" i="4"/>
  <c r="DD963" i="4"/>
  <c r="CZ964" i="4"/>
  <c r="DD964" i="4"/>
  <c r="CZ965" i="4"/>
  <c r="DD965" i="4"/>
  <c r="CZ966" i="4"/>
  <c r="DD966" i="4"/>
  <c r="CZ967" i="4"/>
  <c r="DD967" i="4"/>
  <c r="CZ968" i="4"/>
  <c r="DD968" i="4"/>
  <c r="CZ969" i="4"/>
  <c r="DD969" i="4"/>
  <c r="CZ970" i="4"/>
  <c r="DD970" i="4"/>
  <c r="CZ971" i="4"/>
  <c r="DD971" i="4"/>
  <c r="CZ972" i="4"/>
  <c r="DD972" i="4"/>
  <c r="CZ973" i="4"/>
  <c r="DD973" i="4"/>
  <c r="CZ974" i="4"/>
  <c r="DD974" i="4"/>
  <c r="CZ975" i="4"/>
  <c r="DD975" i="4"/>
  <c r="CZ976" i="4"/>
  <c r="DD976" i="4"/>
  <c r="CZ977" i="4"/>
  <c r="DD977" i="4"/>
  <c r="CZ978" i="4"/>
  <c r="DD978" i="4"/>
  <c r="CZ979" i="4"/>
  <c r="DD979" i="4"/>
  <c r="CZ980" i="4"/>
  <c r="DD980" i="4"/>
  <c r="CZ981" i="4"/>
  <c r="DD981" i="4"/>
  <c r="CZ982" i="4"/>
  <c r="DD982" i="4"/>
  <c r="CZ983" i="4"/>
  <c r="DD983" i="4"/>
  <c r="CZ984" i="4"/>
  <c r="DD984" i="4"/>
  <c r="CZ985" i="4"/>
  <c r="DD985" i="4"/>
  <c r="CZ986" i="4"/>
  <c r="DD986" i="4"/>
  <c r="CZ987" i="4"/>
  <c r="DD987" i="4"/>
  <c r="CZ988" i="4"/>
  <c r="DD988" i="4"/>
  <c r="CZ989" i="4"/>
  <c r="DD989" i="4"/>
  <c r="CZ990" i="4"/>
  <c r="DD990" i="4"/>
  <c r="CZ991" i="4"/>
  <c r="DD991" i="4"/>
  <c r="CZ992" i="4"/>
  <c r="DD992" i="4"/>
  <c r="CZ993" i="4"/>
  <c r="DD993" i="4"/>
  <c r="CZ994" i="4"/>
  <c r="DD994" i="4"/>
  <c r="CZ995" i="4"/>
  <c r="DD995" i="4"/>
  <c r="CZ996" i="4"/>
  <c r="DD996" i="4"/>
  <c r="CZ997" i="4"/>
  <c r="DD997" i="4"/>
  <c r="CZ998" i="4"/>
  <c r="DD998" i="4"/>
  <c r="CZ999" i="4"/>
  <c r="DD999" i="4"/>
  <c r="CZ1000" i="4"/>
  <c r="DD1000" i="4"/>
  <c r="CZ1001" i="4"/>
  <c r="DD1001" i="4"/>
  <c r="CZ1002" i="4"/>
  <c r="DD1002" i="4"/>
  <c r="CZ1003" i="4"/>
  <c r="DD1003" i="4"/>
  <c r="CZ1004" i="4"/>
  <c r="DD1004" i="4"/>
  <c r="CZ1005" i="4"/>
  <c r="DD1005" i="4"/>
  <c r="CZ1006" i="4"/>
  <c r="DD1006" i="4"/>
  <c r="CZ1007" i="4"/>
  <c r="DD1007" i="4"/>
  <c r="CZ1008" i="4"/>
  <c r="DD1008" i="4"/>
  <c r="CZ1009" i="4"/>
  <c r="DD1009" i="4"/>
  <c r="CZ1010" i="4"/>
  <c r="DD1010" i="4"/>
  <c r="CZ1011" i="4"/>
  <c r="DD1011" i="4"/>
  <c r="CZ1012" i="4"/>
  <c r="DD1012" i="4"/>
  <c r="CZ1013" i="4"/>
  <c r="DD1013" i="4"/>
  <c r="CZ1014" i="4"/>
  <c r="DD1014" i="4"/>
  <c r="CZ1015" i="4"/>
  <c r="DD1015" i="4"/>
  <c r="CZ1016" i="4"/>
  <c r="DD1016" i="4"/>
  <c r="CZ1017" i="4"/>
  <c r="DD1017" i="4"/>
  <c r="CZ1018" i="4"/>
  <c r="DD1018" i="4"/>
  <c r="CZ1019" i="4"/>
  <c r="DD1019" i="4"/>
  <c r="CZ1020" i="4"/>
  <c r="DD1020" i="4"/>
  <c r="CZ1021" i="4"/>
  <c r="DD1021" i="4"/>
  <c r="CZ1022" i="4"/>
  <c r="DD1022" i="4"/>
  <c r="CZ1023" i="4"/>
  <c r="DD1023" i="4"/>
  <c r="CZ1024" i="4"/>
  <c r="DD1024" i="4"/>
  <c r="CZ1025" i="4"/>
  <c r="DD1025" i="4"/>
  <c r="CZ1026" i="4"/>
  <c r="DD1026" i="4"/>
  <c r="CZ1027" i="4"/>
  <c r="DD1027" i="4"/>
  <c r="CZ1028" i="4"/>
  <c r="DD1028" i="4"/>
  <c r="CZ1029" i="4"/>
  <c r="DD1029" i="4"/>
  <c r="CZ1030" i="4"/>
  <c r="DD1030" i="4"/>
  <c r="CZ1031" i="4"/>
  <c r="DD1031" i="4"/>
  <c r="CZ1032" i="4"/>
  <c r="DD1032" i="4"/>
  <c r="CZ1033" i="4"/>
  <c r="DD1033" i="4"/>
  <c r="CZ1034" i="4"/>
  <c r="DD1034" i="4"/>
  <c r="CZ1035" i="4"/>
  <c r="DD1035" i="4"/>
  <c r="CZ1036" i="4"/>
  <c r="DD1036" i="4"/>
  <c r="CZ1037" i="4"/>
  <c r="DD1037" i="4"/>
  <c r="CZ1038" i="4"/>
  <c r="DD1038" i="4"/>
  <c r="CZ1039" i="4"/>
  <c r="DD1039" i="4"/>
  <c r="CZ1040" i="4"/>
  <c r="DD1040" i="4"/>
  <c r="CZ1041" i="4"/>
  <c r="DD1041" i="4"/>
  <c r="CZ1042" i="4"/>
  <c r="DD1042" i="4"/>
  <c r="CZ1043" i="4"/>
  <c r="DD1043" i="4"/>
  <c r="CZ1044" i="4"/>
  <c r="DD1044" i="4"/>
  <c r="CZ1045" i="4"/>
  <c r="DD1045" i="4"/>
  <c r="CZ1046" i="4"/>
  <c r="DD1046" i="4"/>
  <c r="CZ1047" i="4"/>
  <c r="DD1047" i="4"/>
  <c r="CZ1048" i="4"/>
  <c r="DD1048" i="4"/>
  <c r="CZ1049" i="4"/>
  <c r="DD1049" i="4"/>
  <c r="CZ1050" i="4"/>
  <c r="DD1050" i="4"/>
  <c r="CZ1051" i="4"/>
  <c r="DD1051" i="4"/>
  <c r="CZ1052" i="4"/>
  <c r="DD1052" i="4"/>
  <c r="CZ1053" i="4"/>
  <c r="DD1053" i="4"/>
  <c r="CZ1054" i="4"/>
  <c r="DD1054" i="4"/>
  <c r="CZ1055" i="4"/>
  <c r="DD1055" i="4"/>
  <c r="CZ1056" i="4"/>
  <c r="DD1056" i="4"/>
  <c r="CZ1057" i="4"/>
  <c r="DD1057" i="4"/>
  <c r="CZ1058" i="4"/>
  <c r="DD1058" i="4"/>
  <c r="CZ1059" i="4"/>
  <c r="DD1059" i="4"/>
  <c r="CZ1060" i="4"/>
  <c r="DD1060" i="4"/>
  <c r="CZ1061" i="4"/>
  <c r="DD1061" i="4"/>
  <c r="CZ1062" i="4"/>
  <c r="DD1062" i="4"/>
  <c r="CZ1063" i="4"/>
  <c r="DD1063" i="4"/>
  <c r="CZ1064" i="4"/>
  <c r="DD1064" i="4"/>
  <c r="CZ1065" i="4"/>
  <c r="DD1065" i="4"/>
  <c r="CZ1066" i="4"/>
  <c r="DD1066" i="4"/>
  <c r="CZ1067" i="4"/>
  <c r="DD1067" i="4"/>
  <c r="CZ1068" i="4"/>
  <c r="DD1068" i="4"/>
  <c r="CZ1069" i="4"/>
  <c r="DD1069" i="4"/>
  <c r="CZ1070" i="4"/>
  <c r="DD1070" i="4"/>
  <c r="CZ1071" i="4"/>
  <c r="DD1071" i="4"/>
  <c r="CZ1072" i="4"/>
  <c r="DD1072" i="4"/>
  <c r="CZ1073" i="4"/>
  <c r="DD1073" i="4"/>
  <c r="CZ1074" i="4"/>
  <c r="DD1074" i="4"/>
  <c r="CZ1075" i="4"/>
  <c r="DD1075" i="4"/>
  <c r="CZ1076" i="4"/>
  <c r="DD1076" i="4"/>
  <c r="CZ1077" i="4"/>
  <c r="DD1077" i="4"/>
  <c r="CZ1078" i="4"/>
  <c r="DD1078" i="4"/>
  <c r="CZ1079" i="4"/>
  <c r="DD1079" i="4"/>
  <c r="CZ1080" i="4"/>
  <c r="DD1080" i="4"/>
  <c r="CZ1081" i="4"/>
  <c r="DD1081" i="4"/>
  <c r="CZ1082" i="4"/>
  <c r="DD1082" i="4"/>
  <c r="CZ1083" i="4"/>
  <c r="DD1083" i="4"/>
  <c r="CZ1084" i="4"/>
  <c r="DD1084" i="4"/>
  <c r="CZ1085" i="4"/>
  <c r="DD1085" i="4"/>
  <c r="CZ1086" i="4"/>
  <c r="DD1086" i="4"/>
  <c r="CZ1087" i="4"/>
  <c r="DD1087" i="4"/>
  <c r="CZ1088" i="4"/>
  <c r="DD1088" i="4"/>
  <c r="CZ1089" i="4"/>
  <c r="DD1089" i="4"/>
  <c r="CZ1090" i="4"/>
  <c r="DD1090" i="4"/>
  <c r="CZ1091" i="4"/>
  <c r="DD1091" i="4"/>
  <c r="CZ1092" i="4"/>
  <c r="DD1092" i="4"/>
  <c r="CZ1093" i="4"/>
  <c r="DD1093" i="4"/>
  <c r="CZ1094" i="4"/>
  <c r="DD1094" i="4"/>
  <c r="CZ1095" i="4"/>
  <c r="DD1095" i="4"/>
  <c r="CZ1096" i="4"/>
  <c r="DD1096" i="4"/>
  <c r="CZ1097" i="4"/>
  <c r="DD1097" i="4"/>
  <c r="CZ1098" i="4"/>
  <c r="DD1098" i="4"/>
  <c r="CZ1099" i="4"/>
  <c r="DD1099" i="4"/>
  <c r="CZ1100" i="4"/>
  <c r="DD1100" i="4"/>
  <c r="CZ1101" i="4"/>
  <c r="DD1101" i="4"/>
  <c r="CZ1102" i="4"/>
  <c r="DD1102" i="4"/>
  <c r="CZ1103" i="4"/>
  <c r="DD1103" i="4"/>
  <c r="CZ1104" i="4"/>
  <c r="DD1104" i="4"/>
  <c r="CZ1105" i="4"/>
  <c r="DD1105" i="4"/>
  <c r="CZ1106" i="4"/>
  <c r="DD1106" i="4"/>
  <c r="CZ1107" i="4"/>
  <c r="DD1107" i="4"/>
  <c r="CZ1108" i="4"/>
  <c r="DD1108" i="4"/>
  <c r="CZ1109" i="4"/>
  <c r="DD1109" i="4"/>
  <c r="CZ1110" i="4"/>
  <c r="DD1110" i="4"/>
  <c r="CZ1111" i="4"/>
  <c r="DD1111" i="4"/>
  <c r="CZ1112" i="4"/>
  <c r="DD1112" i="4"/>
  <c r="CZ1113" i="4"/>
  <c r="DD1113" i="4"/>
  <c r="CZ1114" i="4"/>
  <c r="DD1114" i="4"/>
  <c r="CZ1115" i="4"/>
  <c r="DD1115" i="4"/>
  <c r="CZ1116" i="4"/>
  <c r="DD1116" i="4"/>
  <c r="CZ1117" i="4"/>
  <c r="DD1117" i="4"/>
  <c r="CZ1118" i="4"/>
  <c r="DD1118" i="4"/>
  <c r="CZ1119" i="4"/>
  <c r="DD1119" i="4"/>
  <c r="CZ1120" i="4"/>
  <c r="DD1120" i="4"/>
  <c r="CZ1121" i="4"/>
  <c r="DD1121" i="4"/>
  <c r="CZ1122" i="4"/>
  <c r="DD1122" i="4"/>
  <c r="CZ1123" i="4"/>
  <c r="DD1123" i="4"/>
  <c r="CZ1124" i="4"/>
  <c r="DD1124" i="4"/>
  <c r="CZ1125" i="4"/>
  <c r="DD1125" i="4"/>
  <c r="CZ1126" i="4"/>
  <c r="DD1126" i="4"/>
  <c r="CZ1127" i="4"/>
  <c r="DD1127" i="4"/>
  <c r="CZ1128" i="4"/>
  <c r="DD1128" i="4"/>
  <c r="CZ1129" i="4"/>
  <c r="DD1129" i="4"/>
  <c r="CZ1130" i="4"/>
  <c r="DD1130" i="4"/>
  <c r="CZ1131" i="4"/>
  <c r="DD1131" i="4"/>
  <c r="CZ1132" i="4"/>
  <c r="DD1132" i="4"/>
  <c r="CZ1133" i="4"/>
  <c r="DD1133" i="4"/>
  <c r="CZ1134" i="4"/>
  <c r="DD1134" i="4"/>
  <c r="CZ1135" i="4"/>
  <c r="DD1135" i="4"/>
  <c r="CZ1136" i="4"/>
  <c r="DD1136" i="4"/>
  <c r="CZ1137" i="4"/>
  <c r="DD1137" i="4"/>
  <c r="CZ1138" i="4"/>
  <c r="DD1138" i="4"/>
  <c r="CZ1139" i="4"/>
  <c r="DD1139" i="4"/>
  <c r="CZ1140" i="4"/>
  <c r="DD1140" i="4"/>
  <c r="CZ1141" i="4"/>
  <c r="DD1141" i="4"/>
  <c r="CZ1142" i="4"/>
  <c r="DD1142" i="4"/>
  <c r="CZ1143" i="4"/>
  <c r="DD1143" i="4"/>
  <c r="CZ1144" i="4"/>
  <c r="DD1144" i="4"/>
  <c r="CZ1145" i="4"/>
  <c r="DD1145" i="4"/>
  <c r="CZ1146" i="4"/>
  <c r="DD1146" i="4"/>
  <c r="CZ1147" i="4"/>
  <c r="DD1147" i="4"/>
  <c r="CZ1148" i="4"/>
  <c r="DD1148" i="4"/>
  <c r="CZ1149" i="4"/>
  <c r="DD1149" i="4"/>
  <c r="CZ1150" i="4"/>
  <c r="DD1150" i="4"/>
  <c r="CZ1151" i="4"/>
  <c r="DD1151" i="4"/>
  <c r="CZ1152" i="4"/>
  <c r="DD1152" i="4"/>
  <c r="CZ1153" i="4"/>
  <c r="DD1153" i="4"/>
  <c r="CZ1154" i="4"/>
  <c r="DD1154" i="4"/>
  <c r="CZ1155" i="4"/>
  <c r="DD1155" i="4"/>
  <c r="CZ1156" i="4"/>
  <c r="DD1156" i="4"/>
  <c r="CZ1157" i="4"/>
  <c r="DD1157" i="4"/>
  <c r="CZ1158" i="4"/>
  <c r="DD1158" i="4"/>
  <c r="CZ1159" i="4"/>
  <c r="DD1159" i="4"/>
  <c r="CZ1160" i="4"/>
  <c r="DD1160" i="4"/>
  <c r="CZ1161" i="4"/>
  <c r="DD1161" i="4"/>
  <c r="CZ1162" i="4"/>
  <c r="DD1162" i="4"/>
  <c r="CZ1163" i="4"/>
  <c r="DD1163" i="4"/>
  <c r="CZ1164" i="4"/>
  <c r="DD1164" i="4"/>
  <c r="CZ1165" i="4"/>
  <c r="DD1165" i="4"/>
  <c r="CZ1166" i="4"/>
  <c r="DD1166" i="4"/>
  <c r="CZ1167" i="4"/>
  <c r="DD1167" i="4"/>
  <c r="CZ1168" i="4"/>
  <c r="DD1168" i="4"/>
  <c r="CZ1169" i="4"/>
  <c r="DD1169" i="4"/>
  <c r="CZ1170" i="4"/>
  <c r="DD1170" i="4"/>
  <c r="CZ1171" i="4"/>
  <c r="DD1171" i="4"/>
  <c r="CZ1172" i="4"/>
  <c r="DD1172" i="4"/>
  <c r="CZ1173" i="4"/>
  <c r="DD1173" i="4"/>
  <c r="CZ1174" i="4"/>
  <c r="DD1174" i="4"/>
  <c r="CZ1175" i="4"/>
  <c r="DD1175" i="4"/>
  <c r="CZ1176" i="4"/>
  <c r="DD1176" i="4"/>
  <c r="CZ1177" i="4"/>
  <c r="DD1177" i="4"/>
  <c r="CZ1178" i="4"/>
  <c r="DD1178" i="4"/>
  <c r="CZ1179" i="4"/>
  <c r="DD1179" i="4"/>
  <c r="CZ1180" i="4"/>
  <c r="DD1180" i="4"/>
  <c r="CZ1181" i="4"/>
  <c r="DD1181" i="4"/>
  <c r="CZ1182" i="4"/>
  <c r="DD1182" i="4"/>
  <c r="CZ1183" i="4"/>
  <c r="DD1183" i="4"/>
  <c r="CZ1184" i="4"/>
  <c r="DD1184" i="4"/>
  <c r="CZ1185" i="4"/>
  <c r="DD1185" i="4"/>
  <c r="CZ1186" i="4"/>
  <c r="DD1186" i="4"/>
  <c r="CZ1187" i="4"/>
  <c r="DD1187" i="4"/>
  <c r="CZ1188" i="4"/>
  <c r="DD1188" i="4"/>
  <c r="CZ1189" i="4"/>
  <c r="DD1189" i="4"/>
  <c r="CZ1190" i="4"/>
  <c r="DD1190" i="4"/>
  <c r="CZ1191" i="4"/>
  <c r="DD1191" i="4"/>
  <c r="CZ1192" i="4"/>
  <c r="DD1192" i="4"/>
  <c r="CZ1193" i="4"/>
  <c r="DD1193" i="4"/>
  <c r="CZ1194" i="4"/>
  <c r="DD1194" i="4"/>
  <c r="CZ1195" i="4"/>
  <c r="DD1195" i="4"/>
  <c r="CZ1196" i="4"/>
  <c r="DD1196" i="4"/>
  <c r="CZ1197" i="4"/>
  <c r="DD1197" i="4"/>
  <c r="CZ1198" i="4"/>
  <c r="DD1198" i="4"/>
  <c r="CZ1199" i="4"/>
  <c r="DD1199" i="4"/>
  <c r="CZ1200" i="4"/>
  <c r="DD1200" i="4"/>
  <c r="CZ1201" i="4"/>
  <c r="DD1201" i="4"/>
  <c r="CZ1202" i="4"/>
  <c r="DD1202" i="4"/>
  <c r="CZ1203" i="4"/>
  <c r="DD1203" i="4"/>
  <c r="CZ1204" i="4"/>
  <c r="DD1204" i="4"/>
  <c r="CZ1205" i="4"/>
  <c r="DD1205" i="4"/>
  <c r="CZ1206" i="4"/>
  <c r="DD1206" i="4"/>
  <c r="CZ1207" i="4"/>
  <c r="DD1207" i="4"/>
  <c r="CZ1208" i="4"/>
  <c r="DD1208" i="4"/>
  <c r="CZ1209" i="4"/>
  <c r="DD1209" i="4"/>
  <c r="CZ1210" i="4"/>
  <c r="DD1210" i="4"/>
  <c r="CZ1211" i="4"/>
  <c r="DD1211" i="4"/>
  <c r="CZ1212" i="4"/>
  <c r="DD1212" i="4"/>
  <c r="CZ1213" i="4"/>
  <c r="DD1213" i="4"/>
  <c r="CZ1214" i="4"/>
  <c r="DD1214" i="4"/>
  <c r="CZ1215" i="4"/>
  <c r="DD1215" i="4"/>
  <c r="CZ1216" i="4"/>
  <c r="DD1216" i="4"/>
  <c r="CZ1217" i="4"/>
  <c r="DD1217" i="4"/>
  <c r="CZ1218" i="4"/>
  <c r="DD1218" i="4"/>
  <c r="CZ1219" i="4"/>
  <c r="DD1219" i="4"/>
  <c r="CZ1220" i="4"/>
  <c r="DD1220" i="4"/>
  <c r="CZ1221" i="4"/>
  <c r="DD1221" i="4"/>
  <c r="CZ1222" i="4"/>
  <c r="DD1222" i="4"/>
  <c r="CZ1223" i="4"/>
  <c r="DD1223" i="4"/>
  <c r="CZ1224" i="4"/>
  <c r="DD1224" i="4"/>
  <c r="CZ1225" i="4"/>
  <c r="DD1225" i="4"/>
  <c r="CZ1226" i="4"/>
  <c r="DD1226" i="4"/>
  <c r="CZ1227" i="4"/>
  <c r="DD1227" i="4"/>
  <c r="CZ1228" i="4"/>
  <c r="DD1228" i="4"/>
  <c r="CZ1229" i="4"/>
  <c r="DD1229" i="4"/>
  <c r="CZ1230" i="4"/>
  <c r="DD1230" i="4"/>
  <c r="CZ1231" i="4"/>
  <c r="DD1231" i="4"/>
  <c r="CZ1232" i="4"/>
  <c r="DD1232" i="4"/>
  <c r="CZ1233" i="4"/>
  <c r="DD1233" i="4"/>
  <c r="CZ1234" i="4"/>
  <c r="DD1234" i="4"/>
  <c r="CZ1235" i="4"/>
  <c r="DD1235" i="4"/>
  <c r="CZ1236" i="4"/>
  <c r="DD1236" i="4"/>
  <c r="CZ1237" i="4"/>
  <c r="DD1237" i="4"/>
  <c r="CZ1238" i="4"/>
  <c r="DD1238" i="4"/>
  <c r="CZ1239" i="4"/>
  <c r="DD1239" i="4"/>
  <c r="CZ1240" i="4"/>
  <c r="DD1240" i="4"/>
  <c r="CZ1241" i="4"/>
  <c r="DD1241" i="4"/>
  <c r="CZ1242" i="4"/>
  <c r="DD1242" i="4"/>
  <c r="CZ1243" i="4"/>
  <c r="DD1243" i="4"/>
  <c r="CZ1244" i="4"/>
  <c r="DD1244" i="4"/>
  <c r="CZ1245" i="4"/>
  <c r="DD1245" i="4"/>
  <c r="CZ1246" i="4"/>
  <c r="DD1246" i="4"/>
  <c r="CZ1247" i="4"/>
  <c r="DD1247" i="4"/>
  <c r="CZ1248" i="4"/>
  <c r="DD1248" i="4"/>
  <c r="CZ1249" i="4"/>
  <c r="DD1249" i="4"/>
  <c r="CZ1250" i="4"/>
  <c r="DD1250" i="4"/>
  <c r="CZ1251" i="4"/>
  <c r="DD1251" i="4"/>
  <c r="CZ1252" i="4"/>
  <c r="DD1252" i="4"/>
  <c r="CZ1253" i="4"/>
  <c r="DD1253" i="4"/>
  <c r="CZ1254" i="4"/>
  <c r="DD1254" i="4"/>
  <c r="CZ1255" i="4"/>
  <c r="DD1255" i="4"/>
  <c r="CZ1256" i="4"/>
  <c r="DD1256" i="4"/>
  <c r="CZ1257" i="4"/>
  <c r="DD1257" i="4"/>
  <c r="CZ1258" i="4"/>
  <c r="DD1258" i="4"/>
  <c r="CZ1259" i="4"/>
  <c r="DD1259" i="4"/>
  <c r="CZ1260" i="4"/>
  <c r="DD1260" i="4"/>
  <c r="CZ1261" i="4"/>
  <c r="DD1261" i="4"/>
  <c r="CZ1262" i="4"/>
  <c r="DD1262" i="4"/>
  <c r="CZ1263" i="4"/>
  <c r="DD1263" i="4"/>
  <c r="CZ1264" i="4"/>
  <c r="DD1264" i="4"/>
  <c r="CZ1265" i="4"/>
  <c r="DD1265" i="4"/>
  <c r="CZ1266" i="4"/>
  <c r="DD1266" i="4"/>
  <c r="CZ1267" i="4"/>
  <c r="DD1267" i="4"/>
  <c r="CZ1268" i="4"/>
  <c r="DD1268" i="4"/>
  <c r="CZ1269" i="4"/>
  <c r="DD1269" i="4"/>
  <c r="CZ1270" i="4"/>
  <c r="DD1270" i="4"/>
  <c r="CZ1271" i="4"/>
  <c r="DD1271" i="4"/>
  <c r="CZ1272" i="4"/>
  <c r="DD1272" i="4"/>
  <c r="CZ1273" i="4"/>
  <c r="DD1273" i="4"/>
  <c r="CZ1274" i="4"/>
  <c r="DD1274" i="4"/>
  <c r="CZ1275" i="4"/>
  <c r="DD1275" i="4"/>
  <c r="CZ1276" i="4"/>
  <c r="DD1276" i="4"/>
  <c r="CZ1277" i="4"/>
  <c r="DD1277" i="4"/>
  <c r="CZ1278" i="4"/>
  <c r="DD1278" i="4"/>
  <c r="CZ1279" i="4"/>
  <c r="DD1279" i="4"/>
  <c r="CZ1280" i="4"/>
  <c r="DD1280" i="4"/>
  <c r="CZ1281" i="4"/>
  <c r="DD1281" i="4"/>
  <c r="CZ1282" i="4"/>
  <c r="DD1282" i="4"/>
  <c r="CZ1283" i="4"/>
  <c r="DD1283" i="4"/>
  <c r="CZ1284" i="4"/>
  <c r="DD1284" i="4"/>
  <c r="CZ1285" i="4"/>
  <c r="DD1285" i="4"/>
  <c r="CZ1286" i="4"/>
  <c r="DD1286" i="4"/>
  <c r="CZ1287" i="4"/>
  <c r="DD1287" i="4"/>
  <c r="CZ1288" i="4"/>
  <c r="DD1288" i="4"/>
  <c r="CZ1289" i="4"/>
  <c r="DD1289" i="4"/>
  <c r="CZ1290" i="4"/>
  <c r="DD1290" i="4"/>
  <c r="CZ1291" i="4"/>
  <c r="DD1291" i="4"/>
  <c r="CZ1292" i="4"/>
  <c r="DD1292" i="4"/>
  <c r="CZ1293" i="4"/>
  <c r="DD1293" i="4"/>
  <c r="CZ1294" i="4"/>
  <c r="DD1294" i="4"/>
  <c r="CZ1295" i="4"/>
  <c r="DD1295" i="4"/>
  <c r="CZ1296" i="4"/>
  <c r="DD1296" i="4"/>
  <c r="CZ1297" i="4"/>
  <c r="DD1297" i="4"/>
  <c r="CZ1298" i="4"/>
  <c r="DD1298" i="4"/>
  <c r="CZ1299" i="4"/>
  <c r="DD1299" i="4"/>
  <c r="CZ1300" i="4"/>
  <c r="DD1300" i="4"/>
  <c r="CZ1301" i="4"/>
  <c r="DD1301" i="4"/>
  <c r="CZ1302" i="4"/>
  <c r="DD1302" i="4"/>
  <c r="CZ1303" i="4"/>
  <c r="DD1303" i="4"/>
  <c r="CZ1304" i="4"/>
  <c r="DD1304" i="4"/>
  <c r="CZ1305" i="4"/>
  <c r="DD1305" i="4"/>
  <c r="CZ1306" i="4"/>
  <c r="DD1306" i="4"/>
  <c r="CZ1307" i="4"/>
  <c r="DD1307" i="4"/>
  <c r="CZ1308" i="4"/>
  <c r="DD1308" i="4"/>
  <c r="CZ1309" i="4"/>
  <c r="DD1309" i="4"/>
  <c r="CZ1310" i="4"/>
  <c r="DD1310" i="4"/>
  <c r="CZ1311" i="4"/>
  <c r="DD1311" i="4"/>
  <c r="CZ1312" i="4"/>
  <c r="DD1312" i="4"/>
  <c r="CZ1313" i="4"/>
  <c r="DD1313" i="4"/>
  <c r="CZ1314" i="4"/>
  <c r="DD1314" i="4"/>
  <c r="CZ1315" i="4"/>
  <c r="DD1315" i="4"/>
  <c r="CZ1316" i="4"/>
  <c r="DD1316" i="4"/>
  <c r="CZ1317" i="4"/>
  <c r="DD1317" i="4"/>
  <c r="CZ1318" i="4"/>
  <c r="DD1318" i="4"/>
  <c r="CZ1319" i="4"/>
  <c r="DD1319" i="4"/>
  <c r="CZ1320" i="4"/>
  <c r="DD1320" i="4"/>
  <c r="CZ1321" i="4"/>
  <c r="DD1321" i="4"/>
  <c r="CZ1322" i="4"/>
  <c r="DD1322" i="4"/>
  <c r="CZ1323" i="4"/>
  <c r="DD1323" i="4"/>
  <c r="CZ1324" i="4"/>
  <c r="DD1324" i="4"/>
  <c r="CZ1325" i="4"/>
  <c r="DD1325" i="4"/>
  <c r="CZ1326" i="4"/>
  <c r="DD1326" i="4"/>
  <c r="CZ1327" i="4"/>
  <c r="DD1327" i="4"/>
  <c r="CZ1328" i="4"/>
  <c r="DD1328" i="4"/>
  <c r="CZ1329" i="4"/>
  <c r="DD1329" i="4"/>
  <c r="CZ1330" i="4"/>
  <c r="DD1330" i="4"/>
  <c r="CZ1331" i="4"/>
  <c r="DD1331" i="4"/>
  <c r="CZ1332" i="4"/>
  <c r="DD1332" i="4"/>
  <c r="CZ1333" i="4"/>
  <c r="DD1333" i="4"/>
  <c r="CZ1334" i="4"/>
  <c r="DD1334" i="4"/>
  <c r="CZ1335" i="4"/>
  <c r="DD1335" i="4"/>
  <c r="CZ1336" i="4"/>
  <c r="DD1336" i="4"/>
  <c r="CZ1337" i="4"/>
  <c r="DD1337" i="4"/>
  <c r="CZ1338" i="4"/>
  <c r="DD1338" i="4"/>
  <c r="CZ1339" i="4"/>
  <c r="DD1339" i="4"/>
  <c r="CZ1340" i="4"/>
  <c r="DD1340" i="4"/>
  <c r="CZ1341" i="4"/>
  <c r="DD1341" i="4"/>
  <c r="CZ1342" i="4"/>
  <c r="DD1342" i="4"/>
  <c r="CZ1343" i="4"/>
  <c r="DD1343" i="4"/>
  <c r="CZ1344" i="4"/>
  <c r="DD1344" i="4"/>
  <c r="CZ1345" i="4"/>
  <c r="DD1345" i="4"/>
  <c r="CZ1346" i="4"/>
  <c r="DD1346" i="4"/>
  <c r="CZ1347" i="4"/>
  <c r="DD1347" i="4"/>
  <c r="CZ1348" i="4"/>
  <c r="DD1348" i="4"/>
  <c r="CZ1349" i="4"/>
  <c r="DD1349" i="4"/>
  <c r="CZ1350" i="4"/>
  <c r="DD1350" i="4"/>
  <c r="CZ1351" i="4"/>
  <c r="DD1351" i="4"/>
  <c r="CZ1352" i="4"/>
  <c r="DD1352" i="4"/>
  <c r="CZ1353" i="4"/>
  <c r="DD1353" i="4"/>
  <c r="CZ1354" i="4"/>
  <c r="DD1354" i="4"/>
  <c r="CZ1355" i="4"/>
  <c r="DD1355" i="4"/>
  <c r="CZ1356" i="4"/>
  <c r="DD1356" i="4"/>
  <c r="CZ1357" i="4"/>
  <c r="DD1357" i="4"/>
  <c r="CZ1358" i="4"/>
  <c r="DD1358" i="4"/>
  <c r="CZ1359" i="4"/>
  <c r="DD1359" i="4"/>
  <c r="CZ1360" i="4"/>
  <c r="DD1360" i="4"/>
  <c r="CZ1361" i="4"/>
  <c r="DD1361" i="4"/>
  <c r="CZ1362" i="4"/>
  <c r="DD1362" i="4"/>
  <c r="CZ1363" i="4"/>
  <c r="DD1363" i="4"/>
  <c r="CZ1364" i="4"/>
  <c r="DD1364" i="4"/>
  <c r="CZ1365" i="4"/>
  <c r="DD1365" i="4"/>
  <c r="CZ1366" i="4"/>
  <c r="DD1366" i="4"/>
  <c r="CZ1367" i="4"/>
  <c r="DD1367" i="4"/>
  <c r="CZ1368" i="4"/>
  <c r="DD1368" i="4"/>
  <c r="CZ1369" i="4"/>
  <c r="DD1369" i="4"/>
  <c r="CZ1370" i="4"/>
  <c r="DD1370" i="4"/>
  <c r="CZ1371" i="4"/>
  <c r="DD1371" i="4"/>
  <c r="CZ1372" i="4"/>
  <c r="DD1372" i="4"/>
  <c r="CZ1373" i="4"/>
  <c r="DD1373" i="4"/>
  <c r="CZ1374" i="4"/>
  <c r="DD1374" i="4"/>
  <c r="CZ1375" i="4"/>
  <c r="DD1375" i="4"/>
  <c r="CZ1376" i="4"/>
  <c r="DD1376" i="4"/>
  <c r="CZ1377" i="4"/>
  <c r="DD1377" i="4"/>
  <c r="CZ1378" i="4"/>
  <c r="DD1378" i="4"/>
  <c r="CZ1379" i="4"/>
  <c r="DD1379" i="4"/>
  <c r="CZ1380" i="4"/>
  <c r="DD1380" i="4"/>
  <c r="CZ1381" i="4"/>
  <c r="DD1381" i="4"/>
  <c r="CZ1382" i="4"/>
  <c r="DD1382" i="4"/>
  <c r="CZ1383" i="4"/>
  <c r="DD1383" i="4"/>
  <c r="CZ1384" i="4"/>
  <c r="DD1384" i="4"/>
  <c r="CZ1385" i="4"/>
  <c r="DD1385" i="4"/>
  <c r="CZ1386" i="4"/>
  <c r="DD1386" i="4"/>
  <c r="CZ1387" i="4"/>
  <c r="DD1387" i="4"/>
  <c r="CZ1388" i="4"/>
  <c r="DD1388" i="4"/>
  <c r="CZ1389" i="4"/>
  <c r="DD1389" i="4"/>
  <c r="CZ1390" i="4"/>
  <c r="DD1390" i="4"/>
  <c r="CZ1391" i="4"/>
  <c r="DD1391" i="4"/>
  <c r="CZ1392" i="4"/>
  <c r="DD1392" i="4"/>
  <c r="CZ1393" i="4"/>
  <c r="DD1393" i="4"/>
  <c r="CZ1394" i="4"/>
  <c r="DD1394" i="4"/>
  <c r="CZ1395" i="4"/>
  <c r="DD1395" i="4"/>
  <c r="CZ1396" i="4"/>
  <c r="DD1396" i="4"/>
  <c r="CZ1397" i="4"/>
  <c r="DD1397" i="4"/>
  <c r="CZ1398" i="4"/>
  <c r="DD1398" i="4"/>
  <c r="CZ1399" i="4"/>
  <c r="DD1399" i="4"/>
  <c r="CZ1400" i="4"/>
  <c r="DD1400" i="4"/>
  <c r="CZ1401" i="4"/>
  <c r="DD1401" i="4"/>
  <c r="CZ1402" i="4"/>
  <c r="DD1402" i="4"/>
  <c r="CZ1403" i="4"/>
  <c r="DD1403" i="4"/>
  <c r="CZ1404" i="4"/>
  <c r="DD1404" i="4"/>
  <c r="CZ1405" i="4"/>
  <c r="DD1405" i="4"/>
  <c r="CZ1406" i="4"/>
  <c r="DD1406" i="4"/>
  <c r="CZ1407" i="4"/>
  <c r="DD1407" i="4"/>
  <c r="CZ1408" i="4"/>
  <c r="DD1408" i="4"/>
  <c r="CZ1409" i="4"/>
  <c r="DD1409" i="4"/>
  <c r="CZ1410" i="4"/>
  <c r="DD1410" i="4"/>
  <c r="CZ1411" i="4"/>
  <c r="DD1411" i="4"/>
  <c r="CZ1412" i="4"/>
  <c r="DD1412" i="4"/>
  <c r="CZ1413" i="4"/>
  <c r="DD1413" i="4"/>
  <c r="CZ1414" i="4"/>
  <c r="DD1414" i="4"/>
  <c r="CZ1415" i="4"/>
  <c r="DD1415" i="4"/>
  <c r="CZ1416" i="4"/>
  <c r="DD1416" i="4"/>
  <c r="CZ1417" i="4"/>
  <c r="DD1417" i="4"/>
  <c r="CZ1418" i="4"/>
  <c r="DD1418" i="4"/>
  <c r="CZ1419" i="4"/>
  <c r="DD1419" i="4"/>
  <c r="CZ1420" i="4"/>
  <c r="DD1420" i="4"/>
  <c r="CZ1421" i="4"/>
  <c r="DD1421" i="4"/>
  <c r="CZ1422" i="4"/>
  <c r="DD1422" i="4"/>
  <c r="CZ1423" i="4"/>
  <c r="DD1423" i="4"/>
  <c r="CZ1424" i="4"/>
  <c r="DD1424" i="4"/>
  <c r="CZ1425" i="4"/>
  <c r="DD1425" i="4"/>
  <c r="CZ1426" i="4"/>
  <c r="DD1426" i="4"/>
  <c r="CZ1427" i="4"/>
  <c r="DD1427" i="4"/>
  <c r="CZ1428" i="4"/>
  <c r="DD1428" i="4"/>
  <c r="CZ1429" i="4"/>
  <c r="DD1429" i="4"/>
  <c r="CZ1430" i="4"/>
  <c r="DD1430" i="4"/>
  <c r="CZ1431" i="4"/>
  <c r="DD1431" i="4"/>
  <c r="CZ1432" i="4"/>
  <c r="DD1432" i="4"/>
  <c r="CZ1433" i="4"/>
  <c r="DD1433" i="4"/>
  <c r="CZ1434" i="4"/>
  <c r="DD1434" i="4"/>
  <c r="CZ1435" i="4"/>
  <c r="DD1435" i="4"/>
  <c r="CZ1436" i="4"/>
  <c r="DD1436" i="4"/>
  <c r="CZ1437" i="4"/>
  <c r="DD1437" i="4"/>
  <c r="CZ1438" i="4"/>
  <c r="DD1438" i="4"/>
  <c r="CZ1439" i="4"/>
  <c r="DD1439" i="4"/>
  <c r="CZ1440" i="4"/>
  <c r="DD1440" i="4"/>
  <c r="CZ1441" i="4"/>
  <c r="DD1441" i="4"/>
  <c r="CZ1442" i="4"/>
  <c r="DD1442" i="4"/>
  <c r="CZ1443" i="4"/>
  <c r="DD1443" i="4"/>
  <c r="CZ1444" i="4"/>
  <c r="DD1444" i="4"/>
  <c r="CZ1445" i="4"/>
  <c r="DD1445" i="4"/>
  <c r="CZ1446" i="4"/>
  <c r="DD1446" i="4"/>
  <c r="CZ1447" i="4"/>
  <c r="DD1447" i="4"/>
  <c r="CZ1448" i="4"/>
  <c r="DD1448" i="4"/>
  <c r="CZ1449" i="4"/>
  <c r="DD1449" i="4"/>
  <c r="CZ1450" i="4"/>
  <c r="DD1450" i="4"/>
  <c r="CZ1451" i="4"/>
  <c r="DD1451" i="4"/>
  <c r="CZ1452" i="4"/>
  <c r="DD1452" i="4"/>
  <c r="CZ1453" i="4"/>
  <c r="DD1453" i="4"/>
  <c r="CZ1454" i="4"/>
  <c r="DD1454" i="4"/>
  <c r="CZ1455" i="4"/>
  <c r="DD1455" i="4"/>
  <c r="CZ1456" i="4"/>
  <c r="DD1456" i="4"/>
  <c r="CZ1457" i="4"/>
  <c r="DD1457" i="4"/>
  <c r="CZ1458" i="4"/>
  <c r="DD1458" i="4"/>
  <c r="CZ1459" i="4"/>
  <c r="DD1459" i="4"/>
  <c r="CZ1460" i="4"/>
  <c r="DD1460" i="4"/>
  <c r="CZ1461" i="4"/>
  <c r="DD1461" i="4"/>
  <c r="CZ1462" i="4"/>
  <c r="DD1462" i="4"/>
  <c r="CZ1463" i="4"/>
  <c r="DD1463" i="4"/>
  <c r="CZ1464" i="4"/>
  <c r="DD1464" i="4"/>
  <c r="CZ1465" i="4"/>
  <c r="DD1465" i="4"/>
  <c r="CZ1466" i="4"/>
  <c r="DD1466" i="4"/>
  <c r="CZ1467" i="4"/>
  <c r="DD1467" i="4"/>
  <c r="CZ1468" i="4"/>
  <c r="DD1468" i="4"/>
  <c r="CZ1469" i="4"/>
  <c r="DD1469" i="4"/>
  <c r="CZ1470" i="4"/>
  <c r="DD1470" i="4"/>
  <c r="CZ1471" i="4"/>
  <c r="DD1471" i="4"/>
  <c r="CZ1472" i="4"/>
  <c r="DD1472" i="4"/>
  <c r="CZ1473" i="4"/>
  <c r="DD1473" i="4"/>
  <c r="CZ1474" i="4"/>
  <c r="DD1474" i="4"/>
  <c r="CZ1475" i="4"/>
  <c r="DD1475" i="4"/>
  <c r="CZ1476" i="4"/>
  <c r="DD1476" i="4"/>
  <c r="CZ1477" i="4"/>
  <c r="DD1477" i="4"/>
  <c r="CZ1478" i="4"/>
  <c r="DD1478" i="4"/>
  <c r="CZ1479" i="4"/>
  <c r="DD1479" i="4"/>
  <c r="CZ1480" i="4"/>
  <c r="DD1480" i="4"/>
  <c r="CZ1481" i="4"/>
  <c r="DD1481" i="4"/>
  <c r="CZ1482" i="4"/>
  <c r="DD1482" i="4"/>
  <c r="CZ1483" i="4"/>
  <c r="DD1483" i="4"/>
  <c r="CZ1484" i="4"/>
  <c r="DD1484" i="4"/>
  <c r="CZ1485" i="4"/>
  <c r="DD1485" i="4"/>
  <c r="CZ1486" i="4"/>
  <c r="DD1486" i="4"/>
  <c r="CZ1487" i="4"/>
  <c r="DD1487" i="4"/>
  <c r="CZ1488" i="4"/>
  <c r="DD1488" i="4"/>
  <c r="CZ1489" i="4"/>
  <c r="DD1489" i="4"/>
  <c r="CZ1490" i="4"/>
  <c r="DD1490" i="4"/>
  <c r="CZ1491" i="4"/>
  <c r="DD1491" i="4"/>
  <c r="CZ1492" i="4"/>
  <c r="DD1492" i="4"/>
  <c r="CZ1493" i="4"/>
  <c r="DD1493" i="4"/>
  <c r="CZ1494" i="4"/>
  <c r="DD1494" i="4"/>
  <c r="CZ1495" i="4"/>
  <c r="DD1495" i="4"/>
  <c r="CZ1496" i="4"/>
  <c r="DD1496" i="4"/>
  <c r="CZ1497" i="4"/>
  <c r="DD1497" i="4"/>
  <c r="CZ1498" i="4"/>
  <c r="DD1498" i="4"/>
  <c r="CZ1499" i="4"/>
  <c r="DD1499" i="4"/>
  <c r="CZ1500" i="4"/>
  <c r="DD1500" i="4"/>
  <c r="CZ1501" i="4"/>
  <c r="DD1501" i="4"/>
  <c r="CZ1502" i="4"/>
  <c r="DD1502" i="4"/>
  <c r="CZ1503" i="4"/>
  <c r="DD1503" i="4"/>
  <c r="CZ1504" i="4"/>
  <c r="DD1504" i="4"/>
  <c r="CZ1505" i="4"/>
  <c r="DD1505" i="4"/>
  <c r="CZ1506" i="4"/>
  <c r="DD1506" i="4"/>
  <c r="CZ1507" i="4"/>
  <c r="DD1507" i="4"/>
  <c r="CZ1508" i="4"/>
  <c r="DD1508" i="4"/>
  <c r="CZ1509" i="4"/>
  <c r="DD1509" i="4"/>
  <c r="CZ1510" i="4"/>
  <c r="DD1510" i="4"/>
  <c r="CZ1511" i="4"/>
  <c r="DD1511" i="4"/>
  <c r="CZ1512" i="4"/>
  <c r="DD1512" i="4"/>
  <c r="CZ1513" i="4"/>
  <c r="DD1513" i="4"/>
  <c r="CZ1514" i="4"/>
  <c r="DD1514" i="4"/>
  <c r="CZ1515" i="4"/>
  <c r="DD1515" i="4"/>
  <c r="CZ1516" i="4"/>
  <c r="DD1516" i="4"/>
  <c r="CZ1517" i="4"/>
  <c r="DD1517" i="4"/>
  <c r="CZ1518" i="4"/>
  <c r="DD1518" i="4"/>
  <c r="CZ1519" i="4"/>
  <c r="DD1519" i="4"/>
  <c r="CZ1520" i="4"/>
  <c r="DD1520" i="4"/>
  <c r="CZ1521" i="4"/>
  <c r="DD1521" i="4"/>
  <c r="CZ1522" i="4"/>
  <c r="DD1522" i="4"/>
  <c r="CZ1523" i="4"/>
  <c r="DD1523" i="4"/>
  <c r="CZ1524" i="4"/>
  <c r="DD1524" i="4"/>
  <c r="CZ1525" i="4"/>
  <c r="DD1525" i="4"/>
  <c r="CZ1526" i="4"/>
  <c r="DD1526" i="4"/>
  <c r="CZ1527" i="4"/>
  <c r="DD1527" i="4"/>
  <c r="CZ1528" i="4"/>
  <c r="DD1528" i="4"/>
  <c r="CZ1529" i="4"/>
  <c r="DD1529" i="4"/>
  <c r="CZ1530" i="4"/>
  <c r="DD1530" i="4"/>
  <c r="CZ1531" i="4"/>
  <c r="DD1531" i="4"/>
  <c r="CZ1532" i="4"/>
  <c r="DD1532" i="4"/>
  <c r="CZ1533" i="4"/>
  <c r="DD1533" i="4"/>
  <c r="CZ1534" i="4"/>
  <c r="DD1534" i="4"/>
  <c r="CZ1535" i="4"/>
  <c r="DD1535" i="4"/>
  <c r="CZ1536" i="4"/>
  <c r="DD1536" i="4"/>
  <c r="CZ1537" i="4"/>
  <c r="DD1537" i="4"/>
  <c r="CZ1538" i="4"/>
  <c r="DD1538" i="4"/>
  <c r="CZ1539" i="4"/>
  <c r="DD1539" i="4"/>
  <c r="CZ1540" i="4"/>
  <c r="DD1540" i="4"/>
  <c r="CZ1541" i="4"/>
  <c r="DD1541" i="4"/>
  <c r="CZ1542" i="4"/>
  <c r="DD1542" i="4"/>
  <c r="CZ1543" i="4"/>
  <c r="DD1543" i="4"/>
  <c r="CZ1544" i="4"/>
  <c r="DD1544" i="4"/>
  <c r="CZ1545" i="4"/>
  <c r="DD1545" i="4"/>
  <c r="CZ1546" i="4"/>
  <c r="DD1546" i="4"/>
  <c r="CZ1547" i="4"/>
  <c r="DD1547" i="4"/>
  <c r="CZ1548" i="4"/>
  <c r="DD1548" i="4"/>
  <c r="CZ1549" i="4"/>
  <c r="DD1549" i="4"/>
  <c r="CZ1550" i="4"/>
  <c r="DD1550" i="4"/>
  <c r="CZ1551" i="4"/>
  <c r="DD1551" i="4"/>
  <c r="CZ1552" i="4"/>
  <c r="DD1552" i="4"/>
  <c r="CZ1553" i="4"/>
  <c r="DD1553" i="4"/>
  <c r="CZ1554" i="4"/>
  <c r="DD1554" i="4"/>
  <c r="CZ1555" i="4"/>
  <c r="DD1555" i="4"/>
  <c r="CZ1556" i="4"/>
  <c r="DD1556" i="4"/>
  <c r="CZ1557" i="4"/>
  <c r="DD1557" i="4"/>
  <c r="CZ1558" i="4"/>
  <c r="DD1558" i="4"/>
  <c r="CZ1559" i="4"/>
  <c r="DD1559" i="4"/>
  <c r="CZ1560" i="4"/>
  <c r="DD1560" i="4"/>
  <c r="CZ1561" i="4"/>
  <c r="DD1561" i="4"/>
  <c r="CZ1562" i="4"/>
  <c r="DD1562" i="4"/>
  <c r="CZ1563" i="4"/>
  <c r="DD1563" i="4"/>
  <c r="CZ1564" i="4"/>
  <c r="DD1564" i="4"/>
  <c r="CZ1565" i="4"/>
  <c r="DD1565" i="4"/>
  <c r="CZ1566" i="4"/>
  <c r="DD1566" i="4"/>
  <c r="CZ1567" i="4"/>
  <c r="DD1567" i="4"/>
  <c r="CZ1568" i="4"/>
  <c r="DD1568" i="4"/>
  <c r="CZ1569" i="4"/>
  <c r="DD1569" i="4"/>
  <c r="CZ1570" i="4"/>
  <c r="DD1570" i="4"/>
  <c r="CZ1571" i="4"/>
  <c r="DD1571" i="4"/>
  <c r="CZ1572" i="4"/>
  <c r="DD1572" i="4"/>
  <c r="CZ1573" i="4"/>
  <c r="DD1573" i="4"/>
  <c r="CZ1574" i="4"/>
  <c r="DD1574" i="4"/>
  <c r="CZ1575" i="4"/>
  <c r="DD1575" i="4"/>
  <c r="CZ1576" i="4"/>
  <c r="DD1576" i="4"/>
  <c r="CZ1577" i="4"/>
  <c r="DD1577" i="4"/>
  <c r="CZ1578" i="4"/>
  <c r="DD1578" i="4"/>
  <c r="CZ1579" i="4"/>
  <c r="DD1579" i="4"/>
  <c r="CZ1580" i="4"/>
  <c r="DD1580" i="4"/>
  <c r="CZ1581" i="4"/>
  <c r="DD1581" i="4"/>
  <c r="CZ1582" i="4"/>
  <c r="DD1582" i="4"/>
  <c r="CZ1583" i="4"/>
  <c r="DD1583" i="4"/>
  <c r="CZ1584" i="4"/>
  <c r="DD1584" i="4"/>
  <c r="CZ1585" i="4"/>
  <c r="DD1585" i="4"/>
  <c r="CZ1586" i="4"/>
  <c r="DD1586" i="4"/>
  <c r="CZ1587" i="4"/>
  <c r="DD1587" i="4"/>
  <c r="CZ1588" i="4"/>
  <c r="DD1588" i="4"/>
  <c r="CZ1589" i="4"/>
  <c r="DD1589" i="4"/>
  <c r="CZ1590" i="4"/>
  <c r="DD1590" i="4"/>
  <c r="CZ1591" i="4"/>
  <c r="DD1591" i="4"/>
  <c r="CZ1592" i="4"/>
  <c r="DD1592" i="4"/>
  <c r="CZ1593" i="4"/>
  <c r="DD1593" i="4"/>
  <c r="CZ1594" i="4"/>
  <c r="DD1594" i="4"/>
  <c r="CZ1595" i="4"/>
  <c r="DD1595" i="4"/>
  <c r="CZ1596" i="4"/>
  <c r="DD1596" i="4"/>
  <c r="CZ1597" i="4"/>
  <c r="DD1597" i="4"/>
  <c r="CZ1598" i="4"/>
  <c r="DD1598" i="4"/>
  <c r="CZ1599" i="4"/>
  <c r="DD1599" i="4"/>
  <c r="CZ1600" i="4"/>
  <c r="DD1600" i="4"/>
  <c r="CZ1601" i="4"/>
  <c r="DD1601" i="4"/>
  <c r="CZ1602" i="4"/>
  <c r="DD1602" i="4"/>
  <c r="CZ1603" i="4"/>
  <c r="DD1603" i="4"/>
  <c r="CZ1604" i="4"/>
  <c r="DD1604" i="4"/>
  <c r="CZ1605" i="4"/>
  <c r="DD1605" i="4"/>
  <c r="CZ1606" i="4"/>
  <c r="DD1606" i="4"/>
  <c r="CZ1607" i="4"/>
  <c r="DD1607" i="4"/>
  <c r="CZ1608" i="4"/>
  <c r="DD1608" i="4"/>
  <c r="CZ1609" i="4"/>
  <c r="DD1609" i="4"/>
  <c r="CZ1610" i="4"/>
  <c r="DD1610" i="4"/>
  <c r="CZ1611" i="4"/>
  <c r="DD1611" i="4"/>
  <c r="CZ1612" i="4"/>
  <c r="DD1612" i="4"/>
  <c r="CZ1613" i="4"/>
  <c r="DD1613" i="4"/>
  <c r="CZ1614" i="4"/>
  <c r="DD1614" i="4"/>
  <c r="CZ1615" i="4"/>
  <c r="DD1615" i="4"/>
  <c r="CZ1616" i="4"/>
  <c r="DD1616" i="4"/>
  <c r="CZ1617" i="4"/>
  <c r="DD1617" i="4"/>
  <c r="CZ1618" i="4"/>
  <c r="DD1618" i="4"/>
  <c r="CZ1619" i="4"/>
  <c r="DD1619" i="4"/>
  <c r="CZ1620" i="4"/>
  <c r="DD1620" i="4"/>
  <c r="CZ1621" i="4"/>
  <c r="DD1621" i="4"/>
  <c r="CZ1622" i="4"/>
  <c r="DD1622" i="4"/>
  <c r="CZ1623" i="4"/>
  <c r="DD1623" i="4"/>
  <c r="CZ1624" i="4"/>
  <c r="DD1624" i="4"/>
  <c r="CZ1625" i="4"/>
  <c r="DD1625" i="4"/>
  <c r="CZ1626" i="4"/>
  <c r="DD1626" i="4"/>
  <c r="CZ1627" i="4"/>
  <c r="DD1627" i="4"/>
  <c r="CZ1628" i="4"/>
  <c r="DD1628" i="4"/>
  <c r="CZ1629" i="4"/>
  <c r="DD1629" i="4"/>
  <c r="CZ1630" i="4"/>
  <c r="DD1630" i="4"/>
  <c r="CZ1631" i="4"/>
  <c r="DD1631" i="4"/>
  <c r="CZ1632" i="4"/>
  <c r="DD1632" i="4"/>
  <c r="CZ1633" i="4"/>
  <c r="DD1633" i="4"/>
  <c r="CZ1634" i="4"/>
  <c r="DD1634" i="4"/>
  <c r="CZ1635" i="4"/>
  <c r="DD1635" i="4"/>
  <c r="CZ1636" i="4"/>
  <c r="DD1636" i="4"/>
  <c r="CZ1637" i="4"/>
  <c r="DD1637" i="4"/>
  <c r="CZ1638" i="4"/>
  <c r="DD1638" i="4"/>
  <c r="CZ1639" i="4"/>
  <c r="DD1639" i="4"/>
  <c r="CZ1640" i="4"/>
  <c r="DD1640" i="4"/>
  <c r="CZ1641" i="4"/>
  <c r="DD1641" i="4"/>
  <c r="CZ1642" i="4"/>
  <c r="DD1642" i="4"/>
  <c r="CZ1643" i="4"/>
  <c r="DD1643" i="4"/>
  <c r="CZ1644" i="4"/>
  <c r="DD1644" i="4"/>
  <c r="CZ1645" i="4"/>
  <c r="DD1645" i="4"/>
  <c r="CZ1646" i="4"/>
  <c r="DD1646" i="4"/>
  <c r="CZ1647" i="4"/>
  <c r="DD1647" i="4"/>
  <c r="CZ1648" i="4"/>
  <c r="DD1648" i="4"/>
  <c r="CZ1649" i="4"/>
  <c r="DD1649" i="4"/>
  <c r="CZ1650" i="4"/>
  <c r="DD1650" i="4"/>
  <c r="CZ1651" i="4"/>
  <c r="DD1651" i="4"/>
  <c r="CZ1652" i="4"/>
  <c r="DD1652" i="4"/>
  <c r="CZ1653" i="4"/>
  <c r="DD1653" i="4"/>
  <c r="CZ1654" i="4"/>
  <c r="DD1654" i="4"/>
  <c r="CZ1655" i="4"/>
  <c r="DD1655" i="4"/>
  <c r="CZ1656" i="4"/>
  <c r="DD1656" i="4"/>
  <c r="CZ1657" i="4"/>
  <c r="DD1657" i="4"/>
  <c r="CZ1658" i="4"/>
  <c r="DD1658" i="4"/>
  <c r="CZ1659" i="4"/>
  <c r="DD1659" i="4"/>
  <c r="CZ1660" i="4"/>
  <c r="DD1660" i="4"/>
  <c r="CZ1661" i="4"/>
  <c r="DD1661" i="4"/>
  <c r="CZ1662" i="4"/>
  <c r="DD1662" i="4"/>
  <c r="CZ1663" i="4"/>
  <c r="DD1663" i="4"/>
  <c r="CZ1664" i="4"/>
  <c r="DD1664" i="4"/>
  <c r="CZ1665" i="4"/>
  <c r="DD1665" i="4"/>
  <c r="CZ1666" i="4"/>
  <c r="DD1666" i="4"/>
  <c r="CZ1667" i="4"/>
  <c r="DD1667" i="4"/>
  <c r="CZ1668" i="4"/>
  <c r="DD1668" i="4"/>
  <c r="CZ1669" i="4"/>
  <c r="DD1669" i="4"/>
  <c r="CZ1670" i="4"/>
  <c r="DD1670" i="4"/>
  <c r="CZ1671" i="4"/>
  <c r="DD1671" i="4"/>
  <c r="CZ1672" i="4"/>
  <c r="DD1672" i="4"/>
  <c r="CZ1673" i="4"/>
  <c r="DD1673" i="4"/>
  <c r="CZ1674" i="4"/>
  <c r="DD1674" i="4"/>
  <c r="CZ1675" i="4"/>
  <c r="DD1675" i="4"/>
  <c r="CZ1676" i="4"/>
  <c r="DD1676" i="4"/>
  <c r="CZ1677" i="4"/>
  <c r="DD1677" i="4"/>
  <c r="CZ1678" i="4"/>
  <c r="DD1678" i="4"/>
  <c r="CZ1679" i="4"/>
  <c r="DD1679" i="4"/>
  <c r="CZ1680" i="4"/>
  <c r="DD1680" i="4"/>
  <c r="CZ1681" i="4"/>
  <c r="DD1681" i="4"/>
  <c r="CZ1682" i="4"/>
  <c r="DD1682" i="4"/>
  <c r="CZ1683" i="4"/>
  <c r="DD1683" i="4"/>
  <c r="CZ1684" i="4"/>
  <c r="DD1684" i="4"/>
  <c r="CZ1685" i="4"/>
  <c r="DD1685" i="4"/>
  <c r="CZ1686" i="4"/>
  <c r="DD1686" i="4"/>
  <c r="CZ1687" i="4"/>
  <c r="DD1687" i="4"/>
  <c r="CZ1688" i="4"/>
  <c r="DD1688" i="4"/>
  <c r="CZ1689" i="4"/>
  <c r="DD1689" i="4"/>
  <c r="CZ1690" i="4"/>
  <c r="DD1690" i="4"/>
  <c r="CZ1691" i="4"/>
  <c r="DD1691" i="4"/>
  <c r="CZ1692" i="4"/>
  <c r="DD1692" i="4"/>
  <c r="CZ1693" i="4"/>
  <c r="DD1693" i="4"/>
  <c r="CZ1694" i="4"/>
  <c r="DD1694" i="4"/>
  <c r="CZ1695" i="4"/>
  <c r="DD1695" i="4"/>
  <c r="CZ1696" i="4"/>
  <c r="DD1696" i="4"/>
  <c r="CZ1697" i="4"/>
  <c r="DD1697" i="4"/>
  <c r="CZ1698" i="4"/>
  <c r="DD1698" i="4"/>
  <c r="CZ1699" i="4"/>
  <c r="DD1699" i="4"/>
  <c r="CZ1700" i="4"/>
  <c r="DD1700" i="4"/>
  <c r="CZ1701" i="4"/>
  <c r="DD1701" i="4"/>
  <c r="CZ1702" i="4"/>
  <c r="DD1702" i="4"/>
  <c r="CZ1703" i="4"/>
  <c r="DD1703" i="4"/>
  <c r="CZ1704" i="4"/>
  <c r="DD1704" i="4"/>
  <c r="CZ1705" i="4"/>
  <c r="DD1705" i="4"/>
  <c r="CZ1706" i="4"/>
  <c r="DD1706" i="4"/>
  <c r="CZ1707" i="4"/>
  <c r="DD1707" i="4"/>
  <c r="CZ1708" i="4"/>
  <c r="DD1708" i="4"/>
  <c r="CZ1709" i="4"/>
  <c r="DD1709" i="4"/>
  <c r="CZ1710" i="4"/>
  <c r="DD1710" i="4"/>
  <c r="CZ1711" i="4"/>
  <c r="DD1711" i="4"/>
  <c r="CZ1712" i="4"/>
  <c r="DD1712" i="4"/>
  <c r="CZ1713" i="4"/>
  <c r="DD1713" i="4"/>
  <c r="CZ1714" i="4"/>
  <c r="DD1714" i="4"/>
  <c r="CZ1715" i="4"/>
  <c r="DD1715" i="4"/>
  <c r="CZ1716" i="4"/>
  <c r="DD1716" i="4"/>
  <c r="CZ1717" i="4"/>
  <c r="DD1717" i="4"/>
  <c r="CZ1718" i="4"/>
  <c r="DD1718" i="4"/>
  <c r="CZ1719" i="4"/>
  <c r="DD1719" i="4"/>
  <c r="CZ1720" i="4"/>
  <c r="DD1720" i="4"/>
  <c r="CZ1721" i="4"/>
  <c r="DD1721" i="4"/>
  <c r="CZ1722" i="4"/>
  <c r="DD1722" i="4"/>
  <c r="CZ1723" i="4"/>
  <c r="DD1723" i="4"/>
  <c r="CZ1724" i="4"/>
  <c r="DD1724" i="4"/>
  <c r="CZ1725" i="4"/>
  <c r="DD1725" i="4"/>
  <c r="CZ1726" i="4"/>
  <c r="DD1726" i="4"/>
  <c r="CZ1727" i="4"/>
  <c r="DD1727" i="4"/>
  <c r="CZ1728" i="4"/>
  <c r="DD1728" i="4"/>
  <c r="CZ1729" i="4"/>
  <c r="DD1729" i="4"/>
  <c r="CZ1730" i="4"/>
  <c r="DD1730" i="4"/>
  <c r="CZ1731" i="4"/>
  <c r="DD1731" i="4"/>
  <c r="CZ1732" i="4"/>
  <c r="DD1732" i="4"/>
  <c r="CZ1733" i="4"/>
  <c r="DD1733" i="4"/>
  <c r="CZ1734" i="4"/>
  <c r="DD1734" i="4"/>
  <c r="CZ1735" i="4"/>
  <c r="DD1735" i="4"/>
  <c r="CZ1736" i="4"/>
  <c r="DD1736" i="4"/>
  <c r="CZ1737" i="4"/>
  <c r="DD1737" i="4"/>
  <c r="CZ1738" i="4"/>
  <c r="DD1738" i="4"/>
  <c r="CZ1739" i="4"/>
  <c r="DD1739" i="4"/>
  <c r="CZ1740" i="4"/>
  <c r="DD1740" i="4"/>
  <c r="CZ1741" i="4"/>
  <c r="DD1741" i="4"/>
  <c r="CZ1742" i="4"/>
  <c r="DD1742" i="4"/>
  <c r="CZ1743" i="4"/>
  <c r="DD1743" i="4"/>
  <c r="CZ1744" i="4"/>
  <c r="DD1744" i="4"/>
  <c r="CZ1745" i="4"/>
  <c r="DD1745" i="4"/>
  <c r="CZ1746" i="4"/>
  <c r="DD1746" i="4"/>
  <c r="CZ1747" i="4"/>
  <c r="DD1747" i="4"/>
  <c r="CZ1748" i="4"/>
  <c r="DD1748" i="4"/>
  <c r="CZ1749" i="4"/>
  <c r="DD1749" i="4"/>
  <c r="CZ1750" i="4"/>
  <c r="DD1750" i="4"/>
  <c r="CZ1751" i="4"/>
  <c r="DD1751" i="4"/>
  <c r="CZ1752" i="4"/>
  <c r="DD1752" i="4"/>
  <c r="CZ1753" i="4"/>
  <c r="DD1753" i="4"/>
  <c r="CZ1754" i="4"/>
  <c r="DD1754" i="4"/>
  <c r="CZ1755" i="4"/>
  <c r="DD1755" i="4"/>
  <c r="CZ1756" i="4"/>
  <c r="DD1756" i="4"/>
  <c r="CZ1757" i="4"/>
  <c r="DD1757" i="4"/>
  <c r="CZ1758" i="4"/>
  <c r="DD1758" i="4"/>
  <c r="CZ1759" i="4"/>
  <c r="DD1759" i="4"/>
  <c r="CZ1760" i="4"/>
  <c r="DD1760" i="4"/>
  <c r="CZ1761" i="4"/>
  <c r="DD1761" i="4"/>
  <c r="CZ1762" i="4"/>
  <c r="DD1762" i="4"/>
  <c r="CZ1763" i="4"/>
  <c r="DD1763" i="4"/>
  <c r="CZ1764" i="4"/>
  <c r="DD1764" i="4"/>
  <c r="CZ1765" i="4"/>
  <c r="DD1765" i="4"/>
  <c r="CZ1766" i="4"/>
  <c r="DD1766" i="4"/>
  <c r="CZ1767" i="4"/>
  <c r="DD1767" i="4"/>
  <c r="CZ1768" i="4"/>
  <c r="DD1768" i="4"/>
  <c r="CZ1769" i="4"/>
  <c r="DD1769" i="4"/>
  <c r="CZ1770" i="4"/>
  <c r="DD1770" i="4"/>
  <c r="CZ1771" i="4"/>
  <c r="DD1771" i="4"/>
  <c r="CZ1772" i="4"/>
  <c r="DD1772" i="4"/>
  <c r="CZ1773" i="4"/>
  <c r="DD1773" i="4"/>
  <c r="CZ1774" i="4"/>
  <c r="DD1774" i="4"/>
  <c r="CZ1775" i="4"/>
  <c r="DD1775" i="4"/>
  <c r="CZ1776" i="4"/>
  <c r="DD1776" i="4"/>
  <c r="CZ1777" i="4"/>
  <c r="DD1777" i="4"/>
  <c r="CZ1778" i="4"/>
  <c r="DD1778" i="4"/>
  <c r="CZ1779" i="4"/>
  <c r="DD1779" i="4"/>
  <c r="CZ1780" i="4"/>
  <c r="DD1780" i="4"/>
  <c r="CZ1781" i="4"/>
  <c r="DD1781" i="4"/>
  <c r="CZ1782" i="4"/>
  <c r="DD1782" i="4"/>
  <c r="CZ1783" i="4"/>
  <c r="DD1783" i="4"/>
  <c r="CZ1784" i="4"/>
  <c r="DD1784" i="4"/>
  <c r="CZ1785" i="4"/>
  <c r="DD1785" i="4"/>
  <c r="CZ1786" i="4"/>
  <c r="DD1786" i="4"/>
  <c r="CZ1787" i="4"/>
  <c r="DD1787" i="4"/>
  <c r="CZ1788" i="4"/>
  <c r="DD1788" i="4"/>
  <c r="CZ1789" i="4"/>
  <c r="DD1789" i="4"/>
  <c r="CZ1790" i="4"/>
  <c r="DD1790" i="4"/>
  <c r="CZ1791" i="4"/>
  <c r="DD1791" i="4"/>
  <c r="CZ1792" i="4"/>
  <c r="DD1792" i="4"/>
  <c r="CZ1793" i="4"/>
  <c r="DD1793" i="4"/>
  <c r="CZ1794" i="4"/>
  <c r="DD1794" i="4"/>
  <c r="CZ1795" i="4"/>
  <c r="DD1795" i="4"/>
  <c r="CZ1796" i="4"/>
  <c r="DD1796" i="4"/>
  <c r="CZ1797" i="4"/>
  <c r="DD1797" i="4"/>
  <c r="CZ1798" i="4"/>
  <c r="DD1798" i="4"/>
  <c r="CZ1799" i="4"/>
  <c r="DD1799" i="4"/>
  <c r="CZ1800" i="4"/>
  <c r="DD1800" i="4"/>
  <c r="CZ1801" i="4"/>
  <c r="DD1801" i="4"/>
  <c r="CZ1802" i="4"/>
  <c r="DD1802" i="4"/>
  <c r="CZ1803" i="4"/>
  <c r="DD1803" i="4"/>
  <c r="CZ1804" i="4"/>
  <c r="DD1804" i="4"/>
  <c r="CZ1805" i="4"/>
  <c r="DD1805" i="4"/>
  <c r="CZ1806" i="4"/>
  <c r="DD1806" i="4"/>
  <c r="CZ1807" i="4"/>
  <c r="DD1807" i="4"/>
  <c r="CZ1808" i="4"/>
  <c r="DD1808" i="4"/>
  <c r="CZ1809" i="4"/>
  <c r="DD1809" i="4"/>
  <c r="CZ1810" i="4"/>
  <c r="DD1810" i="4"/>
  <c r="CZ1811" i="4"/>
  <c r="DD1811" i="4"/>
  <c r="CZ1812" i="4"/>
  <c r="DD1812" i="4"/>
  <c r="CZ1813" i="4"/>
  <c r="DD1813" i="4"/>
  <c r="CZ1814" i="4"/>
  <c r="DD1814" i="4"/>
  <c r="CZ1815" i="4"/>
  <c r="DD1815" i="4"/>
  <c r="CZ1816" i="4"/>
  <c r="DD1816" i="4"/>
  <c r="CZ1817" i="4"/>
  <c r="DD1817" i="4"/>
  <c r="CZ1818" i="4"/>
  <c r="DD1818" i="4"/>
  <c r="CZ1819" i="4"/>
  <c r="DD1819" i="4"/>
  <c r="CZ1820" i="4"/>
  <c r="DD1820" i="4"/>
  <c r="CZ1821" i="4"/>
  <c r="DD1821" i="4"/>
  <c r="CZ1822" i="4"/>
  <c r="DD1822" i="4"/>
  <c r="CZ1823" i="4"/>
  <c r="DD1823" i="4"/>
  <c r="CZ1824" i="4"/>
  <c r="DD1824" i="4"/>
  <c r="CZ1825" i="4"/>
  <c r="DD1825" i="4"/>
  <c r="CZ1826" i="4"/>
  <c r="DD1826" i="4"/>
  <c r="CZ1827" i="4"/>
  <c r="DD1827" i="4"/>
  <c r="CZ1828" i="4"/>
  <c r="DD1828" i="4"/>
  <c r="CZ1829" i="4"/>
  <c r="DD1829" i="4"/>
  <c r="CZ1830" i="4"/>
  <c r="DD1830" i="4"/>
  <c r="CZ1831" i="4"/>
  <c r="DD1831" i="4"/>
  <c r="CZ1832" i="4"/>
  <c r="DD1832" i="4"/>
  <c r="CZ1833" i="4"/>
  <c r="DD1833" i="4"/>
  <c r="CZ1834" i="4"/>
  <c r="DD1834" i="4"/>
  <c r="CZ1835" i="4"/>
  <c r="DD1835" i="4"/>
  <c r="CZ1836" i="4"/>
  <c r="DD1836" i="4"/>
  <c r="CZ1837" i="4"/>
  <c r="DD1837" i="4"/>
  <c r="CZ1838" i="4"/>
  <c r="DD1838" i="4"/>
  <c r="CZ1839" i="4"/>
  <c r="DD1839" i="4"/>
  <c r="CZ1840" i="4"/>
  <c r="DD1840" i="4"/>
  <c r="CZ1841" i="4"/>
  <c r="DD1841" i="4"/>
  <c r="CZ1842" i="4"/>
  <c r="DD1842" i="4"/>
  <c r="CZ1843" i="4"/>
  <c r="DD1843" i="4"/>
  <c r="CZ1844" i="4"/>
  <c r="DD1844" i="4"/>
  <c r="CZ1845" i="4"/>
  <c r="DD1845" i="4"/>
  <c r="CZ1846" i="4"/>
  <c r="DD1846" i="4"/>
  <c r="CZ1847" i="4"/>
  <c r="DD1847" i="4"/>
  <c r="CZ1848" i="4"/>
  <c r="DD1848" i="4"/>
  <c r="CZ1849" i="4"/>
  <c r="DD1849" i="4"/>
  <c r="CZ1850" i="4"/>
  <c r="DD1850" i="4"/>
  <c r="CZ1851" i="4"/>
  <c r="DD1851" i="4"/>
  <c r="CZ1852" i="4"/>
  <c r="DD1852" i="4"/>
  <c r="CZ1853" i="4"/>
  <c r="DD1853" i="4"/>
  <c r="CZ1854" i="4"/>
  <c r="DD1854" i="4"/>
  <c r="CZ1855" i="4"/>
  <c r="DD1855" i="4"/>
  <c r="CZ1856" i="4"/>
  <c r="DD1856" i="4"/>
  <c r="CZ1857" i="4"/>
  <c r="DD1857" i="4"/>
  <c r="CZ1858" i="4"/>
  <c r="DD1858" i="4"/>
  <c r="CZ1859" i="4"/>
  <c r="DD1859" i="4"/>
  <c r="CZ1860" i="4"/>
  <c r="DD1860" i="4"/>
  <c r="CZ1861" i="4"/>
  <c r="DD1861" i="4"/>
  <c r="CZ1862" i="4"/>
  <c r="DD1862" i="4"/>
  <c r="CZ1863" i="4"/>
  <c r="DD1863" i="4"/>
  <c r="CZ1864" i="4"/>
  <c r="DD1864" i="4"/>
  <c r="CZ1865" i="4"/>
  <c r="DD1865" i="4"/>
  <c r="CZ1866" i="4"/>
  <c r="DD1866" i="4"/>
  <c r="CZ1867" i="4"/>
  <c r="DD1867" i="4"/>
  <c r="CZ1868" i="4"/>
  <c r="DD1868" i="4"/>
  <c r="CZ1869" i="4"/>
  <c r="DD1869" i="4"/>
  <c r="CZ1870" i="4"/>
  <c r="DD1870" i="4"/>
  <c r="CZ1871" i="4"/>
  <c r="DD1871" i="4"/>
  <c r="CZ1872" i="4"/>
  <c r="DD1872" i="4"/>
  <c r="CZ1873" i="4"/>
  <c r="DD1873" i="4"/>
  <c r="CZ1874" i="4"/>
  <c r="DD1874" i="4"/>
  <c r="CZ1875" i="4"/>
  <c r="DD1875" i="4"/>
  <c r="CZ1876" i="4"/>
  <c r="DD1876" i="4"/>
  <c r="CZ1877" i="4"/>
  <c r="DD1877" i="4"/>
  <c r="CZ1878" i="4"/>
  <c r="DD1878" i="4"/>
  <c r="CZ1879" i="4"/>
  <c r="DD1879" i="4"/>
  <c r="CZ1880" i="4"/>
  <c r="DD1880" i="4"/>
  <c r="CZ1881" i="4"/>
  <c r="DD1881" i="4"/>
  <c r="CZ1882" i="4"/>
  <c r="DD1882" i="4"/>
  <c r="CZ1883" i="4"/>
  <c r="DD1883" i="4"/>
  <c r="CZ1884" i="4"/>
  <c r="DD1884" i="4"/>
  <c r="CZ1885" i="4"/>
  <c r="DD1885" i="4"/>
  <c r="CZ1886" i="4"/>
  <c r="DD1886" i="4"/>
  <c r="CZ1887" i="4"/>
  <c r="DD1887" i="4"/>
  <c r="CZ1888" i="4"/>
  <c r="DD1888" i="4"/>
  <c r="CZ1889" i="4"/>
  <c r="DD1889" i="4"/>
  <c r="CZ1890" i="4"/>
  <c r="DD1890" i="4"/>
  <c r="CZ1891" i="4"/>
  <c r="DD1891" i="4"/>
  <c r="CZ1892" i="4"/>
  <c r="DD1892" i="4"/>
  <c r="CZ1893" i="4"/>
  <c r="DD1893" i="4"/>
  <c r="CZ1894" i="4"/>
  <c r="DD1894" i="4"/>
  <c r="CZ1895" i="4"/>
  <c r="DD1895" i="4"/>
  <c r="CZ1896" i="4"/>
  <c r="DD1896" i="4"/>
  <c r="CZ1897" i="4"/>
  <c r="DD1897" i="4"/>
  <c r="CZ1898" i="4"/>
  <c r="DD1898" i="4"/>
  <c r="CZ1899" i="4"/>
  <c r="DD1899" i="4"/>
  <c r="CZ1900" i="4"/>
  <c r="DD1900" i="4"/>
  <c r="CZ1901" i="4"/>
  <c r="DD1901" i="4"/>
  <c r="CZ1902" i="4"/>
  <c r="DD1902" i="4"/>
  <c r="CZ1903" i="4"/>
  <c r="DD1903" i="4"/>
  <c r="CZ1904" i="4"/>
  <c r="DD1904" i="4"/>
  <c r="CZ1905" i="4"/>
  <c r="DD1905" i="4"/>
  <c r="CZ1906" i="4"/>
  <c r="DD1906" i="4"/>
  <c r="CZ1907" i="4"/>
  <c r="DD1907" i="4"/>
  <c r="CZ1908" i="4"/>
  <c r="DD1908" i="4"/>
  <c r="CZ1909" i="4"/>
  <c r="DD1909" i="4"/>
  <c r="CZ1910" i="4"/>
  <c r="DD1910" i="4"/>
  <c r="CZ1911" i="4"/>
  <c r="DD1911" i="4"/>
  <c r="CZ1912" i="4"/>
  <c r="DD1912" i="4"/>
  <c r="CZ1913" i="4"/>
  <c r="DD1913" i="4"/>
  <c r="CZ1914" i="4"/>
  <c r="DD1914" i="4"/>
  <c r="CZ1915" i="4"/>
  <c r="DD1915" i="4"/>
  <c r="CZ1916" i="4"/>
  <c r="DD1916" i="4"/>
  <c r="CZ1917" i="4"/>
  <c r="DD1917" i="4"/>
  <c r="CZ1918" i="4"/>
  <c r="DD1918" i="4"/>
  <c r="CZ1919" i="4"/>
  <c r="DD1919" i="4"/>
  <c r="CZ1920" i="4"/>
  <c r="DD1920" i="4"/>
  <c r="CZ1921" i="4"/>
  <c r="DD1921" i="4"/>
  <c r="CZ1922" i="4"/>
  <c r="DD1922" i="4"/>
  <c r="CZ1923" i="4"/>
  <c r="DD1923" i="4"/>
  <c r="CZ1924" i="4"/>
  <c r="DD1924" i="4"/>
  <c r="CZ1925" i="4"/>
  <c r="DD1925" i="4"/>
  <c r="CZ1926" i="4"/>
  <c r="DD1926" i="4"/>
  <c r="CZ1927" i="4"/>
  <c r="DD1927" i="4"/>
  <c r="CZ1928" i="4"/>
  <c r="DD1928" i="4"/>
  <c r="CZ1929" i="4"/>
  <c r="DD1929" i="4"/>
  <c r="CZ1930" i="4"/>
  <c r="DD1930" i="4"/>
  <c r="CZ1931" i="4"/>
  <c r="DD1931" i="4"/>
  <c r="CZ1932" i="4"/>
  <c r="DD1932" i="4"/>
  <c r="CZ1933" i="4"/>
  <c r="DD1933" i="4"/>
  <c r="CZ1934" i="4"/>
  <c r="DD1934" i="4"/>
  <c r="CZ1935" i="4"/>
  <c r="DD1935" i="4"/>
  <c r="CZ1936" i="4"/>
  <c r="DD1936" i="4"/>
  <c r="CZ1937" i="4"/>
  <c r="DD1937" i="4"/>
  <c r="CZ1938" i="4"/>
  <c r="DD1938" i="4"/>
  <c r="CZ1939" i="4"/>
  <c r="DD1939" i="4"/>
  <c r="CZ1940" i="4"/>
  <c r="DD1940" i="4"/>
  <c r="CZ1941" i="4"/>
  <c r="DD1941" i="4"/>
  <c r="CZ1942" i="4"/>
  <c r="DD1942" i="4"/>
  <c r="CZ1943" i="4"/>
  <c r="DD1943" i="4"/>
  <c r="CZ1944" i="4"/>
  <c r="DD1944" i="4"/>
  <c r="CZ1945" i="4"/>
  <c r="DD1945" i="4"/>
  <c r="CZ1946" i="4"/>
  <c r="DD1946" i="4"/>
  <c r="CZ1947" i="4"/>
  <c r="DD1947" i="4"/>
  <c r="CZ1948" i="4"/>
  <c r="DD1948" i="4"/>
  <c r="CZ1949" i="4"/>
  <c r="DD1949" i="4"/>
  <c r="CZ1950" i="4"/>
  <c r="DD1950" i="4"/>
  <c r="CZ1951" i="4"/>
  <c r="DD1951" i="4"/>
  <c r="CZ1952" i="4"/>
  <c r="DD1952" i="4"/>
  <c r="CZ1953" i="4"/>
  <c r="DD1953" i="4"/>
  <c r="CZ1954" i="4"/>
  <c r="DD1954" i="4"/>
  <c r="CZ1955" i="4"/>
  <c r="DD1955" i="4"/>
  <c r="CZ1956" i="4"/>
  <c r="DD1956" i="4"/>
  <c r="CZ1957" i="4"/>
  <c r="DD1957" i="4"/>
  <c r="CZ1958" i="4"/>
  <c r="DD1958" i="4"/>
  <c r="CZ1959" i="4"/>
  <c r="DD1959" i="4"/>
  <c r="CZ1960" i="4"/>
  <c r="DD1960" i="4"/>
  <c r="CZ1961" i="4"/>
  <c r="DD1961" i="4"/>
  <c r="CZ1962" i="4"/>
  <c r="DD1962" i="4"/>
  <c r="CZ1963" i="4"/>
  <c r="DD1963" i="4"/>
  <c r="CZ1964" i="4"/>
  <c r="DD1964" i="4"/>
  <c r="CZ1965" i="4"/>
  <c r="DD1965" i="4"/>
  <c r="CZ1966" i="4"/>
  <c r="DD1966" i="4"/>
  <c r="CZ1967" i="4"/>
  <c r="DD1967" i="4"/>
  <c r="CZ1968" i="4"/>
  <c r="DD1968" i="4"/>
  <c r="CZ1969" i="4"/>
  <c r="DD1969" i="4"/>
  <c r="CZ1970" i="4"/>
  <c r="DD1970" i="4"/>
  <c r="CZ1971" i="4"/>
  <c r="DD1971" i="4"/>
  <c r="CZ1972" i="4"/>
  <c r="DD1972" i="4"/>
  <c r="CZ1973" i="4"/>
  <c r="DD1973" i="4"/>
  <c r="CZ1974" i="4"/>
  <c r="DD1974" i="4"/>
  <c r="CZ1975" i="4"/>
  <c r="DD1975" i="4"/>
  <c r="CZ1976" i="4"/>
  <c r="DD1976" i="4"/>
  <c r="CZ1977" i="4"/>
  <c r="DD1977" i="4"/>
  <c r="CZ1978" i="4"/>
  <c r="DD1978" i="4"/>
  <c r="CZ1979" i="4"/>
  <c r="DD1979" i="4"/>
  <c r="CZ1980" i="4"/>
  <c r="DD1980" i="4"/>
  <c r="CZ1981" i="4"/>
  <c r="DD1981" i="4"/>
  <c r="CZ1982" i="4"/>
  <c r="DD1982" i="4"/>
  <c r="CZ1983" i="4"/>
  <c r="DD1983" i="4"/>
  <c r="CZ1984" i="4"/>
  <c r="DD1984" i="4"/>
  <c r="CZ1985" i="4"/>
  <c r="DD1985" i="4"/>
  <c r="CZ1986" i="4"/>
  <c r="DD1986" i="4"/>
  <c r="CZ1987" i="4"/>
  <c r="DD1987" i="4"/>
  <c r="CZ1988" i="4"/>
  <c r="DD1988" i="4"/>
  <c r="CZ1989" i="4"/>
  <c r="DD1989" i="4"/>
  <c r="CZ1990" i="4"/>
  <c r="DD1990" i="4"/>
  <c r="CZ1991" i="4"/>
  <c r="DD1991" i="4"/>
  <c r="CZ1992" i="4"/>
  <c r="DD1992" i="4"/>
  <c r="CZ1993" i="4"/>
  <c r="DD1993" i="4"/>
  <c r="H52" i="8"/>
  <c r="H53" i="8"/>
  <c r="H54" i="8"/>
  <c r="I54" i="8"/>
  <c r="G55" i="8"/>
  <c r="H55" i="8"/>
  <c r="I55" i="8"/>
  <c r="G56" i="8"/>
  <c r="H56" i="8"/>
  <c r="I56" i="8"/>
  <c r="G57" i="8"/>
  <c r="H57" i="8"/>
  <c r="I57" i="8"/>
  <c r="G58" i="8"/>
  <c r="I58" i="8"/>
  <c r="G59" i="8"/>
  <c r="I59" i="8"/>
  <c r="G60" i="8"/>
  <c r="I60" i="8"/>
  <c r="G61" i="8"/>
  <c r="I61" i="8"/>
  <c r="G62" i="8"/>
  <c r="I62" i="8"/>
  <c r="G63" i="8"/>
  <c r="I63" i="8"/>
  <c r="G64" i="8"/>
  <c r="I64" i="8"/>
  <c r="G65" i="8"/>
  <c r="I65" i="8"/>
  <c r="G66" i="8"/>
  <c r="I66" i="8"/>
  <c r="G67" i="8"/>
  <c r="I67" i="8"/>
  <c r="G68" i="8"/>
  <c r="I68" i="8"/>
  <c r="G69" i="8"/>
  <c r="I69" i="8"/>
  <c r="G70" i="8"/>
  <c r="I70" i="8"/>
  <c r="G71" i="8"/>
  <c r="I71" i="8"/>
  <c r="G72" i="8"/>
  <c r="I72" i="8"/>
  <c r="G73" i="8"/>
  <c r="I73" i="8"/>
  <c r="G74" i="8"/>
  <c r="I74" i="8"/>
  <c r="G75" i="8"/>
  <c r="I75" i="8"/>
  <c r="G76" i="8"/>
  <c r="I76" i="8"/>
  <c r="G77" i="8"/>
  <c r="I77" i="8"/>
  <c r="G78" i="8"/>
  <c r="I78" i="8"/>
  <c r="G79" i="8"/>
  <c r="I79" i="8"/>
  <c r="G80" i="8"/>
  <c r="I80" i="8"/>
  <c r="G81" i="8"/>
  <c r="I81" i="8"/>
  <c r="G82" i="8"/>
  <c r="I82" i="8"/>
  <c r="G83" i="8"/>
  <c r="I83" i="8"/>
  <c r="G84" i="8"/>
  <c r="I84" i="8"/>
  <c r="G85" i="8"/>
  <c r="I85" i="8"/>
  <c r="G86" i="8"/>
  <c r="I86" i="8"/>
  <c r="G87" i="8"/>
  <c r="I87" i="8"/>
  <c r="I53" i="8"/>
  <c r="DP303" i="4"/>
  <c r="F53" i="8"/>
  <c r="DX302" i="4"/>
  <c r="CW302" i="4"/>
  <c r="CX302" i="4"/>
  <c r="DY302" i="4"/>
  <c r="EA302" i="4"/>
  <c r="DX303" i="4"/>
  <c r="CW303" i="4"/>
  <c r="CX303" i="4"/>
  <c r="DY303" i="4"/>
  <c r="EA303" i="4"/>
  <c r="DX304" i="4"/>
  <c r="CW304" i="4"/>
  <c r="CX304" i="4"/>
  <c r="DY304" i="4"/>
  <c r="EA304" i="4"/>
  <c r="DX305" i="4"/>
  <c r="CW305" i="4"/>
  <c r="CX305" i="4"/>
  <c r="DY305" i="4"/>
  <c r="EA305" i="4"/>
  <c r="DX306" i="4"/>
  <c r="CW306" i="4"/>
  <c r="CX306" i="4"/>
  <c r="DY306" i="4"/>
  <c r="EA306" i="4"/>
  <c r="DX307" i="4"/>
  <c r="CW307" i="4"/>
  <c r="CX307" i="4"/>
  <c r="DY307" i="4"/>
  <c r="EA307" i="4"/>
  <c r="DX308" i="4"/>
  <c r="CW308" i="4"/>
  <c r="CX308" i="4"/>
  <c r="DY308" i="4"/>
  <c r="EA308" i="4"/>
  <c r="DX309" i="4"/>
  <c r="CW309" i="4"/>
  <c r="CX309" i="4"/>
  <c r="DY309" i="4"/>
  <c r="EA309" i="4"/>
  <c r="DX310" i="4"/>
  <c r="CW310" i="4"/>
  <c r="CX310" i="4"/>
  <c r="DY310" i="4"/>
  <c r="EA310" i="4"/>
  <c r="DX311" i="4"/>
  <c r="CW311" i="4"/>
  <c r="CX311" i="4"/>
  <c r="DY311" i="4"/>
  <c r="EA311" i="4"/>
  <c r="DX312" i="4"/>
  <c r="CW312" i="4"/>
  <c r="CX312" i="4"/>
  <c r="DY312" i="4"/>
  <c r="EA312" i="4"/>
  <c r="DX313" i="4"/>
  <c r="CW313" i="4"/>
  <c r="CX313" i="4"/>
  <c r="DY313" i="4"/>
  <c r="EA313" i="4"/>
  <c r="DX314" i="4"/>
  <c r="CW314" i="4"/>
  <c r="CX314" i="4"/>
  <c r="DY314" i="4"/>
  <c r="EA314" i="4"/>
  <c r="DX315" i="4"/>
  <c r="CW315" i="4"/>
  <c r="CX315" i="4"/>
  <c r="DY315" i="4"/>
  <c r="EA315" i="4"/>
  <c r="DX316" i="4"/>
  <c r="CW316" i="4"/>
  <c r="CX316" i="4"/>
  <c r="DY316" i="4"/>
  <c r="EA316" i="4"/>
  <c r="DX317" i="4"/>
  <c r="CW317" i="4"/>
  <c r="CX317" i="4"/>
  <c r="DY317" i="4"/>
  <c r="EA317" i="4"/>
  <c r="DX318" i="4"/>
  <c r="CW318" i="4"/>
  <c r="CX318" i="4"/>
  <c r="DY318" i="4"/>
  <c r="EA318" i="4"/>
  <c r="DX319" i="4"/>
  <c r="CW319" i="4"/>
  <c r="CX319" i="4"/>
  <c r="DY319" i="4"/>
  <c r="EA319" i="4"/>
  <c r="DX320" i="4"/>
  <c r="CW320" i="4"/>
  <c r="CX320" i="4"/>
  <c r="DY320" i="4"/>
  <c r="EA320" i="4"/>
  <c r="DX321" i="4"/>
  <c r="CW321" i="4"/>
  <c r="CX321" i="4"/>
  <c r="DY321" i="4"/>
  <c r="EA321" i="4"/>
  <c r="DX322" i="4"/>
  <c r="CW322" i="4"/>
  <c r="CX322" i="4"/>
  <c r="DY322" i="4"/>
  <c r="EA322" i="4"/>
  <c r="DX323" i="4"/>
  <c r="CW323" i="4"/>
  <c r="CX323" i="4"/>
  <c r="DY323" i="4"/>
  <c r="EA323" i="4"/>
  <c r="DX324" i="4"/>
  <c r="CW324" i="4"/>
  <c r="CX324" i="4"/>
  <c r="DY324" i="4"/>
  <c r="EA324" i="4"/>
  <c r="DX325" i="4"/>
  <c r="CW325" i="4"/>
  <c r="CX325" i="4"/>
  <c r="DY325" i="4"/>
  <c r="EA325" i="4"/>
  <c r="DX326" i="4"/>
  <c r="CW326" i="4"/>
  <c r="CX326" i="4"/>
  <c r="DY326" i="4"/>
  <c r="EA326" i="4"/>
  <c r="DX327" i="4"/>
  <c r="CW327" i="4"/>
  <c r="CX327" i="4"/>
  <c r="DY327" i="4"/>
  <c r="EA327" i="4"/>
  <c r="DX328" i="4"/>
  <c r="CW328" i="4"/>
  <c r="CX328" i="4"/>
  <c r="DY328" i="4"/>
  <c r="EA328" i="4"/>
  <c r="DX329" i="4"/>
  <c r="CW329" i="4"/>
  <c r="CX329" i="4"/>
  <c r="DY329" i="4"/>
  <c r="EA329" i="4"/>
  <c r="DX330" i="4"/>
  <c r="CW330" i="4"/>
  <c r="CX330" i="4"/>
  <c r="DY330" i="4"/>
  <c r="EA330" i="4"/>
  <c r="DX331" i="4"/>
  <c r="CW331" i="4"/>
  <c r="CX331" i="4"/>
  <c r="DY331" i="4"/>
  <c r="EA331" i="4"/>
  <c r="DX332" i="4"/>
  <c r="CW332" i="4"/>
  <c r="CX332" i="4"/>
  <c r="DY332" i="4"/>
  <c r="EA332" i="4"/>
  <c r="DX333" i="4"/>
  <c r="CW333" i="4"/>
  <c r="CX333" i="4"/>
  <c r="DY333" i="4"/>
  <c r="EA333" i="4"/>
  <c r="DX334" i="4"/>
  <c r="CW334" i="4"/>
  <c r="CX334" i="4"/>
  <c r="DY334" i="4"/>
  <c r="EA334" i="4"/>
  <c r="DX335" i="4"/>
  <c r="CW335" i="4"/>
  <c r="CX335" i="4"/>
  <c r="DY335" i="4"/>
  <c r="EA335" i="4"/>
  <c r="DX336" i="4"/>
  <c r="CW336" i="4"/>
  <c r="CX336" i="4"/>
  <c r="DY336" i="4"/>
  <c r="EA336" i="4"/>
  <c r="DX337" i="4"/>
  <c r="CW337" i="4"/>
  <c r="CX337" i="4"/>
  <c r="DY337" i="4"/>
  <c r="EA337" i="4"/>
  <c r="DX338" i="4"/>
  <c r="CW338" i="4"/>
  <c r="CX338" i="4"/>
  <c r="DY338" i="4"/>
  <c r="EA338" i="4"/>
  <c r="DX339" i="4"/>
  <c r="CW339" i="4"/>
  <c r="CX339" i="4"/>
  <c r="DY339" i="4"/>
  <c r="EA339" i="4"/>
  <c r="DX340" i="4"/>
  <c r="CW340" i="4"/>
  <c r="CX340" i="4"/>
  <c r="DY340" i="4"/>
  <c r="EA340" i="4"/>
  <c r="DX341" i="4"/>
  <c r="CW341" i="4"/>
  <c r="CX341" i="4"/>
  <c r="DY341" i="4"/>
  <c r="EA341" i="4"/>
  <c r="DX342" i="4"/>
  <c r="CW342" i="4"/>
  <c r="CX342" i="4"/>
  <c r="DY342" i="4"/>
  <c r="EA342" i="4"/>
  <c r="DX343" i="4"/>
  <c r="CW343" i="4"/>
  <c r="CX343" i="4"/>
  <c r="DY343" i="4"/>
  <c r="EA343" i="4"/>
  <c r="DX344" i="4"/>
  <c r="CW344" i="4"/>
  <c r="CX344" i="4"/>
  <c r="DY344" i="4"/>
  <c r="EA344" i="4"/>
  <c r="DX345" i="4"/>
  <c r="CW345" i="4"/>
  <c r="CX345" i="4"/>
  <c r="DY345" i="4"/>
  <c r="EA345" i="4"/>
  <c r="DX346" i="4"/>
  <c r="CW346" i="4"/>
  <c r="CX346" i="4"/>
  <c r="DY346" i="4"/>
  <c r="EA346" i="4"/>
  <c r="DX347" i="4"/>
  <c r="CW347" i="4"/>
  <c r="CX347" i="4"/>
  <c r="DY347" i="4"/>
  <c r="EA347" i="4"/>
  <c r="DX348" i="4"/>
  <c r="CW348" i="4"/>
  <c r="CX348" i="4"/>
  <c r="DY348" i="4"/>
  <c r="EA348" i="4"/>
  <c r="DX349" i="4"/>
  <c r="CW349" i="4"/>
  <c r="CX349" i="4"/>
  <c r="DY349" i="4"/>
  <c r="EA349" i="4"/>
  <c r="DX350" i="4"/>
  <c r="CW350" i="4"/>
  <c r="CX350" i="4"/>
  <c r="DY350" i="4"/>
  <c r="EA350" i="4"/>
  <c r="DX351" i="4"/>
  <c r="CW351" i="4"/>
  <c r="CX351" i="4"/>
  <c r="DY351" i="4"/>
  <c r="EA351" i="4"/>
  <c r="DX352" i="4"/>
  <c r="CW352" i="4"/>
  <c r="CX352" i="4"/>
  <c r="DY352" i="4"/>
  <c r="EA352" i="4"/>
  <c r="DX353" i="4"/>
  <c r="CW353" i="4"/>
  <c r="CX353" i="4"/>
  <c r="DY353" i="4"/>
  <c r="EA353" i="4"/>
  <c r="DX354" i="4"/>
  <c r="CW354" i="4"/>
  <c r="CX354" i="4"/>
  <c r="DY354" i="4"/>
  <c r="EA354" i="4"/>
  <c r="DX355" i="4"/>
  <c r="CW355" i="4"/>
  <c r="CX355" i="4"/>
  <c r="DY355" i="4"/>
  <c r="EA355" i="4"/>
  <c r="DX356" i="4"/>
  <c r="CW356" i="4"/>
  <c r="CX356" i="4"/>
  <c r="DY356" i="4"/>
  <c r="EA356" i="4"/>
  <c r="DX357" i="4"/>
  <c r="CW357" i="4"/>
  <c r="CX357" i="4"/>
  <c r="DY357" i="4"/>
  <c r="EA357" i="4"/>
  <c r="DX358" i="4"/>
  <c r="CW358" i="4"/>
  <c r="CX358" i="4"/>
  <c r="DY358" i="4"/>
  <c r="EA358" i="4"/>
  <c r="DX359" i="4"/>
  <c r="CW359" i="4"/>
  <c r="CX359" i="4"/>
  <c r="DY359" i="4"/>
  <c r="EA359" i="4"/>
  <c r="DX360" i="4"/>
  <c r="CW360" i="4"/>
  <c r="CX360" i="4"/>
  <c r="DY360" i="4"/>
  <c r="EA360" i="4"/>
  <c r="DX361" i="4"/>
  <c r="CW361" i="4"/>
  <c r="CX361" i="4"/>
  <c r="DY361" i="4"/>
  <c r="EA361" i="4"/>
  <c r="DX362" i="4"/>
  <c r="CW362" i="4"/>
  <c r="CX362" i="4"/>
  <c r="DY362" i="4"/>
  <c r="EA362" i="4"/>
  <c r="DX363" i="4"/>
  <c r="CW363" i="4"/>
  <c r="CX363" i="4"/>
  <c r="DY363" i="4"/>
  <c r="EA363" i="4"/>
  <c r="DX364" i="4"/>
  <c r="CW364" i="4"/>
  <c r="CX364" i="4"/>
  <c r="DY364" i="4"/>
  <c r="EA364" i="4"/>
  <c r="DX365" i="4"/>
  <c r="CW365" i="4"/>
  <c r="CX365" i="4"/>
  <c r="DY365" i="4"/>
  <c r="EA365" i="4"/>
  <c r="DX366" i="4"/>
  <c r="CW366" i="4"/>
  <c r="CX366" i="4"/>
  <c r="DY366" i="4"/>
  <c r="EA366" i="4"/>
  <c r="DX367" i="4"/>
  <c r="CW367" i="4"/>
  <c r="CX367" i="4"/>
  <c r="DY367" i="4"/>
  <c r="EA367" i="4"/>
  <c r="DX368" i="4"/>
  <c r="CW368" i="4"/>
  <c r="CX368" i="4"/>
  <c r="DY368" i="4"/>
  <c r="EA368" i="4"/>
  <c r="DX369" i="4"/>
  <c r="CW369" i="4"/>
  <c r="CX369" i="4"/>
  <c r="DY369" i="4"/>
  <c r="EA369" i="4"/>
  <c r="DX370" i="4"/>
  <c r="CW370" i="4"/>
  <c r="CX370" i="4"/>
  <c r="DY370" i="4"/>
  <c r="EA370" i="4"/>
  <c r="DX371" i="4"/>
  <c r="CW371" i="4"/>
  <c r="CX371" i="4"/>
  <c r="DY371" i="4"/>
  <c r="EA371" i="4"/>
  <c r="DX372" i="4"/>
  <c r="CW372" i="4"/>
  <c r="CX372" i="4"/>
  <c r="DY372" i="4"/>
  <c r="EA372" i="4"/>
  <c r="DX373" i="4"/>
  <c r="CW373" i="4"/>
  <c r="CX373" i="4"/>
  <c r="DY373" i="4"/>
  <c r="EA373" i="4"/>
  <c r="DX374" i="4"/>
  <c r="CW374" i="4"/>
  <c r="CX374" i="4"/>
  <c r="DY374" i="4"/>
  <c r="EA374" i="4"/>
  <c r="DX375" i="4"/>
  <c r="CW375" i="4"/>
  <c r="CX375" i="4"/>
  <c r="DY375" i="4"/>
  <c r="EA375" i="4"/>
  <c r="DX376" i="4"/>
  <c r="CW376" i="4"/>
  <c r="CX376" i="4"/>
  <c r="DY376" i="4"/>
  <c r="EA376" i="4"/>
  <c r="DX377" i="4"/>
  <c r="CW377" i="4"/>
  <c r="CX377" i="4"/>
  <c r="DY377" i="4"/>
  <c r="EA377" i="4"/>
  <c r="DX378" i="4"/>
  <c r="CW378" i="4"/>
  <c r="CX378" i="4"/>
  <c r="DY378" i="4"/>
  <c r="EA378" i="4"/>
  <c r="DX379" i="4"/>
  <c r="CW379" i="4"/>
  <c r="CX379" i="4"/>
  <c r="DY379" i="4"/>
  <c r="EA379" i="4"/>
  <c r="DX380" i="4"/>
  <c r="CW380" i="4"/>
  <c r="CX380" i="4"/>
  <c r="DY380" i="4"/>
  <c r="EA380" i="4"/>
  <c r="DX381" i="4"/>
  <c r="CW381" i="4"/>
  <c r="CX381" i="4"/>
  <c r="DY381" i="4"/>
  <c r="EA381" i="4"/>
  <c r="DX382" i="4"/>
  <c r="CW382" i="4"/>
  <c r="CX382" i="4"/>
  <c r="DY382" i="4"/>
  <c r="EA382" i="4"/>
  <c r="DX383" i="4"/>
  <c r="CW383" i="4"/>
  <c r="CX383" i="4"/>
  <c r="DY383" i="4"/>
  <c r="EA383" i="4"/>
  <c r="DX384" i="4"/>
  <c r="CW384" i="4"/>
  <c r="CX384" i="4"/>
  <c r="DY384" i="4"/>
  <c r="EA384" i="4"/>
  <c r="DX385" i="4"/>
  <c r="CW385" i="4"/>
  <c r="CX385" i="4"/>
  <c r="DY385" i="4"/>
  <c r="EA385" i="4"/>
  <c r="DX386" i="4"/>
  <c r="CW386" i="4"/>
  <c r="CX386" i="4"/>
  <c r="DY386" i="4"/>
  <c r="EA386" i="4"/>
  <c r="DX387" i="4"/>
  <c r="CW387" i="4"/>
  <c r="CX387" i="4"/>
  <c r="DY387" i="4"/>
  <c r="EA387" i="4"/>
  <c r="DX388" i="4"/>
  <c r="CW388" i="4"/>
  <c r="CX388" i="4"/>
  <c r="DY388" i="4"/>
  <c r="EA388" i="4"/>
  <c r="DX389" i="4"/>
  <c r="CW389" i="4"/>
  <c r="CX389" i="4"/>
  <c r="DY389" i="4"/>
  <c r="EA389" i="4"/>
  <c r="DX390" i="4"/>
  <c r="CW390" i="4"/>
  <c r="CX390" i="4"/>
  <c r="DY390" i="4"/>
  <c r="EA390" i="4"/>
  <c r="DX391" i="4"/>
  <c r="CW391" i="4"/>
  <c r="CX391" i="4"/>
  <c r="DY391" i="4"/>
  <c r="EA391" i="4"/>
  <c r="DX392" i="4"/>
  <c r="CW392" i="4"/>
  <c r="CX392" i="4"/>
  <c r="DY392" i="4"/>
  <c r="EA392" i="4"/>
  <c r="DX393" i="4"/>
  <c r="CW393" i="4"/>
  <c r="CX393" i="4"/>
  <c r="DY393" i="4"/>
  <c r="EA393" i="4"/>
  <c r="DX394" i="4"/>
  <c r="CW394" i="4"/>
  <c r="CX394" i="4"/>
  <c r="DY394" i="4"/>
  <c r="EA394" i="4"/>
  <c r="DX395" i="4"/>
  <c r="CW395" i="4"/>
  <c r="CX395" i="4"/>
  <c r="DY395" i="4"/>
  <c r="EA395" i="4"/>
  <c r="DX396" i="4"/>
  <c r="CW396" i="4"/>
  <c r="CX396" i="4"/>
  <c r="DY396" i="4"/>
  <c r="EA396" i="4"/>
  <c r="DX397" i="4"/>
  <c r="CW397" i="4"/>
  <c r="CX397" i="4"/>
  <c r="DY397" i="4"/>
  <c r="EA397" i="4"/>
  <c r="DX398" i="4"/>
  <c r="CW398" i="4"/>
  <c r="CX398" i="4"/>
  <c r="DY398" i="4"/>
  <c r="EA398" i="4"/>
  <c r="DX399" i="4"/>
  <c r="CW399" i="4"/>
  <c r="CX399" i="4"/>
  <c r="DY399" i="4"/>
  <c r="EA399" i="4"/>
  <c r="DX400" i="4"/>
  <c r="CW400" i="4"/>
  <c r="CX400" i="4"/>
  <c r="DY400" i="4"/>
  <c r="EA400" i="4"/>
  <c r="DX401" i="4"/>
  <c r="CW401" i="4"/>
  <c r="CX401" i="4"/>
  <c r="DY401" i="4"/>
  <c r="EA401" i="4"/>
  <c r="DX402" i="4"/>
  <c r="CW402" i="4"/>
  <c r="CX402" i="4"/>
  <c r="DY402" i="4"/>
  <c r="EA402" i="4"/>
  <c r="DX403" i="4"/>
  <c r="CW403" i="4"/>
  <c r="CX403" i="4"/>
  <c r="DY403" i="4"/>
  <c r="EA403" i="4"/>
  <c r="DX404" i="4"/>
  <c r="CW404" i="4"/>
  <c r="CX404" i="4"/>
  <c r="DY404" i="4"/>
  <c r="EA404" i="4"/>
  <c r="DX405" i="4"/>
  <c r="CW405" i="4"/>
  <c r="CX405" i="4"/>
  <c r="DY405" i="4"/>
  <c r="EA405" i="4"/>
  <c r="DX406" i="4"/>
  <c r="CW406" i="4"/>
  <c r="CX406" i="4"/>
  <c r="DY406" i="4"/>
  <c r="EA406" i="4"/>
  <c r="DX407" i="4"/>
  <c r="CW407" i="4"/>
  <c r="CX407" i="4"/>
  <c r="DY407" i="4"/>
  <c r="EA407" i="4"/>
  <c r="DX408" i="4"/>
  <c r="CW408" i="4"/>
  <c r="CX408" i="4"/>
  <c r="DY408" i="4"/>
  <c r="EA408" i="4"/>
  <c r="DX409" i="4"/>
  <c r="CW409" i="4"/>
  <c r="CX409" i="4"/>
  <c r="DY409" i="4"/>
  <c r="EA409" i="4"/>
  <c r="DX410" i="4"/>
  <c r="CW410" i="4"/>
  <c r="CX410" i="4"/>
  <c r="DY410" i="4"/>
  <c r="EA410" i="4"/>
  <c r="DX411" i="4"/>
  <c r="CW411" i="4"/>
  <c r="CX411" i="4"/>
  <c r="DY411" i="4"/>
  <c r="EA411" i="4"/>
  <c r="DX412" i="4"/>
  <c r="CW412" i="4"/>
  <c r="CX412" i="4"/>
  <c r="DY412" i="4"/>
  <c r="EA412" i="4"/>
  <c r="DX413" i="4"/>
  <c r="CW413" i="4"/>
  <c r="CX413" i="4"/>
  <c r="DY413" i="4"/>
  <c r="EA413" i="4"/>
  <c r="DX414" i="4"/>
  <c r="CW414" i="4"/>
  <c r="CX414" i="4"/>
  <c r="DY414" i="4"/>
  <c r="EA414" i="4"/>
  <c r="DX415" i="4"/>
  <c r="CW415" i="4"/>
  <c r="CX415" i="4"/>
  <c r="DY415" i="4"/>
  <c r="EA415" i="4"/>
  <c r="DX416" i="4"/>
  <c r="CW416" i="4"/>
  <c r="CX416" i="4"/>
  <c r="DY416" i="4"/>
  <c r="EA416" i="4"/>
  <c r="DX417" i="4"/>
  <c r="CW417" i="4"/>
  <c r="CX417" i="4"/>
  <c r="DY417" i="4"/>
  <c r="EA417" i="4"/>
  <c r="DX418" i="4"/>
  <c r="CW418" i="4"/>
  <c r="CX418" i="4"/>
  <c r="DY418" i="4"/>
  <c r="EA418" i="4"/>
  <c r="DX419" i="4"/>
  <c r="CW419" i="4"/>
  <c r="CX419" i="4"/>
  <c r="DY419" i="4"/>
  <c r="EA419" i="4"/>
  <c r="DX420" i="4"/>
  <c r="CW420" i="4"/>
  <c r="CX420" i="4"/>
  <c r="DY420" i="4"/>
  <c r="EA420" i="4"/>
  <c r="DX421" i="4"/>
  <c r="CW421" i="4"/>
  <c r="CX421" i="4"/>
  <c r="DY421" i="4"/>
  <c r="EA421" i="4"/>
  <c r="DX422" i="4"/>
  <c r="CW422" i="4"/>
  <c r="CX422" i="4"/>
  <c r="DY422" i="4"/>
  <c r="EA422" i="4"/>
  <c r="DX423" i="4"/>
  <c r="CW423" i="4"/>
  <c r="CX423" i="4"/>
  <c r="DY423" i="4"/>
  <c r="EA423" i="4"/>
  <c r="DX424" i="4"/>
  <c r="CW424" i="4"/>
  <c r="CX424" i="4"/>
  <c r="DY424" i="4"/>
  <c r="EA424" i="4"/>
  <c r="DX425" i="4"/>
  <c r="CW425" i="4"/>
  <c r="CX425" i="4"/>
  <c r="DY425" i="4"/>
  <c r="EA425" i="4"/>
  <c r="DX426" i="4"/>
  <c r="CW426" i="4"/>
  <c r="CX426" i="4"/>
  <c r="DY426" i="4"/>
  <c r="EA426" i="4"/>
  <c r="DX427" i="4"/>
  <c r="CW427" i="4"/>
  <c r="CX427" i="4"/>
  <c r="DY427" i="4"/>
  <c r="EA427" i="4"/>
  <c r="DX428" i="4"/>
  <c r="CW428" i="4"/>
  <c r="CX428" i="4"/>
  <c r="DY428" i="4"/>
  <c r="EA428" i="4"/>
  <c r="DX429" i="4"/>
  <c r="CW429" i="4"/>
  <c r="CX429" i="4"/>
  <c r="DY429" i="4"/>
  <c r="EA429" i="4"/>
  <c r="DX430" i="4"/>
  <c r="CW430" i="4"/>
  <c r="CX430" i="4"/>
  <c r="DY430" i="4"/>
  <c r="EA430" i="4"/>
  <c r="DX431" i="4"/>
  <c r="CW431" i="4"/>
  <c r="CX431" i="4"/>
  <c r="DY431" i="4"/>
  <c r="EA431" i="4"/>
  <c r="DX432" i="4"/>
  <c r="CW432" i="4"/>
  <c r="CX432" i="4"/>
  <c r="DY432" i="4"/>
  <c r="EA432" i="4"/>
  <c r="DX433" i="4"/>
  <c r="CW433" i="4"/>
  <c r="CX433" i="4"/>
  <c r="DY433" i="4"/>
  <c r="EA433" i="4"/>
  <c r="DX434" i="4"/>
  <c r="CW434" i="4"/>
  <c r="CX434" i="4"/>
  <c r="DY434" i="4"/>
  <c r="EA434" i="4"/>
  <c r="DX435" i="4"/>
  <c r="CW435" i="4"/>
  <c r="CX435" i="4"/>
  <c r="DY435" i="4"/>
  <c r="EA435" i="4"/>
  <c r="DX436" i="4"/>
  <c r="CW436" i="4"/>
  <c r="CX436" i="4"/>
  <c r="DY436" i="4"/>
  <c r="EA436" i="4"/>
  <c r="DX437" i="4"/>
  <c r="CW437" i="4"/>
  <c r="CX437" i="4"/>
  <c r="DY437" i="4"/>
  <c r="EA437" i="4"/>
  <c r="DX438" i="4"/>
  <c r="CW438" i="4"/>
  <c r="CX438" i="4"/>
  <c r="DY438" i="4"/>
  <c r="EA438" i="4"/>
  <c r="DX439" i="4"/>
  <c r="CW439" i="4"/>
  <c r="CX439" i="4"/>
  <c r="DY439" i="4"/>
  <c r="EA439" i="4"/>
  <c r="DX440" i="4"/>
  <c r="CW440" i="4"/>
  <c r="CX440" i="4"/>
  <c r="DY440" i="4"/>
  <c r="EA440" i="4"/>
  <c r="DX441" i="4"/>
  <c r="CW441" i="4"/>
  <c r="CX441" i="4"/>
  <c r="DY441" i="4"/>
  <c r="EA441" i="4"/>
  <c r="DX442" i="4"/>
  <c r="CW442" i="4"/>
  <c r="CX442" i="4"/>
  <c r="DY442" i="4"/>
  <c r="EA442" i="4"/>
  <c r="DX443" i="4"/>
  <c r="CW443" i="4"/>
  <c r="CX443" i="4"/>
  <c r="DY443" i="4"/>
  <c r="EA443" i="4"/>
  <c r="DX444" i="4"/>
  <c r="CW444" i="4"/>
  <c r="CX444" i="4"/>
  <c r="DY444" i="4"/>
  <c r="EA444" i="4"/>
  <c r="DX445" i="4"/>
  <c r="CW445" i="4"/>
  <c r="CX445" i="4"/>
  <c r="DY445" i="4"/>
  <c r="EA445" i="4"/>
  <c r="DX446" i="4"/>
  <c r="CW446" i="4"/>
  <c r="CX446" i="4"/>
  <c r="DY446" i="4"/>
  <c r="EA446" i="4"/>
  <c r="DX447" i="4"/>
  <c r="CW447" i="4"/>
  <c r="CX447" i="4"/>
  <c r="DY447" i="4"/>
  <c r="EA447" i="4"/>
  <c r="DX448" i="4"/>
  <c r="CW448" i="4"/>
  <c r="CX448" i="4"/>
  <c r="DY448" i="4"/>
  <c r="EA448" i="4"/>
  <c r="DX449" i="4"/>
  <c r="CW449" i="4"/>
  <c r="CX449" i="4"/>
  <c r="DY449" i="4"/>
  <c r="EA449" i="4"/>
  <c r="DX450" i="4"/>
  <c r="CW450" i="4"/>
  <c r="CX450" i="4"/>
  <c r="DY450" i="4"/>
  <c r="EA450" i="4"/>
  <c r="DX451" i="4"/>
  <c r="CW451" i="4"/>
  <c r="CX451" i="4"/>
  <c r="DY451" i="4"/>
  <c r="EA451" i="4"/>
  <c r="DX452" i="4"/>
  <c r="CW452" i="4"/>
  <c r="CX452" i="4"/>
  <c r="DY452" i="4"/>
  <c r="EA452" i="4"/>
  <c r="DX453" i="4"/>
  <c r="CW453" i="4"/>
  <c r="CX453" i="4"/>
  <c r="DY453" i="4"/>
  <c r="EA453" i="4"/>
  <c r="DX454" i="4"/>
  <c r="CW454" i="4"/>
  <c r="CX454" i="4"/>
  <c r="DY454" i="4"/>
  <c r="EA454" i="4"/>
  <c r="DX455" i="4"/>
  <c r="CW455" i="4"/>
  <c r="CX455" i="4"/>
  <c r="DY455" i="4"/>
  <c r="EA455" i="4"/>
  <c r="DX456" i="4"/>
  <c r="CW456" i="4"/>
  <c r="CX456" i="4"/>
  <c r="DY456" i="4"/>
  <c r="EA456" i="4"/>
  <c r="DX457" i="4"/>
  <c r="CW457" i="4"/>
  <c r="CX457" i="4"/>
  <c r="DY457" i="4"/>
  <c r="EA457" i="4"/>
  <c r="DX458" i="4"/>
  <c r="CW458" i="4"/>
  <c r="CX458" i="4"/>
  <c r="DY458" i="4"/>
  <c r="EA458" i="4"/>
  <c r="DX459" i="4"/>
  <c r="CW459" i="4"/>
  <c r="CX459" i="4"/>
  <c r="DY459" i="4"/>
  <c r="EA459" i="4"/>
  <c r="DX460" i="4"/>
  <c r="CW460" i="4"/>
  <c r="CX460" i="4"/>
  <c r="DY460" i="4"/>
  <c r="EA460" i="4"/>
  <c r="DX461" i="4"/>
  <c r="CW461" i="4"/>
  <c r="CX461" i="4"/>
  <c r="DY461" i="4"/>
  <c r="EA461" i="4"/>
  <c r="DX462" i="4"/>
  <c r="CW462" i="4"/>
  <c r="CX462" i="4"/>
  <c r="DY462" i="4"/>
  <c r="EA462" i="4"/>
  <c r="DX463" i="4"/>
  <c r="CW463" i="4"/>
  <c r="CX463" i="4"/>
  <c r="DY463" i="4"/>
  <c r="EA463" i="4"/>
  <c r="DX464" i="4"/>
  <c r="CW464" i="4"/>
  <c r="CX464" i="4"/>
  <c r="DY464" i="4"/>
  <c r="EA464" i="4"/>
  <c r="DX465" i="4"/>
  <c r="CW465" i="4"/>
  <c r="CX465" i="4"/>
  <c r="DY465" i="4"/>
  <c r="EA465" i="4"/>
  <c r="DX466" i="4"/>
  <c r="CW466" i="4"/>
  <c r="CX466" i="4"/>
  <c r="DY466" i="4"/>
  <c r="EA466" i="4"/>
  <c r="DX467" i="4"/>
  <c r="CW467" i="4"/>
  <c r="CX467" i="4"/>
  <c r="DY467" i="4"/>
  <c r="EA467" i="4"/>
  <c r="DX468" i="4"/>
  <c r="CW468" i="4"/>
  <c r="CX468" i="4"/>
  <c r="DY468" i="4"/>
  <c r="EA468" i="4"/>
  <c r="DX469" i="4"/>
  <c r="CW469" i="4"/>
  <c r="CX469" i="4"/>
  <c r="DY469" i="4"/>
  <c r="EA469" i="4"/>
  <c r="DX470" i="4"/>
  <c r="CW470" i="4"/>
  <c r="CX470" i="4"/>
  <c r="DY470" i="4"/>
  <c r="EA470" i="4"/>
  <c r="DX471" i="4"/>
  <c r="CW471" i="4"/>
  <c r="CX471" i="4"/>
  <c r="DY471" i="4"/>
  <c r="EA471" i="4"/>
  <c r="DX472" i="4"/>
  <c r="CW472" i="4"/>
  <c r="CX472" i="4"/>
  <c r="DY472" i="4"/>
  <c r="EA472" i="4"/>
  <c r="DX473" i="4"/>
  <c r="CW473" i="4"/>
  <c r="CX473" i="4"/>
  <c r="DY473" i="4"/>
  <c r="EA473" i="4"/>
  <c r="DX474" i="4"/>
  <c r="CW474" i="4"/>
  <c r="CX474" i="4"/>
  <c r="DY474" i="4"/>
  <c r="EA474" i="4"/>
  <c r="DX475" i="4"/>
  <c r="CW475" i="4"/>
  <c r="CX475" i="4"/>
  <c r="DY475" i="4"/>
  <c r="EA475" i="4"/>
  <c r="DX476" i="4"/>
  <c r="CW476" i="4"/>
  <c r="CX476" i="4"/>
  <c r="DY476" i="4"/>
  <c r="EA476" i="4"/>
  <c r="DX477" i="4"/>
  <c r="CW477" i="4"/>
  <c r="CX477" i="4"/>
  <c r="DY477" i="4"/>
  <c r="EA477" i="4"/>
  <c r="DX478" i="4"/>
  <c r="CW478" i="4"/>
  <c r="CX478" i="4"/>
  <c r="DY478" i="4"/>
  <c r="EA478" i="4"/>
  <c r="DX479" i="4"/>
  <c r="CW479" i="4"/>
  <c r="CX479" i="4"/>
  <c r="DY479" i="4"/>
  <c r="EA479" i="4"/>
  <c r="DX480" i="4"/>
  <c r="CW480" i="4"/>
  <c r="CX480" i="4"/>
  <c r="DY480" i="4"/>
  <c r="EA480" i="4"/>
  <c r="DX481" i="4"/>
  <c r="CW481" i="4"/>
  <c r="CX481" i="4"/>
  <c r="DY481" i="4"/>
  <c r="EA481" i="4"/>
  <c r="DX482" i="4"/>
  <c r="CW482" i="4"/>
  <c r="CX482" i="4"/>
  <c r="DY482" i="4"/>
  <c r="EA482" i="4"/>
  <c r="DX483" i="4"/>
  <c r="CW483" i="4"/>
  <c r="CX483" i="4"/>
  <c r="DY483" i="4"/>
  <c r="EA483" i="4"/>
  <c r="DX484" i="4"/>
  <c r="CW484" i="4"/>
  <c r="CX484" i="4"/>
  <c r="DY484" i="4"/>
  <c r="EA484" i="4"/>
  <c r="DX485" i="4"/>
  <c r="CW485" i="4"/>
  <c r="CX485" i="4"/>
  <c r="DY485" i="4"/>
  <c r="EA485" i="4"/>
  <c r="DX486" i="4"/>
  <c r="CW486" i="4"/>
  <c r="CX486" i="4"/>
  <c r="DY486" i="4"/>
  <c r="EA486" i="4"/>
  <c r="DX487" i="4"/>
  <c r="CW487" i="4"/>
  <c r="CX487" i="4"/>
  <c r="DY487" i="4"/>
  <c r="EA487" i="4"/>
  <c r="DX488" i="4"/>
  <c r="CW488" i="4"/>
  <c r="CX488" i="4"/>
  <c r="DY488" i="4"/>
  <c r="EA488" i="4"/>
  <c r="DX489" i="4"/>
  <c r="CW489" i="4"/>
  <c r="CX489" i="4"/>
  <c r="DY489" i="4"/>
  <c r="EA489" i="4"/>
  <c r="DX490" i="4"/>
  <c r="CW490" i="4"/>
  <c r="CX490" i="4"/>
  <c r="DY490" i="4"/>
  <c r="EA490" i="4"/>
  <c r="DX491" i="4"/>
  <c r="CW491" i="4"/>
  <c r="CX491" i="4"/>
  <c r="DY491" i="4"/>
  <c r="EA491" i="4"/>
  <c r="DX492" i="4"/>
  <c r="CW492" i="4"/>
  <c r="CX492" i="4"/>
  <c r="DY492" i="4"/>
  <c r="EA492" i="4"/>
  <c r="DX493" i="4"/>
  <c r="CW493" i="4"/>
  <c r="CX493" i="4"/>
  <c r="DY493" i="4"/>
  <c r="EA493" i="4"/>
  <c r="DX494" i="4"/>
  <c r="CW494" i="4"/>
  <c r="CX494" i="4"/>
  <c r="DY494" i="4"/>
  <c r="EA494" i="4"/>
  <c r="DX495" i="4"/>
  <c r="CW495" i="4"/>
  <c r="CX495" i="4"/>
  <c r="DY495" i="4"/>
  <c r="EA495" i="4"/>
  <c r="DX496" i="4"/>
  <c r="CW496" i="4"/>
  <c r="CX496" i="4"/>
  <c r="DY496" i="4"/>
  <c r="EA496" i="4"/>
  <c r="DX497" i="4"/>
  <c r="CW497" i="4"/>
  <c r="CX497" i="4"/>
  <c r="DY497" i="4"/>
  <c r="EA497" i="4"/>
  <c r="DX498" i="4"/>
  <c r="CW498" i="4"/>
  <c r="CX498" i="4"/>
  <c r="DY498" i="4"/>
  <c r="EA498" i="4"/>
  <c r="DX499" i="4"/>
  <c r="CW499" i="4"/>
  <c r="CX499" i="4"/>
  <c r="DY499" i="4"/>
  <c r="EA499" i="4"/>
  <c r="DX500" i="4"/>
  <c r="CW500" i="4"/>
  <c r="CX500" i="4"/>
  <c r="DY500" i="4"/>
  <c r="EA500" i="4"/>
  <c r="DX501" i="4"/>
  <c r="CW501" i="4"/>
  <c r="CX501" i="4"/>
  <c r="DY501" i="4"/>
  <c r="EA501" i="4"/>
  <c r="DX502" i="4"/>
  <c r="CW502" i="4"/>
  <c r="CX502" i="4"/>
  <c r="DY502" i="4"/>
  <c r="EA502" i="4"/>
  <c r="DX503" i="4"/>
  <c r="CW503" i="4"/>
  <c r="CX503" i="4"/>
  <c r="DY503" i="4"/>
  <c r="EA503" i="4"/>
  <c r="DX504" i="4"/>
  <c r="CW504" i="4"/>
  <c r="CX504" i="4"/>
  <c r="DY504" i="4"/>
  <c r="EA504" i="4"/>
  <c r="DX505" i="4"/>
  <c r="CW505" i="4"/>
  <c r="CX505" i="4"/>
  <c r="DY505" i="4"/>
  <c r="EA505" i="4"/>
  <c r="DX506" i="4"/>
  <c r="CW506" i="4"/>
  <c r="CX506" i="4"/>
  <c r="DY506" i="4"/>
  <c r="EA506" i="4"/>
  <c r="DX507" i="4"/>
  <c r="CW507" i="4"/>
  <c r="CX507" i="4"/>
  <c r="DY507" i="4"/>
  <c r="EA507" i="4"/>
  <c r="DX508" i="4"/>
  <c r="CW508" i="4"/>
  <c r="CX508" i="4"/>
  <c r="DY508" i="4"/>
  <c r="EA508" i="4"/>
  <c r="DX509" i="4"/>
  <c r="CW509" i="4"/>
  <c r="CX509" i="4"/>
  <c r="DY509" i="4"/>
  <c r="EA509" i="4"/>
  <c r="DX510" i="4"/>
  <c r="CW510" i="4"/>
  <c r="CX510" i="4"/>
  <c r="DY510" i="4"/>
  <c r="EA510" i="4"/>
  <c r="DX511" i="4"/>
  <c r="CW511" i="4"/>
  <c r="CX511" i="4"/>
  <c r="DY511" i="4"/>
  <c r="EA511" i="4"/>
  <c r="DX512" i="4"/>
  <c r="CW512" i="4"/>
  <c r="CX512" i="4"/>
  <c r="DY512" i="4"/>
  <c r="EA512" i="4"/>
  <c r="DX513" i="4"/>
  <c r="CW513" i="4"/>
  <c r="CX513" i="4"/>
  <c r="DY513" i="4"/>
  <c r="EA513" i="4"/>
  <c r="DX514" i="4"/>
  <c r="CW514" i="4"/>
  <c r="CX514" i="4"/>
  <c r="DY514" i="4"/>
  <c r="EA514" i="4"/>
  <c r="DX515" i="4"/>
  <c r="CW515" i="4"/>
  <c r="CX515" i="4"/>
  <c r="DY515" i="4"/>
  <c r="EA515" i="4"/>
  <c r="DX516" i="4"/>
  <c r="CW516" i="4"/>
  <c r="CX516" i="4"/>
  <c r="DY516" i="4"/>
  <c r="EA516" i="4"/>
  <c r="DX517" i="4"/>
  <c r="CW517" i="4"/>
  <c r="CX517" i="4"/>
  <c r="DY517" i="4"/>
  <c r="EA517" i="4"/>
  <c r="DX518" i="4"/>
  <c r="CW518" i="4"/>
  <c r="CX518" i="4"/>
  <c r="DY518" i="4"/>
  <c r="EA518" i="4"/>
  <c r="DX519" i="4"/>
  <c r="CW519" i="4"/>
  <c r="CX519" i="4"/>
  <c r="DY519" i="4"/>
  <c r="EA519" i="4"/>
  <c r="DX520" i="4"/>
  <c r="CW520" i="4"/>
  <c r="CX520" i="4"/>
  <c r="DY520" i="4"/>
  <c r="EA520" i="4"/>
  <c r="DX521" i="4"/>
  <c r="CW521" i="4"/>
  <c r="CX521" i="4"/>
  <c r="DY521" i="4"/>
  <c r="EA521" i="4"/>
  <c r="DX522" i="4"/>
  <c r="CW522" i="4"/>
  <c r="CX522" i="4"/>
  <c r="DY522" i="4"/>
  <c r="EA522" i="4"/>
  <c r="DX523" i="4"/>
  <c r="CW523" i="4"/>
  <c r="CX523" i="4"/>
  <c r="DY523" i="4"/>
  <c r="EA523" i="4"/>
  <c r="DX524" i="4"/>
  <c r="CW524" i="4"/>
  <c r="CX524" i="4"/>
  <c r="DY524" i="4"/>
  <c r="EA524" i="4"/>
  <c r="DX525" i="4"/>
  <c r="CW525" i="4"/>
  <c r="CX525" i="4"/>
  <c r="DY525" i="4"/>
  <c r="EA525" i="4"/>
  <c r="DX526" i="4"/>
  <c r="CW526" i="4"/>
  <c r="CX526" i="4"/>
  <c r="DY526" i="4"/>
  <c r="EA526" i="4"/>
  <c r="DX527" i="4"/>
  <c r="CW527" i="4"/>
  <c r="CX527" i="4"/>
  <c r="DY527" i="4"/>
  <c r="EA527" i="4"/>
  <c r="DX528" i="4"/>
  <c r="CW528" i="4"/>
  <c r="CX528" i="4"/>
  <c r="DY528" i="4"/>
  <c r="EA528" i="4"/>
  <c r="DX529" i="4"/>
  <c r="CW529" i="4"/>
  <c r="CX529" i="4"/>
  <c r="DY529" i="4"/>
  <c r="EA529" i="4"/>
  <c r="DX530" i="4"/>
  <c r="CW530" i="4"/>
  <c r="CX530" i="4"/>
  <c r="DY530" i="4"/>
  <c r="EA530" i="4"/>
  <c r="DX531" i="4"/>
  <c r="CW531" i="4"/>
  <c r="CX531" i="4"/>
  <c r="DY531" i="4"/>
  <c r="EA531" i="4"/>
  <c r="DX532" i="4"/>
  <c r="CW532" i="4"/>
  <c r="CX532" i="4"/>
  <c r="DY532" i="4"/>
  <c r="EA532" i="4"/>
  <c r="DX533" i="4"/>
  <c r="CW533" i="4"/>
  <c r="CX533" i="4"/>
  <c r="DY533" i="4"/>
  <c r="EA533" i="4"/>
  <c r="DX534" i="4"/>
  <c r="CW534" i="4"/>
  <c r="CX534" i="4"/>
  <c r="DY534" i="4"/>
  <c r="EA534" i="4"/>
  <c r="DX535" i="4"/>
  <c r="CW535" i="4"/>
  <c r="CX535" i="4"/>
  <c r="DY535" i="4"/>
  <c r="EA535" i="4"/>
  <c r="DX536" i="4"/>
  <c r="CW536" i="4"/>
  <c r="CX536" i="4"/>
  <c r="DY536" i="4"/>
  <c r="EA536" i="4"/>
  <c r="DX537" i="4"/>
  <c r="CW537" i="4"/>
  <c r="CX537" i="4"/>
  <c r="DY537" i="4"/>
  <c r="EA537" i="4"/>
  <c r="DX538" i="4"/>
  <c r="CW538" i="4"/>
  <c r="CX538" i="4"/>
  <c r="DY538" i="4"/>
  <c r="EA538" i="4"/>
  <c r="DX539" i="4"/>
  <c r="CW539" i="4"/>
  <c r="CX539" i="4"/>
  <c r="DY539" i="4"/>
  <c r="EA539" i="4"/>
  <c r="DX540" i="4"/>
  <c r="CW540" i="4"/>
  <c r="CX540" i="4"/>
  <c r="DY540" i="4"/>
  <c r="EA540" i="4"/>
  <c r="DX541" i="4"/>
  <c r="CW541" i="4"/>
  <c r="CX541" i="4"/>
  <c r="DY541" i="4"/>
  <c r="EA541" i="4"/>
  <c r="DX542" i="4"/>
  <c r="CW542" i="4"/>
  <c r="CX542" i="4"/>
  <c r="DY542" i="4"/>
  <c r="EA542" i="4"/>
  <c r="DX543" i="4"/>
  <c r="CW543" i="4"/>
  <c r="CX543" i="4"/>
  <c r="DY543" i="4"/>
  <c r="EA543" i="4"/>
  <c r="DX544" i="4"/>
  <c r="CW544" i="4"/>
  <c r="CX544" i="4"/>
  <c r="DY544" i="4"/>
  <c r="EA544" i="4"/>
  <c r="DX545" i="4"/>
  <c r="CW545" i="4"/>
  <c r="CX545" i="4"/>
  <c r="DY545" i="4"/>
  <c r="EA545" i="4"/>
  <c r="DX546" i="4"/>
  <c r="CW546" i="4"/>
  <c r="CX546" i="4"/>
  <c r="DY546" i="4"/>
  <c r="EA546" i="4"/>
  <c r="DX547" i="4"/>
  <c r="CW547" i="4"/>
  <c r="CX547" i="4"/>
  <c r="DY547" i="4"/>
  <c r="EA547" i="4"/>
  <c r="DX548" i="4"/>
  <c r="CW548" i="4"/>
  <c r="CX548" i="4"/>
  <c r="DY548" i="4"/>
  <c r="EA548" i="4"/>
  <c r="DX549" i="4"/>
  <c r="CW549" i="4"/>
  <c r="CX549" i="4"/>
  <c r="DY549" i="4"/>
  <c r="EA549" i="4"/>
  <c r="DX550" i="4"/>
  <c r="CW550" i="4"/>
  <c r="CX550" i="4"/>
  <c r="DY550" i="4"/>
  <c r="EA550" i="4"/>
  <c r="DX551" i="4"/>
  <c r="CW551" i="4"/>
  <c r="CX551" i="4"/>
  <c r="DY551" i="4"/>
  <c r="EA551" i="4"/>
  <c r="DX552" i="4"/>
  <c r="CW552" i="4"/>
  <c r="CX552" i="4"/>
  <c r="DY552" i="4"/>
  <c r="EA552" i="4"/>
  <c r="DX553" i="4"/>
  <c r="CW553" i="4"/>
  <c r="CX553" i="4"/>
  <c r="DY553" i="4"/>
  <c r="EA553" i="4"/>
  <c r="DX554" i="4"/>
  <c r="CW554" i="4"/>
  <c r="CX554" i="4"/>
  <c r="DY554" i="4"/>
  <c r="EA554" i="4"/>
  <c r="DX555" i="4"/>
  <c r="CW555" i="4"/>
  <c r="CX555" i="4"/>
  <c r="DY555" i="4"/>
  <c r="EA555" i="4"/>
  <c r="DX556" i="4"/>
  <c r="CW556" i="4"/>
  <c r="CX556" i="4"/>
  <c r="DY556" i="4"/>
  <c r="EA556" i="4"/>
  <c r="DX557" i="4"/>
  <c r="CW557" i="4"/>
  <c r="CX557" i="4"/>
  <c r="DY557" i="4"/>
  <c r="EA557" i="4"/>
  <c r="DX558" i="4"/>
  <c r="CW558" i="4"/>
  <c r="CX558" i="4"/>
  <c r="DY558" i="4"/>
  <c r="EA558" i="4"/>
  <c r="DX559" i="4"/>
  <c r="CW559" i="4"/>
  <c r="CX559" i="4"/>
  <c r="DY559" i="4"/>
  <c r="EA559" i="4"/>
  <c r="DX560" i="4"/>
  <c r="CW560" i="4"/>
  <c r="CX560" i="4"/>
  <c r="DY560" i="4"/>
  <c r="EA560" i="4"/>
  <c r="DX561" i="4"/>
  <c r="CW561" i="4"/>
  <c r="CX561" i="4"/>
  <c r="DY561" i="4"/>
  <c r="EA561" i="4"/>
  <c r="DX562" i="4"/>
  <c r="CW562" i="4"/>
  <c r="CX562" i="4"/>
  <c r="DY562" i="4"/>
  <c r="EA562" i="4"/>
  <c r="DX563" i="4"/>
  <c r="CW563" i="4"/>
  <c r="CX563" i="4"/>
  <c r="DY563" i="4"/>
  <c r="EA563" i="4"/>
  <c r="DX564" i="4"/>
  <c r="CW564" i="4"/>
  <c r="CX564" i="4"/>
  <c r="DY564" i="4"/>
  <c r="EA564" i="4"/>
  <c r="DX565" i="4"/>
  <c r="CW565" i="4"/>
  <c r="CX565" i="4"/>
  <c r="DY565" i="4"/>
  <c r="EA565" i="4"/>
  <c r="DX566" i="4"/>
  <c r="CW566" i="4"/>
  <c r="CX566" i="4"/>
  <c r="DY566" i="4"/>
  <c r="EA566" i="4"/>
  <c r="DX567" i="4"/>
  <c r="CW567" i="4"/>
  <c r="CX567" i="4"/>
  <c r="DY567" i="4"/>
  <c r="EA567" i="4"/>
  <c r="DX568" i="4"/>
  <c r="CW568" i="4"/>
  <c r="CX568" i="4"/>
  <c r="DY568" i="4"/>
  <c r="EA568" i="4"/>
  <c r="DX569" i="4"/>
  <c r="CW569" i="4"/>
  <c r="CX569" i="4"/>
  <c r="DY569" i="4"/>
  <c r="EA569" i="4"/>
  <c r="DX570" i="4"/>
  <c r="CW570" i="4"/>
  <c r="CX570" i="4"/>
  <c r="DY570" i="4"/>
  <c r="EA570" i="4"/>
  <c r="DX571" i="4"/>
  <c r="CW571" i="4"/>
  <c r="CX571" i="4"/>
  <c r="DY571" i="4"/>
  <c r="EA571" i="4"/>
  <c r="DX572" i="4"/>
  <c r="CW572" i="4"/>
  <c r="CX572" i="4"/>
  <c r="DY572" i="4"/>
  <c r="EA572" i="4"/>
  <c r="DX573" i="4"/>
  <c r="CW573" i="4"/>
  <c r="CX573" i="4"/>
  <c r="DY573" i="4"/>
  <c r="EA573" i="4"/>
  <c r="DX574" i="4"/>
  <c r="CW574" i="4"/>
  <c r="CX574" i="4"/>
  <c r="DY574" i="4"/>
  <c r="EA574" i="4"/>
  <c r="DX575" i="4"/>
  <c r="CW575" i="4"/>
  <c r="CX575" i="4"/>
  <c r="DY575" i="4"/>
  <c r="EA575" i="4"/>
  <c r="DX576" i="4"/>
  <c r="CW576" i="4"/>
  <c r="CX576" i="4"/>
  <c r="DY576" i="4"/>
  <c r="EA576" i="4"/>
  <c r="DX577" i="4"/>
  <c r="CW577" i="4"/>
  <c r="CX577" i="4"/>
  <c r="DY577" i="4"/>
  <c r="EA577" i="4"/>
  <c r="DX578" i="4"/>
  <c r="CW578" i="4"/>
  <c r="CX578" i="4"/>
  <c r="DY578" i="4"/>
  <c r="EA578" i="4"/>
  <c r="DX579" i="4"/>
  <c r="CW579" i="4"/>
  <c r="CX579" i="4"/>
  <c r="DY579" i="4"/>
  <c r="EA579" i="4"/>
  <c r="DX580" i="4"/>
  <c r="CW580" i="4"/>
  <c r="CX580" i="4"/>
  <c r="DY580" i="4"/>
  <c r="EA580" i="4"/>
  <c r="DX581" i="4"/>
  <c r="CW581" i="4"/>
  <c r="CX581" i="4"/>
  <c r="DY581" i="4"/>
  <c r="EA581" i="4"/>
  <c r="DX582" i="4"/>
  <c r="CW582" i="4"/>
  <c r="CX582" i="4"/>
  <c r="DY582" i="4"/>
  <c r="EA582" i="4"/>
  <c r="DX583" i="4"/>
  <c r="CW583" i="4"/>
  <c r="CX583" i="4"/>
  <c r="DY583" i="4"/>
  <c r="EA583" i="4"/>
  <c r="DX584" i="4"/>
  <c r="CW584" i="4"/>
  <c r="CX584" i="4"/>
  <c r="DY584" i="4"/>
  <c r="EA584" i="4"/>
  <c r="DX585" i="4"/>
  <c r="CW585" i="4"/>
  <c r="CX585" i="4"/>
  <c r="DY585" i="4"/>
  <c r="EA585" i="4"/>
  <c r="DX586" i="4"/>
  <c r="CW586" i="4"/>
  <c r="CX586" i="4"/>
  <c r="DY586" i="4"/>
  <c r="EA586" i="4"/>
  <c r="DX587" i="4"/>
  <c r="CW587" i="4"/>
  <c r="CX587" i="4"/>
  <c r="DY587" i="4"/>
  <c r="EA587" i="4"/>
  <c r="DX588" i="4"/>
  <c r="CW588" i="4"/>
  <c r="CX588" i="4"/>
  <c r="DY588" i="4"/>
  <c r="EA588" i="4"/>
  <c r="DX589" i="4"/>
  <c r="CW589" i="4"/>
  <c r="CX589" i="4"/>
  <c r="DY589" i="4"/>
  <c r="EA589" i="4"/>
  <c r="DX590" i="4"/>
  <c r="CW590" i="4"/>
  <c r="CX590" i="4"/>
  <c r="DY590" i="4"/>
  <c r="EA590" i="4"/>
  <c r="DX591" i="4"/>
  <c r="CW591" i="4"/>
  <c r="CX591" i="4"/>
  <c r="DY591" i="4"/>
  <c r="EA591" i="4"/>
  <c r="DX592" i="4"/>
  <c r="CW592" i="4"/>
  <c r="CX592" i="4"/>
  <c r="DY592" i="4"/>
  <c r="EA592" i="4"/>
  <c r="DX593" i="4"/>
  <c r="CW593" i="4"/>
  <c r="CX593" i="4"/>
  <c r="DY593" i="4"/>
  <c r="EA593" i="4"/>
  <c r="DX594" i="4"/>
  <c r="CW594" i="4"/>
  <c r="CX594" i="4"/>
  <c r="DY594" i="4"/>
  <c r="EA594" i="4"/>
  <c r="DX595" i="4"/>
  <c r="CW595" i="4"/>
  <c r="CX595" i="4"/>
  <c r="DY595" i="4"/>
  <c r="EA595" i="4"/>
  <c r="DX596" i="4"/>
  <c r="CW596" i="4"/>
  <c r="CX596" i="4"/>
  <c r="DY596" i="4"/>
  <c r="EA596" i="4"/>
  <c r="DX597" i="4"/>
  <c r="CW597" i="4"/>
  <c r="CX597" i="4"/>
  <c r="DY597" i="4"/>
  <c r="EA597" i="4"/>
  <c r="DX598" i="4"/>
  <c r="CW598" i="4"/>
  <c r="CX598" i="4"/>
  <c r="DY598" i="4"/>
  <c r="EA598" i="4"/>
  <c r="DX599" i="4"/>
  <c r="CW599" i="4"/>
  <c r="CX599" i="4"/>
  <c r="DY599" i="4"/>
  <c r="EA599" i="4"/>
  <c r="DX600" i="4"/>
  <c r="CW600" i="4"/>
  <c r="CX600" i="4"/>
  <c r="DY600" i="4"/>
  <c r="EA600" i="4"/>
  <c r="DX601" i="4"/>
  <c r="CW601" i="4"/>
  <c r="CX601" i="4"/>
  <c r="DY601" i="4"/>
  <c r="EA601" i="4"/>
  <c r="DX602" i="4"/>
  <c r="CW602" i="4"/>
  <c r="CX602" i="4"/>
  <c r="DY602" i="4"/>
  <c r="EA602" i="4"/>
  <c r="DF302" i="4"/>
  <c r="DG302" i="4"/>
  <c r="DH302" i="4"/>
  <c r="DI302" i="4"/>
  <c r="DK302" i="4"/>
  <c r="DF303" i="4"/>
  <c r="DG303" i="4"/>
  <c r="DH303" i="4"/>
  <c r="DI303" i="4"/>
  <c r="DK303" i="4"/>
  <c r="DF304" i="4"/>
  <c r="DG304" i="4"/>
  <c r="DH304" i="4"/>
  <c r="DI304" i="4"/>
  <c r="DK304" i="4"/>
  <c r="DF305" i="4"/>
  <c r="DG305" i="4"/>
  <c r="DH305" i="4"/>
  <c r="DI305" i="4"/>
  <c r="DK305" i="4"/>
  <c r="DF306" i="4"/>
  <c r="DG306" i="4"/>
  <c r="DH306" i="4"/>
  <c r="DI306" i="4"/>
  <c r="DK306" i="4"/>
  <c r="DF307" i="4"/>
  <c r="DG307" i="4"/>
  <c r="DH307" i="4"/>
  <c r="DI307" i="4"/>
  <c r="DK307" i="4"/>
  <c r="DF308" i="4"/>
  <c r="DG308" i="4"/>
  <c r="DH308" i="4"/>
  <c r="DI308" i="4"/>
  <c r="DK308" i="4"/>
  <c r="DF309" i="4"/>
  <c r="DG309" i="4"/>
  <c r="DH309" i="4"/>
  <c r="DI309" i="4"/>
  <c r="DK309" i="4"/>
  <c r="DF310" i="4"/>
  <c r="DG310" i="4"/>
  <c r="DH310" i="4"/>
  <c r="DI310" i="4"/>
  <c r="DK310" i="4"/>
  <c r="DF311" i="4"/>
  <c r="DG311" i="4"/>
  <c r="DH311" i="4"/>
  <c r="DI311" i="4"/>
  <c r="DK311" i="4"/>
  <c r="DF312" i="4"/>
  <c r="DG312" i="4"/>
  <c r="DH312" i="4"/>
  <c r="DI312" i="4"/>
  <c r="DK312" i="4"/>
  <c r="DF313" i="4"/>
  <c r="DG313" i="4"/>
  <c r="DH313" i="4"/>
  <c r="DI313" i="4"/>
  <c r="DK313" i="4"/>
  <c r="DF314" i="4"/>
  <c r="DG314" i="4"/>
  <c r="DH314" i="4"/>
  <c r="DI314" i="4"/>
  <c r="DK314" i="4"/>
  <c r="DF315" i="4"/>
  <c r="DG315" i="4"/>
  <c r="DH315" i="4"/>
  <c r="DI315" i="4"/>
  <c r="DK315" i="4"/>
  <c r="DF316" i="4"/>
  <c r="DG316" i="4"/>
  <c r="DH316" i="4"/>
  <c r="DI316" i="4"/>
  <c r="DK316" i="4"/>
  <c r="DF317" i="4"/>
  <c r="DG317" i="4"/>
  <c r="DH317" i="4"/>
  <c r="DI317" i="4"/>
  <c r="DK317" i="4"/>
  <c r="DF318" i="4"/>
  <c r="DG318" i="4"/>
  <c r="DH318" i="4"/>
  <c r="DI318" i="4"/>
  <c r="DK318" i="4"/>
  <c r="DF319" i="4"/>
  <c r="DG319" i="4"/>
  <c r="DH319" i="4"/>
  <c r="DI319" i="4"/>
  <c r="DK319" i="4"/>
  <c r="DF320" i="4"/>
  <c r="DG320" i="4"/>
  <c r="DH320" i="4"/>
  <c r="DI320" i="4"/>
  <c r="DK320" i="4"/>
  <c r="DF321" i="4"/>
  <c r="DG321" i="4"/>
  <c r="DH321" i="4"/>
  <c r="DI321" i="4"/>
  <c r="DK321" i="4"/>
  <c r="DF322" i="4"/>
  <c r="DG322" i="4"/>
  <c r="DH322" i="4"/>
  <c r="DI322" i="4"/>
  <c r="DK322" i="4"/>
  <c r="DF323" i="4"/>
  <c r="DG323" i="4"/>
  <c r="DH323" i="4"/>
  <c r="DI323" i="4"/>
  <c r="DK323" i="4"/>
  <c r="DF324" i="4"/>
  <c r="DG324" i="4"/>
  <c r="DH324" i="4"/>
  <c r="DI324" i="4"/>
  <c r="DK324" i="4"/>
  <c r="DF325" i="4"/>
  <c r="DG325" i="4"/>
  <c r="DH325" i="4"/>
  <c r="DI325" i="4"/>
  <c r="DK325" i="4"/>
  <c r="DF326" i="4"/>
  <c r="DG326" i="4"/>
  <c r="DH326" i="4"/>
  <c r="DI326" i="4"/>
  <c r="DK326" i="4"/>
  <c r="DF327" i="4"/>
  <c r="DG327" i="4"/>
  <c r="DH327" i="4"/>
  <c r="DI327" i="4"/>
  <c r="DK327" i="4"/>
  <c r="DF328" i="4"/>
  <c r="DG328" i="4"/>
  <c r="DH328" i="4"/>
  <c r="DI328" i="4"/>
  <c r="DK328" i="4"/>
  <c r="DF329" i="4"/>
  <c r="DG329" i="4"/>
  <c r="DH329" i="4"/>
  <c r="DI329" i="4"/>
  <c r="DK329" i="4"/>
  <c r="DF330" i="4"/>
  <c r="DG330" i="4"/>
  <c r="DH330" i="4"/>
  <c r="DI330" i="4"/>
  <c r="DK330" i="4"/>
  <c r="DF331" i="4"/>
  <c r="DG331" i="4"/>
  <c r="DH331" i="4"/>
  <c r="DI331" i="4"/>
  <c r="DK331" i="4"/>
  <c r="DF332" i="4"/>
  <c r="DG332" i="4"/>
  <c r="DH332" i="4"/>
  <c r="DI332" i="4"/>
  <c r="DK332" i="4"/>
  <c r="DF333" i="4"/>
  <c r="DG333" i="4"/>
  <c r="DH333" i="4"/>
  <c r="DI333" i="4"/>
  <c r="DK333" i="4"/>
  <c r="DF334" i="4"/>
  <c r="DG334" i="4"/>
  <c r="DH334" i="4"/>
  <c r="DI334" i="4"/>
  <c r="DK334" i="4"/>
  <c r="DF335" i="4"/>
  <c r="DG335" i="4"/>
  <c r="DH335" i="4"/>
  <c r="DI335" i="4"/>
  <c r="DK335" i="4"/>
  <c r="DF336" i="4"/>
  <c r="DG336" i="4"/>
  <c r="DH336" i="4"/>
  <c r="DI336" i="4"/>
  <c r="DK336" i="4"/>
  <c r="DF337" i="4"/>
  <c r="DG337" i="4"/>
  <c r="DH337" i="4"/>
  <c r="DI337" i="4"/>
  <c r="DK337" i="4"/>
  <c r="DF338" i="4"/>
  <c r="DG338" i="4"/>
  <c r="DH338" i="4"/>
  <c r="DI338" i="4"/>
  <c r="DK338" i="4"/>
  <c r="DF339" i="4"/>
  <c r="DG339" i="4"/>
  <c r="DH339" i="4"/>
  <c r="DI339" i="4"/>
  <c r="DK339" i="4"/>
  <c r="DF340" i="4"/>
  <c r="DG340" i="4"/>
  <c r="DH340" i="4"/>
  <c r="DI340" i="4"/>
  <c r="DK340" i="4"/>
  <c r="DF341" i="4"/>
  <c r="DG341" i="4"/>
  <c r="DH341" i="4"/>
  <c r="DI341" i="4"/>
  <c r="DK341" i="4"/>
  <c r="DF342" i="4"/>
  <c r="DG342" i="4"/>
  <c r="DH342" i="4"/>
  <c r="DI342" i="4"/>
  <c r="DK342" i="4"/>
  <c r="DF343" i="4"/>
  <c r="DG343" i="4"/>
  <c r="DH343" i="4"/>
  <c r="DI343" i="4"/>
  <c r="DK343" i="4"/>
  <c r="DF344" i="4"/>
  <c r="DG344" i="4"/>
  <c r="DH344" i="4"/>
  <c r="DI344" i="4"/>
  <c r="DK344" i="4"/>
  <c r="DF345" i="4"/>
  <c r="DG345" i="4"/>
  <c r="DH345" i="4"/>
  <c r="DI345" i="4"/>
  <c r="DK345" i="4"/>
  <c r="DF346" i="4"/>
  <c r="DG346" i="4"/>
  <c r="DH346" i="4"/>
  <c r="DI346" i="4"/>
  <c r="DK346" i="4"/>
  <c r="DF347" i="4"/>
  <c r="DG347" i="4"/>
  <c r="DH347" i="4"/>
  <c r="DI347" i="4"/>
  <c r="DK347" i="4"/>
  <c r="DF348" i="4"/>
  <c r="DG348" i="4"/>
  <c r="DH348" i="4"/>
  <c r="DI348" i="4"/>
  <c r="DK348" i="4"/>
  <c r="DF349" i="4"/>
  <c r="DG349" i="4"/>
  <c r="DH349" i="4"/>
  <c r="DI349" i="4"/>
  <c r="DK349" i="4"/>
  <c r="DF350" i="4"/>
  <c r="DG350" i="4"/>
  <c r="DH350" i="4"/>
  <c r="DI350" i="4"/>
  <c r="DK350" i="4"/>
  <c r="DF351" i="4"/>
  <c r="DG351" i="4"/>
  <c r="DH351" i="4"/>
  <c r="DI351" i="4"/>
  <c r="DK351" i="4"/>
  <c r="DF352" i="4"/>
  <c r="DG352" i="4"/>
  <c r="DH352" i="4"/>
  <c r="DI352" i="4"/>
  <c r="DK352" i="4"/>
  <c r="DF353" i="4"/>
  <c r="DG353" i="4"/>
  <c r="DH353" i="4"/>
  <c r="DI353" i="4"/>
  <c r="DK353" i="4"/>
  <c r="DF354" i="4"/>
  <c r="DG354" i="4"/>
  <c r="DH354" i="4"/>
  <c r="DI354" i="4"/>
  <c r="DK354" i="4"/>
  <c r="DF355" i="4"/>
  <c r="DG355" i="4"/>
  <c r="DH355" i="4"/>
  <c r="DI355" i="4"/>
  <c r="DK355" i="4"/>
  <c r="DF356" i="4"/>
  <c r="DG356" i="4"/>
  <c r="DH356" i="4"/>
  <c r="DI356" i="4"/>
  <c r="DK356" i="4"/>
  <c r="DF357" i="4"/>
  <c r="DG357" i="4"/>
  <c r="DH357" i="4"/>
  <c r="DI357" i="4"/>
  <c r="DK357" i="4"/>
  <c r="DF358" i="4"/>
  <c r="DG358" i="4"/>
  <c r="DH358" i="4"/>
  <c r="DI358" i="4"/>
  <c r="DK358" i="4"/>
  <c r="DF359" i="4"/>
  <c r="DG359" i="4"/>
  <c r="DH359" i="4"/>
  <c r="DI359" i="4"/>
  <c r="DK359" i="4"/>
  <c r="DF360" i="4"/>
  <c r="DG360" i="4"/>
  <c r="DH360" i="4"/>
  <c r="DI360" i="4"/>
  <c r="DK360" i="4"/>
  <c r="DF361" i="4"/>
  <c r="DG361" i="4"/>
  <c r="DH361" i="4"/>
  <c r="DI361" i="4"/>
  <c r="DK361" i="4"/>
  <c r="DF362" i="4"/>
  <c r="DG362" i="4"/>
  <c r="DH362" i="4"/>
  <c r="DI362" i="4"/>
  <c r="DK362" i="4"/>
  <c r="DF363" i="4"/>
  <c r="DG363" i="4"/>
  <c r="DH363" i="4"/>
  <c r="DI363" i="4"/>
  <c r="DK363" i="4"/>
  <c r="DF364" i="4"/>
  <c r="DG364" i="4"/>
  <c r="DH364" i="4"/>
  <c r="DI364" i="4"/>
  <c r="DK364" i="4"/>
  <c r="DF365" i="4"/>
  <c r="DG365" i="4"/>
  <c r="DH365" i="4"/>
  <c r="DI365" i="4"/>
  <c r="DK365" i="4"/>
  <c r="DF366" i="4"/>
  <c r="DG366" i="4"/>
  <c r="DH366" i="4"/>
  <c r="DI366" i="4"/>
  <c r="DK366" i="4"/>
  <c r="DF367" i="4"/>
  <c r="DG367" i="4"/>
  <c r="DH367" i="4"/>
  <c r="DI367" i="4"/>
  <c r="DK367" i="4"/>
  <c r="DF368" i="4"/>
  <c r="DG368" i="4"/>
  <c r="DH368" i="4"/>
  <c r="DI368" i="4"/>
  <c r="DK368" i="4"/>
  <c r="DF369" i="4"/>
  <c r="DG369" i="4"/>
  <c r="DH369" i="4"/>
  <c r="DI369" i="4"/>
  <c r="DK369" i="4"/>
  <c r="DF370" i="4"/>
  <c r="DG370" i="4"/>
  <c r="DH370" i="4"/>
  <c r="DI370" i="4"/>
  <c r="DK370" i="4"/>
  <c r="DF371" i="4"/>
  <c r="DG371" i="4"/>
  <c r="DH371" i="4"/>
  <c r="DI371" i="4"/>
  <c r="DK371" i="4"/>
  <c r="DF372" i="4"/>
  <c r="DG372" i="4"/>
  <c r="DH372" i="4"/>
  <c r="DI372" i="4"/>
  <c r="DK372" i="4"/>
  <c r="DF373" i="4"/>
  <c r="DG373" i="4"/>
  <c r="DH373" i="4"/>
  <c r="DI373" i="4"/>
  <c r="DK373" i="4"/>
  <c r="DF374" i="4"/>
  <c r="DG374" i="4"/>
  <c r="DH374" i="4"/>
  <c r="DI374" i="4"/>
  <c r="DK374" i="4"/>
  <c r="DF375" i="4"/>
  <c r="DG375" i="4"/>
  <c r="DH375" i="4"/>
  <c r="DI375" i="4"/>
  <c r="DK375" i="4"/>
  <c r="DF376" i="4"/>
  <c r="DG376" i="4"/>
  <c r="DH376" i="4"/>
  <c r="DI376" i="4"/>
  <c r="DK376" i="4"/>
  <c r="DF377" i="4"/>
  <c r="DG377" i="4"/>
  <c r="DH377" i="4"/>
  <c r="DI377" i="4"/>
  <c r="DK377" i="4"/>
  <c r="DF378" i="4"/>
  <c r="DG378" i="4"/>
  <c r="DH378" i="4"/>
  <c r="DI378" i="4"/>
  <c r="DK378" i="4"/>
  <c r="DF379" i="4"/>
  <c r="DG379" i="4"/>
  <c r="DH379" i="4"/>
  <c r="DI379" i="4"/>
  <c r="DK379" i="4"/>
  <c r="DF380" i="4"/>
  <c r="DG380" i="4"/>
  <c r="DH380" i="4"/>
  <c r="DI380" i="4"/>
  <c r="DK380" i="4"/>
  <c r="DF381" i="4"/>
  <c r="DG381" i="4"/>
  <c r="DH381" i="4"/>
  <c r="DI381" i="4"/>
  <c r="DK381" i="4"/>
  <c r="DF382" i="4"/>
  <c r="DG382" i="4"/>
  <c r="DH382" i="4"/>
  <c r="DI382" i="4"/>
  <c r="DK382" i="4"/>
  <c r="DF383" i="4"/>
  <c r="DG383" i="4"/>
  <c r="DH383" i="4"/>
  <c r="DI383" i="4"/>
  <c r="DK383" i="4"/>
  <c r="DF384" i="4"/>
  <c r="DG384" i="4"/>
  <c r="DH384" i="4"/>
  <c r="DI384" i="4"/>
  <c r="DK384" i="4"/>
  <c r="DF385" i="4"/>
  <c r="DG385" i="4"/>
  <c r="DH385" i="4"/>
  <c r="DI385" i="4"/>
  <c r="DK385" i="4"/>
  <c r="DF386" i="4"/>
  <c r="DG386" i="4"/>
  <c r="DH386" i="4"/>
  <c r="DI386" i="4"/>
  <c r="DK386" i="4"/>
  <c r="DF387" i="4"/>
  <c r="DG387" i="4"/>
  <c r="DH387" i="4"/>
  <c r="DI387" i="4"/>
  <c r="DK387" i="4"/>
  <c r="DF388" i="4"/>
  <c r="DG388" i="4"/>
  <c r="DH388" i="4"/>
  <c r="DI388" i="4"/>
  <c r="DK388" i="4"/>
  <c r="DF389" i="4"/>
  <c r="DG389" i="4"/>
  <c r="DH389" i="4"/>
  <c r="DI389" i="4"/>
  <c r="DK389" i="4"/>
  <c r="DF390" i="4"/>
  <c r="DG390" i="4"/>
  <c r="DH390" i="4"/>
  <c r="DI390" i="4"/>
  <c r="DK390" i="4"/>
  <c r="DF391" i="4"/>
  <c r="DG391" i="4"/>
  <c r="DH391" i="4"/>
  <c r="DI391" i="4"/>
  <c r="DK391" i="4"/>
  <c r="DF392" i="4"/>
  <c r="DG392" i="4"/>
  <c r="DH392" i="4"/>
  <c r="DI392" i="4"/>
  <c r="DK392" i="4"/>
  <c r="DF393" i="4"/>
  <c r="DG393" i="4"/>
  <c r="DH393" i="4"/>
  <c r="DI393" i="4"/>
  <c r="DK393" i="4"/>
  <c r="DF394" i="4"/>
  <c r="DG394" i="4"/>
  <c r="DH394" i="4"/>
  <c r="DI394" i="4"/>
  <c r="DK394" i="4"/>
  <c r="DF395" i="4"/>
  <c r="DG395" i="4"/>
  <c r="DH395" i="4"/>
  <c r="DI395" i="4"/>
  <c r="DK395" i="4"/>
  <c r="DF396" i="4"/>
  <c r="DG396" i="4"/>
  <c r="DH396" i="4"/>
  <c r="DI396" i="4"/>
  <c r="DK396" i="4"/>
  <c r="DF397" i="4"/>
  <c r="DG397" i="4"/>
  <c r="DH397" i="4"/>
  <c r="DI397" i="4"/>
  <c r="DK397" i="4"/>
  <c r="DF398" i="4"/>
  <c r="DG398" i="4"/>
  <c r="DH398" i="4"/>
  <c r="DI398" i="4"/>
  <c r="DK398" i="4"/>
  <c r="DF399" i="4"/>
  <c r="DG399" i="4"/>
  <c r="DH399" i="4"/>
  <c r="DI399" i="4"/>
  <c r="DK399" i="4"/>
  <c r="DF400" i="4"/>
  <c r="DG400" i="4"/>
  <c r="DH400" i="4"/>
  <c r="DI400" i="4"/>
  <c r="DK400" i="4"/>
  <c r="DF401" i="4"/>
  <c r="DG401" i="4"/>
  <c r="DH401" i="4"/>
  <c r="DI401" i="4"/>
  <c r="DK401" i="4"/>
  <c r="DF402" i="4"/>
  <c r="DG402" i="4"/>
  <c r="DH402" i="4"/>
  <c r="DI402" i="4"/>
  <c r="DK402" i="4"/>
  <c r="DF403" i="4"/>
  <c r="DG403" i="4"/>
  <c r="DH403" i="4"/>
  <c r="DI403" i="4"/>
  <c r="DK403" i="4"/>
  <c r="DF404" i="4"/>
  <c r="DG404" i="4"/>
  <c r="DH404" i="4"/>
  <c r="DI404" i="4"/>
  <c r="DK404" i="4"/>
  <c r="DF405" i="4"/>
  <c r="DG405" i="4"/>
  <c r="DH405" i="4"/>
  <c r="DI405" i="4"/>
  <c r="DK405" i="4"/>
  <c r="DF406" i="4"/>
  <c r="DG406" i="4"/>
  <c r="DH406" i="4"/>
  <c r="DI406" i="4"/>
  <c r="DK406" i="4"/>
  <c r="DF407" i="4"/>
  <c r="DG407" i="4"/>
  <c r="DH407" i="4"/>
  <c r="DI407" i="4"/>
  <c r="DK407" i="4"/>
  <c r="DF408" i="4"/>
  <c r="DG408" i="4"/>
  <c r="DH408" i="4"/>
  <c r="DI408" i="4"/>
  <c r="DK408" i="4"/>
  <c r="DF409" i="4"/>
  <c r="DG409" i="4"/>
  <c r="DH409" i="4"/>
  <c r="DI409" i="4"/>
  <c r="DK409" i="4"/>
  <c r="DF410" i="4"/>
  <c r="DG410" i="4"/>
  <c r="DH410" i="4"/>
  <c r="DI410" i="4"/>
  <c r="DK410" i="4"/>
  <c r="DF411" i="4"/>
  <c r="DG411" i="4"/>
  <c r="DH411" i="4"/>
  <c r="DI411" i="4"/>
  <c r="DK411" i="4"/>
  <c r="DF412" i="4"/>
  <c r="DG412" i="4"/>
  <c r="DH412" i="4"/>
  <c r="DI412" i="4"/>
  <c r="DK412" i="4"/>
  <c r="DF413" i="4"/>
  <c r="DG413" i="4"/>
  <c r="DH413" i="4"/>
  <c r="DI413" i="4"/>
  <c r="DK413" i="4"/>
  <c r="DF414" i="4"/>
  <c r="DG414" i="4"/>
  <c r="DH414" i="4"/>
  <c r="DI414" i="4"/>
  <c r="DK414" i="4"/>
  <c r="DF415" i="4"/>
  <c r="DG415" i="4"/>
  <c r="DH415" i="4"/>
  <c r="DI415" i="4"/>
  <c r="DK415" i="4"/>
  <c r="DF416" i="4"/>
  <c r="DG416" i="4"/>
  <c r="DH416" i="4"/>
  <c r="DI416" i="4"/>
  <c r="DK416" i="4"/>
  <c r="DF417" i="4"/>
  <c r="DG417" i="4"/>
  <c r="DH417" i="4"/>
  <c r="DI417" i="4"/>
  <c r="DK417" i="4"/>
  <c r="DF418" i="4"/>
  <c r="DG418" i="4"/>
  <c r="DH418" i="4"/>
  <c r="DI418" i="4"/>
  <c r="DK418" i="4"/>
  <c r="DF419" i="4"/>
  <c r="DG419" i="4"/>
  <c r="DH419" i="4"/>
  <c r="DI419" i="4"/>
  <c r="DK419" i="4"/>
  <c r="DF420" i="4"/>
  <c r="DG420" i="4"/>
  <c r="DH420" i="4"/>
  <c r="DI420" i="4"/>
  <c r="DK420" i="4"/>
  <c r="DF421" i="4"/>
  <c r="DG421" i="4"/>
  <c r="DH421" i="4"/>
  <c r="DI421" i="4"/>
  <c r="DK421" i="4"/>
  <c r="DF422" i="4"/>
  <c r="DG422" i="4"/>
  <c r="DH422" i="4"/>
  <c r="DI422" i="4"/>
  <c r="DK422" i="4"/>
  <c r="DF423" i="4"/>
  <c r="DG423" i="4"/>
  <c r="DH423" i="4"/>
  <c r="DI423" i="4"/>
  <c r="DK423" i="4"/>
  <c r="DF424" i="4"/>
  <c r="DG424" i="4"/>
  <c r="DH424" i="4"/>
  <c r="DI424" i="4"/>
  <c r="DK424" i="4"/>
  <c r="DF425" i="4"/>
  <c r="DG425" i="4"/>
  <c r="DH425" i="4"/>
  <c r="DI425" i="4"/>
  <c r="DK425" i="4"/>
  <c r="DF426" i="4"/>
  <c r="DG426" i="4"/>
  <c r="DH426" i="4"/>
  <c r="DI426" i="4"/>
  <c r="DK426" i="4"/>
  <c r="DF427" i="4"/>
  <c r="DG427" i="4"/>
  <c r="DH427" i="4"/>
  <c r="DI427" i="4"/>
  <c r="DK427" i="4"/>
  <c r="DF428" i="4"/>
  <c r="DG428" i="4"/>
  <c r="DH428" i="4"/>
  <c r="DI428" i="4"/>
  <c r="DK428" i="4"/>
  <c r="DF429" i="4"/>
  <c r="DG429" i="4"/>
  <c r="DH429" i="4"/>
  <c r="DI429" i="4"/>
  <c r="DK429" i="4"/>
  <c r="DF430" i="4"/>
  <c r="DG430" i="4"/>
  <c r="DH430" i="4"/>
  <c r="DI430" i="4"/>
  <c r="DK430" i="4"/>
  <c r="DF431" i="4"/>
  <c r="DG431" i="4"/>
  <c r="DH431" i="4"/>
  <c r="DI431" i="4"/>
  <c r="DK431" i="4"/>
  <c r="DF432" i="4"/>
  <c r="DG432" i="4"/>
  <c r="DH432" i="4"/>
  <c r="DI432" i="4"/>
  <c r="DK432" i="4"/>
  <c r="DF433" i="4"/>
  <c r="DG433" i="4"/>
  <c r="DH433" i="4"/>
  <c r="DI433" i="4"/>
  <c r="DK433" i="4"/>
  <c r="DF434" i="4"/>
  <c r="DG434" i="4"/>
  <c r="DH434" i="4"/>
  <c r="DI434" i="4"/>
  <c r="DK434" i="4"/>
  <c r="DF435" i="4"/>
  <c r="DG435" i="4"/>
  <c r="DH435" i="4"/>
  <c r="DI435" i="4"/>
  <c r="DK435" i="4"/>
  <c r="DF436" i="4"/>
  <c r="DG436" i="4"/>
  <c r="DH436" i="4"/>
  <c r="DI436" i="4"/>
  <c r="DK436" i="4"/>
  <c r="DF437" i="4"/>
  <c r="DG437" i="4"/>
  <c r="DH437" i="4"/>
  <c r="DI437" i="4"/>
  <c r="DK437" i="4"/>
  <c r="DF438" i="4"/>
  <c r="DG438" i="4"/>
  <c r="DH438" i="4"/>
  <c r="DI438" i="4"/>
  <c r="DK438" i="4"/>
  <c r="DF439" i="4"/>
  <c r="DG439" i="4"/>
  <c r="DH439" i="4"/>
  <c r="DI439" i="4"/>
  <c r="DK439" i="4"/>
  <c r="DF440" i="4"/>
  <c r="DG440" i="4"/>
  <c r="DH440" i="4"/>
  <c r="DI440" i="4"/>
  <c r="DK440" i="4"/>
  <c r="DF441" i="4"/>
  <c r="DG441" i="4"/>
  <c r="DH441" i="4"/>
  <c r="DI441" i="4"/>
  <c r="DK441" i="4"/>
  <c r="DF442" i="4"/>
  <c r="DG442" i="4"/>
  <c r="DH442" i="4"/>
  <c r="DI442" i="4"/>
  <c r="DK442" i="4"/>
  <c r="DF443" i="4"/>
  <c r="DG443" i="4"/>
  <c r="DH443" i="4"/>
  <c r="DI443" i="4"/>
  <c r="DK443" i="4"/>
  <c r="DF444" i="4"/>
  <c r="DG444" i="4"/>
  <c r="DH444" i="4"/>
  <c r="DI444" i="4"/>
  <c r="DK444" i="4"/>
  <c r="DF445" i="4"/>
  <c r="DG445" i="4"/>
  <c r="DH445" i="4"/>
  <c r="DI445" i="4"/>
  <c r="DK445" i="4"/>
  <c r="DF446" i="4"/>
  <c r="DG446" i="4"/>
  <c r="DH446" i="4"/>
  <c r="DI446" i="4"/>
  <c r="DK446" i="4"/>
  <c r="DF447" i="4"/>
  <c r="DG447" i="4"/>
  <c r="DH447" i="4"/>
  <c r="DI447" i="4"/>
  <c r="DK447" i="4"/>
  <c r="DF448" i="4"/>
  <c r="DG448" i="4"/>
  <c r="DH448" i="4"/>
  <c r="DI448" i="4"/>
  <c r="DK448" i="4"/>
  <c r="DF449" i="4"/>
  <c r="DG449" i="4"/>
  <c r="DH449" i="4"/>
  <c r="DI449" i="4"/>
  <c r="DK449" i="4"/>
  <c r="DF450" i="4"/>
  <c r="DG450" i="4"/>
  <c r="DH450" i="4"/>
  <c r="DI450" i="4"/>
  <c r="DK450" i="4"/>
  <c r="DF451" i="4"/>
  <c r="DG451" i="4"/>
  <c r="DH451" i="4"/>
  <c r="DI451" i="4"/>
  <c r="DK451" i="4"/>
  <c r="DF452" i="4"/>
  <c r="DG452" i="4"/>
  <c r="DH452" i="4"/>
  <c r="DI452" i="4"/>
  <c r="DK452" i="4"/>
  <c r="DF453" i="4"/>
  <c r="DG453" i="4"/>
  <c r="DH453" i="4"/>
  <c r="DI453" i="4"/>
  <c r="DK453" i="4"/>
  <c r="DF454" i="4"/>
  <c r="DG454" i="4"/>
  <c r="DH454" i="4"/>
  <c r="DI454" i="4"/>
  <c r="DK454" i="4"/>
  <c r="DF455" i="4"/>
  <c r="DG455" i="4"/>
  <c r="DH455" i="4"/>
  <c r="DI455" i="4"/>
  <c r="DK455" i="4"/>
  <c r="DF456" i="4"/>
  <c r="DG456" i="4"/>
  <c r="DH456" i="4"/>
  <c r="DI456" i="4"/>
  <c r="DK456" i="4"/>
  <c r="DF457" i="4"/>
  <c r="DG457" i="4"/>
  <c r="DH457" i="4"/>
  <c r="DI457" i="4"/>
  <c r="DK457" i="4"/>
  <c r="DF458" i="4"/>
  <c r="DG458" i="4"/>
  <c r="DH458" i="4"/>
  <c r="DI458" i="4"/>
  <c r="DK458" i="4"/>
  <c r="DF459" i="4"/>
  <c r="DG459" i="4"/>
  <c r="DH459" i="4"/>
  <c r="DI459" i="4"/>
  <c r="DK459" i="4"/>
  <c r="DF460" i="4"/>
  <c r="DG460" i="4"/>
  <c r="DH460" i="4"/>
  <c r="DI460" i="4"/>
  <c r="DK460" i="4"/>
  <c r="DF461" i="4"/>
  <c r="DG461" i="4"/>
  <c r="DH461" i="4"/>
  <c r="DI461" i="4"/>
  <c r="DK461" i="4"/>
  <c r="DF462" i="4"/>
  <c r="DG462" i="4"/>
  <c r="DH462" i="4"/>
  <c r="DI462" i="4"/>
  <c r="DK462" i="4"/>
  <c r="DF463" i="4"/>
  <c r="DG463" i="4"/>
  <c r="DH463" i="4"/>
  <c r="DI463" i="4"/>
  <c r="DK463" i="4"/>
  <c r="DF464" i="4"/>
  <c r="DG464" i="4"/>
  <c r="DH464" i="4"/>
  <c r="DI464" i="4"/>
  <c r="DK464" i="4"/>
  <c r="DF465" i="4"/>
  <c r="DG465" i="4"/>
  <c r="DH465" i="4"/>
  <c r="DI465" i="4"/>
  <c r="DK465" i="4"/>
  <c r="DF466" i="4"/>
  <c r="DG466" i="4"/>
  <c r="DH466" i="4"/>
  <c r="DI466" i="4"/>
  <c r="DK466" i="4"/>
  <c r="DF467" i="4"/>
  <c r="DG467" i="4"/>
  <c r="DH467" i="4"/>
  <c r="DI467" i="4"/>
  <c r="DK467" i="4"/>
  <c r="DF468" i="4"/>
  <c r="DG468" i="4"/>
  <c r="DH468" i="4"/>
  <c r="DI468" i="4"/>
  <c r="DK468" i="4"/>
  <c r="DF469" i="4"/>
  <c r="DG469" i="4"/>
  <c r="DH469" i="4"/>
  <c r="DI469" i="4"/>
  <c r="DK469" i="4"/>
  <c r="DF470" i="4"/>
  <c r="DG470" i="4"/>
  <c r="DH470" i="4"/>
  <c r="DI470" i="4"/>
  <c r="DK470" i="4"/>
  <c r="DF471" i="4"/>
  <c r="DG471" i="4"/>
  <c r="DH471" i="4"/>
  <c r="DI471" i="4"/>
  <c r="DK471" i="4"/>
  <c r="DF472" i="4"/>
  <c r="DG472" i="4"/>
  <c r="DH472" i="4"/>
  <c r="DI472" i="4"/>
  <c r="DK472" i="4"/>
  <c r="DF473" i="4"/>
  <c r="DG473" i="4"/>
  <c r="DH473" i="4"/>
  <c r="DI473" i="4"/>
  <c r="DK473" i="4"/>
  <c r="DF474" i="4"/>
  <c r="DG474" i="4"/>
  <c r="DH474" i="4"/>
  <c r="DI474" i="4"/>
  <c r="DK474" i="4"/>
  <c r="DF475" i="4"/>
  <c r="DG475" i="4"/>
  <c r="DH475" i="4"/>
  <c r="DI475" i="4"/>
  <c r="DK475" i="4"/>
  <c r="DF476" i="4"/>
  <c r="DG476" i="4"/>
  <c r="DH476" i="4"/>
  <c r="DI476" i="4"/>
  <c r="DK476" i="4"/>
  <c r="DF477" i="4"/>
  <c r="DG477" i="4"/>
  <c r="DH477" i="4"/>
  <c r="DI477" i="4"/>
  <c r="DK477" i="4"/>
  <c r="DF478" i="4"/>
  <c r="DG478" i="4"/>
  <c r="DH478" i="4"/>
  <c r="DI478" i="4"/>
  <c r="DK478" i="4"/>
  <c r="DF479" i="4"/>
  <c r="DG479" i="4"/>
  <c r="DH479" i="4"/>
  <c r="DI479" i="4"/>
  <c r="DK479" i="4"/>
  <c r="DF480" i="4"/>
  <c r="DG480" i="4"/>
  <c r="DH480" i="4"/>
  <c r="DI480" i="4"/>
  <c r="DK480" i="4"/>
  <c r="DF481" i="4"/>
  <c r="DG481" i="4"/>
  <c r="DH481" i="4"/>
  <c r="DI481" i="4"/>
  <c r="DK481" i="4"/>
  <c r="DF482" i="4"/>
  <c r="DG482" i="4"/>
  <c r="DH482" i="4"/>
  <c r="DI482" i="4"/>
  <c r="DK482" i="4"/>
  <c r="DF483" i="4"/>
  <c r="DG483" i="4"/>
  <c r="DH483" i="4"/>
  <c r="DI483" i="4"/>
  <c r="DK483" i="4"/>
  <c r="DF484" i="4"/>
  <c r="DG484" i="4"/>
  <c r="DH484" i="4"/>
  <c r="DI484" i="4"/>
  <c r="DK484" i="4"/>
  <c r="DF485" i="4"/>
  <c r="DG485" i="4"/>
  <c r="DH485" i="4"/>
  <c r="DI485" i="4"/>
  <c r="DK485" i="4"/>
  <c r="DF486" i="4"/>
  <c r="DG486" i="4"/>
  <c r="DH486" i="4"/>
  <c r="DI486" i="4"/>
  <c r="DK486" i="4"/>
  <c r="DF487" i="4"/>
  <c r="DG487" i="4"/>
  <c r="DH487" i="4"/>
  <c r="DI487" i="4"/>
  <c r="DK487" i="4"/>
  <c r="DF488" i="4"/>
  <c r="DG488" i="4"/>
  <c r="DH488" i="4"/>
  <c r="DI488" i="4"/>
  <c r="DK488" i="4"/>
  <c r="DF489" i="4"/>
  <c r="DG489" i="4"/>
  <c r="DH489" i="4"/>
  <c r="DI489" i="4"/>
  <c r="DK489" i="4"/>
  <c r="DF490" i="4"/>
  <c r="DG490" i="4"/>
  <c r="DH490" i="4"/>
  <c r="DI490" i="4"/>
  <c r="DK490" i="4"/>
  <c r="DF491" i="4"/>
  <c r="DG491" i="4"/>
  <c r="DH491" i="4"/>
  <c r="DI491" i="4"/>
  <c r="DK491" i="4"/>
  <c r="DF492" i="4"/>
  <c r="DG492" i="4"/>
  <c r="DH492" i="4"/>
  <c r="DI492" i="4"/>
  <c r="DK492" i="4"/>
  <c r="DF493" i="4"/>
  <c r="DG493" i="4"/>
  <c r="DH493" i="4"/>
  <c r="DI493" i="4"/>
  <c r="DK493" i="4"/>
  <c r="DF494" i="4"/>
  <c r="DG494" i="4"/>
  <c r="DH494" i="4"/>
  <c r="DI494" i="4"/>
  <c r="DK494" i="4"/>
  <c r="DF495" i="4"/>
  <c r="DG495" i="4"/>
  <c r="DH495" i="4"/>
  <c r="DI495" i="4"/>
  <c r="DK495" i="4"/>
  <c r="DF496" i="4"/>
  <c r="DG496" i="4"/>
  <c r="DH496" i="4"/>
  <c r="DI496" i="4"/>
  <c r="DK496" i="4"/>
  <c r="DF497" i="4"/>
  <c r="DG497" i="4"/>
  <c r="DH497" i="4"/>
  <c r="DI497" i="4"/>
  <c r="DK497" i="4"/>
  <c r="DF498" i="4"/>
  <c r="DG498" i="4"/>
  <c r="DH498" i="4"/>
  <c r="DI498" i="4"/>
  <c r="DK498" i="4"/>
  <c r="DF499" i="4"/>
  <c r="DG499" i="4"/>
  <c r="DH499" i="4"/>
  <c r="DI499" i="4"/>
  <c r="DK499" i="4"/>
  <c r="DF500" i="4"/>
  <c r="DG500" i="4"/>
  <c r="DH500" i="4"/>
  <c r="DI500" i="4"/>
  <c r="DK500" i="4"/>
  <c r="DF501" i="4"/>
  <c r="DG501" i="4"/>
  <c r="DH501" i="4"/>
  <c r="DI501" i="4"/>
  <c r="DK501" i="4"/>
  <c r="DF502" i="4"/>
  <c r="DG502" i="4"/>
  <c r="DH502" i="4"/>
  <c r="DI502" i="4"/>
  <c r="DK502" i="4"/>
  <c r="DF503" i="4"/>
  <c r="DG503" i="4"/>
  <c r="DH503" i="4"/>
  <c r="DI503" i="4"/>
  <c r="DK503" i="4"/>
  <c r="DF504" i="4"/>
  <c r="DG504" i="4"/>
  <c r="DH504" i="4"/>
  <c r="DI504" i="4"/>
  <c r="DK504" i="4"/>
  <c r="DF505" i="4"/>
  <c r="DG505" i="4"/>
  <c r="DH505" i="4"/>
  <c r="DI505" i="4"/>
  <c r="DK505" i="4"/>
  <c r="DF506" i="4"/>
  <c r="DG506" i="4"/>
  <c r="DH506" i="4"/>
  <c r="DI506" i="4"/>
  <c r="DK506" i="4"/>
  <c r="DF507" i="4"/>
  <c r="DG507" i="4"/>
  <c r="DH507" i="4"/>
  <c r="DI507" i="4"/>
  <c r="DK507" i="4"/>
  <c r="DF508" i="4"/>
  <c r="DG508" i="4"/>
  <c r="DH508" i="4"/>
  <c r="DI508" i="4"/>
  <c r="DK508" i="4"/>
  <c r="DF509" i="4"/>
  <c r="DG509" i="4"/>
  <c r="DH509" i="4"/>
  <c r="DI509" i="4"/>
  <c r="DK509" i="4"/>
  <c r="DF510" i="4"/>
  <c r="DG510" i="4"/>
  <c r="DH510" i="4"/>
  <c r="DI510" i="4"/>
  <c r="DK510" i="4"/>
  <c r="DF511" i="4"/>
  <c r="DG511" i="4"/>
  <c r="DH511" i="4"/>
  <c r="DI511" i="4"/>
  <c r="DK511" i="4"/>
  <c r="DF512" i="4"/>
  <c r="DG512" i="4"/>
  <c r="DH512" i="4"/>
  <c r="DI512" i="4"/>
  <c r="DK512" i="4"/>
  <c r="DF513" i="4"/>
  <c r="DG513" i="4"/>
  <c r="DH513" i="4"/>
  <c r="DI513" i="4"/>
  <c r="DK513" i="4"/>
  <c r="DF514" i="4"/>
  <c r="DG514" i="4"/>
  <c r="DH514" i="4"/>
  <c r="DI514" i="4"/>
  <c r="DK514" i="4"/>
  <c r="DF515" i="4"/>
  <c r="DG515" i="4"/>
  <c r="DH515" i="4"/>
  <c r="DI515" i="4"/>
  <c r="DK515" i="4"/>
  <c r="DF516" i="4"/>
  <c r="DG516" i="4"/>
  <c r="DH516" i="4"/>
  <c r="DI516" i="4"/>
  <c r="DK516" i="4"/>
  <c r="DF517" i="4"/>
  <c r="DG517" i="4"/>
  <c r="DH517" i="4"/>
  <c r="DI517" i="4"/>
  <c r="DK517" i="4"/>
  <c r="DF518" i="4"/>
  <c r="DG518" i="4"/>
  <c r="DH518" i="4"/>
  <c r="DI518" i="4"/>
  <c r="DK518" i="4"/>
  <c r="DF519" i="4"/>
  <c r="DG519" i="4"/>
  <c r="DH519" i="4"/>
  <c r="DI519" i="4"/>
  <c r="DK519" i="4"/>
  <c r="DF520" i="4"/>
  <c r="DG520" i="4"/>
  <c r="DH520" i="4"/>
  <c r="DI520" i="4"/>
  <c r="DK520" i="4"/>
  <c r="DF521" i="4"/>
  <c r="DG521" i="4"/>
  <c r="DH521" i="4"/>
  <c r="DI521" i="4"/>
  <c r="DK521" i="4"/>
  <c r="DF522" i="4"/>
  <c r="DG522" i="4"/>
  <c r="DH522" i="4"/>
  <c r="DI522" i="4"/>
  <c r="DK522" i="4"/>
  <c r="DF523" i="4"/>
  <c r="DG523" i="4"/>
  <c r="DH523" i="4"/>
  <c r="DI523" i="4"/>
  <c r="DK523" i="4"/>
  <c r="DF524" i="4"/>
  <c r="DG524" i="4"/>
  <c r="DH524" i="4"/>
  <c r="DI524" i="4"/>
  <c r="DK524" i="4"/>
  <c r="DF525" i="4"/>
  <c r="DG525" i="4"/>
  <c r="DH525" i="4"/>
  <c r="DI525" i="4"/>
  <c r="DK525" i="4"/>
  <c r="DF526" i="4"/>
  <c r="DG526" i="4"/>
  <c r="DH526" i="4"/>
  <c r="DI526" i="4"/>
  <c r="DK526" i="4"/>
  <c r="DF527" i="4"/>
  <c r="DG527" i="4"/>
  <c r="DH527" i="4"/>
  <c r="DI527" i="4"/>
  <c r="DK527" i="4"/>
  <c r="DF528" i="4"/>
  <c r="DG528" i="4"/>
  <c r="DH528" i="4"/>
  <c r="DI528" i="4"/>
  <c r="DK528" i="4"/>
  <c r="DF529" i="4"/>
  <c r="DG529" i="4"/>
  <c r="DH529" i="4"/>
  <c r="DI529" i="4"/>
  <c r="DK529" i="4"/>
  <c r="DF530" i="4"/>
  <c r="DG530" i="4"/>
  <c r="DH530" i="4"/>
  <c r="DI530" i="4"/>
  <c r="DK530" i="4"/>
  <c r="DF531" i="4"/>
  <c r="DG531" i="4"/>
  <c r="DH531" i="4"/>
  <c r="DI531" i="4"/>
  <c r="DK531" i="4"/>
  <c r="DF532" i="4"/>
  <c r="DG532" i="4"/>
  <c r="DH532" i="4"/>
  <c r="DI532" i="4"/>
  <c r="DK532" i="4"/>
  <c r="DF533" i="4"/>
  <c r="DG533" i="4"/>
  <c r="DH533" i="4"/>
  <c r="DI533" i="4"/>
  <c r="DK533" i="4"/>
  <c r="DF534" i="4"/>
  <c r="DG534" i="4"/>
  <c r="DH534" i="4"/>
  <c r="DI534" i="4"/>
  <c r="DK534" i="4"/>
  <c r="DF535" i="4"/>
  <c r="DG535" i="4"/>
  <c r="DH535" i="4"/>
  <c r="DI535" i="4"/>
  <c r="DK535" i="4"/>
  <c r="DF536" i="4"/>
  <c r="DG536" i="4"/>
  <c r="DH536" i="4"/>
  <c r="DI536" i="4"/>
  <c r="DK536" i="4"/>
  <c r="DF537" i="4"/>
  <c r="DG537" i="4"/>
  <c r="DH537" i="4"/>
  <c r="DI537" i="4"/>
  <c r="DK537" i="4"/>
  <c r="DF538" i="4"/>
  <c r="DG538" i="4"/>
  <c r="DH538" i="4"/>
  <c r="DI538" i="4"/>
  <c r="DK538" i="4"/>
  <c r="DF539" i="4"/>
  <c r="DG539" i="4"/>
  <c r="DH539" i="4"/>
  <c r="DI539" i="4"/>
  <c r="DK539" i="4"/>
  <c r="DF540" i="4"/>
  <c r="DG540" i="4"/>
  <c r="DH540" i="4"/>
  <c r="DI540" i="4"/>
  <c r="DK540" i="4"/>
  <c r="DF541" i="4"/>
  <c r="DG541" i="4"/>
  <c r="DH541" i="4"/>
  <c r="DI541" i="4"/>
  <c r="DK541" i="4"/>
  <c r="DF542" i="4"/>
  <c r="DG542" i="4"/>
  <c r="DH542" i="4"/>
  <c r="DI542" i="4"/>
  <c r="DK542" i="4"/>
  <c r="DF543" i="4"/>
  <c r="DG543" i="4"/>
  <c r="DH543" i="4"/>
  <c r="DI543" i="4"/>
  <c r="DK543" i="4"/>
  <c r="DF544" i="4"/>
  <c r="DG544" i="4"/>
  <c r="DH544" i="4"/>
  <c r="DI544" i="4"/>
  <c r="DK544" i="4"/>
  <c r="DF545" i="4"/>
  <c r="DG545" i="4"/>
  <c r="DH545" i="4"/>
  <c r="DI545" i="4"/>
  <c r="DK545" i="4"/>
  <c r="DF546" i="4"/>
  <c r="DG546" i="4"/>
  <c r="DH546" i="4"/>
  <c r="DI546" i="4"/>
  <c r="DK546" i="4"/>
  <c r="DF547" i="4"/>
  <c r="DG547" i="4"/>
  <c r="DH547" i="4"/>
  <c r="DI547" i="4"/>
  <c r="DK547" i="4"/>
  <c r="DF548" i="4"/>
  <c r="DG548" i="4"/>
  <c r="DH548" i="4"/>
  <c r="DI548" i="4"/>
  <c r="DK548" i="4"/>
  <c r="DF549" i="4"/>
  <c r="DG549" i="4"/>
  <c r="DH549" i="4"/>
  <c r="DI549" i="4"/>
  <c r="DK549" i="4"/>
  <c r="DF550" i="4"/>
  <c r="DG550" i="4"/>
  <c r="DH550" i="4"/>
  <c r="DI550" i="4"/>
  <c r="DK550" i="4"/>
  <c r="DF551" i="4"/>
  <c r="DG551" i="4"/>
  <c r="DH551" i="4"/>
  <c r="DI551" i="4"/>
  <c r="DK551" i="4"/>
  <c r="DF552" i="4"/>
  <c r="DG552" i="4"/>
  <c r="DH552" i="4"/>
  <c r="DI552" i="4"/>
  <c r="DK552" i="4"/>
  <c r="DF553" i="4"/>
  <c r="DG553" i="4"/>
  <c r="DH553" i="4"/>
  <c r="DI553" i="4"/>
  <c r="DK553" i="4"/>
  <c r="DF554" i="4"/>
  <c r="DG554" i="4"/>
  <c r="DH554" i="4"/>
  <c r="DI554" i="4"/>
  <c r="DK554" i="4"/>
  <c r="DF555" i="4"/>
  <c r="DG555" i="4"/>
  <c r="DH555" i="4"/>
  <c r="DI555" i="4"/>
  <c r="DK555" i="4"/>
  <c r="DF556" i="4"/>
  <c r="DG556" i="4"/>
  <c r="DH556" i="4"/>
  <c r="DI556" i="4"/>
  <c r="DK556" i="4"/>
  <c r="DF557" i="4"/>
  <c r="DG557" i="4"/>
  <c r="DH557" i="4"/>
  <c r="DI557" i="4"/>
  <c r="DK557" i="4"/>
  <c r="DF558" i="4"/>
  <c r="DG558" i="4"/>
  <c r="DH558" i="4"/>
  <c r="DI558" i="4"/>
  <c r="DK558" i="4"/>
  <c r="DF559" i="4"/>
  <c r="DG559" i="4"/>
  <c r="DH559" i="4"/>
  <c r="DI559" i="4"/>
  <c r="DK559" i="4"/>
  <c r="DF560" i="4"/>
  <c r="DG560" i="4"/>
  <c r="DH560" i="4"/>
  <c r="DI560" i="4"/>
  <c r="DK560" i="4"/>
  <c r="DF561" i="4"/>
  <c r="DG561" i="4"/>
  <c r="DH561" i="4"/>
  <c r="DI561" i="4"/>
  <c r="DK561" i="4"/>
  <c r="DF562" i="4"/>
  <c r="DG562" i="4"/>
  <c r="DH562" i="4"/>
  <c r="DI562" i="4"/>
  <c r="DK562" i="4"/>
  <c r="DF563" i="4"/>
  <c r="DG563" i="4"/>
  <c r="DH563" i="4"/>
  <c r="DI563" i="4"/>
  <c r="DK563" i="4"/>
  <c r="DF564" i="4"/>
  <c r="DG564" i="4"/>
  <c r="DH564" i="4"/>
  <c r="DI564" i="4"/>
  <c r="DK564" i="4"/>
  <c r="DF565" i="4"/>
  <c r="DG565" i="4"/>
  <c r="DH565" i="4"/>
  <c r="DI565" i="4"/>
  <c r="DK565" i="4"/>
  <c r="DF566" i="4"/>
  <c r="DG566" i="4"/>
  <c r="DH566" i="4"/>
  <c r="DI566" i="4"/>
  <c r="DK566" i="4"/>
  <c r="DF567" i="4"/>
  <c r="DG567" i="4"/>
  <c r="DH567" i="4"/>
  <c r="DI567" i="4"/>
  <c r="DK567" i="4"/>
  <c r="DF568" i="4"/>
  <c r="DG568" i="4"/>
  <c r="DH568" i="4"/>
  <c r="DI568" i="4"/>
  <c r="DK568" i="4"/>
  <c r="DF569" i="4"/>
  <c r="DG569" i="4"/>
  <c r="DH569" i="4"/>
  <c r="DI569" i="4"/>
  <c r="DK569" i="4"/>
  <c r="DF570" i="4"/>
  <c r="DG570" i="4"/>
  <c r="DH570" i="4"/>
  <c r="DI570" i="4"/>
  <c r="DK570" i="4"/>
  <c r="DF571" i="4"/>
  <c r="DG571" i="4"/>
  <c r="DH571" i="4"/>
  <c r="DI571" i="4"/>
  <c r="DK571" i="4"/>
  <c r="DF572" i="4"/>
  <c r="DG572" i="4"/>
  <c r="DH572" i="4"/>
  <c r="DI572" i="4"/>
  <c r="DK572" i="4"/>
  <c r="DF573" i="4"/>
  <c r="DG573" i="4"/>
  <c r="DH573" i="4"/>
  <c r="DI573" i="4"/>
  <c r="DK573" i="4"/>
  <c r="DF574" i="4"/>
  <c r="DG574" i="4"/>
  <c r="DH574" i="4"/>
  <c r="DI574" i="4"/>
  <c r="DK574" i="4"/>
  <c r="DF575" i="4"/>
  <c r="DG575" i="4"/>
  <c r="DH575" i="4"/>
  <c r="DI575" i="4"/>
  <c r="DK575" i="4"/>
  <c r="DF576" i="4"/>
  <c r="DG576" i="4"/>
  <c r="DH576" i="4"/>
  <c r="DI576" i="4"/>
  <c r="DK576" i="4"/>
  <c r="DF577" i="4"/>
  <c r="DG577" i="4"/>
  <c r="DH577" i="4"/>
  <c r="DI577" i="4"/>
  <c r="DK577" i="4"/>
  <c r="DF578" i="4"/>
  <c r="DG578" i="4"/>
  <c r="DH578" i="4"/>
  <c r="DI578" i="4"/>
  <c r="DK578" i="4"/>
  <c r="DF579" i="4"/>
  <c r="DG579" i="4"/>
  <c r="DH579" i="4"/>
  <c r="DI579" i="4"/>
  <c r="DK579" i="4"/>
  <c r="DF580" i="4"/>
  <c r="DG580" i="4"/>
  <c r="DH580" i="4"/>
  <c r="DI580" i="4"/>
  <c r="DK580" i="4"/>
  <c r="DF581" i="4"/>
  <c r="DG581" i="4"/>
  <c r="DH581" i="4"/>
  <c r="DI581" i="4"/>
  <c r="DK581" i="4"/>
  <c r="DF582" i="4"/>
  <c r="DG582" i="4"/>
  <c r="DH582" i="4"/>
  <c r="DI582" i="4"/>
  <c r="DK582" i="4"/>
  <c r="DF583" i="4"/>
  <c r="DG583" i="4"/>
  <c r="DH583" i="4"/>
  <c r="DI583" i="4"/>
  <c r="DK583" i="4"/>
  <c r="DF584" i="4"/>
  <c r="DG584" i="4"/>
  <c r="DH584" i="4"/>
  <c r="DI584" i="4"/>
  <c r="DK584" i="4"/>
  <c r="DF585" i="4"/>
  <c r="DG585" i="4"/>
  <c r="DH585" i="4"/>
  <c r="DI585" i="4"/>
  <c r="DK585" i="4"/>
  <c r="DF586" i="4"/>
  <c r="DG586" i="4"/>
  <c r="DH586" i="4"/>
  <c r="DI586" i="4"/>
  <c r="DK586" i="4"/>
  <c r="DF587" i="4"/>
  <c r="DG587" i="4"/>
  <c r="DH587" i="4"/>
  <c r="DI587" i="4"/>
  <c r="DK587" i="4"/>
  <c r="DF588" i="4"/>
  <c r="DG588" i="4"/>
  <c r="DH588" i="4"/>
  <c r="DI588" i="4"/>
  <c r="DK588" i="4"/>
  <c r="DF589" i="4"/>
  <c r="DG589" i="4"/>
  <c r="DH589" i="4"/>
  <c r="DI589" i="4"/>
  <c r="DK589" i="4"/>
  <c r="DF590" i="4"/>
  <c r="DG590" i="4"/>
  <c r="DH590" i="4"/>
  <c r="DI590" i="4"/>
  <c r="DK590" i="4"/>
  <c r="DF591" i="4"/>
  <c r="DG591" i="4"/>
  <c r="DH591" i="4"/>
  <c r="DI591" i="4"/>
  <c r="DK591" i="4"/>
  <c r="DF592" i="4"/>
  <c r="DG592" i="4"/>
  <c r="DH592" i="4"/>
  <c r="DI592" i="4"/>
  <c r="DK592" i="4"/>
  <c r="DF593" i="4"/>
  <c r="DG593" i="4"/>
  <c r="DH593" i="4"/>
  <c r="DI593" i="4"/>
  <c r="DK593" i="4"/>
  <c r="DF594" i="4"/>
  <c r="DG594" i="4"/>
  <c r="DH594" i="4"/>
  <c r="DI594" i="4"/>
  <c r="DK594" i="4"/>
  <c r="DF595" i="4"/>
  <c r="DG595" i="4"/>
  <c r="DH595" i="4"/>
  <c r="DI595" i="4"/>
  <c r="DK595" i="4"/>
  <c r="DF596" i="4"/>
  <c r="DG596" i="4"/>
  <c r="DH596" i="4"/>
  <c r="DI596" i="4"/>
  <c r="DK596" i="4"/>
  <c r="DF597" i="4"/>
  <c r="DG597" i="4"/>
  <c r="DH597" i="4"/>
  <c r="DI597" i="4"/>
  <c r="DK597" i="4"/>
  <c r="DF598" i="4"/>
  <c r="DG598" i="4"/>
  <c r="DH598" i="4"/>
  <c r="DI598" i="4"/>
  <c r="DK598" i="4"/>
  <c r="DF599" i="4"/>
  <c r="DG599" i="4"/>
  <c r="DH599" i="4"/>
  <c r="DI599" i="4"/>
  <c r="DK599" i="4"/>
  <c r="DF600" i="4"/>
  <c r="DG600" i="4"/>
  <c r="DH600" i="4"/>
  <c r="DI600" i="4"/>
  <c r="DK600" i="4"/>
  <c r="DF601" i="4"/>
  <c r="DG601" i="4"/>
  <c r="DH601" i="4"/>
  <c r="DI601" i="4"/>
  <c r="DK601" i="4"/>
  <c r="DF602" i="4"/>
  <c r="DG602" i="4"/>
  <c r="DH602" i="4"/>
  <c r="DI602" i="4"/>
  <c r="DK602" i="4"/>
  <c r="DP302" i="4"/>
  <c r="DQ302" i="4"/>
  <c r="DS302" i="4"/>
  <c r="DQ303" i="4"/>
  <c r="DS303" i="4"/>
  <c r="DP304" i="4"/>
  <c r="DQ304" i="4"/>
  <c r="DS304" i="4"/>
  <c r="DP305" i="4"/>
  <c r="DQ305" i="4"/>
  <c r="DS305" i="4"/>
  <c r="DP306" i="4"/>
  <c r="DQ306" i="4"/>
  <c r="DS306" i="4"/>
  <c r="DP307" i="4"/>
  <c r="DQ307" i="4"/>
  <c r="DS307" i="4"/>
  <c r="DP308" i="4"/>
  <c r="DQ308" i="4"/>
  <c r="DS308" i="4"/>
  <c r="DP309" i="4"/>
  <c r="DQ309" i="4"/>
  <c r="DS309" i="4"/>
  <c r="DP310" i="4"/>
  <c r="DQ310" i="4"/>
  <c r="DS310" i="4"/>
  <c r="DP311" i="4"/>
  <c r="DQ311" i="4"/>
  <c r="DS311" i="4"/>
  <c r="DP312" i="4"/>
  <c r="DQ312" i="4"/>
  <c r="DS312" i="4"/>
  <c r="DP313" i="4"/>
  <c r="DQ313" i="4"/>
  <c r="DS313" i="4"/>
  <c r="DP314" i="4"/>
  <c r="DQ314" i="4"/>
  <c r="DS314" i="4"/>
  <c r="DP315" i="4"/>
  <c r="DQ315" i="4"/>
  <c r="DS315" i="4"/>
  <c r="DP316" i="4"/>
  <c r="DQ316" i="4"/>
  <c r="DS316" i="4"/>
  <c r="DP317" i="4"/>
  <c r="DQ317" i="4"/>
  <c r="DS317" i="4"/>
  <c r="DP318" i="4"/>
  <c r="DQ318" i="4"/>
  <c r="DS318" i="4"/>
  <c r="DP319" i="4"/>
  <c r="DQ319" i="4"/>
  <c r="DS319" i="4"/>
  <c r="DP320" i="4"/>
  <c r="DQ320" i="4"/>
  <c r="DS320" i="4"/>
  <c r="DP321" i="4"/>
  <c r="DQ321" i="4"/>
  <c r="DS321" i="4"/>
  <c r="DP322" i="4"/>
  <c r="DQ322" i="4"/>
  <c r="DS322" i="4"/>
  <c r="DP323" i="4"/>
  <c r="DQ323" i="4"/>
  <c r="DS323" i="4"/>
  <c r="DP324" i="4"/>
  <c r="DQ324" i="4"/>
  <c r="DS324" i="4"/>
  <c r="DP325" i="4"/>
  <c r="DQ325" i="4"/>
  <c r="DS325" i="4"/>
  <c r="DP326" i="4"/>
  <c r="DQ326" i="4"/>
  <c r="DS326" i="4"/>
  <c r="DP327" i="4"/>
  <c r="DQ327" i="4"/>
  <c r="DS327" i="4"/>
  <c r="DP328" i="4"/>
  <c r="DQ328" i="4"/>
  <c r="DS328" i="4"/>
  <c r="DP329" i="4"/>
  <c r="DQ329" i="4"/>
  <c r="DS329" i="4"/>
  <c r="DP330" i="4"/>
  <c r="DQ330" i="4"/>
  <c r="DS330" i="4"/>
  <c r="DP331" i="4"/>
  <c r="DQ331" i="4"/>
  <c r="DS331" i="4"/>
  <c r="DP332" i="4"/>
  <c r="DQ332" i="4"/>
  <c r="DS332" i="4"/>
  <c r="DP333" i="4"/>
  <c r="DQ333" i="4"/>
  <c r="DS333" i="4"/>
  <c r="DP334" i="4"/>
  <c r="DQ334" i="4"/>
  <c r="DS334" i="4"/>
  <c r="DP335" i="4"/>
  <c r="DQ335" i="4"/>
  <c r="DS335" i="4"/>
  <c r="DP336" i="4"/>
  <c r="DQ336" i="4"/>
  <c r="DS336" i="4"/>
  <c r="DP337" i="4"/>
  <c r="DQ337" i="4"/>
  <c r="DS337" i="4"/>
  <c r="DP338" i="4"/>
  <c r="DQ338" i="4"/>
  <c r="DS338" i="4"/>
  <c r="DP339" i="4"/>
  <c r="DQ339" i="4"/>
  <c r="DS339" i="4"/>
  <c r="DP340" i="4"/>
  <c r="DQ340" i="4"/>
  <c r="DS340" i="4"/>
  <c r="DP341" i="4"/>
  <c r="DQ341" i="4"/>
  <c r="DS341" i="4"/>
  <c r="DP342" i="4"/>
  <c r="DQ342" i="4"/>
  <c r="DS342" i="4"/>
  <c r="DP343" i="4"/>
  <c r="DQ343" i="4"/>
  <c r="DS343" i="4"/>
  <c r="DP344" i="4"/>
  <c r="DQ344" i="4"/>
  <c r="DS344" i="4"/>
  <c r="DP345" i="4"/>
  <c r="DQ345" i="4"/>
  <c r="DS345" i="4"/>
  <c r="DP346" i="4"/>
  <c r="DQ346" i="4"/>
  <c r="DS346" i="4"/>
  <c r="DP347" i="4"/>
  <c r="DQ347" i="4"/>
  <c r="DS347" i="4"/>
  <c r="DP348" i="4"/>
  <c r="DQ348" i="4"/>
  <c r="DS348" i="4"/>
  <c r="DP349" i="4"/>
  <c r="DQ349" i="4"/>
  <c r="DS349" i="4"/>
  <c r="DP350" i="4"/>
  <c r="DQ350" i="4"/>
  <c r="DS350" i="4"/>
  <c r="DP351" i="4"/>
  <c r="DQ351" i="4"/>
  <c r="DS351" i="4"/>
  <c r="DP352" i="4"/>
  <c r="DQ352" i="4"/>
  <c r="DS352" i="4"/>
  <c r="DP353" i="4"/>
  <c r="DQ353" i="4"/>
  <c r="DS353" i="4"/>
  <c r="DP354" i="4"/>
  <c r="DQ354" i="4"/>
  <c r="DS354" i="4"/>
  <c r="DP355" i="4"/>
  <c r="DQ355" i="4"/>
  <c r="DS355" i="4"/>
  <c r="DP356" i="4"/>
  <c r="DQ356" i="4"/>
  <c r="DS356" i="4"/>
  <c r="DP357" i="4"/>
  <c r="DQ357" i="4"/>
  <c r="DS357" i="4"/>
  <c r="DP358" i="4"/>
  <c r="DQ358" i="4"/>
  <c r="DS358" i="4"/>
  <c r="DP359" i="4"/>
  <c r="DQ359" i="4"/>
  <c r="DS359" i="4"/>
  <c r="DP360" i="4"/>
  <c r="DQ360" i="4"/>
  <c r="DS360" i="4"/>
  <c r="DP361" i="4"/>
  <c r="DQ361" i="4"/>
  <c r="DS361" i="4"/>
  <c r="DP362" i="4"/>
  <c r="DQ362" i="4"/>
  <c r="DS362" i="4"/>
  <c r="DP363" i="4"/>
  <c r="DQ363" i="4"/>
  <c r="DS363" i="4"/>
  <c r="DP364" i="4"/>
  <c r="DQ364" i="4"/>
  <c r="DS364" i="4"/>
  <c r="DP365" i="4"/>
  <c r="DQ365" i="4"/>
  <c r="DS365" i="4"/>
  <c r="DP366" i="4"/>
  <c r="DQ366" i="4"/>
  <c r="DS366" i="4"/>
  <c r="DP367" i="4"/>
  <c r="DQ367" i="4"/>
  <c r="DS367" i="4"/>
  <c r="DP368" i="4"/>
  <c r="DQ368" i="4"/>
  <c r="DS368" i="4"/>
  <c r="DP369" i="4"/>
  <c r="DQ369" i="4"/>
  <c r="DS369" i="4"/>
  <c r="DP370" i="4"/>
  <c r="DQ370" i="4"/>
  <c r="DS370" i="4"/>
  <c r="DP371" i="4"/>
  <c r="DQ371" i="4"/>
  <c r="DS371" i="4"/>
  <c r="DP372" i="4"/>
  <c r="DQ372" i="4"/>
  <c r="DS372" i="4"/>
  <c r="DP373" i="4"/>
  <c r="DQ373" i="4"/>
  <c r="DS373" i="4"/>
  <c r="DP374" i="4"/>
  <c r="DQ374" i="4"/>
  <c r="DS374" i="4"/>
  <c r="DP375" i="4"/>
  <c r="DQ375" i="4"/>
  <c r="DS375" i="4"/>
  <c r="DP376" i="4"/>
  <c r="DQ376" i="4"/>
  <c r="DS376" i="4"/>
  <c r="DP377" i="4"/>
  <c r="DQ377" i="4"/>
  <c r="DS377" i="4"/>
  <c r="DP378" i="4"/>
  <c r="DQ378" i="4"/>
  <c r="DS378" i="4"/>
  <c r="DP379" i="4"/>
  <c r="DQ379" i="4"/>
  <c r="DS379" i="4"/>
  <c r="DP380" i="4"/>
  <c r="DQ380" i="4"/>
  <c r="DS380" i="4"/>
  <c r="DP381" i="4"/>
  <c r="DQ381" i="4"/>
  <c r="DS381" i="4"/>
  <c r="DP382" i="4"/>
  <c r="DQ382" i="4"/>
  <c r="DS382" i="4"/>
  <c r="DP383" i="4"/>
  <c r="DQ383" i="4"/>
  <c r="DS383" i="4"/>
  <c r="DP384" i="4"/>
  <c r="DQ384" i="4"/>
  <c r="DS384" i="4"/>
  <c r="DP385" i="4"/>
  <c r="DQ385" i="4"/>
  <c r="DS385" i="4"/>
  <c r="DP386" i="4"/>
  <c r="DQ386" i="4"/>
  <c r="DS386" i="4"/>
  <c r="DP387" i="4"/>
  <c r="DQ387" i="4"/>
  <c r="DS387" i="4"/>
  <c r="DP388" i="4"/>
  <c r="DQ388" i="4"/>
  <c r="DS388" i="4"/>
  <c r="DP389" i="4"/>
  <c r="DQ389" i="4"/>
  <c r="DS389" i="4"/>
  <c r="DP390" i="4"/>
  <c r="DQ390" i="4"/>
  <c r="DS390" i="4"/>
  <c r="DP391" i="4"/>
  <c r="DQ391" i="4"/>
  <c r="DS391" i="4"/>
  <c r="DP392" i="4"/>
  <c r="DQ392" i="4"/>
  <c r="DS392" i="4"/>
  <c r="DP393" i="4"/>
  <c r="DQ393" i="4"/>
  <c r="DS393" i="4"/>
  <c r="DP394" i="4"/>
  <c r="DQ394" i="4"/>
  <c r="DS394" i="4"/>
  <c r="DP395" i="4"/>
  <c r="DQ395" i="4"/>
  <c r="DS395" i="4"/>
  <c r="DP396" i="4"/>
  <c r="DQ396" i="4"/>
  <c r="DS396" i="4"/>
  <c r="DP397" i="4"/>
  <c r="DQ397" i="4"/>
  <c r="DS397" i="4"/>
  <c r="DP398" i="4"/>
  <c r="DQ398" i="4"/>
  <c r="DS398" i="4"/>
  <c r="DP399" i="4"/>
  <c r="DQ399" i="4"/>
  <c r="DS399" i="4"/>
  <c r="DP400" i="4"/>
  <c r="DQ400" i="4"/>
  <c r="DS400" i="4"/>
  <c r="DP401" i="4"/>
  <c r="DQ401" i="4"/>
  <c r="DS401" i="4"/>
  <c r="DP402" i="4"/>
  <c r="DQ402" i="4"/>
  <c r="DS402" i="4"/>
  <c r="DP403" i="4"/>
  <c r="DQ403" i="4"/>
  <c r="DS403" i="4"/>
  <c r="DP404" i="4"/>
  <c r="DQ404" i="4"/>
  <c r="DS404" i="4"/>
  <c r="DP405" i="4"/>
  <c r="DQ405" i="4"/>
  <c r="DS405" i="4"/>
  <c r="DP406" i="4"/>
  <c r="DQ406" i="4"/>
  <c r="DS406" i="4"/>
  <c r="DP407" i="4"/>
  <c r="DQ407" i="4"/>
  <c r="DS407" i="4"/>
  <c r="DP408" i="4"/>
  <c r="DQ408" i="4"/>
  <c r="DS408" i="4"/>
  <c r="DP409" i="4"/>
  <c r="DQ409" i="4"/>
  <c r="DS409" i="4"/>
  <c r="DP410" i="4"/>
  <c r="DQ410" i="4"/>
  <c r="DS410" i="4"/>
  <c r="DP411" i="4"/>
  <c r="DQ411" i="4"/>
  <c r="DS411" i="4"/>
  <c r="DP412" i="4"/>
  <c r="DQ412" i="4"/>
  <c r="DS412" i="4"/>
  <c r="DP413" i="4"/>
  <c r="DQ413" i="4"/>
  <c r="DS413" i="4"/>
  <c r="DP414" i="4"/>
  <c r="DQ414" i="4"/>
  <c r="DS414" i="4"/>
  <c r="DP415" i="4"/>
  <c r="DQ415" i="4"/>
  <c r="DS415" i="4"/>
  <c r="DP416" i="4"/>
  <c r="DQ416" i="4"/>
  <c r="DS416" i="4"/>
  <c r="DP417" i="4"/>
  <c r="DQ417" i="4"/>
  <c r="DS417" i="4"/>
  <c r="DP418" i="4"/>
  <c r="DQ418" i="4"/>
  <c r="DS418" i="4"/>
  <c r="DP419" i="4"/>
  <c r="DQ419" i="4"/>
  <c r="DS419" i="4"/>
  <c r="DP420" i="4"/>
  <c r="DQ420" i="4"/>
  <c r="DS420" i="4"/>
  <c r="DP421" i="4"/>
  <c r="DQ421" i="4"/>
  <c r="DS421" i="4"/>
  <c r="DP422" i="4"/>
  <c r="DQ422" i="4"/>
  <c r="DS422" i="4"/>
  <c r="DP423" i="4"/>
  <c r="DQ423" i="4"/>
  <c r="DS423" i="4"/>
  <c r="DP424" i="4"/>
  <c r="DQ424" i="4"/>
  <c r="DS424" i="4"/>
  <c r="DP425" i="4"/>
  <c r="DQ425" i="4"/>
  <c r="DS425" i="4"/>
  <c r="DP426" i="4"/>
  <c r="DQ426" i="4"/>
  <c r="DS426" i="4"/>
  <c r="DP427" i="4"/>
  <c r="DQ427" i="4"/>
  <c r="DS427" i="4"/>
  <c r="DP428" i="4"/>
  <c r="DQ428" i="4"/>
  <c r="DS428" i="4"/>
  <c r="DP429" i="4"/>
  <c r="DQ429" i="4"/>
  <c r="DS429" i="4"/>
  <c r="DP430" i="4"/>
  <c r="DQ430" i="4"/>
  <c r="DS430" i="4"/>
  <c r="DP431" i="4"/>
  <c r="DQ431" i="4"/>
  <c r="DS431" i="4"/>
  <c r="DP432" i="4"/>
  <c r="DQ432" i="4"/>
  <c r="DS432" i="4"/>
  <c r="DP433" i="4"/>
  <c r="DQ433" i="4"/>
  <c r="DS433" i="4"/>
  <c r="DP434" i="4"/>
  <c r="DQ434" i="4"/>
  <c r="DS434" i="4"/>
  <c r="DP435" i="4"/>
  <c r="DQ435" i="4"/>
  <c r="DS435" i="4"/>
  <c r="DP436" i="4"/>
  <c r="DQ436" i="4"/>
  <c r="DS436" i="4"/>
  <c r="DP437" i="4"/>
  <c r="DQ437" i="4"/>
  <c r="DS437" i="4"/>
  <c r="DP438" i="4"/>
  <c r="DQ438" i="4"/>
  <c r="DS438" i="4"/>
  <c r="DP439" i="4"/>
  <c r="DQ439" i="4"/>
  <c r="DS439" i="4"/>
  <c r="DP440" i="4"/>
  <c r="DQ440" i="4"/>
  <c r="DS440" i="4"/>
  <c r="DP441" i="4"/>
  <c r="DQ441" i="4"/>
  <c r="DS441" i="4"/>
  <c r="DP442" i="4"/>
  <c r="DQ442" i="4"/>
  <c r="DS442" i="4"/>
  <c r="DP443" i="4"/>
  <c r="DQ443" i="4"/>
  <c r="DS443" i="4"/>
  <c r="DP444" i="4"/>
  <c r="DQ444" i="4"/>
  <c r="DS444" i="4"/>
  <c r="DP445" i="4"/>
  <c r="DQ445" i="4"/>
  <c r="DS445" i="4"/>
  <c r="DP446" i="4"/>
  <c r="DQ446" i="4"/>
  <c r="DS446" i="4"/>
  <c r="DP447" i="4"/>
  <c r="DQ447" i="4"/>
  <c r="DS447" i="4"/>
  <c r="DP448" i="4"/>
  <c r="DQ448" i="4"/>
  <c r="DS448" i="4"/>
  <c r="DP449" i="4"/>
  <c r="DQ449" i="4"/>
  <c r="DS449" i="4"/>
  <c r="DP450" i="4"/>
  <c r="DQ450" i="4"/>
  <c r="DS450" i="4"/>
  <c r="DP451" i="4"/>
  <c r="DQ451" i="4"/>
  <c r="DS451" i="4"/>
  <c r="DP452" i="4"/>
  <c r="DQ452" i="4"/>
  <c r="DS452" i="4"/>
  <c r="DP453" i="4"/>
  <c r="DQ453" i="4"/>
  <c r="DS453" i="4"/>
  <c r="DP454" i="4"/>
  <c r="DQ454" i="4"/>
  <c r="DS454" i="4"/>
  <c r="DP455" i="4"/>
  <c r="DQ455" i="4"/>
  <c r="DS455" i="4"/>
  <c r="DP456" i="4"/>
  <c r="DQ456" i="4"/>
  <c r="DS456" i="4"/>
  <c r="DP457" i="4"/>
  <c r="DQ457" i="4"/>
  <c r="DS457" i="4"/>
  <c r="DP458" i="4"/>
  <c r="DQ458" i="4"/>
  <c r="DS458" i="4"/>
  <c r="DP459" i="4"/>
  <c r="DQ459" i="4"/>
  <c r="DS459" i="4"/>
  <c r="DP460" i="4"/>
  <c r="DQ460" i="4"/>
  <c r="DS460" i="4"/>
  <c r="DP461" i="4"/>
  <c r="DQ461" i="4"/>
  <c r="DS461" i="4"/>
  <c r="DP462" i="4"/>
  <c r="DQ462" i="4"/>
  <c r="DS462" i="4"/>
  <c r="DP463" i="4"/>
  <c r="DQ463" i="4"/>
  <c r="DS463" i="4"/>
  <c r="DP464" i="4"/>
  <c r="DQ464" i="4"/>
  <c r="DS464" i="4"/>
  <c r="DP465" i="4"/>
  <c r="DQ465" i="4"/>
  <c r="DS465" i="4"/>
  <c r="DP466" i="4"/>
  <c r="DQ466" i="4"/>
  <c r="DS466" i="4"/>
  <c r="DP467" i="4"/>
  <c r="DQ467" i="4"/>
  <c r="DS467" i="4"/>
  <c r="DP468" i="4"/>
  <c r="DQ468" i="4"/>
  <c r="DS468" i="4"/>
  <c r="DP469" i="4"/>
  <c r="DQ469" i="4"/>
  <c r="DS469" i="4"/>
  <c r="DP470" i="4"/>
  <c r="DQ470" i="4"/>
  <c r="DS470" i="4"/>
  <c r="DP471" i="4"/>
  <c r="DQ471" i="4"/>
  <c r="DS471" i="4"/>
  <c r="DP472" i="4"/>
  <c r="DQ472" i="4"/>
  <c r="DS472" i="4"/>
  <c r="DP473" i="4"/>
  <c r="DQ473" i="4"/>
  <c r="DS473" i="4"/>
  <c r="DP474" i="4"/>
  <c r="DQ474" i="4"/>
  <c r="DS474" i="4"/>
  <c r="DP475" i="4"/>
  <c r="DQ475" i="4"/>
  <c r="DS475" i="4"/>
  <c r="DP476" i="4"/>
  <c r="DQ476" i="4"/>
  <c r="DS476" i="4"/>
  <c r="DP477" i="4"/>
  <c r="DQ477" i="4"/>
  <c r="DS477" i="4"/>
  <c r="DP478" i="4"/>
  <c r="DQ478" i="4"/>
  <c r="DS478" i="4"/>
  <c r="DP479" i="4"/>
  <c r="DQ479" i="4"/>
  <c r="DS479" i="4"/>
  <c r="DP480" i="4"/>
  <c r="DQ480" i="4"/>
  <c r="DS480" i="4"/>
  <c r="DP481" i="4"/>
  <c r="DQ481" i="4"/>
  <c r="DS481" i="4"/>
  <c r="DP482" i="4"/>
  <c r="DQ482" i="4"/>
  <c r="DS482" i="4"/>
  <c r="DP483" i="4"/>
  <c r="DQ483" i="4"/>
  <c r="DS483" i="4"/>
  <c r="DP484" i="4"/>
  <c r="DQ484" i="4"/>
  <c r="DS484" i="4"/>
  <c r="DP485" i="4"/>
  <c r="DQ485" i="4"/>
  <c r="DS485" i="4"/>
  <c r="DP486" i="4"/>
  <c r="DQ486" i="4"/>
  <c r="DS486" i="4"/>
  <c r="DP487" i="4"/>
  <c r="DQ487" i="4"/>
  <c r="DS487" i="4"/>
  <c r="DP488" i="4"/>
  <c r="DQ488" i="4"/>
  <c r="DS488" i="4"/>
  <c r="DP489" i="4"/>
  <c r="DQ489" i="4"/>
  <c r="DS489" i="4"/>
  <c r="DP490" i="4"/>
  <c r="DQ490" i="4"/>
  <c r="DS490" i="4"/>
  <c r="DP491" i="4"/>
  <c r="DQ491" i="4"/>
  <c r="DS491" i="4"/>
  <c r="DP492" i="4"/>
  <c r="DQ492" i="4"/>
  <c r="DS492" i="4"/>
  <c r="DP493" i="4"/>
  <c r="DQ493" i="4"/>
  <c r="DS493" i="4"/>
  <c r="DP494" i="4"/>
  <c r="DQ494" i="4"/>
  <c r="DS494" i="4"/>
  <c r="DP495" i="4"/>
  <c r="DQ495" i="4"/>
  <c r="DS495" i="4"/>
  <c r="DP496" i="4"/>
  <c r="DQ496" i="4"/>
  <c r="DS496" i="4"/>
  <c r="DP497" i="4"/>
  <c r="DQ497" i="4"/>
  <c r="DS497" i="4"/>
  <c r="DP498" i="4"/>
  <c r="DQ498" i="4"/>
  <c r="DS498" i="4"/>
  <c r="DP499" i="4"/>
  <c r="DQ499" i="4"/>
  <c r="DS499" i="4"/>
  <c r="DP500" i="4"/>
  <c r="DQ500" i="4"/>
  <c r="DS500" i="4"/>
  <c r="DP501" i="4"/>
  <c r="DQ501" i="4"/>
  <c r="DS501" i="4"/>
  <c r="DP502" i="4"/>
  <c r="DQ502" i="4"/>
  <c r="DS502" i="4"/>
  <c r="DP503" i="4"/>
  <c r="DQ503" i="4"/>
  <c r="DS503" i="4"/>
  <c r="DP504" i="4"/>
  <c r="DQ504" i="4"/>
  <c r="DS504" i="4"/>
  <c r="DP505" i="4"/>
  <c r="DQ505" i="4"/>
  <c r="DS505" i="4"/>
  <c r="DP506" i="4"/>
  <c r="DQ506" i="4"/>
  <c r="DS506" i="4"/>
  <c r="DP507" i="4"/>
  <c r="DQ507" i="4"/>
  <c r="DS507" i="4"/>
  <c r="DP508" i="4"/>
  <c r="DQ508" i="4"/>
  <c r="DS508" i="4"/>
  <c r="DP509" i="4"/>
  <c r="DQ509" i="4"/>
  <c r="DS509" i="4"/>
  <c r="DP510" i="4"/>
  <c r="DQ510" i="4"/>
  <c r="DS510" i="4"/>
  <c r="DP511" i="4"/>
  <c r="DQ511" i="4"/>
  <c r="DS511" i="4"/>
  <c r="DP512" i="4"/>
  <c r="DQ512" i="4"/>
  <c r="DS512" i="4"/>
  <c r="DP513" i="4"/>
  <c r="DQ513" i="4"/>
  <c r="DS513" i="4"/>
  <c r="DP514" i="4"/>
  <c r="DQ514" i="4"/>
  <c r="DS514" i="4"/>
  <c r="DP515" i="4"/>
  <c r="DQ515" i="4"/>
  <c r="DS515" i="4"/>
  <c r="DP516" i="4"/>
  <c r="DQ516" i="4"/>
  <c r="DS516" i="4"/>
  <c r="DP517" i="4"/>
  <c r="DQ517" i="4"/>
  <c r="DS517" i="4"/>
  <c r="DP518" i="4"/>
  <c r="DQ518" i="4"/>
  <c r="DS518" i="4"/>
  <c r="DP519" i="4"/>
  <c r="DQ519" i="4"/>
  <c r="DS519" i="4"/>
  <c r="DP520" i="4"/>
  <c r="DQ520" i="4"/>
  <c r="DS520" i="4"/>
  <c r="DP521" i="4"/>
  <c r="DQ521" i="4"/>
  <c r="DS521" i="4"/>
  <c r="DP522" i="4"/>
  <c r="DQ522" i="4"/>
  <c r="DS522" i="4"/>
  <c r="DP523" i="4"/>
  <c r="DQ523" i="4"/>
  <c r="DS523" i="4"/>
  <c r="DP524" i="4"/>
  <c r="DQ524" i="4"/>
  <c r="DS524" i="4"/>
  <c r="DP525" i="4"/>
  <c r="DQ525" i="4"/>
  <c r="DS525" i="4"/>
  <c r="DP526" i="4"/>
  <c r="DQ526" i="4"/>
  <c r="DS526" i="4"/>
  <c r="DP527" i="4"/>
  <c r="DQ527" i="4"/>
  <c r="DS527" i="4"/>
  <c r="DP528" i="4"/>
  <c r="DQ528" i="4"/>
  <c r="DS528" i="4"/>
  <c r="DP529" i="4"/>
  <c r="DQ529" i="4"/>
  <c r="DS529" i="4"/>
  <c r="DP530" i="4"/>
  <c r="DQ530" i="4"/>
  <c r="DS530" i="4"/>
  <c r="DP531" i="4"/>
  <c r="DQ531" i="4"/>
  <c r="DS531" i="4"/>
  <c r="DP532" i="4"/>
  <c r="DQ532" i="4"/>
  <c r="DS532" i="4"/>
  <c r="DP533" i="4"/>
  <c r="DQ533" i="4"/>
  <c r="DS533" i="4"/>
  <c r="DP534" i="4"/>
  <c r="DQ534" i="4"/>
  <c r="DS534" i="4"/>
  <c r="DP535" i="4"/>
  <c r="DQ535" i="4"/>
  <c r="DS535" i="4"/>
  <c r="DP536" i="4"/>
  <c r="DQ536" i="4"/>
  <c r="DS536" i="4"/>
  <c r="DP537" i="4"/>
  <c r="DQ537" i="4"/>
  <c r="DS537" i="4"/>
  <c r="DP538" i="4"/>
  <c r="DQ538" i="4"/>
  <c r="DS538" i="4"/>
  <c r="DP539" i="4"/>
  <c r="DQ539" i="4"/>
  <c r="DS539" i="4"/>
  <c r="DP540" i="4"/>
  <c r="DQ540" i="4"/>
  <c r="DS540" i="4"/>
  <c r="DP541" i="4"/>
  <c r="DQ541" i="4"/>
  <c r="DS541" i="4"/>
  <c r="DP542" i="4"/>
  <c r="DQ542" i="4"/>
  <c r="DS542" i="4"/>
  <c r="DP543" i="4"/>
  <c r="DQ543" i="4"/>
  <c r="DS543" i="4"/>
  <c r="DP544" i="4"/>
  <c r="DQ544" i="4"/>
  <c r="DS544" i="4"/>
  <c r="DP545" i="4"/>
  <c r="DQ545" i="4"/>
  <c r="DS545" i="4"/>
  <c r="DP546" i="4"/>
  <c r="DQ546" i="4"/>
  <c r="DS546" i="4"/>
  <c r="DP547" i="4"/>
  <c r="DQ547" i="4"/>
  <c r="DS547" i="4"/>
  <c r="DP548" i="4"/>
  <c r="DQ548" i="4"/>
  <c r="DS548" i="4"/>
  <c r="DP549" i="4"/>
  <c r="DQ549" i="4"/>
  <c r="DS549" i="4"/>
  <c r="DP550" i="4"/>
  <c r="DQ550" i="4"/>
  <c r="DS550" i="4"/>
  <c r="DP551" i="4"/>
  <c r="DQ551" i="4"/>
  <c r="DS551" i="4"/>
  <c r="DP552" i="4"/>
  <c r="DQ552" i="4"/>
  <c r="DS552" i="4"/>
  <c r="DP553" i="4"/>
  <c r="DQ553" i="4"/>
  <c r="DS553" i="4"/>
  <c r="DP554" i="4"/>
  <c r="DQ554" i="4"/>
  <c r="DS554" i="4"/>
  <c r="DP555" i="4"/>
  <c r="DQ555" i="4"/>
  <c r="DS555" i="4"/>
  <c r="DP556" i="4"/>
  <c r="DQ556" i="4"/>
  <c r="DS556" i="4"/>
  <c r="DP557" i="4"/>
  <c r="DQ557" i="4"/>
  <c r="DS557" i="4"/>
  <c r="DP558" i="4"/>
  <c r="DQ558" i="4"/>
  <c r="DS558" i="4"/>
  <c r="DP559" i="4"/>
  <c r="DQ559" i="4"/>
  <c r="DS559" i="4"/>
  <c r="DP560" i="4"/>
  <c r="DQ560" i="4"/>
  <c r="DS560" i="4"/>
  <c r="DP561" i="4"/>
  <c r="DQ561" i="4"/>
  <c r="DS561" i="4"/>
  <c r="DP562" i="4"/>
  <c r="DQ562" i="4"/>
  <c r="DS562" i="4"/>
  <c r="DP563" i="4"/>
  <c r="DQ563" i="4"/>
  <c r="DS563" i="4"/>
  <c r="DP564" i="4"/>
  <c r="DQ564" i="4"/>
  <c r="DS564" i="4"/>
  <c r="DP565" i="4"/>
  <c r="DQ565" i="4"/>
  <c r="DS565" i="4"/>
  <c r="DP566" i="4"/>
  <c r="DQ566" i="4"/>
  <c r="DS566" i="4"/>
  <c r="DP567" i="4"/>
  <c r="DQ567" i="4"/>
  <c r="DS567" i="4"/>
  <c r="DP568" i="4"/>
  <c r="DQ568" i="4"/>
  <c r="DS568" i="4"/>
  <c r="DP569" i="4"/>
  <c r="DQ569" i="4"/>
  <c r="DS569" i="4"/>
  <c r="DP570" i="4"/>
  <c r="DQ570" i="4"/>
  <c r="DS570" i="4"/>
  <c r="DP571" i="4"/>
  <c r="DQ571" i="4"/>
  <c r="DS571" i="4"/>
  <c r="DP572" i="4"/>
  <c r="DQ572" i="4"/>
  <c r="DS572" i="4"/>
  <c r="DP573" i="4"/>
  <c r="DQ573" i="4"/>
  <c r="DS573" i="4"/>
  <c r="DP574" i="4"/>
  <c r="DQ574" i="4"/>
  <c r="DS574" i="4"/>
  <c r="DP575" i="4"/>
  <c r="DQ575" i="4"/>
  <c r="DS575" i="4"/>
  <c r="DP576" i="4"/>
  <c r="DQ576" i="4"/>
  <c r="DS576" i="4"/>
  <c r="DP577" i="4"/>
  <c r="DQ577" i="4"/>
  <c r="DS577" i="4"/>
  <c r="DP578" i="4"/>
  <c r="DQ578" i="4"/>
  <c r="DS578" i="4"/>
  <c r="DP579" i="4"/>
  <c r="DQ579" i="4"/>
  <c r="DS579" i="4"/>
  <c r="DP580" i="4"/>
  <c r="DQ580" i="4"/>
  <c r="DS580" i="4"/>
  <c r="DP581" i="4"/>
  <c r="DQ581" i="4"/>
  <c r="DS581" i="4"/>
  <c r="DP582" i="4"/>
  <c r="DQ582" i="4"/>
  <c r="DS582" i="4"/>
  <c r="DP583" i="4"/>
  <c r="DQ583" i="4"/>
  <c r="DS583" i="4"/>
  <c r="DP584" i="4"/>
  <c r="DQ584" i="4"/>
  <c r="DS584" i="4"/>
  <c r="DP585" i="4"/>
  <c r="DQ585" i="4"/>
  <c r="DS585" i="4"/>
  <c r="DP586" i="4"/>
  <c r="DQ586" i="4"/>
  <c r="DS586" i="4"/>
  <c r="DP587" i="4"/>
  <c r="DQ587" i="4"/>
  <c r="DS587" i="4"/>
  <c r="DP588" i="4"/>
  <c r="DQ588" i="4"/>
  <c r="DS588" i="4"/>
  <c r="DP589" i="4"/>
  <c r="DQ589" i="4"/>
  <c r="DS589" i="4"/>
  <c r="DP590" i="4"/>
  <c r="DQ590" i="4"/>
  <c r="DS590" i="4"/>
  <c r="DP591" i="4"/>
  <c r="DQ591" i="4"/>
  <c r="DS591" i="4"/>
  <c r="DP592" i="4"/>
  <c r="DQ592" i="4"/>
  <c r="DS592" i="4"/>
  <c r="DP593" i="4"/>
  <c r="DQ593" i="4"/>
  <c r="DS593" i="4"/>
  <c r="DP594" i="4"/>
  <c r="DQ594" i="4"/>
  <c r="DS594" i="4"/>
  <c r="DP595" i="4"/>
  <c r="DQ595" i="4"/>
  <c r="DS595" i="4"/>
  <c r="DP596" i="4"/>
  <c r="DQ596" i="4"/>
  <c r="DS596" i="4"/>
  <c r="DP597" i="4"/>
  <c r="DQ597" i="4"/>
  <c r="DS597" i="4"/>
  <c r="DP598" i="4"/>
  <c r="DQ598" i="4"/>
  <c r="DS598" i="4"/>
  <c r="DP599" i="4"/>
  <c r="DQ599" i="4"/>
  <c r="DS599" i="4"/>
  <c r="DP600" i="4"/>
  <c r="DQ600" i="4"/>
  <c r="DS600" i="4"/>
  <c r="DP601" i="4"/>
  <c r="DQ601" i="4"/>
  <c r="DS601" i="4"/>
  <c r="DP602" i="4"/>
  <c r="DQ602" i="4"/>
  <c r="DS602" i="4"/>
  <c r="F54" i="8"/>
  <c r="DS603" i="4"/>
  <c r="DS604" i="4"/>
  <c r="DS605" i="4"/>
  <c r="DS606" i="4"/>
  <c r="DS607" i="4"/>
  <c r="DS608" i="4"/>
  <c r="DS609" i="4"/>
  <c r="DS610" i="4"/>
  <c r="DS611" i="4"/>
  <c r="DS612" i="4"/>
  <c r="DS613" i="4"/>
  <c r="DS614" i="4"/>
  <c r="DS615" i="4"/>
  <c r="DS616" i="4"/>
  <c r="DS617" i="4"/>
  <c r="DS618" i="4"/>
  <c r="DS619" i="4"/>
  <c r="DS620" i="4"/>
  <c r="DS621" i="4"/>
  <c r="DS622" i="4"/>
  <c r="DS623" i="4"/>
  <c r="DS624" i="4"/>
  <c r="DS625" i="4"/>
  <c r="DS626" i="4"/>
  <c r="DS627" i="4"/>
  <c r="DS628" i="4"/>
  <c r="DS629" i="4"/>
  <c r="DS630" i="4"/>
  <c r="DS631" i="4"/>
  <c r="DS632" i="4"/>
  <c r="DS633" i="4"/>
  <c r="DS634" i="4"/>
  <c r="DS635" i="4"/>
  <c r="DS636" i="4"/>
  <c r="DS637" i="4"/>
  <c r="DS638" i="4"/>
  <c r="DS639" i="4"/>
  <c r="DS640" i="4"/>
  <c r="DS641" i="4"/>
  <c r="DS642" i="4"/>
  <c r="DS643" i="4"/>
  <c r="DS644" i="4"/>
  <c r="DS645" i="4"/>
  <c r="DS646" i="4"/>
  <c r="DS647" i="4"/>
  <c r="DS648" i="4"/>
  <c r="DS649" i="4"/>
  <c r="DS650" i="4"/>
  <c r="DS651" i="4"/>
  <c r="DS652" i="4"/>
  <c r="DS653" i="4"/>
  <c r="DS654" i="4"/>
  <c r="DS655" i="4"/>
  <c r="DS656" i="4"/>
  <c r="DS657" i="4"/>
  <c r="DS658" i="4"/>
  <c r="DS659" i="4"/>
  <c r="DS660" i="4"/>
  <c r="DS661" i="4"/>
  <c r="DS662" i="4"/>
  <c r="DS663" i="4"/>
  <c r="DS664" i="4"/>
  <c r="DS665" i="4"/>
  <c r="DS666" i="4"/>
  <c r="DS667" i="4"/>
  <c r="DS668" i="4"/>
  <c r="DS669" i="4"/>
  <c r="DS670" i="4"/>
  <c r="DS671" i="4"/>
  <c r="DS672" i="4"/>
  <c r="DS673" i="4"/>
  <c r="DS674" i="4"/>
  <c r="DS675" i="4"/>
  <c r="DS676" i="4"/>
  <c r="DS677" i="4"/>
  <c r="DS678" i="4"/>
  <c r="DS679" i="4"/>
  <c r="DS680" i="4"/>
  <c r="DS681" i="4"/>
  <c r="DS682" i="4"/>
  <c r="DS683" i="4"/>
  <c r="DS684" i="4"/>
  <c r="DS685" i="4"/>
  <c r="DS686" i="4"/>
  <c r="DS687" i="4"/>
  <c r="DS688" i="4"/>
  <c r="DS689" i="4"/>
  <c r="DS690" i="4"/>
  <c r="DS691" i="4"/>
  <c r="DS692" i="4"/>
  <c r="DS693" i="4"/>
  <c r="DS694" i="4"/>
  <c r="DS695" i="4"/>
  <c r="DS696" i="4"/>
  <c r="DS697" i="4"/>
  <c r="DS698" i="4"/>
  <c r="DS699" i="4"/>
  <c r="DS700" i="4"/>
  <c r="DS701" i="4"/>
  <c r="DS702" i="4"/>
  <c r="DS703" i="4"/>
  <c r="DS704" i="4"/>
  <c r="DS705" i="4"/>
  <c r="DS706" i="4"/>
  <c r="DS707" i="4"/>
  <c r="DS708" i="4"/>
  <c r="DS709" i="4"/>
  <c r="DS710" i="4"/>
  <c r="DS711" i="4"/>
  <c r="DS712" i="4"/>
  <c r="DS713" i="4"/>
  <c r="DS714" i="4"/>
  <c r="DS715" i="4"/>
  <c r="DS716" i="4"/>
  <c r="DS717" i="4"/>
  <c r="DS718" i="4"/>
  <c r="DS719" i="4"/>
  <c r="DS720" i="4"/>
  <c r="DS721" i="4"/>
  <c r="DS722" i="4"/>
  <c r="DS723" i="4"/>
  <c r="DS724" i="4"/>
  <c r="DS725" i="4"/>
  <c r="DS726" i="4"/>
  <c r="DS727" i="4"/>
  <c r="DS728" i="4"/>
  <c r="DS729" i="4"/>
  <c r="DS730" i="4"/>
  <c r="DS731" i="4"/>
  <c r="DS732" i="4"/>
  <c r="DS733" i="4"/>
  <c r="DS734" i="4"/>
  <c r="DS735" i="4"/>
  <c r="DS736" i="4"/>
  <c r="DS737" i="4"/>
  <c r="DS738" i="4"/>
  <c r="DS739" i="4"/>
  <c r="DS740" i="4"/>
  <c r="DS741" i="4"/>
  <c r="DS742" i="4"/>
  <c r="DS743" i="4"/>
  <c r="DS744" i="4"/>
  <c r="DS745" i="4"/>
  <c r="DS746" i="4"/>
  <c r="DS747" i="4"/>
  <c r="DS748" i="4"/>
  <c r="DS749" i="4"/>
  <c r="DS750" i="4"/>
  <c r="DS751" i="4"/>
  <c r="DS752" i="4"/>
  <c r="DS753" i="4"/>
  <c r="DS754" i="4"/>
  <c r="DS755" i="4"/>
  <c r="DS756" i="4"/>
  <c r="DS757" i="4"/>
  <c r="DS758" i="4"/>
  <c r="DS759" i="4"/>
  <c r="DS760" i="4"/>
  <c r="DS761" i="4"/>
  <c r="DS762" i="4"/>
  <c r="DS763" i="4"/>
  <c r="DS764" i="4"/>
  <c r="DS765" i="4"/>
  <c r="DS766" i="4"/>
  <c r="DS767" i="4"/>
  <c r="DS768" i="4"/>
  <c r="DS769" i="4"/>
  <c r="DS770" i="4"/>
  <c r="DS771" i="4"/>
  <c r="DS772" i="4"/>
  <c r="DS773" i="4"/>
  <c r="DS774" i="4"/>
  <c r="DS775" i="4"/>
  <c r="DS776" i="4"/>
  <c r="DS777" i="4"/>
  <c r="DS778" i="4"/>
  <c r="DS779" i="4"/>
  <c r="DS780" i="4"/>
  <c r="DS781" i="4"/>
  <c r="DS782" i="4"/>
  <c r="DS783" i="4"/>
  <c r="DS784" i="4"/>
  <c r="DS785" i="4"/>
  <c r="DS786" i="4"/>
  <c r="DS787" i="4"/>
  <c r="DS788" i="4"/>
  <c r="DS789" i="4"/>
  <c r="DS790" i="4"/>
  <c r="DS791" i="4"/>
  <c r="DS792" i="4"/>
  <c r="DS793" i="4"/>
  <c r="DS794" i="4"/>
  <c r="DS795" i="4"/>
  <c r="DS796" i="4"/>
  <c r="DS797" i="4"/>
  <c r="DS798" i="4"/>
  <c r="DS799" i="4"/>
  <c r="DS800" i="4"/>
  <c r="DS801" i="4"/>
  <c r="DS802" i="4"/>
  <c r="DS803" i="4"/>
  <c r="DS804" i="4"/>
  <c r="DS805" i="4"/>
  <c r="DS806" i="4"/>
  <c r="DS807" i="4"/>
  <c r="DS808" i="4"/>
  <c r="DS809" i="4"/>
  <c r="DS810" i="4"/>
  <c r="DS811" i="4"/>
  <c r="DS812" i="4"/>
  <c r="DS813" i="4"/>
  <c r="DS814" i="4"/>
  <c r="DS815" i="4"/>
  <c r="DS816" i="4"/>
  <c r="DS817" i="4"/>
  <c r="DS818" i="4"/>
  <c r="DS819" i="4"/>
  <c r="DS820" i="4"/>
  <c r="DS821" i="4"/>
  <c r="DS822" i="4"/>
  <c r="DS823" i="4"/>
  <c r="DS824" i="4"/>
  <c r="DS825" i="4"/>
  <c r="DS826" i="4"/>
  <c r="DS827" i="4"/>
  <c r="DS828" i="4"/>
  <c r="DS829" i="4"/>
  <c r="DS830" i="4"/>
  <c r="DS831" i="4"/>
  <c r="DS832" i="4"/>
  <c r="DS833" i="4"/>
  <c r="DS834" i="4"/>
  <c r="DS835" i="4"/>
  <c r="DS836" i="4"/>
  <c r="DS837" i="4"/>
  <c r="DS838" i="4"/>
  <c r="DS839" i="4"/>
  <c r="DS840" i="4"/>
  <c r="DS841" i="4"/>
  <c r="DS842" i="4"/>
  <c r="DS843" i="4"/>
  <c r="DS844" i="4"/>
  <c r="DS845" i="4"/>
  <c r="DS846" i="4"/>
  <c r="DS847" i="4"/>
  <c r="DS848" i="4"/>
  <c r="DS849" i="4"/>
  <c r="DS850" i="4"/>
  <c r="DS851" i="4"/>
  <c r="DS852" i="4"/>
  <c r="DS853" i="4"/>
  <c r="DS854" i="4"/>
  <c r="DS855" i="4"/>
  <c r="DS856" i="4"/>
  <c r="DS857" i="4"/>
  <c r="DS858" i="4"/>
  <c r="DS859" i="4"/>
  <c r="DS860" i="4"/>
  <c r="DS861" i="4"/>
  <c r="DS862" i="4"/>
  <c r="DS863" i="4"/>
  <c r="DS864" i="4"/>
  <c r="DS865" i="4"/>
  <c r="DS866" i="4"/>
  <c r="DS867" i="4"/>
  <c r="DS868" i="4"/>
  <c r="DS869" i="4"/>
  <c r="DS870" i="4"/>
  <c r="DS871" i="4"/>
  <c r="DS872" i="4"/>
  <c r="DS873" i="4"/>
  <c r="DS874" i="4"/>
  <c r="DS875" i="4"/>
  <c r="DS876" i="4"/>
  <c r="DS877" i="4"/>
  <c r="DS878" i="4"/>
  <c r="DS879" i="4"/>
  <c r="DS880" i="4"/>
  <c r="DS881" i="4"/>
  <c r="DS882" i="4"/>
  <c r="DS883" i="4"/>
  <c r="DS884" i="4"/>
  <c r="DS885" i="4"/>
  <c r="DS886" i="4"/>
  <c r="DS887" i="4"/>
  <c r="DS888" i="4"/>
  <c r="DS889" i="4"/>
  <c r="DS890" i="4"/>
  <c r="DS891" i="4"/>
  <c r="DS892" i="4"/>
  <c r="DS893" i="4"/>
  <c r="DS894" i="4"/>
  <c r="DS895" i="4"/>
  <c r="DS896" i="4"/>
  <c r="DS897" i="4"/>
  <c r="DS898" i="4"/>
  <c r="DS899" i="4"/>
  <c r="DS900" i="4"/>
  <c r="DS901" i="4"/>
  <c r="DS902" i="4"/>
  <c r="DS903" i="4"/>
  <c r="DS904" i="4"/>
  <c r="DS905" i="4"/>
  <c r="DS906" i="4"/>
  <c r="DS907" i="4"/>
  <c r="DS908" i="4"/>
  <c r="DS909" i="4"/>
  <c r="DS910" i="4"/>
  <c r="DS911" i="4"/>
  <c r="DS912" i="4"/>
  <c r="DS913" i="4"/>
  <c r="DS914" i="4"/>
  <c r="DS915" i="4"/>
  <c r="DS916" i="4"/>
  <c r="DS917" i="4"/>
  <c r="DS918" i="4"/>
  <c r="DS919" i="4"/>
  <c r="DS920" i="4"/>
  <c r="DS921" i="4"/>
  <c r="DS922" i="4"/>
  <c r="DS923" i="4"/>
  <c r="DS924" i="4"/>
  <c r="DS925" i="4"/>
  <c r="DS926" i="4"/>
  <c r="DS927" i="4"/>
  <c r="DS928" i="4"/>
  <c r="DS929" i="4"/>
  <c r="DS930" i="4"/>
  <c r="DS931" i="4"/>
  <c r="DS932" i="4"/>
  <c r="DS933" i="4"/>
  <c r="DS934" i="4"/>
  <c r="DS935" i="4"/>
  <c r="DS936" i="4"/>
  <c r="DS937" i="4"/>
  <c r="DS938" i="4"/>
  <c r="DS939" i="4"/>
  <c r="DS940" i="4"/>
  <c r="DS941" i="4"/>
  <c r="DS942" i="4"/>
  <c r="DS943" i="4"/>
  <c r="DS944" i="4"/>
  <c r="DS945" i="4"/>
  <c r="DS946" i="4"/>
  <c r="DS947" i="4"/>
  <c r="DS948" i="4"/>
  <c r="DS949" i="4"/>
  <c r="DS950" i="4"/>
  <c r="DS951" i="4"/>
  <c r="DS952" i="4"/>
  <c r="DS953" i="4"/>
  <c r="DS954" i="4"/>
  <c r="DS955" i="4"/>
  <c r="DS956" i="4"/>
  <c r="DS957" i="4"/>
  <c r="DS958" i="4"/>
  <c r="DS959" i="4"/>
  <c r="DS960" i="4"/>
  <c r="DS961" i="4"/>
  <c r="DS962" i="4"/>
  <c r="DS963" i="4"/>
  <c r="DS964" i="4"/>
  <c r="DS965" i="4"/>
  <c r="DS966" i="4"/>
  <c r="DS967" i="4"/>
  <c r="DS968" i="4"/>
  <c r="DS969" i="4"/>
  <c r="DS970" i="4"/>
  <c r="DS971" i="4"/>
  <c r="DS972" i="4"/>
  <c r="DS973" i="4"/>
  <c r="DS974" i="4"/>
  <c r="DS975" i="4"/>
  <c r="DS976" i="4"/>
  <c r="DS977" i="4"/>
  <c r="DS978" i="4"/>
  <c r="DS979" i="4"/>
  <c r="DS980" i="4"/>
  <c r="DS981" i="4"/>
  <c r="DS982" i="4"/>
  <c r="DS983" i="4"/>
  <c r="DS984" i="4"/>
  <c r="DS985" i="4"/>
  <c r="DS986" i="4"/>
  <c r="DS987" i="4"/>
  <c r="DS988" i="4"/>
  <c r="DS989" i="4"/>
  <c r="DS990" i="4"/>
  <c r="DS991" i="4"/>
  <c r="DS992" i="4"/>
  <c r="DS993" i="4"/>
  <c r="DS994" i="4"/>
  <c r="DS995" i="4"/>
  <c r="DS996" i="4"/>
  <c r="DS997" i="4"/>
  <c r="DS998" i="4"/>
  <c r="DS999" i="4"/>
  <c r="DS1000" i="4"/>
  <c r="DS1001" i="4"/>
  <c r="DS1002" i="4"/>
  <c r="DS1003" i="4"/>
  <c r="DS1004" i="4"/>
  <c r="DS1005" i="4"/>
  <c r="DS1006" i="4"/>
  <c r="DS1007" i="4"/>
  <c r="DS1008" i="4"/>
  <c r="DS1009" i="4"/>
  <c r="DS1010" i="4"/>
  <c r="DS1011" i="4"/>
  <c r="DS1012" i="4"/>
  <c r="DS1013" i="4"/>
  <c r="DS1014" i="4"/>
  <c r="DS1015" i="4"/>
  <c r="DS1016" i="4"/>
  <c r="DS1017" i="4"/>
  <c r="DS1018" i="4"/>
  <c r="DS1019" i="4"/>
  <c r="DS1020" i="4"/>
  <c r="DS1021" i="4"/>
  <c r="DS1022" i="4"/>
  <c r="DS1023" i="4"/>
  <c r="DS1024" i="4"/>
  <c r="DS1025" i="4"/>
  <c r="DS1026" i="4"/>
  <c r="DS1027" i="4"/>
  <c r="DS1028" i="4"/>
  <c r="DS1029" i="4"/>
  <c r="DS1030" i="4"/>
  <c r="DS1031" i="4"/>
  <c r="DS1032" i="4"/>
  <c r="DS1033" i="4"/>
  <c r="DS1034" i="4"/>
  <c r="DS1035" i="4"/>
  <c r="DS1036" i="4"/>
  <c r="DS1037" i="4"/>
  <c r="DS1038" i="4"/>
  <c r="DS1039" i="4"/>
  <c r="DS1040" i="4"/>
  <c r="DS1041" i="4"/>
  <c r="DS1042" i="4"/>
  <c r="DS1043" i="4"/>
  <c r="DS1044" i="4"/>
  <c r="DS1045" i="4"/>
  <c r="DS1046" i="4"/>
  <c r="DS1047" i="4"/>
  <c r="DS1048" i="4"/>
  <c r="DS1049" i="4"/>
  <c r="DS1050" i="4"/>
  <c r="DS1051" i="4"/>
  <c r="DS1052" i="4"/>
  <c r="DS1053" i="4"/>
  <c r="DS1054" i="4"/>
  <c r="DS1055" i="4"/>
  <c r="DS1056" i="4"/>
  <c r="DS1057" i="4"/>
  <c r="DS1058" i="4"/>
  <c r="DS1059" i="4"/>
  <c r="DS1060" i="4"/>
  <c r="DS1061" i="4"/>
  <c r="DS1062" i="4"/>
  <c r="DS1063" i="4"/>
  <c r="DS1064" i="4"/>
  <c r="DS1065" i="4"/>
  <c r="DS1066" i="4"/>
  <c r="DS1067" i="4"/>
  <c r="DS1068" i="4"/>
  <c r="DS1069" i="4"/>
  <c r="DS1070" i="4"/>
  <c r="DS1071" i="4"/>
  <c r="DS1072" i="4"/>
  <c r="DS1073" i="4"/>
  <c r="DS1074" i="4"/>
  <c r="DS1075" i="4"/>
  <c r="DS1076" i="4"/>
  <c r="DS1077" i="4"/>
  <c r="DS1078" i="4"/>
  <c r="DS1079" i="4"/>
  <c r="DS1080" i="4"/>
  <c r="DS1081" i="4"/>
  <c r="DS1082" i="4"/>
  <c r="DS1083" i="4"/>
  <c r="DS1084" i="4"/>
  <c r="DS1085" i="4"/>
  <c r="DS1086" i="4"/>
  <c r="DS1087" i="4"/>
  <c r="DS1088" i="4"/>
  <c r="DS1089" i="4"/>
  <c r="DS1090" i="4"/>
  <c r="DS1091" i="4"/>
  <c r="DS1092" i="4"/>
  <c r="DS1093" i="4"/>
  <c r="DS1094" i="4"/>
  <c r="DS1095" i="4"/>
  <c r="DS1096" i="4"/>
  <c r="DS1097" i="4"/>
  <c r="DS1098" i="4"/>
  <c r="DS1099" i="4"/>
  <c r="DS1100" i="4"/>
  <c r="DS1101" i="4"/>
  <c r="DS1102" i="4"/>
  <c r="DS1103" i="4"/>
  <c r="DS1104" i="4"/>
  <c r="DS1105" i="4"/>
  <c r="DS1106" i="4"/>
  <c r="DS1107" i="4"/>
  <c r="DS1108" i="4"/>
  <c r="DS1109" i="4"/>
  <c r="DS1110" i="4"/>
  <c r="DS1111" i="4"/>
  <c r="DS1112" i="4"/>
  <c r="DS1113" i="4"/>
  <c r="DS1114" i="4"/>
  <c r="DS1115" i="4"/>
  <c r="DS1116" i="4"/>
  <c r="DS1117" i="4"/>
  <c r="DS1118" i="4"/>
  <c r="DS1119" i="4"/>
  <c r="DS1120" i="4"/>
  <c r="DS1121" i="4"/>
  <c r="DS1122" i="4"/>
  <c r="DS1123" i="4"/>
  <c r="DS1124" i="4"/>
  <c r="DS1125" i="4"/>
  <c r="DS1126" i="4"/>
  <c r="DS1127" i="4"/>
  <c r="DS1128" i="4"/>
  <c r="DS1129" i="4"/>
  <c r="DS1130" i="4"/>
  <c r="DS1131" i="4"/>
  <c r="DS1132" i="4"/>
  <c r="DS1133" i="4"/>
  <c r="DS1134" i="4"/>
  <c r="DS1135" i="4"/>
  <c r="DS1136" i="4"/>
  <c r="DS1137" i="4"/>
  <c r="DS1138" i="4"/>
  <c r="DS1139" i="4"/>
  <c r="DS1140" i="4"/>
  <c r="DS1141" i="4"/>
  <c r="DS1142" i="4"/>
  <c r="DS1143" i="4"/>
  <c r="DS1144" i="4"/>
  <c r="DS1145" i="4"/>
  <c r="DS1146" i="4"/>
  <c r="DS1147" i="4"/>
  <c r="DS1148" i="4"/>
  <c r="DS1149" i="4"/>
  <c r="DS1150" i="4"/>
  <c r="DS1151" i="4"/>
  <c r="DS1152" i="4"/>
  <c r="DS1153" i="4"/>
  <c r="DS1154" i="4"/>
  <c r="DS1155" i="4"/>
  <c r="DS1156" i="4"/>
  <c r="DS1157" i="4"/>
  <c r="DS1158" i="4"/>
  <c r="DS1159" i="4"/>
  <c r="DS1160" i="4"/>
  <c r="DS1161" i="4"/>
  <c r="DS1162" i="4"/>
  <c r="DS1163" i="4"/>
  <c r="DS1164" i="4"/>
  <c r="DS1165" i="4"/>
  <c r="DS1166" i="4"/>
  <c r="DS1167" i="4"/>
  <c r="DS1168" i="4"/>
  <c r="DS1169" i="4"/>
  <c r="DS1170" i="4"/>
  <c r="DS1171" i="4"/>
  <c r="DS1172" i="4"/>
  <c r="DS1173" i="4"/>
  <c r="DS1174" i="4"/>
  <c r="DS1175" i="4"/>
  <c r="DS1176" i="4"/>
  <c r="DS1177" i="4"/>
  <c r="DS1178" i="4"/>
  <c r="DS1179" i="4"/>
  <c r="DS1180" i="4"/>
  <c r="DS1181" i="4"/>
  <c r="DS1182" i="4"/>
  <c r="DS1183" i="4"/>
  <c r="DS1184" i="4"/>
  <c r="DS1185" i="4"/>
  <c r="DS1186" i="4"/>
  <c r="DS1187" i="4"/>
  <c r="DS1188" i="4"/>
  <c r="DS1189" i="4"/>
  <c r="DS1190" i="4"/>
  <c r="DS1191" i="4"/>
  <c r="DS1192" i="4"/>
  <c r="DS1193" i="4"/>
  <c r="DS1194" i="4"/>
  <c r="DS1195" i="4"/>
  <c r="DS1196" i="4"/>
  <c r="DS1197" i="4"/>
  <c r="DS1198" i="4"/>
  <c r="DS1199" i="4"/>
  <c r="DS1200" i="4"/>
  <c r="DS1201" i="4"/>
  <c r="DS1202" i="4"/>
  <c r="DS1203" i="4"/>
  <c r="DS1204" i="4"/>
  <c r="DS1205" i="4"/>
  <c r="DS1206" i="4"/>
  <c r="DS1207" i="4"/>
  <c r="DS1208" i="4"/>
  <c r="DS1209" i="4"/>
  <c r="DS1210" i="4"/>
  <c r="DS1211" i="4"/>
  <c r="DS1212" i="4"/>
  <c r="DS1213" i="4"/>
  <c r="DS1214" i="4"/>
  <c r="DS1215" i="4"/>
  <c r="DS1216" i="4"/>
  <c r="DS1217" i="4"/>
  <c r="DS1218" i="4"/>
  <c r="DS1219" i="4"/>
  <c r="DS1220" i="4"/>
  <c r="DS1221" i="4"/>
  <c r="DS1222" i="4"/>
  <c r="DS1223" i="4"/>
  <c r="DS1224" i="4"/>
  <c r="DS1225" i="4"/>
  <c r="DS1226" i="4"/>
  <c r="DS1227" i="4"/>
  <c r="DS1228" i="4"/>
  <c r="DS1229" i="4"/>
  <c r="DS1230" i="4"/>
  <c r="DS1231" i="4"/>
  <c r="DS1232" i="4"/>
  <c r="DS1233" i="4"/>
  <c r="DS1234" i="4"/>
  <c r="DS1235" i="4"/>
  <c r="DS1236" i="4"/>
  <c r="DS1237" i="4"/>
  <c r="DS1238" i="4"/>
  <c r="DS1239" i="4"/>
  <c r="DS1240" i="4"/>
  <c r="DS1241" i="4"/>
  <c r="DS1242" i="4"/>
  <c r="DS1243" i="4"/>
  <c r="DS1244" i="4"/>
  <c r="DS1245" i="4"/>
  <c r="DS1246" i="4"/>
  <c r="DS1247" i="4"/>
  <c r="DS1248" i="4"/>
  <c r="DS1249" i="4"/>
  <c r="DS1250" i="4"/>
  <c r="DS1251" i="4"/>
  <c r="DS1252" i="4"/>
  <c r="DS1253" i="4"/>
  <c r="DS1254" i="4"/>
  <c r="DS1255" i="4"/>
  <c r="DS1256" i="4"/>
  <c r="DS1257" i="4"/>
  <c r="DS1258" i="4"/>
  <c r="DS1259" i="4"/>
  <c r="DS1260" i="4"/>
  <c r="DS1261" i="4"/>
  <c r="DS1262" i="4"/>
  <c r="DS1263" i="4"/>
  <c r="DS1264" i="4"/>
  <c r="DS1265" i="4"/>
  <c r="DS1266" i="4"/>
  <c r="DS1267" i="4"/>
  <c r="DS1268" i="4"/>
  <c r="DS1269" i="4"/>
  <c r="DS1270" i="4"/>
  <c r="DS1271" i="4"/>
  <c r="DS1272" i="4"/>
  <c r="DS1273" i="4"/>
  <c r="DS1274" i="4"/>
  <c r="DS1275" i="4"/>
  <c r="DS1276" i="4"/>
  <c r="DS1277" i="4"/>
  <c r="DS1278" i="4"/>
  <c r="DS1279" i="4"/>
  <c r="DS1280" i="4"/>
  <c r="DS1281" i="4"/>
  <c r="DS1282" i="4"/>
  <c r="DS1283" i="4"/>
  <c r="DS1284" i="4"/>
  <c r="DS1285" i="4"/>
  <c r="DS1286" i="4"/>
  <c r="DS1287" i="4"/>
  <c r="DS1288" i="4"/>
  <c r="DS1289" i="4"/>
  <c r="DS1290" i="4"/>
  <c r="DS1291" i="4"/>
  <c r="DS1292" i="4"/>
  <c r="DS1293" i="4"/>
  <c r="DS1294" i="4"/>
  <c r="DS1295" i="4"/>
  <c r="DS1296" i="4"/>
  <c r="DS1297" i="4"/>
  <c r="DS1298" i="4"/>
  <c r="DS1299" i="4"/>
  <c r="DS1300" i="4"/>
  <c r="DS1301" i="4"/>
  <c r="DS1302" i="4"/>
  <c r="DS1303" i="4"/>
  <c r="DS1304" i="4"/>
  <c r="DS1305" i="4"/>
  <c r="DS1306" i="4"/>
  <c r="DS1307" i="4"/>
  <c r="DS1308" i="4"/>
  <c r="DS1309" i="4"/>
  <c r="DS1310" i="4"/>
  <c r="DS1311" i="4"/>
  <c r="DS1312" i="4"/>
  <c r="DS1313" i="4"/>
  <c r="DS1314" i="4"/>
  <c r="DS1315" i="4"/>
  <c r="DS1316" i="4"/>
  <c r="DS1317" i="4"/>
  <c r="DS1318" i="4"/>
  <c r="DS1319" i="4"/>
  <c r="DS1320" i="4"/>
  <c r="DS1321" i="4"/>
  <c r="DS1322" i="4"/>
  <c r="DS1323" i="4"/>
  <c r="DS1324" i="4"/>
  <c r="DS1325" i="4"/>
  <c r="DS1326" i="4"/>
  <c r="DS1327" i="4"/>
  <c r="DS1328" i="4"/>
  <c r="DS1329" i="4"/>
  <c r="DS1330" i="4"/>
  <c r="DS1331" i="4"/>
  <c r="DS1332" i="4"/>
  <c r="DS1333" i="4"/>
  <c r="DS1334" i="4"/>
  <c r="DS1335" i="4"/>
  <c r="DS1336" i="4"/>
  <c r="DS1337" i="4"/>
  <c r="DS1338" i="4"/>
  <c r="DS1339" i="4"/>
  <c r="DS1340" i="4"/>
  <c r="DS1341" i="4"/>
  <c r="DS1342" i="4"/>
  <c r="DS1343" i="4"/>
  <c r="DS1344" i="4"/>
  <c r="DS1345" i="4"/>
  <c r="DS1346" i="4"/>
  <c r="DS1347" i="4"/>
  <c r="DS1348" i="4"/>
  <c r="DS1349" i="4"/>
  <c r="DS1350" i="4"/>
  <c r="DS1351" i="4"/>
  <c r="DS1352" i="4"/>
  <c r="DS1353" i="4"/>
  <c r="DS1354" i="4"/>
  <c r="DS1355" i="4"/>
  <c r="DS1356" i="4"/>
  <c r="DS1357" i="4"/>
  <c r="DS1358" i="4"/>
  <c r="DS1359" i="4"/>
  <c r="DS1360" i="4"/>
  <c r="DS1361" i="4"/>
  <c r="DS1362" i="4"/>
  <c r="DS1363" i="4"/>
  <c r="DS1364" i="4"/>
  <c r="DS1365" i="4"/>
  <c r="DS1366" i="4"/>
  <c r="DS1367" i="4"/>
  <c r="DS1368" i="4"/>
  <c r="DS1369" i="4"/>
  <c r="DS1370" i="4"/>
  <c r="DS1371" i="4"/>
  <c r="DS1372" i="4"/>
  <c r="DS1373" i="4"/>
  <c r="DS1374" i="4"/>
  <c r="DS1375" i="4"/>
  <c r="DS1376" i="4"/>
  <c r="DS1377" i="4"/>
  <c r="DS1378" i="4"/>
  <c r="DS1379" i="4"/>
  <c r="DS1380" i="4"/>
  <c r="DS1381" i="4"/>
  <c r="DS1382" i="4"/>
  <c r="DS1383" i="4"/>
  <c r="DS1384" i="4"/>
  <c r="DS1385" i="4"/>
  <c r="DS1386" i="4"/>
  <c r="DS1387" i="4"/>
  <c r="DS1388" i="4"/>
  <c r="DS1389" i="4"/>
  <c r="DS1390" i="4"/>
  <c r="DS1391" i="4"/>
  <c r="DS1392" i="4"/>
  <c r="DS1393" i="4"/>
  <c r="DS1394" i="4"/>
  <c r="DS1395" i="4"/>
  <c r="DS1396" i="4"/>
  <c r="DS1397" i="4"/>
  <c r="DS1398" i="4"/>
  <c r="DS1399" i="4"/>
  <c r="DS1400" i="4"/>
  <c r="DS1401" i="4"/>
  <c r="DS1402" i="4"/>
  <c r="DS1403" i="4"/>
  <c r="DS1404" i="4"/>
  <c r="DS1405" i="4"/>
  <c r="DS1406" i="4"/>
  <c r="DS1407" i="4"/>
  <c r="DS1408" i="4"/>
  <c r="DS1409" i="4"/>
  <c r="DS1410" i="4"/>
  <c r="DS1411" i="4"/>
  <c r="DS1412" i="4"/>
  <c r="DS1413" i="4"/>
  <c r="DS1414" i="4"/>
  <c r="DS1415" i="4"/>
  <c r="DS1416" i="4"/>
  <c r="DS1417" i="4"/>
  <c r="DS1418" i="4"/>
  <c r="DS1419" i="4"/>
  <c r="DS1420" i="4"/>
  <c r="DS1421" i="4"/>
  <c r="DS1422" i="4"/>
  <c r="DS1423" i="4"/>
  <c r="DS1424" i="4"/>
  <c r="DS1425" i="4"/>
  <c r="DS1426" i="4"/>
  <c r="DS1427" i="4"/>
  <c r="DS1428" i="4"/>
  <c r="DS1429" i="4"/>
  <c r="DS1430" i="4"/>
  <c r="DS1431" i="4"/>
  <c r="DS1432" i="4"/>
  <c r="DS1433" i="4"/>
  <c r="DS1434" i="4"/>
  <c r="DS1435" i="4"/>
  <c r="DS1436" i="4"/>
  <c r="DS1437" i="4"/>
  <c r="DS1438" i="4"/>
  <c r="DS1439" i="4"/>
  <c r="DS1440" i="4"/>
  <c r="DS1441" i="4"/>
  <c r="DS1442" i="4"/>
  <c r="DS1443" i="4"/>
  <c r="DS1444" i="4"/>
  <c r="DS1445" i="4"/>
  <c r="DS1446" i="4"/>
  <c r="DS1447" i="4"/>
  <c r="DS1448" i="4"/>
  <c r="DS1449" i="4"/>
  <c r="DS1450" i="4"/>
  <c r="DS1451" i="4"/>
  <c r="DS1452" i="4"/>
  <c r="DS1453" i="4"/>
  <c r="DS1454" i="4"/>
  <c r="DS1455" i="4"/>
  <c r="DS1456" i="4"/>
  <c r="DS1457" i="4"/>
  <c r="DS1458" i="4"/>
  <c r="DS1459" i="4"/>
  <c r="DS1460" i="4"/>
  <c r="DS1461" i="4"/>
  <c r="DS1462" i="4"/>
  <c r="DS1463" i="4"/>
  <c r="DS1464" i="4"/>
  <c r="DS1465" i="4"/>
  <c r="DS1466" i="4"/>
  <c r="DS1467" i="4"/>
  <c r="DS1468" i="4"/>
  <c r="DS1469" i="4"/>
  <c r="DS1470" i="4"/>
  <c r="DS1471" i="4"/>
  <c r="DS1472" i="4"/>
  <c r="DS1473" i="4"/>
  <c r="DS1474" i="4"/>
  <c r="DS1475" i="4"/>
  <c r="DS1476" i="4"/>
  <c r="DS1477" i="4"/>
  <c r="DS1478" i="4"/>
  <c r="DS1479" i="4"/>
  <c r="DS1480" i="4"/>
  <c r="DS1481" i="4"/>
  <c r="DS1482" i="4"/>
  <c r="DS1483" i="4"/>
  <c r="DS1484" i="4"/>
  <c r="DS1485" i="4"/>
  <c r="DS1486" i="4"/>
  <c r="DS1487" i="4"/>
  <c r="DS1488" i="4"/>
  <c r="DS1489" i="4"/>
  <c r="DS1490" i="4"/>
  <c r="DS1491" i="4"/>
  <c r="DS1492" i="4"/>
  <c r="DS1493" i="4"/>
  <c r="DS1494" i="4"/>
  <c r="DS1495" i="4"/>
  <c r="DS1496" i="4"/>
  <c r="DS1497" i="4"/>
  <c r="DS1498" i="4"/>
  <c r="DS1499" i="4"/>
  <c r="DS1500" i="4"/>
  <c r="DS1501" i="4"/>
  <c r="DS1502" i="4"/>
  <c r="DS1503" i="4"/>
  <c r="DS1504" i="4"/>
  <c r="DS1505" i="4"/>
  <c r="DS1506" i="4"/>
  <c r="DS1507" i="4"/>
  <c r="DS1508" i="4"/>
  <c r="DS1509" i="4"/>
  <c r="DS1510" i="4"/>
  <c r="DS1511" i="4"/>
  <c r="DS1512" i="4"/>
  <c r="DS1513" i="4"/>
  <c r="DS1514" i="4"/>
  <c r="DS1515" i="4"/>
  <c r="DS1516" i="4"/>
  <c r="DS1517" i="4"/>
  <c r="DS1518" i="4"/>
  <c r="DS1519" i="4"/>
  <c r="DS1520" i="4"/>
  <c r="DS1521" i="4"/>
  <c r="DS1522" i="4"/>
  <c r="DS1523" i="4"/>
  <c r="DS1524" i="4"/>
  <c r="DS1525" i="4"/>
  <c r="DS1526" i="4"/>
  <c r="DS1527" i="4"/>
  <c r="DS1528" i="4"/>
  <c r="DS1529" i="4"/>
  <c r="DS1530" i="4"/>
  <c r="DS1531" i="4"/>
  <c r="DS1532" i="4"/>
  <c r="DS1533" i="4"/>
  <c r="DS1534" i="4"/>
  <c r="DS1535" i="4"/>
  <c r="DS1536" i="4"/>
  <c r="DS1537" i="4"/>
  <c r="DS1538" i="4"/>
  <c r="DS1539" i="4"/>
  <c r="DS1540" i="4"/>
  <c r="DS1541" i="4"/>
  <c r="DS1542" i="4"/>
  <c r="DS1543" i="4"/>
  <c r="DS1544" i="4"/>
  <c r="DS1545" i="4"/>
  <c r="DS1546" i="4"/>
  <c r="DS1547" i="4"/>
  <c r="DS1548" i="4"/>
  <c r="DS1549" i="4"/>
  <c r="DS1550" i="4"/>
  <c r="DS1551" i="4"/>
  <c r="DS1552" i="4"/>
  <c r="DS1553" i="4"/>
  <c r="DS1554" i="4"/>
  <c r="DS1555" i="4"/>
  <c r="DS1556" i="4"/>
  <c r="DS1557" i="4"/>
  <c r="DS1558" i="4"/>
  <c r="DS1559" i="4"/>
  <c r="DS1560" i="4"/>
  <c r="DS1561" i="4"/>
  <c r="DS1562" i="4"/>
  <c r="DS1563" i="4"/>
  <c r="DS1564" i="4"/>
  <c r="DS1565" i="4"/>
  <c r="DS1566" i="4"/>
  <c r="DS1567" i="4"/>
  <c r="DS1568" i="4"/>
  <c r="DS1569" i="4"/>
  <c r="DS1570" i="4"/>
  <c r="DS1571" i="4"/>
  <c r="DS1572" i="4"/>
  <c r="DS1573" i="4"/>
  <c r="DS1574" i="4"/>
  <c r="DS1575" i="4"/>
  <c r="DS1576" i="4"/>
  <c r="DS1577" i="4"/>
  <c r="DS1578" i="4"/>
  <c r="DS1579" i="4"/>
  <c r="DS1580" i="4"/>
  <c r="DS1581" i="4"/>
  <c r="DS1582" i="4"/>
  <c r="DS1583" i="4"/>
  <c r="DS1584" i="4"/>
  <c r="DS1585" i="4"/>
  <c r="DS1586" i="4"/>
  <c r="DS1587" i="4"/>
  <c r="DS1588" i="4"/>
  <c r="DS1589" i="4"/>
  <c r="DS1590" i="4"/>
  <c r="DS1591" i="4"/>
  <c r="DS1592" i="4"/>
  <c r="DS1593" i="4"/>
  <c r="DS1594" i="4"/>
  <c r="DS1595" i="4"/>
  <c r="DS1596" i="4"/>
  <c r="DS1597" i="4"/>
  <c r="DS1598" i="4"/>
  <c r="DS1599" i="4"/>
  <c r="DS1600" i="4"/>
  <c r="DS1601" i="4"/>
  <c r="DS1602" i="4"/>
  <c r="DS1603" i="4"/>
  <c r="DS1604" i="4"/>
  <c r="DS1605" i="4"/>
  <c r="DS1606" i="4"/>
  <c r="DS1607" i="4"/>
  <c r="DS1608" i="4"/>
  <c r="DS1609" i="4"/>
  <c r="DS1610" i="4"/>
  <c r="DS1611" i="4"/>
  <c r="DS1612" i="4"/>
  <c r="DS1613" i="4"/>
  <c r="DS1614" i="4"/>
  <c r="DS1615" i="4"/>
  <c r="DS1616" i="4"/>
  <c r="DS1617" i="4"/>
  <c r="DS1618" i="4"/>
  <c r="DS1619" i="4"/>
  <c r="DS1620" i="4"/>
  <c r="DS1621" i="4"/>
  <c r="DS1622" i="4"/>
  <c r="DS1623" i="4"/>
  <c r="DS1624" i="4"/>
  <c r="DS1625" i="4"/>
  <c r="DS1626" i="4"/>
  <c r="DS1627" i="4"/>
  <c r="DS1628" i="4"/>
  <c r="DS1629" i="4"/>
  <c r="DS1630" i="4"/>
  <c r="DS1631" i="4"/>
  <c r="DS1632" i="4"/>
  <c r="DS1633" i="4"/>
  <c r="DS1634" i="4"/>
  <c r="DS1635" i="4"/>
  <c r="DS1636" i="4"/>
  <c r="DS1637" i="4"/>
  <c r="DS1638" i="4"/>
  <c r="DS1639" i="4"/>
  <c r="DS1640" i="4"/>
  <c r="DS1641" i="4"/>
  <c r="DS1642" i="4"/>
  <c r="DS1643" i="4"/>
  <c r="DS1644" i="4"/>
  <c r="DS1645" i="4"/>
  <c r="DS1646" i="4"/>
  <c r="DS1647" i="4"/>
  <c r="DS1648" i="4"/>
  <c r="DS1649" i="4"/>
  <c r="DS1650" i="4"/>
  <c r="DS1651" i="4"/>
  <c r="DS1652" i="4"/>
  <c r="DS1653" i="4"/>
  <c r="DS1654" i="4"/>
  <c r="DS1655" i="4"/>
  <c r="DS1656" i="4"/>
  <c r="DS1657" i="4"/>
  <c r="DS1658" i="4"/>
  <c r="DS1659" i="4"/>
  <c r="DS1660" i="4"/>
  <c r="DS1661" i="4"/>
  <c r="DS1662" i="4"/>
  <c r="DS1663" i="4"/>
  <c r="DS1664" i="4"/>
  <c r="DS1665" i="4"/>
  <c r="DS1666" i="4"/>
  <c r="DS1667" i="4"/>
  <c r="DS1668" i="4"/>
  <c r="DS1669" i="4"/>
  <c r="DS1670" i="4"/>
  <c r="DS1671" i="4"/>
  <c r="DS1672" i="4"/>
  <c r="DS1673" i="4"/>
  <c r="DS1674" i="4"/>
  <c r="DS1675" i="4"/>
  <c r="DS1676" i="4"/>
  <c r="DS1677" i="4"/>
  <c r="DS1678" i="4"/>
  <c r="DS1679" i="4"/>
  <c r="DS1680" i="4"/>
  <c r="DS1681" i="4"/>
  <c r="DS1682" i="4"/>
  <c r="DS1683" i="4"/>
  <c r="DS1684" i="4"/>
  <c r="DS1685" i="4"/>
  <c r="DS1686" i="4"/>
  <c r="DS1687" i="4"/>
  <c r="DS1688" i="4"/>
  <c r="DS1689" i="4"/>
  <c r="DS1690" i="4"/>
  <c r="DS1691" i="4"/>
  <c r="DS1692" i="4"/>
  <c r="DS1693" i="4"/>
  <c r="DS1694" i="4"/>
  <c r="DS1695" i="4"/>
  <c r="DS1696" i="4"/>
  <c r="DS1697" i="4"/>
  <c r="DS1698" i="4"/>
  <c r="DS1699" i="4"/>
  <c r="DS1700" i="4"/>
  <c r="DS1701" i="4"/>
  <c r="DS1702" i="4"/>
  <c r="DS1703" i="4"/>
  <c r="DS1704" i="4"/>
  <c r="DS1705" i="4"/>
  <c r="DS1706" i="4"/>
  <c r="DS1707" i="4"/>
  <c r="DS1708" i="4"/>
  <c r="DS1709" i="4"/>
  <c r="DS1710" i="4"/>
  <c r="DS1711" i="4"/>
  <c r="DS1712" i="4"/>
  <c r="DS1713" i="4"/>
  <c r="DS1714" i="4"/>
  <c r="DS1715" i="4"/>
  <c r="DS1716" i="4"/>
  <c r="DS1717" i="4"/>
  <c r="DS1718" i="4"/>
  <c r="DS1719" i="4"/>
  <c r="DS1720" i="4"/>
  <c r="DS1721" i="4"/>
  <c r="DS1722" i="4"/>
  <c r="DS1723" i="4"/>
  <c r="DS1724" i="4"/>
  <c r="DS1725" i="4"/>
  <c r="DS1726" i="4"/>
  <c r="DS1727" i="4"/>
  <c r="DS1728" i="4"/>
  <c r="DS1729" i="4"/>
  <c r="DS1730" i="4"/>
  <c r="DS1731" i="4"/>
  <c r="DS1732" i="4"/>
  <c r="DS1733" i="4"/>
  <c r="DS1734" i="4"/>
  <c r="DS1735" i="4"/>
  <c r="DS1736" i="4"/>
  <c r="DS1737" i="4"/>
  <c r="DS1738" i="4"/>
  <c r="DS1739" i="4"/>
  <c r="DS1740" i="4"/>
  <c r="DS1741" i="4"/>
  <c r="DS1742" i="4"/>
  <c r="DS1743" i="4"/>
  <c r="DS1744" i="4"/>
  <c r="DS1745" i="4"/>
  <c r="DS1746" i="4"/>
  <c r="DS1747" i="4"/>
  <c r="DS1748" i="4"/>
  <c r="DS1749" i="4"/>
  <c r="DS1750" i="4"/>
  <c r="DS1751" i="4"/>
  <c r="DS1752" i="4"/>
  <c r="DS1753" i="4"/>
  <c r="DS1754" i="4"/>
  <c r="DS1755" i="4"/>
  <c r="DS1756" i="4"/>
  <c r="DS1757" i="4"/>
  <c r="DS1758" i="4"/>
  <c r="DS1759" i="4"/>
  <c r="DS1760" i="4"/>
  <c r="DS1761" i="4"/>
  <c r="DS1762" i="4"/>
  <c r="DS1763" i="4"/>
  <c r="DS1764" i="4"/>
  <c r="DS1765" i="4"/>
  <c r="DS1766" i="4"/>
  <c r="DS1767" i="4"/>
  <c r="DS1768" i="4"/>
  <c r="DS1769" i="4"/>
  <c r="DS1770" i="4"/>
  <c r="DS1771" i="4"/>
  <c r="DS1772" i="4"/>
  <c r="DS1773" i="4"/>
  <c r="DS1774" i="4"/>
  <c r="DS1775" i="4"/>
  <c r="DS1776" i="4"/>
  <c r="DS1777" i="4"/>
  <c r="DS1778" i="4"/>
  <c r="DS1779" i="4"/>
  <c r="DS1780" i="4"/>
  <c r="DS1781" i="4"/>
  <c r="DS1782" i="4"/>
  <c r="DS1783" i="4"/>
  <c r="DS1784" i="4"/>
  <c r="DS1785" i="4"/>
  <c r="DS1786" i="4"/>
  <c r="DS1787" i="4"/>
  <c r="DS1788" i="4"/>
  <c r="DS1789" i="4"/>
  <c r="DS1790" i="4"/>
  <c r="DS1791" i="4"/>
  <c r="DS1792" i="4"/>
  <c r="DS1793" i="4"/>
  <c r="DS1794" i="4"/>
  <c r="DS1795" i="4"/>
  <c r="DS1796" i="4"/>
  <c r="DS1797" i="4"/>
  <c r="DS1798" i="4"/>
  <c r="DS1799" i="4"/>
  <c r="DS1800" i="4"/>
  <c r="DS1801" i="4"/>
  <c r="DS1802" i="4"/>
  <c r="DS1803" i="4"/>
  <c r="DS1804" i="4"/>
  <c r="DS1805" i="4"/>
  <c r="DS1806" i="4"/>
  <c r="DS1807" i="4"/>
  <c r="DS1808" i="4"/>
  <c r="DS1809" i="4"/>
  <c r="DS1810" i="4"/>
  <c r="DS1811" i="4"/>
  <c r="DS1812" i="4"/>
  <c r="DS1813" i="4"/>
  <c r="DS1814" i="4"/>
  <c r="DS1815" i="4"/>
  <c r="DS1816" i="4"/>
  <c r="DS1817" i="4"/>
  <c r="DS1818" i="4"/>
  <c r="DS1819" i="4"/>
  <c r="DS1820" i="4"/>
  <c r="DS1821" i="4"/>
  <c r="DS1822" i="4"/>
  <c r="DS1823" i="4"/>
  <c r="DS1824" i="4"/>
  <c r="DS1825" i="4"/>
  <c r="DS1826" i="4"/>
  <c r="DS1827" i="4"/>
  <c r="DS1828" i="4"/>
  <c r="DS1829" i="4"/>
  <c r="DS1830" i="4"/>
  <c r="DS1831" i="4"/>
  <c r="DS1832" i="4"/>
  <c r="DS1833" i="4"/>
  <c r="DS1834" i="4"/>
  <c r="DS1835" i="4"/>
  <c r="DS1836" i="4"/>
  <c r="DS1837" i="4"/>
  <c r="DS1838" i="4"/>
  <c r="DS1839" i="4"/>
  <c r="DS1840" i="4"/>
  <c r="DS1841" i="4"/>
  <c r="DS1842" i="4"/>
  <c r="DS1843" i="4"/>
  <c r="DS1844" i="4"/>
  <c r="DS1845" i="4"/>
  <c r="DS1846" i="4"/>
  <c r="DS1847" i="4"/>
  <c r="DS1848" i="4"/>
  <c r="DS1849" i="4"/>
  <c r="DS1850" i="4"/>
  <c r="DS1851" i="4"/>
  <c r="DS1852" i="4"/>
  <c r="DS1853" i="4"/>
  <c r="DS1854" i="4"/>
  <c r="DS1855" i="4"/>
  <c r="DS1856" i="4"/>
  <c r="DS1857" i="4"/>
  <c r="DS1858" i="4"/>
  <c r="DS1859" i="4"/>
  <c r="DS1860" i="4"/>
  <c r="DS1861" i="4"/>
  <c r="DS1862" i="4"/>
  <c r="DS1863" i="4"/>
  <c r="DS1864" i="4"/>
  <c r="DS1865" i="4"/>
  <c r="DS1866" i="4"/>
  <c r="DS1867" i="4"/>
  <c r="DS1868" i="4"/>
  <c r="DS1869" i="4"/>
  <c r="DS1870" i="4"/>
  <c r="DS1871" i="4"/>
  <c r="DS1872" i="4"/>
  <c r="DS1873" i="4"/>
  <c r="DS1874" i="4"/>
  <c r="DS1875" i="4"/>
  <c r="DS1876" i="4"/>
  <c r="DS1877" i="4"/>
  <c r="DS1878" i="4"/>
  <c r="DS1879" i="4"/>
  <c r="DS1880" i="4"/>
  <c r="DS1881" i="4"/>
  <c r="DS1882" i="4"/>
  <c r="DS1883" i="4"/>
  <c r="DS1884" i="4"/>
  <c r="DS1885" i="4"/>
  <c r="DS1886" i="4"/>
  <c r="DS1887" i="4"/>
  <c r="DS1888" i="4"/>
  <c r="DS1889" i="4"/>
  <c r="DS1890" i="4"/>
  <c r="DS1891" i="4"/>
  <c r="DS1892" i="4"/>
  <c r="DS1893" i="4"/>
  <c r="DS1894" i="4"/>
  <c r="DS1895" i="4"/>
  <c r="DS1896" i="4"/>
  <c r="DS1897" i="4"/>
  <c r="DS1898" i="4"/>
  <c r="DS1899" i="4"/>
  <c r="DS1900" i="4"/>
  <c r="DS1901" i="4"/>
  <c r="DS1902" i="4"/>
  <c r="DS1903" i="4"/>
  <c r="DS1904" i="4"/>
  <c r="DS1905" i="4"/>
  <c r="DS1906" i="4"/>
  <c r="DS1907" i="4"/>
  <c r="DS1908" i="4"/>
  <c r="DS1909" i="4"/>
  <c r="DS1910" i="4"/>
  <c r="DS1911" i="4"/>
  <c r="DS1912" i="4"/>
  <c r="DS1913" i="4"/>
  <c r="DS1914" i="4"/>
  <c r="DS1915" i="4"/>
  <c r="DS1916" i="4"/>
  <c r="DS1917" i="4"/>
  <c r="DS1918" i="4"/>
  <c r="DS1919" i="4"/>
  <c r="DS1920" i="4"/>
  <c r="DS1921" i="4"/>
  <c r="DS1922" i="4"/>
  <c r="DS1923" i="4"/>
  <c r="DS1924" i="4"/>
  <c r="DS1925" i="4"/>
  <c r="DS1926" i="4"/>
  <c r="DS1927" i="4"/>
  <c r="DS1928" i="4"/>
  <c r="DS1929" i="4"/>
  <c r="DS1930" i="4"/>
  <c r="DS1931" i="4"/>
  <c r="DS1932" i="4"/>
  <c r="DS1933" i="4"/>
  <c r="DS1934" i="4"/>
  <c r="DS1935" i="4"/>
  <c r="DS1936" i="4"/>
  <c r="DS1937" i="4"/>
  <c r="DS1938" i="4"/>
  <c r="DS1939" i="4"/>
  <c r="DS1940" i="4"/>
  <c r="DS1941" i="4"/>
  <c r="DS1942" i="4"/>
  <c r="DS1943" i="4"/>
  <c r="DS1944" i="4"/>
  <c r="DS1945" i="4"/>
  <c r="DS1946" i="4"/>
  <c r="DS1947" i="4"/>
  <c r="DS1948" i="4"/>
  <c r="DS1949" i="4"/>
  <c r="DS1950" i="4"/>
  <c r="DS1951" i="4"/>
  <c r="DS1952" i="4"/>
  <c r="DS1953" i="4"/>
  <c r="DS1954" i="4"/>
  <c r="DS1955" i="4"/>
  <c r="DS1956" i="4"/>
  <c r="DS1957" i="4"/>
  <c r="DS1958" i="4"/>
  <c r="DS1959" i="4"/>
  <c r="DS1960" i="4"/>
  <c r="DS1961" i="4"/>
  <c r="DS1962" i="4"/>
  <c r="DS1963" i="4"/>
  <c r="DS1964" i="4"/>
  <c r="DS1965" i="4"/>
  <c r="DS1966" i="4"/>
  <c r="DS1967" i="4"/>
  <c r="DS1968" i="4"/>
  <c r="DS1969" i="4"/>
  <c r="DS1970" i="4"/>
  <c r="DS1971" i="4"/>
  <c r="DS1972" i="4"/>
  <c r="DS1973" i="4"/>
  <c r="DS1974" i="4"/>
  <c r="DS1975" i="4"/>
  <c r="DS1976" i="4"/>
  <c r="DS1977" i="4"/>
  <c r="DS1978" i="4"/>
  <c r="DS1979" i="4"/>
  <c r="DS1980" i="4"/>
  <c r="DS1981" i="4"/>
  <c r="DS1982" i="4"/>
  <c r="DS1983" i="4"/>
  <c r="DS1984" i="4"/>
  <c r="DS1985" i="4"/>
  <c r="DS1986" i="4"/>
  <c r="DS1987" i="4"/>
  <c r="DS1988" i="4"/>
  <c r="DS1989" i="4"/>
  <c r="DS1990" i="4"/>
  <c r="DS1991" i="4"/>
  <c r="DS1992" i="4"/>
  <c r="DS1993" i="4"/>
  <c r="S48" i="8"/>
  <c r="C54" i="8"/>
  <c r="F55" i="8"/>
  <c r="C55" i="8"/>
  <c r="F56" i="8"/>
  <c r="C56" i="8"/>
  <c r="F57"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53"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EA603" i="4"/>
  <c r="EA604" i="4"/>
  <c r="EA605" i="4"/>
  <c r="EA606" i="4"/>
  <c r="EA607" i="4"/>
  <c r="EA608" i="4"/>
  <c r="EA609" i="4"/>
  <c r="EA610" i="4"/>
  <c r="EA611" i="4"/>
  <c r="EA612" i="4"/>
  <c r="EA613" i="4"/>
  <c r="EA614" i="4"/>
  <c r="EA615" i="4"/>
  <c r="EA616" i="4"/>
  <c r="EA617" i="4"/>
  <c r="EA618" i="4"/>
  <c r="EA619" i="4"/>
  <c r="EA620" i="4"/>
  <c r="EA621" i="4"/>
  <c r="EA622" i="4"/>
  <c r="EA623" i="4"/>
  <c r="EA624" i="4"/>
  <c r="EA625" i="4"/>
  <c r="EA626" i="4"/>
  <c r="EA627" i="4"/>
  <c r="EA628" i="4"/>
  <c r="EA629" i="4"/>
  <c r="EA630" i="4"/>
  <c r="EA631" i="4"/>
  <c r="EA632" i="4"/>
  <c r="EA633" i="4"/>
  <c r="EA634" i="4"/>
  <c r="EA635" i="4"/>
  <c r="EA636" i="4"/>
  <c r="EA637" i="4"/>
  <c r="EA638" i="4"/>
  <c r="EA639" i="4"/>
  <c r="EA640" i="4"/>
  <c r="EA641" i="4"/>
  <c r="EA642" i="4"/>
  <c r="EA643" i="4"/>
  <c r="EA644" i="4"/>
  <c r="EA645" i="4"/>
  <c r="EA646" i="4"/>
  <c r="EA647" i="4"/>
  <c r="EA648" i="4"/>
  <c r="EA649" i="4"/>
  <c r="EA650" i="4"/>
  <c r="EA651" i="4"/>
  <c r="EA652" i="4"/>
  <c r="EA653" i="4"/>
  <c r="EA654" i="4"/>
  <c r="EA655" i="4"/>
  <c r="EA656" i="4"/>
  <c r="EA657" i="4"/>
  <c r="EA658" i="4"/>
  <c r="EA659" i="4"/>
  <c r="EA660" i="4"/>
  <c r="EA661" i="4"/>
  <c r="EA662" i="4"/>
  <c r="EA663" i="4"/>
  <c r="EA664" i="4"/>
  <c r="EA665" i="4"/>
  <c r="EA666" i="4"/>
  <c r="EA667" i="4"/>
  <c r="EA668" i="4"/>
  <c r="EA669" i="4"/>
  <c r="EA670" i="4"/>
  <c r="EA671" i="4"/>
  <c r="EA672" i="4"/>
  <c r="EA673" i="4"/>
  <c r="EA674" i="4"/>
  <c r="EA675" i="4"/>
  <c r="EA676" i="4"/>
  <c r="EA677" i="4"/>
  <c r="EA678" i="4"/>
  <c r="EA679" i="4"/>
  <c r="EA680" i="4"/>
  <c r="EA681" i="4"/>
  <c r="EA682" i="4"/>
  <c r="EA683" i="4"/>
  <c r="EA684" i="4"/>
  <c r="EA685" i="4"/>
  <c r="EA686" i="4"/>
  <c r="EA687" i="4"/>
  <c r="EA688" i="4"/>
  <c r="EA689" i="4"/>
  <c r="EA690" i="4"/>
  <c r="EA691" i="4"/>
  <c r="EA692" i="4"/>
  <c r="EA693" i="4"/>
  <c r="EA694" i="4"/>
  <c r="EA695" i="4"/>
  <c r="EA696" i="4"/>
  <c r="EA697" i="4"/>
  <c r="EA698" i="4"/>
  <c r="EA699" i="4"/>
  <c r="EA700" i="4"/>
  <c r="EA701" i="4"/>
  <c r="EA702" i="4"/>
  <c r="EA703" i="4"/>
  <c r="EA704" i="4"/>
  <c r="EA705" i="4"/>
  <c r="EA706" i="4"/>
  <c r="EA707" i="4"/>
  <c r="EA708" i="4"/>
  <c r="EA709" i="4"/>
  <c r="EA710" i="4"/>
  <c r="EA711" i="4"/>
  <c r="EA712" i="4"/>
  <c r="EA713" i="4"/>
  <c r="EA714" i="4"/>
  <c r="EA715" i="4"/>
  <c r="EA716" i="4"/>
  <c r="EA717" i="4"/>
  <c r="EA718" i="4"/>
  <c r="EA719" i="4"/>
  <c r="EA720" i="4"/>
  <c r="EA721" i="4"/>
  <c r="EA722" i="4"/>
  <c r="EA723" i="4"/>
  <c r="EA724" i="4"/>
  <c r="EA725" i="4"/>
  <c r="EA726" i="4"/>
  <c r="EA727" i="4"/>
  <c r="EA728" i="4"/>
  <c r="EA729" i="4"/>
  <c r="EA730" i="4"/>
  <c r="EA731" i="4"/>
  <c r="EA732" i="4"/>
  <c r="EA733" i="4"/>
  <c r="EA734" i="4"/>
  <c r="EA735" i="4"/>
  <c r="EA736" i="4"/>
  <c r="EA737" i="4"/>
  <c r="EA738" i="4"/>
  <c r="EA739" i="4"/>
  <c r="EA740" i="4"/>
  <c r="EA741" i="4"/>
  <c r="EA742" i="4"/>
  <c r="EA743" i="4"/>
  <c r="EA744" i="4"/>
  <c r="EA745" i="4"/>
  <c r="EA746" i="4"/>
  <c r="EA747" i="4"/>
  <c r="EA748" i="4"/>
  <c r="EA749" i="4"/>
  <c r="EA750" i="4"/>
  <c r="EA751" i="4"/>
  <c r="EA752" i="4"/>
  <c r="EA753" i="4"/>
  <c r="EA754" i="4"/>
  <c r="EA755" i="4"/>
  <c r="EA756" i="4"/>
  <c r="EA757" i="4"/>
  <c r="EA758" i="4"/>
  <c r="EA759" i="4"/>
  <c r="EA760" i="4"/>
  <c r="EA761" i="4"/>
  <c r="EA762" i="4"/>
  <c r="EA763" i="4"/>
  <c r="EA764" i="4"/>
  <c r="EA765" i="4"/>
  <c r="EA766" i="4"/>
  <c r="EA767" i="4"/>
  <c r="EA768" i="4"/>
  <c r="EA769" i="4"/>
  <c r="EA770" i="4"/>
  <c r="EA771" i="4"/>
  <c r="EA772" i="4"/>
  <c r="EA773" i="4"/>
  <c r="EA774" i="4"/>
  <c r="EA775" i="4"/>
  <c r="EA776" i="4"/>
  <c r="EA777" i="4"/>
  <c r="EA778" i="4"/>
  <c r="EA779" i="4"/>
  <c r="EA780" i="4"/>
  <c r="EA781" i="4"/>
  <c r="EA782" i="4"/>
  <c r="EA783" i="4"/>
  <c r="EA784" i="4"/>
  <c r="EA785" i="4"/>
  <c r="EA786" i="4"/>
  <c r="EA787" i="4"/>
  <c r="EA788" i="4"/>
  <c r="EA789" i="4"/>
  <c r="EA790" i="4"/>
  <c r="EA791" i="4"/>
  <c r="EA792" i="4"/>
  <c r="EA793" i="4"/>
  <c r="EA794" i="4"/>
  <c r="EA795" i="4"/>
  <c r="EA796" i="4"/>
  <c r="EA797" i="4"/>
  <c r="EA798" i="4"/>
  <c r="EA799" i="4"/>
  <c r="EA800" i="4"/>
  <c r="EA801" i="4"/>
  <c r="EA802" i="4"/>
  <c r="EA803" i="4"/>
  <c r="EA804" i="4"/>
  <c r="EA805" i="4"/>
  <c r="EA806" i="4"/>
  <c r="EA807" i="4"/>
  <c r="EA808" i="4"/>
  <c r="EA809" i="4"/>
  <c r="EA810" i="4"/>
  <c r="EA811" i="4"/>
  <c r="EA812" i="4"/>
  <c r="EA813" i="4"/>
  <c r="EA814" i="4"/>
  <c r="EA815" i="4"/>
  <c r="EA816" i="4"/>
  <c r="EA817" i="4"/>
  <c r="EA818" i="4"/>
  <c r="EA819" i="4"/>
  <c r="EA820" i="4"/>
  <c r="EA821" i="4"/>
  <c r="EA822" i="4"/>
  <c r="EA823" i="4"/>
  <c r="EA824" i="4"/>
  <c r="EA825" i="4"/>
  <c r="EA826" i="4"/>
  <c r="EA827" i="4"/>
  <c r="EA828" i="4"/>
  <c r="EA829" i="4"/>
  <c r="EA830" i="4"/>
  <c r="EA831" i="4"/>
  <c r="EA832" i="4"/>
  <c r="EA833" i="4"/>
  <c r="EA834" i="4"/>
  <c r="EA835" i="4"/>
  <c r="EA836" i="4"/>
  <c r="EA837" i="4"/>
  <c r="EA838" i="4"/>
  <c r="EA839" i="4"/>
  <c r="EA840" i="4"/>
  <c r="EA841" i="4"/>
  <c r="EA842" i="4"/>
  <c r="EA843" i="4"/>
  <c r="EA844" i="4"/>
  <c r="EA845" i="4"/>
  <c r="EA846" i="4"/>
  <c r="EA847" i="4"/>
  <c r="EA848" i="4"/>
  <c r="EA849" i="4"/>
  <c r="EA850" i="4"/>
  <c r="EA851" i="4"/>
  <c r="EA852" i="4"/>
  <c r="EA853" i="4"/>
  <c r="EA854" i="4"/>
  <c r="EA855" i="4"/>
  <c r="EA856" i="4"/>
  <c r="EA857" i="4"/>
  <c r="EA858" i="4"/>
  <c r="EA859" i="4"/>
  <c r="EA860" i="4"/>
  <c r="EA861" i="4"/>
  <c r="EA862" i="4"/>
  <c r="EA863" i="4"/>
  <c r="EA864" i="4"/>
  <c r="EA865" i="4"/>
  <c r="EA866" i="4"/>
  <c r="EA867" i="4"/>
  <c r="EA868" i="4"/>
  <c r="EA869" i="4"/>
  <c r="EA870" i="4"/>
  <c r="EA871" i="4"/>
  <c r="EA872" i="4"/>
  <c r="EA873" i="4"/>
  <c r="EA874" i="4"/>
  <c r="EA875" i="4"/>
  <c r="EA876" i="4"/>
  <c r="EA877" i="4"/>
  <c r="EA878" i="4"/>
  <c r="EA879" i="4"/>
  <c r="EA880" i="4"/>
  <c r="EA881" i="4"/>
  <c r="EA882" i="4"/>
  <c r="EA883" i="4"/>
  <c r="EA884" i="4"/>
  <c r="EA885" i="4"/>
  <c r="EA886" i="4"/>
  <c r="EA887" i="4"/>
  <c r="EA888" i="4"/>
  <c r="EA889" i="4"/>
  <c r="EA890" i="4"/>
  <c r="EA891" i="4"/>
  <c r="EA892" i="4"/>
  <c r="EA893" i="4"/>
  <c r="EA894" i="4"/>
  <c r="EA895" i="4"/>
  <c r="EA896" i="4"/>
  <c r="EA897" i="4"/>
  <c r="EA898" i="4"/>
  <c r="EA899" i="4"/>
  <c r="EA900" i="4"/>
  <c r="EA901" i="4"/>
  <c r="EA902" i="4"/>
  <c r="EA903" i="4"/>
  <c r="EA904" i="4"/>
  <c r="EA905" i="4"/>
  <c r="EA906" i="4"/>
  <c r="EA907" i="4"/>
  <c r="EA908" i="4"/>
  <c r="EA909" i="4"/>
  <c r="EA910" i="4"/>
  <c r="EA911" i="4"/>
  <c r="EA912" i="4"/>
  <c r="EA913" i="4"/>
  <c r="EA914" i="4"/>
  <c r="EA915" i="4"/>
  <c r="EA916" i="4"/>
  <c r="EA917" i="4"/>
  <c r="EA918" i="4"/>
  <c r="EA919" i="4"/>
  <c r="EA920" i="4"/>
  <c r="EA921" i="4"/>
  <c r="EA922" i="4"/>
  <c r="EA923" i="4"/>
  <c r="EA924" i="4"/>
  <c r="EA925" i="4"/>
  <c r="EA926" i="4"/>
  <c r="EA927" i="4"/>
  <c r="EA928" i="4"/>
  <c r="EA929" i="4"/>
  <c r="EA930" i="4"/>
  <c r="EA931" i="4"/>
  <c r="EA932" i="4"/>
  <c r="EA933" i="4"/>
  <c r="EA934" i="4"/>
  <c r="EA935" i="4"/>
  <c r="EA936" i="4"/>
  <c r="EA937" i="4"/>
  <c r="EA938" i="4"/>
  <c r="EA939" i="4"/>
  <c r="EA940" i="4"/>
  <c r="EA941" i="4"/>
  <c r="EA942" i="4"/>
  <c r="EA943" i="4"/>
  <c r="EA944" i="4"/>
  <c r="EA945" i="4"/>
  <c r="EA946" i="4"/>
  <c r="EA947" i="4"/>
  <c r="EA948" i="4"/>
  <c r="EA949" i="4"/>
  <c r="EA950" i="4"/>
  <c r="EA951" i="4"/>
  <c r="EA952" i="4"/>
  <c r="EA953" i="4"/>
  <c r="EA954" i="4"/>
  <c r="EA955" i="4"/>
  <c r="EA956" i="4"/>
  <c r="EA957" i="4"/>
  <c r="EA958" i="4"/>
  <c r="EA959" i="4"/>
  <c r="EA960" i="4"/>
  <c r="EA961" i="4"/>
  <c r="EA962" i="4"/>
  <c r="EA963" i="4"/>
  <c r="EA964" i="4"/>
  <c r="EA965" i="4"/>
  <c r="EA966" i="4"/>
  <c r="EA967" i="4"/>
  <c r="EA968" i="4"/>
  <c r="EA969" i="4"/>
  <c r="EA970" i="4"/>
  <c r="EA971" i="4"/>
  <c r="EA972" i="4"/>
  <c r="EA973" i="4"/>
  <c r="EA974" i="4"/>
  <c r="EA975" i="4"/>
  <c r="EA976" i="4"/>
  <c r="EA977" i="4"/>
  <c r="EA978" i="4"/>
  <c r="EA979" i="4"/>
  <c r="EA980" i="4"/>
  <c r="EA981" i="4"/>
  <c r="EA982" i="4"/>
  <c r="EA983" i="4"/>
  <c r="EA984" i="4"/>
  <c r="EA985" i="4"/>
  <c r="EA986" i="4"/>
  <c r="EA987" i="4"/>
  <c r="EA988" i="4"/>
  <c r="EA989" i="4"/>
  <c r="EA990" i="4"/>
  <c r="EA991" i="4"/>
  <c r="EA992" i="4"/>
  <c r="EA993" i="4"/>
  <c r="EA994" i="4"/>
  <c r="EA995" i="4"/>
  <c r="EA996" i="4"/>
  <c r="EA997" i="4"/>
  <c r="EA998" i="4"/>
  <c r="EA999" i="4"/>
  <c r="EA1000" i="4"/>
  <c r="EA1001" i="4"/>
  <c r="EA1002" i="4"/>
  <c r="EA1003" i="4"/>
  <c r="EA1004" i="4"/>
  <c r="EA1005" i="4"/>
  <c r="EA1006" i="4"/>
  <c r="EA1007" i="4"/>
  <c r="EA1008" i="4"/>
  <c r="EA1009" i="4"/>
  <c r="EA1010" i="4"/>
  <c r="EA1011" i="4"/>
  <c r="EA1012" i="4"/>
  <c r="EA1013" i="4"/>
  <c r="EA1014" i="4"/>
  <c r="EA1015" i="4"/>
  <c r="EA1016" i="4"/>
  <c r="EA1017" i="4"/>
  <c r="EA1018" i="4"/>
  <c r="EA1019" i="4"/>
  <c r="EA1020" i="4"/>
  <c r="EA1021" i="4"/>
  <c r="EA1022" i="4"/>
  <c r="EA1023" i="4"/>
  <c r="EA1024" i="4"/>
  <c r="EA1025" i="4"/>
  <c r="EA1026" i="4"/>
  <c r="EA1027" i="4"/>
  <c r="EA1028" i="4"/>
  <c r="EA1029" i="4"/>
  <c r="EA1030" i="4"/>
  <c r="EA1031" i="4"/>
  <c r="EA1032" i="4"/>
  <c r="EA1033" i="4"/>
  <c r="EA1034" i="4"/>
  <c r="EA1035" i="4"/>
  <c r="EA1036" i="4"/>
  <c r="EA1037" i="4"/>
  <c r="EA1038" i="4"/>
  <c r="EA1039" i="4"/>
  <c r="EA1040" i="4"/>
  <c r="EA1041" i="4"/>
  <c r="EA1042" i="4"/>
  <c r="EA1043" i="4"/>
  <c r="EA1044" i="4"/>
  <c r="EA1045" i="4"/>
  <c r="EA1046" i="4"/>
  <c r="EA1047" i="4"/>
  <c r="EA1048" i="4"/>
  <c r="EA1049" i="4"/>
  <c r="EA1050" i="4"/>
  <c r="EA1051" i="4"/>
  <c r="EA1052" i="4"/>
  <c r="EA1053" i="4"/>
  <c r="EA1054" i="4"/>
  <c r="EA1055" i="4"/>
  <c r="EA1056" i="4"/>
  <c r="EA1057" i="4"/>
  <c r="EA1058" i="4"/>
  <c r="EA1059" i="4"/>
  <c r="EA1060" i="4"/>
  <c r="EA1061" i="4"/>
  <c r="EA1062" i="4"/>
  <c r="EA1063" i="4"/>
  <c r="EA1064" i="4"/>
  <c r="EA1065" i="4"/>
  <c r="EA1066" i="4"/>
  <c r="EA1067" i="4"/>
  <c r="EA1068" i="4"/>
  <c r="EA1069" i="4"/>
  <c r="EA1070" i="4"/>
  <c r="EA1071" i="4"/>
  <c r="EA1072" i="4"/>
  <c r="EA1073" i="4"/>
  <c r="EA1074" i="4"/>
  <c r="EA1075" i="4"/>
  <c r="EA1076" i="4"/>
  <c r="EA1077" i="4"/>
  <c r="EA1078" i="4"/>
  <c r="EA1079" i="4"/>
  <c r="EA1080" i="4"/>
  <c r="EA1081" i="4"/>
  <c r="EA1082" i="4"/>
  <c r="EA1083" i="4"/>
  <c r="EA1084" i="4"/>
  <c r="EA1085" i="4"/>
  <c r="EA1086" i="4"/>
  <c r="EA1087" i="4"/>
  <c r="EA1088" i="4"/>
  <c r="EA1089" i="4"/>
  <c r="EA1090" i="4"/>
  <c r="EA1091" i="4"/>
  <c r="EA1092" i="4"/>
  <c r="EA1093" i="4"/>
  <c r="EA1094" i="4"/>
  <c r="EA1095" i="4"/>
  <c r="EA1096" i="4"/>
  <c r="EA1097" i="4"/>
  <c r="EA1098" i="4"/>
  <c r="EA1099" i="4"/>
  <c r="EA1100" i="4"/>
  <c r="EA1101" i="4"/>
  <c r="EA1102" i="4"/>
  <c r="EA1103" i="4"/>
  <c r="EA1104" i="4"/>
  <c r="EA1105" i="4"/>
  <c r="EA1106" i="4"/>
  <c r="EA1107" i="4"/>
  <c r="EA1108" i="4"/>
  <c r="EA1109" i="4"/>
  <c r="EA1110" i="4"/>
  <c r="EA1111" i="4"/>
  <c r="EA1112" i="4"/>
  <c r="EA1113" i="4"/>
  <c r="EA1114" i="4"/>
  <c r="EA1115" i="4"/>
  <c r="EA1116" i="4"/>
  <c r="EA1117" i="4"/>
  <c r="EA1118" i="4"/>
  <c r="EA1119" i="4"/>
  <c r="EA1120" i="4"/>
  <c r="EA1121" i="4"/>
  <c r="EA1122" i="4"/>
  <c r="EA1123" i="4"/>
  <c r="EA1124" i="4"/>
  <c r="EA1125" i="4"/>
  <c r="EA1126" i="4"/>
  <c r="EA1127" i="4"/>
  <c r="EA1128" i="4"/>
  <c r="EA1129" i="4"/>
  <c r="EA1130" i="4"/>
  <c r="EA1131" i="4"/>
  <c r="EA1132" i="4"/>
  <c r="EA1133" i="4"/>
  <c r="EA1134" i="4"/>
  <c r="EA1135" i="4"/>
  <c r="EA1136" i="4"/>
  <c r="EA1137" i="4"/>
  <c r="EA1138" i="4"/>
  <c r="EA1139" i="4"/>
  <c r="EA1140" i="4"/>
  <c r="EA1141" i="4"/>
  <c r="EA1142" i="4"/>
  <c r="EA1143" i="4"/>
  <c r="EA1144" i="4"/>
  <c r="EA1145" i="4"/>
  <c r="EA1146" i="4"/>
  <c r="EA1147" i="4"/>
  <c r="EA1148" i="4"/>
  <c r="EA1149" i="4"/>
  <c r="EA1150" i="4"/>
  <c r="EA1151" i="4"/>
  <c r="EA1152" i="4"/>
  <c r="EA1153" i="4"/>
  <c r="EA1154" i="4"/>
  <c r="EA1155" i="4"/>
  <c r="EA1156" i="4"/>
  <c r="EA1157" i="4"/>
  <c r="EA1158" i="4"/>
  <c r="EA1159" i="4"/>
  <c r="EA1160" i="4"/>
  <c r="EA1161" i="4"/>
  <c r="EA1162" i="4"/>
  <c r="EA1163" i="4"/>
  <c r="EA1164" i="4"/>
  <c r="EA1165" i="4"/>
  <c r="EA1166" i="4"/>
  <c r="EA1167" i="4"/>
  <c r="EA1168" i="4"/>
  <c r="EA1169" i="4"/>
  <c r="EA1170" i="4"/>
  <c r="EA1171" i="4"/>
  <c r="EA1172" i="4"/>
  <c r="EA1173" i="4"/>
  <c r="EA1174" i="4"/>
  <c r="EA1175" i="4"/>
  <c r="EA1176" i="4"/>
  <c r="EA1177" i="4"/>
  <c r="EA1178" i="4"/>
  <c r="EA1179" i="4"/>
  <c r="EA1180" i="4"/>
  <c r="EA1181" i="4"/>
  <c r="EA1182" i="4"/>
  <c r="EA1183" i="4"/>
  <c r="EA1184" i="4"/>
  <c r="EA1185" i="4"/>
  <c r="EA1186" i="4"/>
  <c r="EA1187" i="4"/>
  <c r="EA1188" i="4"/>
  <c r="EA1189" i="4"/>
  <c r="EA1190" i="4"/>
  <c r="EA1191" i="4"/>
  <c r="EA1192" i="4"/>
  <c r="EA1193" i="4"/>
  <c r="EA1194" i="4"/>
  <c r="EA1195" i="4"/>
  <c r="EA1196" i="4"/>
  <c r="EA1197" i="4"/>
  <c r="EA1198" i="4"/>
  <c r="EA1199" i="4"/>
  <c r="EA1200" i="4"/>
  <c r="EA1201" i="4"/>
  <c r="EA1202" i="4"/>
  <c r="EA1203" i="4"/>
  <c r="EA1204" i="4"/>
  <c r="EA1205" i="4"/>
  <c r="EA1206" i="4"/>
  <c r="EA1207" i="4"/>
  <c r="EA1208" i="4"/>
  <c r="EA1209" i="4"/>
  <c r="EA1210" i="4"/>
  <c r="EA1211" i="4"/>
  <c r="EA1212" i="4"/>
  <c r="EA1213" i="4"/>
  <c r="EA1214" i="4"/>
  <c r="EA1215" i="4"/>
  <c r="EA1216" i="4"/>
  <c r="EA1217" i="4"/>
  <c r="EA1218" i="4"/>
  <c r="EA1219" i="4"/>
  <c r="EA1220" i="4"/>
  <c r="EA1221" i="4"/>
  <c r="EA1222" i="4"/>
  <c r="EA1223" i="4"/>
  <c r="EA1224" i="4"/>
  <c r="EA1225" i="4"/>
  <c r="EA1226" i="4"/>
  <c r="EA1227" i="4"/>
  <c r="EA1228" i="4"/>
  <c r="EA1229" i="4"/>
  <c r="EA1230" i="4"/>
  <c r="EA1231" i="4"/>
  <c r="EA1232" i="4"/>
  <c r="EA1233" i="4"/>
  <c r="EA1234" i="4"/>
  <c r="EA1235" i="4"/>
  <c r="EA1236" i="4"/>
  <c r="EA1237" i="4"/>
  <c r="EA1238" i="4"/>
  <c r="EA1239" i="4"/>
  <c r="EA1240" i="4"/>
  <c r="EA1241" i="4"/>
  <c r="EA1242" i="4"/>
  <c r="EA1243" i="4"/>
  <c r="EA1244" i="4"/>
  <c r="EA1245" i="4"/>
  <c r="EA1246" i="4"/>
  <c r="EA1247" i="4"/>
  <c r="EA1248" i="4"/>
  <c r="EA1249" i="4"/>
  <c r="EA1250" i="4"/>
  <c r="EA1251" i="4"/>
  <c r="EA1252" i="4"/>
  <c r="EA1253" i="4"/>
  <c r="EA1254" i="4"/>
  <c r="EA1255" i="4"/>
  <c r="EA1256" i="4"/>
  <c r="EA1257" i="4"/>
  <c r="EA1258" i="4"/>
  <c r="EA1259" i="4"/>
  <c r="EA1260" i="4"/>
  <c r="EA1261" i="4"/>
  <c r="EA1262" i="4"/>
  <c r="EA1263" i="4"/>
  <c r="EA1264" i="4"/>
  <c r="EA1265" i="4"/>
  <c r="EA1266" i="4"/>
  <c r="EA1267" i="4"/>
  <c r="EA1268" i="4"/>
  <c r="EA1269" i="4"/>
  <c r="EA1270" i="4"/>
  <c r="EA1271" i="4"/>
  <c r="EA1272" i="4"/>
  <c r="EA1273" i="4"/>
  <c r="EA1274" i="4"/>
  <c r="EA1275" i="4"/>
  <c r="EA1276" i="4"/>
  <c r="EA1277" i="4"/>
  <c r="EA1278" i="4"/>
  <c r="EA1279" i="4"/>
  <c r="EA1280" i="4"/>
  <c r="EA1281" i="4"/>
  <c r="EA1282" i="4"/>
  <c r="EA1283" i="4"/>
  <c r="EA1284" i="4"/>
  <c r="EA1285" i="4"/>
  <c r="EA1286" i="4"/>
  <c r="EA1287" i="4"/>
  <c r="EA1288" i="4"/>
  <c r="EA1289" i="4"/>
  <c r="EA1290" i="4"/>
  <c r="EA1291" i="4"/>
  <c r="EA1292" i="4"/>
  <c r="EA1293" i="4"/>
  <c r="EA1294" i="4"/>
  <c r="EA1295" i="4"/>
  <c r="EA1296" i="4"/>
  <c r="EA1297" i="4"/>
  <c r="EA1298" i="4"/>
  <c r="EA1299" i="4"/>
  <c r="EA1300" i="4"/>
  <c r="EA1301" i="4"/>
  <c r="EA1302" i="4"/>
  <c r="EA1303" i="4"/>
  <c r="EA1304" i="4"/>
  <c r="EA1305" i="4"/>
  <c r="EA1306" i="4"/>
  <c r="EA1307" i="4"/>
  <c r="EA1308" i="4"/>
  <c r="EA1309" i="4"/>
  <c r="EA1310" i="4"/>
  <c r="EA1311" i="4"/>
  <c r="EA1312" i="4"/>
  <c r="EA1313" i="4"/>
  <c r="EA1314" i="4"/>
  <c r="EA1315" i="4"/>
  <c r="EA1316" i="4"/>
  <c r="EA1317" i="4"/>
  <c r="EA1318" i="4"/>
  <c r="EA1319" i="4"/>
  <c r="EA1320" i="4"/>
  <c r="EA1321" i="4"/>
  <c r="EA1322" i="4"/>
  <c r="EA1323" i="4"/>
  <c r="EA1324" i="4"/>
  <c r="EA1325" i="4"/>
  <c r="EA1326" i="4"/>
  <c r="EA1327" i="4"/>
  <c r="EA1328" i="4"/>
  <c r="EA1329" i="4"/>
  <c r="EA1330" i="4"/>
  <c r="EA1331" i="4"/>
  <c r="EA1332" i="4"/>
  <c r="EA1333" i="4"/>
  <c r="EA1334" i="4"/>
  <c r="EA1335" i="4"/>
  <c r="EA1336" i="4"/>
  <c r="EA1337" i="4"/>
  <c r="EA1338" i="4"/>
  <c r="EA1339" i="4"/>
  <c r="EA1340" i="4"/>
  <c r="EA1341" i="4"/>
  <c r="EA1342" i="4"/>
  <c r="EA1343" i="4"/>
  <c r="EA1344" i="4"/>
  <c r="EA1345" i="4"/>
  <c r="EA1346" i="4"/>
  <c r="EA1347" i="4"/>
  <c r="EA1348" i="4"/>
  <c r="EA1349" i="4"/>
  <c r="EA1350" i="4"/>
  <c r="EA1351" i="4"/>
  <c r="EA1352" i="4"/>
  <c r="EA1353" i="4"/>
  <c r="EA1354" i="4"/>
  <c r="EA1355" i="4"/>
  <c r="EA1356" i="4"/>
  <c r="EA1357" i="4"/>
  <c r="EA1358" i="4"/>
  <c r="EA1359" i="4"/>
  <c r="EA1360" i="4"/>
  <c r="EA1361" i="4"/>
  <c r="EA1362" i="4"/>
  <c r="EA1363" i="4"/>
  <c r="EA1364" i="4"/>
  <c r="EA1365" i="4"/>
  <c r="EA1366" i="4"/>
  <c r="EA1367" i="4"/>
  <c r="EA1368" i="4"/>
  <c r="EA1369" i="4"/>
  <c r="EA1370" i="4"/>
  <c r="EA1371" i="4"/>
  <c r="EA1372" i="4"/>
  <c r="EA1373" i="4"/>
  <c r="EA1374" i="4"/>
  <c r="EA1375" i="4"/>
  <c r="EA1376" i="4"/>
  <c r="EA1377" i="4"/>
  <c r="EA1378" i="4"/>
  <c r="EA1379" i="4"/>
  <c r="EA1380" i="4"/>
  <c r="EA1381" i="4"/>
  <c r="EA1382" i="4"/>
  <c r="EA1383" i="4"/>
  <c r="EA1384" i="4"/>
  <c r="EA1385" i="4"/>
  <c r="EA1386" i="4"/>
  <c r="EA1387" i="4"/>
  <c r="EA1388" i="4"/>
  <c r="EA1389" i="4"/>
  <c r="EA1390" i="4"/>
  <c r="EA1391" i="4"/>
  <c r="EA1392" i="4"/>
  <c r="EA1393" i="4"/>
  <c r="EA1394" i="4"/>
  <c r="EA1395" i="4"/>
  <c r="EA1396" i="4"/>
  <c r="EA1397" i="4"/>
  <c r="EA1398" i="4"/>
  <c r="EA1399" i="4"/>
  <c r="EA1400" i="4"/>
  <c r="EA1401" i="4"/>
  <c r="EA1402" i="4"/>
  <c r="EA1403" i="4"/>
  <c r="EA1404" i="4"/>
  <c r="EA1405" i="4"/>
  <c r="EA1406" i="4"/>
  <c r="EA1407" i="4"/>
  <c r="EA1408" i="4"/>
  <c r="EA1409" i="4"/>
  <c r="EA1410" i="4"/>
  <c r="EA1411" i="4"/>
  <c r="EA1412" i="4"/>
  <c r="EA1413" i="4"/>
  <c r="EA1414" i="4"/>
  <c r="EA1415" i="4"/>
  <c r="EA1416" i="4"/>
  <c r="EA1417" i="4"/>
  <c r="EA1418" i="4"/>
  <c r="EA1419" i="4"/>
  <c r="EA1420" i="4"/>
  <c r="EA1421" i="4"/>
  <c r="EA1422" i="4"/>
  <c r="EA1423" i="4"/>
  <c r="EA1424" i="4"/>
  <c r="EA1425" i="4"/>
  <c r="EA1426" i="4"/>
  <c r="EA1427" i="4"/>
  <c r="EA1428" i="4"/>
  <c r="EA1429" i="4"/>
  <c r="EA1430" i="4"/>
  <c r="EA1431" i="4"/>
  <c r="EA1432" i="4"/>
  <c r="EA1433" i="4"/>
  <c r="EA1434" i="4"/>
  <c r="EA1435" i="4"/>
  <c r="EA1436" i="4"/>
  <c r="EA1437" i="4"/>
  <c r="EA1438" i="4"/>
  <c r="EA1439" i="4"/>
  <c r="EA1440" i="4"/>
  <c r="EA1441" i="4"/>
  <c r="EA1442" i="4"/>
  <c r="EA1443" i="4"/>
  <c r="EA1444" i="4"/>
  <c r="EA1445" i="4"/>
  <c r="EA1446" i="4"/>
  <c r="EA1447" i="4"/>
  <c r="EA1448" i="4"/>
  <c r="EA1449" i="4"/>
  <c r="EA1450" i="4"/>
  <c r="EA1451" i="4"/>
  <c r="EA1452" i="4"/>
  <c r="EA1453" i="4"/>
  <c r="EA1454" i="4"/>
  <c r="EA1455" i="4"/>
  <c r="EA1456" i="4"/>
  <c r="EA1457" i="4"/>
  <c r="EA1458" i="4"/>
  <c r="EA1459" i="4"/>
  <c r="EA1460" i="4"/>
  <c r="EA1461" i="4"/>
  <c r="EA1462" i="4"/>
  <c r="EA1463" i="4"/>
  <c r="EA1464" i="4"/>
  <c r="EA1465" i="4"/>
  <c r="EA1466" i="4"/>
  <c r="EA1467" i="4"/>
  <c r="EA1468" i="4"/>
  <c r="EA1469" i="4"/>
  <c r="EA1470" i="4"/>
  <c r="EA1471" i="4"/>
  <c r="EA1472" i="4"/>
  <c r="EA1473" i="4"/>
  <c r="EA1474" i="4"/>
  <c r="EA1475" i="4"/>
  <c r="EA1476" i="4"/>
  <c r="EA1477" i="4"/>
  <c r="EA1478" i="4"/>
  <c r="EA1479" i="4"/>
  <c r="EA1480" i="4"/>
  <c r="EA1481" i="4"/>
  <c r="EA1482" i="4"/>
  <c r="EA1483" i="4"/>
  <c r="EA1484" i="4"/>
  <c r="EA1485" i="4"/>
  <c r="EA1486" i="4"/>
  <c r="EA1487" i="4"/>
  <c r="EA1488" i="4"/>
  <c r="EA1489" i="4"/>
  <c r="EA1490" i="4"/>
  <c r="EA1491" i="4"/>
  <c r="EA1492" i="4"/>
  <c r="EA1493" i="4"/>
  <c r="EA1494" i="4"/>
  <c r="EA1495" i="4"/>
  <c r="EA1496" i="4"/>
  <c r="EA1497" i="4"/>
  <c r="EA1498" i="4"/>
  <c r="EA1499" i="4"/>
  <c r="EA1500" i="4"/>
  <c r="EA1501" i="4"/>
  <c r="EA1502" i="4"/>
  <c r="EA1503" i="4"/>
  <c r="EA1504" i="4"/>
  <c r="EA1505" i="4"/>
  <c r="EA1506" i="4"/>
  <c r="EA1507" i="4"/>
  <c r="EA1508" i="4"/>
  <c r="EA1509" i="4"/>
  <c r="EA1510" i="4"/>
  <c r="EA1511" i="4"/>
  <c r="EA1512" i="4"/>
  <c r="EA1513" i="4"/>
  <c r="EA1514" i="4"/>
  <c r="EA1515" i="4"/>
  <c r="EA1516" i="4"/>
  <c r="EA1517" i="4"/>
  <c r="EA1518" i="4"/>
  <c r="EA1519" i="4"/>
  <c r="EA1520" i="4"/>
  <c r="EA1521" i="4"/>
  <c r="EA1522" i="4"/>
  <c r="EA1523" i="4"/>
  <c r="EA1524" i="4"/>
  <c r="EA1525" i="4"/>
  <c r="EA1526" i="4"/>
  <c r="EA1527" i="4"/>
  <c r="EA1528" i="4"/>
  <c r="EA1529" i="4"/>
  <c r="EA1530" i="4"/>
  <c r="EA1531" i="4"/>
  <c r="EA1532" i="4"/>
  <c r="EA1533" i="4"/>
  <c r="EA1534" i="4"/>
  <c r="EA1535" i="4"/>
  <c r="EA1536" i="4"/>
  <c r="EA1537" i="4"/>
  <c r="EA1538" i="4"/>
  <c r="EA1539" i="4"/>
  <c r="EA1540" i="4"/>
  <c r="EA1541" i="4"/>
  <c r="EA1542" i="4"/>
  <c r="EA1543" i="4"/>
  <c r="EA1544" i="4"/>
  <c r="EA1545" i="4"/>
  <c r="EA1546" i="4"/>
  <c r="EA1547" i="4"/>
  <c r="EA1548" i="4"/>
  <c r="EA1549" i="4"/>
  <c r="EA1550" i="4"/>
  <c r="EA1551" i="4"/>
  <c r="EA1552" i="4"/>
  <c r="EA1553" i="4"/>
  <c r="EA1554" i="4"/>
  <c r="EA1555" i="4"/>
  <c r="EA1556" i="4"/>
  <c r="EA1557" i="4"/>
  <c r="EA1558" i="4"/>
  <c r="EA1559" i="4"/>
  <c r="EA1560" i="4"/>
  <c r="EA1561" i="4"/>
  <c r="EA1562" i="4"/>
  <c r="EA1563" i="4"/>
  <c r="EA1564" i="4"/>
  <c r="EA1565" i="4"/>
  <c r="EA1566" i="4"/>
  <c r="EA1567" i="4"/>
  <c r="EA1568" i="4"/>
  <c r="EA1569" i="4"/>
  <c r="EA1570" i="4"/>
  <c r="EA1571" i="4"/>
  <c r="EA1572" i="4"/>
  <c r="EA1573" i="4"/>
  <c r="EA1574" i="4"/>
  <c r="EA1575" i="4"/>
  <c r="EA1576" i="4"/>
  <c r="EA1577" i="4"/>
  <c r="EA1578" i="4"/>
  <c r="EA1579" i="4"/>
  <c r="EA1580" i="4"/>
  <c r="EA1581" i="4"/>
  <c r="EA1582" i="4"/>
  <c r="EA1583" i="4"/>
  <c r="EA1584" i="4"/>
  <c r="EA1585" i="4"/>
  <c r="EA1586" i="4"/>
  <c r="EA1587" i="4"/>
  <c r="EA1588" i="4"/>
  <c r="EA1589" i="4"/>
  <c r="EA1590" i="4"/>
  <c r="EA1591" i="4"/>
  <c r="EA1592" i="4"/>
  <c r="EA1593" i="4"/>
  <c r="EA1594" i="4"/>
  <c r="EA1595" i="4"/>
  <c r="EA1596" i="4"/>
  <c r="EA1597" i="4"/>
  <c r="EA1598" i="4"/>
  <c r="EA1599" i="4"/>
  <c r="EA1600" i="4"/>
  <c r="EA1601" i="4"/>
  <c r="EA1602" i="4"/>
  <c r="EA1603" i="4"/>
  <c r="EA1604" i="4"/>
  <c r="EA1605" i="4"/>
  <c r="EA1606" i="4"/>
  <c r="EA1607" i="4"/>
  <c r="EA1608" i="4"/>
  <c r="EA1609" i="4"/>
  <c r="EA1610" i="4"/>
  <c r="EA1611" i="4"/>
  <c r="EA1612" i="4"/>
  <c r="EA1613" i="4"/>
  <c r="EA1614" i="4"/>
  <c r="EA1615" i="4"/>
  <c r="EA1616" i="4"/>
  <c r="EA1617" i="4"/>
  <c r="EA1618" i="4"/>
  <c r="EA1619" i="4"/>
  <c r="EA1620" i="4"/>
  <c r="EA1621" i="4"/>
  <c r="EA1622" i="4"/>
  <c r="EA1623" i="4"/>
  <c r="EA1624" i="4"/>
  <c r="EA1625" i="4"/>
  <c r="EA1626" i="4"/>
  <c r="EA1627" i="4"/>
  <c r="EA1628" i="4"/>
  <c r="EA1629" i="4"/>
  <c r="EA1630" i="4"/>
  <c r="EA1631" i="4"/>
  <c r="EA1632" i="4"/>
  <c r="EA1633" i="4"/>
  <c r="EA1634" i="4"/>
  <c r="EA1635" i="4"/>
  <c r="EA1636" i="4"/>
  <c r="EA1637" i="4"/>
  <c r="EA1638" i="4"/>
  <c r="EA1639" i="4"/>
  <c r="EA1640" i="4"/>
  <c r="EA1641" i="4"/>
  <c r="EA1642" i="4"/>
  <c r="EA1643" i="4"/>
  <c r="EA1644" i="4"/>
  <c r="EA1645" i="4"/>
  <c r="EA1646" i="4"/>
  <c r="EA1647" i="4"/>
  <c r="EA1648" i="4"/>
  <c r="EA1649" i="4"/>
  <c r="EA1650" i="4"/>
  <c r="EA1651" i="4"/>
  <c r="EA1652" i="4"/>
  <c r="EA1653" i="4"/>
  <c r="EA1654" i="4"/>
  <c r="EA1655" i="4"/>
  <c r="EA1656" i="4"/>
  <c r="EA1657" i="4"/>
  <c r="EA1658" i="4"/>
  <c r="EA1659" i="4"/>
  <c r="EA1660" i="4"/>
  <c r="EA1661" i="4"/>
  <c r="EA1662" i="4"/>
  <c r="EA1663" i="4"/>
  <c r="EA1664" i="4"/>
  <c r="EA1665" i="4"/>
  <c r="EA1666" i="4"/>
  <c r="EA1667" i="4"/>
  <c r="EA1668" i="4"/>
  <c r="EA1669" i="4"/>
  <c r="EA1670" i="4"/>
  <c r="EA1671" i="4"/>
  <c r="EA1672" i="4"/>
  <c r="EA1673" i="4"/>
  <c r="EA1674" i="4"/>
  <c r="EA1675" i="4"/>
  <c r="EA1676" i="4"/>
  <c r="EA1677" i="4"/>
  <c r="EA1678" i="4"/>
  <c r="EA1679" i="4"/>
  <c r="EA1680" i="4"/>
  <c r="EA1681" i="4"/>
  <c r="EA1682" i="4"/>
  <c r="EA1683" i="4"/>
  <c r="EA1684" i="4"/>
  <c r="EA1685" i="4"/>
  <c r="EA1686" i="4"/>
  <c r="EA1687" i="4"/>
  <c r="EA1688" i="4"/>
  <c r="EA1689" i="4"/>
  <c r="EA1690" i="4"/>
  <c r="EA1691" i="4"/>
  <c r="EA1692" i="4"/>
  <c r="EA1693" i="4"/>
  <c r="EA1694" i="4"/>
  <c r="EA1695" i="4"/>
  <c r="EA1696" i="4"/>
  <c r="EA1697" i="4"/>
  <c r="EA1698" i="4"/>
  <c r="EA1699" i="4"/>
  <c r="EA1700" i="4"/>
  <c r="EA1701" i="4"/>
  <c r="EA1702" i="4"/>
  <c r="EA1703" i="4"/>
  <c r="EA1704" i="4"/>
  <c r="EA1705" i="4"/>
  <c r="EA1706" i="4"/>
  <c r="EA1707" i="4"/>
  <c r="EA1708" i="4"/>
  <c r="EA1709" i="4"/>
  <c r="EA1710" i="4"/>
  <c r="EA1711" i="4"/>
  <c r="EA1712" i="4"/>
  <c r="EA1713" i="4"/>
  <c r="EA1714" i="4"/>
  <c r="EA1715" i="4"/>
  <c r="EA1716" i="4"/>
  <c r="EA1717" i="4"/>
  <c r="EA1718" i="4"/>
  <c r="EA1719" i="4"/>
  <c r="EA1720" i="4"/>
  <c r="EA1721" i="4"/>
  <c r="EA1722" i="4"/>
  <c r="EA1723" i="4"/>
  <c r="EA1724" i="4"/>
  <c r="EA1725" i="4"/>
  <c r="EA1726" i="4"/>
  <c r="EA1727" i="4"/>
  <c r="EA1728" i="4"/>
  <c r="EA1729" i="4"/>
  <c r="EA1730" i="4"/>
  <c r="EA1731" i="4"/>
  <c r="EA1732" i="4"/>
  <c r="EA1733" i="4"/>
  <c r="EA1734" i="4"/>
  <c r="EA1735" i="4"/>
  <c r="EA1736" i="4"/>
  <c r="EA1737" i="4"/>
  <c r="EA1738" i="4"/>
  <c r="EA1739" i="4"/>
  <c r="EA1740" i="4"/>
  <c r="EA1741" i="4"/>
  <c r="EA1742" i="4"/>
  <c r="EA1743" i="4"/>
  <c r="EA1744" i="4"/>
  <c r="EA1745" i="4"/>
  <c r="EA1746" i="4"/>
  <c r="EA1747" i="4"/>
  <c r="EA1748" i="4"/>
  <c r="EA1749" i="4"/>
  <c r="EA1750" i="4"/>
  <c r="EA1751" i="4"/>
  <c r="EA1752" i="4"/>
  <c r="EA1753" i="4"/>
  <c r="EA1754" i="4"/>
  <c r="EA1755" i="4"/>
  <c r="EA1756" i="4"/>
  <c r="EA1757" i="4"/>
  <c r="EA1758" i="4"/>
  <c r="EA1759" i="4"/>
  <c r="EA1760" i="4"/>
  <c r="EA1761" i="4"/>
  <c r="EA1762" i="4"/>
  <c r="EA1763" i="4"/>
  <c r="EA1764" i="4"/>
  <c r="EA1765" i="4"/>
  <c r="EA1766" i="4"/>
  <c r="EA1767" i="4"/>
  <c r="EA1768" i="4"/>
  <c r="EA1769" i="4"/>
  <c r="EA1770" i="4"/>
  <c r="EA1771" i="4"/>
  <c r="EA1772" i="4"/>
  <c r="EA1773" i="4"/>
  <c r="EA1774" i="4"/>
  <c r="EA1775" i="4"/>
  <c r="EA1776" i="4"/>
  <c r="EA1777" i="4"/>
  <c r="EA1778" i="4"/>
  <c r="EA1779" i="4"/>
  <c r="EA1780" i="4"/>
  <c r="EA1781" i="4"/>
  <c r="EA1782" i="4"/>
  <c r="EA1783" i="4"/>
  <c r="EA1784" i="4"/>
  <c r="EA1785" i="4"/>
  <c r="EA1786" i="4"/>
  <c r="EA1787" i="4"/>
  <c r="EA1788" i="4"/>
  <c r="EA1789" i="4"/>
  <c r="EA1790" i="4"/>
  <c r="EA1791" i="4"/>
  <c r="EA1792" i="4"/>
  <c r="EA1793" i="4"/>
  <c r="EA1794" i="4"/>
  <c r="EA1795" i="4"/>
  <c r="EA1796" i="4"/>
  <c r="EA1797" i="4"/>
  <c r="EA1798" i="4"/>
  <c r="EA1799" i="4"/>
  <c r="EA1800" i="4"/>
  <c r="EA1801" i="4"/>
  <c r="EA1802" i="4"/>
  <c r="EA1803" i="4"/>
  <c r="EA1804" i="4"/>
  <c r="EA1805" i="4"/>
  <c r="EA1806" i="4"/>
  <c r="EA1807" i="4"/>
  <c r="EA1808" i="4"/>
  <c r="EA1809" i="4"/>
  <c r="EA1810" i="4"/>
  <c r="EA1811" i="4"/>
  <c r="EA1812" i="4"/>
  <c r="EA1813" i="4"/>
  <c r="EA1814" i="4"/>
  <c r="EA1815" i="4"/>
  <c r="EA1816" i="4"/>
  <c r="EA1817" i="4"/>
  <c r="EA1818" i="4"/>
  <c r="EA1819" i="4"/>
  <c r="EA1820" i="4"/>
  <c r="EA1821" i="4"/>
  <c r="EA1822" i="4"/>
  <c r="EA1823" i="4"/>
  <c r="EA1824" i="4"/>
  <c r="EA1825" i="4"/>
  <c r="EA1826" i="4"/>
  <c r="EA1827" i="4"/>
  <c r="EA1828" i="4"/>
  <c r="EA1829" i="4"/>
  <c r="EA1830" i="4"/>
  <c r="EA1831" i="4"/>
  <c r="EA1832" i="4"/>
  <c r="EA1833" i="4"/>
  <c r="EA1834" i="4"/>
  <c r="EA1835" i="4"/>
  <c r="EA1836" i="4"/>
  <c r="EA1837" i="4"/>
  <c r="EA1838" i="4"/>
  <c r="EA1839" i="4"/>
  <c r="EA1840" i="4"/>
  <c r="EA1841" i="4"/>
  <c r="EA1842" i="4"/>
  <c r="EA1843" i="4"/>
  <c r="EA1844" i="4"/>
  <c r="EA1845" i="4"/>
  <c r="EA1846" i="4"/>
  <c r="EA1847" i="4"/>
  <c r="EA1848" i="4"/>
  <c r="EA1849" i="4"/>
  <c r="EA1850" i="4"/>
  <c r="EA1851" i="4"/>
  <c r="EA1852" i="4"/>
  <c r="EA1853" i="4"/>
  <c r="EA1854" i="4"/>
  <c r="EA1855" i="4"/>
  <c r="EA1856" i="4"/>
  <c r="EA1857" i="4"/>
  <c r="EA1858" i="4"/>
  <c r="EA1859" i="4"/>
  <c r="EA1860" i="4"/>
  <c r="EA1861" i="4"/>
  <c r="EA1862" i="4"/>
  <c r="EA1863" i="4"/>
  <c r="EA1864" i="4"/>
  <c r="EA1865" i="4"/>
  <c r="EA1866" i="4"/>
  <c r="EA1867" i="4"/>
  <c r="EA1868" i="4"/>
  <c r="EA1869" i="4"/>
  <c r="EA1870" i="4"/>
  <c r="EA1871" i="4"/>
  <c r="EA1872" i="4"/>
  <c r="EA1873" i="4"/>
  <c r="EA1874" i="4"/>
  <c r="EA1875" i="4"/>
  <c r="EA1876" i="4"/>
  <c r="EA1877" i="4"/>
  <c r="EA1878" i="4"/>
  <c r="EA1879" i="4"/>
  <c r="EA1880" i="4"/>
  <c r="EA1881" i="4"/>
  <c r="EA1882" i="4"/>
  <c r="EA1883" i="4"/>
  <c r="EA1884" i="4"/>
  <c r="EA1885" i="4"/>
  <c r="EA1886" i="4"/>
  <c r="EA1887" i="4"/>
  <c r="EA1888" i="4"/>
  <c r="EA1889" i="4"/>
  <c r="EA1890" i="4"/>
  <c r="EA1891" i="4"/>
  <c r="EA1892" i="4"/>
  <c r="EA1893" i="4"/>
  <c r="EA1894" i="4"/>
  <c r="EA1895" i="4"/>
  <c r="EA1896" i="4"/>
  <c r="EA1897" i="4"/>
  <c r="EA1898" i="4"/>
  <c r="EA1899" i="4"/>
  <c r="EA1900" i="4"/>
  <c r="EA1901" i="4"/>
  <c r="EA1902" i="4"/>
  <c r="EA1903" i="4"/>
  <c r="EA1904" i="4"/>
  <c r="EA1905" i="4"/>
  <c r="EA1906" i="4"/>
  <c r="EA1907" i="4"/>
  <c r="EA1908" i="4"/>
  <c r="EA1909" i="4"/>
  <c r="EA1910" i="4"/>
  <c r="EA1911" i="4"/>
  <c r="EA1912" i="4"/>
  <c r="EA1913" i="4"/>
  <c r="EA1914" i="4"/>
  <c r="EA1915" i="4"/>
  <c r="EA1916" i="4"/>
  <c r="EA1917" i="4"/>
  <c r="EA1918" i="4"/>
  <c r="EA1919" i="4"/>
  <c r="EA1920" i="4"/>
  <c r="EA1921" i="4"/>
  <c r="EA1922" i="4"/>
  <c r="EA1923" i="4"/>
  <c r="EA1924" i="4"/>
  <c r="EA1925" i="4"/>
  <c r="EA1926" i="4"/>
  <c r="EA1927" i="4"/>
  <c r="EA1928" i="4"/>
  <c r="EA1929" i="4"/>
  <c r="EA1930" i="4"/>
  <c r="EA1931" i="4"/>
  <c r="EA1932" i="4"/>
  <c r="EA1933" i="4"/>
  <c r="EA1934" i="4"/>
  <c r="EA1935" i="4"/>
  <c r="EA1936" i="4"/>
  <c r="EA1937" i="4"/>
  <c r="EA1938" i="4"/>
  <c r="EA1939" i="4"/>
  <c r="EA1940" i="4"/>
  <c r="EA1941" i="4"/>
  <c r="EA1942" i="4"/>
  <c r="EA1943" i="4"/>
  <c r="EA1944" i="4"/>
  <c r="EA1945" i="4"/>
  <c r="EA1946" i="4"/>
  <c r="EA1947" i="4"/>
  <c r="EA1948" i="4"/>
  <c r="EA1949" i="4"/>
  <c r="EA1950" i="4"/>
  <c r="EA1951" i="4"/>
  <c r="EA1952" i="4"/>
  <c r="EA1953" i="4"/>
  <c r="EA1954" i="4"/>
  <c r="EA1955" i="4"/>
  <c r="EA1956" i="4"/>
  <c r="EA1957" i="4"/>
  <c r="EA1958" i="4"/>
  <c r="EA1959" i="4"/>
  <c r="EA1960" i="4"/>
  <c r="EA1961" i="4"/>
  <c r="EA1962" i="4"/>
  <c r="EA1963" i="4"/>
  <c r="EA1964" i="4"/>
  <c r="EA1965" i="4"/>
  <c r="EA1966" i="4"/>
  <c r="EA1967" i="4"/>
  <c r="EA1968" i="4"/>
  <c r="EA1969" i="4"/>
  <c r="EA1970" i="4"/>
  <c r="EA1971" i="4"/>
  <c r="EA1972" i="4"/>
  <c r="EA1973" i="4"/>
  <c r="EA1974" i="4"/>
  <c r="EA1975" i="4"/>
  <c r="EA1976" i="4"/>
  <c r="EA1977" i="4"/>
  <c r="EA1978" i="4"/>
  <c r="EA1979" i="4"/>
  <c r="EA1980" i="4"/>
  <c r="EA1981" i="4"/>
  <c r="EA1982" i="4"/>
  <c r="EA1983" i="4"/>
  <c r="EA1984" i="4"/>
  <c r="EA1985" i="4"/>
  <c r="EA1986" i="4"/>
  <c r="EA1987" i="4"/>
  <c r="EA1988" i="4"/>
  <c r="EA1989" i="4"/>
  <c r="EA1990" i="4"/>
  <c r="EA1991" i="4"/>
  <c r="EA1992" i="4"/>
  <c r="EA1993" i="4"/>
  <c r="S49" i="8"/>
  <c r="I52" i="8"/>
  <c r="DX603" i="4"/>
  <c r="F52" i="8"/>
  <c r="CV3" i="4"/>
  <c r="CV4" i="4"/>
  <c r="CV5" i="4"/>
  <c r="CV6" i="4"/>
  <c r="CV7" i="4"/>
  <c r="CV8" i="4"/>
  <c r="CV9" i="4"/>
  <c r="CV10" i="4"/>
  <c r="CV11" i="4"/>
  <c r="CV12" i="4"/>
  <c r="CV13" i="4"/>
  <c r="CV14" i="4"/>
  <c r="CV15" i="4"/>
  <c r="CV16" i="4"/>
  <c r="CV17" i="4"/>
  <c r="CV18" i="4"/>
  <c r="CV19" i="4"/>
  <c r="CV20" i="4"/>
  <c r="CV21" i="4"/>
  <c r="CV22" i="4"/>
  <c r="CV23" i="4"/>
  <c r="CV24" i="4"/>
  <c r="CV25" i="4"/>
  <c r="CV26" i="4"/>
  <c r="CV27" i="4"/>
  <c r="CV28" i="4"/>
  <c r="CV29" i="4"/>
  <c r="CV30" i="4"/>
  <c r="CV31" i="4"/>
  <c r="CV32" i="4"/>
  <c r="CV33" i="4"/>
  <c r="CV34" i="4"/>
  <c r="CV35" i="4"/>
  <c r="CV36" i="4"/>
  <c r="CV37" i="4"/>
  <c r="CV38" i="4"/>
  <c r="CV39" i="4"/>
  <c r="CV40" i="4"/>
  <c r="CV41" i="4"/>
  <c r="CV42" i="4"/>
  <c r="CV43" i="4"/>
  <c r="CV44" i="4"/>
  <c r="CV45" i="4"/>
  <c r="CV46" i="4"/>
  <c r="CV47" i="4"/>
  <c r="CV48" i="4"/>
  <c r="CV49" i="4"/>
  <c r="CV50" i="4"/>
  <c r="CV51" i="4"/>
  <c r="CV52" i="4"/>
  <c r="CV53" i="4"/>
  <c r="CV54" i="4"/>
  <c r="CV55" i="4"/>
  <c r="CV56" i="4"/>
  <c r="CV57" i="4"/>
  <c r="CV58" i="4"/>
  <c r="CV59" i="4"/>
  <c r="CV60" i="4"/>
  <c r="CV61" i="4"/>
  <c r="CV62" i="4"/>
  <c r="CV63" i="4"/>
  <c r="CV64" i="4"/>
  <c r="CV65" i="4"/>
  <c r="CV66" i="4"/>
  <c r="CV67" i="4"/>
  <c r="CV68" i="4"/>
  <c r="CV69" i="4"/>
  <c r="CV70" i="4"/>
  <c r="CV71" i="4"/>
  <c r="CV72" i="4"/>
  <c r="CV73" i="4"/>
  <c r="CV74" i="4"/>
  <c r="CV75" i="4"/>
  <c r="CV76" i="4"/>
  <c r="CV77" i="4"/>
  <c r="CV78" i="4"/>
  <c r="CV79" i="4"/>
  <c r="CV80" i="4"/>
  <c r="CV81" i="4"/>
  <c r="CV82" i="4"/>
  <c r="CV83" i="4"/>
  <c r="CV84" i="4"/>
  <c r="CV85" i="4"/>
  <c r="CV86" i="4"/>
  <c r="CV87" i="4"/>
  <c r="CV88" i="4"/>
  <c r="CV89" i="4"/>
  <c r="CV90" i="4"/>
  <c r="CV91" i="4"/>
  <c r="CV92" i="4"/>
  <c r="CV93" i="4"/>
  <c r="CV94" i="4"/>
  <c r="CV95" i="4"/>
  <c r="CV96" i="4"/>
  <c r="CV97" i="4"/>
  <c r="CV98" i="4"/>
  <c r="CV99" i="4"/>
  <c r="CV100" i="4"/>
  <c r="CV101" i="4"/>
  <c r="CV102" i="4"/>
  <c r="CV103" i="4"/>
  <c r="CV104" i="4"/>
  <c r="CV105" i="4"/>
  <c r="CV106" i="4"/>
  <c r="CV107" i="4"/>
  <c r="CV108" i="4"/>
  <c r="CV109" i="4"/>
  <c r="CV110" i="4"/>
  <c r="CV111" i="4"/>
  <c r="CV112" i="4"/>
  <c r="CV113" i="4"/>
  <c r="CV114" i="4"/>
  <c r="CV115" i="4"/>
  <c r="CV116" i="4"/>
  <c r="CV117" i="4"/>
  <c r="CV118" i="4"/>
  <c r="CV119" i="4"/>
  <c r="CV120" i="4"/>
  <c r="CV121" i="4"/>
  <c r="CV122" i="4"/>
  <c r="CV123" i="4"/>
  <c r="CV124" i="4"/>
  <c r="CV125" i="4"/>
  <c r="CV126" i="4"/>
  <c r="CV127" i="4"/>
  <c r="CV128" i="4"/>
  <c r="CV129" i="4"/>
  <c r="CV130" i="4"/>
  <c r="CV131" i="4"/>
  <c r="CV132" i="4"/>
  <c r="CV133" i="4"/>
  <c r="CV134" i="4"/>
  <c r="CV135" i="4"/>
  <c r="CV136" i="4"/>
  <c r="CV137" i="4"/>
  <c r="CV138" i="4"/>
  <c r="CV139" i="4"/>
  <c r="CV140" i="4"/>
  <c r="CV141" i="4"/>
  <c r="CV142" i="4"/>
  <c r="CV143" i="4"/>
  <c r="CV144" i="4"/>
  <c r="CV145" i="4"/>
  <c r="CV146" i="4"/>
  <c r="CV147" i="4"/>
  <c r="CV148" i="4"/>
  <c r="CV149" i="4"/>
  <c r="CV150" i="4"/>
  <c r="CV151" i="4"/>
  <c r="CV152" i="4"/>
  <c r="CV153" i="4"/>
  <c r="CV154" i="4"/>
  <c r="CV155" i="4"/>
  <c r="CV156" i="4"/>
  <c r="CV157" i="4"/>
  <c r="CV158" i="4"/>
  <c r="CV159" i="4"/>
  <c r="CV160" i="4"/>
  <c r="CV161" i="4"/>
  <c r="CV162" i="4"/>
  <c r="CV163" i="4"/>
  <c r="CV164" i="4"/>
  <c r="CV165" i="4"/>
  <c r="CV166" i="4"/>
  <c r="CV167" i="4"/>
  <c r="CV168" i="4"/>
  <c r="CV169" i="4"/>
  <c r="CV170" i="4"/>
  <c r="CV171" i="4"/>
  <c r="CV172" i="4"/>
  <c r="CV173" i="4"/>
  <c r="CV174" i="4"/>
  <c r="CV175" i="4"/>
  <c r="CV176" i="4"/>
  <c r="CV177" i="4"/>
  <c r="CV178" i="4"/>
  <c r="CV179" i="4"/>
  <c r="CV180" i="4"/>
  <c r="CV181" i="4"/>
  <c r="CV182" i="4"/>
  <c r="CV183" i="4"/>
  <c r="CV184" i="4"/>
  <c r="CV185" i="4"/>
  <c r="CV186" i="4"/>
  <c r="CV187" i="4"/>
  <c r="CV188" i="4"/>
  <c r="CV189" i="4"/>
  <c r="CV190" i="4"/>
  <c r="CV191" i="4"/>
  <c r="CV192" i="4"/>
  <c r="CV193" i="4"/>
  <c r="CV194" i="4"/>
  <c r="CV195" i="4"/>
  <c r="CV196" i="4"/>
  <c r="CV197" i="4"/>
  <c r="CV198" i="4"/>
  <c r="CV199" i="4"/>
  <c r="CV200" i="4"/>
  <c r="CV201" i="4"/>
  <c r="CV202" i="4"/>
  <c r="CV203" i="4"/>
  <c r="CV204" i="4"/>
  <c r="CV205" i="4"/>
  <c r="CV206" i="4"/>
  <c r="CV207" i="4"/>
  <c r="CV208" i="4"/>
  <c r="CV209" i="4"/>
  <c r="CV210" i="4"/>
  <c r="CV211" i="4"/>
  <c r="CV212" i="4"/>
  <c r="CV213" i="4"/>
  <c r="CV214" i="4"/>
  <c r="CV215" i="4"/>
  <c r="CV216" i="4"/>
  <c r="CV217" i="4"/>
  <c r="CV218" i="4"/>
  <c r="CV219" i="4"/>
  <c r="CV220" i="4"/>
  <c r="CV221" i="4"/>
  <c r="CV222" i="4"/>
  <c r="CV223" i="4"/>
  <c r="CV224" i="4"/>
  <c r="CV225" i="4"/>
  <c r="CV226" i="4"/>
  <c r="CV227" i="4"/>
  <c r="CV228" i="4"/>
  <c r="CV229" i="4"/>
  <c r="CV230" i="4"/>
  <c r="CV231" i="4"/>
  <c r="CV232" i="4"/>
  <c r="CV233" i="4"/>
  <c r="CV234" i="4"/>
  <c r="CV235" i="4"/>
  <c r="CV236" i="4"/>
  <c r="CV237" i="4"/>
  <c r="CV238" i="4"/>
  <c r="CV239" i="4"/>
  <c r="CV240" i="4"/>
  <c r="CV241" i="4"/>
  <c r="CV242" i="4"/>
  <c r="CV243" i="4"/>
  <c r="CV244" i="4"/>
  <c r="CV245" i="4"/>
  <c r="CV246" i="4"/>
  <c r="CV247" i="4"/>
  <c r="CV248" i="4"/>
  <c r="CV249" i="4"/>
  <c r="CV250" i="4"/>
  <c r="CV251" i="4"/>
  <c r="CV252" i="4"/>
  <c r="CV253" i="4"/>
  <c r="CV254" i="4"/>
  <c r="CV255" i="4"/>
  <c r="CV256" i="4"/>
  <c r="CV257" i="4"/>
  <c r="CV258" i="4"/>
  <c r="CV259" i="4"/>
  <c r="CV260" i="4"/>
  <c r="CV261" i="4"/>
  <c r="CV262" i="4"/>
  <c r="CV263" i="4"/>
  <c r="CV264" i="4"/>
  <c r="CV265" i="4"/>
  <c r="CV266" i="4"/>
  <c r="CV267" i="4"/>
  <c r="CV268" i="4"/>
  <c r="CV269" i="4"/>
  <c r="CV270" i="4"/>
  <c r="CV271" i="4"/>
  <c r="CV272" i="4"/>
  <c r="CV273" i="4"/>
  <c r="CV274" i="4"/>
  <c r="CV275" i="4"/>
  <c r="CV276" i="4"/>
  <c r="CV277" i="4"/>
  <c r="CV278" i="4"/>
  <c r="CV279" i="4"/>
  <c r="CV280" i="4"/>
  <c r="CV281" i="4"/>
  <c r="CV282" i="4"/>
  <c r="CV283" i="4"/>
  <c r="CV284" i="4"/>
  <c r="CV285" i="4"/>
  <c r="CV286" i="4"/>
  <c r="CV287" i="4"/>
  <c r="CV288" i="4"/>
  <c r="CV289" i="4"/>
  <c r="CV290" i="4"/>
  <c r="CV291" i="4"/>
  <c r="CV292" i="4"/>
  <c r="CV293" i="4"/>
  <c r="CV294" i="4"/>
  <c r="CV295" i="4"/>
  <c r="CV296" i="4"/>
  <c r="CV297" i="4"/>
  <c r="CV298" i="4"/>
  <c r="CV299" i="4"/>
  <c r="CV300" i="4"/>
  <c r="CV301" i="4"/>
  <c r="CV302" i="4"/>
  <c r="CV303" i="4"/>
  <c r="CV304" i="4"/>
  <c r="CV305" i="4"/>
  <c r="CV306" i="4"/>
  <c r="CV307" i="4"/>
  <c r="CV308" i="4"/>
  <c r="CV309" i="4"/>
  <c r="CV310" i="4"/>
  <c r="CV311" i="4"/>
  <c r="CV312" i="4"/>
  <c r="CV313" i="4"/>
  <c r="CV314" i="4"/>
  <c r="CV315" i="4"/>
  <c r="CV316" i="4"/>
  <c r="CV317" i="4"/>
  <c r="CV318" i="4"/>
  <c r="CV319" i="4"/>
  <c r="CV320" i="4"/>
  <c r="CV321" i="4"/>
  <c r="CV322" i="4"/>
  <c r="CV323" i="4"/>
  <c r="CV324" i="4"/>
  <c r="CV325" i="4"/>
  <c r="CV326" i="4"/>
  <c r="CV327" i="4"/>
  <c r="CV328" i="4"/>
  <c r="CV329" i="4"/>
  <c r="CV330" i="4"/>
  <c r="CV331" i="4"/>
  <c r="CV332" i="4"/>
  <c r="CV333" i="4"/>
  <c r="CV334" i="4"/>
  <c r="CV335" i="4"/>
  <c r="CV336" i="4"/>
  <c r="CV337" i="4"/>
  <c r="CV338" i="4"/>
  <c r="CV339" i="4"/>
  <c r="CV340" i="4"/>
  <c r="CV341" i="4"/>
  <c r="CV342" i="4"/>
  <c r="CV343" i="4"/>
  <c r="CV344" i="4"/>
  <c r="CV345" i="4"/>
  <c r="CV346" i="4"/>
  <c r="CV347" i="4"/>
  <c r="CV348" i="4"/>
  <c r="CV349" i="4"/>
  <c r="CV350" i="4"/>
  <c r="CV351" i="4"/>
  <c r="CV352" i="4"/>
  <c r="CV353" i="4"/>
  <c r="CV354" i="4"/>
  <c r="CV355" i="4"/>
  <c r="CV356" i="4"/>
  <c r="CV357" i="4"/>
  <c r="CV358" i="4"/>
  <c r="CV359" i="4"/>
  <c r="CV360" i="4"/>
  <c r="CV361" i="4"/>
  <c r="CV362" i="4"/>
  <c r="CV363" i="4"/>
  <c r="CV364" i="4"/>
  <c r="CV365" i="4"/>
  <c r="CV366" i="4"/>
  <c r="CV367" i="4"/>
  <c r="CV368" i="4"/>
  <c r="CV369" i="4"/>
  <c r="CV370" i="4"/>
  <c r="CV371" i="4"/>
  <c r="CV372" i="4"/>
  <c r="CV373" i="4"/>
  <c r="CV374" i="4"/>
  <c r="CV375" i="4"/>
  <c r="CV376" i="4"/>
  <c r="CV377" i="4"/>
  <c r="CV378" i="4"/>
  <c r="CV379" i="4"/>
  <c r="CV380" i="4"/>
  <c r="CV381" i="4"/>
  <c r="CV382" i="4"/>
  <c r="CV383" i="4"/>
  <c r="CV384" i="4"/>
  <c r="CV385" i="4"/>
  <c r="CV386" i="4"/>
  <c r="CV387" i="4"/>
  <c r="CV388" i="4"/>
  <c r="CV389" i="4"/>
  <c r="CV390" i="4"/>
  <c r="CV391" i="4"/>
  <c r="CV392" i="4"/>
  <c r="CV393" i="4"/>
  <c r="CV394" i="4"/>
  <c r="CV395" i="4"/>
  <c r="CV396" i="4"/>
  <c r="CV397" i="4"/>
  <c r="CV398" i="4"/>
  <c r="CV399" i="4"/>
  <c r="CV400" i="4"/>
  <c r="CV401" i="4"/>
  <c r="CV402" i="4"/>
  <c r="CV403" i="4"/>
  <c r="CV404" i="4"/>
  <c r="CV405" i="4"/>
  <c r="CV406" i="4"/>
  <c r="CV407" i="4"/>
  <c r="CV408" i="4"/>
  <c r="CV409" i="4"/>
  <c r="CV410" i="4"/>
  <c r="CV411" i="4"/>
  <c r="CV412" i="4"/>
  <c r="CV413" i="4"/>
  <c r="CV414" i="4"/>
  <c r="CV415" i="4"/>
  <c r="CV416" i="4"/>
  <c r="CV417" i="4"/>
  <c r="CV418" i="4"/>
  <c r="CV419" i="4"/>
  <c r="CV420" i="4"/>
  <c r="CV421" i="4"/>
  <c r="CV422" i="4"/>
  <c r="CV423" i="4"/>
  <c r="CV424" i="4"/>
  <c r="CV425" i="4"/>
  <c r="CV426" i="4"/>
  <c r="CV427" i="4"/>
  <c r="CV428" i="4"/>
  <c r="CV429" i="4"/>
  <c r="CV430" i="4"/>
  <c r="CV431" i="4"/>
  <c r="CV432" i="4"/>
  <c r="CV433" i="4"/>
  <c r="CV434" i="4"/>
  <c r="CV435" i="4"/>
  <c r="CV436" i="4"/>
  <c r="CV437" i="4"/>
  <c r="CV438" i="4"/>
  <c r="CV439" i="4"/>
  <c r="CV440" i="4"/>
  <c r="CV441" i="4"/>
  <c r="CV442" i="4"/>
  <c r="CV443" i="4"/>
  <c r="CV444" i="4"/>
  <c r="CV445" i="4"/>
  <c r="CV446" i="4"/>
  <c r="CV447" i="4"/>
  <c r="CV448" i="4"/>
  <c r="CV449" i="4"/>
  <c r="CV450" i="4"/>
  <c r="CV451" i="4"/>
  <c r="CV452" i="4"/>
  <c r="CV453" i="4"/>
  <c r="CV454" i="4"/>
  <c r="CV455" i="4"/>
  <c r="CV456" i="4"/>
  <c r="CV457" i="4"/>
  <c r="CV458" i="4"/>
  <c r="CV459" i="4"/>
  <c r="CV460" i="4"/>
  <c r="CV461" i="4"/>
  <c r="CV462" i="4"/>
  <c r="CV463" i="4"/>
  <c r="CV464" i="4"/>
  <c r="CV465" i="4"/>
  <c r="CV466" i="4"/>
  <c r="CV467" i="4"/>
  <c r="CV468" i="4"/>
  <c r="CV469" i="4"/>
  <c r="CV470" i="4"/>
  <c r="CV471" i="4"/>
  <c r="CV472" i="4"/>
  <c r="CV473" i="4"/>
  <c r="CV474" i="4"/>
  <c r="CV475" i="4"/>
  <c r="CV476" i="4"/>
  <c r="CV477" i="4"/>
  <c r="CV478" i="4"/>
  <c r="CV479" i="4"/>
  <c r="CV480" i="4"/>
  <c r="CV481" i="4"/>
  <c r="CV482" i="4"/>
  <c r="CV483" i="4"/>
  <c r="CV484" i="4"/>
  <c r="CV485" i="4"/>
  <c r="CV486" i="4"/>
  <c r="CV487" i="4"/>
  <c r="CV488" i="4"/>
  <c r="CV489" i="4"/>
  <c r="CV490" i="4"/>
  <c r="CV491" i="4"/>
  <c r="CV492" i="4"/>
  <c r="CV493" i="4"/>
  <c r="CV494" i="4"/>
  <c r="CV495" i="4"/>
  <c r="CV496" i="4"/>
  <c r="CV497" i="4"/>
  <c r="CV498" i="4"/>
  <c r="CV499" i="4"/>
  <c r="CV500" i="4"/>
  <c r="CV501" i="4"/>
  <c r="CV502" i="4"/>
  <c r="CV503" i="4"/>
  <c r="CV504" i="4"/>
  <c r="CV505" i="4"/>
  <c r="CV506" i="4"/>
  <c r="CV507" i="4"/>
  <c r="CV508" i="4"/>
  <c r="CV509" i="4"/>
  <c r="CV510" i="4"/>
  <c r="CV511" i="4"/>
  <c r="CV512" i="4"/>
  <c r="CV513" i="4"/>
  <c r="CV514" i="4"/>
  <c r="CV515" i="4"/>
  <c r="CV516" i="4"/>
  <c r="CV517" i="4"/>
  <c r="CV518" i="4"/>
  <c r="CV519" i="4"/>
  <c r="CV520" i="4"/>
  <c r="CV521" i="4"/>
  <c r="CV522" i="4"/>
  <c r="CV523" i="4"/>
  <c r="CV524" i="4"/>
  <c r="CV525" i="4"/>
  <c r="CV526" i="4"/>
  <c r="CV527" i="4"/>
  <c r="CV528" i="4"/>
  <c r="CV529" i="4"/>
  <c r="CV530" i="4"/>
  <c r="CV531" i="4"/>
  <c r="CV532" i="4"/>
  <c r="CV533" i="4"/>
  <c r="CV534" i="4"/>
  <c r="CV535" i="4"/>
  <c r="CV536" i="4"/>
  <c r="CV537" i="4"/>
  <c r="CV538" i="4"/>
  <c r="CV539" i="4"/>
  <c r="CV540" i="4"/>
  <c r="CV541" i="4"/>
  <c r="CV542" i="4"/>
  <c r="CV543" i="4"/>
  <c r="CV544" i="4"/>
  <c r="CV545" i="4"/>
  <c r="CV546" i="4"/>
  <c r="CV547" i="4"/>
  <c r="CV548" i="4"/>
  <c r="CV549" i="4"/>
  <c r="CV550" i="4"/>
  <c r="CV551" i="4"/>
  <c r="CV552" i="4"/>
  <c r="CV553" i="4"/>
  <c r="CV554" i="4"/>
  <c r="CV555" i="4"/>
  <c r="CV556" i="4"/>
  <c r="CV557" i="4"/>
  <c r="CV558" i="4"/>
  <c r="CV559" i="4"/>
  <c r="CV560" i="4"/>
  <c r="CV561" i="4"/>
  <c r="CV562" i="4"/>
  <c r="CV563" i="4"/>
  <c r="CV564" i="4"/>
  <c r="CV565" i="4"/>
  <c r="CV566" i="4"/>
  <c r="CV567" i="4"/>
  <c r="CV568" i="4"/>
  <c r="CV569" i="4"/>
  <c r="CV570" i="4"/>
  <c r="CV571" i="4"/>
  <c r="CV572" i="4"/>
  <c r="CV573" i="4"/>
  <c r="CV574" i="4"/>
  <c r="CV575" i="4"/>
  <c r="CV576" i="4"/>
  <c r="CV577" i="4"/>
  <c r="CV578" i="4"/>
  <c r="CV579" i="4"/>
  <c r="CV580" i="4"/>
  <c r="CV581" i="4"/>
  <c r="CV582" i="4"/>
  <c r="CV583" i="4"/>
  <c r="CV584" i="4"/>
  <c r="CV585" i="4"/>
  <c r="CV586" i="4"/>
  <c r="CV587" i="4"/>
  <c r="CV588" i="4"/>
  <c r="CV589" i="4"/>
  <c r="CV590" i="4"/>
  <c r="CV591" i="4"/>
  <c r="CV592" i="4"/>
  <c r="CV593" i="4"/>
  <c r="CV594" i="4"/>
  <c r="CV595" i="4"/>
  <c r="CV596" i="4"/>
  <c r="CV597" i="4"/>
  <c r="CV598" i="4"/>
  <c r="CV599" i="4"/>
  <c r="CV600" i="4"/>
  <c r="CV601" i="4"/>
  <c r="CV602" i="4"/>
  <c r="CV603" i="4"/>
  <c r="CV604" i="4"/>
  <c r="CV605" i="4"/>
  <c r="CV606" i="4"/>
  <c r="CV607" i="4"/>
  <c r="CV608" i="4"/>
  <c r="CV609" i="4"/>
  <c r="CV610" i="4"/>
  <c r="CV611" i="4"/>
  <c r="CV612" i="4"/>
  <c r="CV613" i="4"/>
  <c r="CV614" i="4"/>
  <c r="CV615" i="4"/>
  <c r="CV616" i="4"/>
  <c r="CV617" i="4"/>
  <c r="CV618" i="4"/>
  <c r="CV619" i="4"/>
  <c r="CV620" i="4"/>
  <c r="CV621" i="4"/>
  <c r="CV622" i="4"/>
  <c r="CV623" i="4"/>
  <c r="CV624" i="4"/>
  <c r="CV625" i="4"/>
  <c r="CV626" i="4"/>
  <c r="CV627" i="4"/>
  <c r="CV628" i="4"/>
  <c r="CV629" i="4"/>
  <c r="CV630" i="4"/>
  <c r="CV631" i="4"/>
  <c r="CV632" i="4"/>
  <c r="CV633" i="4"/>
  <c r="CV634" i="4"/>
  <c r="CV635" i="4"/>
  <c r="CV636" i="4"/>
  <c r="CV637" i="4"/>
  <c r="CV638" i="4"/>
  <c r="CV639" i="4"/>
  <c r="CV640" i="4"/>
  <c r="CV641" i="4"/>
  <c r="CV642" i="4"/>
  <c r="CV643" i="4"/>
  <c r="CV644" i="4"/>
  <c r="CV645" i="4"/>
  <c r="CV646" i="4"/>
  <c r="CV647" i="4"/>
  <c r="CV648" i="4"/>
  <c r="CV649" i="4"/>
  <c r="CV650" i="4"/>
  <c r="CV651" i="4"/>
  <c r="CV652" i="4"/>
  <c r="CV653" i="4"/>
  <c r="CV654" i="4"/>
  <c r="CV655" i="4"/>
  <c r="CV656" i="4"/>
  <c r="CV657" i="4"/>
  <c r="CV658" i="4"/>
  <c r="CV659" i="4"/>
  <c r="CV660" i="4"/>
  <c r="CV661" i="4"/>
  <c r="CV662" i="4"/>
  <c r="CV663" i="4"/>
  <c r="CV664" i="4"/>
  <c r="CV665" i="4"/>
  <c r="CV666" i="4"/>
  <c r="CV667" i="4"/>
  <c r="CV668" i="4"/>
  <c r="CV669" i="4"/>
  <c r="CV670" i="4"/>
  <c r="CV671" i="4"/>
  <c r="CV672" i="4"/>
  <c r="CV673" i="4"/>
  <c r="CV674" i="4"/>
  <c r="CV675" i="4"/>
  <c r="CV676" i="4"/>
  <c r="CV677" i="4"/>
  <c r="CV678" i="4"/>
  <c r="CV679" i="4"/>
  <c r="CV680" i="4"/>
  <c r="CV681" i="4"/>
  <c r="CV682" i="4"/>
  <c r="CV683" i="4"/>
  <c r="CV684" i="4"/>
  <c r="CV685" i="4"/>
  <c r="CV686" i="4"/>
  <c r="CV687" i="4"/>
  <c r="CV688" i="4"/>
  <c r="CV689" i="4"/>
  <c r="CV690" i="4"/>
  <c r="CV691" i="4"/>
  <c r="CV692" i="4"/>
  <c r="CV693" i="4"/>
  <c r="CV694" i="4"/>
  <c r="CV695" i="4"/>
  <c r="CV696" i="4"/>
  <c r="CV697" i="4"/>
  <c r="CV698" i="4"/>
  <c r="CV699" i="4"/>
  <c r="CV700" i="4"/>
  <c r="CV701" i="4"/>
  <c r="CV702" i="4"/>
  <c r="CV703" i="4"/>
  <c r="CV704" i="4"/>
  <c r="CV705" i="4"/>
  <c r="CV706" i="4"/>
  <c r="CV707" i="4"/>
  <c r="CV708" i="4"/>
  <c r="CV709" i="4"/>
  <c r="CV710" i="4"/>
  <c r="CV711" i="4"/>
  <c r="CV712" i="4"/>
  <c r="CV713" i="4"/>
  <c r="CV714" i="4"/>
  <c r="CV715" i="4"/>
  <c r="CV716" i="4"/>
  <c r="CV717" i="4"/>
  <c r="CV718" i="4"/>
  <c r="CV719" i="4"/>
  <c r="CV720" i="4"/>
  <c r="CV721" i="4"/>
  <c r="CV722" i="4"/>
  <c r="CV723" i="4"/>
  <c r="CV724" i="4"/>
  <c r="CV725" i="4"/>
  <c r="CV726" i="4"/>
  <c r="CV727" i="4"/>
  <c r="CV728" i="4"/>
  <c r="CV729" i="4"/>
  <c r="CV730" i="4"/>
  <c r="CV731" i="4"/>
  <c r="CV732" i="4"/>
  <c r="CV733" i="4"/>
  <c r="CV734" i="4"/>
  <c r="CV735" i="4"/>
  <c r="CV736" i="4"/>
  <c r="CV737" i="4"/>
  <c r="CV738" i="4"/>
  <c r="CV739" i="4"/>
  <c r="CV740" i="4"/>
  <c r="CV741" i="4"/>
  <c r="CV742" i="4"/>
  <c r="CV743" i="4"/>
  <c r="CV744" i="4"/>
  <c r="CV745" i="4"/>
  <c r="CV746" i="4"/>
  <c r="CV747" i="4"/>
  <c r="CV748" i="4"/>
  <c r="CV749" i="4"/>
  <c r="CV750" i="4"/>
  <c r="CV751" i="4"/>
  <c r="CV752" i="4"/>
  <c r="CV753" i="4"/>
  <c r="CV754" i="4"/>
  <c r="CV755" i="4"/>
  <c r="CV756" i="4"/>
  <c r="CV757" i="4"/>
  <c r="CV758" i="4"/>
  <c r="CV759" i="4"/>
  <c r="CV760" i="4"/>
  <c r="CV761" i="4"/>
  <c r="CV762" i="4"/>
  <c r="CV763" i="4"/>
  <c r="CV764" i="4"/>
  <c r="CV765" i="4"/>
  <c r="CV766" i="4"/>
  <c r="CV767" i="4"/>
  <c r="CV768" i="4"/>
  <c r="CV769" i="4"/>
  <c r="CV770" i="4"/>
  <c r="CV771" i="4"/>
  <c r="CV772" i="4"/>
  <c r="CV773" i="4"/>
  <c r="CV774" i="4"/>
  <c r="CV775" i="4"/>
  <c r="CV776" i="4"/>
  <c r="CV777" i="4"/>
  <c r="CV778" i="4"/>
  <c r="CV779" i="4"/>
  <c r="CV780" i="4"/>
  <c r="CV781" i="4"/>
  <c r="CV782" i="4"/>
  <c r="CV783" i="4"/>
  <c r="CV784" i="4"/>
  <c r="CV785" i="4"/>
  <c r="CV786" i="4"/>
  <c r="CV787" i="4"/>
  <c r="CV788" i="4"/>
  <c r="CV789" i="4"/>
  <c r="CV790" i="4"/>
  <c r="CV791" i="4"/>
  <c r="CV792" i="4"/>
  <c r="CV793" i="4"/>
  <c r="CV794" i="4"/>
  <c r="CV795" i="4"/>
  <c r="CV796" i="4"/>
  <c r="CV797" i="4"/>
  <c r="CV798" i="4"/>
  <c r="CV799" i="4"/>
  <c r="CV800" i="4"/>
  <c r="CV801" i="4"/>
  <c r="CV802" i="4"/>
  <c r="CV803" i="4"/>
  <c r="CV804" i="4"/>
  <c r="CV805" i="4"/>
  <c r="CV806" i="4"/>
  <c r="CV807" i="4"/>
  <c r="CV808" i="4"/>
  <c r="CV809" i="4"/>
  <c r="CV810" i="4"/>
  <c r="CV811" i="4"/>
  <c r="CV812" i="4"/>
  <c r="CV813" i="4"/>
  <c r="CV814" i="4"/>
  <c r="CV815" i="4"/>
  <c r="CV816" i="4"/>
  <c r="CV817" i="4"/>
  <c r="CV818" i="4"/>
  <c r="CV819" i="4"/>
  <c r="CV820" i="4"/>
  <c r="CV821" i="4"/>
  <c r="CV822" i="4"/>
  <c r="CV823" i="4"/>
  <c r="CV824" i="4"/>
  <c r="CV825" i="4"/>
  <c r="CV826" i="4"/>
  <c r="CV827" i="4"/>
  <c r="CV828" i="4"/>
  <c r="CV829" i="4"/>
  <c r="CV830" i="4"/>
  <c r="CV831" i="4"/>
  <c r="CV832" i="4"/>
  <c r="CV833" i="4"/>
  <c r="CV834" i="4"/>
  <c r="CV835" i="4"/>
  <c r="CV836" i="4"/>
  <c r="CV837" i="4"/>
  <c r="CV838" i="4"/>
  <c r="CV839" i="4"/>
  <c r="CV840" i="4"/>
  <c r="CV841" i="4"/>
  <c r="CV842" i="4"/>
  <c r="CV843" i="4"/>
  <c r="CV844" i="4"/>
  <c r="CV845" i="4"/>
  <c r="CV846" i="4"/>
  <c r="CV847" i="4"/>
  <c r="CV848" i="4"/>
  <c r="CV849" i="4"/>
  <c r="CV850" i="4"/>
  <c r="CV851" i="4"/>
  <c r="CV852" i="4"/>
  <c r="CV853" i="4"/>
  <c r="CV854" i="4"/>
  <c r="CV855" i="4"/>
  <c r="CV856" i="4"/>
  <c r="CV857" i="4"/>
  <c r="CV858" i="4"/>
  <c r="CV859" i="4"/>
  <c r="CV860" i="4"/>
  <c r="CV861" i="4"/>
  <c r="CV862" i="4"/>
  <c r="CV863" i="4"/>
  <c r="CV864" i="4"/>
  <c r="CV865" i="4"/>
  <c r="CV866" i="4"/>
  <c r="CV867" i="4"/>
  <c r="CV868" i="4"/>
  <c r="CV869" i="4"/>
  <c r="CV870" i="4"/>
  <c r="CV871" i="4"/>
  <c r="CV872" i="4"/>
  <c r="CV873" i="4"/>
  <c r="CV874" i="4"/>
  <c r="CV875" i="4"/>
  <c r="CV876" i="4"/>
  <c r="CV877" i="4"/>
  <c r="CV878" i="4"/>
  <c r="CV879" i="4"/>
  <c r="CV880" i="4"/>
  <c r="CV881" i="4"/>
  <c r="CV882" i="4"/>
  <c r="CV883" i="4"/>
  <c r="CV884" i="4"/>
  <c r="CV885" i="4"/>
  <c r="CV886" i="4"/>
  <c r="CV887" i="4"/>
  <c r="CV888" i="4"/>
  <c r="CV889" i="4"/>
  <c r="CV890" i="4"/>
  <c r="CV891" i="4"/>
  <c r="CV892" i="4"/>
  <c r="CV893" i="4"/>
  <c r="CV894" i="4"/>
  <c r="CV895" i="4"/>
  <c r="CV896" i="4"/>
  <c r="CV897" i="4"/>
  <c r="CV898" i="4"/>
  <c r="CV899" i="4"/>
  <c r="CV900" i="4"/>
  <c r="CV901" i="4"/>
  <c r="CV902" i="4"/>
  <c r="CV903" i="4"/>
  <c r="CV904" i="4"/>
  <c r="CV905" i="4"/>
  <c r="CV906" i="4"/>
  <c r="CV907" i="4"/>
  <c r="CV908" i="4"/>
  <c r="CV909" i="4"/>
  <c r="CV910" i="4"/>
  <c r="CV911" i="4"/>
  <c r="CV912" i="4"/>
  <c r="CV913" i="4"/>
  <c r="CV914" i="4"/>
  <c r="CV915" i="4"/>
  <c r="CV916" i="4"/>
  <c r="CV917" i="4"/>
  <c r="CV918" i="4"/>
  <c r="CV919" i="4"/>
  <c r="CV920" i="4"/>
  <c r="CV921" i="4"/>
  <c r="CV922" i="4"/>
  <c r="CV923" i="4"/>
  <c r="CV924" i="4"/>
  <c r="CV925" i="4"/>
  <c r="CV926" i="4"/>
  <c r="CV927" i="4"/>
  <c r="CV928" i="4"/>
  <c r="CV929" i="4"/>
  <c r="CV930" i="4"/>
  <c r="CV931" i="4"/>
  <c r="CV932" i="4"/>
  <c r="CV933" i="4"/>
  <c r="CV934" i="4"/>
  <c r="CV935" i="4"/>
  <c r="CV936" i="4"/>
  <c r="CV937" i="4"/>
  <c r="CV938" i="4"/>
  <c r="CV939" i="4"/>
  <c r="CV940" i="4"/>
  <c r="CV941" i="4"/>
  <c r="CV942" i="4"/>
  <c r="CV943" i="4"/>
  <c r="CV944" i="4"/>
  <c r="CV945" i="4"/>
  <c r="CV946" i="4"/>
  <c r="CV947" i="4"/>
  <c r="CV948" i="4"/>
  <c r="CV949" i="4"/>
  <c r="CV950" i="4"/>
  <c r="CV951" i="4"/>
  <c r="CV952" i="4"/>
  <c r="CV953" i="4"/>
  <c r="CV954" i="4"/>
  <c r="CV955" i="4"/>
  <c r="CV956" i="4"/>
  <c r="CV957" i="4"/>
  <c r="CV958" i="4"/>
  <c r="CV959" i="4"/>
  <c r="CV960" i="4"/>
  <c r="CV961" i="4"/>
  <c r="CV962" i="4"/>
  <c r="CV963" i="4"/>
  <c r="CV964" i="4"/>
  <c r="CV965" i="4"/>
  <c r="CV966" i="4"/>
  <c r="CV967" i="4"/>
  <c r="CV968" i="4"/>
  <c r="CV969" i="4"/>
  <c r="CV970" i="4"/>
  <c r="CV971" i="4"/>
  <c r="CV972" i="4"/>
  <c r="CV973" i="4"/>
  <c r="CV974" i="4"/>
  <c r="CV975" i="4"/>
  <c r="CV976" i="4"/>
  <c r="CV977" i="4"/>
  <c r="CV978" i="4"/>
  <c r="CV979" i="4"/>
  <c r="CV980" i="4"/>
  <c r="CV981" i="4"/>
  <c r="CV982" i="4"/>
  <c r="CV983" i="4"/>
  <c r="CV984" i="4"/>
  <c r="CV985" i="4"/>
  <c r="CV986" i="4"/>
  <c r="CV987" i="4"/>
  <c r="CV988" i="4"/>
  <c r="CV989" i="4"/>
  <c r="CV990" i="4"/>
  <c r="CV991" i="4"/>
  <c r="CV992" i="4"/>
  <c r="CV993" i="4"/>
  <c r="CV994" i="4"/>
  <c r="CV995" i="4"/>
  <c r="CV996" i="4"/>
  <c r="CV997" i="4"/>
  <c r="CV998" i="4"/>
  <c r="CV999" i="4"/>
  <c r="CV1000" i="4"/>
  <c r="CV1001" i="4"/>
  <c r="CV1002" i="4"/>
  <c r="CV1003" i="4"/>
  <c r="CV1004" i="4"/>
  <c r="CV1005" i="4"/>
  <c r="CV1006" i="4"/>
  <c r="CV1007" i="4"/>
  <c r="CV1008" i="4"/>
  <c r="CV1009" i="4"/>
  <c r="CV1010" i="4"/>
  <c r="CV1011" i="4"/>
  <c r="CV1012" i="4"/>
  <c r="CV1013" i="4"/>
  <c r="CV1014" i="4"/>
  <c r="CV1015" i="4"/>
  <c r="CV1016" i="4"/>
  <c r="CV1017" i="4"/>
  <c r="CV1018" i="4"/>
  <c r="CV1019" i="4"/>
  <c r="CV1020" i="4"/>
  <c r="CV1021" i="4"/>
  <c r="CV1022" i="4"/>
  <c r="CV1023" i="4"/>
  <c r="CV1024" i="4"/>
  <c r="CV1025" i="4"/>
  <c r="CV1026" i="4"/>
  <c r="CV1027" i="4"/>
  <c r="CV1028" i="4"/>
  <c r="CV1029" i="4"/>
  <c r="CV1030" i="4"/>
  <c r="CV1031" i="4"/>
  <c r="CV1032" i="4"/>
  <c r="CV1033" i="4"/>
  <c r="CV1034" i="4"/>
  <c r="CV1035" i="4"/>
  <c r="CV1036" i="4"/>
  <c r="CV1037" i="4"/>
  <c r="CV1038" i="4"/>
  <c r="CV1039" i="4"/>
  <c r="CV1040" i="4"/>
  <c r="CV1041" i="4"/>
  <c r="CV1042" i="4"/>
  <c r="CV1043" i="4"/>
  <c r="CV1044" i="4"/>
  <c r="CV1045" i="4"/>
  <c r="CV1046" i="4"/>
  <c r="CV1047" i="4"/>
  <c r="CV1048" i="4"/>
  <c r="CV1049" i="4"/>
  <c r="CV1050" i="4"/>
  <c r="CV1051" i="4"/>
  <c r="CV1052" i="4"/>
  <c r="CV1053" i="4"/>
  <c r="CV1054" i="4"/>
  <c r="CV1055" i="4"/>
  <c r="CV1056" i="4"/>
  <c r="CV1057" i="4"/>
  <c r="CV1058" i="4"/>
  <c r="CV1059" i="4"/>
  <c r="CV1060" i="4"/>
  <c r="CV1061" i="4"/>
  <c r="CV1062" i="4"/>
  <c r="CV1063" i="4"/>
  <c r="CV1064" i="4"/>
  <c r="CV1065" i="4"/>
  <c r="CV1066" i="4"/>
  <c r="CV1067" i="4"/>
  <c r="CV1068" i="4"/>
  <c r="CV1069" i="4"/>
  <c r="CV1070" i="4"/>
  <c r="CV1071" i="4"/>
  <c r="CV1072" i="4"/>
  <c r="CV1073" i="4"/>
  <c r="CV1074" i="4"/>
  <c r="CV1075" i="4"/>
  <c r="CV1076" i="4"/>
  <c r="CV1077" i="4"/>
  <c r="CV1078" i="4"/>
  <c r="CV1079" i="4"/>
  <c r="CV1080" i="4"/>
  <c r="CV1081" i="4"/>
  <c r="CV1082" i="4"/>
  <c r="CV1083" i="4"/>
  <c r="CV1084" i="4"/>
  <c r="CV1085" i="4"/>
  <c r="CV1086" i="4"/>
  <c r="CV1087" i="4"/>
  <c r="CV1088" i="4"/>
  <c r="CV1089" i="4"/>
  <c r="CV1090" i="4"/>
  <c r="CV1091" i="4"/>
  <c r="CV1092" i="4"/>
  <c r="CV1093" i="4"/>
  <c r="CV1094" i="4"/>
  <c r="CV1095" i="4"/>
  <c r="CV1096" i="4"/>
  <c r="CV1097" i="4"/>
  <c r="CV1098" i="4"/>
  <c r="CV1099" i="4"/>
  <c r="CV1100" i="4"/>
  <c r="CV1101" i="4"/>
  <c r="CV1102" i="4"/>
  <c r="CV1103" i="4"/>
  <c r="CV1104" i="4"/>
  <c r="CV1105" i="4"/>
  <c r="CV1106" i="4"/>
  <c r="CV1107" i="4"/>
  <c r="CV1108" i="4"/>
  <c r="CV1109" i="4"/>
  <c r="CV1110" i="4"/>
  <c r="CV1111" i="4"/>
  <c r="CV1112" i="4"/>
  <c r="CV1113" i="4"/>
  <c r="CV1114" i="4"/>
  <c r="CV1115" i="4"/>
  <c r="CV1116" i="4"/>
  <c r="CV1117" i="4"/>
  <c r="CV1118" i="4"/>
  <c r="CV1119" i="4"/>
  <c r="CV1120" i="4"/>
  <c r="CV1121" i="4"/>
  <c r="CV1122" i="4"/>
  <c r="CV1123" i="4"/>
  <c r="CV1124" i="4"/>
  <c r="CV1125" i="4"/>
  <c r="CV1126" i="4"/>
  <c r="CV1127" i="4"/>
  <c r="CV1128" i="4"/>
  <c r="CV1129" i="4"/>
  <c r="CV1130" i="4"/>
  <c r="CV1131" i="4"/>
  <c r="CV1132" i="4"/>
  <c r="CV1133" i="4"/>
  <c r="CV1134" i="4"/>
  <c r="CV1135" i="4"/>
  <c r="CV1136" i="4"/>
  <c r="CV1137" i="4"/>
  <c r="CV1138" i="4"/>
  <c r="CV1139" i="4"/>
  <c r="CV1140" i="4"/>
  <c r="CV1141" i="4"/>
  <c r="CV1142" i="4"/>
  <c r="CV1143" i="4"/>
  <c r="CV1144" i="4"/>
  <c r="CV1145" i="4"/>
  <c r="CV1146" i="4"/>
  <c r="CV1147" i="4"/>
  <c r="CV1148" i="4"/>
  <c r="CV1149" i="4"/>
  <c r="CV1150" i="4"/>
  <c r="CV1151" i="4"/>
  <c r="CV1152" i="4"/>
  <c r="CV1153" i="4"/>
  <c r="CV1154" i="4"/>
  <c r="CV1155" i="4"/>
  <c r="CV1156" i="4"/>
  <c r="CV1157" i="4"/>
  <c r="CV1158" i="4"/>
  <c r="CV1159" i="4"/>
  <c r="CV1160" i="4"/>
  <c r="CV1161" i="4"/>
  <c r="CV1162" i="4"/>
  <c r="CV1163" i="4"/>
  <c r="CV1164" i="4"/>
  <c r="CV1165" i="4"/>
  <c r="CV1166" i="4"/>
  <c r="CV1167" i="4"/>
  <c r="CV1168" i="4"/>
  <c r="CV1169" i="4"/>
  <c r="CV1170" i="4"/>
  <c r="CV1171" i="4"/>
  <c r="CV1172" i="4"/>
  <c r="CV1173" i="4"/>
  <c r="CV1174" i="4"/>
  <c r="CV1175" i="4"/>
  <c r="CV1176" i="4"/>
  <c r="CV1177" i="4"/>
  <c r="CV1178" i="4"/>
  <c r="CV1179" i="4"/>
  <c r="CV1180" i="4"/>
  <c r="CV1181" i="4"/>
  <c r="CV1182" i="4"/>
  <c r="CV1183" i="4"/>
  <c r="CV1184" i="4"/>
  <c r="CV1185" i="4"/>
  <c r="CV1186" i="4"/>
  <c r="CV1187" i="4"/>
  <c r="CV1188" i="4"/>
  <c r="CV1189" i="4"/>
  <c r="CV1190" i="4"/>
  <c r="CV1191" i="4"/>
  <c r="CV1192" i="4"/>
  <c r="CV1193" i="4"/>
  <c r="CV1194" i="4"/>
  <c r="CV1195" i="4"/>
  <c r="CV1196" i="4"/>
  <c r="CV1197" i="4"/>
  <c r="CV1198" i="4"/>
  <c r="CV1199" i="4"/>
  <c r="CV1200" i="4"/>
  <c r="CV1201" i="4"/>
  <c r="CV1202" i="4"/>
  <c r="CV1203" i="4"/>
  <c r="CV1204" i="4"/>
  <c r="CV1205" i="4"/>
  <c r="CV1206" i="4"/>
  <c r="CV1207" i="4"/>
  <c r="CV1208" i="4"/>
  <c r="CV1209" i="4"/>
  <c r="CV1210" i="4"/>
  <c r="CV1211" i="4"/>
  <c r="CV1212" i="4"/>
  <c r="CV1213" i="4"/>
  <c r="CV1214" i="4"/>
  <c r="CV1215" i="4"/>
  <c r="CV1216" i="4"/>
  <c r="CV1217" i="4"/>
  <c r="CV1218" i="4"/>
  <c r="CV1219" i="4"/>
  <c r="CV1220" i="4"/>
  <c r="CV1221" i="4"/>
  <c r="CV1222" i="4"/>
  <c r="CV1223" i="4"/>
  <c r="CV1224" i="4"/>
  <c r="CV1225" i="4"/>
  <c r="CV1226" i="4"/>
  <c r="CV1227" i="4"/>
  <c r="CV1228" i="4"/>
  <c r="CV1229" i="4"/>
  <c r="CV1230" i="4"/>
  <c r="CV1231" i="4"/>
  <c r="CV1232" i="4"/>
  <c r="CV1233" i="4"/>
  <c r="CV1234" i="4"/>
  <c r="CV1235" i="4"/>
  <c r="CV1236" i="4"/>
  <c r="CV1237" i="4"/>
  <c r="CV1238" i="4"/>
  <c r="CV1239" i="4"/>
  <c r="CV1240" i="4"/>
  <c r="CV1241" i="4"/>
  <c r="CV1242" i="4"/>
  <c r="CV1243" i="4"/>
  <c r="CV1244" i="4"/>
  <c r="CV1245" i="4"/>
  <c r="CV1246" i="4"/>
  <c r="CV1247" i="4"/>
  <c r="CV1248" i="4"/>
  <c r="CV1249" i="4"/>
  <c r="CV1250" i="4"/>
  <c r="CV1251" i="4"/>
  <c r="CV1252" i="4"/>
  <c r="CV1253" i="4"/>
  <c r="CV1254" i="4"/>
  <c r="CV1255" i="4"/>
  <c r="CV1256" i="4"/>
  <c r="CV1257" i="4"/>
  <c r="CV1258" i="4"/>
  <c r="CV1259" i="4"/>
  <c r="CV1260" i="4"/>
  <c r="CV1261" i="4"/>
  <c r="CV1262" i="4"/>
  <c r="CV1263" i="4"/>
  <c r="CV1264" i="4"/>
  <c r="CV1265" i="4"/>
  <c r="CV1266" i="4"/>
  <c r="CV1267" i="4"/>
  <c r="CV1268" i="4"/>
  <c r="CV1269" i="4"/>
  <c r="CV1270" i="4"/>
  <c r="CV1271" i="4"/>
  <c r="CV1272" i="4"/>
  <c r="CV1273" i="4"/>
  <c r="CV1274" i="4"/>
  <c r="CV1275" i="4"/>
  <c r="CV1276" i="4"/>
  <c r="CV1277" i="4"/>
  <c r="CV1278" i="4"/>
  <c r="CV1279" i="4"/>
  <c r="CV1280" i="4"/>
  <c r="CV1281" i="4"/>
  <c r="CV1282" i="4"/>
  <c r="CV1283" i="4"/>
  <c r="CV1284" i="4"/>
  <c r="CV1285" i="4"/>
  <c r="CV1286" i="4"/>
  <c r="CV1287" i="4"/>
  <c r="CV1288" i="4"/>
  <c r="CV1289" i="4"/>
  <c r="CV1290" i="4"/>
  <c r="CV1291" i="4"/>
  <c r="CV1292" i="4"/>
  <c r="CV1293" i="4"/>
  <c r="CV1294" i="4"/>
  <c r="CV1295" i="4"/>
  <c r="CV1296" i="4"/>
  <c r="CV1297" i="4"/>
  <c r="CV1298" i="4"/>
  <c r="CV1299" i="4"/>
  <c r="CV1300" i="4"/>
  <c r="CV1301" i="4"/>
  <c r="CV1302" i="4"/>
  <c r="CV1303" i="4"/>
  <c r="CV1304" i="4"/>
  <c r="CV1305" i="4"/>
  <c r="CV1306" i="4"/>
  <c r="CV1307" i="4"/>
  <c r="CV1308" i="4"/>
  <c r="CV1309" i="4"/>
  <c r="CV1310" i="4"/>
  <c r="CV1311" i="4"/>
  <c r="CV1312" i="4"/>
  <c r="CV1313" i="4"/>
  <c r="CV1314" i="4"/>
  <c r="CV1315" i="4"/>
  <c r="CV1316" i="4"/>
  <c r="CV1317" i="4"/>
  <c r="CV1318" i="4"/>
  <c r="CV1319" i="4"/>
  <c r="CV1320" i="4"/>
  <c r="CV1321" i="4"/>
  <c r="CV1322" i="4"/>
  <c r="CV1323" i="4"/>
  <c r="CV1324" i="4"/>
  <c r="CV1325" i="4"/>
  <c r="CV1326" i="4"/>
  <c r="CV1327" i="4"/>
  <c r="CV1328" i="4"/>
  <c r="CV1329" i="4"/>
  <c r="CV1330" i="4"/>
  <c r="CV1331" i="4"/>
  <c r="CV1332" i="4"/>
  <c r="CV1333" i="4"/>
  <c r="CV1334" i="4"/>
  <c r="CV1335" i="4"/>
  <c r="CV1336" i="4"/>
  <c r="CV1337" i="4"/>
  <c r="CV1338" i="4"/>
  <c r="CV1339" i="4"/>
  <c r="CV1340" i="4"/>
  <c r="CV1341" i="4"/>
  <c r="CV1342" i="4"/>
  <c r="CV1343" i="4"/>
  <c r="CV1344" i="4"/>
  <c r="CV1345" i="4"/>
  <c r="CV1346" i="4"/>
  <c r="CV1347" i="4"/>
  <c r="CV1348" i="4"/>
  <c r="CV1349" i="4"/>
  <c r="CV1350" i="4"/>
  <c r="CV1351" i="4"/>
  <c r="CV1352" i="4"/>
  <c r="CV1353" i="4"/>
  <c r="CV1354" i="4"/>
  <c r="CV1355" i="4"/>
  <c r="CV1356" i="4"/>
  <c r="CV1357" i="4"/>
  <c r="CV1358" i="4"/>
  <c r="CV1359" i="4"/>
  <c r="CV1360" i="4"/>
  <c r="CV1361" i="4"/>
  <c r="CV1362" i="4"/>
  <c r="CV1363" i="4"/>
  <c r="CV1364" i="4"/>
  <c r="CV1365" i="4"/>
  <c r="CV1366" i="4"/>
  <c r="CV1367" i="4"/>
  <c r="CV1368" i="4"/>
  <c r="CV1369" i="4"/>
  <c r="CV1370" i="4"/>
  <c r="CV1371" i="4"/>
  <c r="CV1372" i="4"/>
  <c r="CV1373" i="4"/>
  <c r="CV1374" i="4"/>
  <c r="CV1375" i="4"/>
  <c r="CV1376" i="4"/>
  <c r="CV1377" i="4"/>
  <c r="CV1378" i="4"/>
  <c r="CV1379" i="4"/>
  <c r="CV1380" i="4"/>
  <c r="CV1381" i="4"/>
  <c r="CV1382" i="4"/>
  <c r="CV1383" i="4"/>
  <c r="CV1384" i="4"/>
  <c r="CV1385" i="4"/>
  <c r="CV1386" i="4"/>
  <c r="CV1387" i="4"/>
  <c r="CV1388" i="4"/>
  <c r="CV1389" i="4"/>
  <c r="CV1390" i="4"/>
  <c r="CV1391" i="4"/>
  <c r="CV1392" i="4"/>
  <c r="CV1393" i="4"/>
  <c r="CV1394" i="4"/>
  <c r="CV1395" i="4"/>
  <c r="CV1396" i="4"/>
  <c r="CV1397" i="4"/>
  <c r="CV1398" i="4"/>
  <c r="CV1399" i="4"/>
  <c r="CV1400" i="4"/>
  <c r="CV1401" i="4"/>
  <c r="CV1402" i="4"/>
  <c r="CV1403" i="4"/>
  <c r="CV1404" i="4"/>
  <c r="CV1405" i="4"/>
  <c r="CV1406" i="4"/>
  <c r="CV1407" i="4"/>
  <c r="CV1408" i="4"/>
  <c r="CV1409" i="4"/>
  <c r="CV1410" i="4"/>
  <c r="CV1411" i="4"/>
  <c r="CV1412" i="4"/>
  <c r="CV1413" i="4"/>
  <c r="CV1414" i="4"/>
  <c r="CV1415" i="4"/>
  <c r="CV1416" i="4"/>
  <c r="CV1417" i="4"/>
  <c r="CV1418" i="4"/>
  <c r="CV1419" i="4"/>
  <c r="CV1420" i="4"/>
  <c r="CV1421" i="4"/>
  <c r="CV1422" i="4"/>
  <c r="CV1423" i="4"/>
  <c r="CV1424" i="4"/>
  <c r="CV1425" i="4"/>
  <c r="CV1426" i="4"/>
  <c r="CV1427" i="4"/>
  <c r="CV1428" i="4"/>
  <c r="CV1429" i="4"/>
  <c r="CV1430" i="4"/>
  <c r="CV1431" i="4"/>
  <c r="CV1432" i="4"/>
  <c r="CV1433" i="4"/>
  <c r="CV1434" i="4"/>
  <c r="CV1435" i="4"/>
  <c r="CV1436" i="4"/>
  <c r="CV1437" i="4"/>
  <c r="CV1438" i="4"/>
  <c r="CV1439" i="4"/>
  <c r="CV1440" i="4"/>
  <c r="CV1441" i="4"/>
  <c r="CV1442" i="4"/>
  <c r="CV1443" i="4"/>
  <c r="CV1444" i="4"/>
  <c r="CV1445" i="4"/>
  <c r="CV1446" i="4"/>
  <c r="CV1447" i="4"/>
  <c r="CV1448" i="4"/>
  <c r="CV1449" i="4"/>
  <c r="CV1450" i="4"/>
  <c r="CV1451" i="4"/>
  <c r="CV1452" i="4"/>
  <c r="CV1453" i="4"/>
  <c r="CV1454" i="4"/>
  <c r="CV1455" i="4"/>
  <c r="CV1456" i="4"/>
  <c r="CV1457" i="4"/>
  <c r="CV1458" i="4"/>
  <c r="CV1459" i="4"/>
  <c r="CV1460" i="4"/>
  <c r="CV1461" i="4"/>
  <c r="CV1462" i="4"/>
  <c r="CV1463" i="4"/>
  <c r="CV1464" i="4"/>
  <c r="CV1465" i="4"/>
  <c r="CV1466" i="4"/>
  <c r="CV1467" i="4"/>
  <c r="CV1468" i="4"/>
  <c r="CV1469" i="4"/>
  <c r="CV1470" i="4"/>
  <c r="CV1471" i="4"/>
  <c r="CV1472" i="4"/>
  <c r="CV1473" i="4"/>
  <c r="CV1474" i="4"/>
  <c r="CV1475" i="4"/>
  <c r="CV1476" i="4"/>
  <c r="CV1477" i="4"/>
  <c r="CV1478" i="4"/>
  <c r="CV1479" i="4"/>
  <c r="CV1480" i="4"/>
  <c r="CV1481" i="4"/>
  <c r="CV1482" i="4"/>
  <c r="CV1483" i="4"/>
  <c r="CV1484" i="4"/>
  <c r="CV1485" i="4"/>
  <c r="CV1486" i="4"/>
  <c r="CV1487" i="4"/>
  <c r="CV1488" i="4"/>
  <c r="CV1489" i="4"/>
  <c r="CV1490" i="4"/>
  <c r="CV1491" i="4"/>
  <c r="CV1492" i="4"/>
  <c r="CV1493" i="4"/>
  <c r="CV1494" i="4"/>
  <c r="CV1495" i="4"/>
  <c r="CV1496" i="4"/>
  <c r="CV1497" i="4"/>
  <c r="CV1498" i="4"/>
  <c r="CV1499" i="4"/>
  <c r="CV1500" i="4"/>
  <c r="CV1501" i="4"/>
  <c r="CV1502" i="4"/>
  <c r="CV1503" i="4"/>
  <c r="CV1504" i="4"/>
  <c r="CV1505" i="4"/>
  <c r="CV1506" i="4"/>
  <c r="CV1507" i="4"/>
  <c r="CV1508" i="4"/>
  <c r="CV1509" i="4"/>
  <c r="CV1510" i="4"/>
  <c r="CV1511" i="4"/>
  <c r="CV1512" i="4"/>
  <c r="CV1513" i="4"/>
  <c r="CV1514" i="4"/>
  <c r="CV1515" i="4"/>
  <c r="CV1516" i="4"/>
  <c r="CV1517" i="4"/>
  <c r="CV1518" i="4"/>
  <c r="CV1519" i="4"/>
  <c r="CV1520" i="4"/>
  <c r="CV1521" i="4"/>
  <c r="CV1522" i="4"/>
  <c r="CV1523" i="4"/>
  <c r="CV1524" i="4"/>
  <c r="CV1525" i="4"/>
  <c r="CV1526" i="4"/>
  <c r="CV1527" i="4"/>
  <c r="CV1528" i="4"/>
  <c r="CV1529" i="4"/>
  <c r="CV1530" i="4"/>
  <c r="CV1531" i="4"/>
  <c r="CV1532" i="4"/>
  <c r="CV1533" i="4"/>
  <c r="CV1534" i="4"/>
  <c r="CV1535" i="4"/>
  <c r="CV1536" i="4"/>
  <c r="CV1537" i="4"/>
  <c r="CV1538" i="4"/>
  <c r="CV1539" i="4"/>
  <c r="CV1540" i="4"/>
  <c r="CV1541" i="4"/>
  <c r="CV1542" i="4"/>
  <c r="CV1543" i="4"/>
  <c r="CV1544" i="4"/>
  <c r="CV1545" i="4"/>
  <c r="CV1546" i="4"/>
  <c r="CV1547" i="4"/>
  <c r="CV1548" i="4"/>
  <c r="CV1549" i="4"/>
  <c r="CV1550" i="4"/>
  <c r="CV1551" i="4"/>
  <c r="CV1552" i="4"/>
  <c r="CV1553" i="4"/>
  <c r="CV1554" i="4"/>
  <c r="CV1555" i="4"/>
  <c r="CV1556" i="4"/>
  <c r="CV1557" i="4"/>
  <c r="CV1558" i="4"/>
  <c r="CV1559" i="4"/>
  <c r="CV1560" i="4"/>
  <c r="CV1561" i="4"/>
  <c r="CV1562" i="4"/>
  <c r="CV1563" i="4"/>
  <c r="CV1564" i="4"/>
  <c r="CV1565" i="4"/>
  <c r="CV1566" i="4"/>
  <c r="CV1567" i="4"/>
  <c r="CV1568" i="4"/>
  <c r="CV1569" i="4"/>
  <c r="CV1570" i="4"/>
  <c r="CV1571" i="4"/>
  <c r="CV1572" i="4"/>
  <c r="CV1573" i="4"/>
  <c r="CV1574" i="4"/>
  <c r="CV1575" i="4"/>
  <c r="CV1576" i="4"/>
  <c r="CV1577" i="4"/>
  <c r="CV1578" i="4"/>
  <c r="CV1579" i="4"/>
  <c r="CV1580" i="4"/>
  <c r="CV1581" i="4"/>
  <c r="CV1582" i="4"/>
  <c r="CV1583" i="4"/>
  <c r="CV1584" i="4"/>
  <c r="CV1585" i="4"/>
  <c r="CV1586" i="4"/>
  <c r="CV1587" i="4"/>
  <c r="CV1588" i="4"/>
  <c r="CV1589" i="4"/>
  <c r="CV1590" i="4"/>
  <c r="CV1591" i="4"/>
  <c r="CV1592" i="4"/>
  <c r="CV1593" i="4"/>
  <c r="CV1594" i="4"/>
  <c r="CV1595" i="4"/>
  <c r="CV1596" i="4"/>
  <c r="CV1597" i="4"/>
  <c r="CV1598" i="4"/>
  <c r="CV1599" i="4"/>
  <c r="CV1600" i="4"/>
  <c r="CV1601" i="4"/>
  <c r="CV1602" i="4"/>
  <c r="CV1603" i="4"/>
  <c r="CV1604" i="4"/>
  <c r="CV1605" i="4"/>
  <c r="CV1606" i="4"/>
  <c r="CV1607" i="4"/>
  <c r="CV1608" i="4"/>
  <c r="CV1609" i="4"/>
  <c r="CV1610" i="4"/>
  <c r="CV1611" i="4"/>
  <c r="CV1612" i="4"/>
  <c r="CV1613" i="4"/>
  <c r="CV1614" i="4"/>
  <c r="CV1615" i="4"/>
  <c r="CV1616" i="4"/>
  <c r="CV1617" i="4"/>
  <c r="CV1618" i="4"/>
  <c r="CV1619" i="4"/>
  <c r="CV1620" i="4"/>
  <c r="CV1621" i="4"/>
  <c r="CV1622" i="4"/>
  <c r="CV1623" i="4"/>
  <c r="CV1624" i="4"/>
  <c r="CV1625" i="4"/>
  <c r="CV1626" i="4"/>
  <c r="CV1627" i="4"/>
  <c r="CV1628" i="4"/>
  <c r="CV1629" i="4"/>
  <c r="CV1630" i="4"/>
  <c r="CV1631" i="4"/>
  <c r="CV1632" i="4"/>
  <c r="CV1633" i="4"/>
  <c r="CV1634" i="4"/>
  <c r="CV1635" i="4"/>
  <c r="CV1636" i="4"/>
  <c r="CV1637" i="4"/>
  <c r="CV1638" i="4"/>
  <c r="CV1639" i="4"/>
  <c r="CV1640" i="4"/>
  <c r="CV1641" i="4"/>
  <c r="CV1642" i="4"/>
  <c r="CV1643" i="4"/>
  <c r="CV1644" i="4"/>
  <c r="CV1645" i="4"/>
  <c r="CV1646" i="4"/>
  <c r="CV1647" i="4"/>
  <c r="CV1648" i="4"/>
  <c r="CV1649" i="4"/>
  <c r="CV1650" i="4"/>
  <c r="CV1651" i="4"/>
  <c r="CV1652" i="4"/>
  <c r="CV1653" i="4"/>
  <c r="CV1654" i="4"/>
  <c r="CV1655" i="4"/>
  <c r="CV1656" i="4"/>
  <c r="CV1657" i="4"/>
  <c r="CV1658" i="4"/>
  <c r="CV1659" i="4"/>
  <c r="CV1660" i="4"/>
  <c r="CV1661" i="4"/>
  <c r="CV1662" i="4"/>
  <c r="CV1663" i="4"/>
  <c r="CV1664" i="4"/>
  <c r="CV1665" i="4"/>
  <c r="CV1666" i="4"/>
  <c r="CV1667" i="4"/>
  <c r="CV1668" i="4"/>
  <c r="CV1669" i="4"/>
  <c r="CV1670" i="4"/>
  <c r="CV1671" i="4"/>
  <c r="CV1672" i="4"/>
  <c r="CV1673" i="4"/>
  <c r="CV1674" i="4"/>
  <c r="CV1675" i="4"/>
  <c r="CV1676" i="4"/>
  <c r="CV1677" i="4"/>
  <c r="CV1678" i="4"/>
  <c r="CV1679" i="4"/>
  <c r="CV1680" i="4"/>
  <c r="CV1681" i="4"/>
  <c r="CV1682" i="4"/>
  <c r="CV1683" i="4"/>
  <c r="CV1684" i="4"/>
  <c r="CV1685" i="4"/>
  <c r="CV1686" i="4"/>
  <c r="CV1687" i="4"/>
  <c r="CV1688" i="4"/>
  <c r="CV1689" i="4"/>
  <c r="CV1690" i="4"/>
  <c r="CV1691" i="4"/>
  <c r="CV1692" i="4"/>
  <c r="CV1693" i="4"/>
  <c r="CV1694" i="4"/>
  <c r="CV1695" i="4"/>
  <c r="CV1696" i="4"/>
  <c r="CV1697" i="4"/>
  <c r="CV1698" i="4"/>
  <c r="CV1699" i="4"/>
  <c r="CV1700" i="4"/>
  <c r="CV1701" i="4"/>
  <c r="CV1702" i="4"/>
  <c r="CV1703" i="4"/>
  <c r="CV1704" i="4"/>
  <c r="CV1705" i="4"/>
  <c r="CV1706" i="4"/>
  <c r="CV1707" i="4"/>
  <c r="CV1708" i="4"/>
  <c r="CV1709" i="4"/>
  <c r="CV1710" i="4"/>
  <c r="CV1711" i="4"/>
  <c r="CV1712" i="4"/>
  <c r="CV1713" i="4"/>
  <c r="CV1714" i="4"/>
  <c r="CV1715" i="4"/>
  <c r="CV1716" i="4"/>
  <c r="CV1717" i="4"/>
  <c r="CV1718" i="4"/>
  <c r="CV1719" i="4"/>
  <c r="CV1720" i="4"/>
  <c r="CV1721" i="4"/>
  <c r="CV1722" i="4"/>
  <c r="CV1723" i="4"/>
  <c r="CV1724" i="4"/>
  <c r="CV1725" i="4"/>
  <c r="CV1726" i="4"/>
  <c r="CV1727" i="4"/>
  <c r="CV1728" i="4"/>
  <c r="CV1729" i="4"/>
  <c r="CV1730" i="4"/>
  <c r="CV1731" i="4"/>
  <c r="CV1732" i="4"/>
  <c r="CV1733" i="4"/>
  <c r="CV1734" i="4"/>
  <c r="CV1735" i="4"/>
  <c r="CV1736" i="4"/>
  <c r="CV1737" i="4"/>
  <c r="CV1738" i="4"/>
  <c r="CV1739" i="4"/>
  <c r="CV1740" i="4"/>
  <c r="CV1741" i="4"/>
  <c r="CV1742" i="4"/>
  <c r="CV1743" i="4"/>
  <c r="CV1744" i="4"/>
  <c r="CV1745" i="4"/>
  <c r="CV1746" i="4"/>
  <c r="CV1747" i="4"/>
  <c r="CV1748" i="4"/>
  <c r="CV1749" i="4"/>
  <c r="CV1750" i="4"/>
  <c r="CV1751" i="4"/>
  <c r="CV1752" i="4"/>
  <c r="CV1753" i="4"/>
  <c r="CV1754" i="4"/>
  <c r="CV1755" i="4"/>
  <c r="CV1756" i="4"/>
  <c r="CV1757" i="4"/>
  <c r="CV1758" i="4"/>
  <c r="CV1759" i="4"/>
  <c r="CV1760" i="4"/>
  <c r="CV1761" i="4"/>
  <c r="CV1762" i="4"/>
  <c r="CV1763" i="4"/>
  <c r="CV1764" i="4"/>
  <c r="CV1765" i="4"/>
  <c r="CV1766" i="4"/>
  <c r="CV1767" i="4"/>
  <c r="CV1768" i="4"/>
  <c r="CV1769" i="4"/>
  <c r="CV1770" i="4"/>
  <c r="CV1771" i="4"/>
  <c r="CV1772" i="4"/>
  <c r="CV1773" i="4"/>
  <c r="CV1774" i="4"/>
  <c r="CV1775" i="4"/>
  <c r="CV1776" i="4"/>
  <c r="CV1777" i="4"/>
  <c r="CV1778" i="4"/>
  <c r="CV1779" i="4"/>
  <c r="CV1780" i="4"/>
  <c r="CV1781" i="4"/>
  <c r="CV1782" i="4"/>
  <c r="CV1783" i="4"/>
  <c r="CV1784" i="4"/>
  <c r="CV1785" i="4"/>
  <c r="CV1786" i="4"/>
  <c r="CV1787" i="4"/>
  <c r="CV1788" i="4"/>
  <c r="CV1789" i="4"/>
  <c r="CV1790" i="4"/>
  <c r="CV1791" i="4"/>
  <c r="CV1792" i="4"/>
  <c r="CV1793" i="4"/>
  <c r="CV1794" i="4"/>
  <c r="CV1795" i="4"/>
  <c r="CV1796" i="4"/>
  <c r="CV1797" i="4"/>
  <c r="CV1798" i="4"/>
  <c r="CV1799" i="4"/>
  <c r="CV1800" i="4"/>
  <c r="CV1801" i="4"/>
  <c r="CV1802" i="4"/>
  <c r="CV1803" i="4"/>
  <c r="CV1804" i="4"/>
  <c r="CV1805" i="4"/>
  <c r="CV1806" i="4"/>
  <c r="CV1807" i="4"/>
  <c r="CV1808" i="4"/>
  <c r="CV1809" i="4"/>
  <c r="CV1810" i="4"/>
  <c r="CV1811" i="4"/>
  <c r="CV1812" i="4"/>
  <c r="CV1813" i="4"/>
  <c r="CV1814" i="4"/>
  <c r="CV1815" i="4"/>
  <c r="CV1816" i="4"/>
  <c r="CV1817" i="4"/>
  <c r="CV1818" i="4"/>
  <c r="CV1819" i="4"/>
  <c r="CV1820" i="4"/>
  <c r="CV1821" i="4"/>
  <c r="CV1822" i="4"/>
  <c r="CV1823" i="4"/>
  <c r="CV1824" i="4"/>
  <c r="CV1825" i="4"/>
  <c r="CV1826" i="4"/>
  <c r="CV1827" i="4"/>
  <c r="CV1828" i="4"/>
  <c r="CV1829" i="4"/>
  <c r="CV1830" i="4"/>
  <c r="CV1831" i="4"/>
  <c r="CV1832" i="4"/>
  <c r="CV1833" i="4"/>
  <c r="CV1834" i="4"/>
  <c r="CV1835" i="4"/>
  <c r="CV1836" i="4"/>
  <c r="CV1837" i="4"/>
  <c r="CV1838" i="4"/>
  <c r="CV1839" i="4"/>
  <c r="CV1840" i="4"/>
  <c r="CV1841" i="4"/>
  <c r="CV1842" i="4"/>
  <c r="CV1843" i="4"/>
  <c r="CV1844" i="4"/>
  <c r="CV1845" i="4"/>
  <c r="CV1846" i="4"/>
  <c r="CV1847" i="4"/>
  <c r="CV1848" i="4"/>
  <c r="CV1849" i="4"/>
  <c r="CV1850" i="4"/>
  <c r="CV1851" i="4"/>
  <c r="CV1852" i="4"/>
  <c r="CV1853" i="4"/>
  <c r="CV1854" i="4"/>
  <c r="CV1855" i="4"/>
  <c r="CV1856" i="4"/>
  <c r="CV1857" i="4"/>
  <c r="CV1858" i="4"/>
  <c r="CV1859" i="4"/>
  <c r="CV1860" i="4"/>
  <c r="CV1861" i="4"/>
  <c r="CV1862" i="4"/>
  <c r="CV1863" i="4"/>
  <c r="CV1864" i="4"/>
  <c r="CV1865" i="4"/>
  <c r="CV1866" i="4"/>
  <c r="CV1867" i="4"/>
  <c r="CV1868" i="4"/>
  <c r="CV1869" i="4"/>
  <c r="CV1870" i="4"/>
  <c r="CV1871" i="4"/>
  <c r="CV1872" i="4"/>
  <c r="CV1873" i="4"/>
  <c r="CV1874" i="4"/>
  <c r="CV1875" i="4"/>
  <c r="CV1876" i="4"/>
  <c r="CV1877" i="4"/>
  <c r="CV1878" i="4"/>
  <c r="CV1879" i="4"/>
  <c r="CV1880" i="4"/>
  <c r="CV1881" i="4"/>
  <c r="CV1882" i="4"/>
  <c r="CV1883" i="4"/>
  <c r="CV1884" i="4"/>
  <c r="CV1885" i="4"/>
  <c r="CV1886" i="4"/>
  <c r="CV1887" i="4"/>
  <c r="CV1888" i="4"/>
  <c r="CV1889" i="4"/>
  <c r="CV1890" i="4"/>
  <c r="CV1891" i="4"/>
  <c r="CV1892" i="4"/>
  <c r="CV1893" i="4"/>
  <c r="CV1894" i="4"/>
  <c r="CV1895" i="4"/>
  <c r="CV1896" i="4"/>
  <c r="CV1897" i="4"/>
  <c r="CV1898" i="4"/>
  <c r="CV1899" i="4"/>
  <c r="CV1900" i="4"/>
  <c r="CV1901" i="4"/>
  <c r="CV1902" i="4"/>
  <c r="CV1903" i="4"/>
  <c r="CV1904" i="4"/>
  <c r="CV1905" i="4"/>
  <c r="CV1906" i="4"/>
  <c r="CV1907" i="4"/>
  <c r="CV1908" i="4"/>
  <c r="CV1909" i="4"/>
  <c r="CV1910" i="4"/>
  <c r="CV1911" i="4"/>
  <c r="CV1912" i="4"/>
  <c r="CV1913" i="4"/>
  <c r="CV1914" i="4"/>
  <c r="CV1915" i="4"/>
  <c r="CV1916" i="4"/>
  <c r="CV1917" i="4"/>
  <c r="CV1918" i="4"/>
  <c r="CV1919" i="4"/>
  <c r="CV1920" i="4"/>
  <c r="CV1921" i="4"/>
  <c r="CV1922" i="4"/>
  <c r="CV1923" i="4"/>
  <c r="CV1924" i="4"/>
  <c r="CV1925" i="4"/>
  <c r="CV1926" i="4"/>
  <c r="CV1927" i="4"/>
  <c r="CV1928" i="4"/>
  <c r="CV1929" i="4"/>
  <c r="CV1930" i="4"/>
  <c r="CV1931" i="4"/>
  <c r="CV1932" i="4"/>
  <c r="CV1933" i="4"/>
  <c r="CV1934" i="4"/>
  <c r="CV1935" i="4"/>
  <c r="CV1936" i="4"/>
  <c r="CV1937" i="4"/>
  <c r="CV1938" i="4"/>
  <c r="CV1939" i="4"/>
  <c r="CV1940" i="4"/>
  <c r="CV1941" i="4"/>
  <c r="CV1942" i="4"/>
  <c r="CV1943" i="4"/>
  <c r="CV1944" i="4"/>
  <c r="CV1945" i="4"/>
  <c r="CV1946" i="4"/>
  <c r="CV1947" i="4"/>
  <c r="CV1948" i="4"/>
  <c r="CV1949" i="4"/>
  <c r="CV1950" i="4"/>
  <c r="CV1951" i="4"/>
  <c r="CV1952" i="4"/>
  <c r="CV1953" i="4"/>
  <c r="CV1954" i="4"/>
  <c r="CV1955" i="4"/>
  <c r="CV1956" i="4"/>
  <c r="CV1957" i="4"/>
  <c r="CV1958" i="4"/>
  <c r="CV1959" i="4"/>
  <c r="CV1960" i="4"/>
  <c r="CV1961" i="4"/>
  <c r="CV1962" i="4"/>
  <c r="CV1963" i="4"/>
  <c r="CV1964" i="4"/>
  <c r="CV1965" i="4"/>
  <c r="CV1966" i="4"/>
  <c r="CV1967" i="4"/>
  <c r="CV1968" i="4"/>
  <c r="CV1969" i="4"/>
  <c r="CV1970" i="4"/>
  <c r="CV1971" i="4"/>
  <c r="CV1972" i="4"/>
  <c r="CV1973" i="4"/>
  <c r="CV1974" i="4"/>
  <c r="CV1975" i="4"/>
  <c r="CV1976" i="4"/>
  <c r="CV1977" i="4"/>
  <c r="CV1978" i="4"/>
  <c r="CV1979" i="4"/>
  <c r="CV1980" i="4"/>
  <c r="CV1981" i="4"/>
  <c r="CV1982" i="4"/>
  <c r="CV1983" i="4"/>
  <c r="CV1984" i="4"/>
  <c r="CV1985" i="4"/>
  <c r="CV1986" i="4"/>
  <c r="CV1987" i="4"/>
  <c r="CV1988" i="4"/>
  <c r="CV1989" i="4"/>
  <c r="CV1990" i="4"/>
  <c r="CV1991" i="4"/>
  <c r="CV1992" i="4"/>
  <c r="CV1993" i="4"/>
  <c r="CV2" i="4"/>
  <c r="AP7" i="4"/>
  <c r="AJ10" i="4"/>
  <c r="AK10" i="4"/>
  <c r="AJ11" i="4"/>
  <c r="AK11" i="4"/>
  <c r="AJ12" i="4"/>
  <c r="AK12" i="4"/>
  <c r="AJ13" i="4"/>
  <c r="AK13" i="4"/>
  <c r="CT2" i="4" a="1"/>
  <c r="CT2" i="4"/>
  <c r="CT3" i="4" a="1"/>
  <c r="CT3" i="4"/>
  <c r="CT4" i="4" a="1"/>
  <c r="CT4" i="4"/>
  <c r="CT5" i="4" a="1"/>
  <c r="CT5" i="4"/>
  <c r="CT6" i="4" a="1"/>
  <c r="CT6" i="4"/>
  <c r="CT7" i="4" a="1"/>
  <c r="CT7" i="4"/>
  <c r="CT8" i="4" a="1"/>
  <c r="CT8" i="4"/>
  <c r="CT9" i="4" a="1"/>
  <c r="CT9" i="4"/>
  <c r="CT10" i="4" a="1"/>
  <c r="CT10" i="4"/>
  <c r="CT11" i="4" a="1"/>
  <c r="CT11" i="4"/>
  <c r="CT12" i="4" a="1"/>
  <c r="CT12" i="4"/>
  <c r="CT13" i="4" a="1"/>
  <c r="CT13" i="4"/>
  <c r="CT14" i="4" a="1"/>
  <c r="CT14" i="4"/>
  <c r="CT15" i="4" a="1"/>
  <c r="CT15" i="4"/>
  <c r="CT16" i="4" a="1"/>
  <c r="CT16" i="4"/>
  <c r="CT17" i="4" a="1"/>
  <c r="CT17" i="4"/>
  <c r="CT18" i="4" a="1"/>
  <c r="CT18" i="4"/>
  <c r="CT19" i="4" a="1"/>
  <c r="CT19" i="4"/>
  <c r="CT20" i="4" a="1"/>
  <c r="CT20" i="4"/>
  <c r="CT21" i="4" a="1"/>
  <c r="CT21" i="4"/>
  <c r="CT22" i="4" a="1"/>
  <c r="CT22" i="4"/>
  <c r="CT23" i="4" a="1"/>
  <c r="CT23" i="4"/>
  <c r="CT24" i="4" a="1"/>
  <c r="CT24" i="4"/>
  <c r="CT25" i="4" a="1"/>
  <c r="CT25" i="4"/>
  <c r="CT26" i="4" a="1"/>
  <c r="CT26" i="4"/>
  <c r="CT27" i="4" a="1"/>
  <c r="CT27" i="4"/>
  <c r="CT28" i="4" a="1"/>
  <c r="CT28" i="4"/>
  <c r="CT29" i="4" a="1"/>
  <c r="CT29" i="4"/>
  <c r="CT30" i="4" a="1"/>
  <c r="CT30" i="4"/>
  <c r="CT31" i="4" a="1"/>
  <c r="CT31" i="4"/>
  <c r="CT32" i="4" a="1"/>
  <c r="CT32" i="4"/>
  <c r="CT33" i="4" a="1"/>
  <c r="CT33" i="4"/>
  <c r="CT34" i="4" a="1"/>
  <c r="CT34" i="4"/>
  <c r="CT35" i="4" a="1"/>
  <c r="CT35" i="4"/>
  <c r="CT36" i="4" a="1"/>
  <c r="CT36" i="4"/>
  <c r="CT37" i="4" a="1"/>
  <c r="CT37" i="4"/>
  <c r="CT38" i="4" a="1"/>
  <c r="CT38" i="4"/>
  <c r="CT39" i="4" a="1"/>
  <c r="CT39" i="4"/>
  <c r="CT40" i="4" a="1"/>
  <c r="CT40" i="4"/>
  <c r="CT41" i="4" a="1"/>
  <c r="CT41" i="4"/>
  <c r="CT42" i="4" a="1"/>
  <c r="CT42" i="4"/>
  <c r="CT43" i="4" a="1"/>
  <c r="CT43" i="4"/>
  <c r="CT44" i="4" a="1"/>
  <c r="CT44" i="4"/>
  <c r="CT45" i="4" a="1"/>
  <c r="CT45" i="4"/>
  <c r="CT46" i="4" a="1"/>
  <c r="CT46" i="4"/>
  <c r="CT47" i="4" a="1"/>
  <c r="CT47" i="4"/>
  <c r="CT48" i="4" a="1"/>
  <c r="CT48" i="4"/>
  <c r="CT49" i="4" a="1"/>
  <c r="CT49" i="4"/>
  <c r="CT50" i="4" a="1"/>
  <c r="CT50" i="4"/>
  <c r="CT51" i="4" a="1"/>
  <c r="CT51" i="4"/>
  <c r="CT52" i="4" a="1"/>
  <c r="CT52" i="4"/>
  <c r="CT53" i="4" a="1"/>
  <c r="CT53" i="4"/>
  <c r="P49" i="8"/>
  <c r="H58" i="8"/>
  <c r="H59" i="8"/>
  <c r="H60" i="8"/>
  <c r="H61" i="8"/>
  <c r="H62" i="8"/>
  <c r="H63" i="8"/>
  <c r="H64" i="8"/>
  <c r="H65" i="8"/>
  <c r="H66" i="8"/>
  <c r="H67" i="8"/>
  <c r="H68" i="8"/>
  <c r="H69" i="8"/>
  <c r="H70" i="8"/>
  <c r="H71" i="8"/>
  <c r="H72" i="8"/>
  <c r="H73" i="8"/>
  <c r="H74" i="8"/>
  <c r="H75" i="8"/>
  <c r="DK603" i="4"/>
  <c r="DK604" i="4"/>
  <c r="DK605" i="4"/>
  <c r="DK606" i="4"/>
  <c r="DK607" i="4"/>
  <c r="DK608" i="4"/>
  <c r="DK609" i="4"/>
  <c r="DK610" i="4"/>
  <c r="DK611" i="4"/>
  <c r="DK612" i="4"/>
  <c r="DK613" i="4"/>
  <c r="DK614" i="4"/>
  <c r="DK615" i="4"/>
  <c r="DK616" i="4"/>
  <c r="DK617" i="4"/>
  <c r="DK618" i="4"/>
  <c r="DK619" i="4"/>
  <c r="DK620" i="4"/>
  <c r="DK621" i="4"/>
  <c r="DK622" i="4"/>
  <c r="DK623" i="4"/>
  <c r="DK624" i="4"/>
  <c r="DK625" i="4"/>
  <c r="DK626" i="4"/>
  <c r="DK627" i="4"/>
  <c r="DK628" i="4"/>
  <c r="DK629" i="4"/>
  <c r="DK630" i="4"/>
  <c r="DK631" i="4"/>
  <c r="DK632" i="4"/>
  <c r="DK633" i="4"/>
  <c r="DK634" i="4"/>
  <c r="DK635" i="4"/>
  <c r="DK636" i="4"/>
  <c r="DK637" i="4"/>
  <c r="DK638" i="4"/>
  <c r="DK639" i="4"/>
  <c r="DK640" i="4"/>
  <c r="DK641" i="4"/>
  <c r="DK642" i="4"/>
  <c r="DK643" i="4"/>
  <c r="DK644" i="4"/>
  <c r="DK645" i="4"/>
  <c r="DK646" i="4"/>
  <c r="DK647" i="4"/>
  <c r="DK648" i="4"/>
  <c r="DK649" i="4"/>
  <c r="DK650" i="4"/>
  <c r="DK651" i="4"/>
  <c r="DK652" i="4"/>
  <c r="DK653" i="4"/>
  <c r="DK654" i="4"/>
  <c r="DK655" i="4"/>
  <c r="DK656" i="4"/>
  <c r="DK657" i="4"/>
  <c r="DK658" i="4"/>
  <c r="DK659" i="4"/>
  <c r="DK660" i="4"/>
  <c r="DK661" i="4"/>
  <c r="DK662" i="4"/>
  <c r="DK663" i="4"/>
  <c r="DK664" i="4"/>
  <c r="DK665" i="4"/>
  <c r="DK666" i="4"/>
  <c r="DK667" i="4"/>
  <c r="DK668" i="4"/>
  <c r="DK669" i="4"/>
  <c r="DK670" i="4"/>
  <c r="DK671" i="4"/>
  <c r="DK672" i="4"/>
  <c r="DK673" i="4"/>
  <c r="DK674" i="4"/>
  <c r="DK675" i="4"/>
  <c r="DK676" i="4"/>
  <c r="DK677" i="4"/>
  <c r="DK678" i="4"/>
  <c r="DK679" i="4"/>
  <c r="DK680" i="4"/>
  <c r="DK681" i="4"/>
  <c r="DK682" i="4"/>
  <c r="DK683" i="4"/>
  <c r="DK684" i="4"/>
  <c r="DK685" i="4"/>
  <c r="DK686" i="4"/>
  <c r="DK687" i="4"/>
  <c r="DK688" i="4"/>
  <c r="DK689" i="4"/>
  <c r="DK690" i="4"/>
  <c r="DK691" i="4"/>
  <c r="DK692" i="4"/>
  <c r="DK693" i="4"/>
  <c r="DK694" i="4"/>
  <c r="DK695" i="4"/>
  <c r="DK696" i="4"/>
  <c r="DK697" i="4"/>
  <c r="DK698" i="4"/>
  <c r="DK699" i="4"/>
  <c r="DK700" i="4"/>
  <c r="DK701" i="4"/>
  <c r="DK702" i="4"/>
  <c r="DK703" i="4"/>
  <c r="DK704" i="4"/>
  <c r="DK705" i="4"/>
  <c r="DK706" i="4"/>
  <c r="DK707" i="4"/>
  <c r="DK708" i="4"/>
  <c r="DK709" i="4"/>
  <c r="DK710" i="4"/>
  <c r="DK711" i="4"/>
  <c r="DK712" i="4"/>
  <c r="DK713" i="4"/>
  <c r="DK714" i="4"/>
  <c r="DK715" i="4"/>
  <c r="DK716" i="4"/>
  <c r="DK717" i="4"/>
  <c r="DK718" i="4"/>
  <c r="DK719" i="4"/>
  <c r="DK720" i="4"/>
  <c r="DK721" i="4"/>
  <c r="DK722" i="4"/>
  <c r="DK723" i="4"/>
  <c r="DK724" i="4"/>
  <c r="DK725" i="4"/>
  <c r="DK726" i="4"/>
  <c r="DK727" i="4"/>
  <c r="DK728" i="4"/>
  <c r="DK729" i="4"/>
  <c r="DK730" i="4"/>
  <c r="DK731" i="4"/>
  <c r="DK732" i="4"/>
  <c r="DK733" i="4"/>
  <c r="DK734" i="4"/>
  <c r="DK735" i="4"/>
  <c r="DK736" i="4"/>
  <c r="DK737" i="4"/>
  <c r="DK738" i="4"/>
  <c r="DK739" i="4"/>
  <c r="DK740" i="4"/>
  <c r="DK741" i="4"/>
  <c r="DK742" i="4"/>
  <c r="DK743" i="4"/>
  <c r="DK744" i="4"/>
  <c r="DK745" i="4"/>
  <c r="DK746" i="4"/>
  <c r="DK747" i="4"/>
  <c r="DK748" i="4"/>
  <c r="DK749" i="4"/>
  <c r="DK750" i="4"/>
  <c r="DK751" i="4"/>
  <c r="DK752" i="4"/>
  <c r="DK753" i="4"/>
  <c r="DK754" i="4"/>
  <c r="DK755" i="4"/>
  <c r="DK756" i="4"/>
  <c r="DK757" i="4"/>
  <c r="DK758" i="4"/>
  <c r="DK759" i="4"/>
  <c r="DK760" i="4"/>
  <c r="DK761" i="4"/>
  <c r="DK762" i="4"/>
  <c r="DK763" i="4"/>
  <c r="DK764" i="4"/>
  <c r="DK765" i="4"/>
  <c r="DK766" i="4"/>
  <c r="DK767" i="4"/>
  <c r="DK768" i="4"/>
  <c r="DK769" i="4"/>
  <c r="DK770" i="4"/>
  <c r="DK771" i="4"/>
  <c r="DK772" i="4"/>
  <c r="DK773" i="4"/>
  <c r="DK774" i="4"/>
  <c r="DK775" i="4"/>
  <c r="DK776" i="4"/>
  <c r="DK777" i="4"/>
  <c r="DK778" i="4"/>
  <c r="DK779" i="4"/>
  <c r="DK780" i="4"/>
  <c r="DK781" i="4"/>
  <c r="DK782" i="4"/>
  <c r="DK783" i="4"/>
  <c r="DK784" i="4"/>
  <c r="DK785" i="4"/>
  <c r="DK786" i="4"/>
  <c r="DK787" i="4"/>
  <c r="DK788" i="4"/>
  <c r="DK789" i="4"/>
  <c r="DK790" i="4"/>
  <c r="DK791" i="4"/>
  <c r="DK792" i="4"/>
  <c r="DK793" i="4"/>
  <c r="DK794" i="4"/>
  <c r="DK795" i="4"/>
  <c r="DK796" i="4"/>
  <c r="DK797" i="4"/>
  <c r="DK798" i="4"/>
  <c r="DK799" i="4"/>
  <c r="DK800" i="4"/>
  <c r="DK801" i="4"/>
  <c r="DK802" i="4"/>
  <c r="DK803" i="4"/>
  <c r="DK804" i="4"/>
  <c r="DK805" i="4"/>
  <c r="DK806" i="4"/>
  <c r="DK807" i="4"/>
  <c r="DK808" i="4"/>
  <c r="DK809" i="4"/>
  <c r="DK810" i="4"/>
  <c r="DK811" i="4"/>
  <c r="DK812" i="4"/>
  <c r="DK813" i="4"/>
  <c r="DK814" i="4"/>
  <c r="DK815" i="4"/>
  <c r="DK816" i="4"/>
  <c r="DK817" i="4"/>
  <c r="DK818" i="4"/>
  <c r="DK819" i="4"/>
  <c r="DK820" i="4"/>
  <c r="DK821" i="4"/>
  <c r="DK822" i="4"/>
  <c r="DK823" i="4"/>
  <c r="DK824" i="4"/>
  <c r="DK825" i="4"/>
  <c r="DK826" i="4"/>
  <c r="DK827" i="4"/>
  <c r="DK828" i="4"/>
  <c r="DK829" i="4"/>
  <c r="DK830" i="4"/>
  <c r="DK831" i="4"/>
  <c r="DK832" i="4"/>
  <c r="DK833" i="4"/>
  <c r="DK834" i="4"/>
  <c r="DK835" i="4"/>
  <c r="DK836" i="4"/>
  <c r="DK837" i="4"/>
  <c r="DK838" i="4"/>
  <c r="DK839" i="4"/>
  <c r="DK840" i="4"/>
  <c r="DK841" i="4"/>
  <c r="DK842" i="4"/>
  <c r="DK843" i="4"/>
  <c r="DK844" i="4"/>
  <c r="DK845" i="4"/>
  <c r="DK846" i="4"/>
  <c r="DK847" i="4"/>
  <c r="DK848" i="4"/>
  <c r="DK849" i="4"/>
  <c r="DK850" i="4"/>
  <c r="DK851" i="4"/>
  <c r="DK852" i="4"/>
  <c r="DK853" i="4"/>
  <c r="DK854" i="4"/>
  <c r="DK855" i="4"/>
  <c r="DK856" i="4"/>
  <c r="DK857" i="4"/>
  <c r="DK858" i="4"/>
  <c r="DK859" i="4"/>
  <c r="DK860" i="4"/>
  <c r="DK861" i="4"/>
  <c r="DK862" i="4"/>
  <c r="DK863" i="4"/>
  <c r="DK864" i="4"/>
  <c r="DK865" i="4"/>
  <c r="DK866" i="4"/>
  <c r="DK867" i="4"/>
  <c r="DK868" i="4"/>
  <c r="DK869" i="4"/>
  <c r="DK870" i="4"/>
  <c r="DK871" i="4"/>
  <c r="DK872" i="4"/>
  <c r="DK873" i="4"/>
  <c r="DK874" i="4"/>
  <c r="DK875" i="4"/>
  <c r="DK876" i="4"/>
  <c r="DK877" i="4"/>
  <c r="DK878" i="4"/>
  <c r="DK879" i="4"/>
  <c r="DK880" i="4"/>
  <c r="DK881" i="4"/>
  <c r="DK882" i="4"/>
  <c r="DK883" i="4"/>
  <c r="DK884" i="4"/>
  <c r="DK885" i="4"/>
  <c r="DK886" i="4"/>
  <c r="DK887" i="4"/>
  <c r="DK888" i="4"/>
  <c r="DK889" i="4"/>
  <c r="DK890" i="4"/>
  <c r="DK891" i="4"/>
  <c r="DK892" i="4"/>
  <c r="DK893" i="4"/>
  <c r="DK894" i="4"/>
  <c r="DK895" i="4"/>
  <c r="DK896" i="4"/>
  <c r="DK897" i="4"/>
  <c r="DK898" i="4"/>
  <c r="DK899" i="4"/>
  <c r="DK900" i="4"/>
  <c r="DK901" i="4"/>
  <c r="DK902" i="4"/>
  <c r="DK903" i="4"/>
  <c r="DK904" i="4"/>
  <c r="DK905" i="4"/>
  <c r="DK906" i="4"/>
  <c r="DK907" i="4"/>
  <c r="DK908" i="4"/>
  <c r="DK909" i="4"/>
  <c r="DK910" i="4"/>
  <c r="DK911" i="4"/>
  <c r="DK912" i="4"/>
  <c r="DK913" i="4"/>
  <c r="DK914" i="4"/>
  <c r="DK915" i="4"/>
  <c r="DK916" i="4"/>
  <c r="DK917" i="4"/>
  <c r="DK918" i="4"/>
  <c r="DK919" i="4"/>
  <c r="DK920" i="4"/>
  <c r="DK921" i="4"/>
  <c r="DK922" i="4"/>
  <c r="DK923" i="4"/>
  <c r="DK924" i="4"/>
  <c r="DK925" i="4"/>
  <c r="DK926" i="4"/>
  <c r="DK927" i="4"/>
  <c r="DK928" i="4"/>
  <c r="DK929" i="4"/>
  <c r="DK930" i="4"/>
  <c r="DK931" i="4"/>
  <c r="DK932" i="4"/>
  <c r="DK933" i="4"/>
  <c r="DK934" i="4"/>
  <c r="DK935" i="4"/>
  <c r="DK936" i="4"/>
  <c r="DK937" i="4"/>
  <c r="DK938" i="4"/>
  <c r="DK939" i="4"/>
  <c r="DK940" i="4"/>
  <c r="DK941" i="4"/>
  <c r="DK942" i="4"/>
  <c r="DK943" i="4"/>
  <c r="DK944" i="4"/>
  <c r="DK945" i="4"/>
  <c r="DK946" i="4"/>
  <c r="DK947" i="4"/>
  <c r="DK948" i="4"/>
  <c r="DK949" i="4"/>
  <c r="DK950" i="4"/>
  <c r="DK951" i="4"/>
  <c r="DK952" i="4"/>
  <c r="DK953" i="4"/>
  <c r="DK954" i="4"/>
  <c r="DK955" i="4"/>
  <c r="DK956" i="4"/>
  <c r="DK957" i="4"/>
  <c r="DK958" i="4"/>
  <c r="DK959" i="4"/>
  <c r="DK960" i="4"/>
  <c r="DK961" i="4"/>
  <c r="DK962" i="4"/>
  <c r="DK963" i="4"/>
  <c r="DK964" i="4"/>
  <c r="DK965" i="4"/>
  <c r="DK966" i="4"/>
  <c r="DK967" i="4"/>
  <c r="DK968" i="4"/>
  <c r="DK969" i="4"/>
  <c r="DK970" i="4"/>
  <c r="DK971" i="4"/>
  <c r="DK972" i="4"/>
  <c r="DK973" i="4"/>
  <c r="DK974" i="4"/>
  <c r="DK975" i="4"/>
  <c r="DK976" i="4"/>
  <c r="DK977" i="4"/>
  <c r="DK978" i="4"/>
  <c r="DK979" i="4"/>
  <c r="DK980" i="4"/>
  <c r="DK981" i="4"/>
  <c r="DK982" i="4"/>
  <c r="DK983" i="4"/>
  <c r="DK984" i="4"/>
  <c r="DK985" i="4"/>
  <c r="DK986" i="4"/>
  <c r="DK987" i="4"/>
  <c r="DK988" i="4"/>
  <c r="DK989" i="4"/>
  <c r="DK990" i="4"/>
  <c r="DK991" i="4"/>
  <c r="DK992" i="4"/>
  <c r="DK993" i="4"/>
  <c r="DK994" i="4"/>
  <c r="DK995" i="4"/>
  <c r="DK996" i="4"/>
  <c r="DK997" i="4"/>
  <c r="DK998" i="4"/>
  <c r="DK999" i="4"/>
  <c r="DK1000" i="4"/>
  <c r="DK1001" i="4"/>
  <c r="DK1002" i="4"/>
  <c r="DK1003" i="4"/>
  <c r="DK1004" i="4"/>
  <c r="DK1005" i="4"/>
  <c r="DK1006" i="4"/>
  <c r="DK1007" i="4"/>
  <c r="DK1008" i="4"/>
  <c r="DK1009" i="4"/>
  <c r="DK1010" i="4"/>
  <c r="DK1011" i="4"/>
  <c r="DK1012" i="4"/>
  <c r="DK1013" i="4"/>
  <c r="DK1014" i="4"/>
  <c r="DK1015" i="4"/>
  <c r="DK1016" i="4"/>
  <c r="DK1017" i="4"/>
  <c r="DK1018" i="4"/>
  <c r="DK1019" i="4"/>
  <c r="DK1020" i="4"/>
  <c r="DK1021" i="4"/>
  <c r="DK1022" i="4"/>
  <c r="DK1023" i="4"/>
  <c r="DK1024" i="4"/>
  <c r="DK1025" i="4"/>
  <c r="DK1026" i="4"/>
  <c r="DK1027" i="4"/>
  <c r="DK1028" i="4"/>
  <c r="DK1029" i="4"/>
  <c r="DK1030" i="4"/>
  <c r="DK1031" i="4"/>
  <c r="DK1032" i="4"/>
  <c r="DK1033" i="4"/>
  <c r="DK1034" i="4"/>
  <c r="DK1035" i="4"/>
  <c r="DK1036" i="4"/>
  <c r="DK1037" i="4"/>
  <c r="DK1038" i="4"/>
  <c r="DK1039" i="4"/>
  <c r="DK1040" i="4"/>
  <c r="DK1041" i="4"/>
  <c r="DK1042" i="4"/>
  <c r="DK1043" i="4"/>
  <c r="DK1044" i="4"/>
  <c r="DK1045" i="4"/>
  <c r="DK1046" i="4"/>
  <c r="DK1047" i="4"/>
  <c r="DK1048" i="4"/>
  <c r="DK1049" i="4"/>
  <c r="DK1050" i="4"/>
  <c r="DK1051" i="4"/>
  <c r="DK1052" i="4"/>
  <c r="DK1053" i="4"/>
  <c r="DK1054" i="4"/>
  <c r="DK1055" i="4"/>
  <c r="DK1056" i="4"/>
  <c r="DK1057" i="4"/>
  <c r="DK1058" i="4"/>
  <c r="DK1059" i="4"/>
  <c r="DK1060" i="4"/>
  <c r="DK1061" i="4"/>
  <c r="DK1062" i="4"/>
  <c r="DK1063" i="4"/>
  <c r="DK1064" i="4"/>
  <c r="DK1065" i="4"/>
  <c r="DK1066" i="4"/>
  <c r="DK1067" i="4"/>
  <c r="DK1068" i="4"/>
  <c r="DK1069" i="4"/>
  <c r="DK1070" i="4"/>
  <c r="DK1071" i="4"/>
  <c r="DK1072" i="4"/>
  <c r="DK1073" i="4"/>
  <c r="DK1074" i="4"/>
  <c r="DK1075" i="4"/>
  <c r="DK1076" i="4"/>
  <c r="DK1077" i="4"/>
  <c r="DK1078" i="4"/>
  <c r="DK1079" i="4"/>
  <c r="DK1080" i="4"/>
  <c r="DK1081" i="4"/>
  <c r="DK1082" i="4"/>
  <c r="DK1083" i="4"/>
  <c r="DK1084" i="4"/>
  <c r="DK1085" i="4"/>
  <c r="DK1086" i="4"/>
  <c r="DK1087" i="4"/>
  <c r="DK1088" i="4"/>
  <c r="DK1089" i="4"/>
  <c r="DK1090" i="4"/>
  <c r="DK1091" i="4"/>
  <c r="DK1092" i="4"/>
  <c r="DK1093" i="4"/>
  <c r="DK1094" i="4"/>
  <c r="DK1095" i="4"/>
  <c r="DK1096" i="4"/>
  <c r="DK1097" i="4"/>
  <c r="DK1098" i="4"/>
  <c r="DK1099" i="4"/>
  <c r="DK1100" i="4"/>
  <c r="DK1101" i="4"/>
  <c r="DK1102" i="4"/>
  <c r="DK1103" i="4"/>
  <c r="DK1104" i="4"/>
  <c r="DK1105" i="4"/>
  <c r="DK1106" i="4"/>
  <c r="DK1107" i="4"/>
  <c r="DK1108" i="4"/>
  <c r="DK1109" i="4"/>
  <c r="DK1110" i="4"/>
  <c r="DK1111" i="4"/>
  <c r="DK1112" i="4"/>
  <c r="DK1113" i="4"/>
  <c r="DK1114" i="4"/>
  <c r="DK1115" i="4"/>
  <c r="DK1116" i="4"/>
  <c r="DK1117" i="4"/>
  <c r="DK1118" i="4"/>
  <c r="DK1119" i="4"/>
  <c r="DK1120" i="4"/>
  <c r="DK1121" i="4"/>
  <c r="DK1122" i="4"/>
  <c r="DK1123" i="4"/>
  <c r="DK1124" i="4"/>
  <c r="DK1125" i="4"/>
  <c r="DK1126" i="4"/>
  <c r="DK1127" i="4"/>
  <c r="DK1128" i="4"/>
  <c r="DK1129" i="4"/>
  <c r="DK1130" i="4"/>
  <c r="DK1131" i="4"/>
  <c r="DK1132" i="4"/>
  <c r="DK1133" i="4"/>
  <c r="DK1134" i="4"/>
  <c r="DK1135" i="4"/>
  <c r="DK1136" i="4"/>
  <c r="DK1137" i="4"/>
  <c r="DK1138" i="4"/>
  <c r="DK1139" i="4"/>
  <c r="DK1140" i="4"/>
  <c r="DK1141" i="4"/>
  <c r="DK1142" i="4"/>
  <c r="DK1143" i="4"/>
  <c r="DK1144" i="4"/>
  <c r="DK1145" i="4"/>
  <c r="DK1146" i="4"/>
  <c r="DK1147" i="4"/>
  <c r="DK1148" i="4"/>
  <c r="DK1149" i="4"/>
  <c r="DK1150" i="4"/>
  <c r="DK1151" i="4"/>
  <c r="DK1152" i="4"/>
  <c r="DK1153" i="4"/>
  <c r="DK1154" i="4"/>
  <c r="DK1155" i="4"/>
  <c r="DK1156" i="4"/>
  <c r="DK1157" i="4"/>
  <c r="DK1158" i="4"/>
  <c r="DK1159" i="4"/>
  <c r="DK1160" i="4"/>
  <c r="DK1161" i="4"/>
  <c r="DK1162" i="4"/>
  <c r="DK1163" i="4"/>
  <c r="DK1164" i="4"/>
  <c r="DK1165" i="4"/>
  <c r="DK1166" i="4"/>
  <c r="DK1167" i="4"/>
  <c r="DK1168" i="4"/>
  <c r="DK1169" i="4"/>
  <c r="DK1170" i="4"/>
  <c r="DK1171" i="4"/>
  <c r="DK1172" i="4"/>
  <c r="DK1173" i="4"/>
  <c r="DK1174" i="4"/>
  <c r="DK1175" i="4"/>
  <c r="DK1176" i="4"/>
  <c r="DK1177" i="4"/>
  <c r="DK1178" i="4"/>
  <c r="DK1179" i="4"/>
  <c r="DK1180" i="4"/>
  <c r="DK1181" i="4"/>
  <c r="DK1182" i="4"/>
  <c r="DK1183" i="4"/>
  <c r="DK1184" i="4"/>
  <c r="DK1185" i="4"/>
  <c r="DK1186" i="4"/>
  <c r="DK1187" i="4"/>
  <c r="DK1188" i="4"/>
  <c r="DK1189" i="4"/>
  <c r="DK1190" i="4"/>
  <c r="DK1191" i="4"/>
  <c r="DK1192" i="4"/>
  <c r="DK1193" i="4"/>
  <c r="DK1194" i="4"/>
  <c r="DK1195" i="4"/>
  <c r="DK1196" i="4"/>
  <c r="DK1197" i="4"/>
  <c r="DK1198" i="4"/>
  <c r="DK1199" i="4"/>
  <c r="DK1200" i="4"/>
  <c r="DK1201" i="4"/>
  <c r="DK1202" i="4"/>
  <c r="DK1203" i="4"/>
  <c r="DK1204" i="4"/>
  <c r="DK1205" i="4"/>
  <c r="DK1206" i="4"/>
  <c r="DK1207" i="4"/>
  <c r="DK1208" i="4"/>
  <c r="DK1209" i="4"/>
  <c r="DK1210" i="4"/>
  <c r="DK1211" i="4"/>
  <c r="DK1212" i="4"/>
  <c r="DK1213" i="4"/>
  <c r="DK1214" i="4"/>
  <c r="DK1215" i="4"/>
  <c r="DK1216" i="4"/>
  <c r="DK1217" i="4"/>
  <c r="DK1218" i="4"/>
  <c r="DK1219" i="4"/>
  <c r="DK1220" i="4"/>
  <c r="DK1221" i="4"/>
  <c r="DK1222" i="4"/>
  <c r="DK1223" i="4"/>
  <c r="DK1224" i="4"/>
  <c r="DK1225" i="4"/>
  <c r="DK1226" i="4"/>
  <c r="DK1227" i="4"/>
  <c r="DK1228" i="4"/>
  <c r="DK1229" i="4"/>
  <c r="DK1230" i="4"/>
  <c r="DK1231" i="4"/>
  <c r="DK1232" i="4"/>
  <c r="DK1233" i="4"/>
  <c r="DK1234" i="4"/>
  <c r="DK1235" i="4"/>
  <c r="DK1236" i="4"/>
  <c r="DK1237" i="4"/>
  <c r="DK1238" i="4"/>
  <c r="DK1239" i="4"/>
  <c r="DK1240" i="4"/>
  <c r="DK1241" i="4"/>
  <c r="DK1242" i="4"/>
  <c r="DK1243" i="4"/>
  <c r="DK1244" i="4"/>
  <c r="DK1245" i="4"/>
  <c r="DK1246" i="4"/>
  <c r="DK1247" i="4"/>
  <c r="DK1248" i="4"/>
  <c r="DK1249" i="4"/>
  <c r="DK1250" i="4"/>
  <c r="DK1251" i="4"/>
  <c r="DK1252" i="4"/>
  <c r="DK1253" i="4"/>
  <c r="DK1254" i="4"/>
  <c r="DK1255" i="4"/>
  <c r="DK1256" i="4"/>
  <c r="DK1257" i="4"/>
  <c r="DK1258" i="4"/>
  <c r="DK1259" i="4"/>
  <c r="DK1260" i="4"/>
  <c r="DK1261" i="4"/>
  <c r="DK1262" i="4"/>
  <c r="DK1263" i="4"/>
  <c r="DK1264" i="4"/>
  <c r="DK1265" i="4"/>
  <c r="DK1266" i="4"/>
  <c r="DK1267" i="4"/>
  <c r="DK1268" i="4"/>
  <c r="DK1269" i="4"/>
  <c r="DK1270" i="4"/>
  <c r="DK1271" i="4"/>
  <c r="DK1272" i="4"/>
  <c r="DK1273" i="4"/>
  <c r="DK1274" i="4"/>
  <c r="DK1275" i="4"/>
  <c r="DK1276" i="4"/>
  <c r="DK1277" i="4"/>
  <c r="DK1278" i="4"/>
  <c r="DK1279" i="4"/>
  <c r="DK1280" i="4"/>
  <c r="DK1281" i="4"/>
  <c r="DK1282" i="4"/>
  <c r="DK1283" i="4"/>
  <c r="DK1284" i="4"/>
  <c r="DK1285" i="4"/>
  <c r="DK1286" i="4"/>
  <c r="DK1287" i="4"/>
  <c r="DK1288" i="4"/>
  <c r="DK1289" i="4"/>
  <c r="DK1290" i="4"/>
  <c r="DK1291" i="4"/>
  <c r="DK1292" i="4"/>
  <c r="DK1293" i="4"/>
  <c r="DK1294" i="4"/>
  <c r="DK1295" i="4"/>
  <c r="DK1296" i="4"/>
  <c r="DK1297" i="4"/>
  <c r="DK1298" i="4"/>
  <c r="DK1299" i="4"/>
  <c r="DK1300" i="4"/>
  <c r="DK1301" i="4"/>
  <c r="DK1302" i="4"/>
  <c r="DK1303" i="4"/>
  <c r="DK1304" i="4"/>
  <c r="DK1305" i="4"/>
  <c r="DK1306" i="4"/>
  <c r="DK1307" i="4"/>
  <c r="DK1308" i="4"/>
  <c r="DK1309" i="4"/>
  <c r="DK1310" i="4"/>
  <c r="DK1311" i="4"/>
  <c r="DK1312" i="4"/>
  <c r="DK1313" i="4"/>
  <c r="DK1314" i="4"/>
  <c r="DK1315" i="4"/>
  <c r="DK1316" i="4"/>
  <c r="DK1317" i="4"/>
  <c r="DK1318" i="4"/>
  <c r="DK1319" i="4"/>
  <c r="DK1320" i="4"/>
  <c r="DK1321" i="4"/>
  <c r="DK1322" i="4"/>
  <c r="DK1323" i="4"/>
  <c r="DK1324" i="4"/>
  <c r="DK1325" i="4"/>
  <c r="DK1326" i="4"/>
  <c r="DK1327" i="4"/>
  <c r="DK1328" i="4"/>
  <c r="DK1329" i="4"/>
  <c r="DK1330" i="4"/>
  <c r="DK1331" i="4"/>
  <c r="DK1332" i="4"/>
  <c r="DK1333" i="4"/>
  <c r="DK1334" i="4"/>
  <c r="DK1335" i="4"/>
  <c r="DK1336" i="4"/>
  <c r="DK1337" i="4"/>
  <c r="DK1338" i="4"/>
  <c r="DK1339" i="4"/>
  <c r="DK1340" i="4"/>
  <c r="DK1341" i="4"/>
  <c r="DK1342" i="4"/>
  <c r="DK1343" i="4"/>
  <c r="DK1344" i="4"/>
  <c r="DK1345" i="4"/>
  <c r="DK1346" i="4"/>
  <c r="DK1347" i="4"/>
  <c r="DK1348" i="4"/>
  <c r="DK1349" i="4"/>
  <c r="DK1350" i="4"/>
  <c r="DK1351" i="4"/>
  <c r="DK1352" i="4"/>
  <c r="DK1353" i="4"/>
  <c r="DK1354" i="4"/>
  <c r="DK1355" i="4"/>
  <c r="DK1356" i="4"/>
  <c r="DK1357" i="4"/>
  <c r="DK1358" i="4"/>
  <c r="DK1359" i="4"/>
  <c r="DK1360" i="4"/>
  <c r="DK1361" i="4"/>
  <c r="DK1362" i="4"/>
  <c r="DK1363" i="4"/>
  <c r="DK1364" i="4"/>
  <c r="DK1365" i="4"/>
  <c r="DK1366" i="4"/>
  <c r="DK1367" i="4"/>
  <c r="DK1368" i="4"/>
  <c r="DK1369" i="4"/>
  <c r="DK1370" i="4"/>
  <c r="DK1371" i="4"/>
  <c r="DK1372" i="4"/>
  <c r="DK1373" i="4"/>
  <c r="DK1374" i="4"/>
  <c r="DK1375" i="4"/>
  <c r="DK1376" i="4"/>
  <c r="DK1377" i="4"/>
  <c r="DK1378" i="4"/>
  <c r="DK1379" i="4"/>
  <c r="DK1380" i="4"/>
  <c r="DK1381" i="4"/>
  <c r="DK1382" i="4"/>
  <c r="DK1383" i="4"/>
  <c r="DK1384" i="4"/>
  <c r="DK1385" i="4"/>
  <c r="DK1386" i="4"/>
  <c r="DK1387" i="4"/>
  <c r="DK1388" i="4"/>
  <c r="DK1389" i="4"/>
  <c r="DK1390" i="4"/>
  <c r="DK1391" i="4"/>
  <c r="DK1392" i="4"/>
  <c r="DK1393" i="4"/>
  <c r="DK1394" i="4"/>
  <c r="DK1395" i="4"/>
  <c r="DK1396" i="4"/>
  <c r="DK1397" i="4"/>
  <c r="DK1398" i="4"/>
  <c r="DK1399" i="4"/>
  <c r="DK1400" i="4"/>
  <c r="DK1401" i="4"/>
  <c r="DK1402" i="4"/>
  <c r="DK1403" i="4"/>
  <c r="DK1404" i="4"/>
  <c r="DK1405" i="4"/>
  <c r="DK1406" i="4"/>
  <c r="DK1407" i="4"/>
  <c r="DK1408" i="4"/>
  <c r="DK1409" i="4"/>
  <c r="DK1410" i="4"/>
  <c r="DK1411" i="4"/>
  <c r="DK1412" i="4"/>
  <c r="DK1413" i="4"/>
  <c r="DK1414" i="4"/>
  <c r="DK1415" i="4"/>
  <c r="DK1416" i="4"/>
  <c r="DK1417" i="4"/>
  <c r="DK1418" i="4"/>
  <c r="DK1419" i="4"/>
  <c r="DK1420" i="4"/>
  <c r="DK1421" i="4"/>
  <c r="DK1422" i="4"/>
  <c r="DK1423" i="4"/>
  <c r="DK1424" i="4"/>
  <c r="DK1425" i="4"/>
  <c r="DK1426" i="4"/>
  <c r="DK1427" i="4"/>
  <c r="DK1428" i="4"/>
  <c r="DK1429" i="4"/>
  <c r="DK1430" i="4"/>
  <c r="DK1431" i="4"/>
  <c r="DK1432" i="4"/>
  <c r="DK1433" i="4"/>
  <c r="DK1434" i="4"/>
  <c r="DK1435" i="4"/>
  <c r="DK1436" i="4"/>
  <c r="DK1437" i="4"/>
  <c r="DK1438" i="4"/>
  <c r="DK1439" i="4"/>
  <c r="DK1440" i="4"/>
  <c r="DK1441" i="4"/>
  <c r="DK1442" i="4"/>
  <c r="DK1443" i="4"/>
  <c r="DK1444" i="4"/>
  <c r="DK1445" i="4"/>
  <c r="DK1446" i="4"/>
  <c r="DK1447" i="4"/>
  <c r="DK1448" i="4"/>
  <c r="DK1449" i="4"/>
  <c r="DK1450" i="4"/>
  <c r="DK1451" i="4"/>
  <c r="DK1452" i="4"/>
  <c r="DK1453" i="4"/>
  <c r="DK1454" i="4"/>
  <c r="DK1455" i="4"/>
  <c r="DK1456" i="4"/>
  <c r="DK1457" i="4"/>
  <c r="DK1458" i="4"/>
  <c r="DK1459" i="4"/>
  <c r="DK1460" i="4"/>
  <c r="DK1461" i="4"/>
  <c r="DK1462" i="4"/>
  <c r="DK1463" i="4"/>
  <c r="DK1464" i="4"/>
  <c r="DK1465" i="4"/>
  <c r="DK1466" i="4"/>
  <c r="DK1467" i="4"/>
  <c r="DK1468" i="4"/>
  <c r="DK1469" i="4"/>
  <c r="DK1470" i="4"/>
  <c r="DK1471" i="4"/>
  <c r="DK1472" i="4"/>
  <c r="DK1473" i="4"/>
  <c r="DK1474" i="4"/>
  <c r="DK1475" i="4"/>
  <c r="DK1476" i="4"/>
  <c r="DK1477" i="4"/>
  <c r="DK1478" i="4"/>
  <c r="DK1479" i="4"/>
  <c r="DK1480" i="4"/>
  <c r="DK1481" i="4"/>
  <c r="DK1482" i="4"/>
  <c r="DK1483" i="4"/>
  <c r="DK1484" i="4"/>
  <c r="DK1485" i="4"/>
  <c r="DK1486" i="4"/>
  <c r="DK1487" i="4"/>
  <c r="DK1488" i="4"/>
  <c r="DK1489" i="4"/>
  <c r="DK1490" i="4"/>
  <c r="DK1491" i="4"/>
  <c r="DK1492" i="4"/>
  <c r="DK1493" i="4"/>
  <c r="DK1494" i="4"/>
  <c r="DK1495" i="4"/>
  <c r="DK1496" i="4"/>
  <c r="DK1497" i="4"/>
  <c r="DK1498" i="4"/>
  <c r="DK1499" i="4"/>
  <c r="DK1500" i="4"/>
  <c r="DK1501" i="4"/>
  <c r="DK1502" i="4"/>
  <c r="DK1503" i="4"/>
  <c r="DK1504" i="4"/>
  <c r="DK1505" i="4"/>
  <c r="DK1506" i="4"/>
  <c r="DK1507" i="4"/>
  <c r="DK1508" i="4"/>
  <c r="DK1509" i="4"/>
  <c r="DK1510" i="4"/>
  <c r="DK1511" i="4"/>
  <c r="DK1512" i="4"/>
  <c r="DK1513" i="4"/>
  <c r="DK1514" i="4"/>
  <c r="DK1515" i="4"/>
  <c r="DK1516" i="4"/>
  <c r="DK1517" i="4"/>
  <c r="DK1518" i="4"/>
  <c r="DK1519" i="4"/>
  <c r="DK1520" i="4"/>
  <c r="DK1521" i="4"/>
  <c r="DK1522" i="4"/>
  <c r="DK1523" i="4"/>
  <c r="DK1524" i="4"/>
  <c r="DK1525" i="4"/>
  <c r="DK1526" i="4"/>
  <c r="DK1527" i="4"/>
  <c r="DK1528" i="4"/>
  <c r="DK1529" i="4"/>
  <c r="DK1530" i="4"/>
  <c r="DK1531" i="4"/>
  <c r="DK1532" i="4"/>
  <c r="DK1533" i="4"/>
  <c r="DK1534" i="4"/>
  <c r="DK1535" i="4"/>
  <c r="DK1536" i="4"/>
  <c r="DK1537" i="4"/>
  <c r="DK1538" i="4"/>
  <c r="DK1539" i="4"/>
  <c r="DK1540" i="4"/>
  <c r="DK1541" i="4"/>
  <c r="DK1542" i="4"/>
  <c r="DK1543" i="4"/>
  <c r="DK1544" i="4"/>
  <c r="DK1545" i="4"/>
  <c r="DK1546" i="4"/>
  <c r="DK1547" i="4"/>
  <c r="DK1548" i="4"/>
  <c r="DK1549" i="4"/>
  <c r="DK1550" i="4"/>
  <c r="DK1551" i="4"/>
  <c r="DK1552" i="4"/>
  <c r="DK1553" i="4"/>
  <c r="DK1554" i="4"/>
  <c r="DK1555" i="4"/>
  <c r="DK1556" i="4"/>
  <c r="DK1557" i="4"/>
  <c r="DK1558" i="4"/>
  <c r="DK1559" i="4"/>
  <c r="DK1560" i="4"/>
  <c r="DK1561" i="4"/>
  <c r="DK1562" i="4"/>
  <c r="DK1563" i="4"/>
  <c r="DK1564" i="4"/>
  <c r="DK1565" i="4"/>
  <c r="DK1566" i="4"/>
  <c r="DK1567" i="4"/>
  <c r="DK1568" i="4"/>
  <c r="DK1569" i="4"/>
  <c r="DK1570" i="4"/>
  <c r="DK1571" i="4"/>
  <c r="DK1572" i="4"/>
  <c r="DK1573" i="4"/>
  <c r="DK1574" i="4"/>
  <c r="DK1575" i="4"/>
  <c r="DK1576" i="4"/>
  <c r="DK1577" i="4"/>
  <c r="DK1578" i="4"/>
  <c r="DK1579" i="4"/>
  <c r="DK1580" i="4"/>
  <c r="DK1581" i="4"/>
  <c r="DK1582" i="4"/>
  <c r="DK1583" i="4"/>
  <c r="DK1584" i="4"/>
  <c r="DK1585" i="4"/>
  <c r="DK1586" i="4"/>
  <c r="DK1587" i="4"/>
  <c r="DK1588" i="4"/>
  <c r="DK1589" i="4"/>
  <c r="DK1590" i="4"/>
  <c r="DK1591" i="4"/>
  <c r="DK1592" i="4"/>
  <c r="DK1593" i="4"/>
  <c r="DK1594" i="4"/>
  <c r="DK1595" i="4"/>
  <c r="DK1596" i="4"/>
  <c r="DK1597" i="4"/>
  <c r="DK1598" i="4"/>
  <c r="DK1599" i="4"/>
  <c r="DK1600" i="4"/>
  <c r="DK1601" i="4"/>
  <c r="DK1602" i="4"/>
  <c r="DK1603" i="4"/>
  <c r="DK1604" i="4"/>
  <c r="DK1605" i="4"/>
  <c r="DK1606" i="4"/>
  <c r="DK1607" i="4"/>
  <c r="DK1608" i="4"/>
  <c r="DK1609" i="4"/>
  <c r="DK1610" i="4"/>
  <c r="DK1611" i="4"/>
  <c r="DK1612" i="4"/>
  <c r="DK1613" i="4"/>
  <c r="DK1614" i="4"/>
  <c r="DK1615" i="4"/>
  <c r="DK1616" i="4"/>
  <c r="DK1617" i="4"/>
  <c r="DK1618" i="4"/>
  <c r="DK1619" i="4"/>
  <c r="DK1620" i="4"/>
  <c r="DK1621" i="4"/>
  <c r="DK1622" i="4"/>
  <c r="DK1623" i="4"/>
  <c r="DK1624" i="4"/>
  <c r="DK1625" i="4"/>
  <c r="DK1626" i="4"/>
  <c r="DK1627" i="4"/>
  <c r="DK1628" i="4"/>
  <c r="DK1629" i="4"/>
  <c r="DK1630" i="4"/>
  <c r="DK1631" i="4"/>
  <c r="DK1632" i="4"/>
  <c r="DK1633" i="4"/>
  <c r="DK1634" i="4"/>
  <c r="DK1635" i="4"/>
  <c r="DK1636" i="4"/>
  <c r="DK1637" i="4"/>
  <c r="DK1638" i="4"/>
  <c r="DK1639" i="4"/>
  <c r="DK1640" i="4"/>
  <c r="DK1641" i="4"/>
  <c r="DK1642" i="4"/>
  <c r="DK1643" i="4"/>
  <c r="DK1644" i="4"/>
  <c r="DK1645" i="4"/>
  <c r="DK1646" i="4"/>
  <c r="DK1647" i="4"/>
  <c r="DK1648" i="4"/>
  <c r="DK1649" i="4"/>
  <c r="DK1650" i="4"/>
  <c r="DK1651" i="4"/>
  <c r="DK1652" i="4"/>
  <c r="DK1653" i="4"/>
  <c r="DK1654" i="4"/>
  <c r="DK1655" i="4"/>
  <c r="DK1656" i="4"/>
  <c r="DK1657" i="4"/>
  <c r="DK1658" i="4"/>
  <c r="DK1659" i="4"/>
  <c r="DK1660" i="4"/>
  <c r="DK1661" i="4"/>
  <c r="DK1662" i="4"/>
  <c r="DK1663" i="4"/>
  <c r="DK1664" i="4"/>
  <c r="DK1665" i="4"/>
  <c r="DK1666" i="4"/>
  <c r="DK1667" i="4"/>
  <c r="DK1668" i="4"/>
  <c r="DK1669" i="4"/>
  <c r="DK1670" i="4"/>
  <c r="DK1671" i="4"/>
  <c r="DK1672" i="4"/>
  <c r="DK1673" i="4"/>
  <c r="DK1674" i="4"/>
  <c r="DK1675" i="4"/>
  <c r="DK1676" i="4"/>
  <c r="DK1677" i="4"/>
  <c r="DK1678" i="4"/>
  <c r="DK1679" i="4"/>
  <c r="DK1680" i="4"/>
  <c r="DK1681" i="4"/>
  <c r="DK1682" i="4"/>
  <c r="DK1683" i="4"/>
  <c r="DK1684" i="4"/>
  <c r="DK1685" i="4"/>
  <c r="DK1686" i="4"/>
  <c r="DK1687" i="4"/>
  <c r="DK1688" i="4"/>
  <c r="DK1689" i="4"/>
  <c r="DK1690" i="4"/>
  <c r="DK1691" i="4"/>
  <c r="DK1692" i="4"/>
  <c r="DK1693" i="4"/>
  <c r="DK1694" i="4"/>
  <c r="DK1695" i="4"/>
  <c r="DK1696" i="4"/>
  <c r="DK1697" i="4"/>
  <c r="DK1698" i="4"/>
  <c r="DK1699" i="4"/>
  <c r="DK1700" i="4"/>
  <c r="DK1701" i="4"/>
  <c r="DK1702" i="4"/>
  <c r="DK1703" i="4"/>
  <c r="DK1704" i="4"/>
  <c r="DK1705" i="4"/>
  <c r="DK1706" i="4"/>
  <c r="DK1707" i="4"/>
  <c r="DK1708" i="4"/>
  <c r="DK1709" i="4"/>
  <c r="DK1710" i="4"/>
  <c r="DK1711" i="4"/>
  <c r="DK1712" i="4"/>
  <c r="DK1713" i="4"/>
  <c r="DK1714" i="4"/>
  <c r="DK1715" i="4"/>
  <c r="DK1716" i="4"/>
  <c r="DK1717" i="4"/>
  <c r="DK1718" i="4"/>
  <c r="DK1719" i="4"/>
  <c r="DK1720" i="4"/>
  <c r="DK1721" i="4"/>
  <c r="DK1722" i="4"/>
  <c r="DK1723" i="4"/>
  <c r="DK1724" i="4"/>
  <c r="DK1725" i="4"/>
  <c r="DK1726" i="4"/>
  <c r="DK1727" i="4"/>
  <c r="DK1728" i="4"/>
  <c r="DK1729" i="4"/>
  <c r="DK1730" i="4"/>
  <c r="DK1731" i="4"/>
  <c r="DK1732" i="4"/>
  <c r="DK1733" i="4"/>
  <c r="DK1734" i="4"/>
  <c r="DK1735" i="4"/>
  <c r="DK1736" i="4"/>
  <c r="DK1737" i="4"/>
  <c r="DK1738" i="4"/>
  <c r="DK1739" i="4"/>
  <c r="DK1740" i="4"/>
  <c r="DK1741" i="4"/>
  <c r="DK1742" i="4"/>
  <c r="DK1743" i="4"/>
  <c r="DK1744" i="4"/>
  <c r="DK1745" i="4"/>
  <c r="DK1746" i="4"/>
  <c r="DK1747" i="4"/>
  <c r="DK1748" i="4"/>
  <c r="DK1749" i="4"/>
  <c r="DK1750" i="4"/>
  <c r="DK1751" i="4"/>
  <c r="DK1752" i="4"/>
  <c r="DK1753" i="4"/>
  <c r="DK1754" i="4"/>
  <c r="DK1755" i="4"/>
  <c r="DK1756" i="4"/>
  <c r="DK1757" i="4"/>
  <c r="DK1758" i="4"/>
  <c r="DK1759" i="4"/>
  <c r="DK1760" i="4"/>
  <c r="DK1761" i="4"/>
  <c r="DK1762" i="4"/>
  <c r="DK1763" i="4"/>
  <c r="DK1764" i="4"/>
  <c r="DK1765" i="4"/>
  <c r="DK1766" i="4"/>
  <c r="DK1767" i="4"/>
  <c r="DK1768" i="4"/>
  <c r="DK1769" i="4"/>
  <c r="DK1770" i="4"/>
  <c r="DK1771" i="4"/>
  <c r="DK1772" i="4"/>
  <c r="DK1773" i="4"/>
  <c r="DK1774" i="4"/>
  <c r="DK1775" i="4"/>
  <c r="DK1776" i="4"/>
  <c r="DK1777" i="4"/>
  <c r="DK1778" i="4"/>
  <c r="DK1779" i="4"/>
  <c r="DK1780" i="4"/>
  <c r="DK1781" i="4"/>
  <c r="DK1782" i="4"/>
  <c r="DK1783" i="4"/>
  <c r="DK1784" i="4"/>
  <c r="DK1785" i="4"/>
  <c r="DK1786" i="4"/>
  <c r="DK1787" i="4"/>
  <c r="DK1788" i="4"/>
  <c r="DK1789" i="4"/>
  <c r="DK1790" i="4"/>
  <c r="DK1791" i="4"/>
  <c r="DK1792" i="4"/>
  <c r="DK1793" i="4"/>
  <c r="DK1794" i="4"/>
  <c r="DK1795" i="4"/>
  <c r="DK1796" i="4"/>
  <c r="DK1797" i="4"/>
  <c r="DK1798" i="4"/>
  <c r="DK1799" i="4"/>
  <c r="DK1800" i="4"/>
  <c r="DK1801" i="4"/>
  <c r="DK1802" i="4"/>
  <c r="DK1803" i="4"/>
  <c r="DK1804" i="4"/>
  <c r="DK1805" i="4"/>
  <c r="DK1806" i="4"/>
  <c r="DK1807" i="4"/>
  <c r="DK1808" i="4"/>
  <c r="DK1809" i="4"/>
  <c r="DK1810" i="4"/>
  <c r="DK1811" i="4"/>
  <c r="DK1812" i="4"/>
  <c r="DK1813" i="4"/>
  <c r="DK1814" i="4"/>
  <c r="DK1815" i="4"/>
  <c r="DK1816" i="4"/>
  <c r="DK1817" i="4"/>
  <c r="DK1818" i="4"/>
  <c r="DK1819" i="4"/>
  <c r="DK1820" i="4"/>
  <c r="DK1821" i="4"/>
  <c r="DK1822" i="4"/>
  <c r="DK1823" i="4"/>
  <c r="DK1824" i="4"/>
  <c r="DK1825" i="4"/>
  <c r="DK1826" i="4"/>
  <c r="DK1827" i="4"/>
  <c r="DK1828" i="4"/>
  <c r="DK1829" i="4"/>
  <c r="DK1830" i="4"/>
  <c r="DK1831" i="4"/>
  <c r="DK1832" i="4"/>
  <c r="DK1833" i="4"/>
  <c r="DK1834" i="4"/>
  <c r="DK1835" i="4"/>
  <c r="DK1836" i="4"/>
  <c r="DK1837" i="4"/>
  <c r="DK1838" i="4"/>
  <c r="DK1839" i="4"/>
  <c r="DK1840" i="4"/>
  <c r="DK1841" i="4"/>
  <c r="DK1842" i="4"/>
  <c r="DK1843" i="4"/>
  <c r="DK1844" i="4"/>
  <c r="DK1845" i="4"/>
  <c r="DK1846" i="4"/>
  <c r="DK1847" i="4"/>
  <c r="DK1848" i="4"/>
  <c r="DK1849" i="4"/>
  <c r="DK1850" i="4"/>
  <c r="DK1851" i="4"/>
  <c r="DK1852" i="4"/>
  <c r="DK1853" i="4"/>
  <c r="DK1854" i="4"/>
  <c r="DK1855" i="4"/>
  <c r="DK1856" i="4"/>
  <c r="DK1857" i="4"/>
  <c r="DK1858" i="4"/>
  <c r="DK1859" i="4"/>
  <c r="DK1860" i="4"/>
  <c r="DK1861" i="4"/>
  <c r="DK1862" i="4"/>
  <c r="DK1863" i="4"/>
  <c r="DK1864" i="4"/>
  <c r="DK1865" i="4"/>
  <c r="DK1866" i="4"/>
  <c r="DK1867" i="4"/>
  <c r="DK1868" i="4"/>
  <c r="DK1869" i="4"/>
  <c r="DK1870" i="4"/>
  <c r="DK1871" i="4"/>
  <c r="DK1872" i="4"/>
  <c r="DK1873" i="4"/>
  <c r="DK1874" i="4"/>
  <c r="DK1875" i="4"/>
  <c r="DK1876" i="4"/>
  <c r="DK1877" i="4"/>
  <c r="DK1878" i="4"/>
  <c r="DK1879" i="4"/>
  <c r="DK1880" i="4"/>
  <c r="DK1881" i="4"/>
  <c r="DK1882" i="4"/>
  <c r="DK1883" i="4"/>
  <c r="DK1884" i="4"/>
  <c r="DK1885" i="4"/>
  <c r="DK1886" i="4"/>
  <c r="DK1887" i="4"/>
  <c r="DK1888" i="4"/>
  <c r="DK1889" i="4"/>
  <c r="DK1890" i="4"/>
  <c r="DK1891" i="4"/>
  <c r="DK1892" i="4"/>
  <c r="DK1893" i="4"/>
  <c r="DK1894" i="4"/>
  <c r="DK1895" i="4"/>
  <c r="DK1896" i="4"/>
  <c r="DK1897" i="4"/>
  <c r="DK1898" i="4"/>
  <c r="DK1899" i="4"/>
  <c r="DK1900" i="4"/>
  <c r="DK1901" i="4"/>
  <c r="DK1902" i="4"/>
  <c r="DK1903" i="4"/>
  <c r="DK1904" i="4"/>
  <c r="DK1905" i="4"/>
  <c r="DK1906" i="4"/>
  <c r="DK1907" i="4"/>
  <c r="DK1908" i="4"/>
  <c r="DK1909" i="4"/>
  <c r="DK1910" i="4"/>
  <c r="DK1911" i="4"/>
  <c r="DK1912" i="4"/>
  <c r="DK1913" i="4"/>
  <c r="DK1914" i="4"/>
  <c r="DK1915" i="4"/>
  <c r="DK1916" i="4"/>
  <c r="DK1917" i="4"/>
  <c r="DK1918" i="4"/>
  <c r="DK1919" i="4"/>
  <c r="DK1920" i="4"/>
  <c r="DK1921" i="4"/>
  <c r="DK1922" i="4"/>
  <c r="DK1923" i="4"/>
  <c r="DK1924" i="4"/>
  <c r="DK1925" i="4"/>
  <c r="DK1926" i="4"/>
  <c r="DK1927" i="4"/>
  <c r="DK1928" i="4"/>
  <c r="DK1929" i="4"/>
  <c r="DK1930" i="4"/>
  <c r="DK1931" i="4"/>
  <c r="DK1932" i="4"/>
  <c r="DK1933" i="4"/>
  <c r="DK1934" i="4"/>
  <c r="DK1935" i="4"/>
  <c r="DK1936" i="4"/>
  <c r="DK1937" i="4"/>
  <c r="DK1938" i="4"/>
  <c r="DK1939" i="4"/>
  <c r="DK1940" i="4"/>
  <c r="DK1941" i="4"/>
  <c r="DK1942" i="4"/>
  <c r="DK1943" i="4"/>
  <c r="DK1944" i="4"/>
  <c r="DK1945" i="4"/>
  <c r="DK1946" i="4"/>
  <c r="DK1947" i="4"/>
  <c r="DK1948" i="4"/>
  <c r="DK1949" i="4"/>
  <c r="DK1950" i="4"/>
  <c r="DK1951" i="4"/>
  <c r="DK1952" i="4"/>
  <c r="DK1953" i="4"/>
  <c r="DK1954" i="4"/>
  <c r="DK1955" i="4"/>
  <c r="DK1956" i="4"/>
  <c r="DK1957" i="4"/>
  <c r="DK1958" i="4"/>
  <c r="DK1959" i="4"/>
  <c r="DK1960" i="4"/>
  <c r="DK1961" i="4"/>
  <c r="DK1962" i="4"/>
  <c r="DK1963" i="4"/>
  <c r="DK1964" i="4"/>
  <c r="DK1965" i="4"/>
  <c r="DK1966" i="4"/>
  <c r="DK1967" i="4"/>
  <c r="DK1968" i="4"/>
  <c r="DK1969" i="4"/>
  <c r="DK1970" i="4"/>
  <c r="DK1971" i="4"/>
  <c r="DK1972" i="4"/>
  <c r="DK1973" i="4"/>
  <c r="DK1974" i="4"/>
  <c r="DK1975" i="4"/>
  <c r="DK1976" i="4"/>
  <c r="DK1977" i="4"/>
  <c r="DK1978" i="4"/>
  <c r="DK1979" i="4"/>
  <c r="DK1980" i="4"/>
  <c r="DK1981" i="4"/>
  <c r="DK1982" i="4"/>
  <c r="DK1983" i="4"/>
  <c r="DK1984" i="4"/>
  <c r="DK1985" i="4"/>
  <c r="DK1986" i="4"/>
  <c r="DK1987" i="4"/>
  <c r="DK1988" i="4"/>
  <c r="DK1989" i="4"/>
  <c r="DK1990" i="4"/>
  <c r="DK1991" i="4"/>
  <c r="DK1992" i="4"/>
  <c r="DK1993" i="4"/>
  <c r="S47" i="8"/>
  <c r="CW603" i="4"/>
  <c r="CX603" i="4"/>
  <c r="CW604" i="4"/>
  <c r="CX604" i="4"/>
  <c r="CW605" i="4"/>
  <c r="CX605" i="4"/>
  <c r="CW606" i="4"/>
  <c r="CX606" i="4"/>
  <c r="CW607" i="4"/>
  <c r="CX607" i="4"/>
  <c r="CW608" i="4"/>
  <c r="CX608" i="4"/>
  <c r="CW609" i="4"/>
  <c r="CX609" i="4"/>
  <c r="CW610" i="4"/>
  <c r="CX610" i="4"/>
  <c r="CW611" i="4"/>
  <c r="CX611" i="4"/>
  <c r="CW612" i="4"/>
  <c r="CX612" i="4"/>
  <c r="CW613" i="4"/>
  <c r="CX613" i="4"/>
  <c r="CW614" i="4"/>
  <c r="CX614" i="4"/>
  <c r="CW615" i="4"/>
  <c r="CX615" i="4"/>
  <c r="CW616" i="4"/>
  <c r="CX616" i="4"/>
  <c r="CW617" i="4"/>
  <c r="CX617" i="4"/>
  <c r="CW618" i="4"/>
  <c r="CX618" i="4"/>
  <c r="CW619" i="4"/>
  <c r="CX619" i="4"/>
  <c r="CW620" i="4"/>
  <c r="CX620" i="4"/>
  <c r="CW621" i="4"/>
  <c r="CX621" i="4"/>
  <c r="CW622" i="4"/>
  <c r="CX622" i="4"/>
  <c r="CW623" i="4"/>
  <c r="CX623" i="4"/>
  <c r="CW624" i="4"/>
  <c r="CX624" i="4"/>
  <c r="CW625" i="4"/>
  <c r="CX625" i="4"/>
  <c r="CW626" i="4"/>
  <c r="CX626" i="4"/>
  <c r="CW627" i="4"/>
  <c r="CX627" i="4"/>
  <c r="CW628" i="4"/>
  <c r="CX628" i="4"/>
  <c r="CW629" i="4"/>
  <c r="CX629" i="4"/>
  <c r="CW630" i="4"/>
  <c r="CX630" i="4"/>
  <c r="CW631" i="4"/>
  <c r="CX631" i="4"/>
  <c r="CW632" i="4"/>
  <c r="CX632" i="4"/>
  <c r="CW633" i="4"/>
  <c r="CX633" i="4"/>
  <c r="CW634" i="4"/>
  <c r="CX634" i="4"/>
  <c r="CW635" i="4"/>
  <c r="CX635" i="4"/>
  <c r="CW636" i="4"/>
  <c r="CX636" i="4"/>
  <c r="CW637" i="4"/>
  <c r="CX637" i="4"/>
  <c r="CW638" i="4"/>
  <c r="CX638" i="4"/>
  <c r="CW639" i="4"/>
  <c r="CX639" i="4"/>
  <c r="CW640" i="4"/>
  <c r="CX640" i="4"/>
  <c r="CW641" i="4"/>
  <c r="CX641" i="4"/>
  <c r="CW642" i="4"/>
  <c r="CX642" i="4"/>
  <c r="CW643" i="4"/>
  <c r="CX643" i="4"/>
  <c r="CW644" i="4"/>
  <c r="CX644" i="4"/>
  <c r="CW645" i="4"/>
  <c r="CX645" i="4"/>
  <c r="CW646" i="4"/>
  <c r="CX646" i="4"/>
  <c r="CW647" i="4"/>
  <c r="CX647" i="4"/>
  <c r="CW648" i="4"/>
  <c r="CX648" i="4"/>
  <c r="CW649" i="4"/>
  <c r="CX649" i="4"/>
  <c r="CW650" i="4"/>
  <c r="CX650" i="4"/>
  <c r="CW651" i="4"/>
  <c r="CX651" i="4"/>
  <c r="CW652" i="4"/>
  <c r="CX652" i="4"/>
  <c r="CW653" i="4"/>
  <c r="CX653" i="4"/>
  <c r="CW654" i="4"/>
  <c r="CX654" i="4"/>
  <c r="CW655" i="4"/>
  <c r="CX655" i="4"/>
  <c r="CW656" i="4"/>
  <c r="CX656" i="4"/>
  <c r="CW657" i="4"/>
  <c r="CX657" i="4"/>
  <c r="CW658" i="4"/>
  <c r="CX658" i="4"/>
  <c r="CW659" i="4"/>
  <c r="CX659" i="4"/>
  <c r="CW660" i="4"/>
  <c r="CX660" i="4"/>
  <c r="CW661" i="4"/>
  <c r="CX661" i="4"/>
  <c r="CW662" i="4"/>
  <c r="CX662" i="4"/>
  <c r="CW663" i="4"/>
  <c r="CX663" i="4"/>
  <c r="CW664" i="4"/>
  <c r="CX664" i="4"/>
  <c r="CW665" i="4"/>
  <c r="CX665" i="4"/>
  <c r="CW666" i="4"/>
  <c r="CX666" i="4"/>
  <c r="CW667" i="4"/>
  <c r="CX667" i="4"/>
  <c r="CW668" i="4"/>
  <c r="CX668" i="4"/>
  <c r="CW669" i="4"/>
  <c r="CX669" i="4"/>
  <c r="CW670" i="4"/>
  <c r="CX670" i="4"/>
  <c r="CW671" i="4"/>
  <c r="CX671" i="4"/>
  <c r="CW672" i="4"/>
  <c r="CX672" i="4"/>
  <c r="CW673" i="4"/>
  <c r="CX673" i="4"/>
  <c r="CW674" i="4"/>
  <c r="CX674" i="4"/>
  <c r="CW675" i="4"/>
  <c r="CX675" i="4"/>
  <c r="CW676" i="4"/>
  <c r="CX676" i="4"/>
  <c r="CW677" i="4"/>
  <c r="CX677" i="4"/>
  <c r="CW678" i="4"/>
  <c r="CX678" i="4"/>
  <c r="CW679" i="4"/>
  <c r="CX679" i="4"/>
  <c r="CW680" i="4"/>
  <c r="CX680" i="4"/>
  <c r="CW681" i="4"/>
  <c r="CX681" i="4"/>
  <c r="CW682" i="4"/>
  <c r="CX682" i="4"/>
  <c r="CW683" i="4"/>
  <c r="CX683" i="4"/>
  <c r="CW684" i="4"/>
  <c r="CX684" i="4"/>
  <c r="CW685" i="4"/>
  <c r="CX685" i="4"/>
  <c r="CW686" i="4"/>
  <c r="CX686" i="4"/>
  <c r="CW687" i="4"/>
  <c r="CX687" i="4"/>
  <c r="CW688" i="4"/>
  <c r="CX688" i="4"/>
  <c r="CW689" i="4"/>
  <c r="CX689" i="4"/>
  <c r="CW690" i="4"/>
  <c r="CX690" i="4"/>
  <c r="CW691" i="4"/>
  <c r="CX691" i="4"/>
  <c r="CW692" i="4"/>
  <c r="CX692" i="4"/>
  <c r="CW693" i="4"/>
  <c r="CX693" i="4"/>
  <c r="CW694" i="4"/>
  <c r="CX694" i="4"/>
  <c r="CW695" i="4"/>
  <c r="CX695" i="4"/>
  <c r="CW696" i="4"/>
  <c r="CX696" i="4"/>
  <c r="CW697" i="4"/>
  <c r="CX697" i="4"/>
  <c r="CW698" i="4"/>
  <c r="CX698" i="4"/>
  <c r="CW699" i="4"/>
  <c r="CX699" i="4"/>
  <c r="CW700" i="4"/>
  <c r="CX700" i="4"/>
  <c r="CW701" i="4"/>
  <c r="CX701" i="4"/>
  <c r="CW702" i="4"/>
  <c r="CX702" i="4"/>
  <c r="CW703" i="4"/>
  <c r="CX703" i="4"/>
  <c r="CW704" i="4"/>
  <c r="CX704" i="4"/>
  <c r="CW705" i="4"/>
  <c r="CX705" i="4"/>
  <c r="CW706" i="4"/>
  <c r="CX706" i="4"/>
  <c r="CW707" i="4"/>
  <c r="CX707" i="4"/>
  <c r="CW708" i="4"/>
  <c r="CX708" i="4"/>
  <c r="CW709" i="4"/>
  <c r="CX709" i="4"/>
  <c r="CW710" i="4"/>
  <c r="CX710" i="4"/>
  <c r="CW711" i="4"/>
  <c r="CX711" i="4"/>
  <c r="CW712" i="4"/>
  <c r="CX712" i="4"/>
  <c r="CW713" i="4"/>
  <c r="CX713" i="4"/>
  <c r="CW714" i="4"/>
  <c r="CX714" i="4"/>
  <c r="CW715" i="4"/>
  <c r="CX715" i="4"/>
  <c r="CW716" i="4"/>
  <c r="CX716" i="4"/>
  <c r="CW717" i="4"/>
  <c r="CX717" i="4"/>
  <c r="CW718" i="4"/>
  <c r="CX718" i="4"/>
  <c r="CW719" i="4"/>
  <c r="CX719" i="4"/>
  <c r="CW720" i="4"/>
  <c r="CX720" i="4"/>
  <c r="CW721" i="4"/>
  <c r="CX721" i="4"/>
  <c r="CW722" i="4"/>
  <c r="CX722" i="4"/>
  <c r="CW723" i="4"/>
  <c r="CX723" i="4"/>
  <c r="CW724" i="4"/>
  <c r="CX724" i="4"/>
  <c r="CW725" i="4"/>
  <c r="CX725" i="4"/>
  <c r="CW726" i="4"/>
  <c r="CX726" i="4"/>
  <c r="CW727" i="4"/>
  <c r="CX727" i="4"/>
  <c r="CW728" i="4"/>
  <c r="CX728" i="4"/>
  <c r="CW729" i="4"/>
  <c r="CX729" i="4"/>
  <c r="CW730" i="4"/>
  <c r="CX730" i="4"/>
  <c r="CW731" i="4"/>
  <c r="CX731" i="4"/>
  <c r="CW732" i="4"/>
  <c r="CX732" i="4"/>
  <c r="CW733" i="4"/>
  <c r="CX733" i="4"/>
  <c r="CW734" i="4"/>
  <c r="CX734" i="4"/>
  <c r="CW735" i="4"/>
  <c r="CX735" i="4"/>
  <c r="CW736" i="4"/>
  <c r="CX736" i="4"/>
  <c r="CW737" i="4"/>
  <c r="CX737" i="4"/>
  <c r="CW738" i="4"/>
  <c r="CX738" i="4"/>
  <c r="CW739" i="4"/>
  <c r="CX739" i="4"/>
  <c r="CW740" i="4"/>
  <c r="CX740" i="4"/>
  <c r="CW741" i="4"/>
  <c r="CX741" i="4"/>
  <c r="CW742" i="4"/>
  <c r="CX742" i="4"/>
  <c r="CW743" i="4"/>
  <c r="CX743" i="4"/>
  <c r="CW744" i="4"/>
  <c r="CX744" i="4"/>
  <c r="CW745" i="4"/>
  <c r="CX745" i="4"/>
  <c r="CW746" i="4"/>
  <c r="CX746" i="4"/>
  <c r="CW747" i="4"/>
  <c r="CX747" i="4"/>
  <c r="CW748" i="4"/>
  <c r="CX748" i="4"/>
  <c r="CW749" i="4"/>
  <c r="CX749" i="4"/>
  <c r="CW750" i="4"/>
  <c r="CX750" i="4"/>
  <c r="CW751" i="4"/>
  <c r="CX751" i="4"/>
  <c r="CW752" i="4"/>
  <c r="CX752" i="4"/>
  <c r="CW753" i="4"/>
  <c r="CX753" i="4"/>
  <c r="CW754" i="4"/>
  <c r="CX754" i="4"/>
  <c r="CW755" i="4"/>
  <c r="CX755" i="4"/>
  <c r="CW756" i="4"/>
  <c r="CX756" i="4"/>
  <c r="CW757" i="4"/>
  <c r="CX757" i="4"/>
  <c r="CW758" i="4"/>
  <c r="CX758" i="4"/>
  <c r="CW759" i="4"/>
  <c r="CX759" i="4"/>
  <c r="CW760" i="4"/>
  <c r="CX760" i="4"/>
  <c r="CW761" i="4"/>
  <c r="CX761" i="4"/>
  <c r="CW762" i="4"/>
  <c r="CX762" i="4"/>
  <c r="CW763" i="4"/>
  <c r="CX763" i="4"/>
  <c r="CW764" i="4"/>
  <c r="CX764" i="4"/>
  <c r="CW765" i="4"/>
  <c r="CX765" i="4"/>
  <c r="CW766" i="4"/>
  <c r="CX766" i="4"/>
  <c r="CW767" i="4"/>
  <c r="CX767" i="4"/>
  <c r="CW768" i="4"/>
  <c r="CX768" i="4"/>
  <c r="CW769" i="4"/>
  <c r="CX769" i="4"/>
  <c r="CW770" i="4"/>
  <c r="CX770" i="4"/>
  <c r="CW771" i="4"/>
  <c r="CX771" i="4"/>
  <c r="CW772" i="4"/>
  <c r="CX772" i="4"/>
  <c r="CW773" i="4"/>
  <c r="CX773" i="4"/>
  <c r="CW774" i="4"/>
  <c r="CX774" i="4"/>
  <c r="CW775" i="4"/>
  <c r="CX775" i="4"/>
  <c r="CW776" i="4"/>
  <c r="CX776" i="4"/>
  <c r="CW777" i="4"/>
  <c r="CX777" i="4"/>
  <c r="CW778" i="4"/>
  <c r="CX778" i="4"/>
  <c r="CW779" i="4"/>
  <c r="CX779" i="4"/>
  <c r="CW780" i="4"/>
  <c r="CX780" i="4"/>
  <c r="CW781" i="4"/>
  <c r="CX781" i="4"/>
  <c r="CW782" i="4"/>
  <c r="CX782" i="4"/>
  <c r="CW783" i="4"/>
  <c r="CX783" i="4"/>
  <c r="CW784" i="4"/>
  <c r="CX784" i="4"/>
  <c r="CW785" i="4"/>
  <c r="CX785" i="4"/>
  <c r="CW786" i="4"/>
  <c r="CX786" i="4"/>
  <c r="CW787" i="4"/>
  <c r="CX787" i="4"/>
  <c r="CW788" i="4"/>
  <c r="CX788" i="4"/>
  <c r="CW789" i="4"/>
  <c r="CX789" i="4"/>
  <c r="CW790" i="4"/>
  <c r="CX790" i="4"/>
  <c r="CW791" i="4"/>
  <c r="CX791" i="4"/>
  <c r="CW792" i="4"/>
  <c r="CX792" i="4"/>
  <c r="CW793" i="4"/>
  <c r="CX793" i="4"/>
  <c r="CW794" i="4"/>
  <c r="CX794" i="4"/>
  <c r="CW795" i="4"/>
  <c r="CX795" i="4"/>
  <c r="CW796" i="4"/>
  <c r="CX796" i="4"/>
  <c r="CW797" i="4"/>
  <c r="CX797" i="4"/>
  <c r="CW798" i="4"/>
  <c r="CX798" i="4"/>
  <c r="CW799" i="4"/>
  <c r="CX799" i="4"/>
  <c r="CW800" i="4"/>
  <c r="CX800" i="4"/>
  <c r="CW801" i="4"/>
  <c r="CX801" i="4"/>
  <c r="CW802" i="4"/>
  <c r="CX802" i="4"/>
  <c r="CW803" i="4"/>
  <c r="CX803" i="4"/>
  <c r="CW804" i="4"/>
  <c r="CX804" i="4"/>
  <c r="CW805" i="4"/>
  <c r="CX805" i="4"/>
  <c r="CW806" i="4"/>
  <c r="CX806" i="4"/>
  <c r="CW807" i="4"/>
  <c r="CX807" i="4"/>
  <c r="CW808" i="4"/>
  <c r="CX808" i="4"/>
  <c r="CW809" i="4"/>
  <c r="CX809" i="4"/>
  <c r="CW810" i="4"/>
  <c r="CX810" i="4"/>
  <c r="CW811" i="4"/>
  <c r="CX811" i="4"/>
  <c r="CW812" i="4"/>
  <c r="CX812" i="4"/>
  <c r="CW813" i="4"/>
  <c r="CX813" i="4"/>
  <c r="CW814" i="4"/>
  <c r="CX814" i="4"/>
  <c r="CW815" i="4"/>
  <c r="CX815" i="4"/>
  <c r="CW816" i="4"/>
  <c r="CX816" i="4"/>
  <c r="CW817" i="4"/>
  <c r="CX817" i="4"/>
  <c r="CW818" i="4"/>
  <c r="CX818" i="4"/>
  <c r="CW819" i="4"/>
  <c r="CX819" i="4"/>
  <c r="CW820" i="4"/>
  <c r="CX820" i="4"/>
  <c r="CW821" i="4"/>
  <c r="CX821" i="4"/>
  <c r="CW822" i="4"/>
  <c r="CX822" i="4"/>
  <c r="CW823" i="4"/>
  <c r="CX823" i="4"/>
  <c r="DY603" i="4"/>
  <c r="DX604" i="4"/>
  <c r="DY604" i="4"/>
  <c r="DX605" i="4"/>
  <c r="DY605" i="4"/>
  <c r="DX606" i="4"/>
  <c r="DY606" i="4"/>
  <c r="DX607" i="4"/>
  <c r="DY607" i="4"/>
  <c r="DX608" i="4"/>
  <c r="DY608" i="4"/>
  <c r="DX609" i="4"/>
  <c r="DY609" i="4"/>
  <c r="DX610" i="4"/>
  <c r="DY610" i="4"/>
  <c r="DX611" i="4"/>
  <c r="DY611" i="4"/>
  <c r="DX612" i="4"/>
  <c r="DY612" i="4"/>
  <c r="DX613" i="4"/>
  <c r="DY613" i="4"/>
  <c r="DX614" i="4"/>
  <c r="DY614" i="4"/>
  <c r="DX615" i="4"/>
  <c r="DY615" i="4"/>
  <c r="DX616" i="4"/>
  <c r="DY616" i="4"/>
  <c r="DX617" i="4"/>
  <c r="DY617" i="4"/>
  <c r="DX618" i="4"/>
  <c r="DY618" i="4"/>
  <c r="DX619" i="4"/>
  <c r="DY619" i="4"/>
  <c r="DX620" i="4"/>
  <c r="DY620" i="4"/>
  <c r="DX621" i="4"/>
  <c r="DY621" i="4"/>
  <c r="DX622" i="4"/>
  <c r="DY622" i="4"/>
  <c r="DX623" i="4"/>
  <c r="DY623" i="4"/>
  <c r="DX624" i="4"/>
  <c r="DY624" i="4"/>
  <c r="DX625" i="4"/>
  <c r="DY625" i="4"/>
  <c r="DX626" i="4"/>
  <c r="DY626" i="4"/>
  <c r="DX627" i="4"/>
  <c r="DY627" i="4"/>
  <c r="DX628" i="4"/>
  <c r="DY628" i="4"/>
  <c r="DX629" i="4"/>
  <c r="DY629" i="4"/>
  <c r="DX630" i="4"/>
  <c r="DY630" i="4"/>
  <c r="DX631" i="4"/>
  <c r="DY631" i="4"/>
  <c r="DX632" i="4"/>
  <c r="DY632" i="4"/>
  <c r="DX633" i="4"/>
  <c r="DY633" i="4"/>
  <c r="DX634" i="4"/>
  <c r="DY634" i="4"/>
  <c r="DX635" i="4"/>
  <c r="DY635" i="4"/>
  <c r="DX636" i="4"/>
  <c r="DY636" i="4"/>
  <c r="DX637" i="4"/>
  <c r="DY637" i="4"/>
  <c r="DX638" i="4"/>
  <c r="DY638" i="4"/>
  <c r="DX639" i="4"/>
  <c r="DY639" i="4"/>
  <c r="DX640" i="4"/>
  <c r="DY640" i="4"/>
  <c r="DX641" i="4"/>
  <c r="DY641" i="4"/>
  <c r="DX642" i="4"/>
  <c r="DY642" i="4"/>
  <c r="DX643" i="4"/>
  <c r="DY643" i="4"/>
  <c r="DX644" i="4"/>
  <c r="DY644" i="4"/>
  <c r="DX645" i="4"/>
  <c r="DY645" i="4"/>
  <c r="DX646" i="4"/>
  <c r="DY646" i="4"/>
  <c r="DX647" i="4"/>
  <c r="DY647" i="4"/>
  <c r="DX648" i="4"/>
  <c r="DY648" i="4"/>
  <c r="DX649" i="4"/>
  <c r="DY649" i="4"/>
  <c r="DX650" i="4"/>
  <c r="DY650" i="4"/>
  <c r="DX651" i="4"/>
  <c r="DY651" i="4"/>
  <c r="DX652" i="4"/>
  <c r="DY652" i="4"/>
  <c r="DX653" i="4"/>
  <c r="DY653" i="4"/>
  <c r="DX654" i="4"/>
  <c r="DY654" i="4"/>
  <c r="DX655" i="4"/>
  <c r="DY655" i="4"/>
  <c r="DX656" i="4"/>
  <c r="DY656" i="4"/>
  <c r="DX657" i="4"/>
  <c r="DY657" i="4"/>
  <c r="DX658" i="4"/>
  <c r="DY658" i="4"/>
  <c r="DX659" i="4"/>
  <c r="DY659" i="4"/>
  <c r="DX660" i="4"/>
  <c r="DY660" i="4"/>
  <c r="DX661" i="4"/>
  <c r="DY661" i="4"/>
  <c r="DX662" i="4"/>
  <c r="DY662" i="4"/>
  <c r="DX663" i="4"/>
  <c r="DY663" i="4"/>
  <c r="DX664" i="4"/>
  <c r="DY664" i="4"/>
  <c r="DX665" i="4"/>
  <c r="DY665" i="4"/>
  <c r="DX666" i="4"/>
  <c r="DY666" i="4"/>
  <c r="DX667" i="4"/>
  <c r="DY667" i="4"/>
  <c r="DX668" i="4"/>
  <c r="DY668" i="4"/>
  <c r="DX669" i="4"/>
  <c r="DY669" i="4"/>
  <c r="DX670" i="4"/>
  <c r="DY670" i="4"/>
  <c r="DX671" i="4"/>
  <c r="DY671" i="4"/>
  <c r="DX672" i="4"/>
  <c r="DY672" i="4"/>
  <c r="DX673" i="4"/>
  <c r="DY673" i="4"/>
  <c r="DX674" i="4"/>
  <c r="DY674" i="4"/>
  <c r="DX675" i="4"/>
  <c r="DY675" i="4"/>
  <c r="DX676" i="4"/>
  <c r="DY676" i="4"/>
  <c r="DX677" i="4"/>
  <c r="DY677" i="4"/>
  <c r="DX678" i="4"/>
  <c r="DY678" i="4"/>
  <c r="DX679" i="4"/>
  <c r="DY679" i="4"/>
  <c r="DX680" i="4"/>
  <c r="DY680" i="4"/>
  <c r="DX681" i="4"/>
  <c r="DY681" i="4"/>
  <c r="DX682" i="4"/>
  <c r="DY682" i="4"/>
  <c r="DX683" i="4"/>
  <c r="DY683" i="4"/>
  <c r="DX684" i="4"/>
  <c r="DY684" i="4"/>
  <c r="DX685" i="4"/>
  <c r="DY685" i="4"/>
  <c r="DX686" i="4"/>
  <c r="DY686" i="4"/>
  <c r="DX687" i="4"/>
  <c r="DY687" i="4"/>
  <c r="DX688" i="4"/>
  <c r="DY688" i="4"/>
  <c r="DX689" i="4"/>
  <c r="DY689" i="4"/>
  <c r="DX690" i="4"/>
  <c r="DY690" i="4"/>
  <c r="DX691" i="4"/>
  <c r="DY691" i="4"/>
  <c r="DX692" i="4"/>
  <c r="DY692" i="4"/>
  <c r="DX693" i="4"/>
  <c r="DY693" i="4"/>
  <c r="DX694" i="4"/>
  <c r="DY694" i="4"/>
  <c r="DX695" i="4"/>
  <c r="DY695" i="4"/>
  <c r="DX696" i="4"/>
  <c r="DY696" i="4"/>
  <c r="DX697" i="4"/>
  <c r="DY697" i="4"/>
  <c r="DX698" i="4"/>
  <c r="DY698" i="4"/>
  <c r="DX699" i="4"/>
  <c r="DY699" i="4"/>
  <c r="DX700" i="4"/>
  <c r="DY700" i="4"/>
  <c r="DX701" i="4"/>
  <c r="DY701" i="4"/>
  <c r="DX702" i="4"/>
  <c r="DY702" i="4"/>
  <c r="DX703" i="4"/>
  <c r="DY703" i="4"/>
  <c r="DX704" i="4"/>
  <c r="DY704" i="4"/>
  <c r="DX705" i="4"/>
  <c r="DY705" i="4"/>
  <c r="DX706" i="4"/>
  <c r="DY706" i="4"/>
  <c r="DX707" i="4"/>
  <c r="DY707" i="4"/>
  <c r="DX708" i="4"/>
  <c r="DY708" i="4"/>
  <c r="DX709" i="4"/>
  <c r="DY709" i="4"/>
  <c r="DX710" i="4"/>
  <c r="DY710" i="4"/>
  <c r="DX711" i="4"/>
  <c r="DY711" i="4"/>
  <c r="DX712" i="4"/>
  <c r="DY712" i="4"/>
  <c r="DX713" i="4"/>
  <c r="DY713" i="4"/>
  <c r="DX714" i="4"/>
  <c r="DY714" i="4"/>
  <c r="DX715" i="4"/>
  <c r="DY715" i="4"/>
  <c r="DX716" i="4"/>
  <c r="DY716" i="4"/>
  <c r="DX717" i="4"/>
  <c r="DY717" i="4"/>
  <c r="DX718" i="4"/>
  <c r="DY718" i="4"/>
  <c r="DX719" i="4"/>
  <c r="DY719" i="4"/>
  <c r="DX720" i="4"/>
  <c r="DY720" i="4"/>
  <c r="DX721" i="4"/>
  <c r="DY721" i="4"/>
  <c r="DX722" i="4"/>
  <c r="DY722" i="4"/>
  <c r="DX723" i="4"/>
  <c r="DY723" i="4"/>
  <c r="DX724" i="4"/>
  <c r="DY724" i="4"/>
  <c r="DX725" i="4"/>
  <c r="DY725" i="4"/>
  <c r="DX726" i="4"/>
  <c r="DY726" i="4"/>
  <c r="DX727" i="4"/>
  <c r="DY727" i="4"/>
  <c r="DX728" i="4"/>
  <c r="DY728" i="4"/>
  <c r="DX729" i="4"/>
  <c r="DY729" i="4"/>
  <c r="DX730" i="4"/>
  <c r="DY730" i="4"/>
  <c r="DX731" i="4"/>
  <c r="DY731" i="4"/>
  <c r="DX732" i="4"/>
  <c r="DY732" i="4"/>
  <c r="DX733" i="4"/>
  <c r="DY733" i="4"/>
  <c r="DX734" i="4"/>
  <c r="DY734" i="4"/>
  <c r="DX735" i="4"/>
  <c r="DY735" i="4"/>
  <c r="DX736" i="4"/>
  <c r="DY736" i="4"/>
  <c r="DX737" i="4"/>
  <c r="DY737" i="4"/>
  <c r="DX738" i="4"/>
  <c r="DY738" i="4"/>
  <c r="DX739" i="4"/>
  <c r="DY739" i="4"/>
  <c r="DX740" i="4"/>
  <c r="DY740" i="4"/>
  <c r="DX741" i="4"/>
  <c r="DY741" i="4"/>
  <c r="DX742" i="4"/>
  <c r="DY742" i="4"/>
  <c r="DX743" i="4"/>
  <c r="DY743" i="4"/>
  <c r="DX744" i="4"/>
  <c r="DY744" i="4"/>
  <c r="DX745" i="4"/>
  <c r="DY745" i="4"/>
  <c r="DX746" i="4"/>
  <c r="DY746" i="4"/>
  <c r="DX747" i="4"/>
  <c r="DY747" i="4"/>
  <c r="DX748" i="4"/>
  <c r="DY748" i="4"/>
  <c r="DX749" i="4"/>
  <c r="DY749" i="4"/>
  <c r="DX750" i="4"/>
  <c r="DY750" i="4"/>
  <c r="DX751" i="4"/>
  <c r="DY751" i="4"/>
  <c r="DX752" i="4"/>
  <c r="DY752" i="4"/>
  <c r="DX753" i="4"/>
  <c r="DY753" i="4"/>
  <c r="DX754" i="4"/>
  <c r="DY754" i="4"/>
  <c r="DX755" i="4"/>
  <c r="DY755" i="4"/>
  <c r="DX756" i="4"/>
  <c r="DY756" i="4"/>
  <c r="DX757" i="4"/>
  <c r="DY757" i="4"/>
  <c r="DX758" i="4"/>
  <c r="DY758" i="4"/>
  <c r="DX759" i="4"/>
  <c r="DY759" i="4"/>
  <c r="DX760" i="4"/>
  <c r="DY760" i="4"/>
  <c r="DX761" i="4"/>
  <c r="DY761" i="4"/>
  <c r="DX762" i="4"/>
  <c r="DY762" i="4"/>
  <c r="DX763" i="4"/>
  <c r="DY763" i="4"/>
  <c r="DX764" i="4"/>
  <c r="DY764" i="4"/>
  <c r="DX765" i="4"/>
  <c r="DY765" i="4"/>
  <c r="DX766" i="4"/>
  <c r="DY766" i="4"/>
  <c r="DX767" i="4"/>
  <c r="DY767" i="4"/>
  <c r="DX768" i="4"/>
  <c r="DY768" i="4"/>
  <c r="DX769" i="4"/>
  <c r="DY769" i="4"/>
  <c r="DX770" i="4"/>
  <c r="DY770" i="4"/>
  <c r="DX771" i="4"/>
  <c r="DY771" i="4"/>
  <c r="DX772" i="4"/>
  <c r="DY772" i="4"/>
  <c r="DX773" i="4"/>
  <c r="DY773" i="4"/>
  <c r="DX774" i="4"/>
  <c r="DY774" i="4"/>
  <c r="DX775" i="4"/>
  <c r="DY775" i="4"/>
  <c r="DX776" i="4"/>
  <c r="DY776" i="4"/>
  <c r="DX777" i="4"/>
  <c r="DY777" i="4"/>
  <c r="DX778" i="4"/>
  <c r="DY778" i="4"/>
  <c r="DX779" i="4"/>
  <c r="DY779" i="4"/>
  <c r="DX780" i="4"/>
  <c r="DY780" i="4"/>
  <c r="DX781" i="4"/>
  <c r="DY781" i="4"/>
  <c r="DX782" i="4"/>
  <c r="DY782" i="4"/>
  <c r="DX783" i="4"/>
  <c r="DY783" i="4"/>
  <c r="DX784" i="4"/>
  <c r="DY784" i="4"/>
  <c r="DX785" i="4"/>
  <c r="DY785" i="4"/>
  <c r="DX786" i="4"/>
  <c r="DY786" i="4"/>
  <c r="DX787" i="4"/>
  <c r="DY787" i="4"/>
  <c r="DX788" i="4"/>
  <c r="DY788" i="4"/>
  <c r="DX789" i="4"/>
  <c r="DY789" i="4"/>
  <c r="DX790" i="4"/>
  <c r="DY790" i="4"/>
  <c r="DX791" i="4"/>
  <c r="DY791" i="4"/>
  <c r="DX792" i="4"/>
  <c r="DY792" i="4"/>
  <c r="DX793" i="4"/>
  <c r="DY793" i="4"/>
  <c r="DX794" i="4"/>
  <c r="DY794" i="4"/>
  <c r="DX795" i="4"/>
  <c r="DY795" i="4"/>
  <c r="DX796" i="4"/>
  <c r="DY796" i="4"/>
  <c r="DX797" i="4"/>
  <c r="DY797" i="4"/>
  <c r="DX798" i="4"/>
  <c r="DY798" i="4"/>
  <c r="DX799" i="4"/>
  <c r="DY799" i="4"/>
  <c r="DX800" i="4"/>
  <c r="DY800" i="4"/>
  <c r="DX801" i="4"/>
  <c r="DY801" i="4"/>
  <c r="DX802" i="4"/>
  <c r="DY802" i="4"/>
  <c r="DX803" i="4"/>
  <c r="DY803" i="4"/>
  <c r="DX804" i="4"/>
  <c r="DY804" i="4"/>
  <c r="DX805" i="4"/>
  <c r="DY805" i="4"/>
  <c r="DX806" i="4"/>
  <c r="DY806" i="4"/>
  <c r="DX807" i="4"/>
  <c r="DY807" i="4"/>
  <c r="DX808" i="4"/>
  <c r="DY808" i="4"/>
  <c r="DX809" i="4"/>
  <c r="DY809" i="4"/>
  <c r="DX810" i="4"/>
  <c r="DY810" i="4"/>
  <c r="DX811" i="4"/>
  <c r="DY811" i="4"/>
  <c r="DX812" i="4"/>
  <c r="DY812" i="4"/>
  <c r="DX813" i="4"/>
  <c r="DY813" i="4"/>
  <c r="DX814" i="4"/>
  <c r="DY814" i="4"/>
  <c r="DX815" i="4"/>
  <c r="DY815" i="4"/>
  <c r="DX816" i="4"/>
  <c r="DY816" i="4"/>
  <c r="DX817" i="4"/>
  <c r="DY817" i="4"/>
  <c r="DX818" i="4"/>
  <c r="DY818" i="4"/>
  <c r="DX819" i="4"/>
  <c r="DY819" i="4"/>
  <c r="DX820" i="4"/>
  <c r="DY820" i="4"/>
  <c r="DX821" i="4"/>
  <c r="DY821" i="4"/>
  <c r="DX822" i="4"/>
  <c r="DY822" i="4"/>
  <c r="DX823" i="4"/>
  <c r="DY823" i="4"/>
  <c r="H76" i="8"/>
  <c r="H77" i="8"/>
  <c r="H78" i="8"/>
  <c r="H79" i="8"/>
  <c r="H80" i="8"/>
  <c r="H81" i="8"/>
  <c r="H82" i="8"/>
  <c r="H83" i="8"/>
  <c r="H84" i="8"/>
  <c r="H85" i="8"/>
  <c r="H86" i="8"/>
  <c r="CW858" i="4"/>
  <c r="CX858" i="4"/>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H87" i="8"/>
  <c r="CW859" i="4"/>
  <c r="CX859" i="4"/>
  <c r="D87" i="8"/>
  <c r="CW839" i="4"/>
  <c r="CX839" i="4"/>
  <c r="CW840" i="4"/>
  <c r="CX840" i="4"/>
  <c r="CW841" i="4"/>
  <c r="CX841" i="4"/>
  <c r="CW842" i="4"/>
  <c r="CX842" i="4"/>
  <c r="CW843" i="4"/>
  <c r="CX843" i="4"/>
  <c r="CW844" i="4"/>
  <c r="CX844" i="4"/>
  <c r="CW845" i="4"/>
  <c r="CX845" i="4"/>
  <c r="CW846" i="4"/>
  <c r="CX846" i="4"/>
  <c r="CW847" i="4"/>
  <c r="CX847" i="4"/>
  <c r="CW848" i="4"/>
  <c r="CX848" i="4"/>
  <c r="CW849" i="4"/>
  <c r="CX849" i="4"/>
  <c r="CW850" i="4"/>
  <c r="CX850" i="4"/>
  <c r="CW851" i="4"/>
  <c r="CX851" i="4"/>
  <c r="CW852" i="4"/>
  <c r="CX852" i="4"/>
  <c r="CW853" i="4"/>
  <c r="CX853" i="4"/>
  <c r="CW854" i="4"/>
  <c r="CX854" i="4"/>
  <c r="CW855" i="4"/>
  <c r="CX855" i="4"/>
  <c r="CW856" i="4"/>
  <c r="CX856" i="4"/>
  <c r="CW857" i="4"/>
  <c r="CX857" i="4"/>
  <c r="CW825" i="4"/>
  <c r="CX825" i="4"/>
  <c r="CW826" i="4"/>
  <c r="CX826" i="4"/>
  <c r="CW827" i="4"/>
  <c r="CX827" i="4"/>
  <c r="CW828" i="4"/>
  <c r="CX828" i="4"/>
  <c r="CW829" i="4"/>
  <c r="CX829" i="4"/>
  <c r="CW830" i="4"/>
  <c r="CX830" i="4"/>
  <c r="CW831" i="4"/>
  <c r="CX831" i="4"/>
  <c r="CW832" i="4"/>
  <c r="CX832" i="4"/>
  <c r="CW833" i="4"/>
  <c r="CX833" i="4"/>
  <c r="CW834" i="4"/>
  <c r="CX834" i="4"/>
  <c r="CW835" i="4"/>
  <c r="CX835" i="4"/>
  <c r="CW836" i="4"/>
  <c r="CX836" i="4"/>
  <c r="CW837" i="4"/>
  <c r="CX837" i="4"/>
  <c r="CW838" i="4"/>
  <c r="CX838" i="4"/>
  <c r="CW824" i="4"/>
  <c r="CX824" i="4"/>
  <c r="AJ14" i="4"/>
  <c r="AK14" i="4"/>
  <c r="AJ15" i="4"/>
  <c r="AK15" i="4"/>
  <c r="AJ16" i="4"/>
  <c r="AK16" i="4"/>
  <c r="AJ17" i="4"/>
  <c r="AK17" i="4"/>
  <c r="AJ18" i="4"/>
  <c r="AK18" i="4"/>
  <c r="AJ19" i="4"/>
  <c r="AK19" i="4"/>
  <c r="AJ21" i="4"/>
  <c r="AK21" i="4"/>
  <c r="AJ22" i="4"/>
  <c r="AK22" i="4"/>
  <c r="AJ23" i="4"/>
  <c r="AK23" i="4"/>
  <c r="AJ24" i="4"/>
  <c r="AK24" i="4"/>
  <c r="AJ25" i="4"/>
  <c r="AK25" i="4"/>
  <c r="AJ26" i="4"/>
  <c r="AK26" i="4"/>
  <c r="AJ27" i="4"/>
  <c r="AK27" i="4"/>
  <c r="AJ28" i="4"/>
  <c r="AK28" i="4"/>
  <c r="AJ29" i="4"/>
  <c r="AK29" i="4"/>
  <c r="AJ30" i="4"/>
  <c r="AK30" i="4"/>
  <c r="AJ31" i="4"/>
  <c r="AK31" i="4"/>
  <c r="AJ32" i="4"/>
  <c r="AK32" i="4"/>
  <c r="AJ33" i="4"/>
  <c r="AK33" i="4"/>
  <c r="AJ34" i="4"/>
  <c r="AK34" i="4"/>
  <c r="AJ35" i="4"/>
  <c r="AK35" i="4"/>
  <c r="AJ36" i="4"/>
  <c r="AK36" i="4"/>
  <c r="AJ37" i="4"/>
  <c r="AK37" i="4"/>
  <c r="AJ38" i="4"/>
  <c r="AK38" i="4"/>
  <c r="AJ39" i="4"/>
  <c r="AK39" i="4"/>
  <c r="AJ40" i="4"/>
  <c r="AK40" i="4"/>
  <c r="AJ41" i="4"/>
  <c r="AK41" i="4"/>
  <c r="AJ42" i="4"/>
  <c r="AK42" i="4"/>
  <c r="AJ43" i="4"/>
  <c r="AK43" i="4"/>
  <c r="AJ44" i="4"/>
  <c r="AK44" i="4"/>
  <c r="AJ45" i="4"/>
  <c r="AK45" i="4"/>
  <c r="AJ46" i="4"/>
  <c r="AK46" i="4"/>
  <c r="AJ47" i="4"/>
  <c r="AK47" i="4"/>
  <c r="AJ48" i="4"/>
  <c r="AK48" i="4"/>
  <c r="AJ49" i="4"/>
  <c r="AK49" i="4"/>
  <c r="AJ50" i="4"/>
  <c r="AK50" i="4"/>
  <c r="AJ51" i="4"/>
  <c r="AK51" i="4"/>
  <c r="AJ52" i="4"/>
  <c r="AK52" i="4"/>
  <c r="AJ53" i="4"/>
  <c r="AK53" i="4"/>
  <c r="AJ54" i="4"/>
  <c r="AK54" i="4"/>
  <c r="AJ55" i="4"/>
  <c r="AK55" i="4"/>
  <c r="AJ56" i="4"/>
  <c r="AK56" i="4"/>
  <c r="AJ57" i="4"/>
  <c r="AK57" i="4"/>
  <c r="AJ58" i="4"/>
  <c r="AK58" i="4"/>
  <c r="AJ59" i="4"/>
  <c r="AK59" i="4"/>
  <c r="AJ60" i="4"/>
  <c r="AK60" i="4"/>
  <c r="AN9" i="4"/>
  <c r="ED1993" i="4"/>
  <c r="ED1992" i="4"/>
  <c r="ED1991" i="4"/>
  <c r="ED1990" i="4"/>
  <c r="ED1989" i="4"/>
  <c r="ED1988" i="4"/>
  <c r="ED1987" i="4"/>
  <c r="ED1986" i="4"/>
  <c r="ED1985" i="4"/>
  <c r="ED1984" i="4"/>
  <c r="ED1983" i="4"/>
  <c r="ED1982" i="4"/>
  <c r="ED1981" i="4"/>
  <c r="ED1980" i="4"/>
  <c r="ED1979" i="4"/>
  <c r="ED1978" i="4"/>
  <c r="ED1977" i="4"/>
  <c r="ED1976" i="4"/>
  <c r="ED1975" i="4"/>
  <c r="ED1974" i="4"/>
  <c r="ED1973" i="4"/>
  <c r="ED1972" i="4"/>
  <c r="ED1971" i="4"/>
  <c r="ED1970" i="4"/>
  <c r="ED1969" i="4"/>
  <c r="ED1968" i="4"/>
  <c r="ED1967" i="4"/>
  <c r="ED1966" i="4"/>
  <c r="ED1965" i="4"/>
  <c r="ED1964" i="4"/>
  <c r="ED1963" i="4"/>
  <c r="ED1962" i="4"/>
  <c r="ED1961" i="4"/>
  <c r="ED1960" i="4"/>
  <c r="ED1959" i="4"/>
  <c r="ED1958" i="4"/>
  <c r="ED1957" i="4"/>
  <c r="ED1956" i="4"/>
  <c r="ED1955" i="4"/>
  <c r="ED1954" i="4"/>
  <c r="ED1953" i="4"/>
  <c r="ED1952" i="4"/>
  <c r="ED1951" i="4"/>
  <c r="ED1950" i="4"/>
  <c r="ED1949" i="4"/>
  <c r="ED1948" i="4"/>
  <c r="ED1947" i="4"/>
  <c r="ED1946" i="4"/>
  <c r="ED1945" i="4"/>
  <c r="ED1944" i="4"/>
  <c r="ED1943" i="4"/>
  <c r="ED1942" i="4"/>
  <c r="ED1941" i="4"/>
  <c r="ED1940" i="4"/>
  <c r="ED1939" i="4"/>
  <c r="ED1938" i="4"/>
  <c r="ED1937" i="4"/>
  <c r="ED1936" i="4"/>
  <c r="ED1935" i="4"/>
  <c r="ED1934" i="4"/>
  <c r="ED1933" i="4"/>
  <c r="ED1932" i="4"/>
  <c r="ED1931" i="4"/>
  <c r="ED1930" i="4"/>
  <c r="ED1929" i="4"/>
  <c r="ED1928" i="4"/>
  <c r="ED1927" i="4"/>
  <c r="ED1926" i="4"/>
  <c r="ED1925" i="4"/>
  <c r="ED1924" i="4"/>
  <c r="ED1923" i="4"/>
  <c r="ED1922" i="4"/>
  <c r="ED1921" i="4"/>
  <c r="ED1920" i="4"/>
  <c r="ED1919" i="4"/>
  <c r="ED1918" i="4"/>
  <c r="ED1917" i="4"/>
  <c r="ED1916" i="4"/>
  <c r="ED1915" i="4"/>
  <c r="ED1914" i="4"/>
  <c r="ED1913" i="4"/>
  <c r="ED1912" i="4"/>
  <c r="ED1911" i="4"/>
  <c r="ED1910" i="4"/>
  <c r="ED1909" i="4"/>
  <c r="ED1908" i="4"/>
  <c r="ED1907" i="4"/>
  <c r="ED1906" i="4"/>
  <c r="ED1905" i="4"/>
  <c r="ED1904" i="4"/>
  <c r="ED1903" i="4"/>
  <c r="ED1902" i="4"/>
  <c r="ED1901" i="4"/>
  <c r="ED1900" i="4"/>
  <c r="ED1899" i="4"/>
  <c r="ED1898" i="4"/>
  <c r="ED1897" i="4"/>
  <c r="ED1896" i="4"/>
  <c r="ED1895" i="4"/>
  <c r="ED1894" i="4"/>
  <c r="ED1893" i="4"/>
  <c r="ED1892" i="4"/>
  <c r="ED1891" i="4"/>
  <c r="ED1890" i="4"/>
  <c r="ED1889" i="4"/>
  <c r="ED1888" i="4"/>
  <c r="ED1887" i="4"/>
  <c r="ED1886" i="4"/>
  <c r="ED1885" i="4"/>
  <c r="ED1884" i="4"/>
  <c r="ED1883" i="4"/>
  <c r="ED1882" i="4"/>
  <c r="ED1881" i="4"/>
  <c r="ED1880" i="4"/>
  <c r="ED1879" i="4"/>
  <c r="ED1878" i="4"/>
  <c r="ED1877" i="4"/>
  <c r="ED1876" i="4"/>
  <c r="ED1875" i="4"/>
  <c r="ED1874" i="4"/>
  <c r="ED1873" i="4"/>
  <c r="ED1872" i="4"/>
  <c r="ED1871" i="4"/>
  <c r="ED1870" i="4"/>
  <c r="ED1869" i="4"/>
  <c r="ED1868" i="4"/>
  <c r="ED1867" i="4"/>
  <c r="ED1866" i="4"/>
  <c r="ED1865" i="4"/>
  <c r="ED1864" i="4"/>
  <c r="ED1863" i="4"/>
  <c r="ED1862" i="4"/>
  <c r="ED1861" i="4"/>
  <c r="ED1860" i="4"/>
  <c r="ED1859" i="4"/>
  <c r="ED1858" i="4"/>
  <c r="ED1857" i="4"/>
  <c r="ED1856" i="4"/>
  <c r="ED1855" i="4"/>
  <c r="ED1854" i="4"/>
  <c r="ED1853" i="4"/>
  <c r="ED1852" i="4"/>
  <c r="ED1851" i="4"/>
  <c r="ED1850" i="4"/>
  <c r="ED1849" i="4"/>
  <c r="ED1848" i="4"/>
  <c r="ED1847" i="4"/>
  <c r="ED1846" i="4"/>
  <c r="ED1845" i="4"/>
  <c r="ED1844" i="4"/>
  <c r="ED1843" i="4"/>
  <c r="ED1842" i="4"/>
  <c r="ED1841" i="4"/>
  <c r="ED1840" i="4"/>
  <c r="ED1839" i="4"/>
  <c r="ED1838" i="4"/>
  <c r="ED1837" i="4"/>
  <c r="ED1836" i="4"/>
  <c r="ED1835" i="4"/>
  <c r="ED1834" i="4"/>
  <c r="ED1833" i="4"/>
  <c r="ED1832" i="4"/>
  <c r="ED1831" i="4"/>
  <c r="ED1830" i="4"/>
  <c r="ED1829" i="4"/>
  <c r="ED1828" i="4"/>
  <c r="ED1827" i="4"/>
  <c r="ED1826" i="4"/>
  <c r="ED1825" i="4"/>
  <c r="ED1824" i="4"/>
  <c r="ED1823" i="4"/>
  <c r="ED1822" i="4"/>
  <c r="ED1821" i="4"/>
  <c r="ED1820" i="4"/>
  <c r="ED1819" i="4"/>
  <c r="ED1818" i="4"/>
  <c r="ED1817" i="4"/>
  <c r="ED1816" i="4"/>
  <c r="ED1815" i="4"/>
  <c r="ED1814" i="4"/>
  <c r="ED1813" i="4"/>
  <c r="ED1812" i="4"/>
  <c r="ED1811" i="4"/>
  <c r="ED1810" i="4"/>
  <c r="ED1809" i="4"/>
  <c r="ED1808" i="4"/>
  <c r="ED1807" i="4"/>
  <c r="ED1806" i="4"/>
  <c r="ED1805" i="4"/>
  <c r="ED1804" i="4"/>
  <c r="ED1803" i="4"/>
  <c r="ED1802" i="4"/>
  <c r="ED1801" i="4"/>
  <c r="ED1800" i="4"/>
  <c r="ED1799" i="4"/>
  <c r="ED1798" i="4"/>
  <c r="ED1797" i="4"/>
  <c r="ED1796" i="4"/>
  <c r="ED1795" i="4"/>
  <c r="ED1794" i="4"/>
  <c r="ED1793" i="4"/>
  <c r="ED1792" i="4"/>
  <c r="ED1791" i="4"/>
  <c r="ED1790" i="4"/>
  <c r="ED1789" i="4"/>
  <c r="ED1788" i="4"/>
  <c r="ED1787" i="4"/>
  <c r="ED1786" i="4"/>
  <c r="ED1785" i="4"/>
  <c r="ED1784" i="4"/>
  <c r="ED1783" i="4"/>
  <c r="ED1782" i="4"/>
  <c r="ED1781" i="4"/>
  <c r="ED1780" i="4"/>
  <c r="ED1779" i="4"/>
  <c r="ED1778" i="4"/>
  <c r="ED1777" i="4"/>
  <c r="ED1776" i="4"/>
  <c r="ED1775" i="4"/>
  <c r="ED1774" i="4"/>
  <c r="ED1773" i="4"/>
  <c r="ED1772" i="4"/>
  <c r="ED1771" i="4"/>
  <c r="ED1770" i="4"/>
  <c r="ED1769" i="4"/>
  <c r="ED1768" i="4"/>
  <c r="ED1767" i="4"/>
  <c r="ED1766" i="4"/>
  <c r="ED1765" i="4"/>
  <c r="ED1764" i="4"/>
  <c r="ED1763" i="4"/>
  <c r="ED1762" i="4"/>
  <c r="ED1761" i="4"/>
  <c r="ED1760" i="4"/>
  <c r="ED1759" i="4"/>
  <c r="ED1758" i="4"/>
  <c r="ED1757" i="4"/>
  <c r="ED1756" i="4"/>
  <c r="ED1755" i="4"/>
  <c r="ED1754" i="4"/>
  <c r="ED1753" i="4"/>
  <c r="ED1752" i="4"/>
  <c r="ED1751" i="4"/>
  <c r="ED1750" i="4"/>
  <c r="ED1749" i="4"/>
  <c r="ED1748" i="4"/>
  <c r="ED1747" i="4"/>
  <c r="ED1746" i="4"/>
  <c r="ED1745" i="4"/>
  <c r="ED1744" i="4"/>
  <c r="ED1743" i="4"/>
  <c r="ED1742" i="4"/>
  <c r="ED1741" i="4"/>
  <c r="ED1740" i="4"/>
  <c r="ED1739" i="4"/>
  <c r="ED1738" i="4"/>
  <c r="ED1737" i="4"/>
  <c r="ED1736" i="4"/>
  <c r="ED1735" i="4"/>
  <c r="ED1734" i="4"/>
  <c r="ED1733" i="4"/>
  <c r="ED1732" i="4"/>
  <c r="ED1731" i="4"/>
  <c r="ED1730" i="4"/>
  <c r="ED1729" i="4"/>
  <c r="ED1728" i="4"/>
  <c r="ED1727" i="4"/>
  <c r="ED1726" i="4"/>
  <c r="ED1725" i="4"/>
  <c r="ED1724" i="4"/>
  <c r="ED1723" i="4"/>
  <c r="ED1722" i="4"/>
  <c r="ED1721" i="4"/>
  <c r="ED1720" i="4"/>
  <c r="ED1719" i="4"/>
  <c r="ED1718" i="4"/>
  <c r="ED1717" i="4"/>
  <c r="ED1716" i="4"/>
  <c r="ED1715" i="4"/>
  <c r="ED1714" i="4"/>
  <c r="ED1713" i="4"/>
  <c r="ED1712" i="4"/>
  <c r="ED1711" i="4"/>
  <c r="ED1710" i="4"/>
  <c r="ED1709" i="4"/>
  <c r="ED1708" i="4"/>
  <c r="ED1707" i="4"/>
  <c r="ED1706" i="4"/>
  <c r="ED1705" i="4"/>
  <c r="ED1704" i="4"/>
  <c r="ED1703" i="4"/>
  <c r="ED1702" i="4"/>
  <c r="ED1701" i="4"/>
  <c r="ED1700" i="4"/>
  <c r="ED1699" i="4"/>
  <c r="ED1698" i="4"/>
  <c r="ED1697" i="4"/>
  <c r="ED1696" i="4"/>
  <c r="ED1695" i="4"/>
  <c r="ED1694" i="4"/>
  <c r="ED1693" i="4"/>
  <c r="ED1692" i="4"/>
  <c r="ED1691" i="4"/>
  <c r="ED1690" i="4"/>
  <c r="ED1689" i="4"/>
  <c r="ED1688" i="4"/>
  <c r="ED1687" i="4"/>
  <c r="ED1686" i="4"/>
  <c r="ED1685" i="4"/>
  <c r="ED1684" i="4"/>
  <c r="ED1683" i="4"/>
  <c r="ED1682" i="4"/>
  <c r="ED1681" i="4"/>
  <c r="ED1680" i="4"/>
  <c r="ED1679" i="4"/>
  <c r="ED1678" i="4"/>
  <c r="ED1677" i="4"/>
  <c r="ED1676" i="4"/>
  <c r="ED1675" i="4"/>
  <c r="ED1674" i="4"/>
  <c r="ED1673" i="4"/>
  <c r="ED1672" i="4"/>
  <c r="ED1671" i="4"/>
  <c r="ED1670" i="4"/>
  <c r="ED1669" i="4"/>
  <c r="ED1668" i="4"/>
  <c r="ED1667" i="4"/>
  <c r="ED1666" i="4"/>
  <c r="ED1665" i="4"/>
  <c r="ED1664" i="4"/>
  <c r="ED1663" i="4"/>
  <c r="ED1662" i="4"/>
  <c r="ED1661" i="4"/>
  <c r="ED1660" i="4"/>
  <c r="ED1659" i="4"/>
  <c r="ED1658" i="4"/>
  <c r="ED1657" i="4"/>
  <c r="ED1656" i="4"/>
  <c r="ED1655" i="4"/>
  <c r="ED1654" i="4"/>
  <c r="ED1653" i="4"/>
  <c r="ED1652" i="4"/>
  <c r="ED1651" i="4"/>
  <c r="ED1650" i="4"/>
  <c r="ED1649" i="4"/>
  <c r="ED1648" i="4"/>
  <c r="ED1647" i="4"/>
  <c r="ED1646" i="4"/>
  <c r="ED1645" i="4"/>
  <c r="ED1644" i="4"/>
  <c r="ED1643" i="4"/>
  <c r="ED1642" i="4"/>
  <c r="ED1641" i="4"/>
  <c r="ED1640" i="4"/>
  <c r="ED1639" i="4"/>
  <c r="ED1638" i="4"/>
  <c r="ED1637" i="4"/>
  <c r="ED1636" i="4"/>
  <c r="ED1635" i="4"/>
  <c r="ED1634" i="4"/>
  <c r="ED1633" i="4"/>
  <c r="ED1632" i="4"/>
  <c r="ED1631" i="4"/>
  <c r="ED1630" i="4"/>
  <c r="ED1629" i="4"/>
  <c r="ED1628" i="4"/>
  <c r="ED1627" i="4"/>
  <c r="ED1626" i="4"/>
  <c r="ED1625" i="4"/>
  <c r="ED1624" i="4"/>
  <c r="ED1623" i="4"/>
  <c r="ED1622" i="4"/>
  <c r="ED1621" i="4"/>
  <c r="ED1620" i="4"/>
  <c r="ED1619" i="4"/>
  <c r="ED1618" i="4"/>
  <c r="ED1617" i="4"/>
  <c r="ED1616" i="4"/>
  <c r="ED1615" i="4"/>
  <c r="ED1614" i="4"/>
  <c r="ED1613" i="4"/>
  <c r="ED1612" i="4"/>
  <c r="ED1611" i="4"/>
  <c r="ED1610" i="4"/>
  <c r="ED1609" i="4"/>
  <c r="ED1608" i="4"/>
  <c r="ED1607" i="4"/>
  <c r="ED1606" i="4"/>
  <c r="ED1605" i="4"/>
  <c r="ED1604" i="4"/>
  <c r="ED1603" i="4"/>
  <c r="ED1602" i="4"/>
  <c r="ED1601" i="4"/>
  <c r="ED1600" i="4"/>
  <c r="ED1599" i="4"/>
  <c r="ED1598" i="4"/>
  <c r="ED1597" i="4"/>
  <c r="ED1596" i="4"/>
  <c r="ED1595" i="4"/>
  <c r="ED1594" i="4"/>
  <c r="ED1593" i="4"/>
  <c r="ED1592" i="4"/>
  <c r="ED1591" i="4"/>
  <c r="ED1590" i="4"/>
  <c r="ED1589" i="4"/>
  <c r="ED1588" i="4"/>
  <c r="ED1587" i="4"/>
  <c r="ED1586" i="4"/>
  <c r="ED1585" i="4"/>
  <c r="ED1584" i="4"/>
  <c r="ED1583" i="4"/>
  <c r="ED1582" i="4"/>
  <c r="ED1581" i="4"/>
  <c r="ED1580" i="4"/>
  <c r="ED1579" i="4"/>
  <c r="ED1578" i="4"/>
  <c r="ED1577" i="4"/>
  <c r="ED1576" i="4"/>
  <c r="ED1575" i="4"/>
  <c r="ED1574" i="4"/>
  <c r="ED1573" i="4"/>
  <c r="ED1572" i="4"/>
  <c r="ED1571" i="4"/>
  <c r="ED1570" i="4"/>
  <c r="ED1569" i="4"/>
  <c r="ED1568" i="4"/>
  <c r="ED1567" i="4"/>
  <c r="ED1566" i="4"/>
  <c r="ED1565" i="4"/>
  <c r="ED1564" i="4"/>
  <c r="ED1563" i="4"/>
  <c r="ED1562" i="4"/>
  <c r="ED1561" i="4"/>
  <c r="ED1560" i="4"/>
  <c r="ED1559" i="4"/>
  <c r="ED1558" i="4"/>
  <c r="ED1557" i="4"/>
  <c r="ED1556" i="4"/>
  <c r="ED1555" i="4"/>
  <c r="ED1554" i="4"/>
  <c r="ED1553" i="4"/>
  <c r="ED1552" i="4"/>
  <c r="ED1551" i="4"/>
  <c r="ED1550" i="4"/>
  <c r="ED1549" i="4"/>
  <c r="ED1548" i="4"/>
  <c r="ED1547" i="4"/>
  <c r="ED1546" i="4"/>
  <c r="ED1545" i="4"/>
  <c r="ED1544" i="4"/>
  <c r="ED1543" i="4"/>
  <c r="ED1542" i="4"/>
  <c r="ED1541" i="4"/>
  <c r="ED1540" i="4"/>
  <c r="ED1539" i="4"/>
  <c r="ED1538" i="4"/>
  <c r="ED1537" i="4"/>
  <c r="ED1536" i="4"/>
  <c r="ED1535" i="4"/>
  <c r="ED1534" i="4"/>
  <c r="ED1533" i="4"/>
  <c r="ED1532" i="4"/>
  <c r="ED1531" i="4"/>
  <c r="ED1530" i="4"/>
  <c r="ED1529" i="4"/>
  <c r="ED1528" i="4"/>
  <c r="ED1527" i="4"/>
  <c r="ED1526" i="4"/>
  <c r="ED1525" i="4"/>
  <c r="ED1524" i="4"/>
  <c r="ED1523" i="4"/>
  <c r="ED1522" i="4"/>
  <c r="ED1521" i="4"/>
  <c r="ED1520" i="4"/>
  <c r="ED1519" i="4"/>
  <c r="ED1518" i="4"/>
  <c r="ED1517" i="4"/>
  <c r="ED1516" i="4"/>
  <c r="ED1515" i="4"/>
  <c r="ED1514" i="4"/>
  <c r="ED1513" i="4"/>
  <c r="ED1512" i="4"/>
  <c r="ED1511" i="4"/>
  <c r="ED1510" i="4"/>
  <c r="ED1509" i="4"/>
  <c r="ED1508" i="4"/>
  <c r="ED1507" i="4"/>
  <c r="ED1506" i="4"/>
  <c r="ED1505" i="4"/>
  <c r="ED1504" i="4"/>
  <c r="ED1503" i="4"/>
  <c r="ED1502" i="4"/>
  <c r="ED1501" i="4"/>
  <c r="ED1500" i="4"/>
  <c r="ED1499" i="4"/>
  <c r="ED1498" i="4"/>
  <c r="ED1497" i="4"/>
  <c r="ED1496" i="4"/>
  <c r="ED1495" i="4"/>
  <c r="ED1494" i="4"/>
  <c r="ED1493" i="4"/>
  <c r="ED1492" i="4"/>
  <c r="ED1491" i="4"/>
  <c r="ED1490" i="4"/>
  <c r="ED1489" i="4"/>
  <c r="ED1488" i="4"/>
  <c r="ED1487" i="4"/>
  <c r="ED1486" i="4"/>
  <c r="ED1485" i="4"/>
  <c r="ED1484" i="4"/>
  <c r="ED1483" i="4"/>
  <c r="ED1482" i="4"/>
  <c r="ED1481" i="4"/>
  <c r="ED1480" i="4"/>
  <c r="ED1479" i="4"/>
  <c r="ED1478" i="4"/>
  <c r="ED1477" i="4"/>
  <c r="ED1476" i="4"/>
  <c r="ED1475" i="4"/>
  <c r="ED1474" i="4"/>
  <c r="ED1473" i="4"/>
  <c r="ED1472" i="4"/>
  <c r="ED1471" i="4"/>
  <c r="ED1470" i="4"/>
  <c r="ED1469" i="4"/>
  <c r="ED1468" i="4"/>
  <c r="ED1467" i="4"/>
  <c r="ED1466" i="4"/>
  <c r="ED1465" i="4"/>
  <c r="ED1464" i="4"/>
  <c r="ED1463" i="4"/>
  <c r="ED1462" i="4"/>
  <c r="ED1461" i="4"/>
  <c r="ED1460" i="4"/>
  <c r="ED1459" i="4"/>
  <c r="ED1458" i="4"/>
  <c r="ED1457" i="4"/>
  <c r="ED1456" i="4"/>
  <c r="ED1455" i="4"/>
  <c r="ED1454" i="4"/>
  <c r="ED1453" i="4"/>
  <c r="ED1452" i="4"/>
  <c r="ED1451" i="4"/>
  <c r="ED1450" i="4"/>
  <c r="ED1449" i="4"/>
  <c r="ED1448" i="4"/>
  <c r="ED1447" i="4"/>
  <c r="ED1446" i="4"/>
  <c r="ED1445" i="4"/>
  <c r="ED1444" i="4"/>
  <c r="ED1443" i="4"/>
  <c r="ED1442" i="4"/>
  <c r="ED1441" i="4"/>
  <c r="ED1440" i="4"/>
  <c r="ED1439" i="4"/>
  <c r="ED1438" i="4"/>
  <c r="ED1437" i="4"/>
  <c r="ED1436" i="4"/>
  <c r="ED1435" i="4"/>
  <c r="ED1434" i="4"/>
  <c r="ED1433" i="4"/>
  <c r="ED1432" i="4"/>
  <c r="ED1431" i="4"/>
  <c r="ED1430" i="4"/>
  <c r="ED1429" i="4"/>
  <c r="ED1428" i="4"/>
  <c r="ED1427" i="4"/>
  <c r="ED1426" i="4"/>
  <c r="ED1425" i="4"/>
  <c r="ED1424" i="4"/>
  <c r="ED1423" i="4"/>
  <c r="ED1422" i="4"/>
  <c r="ED1421" i="4"/>
  <c r="ED1420" i="4"/>
  <c r="ED1419" i="4"/>
  <c r="ED1418" i="4"/>
  <c r="ED1417" i="4"/>
  <c r="ED1416" i="4"/>
  <c r="ED1415" i="4"/>
  <c r="ED1414" i="4"/>
  <c r="ED1413" i="4"/>
  <c r="ED1412" i="4"/>
  <c r="ED1411" i="4"/>
  <c r="ED1410" i="4"/>
  <c r="ED1409" i="4"/>
  <c r="ED1408" i="4"/>
  <c r="ED1407" i="4"/>
  <c r="ED1406" i="4"/>
  <c r="ED1405" i="4"/>
  <c r="ED1404" i="4"/>
  <c r="ED1403" i="4"/>
  <c r="ED1402" i="4"/>
  <c r="ED1401" i="4"/>
  <c r="ED1400" i="4"/>
  <c r="ED1399" i="4"/>
  <c r="ED1398" i="4"/>
  <c r="ED1397" i="4"/>
  <c r="ED1396" i="4"/>
  <c r="ED1395" i="4"/>
  <c r="ED1394" i="4"/>
  <c r="ED1393" i="4"/>
  <c r="ED1392" i="4"/>
  <c r="ED1391" i="4"/>
  <c r="ED1390" i="4"/>
  <c r="ED1389" i="4"/>
  <c r="ED1388" i="4"/>
  <c r="ED1387" i="4"/>
  <c r="ED1386" i="4"/>
  <c r="ED1385" i="4"/>
  <c r="ED1384" i="4"/>
  <c r="ED1383" i="4"/>
  <c r="ED1382" i="4"/>
  <c r="ED1381" i="4"/>
  <c r="ED1380" i="4"/>
  <c r="ED1379" i="4"/>
  <c r="ED1378" i="4"/>
  <c r="ED1377" i="4"/>
  <c r="ED1376" i="4"/>
  <c r="ED1375" i="4"/>
  <c r="ED1374" i="4"/>
  <c r="ED1373" i="4"/>
  <c r="ED1372" i="4"/>
  <c r="ED1371" i="4"/>
  <c r="ED1370" i="4"/>
  <c r="ED1369" i="4"/>
  <c r="ED1368" i="4"/>
  <c r="ED1367" i="4"/>
  <c r="ED1366" i="4"/>
  <c r="ED1365" i="4"/>
  <c r="ED1364" i="4"/>
  <c r="ED1363" i="4"/>
  <c r="ED1362" i="4"/>
  <c r="ED1361" i="4"/>
  <c r="ED1360" i="4"/>
  <c r="ED1359" i="4"/>
  <c r="ED1358" i="4"/>
  <c r="ED1357" i="4"/>
  <c r="ED1356" i="4"/>
  <c r="ED1355" i="4"/>
  <c r="ED1354" i="4"/>
  <c r="ED1353" i="4"/>
  <c r="ED1352" i="4"/>
  <c r="ED1351" i="4"/>
  <c r="ED1350" i="4"/>
  <c r="ED1349" i="4"/>
  <c r="ED1348" i="4"/>
  <c r="ED1347" i="4"/>
  <c r="ED1346" i="4"/>
  <c r="ED1345" i="4"/>
  <c r="ED1344" i="4"/>
  <c r="ED1343" i="4"/>
  <c r="ED1342" i="4"/>
  <c r="ED1341" i="4"/>
  <c r="ED1340" i="4"/>
  <c r="ED1339" i="4"/>
  <c r="ED1338" i="4"/>
  <c r="ED1337" i="4"/>
  <c r="ED1336" i="4"/>
  <c r="ED1335" i="4"/>
  <c r="ED1334" i="4"/>
  <c r="ED1333" i="4"/>
  <c r="ED1332" i="4"/>
  <c r="ED1331" i="4"/>
  <c r="ED1330" i="4"/>
  <c r="ED1329" i="4"/>
  <c r="ED1328" i="4"/>
  <c r="ED1327" i="4"/>
  <c r="ED1326" i="4"/>
  <c r="ED1325" i="4"/>
  <c r="ED1324" i="4"/>
  <c r="ED1323" i="4"/>
  <c r="ED1322" i="4"/>
  <c r="ED1321" i="4"/>
  <c r="ED1320" i="4"/>
  <c r="ED1319" i="4"/>
  <c r="ED1318" i="4"/>
  <c r="ED1317" i="4"/>
  <c r="ED1316" i="4"/>
  <c r="ED1315" i="4"/>
  <c r="ED1314" i="4"/>
  <c r="ED1313" i="4"/>
  <c r="ED1312" i="4"/>
  <c r="ED1311" i="4"/>
  <c r="ED1310" i="4"/>
  <c r="ED1309" i="4"/>
  <c r="ED1308" i="4"/>
  <c r="ED1307" i="4"/>
  <c r="ED1306" i="4"/>
  <c r="ED1305" i="4"/>
  <c r="ED1304" i="4"/>
  <c r="ED1303" i="4"/>
  <c r="ED1302" i="4"/>
  <c r="ED1301" i="4"/>
  <c r="ED1300" i="4"/>
  <c r="ED1299" i="4"/>
  <c r="ED1298" i="4"/>
  <c r="ED1297" i="4"/>
  <c r="ED1296" i="4"/>
  <c r="ED1295" i="4"/>
  <c r="ED1294" i="4"/>
  <c r="ED1293" i="4"/>
  <c r="ED1292" i="4"/>
  <c r="ED1291" i="4"/>
  <c r="ED1290" i="4"/>
  <c r="ED1289" i="4"/>
  <c r="ED1288" i="4"/>
  <c r="ED1287" i="4"/>
  <c r="ED1286" i="4"/>
  <c r="ED1285" i="4"/>
  <c r="ED1284" i="4"/>
  <c r="ED1283" i="4"/>
  <c r="ED1282" i="4"/>
  <c r="ED1281" i="4"/>
  <c r="ED1280" i="4"/>
  <c r="ED1279" i="4"/>
  <c r="ED1278" i="4"/>
  <c r="ED1277" i="4"/>
  <c r="ED1276" i="4"/>
  <c r="ED1275" i="4"/>
  <c r="ED1274" i="4"/>
  <c r="ED1273" i="4"/>
  <c r="ED1272" i="4"/>
  <c r="ED1271" i="4"/>
  <c r="ED1270" i="4"/>
  <c r="ED1269" i="4"/>
  <c r="ED1268" i="4"/>
  <c r="ED1267" i="4"/>
  <c r="ED1266" i="4"/>
  <c r="ED1265" i="4"/>
  <c r="ED1264" i="4"/>
  <c r="ED1263" i="4"/>
  <c r="ED1262" i="4"/>
  <c r="ED1261" i="4"/>
  <c r="ED1260" i="4"/>
  <c r="ED1259" i="4"/>
  <c r="ED1258" i="4"/>
  <c r="ED1257" i="4"/>
  <c r="ED1256" i="4"/>
  <c r="ED1255" i="4"/>
  <c r="ED1254" i="4"/>
  <c r="ED1253" i="4"/>
  <c r="ED1252" i="4"/>
  <c r="ED1251" i="4"/>
  <c r="ED1250" i="4"/>
  <c r="ED1249" i="4"/>
  <c r="ED1248" i="4"/>
  <c r="ED1247" i="4"/>
  <c r="ED1246" i="4"/>
  <c r="ED1245" i="4"/>
  <c r="ED1244" i="4"/>
  <c r="ED1243" i="4"/>
  <c r="ED1242" i="4"/>
  <c r="ED1241" i="4"/>
  <c r="ED1240" i="4"/>
  <c r="ED1239" i="4"/>
  <c r="ED1238" i="4"/>
  <c r="ED1237" i="4"/>
  <c r="ED1236" i="4"/>
  <c r="ED1235" i="4"/>
  <c r="ED1234" i="4"/>
  <c r="ED1233" i="4"/>
  <c r="ED1232" i="4"/>
  <c r="ED1231" i="4"/>
  <c r="ED1230" i="4"/>
  <c r="ED1229" i="4"/>
  <c r="ED1228" i="4"/>
  <c r="ED1227" i="4"/>
  <c r="ED1226" i="4"/>
  <c r="ED1225" i="4"/>
  <c r="ED1224" i="4"/>
  <c r="ED1223" i="4"/>
  <c r="ED1222" i="4"/>
  <c r="ED1221" i="4"/>
  <c r="ED1220" i="4"/>
  <c r="ED1219" i="4"/>
  <c r="ED1218" i="4"/>
  <c r="ED1217" i="4"/>
  <c r="ED1216" i="4"/>
  <c r="ED1215" i="4"/>
  <c r="ED1214" i="4"/>
  <c r="ED1213" i="4"/>
  <c r="ED1212" i="4"/>
  <c r="ED1211" i="4"/>
  <c r="ED1210" i="4"/>
  <c r="ED1209" i="4"/>
  <c r="ED1208" i="4"/>
  <c r="ED1207" i="4"/>
  <c r="ED1206" i="4"/>
  <c r="ED1205" i="4"/>
  <c r="ED1204" i="4"/>
  <c r="ED1203" i="4"/>
  <c r="ED1202" i="4"/>
  <c r="ED1201" i="4"/>
  <c r="ED1200" i="4"/>
  <c r="ED1199" i="4"/>
  <c r="ED1198" i="4"/>
  <c r="ED1197" i="4"/>
  <c r="ED1196" i="4"/>
  <c r="ED1195" i="4"/>
  <c r="ED1194" i="4"/>
  <c r="ED1193" i="4"/>
  <c r="ED1192" i="4"/>
  <c r="ED1191" i="4"/>
  <c r="ED1190" i="4"/>
  <c r="ED1189" i="4"/>
  <c r="ED1188" i="4"/>
  <c r="ED1187" i="4"/>
  <c r="ED1186" i="4"/>
  <c r="ED1185" i="4"/>
  <c r="ED1184" i="4"/>
  <c r="ED1183" i="4"/>
  <c r="ED1182" i="4"/>
  <c r="ED1181" i="4"/>
  <c r="ED1180" i="4"/>
  <c r="ED1179" i="4"/>
  <c r="ED1178" i="4"/>
  <c r="ED1177" i="4"/>
  <c r="ED1176" i="4"/>
  <c r="ED1175" i="4"/>
  <c r="ED1174" i="4"/>
  <c r="ED1173" i="4"/>
  <c r="ED1172" i="4"/>
  <c r="ED1171" i="4"/>
  <c r="ED1170" i="4"/>
  <c r="ED1169" i="4"/>
  <c r="ED1168" i="4"/>
  <c r="ED1167" i="4"/>
  <c r="ED1166" i="4"/>
  <c r="ED1165" i="4"/>
  <c r="ED1164" i="4"/>
  <c r="ED1163" i="4"/>
  <c r="ED1162" i="4"/>
  <c r="ED1161" i="4"/>
  <c r="ED1160" i="4"/>
  <c r="ED1159" i="4"/>
  <c r="ED1158" i="4"/>
  <c r="ED1157" i="4"/>
  <c r="ED1156" i="4"/>
  <c r="ED1155" i="4"/>
  <c r="ED1154" i="4"/>
  <c r="ED1153" i="4"/>
  <c r="ED1152" i="4"/>
  <c r="ED1151" i="4"/>
  <c r="ED1150" i="4"/>
  <c r="ED1149" i="4"/>
  <c r="ED1148" i="4"/>
  <c r="ED1147" i="4"/>
  <c r="ED1146" i="4"/>
  <c r="ED1145" i="4"/>
  <c r="ED1144" i="4"/>
  <c r="ED1143" i="4"/>
  <c r="ED1142" i="4"/>
  <c r="ED1141" i="4"/>
  <c r="ED1140" i="4"/>
  <c r="ED1139" i="4"/>
  <c r="ED1138" i="4"/>
  <c r="ED1137" i="4"/>
  <c r="ED1136" i="4"/>
  <c r="ED1135" i="4"/>
  <c r="ED1134" i="4"/>
  <c r="ED1133" i="4"/>
  <c r="ED1132" i="4"/>
  <c r="ED1131" i="4"/>
  <c r="ED1130" i="4"/>
  <c r="ED1129" i="4"/>
  <c r="ED1128" i="4"/>
  <c r="ED1127" i="4"/>
  <c r="ED1126" i="4"/>
  <c r="ED1125" i="4"/>
  <c r="ED1124" i="4"/>
  <c r="ED1123" i="4"/>
  <c r="ED1122" i="4"/>
  <c r="ED1121" i="4"/>
  <c r="ED1120" i="4"/>
  <c r="ED1119" i="4"/>
  <c r="ED1118" i="4"/>
  <c r="ED1117" i="4"/>
  <c r="ED1116" i="4"/>
  <c r="ED1115" i="4"/>
  <c r="ED1114" i="4"/>
  <c r="ED1113" i="4"/>
  <c r="ED1112" i="4"/>
  <c r="ED1111" i="4"/>
  <c r="ED1110" i="4"/>
  <c r="ED1109" i="4"/>
  <c r="ED1108" i="4"/>
  <c r="ED1107" i="4"/>
  <c r="ED1106" i="4"/>
  <c r="ED1105" i="4"/>
  <c r="ED1104" i="4"/>
  <c r="ED1103" i="4"/>
  <c r="ED1102" i="4"/>
  <c r="ED1101" i="4"/>
  <c r="ED1100" i="4"/>
  <c r="ED1099" i="4"/>
  <c r="ED1098" i="4"/>
  <c r="ED1097" i="4"/>
  <c r="ED1096" i="4"/>
  <c r="ED1095" i="4"/>
  <c r="ED1094" i="4"/>
  <c r="ED1093" i="4"/>
  <c r="ED1092" i="4"/>
  <c r="ED1091" i="4"/>
  <c r="ED1090" i="4"/>
  <c r="ED1089" i="4"/>
  <c r="ED1088" i="4"/>
  <c r="ED1087" i="4"/>
  <c r="ED1086" i="4"/>
  <c r="ED1085" i="4"/>
  <c r="ED1084" i="4"/>
  <c r="ED1083" i="4"/>
  <c r="ED1082" i="4"/>
  <c r="ED1081" i="4"/>
  <c r="ED1080" i="4"/>
  <c r="ED1079" i="4"/>
  <c r="ED1078" i="4"/>
  <c r="ED1077" i="4"/>
  <c r="ED1076" i="4"/>
  <c r="ED1075" i="4"/>
  <c r="ED1074" i="4"/>
  <c r="ED1073" i="4"/>
  <c r="ED1072" i="4"/>
  <c r="ED1071" i="4"/>
  <c r="ED1070" i="4"/>
  <c r="ED1069" i="4"/>
  <c r="ED1068" i="4"/>
  <c r="ED1067" i="4"/>
  <c r="ED1066" i="4"/>
  <c r="ED1065" i="4"/>
  <c r="ED1064" i="4"/>
  <c r="ED1063" i="4"/>
  <c r="ED1062" i="4"/>
  <c r="ED1061" i="4"/>
  <c r="ED1060" i="4"/>
  <c r="ED1059" i="4"/>
  <c r="ED1058" i="4"/>
  <c r="ED1057" i="4"/>
  <c r="ED1056" i="4"/>
  <c r="ED1055" i="4"/>
  <c r="ED1054" i="4"/>
  <c r="ED1053" i="4"/>
  <c r="ED1052" i="4"/>
  <c r="ED1051" i="4"/>
  <c r="ED1050" i="4"/>
  <c r="ED1049" i="4"/>
  <c r="ED1048" i="4"/>
  <c r="ED1047" i="4"/>
  <c r="ED1046" i="4"/>
  <c r="ED1045" i="4"/>
  <c r="ED1044" i="4"/>
  <c r="ED1043" i="4"/>
  <c r="ED1042" i="4"/>
  <c r="ED1041" i="4"/>
  <c r="ED1040" i="4"/>
  <c r="ED1039" i="4"/>
  <c r="ED1038" i="4"/>
  <c r="ED1037" i="4"/>
  <c r="ED1036" i="4"/>
  <c r="ED1035" i="4"/>
  <c r="ED1034" i="4"/>
  <c r="ED1033" i="4"/>
  <c r="ED1032" i="4"/>
  <c r="ED1031" i="4"/>
  <c r="ED1030" i="4"/>
  <c r="ED1029" i="4"/>
  <c r="ED1028" i="4"/>
  <c r="ED1027" i="4"/>
  <c r="ED1026" i="4"/>
  <c r="ED1025" i="4"/>
  <c r="ED1024" i="4"/>
  <c r="ED1023" i="4"/>
  <c r="ED1022" i="4"/>
  <c r="ED1021" i="4"/>
  <c r="ED1020" i="4"/>
  <c r="ED1019" i="4"/>
  <c r="ED1018" i="4"/>
  <c r="ED1017" i="4"/>
  <c r="ED1016" i="4"/>
  <c r="ED1015" i="4"/>
  <c r="ED1014" i="4"/>
  <c r="ED1013" i="4"/>
  <c r="ED1012" i="4"/>
  <c r="ED1011" i="4"/>
  <c r="ED1010" i="4"/>
  <c r="ED1009" i="4"/>
  <c r="ED1008" i="4"/>
  <c r="ED1007" i="4"/>
  <c r="ED1006" i="4"/>
  <c r="ED1005" i="4"/>
  <c r="ED1004" i="4"/>
  <c r="ED1003" i="4"/>
  <c r="ED1002" i="4"/>
  <c r="ED1001" i="4"/>
  <c r="ED1000" i="4"/>
  <c r="ED999" i="4"/>
  <c r="ED998" i="4"/>
  <c r="ED997" i="4"/>
  <c r="ED996" i="4"/>
  <c r="ED995" i="4"/>
  <c r="ED994" i="4"/>
  <c r="ED993" i="4"/>
  <c r="ED992" i="4"/>
  <c r="ED991" i="4"/>
  <c r="ED990" i="4"/>
  <c r="ED989" i="4"/>
  <c r="ED988" i="4"/>
  <c r="ED987" i="4"/>
  <c r="ED986" i="4"/>
  <c r="ED985" i="4"/>
  <c r="ED984" i="4"/>
  <c r="ED983" i="4"/>
  <c r="ED982" i="4"/>
  <c r="ED981" i="4"/>
  <c r="ED980" i="4"/>
  <c r="ED979" i="4"/>
  <c r="ED978" i="4"/>
  <c r="ED977" i="4"/>
  <c r="ED976" i="4"/>
  <c r="ED975" i="4"/>
  <c r="ED974" i="4"/>
  <c r="ED973" i="4"/>
  <c r="ED972" i="4"/>
  <c r="ED971" i="4"/>
  <c r="ED970" i="4"/>
  <c r="ED969" i="4"/>
  <c r="ED968" i="4"/>
  <c r="ED967" i="4"/>
  <c r="ED966" i="4"/>
  <c r="ED965" i="4"/>
  <c r="ED964" i="4"/>
  <c r="ED963" i="4"/>
  <c r="ED962" i="4"/>
  <c r="ED961" i="4"/>
  <c r="ED960" i="4"/>
  <c r="ED959" i="4"/>
  <c r="ED958" i="4"/>
  <c r="ED957" i="4"/>
  <c r="ED956" i="4"/>
  <c r="ED955" i="4"/>
  <c r="ED954" i="4"/>
  <c r="ED953" i="4"/>
  <c r="ED952" i="4"/>
  <c r="ED951" i="4"/>
  <c r="ED950" i="4"/>
  <c r="ED949" i="4"/>
  <c r="ED948" i="4"/>
  <c r="ED947" i="4"/>
  <c r="ED946" i="4"/>
  <c r="ED945" i="4"/>
  <c r="ED944" i="4"/>
  <c r="ED943" i="4"/>
  <c r="ED942" i="4"/>
  <c r="ED941" i="4"/>
  <c r="ED940" i="4"/>
  <c r="ED939" i="4"/>
  <c r="ED938" i="4"/>
  <c r="ED937" i="4"/>
  <c r="ED936" i="4"/>
  <c r="ED935" i="4"/>
  <c r="ED934" i="4"/>
  <c r="ED933" i="4"/>
  <c r="ED932" i="4"/>
  <c r="ED931" i="4"/>
  <c r="ED930" i="4"/>
  <c r="ED929" i="4"/>
  <c r="ED928" i="4"/>
  <c r="ED927" i="4"/>
  <c r="ED926" i="4"/>
  <c r="ED925" i="4"/>
  <c r="ED924" i="4"/>
  <c r="ED923" i="4"/>
  <c r="ED922" i="4"/>
  <c r="ED921" i="4"/>
  <c r="ED920" i="4"/>
  <c r="ED919" i="4"/>
  <c r="ED918" i="4"/>
  <c r="ED917" i="4"/>
  <c r="ED916" i="4"/>
  <c r="ED915" i="4"/>
  <c r="ED914" i="4"/>
  <c r="ED913" i="4"/>
  <c r="ED912" i="4"/>
  <c r="ED911" i="4"/>
  <c r="ED910" i="4"/>
  <c r="ED909" i="4"/>
  <c r="ED908" i="4"/>
  <c r="ED907" i="4"/>
  <c r="ED906" i="4"/>
  <c r="ED905" i="4"/>
  <c r="ED904" i="4"/>
  <c r="ED903" i="4"/>
  <c r="ED902" i="4"/>
  <c r="ED901" i="4"/>
  <c r="ED900" i="4"/>
  <c r="ED899" i="4"/>
  <c r="ED898" i="4"/>
  <c r="ED897" i="4"/>
  <c r="ED896" i="4"/>
  <c r="ED895" i="4"/>
  <c r="ED894" i="4"/>
  <c r="ED893" i="4"/>
  <c r="ED892" i="4"/>
  <c r="ED891" i="4"/>
  <c r="ED890" i="4"/>
  <c r="ED889" i="4"/>
  <c r="ED888" i="4"/>
  <c r="ED887" i="4"/>
  <c r="ED886" i="4"/>
  <c r="ED885" i="4"/>
  <c r="ED884" i="4"/>
  <c r="ED883" i="4"/>
  <c r="ED882" i="4"/>
  <c r="ED881" i="4"/>
  <c r="ED880" i="4"/>
  <c r="ED879" i="4"/>
  <c r="ED878" i="4"/>
  <c r="ED877" i="4"/>
  <c r="ED876" i="4"/>
  <c r="ED875" i="4"/>
  <c r="ED874" i="4"/>
  <c r="ED873" i="4"/>
  <c r="ED872" i="4"/>
  <c r="ED871" i="4"/>
  <c r="ED870" i="4"/>
  <c r="ED869" i="4"/>
  <c r="ED868" i="4"/>
  <c r="ED867" i="4"/>
  <c r="ED866" i="4"/>
  <c r="ED865" i="4"/>
  <c r="ED864" i="4"/>
  <c r="ED863" i="4"/>
  <c r="ED862" i="4"/>
  <c r="ED861" i="4"/>
  <c r="ED860" i="4"/>
  <c r="ED859" i="4"/>
  <c r="ED858" i="4"/>
  <c r="ED857" i="4"/>
  <c r="ED856" i="4"/>
  <c r="ED855" i="4"/>
  <c r="ED854" i="4"/>
  <c r="ED853" i="4"/>
  <c r="ED852" i="4"/>
  <c r="ED851" i="4"/>
  <c r="ED850" i="4"/>
  <c r="ED849" i="4"/>
  <c r="ED848" i="4"/>
  <c r="ED847" i="4"/>
  <c r="ED846" i="4"/>
  <c r="ED845" i="4"/>
  <c r="ED844" i="4"/>
  <c r="ED843" i="4"/>
  <c r="ED842" i="4"/>
  <c r="ED841" i="4"/>
  <c r="ED840" i="4"/>
  <c r="ED839" i="4"/>
  <c r="ED838" i="4"/>
  <c r="ED837" i="4"/>
  <c r="ED836" i="4"/>
  <c r="ED835" i="4"/>
  <c r="ED834" i="4"/>
  <c r="ED833" i="4"/>
  <c r="ED832" i="4"/>
  <c r="ED831" i="4"/>
  <c r="ED830" i="4"/>
  <c r="ED829" i="4"/>
  <c r="ED828" i="4"/>
  <c r="ED827" i="4"/>
  <c r="ED826" i="4"/>
  <c r="ED825" i="4"/>
  <c r="ED824" i="4"/>
  <c r="AT2" i="4"/>
  <c r="AV2" i="4" a="1"/>
  <c r="AV2" i="4"/>
  <c r="AT3" i="4"/>
  <c r="AV3" i="4" a="1"/>
  <c r="AV3" i="4"/>
  <c r="DZ8" i="4"/>
  <c r="DZ9" i="4"/>
  <c r="DZ10" i="4"/>
  <c r="DZ11" i="4"/>
  <c r="DZ12" i="4"/>
  <c r="DZ13" i="4"/>
  <c r="DZ14" i="4"/>
  <c r="DZ15" i="4"/>
  <c r="DZ16" i="4"/>
  <c r="DZ17" i="4"/>
  <c r="DZ18" i="4"/>
  <c r="DZ19" i="4"/>
  <c r="DZ20" i="4"/>
  <c r="DZ21" i="4"/>
  <c r="DZ22" i="4"/>
  <c r="DZ23" i="4"/>
  <c r="DZ24" i="4"/>
  <c r="DZ25" i="4"/>
  <c r="DZ26" i="4"/>
  <c r="DZ27" i="4"/>
  <c r="DZ28" i="4"/>
  <c r="DZ29" i="4"/>
  <c r="DZ30" i="4"/>
  <c r="DZ31" i="4"/>
  <c r="DZ32" i="4"/>
  <c r="DZ33" i="4"/>
  <c r="DZ34" i="4"/>
  <c r="DZ35" i="4"/>
  <c r="DZ36" i="4"/>
  <c r="DZ37" i="4"/>
  <c r="DZ38" i="4"/>
  <c r="DZ39" i="4"/>
  <c r="DZ40" i="4"/>
  <c r="DZ41" i="4"/>
  <c r="DZ42" i="4"/>
  <c r="DZ43" i="4"/>
  <c r="DZ44" i="4"/>
  <c r="DZ45" i="4"/>
  <c r="DZ46" i="4"/>
  <c r="DZ47" i="4"/>
  <c r="DZ48" i="4"/>
  <c r="DZ49" i="4"/>
  <c r="DZ50" i="4"/>
  <c r="DZ51" i="4"/>
  <c r="DZ52" i="4"/>
  <c r="DZ53" i="4"/>
  <c r="DZ54" i="4"/>
  <c r="DZ55" i="4"/>
  <c r="DZ56" i="4"/>
  <c r="DZ57" i="4"/>
  <c r="DZ58" i="4"/>
  <c r="DZ59" i="4"/>
  <c r="DZ60" i="4"/>
  <c r="DZ61" i="4"/>
  <c r="DZ62" i="4"/>
  <c r="DZ63" i="4"/>
  <c r="DZ64" i="4"/>
  <c r="DZ65" i="4"/>
  <c r="DZ66" i="4"/>
  <c r="DZ67" i="4"/>
  <c r="DZ68" i="4"/>
  <c r="DZ69" i="4"/>
  <c r="DZ70" i="4"/>
  <c r="DZ71" i="4"/>
  <c r="DZ72" i="4"/>
  <c r="DZ73" i="4"/>
  <c r="DZ74" i="4"/>
  <c r="DZ75" i="4"/>
  <c r="DZ76" i="4"/>
  <c r="DZ77" i="4"/>
  <c r="DZ78" i="4"/>
  <c r="DZ79" i="4"/>
  <c r="DZ80" i="4"/>
  <c r="DZ81" i="4"/>
  <c r="DZ82" i="4"/>
  <c r="DZ83" i="4"/>
  <c r="DZ84" i="4"/>
  <c r="DZ85" i="4"/>
  <c r="DZ86" i="4"/>
  <c r="DZ87" i="4"/>
  <c r="DZ88" i="4"/>
  <c r="DZ89" i="4"/>
  <c r="DZ90" i="4"/>
  <c r="DZ91" i="4"/>
  <c r="DZ92" i="4"/>
  <c r="DZ93" i="4"/>
  <c r="DZ94" i="4"/>
  <c r="DZ95" i="4"/>
  <c r="DZ96" i="4"/>
  <c r="DZ97" i="4"/>
  <c r="DZ98" i="4"/>
  <c r="DZ99" i="4"/>
  <c r="DZ100" i="4"/>
  <c r="DZ101" i="4"/>
  <c r="DZ102" i="4"/>
  <c r="DZ103" i="4"/>
  <c r="DZ104" i="4"/>
  <c r="DZ105" i="4"/>
  <c r="DZ106" i="4"/>
  <c r="DZ107" i="4"/>
  <c r="DZ108" i="4"/>
  <c r="DZ109" i="4"/>
  <c r="DZ110" i="4"/>
  <c r="DZ111" i="4"/>
  <c r="DZ112" i="4"/>
  <c r="DZ113" i="4"/>
  <c r="DZ114" i="4"/>
  <c r="DZ115" i="4"/>
  <c r="DZ116" i="4"/>
  <c r="DZ117" i="4"/>
  <c r="DZ118" i="4"/>
  <c r="DZ119" i="4"/>
  <c r="DZ120" i="4"/>
  <c r="DZ121" i="4"/>
  <c r="DZ122" i="4"/>
  <c r="DZ123" i="4"/>
  <c r="DZ124" i="4"/>
  <c r="DZ125" i="4"/>
  <c r="DZ126" i="4"/>
  <c r="DZ127" i="4"/>
  <c r="DZ128" i="4"/>
  <c r="DZ129" i="4"/>
  <c r="DZ130" i="4"/>
  <c r="DZ131" i="4"/>
  <c r="DZ132" i="4"/>
  <c r="DZ133" i="4"/>
  <c r="DZ134" i="4"/>
  <c r="DZ135" i="4"/>
  <c r="DZ136" i="4"/>
  <c r="DZ137" i="4"/>
  <c r="DZ138" i="4"/>
  <c r="DZ139" i="4"/>
  <c r="DZ140" i="4"/>
  <c r="DZ141" i="4"/>
  <c r="DZ142" i="4"/>
  <c r="DZ143" i="4"/>
  <c r="DZ144" i="4"/>
  <c r="DZ145" i="4"/>
  <c r="DZ146" i="4"/>
  <c r="DZ147" i="4"/>
  <c r="DZ148" i="4"/>
  <c r="DZ149" i="4"/>
  <c r="DZ150" i="4"/>
  <c r="DZ151" i="4"/>
  <c r="DZ152" i="4"/>
  <c r="DZ153" i="4"/>
  <c r="DZ154" i="4"/>
  <c r="DZ155" i="4"/>
  <c r="DZ156" i="4"/>
  <c r="DZ157" i="4"/>
  <c r="DZ158" i="4"/>
  <c r="DZ159" i="4"/>
  <c r="DZ160" i="4"/>
  <c r="DZ161" i="4"/>
  <c r="DZ162" i="4"/>
  <c r="DZ163" i="4"/>
  <c r="DZ164" i="4"/>
  <c r="DZ165" i="4"/>
  <c r="DZ166" i="4"/>
  <c r="DZ167" i="4"/>
  <c r="DZ168" i="4"/>
  <c r="DZ169" i="4"/>
  <c r="DZ170" i="4"/>
  <c r="DZ171" i="4"/>
  <c r="DZ172" i="4"/>
  <c r="DZ173" i="4"/>
  <c r="DZ174" i="4"/>
  <c r="DZ175" i="4"/>
  <c r="DZ176" i="4"/>
  <c r="DZ177" i="4"/>
  <c r="DZ178" i="4"/>
  <c r="DZ179" i="4"/>
  <c r="DZ180" i="4"/>
  <c r="DZ181" i="4"/>
  <c r="DZ182" i="4"/>
  <c r="DZ183" i="4"/>
  <c r="DZ184" i="4"/>
  <c r="DZ185" i="4"/>
  <c r="DZ186" i="4"/>
  <c r="DZ187" i="4"/>
  <c r="DZ188" i="4"/>
  <c r="DZ189" i="4"/>
  <c r="DZ190" i="4"/>
  <c r="DZ191" i="4"/>
  <c r="DZ192" i="4"/>
  <c r="DZ193" i="4"/>
  <c r="DZ194" i="4"/>
  <c r="DZ195" i="4"/>
  <c r="DZ196" i="4"/>
  <c r="DZ197" i="4"/>
  <c r="DZ198" i="4"/>
  <c r="DZ199" i="4"/>
  <c r="DZ200" i="4"/>
  <c r="DZ201" i="4"/>
  <c r="DZ202" i="4"/>
  <c r="DZ203" i="4"/>
  <c r="DZ204" i="4"/>
  <c r="DZ205" i="4"/>
  <c r="DZ206" i="4"/>
  <c r="DZ207" i="4"/>
  <c r="DZ208" i="4"/>
  <c r="DZ209" i="4"/>
  <c r="DZ210" i="4"/>
  <c r="DZ211" i="4"/>
  <c r="DZ212" i="4"/>
  <c r="DZ213" i="4"/>
  <c r="DZ214" i="4"/>
  <c r="DZ215" i="4"/>
  <c r="DZ216" i="4"/>
  <c r="DZ217" i="4"/>
  <c r="DZ218" i="4"/>
  <c r="DZ219" i="4"/>
  <c r="DZ220" i="4"/>
  <c r="DZ221" i="4"/>
  <c r="DZ222" i="4"/>
  <c r="DZ223" i="4"/>
  <c r="DZ224" i="4"/>
  <c r="DZ225" i="4"/>
  <c r="DZ226" i="4"/>
  <c r="DZ227" i="4"/>
  <c r="DZ228" i="4"/>
  <c r="DZ229" i="4"/>
  <c r="DZ230" i="4"/>
  <c r="DZ231" i="4"/>
  <c r="DZ232" i="4"/>
  <c r="DZ233" i="4"/>
  <c r="DZ234" i="4"/>
  <c r="DZ235" i="4"/>
  <c r="DZ236" i="4"/>
  <c r="DZ237" i="4"/>
  <c r="DZ238" i="4"/>
  <c r="DZ239" i="4"/>
  <c r="DZ240" i="4"/>
  <c r="DZ241" i="4"/>
  <c r="DZ242" i="4"/>
  <c r="DZ243" i="4"/>
  <c r="DZ244" i="4"/>
  <c r="DZ245" i="4"/>
  <c r="DZ246" i="4"/>
  <c r="DZ247" i="4"/>
  <c r="DZ248" i="4"/>
  <c r="DZ249" i="4"/>
  <c r="DZ250" i="4"/>
  <c r="DZ251" i="4"/>
  <c r="DZ252" i="4"/>
  <c r="DZ253" i="4"/>
  <c r="DZ254" i="4"/>
  <c r="DZ255" i="4"/>
  <c r="DZ256" i="4"/>
  <c r="DZ257" i="4"/>
  <c r="DZ258" i="4"/>
  <c r="DZ259" i="4"/>
  <c r="DZ260" i="4"/>
  <c r="DZ261" i="4"/>
  <c r="DZ262" i="4"/>
  <c r="DZ263" i="4"/>
  <c r="DZ264" i="4"/>
  <c r="DZ265" i="4"/>
  <c r="DZ266" i="4"/>
  <c r="DZ267" i="4"/>
  <c r="DZ268" i="4"/>
  <c r="DZ269" i="4"/>
  <c r="DZ270" i="4"/>
  <c r="DZ271" i="4"/>
  <c r="DZ272" i="4"/>
  <c r="DZ273" i="4"/>
  <c r="DZ274" i="4"/>
  <c r="DZ275" i="4"/>
  <c r="DZ276" i="4"/>
  <c r="DZ277" i="4"/>
  <c r="DZ278" i="4"/>
  <c r="DZ279" i="4"/>
  <c r="DZ280" i="4"/>
  <c r="DZ281" i="4"/>
  <c r="DZ282" i="4"/>
  <c r="DZ283" i="4"/>
  <c r="DZ284" i="4"/>
  <c r="DZ285" i="4"/>
  <c r="DZ286" i="4"/>
  <c r="DZ287" i="4"/>
  <c r="DZ288" i="4"/>
  <c r="DZ289" i="4"/>
  <c r="DZ290" i="4"/>
  <c r="DZ291" i="4"/>
  <c r="DZ292" i="4"/>
  <c r="DZ293" i="4"/>
  <c r="DZ294" i="4"/>
  <c r="DZ295" i="4"/>
  <c r="DZ296" i="4"/>
  <c r="DZ297" i="4"/>
  <c r="DZ298" i="4"/>
  <c r="DZ299" i="4"/>
  <c r="DZ300" i="4"/>
  <c r="DZ301" i="4"/>
  <c r="DZ302" i="4"/>
  <c r="DZ303" i="4"/>
  <c r="DZ304" i="4"/>
  <c r="DZ305" i="4"/>
  <c r="DZ306" i="4"/>
  <c r="DZ307" i="4"/>
  <c r="DZ308" i="4"/>
  <c r="DZ309" i="4"/>
  <c r="DZ310" i="4"/>
  <c r="DZ311" i="4"/>
  <c r="DZ312" i="4"/>
  <c r="DZ313" i="4"/>
  <c r="DZ314" i="4"/>
  <c r="DZ315" i="4"/>
  <c r="DZ316" i="4"/>
  <c r="DZ317" i="4"/>
  <c r="DZ318" i="4"/>
  <c r="DZ319" i="4"/>
  <c r="DZ320" i="4"/>
  <c r="DZ321" i="4"/>
  <c r="DZ322" i="4"/>
  <c r="DZ323" i="4"/>
  <c r="DZ324" i="4"/>
  <c r="DZ325" i="4"/>
  <c r="DZ326" i="4"/>
  <c r="DZ327" i="4"/>
  <c r="DZ328" i="4"/>
  <c r="DZ329" i="4"/>
  <c r="DZ330" i="4"/>
  <c r="DZ331" i="4"/>
  <c r="DZ332" i="4"/>
  <c r="DZ333" i="4"/>
  <c r="DZ334" i="4"/>
  <c r="DZ335" i="4"/>
  <c r="DZ336" i="4"/>
  <c r="DZ337" i="4"/>
  <c r="DZ338" i="4"/>
  <c r="DZ339" i="4"/>
  <c r="DZ340" i="4"/>
  <c r="DZ341" i="4"/>
  <c r="DZ342" i="4"/>
  <c r="DZ343" i="4"/>
  <c r="DZ344" i="4"/>
  <c r="DZ345" i="4"/>
  <c r="DZ346" i="4"/>
  <c r="DZ347" i="4"/>
  <c r="DZ348" i="4"/>
  <c r="DZ349" i="4"/>
  <c r="DZ350" i="4"/>
  <c r="DZ351" i="4"/>
  <c r="DZ352" i="4"/>
  <c r="DZ353" i="4"/>
  <c r="DZ354" i="4"/>
  <c r="DZ355" i="4"/>
  <c r="DZ356" i="4"/>
  <c r="DZ357" i="4"/>
  <c r="DZ358" i="4"/>
  <c r="DZ359" i="4"/>
  <c r="DZ360" i="4"/>
  <c r="DZ361" i="4"/>
  <c r="DZ362" i="4"/>
  <c r="DZ363" i="4"/>
  <c r="DZ364" i="4"/>
  <c r="DZ365" i="4"/>
  <c r="DZ366" i="4"/>
  <c r="DZ367" i="4"/>
  <c r="DZ368" i="4"/>
  <c r="DZ369" i="4"/>
  <c r="DZ370" i="4"/>
  <c r="DZ371" i="4"/>
  <c r="DZ372" i="4"/>
  <c r="DZ373" i="4"/>
  <c r="DZ374" i="4"/>
  <c r="DZ375" i="4"/>
  <c r="DZ376" i="4"/>
  <c r="DZ377" i="4"/>
  <c r="DZ378" i="4"/>
  <c r="DZ379" i="4"/>
  <c r="DZ380" i="4"/>
  <c r="DZ381" i="4"/>
  <c r="DZ382" i="4"/>
  <c r="DZ383" i="4"/>
  <c r="DZ384" i="4"/>
  <c r="DZ385" i="4"/>
  <c r="DZ386" i="4"/>
  <c r="DZ387" i="4"/>
  <c r="DZ388" i="4"/>
  <c r="DZ389" i="4"/>
  <c r="DZ390" i="4"/>
  <c r="DZ391" i="4"/>
  <c r="DZ392" i="4"/>
  <c r="DZ393" i="4"/>
  <c r="DZ394" i="4"/>
  <c r="DZ395" i="4"/>
  <c r="DZ396" i="4"/>
  <c r="DZ397" i="4"/>
  <c r="DZ398" i="4"/>
  <c r="DZ399" i="4"/>
  <c r="DZ400" i="4"/>
  <c r="DZ401" i="4"/>
  <c r="DZ402" i="4"/>
  <c r="DZ403" i="4"/>
  <c r="DZ404" i="4"/>
  <c r="DZ405" i="4"/>
  <c r="DZ406" i="4"/>
  <c r="DZ407" i="4"/>
  <c r="DZ408" i="4"/>
  <c r="DZ409" i="4"/>
  <c r="DZ410" i="4"/>
  <c r="DZ411" i="4"/>
  <c r="DZ412" i="4"/>
  <c r="DZ413" i="4"/>
  <c r="DZ414" i="4"/>
  <c r="DZ415" i="4"/>
  <c r="DZ416" i="4"/>
  <c r="DZ417" i="4"/>
  <c r="DZ418" i="4"/>
  <c r="DZ419" i="4"/>
  <c r="DZ420" i="4"/>
  <c r="DZ421" i="4"/>
  <c r="DZ422" i="4"/>
  <c r="DZ423" i="4"/>
  <c r="DZ424" i="4"/>
  <c r="DZ425" i="4"/>
  <c r="DZ426" i="4"/>
  <c r="DZ427" i="4"/>
  <c r="DZ428" i="4"/>
  <c r="DZ429" i="4"/>
  <c r="DZ430" i="4"/>
  <c r="DZ431" i="4"/>
  <c r="DZ432" i="4"/>
  <c r="DZ433" i="4"/>
  <c r="DZ434" i="4"/>
  <c r="DZ435" i="4"/>
  <c r="DZ436" i="4"/>
  <c r="DZ437" i="4"/>
  <c r="DZ438" i="4"/>
  <c r="DZ439" i="4"/>
  <c r="DZ440" i="4"/>
  <c r="DZ441" i="4"/>
  <c r="DZ442" i="4"/>
  <c r="DZ443" i="4"/>
  <c r="DZ444" i="4"/>
  <c r="DZ445" i="4"/>
  <c r="DZ446" i="4"/>
  <c r="DZ447" i="4"/>
  <c r="DZ448" i="4"/>
  <c r="DZ449" i="4"/>
  <c r="DZ450" i="4"/>
  <c r="DZ451" i="4"/>
  <c r="DZ452" i="4"/>
  <c r="DZ453" i="4"/>
  <c r="DZ454" i="4"/>
  <c r="DZ455" i="4"/>
  <c r="DZ456" i="4"/>
  <c r="DZ457" i="4"/>
  <c r="DZ458" i="4"/>
  <c r="DZ459" i="4"/>
  <c r="DZ460" i="4"/>
  <c r="DZ461" i="4"/>
  <c r="DZ462" i="4"/>
  <c r="DZ463" i="4"/>
  <c r="DZ464" i="4"/>
  <c r="DZ465" i="4"/>
  <c r="DZ466" i="4"/>
  <c r="DZ467" i="4"/>
  <c r="DZ468" i="4"/>
  <c r="DZ469" i="4"/>
  <c r="DZ470" i="4"/>
  <c r="DZ471" i="4"/>
  <c r="DZ472" i="4"/>
  <c r="DZ473" i="4"/>
  <c r="DZ474" i="4"/>
  <c r="DZ475" i="4"/>
  <c r="DZ476" i="4"/>
  <c r="DZ477" i="4"/>
  <c r="DZ478" i="4"/>
  <c r="DZ479" i="4"/>
  <c r="DZ480" i="4"/>
  <c r="DZ481" i="4"/>
  <c r="DZ482" i="4"/>
  <c r="DZ483" i="4"/>
  <c r="DZ484" i="4"/>
  <c r="DZ485" i="4"/>
  <c r="DZ486" i="4"/>
  <c r="DZ487" i="4"/>
  <c r="DZ488" i="4"/>
  <c r="DZ489" i="4"/>
  <c r="DZ490" i="4"/>
  <c r="DZ491" i="4"/>
  <c r="DZ492" i="4"/>
  <c r="DZ493" i="4"/>
  <c r="DZ494" i="4"/>
  <c r="DZ495" i="4"/>
  <c r="DZ496" i="4"/>
  <c r="DZ497" i="4"/>
  <c r="DZ498" i="4"/>
  <c r="DZ499" i="4"/>
  <c r="DZ500" i="4"/>
  <c r="DZ501" i="4"/>
  <c r="DZ502" i="4"/>
  <c r="DZ503" i="4"/>
  <c r="DZ504" i="4"/>
  <c r="DZ505" i="4"/>
  <c r="DZ506" i="4"/>
  <c r="DZ507" i="4"/>
  <c r="DZ508" i="4"/>
  <c r="DZ509" i="4"/>
  <c r="DZ510" i="4"/>
  <c r="DZ511" i="4"/>
  <c r="DZ512" i="4"/>
  <c r="DZ513" i="4"/>
  <c r="DZ514" i="4"/>
  <c r="DZ515" i="4"/>
  <c r="DZ516" i="4"/>
  <c r="DZ517" i="4"/>
  <c r="DZ518" i="4"/>
  <c r="DZ519" i="4"/>
  <c r="DZ520" i="4"/>
  <c r="DZ521" i="4"/>
  <c r="DZ522" i="4"/>
  <c r="DZ523" i="4"/>
  <c r="DZ524" i="4"/>
  <c r="DZ525" i="4"/>
  <c r="DZ526" i="4"/>
  <c r="DZ527" i="4"/>
  <c r="DZ528" i="4"/>
  <c r="DZ529" i="4"/>
  <c r="DZ530" i="4"/>
  <c r="DZ531" i="4"/>
  <c r="DZ532" i="4"/>
  <c r="DZ533" i="4"/>
  <c r="DZ534" i="4"/>
  <c r="DZ535" i="4"/>
  <c r="DZ536" i="4"/>
  <c r="DZ537" i="4"/>
  <c r="DZ538" i="4"/>
  <c r="DZ539" i="4"/>
  <c r="DZ540" i="4"/>
  <c r="DZ541" i="4"/>
  <c r="DZ542" i="4"/>
  <c r="DZ543" i="4"/>
  <c r="DZ544" i="4"/>
  <c r="DZ545" i="4"/>
  <c r="DZ546" i="4"/>
  <c r="DZ547" i="4"/>
  <c r="DZ548" i="4"/>
  <c r="DZ549" i="4"/>
  <c r="DZ550" i="4"/>
  <c r="DZ551" i="4"/>
  <c r="DZ552" i="4"/>
  <c r="DZ553" i="4"/>
  <c r="DZ554" i="4"/>
  <c r="DZ555" i="4"/>
  <c r="DZ556" i="4"/>
  <c r="DZ557" i="4"/>
  <c r="DZ558" i="4"/>
  <c r="DZ559" i="4"/>
  <c r="DZ560" i="4"/>
  <c r="DZ561" i="4"/>
  <c r="DZ562" i="4"/>
  <c r="DZ563" i="4"/>
  <c r="DZ564" i="4"/>
  <c r="DZ565" i="4"/>
  <c r="DZ566" i="4"/>
  <c r="DZ567" i="4"/>
  <c r="DZ568" i="4"/>
  <c r="DZ569" i="4"/>
  <c r="DZ570" i="4"/>
  <c r="DZ571" i="4"/>
  <c r="DZ572" i="4"/>
  <c r="DZ573" i="4"/>
  <c r="DZ574" i="4"/>
  <c r="DZ575" i="4"/>
  <c r="DZ576" i="4"/>
  <c r="DZ577" i="4"/>
  <c r="DZ578" i="4"/>
  <c r="DZ579" i="4"/>
  <c r="DZ580" i="4"/>
  <c r="DZ581" i="4"/>
  <c r="DZ582" i="4"/>
  <c r="DZ583" i="4"/>
  <c r="DZ584" i="4"/>
  <c r="DZ585" i="4"/>
  <c r="DZ586" i="4"/>
  <c r="DZ587" i="4"/>
  <c r="DZ588" i="4"/>
  <c r="DZ589" i="4"/>
  <c r="DZ590" i="4"/>
  <c r="DZ591" i="4"/>
  <c r="DZ592" i="4"/>
  <c r="DZ593" i="4"/>
  <c r="DZ594" i="4"/>
  <c r="DZ595" i="4"/>
  <c r="DZ596" i="4"/>
  <c r="DZ597" i="4"/>
  <c r="DZ598" i="4"/>
  <c r="DZ599" i="4"/>
  <c r="DZ600" i="4"/>
  <c r="DZ601" i="4"/>
  <c r="DZ602" i="4"/>
  <c r="DZ603" i="4"/>
  <c r="DZ604" i="4"/>
  <c r="DZ605" i="4"/>
  <c r="DZ606" i="4"/>
  <c r="DZ607" i="4"/>
  <c r="DZ608" i="4"/>
  <c r="DZ609" i="4"/>
  <c r="DZ610" i="4"/>
  <c r="DZ611" i="4"/>
  <c r="DZ612" i="4"/>
  <c r="DZ613" i="4"/>
  <c r="DZ614" i="4"/>
  <c r="DZ615" i="4"/>
  <c r="DZ616" i="4"/>
  <c r="DZ617" i="4"/>
  <c r="DZ618" i="4"/>
  <c r="DZ619" i="4"/>
  <c r="DZ620" i="4"/>
  <c r="DZ621" i="4"/>
  <c r="DZ622" i="4"/>
  <c r="DZ623" i="4"/>
  <c r="DZ624" i="4"/>
  <c r="DZ625" i="4"/>
  <c r="DZ626" i="4"/>
  <c r="DZ627" i="4"/>
  <c r="DZ628" i="4"/>
  <c r="DZ629" i="4"/>
  <c r="DZ630" i="4"/>
  <c r="DZ631" i="4"/>
  <c r="DZ632" i="4"/>
  <c r="DZ633" i="4"/>
  <c r="DZ634" i="4"/>
  <c r="DZ635" i="4"/>
  <c r="DZ636" i="4"/>
  <c r="DZ637" i="4"/>
  <c r="DZ638" i="4"/>
  <c r="DZ639" i="4"/>
  <c r="DZ640" i="4"/>
  <c r="DZ641" i="4"/>
  <c r="DZ642" i="4"/>
  <c r="DZ643" i="4"/>
  <c r="DZ644" i="4"/>
  <c r="DZ645" i="4"/>
  <c r="DZ646" i="4"/>
  <c r="DZ647" i="4"/>
  <c r="DZ648" i="4"/>
  <c r="DZ649" i="4"/>
  <c r="DZ650" i="4"/>
  <c r="DZ651" i="4"/>
  <c r="DZ652" i="4"/>
  <c r="DZ653" i="4"/>
  <c r="DZ654" i="4"/>
  <c r="DZ655" i="4"/>
  <c r="DZ656" i="4"/>
  <c r="DZ657" i="4"/>
  <c r="DZ658" i="4"/>
  <c r="DZ659" i="4"/>
  <c r="DZ660" i="4"/>
  <c r="DZ661" i="4"/>
  <c r="DZ662" i="4"/>
  <c r="DZ663" i="4"/>
  <c r="DZ664" i="4"/>
  <c r="DZ665" i="4"/>
  <c r="DZ666" i="4"/>
  <c r="DZ667" i="4"/>
  <c r="DZ668" i="4"/>
  <c r="DZ669" i="4"/>
  <c r="DZ670" i="4"/>
  <c r="DZ671" i="4"/>
  <c r="DZ672" i="4"/>
  <c r="DZ673" i="4"/>
  <c r="DZ674" i="4"/>
  <c r="DZ675" i="4"/>
  <c r="DZ676" i="4"/>
  <c r="DZ677" i="4"/>
  <c r="DZ678" i="4"/>
  <c r="DZ679" i="4"/>
  <c r="DZ680" i="4"/>
  <c r="DZ681" i="4"/>
  <c r="DZ682" i="4"/>
  <c r="DZ683" i="4"/>
  <c r="DZ684" i="4"/>
  <c r="DZ685" i="4"/>
  <c r="DZ686" i="4"/>
  <c r="DZ687" i="4"/>
  <c r="DZ688" i="4"/>
  <c r="DZ689" i="4"/>
  <c r="DZ690" i="4"/>
  <c r="DZ691" i="4"/>
  <c r="DZ692" i="4"/>
  <c r="DZ693" i="4"/>
  <c r="DZ694" i="4"/>
  <c r="DZ695" i="4"/>
  <c r="DZ696" i="4"/>
  <c r="DZ697" i="4"/>
  <c r="DZ698" i="4"/>
  <c r="DZ699" i="4"/>
  <c r="DZ700" i="4"/>
  <c r="DZ701" i="4"/>
  <c r="DZ702" i="4"/>
  <c r="DZ703" i="4"/>
  <c r="DZ704" i="4"/>
  <c r="DZ705" i="4"/>
  <c r="DZ706" i="4"/>
  <c r="DZ707" i="4"/>
  <c r="DZ708" i="4"/>
  <c r="DZ709" i="4"/>
  <c r="DZ710" i="4"/>
  <c r="DZ711" i="4"/>
  <c r="DZ712" i="4"/>
  <c r="DZ713" i="4"/>
  <c r="DZ714" i="4"/>
  <c r="DZ715" i="4"/>
  <c r="DZ716" i="4"/>
  <c r="DZ717" i="4"/>
  <c r="DZ718" i="4"/>
  <c r="DZ719" i="4"/>
  <c r="DZ720" i="4"/>
  <c r="DZ721" i="4"/>
  <c r="DZ722" i="4"/>
  <c r="DZ723" i="4"/>
  <c r="DZ724" i="4"/>
  <c r="DZ725" i="4"/>
  <c r="DZ726" i="4"/>
  <c r="DZ727" i="4"/>
  <c r="DZ728" i="4"/>
  <c r="DZ729" i="4"/>
  <c r="DZ730" i="4"/>
  <c r="DZ731" i="4"/>
  <c r="DZ732" i="4"/>
  <c r="DZ733" i="4"/>
  <c r="DZ734" i="4"/>
  <c r="DZ735" i="4"/>
  <c r="DZ736" i="4"/>
  <c r="DZ737" i="4"/>
  <c r="DZ738" i="4"/>
  <c r="DZ739" i="4"/>
  <c r="DZ740" i="4"/>
  <c r="DZ741" i="4"/>
  <c r="DZ742" i="4"/>
  <c r="DZ743" i="4"/>
  <c r="DZ744" i="4"/>
  <c r="DZ745" i="4"/>
  <c r="DZ746" i="4"/>
  <c r="DZ747" i="4"/>
  <c r="DZ748" i="4"/>
  <c r="DZ749" i="4"/>
  <c r="DZ750" i="4"/>
  <c r="DZ751" i="4"/>
  <c r="DZ752" i="4"/>
  <c r="DZ753" i="4"/>
  <c r="DZ754" i="4"/>
  <c r="DZ755" i="4"/>
  <c r="DZ756" i="4"/>
  <c r="DZ757" i="4"/>
  <c r="DZ758" i="4"/>
  <c r="DZ759" i="4"/>
  <c r="DZ760" i="4"/>
  <c r="DZ761" i="4"/>
  <c r="DZ762" i="4"/>
  <c r="DZ763" i="4"/>
  <c r="DZ764" i="4"/>
  <c r="DZ765" i="4"/>
  <c r="DZ766" i="4"/>
  <c r="DZ767" i="4"/>
  <c r="DZ768" i="4"/>
  <c r="DZ769" i="4"/>
  <c r="DZ770" i="4"/>
  <c r="DZ771" i="4"/>
  <c r="DZ772" i="4"/>
  <c r="DZ773" i="4"/>
  <c r="DZ774" i="4"/>
  <c r="DZ775" i="4"/>
  <c r="DZ776" i="4"/>
  <c r="DZ777" i="4"/>
  <c r="DZ778" i="4"/>
  <c r="DZ779" i="4"/>
  <c r="DZ780" i="4"/>
  <c r="DZ781" i="4"/>
  <c r="DZ782" i="4"/>
  <c r="DZ783" i="4"/>
  <c r="DZ784" i="4"/>
  <c r="DZ785" i="4"/>
  <c r="DZ786" i="4"/>
  <c r="DZ787" i="4"/>
  <c r="DZ788" i="4"/>
  <c r="DZ789" i="4"/>
  <c r="DZ790" i="4"/>
  <c r="DZ791" i="4"/>
  <c r="DZ792" i="4"/>
  <c r="DZ793" i="4"/>
  <c r="DZ794" i="4"/>
  <c r="DZ795" i="4"/>
  <c r="DZ796" i="4"/>
  <c r="DZ797" i="4"/>
  <c r="DZ798" i="4"/>
  <c r="DZ799" i="4"/>
  <c r="DZ800" i="4"/>
  <c r="DZ801" i="4"/>
  <c r="DZ802" i="4"/>
  <c r="DZ803" i="4"/>
  <c r="DZ804" i="4"/>
  <c r="DZ805" i="4"/>
  <c r="DZ806" i="4"/>
  <c r="DZ807" i="4"/>
  <c r="DZ808" i="4"/>
  <c r="DZ809" i="4"/>
  <c r="DZ810" i="4"/>
  <c r="DZ811" i="4"/>
  <c r="DZ812" i="4"/>
  <c r="DZ813" i="4"/>
  <c r="DZ814" i="4"/>
  <c r="DZ815" i="4"/>
  <c r="DZ816" i="4"/>
  <c r="DZ817" i="4"/>
  <c r="DZ818" i="4"/>
  <c r="DZ819" i="4"/>
  <c r="DZ820" i="4"/>
  <c r="DZ821" i="4"/>
  <c r="DZ822" i="4"/>
  <c r="DZ823" i="4"/>
  <c r="ED823" i="4"/>
  <c r="ED822" i="4"/>
  <c r="ED821" i="4"/>
  <c r="ED820" i="4"/>
  <c r="ED819" i="4"/>
  <c r="ED818" i="4"/>
  <c r="ED817" i="4"/>
  <c r="ED816" i="4"/>
  <c r="ED815" i="4"/>
  <c r="ED814" i="4"/>
  <c r="ED813" i="4"/>
  <c r="ED812" i="4"/>
  <c r="ED811" i="4"/>
  <c r="ED810" i="4"/>
  <c r="ED809" i="4"/>
  <c r="ED808" i="4"/>
  <c r="ED807" i="4"/>
  <c r="ED806" i="4"/>
  <c r="ED805" i="4"/>
  <c r="ED804" i="4"/>
  <c r="ED803" i="4"/>
  <c r="ED802" i="4"/>
  <c r="ED801" i="4"/>
  <c r="ED800" i="4"/>
  <c r="ED799" i="4"/>
  <c r="ED798" i="4"/>
  <c r="ED797" i="4"/>
  <c r="ED796" i="4"/>
  <c r="ED795" i="4"/>
  <c r="ED794" i="4"/>
  <c r="ED793" i="4"/>
  <c r="ED792" i="4"/>
  <c r="ED791" i="4"/>
  <c r="ED790" i="4"/>
  <c r="ED789" i="4"/>
  <c r="ED788" i="4"/>
  <c r="ED787" i="4"/>
  <c r="ED786" i="4"/>
  <c r="ED785" i="4"/>
  <c r="ED784" i="4"/>
  <c r="ED783" i="4"/>
  <c r="ED782" i="4"/>
  <c r="ED781" i="4"/>
  <c r="ED780" i="4"/>
  <c r="ED779" i="4"/>
  <c r="ED778" i="4"/>
  <c r="ED777" i="4"/>
  <c r="ED776" i="4"/>
  <c r="ED775" i="4"/>
  <c r="ED774" i="4"/>
  <c r="ED773" i="4"/>
  <c r="ED772" i="4"/>
  <c r="ED771" i="4"/>
  <c r="ED770" i="4"/>
  <c r="ED769" i="4"/>
  <c r="ED768" i="4"/>
  <c r="ED767" i="4"/>
  <c r="ED766" i="4"/>
  <c r="ED765" i="4"/>
  <c r="ED764" i="4"/>
  <c r="ED763" i="4"/>
  <c r="ED762" i="4"/>
  <c r="ED761" i="4"/>
  <c r="ED760" i="4"/>
  <c r="ED759" i="4"/>
  <c r="ED758" i="4"/>
  <c r="ED757" i="4"/>
  <c r="ED756" i="4"/>
  <c r="ED755" i="4"/>
  <c r="ED754" i="4"/>
  <c r="ED753" i="4"/>
  <c r="ED752" i="4"/>
  <c r="ED751" i="4"/>
  <c r="ED750" i="4"/>
  <c r="ED749" i="4"/>
  <c r="ED748" i="4"/>
  <c r="ED747" i="4"/>
  <c r="ED746" i="4"/>
  <c r="ED745" i="4"/>
  <c r="ED744" i="4"/>
  <c r="ED743" i="4"/>
  <c r="ED742" i="4"/>
  <c r="ED741" i="4"/>
  <c r="ED740" i="4"/>
  <c r="ED739" i="4"/>
  <c r="ED738" i="4"/>
  <c r="ED737" i="4"/>
  <c r="ED736" i="4"/>
  <c r="ED735" i="4"/>
  <c r="ED734" i="4"/>
  <c r="ED733" i="4"/>
  <c r="ED732" i="4"/>
  <c r="ED731" i="4"/>
  <c r="ED730" i="4"/>
  <c r="ED729" i="4"/>
  <c r="ED728" i="4"/>
  <c r="ED727" i="4"/>
  <c r="ED726" i="4"/>
  <c r="ED725" i="4"/>
  <c r="ED724" i="4"/>
  <c r="ED723" i="4"/>
  <c r="ED722" i="4"/>
  <c r="ED721" i="4"/>
  <c r="ED720" i="4"/>
  <c r="ED719" i="4"/>
  <c r="ED718" i="4"/>
  <c r="ED717" i="4"/>
  <c r="ED716" i="4"/>
  <c r="ED715" i="4"/>
  <c r="ED714" i="4"/>
  <c r="ED713" i="4"/>
  <c r="ED712" i="4"/>
  <c r="ED711" i="4"/>
  <c r="ED710" i="4"/>
  <c r="ED709" i="4"/>
  <c r="ED708" i="4"/>
  <c r="ED707" i="4"/>
  <c r="ED706" i="4"/>
  <c r="ED705" i="4"/>
  <c r="ED704" i="4"/>
  <c r="ED703" i="4"/>
  <c r="ED702" i="4"/>
  <c r="ED701" i="4"/>
  <c r="ED700" i="4"/>
  <c r="ED699" i="4"/>
  <c r="ED698" i="4"/>
  <c r="ED697" i="4"/>
  <c r="ED696" i="4"/>
  <c r="ED695" i="4"/>
  <c r="ED694" i="4"/>
  <c r="ED693" i="4"/>
  <c r="ED692" i="4"/>
  <c r="ED691" i="4"/>
  <c r="ED690" i="4"/>
  <c r="ED689" i="4"/>
  <c r="ED688" i="4"/>
  <c r="ED687" i="4"/>
  <c r="ED686" i="4"/>
  <c r="ED685" i="4"/>
  <c r="ED684" i="4"/>
  <c r="ED683" i="4"/>
  <c r="ED682" i="4"/>
  <c r="ED681" i="4"/>
  <c r="ED680" i="4"/>
  <c r="ED679" i="4"/>
  <c r="ED678" i="4"/>
  <c r="ED677" i="4"/>
  <c r="ED676" i="4"/>
  <c r="ED675" i="4"/>
  <c r="ED674" i="4"/>
  <c r="ED673" i="4"/>
  <c r="ED672" i="4"/>
  <c r="ED671" i="4"/>
  <c r="ED670" i="4"/>
  <c r="ED669" i="4"/>
  <c r="ED668" i="4"/>
  <c r="ED667" i="4"/>
  <c r="ED666" i="4"/>
  <c r="ED665" i="4"/>
  <c r="ED664" i="4"/>
  <c r="ED663" i="4"/>
  <c r="ED662" i="4"/>
  <c r="ED661" i="4"/>
  <c r="ED660" i="4"/>
  <c r="ED659" i="4"/>
  <c r="ED658" i="4"/>
  <c r="ED657" i="4"/>
  <c r="ED656" i="4"/>
  <c r="ED655" i="4"/>
  <c r="ED654" i="4"/>
  <c r="ED653" i="4"/>
  <c r="ED652" i="4"/>
  <c r="ED651" i="4"/>
  <c r="ED650" i="4"/>
  <c r="ED649" i="4"/>
  <c r="ED648" i="4"/>
  <c r="ED647" i="4"/>
  <c r="ED646" i="4"/>
  <c r="ED645" i="4"/>
  <c r="ED644" i="4"/>
  <c r="ED643" i="4"/>
  <c r="ED642" i="4"/>
  <c r="ED641" i="4"/>
  <c r="ED640" i="4"/>
  <c r="ED639" i="4"/>
  <c r="ED638" i="4"/>
  <c r="ED637" i="4"/>
  <c r="ED636" i="4"/>
  <c r="ED635" i="4"/>
  <c r="ED634" i="4"/>
  <c r="ED633" i="4"/>
  <c r="ED632" i="4"/>
  <c r="ED631" i="4"/>
  <c r="ED630" i="4"/>
  <c r="ED629" i="4"/>
  <c r="ED628" i="4"/>
  <c r="ED627" i="4"/>
  <c r="ED626" i="4"/>
  <c r="ED625" i="4"/>
  <c r="ED624" i="4"/>
  <c r="ED623" i="4"/>
  <c r="ED622" i="4"/>
  <c r="ED621" i="4"/>
  <c r="ED620" i="4"/>
  <c r="ED619" i="4"/>
  <c r="ED618" i="4"/>
  <c r="ED617" i="4"/>
  <c r="ED616" i="4"/>
  <c r="ED615" i="4"/>
  <c r="ED614" i="4"/>
  <c r="ED613" i="4"/>
  <c r="ED612" i="4"/>
  <c r="ED611" i="4"/>
  <c r="ED610" i="4"/>
  <c r="ED609" i="4"/>
  <c r="ED608" i="4"/>
  <c r="ED607" i="4"/>
  <c r="ED606" i="4"/>
  <c r="ED605" i="4"/>
  <c r="ED604" i="4"/>
  <c r="ED603" i="4"/>
  <c r="ED602" i="4"/>
  <c r="ED601" i="4"/>
  <c r="ED600" i="4"/>
  <c r="ED599" i="4"/>
  <c r="ED598" i="4"/>
  <c r="ED597" i="4"/>
  <c r="ED596" i="4"/>
  <c r="ED595" i="4"/>
  <c r="ED594" i="4"/>
  <c r="ED593" i="4"/>
  <c r="ED592" i="4"/>
  <c r="ED591" i="4"/>
  <c r="ED590" i="4"/>
  <c r="ED589" i="4"/>
  <c r="ED588" i="4"/>
  <c r="ED587" i="4"/>
  <c r="ED586" i="4"/>
  <c r="ED585" i="4"/>
  <c r="ED584" i="4"/>
  <c r="ED583" i="4"/>
  <c r="ED582" i="4"/>
  <c r="ED581" i="4"/>
  <c r="ED580" i="4"/>
  <c r="ED579" i="4"/>
  <c r="ED578" i="4"/>
  <c r="ED577" i="4"/>
  <c r="ED576" i="4"/>
  <c r="ED575" i="4"/>
  <c r="ED574" i="4"/>
  <c r="ED573" i="4"/>
  <c r="ED572" i="4"/>
  <c r="ED571" i="4"/>
  <c r="ED570" i="4"/>
  <c r="ED569" i="4"/>
  <c r="ED568" i="4"/>
  <c r="ED567" i="4"/>
  <c r="ED566" i="4"/>
  <c r="ED565" i="4"/>
  <c r="ED564" i="4"/>
  <c r="ED563" i="4"/>
  <c r="ED562" i="4"/>
  <c r="ED561" i="4"/>
  <c r="ED560" i="4"/>
  <c r="ED559" i="4"/>
  <c r="ED558" i="4"/>
  <c r="ED557" i="4"/>
  <c r="ED556" i="4"/>
  <c r="ED555" i="4"/>
  <c r="ED554" i="4"/>
  <c r="ED553" i="4"/>
  <c r="ED552" i="4"/>
  <c r="ED551" i="4"/>
  <c r="ED550" i="4"/>
  <c r="ED549" i="4"/>
  <c r="ED548" i="4"/>
  <c r="ED547" i="4"/>
  <c r="ED546" i="4"/>
  <c r="ED545" i="4"/>
  <c r="ED544" i="4"/>
  <c r="ED543" i="4"/>
  <c r="ED542" i="4"/>
  <c r="ED541" i="4"/>
  <c r="ED540" i="4"/>
  <c r="ED539" i="4"/>
  <c r="ED538" i="4"/>
  <c r="ED537" i="4"/>
  <c r="ED536" i="4"/>
  <c r="ED535" i="4"/>
  <c r="ED534" i="4"/>
  <c r="ED533" i="4"/>
  <c r="ED532" i="4"/>
  <c r="ED531" i="4"/>
  <c r="ED530" i="4"/>
  <c r="ED529" i="4"/>
  <c r="ED528" i="4"/>
  <c r="ED527" i="4"/>
  <c r="ED526" i="4"/>
  <c r="ED525" i="4"/>
  <c r="ED524" i="4"/>
  <c r="ED523" i="4"/>
  <c r="ED522" i="4"/>
  <c r="ED521" i="4"/>
  <c r="ED520" i="4"/>
  <c r="ED519" i="4"/>
  <c r="ED518" i="4"/>
  <c r="ED517" i="4"/>
  <c r="ED516" i="4"/>
  <c r="ED515" i="4"/>
  <c r="ED514" i="4"/>
  <c r="ED513" i="4"/>
  <c r="ED512" i="4"/>
  <c r="ED511" i="4"/>
  <c r="ED510" i="4"/>
  <c r="ED509" i="4"/>
  <c r="ED508" i="4"/>
  <c r="ED507" i="4"/>
  <c r="ED506" i="4"/>
  <c r="ED505" i="4"/>
  <c r="ED504" i="4"/>
  <c r="ED503" i="4"/>
  <c r="ED502" i="4"/>
  <c r="ED501" i="4"/>
  <c r="ED500" i="4"/>
  <c r="ED499" i="4"/>
  <c r="ED498" i="4"/>
  <c r="ED497" i="4"/>
  <c r="ED496" i="4"/>
  <c r="ED495" i="4"/>
  <c r="ED494" i="4"/>
  <c r="ED493" i="4"/>
  <c r="ED492" i="4"/>
  <c r="ED491" i="4"/>
  <c r="ED490" i="4"/>
  <c r="ED489" i="4"/>
  <c r="ED488" i="4"/>
  <c r="ED487" i="4"/>
  <c r="ED486" i="4"/>
  <c r="ED485" i="4"/>
  <c r="ED484" i="4"/>
  <c r="ED483" i="4"/>
  <c r="ED482" i="4"/>
  <c r="ED481" i="4"/>
  <c r="ED480" i="4"/>
  <c r="ED479" i="4"/>
  <c r="ED478" i="4"/>
  <c r="ED477" i="4"/>
  <c r="ED476" i="4"/>
  <c r="ED475" i="4"/>
  <c r="ED474" i="4"/>
  <c r="ED473" i="4"/>
  <c r="ED472" i="4"/>
  <c r="ED471" i="4"/>
  <c r="ED470" i="4"/>
  <c r="ED469" i="4"/>
  <c r="ED468" i="4"/>
  <c r="ED467" i="4"/>
  <c r="ED466" i="4"/>
  <c r="ED465" i="4"/>
  <c r="ED464" i="4"/>
  <c r="ED463" i="4"/>
  <c r="ED462" i="4"/>
  <c r="ED461" i="4"/>
  <c r="ED460" i="4"/>
  <c r="ED459" i="4"/>
  <c r="ED458" i="4"/>
  <c r="ED457" i="4"/>
  <c r="ED456" i="4"/>
  <c r="ED455" i="4"/>
  <c r="ED454" i="4"/>
  <c r="ED453" i="4"/>
  <c r="ED452" i="4"/>
  <c r="ED451" i="4"/>
  <c r="ED450" i="4"/>
  <c r="ED449" i="4"/>
  <c r="ED448" i="4"/>
  <c r="ED447" i="4"/>
  <c r="ED446" i="4"/>
  <c r="ED445" i="4"/>
  <c r="ED444" i="4"/>
  <c r="ED443" i="4"/>
  <c r="ED442" i="4"/>
  <c r="ED441" i="4"/>
  <c r="ED440" i="4"/>
  <c r="ED439" i="4"/>
  <c r="ED438" i="4"/>
  <c r="ED437" i="4"/>
  <c r="ED436" i="4"/>
  <c r="ED435" i="4"/>
  <c r="ED434" i="4"/>
  <c r="ED433" i="4"/>
  <c r="ED432" i="4"/>
  <c r="ED431" i="4"/>
  <c r="ED430" i="4"/>
  <c r="ED429" i="4"/>
  <c r="ED428" i="4"/>
  <c r="ED427" i="4"/>
  <c r="ED426" i="4"/>
  <c r="ED425" i="4"/>
  <c r="ED424" i="4"/>
  <c r="ED423" i="4"/>
  <c r="ED422" i="4"/>
  <c r="ED421" i="4"/>
  <c r="ED420" i="4"/>
  <c r="ED419" i="4"/>
  <c r="ED418" i="4"/>
  <c r="ED417" i="4"/>
  <c r="ED416" i="4"/>
  <c r="ED415" i="4"/>
  <c r="ED414" i="4"/>
  <c r="ED413" i="4"/>
  <c r="ED412" i="4"/>
  <c r="ED411" i="4"/>
  <c r="ED410" i="4"/>
  <c r="ED409" i="4"/>
  <c r="ED408" i="4"/>
  <c r="ED407" i="4"/>
  <c r="ED406" i="4"/>
  <c r="ED405" i="4"/>
  <c r="ED404" i="4"/>
  <c r="ED403" i="4"/>
  <c r="ED402" i="4"/>
  <c r="ED401" i="4"/>
  <c r="ED400" i="4"/>
  <c r="ED399" i="4"/>
  <c r="ED398" i="4"/>
  <c r="ED397" i="4"/>
  <c r="ED396" i="4"/>
  <c r="ED395" i="4"/>
  <c r="ED394" i="4"/>
  <c r="ED393" i="4"/>
  <c r="ED392" i="4"/>
  <c r="ED391" i="4"/>
  <c r="ED390" i="4"/>
  <c r="ED389" i="4"/>
  <c r="ED388" i="4"/>
  <c r="ED387" i="4"/>
  <c r="ED386" i="4"/>
  <c r="ED385" i="4"/>
  <c r="ED384" i="4"/>
  <c r="ED383" i="4"/>
  <c r="ED382" i="4"/>
  <c r="ED381" i="4"/>
  <c r="ED380" i="4"/>
  <c r="ED379" i="4"/>
  <c r="ED378" i="4"/>
  <c r="ED377" i="4"/>
  <c r="ED376" i="4"/>
  <c r="ED375" i="4"/>
  <c r="ED374" i="4"/>
  <c r="ED373" i="4"/>
  <c r="ED372" i="4"/>
  <c r="ED371" i="4"/>
  <c r="ED370" i="4"/>
  <c r="ED369" i="4"/>
  <c r="ED368" i="4"/>
  <c r="ED367" i="4"/>
  <c r="ED366" i="4"/>
  <c r="ED365" i="4"/>
  <c r="ED364" i="4"/>
  <c r="ED363" i="4"/>
  <c r="ED362" i="4"/>
  <c r="ED361" i="4"/>
  <c r="ED360" i="4"/>
  <c r="ED359" i="4"/>
  <c r="ED358" i="4"/>
  <c r="ED357" i="4"/>
  <c r="ED356" i="4"/>
  <c r="ED355" i="4"/>
  <c r="ED354" i="4"/>
  <c r="ED353" i="4"/>
  <c r="ED352" i="4"/>
  <c r="ED351" i="4"/>
  <c r="ED350" i="4"/>
  <c r="ED349" i="4"/>
  <c r="ED348" i="4"/>
  <c r="ED347" i="4"/>
  <c r="ED346" i="4"/>
  <c r="ED345" i="4"/>
  <c r="ED344" i="4"/>
  <c r="ED343" i="4"/>
  <c r="ED342" i="4"/>
  <c r="ED341" i="4"/>
  <c r="ED340" i="4"/>
  <c r="ED339" i="4"/>
  <c r="ED338" i="4"/>
  <c r="ED337" i="4"/>
  <c r="ED336" i="4"/>
  <c r="ED335" i="4"/>
  <c r="ED334" i="4"/>
  <c r="ED333" i="4"/>
  <c r="ED332" i="4"/>
  <c r="ED331" i="4"/>
  <c r="ED330" i="4"/>
  <c r="ED329" i="4"/>
  <c r="ED328" i="4"/>
  <c r="ED327" i="4"/>
  <c r="ED326" i="4"/>
  <c r="ED325" i="4"/>
  <c r="ED324" i="4"/>
  <c r="ED323" i="4"/>
  <c r="ED322" i="4"/>
  <c r="ED321" i="4"/>
  <c r="ED320" i="4"/>
  <c r="ED319" i="4"/>
  <c r="ED318" i="4"/>
  <c r="ED317" i="4"/>
  <c r="ED316" i="4"/>
  <c r="ED315" i="4"/>
  <c r="ED314" i="4"/>
  <c r="ED313" i="4"/>
  <c r="ED312" i="4"/>
  <c r="ED311" i="4"/>
  <c r="ED310" i="4"/>
  <c r="ED309" i="4"/>
  <c r="ED308" i="4"/>
  <c r="ED307" i="4"/>
  <c r="ED306" i="4"/>
  <c r="ED305" i="4"/>
  <c r="ED304" i="4"/>
  <c r="ED303" i="4"/>
  <c r="ED302" i="4"/>
  <c r="ED301" i="4"/>
  <c r="ED300" i="4"/>
  <c r="ED299" i="4"/>
  <c r="ED298" i="4"/>
  <c r="ED297" i="4"/>
  <c r="ED296" i="4"/>
  <c r="ED295" i="4"/>
  <c r="ED294" i="4"/>
  <c r="ED293" i="4"/>
  <c r="ED292" i="4"/>
  <c r="ED291" i="4"/>
  <c r="ED290" i="4"/>
  <c r="ED289" i="4"/>
  <c r="ED288" i="4"/>
  <c r="ED287" i="4"/>
  <c r="ED286" i="4"/>
  <c r="ED285" i="4"/>
  <c r="ED284" i="4"/>
  <c r="ED283" i="4"/>
  <c r="ED282" i="4"/>
  <c r="ED281" i="4"/>
  <c r="ED280" i="4"/>
  <c r="ED279" i="4"/>
  <c r="ED278" i="4"/>
  <c r="ED277" i="4"/>
  <c r="ED276" i="4"/>
  <c r="ED275" i="4"/>
  <c r="ED274" i="4"/>
  <c r="ED273" i="4"/>
  <c r="ED272" i="4"/>
  <c r="ED271" i="4"/>
  <c r="ED270" i="4"/>
  <c r="ED269" i="4"/>
  <c r="ED268" i="4"/>
  <c r="ED267" i="4"/>
  <c r="ED266" i="4"/>
  <c r="ED265" i="4"/>
  <c r="ED264" i="4"/>
  <c r="ED263" i="4"/>
  <c r="ED262" i="4"/>
  <c r="ED261" i="4"/>
  <c r="ED260" i="4"/>
  <c r="ED259" i="4"/>
  <c r="ED258" i="4"/>
  <c r="ED257" i="4"/>
  <c r="ED256" i="4"/>
  <c r="ED255" i="4"/>
  <c r="ED254" i="4"/>
  <c r="ED253" i="4"/>
  <c r="ED252" i="4"/>
  <c r="ED251" i="4"/>
  <c r="ED250" i="4"/>
  <c r="ED249" i="4"/>
  <c r="ED248" i="4"/>
  <c r="ED247" i="4"/>
  <c r="ED246" i="4"/>
  <c r="ED245" i="4"/>
  <c r="ED244" i="4"/>
  <c r="ED243" i="4"/>
  <c r="ED242" i="4"/>
  <c r="ED241" i="4"/>
  <c r="ED240" i="4"/>
  <c r="ED239" i="4"/>
  <c r="ED238" i="4"/>
  <c r="ED237" i="4"/>
  <c r="ED236" i="4"/>
  <c r="ED235" i="4"/>
  <c r="ED234" i="4"/>
  <c r="ED233" i="4"/>
  <c r="ED232" i="4"/>
  <c r="ED231" i="4"/>
  <c r="ED230" i="4"/>
  <c r="ED229" i="4"/>
  <c r="ED228" i="4"/>
  <c r="ED227" i="4"/>
  <c r="ED226" i="4"/>
  <c r="ED225" i="4"/>
  <c r="ED224" i="4"/>
  <c r="ED223" i="4"/>
  <c r="ED222" i="4"/>
  <c r="ED221" i="4"/>
  <c r="ED220" i="4"/>
  <c r="ED219" i="4"/>
  <c r="ED218" i="4"/>
  <c r="ED217" i="4"/>
  <c r="ED216" i="4"/>
  <c r="ED215" i="4"/>
  <c r="ED214" i="4"/>
  <c r="ED213" i="4"/>
  <c r="ED212" i="4"/>
  <c r="ED211" i="4"/>
  <c r="ED210" i="4"/>
  <c r="ED209" i="4"/>
  <c r="ED208" i="4"/>
  <c r="ED207" i="4"/>
  <c r="ED206" i="4"/>
  <c r="ED205" i="4"/>
  <c r="ED204" i="4"/>
  <c r="ED203" i="4"/>
  <c r="ED202" i="4"/>
  <c r="ED201" i="4"/>
  <c r="ED200" i="4"/>
  <c r="ED199" i="4"/>
  <c r="ED198" i="4"/>
  <c r="ED197" i="4"/>
  <c r="ED196" i="4"/>
  <c r="ED195" i="4"/>
  <c r="ED194" i="4"/>
  <c r="ED193" i="4"/>
  <c r="ED192" i="4"/>
  <c r="ED191" i="4"/>
  <c r="ED190" i="4"/>
  <c r="ED189" i="4"/>
  <c r="ED188" i="4"/>
  <c r="ED187" i="4"/>
  <c r="ED186" i="4"/>
  <c r="ED185" i="4"/>
  <c r="ED184" i="4"/>
  <c r="ED183" i="4"/>
  <c r="ED182" i="4"/>
  <c r="ED181" i="4"/>
  <c r="ED180" i="4"/>
  <c r="ED179" i="4"/>
  <c r="ED178" i="4"/>
  <c r="ED177" i="4"/>
  <c r="ED176" i="4"/>
  <c r="ED175" i="4"/>
  <c r="ED174" i="4"/>
  <c r="ED173" i="4"/>
  <c r="ED172" i="4"/>
  <c r="ED171" i="4"/>
  <c r="ED170" i="4"/>
  <c r="ED169" i="4"/>
  <c r="ED168" i="4"/>
  <c r="ED167" i="4"/>
  <c r="ED166" i="4"/>
  <c r="ED165" i="4"/>
  <c r="ED164" i="4"/>
  <c r="ED163" i="4"/>
  <c r="ED162" i="4"/>
  <c r="ED161" i="4"/>
  <c r="ED160" i="4"/>
  <c r="ED159" i="4"/>
  <c r="ED158" i="4"/>
  <c r="ED157" i="4"/>
  <c r="ED156" i="4"/>
  <c r="ED155" i="4"/>
  <c r="ED154" i="4"/>
  <c r="ED153" i="4"/>
  <c r="ED152" i="4"/>
  <c r="ED151" i="4"/>
  <c r="ED150" i="4"/>
  <c r="ED149" i="4"/>
  <c r="ED148" i="4"/>
  <c r="ED147" i="4"/>
  <c r="ED146" i="4"/>
  <c r="ED145" i="4"/>
  <c r="ED144" i="4"/>
  <c r="ED143" i="4"/>
  <c r="ED142" i="4"/>
  <c r="ED141" i="4"/>
  <c r="ED140" i="4"/>
  <c r="ED139" i="4"/>
  <c r="ED138" i="4"/>
  <c r="ED137" i="4"/>
  <c r="ED136" i="4"/>
  <c r="ED135" i="4"/>
  <c r="ED134" i="4"/>
  <c r="ED133" i="4"/>
  <c r="ED132" i="4"/>
  <c r="ED131" i="4"/>
  <c r="ED130" i="4"/>
  <c r="ED129" i="4"/>
  <c r="ED128" i="4"/>
  <c r="ED127" i="4"/>
  <c r="ED126" i="4"/>
  <c r="ED125" i="4"/>
  <c r="ED124" i="4"/>
  <c r="ED123" i="4"/>
  <c r="ED122" i="4"/>
  <c r="ED121" i="4"/>
  <c r="ED120" i="4"/>
  <c r="ED119" i="4"/>
  <c r="ED118" i="4"/>
  <c r="ED117" i="4"/>
  <c r="ED116" i="4"/>
  <c r="ED115" i="4"/>
  <c r="ED114" i="4"/>
  <c r="ED113" i="4"/>
  <c r="ED112" i="4"/>
  <c r="ED111" i="4"/>
  <c r="ED110" i="4"/>
  <c r="ED109" i="4"/>
  <c r="ED108" i="4"/>
  <c r="ED107" i="4"/>
  <c r="ED106" i="4"/>
  <c r="ED105" i="4"/>
  <c r="ED104" i="4"/>
  <c r="ED103" i="4"/>
  <c r="ED102" i="4"/>
  <c r="ED101" i="4"/>
  <c r="ED100" i="4"/>
  <c r="ED99" i="4"/>
  <c r="ED98" i="4"/>
  <c r="ED97" i="4"/>
  <c r="ED96" i="4"/>
  <c r="ED95" i="4"/>
  <c r="ED94" i="4"/>
  <c r="ED93" i="4"/>
  <c r="ED92" i="4"/>
  <c r="ED91" i="4"/>
  <c r="ED90" i="4"/>
  <c r="ED89" i="4"/>
  <c r="ED88" i="4"/>
  <c r="ED87" i="4"/>
  <c r="ED86" i="4"/>
  <c r="ED85" i="4"/>
  <c r="ED84" i="4"/>
  <c r="ED83" i="4"/>
  <c r="ED82" i="4"/>
  <c r="ED81" i="4"/>
  <c r="ED80" i="4"/>
  <c r="ED79" i="4"/>
  <c r="ED78" i="4"/>
  <c r="ED77" i="4"/>
  <c r="ED76" i="4"/>
  <c r="ED75" i="4"/>
  <c r="ED74" i="4"/>
  <c r="ED73" i="4"/>
  <c r="ED72" i="4"/>
  <c r="ED71" i="4"/>
  <c r="ED70" i="4"/>
  <c r="ED69" i="4"/>
  <c r="ED68" i="4"/>
  <c r="ED67" i="4"/>
  <c r="ED66" i="4"/>
  <c r="ED65" i="4"/>
  <c r="ED64" i="4"/>
  <c r="ED63" i="4"/>
  <c r="ED62" i="4"/>
  <c r="ED61" i="4"/>
  <c r="ED60" i="4"/>
  <c r="ED59" i="4"/>
  <c r="ED58" i="4"/>
  <c r="ED57" i="4"/>
  <c r="ED56" i="4"/>
  <c r="ED55" i="4"/>
  <c r="ED54" i="4"/>
  <c r="ED53" i="4"/>
  <c r="ED52" i="4"/>
  <c r="ED51" i="4"/>
  <c r="ED50" i="4"/>
  <c r="ED49" i="4"/>
  <c r="ED48" i="4"/>
  <c r="ED47" i="4"/>
  <c r="ED46" i="4"/>
  <c r="ED45" i="4"/>
  <c r="ED44" i="4"/>
  <c r="ED43" i="4"/>
  <c r="ED42" i="4"/>
  <c r="ED41" i="4"/>
  <c r="ED40" i="4"/>
  <c r="ED39" i="4"/>
  <c r="ED38" i="4"/>
  <c r="ED37" i="4"/>
  <c r="ED36" i="4"/>
  <c r="ED35" i="4"/>
  <c r="ED34" i="4"/>
  <c r="ED33" i="4"/>
  <c r="ED32" i="4"/>
  <c r="ED31" i="4"/>
  <c r="ED30" i="4"/>
  <c r="ED29" i="4"/>
  <c r="ED28" i="4"/>
  <c r="ED27" i="4"/>
  <c r="ED26" i="4"/>
  <c r="ED25" i="4"/>
  <c r="ED24" i="4"/>
  <c r="ED23" i="4"/>
  <c r="ED22" i="4"/>
  <c r="ED21" i="4"/>
  <c r="ED20" i="4"/>
  <c r="ED19" i="4"/>
  <c r="ED18" i="4"/>
  <c r="ED17" i="4"/>
  <c r="ED16" i="4"/>
  <c r="ED15" i="4"/>
  <c r="ED14" i="4"/>
  <c r="ED13" i="4"/>
  <c r="ED12" i="4"/>
  <c r="ED11" i="4"/>
  <c r="ED10" i="4"/>
  <c r="ED9" i="4"/>
  <c r="ED8" i="4"/>
  <c r="DV1993" i="4"/>
  <c r="DV1992" i="4"/>
  <c r="DV1991" i="4"/>
  <c r="DV1990" i="4"/>
  <c r="DV1989" i="4"/>
  <c r="DV1988" i="4"/>
  <c r="DV1987" i="4"/>
  <c r="DV1986" i="4"/>
  <c r="DV1985" i="4"/>
  <c r="DV1984" i="4"/>
  <c r="DV1983" i="4"/>
  <c r="DV1982" i="4"/>
  <c r="DV1981" i="4"/>
  <c r="DV1980" i="4"/>
  <c r="DV1979" i="4"/>
  <c r="DV1978" i="4"/>
  <c r="DV1977" i="4"/>
  <c r="DV1976" i="4"/>
  <c r="DV1975" i="4"/>
  <c r="DV1974" i="4"/>
  <c r="DV1973" i="4"/>
  <c r="DV1972" i="4"/>
  <c r="DV1971" i="4"/>
  <c r="DV1970" i="4"/>
  <c r="DV1969" i="4"/>
  <c r="DV1968" i="4"/>
  <c r="DV1967" i="4"/>
  <c r="DV1966" i="4"/>
  <c r="DV1965" i="4"/>
  <c r="DV1964" i="4"/>
  <c r="DV1963" i="4"/>
  <c r="DV1962" i="4"/>
  <c r="DV1961" i="4"/>
  <c r="DV1960" i="4"/>
  <c r="DV1959" i="4"/>
  <c r="DV1958" i="4"/>
  <c r="DV1957" i="4"/>
  <c r="DV1956" i="4"/>
  <c r="DV1955" i="4"/>
  <c r="DV1954" i="4"/>
  <c r="DV1953" i="4"/>
  <c r="DV1952" i="4"/>
  <c r="DV1951" i="4"/>
  <c r="DV1950" i="4"/>
  <c r="DV1949" i="4"/>
  <c r="DV1948" i="4"/>
  <c r="DV1947" i="4"/>
  <c r="DV1946" i="4"/>
  <c r="DV1945" i="4"/>
  <c r="DV1944" i="4"/>
  <c r="DV1943" i="4"/>
  <c r="DV1942" i="4"/>
  <c r="DV1941" i="4"/>
  <c r="DV1940" i="4"/>
  <c r="DV1939" i="4"/>
  <c r="DV1938" i="4"/>
  <c r="DV1937" i="4"/>
  <c r="DV1936" i="4"/>
  <c r="DV1935" i="4"/>
  <c r="DV1934" i="4"/>
  <c r="DV1933" i="4"/>
  <c r="DV1932" i="4"/>
  <c r="DV1931" i="4"/>
  <c r="DV1930" i="4"/>
  <c r="DV1929" i="4"/>
  <c r="DV1928" i="4"/>
  <c r="DV1927" i="4"/>
  <c r="DV1926" i="4"/>
  <c r="DV1925" i="4"/>
  <c r="DV1924" i="4"/>
  <c r="DV1923" i="4"/>
  <c r="DV1922" i="4"/>
  <c r="DV1921" i="4"/>
  <c r="DV1920" i="4"/>
  <c r="DV1919" i="4"/>
  <c r="DV1918" i="4"/>
  <c r="DV1917" i="4"/>
  <c r="DV1916" i="4"/>
  <c r="DV1915" i="4"/>
  <c r="DV1914" i="4"/>
  <c r="DV1913" i="4"/>
  <c r="DV1912" i="4"/>
  <c r="DV1911" i="4"/>
  <c r="DV1910" i="4"/>
  <c r="DV1909" i="4"/>
  <c r="DV1908" i="4"/>
  <c r="DV1907" i="4"/>
  <c r="DV1906" i="4"/>
  <c r="DV1905" i="4"/>
  <c r="DV1904" i="4"/>
  <c r="DV1903" i="4"/>
  <c r="DV1902" i="4"/>
  <c r="DV1901" i="4"/>
  <c r="DV1900" i="4"/>
  <c r="DV1899" i="4"/>
  <c r="DV1898" i="4"/>
  <c r="DV1897" i="4"/>
  <c r="DV1896" i="4"/>
  <c r="DV1895" i="4"/>
  <c r="DV1894" i="4"/>
  <c r="DV1893" i="4"/>
  <c r="DV1892" i="4"/>
  <c r="DV1891" i="4"/>
  <c r="DV1890" i="4"/>
  <c r="DV1889" i="4"/>
  <c r="DV1888" i="4"/>
  <c r="DV1887" i="4"/>
  <c r="DV1886" i="4"/>
  <c r="DV1885" i="4"/>
  <c r="DV1884" i="4"/>
  <c r="DV1883" i="4"/>
  <c r="DV1882" i="4"/>
  <c r="DV1881" i="4"/>
  <c r="DV1880" i="4"/>
  <c r="DV1879" i="4"/>
  <c r="DV1878" i="4"/>
  <c r="DV1877" i="4"/>
  <c r="DV1876" i="4"/>
  <c r="DV1875" i="4"/>
  <c r="DV1874" i="4"/>
  <c r="DV1873" i="4"/>
  <c r="DV1872" i="4"/>
  <c r="DV1871" i="4"/>
  <c r="DV1870" i="4"/>
  <c r="DV1869" i="4"/>
  <c r="DV1868" i="4"/>
  <c r="DV1867" i="4"/>
  <c r="DV1866" i="4"/>
  <c r="DV1865" i="4"/>
  <c r="DV1864" i="4"/>
  <c r="DV1863" i="4"/>
  <c r="DV1862" i="4"/>
  <c r="DV1861" i="4"/>
  <c r="DV1860" i="4"/>
  <c r="DV1859" i="4"/>
  <c r="DV1858" i="4"/>
  <c r="DV1857" i="4"/>
  <c r="DV1856" i="4"/>
  <c r="DV1855" i="4"/>
  <c r="DV1854" i="4"/>
  <c r="DV1853" i="4"/>
  <c r="DV1852" i="4"/>
  <c r="DV1851" i="4"/>
  <c r="DV1850" i="4"/>
  <c r="DV1849" i="4"/>
  <c r="DV1848" i="4"/>
  <c r="DV1847" i="4"/>
  <c r="DV1846" i="4"/>
  <c r="DV1845" i="4"/>
  <c r="DV1844" i="4"/>
  <c r="DV1843" i="4"/>
  <c r="DV1842" i="4"/>
  <c r="DV1841" i="4"/>
  <c r="DV1840" i="4"/>
  <c r="DV1839" i="4"/>
  <c r="DV1838" i="4"/>
  <c r="DV1837" i="4"/>
  <c r="DV1836" i="4"/>
  <c r="DV1835" i="4"/>
  <c r="DV1834" i="4"/>
  <c r="DV1833" i="4"/>
  <c r="DV1832" i="4"/>
  <c r="DV1831" i="4"/>
  <c r="DV1830" i="4"/>
  <c r="DV1829" i="4"/>
  <c r="DV1828" i="4"/>
  <c r="DV1827" i="4"/>
  <c r="DV1826" i="4"/>
  <c r="DV1825" i="4"/>
  <c r="DV1824" i="4"/>
  <c r="DV1823" i="4"/>
  <c r="DV1822" i="4"/>
  <c r="DV1821" i="4"/>
  <c r="DV1820" i="4"/>
  <c r="DV1819" i="4"/>
  <c r="DV1818" i="4"/>
  <c r="DV1817" i="4"/>
  <c r="DV1816" i="4"/>
  <c r="DV1815" i="4"/>
  <c r="DV1814" i="4"/>
  <c r="DV1813" i="4"/>
  <c r="DV1812" i="4"/>
  <c r="DV1811" i="4"/>
  <c r="DV1810" i="4"/>
  <c r="DV1809" i="4"/>
  <c r="DV1808" i="4"/>
  <c r="DV1807" i="4"/>
  <c r="DV1806" i="4"/>
  <c r="DV1805" i="4"/>
  <c r="DV1804" i="4"/>
  <c r="DV1803" i="4"/>
  <c r="DV1802" i="4"/>
  <c r="DV1801" i="4"/>
  <c r="DV1800" i="4"/>
  <c r="DV1799" i="4"/>
  <c r="DV1798" i="4"/>
  <c r="DV1797" i="4"/>
  <c r="DV1796" i="4"/>
  <c r="DV1795" i="4"/>
  <c r="DV1794" i="4"/>
  <c r="DV1793" i="4"/>
  <c r="DV1792" i="4"/>
  <c r="DV1791" i="4"/>
  <c r="DV1790" i="4"/>
  <c r="DV1789" i="4"/>
  <c r="DV1788" i="4"/>
  <c r="DV1787" i="4"/>
  <c r="DV1786" i="4"/>
  <c r="DV1785" i="4"/>
  <c r="DV1784" i="4"/>
  <c r="DV1783" i="4"/>
  <c r="DV1782" i="4"/>
  <c r="DV1781" i="4"/>
  <c r="DV1780" i="4"/>
  <c r="DV1779" i="4"/>
  <c r="DV1778" i="4"/>
  <c r="DV1777" i="4"/>
  <c r="DV1776" i="4"/>
  <c r="DV1775" i="4"/>
  <c r="DV1774" i="4"/>
  <c r="DV1773" i="4"/>
  <c r="DV1772" i="4"/>
  <c r="DV1771" i="4"/>
  <c r="DV1770" i="4"/>
  <c r="DV1769" i="4"/>
  <c r="DV1768" i="4"/>
  <c r="DV1767" i="4"/>
  <c r="DV1766" i="4"/>
  <c r="DV1765" i="4"/>
  <c r="DV1764" i="4"/>
  <c r="DV1763" i="4"/>
  <c r="DV1762" i="4"/>
  <c r="DV1761" i="4"/>
  <c r="DV1760" i="4"/>
  <c r="DV1759" i="4"/>
  <c r="DV1758" i="4"/>
  <c r="DV1757" i="4"/>
  <c r="DV1756" i="4"/>
  <c r="DV1755" i="4"/>
  <c r="DV1754" i="4"/>
  <c r="DV1753" i="4"/>
  <c r="DV1752" i="4"/>
  <c r="DV1751" i="4"/>
  <c r="DV1750" i="4"/>
  <c r="DV1749" i="4"/>
  <c r="DV1748" i="4"/>
  <c r="DV1747" i="4"/>
  <c r="DV1746" i="4"/>
  <c r="DV1745" i="4"/>
  <c r="DV1744" i="4"/>
  <c r="DV1743" i="4"/>
  <c r="DV1742" i="4"/>
  <c r="DV1741" i="4"/>
  <c r="DV1740" i="4"/>
  <c r="DV1739" i="4"/>
  <c r="DV1738" i="4"/>
  <c r="DV1737" i="4"/>
  <c r="DV1736" i="4"/>
  <c r="DV1735" i="4"/>
  <c r="DV1734" i="4"/>
  <c r="DV1733" i="4"/>
  <c r="DV1732" i="4"/>
  <c r="DV1731" i="4"/>
  <c r="DV1730" i="4"/>
  <c r="DV1729" i="4"/>
  <c r="DV1728" i="4"/>
  <c r="DV1727" i="4"/>
  <c r="DV1726" i="4"/>
  <c r="DV1725" i="4"/>
  <c r="DV1724" i="4"/>
  <c r="DV1723" i="4"/>
  <c r="DV1722" i="4"/>
  <c r="DV1721" i="4"/>
  <c r="DV1720" i="4"/>
  <c r="DV1719" i="4"/>
  <c r="DV1718" i="4"/>
  <c r="DV1717" i="4"/>
  <c r="DV1716" i="4"/>
  <c r="DV1715" i="4"/>
  <c r="DV1714" i="4"/>
  <c r="DV1713" i="4"/>
  <c r="DV1712" i="4"/>
  <c r="DV1711" i="4"/>
  <c r="DV1710" i="4"/>
  <c r="DV1709" i="4"/>
  <c r="DV1708" i="4"/>
  <c r="DV1707" i="4"/>
  <c r="DV1706" i="4"/>
  <c r="DV1705" i="4"/>
  <c r="DV1704" i="4"/>
  <c r="DV1703" i="4"/>
  <c r="DV1702" i="4"/>
  <c r="DV1701" i="4"/>
  <c r="DV1700" i="4"/>
  <c r="DV1699" i="4"/>
  <c r="DV1698" i="4"/>
  <c r="DV1697" i="4"/>
  <c r="DV1696" i="4"/>
  <c r="DV1695" i="4"/>
  <c r="DV1694" i="4"/>
  <c r="DV1693" i="4"/>
  <c r="DV1692" i="4"/>
  <c r="DV1691" i="4"/>
  <c r="DV1690" i="4"/>
  <c r="DV1689" i="4"/>
  <c r="DV1688" i="4"/>
  <c r="DV1687" i="4"/>
  <c r="DV1686" i="4"/>
  <c r="DV1685" i="4"/>
  <c r="DV1684" i="4"/>
  <c r="DV1683" i="4"/>
  <c r="DV1682" i="4"/>
  <c r="DV1681" i="4"/>
  <c r="DV1680" i="4"/>
  <c r="DV1679" i="4"/>
  <c r="DV1678" i="4"/>
  <c r="DV1677" i="4"/>
  <c r="DV1676" i="4"/>
  <c r="DV1675" i="4"/>
  <c r="DV1674" i="4"/>
  <c r="DV1673" i="4"/>
  <c r="DV1672" i="4"/>
  <c r="DV1671" i="4"/>
  <c r="DV1670" i="4"/>
  <c r="DV1669" i="4"/>
  <c r="DV1668" i="4"/>
  <c r="DV1667" i="4"/>
  <c r="DV1666" i="4"/>
  <c r="DV1665" i="4"/>
  <c r="DV1664" i="4"/>
  <c r="DV1663" i="4"/>
  <c r="DV1662" i="4"/>
  <c r="DV1661" i="4"/>
  <c r="DV1660" i="4"/>
  <c r="DV1659" i="4"/>
  <c r="DV1658" i="4"/>
  <c r="DV1657" i="4"/>
  <c r="DV1656" i="4"/>
  <c r="DV1655" i="4"/>
  <c r="DV1654" i="4"/>
  <c r="DV1653" i="4"/>
  <c r="DV1652" i="4"/>
  <c r="DV1651" i="4"/>
  <c r="DV1650" i="4"/>
  <c r="DV1649" i="4"/>
  <c r="DV1648" i="4"/>
  <c r="DV1647" i="4"/>
  <c r="DV1646" i="4"/>
  <c r="DV1645" i="4"/>
  <c r="DV1644" i="4"/>
  <c r="DV1643" i="4"/>
  <c r="DV1642" i="4"/>
  <c r="DV1641" i="4"/>
  <c r="DV1640" i="4"/>
  <c r="DV1639" i="4"/>
  <c r="DV1638" i="4"/>
  <c r="DV1637" i="4"/>
  <c r="DV1636" i="4"/>
  <c r="DV1635" i="4"/>
  <c r="DV1634" i="4"/>
  <c r="DV1633" i="4"/>
  <c r="DV1632" i="4"/>
  <c r="DV1631" i="4"/>
  <c r="DV1630" i="4"/>
  <c r="DV1629" i="4"/>
  <c r="DV1628" i="4"/>
  <c r="DV1627" i="4"/>
  <c r="DV1626" i="4"/>
  <c r="DV1625" i="4"/>
  <c r="DV1624" i="4"/>
  <c r="DV1623" i="4"/>
  <c r="DV1622" i="4"/>
  <c r="DV1621" i="4"/>
  <c r="DV1620" i="4"/>
  <c r="DV1619" i="4"/>
  <c r="DV1618" i="4"/>
  <c r="DV1617" i="4"/>
  <c r="DV1616" i="4"/>
  <c r="DV1615" i="4"/>
  <c r="DV1614" i="4"/>
  <c r="DV1613" i="4"/>
  <c r="DV1612" i="4"/>
  <c r="DV1611" i="4"/>
  <c r="DV1610" i="4"/>
  <c r="DV1609" i="4"/>
  <c r="DV1608" i="4"/>
  <c r="DV1607" i="4"/>
  <c r="DV1606" i="4"/>
  <c r="DV1605" i="4"/>
  <c r="DV1604" i="4"/>
  <c r="DV1603" i="4"/>
  <c r="DV1602" i="4"/>
  <c r="DV1601" i="4"/>
  <c r="DV1600" i="4"/>
  <c r="DV1599" i="4"/>
  <c r="DV1598" i="4"/>
  <c r="DV1597" i="4"/>
  <c r="DV1596" i="4"/>
  <c r="DV1595" i="4"/>
  <c r="DV1594" i="4"/>
  <c r="DV1593" i="4"/>
  <c r="DV1592" i="4"/>
  <c r="DV1591" i="4"/>
  <c r="DV1590" i="4"/>
  <c r="DV1589" i="4"/>
  <c r="DV1588" i="4"/>
  <c r="DV1587" i="4"/>
  <c r="DV1586" i="4"/>
  <c r="DV1585" i="4"/>
  <c r="DV1584" i="4"/>
  <c r="DV1583" i="4"/>
  <c r="DV1582" i="4"/>
  <c r="DV1581" i="4"/>
  <c r="DV1580" i="4"/>
  <c r="DV1579" i="4"/>
  <c r="DV1578" i="4"/>
  <c r="DV1577" i="4"/>
  <c r="DV1576" i="4"/>
  <c r="DV1575" i="4"/>
  <c r="DV1574" i="4"/>
  <c r="DV1573" i="4"/>
  <c r="DV1572" i="4"/>
  <c r="DV1571" i="4"/>
  <c r="DV1570" i="4"/>
  <c r="DV1569" i="4"/>
  <c r="DV1568" i="4"/>
  <c r="DV1567" i="4"/>
  <c r="DV1566" i="4"/>
  <c r="DV1565" i="4"/>
  <c r="DV1564" i="4"/>
  <c r="DV1563" i="4"/>
  <c r="DV1562" i="4"/>
  <c r="DV1561" i="4"/>
  <c r="DV1560" i="4"/>
  <c r="DV1559" i="4"/>
  <c r="DV1558" i="4"/>
  <c r="DV1557" i="4"/>
  <c r="DV1556" i="4"/>
  <c r="DV1555" i="4"/>
  <c r="DV1554" i="4"/>
  <c r="DV1553" i="4"/>
  <c r="DV1552" i="4"/>
  <c r="DV1551" i="4"/>
  <c r="DV1550" i="4"/>
  <c r="DV1549" i="4"/>
  <c r="DV1548" i="4"/>
  <c r="DV1547" i="4"/>
  <c r="DV1546" i="4"/>
  <c r="DV1545" i="4"/>
  <c r="DV1544" i="4"/>
  <c r="DV1543" i="4"/>
  <c r="DV1542" i="4"/>
  <c r="DV1541" i="4"/>
  <c r="DV1540" i="4"/>
  <c r="DV1539" i="4"/>
  <c r="DV1538" i="4"/>
  <c r="DV1537" i="4"/>
  <c r="DV1536" i="4"/>
  <c r="DV1535" i="4"/>
  <c r="DV1534" i="4"/>
  <c r="DV1533" i="4"/>
  <c r="DV1532" i="4"/>
  <c r="DV1531" i="4"/>
  <c r="DV1530" i="4"/>
  <c r="DV1529" i="4"/>
  <c r="DV1528" i="4"/>
  <c r="DV1527" i="4"/>
  <c r="DV1526" i="4"/>
  <c r="DV1525" i="4"/>
  <c r="DV1524" i="4"/>
  <c r="DV1523" i="4"/>
  <c r="DV1522" i="4"/>
  <c r="DV1521" i="4"/>
  <c r="DV1520" i="4"/>
  <c r="DV1519" i="4"/>
  <c r="DV1518" i="4"/>
  <c r="DV1517" i="4"/>
  <c r="DV1516" i="4"/>
  <c r="DV1515" i="4"/>
  <c r="DV1514" i="4"/>
  <c r="DV1513" i="4"/>
  <c r="DV1512" i="4"/>
  <c r="DV1511" i="4"/>
  <c r="DV1510" i="4"/>
  <c r="DV1509" i="4"/>
  <c r="DV1508" i="4"/>
  <c r="DV1507" i="4"/>
  <c r="DV1506" i="4"/>
  <c r="DV1505" i="4"/>
  <c r="DV1504" i="4"/>
  <c r="DV1503" i="4"/>
  <c r="DV1502" i="4"/>
  <c r="DV1501" i="4"/>
  <c r="DV1500" i="4"/>
  <c r="DV1499" i="4"/>
  <c r="DV1498" i="4"/>
  <c r="DV1497" i="4"/>
  <c r="DV1496" i="4"/>
  <c r="DV1495" i="4"/>
  <c r="DV1494" i="4"/>
  <c r="DV1493" i="4"/>
  <c r="DV1492" i="4"/>
  <c r="DV1491" i="4"/>
  <c r="DV1490" i="4"/>
  <c r="DV1489" i="4"/>
  <c r="DV1488" i="4"/>
  <c r="DV1487" i="4"/>
  <c r="DV1486" i="4"/>
  <c r="DV1485" i="4"/>
  <c r="DV1484" i="4"/>
  <c r="DV1483" i="4"/>
  <c r="DV1482" i="4"/>
  <c r="DV1481" i="4"/>
  <c r="DV1480" i="4"/>
  <c r="DV1479" i="4"/>
  <c r="DV1478" i="4"/>
  <c r="DV1477" i="4"/>
  <c r="DV1476" i="4"/>
  <c r="DV1475" i="4"/>
  <c r="DV1474" i="4"/>
  <c r="DV1473" i="4"/>
  <c r="DV1472" i="4"/>
  <c r="DV1471" i="4"/>
  <c r="DV1470" i="4"/>
  <c r="DV1469" i="4"/>
  <c r="DV1468" i="4"/>
  <c r="DV1467" i="4"/>
  <c r="DV1466" i="4"/>
  <c r="DV1465" i="4"/>
  <c r="DV1464" i="4"/>
  <c r="DV1463" i="4"/>
  <c r="DV1462" i="4"/>
  <c r="DV1461" i="4"/>
  <c r="DV1460" i="4"/>
  <c r="DV1459" i="4"/>
  <c r="DV1458" i="4"/>
  <c r="DV1457" i="4"/>
  <c r="DV1456" i="4"/>
  <c r="DV1455" i="4"/>
  <c r="DV1454" i="4"/>
  <c r="DV1453" i="4"/>
  <c r="DV1452" i="4"/>
  <c r="DV1451" i="4"/>
  <c r="DV1450" i="4"/>
  <c r="DV1449" i="4"/>
  <c r="DV1448" i="4"/>
  <c r="DV1447" i="4"/>
  <c r="DV1446" i="4"/>
  <c r="DV1445" i="4"/>
  <c r="DV1444" i="4"/>
  <c r="DV1443" i="4"/>
  <c r="DV1442" i="4"/>
  <c r="DV1441" i="4"/>
  <c r="DV1440" i="4"/>
  <c r="DV1439" i="4"/>
  <c r="DV1438" i="4"/>
  <c r="DV1437" i="4"/>
  <c r="DV1436" i="4"/>
  <c r="DV1435" i="4"/>
  <c r="DV1434" i="4"/>
  <c r="DV1433" i="4"/>
  <c r="DV1432" i="4"/>
  <c r="DV1431" i="4"/>
  <c r="DV1430" i="4"/>
  <c r="DV1429" i="4"/>
  <c r="DV1428" i="4"/>
  <c r="DV1427" i="4"/>
  <c r="DV1426" i="4"/>
  <c r="DV1425" i="4"/>
  <c r="DV1424" i="4"/>
  <c r="DV1423" i="4"/>
  <c r="DV1422" i="4"/>
  <c r="DV1421" i="4"/>
  <c r="DV1420" i="4"/>
  <c r="DV1419" i="4"/>
  <c r="DV1418" i="4"/>
  <c r="DV1417" i="4"/>
  <c r="DV1416" i="4"/>
  <c r="DV1415" i="4"/>
  <c r="DV1414" i="4"/>
  <c r="DV1413" i="4"/>
  <c r="DV1412" i="4"/>
  <c r="DV1411" i="4"/>
  <c r="DV1410" i="4"/>
  <c r="DV1409" i="4"/>
  <c r="DV1408" i="4"/>
  <c r="DV1407" i="4"/>
  <c r="DV1406" i="4"/>
  <c r="DV1405" i="4"/>
  <c r="DV1404" i="4"/>
  <c r="DV1403" i="4"/>
  <c r="DV1402" i="4"/>
  <c r="DV1401" i="4"/>
  <c r="DV1400" i="4"/>
  <c r="DV1399" i="4"/>
  <c r="DV1398" i="4"/>
  <c r="DV1397" i="4"/>
  <c r="DV1396" i="4"/>
  <c r="DV1395" i="4"/>
  <c r="DV1394" i="4"/>
  <c r="DV1393" i="4"/>
  <c r="DV1392" i="4"/>
  <c r="DV1391" i="4"/>
  <c r="DV1390" i="4"/>
  <c r="DV1389" i="4"/>
  <c r="DV1388" i="4"/>
  <c r="DV1387" i="4"/>
  <c r="DV1386" i="4"/>
  <c r="DV1385" i="4"/>
  <c r="DV1384" i="4"/>
  <c r="DV1383" i="4"/>
  <c r="DV1382" i="4"/>
  <c r="DV1381" i="4"/>
  <c r="DV1380" i="4"/>
  <c r="DV1379" i="4"/>
  <c r="DV1378" i="4"/>
  <c r="DV1377" i="4"/>
  <c r="DV1376" i="4"/>
  <c r="DV1375" i="4"/>
  <c r="DV1374" i="4"/>
  <c r="DV1373" i="4"/>
  <c r="DV1372" i="4"/>
  <c r="DV1371" i="4"/>
  <c r="DV1370" i="4"/>
  <c r="DV1369" i="4"/>
  <c r="DV1368" i="4"/>
  <c r="DV1367" i="4"/>
  <c r="DV1366" i="4"/>
  <c r="DV1365" i="4"/>
  <c r="DV1364" i="4"/>
  <c r="DV1363" i="4"/>
  <c r="DV1362" i="4"/>
  <c r="DV1361" i="4"/>
  <c r="DV1360" i="4"/>
  <c r="DV1359" i="4"/>
  <c r="DV1358" i="4"/>
  <c r="DV1357" i="4"/>
  <c r="DV1356" i="4"/>
  <c r="DV1355" i="4"/>
  <c r="DV1354" i="4"/>
  <c r="DV1353" i="4"/>
  <c r="DV1352" i="4"/>
  <c r="DV1351" i="4"/>
  <c r="DV1350" i="4"/>
  <c r="DV1349" i="4"/>
  <c r="DV1348" i="4"/>
  <c r="DV1347" i="4"/>
  <c r="DV1346" i="4"/>
  <c r="DV1345" i="4"/>
  <c r="DV1344" i="4"/>
  <c r="DV1343" i="4"/>
  <c r="DV1342" i="4"/>
  <c r="DV1341" i="4"/>
  <c r="DV1340" i="4"/>
  <c r="DV1339" i="4"/>
  <c r="DV1338" i="4"/>
  <c r="DV1337" i="4"/>
  <c r="DV1336" i="4"/>
  <c r="DV1335" i="4"/>
  <c r="DV1334" i="4"/>
  <c r="DV1333" i="4"/>
  <c r="DV1332" i="4"/>
  <c r="DV1331" i="4"/>
  <c r="DV1330" i="4"/>
  <c r="DV1329" i="4"/>
  <c r="DV1328" i="4"/>
  <c r="DV1327" i="4"/>
  <c r="DV1326" i="4"/>
  <c r="DV1325" i="4"/>
  <c r="DV1324" i="4"/>
  <c r="DV1323" i="4"/>
  <c r="DV1322" i="4"/>
  <c r="DV1321" i="4"/>
  <c r="DV1320" i="4"/>
  <c r="DV1319" i="4"/>
  <c r="DV1318" i="4"/>
  <c r="DV1317" i="4"/>
  <c r="DV1316" i="4"/>
  <c r="DV1315" i="4"/>
  <c r="DV1314" i="4"/>
  <c r="DV1313" i="4"/>
  <c r="DV1312" i="4"/>
  <c r="DV1311" i="4"/>
  <c r="DV1310" i="4"/>
  <c r="DV1309" i="4"/>
  <c r="DV1308" i="4"/>
  <c r="DV1307" i="4"/>
  <c r="DV1306" i="4"/>
  <c r="DV1305" i="4"/>
  <c r="DV1304" i="4"/>
  <c r="DV1303" i="4"/>
  <c r="DV1302" i="4"/>
  <c r="DV1301" i="4"/>
  <c r="DV1300" i="4"/>
  <c r="DV1299" i="4"/>
  <c r="DV1298" i="4"/>
  <c r="DV1297" i="4"/>
  <c r="DV1296" i="4"/>
  <c r="DV1295" i="4"/>
  <c r="DV1294" i="4"/>
  <c r="DV1293" i="4"/>
  <c r="DV1292" i="4"/>
  <c r="DV1291" i="4"/>
  <c r="DV1290" i="4"/>
  <c r="DV1289" i="4"/>
  <c r="DV1288" i="4"/>
  <c r="DV1287" i="4"/>
  <c r="DV1286" i="4"/>
  <c r="DV1285" i="4"/>
  <c r="DV1284" i="4"/>
  <c r="DV1283" i="4"/>
  <c r="DV1282" i="4"/>
  <c r="DV1281" i="4"/>
  <c r="DV1280" i="4"/>
  <c r="DV1279" i="4"/>
  <c r="DV1278" i="4"/>
  <c r="DV1277" i="4"/>
  <c r="DV1276" i="4"/>
  <c r="DV1275" i="4"/>
  <c r="DV1274" i="4"/>
  <c r="DV1273" i="4"/>
  <c r="DV1272" i="4"/>
  <c r="DV1271" i="4"/>
  <c r="DV1270" i="4"/>
  <c r="DV1269" i="4"/>
  <c r="DV1268" i="4"/>
  <c r="DV1267" i="4"/>
  <c r="DV1266" i="4"/>
  <c r="DV1265" i="4"/>
  <c r="DV1264" i="4"/>
  <c r="DV1263" i="4"/>
  <c r="DV1262" i="4"/>
  <c r="DV1261" i="4"/>
  <c r="DV1260" i="4"/>
  <c r="DV1259" i="4"/>
  <c r="DV1258" i="4"/>
  <c r="DV1257" i="4"/>
  <c r="DV1256" i="4"/>
  <c r="DV1255" i="4"/>
  <c r="DV1254" i="4"/>
  <c r="DV1253" i="4"/>
  <c r="DV1252" i="4"/>
  <c r="DV1251" i="4"/>
  <c r="DV1250" i="4"/>
  <c r="DV1249" i="4"/>
  <c r="DV1248" i="4"/>
  <c r="DV1247" i="4"/>
  <c r="DV1246" i="4"/>
  <c r="DV1245" i="4"/>
  <c r="DV1244" i="4"/>
  <c r="DV1243" i="4"/>
  <c r="DV1242" i="4"/>
  <c r="DV1241" i="4"/>
  <c r="DV1240" i="4"/>
  <c r="DV1239" i="4"/>
  <c r="DV1238" i="4"/>
  <c r="DV1237" i="4"/>
  <c r="DV1236" i="4"/>
  <c r="DV1235" i="4"/>
  <c r="DV1234" i="4"/>
  <c r="DV1233" i="4"/>
  <c r="DV1232" i="4"/>
  <c r="DV1231" i="4"/>
  <c r="DV1230" i="4"/>
  <c r="DV1229" i="4"/>
  <c r="DV1228" i="4"/>
  <c r="DV1227" i="4"/>
  <c r="DV1226" i="4"/>
  <c r="DV1225" i="4"/>
  <c r="DV1224" i="4"/>
  <c r="DV1223" i="4"/>
  <c r="DV1222" i="4"/>
  <c r="DV1221" i="4"/>
  <c r="DV1220" i="4"/>
  <c r="DV1219" i="4"/>
  <c r="DV1218" i="4"/>
  <c r="DV1217" i="4"/>
  <c r="DV1216" i="4"/>
  <c r="DV1215" i="4"/>
  <c r="DV1214" i="4"/>
  <c r="DV1213" i="4"/>
  <c r="DV1212" i="4"/>
  <c r="DV1211" i="4"/>
  <c r="DV1210" i="4"/>
  <c r="DV1209" i="4"/>
  <c r="DV1208" i="4"/>
  <c r="DV1207" i="4"/>
  <c r="DV1206" i="4"/>
  <c r="DV1205" i="4"/>
  <c r="DV1204" i="4"/>
  <c r="DV1203" i="4"/>
  <c r="DV1202" i="4"/>
  <c r="DV1201" i="4"/>
  <c r="DV1200" i="4"/>
  <c r="DV1199" i="4"/>
  <c r="DV1198" i="4"/>
  <c r="DV1197" i="4"/>
  <c r="DV1196" i="4"/>
  <c r="DV1195" i="4"/>
  <c r="DV1194" i="4"/>
  <c r="DV1193" i="4"/>
  <c r="DV1192" i="4"/>
  <c r="DV1191" i="4"/>
  <c r="DV1190" i="4"/>
  <c r="DV1189" i="4"/>
  <c r="DV1188" i="4"/>
  <c r="DV1187" i="4"/>
  <c r="DV1186" i="4"/>
  <c r="DV1185" i="4"/>
  <c r="DV1184" i="4"/>
  <c r="DV1183" i="4"/>
  <c r="DV1182" i="4"/>
  <c r="DV1181" i="4"/>
  <c r="DV1180" i="4"/>
  <c r="DV1179" i="4"/>
  <c r="DV1178" i="4"/>
  <c r="DV1177" i="4"/>
  <c r="DV1176" i="4"/>
  <c r="DV1175" i="4"/>
  <c r="DV1174" i="4"/>
  <c r="DV1173" i="4"/>
  <c r="DV1172" i="4"/>
  <c r="DV1171" i="4"/>
  <c r="DV1170" i="4"/>
  <c r="DV1169" i="4"/>
  <c r="DV1168" i="4"/>
  <c r="DV1167" i="4"/>
  <c r="DV1166" i="4"/>
  <c r="DV1165" i="4"/>
  <c r="DV1164" i="4"/>
  <c r="DV1163" i="4"/>
  <c r="DV1162" i="4"/>
  <c r="DV1161" i="4"/>
  <c r="DV1160" i="4"/>
  <c r="DV1159" i="4"/>
  <c r="DV1158" i="4"/>
  <c r="DV1157" i="4"/>
  <c r="DV1156" i="4"/>
  <c r="DV1155" i="4"/>
  <c r="DV1154" i="4"/>
  <c r="DV1153" i="4"/>
  <c r="DV1152" i="4"/>
  <c r="DV1151" i="4"/>
  <c r="DV1150" i="4"/>
  <c r="DV1149" i="4"/>
  <c r="DV1148" i="4"/>
  <c r="DV1147" i="4"/>
  <c r="DV1146" i="4"/>
  <c r="DV1145" i="4"/>
  <c r="DV1144" i="4"/>
  <c r="DV1143" i="4"/>
  <c r="DV1142" i="4"/>
  <c r="DV1141" i="4"/>
  <c r="DV1140" i="4"/>
  <c r="DV1139" i="4"/>
  <c r="DV1138" i="4"/>
  <c r="DV1137" i="4"/>
  <c r="DV1136" i="4"/>
  <c r="DV1135" i="4"/>
  <c r="DV1134" i="4"/>
  <c r="DV1133" i="4"/>
  <c r="DV1132" i="4"/>
  <c r="DV1131" i="4"/>
  <c r="DV1130" i="4"/>
  <c r="DV1129" i="4"/>
  <c r="DV1128" i="4"/>
  <c r="DV1127" i="4"/>
  <c r="DV1126" i="4"/>
  <c r="DV1125" i="4"/>
  <c r="DV1124" i="4"/>
  <c r="DV1123" i="4"/>
  <c r="DV1122" i="4"/>
  <c r="DV1121" i="4"/>
  <c r="DV1120" i="4"/>
  <c r="DV1119" i="4"/>
  <c r="DV1118" i="4"/>
  <c r="DV1117" i="4"/>
  <c r="DV1116" i="4"/>
  <c r="DV1115" i="4"/>
  <c r="DV1114" i="4"/>
  <c r="DV1113" i="4"/>
  <c r="DV1112" i="4"/>
  <c r="DV1111" i="4"/>
  <c r="DV1110" i="4"/>
  <c r="DV1109" i="4"/>
  <c r="DV1108" i="4"/>
  <c r="DV1107" i="4"/>
  <c r="DV1106" i="4"/>
  <c r="DV1105" i="4"/>
  <c r="DV1104" i="4"/>
  <c r="DV1103" i="4"/>
  <c r="DV1102" i="4"/>
  <c r="DV1101" i="4"/>
  <c r="DV1100" i="4"/>
  <c r="DV1099" i="4"/>
  <c r="DV1098" i="4"/>
  <c r="DV1097" i="4"/>
  <c r="DV1096" i="4"/>
  <c r="DV1095" i="4"/>
  <c r="DV1094" i="4"/>
  <c r="DV1093" i="4"/>
  <c r="DV1092" i="4"/>
  <c r="DV1091" i="4"/>
  <c r="DV1090" i="4"/>
  <c r="DV1089" i="4"/>
  <c r="DV1088" i="4"/>
  <c r="DV1087" i="4"/>
  <c r="DV1086" i="4"/>
  <c r="DV1085" i="4"/>
  <c r="DV1084" i="4"/>
  <c r="DV1083" i="4"/>
  <c r="DV1082" i="4"/>
  <c r="DV1081" i="4"/>
  <c r="DV1080" i="4"/>
  <c r="DV1079" i="4"/>
  <c r="DV1078" i="4"/>
  <c r="DV1077" i="4"/>
  <c r="DV1076" i="4"/>
  <c r="DV1075" i="4"/>
  <c r="DV1074" i="4"/>
  <c r="DV1073" i="4"/>
  <c r="DV1072" i="4"/>
  <c r="DV1071" i="4"/>
  <c r="DV1070" i="4"/>
  <c r="DV1069" i="4"/>
  <c r="DV1068" i="4"/>
  <c r="DV1067" i="4"/>
  <c r="DV1066" i="4"/>
  <c r="DV1065" i="4"/>
  <c r="DV1064" i="4"/>
  <c r="DV1063" i="4"/>
  <c r="DV1062" i="4"/>
  <c r="DV1061" i="4"/>
  <c r="DV1060" i="4"/>
  <c r="DV1059" i="4"/>
  <c r="DV1058" i="4"/>
  <c r="DV1057" i="4"/>
  <c r="DV1056" i="4"/>
  <c r="DV1055" i="4"/>
  <c r="DV1054" i="4"/>
  <c r="DV1053" i="4"/>
  <c r="DV1052" i="4"/>
  <c r="DV1051" i="4"/>
  <c r="DV1050" i="4"/>
  <c r="DV1049" i="4"/>
  <c r="DV1048" i="4"/>
  <c r="DV1047" i="4"/>
  <c r="DV1046" i="4"/>
  <c r="DV1045" i="4"/>
  <c r="DV1044" i="4"/>
  <c r="DV1043" i="4"/>
  <c r="DV1042" i="4"/>
  <c r="DV1041" i="4"/>
  <c r="DV1040" i="4"/>
  <c r="DV1039" i="4"/>
  <c r="DV1038" i="4"/>
  <c r="DV1037" i="4"/>
  <c r="DV1036" i="4"/>
  <c r="DV1035" i="4"/>
  <c r="DV1034" i="4"/>
  <c r="DV1033" i="4"/>
  <c r="DV1032" i="4"/>
  <c r="DV1031" i="4"/>
  <c r="DV1030" i="4"/>
  <c r="DV1029" i="4"/>
  <c r="DV1028" i="4"/>
  <c r="DV1027" i="4"/>
  <c r="DV1026" i="4"/>
  <c r="DV1025" i="4"/>
  <c r="DV1024" i="4"/>
  <c r="DV1023" i="4"/>
  <c r="DV1022" i="4"/>
  <c r="DV1021" i="4"/>
  <c r="DV1020" i="4"/>
  <c r="DV1019" i="4"/>
  <c r="DV1018" i="4"/>
  <c r="DV1017" i="4"/>
  <c r="DV1016" i="4"/>
  <c r="DV1015" i="4"/>
  <c r="DV1014" i="4"/>
  <c r="DV1013" i="4"/>
  <c r="DV1012" i="4"/>
  <c r="DV1011" i="4"/>
  <c r="DV1010" i="4"/>
  <c r="DV1009" i="4"/>
  <c r="DV1008" i="4"/>
  <c r="DV1007" i="4"/>
  <c r="DV1006" i="4"/>
  <c r="DV1005" i="4"/>
  <c r="DV1004" i="4"/>
  <c r="DV1003" i="4"/>
  <c r="DV1002" i="4"/>
  <c r="DV1001" i="4"/>
  <c r="DV1000" i="4"/>
  <c r="DV999" i="4"/>
  <c r="DV998" i="4"/>
  <c r="DV997" i="4"/>
  <c r="DV996" i="4"/>
  <c r="DV995" i="4"/>
  <c r="DV994" i="4"/>
  <c r="DV993" i="4"/>
  <c r="DV992" i="4"/>
  <c r="DV991" i="4"/>
  <c r="DV990" i="4"/>
  <c r="DV989" i="4"/>
  <c r="DV988" i="4"/>
  <c r="DV987" i="4"/>
  <c r="DV986" i="4"/>
  <c r="DV985" i="4"/>
  <c r="DV984" i="4"/>
  <c r="DV983" i="4"/>
  <c r="DV982" i="4"/>
  <c r="DV981" i="4"/>
  <c r="DV980" i="4"/>
  <c r="DV979" i="4"/>
  <c r="DV978" i="4"/>
  <c r="DV977" i="4"/>
  <c r="DV976" i="4"/>
  <c r="DV975" i="4"/>
  <c r="DV974" i="4"/>
  <c r="DV973" i="4"/>
  <c r="DV972" i="4"/>
  <c r="DV971" i="4"/>
  <c r="DV970" i="4"/>
  <c r="DV969" i="4"/>
  <c r="DV968" i="4"/>
  <c r="DV967" i="4"/>
  <c r="DV966" i="4"/>
  <c r="DV965" i="4"/>
  <c r="DV964" i="4"/>
  <c r="DV963" i="4"/>
  <c r="DV962" i="4"/>
  <c r="DV961" i="4"/>
  <c r="DV960" i="4"/>
  <c r="DV959" i="4"/>
  <c r="DV958" i="4"/>
  <c r="DV957" i="4"/>
  <c r="DV956" i="4"/>
  <c r="DV955" i="4"/>
  <c r="DV954" i="4"/>
  <c r="DV953" i="4"/>
  <c r="DV952" i="4"/>
  <c r="DV951" i="4"/>
  <c r="DV950" i="4"/>
  <c r="DV949" i="4"/>
  <c r="DV948" i="4"/>
  <c r="DV947" i="4"/>
  <c r="DV946" i="4"/>
  <c r="DV945" i="4"/>
  <c r="DV944" i="4"/>
  <c r="DV943" i="4"/>
  <c r="DV942" i="4"/>
  <c r="DV941" i="4"/>
  <c r="DV940" i="4"/>
  <c r="DV939" i="4"/>
  <c r="DV938" i="4"/>
  <c r="DV937" i="4"/>
  <c r="DV936" i="4"/>
  <c r="DV935" i="4"/>
  <c r="DV934" i="4"/>
  <c r="DV933" i="4"/>
  <c r="DV932" i="4"/>
  <c r="DV931" i="4"/>
  <c r="DV930" i="4"/>
  <c r="DV929" i="4"/>
  <c r="DV928" i="4"/>
  <c r="DV927" i="4"/>
  <c r="DV926" i="4"/>
  <c r="DV925" i="4"/>
  <c r="DV924" i="4"/>
  <c r="DV923" i="4"/>
  <c r="DV922" i="4"/>
  <c r="DV921" i="4"/>
  <c r="DV920" i="4"/>
  <c r="DV919" i="4"/>
  <c r="DV918" i="4"/>
  <c r="DV917" i="4"/>
  <c r="DV916" i="4"/>
  <c r="DV915" i="4"/>
  <c r="DV914" i="4"/>
  <c r="DV913" i="4"/>
  <c r="DV912" i="4"/>
  <c r="DV911" i="4"/>
  <c r="DV910" i="4"/>
  <c r="DV909" i="4"/>
  <c r="DV908" i="4"/>
  <c r="DV907" i="4"/>
  <c r="DV906" i="4"/>
  <c r="DV905" i="4"/>
  <c r="DV904" i="4"/>
  <c r="DV903" i="4"/>
  <c r="DV902" i="4"/>
  <c r="DV901" i="4"/>
  <c r="DV900" i="4"/>
  <c r="DV899" i="4"/>
  <c r="DV898" i="4"/>
  <c r="DV897" i="4"/>
  <c r="DV896" i="4"/>
  <c r="DV895" i="4"/>
  <c r="DV894" i="4"/>
  <c r="DV893" i="4"/>
  <c r="DV892" i="4"/>
  <c r="DV891" i="4"/>
  <c r="DV890" i="4"/>
  <c r="DV889" i="4"/>
  <c r="DV888" i="4"/>
  <c r="DV887" i="4"/>
  <c r="DV886" i="4"/>
  <c r="DV885" i="4"/>
  <c r="DV884" i="4"/>
  <c r="DV883" i="4"/>
  <c r="DV882" i="4"/>
  <c r="DV881" i="4"/>
  <c r="DV880" i="4"/>
  <c r="DV879" i="4"/>
  <c r="DV878" i="4"/>
  <c r="DV877" i="4"/>
  <c r="DV876" i="4"/>
  <c r="DV875" i="4"/>
  <c r="DV874" i="4"/>
  <c r="DV873" i="4"/>
  <c r="DV872" i="4"/>
  <c r="DV871" i="4"/>
  <c r="DV870" i="4"/>
  <c r="DV869" i="4"/>
  <c r="DV868" i="4"/>
  <c r="DV867" i="4"/>
  <c r="DV866" i="4"/>
  <c r="DV865" i="4"/>
  <c r="DV864" i="4"/>
  <c r="DV863" i="4"/>
  <c r="DV862" i="4"/>
  <c r="DV861" i="4"/>
  <c r="DV860" i="4"/>
  <c r="DV859" i="4"/>
  <c r="DV858" i="4"/>
  <c r="DV857" i="4"/>
  <c r="DV856" i="4"/>
  <c r="DV855" i="4"/>
  <c r="DV854" i="4"/>
  <c r="DV853" i="4"/>
  <c r="DV852" i="4"/>
  <c r="DV851" i="4"/>
  <c r="DV850" i="4"/>
  <c r="DV849" i="4"/>
  <c r="DV848" i="4"/>
  <c r="DV847" i="4"/>
  <c r="DV846" i="4"/>
  <c r="DV845" i="4"/>
  <c r="DV844" i="4"/>
  <c r="DV843" i="4"/>
  <c r="DV842" i="4"/>
  <c r="DV841" i="4"/>
  <c r="DV840" i="4"/>
  <c r="DV839" i="4"/>
  <c r="DV838" i="4"/>
  <c r="DV837" i="4"/>
  <c r="DV836" i="4"/>
  <c r="DV835" i="4"/>
  <c r="DV834" i="4"/>
  <c r="DV833" i="4"/>
  <c r="DV832" i="4"/>
  <c r="DV831" i="4"/>
  <c r="DV830" i="4"/>
  <c r="DV829" i="4"/>
  <c r="DV828" i="4"/>
  <c r="DV827" i="4"/>
  <c r="DV826" i="4"/>
  <c r="DV825" i="4"/>
  <c r="DV824" i="4"/>
  <c r="DR2" i="4"/>
  <c r="DR3" i="4"/>
  <c r="DR4" i="4"/>
  <c r="DR5" i="4"/>
  <c r="DR6" i="4"/>
  <c r="DR7" i="4"/>
  <c r="DR8" i="4"/>
  <c r="DR9" i="4"/>
  <c r="DR10" i="4"/>
  <c r="DR11" i="4"/>
  <c r="DR12" i="4"/>
  <c r="DR13" i="4"/>
  <c r="DR14" i="4"/>
  <c r="DR15" i="4"/>
  <c r="DR16" i="4"/>
  <c r="DR17" i="4"/>
  <c r="DR18" i="4"/>
  <c r="DR19" i="4"/>
  <c r="DR20" i="4"/>
  <c r="DR21" i="4"/>
  <c r="DR22" i="4"/>
  <c r="DR23" i="4"/>
  <c r="DR24" i="4"/>
  <c r="DR25" i="4"/>
  <c r="DR26" i="4"/>
  <c r="DR27" i="4"/>
  <c r="DR28" i="4"/>
  <c r="DR29" i="4"/>
  <c r="DR30" i="4"/>
  <c r="DR31" i="4"/>
  <c r="DR32" i="4"/>
  <c r="DR33" i="4"/>
  <c r="DR34" i="4"/>
  <c r="DR35" i="4"/>
  <c r="DR36" i="4"/>
  <c r="DR37" i="4"/>
  <c r="DR38" i="4"/>
  <c r="DR39" i="4"/>
  <c r="DR40" i="4"/>
  <c r="DR41" i="4"/>
  <c r="DR42" i="4"/>
  <c r="DR43" i="4"/>
  <c r="DR44" i="4"/>
  <c r="DR45" i="4"/>
  <c r="DR46" i="4"/>
  <c r="DR47" i="4"/>
  <c r="DR48" i="4"/>
  <c r="DR49" i="4"/>
  <c r="DR50" i="4"/>
  <c r="DR51" i="4"/>
  <c r="DR52" i="4"/>
  <c r="DR53" i="4"/>
  <c r="DR54" i="4"/>
  <c r="DR55" i="4"/>
  <c r="DR56" i="4"/>
  <c r="DR57" i="4"/>
  <c r="DR58" i="4"/>
  <c r="DR59" i="4"/>
  <c r="DR60" i="4"/>
  <c r="DR61" i="4"/>
  <c r="DR62" i="4"/>
  <c r="DR63" i="4"/>
  <c r="DR64" i="4"/>
  <c r="DR65" i="4"/>
  <c r="DR66" i="4"/>
  <c r="DR67" i="4"/>
  <c r="DR68" i="4"/>
  <c r="DR69" i="4"/>
  <c r="DR70" i="4"/>
  <c r="DR71" i="4"/>
  <c r="DR72" i="4"/>
  <c r="DR73" i="4"/>
  <c r="DR74" i="4"/>
  <c r="DR75" i="4"/>
  <c r="DR76" i="4"/>
  <c r="DR77" i="4"/>
  <c r="DR78" i="4"/>
  <c r="DR79" i="4"/>
  <c r="DR80" i="4"/>
  <c r="DR81" i="4"/>
  <c r="DR82" i="4"/>
  <c r="DR83" i="4"/>
  <c r="DR84" i="4"/>
  <c r="DR85" i="4"/>
  <c r="DR86" i="4"/>
  <c r="DR87" i="4"/>
  <c r="DR88" i="4"/>
  <c r="DR89" i="4"/>
  <c r="DR90" i="4"/>
  <c r="DR91" i="4"/>
  <c r="DR92" i="4"/>
  <c r="DR93" i="4"/>
  <c r="DR94" i="4"/>
  <c r="DR95" i="4"/>
  <c r="DR96" i="4"/>
  <c r="DR97" i="4"/>
  <c r="DR98" i="4"/>
  <c r="DR99" i="4"/>
  <c r="DR100" i="4"/>
  <c r="DR101" i="4"/>
  <c r="DR102" i="4"/>
  <c r="DR103" i="4"/>
  <c r="DR104" i="4"/>
  <c r="DR105" i="4"/>
  <c r="DR106" i="4"/>
  <c r="DR107" i="4"/>
  <c r="DR108" i="4"/>
  <c r="DR109" i="4"/>
  <c r="DR110" i="4"/>
  <c r="DR111" i="4"/>
  <c r="DR112" i="4"/>
  <c r="DR113" i="4"/>
  <c r="DR114" i="4"/>
  <c r="DR115" i="4"/>
  <c r="DR116" i="4"/>
  <c r="DR117" i="4"/>
  <c r="DR118" i="4"/>
  <c r="DR119" i="4"/>
  <c r="DR120" i="4"/>
  <c r="DR121" i="4"/>
  <c r="DR122" i="4"/>
  <c r="DR123" i="4"/>
  <c r="DR124" i="4"/>
  <c r="DR125" i="4"/>
  <c r="DR126" i="4"/>
  <c r="DR127" i="4"/>
  <c r="DR128" i="4"/>
  <c r="DR129" i="4"/>
  <c r="DR130" i="4"/>
  <c r="DR131" i="4"/>
  <c r="DR132" i="4"/>
  <c r="DR133" i="4"/>
  <c r="DR134" i="4"/>
  <c r="DR135" i="4"/>
  <c r="DR136" i="4"/>
  <c r="DR137" i="4"/>
  <c r="DR138" i="4"/>
  <c r="DR139" i="4"/>
  <c r="DR140" i="4"/>
  <c r="DR141" i="4"/>
  <c r="DR142" i="4"/>
  <c r="DR143" i="4"/>
  <c r="DR144" i="4"/>
  <c r="DR145" i="4"/>
  <c r="DR146" i="4"/>
  <c r="DR147" i="4"/>
  <c r="DR148" i="4"/>
  <c r="DR149" i="4"/>
  <c r="DR150" i="4"/>
  <c r="DR151" i="4"/>
  <c r="DR152" i="4"/>
  <c r="DR153" i="4"/>
  <c r="DR154" i="4"/>
  <c r="DR155" i="4"/>
  <c r="DR156" i="4"/>
  <c r="DR157" i="4"/>
  <c r="DR158" i="4"/>
  <c r="DR159" i="4"/>
  <c r="DR160" i="4"/>
  <c r="DR161" i="4"/>
  <c r="DR162" i="4"/>
  <c r="DR163" i="4"/>
  <c r="DR164" i="4"/>
  <c r="DR165" i="4"/>
  <c r="DR166" i="4"/>
  <c r="DR167" i="4"/>
  <c r="DR168" i="4"/>
  <c r="DR169" i="4"/>
  <c r="DR170" i="4"/>
  <c r="DR171" i="4"/>
  <c r="DR172" i="4"/>
  <c r="DR173" i="4"/>
  <c r="DR174" i="4"/>
  <c r="DR175" i="4"/>
  <c r="DR176" i="4"/>
  <c r="DR177" i="4"/>
  <c r="DR178" i="4"/>
  <c r="DR179" i="4"/>
  <c r="DR180" i="4"/>
  <c r="DR181" i="4"/>
  <c r="DR182" i="4"/>
  <c r="DR183" i="4"/>
  <c r="DR184" i="4"/>
  <c r="DR185" i="4"/>
  <c r="DR186" i="4"/>
  <c r="DR187" i="4"/>
  <c r="DR188" i="4"/>
  <c r="DR189" i="4"/>
  <c r="DR190" i="4"/>
  <c r="DR191" i="4"/>
  <c r="DR192" i="4"/>
  <c r="DR193" i="4"/>
  <c r="DR194" i="4"/>
  <c r="DR195" i="4"/>
  <c r="DR196" i="4"/>
  <c r="DR197" i="4"/>
  <c r="DR198" i="4"/>
  <c r="DR199" i="4"/>
  <c r="DR200" i="4"/>
  <c r="DR201" i="4"/>
  <c r="DR202" i="4"/>
  <c r="DR203" i="4"/>
  <c r="DR204" i="4"/>
  <c r="DR205" i="4"/>
  <c r="DR206" i="4"/>
  <c r="DR207" i="4"/>
  <c r="DR208" i="4"/>
  <c r="DR209" i="4"/>
  <c r="DR210" i="4"/>
  <c r="DR211" i="4"/>
  <c r="DR212" i="4"/>
  <c r="DR213" i="4"/>
  <c r="DR214" i="4"/>
  <c r="DR215" i="4"/>
  <c r="DR216" i="4"/>
  <c r="DR217" i="4"/>
  <c r="DR218" i="4"/>
  <c r="DR219" i="4"/>
  <c r="DR220" i="4"/>
  <c r="DR221" i="4"/>
  <c r="DR222" i="4"/>
  <c r="DR223" i="4"/>
  <c r="DR224" i="4"/>
  <c r="DR225" i="4"/>
  <c r="DR226" i="4"/>
  <c r="DR227" i="4"/>
  <c r="DR228" i="4"/>
  <c r="DR229" i="4"/>
  <c r="DR230" i="4"/>
  <c r="DR231" i="4"/>
  <c r="DR232" i="4"/>
  <c r="DR233" i="4"/>
  <c r="DR234" i="4"/>
  <c r="DR235" i="4"/>
  <c r="DR236" i="4"/>
  <c r="DR237" i="4"/>
  <c r="DR238" i="4"/>
  <c r="DR239" i="4"/>
  <c r="DR240" i="4"/>
  <c r="DR241" i="4"/>
  <c r="DR242" i="4"/>
  <c r="DR243" i="4"/>
  <c r="DR244" i="4"/>
  <c r="DR245" i="4"/>
  <c r="DR246" i="4"/>
  <c r="DR247" i="4"/>
  <c r="DR248" i="4"/>
  <c r="DR249" i="4"/>
  <c r="DR250" i="4"/>
  <c r="DR251" i="4"/>
  <c r="DR252" i="4"/>
  <c r="DR253" i="4"/>
  <c r="DR254" i="4"/>
  <c r="DR255" i="4"/>
  <c r="DR256" i="4"/>
  <c r="DR257" i="4"/>
  <c r="DR258" i="4"/>
  <c r="DR259" i="4"/>
  <c r="DR260" i="4"/>
  <c r="DR261" i="4"/>
  <c r="DR262" i="4"/>
  <c r="DR263" i="4"/>
  <c r="DR264" i="4"/>
  <c r="DR265" i="4"/>
  <c r="DR266" i="4"/>
  <c r="DR267" i="4"/>
  <c r="DR268" i="4"/>
  <c r="DR269" i="4"/>
  <c r="DR270" i="4"/>
  <c r="DR271" i="4"/>
  <c r="DR272" i="4"/>
  <c r="DR273" i="4"/>
  <c r="DR274" i="4"/>
  <c r="DR275" i="4"/>
  <c r="DR276" i="4"/>
  <c r="DR277" i="4"/>
  <c r="DR278" i="4"/>
  <c r="DR279" i="4"/>
  <c r="DR280" i="4"/>
  <c r="DR281" i="4"/>
  <c r="DR282" i="4"/>
  <c r="DR283" i="4"/>
  <c r="DR284" i="4"/>
  <c r="DR285" i="4"/>
  <c r="DR286" i="4"/>
  <c r="DR287" i="4"/>
  <c r="DR288" i="4"/>
  <c r="DR289" i="4"/>
  <c r="DR290" i="4"/>
  <c r="DR291" i="4"/>
  <c r="DR292" i="4"/>
  <c r="DR293" i="4"/>
  <c r="DR294" i="4"/>
  <c r="DR295" i="4"/>
  <c r="DR296" i="4"/>
  <c r="DR297" i="4"/>
  <c r="DR298" i="4"/>
  <c r="DR299" i="4"/>
  <c r="DR300" i="4"/>
  <c r="DR301" i="4"/>
  <c r="DR302" i="4"/>
  <c r="DR303" i="4"/>
  <c r="DR304" i="4"/>
  <c r="DR305" i="4"/>
  <c r="DR306" i="4"/>
  <c r="DR307" i="4"/>
  <c r="DR308" i="4"/>
  <c r="DR309" i="4"/>
  <c r="DR310" i="4"/>
  <c r="DR311" i="4"/>
  <c r="DR312" i="4"/>
  <c r="DR313" i="4"/>
  <c r="DR314" i="4"/>
  <c r="DR315" i="4"/>
  <c r="DR316" i="4"/>
  <c r="DR317" i="4"/>
  <c r="DR318" i="4"/>
  <c r="DR319" i="4"/>
  <c r="DR320" i="4"/>
  <c r="DR321" i="4"/>
  <c r="DR322" i="4"/>
  <c r="DR323" i="4"/>
  <c r="DR324" i="4"/>
  <c r="DR325" i="4"/>
  <c r="DR326" i="4"/>
  <c r="DR327" i="4"/>
  <c r="DR328" i="4"/>
  <c r="DR329" i="4"/>
  <c r="DR330" i="4"/>
  <c r="DR331" i="4"/>
  <c r="DR332" i="4"/>
  <c r="DR333" i="4"/>
  <c r="DR334" i="4"/>
  <c r="DR335" i="4"/>
  <c r="DR336" i="4"/>
  <c r="DR337" i="4"/>
  <c r="DR338" i="4"/>
  <c r="DR339" i="4"/>
  <c r="DR340" i="4"/>
  <c r="DR341" i="4"/>
  <c r="DR342" i="4"/>
  <c r="DR343" i="4"/>
  <c r="DR344" i="4"/>
  <c r="DR345" i="4"/>
  <c r="DR346" i="4"/>
  <c r="DR347" i="4"/>
  <c r="DR348" i="4"/>
  <c r="DR349" i="4"/>
  <c r="DR350" i="4"/>
  <c r="DR351" i="4"/>
  <c r="DR352" i="4"/>
  <c r="DR353" i="4"/>
  <c r="DR354" i="4"/>
  <c r="DR355" i="4"/>
  <c r="DR356" i="4"/>
  <c r="DR357" i="4"/>
  <c r="DR358" i="4"/>
  <c r="DR359" i="4"/>
  <c r="DR360" i="4"/>
  <c r="DR361" i="4"/>
  <c r="DR362" i="4"/>
  <c r="DR363" i="4"/>
  <c r="DR364" i="4"/>
  <c r="DR365" i="4"/>
  <c r="DR366" i="4"/>
  <c r="DR367" i="4"/>
  <c r="DR368" i="4"/>
  <c r="DR369" i="4"/>
  <c r="DR370" i="4"/>
  <c r="DR371" i="4"/>
  <c r="DR372" i="4"/>
  <c r="DR373" i="4"/>
  <c r="DR374" i="4"/>
  <c r="DR375" i="4"/>
  <c r="DR376" i="4"/>
  <c r="DR377" i="4"/>
  <c r="DR378" i="4"/>
  <c r="DR379" i="4"/>
  <c r="DR380" i="4"/>
  <c r="DR381" i="4"/>
  <c r="DR382" i="4"/>
  <c r="DR383" i="4"/>
  <c r="DR384" i="4"/>
  <c r="DR385" i="4"/>
  <c r="DR386" i="4"/>
  <c r="DR387" i="4"/>
  <c r="DR388" i="4"/>
  <c r="DR389" i="4"/>
  <c r="DR390" i="4"/>
  <c r="DR391" i="4"/>
  <c r="DR392" i="4"/>
  <c r="DR393" i="4"/>
  <c r="DR394" i="4"/>
  <c r="DR395" i="4"/>
  <c r="DR396" i="4"/>
  <c r="DR397" i="4"/>
  <c r="DR398" i="4"/>
  <c r="DR399" i="4"/>
  <c r="DR400" i="4"/>
  <c r="DR401" i="4"/>
  <c r="DR402" i="4"/>
  <c r="DR403" i="4"/>
  <c r="DR404" i="4"/>
  <c r="DR405" i="4"/>
  <c r="DR406" i="4"/>
  <c r="DR407" i="4"/>
  <c r="DR408" i="4"/>
  <c r="DR409" i="4"/>
  <c r="DR410" i="4"/>
  <c r="DR411" i="4"/>
  <c r="DR412" i="4"/>
  <c r="DR413" i="4"/>
  <c r="DR414" i="4"/>
  <c r="DR415" i="4"/>
  <c r="DR416" i="4"/>
  <c r="DR417" i="4"/>
  <c r="DR418" i="4"/>
  <c r="DR419" i="4"/>
  <c r="DR420" i="4"/>
  <c r="DR421" i="4"/>
  <c r="DR422" i="4"/>
  <c r="DR423" i="4"/>
  <c r="DR424" i="4"/>
  <c r="DR425" i="4"/>
  <c r="DR426" i="4"/>
  <c r="DR427" i="4"/>
  <c r="DR428" i="4"/>
  <c r="DR429" i="4"/>
  <c r="DR430" i="4"/>
  <c r="DR431" i="4"/>
  <c r="DR432" i="4"/>
  <c r="DR433" i="4"/>
  <c r="DR434" i="4"/>
  <c r="DR435" i="4"/>
  <c r="DR436" i="4"/>
  <c r="DR437" i="4"/>
  <c r="DR438" i="4"/>
  <c r="DR439" i="4"/>
  <c r="DR440" i="4"/>
  <c r="DR441" i="4"/>
  <c r="DR442" i="4"/>
  <c r="DR443" i="4"/>
  <c r="DR444" i="4"/>
  <c r="DR445" i="4"/>
  <c r="DR446" i="4"/>
  <c r="DR447" i="4"/>
  <c r="DR448" i="4"/>
  <c r="DR449" i="4"/>
  <c r="DR450" i="4"/>
  <c r="DR451" i="4"/>
  <c r="DR452" i="4"/>
  <c r="DR453" i="4"/>
  <c r="DR454" i="4"/>
  <c r="DR455" i="4"/>
  <c r="DR456" i="4"/>
  <c r="DR457" i="4"/>
  <c r="DR458" i="4"/>
  <c r="DR459" i="4"/>
  <c r="DR460" i="4"/>
  <c r="DR461" i="4"/>
  <c r="DR462" i="4"/>
  <c r="DR463" i="4"/>
  <c r="DR464" i="4"/>
  <c r="DR465" i="4"/>
  <c r="DR466" i="4"/>
  <c r="DR467" i="4"/>
  <c r="DR468" i="4"/>
  <c r="DR469" i="4"/>
  <c r="DR470" i="4"/>
  <c r="DR471" i="4"/>
  <c r="DR472" i="4"/>
  <c r="DR473" i="4"/>
  <c r="DR474" i="4"/>
  <c r="DR475" i="4"/>
  <c r="DR476" i="4"/>
  <c r="DR477" i="4"/>
  <c r="DR478" i="4"/>
  <c r="DR479" i="4"/>
  <c r="DR480" i="4"/>
  <c r="DR481" i="4"/>
  <c r="DR482" i="4"/>
  <c r="DR483" i="4"/>
  <c r="DR484" i="4"/>
  <c r="DR485" i="4"/>
  <c r="DR486" i="4"/>
  <c r="DR487" i="4"/>
  <c r="DR488" i="4"/>
  <c r="DR489" i="4"/>
  <c r="DR490" i="4"/>
  <c r="DR491" i="4"/>
  <c r="DR492" i="4"/>
  <c r="DR493" i="4"/>
  <c r="DR494" i="4"/>
  <c r="DR495" i="4"/>
  <c r="DR496" i="4"/>
  <c r="DR497" i="4"/>
  <c r="DR498" i="4"/>
  <c r="DR499" i="4"/>
  <c r="DR500" i="4"/>
  <c r="DR501" i="4"/>
  <c r="DR502" i="4"/>
  <c r="DR503" i="4"/>
  <c r="DR504" i="4"/>
  <c r="DR505" i="4"/>
  <c r="DR506" i="4"/>
  <c r="DR507" i="4"/>
  <c r="DR508" i="4"/>
  <c r="DR509" i="4"/>
  <c r="DR510" i="4"/>
  <c r="DR511" i="4"/>
  <c r="DR512" i="4"/>
  <c r="DR513" i="4"/>
  <c r="DR514" i="4"/>
  <c r="DR515" i="4"/>
  <c r="DR516" i="4"/>
  <c r="DR517" i="4"/>
  <c r="DR518" i="4"/>
  <c r="DR519" i="4"/>
  <c r="DR520" i="4"/>
  <c r="DR521" i="4"/>
  <c r="DR522" i="4"/>
  <c r="DR523" i="4"/>
  <c r="DR524" i="4"/>
  <c r="DR525" i="4"/>
  <c r="DR526" i="4"/>
  <c r="DR527" i="4"/>
  <c r="DR528" i="4"/>
  <c r="DR529" i="4"/>
  <c r="DR530" i="4"/>
  <c r="DR531" i="4"/>
  <c r="DR532" i="4"/>
  <c r="DR533" i="4"/>
  <c r="DR534" i="4"/>
  <c r="DR535" i="4"/>
  <c r="DR536" i="4"/>
  <c r="DR537" i="4"/>
  <c r="DR538" i="4"/>
  <c r="DR539" i="4"/>
  <c r="DR540" i="4"/>
  <c r="DR541" i="4"/>
  <c r="DR542" i="4"/>
  <c r="DR543" i="4"/>
  <c r="DR544" i="4"/>
  <c r="DR545" i="4"/>
  <c r="DR546" i="4"/>
  <c r="DR547" i="4"/>
  <c r="DR548" i="4"/>
  <c r="DR549" i="4"/>
  <c r="DR550" i="4"/>
  <c r="DR551" i="4"/>
  <c r="DR552" i="4"/>
  <c r="DR553" i="4"/>
  <c r="DR554" i="4"/>
  <c r="DR555" i="4"/>
  <c r="DR556" i="4"/>
  <c r="DR557" i="4"/>
  <c r="DR558" i="4"/>
  <c r="DR559" i="4"/>
  <c r="DR560" i="4"/>
  <c r="DR561" i="4"/>
  <c r="DR562" i="4"/>
  <c r="DR563" i="4"/>
  <c r="DR564" i="4"/>
  <c r="DR565" i="4"/>
  <c r="DR566" i="4"/>
  <c r="DR567" i="4"/>
  <c r="DR568" i="4"/>
  <c r="DR569" i="4"/>
  <c r="DR570" i="4"/>
  <c r="DR571" i="4"/>
  <c r="DR572" i="4"/>
  <c r="DR573" i="4"/>
  <c r="DR574" i="4"/>
  <c r="DR575" i="4"/>
  <c r="DR576" i="4"/>
  <c r="DR577" i="4"/>
  <c r="DR578" i="4"/>
  <c r="DR579" i="4"/>
  <c r="DR580" i="4"/>
  <c r="DR581" i="4"/>
  <c r="DR582" i="4"/>
  <c r="DR583" i="4"/>
  <c r="DR584" i="4"/>
  <c r="DR585" i="4"/>
  <c r="DR586" i="4"/>
  <c r="DR587" i="4"/>
  <c r="DR588" i="4"/>
  <c r="DR589" i="4"/>
  <c r="DR590" i="4"/>
  <c r="DR591" i="4"/>
  <c r="DR592" i="4"/>
  <c r="DR593" i="4"/>
  <c r="DR594" i="4"/>
  <c r="DR595" i="4"/>
  <c r="DR596" i="4"/>
  <c r="DR597" i="4"/>
  <c r="DR598" i="4"/>
  <c r="DR599" i="4"/>
  <c r="DR600" i="4"/>
  <c r="DR601" i="4"/>
  <c r="DR602" i="4"/>
  <c r="DR603" i="4"/>
  <c r="DR604" i="4"/>
  <c r="DR605" i="4"/>
  <c r="DR606" i="4"/>
  <c r="DR607" i="4"/>
  <c r="DR608" i="4"/>
  <c r="DR609" i="4"/>
  <c r="DR610" i="4"/>
  <c r="DR611" i="4"/>
  <c r="DR612" i="4"/>
  <c r="DR613" i="4"/>
  <c r="DR614" i="4"/>
  <c r="DR615" i="4"/>
  <c r="DR616" i="4"/>
  <c r="DR617" i="4"/>
  <c r="DR618" i="4"/>
  <c r="DR619" i="4"/>
  <c r="DR620" i="4"/>
  <c r="DR621" i="4"/>
  <c r="DR622" i="4"/>
  <c r="DR623" i="4"/>
  <c r="DR624" i="4"/>
  <c r="DR625" i="4"/>
  <c r="DR626" i="4"/>
  <c r="DR627" i="4"/>
  <c r="DR628" i="4"/>
  <c r="DR629" i="4"/>
  <c r="DR630" i="4"/>
  <c r="DR631" i="4"/>
  <c r="DR632" i="4"/>
  <c r="DR633" i="4"/>
  <c r="DR634" i="4"/>
  <c r="DR635" i="4"/>
  <c r="DR636" i="4"/>
  <c r="DR637" i="4"/>
  <c r="DR638" i="4"/>
  <c r="DR639" i="4"/>
  <c r="DR640" i="4"/>
  <c r="DR641" i="4"/>
  <c r="DR642" i="4"/>
  <c r="DR643" i="4"/>
  <c r="DR644" i="4"/>
  <c r="DR645" i="4"/>
  <c r="DR646" i="4"/>
  <c r="DR647" i="4"/>
  <c r="DR648" i="4"/>
  <c r="DR649" i="4"/>
  <c r="DR650" i="4"/>
  <c r="DR651" i="4"/>
  <c r="DR652" i="4"/>
  <c r="DR653" i="4"/>
  <c r="DR654" i="4"/>
  <c r="DR655" i="4"/>
  <c r="DR656" i="4"/>
  <c r="DR657" i="4"/>
  <c r="DR658" i="4"/>
  <c r="DR659" i="4"/>
  <c r="DR660" i="4"/>
  <c r="DR661" i="4"/>
  <c r="DR662" i="4"/>
  <c r="DR663" i="4"/>
  <c r="DR664" i="4"/>
  <c r="DR665" i="4"/>
  <c r="DR666" i="4"/>
  <c r="DR667" i="4"/>
  <c r="DR668" i="4"/>
  <c r="DR669" i="4"/>
  <c r="DR670" i="4"/>
  <c r="DR671" i="4"/>
  <c r="DR672" i="4"/>
  <c r="DR673" i="4"/>
  <c r="DR674" i="4"/>
  <c r="DR675" i="4"/>
  <c r="DR676" i="4"/>
  <c r="DR677" i="4"/>
  <c r="DR678" i="4"/>
  <c r="DR679" i="4"/>
  <c r="DR680" i="4"/>
  <c r="DR681" i="4"/>
  <c r="DR682" i="4"/>
  <c r="DR683" i="4"/>
  <c r="DR684" i="4"/>
  <c r="DR685" i="4"/>
  <c r="DR686" i="4"/>
  <c r="DR687" i="4"/>
  <c r="DR688" i="4"/>
  <c r="DR689" i="4"/>
  <c r="DR690" i="4"/>
  <c r="DR691" i="4"/>
  <c r="DR692" i="4"/>
  <c r="DR693" i="4"/>
  <c r="DR694" i="4"/>
  <c r="DR695" i="4"/>
  <c r="DR696" i="4"/>
  <c r="DR697" i="4"/>
  <c r="DR698" i="4"/>
  <c r="DR699" i="4"/>
  <c r="DR700" i="4"/>
  <c r="DR701" i="4"/>
  <c r="DR702" i="4"/>
  <c r="DR703" i="4"/>
  <c r="DR704" i="4"/>
  <c r="DR705" i="4"/>
  <c r="DR706" i="4"/>
  <c r="DR707" i="4"/>
  <c r="DR708" i="4"/>
  <c r="DR709" i="4"/>
  <c r="DR710" i="4"/>
  <c r="DR711" i="4"/>
  <c r="DR712" i="4"/>
  <c r="DR713" i="4"/>
  <c r="DR714" i="4"/>
  <c r="DR715" i="4"/>
  <c r="DR716" i="4"/>
  <c r="DR717" i="4"/>
  <c r="DR718" i="4"/>
  <c r="DR719" i="4"/>
  <c r="DR720" i="4"/>
  <c r="DR721" i="4"/>
  <c r="DR722" i="4"/>
  <c r="DR723" i="4"/>
  <c r="DR724" i="4"/>
  <c r="DR725" i="4"/>
  <c r="DR726" i="4"/>
  <c r="DR727" i="4"/>
  <c r="DR728" i="4"/>
  <c r="DR729" i="4"/>
  <c r="DR730" i="4"/>
  <c r="DR731" i="4"/>
  <c r="DR732" i="4"/>
  <c r="DR733" i="4"/>
  <c r="DR734" i="4"/>
  <c r="DR735" i="4"/>
  <c r="DR736" i="4"/>
  <c r="DR737" i="4"/>
  <c r="DR738" i="4"/>
  <c r="DR739" i="4"/>
  <c r="DR740" i="4"/>
  <c r="DR741" i="4"/>
  <c r="DR742" i="4"/>
  <c r="DR743" i="4"/>
  <c r="DR744" i="4"/>
  <c r="DR745" i="4"/>
  <c r="DR746" i="4"/>
  <c r="DR747" i="4"/>
  <c r="DR748" i="4"/>
  <c r="DR749" i="4"/>
  <c r="DR750" i="4"/>
  <c r="DR751" i="4"/>
  <c r="DR752" i="4"/>
  <c r="DR753" i="4"/>
  <c r="DR754" i="4"/>
  <c r="DR755" i="4"/>
  <c r="DR756" i="4"/>
  <c r="DR757" i="4"/>
  <c r="DR758" i="4"/>
  <c r="DR759" i="4"/>
  <c r="DR760" i="4"/>
  <c r="DR761" i="4"/>
  <c r="DR762" i="4"/>
  <c r="DR763" i="4"/>
  <c r="DR764" i="4"/>
  <c r="DR765" i="4"/>
  <c r="DR766" i="4"/>
  <c r="DR767" i="4"/>
  <c r="DR768" i="4"/>
  <c r="DR769" i="4"/>
  <c r="DR770" i="4"/>
  <c r="DR771" i="4"/>
  <c r="DR772" i="4"/>
  <c r="DR773" i="4"/>
  <c r="DR774" i="4"/>
  <c r="DR775" i="4"/>
  <c r="DR776" i="4"/>
  <c r="DR777" i="4"/>
  <c r="DR778" i="4"/>
  <c r="DR779" i="4"/>
  <c r="DR780" i="4"/>
  <c r="DR781" i="4"/>
  <c r="DR782" i="4"/>
  <c r="DR783" i="4"/>
  <c r="DR784" i="4"/>
  <c r="DR785" i="4"/>
  <c r="DR786" i="4"/>
  <c r="DR787" i="4"/>
  <c r="DR788" i="4"/>
  <c r="DR789" i="4"/>
  <c r="DR790" i="4"/>
  <c r="DR791" i="4"/>
  <c r="DR792" i="4"/>
  <c r="DR793" i="4"/>
  <c r="DR794" i="4"/>
  <c r="DR795" i="4"/>
  <c r="DR796" i="4"/>
  <c r="DR797" i="4"/>
  <c r="DR798" i="4"/>
  <c r="DR799" i="4"/>
  <c r="DR800" i="4"/>
  <c r="DR801" i="4"/>
  <c r="DR802" i="4"/>
  <c r="DR803" i="4"/>
  <c r="DR804" i="4"/>
  <c r="DR805" i="4"/>
  <c r="DR806" i="4"/>
  <c r="DR807" i="4"/>
  <c r="DR808" i="4"/>
  <c r="DR809" i="4"/>
  <c r="DR810" i="4"/>
  <c r="DR811" i="4"/>
  <c r="DR812" i="4"/>
  <c r="DR813" i="4"/>
  <c r="DR814" i="4"/>
  <c r="DR815" i="4"/>
  <c r="DR816" i="4"/>
  <c r="DR817" i="4"/>
  <c r="DR818" i="4"/>
  <c r="DR819" i="4"/>
  <c r="DR820" i="4"/>
  <c r="DR821" i="4"/>
  <c r="DR822" i="4"/>
  <c r="DR823" i="4"/>
  <c r="DV823" i="4"/>
  <c r="DV822" i="4"/>
  <c r="DV821" i="4"/>
  <c r="DV820" i="4"/>
  <c r="DV819" i="4"/>
  <c r="DV818" i="4"/>
  <c r="DV817" i="4"/>
  <c r="DV816" i="4"/>
  <c r="DV815" i="4"/>
  <c r="DV814" i="4"/>
  <c r="DV813" i="4"/>
  <c r="DV812" i="4"/>
  <c r="DV811" i="4"/>
  <c r="DV810" i="4"/>
  <c r="DV809" i="4"/>
  <c r="DV808" i="4"/>
  <c r="DV807" i="4"/>
  <c r="DV806" i="4"/>
  <c r="DV805" i="4"/>
  <c r="DV804" i="4"/>
  <c r="DV803" i="4"/>
  <c r="DV802" i="4"/>
  <c r="DV801" i="4"/>
  <c r="DV800" i="4"/>
  <c r="DV799" i="4"/>
  <c r="DV798" i="4"/>
  <c r="DV797" i="4"/>
  <c r="DV796" i="4"/>
  <c r="DV795" i="4"/>
  <c r="DV794" i="4"/>
  <c r="DV793" i="4"/>
  <c r="DV792" i="4"/>
  <c r="DV791" i="4"/>
  <c r="DV790" i="4"/>
  <c r="DV789" i="4"/>
  <c r="DV788" i="4"/>
  <c r="DV787" i="4"/>
  <c r="DV786" i="4"/>
  <c r="DV785" i="4"/>
  <c r="DV784" i="4"/>
  <c r="DV783" i="4"/>
  <c r="DV782" i="4"/>
  <c r="DV781" i="4"/>
  <c r="DV780" i="4"/>
  <c r="DV779" i="4"/>
  <c r="DV778" i="4"/>
  <c r="DV777" i="4"/>
  <c r="DV776" i="4"/>
  <c r="DV775" i="4"/>
  <c r="DV774" i="4"/>
  <c r="DV773" i="4"/>
  <c r="DV772" i="4"/>
  <c r="DV771" i="4"/>
  <c r="DV770" i="4"/>
  <c r="DV769" i="4"/>
  <c r="DV768" i="4"/>
  <c r="DV767" i="4"/>
  <c r="DV766" i="4"/>
  <c r="DV765" i="4"/>
  <c r="DV764" i="4"/>
  <c r="DV763" i="4"/>
  <c r="DV762" i="4"/>
  <c r="DV761" i="4"/>
  <c r="DV760" i="4"/>
  <c r="DV759" i="4"/>
  <c r="DV758" i="4"/>
  <c r="DV757" i="4"/>
  <c r="DV756" i="4"/>
  <c r="DV755" i="4"/>
  <c r="DV754" i="4"/>
  <c r="DV753" i="4"/>
  <c r="DV752" i="4"/>
  <c r="DV751" i="4"/>
  <c r="DV750" i="4"/>
  <c r="DV749" i="4"/>
  <c r="DV748" i="4"/>
  <c r="DV747" i="4"/>
  <c r="DV746" i="4"/>
  <c r="DV745" i="4"/>
  <c r="DV744" i="4"/>
  <c r="DV743" i="4"/>
  <c r="DV742" i="4"/>
  <c r="DV741" i="4"/>
  <c r="DV740" i="4"/>
  <c r="DV739" i="4"/>
  <c r="DV738" i="4"/>
  <c r="DV737" i="4"/>
  <c r="DV736" i="4"/>
  <c r="DV735" i="4"/>
  <c r="DV734" i="4"/>
  <c r="DV733" i="4"/>
  <c r="DV732" i="4"/>
  <c r="DV731" i="4"/>
  <c r="DV730" i="4"/>
  <c r="DV729" i="4"/>
  <c r="DV728" i="4"/>
  <c r="DV727" i="4"/>
  <c r="DV726" i="4"/>
  <c r="DV725" i="4"/>
  <c r="DV724" i="4"/>
  <c r="DV723" i="4"/>
  <c r="DV722" i="4"/>
  <c r="DV721" i="4"/>
  <c r="DV720" i="4"/>
  <c r="DV719" i="4"/>
  <c r="DV718" i="4"/>
  <c r="DV717" i="4"/>
  <c r="DV716" i="4"/>
  <c r="DV715" i="4"/>
  <c r="DV714" i="4"/>
  <c r="DV713" i="4"/>
  <c r="DV712" i="4"/>
  <c r="DV711" i="4"/>
  <c r="DV710" i="4"/>
  <c r="DV709" i="4"/>
  <c r="DV708" i="4"/>
  <c r="DV707" i="4"/>
  <c r="DV706" i="4"/>
  <c r="DV705" i="4"/>
  <c r="DV704" i="4"/>
  <c r="DV703" i="4"/>
  <c r="DV702" i="4"/>
  <c r="DV701" i="4"/>
  <c r="DV700" i="4"/>
  <c r="DV699" i="4"/>
  <c r="DV698" i="4"/>
  <c r="DV697" i="4"/>
  <c r="DV696" i="4"/>
  <c r="DV695" i="4"/>
  <c r="DV694" i="4"/>
  <c r="DV693" i="4"/>
  <c r="DV692" i="4"/>
  <c r="DV691" i="4"/>
  <c r="DV690" i="4"/>
  <c r="DV689" i="4"/>
  <c r="DV688" i="4"/>
  <c r="DV687" i="4"/>
  <c r="DV686" i="4"/>
  <c r="DV685" i="4"/>
  <c r="DV684" i="4"/>
  <c r="DV683" i="4"/>
  <c r="DV682" i="4"/>
  <c r="DV681" i="4"/>
  <c r="DV680" i="4"/>
  <c r="DV679" i="4"/>
  <c r="DV678" i="4"/>
  <c r="DV677" i="4"/>
  <c r="DV676" i="4"/>
  <c r="DV675" i="4"/>
  <c r="DV674" i="4"/>
  <c r="DV673" i="4"/>
  <c r="DV672" i="4"/>
  <c r="DV671" i="4"/>
  <c r="DV670" i="4"/>
  <c r="DV669" i="4"/>
  <c r="DV668" i="4"/>
  <c r="DV667" i="4"/>
  <c r="DV666" i="4"/>
  <c r="DV665" i="4"/>
  <c r="DV664" i="4"/>
  <c r="DV663" i="4"/>
  <c r="DV662" i="4"/>
  <c r="DV661" i="4"/>
  <c r="DV660" i="4"/>
  <c r="DV659" i="4"/>
  <c r="DV658" i="4"/>
  <c r="DV657" i="4"/>
  <c r="DV656" i="4"/>
  <c r="DV655" i="4"/>
  <c r="DV654" i="4"/>
  <c r="DV653" i="4"/>
  <c r="DV652" i="4"/>
  <c r="DV651" i="4"/>
  <c r="DV650" i="4"/>
  <c r="DV649" i="4"/>
  <c r="DV648" i="4"/>
  <c r="DV647" i="4"/>
  <c r="DV646" i="4"/>
  <c r="DV645" i="4"/>
  <c r="DV644" i="4"/>
  <c r="DV643" i="4"/>
  <c r="DV642" i="4"/>
  <c r="DV641" i="4"/>
  <c r="DV640" i="4"/>
  <c r="DV639" i="4"/>
  <c r="DV638" i="4"/>
  <c r="DV637" i="4"/>
  <c r="DV636" i="4"/>
  <c r="DV635" i="4"/>
  <c r="DV634" i="4"/>
  <c r="DV633" i="4"/>
  <c r="DV632" i="4"/>
  <c r="DV631" i="4"/>
  <c r="DV630" i="4"/>
  <c r="DV629" i="4"/>
  <c r="DV628" i="4"/>
  <c r="DV627" i="4"/>
  <c r="DV626" i="4"/>
  <c r="DV625" i="4"/>
  <c r="DV624" i="4"/>
  <c r="DV623" i="4"/>
  <c r="DV622" i="4"/>
  <c r="DV621" i="4"/>
  <c r="DV620" i="4"/>
  <c r="DV619" i="4"/>
  <c r="DV618" i="4"/>
  <c r="DV617" i="4"/>
  <c r="DV616" i="4"/>
  <c r="DV615" i="4"/>
  <c r="DV614" i="4"/>
  <c r="DV613" i="4"/>
  <c r="DV612" i="4"/>
  <c r="DV611" i="4"/>
  <c r="DV610" i="4"/>
  <c r="DV609" i="4"/>
  <c r="DV608" i="4"/>
  <c r="DV607" i="4"/>
  <c r="DV606" i="4"/>
  <c r="DV605" i="4"/>
  <c r="DV604" i="4"/>
  <c r="DV603" i="4"/>
  <c r="DV602" i="4"/>
  <c r="DV601" i="4"/>
  <c r="DV600" i="4"/>
  <c r="DV599" i="4"/>
  <c r="DV598" i="4"/>
  <c r="DV597" i="4"/>
  <c r="DV596" i="4"/>
  <c r="DV595" i="4"/>
  <c r="DV594" i="4"/>
  <c r="DV593" i="4"/>
  <c r="DV592" i="4"/>
  <c r="DV591" i="4"/>
  <c r="DV590" i="4"/>
  <c r="DV589" i="4"/>
  <c r="DV588" i="4"/>
  <c r="DV587" i="4"/>
  <c r="DV586" i="4"/>
  <c r="DV585" i="4"/>
  <c r="DV584" i="4"/>
  <c r="DV583" i="4"/>
  <c r="DV582" i="4"/>
  <c r="DV581" i="4"/>
  <c r="DV580" i="4"/>
  <c r="DV579" i="4"/>
  <c r="DV578" i="4"/>
  <c r="DV577" i="4"/>
  <c r="DV576" i="4"/>
  <c r="DV575" i="4"/>
  <c r="DV574" i="4"/>
  <c r="DV573" i="4"/>
  <c r="DV572" i="4"/>
  <c r="DV571" i="4"/>
  <c r="DV570" i="4"/>
  <c r="DV569" i="4"/>
  <c r="DV568" i="4"/>
  <c r="DV567" i="4"/>
  <c r="DV566" i="4"/>
  <c r="DV565" i="4"/>
  <c r="DV564" i="4"/>
  <c r="DV563" i="4"/>
  <c r="DV562" i="4"/>
  <c r="DV561" i="4"/>
  <c r="DV560" i="4"/>
  <c r="DV559" i="4"/>
  <c r="DV558" i="4"/>
  <c r="DV557" i="4"/>
  <c r="DV556" i="4"/>
  <c r="DV555" i="4"/>
  <c r="DV554" i="4"/>
  <c r="DV553" i="4"/>
  <c r="DV552" i="4"/>
  <c r="DV551" i="4"/>
  <c r="DV550" i="4"/>
  <c r="DV549" i="4"/>
  <c r="DV548" i="4"/>
  <c r="DV547" i="4"/>
  <c r="DV546" i="4"/>
  <c r="DV545" i="4"/>
  <c r="DV544" i="4"/>
  <c r="DV543" i="4"/>
  <c r="DV542" i="4"/>
  <c r="DV541" i="4"/>
  <c r="DV540" i="4"/>
  <c r="DV539" i="4"/>
  <c r="DV538" i="4"/>
  <c r="DV537" i="4"/>
  <c r="DV536" i="4"/>
  <c r="DV535" i="4"/>
  <c r="DV534" i="4"/>
  <c r="DV533" i="4"/>
  <c r="DV532" i="4"/>
  <c r="DV531" i="4"/>
  <c r="DV530" i="4"/>
  <c r="DV529" i="4"/>
  <c r="DV528" i="4"/>
  <c r="DV527" i="4"/>
  <c r="DV526" i="4"/>
  <c r="DV525" i="4"/>
  <c r="DV524" i="4"/>
  <c r="DV523" i="4"/>
  <c r="DV522" i="4"/>
  <c r="DV521" i="4"/>
  <c r="DV520" i="4"/>
  <c r="DV519" i="4"/>
  <c r="DV518" i="4"/>
  <c r="DV517" i="4"/>
  <c r="DV516" i="4"/>
  <c r="DV515" i="4"/>
  <c r="DV514" i="4"/>
  <c r="DV513" i="4"/>
  <c r="DV512" i="4"/>
  <c r="DV511" i="4"/>
  <c r="DV510" i="4"/>
  <c r="DV509" i="4"/>
  <c r="DV508" i="4"/>
  <c r="DV507" i="4"/>
  <c r="DV506" i="4"/>
  <c r="DV505" i="4"/>
  <c r="DV504" i="4"/>
  <c r="DV503" i="4"/>
  <c r="DV502" i="4"/>
  <c r="DV501" i="4"/>
  <c r="DV500" i="4"/>
  <c r="DV499" i="4"/>
  <c r="DV498" i="4"/>
  <c r="DV497" i="4"/>
  <c r="DV496" i="4"/>
  <c r="DV495" i="4"/>
  <c r="DV494" i="4"/>
  <c r="DV493" i="4"/>
  <c r="DV492" i="4"/>
  <c r="DV491" i="4"/>
  <c r="DV490" i="4"/>
  <c r="DV489" i="4"/>
  <c r="DV488" i="4"/>
  <c r="DV487" i="4"/>
  <c r="DV486" i="4"/>
  <c r="DV485" i="4"/>
  <c r="DV484" i="4"/>
  <c r="DV483" i="4"/>
  <c r="DV482" i="4"/>
  <c r="DV481" i="4"/>
  <c r="DV480" i="4"/>
  <c r="DV479" i="4"/>
  <c r="DV478" i="4"/>
  <c r="DV477" i="4"/>
  <c r="DV476" i="4"/>
  <c r="DV475" i="4"/>
  <c r="DV474" i="4"/>
  <c r="DV473" i="4"/>
  <c r="DV472" i="4"/>
  <c r="DV471" i="4"/>
  <c r="DV470" i="4"/>
  <c r="DV469" i="4"/>
  <c r="DV468" i="4"/>
  <c r="DV467" i="4"/>
  <c r="DV466" i="4"/>
  <c r="DV465" i="4"/>
  <c r="DV464" i="4"/>
  <c r="DV463" i="4"/>
  <c r="DV462" i="4"/>
  <c r="DV461" i="4"/>
  <c r="DV460" i="4"/>
  <c r="DV459" i="4"/>
  <c r="DV458" i="4"/>
  <c r="DV457" i="4"/>
  <c r="DV456" i="4"/>
  <c r="DV455" i="4"/>
  <c r="DV454" i="4"/>
  <c r="DV453" i="4"/>
  <c r="DV452" i="4"/>
  <c r="DV451" i="4"/>
  <c r="DV450" i="4"/>
  <c r="DV449" i="4"/>
  <c r="DV448" i="4"/>
  <c r="DV447" i="4"/>
  <c r="DV446" i="4"/>
  <c r="DV445" i="4"/>
  <c r="DV444" i="4"/>
  <c r="DV443" i="4"/>
  <c r="DV442" i="4"/>
  <c r="DV441" i="4"/>
  <c r="DV440" i="4"/>
  <c r="DV439" i="4"/>
  <c r="DV438" i="4"/>
  <c r="DV437" i="4"/>
  <c r="DV436" i="4"/>
  <c r="DV435" i="4"/>
  <c r="DV434" i="4"/>
  <c r="DV433" i="4"/>
  <c r="DV432" i="4"/>
  <c r="DV431" i="4"/>
  <c r="DV430" i="4"/>
  <c r="DV429" i="4"/>
  <c r="DV428" i="4"/>
  <c r="DV427" i="4"/>
  <c r="DV426" i="4"/>
  <c r="DV425" i="4"/>
  <c r="DV424" i="4"/>
  <c r="DV423" i="4"/>
  <c r="DV422" i="4"/>
  <c r="DV421" i="4"/>
  <c r="DV420" i="4"/>
  <c r="DV419" i="4"/>
  <c r="DV418" i="4"/>
  <c r="DV417" i="4"/>
  <c r="DV416" i="4"/>
  <c r="DV415" i="4"/>
  <c r="DV414" i="4"/>
  <c r="DV413" i="4"/>
  <c r="DV412" i="4"/>
  <c r="DV411" i="4"/>
  <c r="DV410" i="4"/>
  <c r="DV409" i="4"/>
  <c r="DV408" i="4"/>
  <c r="DV407" i="4"/>
  <c r="DV406" i="4"/>
  <c r="DV405" i="4"/>
  <c r="DV404" i="4"/>
  <c r="DV403" i="4"/>
  <c r="DV402" i="4"/>
  <c r="DV401" i="4"/>
  <c r="DV400" i="4"/>
  <c r="DV399" i="4"/>
  <c r="DV398" i="4"/>
  <c r="DV397" i="4"/>
  <c r="DV396" i="4"/>
  <c r="DV395" i="4"/>
  <c r="DV394" i="4"/>
  <c r="DV393" i="4"/>
  <c r="DV392" i="4"/>
  <c r="DV391" i="4"/>
  <c r="DV390" i="4"/>
  <c r="DV389" i="4"/>
  <c r="DV388" i="4"/>
  <c r="DV387" i="4"/>
  <c r="DV386" i="4"/>
  <c r="DV385" i="4"/>
  <c r="DV384" i="4"/>
  <c r="DV383" i="4"/>
  <c r="DV382" i="4"/>
  <c r="DV381" i="4"/>
  <c r="DV380" i="4"/>
  <c r="DV379" i="4"/>
  <c r="DV378" i="4"/>
  <c r="DV377" i="4"/>
  <c r="DV376" i="4"/>
  <c r="DV375" i="4"/>
  <c r="DV374" i="4"/>
  <c r="DV373" i="4"/>
  <c r="DV372" i="4"/>
  <c r="DV371" i="4"/>
  <c r="DV370" i="4"/>
  <c r="DV369" i="4"/>
  <c r="DV368" i="4"/>
  <c r="DV367" i="4"/>
  <c r="DV366" i="4"/>
  <c r="DV365" i="4"/>
  <c r="DV364" i="4"/>
  <c r="DV363" i="4"/>
  <c r="DV362" i="4"/>
  <c r="DV361" i="4"/>
  <c r="DV360" i="4"/>
  <c r="DV359" i="4"/>
  <c r="DV358" i="4"/>
  <c r="DV357" i="4"/>
  <c r="DV356" i="4"/>
  <c r="DV355" i="4"/>
  <c r="DV354" i="4"/>
  <c r="DV353" i="4"/>
  <c r="DV352" i="4"/>
  <c r="DV351" i="4"/>
  <c r="DV350" i="4"/>
  <c r="DV349" i="4"/>
  <c r="DV348" i="4"/>
  <c r="DV347" i="4"/>
  <c r="DV346" i="4"/>
  <c r="DV345" i="4"/>
  <c r="DV344" i="4"/>
  <c r="DV343" i="4"/>
  <c r="DV342" i="4"/>
  <c r="DV341" i="4"/>
  <c r="DV340" i="4"/>
  <c r="DV339" i="4"/>
  <c r="DV338" i="4"/>
  <c r="DV337" i="4"/>
  <c r="DV336" i="4"/>
  <c r="DV335" i="4"/>
  <c r="DV334" i="4"/>
  <c r="DV333" i="4"/>
  <c r="DV332" i="4"/>
  <c r="DV331" i="4"/>
  <c r="DV330" i="4"/>
  <c r="DV329" i="4"/>
  <c r="DV328" i="4"/>
  <c r="DV327" i="4"/>
  <c r="DV326" i="4"/>
  <c r="DV325" i="4"/>
  <c r="DV324" i="4"/>
  <c r="DV323" i="4"/>
  <c r="DV322" i="4"/>
  <c r="DV321" i="4"/>
  <c r="DV320" i="4"/>
  <c r="DV319" i="4"/>
  <c r="DV318" i="4"/>
  <c r="DV317" i="4"/>
  <c r="DV316" i="4"/>
  <c r="DV315" i="4"/>
  <c r="DV314" i="4"/>
  <c r="DV313" i="4"/>
  <c r="DV312" i="4"/>
  <c r="DV311" i="4"/>
  <c r="DV310" i="4"/>
  <c r="DV309" i="4"/>
  <c r="DV308" i="4"/>
  <c r="DV307" i="4"/>
  <c r="DV306" i="4"/>
  <c r="DV305" i="4"/>
  <c r="DV304" i="4"/>
  <c r="DV303" i="4"/>
  <c r="DV302" i="4"/>
  <c r="DV301" i="4"/>
  <c r="DV300" i="4"/>
  <c r="DV299" i="4"/>
  <c r="DV298" i="4"/>
  <c r="DV297" i="4"/>
  <c r="DV296" i="4"/>
  <c r="DV295" i="4"/>
  <c r="DV294" i="4"/>
  <c r="DV293" i="4"/>
  <c r="DV292" i="4"/>
  <c r="DV291" i="4"/>
  <c r="DV290" i="4"/>
  <c r="DV289" i="4"/>
  <c r="DV288" i="4"/>
  <c r="DV287" i="4"/>
  <c r="DV286" i="4"/>
  <c r="DV285" i="4"/>
  <c r="DV284" i="4"/>
  <c r="DV283" i="4"/>
  <c r="DV282" i="4"/>
  <c r="DV281" i="4"/>
  <c r="DV280" i="4"/>
  <c r="DV279" i="4"/>
  <c r="DV278" i="4"/>
  <c r="DV277" i="4"/>
  <c r="DV276" i="4"/>
  <c r="DV275" i="4"/>
  <c r="DV274" i="4"/>
  <c r="DV273" i="4"/>
  <c r="DV272" i="4"/>
  <c r="DV271" i="4"/>
  <c r="DV270" i="4"/>
  <c r="DV269" i="4"/>
  <c r="DV268" i="4"/>
  <c r="DV267" i="4"/>
  <c r="DV266" i="4"/>
  <c r="DV265" i="4"/>
  <c r="DV264" i="4"/>
  <c r="DV263" i="4"/>
  <c r="DV262" i="4"/>
  <c r="DV261" i="4"/>
  <c r="DV260" i="4"/>
  <c r="DV259" i="4"/>
  <c r="DV258" i="4"/>
  <c r="DV257" i="4"/>
  <c r="DV256" i="4"/>
  <c r="DV255" i="4"/>
  <c r="DV254" i="4"/>
  <c r="DV253" i="4"/>
  <c r="DV252" i="4"/>
  <c r="DV251" i="4"/>
  <c r="DV250" i="4"/>
  <c r="DV249" i="4"/>
  <c r="DV248" i="4"/>
  <c r="DV247" i="4"/>
  <c r="DV246" i="4"/>
  <c r="DV245" i="4"/>
  <c r="DV244" i="4"/>
  <c r="DV243" i="4"/>
  <c r="DV242" i="4"/>
  <c r="DV241" i="4"/>
  <c r="DV240" i="4"/>
  <c r="DV239" i="4"/>
  <c r="DV238" i="4"/>
  <c r="DV237" i="4"/>
  <c r="DV236" i="4"/>
  <c r="DV235" i="4"/>
  <c r="DV234" i="4"/>
  <c r="DV233" i="4"/>
  <c r="DV232" i="4"/>
  <c r="DV231" i="4"/>
  <c r="DV230" i="4"/>
  <c r="DV229" i="4"/>
  <c r="DV228" i="4"/>
  <c r="DV227" i="4"/>
  <c r="DV226" i="4"/>
  <c r="DV225" i="4"/>
  <c r="DV224" i="4"/>
  <c r="DV223" i="4"/>
  <c r="DV222" i="4"/>
  <c r="DV221" i="4"/>
  <c r="DV220" i="4"/>
  <c r="DV219" i="4"/>
  <c r="DV218" i="4"/>
  <c r="DV217" i="4"/>
  <c r="DV216" i="4"/>
  <c r="DV215" i="4"/>
  <c r="DV214" i="4"/>
  <c r="DV213" i="4"/>
  <c r="DV212" i="4"/>
  <c r="DV211" i="4"/>
  <c r="DV210" i="4"/>
  <c r="DV209" i="4"/>
  <c r="DV208" i="4"/>
  <c r="DV207" i="4"/>
  <c r="DV206" i="4"/>
  <c r="DV205" i="4"/>
  <c r="DV204" i="4"/>
  <c r="DV203" i="4"/>
  <c r="DV202" i="4"/>
  <c r="DV201" i="4"/>
  <c r="DV200" i="4"/>
  <c r="DV199" i="4"/>
  <c r="DV198" i="4"/>
  <c r="DV197" i="4"/>
  <c r="DV196" i="4"/>
  <c r="DV195" i="4"/>
  <c r="DV194" i="4"/>
  <c r="DV193" i="4"/>
  <c r="DV192" i="4"/>
  <c r="DV191" i="4"/>
  <c r="DV190" i="4"/>
  <c r="DV189" i="4"/>
  <c r="DV188" i="4"/>
  <c r="DV187" i="4"/>
  <c r="DV186" i="4"/>
  <c r="DV185" i="4"/>
  <c r="DV184" i="4"/>
  <c r="DV183" i="4"/>
  <c r="DV182" i="4"/>
  <c r="DV181" i="4"/>
  <c r="DV180" i="4"/>
  <c r="DV179" i="4"/>
  <c r="DV178" i="4"/>
  <c r="DV177" i="4"/>
  <c r="DV176" i="4"/>
  <c r="DV175" i="4"/>
  <c r="DV174" i="4"/>
  <c r="DV173" i="4"/>
  <c r="DV172" i="4"/>
  <c r="DV171" i="4"/>
  <c r="DV170" i="4"/>
  <c r="DV169" i="4"/>
  <c r="DV168" i="4"/>
  <c r="DV167" i="4"/>
  <c r="DV166" i="4"/>
  <c r="DV165" i="4"/>
  <c r="DV164" i="4"/>
  <c r="DV163" i="4"/>
  <c r="DV162" i="4"/>
  <c r="DV161" i="4"/>
  <c r="DV160" i="4"/>
  <c r="DV159" i="4"/>
  <c r="DV158" i="4"/>
  <c r="DV157" i="4"/>
  <c r="DV156" i="4"/>
  <c r="DV155" i="4"/>
  <c r="DV154" i="4"/>
  <c r="DV153" i="4"/>
  <c r="DV152" i="4"/>
  <c r="DV151" i="4"/>
  <c r="DV150" i="4"/>
  <c r="DV149" i="4"/>
  <c r="DV148" i="4"/>
  <c r="DV147" i="4"/>
  <c r="DV146" i="4"/>
  <c r="DV145" i="4"/>
  <c r="DV144" i="4"/>
  <c r="DV143" i="4"/>
  <c r="DV142" i="4"/>
  <c r="DV141" i="4"/>
  <c r="DV140" i="4"/>
  <c r="DV139" i="4"/>
  <c r="DV138" i="4"/>
  <c r="DV137" i="4"/>
  <c r="DV136" i="4"/>
  <c r="DV135" i="4"/>
  <c r="DV134" i="4"/>
  <c r="DV133" i="4"/>
  <c r="DV132" i="4"/>
  <c r="DV131" i="4"/>
  <c r="DV130" i="4"/>
  <c r="DV129" i="4"/>
  <c r="DV128" i="4"/>
  <c r="DV127" i="4"/>
  <c r="DV126" i="4"/>
  <c r="DV125" i="4"/>
  <c r="DV124" i="4"/>
  <c r="DV123" i="4"/>
  <c r="DV122" i="4"/>
  <c r="DV121" i="4"/>
  <c r="DV120" i="4"/>
  <c r="DV119" i="4"/>
  <c r="DV118" i="4"/>
  <c r="DV117" i="4"/>
  <c r="DV116" i="4"/>
  <c r="DV115" i="4"/>
  <c r="DV114" i="4"/>
  <c r="DV113" i="4"/>
  <c r="DV112" i="4"/>
  <c r="DV111" i="4"/>
  <c r="DV110" i="4"/>
  <c r="DV109" i="4"/>
  <c r="DV108" i="4"/>
  <c r="DV107" i="4"/>
  <c r="DV106" i="4"/>
  <c r="DV105" i="4"/>
  <c r="DV104" i="4"/>
  <c r="DV103" i="4"/>
  <c r="DV102" i="4"/>
  <c r="DV101" i="4"/>
  <c r="DV100" i="4"/>
  <c r="DV99" i="4"/>
  <c r="DV98" i="4"/>
  <c r="DV97" i="4"/>
  <c r="DV96" i="4"/>
  <c r="DV95" i="4"/>
  <c r="DV94" i="4"/>
  <c r="DV93" i="4"/>
  <c r="DV92" i="4"/>
  <c r="DV91" i="4"/>
  <c r="DV90" i="4"/>
  <c r="DV89" i="4"/>
  <c r="DV88" i="4"/>
  <c r="DV87" i="4"/>
  <c r="DV86" i="4"/>
  <c r="DV85" i="4"/>
  <c r="DV84" i="4"/>
  <c r="DV83" i="4"/>
  <c r="DV82" i="4"/>
  <c r="DV81" i="4"/>
  <c r="DV80" i="4"/>
  <c r="DV79" i="4"/>
  <c r="DV78" i="4"/>
  <c r="DV77" i="4"/>
  <c r="DV76" i="4"/>
  <c r="DV75" i="4"/>
  <c r="DV74" i="4"/>
  <c r="DV73" i="4"/>
  <c r="DV72" i="4"/>
  <c r="DV71" i="4"/>
  <c r="DV70" i="4"/>
  <c r="DV69" i="4"/>
  <c r="DV68" i="4"/>
  <c r="DV67" i="4"/>
  <c r="DV66" i="4"/>
  <c r="DV65" i="4"/>
  <c r="DV64" i="4"/>
  <c r="DV63" i="4"/>
  <c r="DV62" i="4"/>
  <c r="DV61" i="4"/>
  <c r="DV60" i="4"/>
  <c r="DV59" i="4"/>
  <c r="DV58" i="4"/>
  <c r="DV57" i="4"/>
  <c r="DV56" i="4"/>
  <c r="DV55" i="4"/>
  <c r="DV54" i="4"/>
  <c r="DV53" i="4"/>
  <c r="DV52" i="4"/>
  <c r="DV51" i="4"/>
  <c r="DV50" i="4"/>
  <c r="DV49" i="4"/>
  <c r="DV48" i="4"/>
  <c r="DV47" i="4"/>
  <c r="DV46" i="4"/>
  <c r="DV45" i="4"/>
  <c r="DV44" i="4"/>
  <c r="DV43" i="4"/>
  <c r="DV42" i="4"/>
  <c r="DV41" i="4"/>
  <c r="DV40" i="4"/>
  <c r="DV39" i="4"/>
  <c r="DV38" i="4"/>
  <c r="DV37" i="4"/>
  <c r="DV36" i="4"/>
  <c r="DV35" i="4"/>
  <c r="DV34" i="4"/>
  <c r="DV33" i="4"/>
  <c r="DV32" i="4"/>
  <c r="DV31" i="4"/>
  <c r="DV30" i="4"/>
  <c r="DV29" i="4"/>
  <c r="DV28" i="4"/>
  <c r="DV27" i="4"/>
  <c r="DV26" i="4"/>
  <c r="DV25" i="4"/>
  <c r="DV24" i="4"/>
  <c r="DV23" i="4"/>
  <c r="DV22" i="4"/>
  <c r="DV21" i="4"/>
  <c r="DV20" i="4"/>
  <c r="DV19" i="4"/>
  <c r="DV18" i="4"/>
  <c r="DV17" i="4"/>
  <c r="DV16" i="4"/>
  <c r="DV15" i="4"/>
  <c r="DV14" i="4"/>
  <c r="DV13" i="4"/>
  <c r="DV12" i="4"/>
  <c r="DV11" i="4"/>
  <c r="DV10" i="4"/>
  <c r="DV9" i="4"/>
  <c r="DV8" i="4"/>
  <c r="DV7" i="4"/>
  <c r="DV6" i="4"/>
  <c r="DV5" i="4"/>
  <c r="DV4" i="4"/>
  <c r="DV3" i="4"/>
  <c r="DJ2" i="4"/>
  <c r="DJ3" i="4"/>
  <c r="DJ4" i="4"/>
  <c r="DN4" i="4"/>
  <c r="DJ5" i="4"/>
  <c r="DN5" i="4"/>
  <c r="DJ6" i="4"/>
  <c r="DN6" i="4"/>
  <c r="DJ7" i="4"/>
  <c r="DN7" i="4"/>
  <c r="DJ8" i="4"/>
  <c r="DN8" i="4"/>
  <c r="DJ9" i="4"/>
  <c r="DN9" i="4"/>
  <c r="DJ10" i="4"/>
  <c r="DN10" i="4"/>
  <c r="DJ11" i="4"/>
  <c r="DN11" i="4"/>
  <c r="DJ12" i="4"/>
  <c r="DN12" i="4"/>
  <c r="DJ13" i="4"/>
  <c r="DN13" i="4"/>
  <c r="DJ14" i="4"/>
  <c r="DN14" i="4"/>
  <c r="DJ15" i="4"/>
  <c r="DN15" i="4"/>
  <c r="DJ16" i="4"/>
  <c r="DN16" i="4"/>
  <c r="DJ17" i="4"/>
  <c r="DN17" i="4"/>
  <c r="DJ18" i="4"/>
  <c r="DN18" i="4"/>
  <c r="DJ19" i="4"/>
  <c r="DN19" i="4"/>
  <c r="DJ20" i="4"/>
  <c r="DN20" i="4"/>
  <c r="DJ21" i="4"/>
  <c r="DN21" i="4"/>
  <c r="DJ22" i="4"/>
  <c r="DN22" i="4"/>
  <c r="DJ23" i="4"/>
  <c r="DN23" i="4"/>
  <c r="DJ24" i="4"/>
  <c r="DN24" i="4"/>
  <c r="DJ25" i="4"/>
  <c r="DN25" i="4"/>
  <c r="DJ26" i="4"/>
  <c r="DN26" i="4"/>
  <c r="DJ27" i="4"/>
  <c r="DN27" i="4"/>
  <c r="DJ28" i="4"/>
  <c r="DN28" i="4"/>
  <c r="DJ29" i="4"/>
  <c r="DN29" i="4"/>
  <c r="DJ30" i="4"/>
  <c r="DN30" i="4"/>
  <c r="DJ31" i="4"/>
  <c r="DN31" i="4"/>
  <c r="DJ32" i="4"/>
  <c r="DN32" i="4"/>
  <c r="DJ33" i="4"/>
  <c r="DN33" i="4"/>
  <c r="DJ34" i="4"/>
  <c r="DN34" i="4"/>
  <c r="DJ35" i="4"/>
  <c r="DN35" i="4"/>
  <c r="DJ36" i="4"/>
  <c r="DN36" i="4"/>
  <c r="DJ37" i="4"/>
  <c r="DN37" i="4"/>
  <c r="DJ38" i="4"/>
  <c r="DN38" i="4"/>
  <c r="DJ39" i="4"/>
  <c r="DN39" i="4"/>
  <c r="DJ40" i="4"/>
  <c r="DN40" i="4"/>
  <c r="DJ41" i="4"/>
  <c r="DN41" i="4"/>
  <c r="DJ42" i="4"/>
  <c r="DN42" i="4"/>
  <c r="DJ43" i="4"/>
  <c r="DN43" i="4"/>
  <c r="DJ44" i="4"/>
  <c r="DN44" i="4"/>
  <c r="DJ45" i="4"/>
  <c r="DN45" i="4"/>
  <c r="DJ46" i="4"/>
  <c r="DN46" i="4"/>
  <c r="DJ47" i="4"/>
  <c r="DN47" i="4"/>
  <c r="DJ48" i="4"/>
  <c r="DN48" i="4"/>
  <c r="DJ49" i="4"/>
  <c r="DN49" i="4"/>
  <c r="DJ50" i="4"/>
  <c r="DN50" i="4"/>
  <c r="DJ51" i="4"/>
  <c r="DN51" i="4"/>
  <c r="DJ52" i="4"/>
  <c r="DN52" i="4"/>
  <c r="DJ53" i="4"/>
  <c r="DN53" i="4"/>
  <c r="DJ54" i="4"/>
  <c r="DN54" i="4"/>
  <c r="DJ55" i="4"/>
  <c r="DN55" i="4"/>
  <c r="DJ56" i="4"/>
  <c r="DN56" i="4"/>
  <c r="DJ57" i="4"/>
  <c r="DN57" i="4"/>
  <c r="DJ58" i="4"/>
  <c r="DN58" i="4"/>
  <c r="DJ59" i="4"/>
  <c r="DN59" i="4"/>
  <c r="DJ60" i="4"/>
  <c r="DN60" i="4"/>
  <c r="DJ61" i="4"/>
  <c r="DN61" i="4"/>
  <c r="DJ62" i="4"/>
  <c r="DN62" i="4"/>
  <c r="DJ63" i="4"/>
  <c r="DN63" i="4"/>
  <c r="DJ64" i="4"/>
  <c r="DN64" i="4"/>
  <c r="DJ65" i="4"/>
  <c r="DN65" i="4"/>
  <c r="DJ66" i="4"/>
  <c r="DN66" i="4"/>
  <c r="DJ67" i="4"/>
  <c r="DN67" i="4"/>
  <c r="DJ68" i="4"/>
  <c r="DN68" i="4"/>
  <c r="DJ69" i="4"/>
  <c r="DN69" i="4"/>
  <c r="DJ70" i="4"/>
  <c r="DN70" i="4"/>
  <c r="DJ71" i="4"/>
  <c r="DN71" i="4"/>
  <c r="DJ72" i="4"/>
  <c r="DN72" i="4"/>
  <c r="DJ73" i="4"/>
  <c r="DN73" i="4"/>
  <c r="DJ74" i="4"/>
  <c r="DN74" i="4"/>
  <c r="DJ75" i="4"/>
  <c r="DN75" i="4"/>
  <c r="DJ76" i="4"/>
  <c r="DN76" i="4"/>
  <c r="DJ77" i="4"/>
  <c r="DN77" i="4"/>
  <c r="DJ78" i="4"/>
  <c r="DN78" i="4"/>
  <c r="DJ79" i="4"/>
  <c r="DN79" i="4"/>
  <c r="DJ80" i="4"/>
  <c r="DN80" i="4"/>
  <c r="DJ81" i="4"/>
  <c r="DN81" i="4"/>
  <c r="DJ82" i="4"/>
  <c r="DN82" i="4"/>
  <c r="DJ83" i="4"/>
  <c r="DN83" i="4"/>
  <c r="DJ84" i="4"/>
  <c r="DN84" i="4"/>
  <c r="DJ85" i="4"/>
  <c r="DN85" i="4"/>
  <c r="DJ86" i="4"/>
  <c r="DN86" i="4"/>
  <c r="DJ87" i="4"/>
  <c r="DN87" i="4"/>
  <c r="DJ88" i="4"/>
  <c r="DN88" i="4"/>
  <c r="DJ89" i="4"/>
  <c r="DN89" i="4"/>
  <c r="DJ90" i="4"/>
  <c r="DN90" i="4"/>
  <c r="DJ91" i="4"/>
  <c r="DN91" i="4"/>
  <c r="DJ92" i="4"/>
  <c r="DN92" i="4"/>
  <c r="DJ93" i="4"/>
  <c r="DN93" i="4"/>
  <c r="DJ94" i="4"/>
  <c r="DN94" i="4"/>
  <c r="DJ95" i="4"/>
  <c r="DN95" i="4"/>
  <c r="DJ96" i="4"/>
  <c r="DN96" i="4"/>
  <c r="DJ97" i="4"/>
  <c r="DN97" i="4"/>
  <c r="DJ98" i="4"/>
  <c r="DN98" i="4"/>
  <c r="DJ99" i="4"/>
  <c r="DN99" i="4"/>
  <c r="DJ100" i="4"/>
  <c r="DN100" i="4"/>
  <c r="DJ101" i="4"/>
  <c r="DN101" i="4"/>
  <c r="DJ102" i="4"/>
  <c r="DN102" i="4"/>
  <c r="DJ103" i="4"/>
  <c r="DN103" i="4"/>
  <c r="DJ104" i="4"/>
  <c r="DN104" i="4"/>
  <c r="DJ105" i="4"/>
  <c r="DN105" i="4"/>
  <c r="DJ106" i="4"/>
  <c r="DN106" i="4"/>
  <c r="DJ107" i="4"/>
  <c r="DN107" i="4"/>
  <c r="DJ108" i="4"/>
  <c r="DN108" i="4"/>
  <c r="DJ109" i="4"/>
  <c r="DN109" i="4"/>
  <c r="DJ110" i="4"/>
  <c r="DN110" i="4"/>
  <c r="DJ111" i="4"/>
  <c r="DN111" i="4"/>
  <c r="DJ112" i="4"/>
  <c r="DN112" i="4"/>
  <c r="DJ113" i="4"/>
  <c r="DN113" i="4"/>
  <c r="DJ114" i="4"/>
  <c r="DN114" i="4"/>
  <c r="DJ115" i="4"/>
  <c r="DN115" i="4"/>
  <c r="DJ116" i="4"/>
  <c r="DN116" i="4"/>
  <c r="DJ117" i="4"/>
  <c r="DN117" i="4"/>
  <c r="DJ118" i="4"/>
  <c r="DN118" i="4"/>
  <c r="DJ119" i="4"/>
  <c r="DN119" i="4"/>
  <c r="DJ120" i="4"/>
  <c r="DN120" i="4"/>
  <c r="DJ121" i="4"/>
  <c r="DN121" i="4"/>
  <c r="DJ122" i="4"/>
  <c r="DN122" i="4"/>
  <c r="DJ123" i="4"/>
  <c r="DN123" i="4"/>
  <c r="DJ124" i="4"/>
  <c r="DN124" i="4"/>
  <c r="DJ125" i="4"/>
  <c r="DN125" i="4"/>
  <c r="DJ126" i="4"/>
  <c r="DN126" i="4"/>
  <c r="DJ127" i="4"/>
  <c r="DN127" i="4"/>
  <c r="DJ128" i="4"/>
  <c r="DN128" i="4"/>
  <c r="DJ129" i="4"/>
  <c r="DN129" i="4"/>
  <c r="DJ130" i="4"/>
  <c r="DN130" i="4"/>
  <c r="DJ131" i="4"/>
  <c r="DN131" i="4"/>
  <c r="DJ132" i="4"/>
  <c r="DN132" i="4"/>
  <c r="DJ133" i="4"/>
  <c r="DN133" i="4"/>
  <c r="DJ134" i="4"/>
  <c r="DN134" i="4"/>
  <c r="DJ135" i="4"/>
  <c r="DN135" i="4"/>
  <c r="DJ136" i="4"/>
  <c r="DN136" i="4"/>
  <c r="DJ137" i="4"/>
  <c r="DN137" i="4"/>
  <c r="DJ138" i="4"/>
  <c r="DN138" i="4"/>
  <c r="DJ139" i="4"/>
  <c r="DN139" i="4"/>
  <c r="DJ140" i="4"/>
  <c r="DN140" i="4"/>
  <c r="DJ141" i="4"/>
  <c r="DN141" i="4"/>
  <c r="DJ142" i="4"/>
  <c r="DN142" i="4"/>
  <c r="DJ143" i="4"/>
  <c r="DN143" i="4"/>
  <c r="DJ144" i="4"/>
  <c r="DN144" i="4"/>
  <c r="DJ145" i="4"/>
  <c r="DN145" i="4"/>
  <c r="DJ146" i="4"/>
  <c r="DN146" i="4"/>
  <c r="DJ147" i="4"/>
  <c r="DN147" i="4"/>
  <c r="DJ148" i="4"/>
  <c r="DN148" i="4"/>
  <c r="DJ149" i="4"/>
  <c r="DN149" i="4"/>
  <c r="DJ150" i="4"/>
  <c r="DN150" i="4"/>
  <c r="DJ151" i="4"/>
  <c r="DN151" i="4"/>
  <c r="DJ152" i="4"/>
  <c r="DN152" i="4"/>
  <c r="DJ153" i="4"/>
  <c r="DN153" i="4"/>
  <c r="DJ154" i="4"/>
  <c r="DN154" i="4"/>
  <c r="DJ155" i="4"/>
  <c r="DN155" i="4"/>
  <c r="DJ156" i="4"/>
  <c r="DN156" i="4"/>
  <c r="DJ157" i="4"/>
  <c r="DN157" i="4"/>
  <c r="DJ158" i="4"/>
  <c r="DN158" i="4"/>
  <c r="DJ159" i="4"/>
  <c r="DN159" i="4"/>
  <c r="DJ160" i="4"/>
  <c r="DN160" i="4"/>
  <c r="DJ161" i="4"/>
  <c r="DN161" i="4"/>
  <c r="DJ162" i="4"/>
  <c r="DN162" i="4"/>
  <c r="DJ163" i="4"/>
  <c r="DN163" i="4"/>
  <c r="DJ164" i="4"/>
  <c r="DN164" i="4"/>
  <c r="DJ165" i="4"/>
  <c r="DN165" i="4"/>
  <c r="DJ166" i="4"/>
  <c r="DN166" i="4"/>
  <c r="DJ167" i="4"/>
  <c r="DN167" i="4"/>
  <c r="DJ168" i="4"/>
  <c r="DN168" i="4"/>
  <c r="DJ169" i="4"/>
  <c r="DN169" i="4"/>
  <c r="DJ170" i="4"/>
  <c r="DN170" i="4"/>
  <c r="DJ171" i="4"/>
  <c r="DN171" i="4"/>
  <c r="DJ172" i="4"/>
  <c r="DN172" i="4"/>
  <c r="DJ173" i="4"/>
  <c r="DN173" i="4"/>
  <c r="DJ174" i="4"/>
  <c r="DN174" i="4"/>
  <c r="DJ175" i="4"/>
  <c r="DN175" i="4"/>
  <c r="DJ176" i="4"/>
  <c r="DN176" i="4"/>
  <c r="DJ177" i="4"/>
  <c r="DN177" i="4"/>
  <c r="DJ178" i="4"/>
  <c r="DN178" i="4"/>
  <c r="DJ179" i="4"/>
  <c r="DN179" i="4"/>
  <c r="DJ180" i="4"/>
  <c r="DN180" i="4"/>
  <c r="DJ181" i="4"/>
  <c r="DN181" i="4"/>
  <c r="DJ182" i="4"/>
  <c r="DN182" i="4"/>
  <c r="DJ183" i="4"/>
  <c r="DN183" i="4"/>
  <c r="DJ184" i="4"/>
  <c r="DN184" i="4"/>
  <c r="DJ185" i="4"/>
  <c r="DN185" i="4"/>
  <c r="DJ186" i="4"/>
  <c r="DN186" i="4"/>
  <c r="DJ187" i="4"/>
  <c r="DN187" i="4"/>
  <c r="DJ188" i="4"/>
  <c r="DN188" i="4"/>
  <c r="DJ189" i="4"/>
  <c r="DN189" i="4"/>
  <c r="DJ190" i="4"/>
  <c r="DN190" i="4"/>
  <c r="DJ191" i="4"/>
  <c r="DN191" i="4"/>
  <c r="DJ192" i="4"/>
  <c r="DN192" i="4"/>
  <c r="DJ193" i="4"/>
  <c r="DN193" i="4"/>
  <c r="DJ194" i="4"/>
  <c r="DN194" i="4"/>
  <c r="DJ195" i="4"/>
  <c r="DN195" i="4"/>
  <c r="DJ196" i="4"/>
  <c r="DN196" i="4"/>
  <c r="DJ197" i="4"/>
  <c r="DN197" i="4"/>
  <c r="DJ198" i="4"/>
  <c r="DN198" i="4"/>
  <c r="DJ199" i="4"/>
  <c r="DN199" i="4"/>
  <c r="DJ200" i="4"/>
  <c r="DN200" i="4"/>
  <c r="DJ201" i="4"/>
  <c r="DN201" i="4"/>
  <c r="DJ202" i="4"/>
  <c r="DN202" i="4"/>
  <c r="DJ203" i="4"/>
  <c r="DN203" i="4"/>
  <c r="DJ204" i="4"/>
  <c r="DN204" i="4"/>
  <c r="DJ205" i="4"/>
  <c r="DN205" i="4"/>
  <c r="DJ206" i="4"/>
  <c r="DN206" i="4"/>
  <c r="DJ207" i="4"/>
  <c r="DN207" i="4"/>
  <c r="DJ208" i="4"/>
  <c r="DN208" i="4"/>
  <c r="DJ209" i="4"/>
  <c r="DN209" i="4"/>
  <c r="DJ210" i="4"/>
  <c r="DN210" i="4"/>
  <c r="DJ211" i="4"/>
  <c r="DN211" i="4"/>
  <c r="DJ212" i="4"/>
  <c r="DN212" i="4"/>
  <c r="DJ213" i="4"/>
  <c r="DN213" i="4"/>
  <c r="DJ214" i="4"/>
  <c r="DN214" i="4"/>
  <c r="DJ215" i="4"/>
  <c r="DN215" i="4"/>
  <c r="DJ216" i="4"/>
  <c r="DN216" i="4"/>
  <c r="DJ217" i="4"/>
  <c r="DN217" i="4"/>
  <c r="DJ218" i="4"/>
  <c r="DN218" i="4"/>
  <c r="DJ219" i="4"/>
  <c r="DN219" i="4"/>
  <c r="DJ220" i="4"/>
  <c r="DN220" i="4"/>
  <c r="DJ221" i="4"/>
  <c r="DN221" i="4"/>
  <c r="DJ222" i="4"/>
  <c r="DN222" i="4"/>
  <c r="DJ223" i="4"/>
  <c r="DN223" i="4"/>
  <c r="DJ224" i="4"/>
  <c r="DN224" i="4"/>
  <c r="DJ225" i="4"/>
  <c r="DN225" i="4"/>
  <c r="DJ226" i="4"/>
  <c r="DN226" i="4"/>
  <c r="DJ227" i="4"/>
  <c r="DN227" i="4"/>
  <c r="DJ228" i="4"/>
  <c r="DN228" i="4"/>
  <c r="DJ229" i="4"/>
  <c r="DN229" i="4"/>
  <c r="DJ230" i="4"/>
  <c r="DN230" i="4"/>
  <c r="DJ231" i="4"/>
  <c r="DN231" i="4"/>
  <c r="DJ232" i="4"/>
  <c r="DN232" i="4"/>
  <c r="DJ233" i="4"/>
  <c r="DN233" i="4"/>
  <c r="DJ234" i="4"/>
  <c r="DN234" i="4"/>
  <c r="DJ235" i="4"/>
  <c r="DN235" i="4"/>
  <c r="DJ236" i="4"/>
  <c r="DN236" i="4"/>
  <c r="DJ237" i="4"/>
  <c r="DN237" i="4"/>
  <c r="DJ238" i="4"/>
  <c r="DN238" i="4"/>
  <c r="DJ239" i="4"/>
  <c r="DN239" i="4"/>
  <c r="DJ240" i="4"/>
  <c r="DN240" i="4"/>
  <c r="DJ241" i="4"/>
  <c r="DN241" i="4"/>
  <c r="DJ242" i="4"/>
  <c r="DN242" i="4"/>
  <c r="DJ243" i="4"/>
  <c r="DN243" i="4"/>
  <c r="DJ244" i="4"/>
  <c r="DN244" i="4"/>
  <c r="DJ245" i="4"/>
  <c r="DN245" i="4"/>
  <c r="DJ246" i="4"/>
  <c r="DN246" i="4"/>
  <c r="DJ247" i="4"/>
  <c r="DN247" i="4"/>
  <c r="DJ248" i="4"/>
  <c r="DN248" i="4"/>
  <c r="DJ249" i="4"/>
  <c r="DN249" i="4"/>
  <c r="DJ250" i="4"/>
  <c r="DN250" i="4"/>
  <c r="DJ251" i="4"/>
  <c r="DN251" i="4"/>
  <c r="DJ252" i="4"/>
  <c r="DN252" i="4"/>
  <c r="DJ253" i="4"/>
  <c r="DN253" i="4"/>
  <c r="DJ254" i="4"/>
  <c r="DN254" i="4"/>
  <c r="DJ255" i="4"/>
  <c r="DN255" i="4"/>
  <c r="DJ256" i="4"/>
  <c r="DN256" i="4"/>
  <c r="DJ257" i="4"/>
  <c r="DN257" i="4"/>
  <c r="DJ258" i="4"/>
  <c r="DN258" i="4"/>
  <c r="DJ259" i="4"/>
  <c r="DN259" i="4"/>
  <c r="DJ260" i="4"/>
  <c r="DN260" i="4"/>
  <c r="DJ261" i="4"/>
  <c r="DN261" i="4"/>
  <c r="DJ262" i="4"/>
  <c r="DN262" i="4"/>
  <c r="DJ263" i="4"/>
  <c r="DN263" i="4"/>
  <c r="DJ264" i="4"/>
  <c r="DN264" i="4"/>
  <c r="DJ265" i="4"/>
  <c r="DN265" i="4"/>
  <c r="DJ266" i="4"/>
  <c r="DN266" i="4"/>
  <c r="DJ267" i="4"/>
  <c r="DN267" i="4"/>
  <c r="DJ268" i="4"/>
  <c r="DN268" i="4"/>
  <c r="DJ269" i="4"/>
  <c r="DN269" i="4"/>
  <c r="DJ270" i="4"/>
  <c r="DN270" i="4"/>
  <c r="DJ271" i="4"/>
  <c r="DN271" i="4"/>
  <c r="DJ272" i="4"/>
  <c r="DN272" i="4"/>
  <c r="DJ273" i="4"/>
  <c r="DN273" i="4"/>
  <c r="DJ274" i="4"/>
  <c r="DN274" i="4"/>
  <c r="DJ275" i="4"/>
  <c r="DN275" i="4"/>
  <c r="DJ276" i="4"/>
  <c r="DN276" i="4"/>
  <c r="DJ277" i="4"/>
  <c r="DN277" i="4"/>
  <c r="DJ278" i="4"/>
  <c r="DN278" i="4"/>
  <c r="DJ279" i="4"/>
  <c r="DN279" i="4"/>
  <c r="DJ280" i="4"/>
  <c r="DN280" i="4"/>
  <c r="DJ281" i="4"/>
  <c r="DN281" i="4"/>
  <c r="DJ282" i="4"/>
  <c r="DN282" i="4"/>
  <c r="DJ283" i="4"/>
  <c r="DN283" i="4"/>
  <c r="DJ284" i="4"/>
  <c r="DN284" i="4"/>
  <c r="DJ285" i="4"/>
  <c r="DN285" i="4"/>
  <c r="DJ286" i="4"/>
  <c r="DN286" i="4"/>
  <c r="DJ287" i="4"/>
  <c r="DN287" i="4"/>
  <c r="DJ288" i="4"/>
  <c r="DN288" i="4"/>
  <c r="DJ289" i="4"/>
  <c r="DN289" i="4"/>
  <c r="DJ290" i="4"/>
  <c r="DN290" i="4"/>
  <c r="DJ291" i="4"/>
  <c r="DN291" i="4"/>
  <c r="DJ292" i="4"/>
  <c r="DN292" i="4"/>
  <c r="DJ293" i="4"/>
  <c r="DN293" i="4"/>
  <c r="DJ294" i="4"/>
  <c r="DN294" i="4"/>
  <c r="DJ295" i="4"/>
  <c r="DN295" i="4"/>
  <c r="DJ296" i="4"/>
  <c r="DN296" i="4"/>
  <c r="DJ297" i="4"/>
  <c r="DN297" i="4"/>
  <c r="DJ298" i="4"/>
  <c r="DN298" i="4"/>
  <c r="DJ299" i="4"/>
  <c r="DN299" i="4"/>
  <c r="DJ300" i="4"/>
  <c r="DN300" i="4"/>
  <c r="DJ301" i="4"/>
  <c r="DN301" i="4"/>
  <c r="DJ302" i="4"/>
  <c r="DN302" i="4"/>
  <c r="DJ303" i="4"/>
  <c r="DN303" i="4"/>
  <c r="DJ304" i="4"/>
  <c r="DN304" i="4"/>
  <c r="DJ305" i="4"/>
  <c r="DN305" i="4"/>
  <c r="DJ306" i="4"/>
  <c r="DN306" i="4"/>
  <c r="DJ307" i="4"/>
  <c r="DN307" i="4"/>
  <c r="DJ308" i="4"/>
  <c r="DN308" i="4"/>
  <c r="DJ309" i="4"/>
  <c r="DN309" i="4"/>
  <c r="DJ310" i="4"/>
  <c r="DN310" i="4"/>
  <c r="DJ311" i="4"/>
  <c r="DN311" i="4"/>
  <c r="DJ312" i="4"/>
  <c r="DN312" i="4"/>
  <c r="DJ313" i="4"/>
  <c r="DN313" i="4"/>
  <c r="DJ314" i="4"/>
  <c r="DN314" i="4"/>
  <c r="DJ315" i="4"/>
  <c r="DN315" i="4"/>
  <c r="DJ316" i="4"/>
  <c r="DN316" i="4"/>
  <c r="DJ317" i="4"/>
  <c r="DN317" i="4"/>
  <c r="DJ318" i="4"/>
  <c r="DN318" i="4"/>
  <c r="DJ319" i="4"/>
  <c r="DN319" i="4"/>
  <c r="DJ320" i="4"/>
  <c r="DN320" i="4"/>
  <c r="DJ321" i="4"/>
  <c r="DN321" i="4"/>
  <c r="DJ322" i="4"/>
  <c r="DN322" i="4"/>
  <c r="DJ323" i="4"/>
  <c r="DN323" i="4"/>
  <c r="DJ324" i="4"/>
  <c r="DN324" i="4"/>
  <c r="DJ325" i="4"/>
  <c r="DN325" i="4"/>
  <c r="DJ326" i="4"/>
  <c r="DN326" i="4"/>
  <c r="DJ327" i="4"/>
  <c r="DN327" i="4"/>
  <c r="DJ328" i="4"/>
  <c r="DN328" i="4"/>
  <c r="DJ329" i="4"/>
  <c r="DN329" i="4"/>
  <c r="DJ330" i="4"/>
  <c r="DN330" i="4"/>
  <c r="DJ331" i="4"/>
  <c r="DN331" i="4"/>
  <c r="DJ332" i="4"/>
  <c r="DN332" i="4"/>
  <c r="DJ333" i="4"/>
  <c r="DN333" i="4"/>
  <c r="DJ334" i="4"/>
  <c r="DN334" i="4"/>
  <c r="DJ335" i="4"/>
  <c r="DN335" i="4"/>
  <c r="DJ336" i="4"/>
  <c r="DN336" i="4"/>
  <c r="DJ337" i="4"/>
  <c r="DN337" i="4"/>
  <c r="DJ338" i="4"/>
  <c r="DN338" i="4"/>
  <c r="DJ339" i="4"/>
  <c r="DN339" i="4"/>
  <c r="DJ340" i="4"/>
  <c r="DN340" i="4"/>
  <c r="DJ341" i="4"/>
  <c r="DN341" i="4"/>
  <c r="DJ342" i="4"/>
  <c r="DN342" i="4"/>
  <c r="DJ343" i="4"/>
  <c r="DN343" i="4"/>
  <c r="DJ344" i="4"/>
  <c r="DN344" i="4"/>
  <c r="DJ345" i="4"/>
  <c r="DN345" i="4"/>
  <c r="DJ346" i="4"/>
  <c r="DN346" i="4"/>
  <c r="DJ347" i="4"/>
  <c r="DN347" i="4"/>
  <c r="DJ348" i="4"/>
  <c r="DN348" i="4"/>
  <c r="DJ349" i="4"/>
  <c r="DN349" i="4"/>
  <c r="DJ350" i="4"/>
  <c r="DN350" i="4"/>
  <c r="DJ351" i="4"/>
  <c r="DN351" i="4"/>
  <c r="DJ352" i="4"/>
  <c r="DN352" i="4"/>
  <c r="DJ353" i="4"/>
  <c r="DN353" i="4"/>
  <c r="DJ354" i="4"/>
  <c r="DN354" i="4"/>
  <c r="DJ355" i="4"/>
  <c r="DN355" i="4"/>
  <c r="DJ356" i="4"/>
  <c r="DN356" i="4"/>
  <c r="DJ357" i="4"/>
  <c r="DN357" i="4"/>
  <c r="DJ358" i="4"/>
  <c r="DN358" i="4"/>
  <c r="DJ359" i="4"/>
  <c r="DN359" i="4"/>
  <c r="DJ360" i="4"/>
  <c r="DN360" i="4"/>
  <c r="DJ361" i="4"/>
  <c r="DN361" i="4"/>
  <c r="DJ362" i="4"/>
  <c r="DN362" i="4"/>
  <c r="DJ363" i="4"/>
  <c r="DN363" i="4"/>
  <c r="DJ364" i="4"/>
  <c r="DN364" i="4"/>
  <c r="DJ365" i="4"/>
  <c r="DN365" i="4"/>
  <c r="DJ366" i="4"/>
  <c r="DN366" i="4"/>
  <c r="DJ367" i="4"/>
  <c r="DN367" i="4"/>
  <c r="DJ368" i="4"/>
  <c r="DN368" i="4"/>
  <c r="DJ369" i="4"/>
  <c r="DN369" i="4"/>
  <c r="DJ370" i="4"/>
  <c r="DN370" i="4"/>
  <c r="DJ371" i="4"/>
  <c r="DN371" i="4"/>
  <c r="DJ372" i="4"/>
  <c r="DN372" i="4"/>
  <c r="DJ373" i="4"/>
  <c r="DN373" i="4"/>
  <c r="DJ374" i="4"/>
  <c r="DN374" i="4"/>
  <c r="DJ375" i="4"/>
  <c r="DN375" i="4"/>
  <c r="DJ376" i="4"/>
  <c r="DN376" i="4"/>
  <c r="DJ377" i="4"/>
  <c r="DN377" i="4"/>
  <c r="DJ378" i="4"/>
  <c r="DN378" i="4"/>
  <c r="DJ379" i="4"/>
  <c r="DN379" i="4"/>
  <c r="DJ380" i="4"/>
  <c r="DN380" i="4"/>
  <c r="DJ381" i="4"/>
  <c r="DN381" i="4"/>
  <c r="DJ382" i="4"/>
  <c r="DN382" i="4"/>
  <c r="DJ383" i="4"/>
  <c r="DN383" i="4"/>
  <c r="DJ384" i="4"/>
  <c r="DN384" i="4"/>
  <c r="DJ385" i="4"/>
  <c r="DN385" i="4"/>
  <c r="DJ386" i="4"/>
  <c r="DN386" i="4"/>
  <c r="DJ387" i="4"/>
  <c r="DN387" i="4"/>
  <c r="DJ388" i="4"/>
  <c r="DN388" i="4"/>
  <c r="DJ389" i="4"/>
  <c r="DN389" i="4"/>
  <c r="DJ390" i="4"/>
  <c r="DN390" i="4"/>
  <c r="DJ391" i="4"/>
  <c r="DN391" i="4"/>
  <c r="DJ392" i="4"/>
  <c r="DN392" i="4"/>
  <c r="DJ393" i="4"/>
  <c r="DN393" i="4"/>
  <c r="DJ394" i="4"/>
  <c r="DN394" i="4"/>
  <c r="DJ395" i="4"/>
  <c r="DN395" i="4"/>
  <c r="DJ396" i="4"/>
  <c r="DN396" i="4"/>
  <c r="DJ397" i="4"/>
  <c r="DN397" i="4"/>
  <c r="DJ398" i="4"/>
  <c r="DN398" i="4"/>
  <c r="DJ399" i="4"/>
  <c r="DN399" i="4"/>
  <c r="DJ400" i="4"/>
  <c r="DN400" i="4"/>
  <c r="DJ401" i="4"/>
  <c r="DN401" i="4"/>
  <c r="DJ402" i="4"/>
  <c r="DN402" i="4"/>
  <c r="DJ403" i="4"/>
  <c r="DN403" i="4"/>
  <c r="DJ404" i="4"/>
  <c r="DN404" i="4"/>
  <c r="DJ405" i="4"/>
  <c r="DN405" i="4"/>
  <c r="DJ406" i="4"/>
  <c r="DN406" i="4"/>
  <c r="DJ407" i="4"/>
  <c r="DN407" i="4"/>
  <c r="DJ408" i="4"/>
  <c r="DN408" i="4"/>
  <c r="DJ409" i="4"/>
  <c r="DN409" i="4"/>
  <c r="DJ410" i="4"/>
  <c r="DN410" i="4"/>
  <c r="DJ411" i="4"/>
  <c r="DN411" i="4"/>
  <c r="DJ412" i="4"/>
  <c r="DN412" i="4"/>
  <c r="DJ413" i="4"/>
  <c r="DN413" i="4"/>
  <c r="DJ414" i="4"/>
  <c r="DN414" i="4"/>
  <c r="DJ415" i="4"/>
  <c r="DN415" i="4"/>
  <c r="DJ416" i="4"/>
  <c r="DN416" i="4"/>
  <c r="DJ417" i="4"/>
  <c r="DN417" i="4"/>
  <c r="DJ418" i="4"/>
  <c r="DN418" i="4"/>
  <c r="DJ419" i="4"/>
  <c r="DN419" i="4"/>
  <c r="DJ420" i="4"/>
  <c r="DN420" i="4"/>
  <c r="DJ421" i="4"/>
  <c r="DN421" i="4"/>
  <c r="DJ422" i="4"/>
  <c r="DN422" i="4"/>
  <c r="DJ423" i="4"/>
  <c r="DN423" i="4"/>
  <c r="DJ424" i="4"/>
  <c r="DN424" i="4"/>
  <c r="DJ425" i="4"/>
  <c r="DN425" i="4"/>
  <c r="DJ426" i="4"/>
  <c r="DN426" i="4"/>
  <c r="DJ427" i="4"/>
  <c r="DN427" i="4"/>
  <c r="DJ428" i="4"/>
  <c r="DN428" i="4"/>
  <c r="DJ429" i="4"/>
  <c r="DN429" i="4"/>
  <c r="DJ430" i="4"/>
  <c r="DN430" i="4"/>
  <c r="DJ431" i="4"/>
  <c r="DN431" i="4"/>
  <c r="DJ432" i="4"/>
  <c r="DN432" i="4"/>
  <c r="DJ433" i="4"/>
  <c r="DN433" i="4"/>
  <c r="DJ434" i="4"/>
  <c r="DN434" i="4"/>
  <c r="DJ435" i="4"/>
  <c r="DN435" i="4"/>
  <c r="DJ436" i="4"/>
  <c r="DN436" i="4"/>
  <c r="DJ437" i="4"/>
  <c r="DN437" i="4"/>
  <c r="DJ438" i="4"/>
  <c r="DN438" i="4"/>
  <c r="DJ439" i="4"/>
  <c r="DN439" i="4"/>
  <c r="DJ440" i="4"/>
  <c r="DN440" i="4"/>
  <c r="DJ441" i="4"/>
  <c r="DN441" i="4"/>
  <c r="DJ442" i="4"/>
  <c r="DN442" i="4"/>
  <c r="DJ443" i="4"/>
  <c r="DN443" i="4"/>
  <c r="DJ444" i="4"/>
  <c r="DN444" i="4"/>
  <c r="DJ445" i="4"/>
  <c r="DN445" i="4"/>
  <c r="DJ446" i="4"/>
  <c r="DN446" i="4"/>
  <c r="DJ447" i="4"/>
  <c r="DN447" i="4"/>
  <c r="DJ448" i="4"/>
  <c r="DN448" i="4"/>
  <c r="DJ449" i="4"/>
  <c r="DN449" i="4"/>
  <c r="DJ450" i="4"/>
  <c r="DN450" i="4"/>
  <c r="DJ451" i="4"/>
  <c r="DN451" i="4"/>
  <c r="DJ452" i="4"/>
  <c r="DN452" i="4"/>
  <c r="DJ453" i="4"/>
  <c r="DN453" i="4"/>
  <c r="DJ454" i="4"/>
  <c r="DN454" i="4"/>
  <c r="DJ455" i="4"/>
  <c r="DN455" i="4"/>
  <c r="DJ456" i="4"/>
  <c r="DN456" i="4"/>
  <c r="DJ457" i="4"/>
  <c r="DN457" i="4"/>
  <c r="DJ458" i="4"/>
  <c r="DN458" i="4"/>
  <c r="DJ459" i="4"/>
  <c r="DN459" i="4"/>
  <c r="DJ460" i="4"/>
  <c r="DN460" i="4"/>
  <c r="DJ461" i="4"/>
  <c r="DN461" i="4"/>
  <c r="DJ462" i="4"/>
  <c r="DN462" i="4"/>
  <c r="DJ463" i="4"/>
  <c r="DN463" i="4"/>
  <c r="DJ464" i="4"/>
  <c r="DN464" i="4"/>
  <c r="DJ465" i="4"/>
  <c r="DN465" i="4"/>
  <c r="DJ466" i="4"/>
  <c r="DN466" i="4"/>
  <c r="DJ467" i="4"/>
  <c r="DN467" i="4"/>
  <c r="DJ468" i="4"/>
  <c r="DN468" i="4"/>
  <c r="DJ469" i="4"/>
  <c r="DN469" i="4"/>
  <c r="DJ470" i="4"/>
  <c r="DN470" i="4"/>
  <c r="DJ471" i="4"/>
  <c r="DN471" i="4"/>
  <c r="DJ472" i="4"/>
  <c r="DN472" i="4"/>
  <c r="DJ473" i="4"/>
  <c r="DN473" i="4"/>
  <c r="DJ474" i="4"/>
  <c r="DN474" i="4"/>
  <c r="DJ475" i="4"/>
  <c r="DN475" i="4"/>
  <c r="DJ476" i="4"/>
  <c r="DN476" i="4"/>
  <c r="DJ477" i="4"/>
  <c r="DN477" i="4"/>
  <c r="DJ478" i="4"/>
  <c r="DN478" i="4"/>
  <c r="DJ479" i="4"/>
  <c r="DN479" i="4"/>
  <c r="DJ480" i="4"/>
  <c r="DN480" i="4"/>
  <c r="DJ481" i="4"/>
  <c r="DN481" i="4"/>
  <c r="DJ482" i="4"/>
  <c r="DN482" i="4"/>
  <c r="DJ483" i="4"/>
  <c r="DN483" i="4"/>
  <c r="DJ484" i="4"/>
  <c r="DN484" i="4"/>
  <c r="DJ485" i="4"/>
  <c r="DN485" i="4"/>
  <c r="DJ486" i="4"/>
  <c r="DN486" i="4"/>
  <c r="DJ487" i="4"/>
  <c r="DN487" i="4"/>
  <c r="DJ488" i="4"/>
  <c r="DN488" i="4"/>
  <c r="DJ489" i="4"/>
  <c r="DN489" i="4"/>
  <c r="DJ490" i="4"/>
  <c r="DN490" i="4"/>
  <c r="DJ491" i="4"/>
  <c r="DN491" i="4"/>
  <c r="DJ492" i="4"/>
  <c r="DN492" i="4"/>
  <c r="DJ493" i="4"/>
  <c r="DN493" i="4"/>
  <c r="DJ494" i="4"/>
  <c r="DN494" i="4"/>
  <c r="DJ495" i="4"/>
  <c r="DN495" i="4"/>
  <c r="DJ496" i="4"/>
  <c r="DN496" i="4"/>
  <c r="DJ497" i="4"/>
  <c r="DN497" i="4"/>
  <c r="DJ498" i="4"/>
  <c r="DN498" i="4"/>
  <c r="DJ499" i="4"/>
  <c r="DN499" i="4"/>
  <c r="DJ500" i="4"/>
  <c r="DN500" i="4"/>
  <c r="DJ501" i="4"/>
  <c r="DN501" i="4"/>
  <c r="DJ502" i="4"/>
  <c r="DN502" i="4"/>
  <c r="DJ503" i="4"/>
  <c r="DN503" i="4"/>
  <c r="DJ504" i="4"/>
  <c r="DN504" i="4"/>
  <c r="DJ505" i="4"/>
  <c r="DN505" i="4"/>
  <c r="DJ506" i="4"/>
  <c r="DN506" i="4"/>
  <c r="DJ507" i="4"/>
  <c r="DN507" i="4"/>
  <c r="DJ508" i="4"/>
  <c r="DN508" i="4"/>
  <c r="DJ509" i="4"/>
  <c r="DN509" i="4"/>
  <c r="DJ510" i="4"/>
  <c r="DN510" i="4"/>
  <c r="DJ511" i="4"/>
  <c r="DN511" i="4"/>
  <c r="DJ512" i="4"/>
  <c r="DN512" i="4"/>
  <c r="DJ513" i="4"/>
  <c r="DN513" i="4"/>
  <c r="DJ514" i="4"/>
  <c r="DN514" i="4"/>
  <c r="DJ515" i="4"/>
  <c r="DN515" i="4"/>
  <c r="DJ516" i="4"/>
  <c r="DN516" i="4"/>
  <c r="DJ517" i="4"/>
  <c r="DN517" i="4"/>
  <c r="DJ518" i="4"/>
  <c r="DN518" i="4"/>
  <c r="DJ519" i="4"/>
  <c r="DN519" i="4"/>
  <c r="DJ520" i="4"/>
  <c r="DN520" i="4"/>
  <c r="DJ521" i="4"/>
  <c r="DN521" i="4"/>
  <c r="DJ522" i="4"/>
  <c r="DN522" i="4"/>
  <c r="DJ523" i="4"/>
  <c r="DN523" i="4"/>
  <c r="DJ524" i="4"/>
  <c r="DN524" i="4"/>
  <c r="DJ525" i="4"/>
  <c r="DN525" i="4"/>
  <c r="DJ526" i="4"/>
  <c r="DN526" i="4"/>
  <c r="DJ527" i="4"/>
  <c r="DN527" i="4"/>
  <c r="DJ528" i="4"/>
  <c r="DN528" i="4"/>
  <c r="DJ529" i="4"/>
  <c r="DN529" i="4"/>
  <c r="DJ530" i="4"/>
  <c r="DN530" i="4"/>
  <c r="DJ531" i="4"/>
  <c r="DN531" i="4"/>
  <c r="DJ532" i="4"/>
  <c r="DN532" i="4"/>
  <c r="DJ533" i="4"/>
  <c r="DN533" i="4"/>
  <c r="DJ534" i="4"/>
  <c r="DN534" i="4"/>
  <c r="DJ535" i="4"/>
  <c r="DN535" i="4"/>
  <c r="DJ536" i="4"/>
  <c r="DN536" i="4"/>
  <c r="DJ537" i="4"/>
  <c r="DN537" i="4"/>
  <c r="DJ538" i="4"/>
  <c r="DN538" i="4"/>
  <c r="DJ539" i="4"/>
  <c r="DN539" i="4"/>
  <c r="DJ540" i="4"/>
  <c r="DN540" i="4"/>
  <c r="DJ541" i="4"/>
  <c r="DN541" i="4"/>
  <c r="DJ542" i="4"/>
  <c r="DN542" i="4"/>
  <c r="DJ543" i="4"/>
  <c r="DN543" i="4"/>
  <c r="DJ544" i="4"/>
  <c r="DN544" i="4"/>
  <c r="DJ545" i="4"/>
  <c r="DN545" i="4"/>
  <c r="DJ546" i="4"/>
  <c r="DN546" i="4"/>
  <c r="DJ547" i="4"/>
  <c r="DN547" i="4"/>
  <c r="DJ548" i="4"/>
  <c r="DN548" i="4"/>
  <c r="DJ549" i="4"/>
  <c r="DN549" i="4"/>
  <c r="DJ550" i="4"/>
  <c r="DN550" i="4"/>
  <c r="DJ551" i="4"/>
  <c r="DN551" i="4"/>
  <c r="DJ552" i="4"/>
  <c r="DN552" i="4"/>
  <c r="DJ553" i="4"/>
  <c r="DN553" i="4"/>
  <c r="DJ554" i="4"/>
  <c r="DN554" i="4"/>
  <c r="DJ555" i="4"/>
  <c r="DN555" i="4"/>
  <c r="DJ556" i="4"/>
  <c r="DN556" i="4"/>
  <c r="DJ557" i="4"/>
  <c r="DN557" i="4"/>
  <c r="DJ558" i="4"/>
  <c r="DN558" i="4"/>
  <c r="DJ559" i="4"/>
  <c r="DN559" i="4"/>
  <c r="DJ560" i="4"/>
  <c r="DN560" i="4"/>
  <c r="DJ561" i="4"/>
  <c r="DN561" i="4"/>
  <c r="DJ562" i="4"/>
  <c r="DN562" i="4"/>
  <c r="DJ563" i="4"/>
  <c r="DN563" i="4"/>
  <c r="DJ564" i="4"/>
  <c r="DN564" i="4"/>
  <c r="DJ565" i="4"/>
  <c r="DN565" i="4"/>
  <c r="DJ566" i="4"/>
  <c r="DN566" i="4"/>
  <c r="DJ567" i="4"/>
  <c r="DN567" i="4"/>
  <c r="DJ568" i="4"/>
  <c r="DN568" i="4"/>
  <c r="DJ569" i="4"/>
  <c r="DN569" i="4"/>
  <c r="DJ570" i="4"/>
  <c r="DN570" i="4"/>
  <c r="DJ571" i="4"/>
  <c r="DN571" i="4"/>
  <c r="DJ572" i="4"/>
  <c r="DN572" i="4"/>
  <c r="DJ573" i="4"/>
  <c r="DN573" i="4"/>
  <c r="DJ574" i="4"/>
  <c r="DN574" i="4"/>
  <c r="DJ575" i="4"/>
  <c r="DN575" i="4"/>
  <c r="DJ576" i="4"/>
  <c r="DN576" i="4"/>
  <c r="DJ577" i="4"/>
  <c r="DN577" i="4"/>
  <c r="DJ578" i="4"/>
  <c r="DN578" i="4"/>
  <c r="DJ579" i="4"/>
  <c r="DN579" i="4"/>
  <c r="DJ580" i="4"/>
  <c r="DN580" i="4"/>
  <c r="DJ581" i="4"/>
  <c r="DN581" i="4"/>
  <c r="DJ582" i="4"/>
  <c r="DN582" i="4"/>
  <c r="DJ583" i="4"/>
  <c r="DN583" i="4"/>
  <c r="DJ584" i="4"/>
  <c r="DN584" i="4"/>
  <c r="DJ585" i="4"/>
  <c r="DN585" i="4"/>
  <c r="DJ586" i="4"/>
  <c r="DN586" i="4"/>
  <c r="DJ587" i="4"/>
  <c r="DN587" i="4"/>
  <c r="DJ588" i="4"/>
  <c r="DN588" i="4"/>
  <c r="DJ589" i="4"/>
  <c r="DN589" i="4"/>
  <c r="DJ590" i="4"/>
  <c r="DN590" i="4"/>
  <c r="DJ591" i="4"/>
  <c r="DN591" i="4"/>
  <c r="DJ592" i="4"/>
  <c r="DN592" i="4"/>
  <c r="DJ593" i="4"/>
  <c r="DN593" i="4"/>
  <c r="DJ594" i="4"/>
  <c r="DN594" i="4"/>
  <c r="DJ595" i="4"/>
  <c r="DN595" i="4"/>
  <c r="DJ596" i="4"/>
  <c r="DN596" i="4"/>
  <c r="DJ597" i="4"/>
  <c r="DN597" i="4"/>
  <c r="DJ598" i="4"/>
  <c r="DN598" i="4"/>
  <c r="DJ599" i="4"/>
  <c r="DN599" i="4"/>
  <c r="DJ600" i="4"/>
  <c r="DN600" i="4"/>
  <c r="DJ601" i="4"/>
  <c r="DN601" i="4"/>
  <c r="DJ602" i="4"/>
  <c r="DN602" i="4"/>
  <c r="DJ603" i="4"/>
  <c r="DN603" i="4"/>
  <c r="DJ604" i="4"/>
  <c r="DN604" i="4"/>
  <c r="DJ605" i="4"/>
  <c r="DN605" i="4"/>
  <c r="DJ606" i="4"/>
  <c r="DN606" i="4"/>
  <c r="DJ607" i="4"/>
  <c r="DN607" i="4"/>
  <c r="DJ608" i="4"/>
  <c r="DN608" i="4"/>
  <c r="DJ609" i="4"/>
  <c r="DN609" i="4"/>
  <c r="DJ610" i="4"/>
  <c r="DN610" i="4"/>
  <c r="DJ611" i="4"/>
  <c r="DN611" i="4"/>
  <c r="DJ612" i="4"/>
  <c r="DN612" i="4"/>
  <c r="DJ613" i="4"/>
  <c r="DN613" i="4"/>
  <c r="DJ614" i="4"/>
  <c r="DN614" i="4"/>
  <c r="DJ615" i="4"/>
  <c r="DN615" i="4"/>
  <c r="DJ616" i="4"/>
  <c r="DN616" i="4"/>
  <c r="DJ617" i="4"/>
  <c r="DN617" i="4"/>
  <c r="DJ618" i="4"/>
  <c r="DN618" i="4"/>
  <c r="DJ619" i="4"/>
  <c r="DN619" i="4"/>
  <c r="DJ620" i="4"/>
  <c r="DN620" i="4"/>
  <c r="DJ621" i="4"/>
  <c r="DN621" i="4"/>
  <c r="DJ622" i="4"/>
  <c r="DN622" i="4"/>
  <c r="DJ623" i="4"/>
  <c r="DN623" i="4"/>
  <c r="DJ624" i="4"/>
  <c r="DN624" i="4"/>
  <c r="DJ625" i="4"/>
  <c r="DN625" i="4"/>
  <c r="DJ626" i="4"/>
  <c r="DN626" i="4"/>
  <c r="DJ627" i="4"/>
  <c r="DN627" i="4"/>
  <c r="DJ628" i="4"/>
  <c r="DN628" i="4"/>
  <c r="DJ629" i="4"/>
  <c r="DN629" i="4"/>
  <c r="DJ630" i="4"/>
  <c r="DN630" i="4"/>
  <c r="DJ631" i="4"/>
  <c r="DN631" i="4"/>
  <c r="DJ632" i="4"/>
  <c r="DN632" i="4"/>
  <c r="DJ633" i="4"/>
  <c r="DN633" i="4"/>
  <c r="DJ634" i="4"/>
  <c r="DN634" i="4"/>
  <c r="DJ635" i="4"/>
  <c r="DN635" i="4"/>
  <c r="DJ636" i="4"/>
  <c r="DN636" i="4"/>
  <c r="DJ637" i="4"/>
  <c r="DN637" i="4"/>
  <c r="DJ638" i="4"/>
  <c r="DN638" i="4"/>
  <c r="DJ639" i="4"/>
  <c r="DN639" i="4"/>
  <c r="DJ640" i="4"/>
  <c r="DN640" i="4"/>
  <c r="DJ641" i="4"/>
  <c r="DN641" i="4"/>
  <c r="DJ642" i="4"/>
  <c r="DN642" i="4"/>
  <c r="DJ643" i="4"/>
  <c r="DN643" i="4"/>
  <c r="DJ644" i="4"/>
  <c r="DN644" i="4"/>
  <c r="DJ645" i="4"/>
  <c r="DN645" i="4"/>
  <c r="DJ646" i="4"/>
  <c r="DN646" i="4"/>
  <c r="DJ647" i="4"/>
  <c r="DN647" i="4"/>
  <c r="DJ648" i="4"/>
  <c r="DN648" i="4"/>
  <c r="DJ649" i="4"/>
  <c r="DN649" i="4"/>
  <c r="DJ650" i="4"/>
  <c r="DN650" i="4"/>
  <c r="DJ651" i="4"/>
  <c r="DN651" i="4"/>
  <c r="DJ652" i="4"/>
  <c r="DN652" i="4"/>
  <c r="DJ653" i="4"/>
  <c r="DN653" i="4"/>
  <c r="DJ654" i="4"/>
  <c r="DN654" i="4"/>
  <c r="DJ655" i="4"/>
  <c r="DN655" i="4"/>
  <c r="DJ656" i="4"/>
  <c r="DN656" i="4"/>
  <c r="DJ657" i="4"/>
  <c r="DN657" i="4"/>
  <c r="DJ658" i="4"/>
  <c r="DN658" i="4"/>
  <c r="DJ659" i="4"/>
  <c r="DN659" i="4"/>
  <c r="DJ660" i="4"/>
  <c r="DN660" i="4"/>
  <c r="DJ661" i="4"/>
  <c r="DN661" i="4"/>
  <c r="DJ662" i="4"/>
  <c r="DN662" i="4"/>
  <c r="DJ663" i="4"/>
  <c r="DN663" i="4"/>
  <c r="DJ664" i="4"/>
  <c r="DN664" i="4"/>
  <c r="DJ665" i="4"/>
  <c r="DN665" i="4"/>
  <c r="DJ666" i="4"/>
  <c r="DN666" i="4"/>
  <c r="DJ667" i="4"/>
  <c r="DN667" i="4"/>
  <c r="DJ668" i="4"/>
  <c r="DN668" i="4"/>
  <c r="DJ669" i="4"/>
  <c r="DN669" i="4"/>
  <c r="DJ670" i="4"/>
  <c r="DN670" i="4"/>
  <c r="DJ671" i="4"/>
  <c r="DN671" i="4"/>
  <c r="DJ672" i="4"/>
  <c r="DN672" i="4"/>
  <c r="DJ673" i="4"/>
  <c r="DN673" i="4"/>
  <c r="DJ674" i="4"/>
  <c r="DN674" i="4"/>
  <c r="DJ675" i="4"/>
  <c r="DN675" i="4"/>
  <c r="DJ676" i="4"/>
  <c r="DN676" i="4"/>
  <c r="DJ677" i="4"/>
  <c r="DN677" i="4"/>
  <c r="DJ678" i="4"/>
  <c r="DN678" i="4"/>
  <c r="DJ679" i="4"/>
  <c r="DN679" i="4"/>
  <c r="DJ680" i="4"/>
  <c r="DN680" i="4"/>
  <c r="DJ681" i="4"/>
  <c r="DN681" i="4"/>
  <c r="DJ682" i="4"/>
  <c r="DN682" i="4"/>
  <c r="DJ683" i="4"/>
  <c r="DN683" i="4"/>
  <c r="DJ684" i="4"/>
  <c r="DN684" i="4"/>
  <c r="DJ685" i="4"/>
  <c r="DN685" i="4"/>
  <c r="DJ686" i="4"/>
  <c r="DN686" i="4"/>
  <c r="DJ687" i="4"/>
  <c r="DN687" i="4"/>
  <c r="DJ688" i="4"/>
  <c r="DN688" i="4"/>
  <c r="DJ689" i="4"/>
  <c r="DN689" i="4"/>
  <c r="DJ690" i="4"/>
  <c r="DN690" i="4"/>
  <c r="DJ691" i="4"/>
  <c r="DN691" i="4"/>
  <c r="DJ692" i="4"/>
  <c r="DN692" i="4"/>
  <c r="DJ693" i="4"/>
  <c r="DN693" i="4"/>
  <c r="DJ694" i="4"/>
  <c r="DN694" i="4"/>
  <c r="DJ695" i="4"/>
  <c r="DN695" i="4"/>
  <c r="DJ696" i="4"/>
  <c r="DN696" i="4"/>
  <c r="DJ697" i="4"/>
  <c r="DN697" i="4"/>
  <c r="DJ698" i="4"/>
  <c r="DN698" i="4"/>
  <c r="DJ699" i="4"/>
  <c r="DN699" i="4"/>
  <c r="DJ700" i="4"/>
  <c r="DN700" i="4"/>
  <c r="DJ701" i="4"/>
  <c r="DN701" i="4"/>
  <c r="DJ702" i="4"/>
  <c r="DN702" i="4"/>
  <c r="DJ703" i="4"/>
  <c r="DN703" i="4"/>
  <c r="DJ704" i="4"/>
  <c r="DN704" i="4"/>
  <c r="DJ705" i="4"/>
  <c r="DN705" i="4"/>
  <c r="DJ706" i="4"/>
  <c r="DN706" i="4"/>
  <c r="DJ707" i="4"/>
  <c r="DN707" i="4"/>
  <c r="DJ708" i="4"/>
  <c r="DN708" i="4"/>
  <c r="DJ709" i="4"/>
  <c r="DN709" i="4"/>
  <c r="DJ710" i="4"/>
  <c r="DN710" i="4"/>
  <c r="DJ711" i="4"/>
  <c r="DN711" i="4"/>
  <c r="DJ712" i="4"/>
  <c r="DN712" i="4"/>
  <c r="DJ713" i="4"/>
  <c r="DN713" i="4"/>
  <c r="DJ714" i="4"/>
  <c r="DN714" i="4"/>
  <c r="DJ715" i="4"/>
  <c r="DN715" i="4"/>
  <c r="DJ716" i="4"/>
  <c r="DN716" i="4"/>
  <c r="DJ717" i="4"/>
  <c r="DN717" i="4"/>
  <c r="DJ718" i="4"/>
  <c r="DN718" i="4"/>
  <c r="DJ719" i="4"/>
  <c r="DN719" i="4"/>
  <c r="DJ720" i="4"/>
  <c r="DN720" i="4"/>
  <c r="DJ721" i="4"/>
  <c r="DN721" i="4"/>
  <c r="DJ722" i="4"/>
  <c r="DN722" i="4"/>
  <c r="DJ723" i="4"/>
  <c r="DN723" i="4"/>
  <c r="DJ724" i="4"/>
  <c r="DN724" i="4"/>
  <c r="DJ725" i="4"/>
  <c r="DN725" i="4"/>
  <c r="DJ726" i="4"/>
  <c r="DN726" i="4"/>
  <c r="DJ727" i="4"/>
  <c r="DN727" i="4"/>
  <c r="DJ728" i="4"/>
  <c r="DN728" i="4"/>
  <c r="DJ729" i="4"/>
  <c r="DN729" i="4"/>
  <c r="DJ730" i="4"/>
  <c r="DN730" i="4"/>
  <c r="DJ731" i="4"/>
  <c r="DN731" i="4"/>
  <c r="DJ732" i="4"/>
  <c r="DN732" i="4"/>
  <c r="DJ733" i="4"/>
  <c r="DN733" i="4"/>
  <c r="DJ734" i="4"/>
  <c r="DN734" i="4"/>
  <c r="DJ735" i="4"/>
  <c r="DN735" i="4"/>
  <c r="DJ736" i="4"/>
  <c r="DN736" i="4"/>
  <c r="DJ737" i="4"/>
  <c r="DN737" i="4"/>
  <c r="DJ738" i="4"/>
  <c r="DN738" i="4"/>
  <c r="DJ739" i="4"/>
  <c r="DN739" i="4"/>
  <c r="DJ740" i="4"/>
  <c r="DN740" i="4"/>
  <c r="DJ741" i="4"/>
  <c r="DN741" i="4"/>
  <c r="DJ742" i="4"/>
  <c r="DN742" i="4"/>
  <c r="DJ743" i="4"/>
  <c r="DN743" i="4"/>
  <c r="DJ744" i="4"/>
  <c r="DN744" i="4"/>
  <c r="DJ745" i="4"/>
  <c r="DN745" i="4"/>
  <c r="DJ746" i="4"/>
  <c r="DN746" i="4"/>
  <c r="DJ747" i="4"/>
  <c r="DN747" i="4"/>
  <c r="DJ748" i="4"/>
  <c r="DN748" i="4"/>
  <c r="DJ749" i="4"/>
  <c r="DN749" i="4"/>
  <c r="DJ750" i="4"/>
  <c r="DN750" i="4"/>
  <c r="DJ751" i="4"/>
  <c r="DN751" i="4"/>
  <c r="DJ752" i="4"/>
  <c r="DN752" i="4"/>
  <c r="DJ753" i="4"/>
  <c r="DN753" i="4"/>
  <c r="DJ754" i="4"/>
  <c r="DN754" i="4"/>
  <c r="DJ755" i="4"/>
  <c r="DN755" i="4"/>
  <c r="DJ756" i="4"/>
  <c r="DN756" i="4"/>
  <c r="DJ757" i="4"/>
  <c r="DN757" i="4"/>
  <c r="DJ758" i="4"/>
  <c r="DN758" i="4"/>
  <c r="DJ759" i="4"/>
  <c r="DN759" i="4"/>
  <c r="DJ760" i="4"/>
  <c r="DN760" i="4"/>
  <c r="DJ761" i="4"/>
  <c r="DN761" i="4"/>
  <c r="DJ762" i="4"/>
  <c r="DN762" i="4"/>
  <c r="DJ763" i="4"/>
  <c r="DN763" i="4"/>
  <c r="DJ764" i="4"/>
  <c r="DN764" i="4"/>
  <c r="DJ765" i="4"/>
  <c r="DN765" i="4"/>
  <c r="DJ766" i="4"/>
  <c r="DN766" i="4"/>
  <c r="DJ767" i="4"/>
  <c r="DN767" i="4"/>
  <c r="DJ768" i="4"/>
  <c r="DN768" i="4"/>
  <c r="DJ769" i="4"/>
  <c r="DN769" i="4"/>
  <c r="DJ770" i="4"/>
  <c r="DN770" i="4"/>
  <c r="DJ771" i="4"/>
  <c r="DN771" i="4"/>
  <c r="DJ772" i="4"/>
  <c r="DN772" i="4"/>
  <c r="DJ773" i="4"/>
  <c r="DN773" i="4"/>
  <c r="DJ774" i="4"/>
  <c r="DN774" i="4"/>
  <c r="DJ775" i="4"/>
  <c r="DN775" i="4"/>
  <c r="DJ776" i="4"/>
  <c r="DN776" i="4"/>
  <c r="DJ777" i="4"/>
  <c r="DN777" i="4"/>
  <c r="DJ778" i="4"/>
  <c r="DN778" i="4"/>
  <c r="DJ779" i="4"/>
  <c r="DN779" i="4"/>
  <c r="DJ780" i="4"/>
  <c r="DN780" i="4"/>
  <c r="DJ781" i="4"/>
  <c r="DN781" i="4"/>
  <c r="DJ782" i="4"/>
  <c r="DN782" i="4"/>
  <c r="DJ783" i="4"/>
  <c r="DN783" i="4"/>
  <c r="DJ784" i="4"/>
  <c r="DN784" i="4"/>
  <c r="DJ785" i="4"/>
  <c r="DN785" i="4"/>
  <c r="DJ786" i="4"/>
  <c r="DN786" i="4"/>
  <c r="DJ787" i="4"/>
  <c r="DN787" i="4"/>
  <c r="DJ788" i="4"/>
  <c r="DN788" i="4"/>
  <c r="DJ789" i="4"/>
  <c r="DN789" i="4"/>
  <c r="DJ790" i="4"/>
  <c r="DN790" i="4"/>
  <c r="DJ791" i="4"/>
  <c r="DN791" i="4"/>
  <c r="DJ792" i="4"/>
  <c r="DN792" i="4"/>
  <c r="DJ793" i="4"/>
  <c r="DN793" i="4"/>
  <c r="DJ794" i="4"/>
  <c r="DN794" i="4"/>
  <c r="DJ795" i="4"/>
  <c r="DN795" i="4"/>
  <c r="DJ796" i="4"/>
  <c r="DN796" i="4"/>
  <c r="DJ797" i="4"/>
  <c r="DN797" i="4"/>
  <c r="DJ798" i="4"/>
  <c r="DN798" i="4"/>
  <c r="DJ799" i="4"/>
  <c r="DN799" i="4"/>
  <c r="DJ800" i="4"/>
  <c r="DN800" i="4"/>
  <c r="DJ801" i="4"/>
  <c r="DN801" i="4"/>
  <c r="DJ802" i="4"/>
  <c r="DN802" i="4"/>
  <c r="DJ803" i="4"/>
  <c r="DN803" i="4"/>
  <c r="DJ804" i="4"/>
  <c r="DN804" i="4"/>
  <c r="DJ805" i="4"/>
  <c r="DN805" i="4"/>
  <c r="DJ806" i="4"/>
  <c r="DN806" i="4"/>
  <c r="DJ807" i="4"/>
  <c r="DN807" i="4"/>
  <c r="DJ808" i="4"/>
  <c r="DN808" i="4"/>
  <c r="DJ809" i="4"/>
  <c r="DN809" i="4"/>
  <c r="DJ810" i="4"/>
  <c r="DN810" i="4"/>
  <c r="DJ811" i="4"/>
  <c r="DN811" i="4"/>
  <c r="DJ812" i="4"/>
  <c r="DN812" i="4"/>
  <c r="DJ813" i="4"/>
  <c r="DN813" i="4"/>
  <c r="DJ814" i="4"/>
  <c r="DN814" i="4"/>
  <c r="DJ815" i="4"/>
  <c r="DN815" i="4"/>
  <c r="DJ816" i="4"/>
  <c r="DN816" i="4"/>
  <c r="DJ817" i="4"/>
  <c r="DN817" i="4"/>
  <c r="DJ818" i="4"/>
  <c r="DN818" i="4"/>
  <c r="DJ819" i="4"/>
  <c r="DN819" i="4"/>
  <c r="DJ820" i="4"/>
  <c r="DN820" i="4"/>
  <c r="DJ821" i="4"/>
  <c r="DN821" i="4"/>
  <c r="DJ822" i="4"/>
  <c r="DN822" i="4"/>
  <c r="DJ823" i="4"/>
  <c r="DN823" i="4"/>
  <c r="DN824" i="4"/>
  <c r="DN825" i="4"/>
  <c r="DN826" i="4"/>
  <c r="DN827" i="4"/>
  <c r="DN828" i="4"/>
  <c r="DN829" i="4"/>
  <c r="DN830" i="4"/>
  <c r="DN831" i="4"/>
  <c r="DN832" i="4"/>
  <c r="DN833" i="4"/>
  <c r="DN834" i="4"/>
  <c r="DN835" i="4"/>
  <c r="DN836" i="4"/>
  <c r="DN837" i="4"/>
  <c r="DN838" i="4"/>
  <c r="DN839" i="4"/>
  <c r="DN840" i="4"/>
  <c r="DN841" i="4"/>
  <c r="DN842" i="4"/>
  <c r="DN843" i="4"/>
  <c r="DN844" i="4"/>
  <c r="DN845" i="4"/>
  <c r="DN846" i="4"/>
  <c r="DN847" i="4"/>
  <c r="DN848" i="4"/>
  <c r="DN849" i="4"/>
  <c r="DN850" i="4"/>
  <c r="DN851" i="4"/>
  <c r="DN852" i="4"/>
  <c r="DN853" i="4"/>
  <c r="DN854" i="4"/>
  <c r="DN855" i="4"/>
  <c r="DN856" i="4"/>
  <c r="DN857" i="4"/>
  <c r="DN858" i="4"/>
  <c r="DN859" i="4"/>
  <c r="DN860" i="4"/>
  <c r="DN861" i="4"/>
  <c r="DN862" i="4"/>
  <c r="DN863" i="4"/>
  <c r="DN864" i="4"/>
  <c r="DN865" i="4"/>
  <c r="DN866" i="4"/>
  <c r="DN867" i="4"/>
  <c r="DN868" i="4"/>
  <c r="DN869" i="4"/>
  <c r="DN870" i="4"/>
  <c r="DN871" i="4"/>
  <c r="DN872" i="4"/>
  <c r="DN873" i="4"/>
  <c r="DN874" i="4"/>
  <c r="DN875" i="4"/>
  <c r="DN876" i="4"/>
  <c r="DN877" i="4"/>
  <c r="DN878" i="4"/>
  <c r="DN879" i="4"/>
  <c r="DN880" i="4"/>
  <c r="DN881" i="4"/>
  <c r="DN882" i="4"/>
  <c r="DN883" i="4"/>
  <c r="DN884" i="4"/>
  <c r="DN885" i="4"/>
  <c r="DN886" i="4"/>
  <c r="DN887" i="4"/>
  <c r="DN888" i="4"/>
  <c r="DN889" i="4"/>
  <c r="DN890" i="4"/>
  <c r="DN891" i="4"/>
  <c r="DN892" i="4"/>
  <c r="DN893" i="4"/>
  <c r="DN894" i="4"/>
  <c r="DN895" i="4"/>
  <c r="DN896" i="4"/>
  <c r="DN897" i="4"/>
  <c r="DN898" i="4"/>
  <c r="DN899" i="4"/>
  <c r="DN900" i="4"/>
  <c r="DN901" i="4"/>
  <c r="DN902" i="4"/>
  <c r="DN903" i="4"/>
  <c r="DN904" i="4"/>
  <c r="DN905" i="4"/>
  <c r="DN906" i="4"/>
  <c r="DN907" i="4"/>
  <c r="DN908" i="4"/>
  <c r="DN909" i="4"/>
  <c r="DN910" i="4"/>
  <c r="DN911" i="4"/>
  <c r="DN912" i="4"/>
  <c r="DN913" i="4"/>
  <c r="DN914" i="4"/>
  <c r="DN915" i="4"/>
  <c r="DN916" i="4"/>
  <c r="DN917" i="4"/>
  <c r="DN918" i="4"/>
  <c r="DN919" i="4"/>
  <c r="DN920" i="4"/>
  <c r="DN921" i="4"/>
  <c r="DN922" i="4"/>
  <c r="DN923" i="4"/>
  <c r="DN924" i="4"/>
  <c r="DN925" i="4"/>
  <c r="DN926" i="4"/>
  <c r="DN927" i="4"/>
  <c r="DN928" i="4"/>
  <c r="DN929" i="4"/>
  <c r="DN930" i="4"/>
  <c r="DN931" i="4"/>
  <c r="DN932" i="4"/>
  <c r="DN933" i="4"/>
  <c r="DN934" i="4"/>
  <c r="DN935" i="4"/>
  <c r="DN936" i="4"/>
  <c r="DN937" i="4"/>
  <c r="DN938" i="4"/>
  <c r="DN939" i="4"/>
  <c r="DN940" i="4"/>
  <c r="DN941" i="4"/>
  <c r="DN942" i="4"/>
  <c r="DN943" i="4"/>
  <c r="DN944" i="4"/>
  <c r="DN945" i="4"/>
  <c r="DN946" i="4"/>
  <c r="DN947" i="4"/>
  <c r="DN948" i="4"/>
  <c r="DN949" i="4"/>
  <c r="DN950" i="4"/>
  <c r="DN951" i="4"/>
  <c r="DN952" i="4"/>
  <c r="DN953" i="4"/>
  <c r="DN954" i="4"/>
  <c r="DN955" i="4"/>
  <c r="DN956" i="4"/>
  <c r="DN957" i="4"/>
  <c r="DN958" i="4"/>
  <c r="DN959" i="4"/>
  <c r="DN960" i="4"/>
  <c r="DN961" i="4"/>
  <c r="DN962" i="4"/>
  <c r="DN963" i="4"/>
  <c r="DN964" i="4"/>
  <c r="DN965" i="4"/>
  <c r="DN966" i="4"/>
  <c r="DN967" i="4"/>
  <c r="DN968" i="4"/>
  <c r="DN969" i="4"/>
  <c r="DN970" i="4"/>
  <c r="DN971" i="4"/>
  <c r="DN972" i="4"/>
  <c r="DN973" i="4"/>
  <c r="DN974" i="4"/>
  <c r="DN975" i="4"/>
  <c r="DN976" i="4"/>
  <c r="DN977" i="4"/>
  <c r="DN978" i="4"/>
  <c r="DN979" i="4"/>
  <c r="DN980" i="4"/>
  <c r="DN981" i="4"/>
  <c r="DN982" i="4"/>
  <c r="DN983" i="4"/>
  <c r="DN984" i="4"/>
  <c r="DN985" i="4"/>
  <c r="DN986" i="4"/>
  <c r="DN987" i="4"/>
  <c r="DN988" i="4"/>
  <c r="DN989" i="4"/>
  <c r="DN990" i="4"/>
  <c r="DN991" i="4"/>
  <c r="DN992" i="4"/>
  <c r="DN993" i="4"/>
  <c r="DN994" i="4"/>
  <c r="DN995" i="4"/>
  <c r="DN996" i="4"/>
  <c r="DN997" i="4"/>
  <c r="DN998" i="4"/>
  <c r="DN999" i="4"/>
  <c r="DN1000" i="4"/>
  <c r="DN1001" i="4"/>
  <c r="DN1002" i="4"/>
  <c r="DN1003" i="4"/>
  <c r="DN1004" i="4"/>
  <c r="DN1005" i="4"/>
  <c r="DN1006" i="4"/>
  <c r="DN1007" i="4"/>
  <c r="DN1008" i="4"/>
  <c r="DN1009" i="4"/>
  <c r="DN1010" i="4"/>
  <c r="DN1011" i="4"/>
  <c r="DN1012" i="4"/>
  <c r="DN1013" i="4"/>
  <c r="DN1014" i="4"/>
  <c r="DN1015" i="4"/>
  <c r="DN1016" i="4"/>
  <c r="DN1017" i="4"/>
  <c r="DN1018" i="4"/>
  <c r="DN1019" i="4"/>
  <c r="DN1020" i="4"/>
  <c r="DN1021" i="4"/>
  <c r="DN1022" i="4"/>
  <c r="DN1023" i="4"/>
  <c r="DN1024" i="4"/>
  <c r="DN1025" i="4"/>
  <c r="DN1026" i="4"/>
  <c r="DN1027" i="4"/>
  <c r="DN1028" i="4"/>
  <c r="DN1029" i="4"/>
  <c r="DN1030" i="4"/>
  <c r="DN1031" i="4"/>
  <c r="DN1032" i="4"/>
  <c r="DN1033" i="4"/>
  <c r="DN1034" i="4"/>
  <c r="DN1035" i="4"/>
  <c r="DN1036" i="4"/>
  <c r="DN1037" i="4"/>
  <c r="DN1038" i="4"/>
  <c r="DN1039" i="4"/>
  <c r="DN1040" i="4"/>
  <c r="DN1041" i="4"/>
  <c r="DN1042" i="4"/>
  <c r="DN1043" i="4"/>
  <c r="DN1044" i="4"/>
  <c r="DN1045" i="4"/>
  <c r="DN1046" i="4"/>
  <c r="DN1047" i="4"/>
  <c r="DN1048" i="4"/>
  <c r="DN1049" i="4"/>
  <c r="DN1050" i="4"/>
  <c r="DN1051" i="4"/>
  <c r="DN1052" i="4"/>
  <c r="DN1053" i="4"/>
  <c r="DN1054" i="4"/>
  <c r="DN1055" i="4"/>
  <c r="DN1056" i="4"/>
  <c r="DN1057" i="4"/>
  <c r="DN1058" i="4"/>
  <c r="DN1059" i="4"/>
  <c r="DN1060" i="4"/>
  <c r="DN1061" i="4"/>
  <c r="DN1062" i="4"/>
  <c r="DN1063" i="4"/>
  <c r="DN1064" i="4"/>
  <c r="DN1065" i="4"/>
  <c r="DN1066" i="4"/>
  <c r="DN1067" i="4"/>
  <c r="DN1068" i="4"/>
  <c r="DN1069" i="4"/>
  <c r="DN1070" i="4"/>
  <c r="DN1071" i="4"/>
  <c r="DN1072" i="4"/>
  <c r="DN1073" i="4"/>
  <c r="DN1074" i="4"/>
  <c r="DN1075" i="4"/>
  <c r="DN1076" i="4"/>
  <c r="DN1077" i="4"/>
  <c r="DN1078" i="4"/>
  <c r="DN1079" i="4"/>
  <c r="DN1080" i="4"/>
  <c r="DN1081" i="4"/>
  <c r="DN1082" i="4"/>
  <c r="DN1083" i="4"/>
  <c r="DN1084" i="4"/>
  <c r="DN1085" i="4"/>
  <c r="DN1086" i="4"/>
  <c r="DN1087" i="4"/>
  <c r="DN1088" i="4"/>
  <c r="DN1089" i="4"/>
  <c r="DN1090" i="4"/>
  <c r="DN1091" i="4"/>
  <c r="DN1092" i="4"/>
  <c r="DN1093" i="4"/>
  <c r="DN1094" i="4"/>
  <c r="DN1095" i="4"/>
  <c r="DN1096" i="4"/>
  <c r="DN1097" i="4"/>
  <c r="DN1098" i="4"/>
  <c r="DN1099" i="4"/>
  <c r="DN1100" i="4"/>
  <c r="DN1101" i="4"/>
  <c r="DN1102" i="4"/>
  <c r="DN1103" i="4"/>
  <c r="DN1104" i="4"/>
  <c r="DN1105" i="4"/>
  <c r="DN1106" i="4"/>
  <c r="DN1107" i="4"/>
  <c r="DN1108" i="4"/>
  <c r="DN1109" i="4"/>
  <c r="DN1110" i="4"/>
  <c r="DN1111" i="4"/>
  <c r="DN1112" i="4"/>
  <c r="DN1113" i="4"/>
  <c r="DN1114" i="4"/>
  <c r="DN1115" i="4"/>
  <c r="DN1116" i="4"/>
  <c r="DN1117" i="4"/>
  <c r="DN1118" i="4"/>
  <c r="DN1119" i="4"/>
  <c r="DN1120" i="4"/>
  <c r="DN1121" i="4"/>
  <c r="DN1122" i="4"/>
  <c r="DN1123" i="4"/>
  <c r="DN1124" i="4"/>
  <c r="DN1125" i="4"/>
  <c r="DN1126" i="4"/>
  <c r="DN1127" i="4"/>
  <c r="DN1128" i="4"/>
  <c r="DN1129" i="4"/>
  <c r="DN1130" i="4"/>
  <c r="DN1131" i="4"/>
  <c r="DN1132" i="4"/>
  <c r="DN1133" i="4"/>
  <c r="DN1134" i="4"/>
  <c r="DN1135" i="4"/>
  <c r="DN1136" i="4"/>
  <c r="DN1137" i="4"/>
  <c r="DN1138" i="4"/>
  <c r="DN1139" i="4"/>
  <c r="DN1140" i="4"/>
  <c r="DN1141" i="4"/>
  <c r="DN1142" i="4"/>
  <c r="DN1143" i="4"/>
  <c r="DN1144" i="4"/>
  <c r="DN1145" i="4"/>
  <c r="DN1146" i="4"/>
  <c r="DN1147" i="4"/>
  <c r="DN1148" i="4"/>
  <c r="DN1149" i="4"/>
  <c r="DN1150" i="4"/>
  <c r="DN1151" i="4"/>
  <c r="DN1152" i="4"/>
  <c r="DN1153" i="4"/>
  <c r="DN1154" i="4"/>
  <c r="DN1155" i="4"/>
  <c r="DN1156" i="4"/>
  <c r="DN1157" i="4"/>
  <c r="DN1158" i="4"/>
  <c r="DN1159" i="4"/>
  <c r="DN1160" i="4"/>
  <c r="DN1161" i="4"/>
  <c r="DN1162" i="4"/>
  <c r="DN1163" i="4"/>
  <c r="DN1164" i="4"/>
  <c r="DN1165" i="4"/>
  <c r="DN1166" i="4"/>
  <c r="DN1167" i="4"/>
  <c r="DN1168" i="4"/>
  <c r="DN1169" i="4"/>
  <c r="DN1170" i="4"/>
  <c r="DN1171" i="4"/>
  <c r="DN1172" i="4"/>
  <c r="DN1173" i="4"/>
  <c r="DN1174" i="4"/>
  <c r="DN1175" i="4"/>
  <c r="DN1176" i="4"/>
  <c r="DN1177" i="4"/>
  <c r="DN1178" i="4"/>
  <c r="DN1179" i="4"/>
  <c r="DN1180" i="4"/>
  <c r="DN1181" i="4"/>
  <c r="DN1182" i="4"/>
  <c r="DN1183" i="4"/>
  <c r="DN1184" i="4"/>
  <c r="DN1185" i="4"/>
  <c r="DN1186" i="4"/>
  <c r="DN1187" i="4"/>
  <c r="DN1188" i="4"/>
  <c r="DN1189" i="4"/>
  <c r="DN1190" i="4"/>
  <c r="DN1191" i="4"/>
  <c r="DN1192" i="4"/>
  <c r="DN1193" i="4"/>
  <c r="DN1194" i="4"/>
  <c r="DN1195" i="4"/>
  <c r="DN1196" i="4"/>
  <c r="DN1197" i="4"/>
  <c r="DN1198" i="4"/>
  <c r="DN1199" i="4"/>
  <c r="DN1200" i="4"/>
  <c r="DN1201" i="4"/>
  <c r="DN1202" i="4"/>
  <c r="DN1203" i="4"/>
  <c r="DN1204" i="4"/>
  <c r="DN1205" i="4"/>
  <c r="DN1206" i="4"/>
  <c r="DN1207" i="4"/>
  <c r="DN1208" i="4"/>
  <c r="DN1209" i="4"/>
  <c r="DN1210" i="4"/>
  <c r="DN1211" i="4"/>
  <c r="DN1212" i="4"/>
  <c r="DN1213" i="4"/>
  <c r="DN1214" i="4"/>
  <c r="DN1215" i="4"/>
  <c r="DN1216" i="4"/>
  <c r="DN1217" i="4"/>
  <c r="DN1218" i="4"/>
  <c r="DN1219" i="4"/>
  <c r="DN1220" i="4"/>
  <c r="DN1221" i="4"/>
  <c r="DN1222" i="4"/>
  <c r="DN1223" i="4"/>
  <c r="DN1224" i="4"/>
  <c r="DN1225" i="4"/>
  <c r="DN1226" i="4"/>
  <c r="DN1227" i="4"/>
  <c r="DN1228" i="4"/>
  <c r="DN1229" i="4"/>
  <c r="DN1230" i="4"/>
  <c r="DN1231" i="4"/>
  <c r="DN1232" i="4"/>
  <c r="DN1233" i="4"/>
  <c r="DN1234" i="4"/>
  <c r="DN1235" i="4"/>
  <c r="DN1236" i="4"/>
  <c r="DN1237" i="4"/>
  <c r="DN1238" i="4"/>
  <c r="DN1239" i="4"/>
  <c r="DN1240" i="4"/>
  <c r="DN1241" i="4"/>
  <c r="DN1242" i="4"/>
  <c r="DN1243" i="4"/>
  <c r="DN1244" i="4"/>
  <c r="DN1245" i="4"/>
  <c r="DN1246" i="4"/>
  <c r="DN1247" i="4"/>
  <c r="DN1248" i="4"/>
  <c r="DN1249" i="4"/>
  <c r="DN1250" i="4"/>
  <c r="DN1251" i="4"/>
  <c r="DN1252" i="4"/>
  <c r="DN1253" i="4"/>
  <c r="DN1254" i="4"/>
  <c r="DN1255" i="4"/>
  <c r="DN1256" i="4"/>
  <c r="DN1257" i="4"/>
  <c r="DN1258" i="4"/>
  <c r="DN1259" i="4"/>
  <c r="DN1260" i="4"/>
  <c r="DN1261" i="4"/>
  <c r="DN1262" i="4"/>
  <c r="DN1263" i="4"/>
  <c r="DN1264" i="4"/>
  <c r="DN1265" i="4"/>
  <c r="DN1266" i="4"/>
  <c r="DN1267" i="4"/>
  <c r="DN1268" i="4"/>
  <c r="DN1269" i="4"/>
  <c r="DN1270" i="4"/>
  <c r="DN1271" i="4"/>
  <c r="DN1272" i="4"/>
  <c r="DN1273" i="4"/>
  <c r="DN1274" i="4"/>
  <c r="DN1275" i="4"/>
  <c r="DN1276" i="4"/>
  <c r="DN1277" i="4"/>
  <c r="DN1278" i="4"/>
  <c r="DN1279" i="4"/>
  <c r="DN1280" i="4"/>
  <c r="DN1281" i="4"/>
  <c r="DN1282" i="4"/>
  <c r="DN1283" i="4"/>
  <c r="DN1284" i="4"/>
  <c r="DN1285" i="4"/>
  <c r="DN1286" i="4"/>
  <c r="DN1287" i="4"/>
  <c r="DN1288" i="4"/>
  <c r="DN1289" i="4"/>
  <c r="DN1290" i="4"/>
  <c r="DN1291" i="4"/>
  <c r="DN1292" i="4"/>
  <c r="DN1293" i="4"/>
  <c r="DN1294" i="4"/>
  <c r="DN1295" i="4"/>
  <c r="DN1296" i="4"/>
  <c r="DN1297" i="4"/>
  <c r="DN1298" i="4"/>
  <c r="DN1299" i="4"/>
  <c r="DN1300" i="4"/>
  <c r="DN1301" i="4"/>
  <c r="DN1302" i="4"/>
  <c r="DN1303" i="4"/>
  <c r="DN1304" i="4"/>
  <c r="DN1305" i="4"/>
  <c r="DN1306" i="4"/>
  <c r="DN1307" i="4"/>
  <c r="DN1308" i="4"/>
  <c r="DN1309" i="4"/>
  <c r="DN1310" i="4"/>
  <c r="DN1311" i="4"/>
  <c r="DN1312" i="4"/>
  <c r="DN1313" i="4"/>
  <c r="DN1314" i="4"/>
  <c r="DN1315" i="4"/>
  <c r="DN1316" i="4"/>
  <c r="DN1317" i="4"/>
  <c r="DN1318" i="4"/>
  <c r="DN1319" i="4"/>
  <c r="DN1320" i="4"/>
  <c r="DN1321" i="4"/>
  <c r="DN1322" i="4"/>
  <c r="DN1323" i="4"/>
  <c r="DN1324" i="4"/>
  <c r="DN1325" i="4"/>
  <c r="DN1326" i="4"/>
  <c r="DN1327" i="4"/>
  <c r="DN1328" i="4"/>
  <c r="DN1329" i="4"/>
  <c r="DN1330" i="4"/>
  <c r="DN1331" i="4"/>
  <c r="DN1332" i="4"/>
  <c r="DN1333" i="4"/>
  <c r="DN1334" i="4"/>
  <c r="DN1335" i="4"/>
  <c r="DN1336" i="4"/>
  <c r="DN1337" i="4"/>
  <c r="DN1338" i="4"/>
  <c r="DN1339" i="4"/>
  <c r="DN1340" i="4"/>
  <c r="DN1341" i="4"/>
  <c r="DN1342" i="4"/>
  <c r="DN1343" i="4"/>
  <c r="DN1344" i="4"/>
  <c r="DN1345" i="4"/>
  <c r="DN1346" i="4"/>
  <c r="DN1347" i="4"/>
  <c r="DN1348" i="4"/>
  <c r="DN1349" i="4"/>
  <c r="DN1350" i="4"/>
  <c r="DN1351" i="4"/>
  <c r="DN1352" i="4"/>
  <c r="DN1353" i="4"/>
  <c r="DN1354" i="4"/>
  <c r="DN1355" i="4"/>
  <c r="DN1356" i="4"/>
  <c r="DN1357" i="4"/>
  <c r="DN1358" i="4"/>
  <c r="DN1359" i="4"/>
  <c r="DN1360" i="4"/>
  <c r="DN1361" i="4"/>
  <c r="DN1362" i="4"/>
  <c r="DN1363" i="4"/>
  <c r="DN1364" i="4"/>
  <c r="DN1365" i="4"/>
  <c r="DN1366" i="4"/>
  <c r="DN1367" i="4"/>
  <c r="DN1368" i="4"/>
  <c r="DN1369" i="4"/>
  <c r="DN1370" i="4"/>
  <c r="DN1371" i="4"/>
  <c r="DN1372" i="4"/>
  <c r="DN1373" i="4"/>
  <c r="DN1374" i="4"/>
  <c r="DN1375" i="4"/>
  <c r="DN1376" i="4"/>
  <c r="DN1377" i="4"/>
  <c r="DN1378" i="4"/>
  <c r="DN1379" i="4"/>
  <c r="DN1380" i="4"/>
  <c r="DN1381" i="4"/>
  <c r="DN1382" i="4"/>
  <c r="DN1383" i="4"/>
  <c r="DN1384" i="4"/>
  <c r="DN1385" i="4"/>
  <c r="DN1386" i="4"/>
  <c r="DN1387" i="4"/>
  <c r="DN1388" i="4"/>
  <c r="DN1389" i="4"/>
  <c r="DN1390" i="4"/>
  <c r="DN1391" i="4"/>
  <c r="DN1392" i="4"/>
  <c r="DN1393" i="4"/>
  <c r="DN1394" i="4"/>
  <c r="DN1395" i="4"/>
  <c r="DN1396" i="4"/>
  <c r="DN1397" i="4"/>
  <c r="DN1398" i="4"/>
  <c r="DN1399" i="4"/>
  <c r="DN1400" i="4"/>
  <c r="DN1401" i="4"/>
  <c r="DN1402" i="4"/>
  <c r="DN1403" i="4"/>
  <c r="DN1404" i="4"/>
  <c r="DN1405" i="4"/>
  <c r="DN1406" i="4"/>
  <c r="DN1407" i="4"/>
  <c r="DN1408" i="4"/>
  <c r="DN1409" i="4"/>
  <c r="DN1410" i="4"/>
  <c r="DN1411" i="4"/>
  <c r="DN1412" i="4"/>
  <c r="DN1413" i="4"/>
  <c r="DN1414" i="4"/>
  <c r="DN1415" i="4"/>
  <c r="DN1416" i="4"/>
  <c r="DN1417" i="4"/>
  <c r="DN1418" i="4"/>
  <c r="DN1419" i="4"/>
  <c r="DN1420" i="4"/>
  <c r="DN1421" i="4"/>
  <c r="DN1422" i="4"/>
  <c r="DN1423" i="4"/>
  <c r="DN1424" i="4"/>
  <c r="DN1425" i="4"/>
  <c r="DN1426" i="4"/>
  <c r="DN1427" i="4"/>
  <c r="DN1428" i="4"/>
  <c r="DN1429" i="4"/>
  <c r="DN1430" i="4"/>
  <c r="DN1431" i="4"/>
  <c r="DN1432" i="4"/>
  <c r="DN1433" i="4"/>
  <c r="DN1434" i="4"/>
  <c r="DN1435" i="4"/>
  <c r="DN1436" i="4"/>
  <c r="DN1437" i="4"/>
  <c r="DN1438" i="4"/>
  <c r="DN1439" i="4"/>
  <c r="DN1440" i="4"/>
  <c r="DN1441" i="4"/>
  <c r="DN1442" i="4"/>
  <c r="DN1443" i="4"/>
  <c r="DN1444" i="4"/>
  <c r="DN1445" i="4"/>
  <c r="DN1446" i="4"/>
  <c r="DN1447" i="4"/>
  <c r="DN1448" i="4"/>
  <c r="DN1449" i="4"/>
  <c r="DN1450" i="4"/>
  <c r="DN1451" i="4"/>
  <c r="DN1452" i="4"/>
  <c r="DN1453" i="4"/>
  <c r="DN1454" i="4"/>
  <c r="DN1455" i="4"/>
  <c r="DN1456" i="4"/>
  <c r="DN1457" i="4"/>
  <c r="DN1458" i="4"/>
  <c r="DN1459" i="4"/>
  <c r="DN1460" i="4"/>
  <c r="DN1461" i="4"/>
  <c r="DN1462" i="4"/>
  <c r="DN1463" i="4"/>
  <c r="DN1464" i="4"/>
  <c r="DN1465" i="4"/>
  <c r="DN1466" i="4"/>
  <c r="DN1467" i="4"/>
  <c r="DN1468" i="4"/>
  <c r="DN1469" i="4"/>
  <c r="DN1470" i="4"/>
  <c r="DN1471" i="4"/>
  <c r="DN1472" i="4"/>
  <c r="DN1473" i="4"/>
  <c r="DN1474" i="4"/>
  <c r="DN1475" i="4"/>
  <c r="DN1476" i="4"/>
  <c r="DN1477" i="4"/>
  <c r="DN1478" i="4"/>
  <c r="DN1479" i="4"/>
  <c r="DN1480" i="4"/>
  <c r="DN1481" i="4"/>
  <c r="DN1482" i="4"/>
  <c r="DN1483" i="4"/>
  <c r="DN1484" i="4"/>
  <c r="DN1485" i="4"/>
  <c r="DN1486" i="4"/>
  <c r="DN1487" i="4"/>
  <c r="DN1488" i="4"/>
  <c r="DN1489" i="4"/>
  <c r="DN1490" i="4"/>
  <c r="DN1491" i="4"/>
  <c r="DN1492" i="4"/>
  <c r="DN1493" i="4"/>
  <c r="DN1494" i="4"/>
  <c r="DN1495" i="4"/>
  <c r="DN1496" i="4"/>
  <c r="DN1497" i="4"/>
  <c r="DN1498" i="4"/>
  <c r="DN1499" i="4"/>
  <c r="DN1500" i="4"/>
  <c r="DN1501" i="4"/>
  <c r="DN1502" i="4"/>
  <c r="DN1503" i="4"/>
  <c r="DN1504" i="4"/>
  <c r="DN1505" i="4"/>
  <c r="DN1506" i="4"/>
  <c r="DN1507" i="4"/>
  <c r="DN1508" i="4"/>
  <c r="DN1509" i="4"/>
  <c r="DN1510" i="4"/>
  <c r="DN1511" i="4"/>
  <c r="DN1512" i="4"/>
  <c r="DN1513" i="4"/>
  <c r="DN1514" i="4"/>
  <c r="DN1515" i="4"/>
  <c r="DN1516" i="4"/>
  <c r="DN1517" i="4"/>
  <c r="DN1518" i="4"/>
  <c r="DN1519" i="4"/>
  <c r="DN1520" i="4"/>
  <c r="DN1521" i="4"/>
  <c r="DN1522" i="4"/>
  <c r="DN1523" i="4"/>
  <c r="DN1524" i="4"/>
  <c r="DN1525" i="4"/>
  <c r="DN1526" i="4"/>
  <c r="DN1527" i="4"/>
  <c r="DN1528" i="4"/>
  <c r="DN1529" i="4"/>
  <c r="DN1530" i="4"/>
  <c r="DN1531" i="4"/>
  <c r="DN1532" i="4"/>
  <c r="DN1533" i="4"/>
  <c r="DN1534" i="4"/>
  <c r="DN1535" i="4"/>
  <c r="DN1536" i="4"/>
  <c r="DN1537" i="4"/>
  <c r="DN1538" i="4"/>
  <c r="DN1539" i="4"/>
  <c r="DN1540" i="4"/>
  <c r="DN1541" i="4"/>
  <c r="DN1542" i="4"/>
  <c r="DN1543" i="4"/>
  <c r="DN1544" i="4"/>
  <c r="DN1545" i="4"/>
  <c r="DN1546" i="4"/>
  <c r="DN1547" i="4"/>
  <c r="DN1548" i="4"/>
  <c r="DN1549" i="4"/>
  <c r="DN1550" i="4"/>
  <c r="DN1551" i="4"/>
  <c r="DN1552" i="4"/>
  <c r="DN1553" i="4"/>
  <c r="DN1554" i="4"/>
  <c r="DN1555" i="4"/>
  <c r="DN1556" i="4"/>
  <c r="DN1557" i="4"/>
  <c r="DN1558" i="4"/>
  <c r="DN1559" i="4"/>
  <c r="DN1560" i="4"/>
  <c r="DN1561" i="4"/>
  <c r="DN1562" i="4"/>
  <c r="DN1563" i="4"/>
  <c r="DN1564" i="4"/>
  <c r="DN1565" i="4"/>
  <c r="DN1566" i="4"/>
  <c r="DN1567" i="4"/>
  <c r="DN1568" i="4"/>
  <c r="DN1569" i="4"/>
  <c r="DN1570" i="4"/>
  <c r="DN1571" i="4"/>
  <c r="DN1572" i="4"/>
  <c r="DN1573" i="4"/>
  <c r="DN1574" i="4"/>
  <c r="DN1575" i="4"/>
  <c r="DN1576" i="4"/>
  <c r="DN1577" i="4"/>
  <c r="DN1578" i="4"/>
  <c r="DN1579" i="4"/>
  <c r="DN1580" i="4"/>
  <c r="DN1581" i="4"/>
  <c r="DN1582" i="4"/>
  <c r="DN1583" i="4"/>
  <c r="DN1584" i="4"/>
  <c r="DN1585" i="4"/>
  <c r="DN1586" i="4"/>
  <c r="DN1587" i="4"/>
  <c r="DN1588" i="4"/>
  <c r="DN1589" i="4"/>
  <c r="DN1590" i="4"/>
  <c r="DN1591" i="4"/>
  <c r="DN1592" i="4"/>
  <c r="DN1593" i="4"/>
  <c r="DN1594" i="4"/>
  <c r="DN1595" i="4"/>
  <c r="DN1596" i="4"/>
  <c r="DN1597" i="4"/>
  <c r="DN1598" i="4"/>
  <c r="DN1599" i="4"/>
  <c r="DN1600" i="4"/>
  <c r="DN1601" i="4"/>
  <c r="DN1602" i="4"/>
  <c r="DN1603" i="4"/>
  <c r="DN1604" i="4"/>
  <c r="DN1605" i="4"/>
  <c r="DN1606" i="4"/>
  <c r="DN1607" i="4"/>
  <c r="DN1608" i="4"/>
  <c r="DN1609" i="4"/>
  <c r="DN1610" i="4"/>
  <c r="DN1611" i="4"/>
  <c r="DN1612" i="4"/>
  <c r="DN1613" i="4"/>
  <c r="DN1614" i="4"/>
  <c r="DN1615" i="4"/>
  <c r="DN1616" i="4"/>
  <c r="DN1617" i="4"/>
  <c r="DN1618" i="4"/>
  <c r="DN1619" i="4"/>
  <c r="DN1620" i="4"/>
  <c r="DN1621" i="4"/>
  <c r="DN1622" i="4"/>
  <c r="DN1623" i="4"/>
  <c r="DN1624" i="4"/>
  <c r="DN1625" i="4"/>
  <c r="DN1626" i="4"/>
  <c r="DN1627" i="4"/>
  <c r="DN1628" i="4"/>
  <c r="DN1629" i="4"/>
  <c r="DN1630" i="4"/>
  <c r="DN1631" i="4"/>
  <c r="DN1632" i="4"/>
  <c r="DN1633" i="4"/>
  <c r="DN1634" i="4"/>
  <c r="DN1635" i="4"/>
  <c r="DN1636" i="4"/>
  <c r="DN1637" i="4"/>
  <c r="DN1638" i="4"/>
  <c r="DN1639" i="4"/>
  <c r="DN1640" i="4"/>
  <c r="DN1641" i="4"/>
  <c r="DN1642" i="4"/>
  <c r="DN1643" i="4"/>
  <c r="DN1644" i="4"/>
  <c r="DN1645" i="4"/>
  <c r="DN1646" i="4"/>
  <c r="DN1647" i="4"/>
  <c r="DN1648" i="4"/>
  <c r="DN1649" i="4"/>
  <c r="DN1650" i="4"/>
  <c r="DN1651" i="4"/>
  <c r="DN1652" i="4"/>
  <c r="DN1653" i="4"/>
  <c r="DN1654" i="4"/>
  <c r="DN1655" i="4"/>
  <c r="DN1656" i="4"/>
  <c r="DN1657" i="4"/>
  <c r="DN1658" i="4"/>
  <c r="DN1659" i="4"/>
  <c r="DN1660" i="4"/>
  <c r="DN1661" i="4"/>
  <c r="DN1662" i="4"/>
  <c r="DN1663" i="4"/>
  <c r="DN1664" i="4"/>
  <c r="DN1665" i="4"/>
  <c r="DN1666" i="4"/>
  <c r="DN1667" i="4"/>
  <c r="DN1668" i="4"/>
  <c r="DN1669" i="4"/>
  <c r="DN1670" i="4"/>
  <c r="DN1671" i="4"/>
  <c r="DN1672" i="4"/>
  <c r="DN1673" i="4"/>
  <c r="DN1674" i="4"/>
  <c r="DN1675" i="4"/>
  <c r="DN1676" i="4"/>
  <c r="DN1677" i="4"/>
  <c r="DN1678" i="4"/>
  <c r="DN1679" i="4"/>
  <c r="DN1680" i="4"/>
  <c r="DN1681" i="4"/>
  <c r="DN1682" i="4"/>
  <c r="DN1683" i="4"/>
  <c r="DN1684" i="4"/>
  <c r="DN1685" i="4"/>
  <c r="DN1686" i="4"/>
  <c r="DN1687" i="4"/>
  <c r="DN1688" i="4"/>
  <c r="DN1689" i="4"/>
  <c r="DN1690" i="4"/>
  <c r="DN1691" i="4"/>
  <c r="DN1692" i="4"/>
  <c r="DN1693" i="4"/>
  <c r="DN1694" i="4"/>
  <c r="DN1695" i="4"/>
  <c r="DN1696" i="4"/>
  <c r="DN1697" i="4"/>
  <c r="DN1698" i="4"/>
  <c r="DN1699" i="4"/>
  <c r="DN1700" i="4"/>
  <c r="DN1701" i="4"/>
  <c r="DN1702" i="4"/>
  <c r="DN1703" i="4"/>
  <c r="DN1704" i="4"/>
  <c r="DN1705" i="4"/>
  <c r="DN1706" i="4"/>
  <c r="DN1707" i="4"/>
  <c r="DN1708" i="4"/>
  <c r="DN1709" i="4"/>
  <c r="DN1710" i="4"/>
  <c r="DN1711" i="4"/>
  <c r="DN1712" i="4"/>
  <c r="DN1713" i="4"/>
  <c r="DN1714" i="4"/>
  <c r="DN1715" i="4"/>
  <c r="DN1716" i="4"/>
  <c r="DN1717" i="4"/>
  <c r="DN1718" i="4"/>
  <c r="DN1719" i="4"/>
  <c r="DN1720" i="4"/>
  <c r="DN1721" i="4"/>
  <c r="DN1722" i="4"/>
  <c r="DN1723" i="4"/>
  <c r="DN1724" i="4"/>
  <c r="DN1725" i="4"/>
  <c r="DN1726" i="4"/>
  <c r="DN1727" i="4"/>
  <c r="DN1728" i="4"/>
  <c r="DN1729" i="4"/>
  <c r="DN1730" i="4"/>
  <c r="DN1731" i="4"/>
  <c r="DN1732" i="4"/>
  <c r="DN1733" i="4"/>
  <c r="DN1734" i="4"/>
  <c r="DN1735" i="4"/>
  <c r="DN1736" i="4"/>
  <c r="DN1737" i="4"/>
  <c r="DN1738" i="4"/>
  <c r="DN1739" i="4"/>
  <c r="DN1740" i="4"/>
  <c r="DN1741" i="4"/>
  <c r="DN1742" i="4"/>
  <c r="DN1743" i="4"/>
  <c r="DN1744" i="4"/>
  <c r="DN1745" i="4"/>
  <c r="DN1746" i="4"/>
  <c r="DN1747" i="4"/>
  <c r="DN1748" i="4"/>
  <c r="DN1749" i="4"/>
  <c r="DN1750" i="4"/>
  <c r="DN1751" i="4"/>
  <c r="DN1752" i="4"/>
  <c r="DN1753" i="4"/>
  <c r="DN1754" i="4"/>
  <c r="DN1755" i="4"/>
  <c r="DN1756" i="4"/>
  <c r="DN1757" i="4"/>
  <c r="DN1758" i="4"/>
  <c r="DN1759" i="4"/>
  <c r="DN1760" i="4"/>
  <c r="DN1761" i="4"/>
  <c r="DN1762" i="4"/>
  <c r="DN1763" i="4"/>
  <c r="DN1764" i="4"/>
  <c r="DN1765" i="4"/>
  <c r="DN1766" i="4"/>
  <c r="DN1767" i="4"/>
  <c r="DN1768" i="4"/>
  <c r="DN1769" i="4"/>
  <c r="DN1770" i="4"/>
  <c r="DN1771" i="4"/>
  <c r="DN1772" i="4"/>
  <c r="DN1773" i="4"/>
  <c r="DN1774" i="4"/>
  <c r="DN1775" i="4"/>
  <c r="DN1776" i="4"/>
  <c r="DN1777" i="4"/>
  <c r="DN1778" i="4"/>
  <c r="DN1779" i="4"/>
  <c r="DN1780" i="4"/>
  <c r="DN1781" i="4"/>
  <c r="DN1782" i="4"/>
  <c r="DN1783" i="4"/>
  <c r="DN1784" i="4"/>
  <c r="DN1785" i="4"/>
  <c r="DN1786" i="4"/>
  <c r="DN1787" i="4"/>
  <c r="DN1788" i="4"/>
  <c r="DN1789" i="4"/>
  <c r="DN1790" i="4"/>
  <c r="DN1791" i="4"/>
  <c r="DN1792" i="4"/>
  <c r="DN1793" i="4"/>
  <c r="DN1794" i="4"/>
  <c r="DN1795" i="4"/>
  <c r="DN1796" i="4"/>
  <c r="DN1797" i="4"/>
  <c r="DN1798" i="4"/>
  <c r="DN1799" i="4"/>
  <c r="DN1800" i="4"/>
  <c r="DN1801" i="4"/>
  <c r="DN1802" i="4"/>
  <c r="DN1803" i="4"/>
  <c r="DN1804" i="4"/>
  <c r="DN1805" i="4"/>
  <c r="DN1806" i="4"/>
  <c r="DN1807" i="4"/>
  <c r="DN1808" i="4"/>
  <c r="DN1809" i="4"/>
  <c r="DN1810" i="4"/>
  <c r="DN1811" i="4"/>
  <c r="DN1812" i="4"/>
  <c r="DN1813" i="4"/>
  <c r="DN1814" i="4"/>
  <c r="DN1815" i="4"/>
  <c r="DN1816" i="4"/>
  <c r="DN1817" i="4"/>
  <c r="DN1818" i="4"/>
  <c r="DN1819" i="4"/>
  <c r="DN1820" i="4"/>
  <c r="DN1821" i="4"/>
  <c r="DN1822" i="4"/>
  <c r="DN1823" i="4"/>
  <c r="DN1824" i="4"/>
  <c r="DN1825" i="4"/>
  <c r="DN1826" i="4"/>
  <c r="DN1827" i="4"/>
  <c r="DN1828" i="4"/>
  <c r="DN1829" i="4"/>
  <c r="DN1830" i="4"/>
  <c r="DN1831" i="4"/>
  <c r="DN1832" i="4"/>
  <c r="DN1833" i="4"/>
  <c r="DN1834" i="4"/>
  <c r="DN1835" i="4"/>
  <c r="DN1836" i="4"/>
  <c r="DN1837" i="4"/>
  <c r="DN1838" i="4"/>
  <c r="DN1839" i="4"/>
  <c r="DN1840" i="4"/>
  <c r="DN1841" i="4"/>
  <c r="DN1842" i="4"/>
  <c r="DN1843" i="4"/>
  <c r="DN1844" i="4"/>
  <c r="DN1845" i="4"/>
  <c r="DN1846" i="4"/>
  <c r="DN1847" i="4"/>
  <c r="DN1848" i="4"/>
  <c r="DN1849" i="4"/>
  <c r="DN1850" i="4"/>
  <c r="DN1851" i="4"/>
  <c r="DN1852" i="4"/>
  <c r="DN1853" i="4"/>
  <c r="DN1854" i="4"/>
  <c r="DN1855" i="4"/>
  <c r="DN1856" i="4"/>
  <c r="DN1857" i="4"/>
  <c r="DN1858" i="4"/>
  <c r="DN1859" i="4"/>
  <c r="DN1860" i="4"/>
  <c r="DN1861" i="4"/>
  <c r="DN1862" i="4"/>
  <c r="DN1863" i="4"/>
  <c r="DN1864" i="4"/>
  <c r="DN1865" i="4"/>
  <c r="DN1866" i="4"/>
  <c r="DN1867" i="4"/>
  <c r="DN1868" i="4"/>
  <c r="DN1869" i="4"/>
  <c r="DN1870" i="4"/>
  <c r="DN1871" i="4"/>
  <c r="DN1872" i="4"/>
  <c r="DN1873" i="4"/>
  <c r="DN1874" i="4"/>
  <c r="DN1875" i="4"/>
  <c r="DN1876" i="4"/>
  <c r="DN1877" i="4"/>
  <c r="DN1878" i="4"/>
  <c r="DN1879" i="4"/>
  <c r="DN1880" i="4"/>
  <c r="DN1881" i="4"/>
  <c r="DN1882" i="4"/>
  <c r="DN1883" i="4"/>
  <c r="DN1884" i="4"/>
  <c r="DN1885" i="4"/>
  <c r="DN1886" i="4"/>
  <c r="DN1887" i="4"/>
  <c r="DN1888" i="4"/>
  <c r="DN1889" i="4"/>
  <c r="DN1890" i="4"/>
  <c r="DN1891" i="4"/>
  <c r="DN1892" i="4"/>
  <c r="DN1893" i="4"/>
  <c r="DN1894" i="4"/>
  <c r="DN1895" i="4"/>
  <c r="DN1896" i="4"/>
  <c r="DN1897" i="4"/>
  <c r="DN1898" i="4"/>
  <c r="DN1899" i="4"/>
  <c r="DN1900" i="4"/>
  <c r="DN1901" i="4"/>
  <c r="DN1902" i="4"/>
  <c r="DN1903" i="4"/>
  <c r="DN1904" i="4"/>
  <c r="DN1905" i="4"/>
  <c r="DN1906" i="4"/>
  <c r="DN1907" i="4"/>
  <c r="DN1908" i="4"/>
  <c r="DN1909" i="4"/>
  <c r="DN1910" i="4"/>
  <c r="DN1911" i="4"/>
  <c r="DN1912" i="4"/>
  <c r="DN1913" i="4"/>
  <c r="DN1914" i="4"/>
  <c r="DN1915" i="4"/>
  <c r="DN1916" i="4"/>
  <c r="DN1917" i="4"/>
  <c r="DN1918" i="4"/>
  <c r="DN1919" i="4"/>
  <c r="DN1920" i="4"/>
  <c r="DN1921" i="4"/>
  <c r="DN1922" i="4"/>
  <c r="DN1923" i="4"/>
  <c r="DN1924" i="4"/>
  <c r="DN1925" i="4"/>
  <c r="DN1926" i="4"/>
  <c r="DN1927" i="4"/>
  <c r="DN1928" i="4"/>
  <c r="DN1929" i="4"/>
  <c r="DN1930" i="4"/>
  <c r="DN1931" i="4"/>
  <c r="DN1932" i="4"/>
  <c r="DN1933" i="4"/>
  <c r="DN1934" i="4"/>
  <c r="DN1935" i="4"/>
  <c r="DN1936" i="4"/>
  <c r="DN1937" i="4"/>
  <c r="DN1938" i="4"/>
  <c r="DN1939" i="4"/>
  <c r="DN1940" i="4"/>
  <c r="DN1941" i="4"/>
  <c r="DN1942" i="4"/>
  <c r="DN1943" i="4"/>
  <c r="DN1944" i="4"/>
  <c r="DN1945" i="4"/>
  <c r="DN1946" i="4"/>
  <c r="DN1947" i="4"/>
  <c r="DN1948" i="4"/>
  <c r="DN1949" i="4"/>
  <c r="DN1950" i="4"/>
  <c r="DN1951" i="4"/>
  <c r="DN1952" i="4"/>
  <c r="DN1953" i="4"/>
  <c r="DN1954" i="4"/>
  <c r="DN1955" i="4"/>
  <c r="DN1956" i="4"/>
  <c r="DN1957" i="4"/>
  <c r="DN1958" i="4"/>
  <c r="DN1959" i="4"/>
  <c r="DN1960" i="4"/>
  <c r="DN1961" i="4"/>
  <c r="DN1962" i="4"/>
  <c r="DN1963" i="4"/>
  <c r="DN1964" i="4"/>
  <c r="DN1965" i="4"/>
  <c r="DN1966" i="4"/>
  <c r="DN1967" i="4"/>
  <c r="DN1968" i="4"/>
  <c r="DN1969" i="4"/>
  <c r="DN1970" i="4"/>
  <c r="DN1971" i="4"/>
  <c r="DN1972" i="4"/>
  <c r="DN1973" i="4"/>
  <c r="DN1974" i="4"/>
  <c r="DN1975" i="4"/>
  <c r="DN1976" i="4"/>
  <c r="DN1977" i="4"/>
  <c r="DN1978" i="4"/>
  <c r="DN1979" i="4"/>
  <c r="DN1980" i="4"/>
  <c r="DN1981" i="4"/>
  <c r="DN1982" i="4"/>
  <c r="DN1983" i="4"/>
  <c r="DN1984" i="4"/>
  <c r="DN1985" i="4"/>
  <c r="DN1986" i="4"/>
  <c r="DN1987" i="4"/>
  <c r="DN1988" i="4"/>
  <c r="DN1989" i="4"/>
  <c r="DN1990" i="4"/>
  <c r="DN1991" i="4"/>
  <c r="DN1992" i="4"/>
  <c r="DN1993" i="4"/>
  <c r="DN3" i="4"/>
  <c r="AT4" i="4"/>
  <c r="AT5" i="4"/>
  <c r="AT6" i="4"/>
  <c r="AT7" i="4"/>
  <c r="AT8" i="4"/>
  <c r="AT9" i="4"/>
  <c r="AT10" i="4"/>
  <c r="AT11" i="4"/>
  <c r="AT12" i="4"/>
  <c r="AT13" i="4"/>
  <c r="DZ824" i="4"/>
  <c r="DZ825" i="4"/>
  <c r="DZ826" i="4"/>
  <c r="DZ827" i="4"/>
  <c r="DZ828" i="4"/>
  <c r="DZ829" i="4"/>
  <c r="DZ830" i="4"/>
  <c r="DZ831" i="4"/>
  <c r="DZ832" i="4"/>
  <c r="DZ833" i="4"/>
  <c r="DZ834" i="4"/>
  <c r="DZ835" i="4"/>
  <c r="DZ836" i="4"/>
  <c r="DZ837" i="4"/>
  <c r="DZ838" i="4"/>
  <c r="DZ839" i="4"/>
  <c r="DZ840" i="4"/>
  <c r="DZ841" i="4"/>
  <c r="DZ842" i="4"/>
  <c r="DZ843" i="4"/>
  <c r="DZ844" i="4"/>
  <c r="DZ845" i="4"/>
  <c r="DZ846" i="4"/>
  <c r="DZ847" i="4"/>
  <c r="DZ848" i="4"/>
  <c r="DZ849" i="4"/>
  <c r="DZ850" i="4"/>
  <c r="DZ851" i="4"/>
  <c r="DZ852" i="4"/>
  <c r="DZ853" i="4"/>
  <c r="DZ854" i="4"/>
  <c r="DZ855" i="4"/>
  <c r="DZ856" i="4"/>
  <c r="DZ857" i="4"/>
  <c r="DZ858" i="4"/>
  <c r="DZ859" i="4"/>
  <c r="DZ860" i="4"/>
  <c r="DZ861" i="4"/>
  <c r="DZ862" i="4"/>
  <c r="DZ863" i="4"/>
  <c r="DZ864" i="4"/>
  <c r="DZ865" i="4"/>
  <c r="DZ866" i="4"/>
  <c r="DZ867" i="4"/>
  <c r="DZ868" i="4"/>
  <c r="DZ869" i="4"/>
  <c r="DZ870" i="4"/>
  <c r="DZ871" i="4"/>
  <c r="DZ872" i="4"/>
  <c r="DZ873" i="4"/>
  <c r="DZ874" i="4"/>
  <c r="DZ875" i="4"/>
  <c r="DZ876" i="4"/>
  <c r="DZ877" i="4"/>
  <c r="DZ878" i="4"/>
  <c r="DZ879" i="4"/>
  <c r="DZ880" i="4"/>
  <c r="DZ881" i="4"/>
  <c r="DZ882" i="4"/>
  <c r="DZ883" i="4"/>
  <c r="DZ884" i="4"/>
  <c r="DZ885" i="4"/>
  <c r="DZ886" i="4"/>
  <c r="DZ887" i="4"/>
  <c r="DZ888" i="4"/>
  <c r="DZ889" i="4"/>
  <c r="DZ890" i="4"/>
  <c r="DZ891" i="4"/>
  <c r="DZ892" i="4"/>
  <c r="DZ893" i="4"/>
  <c r="DZ894" i="4"/>
  <c r="DZ895" i="4"/>
  <c r="DZ896" i="4"/>
  <c r="DZ897" i="4"/>
  <c r="DZ898" i="4"/>
  <c r="DZ899" i="4"/>
  <c r="DZ900" i="4"/>
  <c r="DZ901" i="4"/>
  <c r="DZ902" i="4"/>
  <c r="DZ903" i="4"/>
  <c r="DZ904" i="4"/>
  <c r="DZ905" i="4"/>
  <c r="DZ906" i="4"/>
  <c r="DZ907" i="4"/>
  <c r="DZ908" i="4"/>
  <c r="DZ909" i="4"/>
  <c r="DZ910" i="4"/>
  <c r="DZ911" i="4"/>
  <c r="DZ912" i="4"/>
  <c r="DZ913" i="4"/>
  <c r="DZ914" i="4"/>
  <c r="DZ915" i="4"/>
  <c r="DZ916" i="4"/>
  <c r="DZ917" i="4"/>
  <c r="DZ918" i="4"/>
  <c r="DZ919" i="4"/>
  <c r="DZ920" i="4"/>
  <c r="DZ921" i="4"/>
  <c r="DZ922" i="4"/>
  <c r="DZ923" i="4"/>
  <c r="DZ924" i="4"/>
  <c r="DZ925" i="4"/>
  <c r="DZ926" i="4"/>
  <c r="DZ927" i="4"/>
  <c r="DZ928" i="4"/>
  <c r="DZ929" i="4"/>
  <c r="DZ930" i="4"/>
  <c r="DZ931" i="4"/>
  <c r="DZ932" i="4"/>
  <c r="DZ933" i="4"/>
  <c r="DZ934" i="4"/>
  <c r="DZ935" i="4"/>
  <c r="DZ936" i="4"/>
  <c r="DZ937" i="4"/>
  <c r="DZ938" i="4"/>
  <c r="DZ939" i="4"/>
  <c r="DZ940" i="4"/>
  <c r="DZ941" i="4"/>
  <c r="DZ942" i="4"/>
  <c r="DZ943" i="4"/>
  <c r="DZ944" i="4"/>
  <c r="DZ945" i="4"/>
  <c r="DZ946" i="4"/>
  <c r="DZ947" i="4"/>
  <c r="DZ948" i="4"/>
  <c r="DZ949" i="4"/>
  <c r="DZ950" i="4"/>
  <c r="DZ951" i="4"/>
  <c r="DZ952" i="4"/>
  <c r="DZ953" i="4"/>
  <c r="DZ954" i="4"/>
  <c r="DZ955" i="4"/>
  <c r="DZ956" i="4"/>
  <c r="DZ957" i="4"/>
  <c r="DZ958" i="4"/>
  <c r="DZ959" i="4"/>
  <c r="DZ960" i="4"/>
  <c r="DZ961" i="4"/>
  <c r="DZ962" i="4"/>
  <c r="DZ963" i="4"/>
  <c r="DZ964" i="4"/>
  <c r="DZ965" i="4"/>
  <c r="DZ966" i="4"/>
  <c r="DZ967" i="4"/>
  <c r="DZ968" i="4"/>
  <c r="DZ969" i="4"/>
  <c r="DZ970" i="4"/>
  <c r="DZ971" i="4"/>
  <c r="DZ972" i="4"/>
  <c r="DZ973" i="4"/>
  <c r="DZ974" i="4"/>
  <c r="DZ975" i="4"/>
  <c r="DZ976" i="4"/>
  <c r="DZ977" i="4"/>
  <c r="DZ978" i="4"/>
  <c r="DZ979" i="4"/>
  <c r="DZ980" i="4"/>
  <c r="DZ981" i="4"/>
  <c r="DZ982" i="4"/>
  <c r="DZ983" i="4"/>
  <c r="DZ984" i="4"/>
  <c r="DZ985" i="4"/>
  <c r="DZ986" i="4"/>
  <c r="DZ987" i="4"/>
  <c r="DZ988" i="4"/>
  <c r="DZ989" i="4"/>
  <c r="DZ990" i="4"/>
  <c r="DZ991" i="4"/>
  <c r="DZ992" i="4"/>
  <c r="DZ993" i="4"/>
  <c r="DZ994" i="4"/>
  <c r="DZ995" i="4"/>
  <c r="DZ996" i="4"/>
  <c r="DZ997" i="4"/>
  <c r="DZ998" i="4"/>
  <c r="DZ999" i="4"/>
  <c r="DZ1000" i="4"/>
  <c r="DZ1001" i="4"/>
  <c r="DZ1002" i="4"/>
  <c r="DZ1003" i="4"/>
  <c r="DZ1004" i="4"/>
  <c r="DZ1005" i="4"/>
  <c r="DZ1006" i="4"/>
  <c r="DZ1007" i="4"/>
  <c r="DZ1008" i="4"/>
  <c r="DZ1009" i="4"/>
  <c r="DZ1010" i="4"/>
  <c r="DZ1011" i="4"/>
  <c r="DZ1012" i="4"/>
  <c r="DZ1013" i="4"/>
  <c r="DZ1014" i="4"/>
  <c r="DZ1015" i="4"/>
  <c r="DZ1016" i="4"/>
  <c r="DZ1017" i="4"/>
  <c r="DZ1018" i="4"/>
  <c r="DZ1019" i="4"/>
  <c r="DZ1020" i="4"/>
  <c r="DZ1021" i="4"/>
  <c r="DZ1022" i="4"/>
  <c r="DZ1023" i="4"/>
  <c r="DZ1024" i="4"/>
  <c r="DZ1025" i="4"/>
  <c r="DZ1026" i="4"/>
  <c r="DZ1027" i="4"/>
  <c r="DZ1028" i="4"/>
  <c r="DZ1029" i="4"/>
  <c r="DZ1030" i="4"/>
  <c r="DZ1031" i="4"/>
  <c r="DZ1032" i="4"/>
  <c r="DZ1033" i="4"/>
  <c r="DZ1034" i="4"/>
  <c r="DZ1035" i="4"/>
  <c r="DZ1036" i="4"/>
  <c r="DZ1037" i="4"/>
  <c r="DZ1038" i="4"/>
  <c r="DZ1039" i="4"/>
  <c r="DZ1040" i="4"/>
  <c r="DZ1041" i="4"/>
  <c r="DZ1042" i="4"/>
  <c r="DZ1043" i="4"/>
  <c r="DZ1044" i="4"/>
  <c r="DZ1045" i="4"/>
  <c r="DZ1046" i="4"/>
  <c r="DZ1047" i="4"/>
  <c r="DZ1048" i="4"/>
  <c r="DZ1049" i="4"/>
  <c r="DZ1050" i="4"/>
  <c r="DZ1051" i="4"/>
  <c r="DZ1052" i="4"/>
  <c r="DZ1053" i="4"/>
  <c r="DZ1054" i="4"/>
  <c r="DZ1055" i="4"/>
  <c r="DZ1056" i="4"/>
  <c r="DZ1057" i="4"/>
  <c r="DZ1058" i="4"/>
  <c r="DZ1059" i="4"/>
  <c r="DZ1060" i="4"/>
  <c r="DZ1061" i="4"/>
  <c r="DZ1062" i="4"/>
  <c r="DZ1063" i="4"/>
  <c r="DZ1064" i="4"/>
  <c r="DZ1065" i="4"/>
  <c r="DZ1066" i="4"/>
  <c r="DZ1067" i="4"/>
  <c r="DZ1068" i="4"/>
  <c r="DZ1069" i="4"/>
  <c r="DZ1070" i="4"/>
  <c r="DZ1071" i="4"/>
  <c r="DZ1072" i="4"/>
  <c r="DZ1073" i="4"/>
  <c r="DZ1074" i="4"/>
  <c r="DZ1075" i="4"/>
  <c r="DZ1076" i="4"/>
  <c r="DZ1077" i="4"/>
  <c r="DZ1078" i="4"/>
  <c r="DZ1079" i="4"/>
  <c r="DZ1080" i="4"/>
  <c r="DZ1081" i="4"/>
  <c r="DZ1082" i="4"/>
  <c r="DZ1083" i="4"/>
  <c r="DZ1084" i="4"/>
  <c r="DZ1085" i="4"/>
  <c r="DZ1086" i="4"/>
  <c r="DZ1087" i="4"/>
  <c r="DZ1088" i="4"/>
  <c r="DZ1089" i="4"/>
  <c r="DZ1090" i="4"/>
  <c r="DZ1091" i="4"/>
  <c r="DZ1092" i="4"/>
  <c r="DZ1093" i="4"/>
  <c r="DZ1094" i="4"/>
  <c r="DZ1095" i="4"/>
  <c r="DZ1096" i="4"/>
  <c r="DZ1097" i="4"/>
  <c r="DZ1098" i="4"/>
  <c r="DZ1099" i="4"/>
  <c r="DZ1100" i="4"/>
  <c r="DZ1101" i="4"/>
  <c r="DZ1102" i="4"/>
  <c r="DZ1103" i="4"/>
  <c r="DZ1104" i="4"/>
  <c r="DZ1105" i="4"/>
  <c r="DZ1106" i="4"/>
  <c r="DZ1107" i="4"/>
  <c r="DZ1108" i="4"/>
  <c r="DZ1109" i="4"/>
  <c r="DZ1110" i="4"/>
  <c r="DZ1111" i="4"/>
  <c r="DZ1112" i="4"/>
  <c r="DZ1113" i="4"/>
  <c r="DZ1114" i="4"/>
  <c r="DZ1115" i="4"/>
  <c r="DZ1116" i="4"/>
  <c r="DZ1117" i="4"/>
  <c r="DZ1118" i="4"/>
  <c r="DZ1119" i="4"/>
  <c r="DZ1120" i="4"/>
  <c r="DZ1121" i="4"/>
  <c r="DZ1122" i="4"/>
  <c r="DZ1123" i="4"/>
  <c r="DZ1124" i="4"/>
  <c r="DZ1125" i="4"/>
  <c r="DZ1126" i="4"/>
  <c r="DZ1127" i="4"/>
  <c r="DZ1128" i="4"/>
  <c r="DZ1129" i="4"/>
  <c r="DZ1130" i="4"/>
  <c r="DZ1131" i="4"/>
  <c r="DZ1132" i="4"/>
  <c r="DZ1133" i="4"/>
  <c r="DZ1134" i="4"/>
  <c r="DZ1135" i="4"/>
  <c r="DZ1136" i="4"/>
  <c r="DZ1137" i="4"/>
  <c r="DZ1138" i="4"/>
  <c r="DZ1139" i="4"/>
  <c r="DZ1140" i="4"/>
  <c r="DZ1141" i="4"/>
  <c r="DZ1142" i="4"/>
  <c r="DZ1143" i="4"/>
  <c r="DZ1144" i="4"/>
  <c r="DZ1145" i="4"/>
  <c r="DZ1146" i="4"/>
  <c r="DZ1147" i="4"/>
  <c r="DZ1148" i="4"/>
  <c r="DZ1149" i="4"/>
  <c r="DZ1150" i="4"/>
  <c r="DZ1151" i="4"/>
  <c r="DZ1152" i="4"/>
  <c r="DZ1153" i="4"/>
  <c r="DZ1154" i="4"/>
  <c r="DZ1155" i="4"/>
  <c r="DZ1156" i="4"/>
  <c r="DZ1157" i="4"/>
  <c r="DZ1158" i="4"/>
  <c r="DZ1159" i="4"/>
  <c r="DZ1160" i="4"/>
  <c r="DZ1161" i="4"/>
  <c r="DZ1162" i="4"/>
  <c r="DZ1163" i="4"/>
  <c r="DZ1164" i="4"/>
  <c r="DZ1165" i="4"/>
  <c r="DZ1166" i="4"/>
  <c r="DZ1167" i="4"/>
  <c r="DZ1168" i="4"/>
  <c r="DZ1169" i="4"/>
  <c r="DZ1170" i="4"/>
  <c r="DZ1171" i="4"/>
  <c r="DZ1172" i="4"/>
  <c r="DZ1173" i="4"/>
  <c r="DZ1174" i="4"/>
  <c r="DZ1175" i="4"/>
  <c r="DZ1176" i="4"/>
  <c r="DZ1177" i="4"/>
  <c r="DZ1178" i="4"/>
  <c r="DZ1179" i="4"/>
  <c r="DZ1180" i="4"/>
  <c r="DZ1181" i="4"/>
  <c r="DZ1182" i="4"/>
  <c r="DZ1183" i="4"/>
  <c r="DZ1184" i="4"/>
  <c r="DZ1185" i="4"/>
  <c r="DZ1186" i="4"/>
  <c r="DZ1187" i="4"/>
  <c r="DZ1188" i="4"/>
  <c r="DZ1189" i="4"/>
  <c r="DZ1190" i="4"/>
  <c r="DZ1191" i="4"/>
  <c r="DZ1192" i="4"/>
  <c r="DZ1193" i="4"/>
  <c r="DZ1194" i="4"/>
  <c r="DZ1195" i="4"/>
  <c r="DZ1196" i="4"/>
  <c r="DZ1197" i="4"/>
  <c r="DZ1198" i="4"/>
  <c r="DZ1199" i="4"/>
  <c r="DZ1200" i="4"/>
  <c r="DZ1201" i="4"/>
  <c r="DZ1202" i="4"/>
  <c r="DZ1203" i="4"/>
  <c r="DZ1204" i="4"/>
  <c r="DZ1205" i="4"/>
  <c r="DZ1206" i="4"/>
  <c r="DZ1207" i="4"/>
  <c r="DZ1208" i="4"/>
  <c r="DZ1209" i="4"/>
  <c r="DZ1210" i="4"/>
  <c r="DZ1211" i="4"/>
  <c r="DZ1212" i="4"/>
  <c r="DZ1213" i="4"/>
  <c r="DZ1214" i="4"/>
  <c r="DZ1215" i="4"/>
  <c r="DZ1216" i="4"/>
  <c r="DZ1217" i="4"/>
  <c r="DZ1218" i="4"/>
  <c r="DZ1219" i="4"/>
  <c r="DZ1220" i="4"/>
  <c r="DZ1221" i="4"/>
  <c r="DZ1222" i="4"/>
  <c r="DZ1223" i="4"/>
  <c r="DZ1224" i="4"/>
  <c r="DZ1225" i="4"/>
  <c r="DZ1226" i="4"/>
  <c r="DZ1227" i="4"/>
  <c r="DZ1228" i="4"/>
  <c r="DZ1229" i="4"/>
  <c r="DZ1230" i="4"/>
  <c r="DZ1231" i="4"/>
  <c r="DZ1232" i="4"/>
  <c r="DZ1233" i="4"/>
  <c r="DZ1234" i="4"/>
  <c r="DZ1235" i="4"/>
  <c r="DZ1236" i="4"/>
  <c r="DZ1237" i="4"/>
  <c r="DZ1238" i="4"/>
  <c r="DZ1239" i="4"/>
  <c r="DZ1240" i="4"/>
  <c r="DZ1241" i="4"/>
  <c r="DZ1242" i="4"/>
  <c r="DZ1243" i="4"/>
  <c r="DZ1244" i="4"/>
  <c r="DZ1245" i="4"/>
  <c r="DZ1246" i="4"/>
  <c r="DZ1247" i="4"/>
  <c r="DZ1248" i="4"/>
  <c r="DZ1249" i="4"/>
  <c r="DZ1250" i="4"/>
  <c r="DZ1251" i="4"/>
  <c r="DZ1252" i="4"/>
  <c r="DZ1253" i="4"/>
  <c r="DZ1254" i="4"/>
  <c r="DZ1255" i="4"/>
  <c r="DZ1256" i="4"/>
  <c r="DZ1257" i="4"/>
  <c r="DZ1258" i="4"/>
  <c r="DZ1259" i="4"/>
  <c r="DZ1260" i="4"/>
  <c r="DZ1261" i="4"/>
  <c r="DZ1262" i="4"/>
  <c r="DZ1263" i="4"/>
  <c r="DZ1264" i="4"/>
  <c r="DZ1265" i="4"/>
  <c r="DZ1266" i="4"/>
  <c r="DZ1267" i="4"/>
  <c r="DZ1268" i="4"/>
  <c r="DZ1269" i="4"/>
  <c r="DZ1270" i="4"/>
  <c r="DZ1271" i="4"/>
  <c r="DZ1272" i="4"/>
  <c r="DZ1273" i="4"/>
  <c r="DZ1274" i="4"/>
  <c r="DZ1275" i="4"/>
  <c r="DZ1276" i="4"/>
  <c r="DZ1277" i="4"/>
  <c r="DZ1278" i="4"/>
  <c r="DZ1279" i="4"/>
  <c r="DZ1280" i="4"/>
  <c r="DZ1281" i="4"/>
  <c r="DZ1282" i="4"/>
  <c r="DZ1283" i="4"/>
  <c r="DZ1284" i="4"/>
  <c r="DZ1285" i="4"/>
  <c r="DZ1286" i="4"/>
  <c r="DZ1287" i="4"/>
  <c r="DZ1288" i="4"/>
  <c r="DZ1289" i="4"/>
  <c r="DZ1290" i="4"/>
  <c r="DZ1291" i="4"/>
  <c r="DZ1292" i="4"/>
  <c r="DZ1293" i="4"/>
  <c r="DZ1294" i="4"/>
  <c r="DZ1295" i="4"/>
  <c r="DZ1296" i="4"/>
  <c r="DZ1297" i="4"/>
  <c r="DZ1298" i="4"/>
  <c r="DZ1299" i="4"/>
  <c r="DZ1300" i="4"/>
  <c r="DZ1301" i="4"/>
  <c r="DZ1302" i="4"/>
  <c r="DZ1303" i="4"/>
  <c r="DZ1304" i="4"/>
  <c r="DZ1305" i="4"/>
  <c r="DZ1306" i="4"/>
  <c r="DZ1307" i="4"/>
  <c r="DZ1308" i="4"/>
  <c r="DZ1309" i="4"/>
  <c r="DZ1310" i="4"/>
  <c r="DZ1311" i="4"/>
  <c r="DZ1312" i="4"/>
  <c r="DZ1313" i="4"/>
  <c r="DZ1314" i="4"/>
  <c r="DZ1315" i="4"/>
  <c r="DZ1316" i="4"/>
  <c r="DZ1317" i="4"/>
  <c r="DZ1318" i="4"/>
  <c r="DZ1319" i="4"/>
  <c r="DZ1320" i="4"/>
  <c r="DZ1321" i="4"/>
  <c r="DZ1322" i="4"/>
  <c r="DZ1323" i="4"/>
  <c r="DZ1324" i="4"/>
  <c r="DZ1325" i="4"/>
  <c r="DZ1326" i="4"/>
  <c r="DZ1327" i="4"/>
  <c r="DZ1328" i="4"/>
  <c r="DZ1329" i="4"/>
  <c r="DZ1330" i="4"/>
  <c r="DZ1331" i="4"/>
  <c r="DZ1332" i="4"/>
  <c r="DZ1333" i="4"/>
  <c r="DZ1334" i="4"/>
  <c r="DZ1335" i="4"/>
  <c r="DZ1336" i="4"/>
  <c r="DZ1337" i="4"/>
  <c r="DZ1338" i="4"/>
  <c r="DZ1339" i="4"/>
  <c r="DZ1340" i="4"/>
  <c r="DZ1341" i="4"/>
  <c r="DZ1342" i="4"/>
  <c r="DZ1343" i="4"/>
  <c r="DZ1344" i="4"/>
  <c r="DZ1345" i="4"/>
  <c r="DZ1346" i="4"/>
  <c r="DZ1347" i="4"/>
  <c r="DZ1348" i="4"/>
  <c r="DZ1349" i="4"/>
  <c r="DZ1350" i="4"/>
  <c r="DZ1351" i="4"/>
  <c r="DZ1352" i="4"/>
  <c r="DZ1353" i="4"/>
  <c r="DZ1354" i="4"/>
  <c r="DZ1355" i="4"/>
  <c r="DZ1356" i="4"/>
  <c r="DZ1357" i="4"/>
  <c r="DZ1358" i="4"/>
  <c r="DZ1359" i="4"/>
  <c r="DZ1360" i="4"/>
  <c r="DZ1361" i="4"/>
  <c r="DZ1362" i="4"/>
  <c r="DZ1363" i="4"/>
  <c r="DZ1364" i="4"/>
  <c r="DZ1365" i="4"/>
  <c r="DZ1366" i="4"/>
  <c r="DZ1367" i="4"/>
  <c r="DZ1368" i="4"/>
  <c r="DZ1369" i="4"/>
  <c r="DZ1370" i="4"/>
  <c r="DZ1371" i="4"/>
  <c r="DZ1372" i="4"/>
  <c r="DZ1373" i="4"/>
  <c r="DZ1374" i="4"/>
  <c r="DZ1375" i="4"/>
  <c r="DZ1376" i="4"/>
  <c r="DZ1377" i="4"/>
  <c r="DZ1378" i="4"/>
  <c r="DZ1379" i="4"/>
  <c r="DZ1380" i="4"/>
  <c r="DZ1381" i="4"/>
  <c r="DZ1382" i="4"/>
  <c r="DZ1383" i="4"/>
  <c r="DZ1384" i="4"/>
  <c r="DZ1385" i="4"/>
  <c r="DZ1386" i="4"/>
  <c r="DZ1387" i="4"/>
  <c r="DZ1388" i="4"/>
  <c r="DZ1389" i="4"/>
  <c r="DZ1390" i="4"/>
  <c r="DZ1391" i="4"/>
  <c r="DZ1392" i="4"/>
  <c r="DZ1393" i="4"/>
  <c r="DZ1394" i="4"/>
  <c r="DZ1395" i="4"/>
  <c r="DZ1396" i="4"/>
  <c r="DZ1397" i="4"/>
  <c r="DZ1398" i="4"/>
  <c r="DZ1399" i="4"/>
  <c r="DZ1400" i="4"/>
  <c r="DZ1401" i="4"/>
  <c r="DZ1402" i="4"/>
  <c r="DZ1403" i="4"/>
  <c r="DZ1404" i="4"/>
  <c r="DZ1405" i="4"/>
  <c r="DZ1406" i="4"/>
  <c r="DZ1407" i="4"/>
  <c r="DZ1408" i="4"/>
  <c r="DZ1409" i="4"/>
  <c r="DZ1410" i="4"/>
  <c r="DZ1411" i="4"/>
  <c r="DZ1412" i="4"/>
  <c r="DZ1413" i="4"/>
  <c r="DZ1414" i="4"/>
  <c r="DZ1415" i="4"/>
  <c r="DZ1416" i="4"/>
  <c r="DZ1417" i="4"/>
  <c r="DZ1418" i="4"/>
  <c r="DZ1419" i="4"/>
  <c r="DZ1420" i="4"/>
  <c r="DZ1421" i="4"/>
  <c r="DZ1422" i="4"/>
  <c r="DZ1423" i="4"/>
  <c r="DZ1424" i="4"/>
  <c r="DZ1425" i="4"/>
  <c r="DZ1426" i="4"/>
  <c r="DZ1427" i="4"/>
  <c r="DZ1428" i="4"/>
  <c r="DZ1429" i="4"/>
  <c r="DZ1430" i="4"/>
  <c r="DZ1431" i="4"/>
  <c r="DZ1432" i="4"/>
  <c r="DZ1433" i="4"/>
  <c r="DZ1434" i="4"/>
  <c r="DZ1435" i="4"/>
  <c r="DZ1436" i="4"/>
  <c r="DZ1437" i="4"/>
  <c r="DZ1438" i="4"/>
  <c r="DZ1439" i="4"/>
  <c r="DZ1440" i="4"/>
  <c r="DZ1441" i="4"/>
  <c r="DZ1442" i="4"/>
  <c r="DZ1443" i="4"/>
  <c r="DZ1444" i="4"/>
  <c r="DZ1445" i="4"/>
  <c r="DZ1446" i="4"/>
  <c r="DZ1447" i="4"/>
  <c r="DZ1448" i="4"/>
  <c r="DZ1449" i="4"/>
  <c r="DZ1450" i="4"/>
  <c r="DZ1451" i="4"/>
  <c r="DZ1452" i="4"/>
  <c r="DZ1453" i="4"/>
  <c r="DZ1454" i="4"/>
  <c r="DZ1455" i="4"/>
  <c r="DZ1456" i="4"/>
  <c r="DZ1457" i="4"/>
  <c r="DZ1458" i="4"/>
  <c r="DZ1459" i="4"/>
  <c r="DZ1460" i="4"/>
  <c r="DZ1461" i="4"/>
  <c r="DZ1462" i="4"/>
  <c r="DZ1463" i="4"/>
  <c r="DZ1464" i="4"/>
  <c r="DZ1465" i="4"/>
  <c r="DZ1466" i="4"/>
  <c r="DZ1467" i="4"/>
  <c r="DZ1468" i="4"/>
  <c r="DZ1469" i="4"/>
  <c r="DZ1470" i="4"/>
  <c r="DZ1471" i="4"/>
  <c r="DZ1472" i="4"/>
  <c r="DZ1473" i="4"/>
  <c r="DZ1474" i="4"/>
  <c r="DZ1475" i="4"/>
  <c r="DZ1476" i="4"/>
  <c r="DZ1477" i="4"/>
  <c r="DZ1478" i="4"/>
  <c r="DZ1479" i="4"/>
  <c r="DZ1480" i="4"/>
  <c r="DZ1481" i="4"/>
  <c r="DZ1482" i="4"/>
  <c r="DZ1483" i="4"/>
  <c r="DZ1484" i="4"/>
  <c r="DZ1485" i="4"/>
  <c r="DZ1486" i="4"/>
  <c r="DZ1487" i="4"/>
  <c r="DZ1488" i="4"/>
  <c r="DZ1489" i="4"/>
  <c r="DZ1490" i="4"/>
  <c r="DZ1491" i="4"/>
  <c r="DZ1492" i="4"/>
  <c r="DZ1493" i="4"/>
  <c r="DZ1494" i="4"/>
  <c r="DZ1495" i="4"/>
  <c r="DZ1496" i="4"/>
  <c r="DZ1497" i="4"/>
  <c r="DZ1498" i="4"/>
  <c r="DZ1499" i="4"/>
  <c r="DZ1500" i="4"/>
  <c r="DZ1501" i="4"/>
  <c r="DZ1502" i="4"/>
  <c r="DZ1503" i="4"/>
  <c r="DZ1504" i="4"/>
  <c r="DZ1505" i="4"/>
  <c r="DZ1506" i="4"/>
  <c r="DZ1507" i="4"/>
  <c r="DZ1508" i="4"/>
  <c r="DZ1509" i="4"/>
  <c r="DZ1510" i="4"/>
  <c r="DZ1511" i="4"/>
  <c r="DZ1512" i="4"/>
  <c r="DZ1513" i="4"/>
  <c r="DZ1514" i="4"/>
  <c r="DZ1515" i="4"/>
  <c r="DZ1516" i="4"/>
  <c r="DZ1517" i="4"/>
  <c r="DZ1518" i="4"/>
  <c r="DZ1519" i="4"/>
  <c r="DZ1520" i="4"/>
  <c r="DZ1521" i="4"/>
  <c r="DZ1522" i="4"/>
  <c r="DZ1523" i="4"/>
  <c r="DZ1524" i="4"/>
  <c r="DZ1525" i="4"/>
  <c r="DZ1526" i="4"/>
  <c r="DZ1527" i="4"/>
  <c r="DZ1528" i="4"/>
  <c r="DZ1529" i="4"/>
  <c r="DZ1530" i="4"/>
  <c r="DZ1531" i="4"/>
  <c r="DZ1532" i="4"/>
  <c r="DZ1533" i="4"/>
  <c r="DZ1534" i="4"/>
  <c r="DZ1535" i="4"/>
  <c r="DZ1536" i="4"/>
  <c r="DZ1537" i="4"/>
  <c r="DZ1538" i="4"/>
  <c r="DZ1539" i="4"/>
  <c r="DZ1540" i="4"/>
  <c r="DZ1541" i="4"/>
  <c r="DZ1542" i="4"/>
  <c r="DZ1543" i="4"/>
  <c r="DZ1544" i="4"/>
  <c r="DZ1545" i="4"/>
  <c r="DZ1546" i="4"/>
  <c r="DZ1547" i="4"/>
  <c r="DZ1548" i="4"/>
  <c r="DZ1549" i="4"/>
  <c r="DZ1550" i="4"/>
  <c r="DZ1551" i="4"/>
  <c r="DZ1552" i="4"/>
  <c r="DZ1553" i="4"/>
  <c r="DZ1554" i="4"/>
  <c r="DZ1555" i="4"/>
  <c r="DZ1556" i="4"/>
  <c r="DZ1557" i="4"/>
  <c r="DZ1558" i="4"/>
  <c r="DZ1559" i="4"/>
  <c r="DZ1560" i="4"/>
  <c r="DZ1561" i="4"/>
  <c r="DZ1562" i="4"/>
  <c r="DZ1563" i="4"/>
  <c r="DZ1564" i="4"/>
  <c r="DZ1565" i="4"/>
  <c r="DZ1566" i="4"/>
  <c r="DZ1567" i="4"/>
  <c r="DZ1568" i="4"/>
  <c r="DZ1569" i="4"/>
  <c r="DZ1570" i="4"/>
  <c r="DZ1571" i="4"/>
  <c r="DZ1572" i="4"/>
  <c r="DZ1573" i="4"/>
  <c r="DZ1574" i="4"/>
  <c r="DZ1575" i="4"/>
  <c r="DZ1576" i="4"/>
  <c r="DZ1577" i="4"/>
  <c r="DZ1578" i="4"/>
  <c r="DZ1579" i="4"/>
  <c r="DZ1580" i="4"/>
  <c r="DZ1581" i="4"/>
  <c r="DZ1582" i="4"/>
  <c r="DZ1583" i="4"/>
  <c r="DZ1584" i="4"/>
  <c r="DZ1585" i="4"/>
  <c r="DZ1586" i="4"/>
  <c r="DZ1587" i="4"/>
  <c r="DZ1588" i="4"/>
  <c r="DZ1589" i="4"/>
  <c r="DZ1590" i="4"/>
  <c r="DZ1591" i="4"/>
  <c r="DZ1592" i="4"/>
  <c r="DZ1593" i="4"/>
  <c r="DZ1594" i="4"/>
  <c r="DZ1595" i="4"/>
  <c r="DZ1596" i="4"/>
  <c r="DZ1597" i="4"/>
  <c r="DZ1598" i="4"/>
  <c r="DZ1599" i="4"/>
  <c r="DZ1600" i="4"/>
  <c r="DZ1601" i="4"/>
  <c r="DZ1602" i="4"/>
  <c r="DZ1603" i="4"/>
  <c r="DZ1604" i="4"/>
  <c r="DZ1605" i="4"/>
  <c r="DZ1606" i="4"/>
  <c r="DZ1607" i="4"/>
  <c r="DZ1608" i="4"/>
  <c r="DZ1609" i="4"/>
  <c r="DZ1610" i="4"/>
  <c r="DZ1611" i="4"/>
  <c r="DZ1612" i="4"/>
  <c r="DZ1613" i="4"/>
  <c r="DZ1614" i="4"/>
  <c r="DZ1615" i="4"/>
  <c r="DZ1616" i="4"/>
  <c r="DZ1617" i="4"/>
  <c r="DZ1618" i="4"/>
  <c r="DZ1619" i="4"/>
  <c r="DZ1620" i="4"/>
  <c r="DZ1621" i="4"/>
  <c r="DZ1622" i="4"/>
  <c r="DZ1623" i="4"/>
  <c r="DZ1624" i="4"/>
  <c r="DZ1625" i="4"/>
  <c r="DZ1626" i="4"/>
  <c r="DZ1627" i="4"/>
  <c r="DZ1628" i="4"/>
  <c r="DZ1629" i="4"/>
  <c r="DZ1630" i="4"/>
  <c r="DZ1631" i="4"/>
  <c r="DZ1632" i="4"/>
  <c r="DZ1633" i="4"/>
  <c r="DZ1634" i="4"/>
  <c r="DZ1635" i="4"/>
  <c r="DZ1636" i="4"/>
  <c r="DZ1637" i="4"/>
  <c r="DZ1638" i="4"/>
  <c r="DZ1639" i="4"/>
  <c r="DZ1640" i="4"/>
  <c r="DZ1641" i="4"/>
  <c r="DZ1642" i="4"/>
  <c r="DZ1643" i="4"/>
  <c r="DZ1644" i="4"/>
  <c r="DZ1645" i="4"/>
  <c r="DZ1646" i="4"/>
  <c r="DZ1647" i="4"/>
  <c r="DZ1648" i="4"/>
  <c r="DZ1649" i="4"/>
  <c r="DZ1650" i="4"/>
  <c r="DZ1651" i="4"/>
  <c r="DZ1652" i="4"/>
  <c r="DZ1653" i="4"/>
  <c r="DZ1654" i="4"/>
  <c r="DZ1655" i="4"/>
  <c r="DZ1656" i="4"/>
  <c r="DZ1657" i="4"/>
  <c r="DZ1658" i="4"/>
  <c r="DZ1659" i="4"/>
  <c r="DZ1660" i="4"/>
  <c r="DZ1661" i="4"/>
  <c r="DZ1662" i="4"/>
  <c r="DZ1663" i="4"/>
  <c r="DZ1664" i="4"/>
  <c r="DZ1665" i="4"/>
  <c r="DZ1666" i="4"/>
  <c r="DZ1667" i="4"/>
  <c r="DZ1668" i="4"/>
  <c r="DZ1669" i="4"/>
  <c r="DZ1670" i="4"/>
  <c r="DZ1671" i="4"/>
  <c r="DZ1672" i="4"/>
  <c r="DZ1673" i="4"/>
  <c r="DZ1674" i="4"/>
  <c r="DZ1675" i="4"/>
  <c r="DZ1676" i="4"/>
  <c r="DZ1677" i="4"/>
  <c r="DZ1678" i="4"/>
  <c r="DZ1679" i="4"/>
  <c r="DZ1680" i="4"/>
  <c r="DZ1681" i="4"/>
  <c r="DZ1682" i="4"/>
  <c r="DZ1683" i="4"/>
  <c r="DZ1684" i="4"/>
  <c r="DZ1685" i="4"/>
  <c r="DZ1686" i="4"/>
  <c r="DZ1687" i="4"/>
  <c r="DZ1688" i="4"/>
  <c r="DZ1689" i="4"/>
  <c r="DZ1690" i="4"/>
  <c r="DZ1691" i="4"/>
  <c r="DZ1692" i="4"/>
  <c r="DZ1693" i="4"/>
  <c r="DZ1694" i="4"/>
  <c r="DZ1695" i="4"/>
  <c r="DZ1696" i="4"/>
  <c r="DZ1697" i="4"/>
  <c r="DZ1698" i="4"/>
  <c r="DZ1699" i="4"/>
  <c r="DZ1700" i="4"/>
  <c r="DZ1701" i="4"/>
  <c r="DZ1702" i="4"/>
  <c r="DZ1703" i="4"/>
  <c r="DZ1704" i="4"/>
  <c r="DZ1705" i="4"/>
  <c r="DZ1706" i="4"/>
  <c r="DZ1707" i="4"/>
  <c r="DZ1708" i="4"/>
  <c r="DZ1709" i="4"/>
  <c r="DZ1710" i="4"/>
  <c r="DZ1711" i="4"/>
  <c r="DZ1712" i="4"/>
  <c r="DZ1713" i="4"/>
  <c r="DZ1714" i="4"/>
  <c r="DZ1715" i="4"/>
  <c r="DZ1716" i="4"/>
  <c r="DZ1717" i="4"/>
  <c r="DZ1718" i="4"/>
  <c r="DZ1719" i="4"/>
  <c r="DZ1720" i="4"/>
  <c r="DZ1721" i="4"/>
  <c r="DZ1722" i="4"/>
  <c r="DZ1723" i="4"/>
  <c r="DZ1724" i="4"/>
  <c r="DZ1725" i="4"/>
  <c r="DZ1726" i="4"/>
  <c r="DZ1727" i="4"/>
  <c r="DZ1728" i="4"/>
  <c r="DZ1729" i="4"/>
  <c r="DZ1730" i="4"/>
  <c r="DZ1731" i="4"/>
  <c r="DZ1732" i="4"/>
  <c r="DZ1733" i="4"/>
  <c r="DZ1734" i="4"/>
  <c r="DZ1735" i="4"/>
  <c r="DZ1736" i="4"/>
  <c r="DZ1737" i="4"/>
  <c r="DZ1738" i="4"/>
  <c r="DZ1739" i="4"/>
  <c r="DZ1740" i="4"/>
  <c r="DZ1741" i="4"/>
  <c r="DZ1742" i="4"/>
  <c r="DZ1743" i="4"/>
  <c r="DZ1744" i="4"/>
  <c r="DZ1745" i="4"/>
  <c r="DZ1746" i="4"/>
  <c r="DZ1747" i="4"/>
  <c r="DZ1748" i="4"/>
  <c r="DZ1749" i="4"/>
  <c r="DZ1750" i="4"/>
  <c r="DZ1751" i="4"/>
  <c r="DZ1752" i="4"/>
  <c r="DZ1753" i="4"/>
  <c r="DZ1754" i="4"/>
  <c r="DZ1755" i="4"/>
  <c r="DZ1756" i="4"/>
  <c r="DZ1757" i="4"/>
  <c r="DZ1758" i="4"/>
  <c r="DZ1759" i="4"/>
  <c r="DZ1760" i="4"/>
  <c r="DZ1761" i="4"/>
  <c r="DZ1762" i="4"/>
  <c r="DZ1763" i="4"/>
  <c r="DZ1764" i="4"/>
  <c r="DZ1765" i="4"/>
  <c r="DZ1766" i="4"/>
  <c r="DZ1767" i="4"/>
  <c r="DZ1768" i="4"/>
  <c r="DZ1769" i="4"/>
  <c r="DZ1770" i="4"/>
  <c r="DZ1771" i="4"/>
  <c r="DZ1772" i="4"/>
  <c r="DZ1773" i="4"/>
  <c r="DZ1774" i="4"/>
  <c r="DZ1775" i="4"/>
  <c r="DZ1776" i="4"/>
  <c r="DZ1777" i="4"/>
  <c r="DZ1778" i="4"/>
  <c r="DZ1779" i="4"/>
  <c r="DZ1780" i="4"/>
  <c r="DZ1781" i="4"/>
  <c r="DZ1782" i="4"/>
  <c r="DZ1783" i="4"/>
  <c r="DZ1784" i="4"/>
  <c r="DZ1785" i="4"/>
  <c r="DZ1786" i="4"/>
  <c r="DZ1787" i="4"/>
  <c r="DZ1788" i="4"/>
  <c r="DZ1789" i="4"/>
  <c r="DZ1790" i="4"/>
  <c r="DZ1791" i="4"/>
  <c r="DZ1792" i="4"/>
  <c r="DZ1793" i="4"/>
  <c r="DZ1794" i="4"/>
  <c r="DZ1795" i="4"/>
  <c r="DZ1796" i="4"/>
  <c r="DZ1797" i="4"/>
  <c r="DZ1798" i="4"/>
  <c r="DZ1799" i="4"/>
  <c r="DZ1800" i="4"/>
  <c r="DZ1801" i="4"/>
  <c r="DZ1802" i="4"/>
  <c r="DZ1803" i="4"/>
  <c r="DZ1804" i="4"/>
  <c r="DZ1805" i="4"/>
  <c r="DZ1806" i="4"/>
  <c r="DZ1807" i="4"/>
  <c r="DZ1808" i="4"/>
  <c r="DZ1809" i="4"/>
  <c r="DZ1810" i="4"/>
  <c r="DZ1811" i="4"/>
  <c r="DZ1812" i="4"/>
  <c r="DZ1813" i="4"/>
  <c r="DZ1814" i="4"/>
  <c r="DZ1815" i="4"/>
  <c r="DZ1816" i="4"/>
  <c r="DZ1817" i="4"/>
  <c r="DZ1818" i="4"/>
  <c r="DZ1819" i="4"/>
  <c r="DZ1820" i="4"/>
  <c r="DZ1821" i="4"/>
  <c r="DZ1822" i="4"/>
  <c r="DZ1823" i="4"/>
  <c r="DZ1824" i="4"/>
  <c r="DZ1825" i="4"/>
  <c r="DZ1826" i="4"/>
  <c r="DZ1827" i="4"/>
  <c r="DZ1828" i="4"/>
  <c r="DZ1829" i="4"/>
  <c r="DZ1830" i="4"/>
  <c r="DZ1831" i="4"/>
  <c r="DZ1832" i="4"/>
  <c r="DZ1833" i="4"/>
  <c r="DZ1834" i="4"/>
  <c r="DZ1835" i="4"/>
  <c r="DZ1836" i="4"/>
  <c r="DZ1837" i="4"/>
  <c r="DZ1838" i="4"/>
  <c r="DZ1839" i="4"/>
  <c r="DZ1840" i="4"/>
  <c r="DZ1841" i="4"/>
  <c r="DZ1842" i="4"/>
  <c r="DZ1843" i="4"/>
  <c r="DZ1844" i="4"/>
  <c r="DZ1845" i="4"/>
  <c r="DZ1846" i="4"/>
  <c r="DZ1847" i="4"/>
  <c r="DZ1848" i="4"/>
  <c r="DZ1849" i="4"/>
  <c r="DZ1850" i="4"/>
  <c r="DZ1851" i="4"/>
  <c r="DZ1852" i="4"/>
  <c r="DZ1853" i="4"/>
  <c r="DZ1854" i="4"/>
  <c r="DZ1855" i="4"/>
  <c r="DZ1856" i="4"/>
  <c r="DZ1857" i="4"/>
  <c r="DZ1858" i="4"/>
  <c r="DZ1859" i="4"/>
  <c r="DZ1860" i="4"/>
  <c r="DZ1861" i="4"/>
  <c r="DZ1862" i="4"/>
  <c r="DZ1863" i="4"/>
  <c r="DZ1864" i="4"/>
  <c r="DZ1865" i="4"/>
  <c r="DZ1866" i="4"/>
  <c r="DZ1867" i="4"/>
  <c r="DZ1868" i="4"/>
  <c r="DZ1869" i="4"/>
  <c r="DZ1870" i="4"/>
  <c r="DZ1871" i="4"/>
  <c r="DZ1872" i="4"/>
  <c r="DZ1873" i="4"/>
  <c r="DZ1874" i="4"/>
  <c r="DZ1875" i="4"/>
  <c r="DZ1876" i="4"/>
  <c r="DZ1877" i="4"/>
  <c r="DZ1878" i="4"/>
  <c r="DZ1879" i="4"/>
  <c r="DZ1880" i="4"/>
  <c r="DZ1881" i="4"/>
  <c r="DZ1882" i="4"/>
  <c r="DZ1883" i="4"/>
  <c r="DZ1884" i="4"/>
  <c r="DZ1885" i="4"/>
  <c r="DZ1886" i="4"/>
  <c r="DZ1887" i="4"/>
  <c r="DZ1888" i="4"/>
  <c r="DZ1889" i="4"/>
  <c r="DZ1890" i="4"/>
  <c r="DZ1891" i="4"/>
  <c r="DZ1892" i="4"/>
  <c r="DZ1893" i="4"/>
  <c r="DZ1894" i="4"/>
  <c r="DZ1895" i="4"/>
  <c r="DZ1896" i="4"/>
  <c r="DZ1897" i="4"/>
  <c r="DZ1898" i="4"/>
  <c r="DZ1899" i="4"/>
  <c r="DZ1900" i="4"/>
  <c r="DZ1901" i="4"/>
  <c r="DZ1902" i="4"/>
  <c r="DZ1903" i="4"/>
  <c r="DZ1904" i="4"/>
  <c r="DZ1905" i="4"/>
  <c r="DZ1906" i="4"/>
  <c r="DZ1907" i="4"/>
  <c r="DZ1908" i="4"/>
  <c r="DZ1909" i="4"/>
  <c r="DZ1910" i="4"/>
  <c r="DZ1911" i="4"/>
  <c r="DZ1912" i="4"/>
  <c r="DZ1913" i="4"/>
  <c r="DZ1914" i="4"/>
  <c r="DZ1915" i="4"/>
  <c r="DZ1916" i="4"/>
  <c r="DZ1917" i="4"/>
  <c r="DZ1918" i="4"/>
  <c r="DZ1919" i="4"/>
  <c r="DZ1920" i="4"/>
  <c r="DZ1921" i="4"/>
  <c r="DZ1922" i="4"/>
  <c r="DZ1923" i="4"/>
  <c r="DZ1924" i="4"/>
  <c r="DZ1925" i="4"/>
  <c r="DZ1926" i="4"/>
  <c r="DZ1927" i="4"/>
  <c r="DZ1928" i="4"/>
  <c r="DZ1929" i="4"/>
  <c r="DZ1930" i="4"/>
  <c r="DZ1931" i="4"/>
  <c r="DZ1932" i="4"/>
  <c r="DZ1933" i="4"/>
  <c r="DZ1934" i="4"/>
  <c r="DZ1935" i="4"/>
  <c r="DZ1936" i="4"/>
  <c r="DZ1937" i="4"/>
  <c r="DZ1938" i="4"/>
  <c r="DZ1939" i="4"/>
  <c r="DZ1940" i="4"/>
  <c r="DZ1941" i="4"/>
  <c r="DZ1942" i="4"/>
  <c r="DZ1943" i="4"/>
  <c r="DZ1944" i="4"/>
  <c r="DZ1945" i="4"/>
  <c r="DZ1946" i="4"/>
  <c r="DZ1947" i="4"/>
  <c r="DZ1948" i="4"/>
  <c r="DZ1949" i="4"/>
  <c r="DZ1950" i="4"/>
  <c r="DZ1951" i="4"/>
  <c r="DZ1952" i="4"/>
  <c r="DZ1953" i="4"/>
  <c r="DZ1954" i="4"/>
  <c r="DZ1955" i="4"/>
  <c r="DZ1956" i="4"/>
  <c r="DZ1957" i="4"/>
  <c r="DZ1958" i="4"/>
  <c r="DZ1959" i="4"/>
  <c r="DZ1960" i="4"/>
  <c r="DZ1961" i="4"/>
  <c r="DZ1962" i="4"/>
  <c r="DZ1963" i="4"/>
  <c r="DZ1964" i="4"/>
  <c r="DZ1965" i="4"/>
  <c r="DZ1966" i="4"/>
  <c r="DZ1967" i="4"/>
  <c r="DZ1968" i="4"/>
  <c r="DZ1969" i="4"/>
  <c r="DZ1970" i="4"/>
  <c r="DZ1971" i="4"/>
  <c r="DZ1972" i="4"/>
  <c r="DZ1973" i="4"/>
  <c r="DZ1974" i="4"/>
  <c r="DZ1975" i="4"/>
  <c r="DZ1976" i="4"/>
  <c r="DZ1977" i="4"/>
  <c r="DZ1978" i="4"/>
  <c r="DZ1979" i="4"/>
  <c r="DZ1980" i="4"/>
  <c r="DZ1981" i="4"/>
  <c r="DZ1982" i="4"/>
  <c r="DZ1983" i="4"/>
  <c r="DZ1984" i="4"/>
  <c r="DZ1985" i="4"/>
  <c r="DZ1986" i="4"/>
  <c r="DZ1987" i="4"/>
  <c r="DZ1988" i="4"/>
  <c r="DZ1989" i="4"/>
  <c r="DZ1990" i="4"/>
  <c r="DZ1991" i="4"/>
  <c r="DZ1992" i="4"/>
  <c r="DZ1993" i="4"/>
  <c r="DR824" i="4"/>
  <c r="DR825" i="4"/>
  <c r="DR826" i="4"/>
  <c r="DR827" i="4"/>
  <c r="DR828" i="4"/>
  <c r="DR829" i="4"/>
  <c r="DR830" i="4"/>
  <c r="DR831" i="4"/>
  <c r="DR832" i="4"/>
  <c r="DR833" i="4"/>
  <c r="DR834" i="4"/>
  <c r="DR835" i="4"/>
  <c r="DR836" i="4"/>
  <c r="DR837" i="4"/>
  <c r="DR838" i="4"/>
  <c r="DR839" i="4"/>
  <c r="DR840" i="4"/>
  <c r="DR841" i="4"/>
  <c r="DR842" i="4"/>
  <c r="DR843" i="4"/>
  <c r="DR844" i="4"/>
  <c r="DR845" i="4"/>
  <c r="DR846" i="4"/>
  <c r="DR847" i="4"/>
  <c r="DR848" i="4"/>
  <c r="DR849" i="4"/>
  <c r="DR850" i="4"/>
  <c r="DR851" i="4"/>
  <c r="DR852" i="4"/>
  <c r="DR853" i="4"/>
  <c r="DR854" i="4"/>
  <c r="DR855" i="4"/>
  <c r="DR856" i="4"/>
  <c r="DR857" i="4"/>
  <c r="DR858" i="4"/>
  <c r="DR859" i="4"/>
  <c r="DR860" i="4"/>
  <c r="DR861" i="4"/>
  <c r="DR862" i="4"/>
  <c r="DR863" i="4"/>
  <c r="DR864" i="4"/>
  <c r="DR865" i="4"/>
  <c r="DR866" i="4"/>
  <c r="DR867" i="4"/>
  <c r="DR868" i="4"/>
  <c r="DR869" i="4"/>
  <c r="DR870" i="4"/>
  <c r="DR871" i="4"/>
  <c r="DR872" i="4"/>
  <c r="DR873" i="4"/>
  <c r="DR874" i="4"/>
  <c r="DR875" i="4"/>
  <c r="DR876" i="4"/>
  <c r="DR877" i="4"/>
  <c r="DR878" i="4"/>
  <c r="DR879" i="4"/>
  <c r="DR880" i="4"/>
  <c r="DR881" i="4"/>
  <c r="DR882" i="4"/>
  <c r="DR883" i="4"/>
  <c r="DR884" i="4"/>
  <c r="DR885" i="4"/>
  <c r="DR886" i="4"/>
  <c r="DR887" i="4"/>
  <c r="DR888" i="4"/>
  <c r="DR889" i="4"/>
  <c r="DR890" i="4"/>
  <c r="DR891" i="4"/>
  <c r="DR892" i="4"/>
  <c r="DR893" i="4"/>
  <c r="DR894" i="4"/>
  <c r="DR895" i="4"/>
  <c r="DR896" i="4"/>
  <c r="DR897" i="4"/>
  <c r="DR898" i="4"/>
  <c r="DR899" i="4"/>
  <c r="DR900" i="4"/>
  <c r="DR901" i="4"/>
  <c r="DR902" i="4"/>
  <c r="DR903" i="4"/>
  <c r="DR904" i="4"/>
  <c r="DR905" i="4"/>
  <c r="DR906" i="4"/>
  <c r="DR907" i="4"/>
  <c r="DR908" i="4"/>
  <c r="DR909" i="4"/>
  <c r="DR910" i="4"/>
  <c r="DR911" i="4"/>
  <c r="DR912" i="4"/>
  <c r="DR913" i="4"/>
  <c r="DR914" i="4"/>
  <c r="DR915" i="4"/>
  <c r="DR916" i="4"/>
  <c r="DR917" i="4"/>
  <c r="DR918" i="4"/>
  <c r="DR919" i="4"/>
  <c r="DR920" i="4"/>
  <c r="DR921" i="4"/>
  <c r="DR922" i="4"/>
  <c r="DR923" i="4"/>
  <c r="DR924" i="4"/>
  <c r="DR925" i="4"/>
  <c r="DR926" i="4"/>
  <c r="DR927" i="4"/>
  <c r="DR928" i="4"/>
  <c r="DR929" i="4"/>
  <c r="DR930" i="4"/>
  <c r="DR931" i="4"/>
  <c r="DR932" i="4"/>
  <c r="DR933" i="4"/>
  <c r="DR934" i="4"/>
  <c r="DR935" i="4"/>
  <c r="DR936" i="4"/>
  <c r="DR937" i="4"/>
  <c r="DR938" i="4"/>
  <c r="DR939" i="4"/>
  <c r="DR940" i="4"/>
  <c r="DR941" i="4"/>
  <c r="DR942" i="4"/>
  <c r="DR943" i="4"/>
  <c r="DR944" i="4"/>
  <c r="DR945" i="4"/>
  <c r="DR946" i="4"/>
  <c r="DR947" i="4"/>
  <c r="DR948" i="4"/>
  <c r="DR949" i="4"/>
  <c r="DR950" i="4"/>
  <c r="DR951" i="4"/>
  <c r="DR952" i="4"/>
  <c r="DR953" i="4"/>
  <c r="DR954" i="4"/>
  <c r="DR955" i="4"/>
  <c r="DR956" i="4"/>
  <c r="DR957" i="4"/>
  <c r="DR958" i="4"/>
  <c r="DR959" i="4"/>
  <c r="DR960" i="4"/>
  <c r="DR961" i="4"/>
  <c r="DR962" i="4"/>
  <c r="DR963" i="4"/>
  <c r="DR964" i="4"/>
  <c r="DR965" i="4"/>
  <c r="DR966" i="4"/>
  <c r="DR967" i="4"/>
  <c r="DR968" i="4"/>
  <c r="DR969" i="4"/>
  <c r="DR970" i="4"/>
  <c r="DR971" i="4"/>
  <c r="DR972" i="4"/>
  <c r="DR973" i="4"/>
  <c r="DR974" i="4"/>
  <c r="DR975" i="4"/>
  <c r="DR976" i="4"/>
  <c r="DR977" i="4"/>
  <c r="DR978" i="4"/>
  <c r="DR979" i="4"/>
  <c r="DR980" i="4"/>
  <c r="DR981" i="4"/>
  <c r="DR982" i="4"/>
  <c r="DR983" i="4"/>
  <c r="DR984" i="4"/>
  <c r="DR985" i="4"/>
  <c r="DR986" i="4"/>
  <c r="DR987" i="4"/>
  <c r="DR988" i="4"/>
  <c r="DR989" i="4"/>
  <c r="DR990" i="4"/>
  <c r="DR991" i="4"/>
  <c r="DR992" i="4"/>
  <c r="DR993" i="4"/>
  <c r="DR994" i="4"/>
  <c r="DR995" i="4"/>
  <c r="DR996" i="4"/>
  <c r="DR997" i="4"/>
  <c r="DR998" i="4"/>
  <c r="DR999" i="4"/>
  <c r="DR1000" i="4"/>
  <c r="DR1001" i="4"/>
  <c r="DR1002" i="4"/>
  <c r="DR1003" i="4"/>
  <c r="DR1004" i="4"/>
  <c r="DR1005" i="4"/>
  <c r="DR1006" i="4"/>
  <c r="DR1007" i="4"/>
  <c r="DR1008" i="4"/>
  <c r="DR1009" i="4"/>
  <c r="DR1010" i="4"/>
  <c r="DR1011" i="4"/>
  <c r="DR1012" i="4"/>
  <c r="DR1013" i="4"/>
  <c r="DR1014" i="4"/>
  <c r="DR1015" i="4"/>
  <c r="DR1016" i="4"/>
  <c r="DR1017" i="4"/>
  <c r="DR1018" i="4"/>
  <c r="DR1019" i="4"/>
  <c r="DR1020" i="4"/>
  <c r="DR1021" i="4"/>
  <c r="DR1022" i="4"/>
  <c r="DR1023" i="4"/>
  <c r="DR1024" i="4"/>
  <c r="DR1025" i="4"/>
  <c r="DR1026" i="4"/>
  <c r="DR1027" i="4"/>
  <c r="DR1028" i="4"/>
  <c r="DR1029" i="4"/>
  <c r="DR1030" i="4"/>
  <c r="DR1031" i="4"/>
  <c r="DR1032" i="4"/>
  <c r="DR1033" i="4"/>
  <c r="DR1034" i="4"/>
  <c r="DR1035" i="4"/>
  <c r="DR1036" i="4"/>
  <c r="DR1037" i="4"/>
  <c r="DR1038" i="4"/>
  <c r="DR1039" i="4"/>
  <c r="DR1040" i="4"/>
  <c r="DR1041" i="4"/>
  <c r="DR1042" i="4"/>
  <c r="DR1043" i="4"/>
  <c r="DR1044" i="4"/>
  <c r="DR1045" i="4"/>
  <c r="DR1046" i="4"/>
  <c r="DR1047" i="4"/>
  <c r="DR1048" i="4"/>
  <c r="DR1049" i="4"/>
  <c r="DR1050" i="4"/>
  <c r="DR1051" i="4"/>
  <c r="DR1052" i="4"/>
  <c r="DR1053" i="4"/>
  <c r="DR1054" i="4"/>
  <c r="DR1055" i="4"/>
  <c r="DR1056" i="4"/>
  <c r="DR1057" i="4"/>
  <c r="DR1058" i="4"/>
  <c r="DR1059" i="4"/>
  <c r="DR1060" i="4"/>
  <c r="DR1061" i="4"/>
  <c r="DR1062" i="4"/>
  <c r="DR1063" i="4"/>
  <c r="DR1064" i="4"/>
  <c r="DR1065" i="4"/>
  <c r="DR1066" i="4"/>
  <c r="DR1067" i="4"/>
  <c r="DR1068" i="4"/>
  <c r="DR1069" i="4"/>
  <c r="DR1070" i="4"/>
  <c r="DR1071" i="4"/>
  <c r="DR1072" i="4"/>
  <c r="DR1073" i="4"/>
  <c r="DR1074" i="4"/>
  <c r="DR1075" i="4"/>
  <c r="DR1076" i="4"/>
  <c r="DR1077" i="4"/>
  <c r="DR1078" i="4"/>
  <c r="DR1079" i="4"/>
  <c r="DR1080" i="4"/>
  <c r="DR1081" i="4"/>
  <c r="DR1082" i="4"/>
  <c r="DR1083" i="4"/>
  <c r="DR1084" i="4"/>
  <c r="DR1085" i="4"/>
  <c r="DR1086" i="4"/>
  <c r="DR1087" i="4"/>
  <c r="DR1088" i="4"/>
  <c r="DR1089" i="4"/>
  <c r="DR1090" i="4"/>
  <c r="DR1091" i="4"/>
  <c r="DR1092" i="4"/>
  <c r="DR1093" i="4"/>
  <c r="DR1094" i="4"/>
  <c r="DR1095" i="4"/>
  <c r="DR1096" i="4"/>
  <c r="DR1097" i="4"/>
  <c r="DR1098" i="4"/>
  <c r="DR1099" i="4"/>
  <c r="DR1100" i="4"/>
  <c r="DR1101" i="4"/>
  <c r="DR1102" i="4"/>
  <c r="DR1103" i="4"/>
  <c r="DR1104" i="4"/>
  <c r="DR1105" i="4"/>
  <c r="DR1106" i="4"/>
  <c r="DR1107" i="4"/>
  <c r="DR1108" i="4"/>
  <c r="DR1109" i="4"/>
  <c r="DR1110" i="4"/>
  <c r="DR1111" i="4"/>
  <c r="DR1112" i="4"/>
  <c r="DR1113" i="4"/>
  <c r="DR1114" i="4"/>
  <c r="DR1115" i="4"/>
  <c r="DR1116" i="4"/>
  <c r="DR1117" i="4"/>
  <c r="DR1118" i="4"/>
  <c r="DR1119" i="4"/>
  <c r="DR1120" i="4"/>
  <c r="DR1121" i="4"/>
  <c r="DR1122" i="4"/>
  <c r="DR1123" i="4"/>
  <c r="DR1124" i="4"/>
  <c r="DR1125" i="4"/>
  <c r="DR1126" i="4"/>
  <c r="DR1127" i="4"/>
  <c r="DR1128" i="4"/>
  <c r="DR1129" i="4"/>
  <c r="DR1130" i="4"/>
  <c r="DR1131" i="4"/>
  <c r="DR1132" i="4"/>
  <c r="DR1133" i="4"/>
  <c r="DR1134" i="4"/>
  <c r="DR1135" i="4"/>
  <c r="DR1136" i="4"/>
  <c r="DR1137" i="4"/>
  <c r="DR1138" i="4"/>
  <c r="DR1139" i="4"/>
  <c r="DR1140" i="4"/>
  <c r="DR1141" i="4"/>
  <c r="DR1142" i="4"/>
  <c r="DR1143" i="4"/>
  <c r="DR1144" i="4"/>
  <c r="DR1145" i="4"/>
  <c r="DR1146" i="4"/>
  <c r="DR1147" i="4"/>
  <c r="DR1148" i="4"/>
  <c r="DR1149" i="4"/>
  <c r="DR1150" i="4"/>
  <c r="DR1151" i="4"/>
  <c r="DR1152" i="4"/>
  <c r="DR1153" i="4"/>
  <c r="DR1154" i="4"/>
  <c r="DR1155" i="4"/>
  <c r="DR1156" i="4"/>
  <c r="DR1157" i="4"/>
  <c r="DR1158" i="4"/>
  <c r="DR1159" i="4"/>
  <c r="DR1160" i="4"/>
  <c r="DR1161" i="4"/>
  <c r="DR1162" i="4"/>
  <c r="DR1163" i="4"/>
  <c r="DR1164" i="4"/>
  <c r="DR1165" i="4"/>
  <c r="DR1166" i="4"/>
  <c r="DR1167" i="4"/>
  <c r="DR1168" i="4"/>
  <c r="DR1169" i="4"/>
  <c r="DR1170" i="4"/>
  <c r="DR1171" i="4"/>
  <c r="DR1172" i="4"/>
  <c r="DR1173" i="4"/>
  <c r="DR1174" i="4"/>
  <c r="DR1175" i="4"/>
  <c r="DR1176" i="4"/>
  <c r="DR1177" i="4"/>
  <c r="DR1178" i="4"/>
  <c r="DR1179" i="4"/>
  <c r="DR1180" i="4"/>
  <c r="DR1181" i="4"/>
  <c r="DR1182" i="4"/>
  <c r="DR1183" i="4"/>
  <c r="DR1184" i="4"/>
  <c r="DR1185" i="4"/>
  <c r="DR1186" i="4"/>
  <c r="DR1187" i="4"/>
  <c r="DR1188" i="4"/>
  <c r="DR1189" i="4"/>
  <c r="DR1190" i="4"/>
  <c r="DR1191" i="4"/>
  <c r="DR1192" i="4"/>
  <c r="DR1193" i="4"/>
  <c r="DR1194" i="4"/>
  <c r="DR1195" i="4"/>
  <c r="DR1196" i="4"/>
  <c r="DR1197" i="4"/>
  <c r="DR1198" i="4"/>
  <c r="DR1199" i="4"/>
  <c r="DR1200" i="4"/>
  <c r="DR1201" i="4"/>
  <c r="DR1202" i="4"/>
  <c r="DR1203" i="4"/>
  <c r="DR1204" i="4"/>
  <c r="DR1205" i="4"/>
  <c r="DR1206" i="4"/>
  <c r="DR1207" i="4"/>
  <c r="DR1208" i="4"/>
  <c r="DR1209" i="4"/>
  <c r="DR1210" i="4"/>
  <c r="DR1211" i="4"/>
  <c r="DR1212" i="4"/>
  <c r="DR1213" i="4"/>
  <c r="DR1214" i="4"/>
  <c r="DR1215" i="4"/>
  <c r="DR1216" i="4"/>
  <c r="DR1217" i="4"/>
  <c r="DR1218" i="4"/>
  <c r="DR1219" i="4"/>
  <c r="DR1220" i="4"/>
  <c r="DR1221" i="4"/>
  <c r="DR1222" i="4"/>
  <c r="DR1223" i="4"/>
  <c r="DR1224" i="4"/>
  <c r="DR1225" i="4"/>
  <c r="DR1226" i="4"/>
  <c r="DR1227" i="4"/>
  <c r="DR1228" i="4"/>
  <c r="DR1229" i="4"/>
  <c r="DR1230" i="4"/>
  <c r="DR1231" i="4"/>
  <c r="DR1232" i="4"/>
  <c r="DR1233" i="4"/>
  <c r="DR1234" i="4"/>
  <c r="DR1235" i="4"/>
  <c r="DR1236" i="4"/>
  <c r="DR1237" i="4"/>
  <c r="DR1238" i="4"/>
  <c r="DR1239" i="4"/>
  <c r="DR1240" i="4"/>
  <c r="DR1241" i="4"/>
  <c r="DR1242" i="4"/>
  <c r="DR1243" i="4"/>
  <c r="DR1244" i="4"/>
  <c r="DR1245" i="4"/>
  <c r="DR1246" i="4"/>
  <c r="DR1247" i="4"/>
  <c r="DR1248" i="4"/>
  <c r="DR1249" i="4"/>
  <c r="DR1250" i="4"/>
  <c r="DR1251" i="4"/>
  <c r="DR1252" i="4"/>
  <c r="DR1253" i="4"/>
  <c r="DR1254" i="4"/>
  <c r="DR1255" i="4"/>
  <c r="DR1256" i="4"/>
  <c r="DR1257" i="4"/>
  <c r="DR1258" i="4"/>
  <c r="DR1259" i="4"/>
  <c r="DR1260" i="4"/>
  <c r="DR1261" i="4"/>
  <c r="DR1262" i="4"/>
  <c r="DR1263" i="4"/>
  <c r="DR1264" i="4"/>
  <c r="DR1265" i="4"/>
  <c r="DR1266" i="4"/>
  <c r="DR1267" i="4"/>
  <c r="DR1268" i="4"/>
  <c r="DR1269" i="4"/>
  <c r="DR1270" i="4"/>
  <c r="DR1271" i="4"/>
  <c r="DR1272" i="4"/>
  <c r="DR1273" i="4"/>
  <c r="DR1274" i="4"/>
  <c r="DR1275" i="4"/>
  <c r="DR1276" i="4"/>
  <c r="DR1277" i="4"/>
  <c r="DR1278" i="4"/>
  <c r="DR1279" i="4"/>
  <c r="DR1280" i="4"/>
  <c r="DR1281" i="4"/>
  <c r="DR1282" i="4"/>
  <c r="DR1283" i="4"/>
  <c r="DR1284" i="4"/>
  <c r="DR1285" i="4"/>
  <c r="DR1286" i="4"/>
  <c r="DR1287" i="4"/>
  <c r="DR1288" i="4"/>
  <c r="DR1289" i="4"/>
  <c r="DR1290" i="4"/>
  <c r="DR1291" i="4"/>
  <c r="DR1292" i="4"/>
  <c r="DR1293" i="4"/>
  <c r="DR1294" i="4"/>
  <c r="DR1295" i="4"/>
  <c r="DR1296" i="4"/>
  <c r="DR1297" i="4"/>
  <c r="DR1298" i="4"/>
  <c r="DR1299" i="4"/>
  <c r="DR1300" i="4"/>
  <c r="DR1301" i="4"/>
  <c r="DR1302" i="4"/>
  <c r="DR1303" i="4"/>
  <c r="DR1304" i="4"/>
  <c r="DR1305" i="4"/>
  <c r="DR1306" i="4"/>
  <c r="DR1307" i="4"/>
  <c r="DR1308" i="4"/>
  <c r="DR1309" i="4"/>
  <c r="DR1310" i="4"/>
  <c r="DR1311" i="4"/>
  <c r="DR1312" i="4"/>
  <c r="DR1313" i="4"/>
  <c r="DR1314" i="4"/>
  <c r="DR1315" i="4"/>
  <c r="DR1316" i="4"/>
  <c r="DR1317" i="4"/>
  <c r="DR1318" i="4"/>
  <c r="DR1319" i="4"/>
  <c r="DR1320" i="4"/>
  <c r="DR1321" i="4"/>
  <c r="DR1322" i="4"/>
  <c r="DR1323" i="4"/>
  <c r="DR1324" i="4"/>
  <c r="DR1325" i="4"/>
  <c r="DR1326" i="4"/>
  <c r="DR1327" i="4"/>
  <c r="DR1328" i="4"/>
  <c r="DR1329" i="4"/>
  <c r="DR1330" i="4"/>
  <c r="DR1331" i="4"/>
  <c r="DR1332" i="4"/>
  <c r="DR1333" i="4"/>
  <c r="DR1334" i="4"/>
  <c r="DR1335" i="4"/>
  <c r="DR1336" i="4"/>
  <c r="DR1337" i="4"/>
  <c r="DR1338" i="4"/>
  <c r="DR1339" i="4"/>
  <c r="DR1340" i="4"/>
  <c r="DR1341" i="4"/>
  <c r="DR1342" i="4"/>
  <c r="DR1343" i="4"/>
  <c r="DR1344" i="4"/>
  <c r="DR1345" i="4"/>
  <c r="DR1346" i="4"/>
  <c r="DR1347" i="4"/>
  <c r="DR1348" i="4"/>
  <c r="DR1349" i="4"/>
  <c r="DR1350" i="4"/>
  <c r="DR1351" i="4"/>
  <c r="DR1352" i="4"/>
  <c r="DR1353" i="4"/>
  <c r="DR1354" i="4"/>
  <c r="DR1355" i="4"/>
  <c r="DR1356" i="4"/>
  <c r="DR1357" i="4"/>
  <c r="DR1358" i="4"/>
  <c r="DR1359" i="4"/>
  <c r="DR1360" i="4"/>
  <c r="DR1361" i="4"/>
  <c r="DR1362" i="4"/>
  <c r="DR1363" i="4"/>
  <c r="DR1364" i="4"/>
  <c r="DR1365" i="4"/>
  <c r="DR1366" i="4"/>
  <c r="DR1367" i="4"/>
  <c r="DR1368" i="4"/>
  <c r="DR1369" i="4"/>
  <c r="DR1370" i="4"/>
  <c r="DR1371" i="4"/>
  <c r="DR1372" i="4"/>
  <c r="DR1373" i="4"/>
  <c r="DR1374" i="4"/>
  <c r="DR1375" i="4"/>
  <c r="DR1376" i="4"/>
  <c r="DR1377" i="4"/>
  <c r="DR1378" i="4"/>
  <c r="DR1379" i="4"/>
  <c r="DR1380" i="4"/>
  <c r="DR1381" i="4"/>
  <c r="DR1382" i="4"/>
  <c r="DR1383" i="4"/>
  <c r="DR1384" i="4"/>
  <c r="DR1385" i="4"/>
  <c r="DR1386" i="4"/>
  <c r="DR1387" i="4"/>
  <c r="DR1388" i="4"/>
  <c r="DR1389" i="4"/>
  <c r="DR1390" i="4"/>
  <c r="DR1391" i="4"/>
  <c r="DR1392" i="4"/>
  <c r="DR1393" i="4"/>
  <c r="DR1394" i="4"/>
  <c r="DR1395" i="4"/>
  <c r="DR1396" i="4"/>
  <c r="DR1397" i="4"/>
  <c r="DR1398" i="4"/>
  <c r="DR1399" i="4"/>
  <c r="DR1400" i="4"/>
  <c r="DR1401" i="4"/>
  <c r="DR1402" i="4"/>
  <c r="DR1403" i="4"/>
  <c r="DR1404" i="4"/>
  <c r="DR1405" i="4"/>
  <c r="DR1406" i="4"/>
  <c r="DR1407" i="4"/>
  <c r="DR1408" i="4"/>
  <c r="DR1409" i="4"/>
  <c r="DR1410" i="4"/>
  <c r="DR1411" i="4"/>
  <c r="DR1412" i="4"/>
  <c r="DR1413" i="4"/>
  <c r="DR1414" i="4"/>
  <c r="DR1415" i="4"/>
  <c r="DR1416" i="4"/>
  <c r="DR1417" i="4"/>
  <c r="DR1418" i="4"/>
  <c r="DR1419" i="4"/>
  <c r="DR1420" i="4"/>
  <c r="DR1421" i="4"/>
  <c r="DR1422" i="4"/>
  <c r="DR1423" i="4"/>
  <c r="DR1424" i="4"/>
  <c r="DR1425" i="4"/>
  <c r="DR1426" i="4"/>
  <c r="DR1427" i="4"/>
  <c r="DR1428" i="4"/>
  <c r="DR1429" i="4"/>
  <c r="DR1430" i="4"/>
  <c r="DR1431" i="4"/>
  <c r="DR1432" i="4"/>
  <c r="DR1433" i="4"/>
  <c r="DR1434" i="4"/>
  <c r="DR1435" i="4"/>
  <c r="DR1436" i="4"/>
  <c r="DR1437" i="4"/>
  <c r="DR1438" i="4"/>
  <c r="DR1439" i="4"/>
  <c r="DR1440" i="4"/>
  <c r="DR1441" i="4"/>
  <c r="DR1442" i="4"/>
  <c r="DR1443" i="4"/>
  <c r="DR1444" i="4"/>
  <c r="DR1445" i="4"/>
  <c r="DR1446" i="4"/>
  <c r="DR1447" i="4"/>
  <c r="DR1448" i="4"/>
  <c r="DR1449" i="4"/>
  <c r="DR1450" i="4"/>
  <c r="DR1451" i="4"/>
  <c r="DR1452" i="4"/>
  <c r="DR1453" i="4"/>
  <c r="DR1454" i="4"/>
  <c r="DR1455" i="4"/>
  <c r="DR1456" i="4"/>
  <c r="DR1457" i="4"/>
  <c r="DR1458" i="4"/>
  <c r="DR1459" i="4"/>
  <c r="DR1460" i="4"/>
  <c r="DR1461" i="4"/>
  <c r="DR1462" i="4"/>
  <c r="DR1463" i="4"/>
  <c r="DR1464" i="4"/>
  <c r="DR1465" i="4"/>
  <c r="DR1466" i="4"/>
  <c r="DR1467" i="4"/>
  <c r="DR1468" i="4"/>
  <c r="DR1469" i="4"/>
  <c r="DR1470" i="4"/>
  <c r="DR1471" i="4"/>
  <c r="DR1472" i="4"/>
  <c r="DR1473" i="4"/>
  <c r="DR1474" i="4"/>
  <c r="DR1475" i="4"/>
  <c r="DR1476" i="4"/>
  <c r="DR1477" i="4"/>
  <c r="DR1478" i="4"/>
  <c r="DR1479" i="4"/>
  <c r="DR1480" i="4"/>
  <c r="DR1481" i="4"/>
  <c r="DR1482" i="4"/>
  <c r="DR1483" i="4"/>
  <c r="DR1484" i="4"/>
  <c r="DR1485" i="4"/>
  <c r="DR1486" i="4"/>
  <c r="DR1487" i="4"/>
  <c r="DR1488" i="4"/>
  <c r="DR1489" i="4"/>
  <c r="DR1490" i="4"/>
  <c r="DR1491" i="4"/>
  <c r="DR1492" i="4"/>
  <c r="DR1493" i="4"/>
  <c r="DR1494" i="4"/>
  <c r="DR1495" i="4"/>
  <c r="DR1496" i="4"/>
  <c r="DR1497" i="4"/>
  <c r="DR1498" i="4"/>
  <c r="DR1499" i="4"/>
  <c r="DR1500" i="4"/>
  <c r="DR1501" i="4"/>
  <c r="DR1502" i="4"/>
  <c r="DR1503" i="4"/>
  <c r="DR1504" i="4"/>
  <c r="DR1505" i="4"/>
  <c r="DR1506" i="4"/>
  <c r="DR1507" i="4"/>
  <c r="DR1508" i="4"/>
  <c r="DR1509" i="4"/>
  <c r="DR1510" i="4"/>
  <c r="DR1511" i="4"/>
  <c r="DR1512" i="4"/>
  <c r="DR1513" i="4"/>
  <c r="DR1514" i="4"/>
  <c r="DR1515" i="4"/>
  <c r="DR1516" i="4"/>
  <c r="DR1517" i="4"/>
  <c r="DR1518" i="4"/>
  <c r="DR1519" i="4"/>
  <c r="DR1520" i="4"/>
  <c r="DR1521" i="4"/>
  <c r="DR1522" i="4"/>
  <c r="DR1523" i="4"/>
  <c r="DR1524" i="4"/>
  <c r="DR1525" i="4"/>
  <c r="DR1526" i="4"/>
  <c r="DR1527" i="4"/>
  <c r="DR1528" i="4"/>
  <c r="DR1529" i="4"/>
  <c r="DR1530" i="4"/>
  <c r="DR1531" i="4"/>
  <c r="DR1532" i="4"/>
  <c r="DR1533" i="4"/>
  <c r="DR1534" i="4"/>
  <c r="DR1535" i="4"/>
  <c r="DR1536" i="4"/>
  <c r="DR1537" i="4"/>
  <c r="DR1538" i="4"/>
  <c r="DR1539" i="4"/>
  <c r="DR1540" i="4"/>
  <c r="DR1541" i="4"/>
  <c r="DR1542" i="4"/>
  <c r="DR1543" i="4"/>
  <c r="DR1544" i="4"/>
  <c r="DR1545" i="4"/>
  <c r="DR1546" i="4"/>
  <c r="DR1547" i="4"/>
  <c r="DR1548" i="4"/>
  <c r="DR1549" i="4"/>
  <c r="DR1550" i="4"/>
  <c r="DR1551" i="4"/>
  <c r="DR1552" i="4"/>
  <c r="DR1553" i="4"/>
  <c r="DR1554" i="4"/>
  <c r="DR1555" i="4"/>
  <c r="DR1556" i="4"/>
  <c r="DR1557" i="4"/>
  <c r="DR1558" i="4"/>
  <c r="DR1559" i="4"/>
  <c r="DR1560" i="4"/>
  <c r="DR1561" i="4"/>
  <c r="DR1562" i="4"/>
  <c r="DR1563" i="4"/>
  <c r="DR1564" i="4"/>
  <c r="DR1565" i="4"/>
  <c r="DR1566" i="4"/>
  <c r="DR1567" i="4"/>
  <c r="DR1568" i="4"/>
  <c r="DR1569" i="4"/>
  <c r="DR1570" i="4"/>
  <c r="DR1571" i="4"/>
  <c r="DR1572" i="4"/>
  <c r="DR1573" i="4"/>
  <c r="DR1574" i="4"/>
  <c r="DR1575" i="4"/>
  <c r="DR1576" i="4"/>
  <c r="DR1577" i="4"/>
  <c r="DR1578" i="4"/>
  <c r="DR1579" i="4"/>
  <c r="DR1580" i="4"/>
  <c r="DR1581" i="4"/>
  <c r="DR1582" i="4"/>
  <c r="DR1583" i="4"/>
  <c r="DR1584" i="4"/>
  <c r="DR1585" i="4"/>
  <c r="DR1586" i="4"/>
  <c r="DR1587" i="4"/>
  <c r="DR1588" i="4"/>
  <c r="DR1589" i="4"/>
  <c r="DR1590" i="4"/>
  <c r="DR1591" i="4"/>
  <c r="DR1592" i="4"/>
  <c r="DR1593" i="4"/>
  <c r="DR1594" i="4"/>
  <c r="DR1595" i="4"/>
  <c r="DR1596" i="4"/>
  <c r="DR1597" i="4"/>
  <c r="DR1598" i="4"/>
  <c r="DR1599" i="4"/>
  <c r="DR1600" i="4"/>
  <c r="DR1601" i="4"/>
  <c r="DR1602" i="4"/>
  <c r="DR1603" i="4"/>
  <c r="DR1604" i="4"/>
  <c r="DR1605" i="4"/>
  <c r="DR1606" i="4"/>
  <c r="DR1607" i="4"/>
  <c r="DR1608" i="4"/>
  <c r="DR1609" i="4"/>
  <c r="DR1610" i="4"/>
  <c r="DR1611" i="4"/>
  <c r="DR1612" i="4"/>
  <c r="DR1613" i="4"/>
  <c r="DR1614" i="4"/>
  <c r="DR1615" i="4"/>
  <c r="DR1616" i="4"/>
  <c r="DR1617" i="4"/>
  <c r="DR1618" i="4"/>
  <c r="DR1619" i="4"/>
  <c r="DR1620" i="4"/>
  <c r="DR1621" i="4"/>
  <c r="DR1622" i="4"/>
  <c r="DR1623" i="4"/>
  <c r="DR1624" i="4"/>
  <c r="DR1625" i="4"/>
  <c r="DR1626" i="4"/>
  <c r="DR1627" i="4"/>
  <c r="DR1628" i="4"/>
  <c r="DR1629" i="4"/>
  <c r="DR1630" i="4"/>
  <c r="DR1631" i="4"/>
  <c r="DR1632" i="4"/>
  <c r="DR1633" i="4"/>
  <c r="DR1634" i="4"/>
  <c r="DR1635" i="4"/>
  <c r="DR1636" i="4"/>
  <c r="DR1637" i="4"/>
  <c r="DR1638" i="4"/>
  <c r="DR1639" i="4"/>
  <c r="DR1640" i="4"/>
  <c r="DR1641" i="4"/>
  <c r="DR1642" i="4"/>
  <c r="DR1643" i="4"/>
  <c r="DR1644" i="4"/>
  <c r="DR1645" i="4"/>
  <c r="DR1646" i="4"/>
  <c r="DR1647" i="4"/>
  <c r="DR1648" i="4"/>
  <c r="DR1649" i="4"/>
  <c r="DR1650" i="4"/>
  <c r="DR1651" i="4"/>
  <c r="DR1652" i="4"/>
  <c r="DR1653" i="4"/>
  <c r="DR1654" i="4"/>
  <c r="DR1655" i="4"/>
  <c r="DR1656" i="4"/>
  <c r="DR1657" i="4"/>
  <c r="DR1658" i="4"/>
  <c r="DR1659" i="4"/>
  <c r="DR1660" i="4"/>
  <c r="DR1661" i="4"/>
  <c r="DR1662" i="4"/>
  <c r="DR1663" i="4"/>
  <c r="DR1664" i="4"/>
  <c r="DR1665" i="4"/>
  <c r="DR1666" i="4"/>
  <c r="DR1667" i="4"/>
  <c r="DR1668" i="4"/>
  <c r="DR1669" i="4"/>
  <c r="DR1670" i="4"/>
  <c r="DR1671" i="4"/>
  <c r="DR1672" i="4"/>
  <c r="DR1673" i="4"/>
  <c r="DR1674" i="4"/>
  <c r="DR1675" i="4"/>
  <c r="DR1676" i="4"/>
  <c r="DR1677" i="4"/>
  <c r="DR1678" i="4"/>
  <c r="DR1679" i="4"/>
  <c r="DR1680" i="4"/>
  <c r="DR1681" i="4"/>
  <c r="DR1682" i="4"/>
  <c r="DR1683" i="4"/>
  <c r="DR1684" i="4"/>
  <c r="DR1685" i="4"/>
  <c r="DR1686" i="4"/>
  <c r="DR1687" i="4"/>
  <c r="DR1688" i="4"/>
  <c r="DR1689" i="4"/>
  <c r="DR1690" i="4"/>
  <c r="DR1691" i="4"/>
  <c r="DR1692" i="4"/>
  <c r="DR1693" i="4"/>
  <c r="DR1694" i="4"/>
  <c r="DR1695" i="4"/>
  <c r="DR1696" i="4"/>
  <c r="DR1697" i="4"/>
  <c r="DR1698" i="4"/>
  <c r="DR1699" i="4"/>
  <c r="DR1700" i="4"/>
  <c r="DR1701" i="4"/>
  <c r="DR1702" i="4"/>
  <c r="DR1703" i="4"/>
  <c r="DR1704" i="4"/>
  <c r="DR1705" i="4"/>
  <c r="DR1706" i="4"/>
  <c r="DR1707" i="4"/>
  <c r="DR1708" i="4"/>
  <c r="DR1709" i="4"/>
  <c r="DR1710" i="4"/>
  <c r="DR1711" i="4"/>
  <c r="DR1712" i="4"/>
  <c r="DR1713" i="4"/>
  <c r="DR1714" i="4"/>
  <c r="DR1715" i="4"/>
  <c r="DR1716" i="4"/>
  <c r="DR1717" i="4"/>
  <c r="DR1718" i="4"/>
  <c r="DR1719" i="4"/>
  <c r="DR1720" i="4"/>
  <c r="DR1721" i="4"/>
  <c r="DR1722" i="4"/>
  <c r="DR1723" i="4"/>
  <c r="DR1724" i="4"/>
  <c r="DR1725" i="4"/>
  <c r="DR1726" i="4"/>
  <c r="DR1727" i="4"/>
  <c r="DR1728" i="4"/>
  <c r="DR1729" i="4"/>
  <c r="DR1730" i="4"/>
  <c r="DR1731" i="4"/>
  <c r="DR1732" i="4"/>
  <c r="DR1733" i="4"/>
  <c r="DR1734" i="4"/>
  <c r="DR1735" i="4"/>
  <c r="DR1736" i="4"/>
  <c r="DR1737" i="4"/>
  <c r="DR1738" i="4"/>
  <c r="DR1739" i="4"/>
  <c r="DR1740" i="4"/>
  <c r="DR1741" i="4"/>
  <c r="DR1742" i="4"/>
  <c r="DR1743" i="4"/>
  <c r="DR1744" i="4"/>
  <c r="DR1745" i="4"/>
  <c r="DR1746" i="4"/>
  <c r="DR1747" i="4"/>
  <c r="DR1748" i="4"/>
  <c r="DR1749" i="4"/>
  <c r="DR1750" i="4"/>
  <c r="DR1751" i="4"/>
  <c r="DR1752" i="4"/>
  <c r="DR1753" i="4"/>
  <c r="DR1754" i="4"/>
  <c r="DR1755" i="4"/>
  <c r="DR1756" i="4"/>
  <c r="DR1757" i="4"/>
  <c r="DR1758" i="4"/>
  <c r="DR1759" i="4"/>
  <c r="DR1760" i="4"/>
  <c r="DR1761" i="4"/>
  <c r="DR1762" i="4"/>
  <c r="DR1763" i="4"/>
  <c r="DR1764" i="4"/>
  <c r="DR1765" i="4"/>
  <c r="DR1766" i="4"/>
  <c r="DR1767" i="4"/>
  <c r="DR1768" i="4"/>
  <c r="DR1769" i="4"/>
  <c r="DR1770" i="4"/>
  <c r="DR1771" i="4"/>
  <c r="DR1772" i="4"/>
  <c r="DR1773" i="4"/>
  <c r="DR1774" i="4"/>
  <c r="DR1775" i="4"/>
  <c r="DR1776" i="4"/>
  <c r="DR1777" i="4"/>
  <c r="DR1778" i="4"/>
  <c r="DR1779" i="4"/>
  <c r="DR1780" i="4"/>
  <c r="DR1781" i="4"/>
  <c r="DR1782" i="4"/>
  <c r="DR1783" i="4"/>
  <c r="DR1784" i="4"/>
  <c r="DR1785" i="4"/>
  <c r="DR1786" i="4"/>
  <c r="DR1787" i="4"/>
  <c r="DR1788" i="4"/>
  <c r="DR1789" i="4"/>
  <c r="DR1790" i="4"/>
  <c r="DR1791" i="4"/>
  <c r="DR1792" i="4"/>
  <c r="DR1793" i="4"/>
  <c r="DR1794" i="4"/>
  <c r="DR1795" i="4"/>
  <c r="DR1796" i="4"/>
  <c r="DR1797" i="4"/>
  <c r="DR1798" i="4"/>
  <c r="DR1799" i="4"/>
  <c r="DR1800" i="4"/>
  <c r="DR1801" i="4"/>
  <c r="DR1802" i="4"/>
  <c r="DR1803" i="4"/>
  <c r="DR1804" i="4"/>
  <c r="DR1805" i="4"/>
  <c r="DR1806" i="4"/>
  <c r="DR1807" i="4"/>
  <c r="DR1808" i="4"/>
  <c r="DR1809" i="4"/>
  <c r="DR1810" i="4"/>
  <c r="DR1811" i="4"/>
  <c r="DR1812" i="4"/>
  <c r="DR1813" i="4"/>
  <c r="DR1814" i="4"/>
  <c r="DR1815" i="4"/>
  <c r="DR1816" i="4"/>
  <c r="DR1817" i="4"/>
  <c r="DR1818" i="4"/>
  <c r="DR1819" i="4"/>
  <c r="DR1820" i="4"/>
  <c r="DR1821" i="4"/>
  <c r="DR1822" i="4"/>
  <c r="DR1823" i="4"/>
  <c r="DR1824" i="4"/>
  <c r="DR1825" i="4"/>
  <c r="DR1826" i="4"/>
  <c r="DR1827" i="4"/>
  <c r="DR1828" i="4"/>
  <c r="DR1829" i="4"/>
  <c r="DR1830" i="4"/>
  <c r="DR1831" i="4"/>
  <c r="DR1832" i="4"/>
  <c r="DR1833" i="4"/>
  <c r="DR1834" i="4"/>
  <c r="DR1835" i="4"/>
  <c r="DR1836" i="4"/>
  <c r="DR1837" i="4"/>
  <c r="DR1838" i="4"/>
  <c r="DR1839" i="4"/>
  <c r="DR1840" i="4"/>
  <c r="DR1841" i="4"/>
  <c r="DR1842" i="4"/>
  <c r="DR1843" i="4"/>
  <c r="DR1844" i="4"/>
  <c r="DR1845" i="4"/>
  <c r="DR1846" i="4"/>
  <c r="DR1847" i="4"/>
  <c r="DR1848" i="4"/>
  <c r="DR1849" i="4"/>
  <c r="DR1850" i="4"/>
  <c r="DR1851" i="4"/>
  <c r="DR1852" i="4"/>
  <c r="DR1853" i="4"/>
  <c r="DR1854" i="4"/>
  <c r="DR1855" i="4"/>
  <c r="DR1856" i="4"/>
  <c r="DR1857" i="4"/>
  <c r="DR1858" i="4"/>
  <c r="DR1859" i="4"/>
  <c r="DR1860" i="4"/>
  <c r="DR1861" i="4"/>
  <c r="DR1862" i="4"/>
  <c r="DR1863" i="4"/>
  <c r="DR1864" i="4"/>
  <c r="DR1865" i="4"/>
  <c r="DR1866" i="4"/>
  <c r="DR1867" i="4"/>
  <c r="DR1868" i="4"/>
  <c r="DR1869" i="4"/>
  <c r="DR1870" i="4"/>
  <c r="DR1871" i="4"/>
  <c r="DR1872" i="4"/>
  <c r="DR1873" i="4"/>
  <c r="DR1874" i="4"/>
  <c r="DR1875" i="4"/>
  <c r="DR1876" i="4"/>
  <c r="DR1877" i="4"/>
  <c r="DR1878" i="4"/>
  <c r="DR1879" i="4"/>
  <c r="DR1880" i="4"/>
  <c r="DR1881" i="4"/>
  <c r="DR1882" i="4"/>
  <c r="DR1883" i="4"/>
  <c r="DR1884" i="4"/>
  <c r="DR1885" i="4"/>
  <c r="DR1886" i="4"/>
  <c r="DR1887" i="4"/>
  <c r="DR1888" i="4"/>
  <c r="DR1889" i="4"/>
  <c r="DR1890" i="4"/>
  <c r="DR1891" i="4"/>
  <c r="DR1892" i="4"/>
  <c r="DR1893" i="4"/>
  <c r="DR1894" i="4"/>
  <c r="DR1895" i="4"/>
  <c r="DR1896" i="4"/>
  <c r="DR1897" i="4"/>
  <c r="DR1898" i="4"/>
  <c r="DR1899" i="4"/>
  <c r="DR1900" i="4"/>
  <c r="DR1901" i="4"/>
  <c r="DR1902" i="4"/>
  <c r="DR1903" i="4"/>
  <c r="DR1904" i="4"/>
  <c r="DR1905" i="4"/>
  <c r="DR1906" i="4"/>
  <c r="DR1907" i="4"/>
  <c r="DR1908" i="4"/>
  <c r="DR1909" i="4"/>
  <c r="DR1910" i="4"/>
  <c r="DR1911" i="4"/>
  <c r="DR1912" i="4"/>
  <c r="DR1913" i="4"/>
  <c r="DR1914" i="4"/>
  <c r="DR1915" i="4"/>
  <c r="DR1916" i="4"/>
  <c r="DR1917" i="4"/>
  <c r="DR1918" i="4"/>
  <c r="DR1919" i="4"/>
  <c r="DR1920" i="4"/>
  <c r="DR1921" i="4"/>
  <c r="DR1922" i="4"/>
  <c r="DR1923" i="4"/>
  <c r="DR1924" i="4"/>
  <c r="DR1925" i="4"/>
  <c r="DR1926" i="4"/>
  <c r="DR1927" i="4"/>
  <c r="DR1928" i="4"/>
  <c r="DR1929" i="4"/>
  <c r="DR1930" i="4"/>
  <c r="DR1931" i="4"/>
  <c r="DR1932" i="4"/>
  <c r="DR1933" i="4"/>
  <c r="DR1934" i="4"/>
  <c r="DR1935" i="4"/>
  <c r="DR1936" i="4"/>
  <c r="DR1937" i="4"/>
  <c r="DR1938" i="4"/>
  <c r="DR1939" i="4"/>
  <c r="DR1940" i="4"/>
  <c r="DR1941" i="4"/>
  <c r="DR1942" i="4"/>
  <c r="DR1943" i="4"/>
  <c r="DR1944" i="4"/>
  <c r="DR1945" i="4"/>
  <c r="DR1946" i="4"/>
  <c r="DR1947" i="4"/>
  <c r="DR1948" i="4"/>
  <c r="DR1949" i="4"/>
  <c r="DR1950" i="4"/>
  <c r="DR1951" i="4"/>
  <c r="DR1952" i="4"/>
  <c r="DR1953" i="4"/>
  <c r="DR1954" i="4"/>
  <c r="DR1955" i="4"/>
  <c r="DR1956" i="4"/>
  <c r="DR1957" i="4"/>
  <c r="DR1958" i="4"/>
  <c r="DR1959" i="4"/>
  <c r="DR1960" i="4"/>
  <c r="DR1961" i="4"/>
  <c r="DR1962" i="4"/>
  <c r="DR1963" i="4"/>
  <c r="DR1964" i="4"/>
  <c r="DR1965" i="4"/>
  <c r="DR1966" i="4"/>
  <c r="DR1967" i="4"/>
  <c r="DR1968" i="4"/>
  <c r="DR1969" i="4"/>
  <c r="DR1970" i="4"/>
  <c r="DR1971" i="4"/>
  <c r="DR1972" i="4"/>
  <c r="DR1973" i="4"/>
  <c r="DR1974" i="4"/>
  <c r="DR1975" i="4"/>
  <c r="DR1976" i="4"/>
  <c r="DR1977" i="4"/>
  <c r="DR1978" i="4"/>
  <c r="DR1979" i="4"/>
  <c r="DR1980" i="4"/>
  <c r="DR1981" i="4"/>
  <c r="DR1982" i="4"/>
  <c r="DR1983" i="4"/>
  <c r="DR1984" i="4"/>
  <c r="DR1985" i="4"/>
  <c r="DR1986" i="4"/>
  <c r="DR1987" i="4"/>
  <c r="DR1988" i="4"/>
  <c r="DR1989" i="4"/>
  <c r="DR1990" i="4"/>
  <c r="DR1991" i="4"/>
  <c r="DR1992" i="4"/>
  <c r="DR1993" i="4"/>
  <c r="DJ824" i="4"/>
  <c r="DJ825" i="4"/>
  <c r="DJ826" i="4"/>
  <c r="DJ827" i="4"/>
  <c r="DJ828" i="4"/>
  <c r="DJ829" i="4"/>
  <c r="DJ830" i="4"/>
  <c r="DJ831" i="4"/>
  <c r="DJ832" i="4"/>
  <c r="DJ833" i="4"/>
  <c r="DJ834" i="4"/>
  <c r="DJ835" i="4"/>
  <c r="DJ836" i="4"/>
  <c r="DJ837" i="4"/>
  <c r="DJ838" i="4"/>
  <c r="DJ839" i="4"/>
  <c r="DJ840" i="4"/>
  <c r="DJ841" i="4"/>
  <c r="DJ842" i="4"/>
  <c r="DJ843" i="4"/>
  <c r="DJ844" i="4"/>
  <c r="DJ845" i="4"/>
  <c r="DJ846" i="4"/>
  <c r="DJ847" i="4"/>
  <c r="DJ848" i="4"/>
  <c r="DJ849" i="4"/>
  <c r="DJ850" i="4"/>
  <c r="DJ851" i="4"/>
  <c r="DJ852" i="4"/>
  <c r="DJ853" i="4"/>
  <c r="DJ854" i="4"/>
  <c r="DJ855" i="4"/>
  <c r="DJ856" i="4"/>
  <c r="DJ857" i="4"/>
  <c r="DJ858" i="4"/>
  <c r="DJ859" i="4"/>
  <c r="DJ860" i="4"/>
  <c r="DJ861" i="4"/>
  <c r="DJ862" i="4"/>
  <c r="DJ863" i="4"/>
  <c r="DJ864" i="4"/>
  <c r="DJ865" i="4"/>
  <c r="DJ866" i="4"/>
  <c r="DJ867" i="4"/>
  <c r="DJ868" i="4"/>
  <c r="DJ869" i="4"/>
  <c r="DJ870" i="4"/>
  <c r="DJ871" i="4"/>
  <c r="DJ872" i="4"/>
  <c r="DJ873" i="4"/>
  <c r="DJ874" i="4"/>
  <c r="DJ875" i="4"/>
  <c r="DJ876" i="4"/>
  <c r="DJ877" i="4"/>
  <c r="DJ878" i="4"/>
  <c r="DJ879" i="4"/>
  <c r="DJ880" i="4"/>
  <c r="DJ881" i="4"/>
  <c r="DJ882" i="4"/>
  <c r="DJ883" i="4"/>
  <c r="DJ884" i="4"/>
  <c r="DJ885" i="4"/>
  <c r="DJ886" i="4"/>
  <c r="DJ887" i="4"/>
  <c r="DJ888" i="4"/>
  <c r="DJ889" i="4"/>
  <c r="DJ890" i="4"/>
  <c r="DJ891" i="4"/>
  <c r="DJ892" i="4"/>
  <c r="DJ893" i="4"/>
  <c r="DJ894" i="4"/>
  <c r="DJ895" i="4"/>
  <c r="DJ896" i="4"/>
  <c r="DJ897" i="4"/>
  <c r="DJ898" i="4"/>
  <c r="DJ899" i="4"/>
  <c r="DJ900" i="4"/>
  <c r="DJ901" i="4"/>
  <c r="DJ902" i="4"/>
  <c r="DJ903" i="4"/>
  <c r="DJ904" i="4"/>
  <c r="DJ905" i="4"/>
  <c r="DJ906" i="4"/>
  <c r="DJ907" i="4"/>
  <c r="DJ908" i="4"/>
  <c r="DJ909" i="4"/>
  <c r="DJ910" i="4"/>
  <c r="DJ911" i="4"/>
  <c r="DJ912" i="4"/>
  <c r="DJ913" i="4"/>
  <c r="DJ914" i="4"/>
  <c r="DJ915" i="4"/>
  <c r="DJ916" i="4"/>
  <c r="DJ917" i="4"/>
  <c r="DJ918" i="4"/>
  <c r="DJ919" i="4"/>
  <c r="DJ920" i="4"/>
  <c r="DJ921" i="4"/>
  <c r="DJ922" i="4"/>
  <c r="DJ923" i="4"/>
  <c r="DJ924" i="4"/>
  <c r="DJ925" i="4"/>
  <c r="DJ926" i="4"/>
  <c r="DJ927" i="4"/>
  <c r="DJ928" i="4"/>
  <c r="DJ929" i="4"/>
  <c r="DJ930" i="4"/>
  <c r="DJ931" i="4"/>
  <c r="DJ932" i="4"/>
  <c r="DJ933" i="4"/>
  <c r="DJ934" i="4"/>
  <c r="DJ935" i="4"/>
  <c r="DJ936" i="4"/>
  <c r="DJ937" i="4"/>
  <c r="DJ938" i="4"/>
  <c r="DJ939" i="4"/>
  <c r="DJ940" i="4"/>
  <c r="DJ941" i="4"/>
  <c r="DJ942" i="4"/>
  <c r="DJ943" i="4"/>
  <c r="DJ944" i="4"/>
  <c r="DJ945" i="4"/>
  <c r="DJ946" i="4"/>
  <c r="DJ947" i="4"/>
  <c r="DJ948" i="4"/>
  <c r="DJ949" i="4"/>
  <c r="DJ950" i="4"/>
  <c r="DJ951" i="4"/>
  <c r="DJ952" i="4"/>
  <c r="DJ953" i="4"/>
  <c r="DJ954" i="4"/>
  <c r="DJ955" i="4"/>
  <c r="DJ956" i="4"/>
  <c r="DJ957" i="4"/>
  <c r="DJ958" i="4"/>
  <c r="DJ959" i="4"/>
  <c r="DJ960" i="4"/>
  <c r="DJ961" i="4"/>
  <c r="DJ962" i="4"/>
  <c r="DJ963" i="4"/>
  <c r="DJ964" i="4"/>
  <c r="DJ965" i="4"/>
  <c r="DJ966" i="4"/>
  <c r="DJ967" i="4"/>
  <c r="DJ968" i="4"/>
  <c r="DJ969" i="4"/>
  <c r="DJ970" i="4"/>
  <c r="DJ971" i="4"/>
  <c r="DJ972" i="4"/>
  <c r="DJ973" i="4"/>
  <c r="DJ974" i="4"/>
  <c r="DJ975" i="4"/>
  <c r="DJ976" i="4"/>
  <c r="DJ977" i="4"/>
  <c r="DJ978" i="4"/>
  <c r="DJ979" i="4"/>
  <c r="DJ980" i="4"/>
  <c r="DJ981" i="4"/>
  <c r="DJ982" i="4"/>
  <c r="DJ983" i="4"/>
  <c r="DJ984" i="4"/>
  <c r="DJ985" i="4"/>
  <c r="DJ986" i="4"/>
  <c r="DJ987" i="4"/>
  <c r="DJ988" i="4"/>
  <c r="DJ989" i="4"/>
  <c r="DJ990" i="4"/>
  <c r="DJ991" i="4"/>
  <c r="DJ992" i="4"/>
  <c r="DJ993" i="4"/>
  <c r="DJ994" i="4"/>
  <c r="DJ995" i="4"/>
  <c r="DJ996" i="4"/>
  <c r="DJ997" i="4"/>
  <c r="DJ998" i="4"/>
  <c r="DJ999" i="4"/>
  <c r="DJ1000" i="4"/>
  <c r="DJ1001" i="4"/>
  <c r="DJ1002" i="4"/>
  <c r="DJ1003" i="4"/>
  <c r="DJ1004" i="4"/>
  <c r="DJ1005" i="4"/>
  <c r="DJ1006" i="4"/>
  <c r="DJ1007" i="4"/>
  <c r="DJ1008" i="4"/>
  <c r="DJ1009" i="4"/>
  <c r="DJ1010" i="4"/>
  <c r="DJ1011" i="4"/>
  <c r="DJ1012" i="4"/>
  <c r="DJ1013" i="4"/>
  <c r="DJ1014" i="4"/>
  <c r="DJ1015" i="4"/>
  <c r="DJ1016" i="4"/>
  <c r="DJ1017" i="4"/>
  <c r="DJ1018" i="4"/>
  <c r="DJ1019" i="4"/>
  <c r="DJ1020" i="4"/>
  <c r="DJ1021" i="4"/>
  <c r="DJ1022" i="4"/>
  <c r="DJ1023" i="4"/>
  <c r="DJ1024" i="4"/>
  <c r="DJ1025" i="4"/>
  <c r="DJ1026" i="4"/>
  <c r="DJ1027" i="4"/>
  <c r="DJ1028" i="4"/>
  <c r="DJ1029" i="4"/>
  <c r="DJ1030" i="4"/>
  <c r="DJ1031" i="4"/>
  <c r="DJ1032" i="4"/>
  <c r="DJ1033" i="4"/>
  <c r="DJ1034" i="4"/>
  <c r="DJ1035" i="4"/>
  <c r="DJ1036" i="4"/>
  <c r="DJ1037" i="4"/>
  <c r="DJ1038" i="4"/>
  <c r="DJ1039" i="4"/>
  <c r="DJ1040" i="4"/>
  <c r="DJ1041" i="4"/>
  <c r="DJ1042" i="4"/>
  <c r="DJ1043" i="4"/>
  <c r="DJ1044" i="4"/>
  <c r="DJ1045" i="4"/>
  <c r="DJ1046" i="4"/>
  <c r="DJ1047" i="4"/>
  <c r="DJ1048" i="4"/>
  <c r="DJ1049" i="4"/>
  <c r="DJ1050" i="4"/>
  <c r="DJ1051" i="4"/>
  <c r="DJ1052" i="4"/>
  <c r="DJ1053" i="4"/>
  <c r="DJ1054" i="4"/>
  <c r="DJ1055" i="4"/>
  <c r="DJ1056" i="4"/>
  <c r="DJ1057" i="4"/>
  <c r="DJ1058" i="4"/>
  <c r="DJ1059" i="4"/>
  <c r="DJ1060" i="4"/>
  <c r="DJ1061" i="4"/>
  <c r="DJ1062" i="4"/>
  <c r="DJ1063" i="4"/>
  <c r="DJ1064" i="4"/>
  <c r="DJ1065" i="4"/>
  <c r="DJ1066" i="4"/>
  <c r="DJ1067" i="4"/>
  <c r="DJ1068" i="4"/>
  <c r="DJ1069" i="4"/>
  <c r="DJ1070" i="4"/>
  <c r="DJ1071" i="4"/>
  <c r="DJ1072" i="4"/>
  <c r="DJ1073" i="4"/>
  <c r="DJ1074" i="4"/>
  <c r="DJ1075" i="4"/>
  <c r="DJ1076" i="4"/>
  <c r="DJ1077" i="4"/>
  <c r="DJ1078" i="4"/>
  <c r="DJ1079" i="4"/>
  <c r="DJ1080" i="4"/>
  <c r="DJ1081" i="4"/>
  <c r="DJ1082" i="4"/>
  <c r="DJ1083" i="4"/>
  <c r="DJ1084" i="4"/>
  <c r="DJ1085" i="4"/>
  <c r="DJ1086" i="4"/>
  <c r="DJ1087" i="4"/>
  <c r="DJ1088" i="4"/>
  <c r="DJ1089" i="4"/>
  <c r="DJ1090" i="4"/>
  <c r="DJ1091" i="4"/>
  <c r="DJ1092" i="4"/>
  <c r="DJ1093" i="4"/>
  <c r="DJ1094" i="4"/>
  <c r="DJ1095" i="4"/>
  <c r="DJ1096" i="4"/>
  <c r="DJ1097" i="4"/>
  <c r="DJ1098" i="4"/>
  <c r="DJ1099" i="4"/>
  <c r="DJ1100" i="4"/>
  <c r="DJ1101" i="4"/>
  <c r="DJ1102" i="4"/>
  <c r="DJ1103" i="4"/>
  <c r="DJ1104" i="4"/>
  <c r="DJ1105" i="4"/>
  <c r="DJ1106" i="4"/>
  <c r="DJ1107" i="4"/>
  <c r="DJ1108" i="4"/>
  <c r="DJ1109" i="4"/>
  <c r="DJ1110" i="4"/>
  <c r="DJ1111" i="4"/>
  <c r="DJ1112" i="4"/>
  <c r="DJ1113" i="4"/>
  <c r="DJ1114" i="4"/>
  <c r="DJ1115" i="4"/>
  <c r="DJ1116" i="4"/>
  <c r="DJ1117" i="4"/>
  <c r="DJ1118" i="4"/>
  <c r="DJ1119" i="4"/>
  <c r="DJ1120" i="4"/>
  <c r="DJ1121" i="4"/>
  <c r="DJ1122" i="4"/>
  <c r="DJ1123" i="4"/>
  <c r="DJ1124" i="4"/>
  <c r="DJ1125" i="4"/>
  <c r="DJ1126" i="4"/>
  <c r="DJ1127" i="4"/>
  <c r="DJ1128" i="4"/>
  <c r="DJ1129" i="4"/>
  <c r="DJ1130" i="4"/>
  <c r="DJ1131" i="4"/>
  <c r="DJ1132" i="4"/>
  <c r="DJ1133" i="4"/>
  <c r="DJ1134" i="4"/>
  <c r="DJ1135" i="4"/>
  <c r="DJ1136" i="4"/>
  <c r="DJ1137" i="4"/>
  <c r="DJ1138" i="4"/>
  <c r="DJ1139" i="4"/>
  <c r="DJ1140" i="4"/>
  <c r="DJ1141" i="4"/>
  <c r="DJ1142" i="4"/>
  <c r="DJ1143" i="4"/>
  <c r="DJ1144" i="4"/>
  <c r="DJ1145" i="4"/>
  <c r="DJ1146" i="4"/>
  <c r="DJ1147" i="4"/>
  <c r="DJ1148" i="4"/>
  <c r="DJ1149" i="4"/>
  <c r="DJ1150" i="4"/>
  <c r="DJ1151" i="4"/>
  <c r="DJ1152" i="4"/>
  <c r="DJ1153" i="4"/>
  <c r="DJ1154" i="4"/>
  <c r="DJ1155" i="4"/>
  <c r="DJ1156" i="4"/>
  <c r="DJ1157" i="4"/>
  <c r="DJ1158" i="4"/>
  <c r="DJ1159" i="4"/>
  <c r="DJ1160" i="4"/>
  <c r="DJ1161" i="4"/>
  <c r="DJ1162" i="4"/>
  <c r="DJ1163" i="4"/>
  <c r="DJ1164" i="4"/>
  <c r="DJ1165" i="4"/>
  <c r="DJ1166" i="4"/>
  <c r="DJ1167" i="4"/>
  <c r="DJ1168" i="4"/>
  <c r="DJ1169" i="4"/>
  <c r="DJ1170" i="4"/>
  <c r="DJ1171" i="4"/>
  <c r="DJ1172" i="4"/>
  <c r="DJ1173" i="4"/>
  <c r="DJ1174" i="4"/>
  <c r="DJ1175" i="4"/>
  <c r="DJ1176" i="4"/>
  <c r="DJ1177" i="4"/>
  <c r="DJ1178" i="4"/>
  <c r="DJ1179" i="4"/>
  <c r="DJ1180" i="4"/>
  <c r="DJ1181" i="4"/>
  <c r="DJ1182" i="4"/>
  <c r="DJ1183" i="4"/>
  <c r="DJ1184" i="4"/>
  <c r="DJ1185" i="4"/>
  <c r="DJ1186" i="4"/>
  <c r="DJ1187" i="4"/>
  <c r="DJ1188" i="4"/>
  <c r="DJ1189" i="4"/>
  <c r="DJ1190" i="4"/>
  <c r="DJ1191" i="4"/>
  <c r="DJ1192" i="4"/>
  <c r="DJ1193" i="4"/>
  <c r="DJ1194" i="4"/>
  <c r="DJ1195" i="4"/>
  <c r="DJ1196" i="4"/>
  <c r="DJ1197" i="4"/>
  <c r="DJ1198" i="4"/>
  <c r="DJ1199" i="4"/>
  <c r="DJ1200" i="4"/>
  <c r="DJ1201" i="4"/>
  <c r="DJ1202" i="4"/>
  <c r="DJ1203" i="4"/>
  <c r="DJ1204" i="4"/>
  <c r="DJ1205" i="4"/>
  <c r="DJ1206" i="4"/>
  <c r="DJ1207" i="4"/>
  <c r="DJ1208" i="4"/>
  <c r="DJ1209" i="4"/>
  <c r="DJ1210" i="4"/>
  <c r="DJ1211" i="4"/>
  <c r="DJ1212" i="4"/>
  <c r="DJ1213" i="4"/>
  <c r="DJ1214" i="4"/>
  <c r="DJ1215" i="4"/>
  <c r="DJ1216" i="4"/>
  <c r="DJ1217" i="4"/>
  <c r="DJ1218" i="4"/>
  <c r="DJ1219" i="4"/>
  <c r="DJ1220" i="4"/>
  <c r="DJ1221" i="4"/>
  <c r="DJ1222" i="4"/>
  <c r="DJ1223" i="4"/>
  <c r="DJ1224" i="4"/>
  <c r="DJ1225" i="4"/>
  <c r="DJ1226" i="4"/>
  <c r="DJ1227" i="4"/>
  <c r="DJ1228" i="4"/>
  <c r="DJ1229" i="4"/>
  <c r="DJ1230" i="4"/>
  <c r="DJ1231" i="4"/>
  <c r="DJ1232" i="4"/>
  <c r="DJ1233" i="4"/>
  <c r="DJ1234" i="4"/>
  <c r="DJ1235" i="4"/>
  <c r="DJ1236" i="4"/>
  <c r="DJ1237" i="4"/>
  <c r="DJ1238" i="4"/>
  <c r="DJ1239" i="4"/>
  <c r="DJ1240" i="4"/>
  <c r="DJ1241" i="4"/>
  <c r="DJ1242" i="4"/>
  <c r="DJ1243" i="4"/>
  <c r="DJ1244" i="4"/>
  <c r="DJ1245" i="4"/>
  <c r="DJ1246" i="4"/>
  <c r="DJ1247" i="4"/>
  <c r="DJ1248" i="4"/>
  <c r="DJ1249" i="4"/>
  <c r="DJ1250" i="4"/>
  <c r="DJ1251" i="4"/>
  <c r="DJ1252" i="4"/>
  <c r="DJ1253" i="4"/>
  <c r="DJ1254" i="4"/>
  <c r="DJ1255" i="4"/>
  <c r="DJ1256" i="4"/>
  <c r="DJ1257" i="4"/>
  <c r="DJ1258" i="4"/>
  <c r="DJ1259" i="4"/>
  <c r="DJ1260" i="4"/>
  <c r="DJ1261" i="4"/>
  <c r="DJ1262" i="4"/>
  <c r="DJ1263" i="4"/>
  <c r="DJ1264" i="4"/>
  <c r="DJ1265" i="4"/>
  <c r="DJ1266" i="4"/>
  <c r="DJ1267" i="4"/>
  <c r="DJ1268" i="4"/>
  <c r="DJ1269" i="4"/>
  <c r="DJ1270" i="4"/>
  <c r="DJ1271" i="4"/>
  <c r="DJ1272" i="4"/>
  <c r="DJ1273" i="4"/>
  <c r="DJ1274" i="4"/>
  <c r="DJ1275" i="4"/>
  <c r="DJ1276" i="4"/>
  <c r="DJ1277" i="4"/>
  <c r="DJ1278" i="4"/>
  <c r="DJ1279" i="4"/>
  <c r="DJ1280" i="4"/>
  <c r="DJ1281" i="4"/>
  <c r="DJ1282" i="4"/>
  <c r="DJ1283" i="4"/>
  <c r="DJ1284" i="4"/>
  <c r="DJ1285" i="4"/>
  <c r="DJ1286" i="4"/>
  <c r="DJ1287" i="4"/>
  <c r="DJ1288" i="4"/>
  <c r="DJ1289" i="4"/>
  <c r="DJ1290" i="4"/>
  <c r="DJ1291" i="4"/>
  <c r="DJ1292" i="4"/>
  <c r="DJ1293" i="4"/>
  <c r="DJ1294" i="4"/>
  <c r="DJ1295" i="4"/>
  <c r="DJ1296" i="4"/>
  <c r="DJ1297" i="4"/>
  <c r="DJ1298" i="4"/>
  <c r="DJ1299" i="4"/>
  <c r="DJ1300" i="4"/>
  <c r="DJ1301" i="4"/>
  <c r="DJ1302" i="4"/>
  <c r="DJ1303" i="4"/>
  <c r="DJ1304" i="4"/>
  <c r="DJ1305" i="4"/>
  <c r="DJ1306" i="4"/>
  <c r="DJ1307" i="4"/>
  <c r="DJ1308" i="4"/>
  <c r="DJ1309" i="4"/>
  <c r="DJ1310" i="4"/>
  <c r="DJ1311" i="4"/>
  <c r="DJ1312" i="4"/>
  <c r="DJ1313" i="4"/>
  <c r="DJ1314" i="4"/>
  <c r="DJ1315" i="4"/>
  <c r="DJ1316" i="4"/>
  <c r="DJ1317" i="4"/>
  <c r="DJ1318" i="4"/>
  <c r="DJ1319" i="4"/>
  <c r="DJ1320" i="4"/>
  <c r="DJ1321" i="4"/>
  <c r="DJ1322" i="4"/>
  <c r="DJ1323" i="4"/>
  <c r="DJ1324" i="4"/>
  <c r="DJ1325" i="4"/>
  <c r="DJ1326" i="4"/>
  <c r="DJ1327" i="4"/>
  <c r="DJ1328" i="4"/>
  <c r="DJ1329" i="4"/>
  <c r="DJ1330" i="4"/>
  <c r="DJ1331" i="4"/>
  <c r="DJ1332" i="4"/>
  <c r="DJ1333" i="4"/>
  <c r="DJ1334" i="4"/>
  <c r="DJ1335" i="4"/>
  <c r="DJ1336" i="4"/>
  <c r="DJ1337" i="4"/>
  <c r="DJ1338" i="4"/>
  <c r="DJ1339" i="4"/>
  <c r="DJ1340" i="4"/>
  <c r="DJ1341" i="4"/>
  <c r="DJ1342" i="4"/>
  <c r="DJ1343" i="4"/>
  <c r="DJ1344" i="4"/>
  <c r="DJ1345" i="4"/>
  <c r="DJ1346" i="4"/>
  <c r="DJ1347" i="4"/>
  <c r="DJ1348" i="4"/>
  <c r="DJ1349" i="4"/>
  <c r="DJ1350" i="4"/>
  <c r="DJ1351" i="4"/>
  <c r="DJ1352" i="4"/>
  <c r="DJ1353" i="4"/>
  <c r="DJ1354" i="4"/>
  <c r="DJ1355" i="4"/>
  <c r="DJ1356" i="4"/>
  <c r="DJ1357" i="4"/>
  <c r="DJ1358" i="4"/>
  <c r="DJ1359" i="4"/>
  <c r="DJ1360" i="4"/>
  <c r="DJ1361" i="4"/>
  <c r="DJ1362" i="4"/>
  <c r="DJ1363" i="4"/>
  <c r="DJ1364" i="4"/>
  <c r="DJ1365" i="4"/>
  <c r="DJ1366" i="4"/>
  <c r="DJ1367" i="4"/>
  <c r="DJ1368" i="4"/>
  <c r="DJ1369" i="4"/>
  <c r="DJ1370" i="4"/>
  <c r="DJ1371" i="4"/>
  <c r="DJ1372" i="4"/>
  <c r="DJ1373" i="4"/>
  <c r="DJ1374" i="4"/>
  <c r="DJ1375" i="4"/>
  <c r="DJ1376" i="4"/>
  <c r="DJ1377" i="4"/>
  <c r="DJ1378" i="4"/>
  <c r="DJ1379" i="4"/>
  <c r="DJ1380" i="4"/>
  <c r="DJ1381" i="4"/>
  <c r="DJ1382" i="4"/>
  <c r="DJ1383" i="4"/>
  <c r="DJ1384" i="4"/>
  <c r="DJ1385" i="4"/>
  <c r="DJ1386" i="4"/>
  <c r="DJ1387" i="4"/>
  <c r="DJ1388" i="4"/>
  <c r="DJ1389" i="4"/>
  <c r="DJ1390" i="4"/>
  <c r="DJ1391" i="4"/>
  <c r="DJ1392" i="4"/>
  <c r="DJ1393" i="4"/>
  <c r="DJ1394" i="4"/>
  <c r="DJ1395" i="4"/>
  <c r="DJ1396" i="4"/>
  <c r="DJ1397" i="4"/>
  <c r="DJ1398" i="4"/>
  <c r="DJ1399" i="4"/>
  <c r="DJ1400" i="4"/>
  <c r="DJ1401" i="4"/>
  <c r="DJ1402" i="4"/>
  <c r="DJ1403" i="4"/>
  <c r="DJ1404" i="4"/>
  <c r="DJ1405" i="4"/>
  <c r="DJ1406" i="4"/>
  <c r="DJ1407" i="4"/>
  <c r="DJ1408" i="4"/>
  <c r="DJ1409" i="4"/>
  <c r="DJ1410" i="4"/>
  <c r="DJ1411" i="4"/>
  <c r="DJ1412" i="4"/>
  <c r="DJ1413" i="4"/>
  <c r="DJ1414" i="4"/>
  <c r="DJ1415" i="4"/>
  <c r="DJ1416" i="4"/>
  <c r="DJ1417" i="4"/>
  <c r="DJ1418" i="4"/>
  <c r="DJ1419" i="4"/>
  <c r="DJ1420" i="4"/>
  <c r="DJ1421" i="4"/>
  <c r="DJ1422" i="4"/>
  <c r="DJ1423" i="4"/>
  <c r="DJ1424" i="4"/>
  <c r="DJ1425" i="4"/>
  <c r="DJ1426" i="4"/>
  <c r="DJ1427" i="4"/>
  <c r="DJ1428" i="4"/>
  <c r="DJ1429" i="4"/>
  <c r="DJ1430" i="4"/>
  <c r="DJ1431" i="4"/>
  <c r="DJ1432" i="4"/>
  <c r="DJ1433" i="4"/>
  <c r="DJ1434" i="4"/>
  <c r="DJ1435" i="4"/>
  <c r="DJ1436" i="4"/>
  <c r="DJ1437" i="4"/>
  <c r="DJ1438" i="4"/>
  <c r="DJ1439" i="4"/>
  <c r="DJ1440" i="4"/>
  <c r="DJ1441" i="4"/>
  <c r="DJ1442" i="4"/>
  <c r="DJ1443" i="4"/>
  <c r="DJ1444" i="4"/>
  <c r="DJ1445" i="4"/>
  <c r="DJ1446" i="4"/>
  <c r="DJ1447" i="4"/>
  <c r="DJ1448" i="4"/>
  <c r="DJ1449" i="4"/>
  <c r="DJ1450" i="4"/>
  <c r="DJ1451" i="4"/>
  <c r="DJ1452" i="4"/>
  <c r="DJ1453" i="4"/>
  <c r="DJ1454" i="4"/>
  <c r="DJ1455" i="4"/>
  <c r="DJ1456" i="4"/>
  <c r="DJ1457" i="4"/>
  <c r="DJ1458" i="4"/>
  <c r="DJ1459" i="4"/>
  <c r="DJ1460" i="4"/>
  <c r="DJ1461" i="4"/>
  <c r="DJ1462" i="4"/>
  <c r="DJ1463" i="4"/>
  <c r="DJ1464" i="4"/>
  <c r="DJ1465" i="4"/>
  <c r="DJ1466" i="4"/>
  <c r="DJ1467" i="4"/>
  <c r="DJ1468" i="4"/>
  <c r="DJ1469" i="4"/>
  <c r="DJ1470" i="4"/>
  <c r="DJ1471" i="4"/>
  <c r="DJ1472" i="4"/>
  <c r="DJ1473" i="4"/>
  <c r="DJ1474" i="4"/>
  <c r="DJ1475" i="4"/>
  <c r="DJ1476" i="4"/>
  <c r="DJ1477" i="4"/>
  <c r="DJ1478" i="4"/>
  <c r="DJ1479" i="4"/>
  <c r="DJ1480" i="4"/>
  <c r="DJ1481" i="4"/>
  <c r="DJ1482" i="4"/>
  <c r="DJ1483" i="4"/>
  <c r="DJ1484" i="4"/>
  <c r="DJ1485" i="4"/>
  <c r="DJ1486" i="4"/>
  <c r="DJ1487" i="4"/>
  <c r="DJ1488" i="4"/>
  <c r="DJ1489" i="4"/>
  <c r="DJ1490" i="4"/>
  <c r="DJ1491" i="4"/>
  <c r="DJ1492" i="4"/>
  <c r="DJ1493" i="4"/>
  <c r="DJ1494" i="4"/>
  <c r="DJ1495" i="4"/>
  <c r="DJ1496" i="4"/>
  <c r="DJ1497" i="4"/>
  <c r="DJ1498" i="4"/>
  <c r="DJ1499" i="4"/>
  <c r="DJ1500" i="4"/>
  <c r="DJ1501" i="4"/>
  <c r="DJ1502" i="4"/>
  <c r="DJ1503" i="4"/>
  <c r="DJ1504" i="4"/>
  <c r="DJ1505" i="4"/>
  <c r="DJ1506" i="4"/>
  <c r="DJ1507" i="4"/>
  <c r="DJ1508" i="4"/>
  <c r="DJ1509" i="4"/>
  <c r="DJ1510" i="4"/>
  <c r="DJ1511" i="4"/>
  <c r="DJ1512" i="4"/>
  <c r="DJ1513" i="4"/>
  <c r="DJ1514" i="4"/>
  <c r="DJ1515" i="4"/>
  <c r="DJ1516" i="4"/>
  <c r="DJ1517" i="4"/>
  <c r="DJ1518" i="4"/>
  <c r="DJ1519" i="4"/>
  <c r="DJ1520" i="4"/>
  <c r="DJ1521" i="4"/>
  <c r="DJ1522" i="4"/>
  <c r="DJ1523" i="4"/>
  <c r="DJ1524" i="4"/>
  <c r="DJ1525" i="4"/>
  <c r="DJ1526" i="4"/>
  <c r="DJ1527" i="4"/>
  <c r="DJ1528" i="4"/>
  <c r="DJ1529" i="4"/>
  <c r="DJ1530" i="4"/>
  <c r="DJ1531" i="4"/>
  <c r="DJ1532" i="4"/>
  <c r="DJ1533" i="4"/>
  <c r="DJ1534" i="4"/>
  <c r="DJ1535" i="4"/>
  <c r="DJ1536" i="4"/>
  <c r="DJ1537" i="4"/>
  <c r="DJ1538" i="4"/>
  <c r="DJ1539" i="4"/>
  <c r="DJ1540" i="4"/>
  <c r="DJ1541" i="4"/>
  <c r="DJ1542" i="4"/>
  <c r="DJ1543" i="4"/>
  <c r="DJ1544" i="4"/>
  <c r="DJ1545" i="4"/>
  <c r="DJ1546" i="4"/>
  <c r="DJ1547" i="4"/>
  <c r="DJ1548" i="4"/>
  <c r="DJ1549" i="4"/>
  <c r="DJ1550" i="4"/>
  <c r="DJ1551" i="4"/>
  <c r="DJ1552" i="4"/>
  <c r="DJ1553" i="4"/>
  <c r="DJ1554" i="4"/>
  <c r="DJ1555" i="4"/>
  <c r="DJ1556" i="4"/>
  <c r="DJ1557" i="4"/>
  <c r="DJ1558" i="4"/>
  <c r="DJ1559" i="4"/>
  <c r="DJ1560" i="4"/>
  <c r="DJ1561" i="4"/>
  <c r="DJ1562" i="4"/>
  <c r="DJ1563" i="4"/>
  <c r="DJ1564" i="4"/>
  <c r="DJ1565" i="4"/>
  <c r="DJ1566" i="4"/>
  <c r="DJ1567" i="4"/>
  <c r="DJ1568" i="4"/>
  <c r="DJ1569" i="4"/>
  <c r="DJ1570" i="4"/>
  <c r="DJ1571" i="4"/>
  <c r="DJ1572" i="4"/>
  <c r="DJ1573" i="4"/>
  <c r="DJ1574" i="4"/>
  <c r="DJ1575" i="4"/>
  <c r="DJ1576" i="4"/>
  <c r="DJ1577" i="4"/>
  <c r="DJ1578" i="4"/>
  <c r="DJ1579" i="4"/>
  <c r="DJ1580" i="4"/>
  <c r="DJ1581" i="4"/>
  <c r="DJ1582" i="4"/>
  <c r="DJ1583" i="4"/>
  <c r="DJ1584" i="4"/>
  <c r="DJ1585" i="4"/>
  <c r="DJ1586" i="4"/>
  <c r="DJ1587" i="4"/>
  <c r="DJ1588" i="4"/>
  <c r="DJ1589" i="4"/>
  <c r="DJ1590" i="4"/>
  <c r="DJ1591" i="4"/>
  <c r="DJ1592" i="4"/>
  <c r="DJ1593" i="4"/>
  <c r="DJ1594" i="4"/>
  <c r="DJ1595" i="4"/>
  <c r="DJ1596" i="4"/>
  <c r="DJ1597" i="4"/>
  <c r="DJ1598" i="4"/>
  <c r="DJ1599" i="4"/>
  <c r="DJ1600" i="4"/>
  <c r="DJ1601" i="4"/>
  <c r="DJ1602" i="4"/>
  <c r="DJ1603" i="4"/>
  <c r="DJ1604" i="4"/>
  <c r="DJ1605" i="4"/>
  <c r="DJ1606" i="4"/>
  <c r="DJ1607" i="4"/>
  <c r="DJ1608" i="4"/>
  <c r="DJ1609" i="4"/>
  <c r="DJ1610" i="4"/>
  <c r="DJ1611" i="4"/>
  <c r="DJ1612" i="4"/>
  <c r="DJ1613" i="4"/>
  <c r="DJ1614" i="4"/>
  <c r="DJ1615" i="4"/>
  <c r="DJ1616" i="4"/>
  <c r="DJ1617" i="4"/>
  <c r="DJ1618" i="4"/>
  <c r="DJ1619" i="4"/>
  <c r="DJ1620" i="4"/>
  <c r="DJ1621" i="4"/>
  <c r="DJ1622" i="4"/>
  <c r="DJ1623" i="4"/>
  <c r="DJ1624" i="4"/>
  <c r="DJ1625" i="4"/>
  <c r="DJ1626" i="4"/>
  <c r="DJ1627" i="4"/>
  <c r="DJ1628" i="4"/>
  <c r="DJ1629" i="4"/>
  <c r="DJ1630" i="4"/>
  <c r="DJ1631" i="4"/>
  <c r="DJ1632" i="4"/>
  <c r="DJ1633" i="4"/>
  <c r="DJ1634" i="4"/>
  <c r="DJ1635" i="4"/>
  <c r="DJ1636" i="4"/>
  <c r="DJ1637" i="4"/>
  <c r="DJ1638" i="4"/>
  <c r="DJ1639" i="4"/>
  <c r="DJ1640" i="4"/>
  <c r="DJ1641" i="4"/>
  <c r="DJ1642" i="4"/>
  <c r="DJ1643" i="4"/>
  <c r="DJ1644" i="4"/>
  <c r="DJ1645" i="4"/>
  <c r="DJ1646" i="4"/>
  <c r="DJ1647" i="4"/>
  <c r="DJ1648" i="4"/>
  <c r="DJ1649" i="4"/>
  <c r="DJ1650" i="4"/>
  <c r="DJ1651" i="4"/>
  <c r="DJ1652" i="4"/>
  <c r="DJ1653" i="4"/>
  <c r="DJ1654" i="4"/>
  <c r="DJ1655" i="4"/>
  <c r="DJ1656" i="4"/>
  <c r="DJ1657" i="4"/>
  <c r="DJ1658" i="4"/>
  <c r="DJ1659" i="4"/>
  <c r="DJ1660" i="4"/>
  <c r="DJ1661" i="4"/>
  <c r="DJ1662" i="4"/>
  <c r="DJ1663" i="4"/>
  <c r="DJ1664" i="4"/>
  <c r="DJ1665" i="4"/>
  <c r="DJ1666" i="4"/>
  <c r="DJ1667" i="4"/>
  <c r="DJ1668" i="4"/>
  <c r="DJ1669" i="4"/>
  <c r="DJ1670" i="4"/>
  <c r="DJ1671" i="4"/>
  <c r="DJ1672" i="4"/>
  <c r="DJ1673" i="4"/>
  <c r="DJ1674" i="4"/>
  <c r="DJ1675" i="4"/>
  <c r="DJ1676" i="4"/>
  <c r="DJ1677" i="4"/>
  <c r="DJ1678" i="4"/>
  <c r="DJ1679" i="4"/>
  <c r="DJ1680" i="4"/>
  <c r="DJ1681" i="4"/>
  <c r="DJ1682" i="4"/>
  <c r="DJ1683" i="4"/>
  <c r="DJ1684" i="4"/>
  <c r="DJ1685" i="4"/>
  <c r="DJ1686" i="4"/>
  <c r="DJ1687" i="4"/>
  <c r="DJ1688" i="4"/>
  <c r="DJ1689" i="4"/>
  <c r="DJ1690" i="4"/>
  <c r="DJ1691" i="4"/>
  <c r="DJ1692" i="4"/>
  <c r="DJ1693" i="4"/>
  <c r="DJ1694" i="4"/>
  <c r="DJ1695" i="4"/>
  <c r="DJ1696" i="4"/>
  <c r="DJ1697" i="4"/>
  <c r="DJ1698" i="4"/>
  <c r="DJ1699" i="4"/>
  <c r="DJ1700" i="4"/>
  <c r="DJ1701" i="4"/>
  <c r="DJ1702" i="4"/>
  <c r="DJ1703" i="4"/>
  <c r="DJ1704" i="4"/>
  <c r="DJ1705" i="4"/>
  <c r="DJ1706" i="4"/>
  <c r="DJ1707" i="4"/>
  <c r="DJ1708" i="4"/>
  <c r="DJ1709" i="4"/>
  <c r="DJ1710" i="4"/>
  <c r="DJ1711" i="4"/>
  <c r="DJ1712" i="4"/>
  <c r="DJ1713" i="4"/>
  <c r="DJ1714" i="4"/>
  <c r="DJ1715" i="4"/>
  <c r="DJ1716" i="4"/>
  <c r="DJ1717" i="4"/>
  <c r="DJ1718" i="4"/>
  <c r="DJ1719" i="4"/>
  <c r="DJ1720" i="4"/>
  <c r="DJ1721" i="4"/>
  <c r="DJ1722" i="4"/>
  <c r="DJ1723" i="4"/>
  <c r="DJ1724" i="4"/>
  <c r="DJ1725" i="4"/>
  <c r="DJ1726" i="4"/>
  <c r="DJ1727" i="4"/>
  <c r="DJ1728" i="4"/>
  <c r="DJ1729" i="4"/>
  <c r="DJ1730" i="4"/>
  <c r="DJ1731" i="4"/>
  <c r="DJ1732" i="4"/>
  <c r="DJ1733" i="4"/>
  <c r="DJ1734" i="4"/>
  <c r="DJ1735" i="4"/>
  <c r="DJ1736" i="4"/>
  <c r="DJ1737" i="4"/>
  <c r="DJ1738" i="4"/>
  <c r="DJ1739" i="4"/>
  <c r="DJ1740" i="4"/>
  <c r="DJ1741" i="4"/>
  <c r="DJ1742" i="4"/>
  <c r="DJ1743" i="4"/>
  <c r="DJ1744" i="4"/>
  <c r="DJ1745" i="4"/>
  <c r="DJ1746" i="4"/>
  <c r="DJ1747" i="4"/>
  <c r="DJ1748" i="4"/>
  <c r="DJ1749" i="4"/>
  <c r="DJ1750" i="4"/>
  <c r="DJ1751" i="4"/>
  <c r="DJ1752" i="4"/>
  <c r="DJ1753" i="4"/>
  <c r="DJ1754" i="4"/>
  <c r="DJ1755" i="4"/>
  <c r="DJ1756" i="4"/>
  <c r="DJ1757" i="4"/>
  <c r="DJ1758" i="4"/>
  <c r="DJ1759" i="4"/>
  <c r="DJ1760" i="4"/>
  <c r="DJ1761" i="4"/>
  <c r="DJ1762" i="4"/>
  <c r="DJ1763" i="4"/>
  <c r="DJ1764" i="4"/>
  <c r="DJ1765" i="4"/>
  <c r="DJ1766" i="4"/>
  <c r="DJ1767" i="4"/>
  <c r="DJ1768" i="4"/>
  <c r="DJ1769" i="4"/>
  <c r="DJ1770" i="4"/>
  <c r="DJ1771" i="4"/>
  <c r="DJ1772" i="4"/>
  <c r="DJ1773" i="4"/>
  <c r="DJ1774" i="4"/>
  <c r="DJ1775" i="4"/>
  <c r="DJ1776" i="4"/>
  <c r="DJ1777" i="4"/>
  <c r="DJ1778" i="4"/>
  <c r="DJ1779" i="4"/>
  <c r="DJ1780" i="4"/>
  <c r="DJ1781" i="4"/>
  <c r="DJ1782" i="4"/>
  <c r="DJ1783" i="4"/>
  <c r="DJ1784" i="4"/>
  <c r="DJ1785" i="4"/>
  <c r="DJ1786" i="4"/>
  <c r="DJ1787" i="4"/>
  <c r="DJ1788" i="4"/>
  <c r="DJ1789" i="4"/>
  <c r="DJ1790" i="4"/>
  <c r="DJ1791" i="4"/>
  <c r="DJ1792" i="4"/>
  <c r="DJ1793" i="4"/>
  <c r="DJ1794" i="4"/>
  <c r="DJ1795" i="4"/>
  <c r="DJ1796" i="4"/>
  <c r="DJ1797" i="4"/>
  <c r="DJ1798" i="4"/>
  <c r="DJ1799" i="4"/>
  <c r="DJ1800" i="4"/>
  <c r="DJ1801" i="4"/>
  <c r="DJ1802" i="4"/>
  <c r="DJ1803" i="4"/>
  <c r="DJ1804" i="4"/>
  <c r="DJ1805" i="4"/>
  <c r="DJ1806" i="4"/>
  <c r="DJ1807" i="4"/>
  <c r="DJ1808" i="4"/>
  <c r="DJ1809" i="4"/>
  <c r="DJ1810" i="4"/>
  <c r="DJ1811" i="4"/>
  <c r="DJ1812" i="4"/>
  <c r="DJ1813" i="4"/>
  <c r="DJ1814" i="4"/>
  <c r="DJ1815" i="4"/>
  <c r="DJ1816" i="4"/>
  <c r="DJ1817" i="4"/>
  <c r="DJ1818" i="4"/>
  <c r="DJ1819" i="4"/>
  <c r="DJ1820" i="4"/>
  <c r="DJ1821" i="4"/>
  <c r="DJ1822" i="4"/>
  <c r="DJ1823" i="4"/>
  <c r="DJ1824" i="4"/>
  <c r="DJ1825" i="4"/>
  <c r="DJ1826" i="4"/>
  <c r="DJ1827" i="4"/>
  <c r="DJ1828" i="4"/>
  <c r="DJ1829" i="4"/>
  <c r="DJ1830" i="4"/>
  <c r="DJ1831" i="4"/>
  <c r="DJ1832" i="4"/>
  <c r="DJ1833" i="4"/>
  <c r="DJ1834" i="4"/>
  <c r="DJ1835" i="4"/>
  <c r="DJ1836" i="4"/>
  <c r="DJ1837" i="4"/>
  <c r="DJ1838" i="4"/>
  <c r="DJ1839" i="4"/>
  <c r="DJ1840" i="4"/>
  <c r="DJ1841" i="4"/>
  <c r="DJ1842" i="4"/>
  <c r="DJ1843" i="4"/>
  <c r="DJ1844" i="4"/>
  <c r="DJ1845" i="4"/>
  <c r="DJ1846" i="4"/>
  <c r="DJ1847" i="4"/>
  <c r="DJ1848" i="4"/>
  <c r="DJ1849" i="4"/>
  <c r="DJ1850" i="4"/>
  <c r="DJ1851" i="4"/>
  <c r="DJ1852" i="4"/>
  <c r="DJ1853" i="4"/>
  <c r="DJ1854" i="4"/>
  <c r="DJ1855" i="4"/>
  <c r="DJ1856" i="4"/>
  <c r="DJ1857" i="4"/>
  <c r="DJ1858" i="4"/>
  <c r="DJ1859" i="4"/>
  <c r="DJ1860" i="4"/>
  <c r="DJ1861" i="4"/>
  <c r="DJ1862" i="4"/>
  <c r="DJ1863" i="4"/>
  <c r="DJ1864" i="4"/>
  <c r="DJ1865" i="4"/>
  <c r="DJ1866" i="4"/>
  <c r="DJ1867" i="4"/>
  <c r="DJ1868" i="4"/>
  <c r="DJ1869" i="4"/>
  <c r="DJ1870" i="4"/>
  <c r="DJ1871" i="4"/>
  <c r="DJ1872" i="4"/>
  <c r="DJ1873" i="4"/>
  <c r="DJ1874" i="4"/>
  <c r="DJ1875" i="4"/>
  <c r="DJ1876" i="4"/>
  <c r="DJ1877" i="4"/>
  <c r="DJ1878" i="4"/>
  <c r="DJ1879" i="4"/>
  <c r="DJ1880" i="4"/>
  <c r="DJ1881" i="4"/>
  <c r="DJ1882" i="4"/>
  <c r="DJ1883" i="4"/>
  <c r="DJ1884" i="4"/>
  <c r="DJ1885" i="4"/>
  <c r="DJ1886" i="4"/>
  <c r="DJ1887" i="4"/>
  <c r="DJ1888" i="4"/>
  <c r="DJ1889" i="4"/>
  <c r="DJ1890" i="4"/>
  <c r="DJ1891" i="4"/>
  <c r="DJ1892" i="4"/>
  <c r="DJ1893" i="4"/>
  <c r="DJ1894" i="4"/>
  <c r="DJ1895" i="4"/>
  <c r="DJ1896" i="4"/>
  <c r="DJ1897" i="4"/>
  <c r="DJ1898" i="4"/>
  <c r="DJ1899" i="4"/>
  <c r="DJ1900" i="4"/>
  <c r="DJ1901" i="4"/>
  <c r="DJ1902" i="4"/>
  <c r="DJ1903" i="4"/>
  <c r="DJ1904" i="4"/>
  <c r="DJ1905" i="4"/>
  <c r="DJ1906" i="4"/>
  <c r="DJ1907" i="4"/>
  <c r="DJ1908" i="4"/>
  <c r="DJ1909" i="4"/>
  <c r="DJ1910" i="4"/>
  <c r="DJ1911" i="4"/>
  <c r="DJ1912" i="4"/>
  <c r="DJ1913" i="4"/>
  <c r="DJ1914" i="4"/>
  <c r="DJ1915" i="4"/>
  <c r="DJ1916" i="4"/>
  <c r="DJ1917" i="4"/>
  <c r="DJ1918" i="4"/>
  <c r="DJ1919" i="4"/>
  <c r="DJ1920" i="4"/>
  <c r="DJ1921" i="4"/>
  <c r="DJ1922" i="4"/>
  <c r="DJ1923" i="4"/>
  <c r="DJ1924" i="4"/>
  <c r="DJ1925" i="4"/>
  <c r="DJ1926" i="4"/>
  <c r="DJ1927" i="4"/>
  <c r="DJ1928" i="4"/>
  <c r="DJ1929" i="4"/>
  <c r="DJ1930" i="4"/>
  <c r="DJ1931" i="4"/>
  <c r="DJ1932" i="4"/>
  <c r="DJ1933" i="4"/>
  <c r="DJ1934" i="4"/>
  <c r="DJ1935" i="4"/>
  <c r="DJ1936" i="4"/>
  <c r="DJ1937" i="4"/>
  <c r="DJ1938" i="4"/>
  <c r="DJ1939" i="4"/>
  <c r="DJ1940" i="4"/>
  <c r="DJ1941" i="4"/>
  <c r="DJ1942" i="4"/>
  <c r="DJ1943" i="4"/>
  <c r="DJ1944" i="4"/>
  <c r="DJ1945" i="4"/>
  <c r="DJ1946" i="4"/>
  <c r="DJ1947" i="4"/>
  <c r="DJ1948" i="4"/>
  <c r="DJ1949" i="4"/>
  <c r="DJ1950" i="4"/>
  <c r="DJ1951" i="4"/>
  <c r="DJ1952" i="4"/>
  <c r="DJ1953" i="4"/>
  <c r="DJ1954" i="4"/>
  <c r="DJ1955" i="4"/>
  <c r="DJ1956" i="4"/>
  <c r="DJ1957" i="4"/>
  <c r="DJ1958" i="4"/>
  <c r="DJ1959" i="4"/>
  <c r="DJ1960" i="4"/>
  <c r="DJ1961" i="4"/>
  <c r="DJ1962" i="4"/>
  <c r="DJ1963" i="4"/>
  <c r="DJ1964" i="4"/>
  <c r="DJ1965" i="4"/>
  <c r="DJ1966" i="4"/>
  <c r="DJ1967" i="4"/>
  <c r="DJ1968" i="4"/>
  <c r="DJ1969" i="4"/>
  <c r="DJ1970" i="4"/>
  <c r="DJ1971" i="4"/>
  <c r="DJ1972" i="4"/>
  <c r="DJ1973" i="4"/>
  <c r="DJ1974" i="4"/>
  <c r="DJ1975" i="4"/>
  <c r="DJ1976" i="4"/>
  <c r="DJ1977" i="4"/>
  <c r="DJ1978" i="4"/>
  <c r="DJ1979" i="4"/>
  <c r="DJ1980" i="4"/>
  <c r="DJ1981" i="4"/>
  <c r="DJ1982" i="4"/>
  <c r="DJ1983" i="4"/>
  <c r="DJ1984" i="4"/>
  <c r="DJ1985" i="4"/>
  <c r="DJ1986" i="4"/>
  <c r="DJ1987" i="4"/>
  <c r="DJ1988" i="4"/>
  <c r="DJ1989" i="4"/>
  <c r="DJ1990" i="4"/>
  <c r="DJ1991" i="4"/>
  <c r="DJ1992" i="4"/>
  <c r="DJ1993" i="4"/>
  <c r="C39" i="8"/>
  <c r="C42" i="8"/>
  <c r="C40" i="8"/>
  <c r="DX824" i="4"/>
  <c r="DX825" i="4"/>
  <c r="DX826" i="4"/>
  <c r="DX827" i="4"/>
  <c r="DX828" i="4"/>
  <c r="DX829" i="4"/>
  <c r="DX830" i="4"/>
  <c r="DX831" i="4"/>
  <c r="DX832" i="4"/>
  <c r="DX833" i="4"/>
  <c r="DX834" i="4"/>
  <c r="DX835" i="4"/>
  <c r="DX836" i="4"/>
  <c r="DX837" i="4"/>
  <c r="DX838" i="4"/>
  <c r="DX839" i="4"/>
  <c r="DX840" i="4"/>
  <c r="DX841" i="4"/>
  <c r="DX842" i="4"/>
  <c r="DX843" i="4"/>
  <c r="DX844" i="4"/>
  <c r="DX845" i="4"/>
  <c r="DX846" i="4"/>
  <c r="DX847" i="4"/>
  <c r="DX848" i="4"/>
  <c r="DX849" i="4"/>
  <c r="DX850" i="4"/>
  <c r="DX851" i="4"/>
  <c r="DX852" i="4"/>
  <c r="DX853" i="4"/>
  <c r="DX854" i="4"/>
  <c r="DX855" i="4"/>
  <c r="DX856" i="4"/>
  <c r="DX857" i="4"/>
  <c r="DX858" i="4"/>
  <c r="DX859" i="4"/>
  <c r="DX860" i="4"/>
  <c r="DX861" i="4"/>
  <c r="DX862" i="4"/>
  <c r="DX863" i="4"/>
  <c r="DX864" i="4"/>
  <c r="DX865" i="4"/>
  <c r="DX866" i="4"/>
  <c r="DX867" i="4"/>
  <c r="DX868" i="4"/>
  <c r="DX869" i="4"/>
  <c r="DX870" i="4"/>
  <c r="DX871" i="4"/>
  <c r="DX872" i="4"/>
  <c r="DX873" i="4"/>
  <c r="DX874" i="4"/>
  <c r="DX875" i="4"/>
  <c r="DX876" i="4"/>
  <c r="DX877" i="4"/>
  <c r="DX878" i="4"/>
  <c r="DX879" i="4"/>
  <c r="DX880" i="4"/>
  <c r="DX881" i="4"/>
  <c r="DX882" i="4"/>
  <c r="DX883" i="4"/>
  <c r="DX884" i="4"/>
  <c r="DX885" i="4"/>
  <c r="DX886" i="4"/>
  <c r="DX887" i="4"/>
  <c r="DX888" i="4"/>
  <c r="DX889" i="4"/>
  <c r="DX890" i="4"/>
  <c r="DX891" i="4"/>
  <c r="DX892" i="4"/>
  <c r="DX893" i="4"/>
  <c r="DX894" i="4"/>
  <c r="DX895" i="4"/>
  <c r="DX896" i="4"/>
  <c r="DX897" i="4"/>
  <c r="DX898" i="4"/>
  <c r="DX899" i="4"/>
  <c r="DX900" i="4"/>
  <c r="DX901" i="4"/>
  <c r="DX902" i="4"/>
  <c r="DX903" i="4"/>
  <c r="DX904" i="4"/>
  <c r="DX905" i="4"/>
  <c r="DX906" i="4"/>
  <c r="DX907" i="4"/>
  <c r="DX908" i="4"/>
  <c r="DX909" i="4"/>
  <c r="DX910" i="4"/>
  <c r="DX911" i="4"/>
  <c r="DX912" i="4"/>
  <c r="DX913" i="4"/>
  <c r="DX914" i="4"/>
  <c r="DX915" i="4"/>
  <c r="DX916" i="4"/>
  <c r="DX917" i="4"/>
  <c r="DX918" i="4"/>
  <c r="DX919" i="4"/>
  <c r="DX920" i="4"/>
  <c r="DX921" i="4"/>
  <c r="DX922" i="4"/>
  <c r="DX923" i="4"/>
  <c r="DX924" i="4"/>
  <c r="DX925" i="4"/>
  <c r="DX926" i="4"/>
  <c r="DX927" i="4"/>
  <c r="DX928" i="4"/>
  <c r="DX929" i="4"/>
  <c r="DX930" i="4"/>
  <c r="DX931" i="4"/>
  <c r="DX932" i="4"/>
  <c r="DX933" i="4"/>
  <c r="DX934" i="4"/>
  <c r="DX935" i="4"/>
  <c r="DX936" i="4"/>
  <c r="DX937" i="4"/>
  <c r="DX938" i="4"/>
  <c r="DX939" i="4"/>
  <c r="DX940" i="4"/>
  <c r="DX941" i="4"/>
  <c r="DX942" i="4"/>
  <c r="DX943" i="4"/>
  <c r="DX944" i="4"/>
  <c r="DX945" i="4"/>
  <c r="DX946" i="4"/>
  <c r="DX947" i="4"/>
  <c r="DX948" i="4"/>
  <c r="DX949" i="4"/>
  <c r="DX950" i="4"/>
  <c r="DX951" i="4"/>
  <c r="DX952" i="4"/>
  <c r="DX953" i="4"/>
  <c r="DX954" i="4"/>
  <c r="DX955" i="4"/>
  <c r="DX956" i="4"/>
  <c r="DX957" i="4"/>
  <c r="DX958" i="4"/>
  <c r="DX959" i="4"/>
  <c r="DX960" i="4"/>
  <c r="DX961" i="4"/>
  <c r="DX962" i="4"/>
  <c r="DX963" i="4"/>
  <c r="DX964" i="4"/>
  <c r="DX965" i="4"/>
  <c r="DX966" i="4"/>
  <c r="DX967" i="4"/>
  <c r="DX968" i="4"/>
  <c r="DX969" i="4"/>
  <c r="DX970" i="4"/>
  <c r="DX971" i="4"/>
  <c r="DX972" i="4"/>
  <c r="DX973" i="4"/>
  <c r="DX974" i="4"/>
  <c r="DX975" i="4"/>
  <c r="DX976" i="4"/>
  <c r="DX977" i="4"/>
  <c r="DX978" i="4"/>
  <c r="DX979" i="4"/>
  <c r="DX980" i="4"/>
  <c r="DX981" i="4"/>
  <c r="DX982" i="4"/>
  <c r="DX983" i="4"/>
  <c r="DX984" i="4"/>
  <c r="DX985" i="4"/>
  <c r="DX986" i="4"/>
  <c r="DX987" i="4"/>
  <c r="DX988" i="4"/>
  <c r="DX989" i="4"/>
  <c r="DX990" i="4"/>
  <c r="DX991" i="4"/>
  <c r="DX992" i="4"/>
  <c r="DX993" i="4"/>
  <c r="DX994" i="4"/>
  <c r="DX995" i="4"/>
  <c r="DX996" i="4"/>
  <c r="DX997" i="4"/>
  <c r="DX998" i="4"/>
  <c r="DX999" i="4"/>
  <c r="DX1000" i="4"/>
  <c r="DX1001" i="4"/>
  <c r="DX1002" i="4"/>
  <c r="DX1003" i="4"/>
  <c r="DX1004" i="4"/>
  <c r="DX1005" i="4"/>
  <c r="DX1006" i="4"/>
  <c r="DX1007" i="4"/>
  <c r="DX1008" i="4"/>
  <c r="DX1009" i="4"/>
  <c r="DX1010" i="4"/>
  <c r="DX1011" i="4"/>
  <c r="DX1012" i="4"/>
  <c r="DX1013" i="4"/>
  <c r="DX1014" i="4"/>
  <c r="DX1015" i="4"/>
  <c r="DX1016" i="4"/>
  <c r="DX1017" i="4"/>
  <c r="DX1018" i="4"/>
  <c r="DX1019" i="4"/>
  <c r="DX1020" i="4"/>
  <c r="DX1021" i="4"/>
  <c r="DX1022" i="4"/>
  <c r="DX1023" i="4"/>
  <c r="DX1024" i="4"/>
  <c r="DX1025" i="4"/>
  <c r="DX1026" i="4"/>
  <c r="DX1027" i="4"/>
  <c r="DX1028" i="4"/>
  <c r="DX1029" i="4"/>
  <c r="DX1030" i="4"/>
  <c r="DX1031" i="4"/>
  <c r="DX1032" i="4"/>
  <c r="DX1033" i="4"/>
  <c r="DX1034" i="4"/>
  <c r="DX1035" i="4"/>
  <c r="DX1036" i="4"/>
  <c r="DX1037" i="4"/>
  <c r="DX1038" i="4"/>
  <c r="DX1039" i="4"/>
  <c r="DX1040" i="4"/>
  <c r="DX1041" i="4"/>
  <c r="DX1042" i="4"/>
  <c r="DX1043" i="4"/>
  <c r="DX1044" i="4"/>
  <c r="DX1045" i="4"/>
  <c r="DX1046" i="4"/>
  <c r="DX1047" i="4"/>
  <c r="DX1048" i="4"/>
  <c r="DX1049" i="4"/>
  <c r="DX1050" i="4"/>
  <c r="DX1051" i="4"/>
  <c r="DX1052" i="4"/>
  <c r="DX1053" i="4"/>
  <c r="DX1054" i="4"/>
  <c r="DX1055" i="4"/>
  <c r="DX1056" i="4"/>
  <c r="DX1057" i="4"/>
  <c r="DX1058" i="4"/>
  <c r="DX1059" i="4"/>
  <c r="DX1060" i="4"/>
  <c r="DX1061" i="4"/>
  <c r="DX1062" i="4"/>
  <c r="DX1063" i="4"/>
  <c r="DX1064" i="4"/>
  <c r="DX1065" i="4"/>
  <c r="DX1066" i="4"/>
  <c r="DX1067" i="4"/>
  <c r="DX1068" i="4"/>
  <c r="DX1069" i="4"/>
  <c r="DX1070" i="4"/>
  <c r="DX1071" i="4"/>
  <c r="DX1072" i="4"/>
  <c r="DX1073" i="4"/>
  <c r="DX1074" i="4"/>
  <c r="DX1075" i="4"/>
  <c r="DX1076" i="4"/>
  <c r="DX1077" i="4"/>
  <c r="DX1078" i="4"/>
  <c r="DX1079" i="4"/>
  <c r="DX1080" i="4"/>
  <c r="DX1081" i="4"/>
  <c r="DX1082" i="4"/>
  <c r="DX1083" i="4"/>
  <c r="DX1084" i="4"/>
  <c r="DX1085" i="4"/>
  <c r="DX1086" i="4"/>
  <c r="DX1087" i="4"/>
  <c r="DX1088" i="4"/>
  <c r="DX1089" i="4"/>
  <c r="DX1090" i="4"/>
  <c r="DX1091" i="4"/>
  <c r="DX1092" i="4"/>
  <c r="DX1093" i="4"/>
  <c r="DX1094" i="4"/>
  <c r="DX1095" i="4"/>
  <c r="DX1096" i="4"/>
  <c r="DX1097" i="4"/>
  <c r="DX1098" i="4"/>
  <c r="DX1099" i="4"/>
  <c r="DX1100" i="4"/>
  <c r="DX1101" i="4"/>
  <c r="DX1102" i="4"/>
  <c r="DX1103" i="4"/>
  <c r="DX1104" i="4"/>
  <c r="DX1105" i="4"/>
  <c r="DX1106" i="4"/>
  <c r="DX1107" i="4"/>
  <c r="DX1108" i="4"/>
  <c r="DX1109" i="4"/>
  <c r="DX1110" i="4"/>
  <c r="DX1111" i="4"/>
  <c r="DX1112" i="4"/>
  <c r="DX1113" i="4"/>
  <c r="DX1114" i="4"/>
  <c r="DX1115" i="4"/>
  <c r="DX1116" i="4"/>
  <c r="DX1117" i="4"/>
  <c r="DX1118" i="4"/>
  <c r="DX1119" i="4"/>
  <c r="DX1120" i="4"/>
  <c r="DX1121" i="4"/>
  <c r="DX1122" i="4"/>
  <c r="DX1123" i="4"/>
  <c r="DX1124" i="4"/>
  <c r="DX1125" i="4"/>
  <c r="DX1126" i="4"/>
  <c r="DX1127" i="4"/>
  <c r="DX1128" i="4"/>
  <c r="DX1129" i="4"/>
  <c r="DX1130" i="4"/>
  <c r="DX1131" i="4"/>
  <c r="DX1132" i="4"/>
  <c r="DX1133" i="4"/>
  <c r="DX1134" i="4"/>
  <c r="DX1135" i="4"/>
  <c r="DX1136" i="4"/>
  <c r="DX1137" i="4"/>
  <c r="DX1138" i="4"/>
  <c r="DX1139" i="4"/>
  <c r="DX1140" i="4"/>
  <c r="DX1141" i="4"/>
  <c r="DX1142" i="4"/>
  <c r="DX1143" i="4"/>
  <c r="DX1144" i="4"/>
  <c r="DX1145" i="4"/>
  <c r="DX1146" i="4"/>
  <c r="DX1147" i="4"/>
  <c r="DX1148" i="4"/>
  <c r="DX1149" i="4"/>
  <c r="DX1150" i="4"/>
  <c r="DX1151" i="4"/>
  <c r="DX1152" i="4"/>
  <c r="DX1153" i="4"/>
  <c r="DX1154" i="4"/>
  <c r="DX1155" i="4"/>
  <c r="DX1156" i="4"/>
  <c r="DX1157" i="4"/>
  <c r="DX1158" i="4"/>
  <c r="DX1159" i="4"/>
  <c r="DX1160" i="4"/>
  <c r="DX1161" i="4"/>
  <c r="DX1162" i="4"/>
  <c r="DX1163" i="4"/>
  <c r="DX1164" i="4"/>
  <c r="DX1165" i="4"/>
  <c r="DX1166" i="4"/>
  <c r="DX1167" i="4"/>
  <c r="DX1168" i="4"/>
  <c r="DX1169" i="4"/>
  <c r="DX1170" i="4"/>
  <c r="DX1171" i="4"/>
  <c r="DX1172" i="4"/>
  <c r="DX1173" i="4"/>
  <c r="DX1174" i="4"/>
  <c r="DX1175" i="4"/>
  <c r="DX1176" i="4"/>
  <c r="DX1177" i="4"/>
  <c r="DX1178" i="4"/>
  <c r="DX1179" i="4"/>
  <c r="DX1180" i="4"/>
  <c r="DX1181" i="4"/>
  <c r="DX1182" i="4"/>
  <c r="DX1183" i="4"/>
  <c r="DX1184" i="4"/>
  <c r="DX1185" i="4"/>
  <c r="DX1186" i="4"/>
  <c r="DX1187" i="4"/>
  <c r="DX1188" i="4"/>
  <c r="DX1189" i="4"/>
  <c r="DX1190" i="4"/>
  <c r="DX1191" i="4"/>
  <c r="DX1192" i="4"/>
  <c r="DX1193" i="4"/>
  <c r="DX1194" i="4"/>
  <c r="DX1195" i="4"/>
  <c r="DX1196" i="4"/>
  <c r="DX1197" i="4"/>
  <c r="DX1198" i="4"/>
  <c r="DX1199" i="4"/>
  <c r="DX1200" i="4"/>
  <c r="DX1201" i="4"/>
  <c r="DX1202" i="4"/>
  <c r="DX1203" i="4"/>
  <c r="DX1204" i="4"/>
  <c r="DX1205" i="4"/>
  <c r="DX1206" i="4"/>
  <c r="DX1207" i="4"/>
  <c r="DX1208" i="4"/>
  <c r="DX1209" i="4"/>
  <c r="DX1210" i="4"/>
  <c r="DX1211" i="4"/>
  <c r="DX1212" i="4"/>
  <c r="DX1213" i="4"/>
  <c r="DX1214" i="4"/>
  <c r="DX1215" i="4"/>
  <c r="DX1216" i="4"/>
  <c r="DX1217" i="4"/>
  <c r="DX1218" i="4"/>
  <c r="DX1219" i="4"/>
  <c r="DX1220" i="4"/>
  <c r="DX1221" i="4"/>
  <c r="DX1222" i="4"/>
  <c r="DX1223" i="4"/>
  <c r="DX1224" i="4"/>
  <c r="DX1225" i="4"/>
  <c r="DX1226" i="4"/>
  <c r="DX1227" i="4"/>
  <c r="DX1228" i="4"/>
  <c r="DX1229" i="4"/>
  <c r="DX1230" i="4"/>
  <c r="DX1231" i="4"/>
  <c r="DX1232" i="4"/>
  <c r="DX1233" i="4"/>
  <c r="DX1234" i="4"/>
  <c r="DX1235" i="4"/>
  <c r="DX1236" i="4"/>
  <c r="DX1237" i="4"/>
  <c r="DX1238" i="4"/>
  <c r="DX1239" i="4"/>
  <c r="DX1240" i="4"/>
  <c r="DX1241" i="4"/>
  <c r="DX1242" i="4"/>
  <c r="DX1243" i="4"/>
  <c r="DX1244" i="4"/>
  <c r="DX1245" i="4"/>
  <c r="DX1246" i="4"/>
  <c r="DX1247" i="4"/>
  <c r="DX1248" i="4"/>
  <c r="DX1249" i="4"/>
  <c r="DX1250" i="4"/>
  <c r="DX1251" i="4"/>
  <c r="DX1252" i="4"/>
  <c r="DX1253" i="4"/>
  <c r="DX1254" i="4"/>
  <c r="DX1255" i="4"/>
  <c r="DX1256" i="4"/>
  <c r="DX1257" i="4"/>
  <c r="DX1258" i="4"/>
  <c r="DX1259" i="4"/>
  <c r="DX1260" i="4"/>
  <c r="DX1261" i="4"/>
  <c r="DX1262" i="4"/>
  <c r="DX1263" i="4"/>
  <c r="DX1264" i="4"/>
  <c r="DX1265" i="4"/>
  <c r="DX1266" i="4"/>
  <c r="DX1267" i="4"/>
  <c r="DX1268" i="4"/>
  <c r="DX1269" i="4"/>
  <c r="DX1270" i="4"/>
  <c r="DX1271" i="4"/>
  <c r="DX1272" i="4"/>
  <c r="DX1273" i="4"/>
  <c r="DX1274" i="4"/>
  <c r="DX1275" i="4"/>
  <c r="DX1276" i="4"/>
  <c r="DX1277" i="4"/>
  <c r="DX1278" i="4"/>
  <c r="DX1279" i="4"/>
  <c r="DX1280" i="4"/>
  <c r="DX1281" i="4"/>
  <c r="DX1282" i="4"/>
  <c r="DX1283" i="4"/>
  <c r="DX1284" i="4"/>
  <c r="DX1285" i="4"/>
  <c r="DX1286" i="4"/>
  <c r="DX1287" i="4"/>
  <c r="DX1288" i="4"/>
  <c r="DX1289" i="4"/>
  <c r="DX1290" i="4"/>
  <c r="DX1291" i="4"/>
  <c r="DX1292" i="4"/>
  <c r="DX1293" i="4"/>
  <c r="DX1294" i="4"/>
  <c r="DX1295" i="4"/>
  <c r="DX1296" i="4"/>
  <c r="DX1297" i="4"/>
  <c r="DX1298" i="4"/>
  <c r="DX1299" i="4"/>
  <c r="DX1300" i="4"/>
  <c r="DX1301" i="4"/>
  <c r="DX1302" i="4"/>
  <c r="DX1303" i="4"/>
  <c r="DX1304" i="4"/>
  <c r="DX1305" i="4"/>
  <c r="DX1306" i="4"/>
  <c r="DX1307" i="4"/>
  <c r="DX1308" i="4"/>
  <c r="DX1309" i="4"/>
  <c r="DX1310" i="4"/>
  <c r="DX1311" i="4"/>
  <c r="DX1312" i="4"/>
  <c r="DX1313" i="4"/>
  <c r="DX1314" i="4"/>
  <c r="DX1315" i="4"/>
  <c r="DX1316" i="4"/>
  <c r="DX1317" i="4"/>
  <c r="DX1318" i="4"/>
  <c r="DX1319" i="4"/>
  <c r="DX1320" i="4"/>
  <c r="DX1321" i="4"/>
  <c r="DX1322" i="4"/>
  <c r="DX1323" i="4"/>
  <c r="DX1324" i="4"/>
  <c r="DX1325" i="4"/>
  <c r="DX1326" i="4"/>
  <c r="DX1327" i="4"/>
  <c r="DX1328" i="4"/>
  <c r="DX1329" i="4"/>
  <c r="DX1330" i="4"/>
  <c r="DX1331" i="4"/>
  <c r="DX1332" i="4"/>
  <c r="DX1333" i="4"/>
  <c r="DX1334" i="4"/>
  <c r="DX1335" i="4"/>
  <c r="DX1336" i="4"/>
  <c r="DX1337" i="4"/>
  <c r="DX1338" i="4"/>
  <c r="DX1339" i="4"/>
  <c r="DX1340" i="4"/>
  <c r="DX1341" i="4"/>
  <c r="DX1342" i="4"/>
  <c r="DX1343" i="4"/>
  <c r="DX1344" i="4"/>
  <c r="DX1345" i="4"/>
  <c r="DX1346" i="4"/>
  <c r="DX1347" i="4"/>
  <c r="DX1348" i="4"/>
  <c r="DX1349" i="4"/>
  <c r="DX1350" i="4"/>
  <c r="DX1351" i="4"/>
  <c r="DX1352" i="4"/>
  <c r="DX1353" i="4"/>
  <c r="DX1354" i="4"/>
  <c r="DX1355" i="4"/>
  <c r="DX1356" i="4"/>
  <c r="DX1357" i="4"/>
  <c r="DX1358" i="4"/>
  <c r="DX1359" i="4"/>
  <c r="DX1360" i="4"/>
  <c r="DX1361" i="4"/>
  <c r="DX1362" i="4"/>
  <c r="DX1363" i="4"/>
  <c r="DX1364" i="4"/>
  <c r="DX1365" i="4"/>
  <c r="DX1366" i="4"/>
  <c r="DX1367" i="4"/>
  <c r="DX1368" i="4"/>
  <c r="DX1369" i="4"/>
  <c r="DX1370" i="4"/>
  <c r="DX1371" i="4"/>
  <c r="DX1372" i="4"/>
  <c r="DX1373" i="4"/>
  <c r="DX1374" i="4"/>
  <c r="DX1375" i="4"/>
  <c r="DX1376" i="4"/>
  <c r="DX1377" i="4"/>
  <c r="DX1378" i="4"/>
  <c r="DX1379" i="4"/>
  <c r="DX1380" i="4"/>
  <c r="DX1381" i="4"/>
  <c r="DX1382" i="4"/>
  <c r="DX1383" i="4"/>
  <c r="DX1384" i="4"/>
  <c r="DX1385" i="4"/>
  <c r="DX1386" i="4"/>
  <c r="DX1387" i="4"/>
  <c r="DX1388" i="4"/>
  <c r="DX1389" i="4"/>
  <c r="DX1390" i="4"/>
  <c r="DX1391" i="4"/>
  <c r="DX1392" i="4"/>
  <c r="DX1393" i="4"/>
  <c r="DX1394" i="4"/>
  <c r="DX1395" i="4"/>
  <c r="DX1396" i="4"/>
  <c r="DX1397" i="4"/>
  <c r="DX1398" i="4"/>
  <c r="DX1399" i="4"/>
  <c r="DX1400" i="4"/>
  <c r="DX1401" i="4"/>
  <c r="DX1402" i="4"/>
  <c r="DX1403" i="4"/>
  <c r="DX1404" i="4"/>
  <c r="DX1405" i="4"/>
  <c r="DX1406" i="4"/>
  <c r="DX1407" i="4"/>
  <c r="DX1408" i="4"/>
  <c r="DX1409" i="4"/>
  <c r="DX1410" i="4"/>
  <c r="DX1411" i="4"/>
  <c r="DX1412" i="4"/>
  <c r="DX1413" i="4"/>
  <c r="DX1414" i="4"/>
  <c r="DX1415" i="4"/>
  <c r="DX1416" i="4"/>
  <c r="DX1417" i="4"/>
  <c r="DX1418" i="4"/>
  <c r="DX1419" i="4"/>
  <c r="DX1420" i="4"/>
  <c r="DX1421" i="4"/>
  <c r="DX1422" i="4"/>
  <c r="DX1423" i="4"/>
  <c r="DX1424" i="4"/>
  <c r="DX1425" i="4"/>
  <c r="DX1426" i="4"/>
  <c r="DX1427" i="4"/>
  <c r="DX1428" i="4"/>
  <c r="DX1429" i="4"/>
  <c r="DX1430" i="4"/>
  <c r="DX1431" i="4"/>
  <c r="DX1432" i="4"/>
  <c r="DX1433" i="4"/>
  <c r="DX1434" i="4"/>
  <c r="DX1435" i="4"/>
  <c r="DX1436" i="4"/>
  <c r="DX1437" i="4"/>
  <c r="DX1438" i="4"/>
  <c r="DX1439" i="4"/>
  <c r="DX1440" i="4"/>
  <c r="DX1441" i="4"/>
  <c r="DX1442" i="4"/>
  <c r="DX1443" i="4"/>
  <c r="DX1444" i="4"/>
  <c r="DX1445" i="4"/>
  <c r="DX1446" i="4"/>
  <c r="DX1447" i="4"/>
  <c r="DX1448" i="4"/>
  <c r="DX1449" i="4"/>
  <c r="DX1450" i="4"/>
  <c r="DX1451" i="4"/>
  <c r="DX1452" i="4"/>
  <c r="DX1453" i="4"/>
  <c r="DX1454" i="4"/>
  <c r="DX1455" i="4"/>
  <c r="DX1456" i="4"/>
  <c r="DX1457" i="4"/>
  <c r="DX1458" i="4"/>
  <c r="DX1459" i="4"/>
  <c r="DX1460" i="4"/>
  <c r="DX1461" i="4"/>
  <c r="DX1462" i="4"/>
  <c r="DX1463" i="4"/>
  <c r="DX1464" i="4"/>
  <c r="DX1465" i="4"/>
  <c r="DX1466" i="4"/>
  <c r="DX1467" i="4"/>
  <c r="DX1468" i="4"/>
  <c r="DX1469" i="4"/>
  <c r="DX1470" i="4"/>
  <c r="DX1471" i="4"/>
  <c r="DX1472" i="4"/>
  <c r="DX1473" i="4"/>
  <c r="DX1474" i="4"/>
  <c r="DX1475" i="4"/>
  <c r="DX1476" i="4"/>
  <c r="DX1477" i="4"/>
  <c r="DX1478" i="4"/>
  <c r="DX1479" i="4"/>
  <c r="DX1480" i="4"/>
  <c r="DX1481" i="4"/>
  <c r="DX1482" i="4"/>
  <c r="DX1483" i="4"/>
  <c r="DX1484" i="4"/>
  <c r="DX1485" i="4"/>
  <c r="DX1486" i="4"/>
  <c r="DX1487" i="4"/>
  <c r="DX1488" i="4"/>
  <c r="DX1489" i="4"/>
  <c r="DX1490" i="4"/>
  <c r="DX1491" i="4"/>
  <c r="DX1492" i="4"/>
  <c r="DX1493" i="4"/>
  <c r="DX1494" i="4"/>
  <c r="DX1495" i="4"/>
  <c r="DX1496" i="4"/>
  <c r="DX1497" i="4"/>
  <c r="DX1498" i="4"/>
  <c r="DX1499" i="4"/>
  <c r="DX1500" i="4"/>
  <c r="DX1501" i="4"/>
  <c r="DX1502" i="4"/>
  <c r="DX1503" i="4"/>
  <c r="DX1504" i="4"/>
  <c r="DX1505" i="4"/>
  <c r="DX1506" i="4"/>
  <c r="DX1507" i="4"/>
  <c r="DX1508" i="4"/>
  <c r="DX1509" i="4"/>
  <c r="DX1510" i="4"/>
  <c r="DX1511" i="4"/>
  <c r="DX1512" i="4"/>
  <c r="DX1513" i="4"/>
  <c r="DX1514" i="4"/>
  <c r="DX1515" i="4"/>
  <c r="DX1516" i="4"/>
  <c r="DX1517" i="4"/>
  <c r="DX1518" i="4"/>
  <c r="DX1519" i="4"/>
  <c r="DX1520" i="4"/>
  <c r="DX1521" i="4"/>
  <c r="DX1522" i="4"/>
  <c r="DX1523" i="4"/>
  <c r="DX1524" i="4"/>
  <c r="DX1525" i="4"/>
  <c r="DX1526" i="4"/>
  <c r="DX1527" i="4"/>
  <c r="DX1528" i="4"/>
  <c r="DX1529" i="4"/>
  <c r="DX1530" i="4"/>
  <c r="DX1531" i="4"/>
  <c r="DX1532" i="4"/>
  <c r="DX1533" i="4"/>
  <c r="DX1534" i="4"/>
  <c r="DX1535" i="4"/>
  <c r="DX1536" i="4"/>
  <c r="DX1537" i="4"/>
  <c r="DX1538" i="4"/>
  <c r="DX1539" i="4"/>
  <c r="DX1540" i="4"/>
  <c r="DX1541" i="4"/>
  <c r="DX1542" i="4"/>
  <c r="DX1543" i="4"/>
  <c r="DX1544" i="4"/>
  <c r="DX1545" i="4"/>
  <c r="DX1546" i="4"/>
  <c r="DX1547" i="4"/>
  <c r="DX1548" i="4"/>
  <c r="DX1549" i="4"/>
  <c r="DX1550" i="4"/>
  <c r="DX1551" i="4"/>
  <c r="DX1552" i="4"/>
  <c r="DX1553" i="4"/>
  <c r="DX1554" i="4"/>
  <c r="DX1555" i="4"/>
  <c r="DX1556" i="4"/>
  <c r="DX1557" i="4"/>
  <c r="DX1558" i="4"/>
  <c r="DX1559" i="4"/>
  <c r="DX1560" i="4"/>
  <c r="DX1561" i="4"/>
  <c r="DX1562" i="4"/>
  <c r="DX1563" i="4"/>
  <c r="DX1564" i="4"/>
  <c r="DX1565" i="4"/>
  <c r="DX1566" i="4"/>
  <c r="DX1567" i="4"/>
  <c r="DX1568" i="4"/>
  <c r="DX1569" i="4"/>
  <c r="DX1570" i="4"/>
  <c r="DX1571" i="4"/>
  <c r="DX1572" i="4"/>
  <c r="DX1573" i="4"/>
  <c r="DX1574" i="4"/>
  <c r="DX1575" i="4"/>
  <c r="DX1576" i="4"/>
  <c r="DX1577" i="4"/>
  <c r="DX1578" i="4"/>
  <c r="DX1579" i="4"/>
  <c r="DX1580" i="4"/>
  <c r="DX1581" i="4"/>
  <c r="DX1582" i="4"/>
  <c r="DX1583" i="4"/>
  <c r="DX1584" i="4"/>
  <c r="DX1585" i="4"/>
  <c r="DX1586" i="4"/>
  <c r="DX1587" i="4"/>
  <c r="DX1588" i="4"/>
  <c r="DX1589" i="4"/>
  <c r="DX1590" i="4"/>
  <c r="DX1591" i="4"/>
  <c r="DX1592" i="4"/>
  <c r="DX1593" i="4"/>
  <c r="DX1594" i="4"/>
  <c r="DX1595" i="4"/>
  <c r="DX1596" i="4"/>
  <c r="DX1597" i="4"/>
  <c r="DX1598" i="4"/>
  <c r="DX1599" i="4"/>
  <c r="DX1600" i="4"/>
  <c r="DX1601" i="4"/>
  <c r="DX1602" i="4"/>
  <c r="DX1603" i="4"/>
  <c r="DX1604" i="4"/>
  <c r="DX1605" i="4"/>
  <c r="DX1606" i="4"/>
  <c r="DX1607" i="4"/>
  <c r="DX1608" i="4"/>
  <c r="DX1609" i="4"/>
  <c r="DX1610" i="4"/>
  <c r="DX1611" i="4"/>
  <c r="DX1612" i="4"/>
  <c r="DX1613" i="4"/>
  <c r="DX1614" i="4"/>
  <c r="DX1615" i="4"/>
  <c r="DX1616" i="4"/>
  <c r="DX1617" i="4"/>
  <c r="DX1618" i="4"/>
  <c r="DX1619" i="4"/>
  <c r="DX1620" i="4"/>
  <c r="DX1621" i="4"/>
  <c r="DX1622" i="4"/>
  <c r="DX1623" i="4"/>
  <c r="DX1624" i="4"/>
  <c r="DX1625" i="4"/>
  <c r="DX1626" i="4"/>
  <c r="DX1627" i="4"/>
  <c r="DX1628" i="4"/>
  <c r="DX1629" i="4"/>
  <c r="DX1630" i="4"/>
  <c r="DX1631" i="4"/>
  <c r="DX1632" i="4"/>
  <c r="DX1633" i="4"/>
  <c r="DX1634" i="4"/>
  <c r="DX1635" i="4"/>
  <c r="DX1636" i="4"/>
  <c r="DX1637" i="4"/>
  <c r="DX1638" i="4"/>
  <c r="DX1639" i="4"/>
  <c r="DX1640" i="4"/>
  <c r="DX1641" i="4"/>
  <c r="DX1642" i="4"/>
  <c r="DX1643" i="4"/>
  <c r="DX1644" i="4"/>
  <c r="DX1645" i="4"/>
  <c r="DX1646" i="4"/>
  <c r="DX1647" i="4"/>
  <c r="DX1648" i="4"/>
  <c r="DX1649" i="4"/>
  <c r="DX1650" i="4"/>
  <c r="DX1651" i="4"/>
  <c r="DX1652" i="4"/>
  <c r="DX1653" i="4"/>
  <c r="DX1654" i="4"/>
  <c r="DX1655" i="4"/>
  <c r="DX1656" i="4"/>
  <c r="DX1657" i="4"/>
  <c r="DX1658" i="4"/>
  <c r="DX1659" i="4"/>
  <c r="DX1660" i="4"/>
  <c r="DX1661" i="4"/>
  <c r="DX1662" i="4"/>
  <c r="DX1663" i="4"/>
  <c r="DX1664" i="4"/>
  <c r="DX1665" i="4"/>
  <c r="DX1666" i="4"/>
  <c r="DX1667" i="4"/>
  <c r="DX1668" i="4"/>
  <c r="DX1669" i="4"/>
  <c r="DX1670" i="4"/>
  <c r="DX1671" i="4"/>
  <c r="DX1672" i="4"/>
  <c r="DX1673" i="4"/>
  <c r="DX1674" i="4"/>
  <c r="DX1675" i="4"/>
  <c r="DX1676" i="4"/>
  <c r="DX1677" i="4"/>
  <c r="DX1678" i="4"/>
  <c r="DX1679" i="4"/>
  <c r="DX1680" i="4"/>
  <c r="DX1681" i="4"/>
  <c r="DX1682" i="4"/>
  <c r="DX1683" i="4"/>
  <c r="DX1684" i="4"/>
  <c r="DX1685" i="4"/>
  <c r="DX1686" i="4"/>
  <c r="DX1687" i="4"/>
  <c r="DX1688" i="4"/>
  <c r="DX1689" i="4"/>
  <c r="DX1690" i="4"/>
  <c r="DX1691" i="4"/>
  <c r="DX1692" i="4"/>
  <c r="DX1693" i="4"/>
  <c r="DX1694" i="4"/>
  <c r="DX1695" i="4"/>
  <c r="DX1696" i="4"/>
  <c r="DX1697" i="4"/>
  <c r="DX1698" i="4"/>
  <c r="DX1699" i="4"/>
  <c r="DX1700" i="4"/>
  <c r="DX1701" i="4"/>
  <c r="DX1702" i="4"/>
  <c r="DX1703" i="4"/>
  <c r="DX1704" i="4"/>
  <c r="DX1705" i="4"/>
  <c r="DX1706" i="4"/>
  <c r="DX1707" i="4"/>
  <c r="DX1708" i="4"/>
  <c r="DX1709" i="4"/>
  <c r="DX1710" i="4"/>
  <c r="DX1711" i="4"/>
  <c r="DX1712" i="4"/>
  <c r="DX1713" i="4"/>
  <c r="DX1714" i="4"/>
  <c r="DX1715" i="4"/>
  <c r="DX1716" i="4"/>
  <c r="DX1717" i="4"/>
  <c r="DX1718" i="4"/>
  <c r="DX1719" i="4"/>
  <c r="DX1720" i="4"/>
  <c r="DX1721" i="4"/>
  <c r="DX1722" i="4"/>
  <c r="DX1723" i="4"/>
  <c r="DX1724" i="4"/>
  <c r="DX1725" i="4"/>
  <c r="DX1726" i="4"/>
  <c r="DX1727" i="4"/>
  <c r="DX1728" i="4"/>
  <c r="DX1729" i="4"/>
  <c r="DX1730" i="4"/>
  <c r="DX1731" i="4"/>
  <c r="DX1732" i="4"/>
  <c r="DX1733" i="4"/>
  <c r="DX1734" i="4"/>
  <c r="DX1735" i="4"/>
  <c r="DX1736" i="4"/>
  <c r="DX1737" i="4"/>
  <c r="DX1738" i="4"/>
  <c r="DX1739" i="4"/>
  <c r="DX1740" i="4"/>
  <c r="DX1741" i="4"/>
  <c r="DX1742" i="4"/>
  <c r="DX1743" i="4"/>
  <c r="DX1744" i="4"/>
  <c r="DX1745" i="4"/>
  <c r="DX1746" i="4"/>
  <c r="DX1747" i="4"/>
  <c r="DX1748" i="4"/>
  <c r="DX1749" i="4"/>
  <c r="DX1750" i="4"/>
  <c r="DX1751" i="4"/>
  <c r="DX1752" i="4"/>
  <c r="DX1753" i="4"/>
  <c r="DX1754" i="4"/>
  <c r="DX1755" i="4"/>
  <c r="DX1756" i="4"/>
  <c r="DX1757" i="4"/>
  <c r="DX1758" i="4"/>
  <c r="DX1759" i="4"/>
  <c r="DX1760" i="4"/>
  <c r="DX1761" i="4"/>
  <c r="DX1762" i="4"/>
  <c r="DX1763" i="4"/>
  <c r="DX1764" i="4"/>
  <c r="DX1765" i="4"/>
  <c r="DX1766" i="4"/>
  <c r="DX1767" i="4"/>
  <c r="DX1768" i="4"/>
  <c r="DX1769" i="4"/>
  <c r="DX1770" i="4"/>
  <c r="DX1771" i="4"/>
  <c r="DX1772" i="4"/>
  <c r="DX1773" i="4"/>
  <c r="DX1774" i="4"/>
  <c r="DX1775" i="4"/>
  <c r="DX1776" i="4"/>
  <c r="DX1777" i="4"/>
  <c r="DX1778" i="4"/>
  <c r="DX1779" i="4"/>
  <c r="DX1780" i="4"/>
  <c r="DX1781" i="4"/>
  <c r="DX1782" i="4"/>
  <c r="DX1783" i="4"/>
  <c r="DX1784" i="4"/>
  <c r="DX1785" i="4"/>
  <c r="DX1786" i="4"/>
  <c r="DX1787" i="4"/>
  <c r="DX1788" i="4"/>
  <c r="DX1789" i="4"/>
  <c r="DX1790" i="4"/>
  <c r="DX1791" i="4"/>
  <c r="DX1792" i="4"/>
  <c r="DX1793" i="4"/>
  <c r="DX1794" i="4"/>
  <c r="DX1795" i="4"/>
  <c r="DX1796" i="4"/>
  <c r="DX1797" i="4"/>
  <c r="DX1798" i="4"/>
  <c r="DX1799" i="4"/>
  <c r="DX1800" i="4"/>
  <c r="DX1801" i="4"/>
  <c r="DX1802" i="4"/>
  <c r="DX1803" i="4"/>
  <c r="DX1804" i="4"/>
  <c r="DX1805" i="4"/>
  <c r="DX1806" i="4"/>
  <c r="DX1807" i="4"/>
  <c r="DX1808" i="4"/>
  <c r="DX1809" i="4"/>
  <c r="DX1810" i="4"/>
  <c r="DX1811" i="4"/>
  <c r="DX1812" i="4"/>
  <c r="DX1813" i="4"/>
  <c r="DX1814" i="4"/>
  <c r="DX1815" i="4"/>
  <c r="DX1816" i="4"/>
  <c r="DX1817" i="4"/>
  <c r="DX1818" i="4"/>
  <c r="DX1819" i="4"/>
  <c r="DX1820" i="4"/>
  <c r="DX1821" i="4"/>
  <c r="DX1822" i="4"/>
  <c r="DX1823" i="4"/>
  <c r="DX1824" i="4"/>
  <c r="DX1825" i="4"/>
  <c r="DX1826" i="4"/>
  <c r="DX1827" i="4"/>
  <c r="DX1828" i="4"/>
  <c r="DX1829" i="4"/>
  <c r="DX1830" i="4"/>
  <c r="DX1831" i="4"/>
  <c r="DX1832" i="4"/>
  <c r="DX1833" i="4"/>
  <c r="DX1834" i="4"/>
  <c r="DX1835" i="4"/>
  <c r="DX1836" i="4"/>
  <c r="DX1837" i="4"/>
  <c r="DX1838" i="4"/>
  <c r="DX1839" i="4"/>
  <c r="DX1840" i="4"/>
  <c r="DX1841" i="4"/>
  <c r="DX1842" i="4"/>
  <c r="DX1843" i="4"/>
  <c r="DX1844" i="4"/>
  <c r="DX1845" i="4"/>
  <c r="DX1846" i="4"/>
  <c r="DX1847" i="4"/>
  <c r="DX1848" i="4"/>
  <c r="DX1849" i="4"/>
  <c r="DX1850" i="4"/>
  <c r="DX1851" i="4"/>
  <c r="DX1852" i="4"/>
  <c r="DX1853" i="4"/>
  <c r="DX1854" i="4"/>
  <c r="DX1855" i="4"/>
  <c r="DX1856" i="4"/>
  <c r="DX1857" i="4"/>
  <c r="DX1858" i="4"/>
  <c r="DX1859" i="4"/>
  <c r="DX1860" i="4"/>
  <c r="DX1861" i="4"/>
  <c r="DX1862" i="4"/>
  <c r="DX1863" i="4"/>
  <c r="DX1864" i="4"/>
  <c r="DX1865" i="4"/>
  <c r="DX1866" i="4"/>
  <c r="DX1867" i="4"/>
  <c r="DX1868" i="4"/>
  <c r="DX1869" i="4"/>
  <c r="DX1870" i="4"/>
  <c r="DX1871" i="4"/>
  <c r="DX1872" i="4"/>
  <c r="DX1873" i="4"/>
  <c r="DX1874" i="4"/>
  <c r="DX1875" i="4"/>
  <c r="DX1876" i="4"/>
  <c r="DX1877" i="4"/>
  <c r="DX1878" i="4"/>
  <c r="DX1879" i="4"/>
  <c r="DX1880" i="4"/>
  <c r="DX1881" i="4"/>
  <c r="DX1882" i="4"/>
  <c r="DX1883" i="4"/>
  <c r="DX1884" i="4"/>
  <c r="DX1885" i="4"/>
  <c r="DX1886" i="4"/>
  <c r="DX1887" i="4"/>
  <c r="DX1888" i="4"/>
  <c r="DX1889" i="4"/>
  <c r="DX1890" i="4"/>
  <c r="DX1891" i="4"/>
  <c r="DX1892" i="4"/>
  <c r="DX1893" i="4"/>
  <c r="DX1894" i="4"/>
  <c r="DX1895" i="4"/>
  <c r="DX1896" i="4"/>
  <c r="DX1897" i="4"/>
  <c r="DX1898" i="4"/>
  <c r="DX1899" i="4"/>
  <c r="DX1900" i="4"/>
  <c r="DX1901" i="4"/>
  <c r="DX1902" i="4"/>
  <c r="DX1903" i="4"/>
  <c r="DX1904" i="4"/>
  <c r="DX1905" i="4"/>
  <c r="DX1906" i="4"/>
  <c r="DX1907" i="4"/>
  <c r="DX1908" i="4"/>
  <c r="DX1909" i="4"/>
  <c r="DX1910" i="4"/>
  <c r="DX1911" i="4"/>
  <c r="DX1912" i="4"/>
  <c r="DX1913" i="4"/>
  <c r="DX1914" i="4"/>
  <c r="DX1915" i="4"/>
  <c r="DX1916" i="4"/>
  <c r="DX1917" i="4"/>
  <c r="DX1918" i="4"/>
  <c r="DX1919" i="4"/>
  <c r="DX1920" i="4"/>
  <c r="DX1921" i="4"/>
  <c r="DX1922" i="4"/>
  <c r="DX1923" i="4"/>
  <c r="DX1924" i="4"/>
  <c r="DX1925" i="4"/>
  <c r="DX1926" i="4"/>
  <c r="DX1927" i="4"/>
  <c r="DX1928" i="4"/>
  <c r="DX1929" i="4"/>
  <c r="DX1930" i="4"/>
  <c r="DX1931" i="4"/>
  <c r="DX1932" i="4"/>
  <c r="DX1933" i="4"/>
  <c r="DX1934" i="4"/>
  <c r="DX1935" i="4"/>
  <c r="DX1936" i="4"/>
  <c r="DX1937" i="4"/>
  <c r="DX1938" i="4"/>
  <c r="DX1939" i="4"/>
  <c r="DX1940" i="4"/>
  <c r="DX1941" i="4"/>
  <c r="DX1942" i="4"/>
  <c r="DX1943" i="4"/>
  <c r="DX1944" i="4"/>
  <c r="DX1945" i="4"/>
  <c r="DX1946" i="4"/>
  <c r="DX1947" i="4"/>
  <c r="DX1948" i="4"/>
  <c r="DX1949" i="4"/>
  <c r="DX1950" i="4"/>
  <c r="DX1951" i="4"/>
  <c r="DX1952" i="4"/>
  <c r="DX1953" i="4"/>
  <c r="DX1954" i="4"/>
  <c r="DX1955" i="4"/>
  <c r="DX1956" i="4"/>
  <c r="DX1957" i="4"/>
  <c r="DX1958" i="4"/>
  <c r="DX1959" i="4"/>
  <c r="DX1960" i="4"/>
  <c r="DX1961" i="4"/>
  <c r="DX1962" i="4"/>
  <c r="DX1963" i="4"/>
  <c r="DX1964" i="4"/>
  <c r="DX1965" i="4"/>
  <c r="DX1966" i="4"/>
  <c r="DX1967" i="4"/>
  <c r="DX1968" i="4"/>
  <c r="DX1969" i="4"/>
  <c r="DX1970" i="4"/>
  <c r="DX1971" i="4"/>
  <c r="DX1972" i="4"/>
  <c r="DX1973" i="4"/>
  <c r="DX1974" i="4"/>
  <c r="DX1975" i="4"/>
  <c r="DX1976" i="4"/>
  <c r="DX1977" i="4"/>
  <c r="DX1978" i="4"/>
  <c r="DX1979" i="4"/>
  <c r="DX1980" i="4"/>
  <c r="DX1981" i="4"/>
  <c r="DX1982" i="4"/>
  <c r="DX1983" i="4"/>
  <c r="DX1984" i="4"/>
  <c r="DX1985" i="4"/>
  <c r="DX1986" i="4"/>
  <c r="DX1987" i="4"/>
  <c r="DX1988" i="4"/>
  <c r="DX1989" i="4"/>
  <c r="DX1990" i="4"/>
  <c r="DX1991" i="4"/>
  <c r="DX1992" i="4"/>
  <c r="DX1993" i="4"/>
  <c r="DC2" i="4"/>
  <c r="DC3" i="4"/>
  <c r="DC4" i="4"/>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DC368" i="4"/>
  <c r="DC369" i="4"/>
  <c r="DC370" i="4"/>
  <c r="DC371" i="4"/>
  <c r="DC372" i="4"/>
  <c r="DC373" i="4"/>
  <c r="DC374" i="4"/>
  <c r="DC375" i="4"/>
  <c r="DC376" i="4"/>
  <c r="DC377" i="4"/>
  <c r="DC378" i="4"/>
  <c r="DC379" i="4"/>
  <c r="DC380" i="4"/>
  <c r="DC381" i="4"/>
  <c r="DC382" i="4"/>
  <c r="DC383" i="4"/>
  <c r="DC384" i="4"/>
  <c r="DC385" i="4"/>
  <c r="DC386" i="4"/>
  <c r="DC387" i="4"/>
  <c r="DC388" i="4"/>
  <c r="DC389" i="4"/>
  <c r="DC390" i="4"/>
  <c r="DC391" i="4"/>
  <c r="DC392" i="4"/>
  <c r="DC393" i="4"/>
  <c r="DC394" i="4"/>
  <c r="DC395" i="4"/>
  <c r="DC396" i="4"/>
  <c r="DC397" i="4"/>
  <c r="DC398" i="4"/>
  <c r="DC399" i="4"/>
  <c r="DC400" i="4"/>
  <c r="DC401" i="4"/>
  <c r="DC402" i="4"/>
  <c r="DC403" i="4"/>
  <c r="DC404" i="4"/>
  <c r="DC405" i="4"/>
  <c r="DC406" i="4"/>
  <c r="DC407" i="4"/>
  <c r="DC408" i="4"/>
  <c r="DC409" i="4"/>
  <c r="DC410" i="4"/>
  <c r="DC411" i="4"/>
  <c r="DC412" i="4"/>
  <c r="DC413" i="4"/>
  <c r="DC414" i="4"/>
  <c r="DC415" i="4"/>
  <c r="DC416" i="4"/>
  <c r="DC417" i="4"/>
  <c r="DC418" i="4"/>
  <c r="DC419" i="4"/>
  <c r="DC420" i="4"/>
  <c r="DC421" i="4"/>
  <c r="DC422" i="4"/>
  <c r="DC423" i="4"/>
  <c r="DC424" i="4"/>
  <c r="DC425" i="4"/>
  <c r="DC426" i="4"/>
  <c r="DC427" i="4"/>
  <c r="DC428" i="4"/>
  <c r="DC429" i="4"/>
  <c r="DC430" i="4"/>
  <c r="DC431" i="4"/>
  <c r="DC432" i="4"/>
  <c r="DC433" i="4"/>
  <c r="DC434" i="4"/>
  <c r="DC435" i="4"/>
  <c r="DC436" i="4"/>
  <c r="DC437" i="4"/>
  <c r="DC438" i="4"/>
  <c r="DC439" i="4"/>
  <c r="DC440" i="4"/>
  <c r="DC441" i="4"/>
  <c r="DC442" i="4"/>
  <c r="DC443" i="4"/>
  <c r="DC444" i="4"/>
  <c r="DC445" i="4"/>
  <c r="DC446" i="4"/>
  <c r="DC447" i="4"/>
  <c r="DC448" i="4"/>
  <c r="DC449" i="4"/>
  <c r="DC450" i="4"/>
  <c r="DC451" i="4"/>
  <c r="DC452" i="4"/>
  <c r="DC453" i="4"/>
  <c r="DC454" i="4"/>
  <c r="DC455" i="4"/>
  <c r="DC456" i="4"/>
  <c r="DC457" i="4"/>
  <c r="DC458" i="4"/>
  <c r="DC459" i="4"/>
  <c r="DC460" i="4"/>
  <c r="DC461" i="4"/>
  <c r="DC462" i="4"/>
  <c r="DC463" i="4"/>
  <c r="DC464" i="4"/>
  <c r="DC465" i="4"/>
  <c r="DC466" i="4"/>
  <c r="DC467" i="4"/>
  <c r="DC468" i="4"/>
  <c r="DC469" i="4"/>
  <c r="DC470" i="4"/>
  <c r="DC471" i="4"/>
  <c r="DC472" i="4"/>
  <c r="DC473" i="4"/>
  <c r="DC474" i="4"/>
  <c r="DC475" i="4"/>
  <c r="DC476" i="4"/>
  <c r="DC477" i="4"/>
  <c r="DC478" i="4"/>
  <c r="DC479" i="4"/>
  <c r="DC480" i="4"/>
  <c r="DC481" i="4"/>
  <c r="DC482" i="4"/>
  <c r="DC483" i="4"/>
  <c r="DC484" i="4"/>
  <c r="DC485" i="4"/>
  <c r="DC486" i="4"/>
  <c r="DC487" i="4"/>
  <c r="DC488" i="4"/>
  <c r="DC489" i="4"/>
  <c r="DC490" i="4"/>
  <c r="DC491" i="4"/>
  <c r="DC492" i="4"/>
  <c r="DC493" i="4"/>
  <c r="DC494" i="4"/>
  <c r="DC495" i="4"/>
  <c r="DC496" i="4"/>
  <c r="DC497" i="4"/>
  <c r="DC498" i="4"/>
  <c r="DC499" i="4"/>
  <c r="DC500" i="4"/>
  <c r="DC501" i="4"/>
  <c r="DC502" i="4"/>
  <c r="DC503" i="4"/>
  <c r="DC504" i="4"/>
  <c r="DC505" i="4"/>
  <c r="DC506" i="4"/>
  <c r="DC507" i="4"/>
  <c r="DC508" i="4"/>
  <c r="DC509" i="4"/>
  <c r="DC510" i="4"/>
  <c r="DC511" i="4"/>
  <c r="DC512" i="4"/>
  <c r="DC513" i="4"/>
  <c r="DC514" i="4"/>
  <c r="DC515" i="4"/>
  <c r="DC516" i="4"/>
  <c r="DC517" i="4"/>
  <c r="DC518" i="4"/>
  <c r="DC519" i="4"/>
  <c r="DC520" i="4"/>
  <c r="DC521" i="4"/>
  <c r="DC522" i="4"/>
  <c r="DC523" i="4"/>
  <c r="DC524" i="4"/>
  <c r="DC525" i="4"/>
  <c r="DC526" i="4"/>
  <c r="DC527" i="4"/>
  <c r="DC528" i="4"/>
  <c r="DC529" i="4"/>
  <c r="DC530" i="4"/>
  <c r="DC531" i="4"/>
  <c r="DC532" i="4"/>
  <c r="DC533" i="4"/>
  <c r="DC534" i="4"/>
  <c r="DC535" i="4"/>
  <c r="DC536" i="4"/>
  <c r="DC537" i="4"/>
  <c r="DC538" i="4"/>
  <c r="DC539" i="4"/>
  <c r="DC540" i="4"/>
  <c r="DC541" i="4"/>
  <c r="DC542" i="4"/>
  <c r="DC543" i="4"/>
  <c r="DC544" i="4"/>
  <c r="DC545" i="4"/>
  <c r="DC546" i="4"/>
  <c r="DC547" i="4"/>
  <c r="DC548" i="4"/>
  <c r="DC549" i="4"/>
  <c r="DC550" i="4"/>
  <c r="DC551" i="4"/>
  <c r="DC552" i="4"/>
  <c r="DC553" i="4"/>
  <c r="DC554" i="4"/>
  <c r="DC555" i="4"/>
  <c r="DC556" i="4"/>
  <c r="DC557" i="4"/>
  <c r="DC558" i="4"/>
  <c r="DC559" i="4"/>
  <c r="DC560" i="4"/>
  <c r="DC561" i="4"/>
  <c r="DC562" i="4"/>
  <c r="DC563" i="4"/>
  <c r="DC564" i="4"/>
  <c r="DC565" i="4"/>
  <c r="DC566" i="4"/>
  <c r="DC567" i="4"/>
  <c r="DC568" i="4"/>
  <c r="DC569" i="4"/>
  <c r="DC570" i="4"/>
  <c r="DC571" i="4"/>
  <c r="DC572" i="4"/>
  <c r="DC573" i="4"/>
  <c r="DC574" i="4"/>
  <c r="DC575" i="4"/>
  <c r="DC576" i="4"/>
  <c r="DC577" i="4"/>
  <c r="DC578" i="4"/>
  <c r="DC579" i="4"/>
  <c r="DC580" i="4"/>
  <c r="DC581" i="4"/>
  <c r="DC582" i="4"/>
  <c r="DC583" i="4"/>
  <c r="DC584" i="4"/>
  <c r="DC585" i="4"/>
  <c r="DC586" i="4"/>
  <c r="DC587" i="4"/>
  <c r="DC588" i="4"/>
  <c r="DC589" i="4"/>
  <c r="DC590" i="4"/>
  <c r="DC591" i="4"/>
  <c r="DC592" i="4"/>
  <c r="DC593" i="4"/>
  <c r="DC594" i="4"/>
  <c r="DC595" i="4"/>
  <c r="DC596" i="4"/>
  <c r="DC597" i="4"/>
  <c r="DC598" i="4"/>
  <c r="DC599" i="4"/>
  <c r="DC600" i="4"/>
  <c r="DC601" i="4"/>
  <c r="DC602" i="4"/>
  <c r="EB1993" i="4"/>
  <c r="DY1993" i="4"/>
  <c r="EB1992" i="4"/>
  <c r="DY1992" i="4"/>
  <c r="EB1991" i="4"/>
  <c r="DY1991" i="4"/>
  <c r="EB1990" i="4"/>
  <c r="DY1990" i="4"/>
  <c r="EB1989" i="4"/>
  <c r="DY1989" i="4"/>
  <c r="EB1988" i="4"/>
  <c r="DY1988" i="4"/>
  <c r="EB1987" i="4"/>
  <c r="DY1987" i="4"/>
  <c r="EB1986" i="4"/>
  <c r="DY1986" i="4"/>
  <c r="EB1985" i="4"/>
  <c r="DY1985" i="4"/>
  <c r="EB1984" i="4"/>
  <c r="DY1984" i="4"/>
  <c r="EB1983" i="4"/>
  <c r="DY1983" i="4"/>
  <c r="EB1982" i="4"/>
  <c r="DY1982" i="4"/>
  <c r="EB1981" i="4"/>
  <c r="DY1981" i="4"/>
  <c r="EB1980" i="4"/>
  <c r="DY1980" i="4"/>
  <c r="EB1979" i="4"/>
  <c r="DY1979" i="4"/>
  <c r="EB1978" i="4"/>
  <c r="DY1978" i="4"/>
  <c r="EB1977" i="4"/>
  <c r="DY1977" i="4"/>
  <c r="EB1976" i="4"/>
  <c r="DY1976" i="4"/>
  <c r="EB1975" i="4"/>
  <c r="DY1975" i="4"/>
  <c r="EB1974" i="4"/>
  <c r="DY1974" i="4"/>
  <c r="EB1973" i="4"/>
  <c r="DY1973" i="4"/>
  <c r="EB1972" i="4"/>
  <c r="DY1972" i="4"/>
  <c r="EB1971" i="4"/>
  <c r="DY1971" i="4"/>
  <c r="EB1970" i="4"/>
  <c r="DY1970" i="4"/>
  <c r="EB1969" i="4"/>
  <c r="DY1969" i="4"/>
  <c r="EB1968" i="4"/>
  <c r="DY1968" i="4"/>
  <c r="EB1967" i="4"/>
  <c r="DY1967" i="4"/>
  <c r="EB1966" i="4"/>
  <c r="DY1966" i="4"/>
  <c r="EB1965" i="4"/>
  <c r="DY1965" i="4"/>
  <c r="EB1964" i="4"/>
  <c r="DY1964" i="4"/>
  <c r="EB1963" i="4"/>
  <c r="DY1963" i="4"/>
  <c r="EB1962" i="4"/>
  <c r="DY1962" i="4"/>
  <c r="EB1961" i="4"/>
  <c r="DY1961" i="4"/>
  <c r="EB1960" i="4"/>
  <c r="DY1960" i="4"/>
  <c r="EB1959" i="4"/>
  <c r="DY1959" i="4"/>
  <c r="EB1958" i="4"/>
  <c r="DY1958" i="4"/>
  <c r="EB1957" i="4"/>
  <c r="DY1957" i="4"/>
  <c r="EB1956" i="4"/>
  <c r="DY1956" i="4"/>
  <c r="EB1955" i="4"/>
  <c r="DY1955" i="4"/>
  <c r="EB1954" i="4"/>
  <c r="DY1954" i="4"/>
  <c r="EB1953" i="4"/>
  <c r="DY1953" i="4"/>
  <c r="EB1952" i="4"/>
  <c r="DY1952" i="4"/>
  <c r="EB1951" i="4"/>
  <c r="DY1951" i="4"/>
  <c r="EB1950" i="4"/>
  <c r="DY1950" i="4"/>
  <c r="EB1949" i="4"/>
  <c r="DY1949" i="4"/>
  <c r="EB1948" i="4"/>
  <c r="DY1948" i="4"/>
  <c r="EB1947" i="4"/>
  <c r="DY1947" i="4"/>
  <c r="EB1946" i="4"/>
  <c r="DY1946" i="4"/>
  <c r="EB1945" i="4"/>
  <c r="DY1945" i="4"/>
  <c r="EB1944" i="4"/>
  <c r="DY1944" i="4"/>
  <c r="EB1943" i="4"/>
  <c r="DY1943" i="4"/>
  <c r="EB1942" i="4"/>
  <c r="DY1942" i="4"/>
  <c r="EB1941" i="4"/>
  <c r="DY1941" i="4"/>
  <c r="EB1940" i="4"/>
  <c r="DY1940" i="4"/>
  <c r="EB1939" i="4"/>
  <c r="DY1939" i="4"/>
  <c r="EB1938" i="4"/>
  <c r="DY1938" i="4"/>
  <c r="EB1937" i="4"/>
  <c r="DY1937" i="4"/>
  <c r="EB1936" i="4"/>
  <c r="DY1936" i="4"/>
  <c r="EB1935" i="4"/>
  <c r="DY1935" i="4"/>
  <c r="EB1934" i="4"/>
  <c r="DY1934" i="4"/>
  <c r="EB1933" i="4"/>
  <c r="DY1933" i="4"/>
  <c r="EB1932" i="4"/>
  <c r="DY1932" i="4"/>
  <c r="EB1931" i="4"/>
  <c r="DY1931" i="4"/>
  <c r="EB1930" i="4"/>
  <c r="DY1930" i="4"/>
  <c r="EB1929" i="4"/>
  <c r="DY1929" i="4"/>
  <c r="EB1928" i="4"/>
  <c r="DY1928" i="4"/>
  <c r="EB1927" i="4"/>
  <c r="DY1927" i="4"/>
  <c r="EB1926" i="4"/>
  <c r="DY1926" i="4"/>
  <c r="EB1925" i="4"/>
  <c r="DY1925" i="4"/>
  <c r="EB1924" i="4"/>
  <c r="DY1924" i="4"/>
  <c r="EB1923" i="4"/>
  <c r="DY1923" i="4"/>
  <c r="EB1922" i="4"/>
  <c r="DY1922" i="4"/>
  <c r="EB1921" i="4"/>
  <c r="DY1921" i="4"/>
  <c r="EB1920" i="4"/>
  <c r="DY1920" i="4"/>
  <c r="EB1919" i="4"/>
  <c r="DY1919" i="4"/>
  <c r="EB1918" i="4"/>
  <c r="DY1918" i="4"/>
  <c r="EB1917" i="4"/>
  <c r="DY1917" i="4"/>
  <c r="EB1916" i="4"/>
  <c r="DY1916" i="4"/>
  <c r="EB1915" i="4"/>
  <c r="DY1915" i="4"/>
  <c r="EB1914" i="4"/>
  <c r="DY1914" i="4"/>
  <c r="EB1913" i="4"/>
  <c r="DY1913" i="4"/>
  <c r="EB1912" i="4"/>
  <c r="DY1912" i="4"/>
  <c r="EB1911" i="4"/>
  <c r="DY1911" i="4"/>
  <c r="EB1910" i="4"/>
  <c r="DY1910" i="4"/>
  <c r="EB1909" i="4"/>
  <c r="DY1909" i="4"/>
  <c r="EB1908" i="4"/>
  <c r="DY1908" i="4"/>
  <c r="EB1907" i="4"/>
  <c r="DY1907" i="4"/>
  <c r="EB1906" i="4"/>
  <c r="DY1906" i="4"/>
  <c r="EB1905" i="4"/>
  <c r="DY1905" i="4"/>
  <c r="EB1904" i="4"/>
  <c r="DY1904" i="4"/>
  <c r="EB1903" i="4"/>
  <c r="DY1903" i="4"/>
  <c r="EB1902" i="4"/>
  <c r="DY1902" i="4"/>
  <c r="EB1901" i="4"/>
  <c r="DY1901" i="4"/>
  <c r="EB1900" i="4"/>
  <c r="DY1900" i="4"/>
  <c r="EB1899" i="4"/>
  <c r="DY1899" i="4"/>
  <c r="EB1898" i="4"/>
  <c r="DY1898" i="4"/>
  <c r="EB1897" i="4"/>
  <c r="DY1897" i="4"/>
  <c r="EB1896" i="4"/>
  <c r="DY1896" i="4"/>
  <c r="EB1895" i="4"/>
  <c r="DY1895" i="4"/>
  <c r="EB1894" i="4"/>
  <c r="DY1894" i="4"/>
  <c r="EB1893" i="4"/>
  <c r="DY1893" i="4"/>
  <c r="EB1892" i="4"/>
  <c r="DY1892" i="4"/>
  <c r="EB1891" i="4"/>
  <c r="DY1891" i="4"/>
  <c r="EB1890" i="4"/>
  <c r="DY1890" i="4"/>
  <c r="EB1889" i="4"/>
  <c r="DY1889" i="4"/>
  <c r="EB1888" i="4"/>
  <c r="DY1888" i="4"/>
  <c r="EB1887" i="4"/>
  <c r="DY1887" i="4"/>
  <c r="EB1886" i="4"/>
  <c r="DY1886" i="4"/>
  <c r="EB1885" i="4"/>
  <c r="DY1885" i="4"/>
  <c r="EB1884" i="4"/>
  <c r="DY1884" i="4"/>
  <c r="EB1883" i="4"/>
  <c r="DY1883" i="4"/>
  <c r="EB1882" i="4"/>
  <c r="DY1882" i="4"/>
  <c r="EB1881" i="4"/>
  <c r="DY1881" i="4"/>
  <c r="EB1880" i="4"/>
  <c r="DY1880" i="4"/>
  <c r="EB1879" i="4"/>
  <c r="DY1879" i="4"/>
  <c r="EB1878" i="4"/>
  <c r="DY1878" i="4"/>
  <c r="EB1877" i="4"/>
  <c r="DY1877" i="4"/>
  <c r="EB1876" i="4"/>
  <c r="DY1876" i="4"/>
  <c r="EB1875" i="4"/>
  <c r="DY1875" i="4"/>
  <c r="EB1874" i="4"/>
  <c r="DY1874" i="4"/>
  <c r="EB1873" i="4"/>
  <c r="DY1873" i="4"/>
  <c r="EB1872" i="4"/>
  <c r="DY1872" i="4"/>
  <c r="EB1871" i="4"/>
  <c r="DY1871" i="4"/>
  <c r="EB1870" i="4"/>
  <c r="DY1870" i="4"/>
  <c r="EB1869" i="4"/>
  <c r="DY1869" i="4"/>
  <c r="EB1868" i="4"/>
  <c r="DY1868" i="4"/>
  <c r="EB1867" i="4"/>
  <c r="DY1867" i="4"/>
  <c r="EB1866" i="4"/>
  <c r="DY1866" i="4"/>
  <c r="EB1865" i="4"/>
  <c r="DY1865" i="4"/>
  <c r="EB1864" i="4"/>
  <c r="DY1864" i="4"/>
  <c r="EB1863" i="4"/>
  <c r="DY1863" i="4"/>
  <c r="EB1862" i="4"/>
  <c r="DY1862" i="4"/>
  <c r="EB1861" i="4"/>
  <c r="DY1861" i="4"/>
  <c r="EB1860" i="4"/>
  <c r="DY1860" i="4"/>
  <c r="EB1859" i="4"/>
  <c r="DY1859" i="4"/>
  <c r="EB1858" i="4"/>
  <c r="DY1858" i="4"/>
  <c r="EB1857" i="4"/>
  <c r="DY1857" i="4"/>
  <c r="EB1856" i="4"/>
  <c r="DY1856" i="4"/>
  <c r="EB1855" i="4"/>
  <c r="DY1855" i="4"/>
  <c r="EB1854" i="4"/>
  <c r="DY1854" i="4"/>
  <c r="EB1853" i="4"/>
  <c r="DY1853" i="4"/>
  <c r="EB1852" i="4"/>
  <c r="DY1852" i="4"/>
  <c r="EB1851" i="4"/>
  <c r="DY1851" i="4"/>
  <c r="EB1850" i="4"/>
  <c r="DY1850" i="4"/>
  <c r="EB1849" i="4"/>
  <c r="DY1849" i="4"/>
  <c r="EB1848" i="4"/>
  <c r="DY1848" i="4"/>
  <c r="EB1847" i="4"/>
  <c r="DY1847" i="4"/>
  <c r="EB1846" i="4"/>
  <c r="DY1846" i="4"/>
  <c r="EB1845" i="4"/>
  <c r="DY1845" i="4"/>
  <c r="EB1844" i="4"/>
  <c r="DY1844" i="4"/>
  <c r="EB1843" i="4"/>
  <c r="DY1843" i="4"/>
  <c r="EB1842" i="4"/>
  <c r="DY1842" i="4"/>
  <c r="EB1841" i="4"/>
  <c r="DY1841" i="4"/>
  <c r="EB1840" i="4"/>
  <c r="DY1840" i="4"/>
  <c r="EB1839" i="4"/>
  <c r="DY1839" i="4"/>
  <c r="EB1838" i="4"/>
  <c r="DY1838" i="4"/>
  <c r="EB1837" i="4"/>
  <c r="DY1837" i="4"/>
  <c r="EB1836" i="4"/>
  <c r="DY1836" i="4"/>
  <c r="EB1835" i="4"/>
  <c r="DY1835" i="4"/>
  <c r="EB1834" i="4"/>
  <c r="DY1834" i="4"/>
  <c r="EB1833" i="4"/>
  <c r="DY1833" i="4"/>
  <c r="EB1832" i="4"/>
  <c r="DY1832" i="4"/>
  <c r="EB1831" i="4"/>
  <c r="DY1831" i="4"/>
  <c r="EB1830" i="4"/>
  <c r="DY1830" i="4"/>
  <c r="EB1829" i="4"/>
  <c r="DY1829" i="4"/>
  <c r="EB1828" i="4"/>
  <c r="DY1828" i="4"/>
  <c r="EB1827" i="4"/>
  <c r="DY1827" i="4"/>
  <c r="EB1826" i="4"/>
  <c r="DY1826" i="4"/>
  <c r="EB1825" i="4"/>
  <c r="DY1825" i="4"/>
  <c r="EB1824" i="4"/>
  <c r="DY1824" i="4"/>
  <c r="EB1823" i="4"/>
  <c r="DY1823" i="4"/>
  <c r="EB1822" i="4"/>
  <c r="DY1822" i="4"/>
  <c r="EB1821" i="4"/>
  <c r="DY1821" i="4"/>
  <c r="EB1820" i="4"/>
  <c r="DY1820" i="4"/>
  <c r="EB1819" i="4"/>
  <c r="DY1819" i="4"/>
  <c r="EB1818" i="4"/>
  <c r="DY1818" i="4"/>
  <c r="EB1817" i="4"/>
  <c r="DY1817" i="4"/>
  <c r="EB1816" i="4"/>
  <c r="DY1816" i="4"/>
  <c r="EB1815" i="4"/>
  <c r="DY1815" i="4"/>
  <c r="EB1814" i="4"/>
  <c r="DY1814" i="4"/>
  <c r="EB1813" i="4"/>
  <c r="DY1813" i="4"/>
  <c r="EB1812" i="4"/>
  <c r="DY1812" i="4"/>
  <c r="EB1811" i="4"/>
  <c r="DY1811" i="4"/>
  <c r="EB1810" i="4"/>
  <c r="DY1810" i="4"/>
  <c r="EB1809" i="4"/>
  <c r="DY1809" i="4"/>
  <c r="EB1808" i="4"/>
  <c r="DY1808" i="4"/>
  <c r="EB1807" i="4"/>
  <c r="DY1807" i="4"/>
  <c r="EB1806" i="4"/>
  <c r="DY1806" i="4"/>
  <c r="EB1805" i="4"/>
  <c r="DY1805" i="4"/>
  <c r="EB1804" i="4"/>
  <c r="DY1804" i="4"/>
  <c r="EB1803" i="4"/>
  <c r="DY1803" i="4"/>
  <c r="EB1802" i="4"/>
  <c r="DY1802" i="4"/>
  <c r="EB1801" i="4"/>
  <c r="DY1801" i="4"/>
  <c r="EB1800" i="4"/>
  <c r="DY1800" i="4"/>
  <c r="EB1799" i="4"/>
  <c r="DY1799" i="4"/>
  <c r="EB1798" i="4"/>
  <c r="DY1798" i="4"/>
  <c r="EB1797" i="4"/>
  <c r="DY1797" i="4"/>
  <c r="EB1796" i="4"/>
  <c r="DY1796" i="4"/>
  <c r="EB1795" i="4"/>
  <c r="DY1795" i="4"/>
  <c r="EB1794" i="4"/>
  <c r="DY1794" i="4"/>
  <c r="EB1793" i="4"/>
  <c r="DY1793" i="4"/>
  <c r="EB1792" i="4"/>
  <c r="DY1792" i="4"/>
  <c r="EB1791" i="4"/>
  <c r="DY1791" i="4"/>
  <c r="EB1790" i="4"/>
  <c r="DY1790" i="4"/>
  <c r="EB1789" i="4"/>
  <c r="DY1789" i="4"/>
  <c r="EB1788" i="4"/>
  <c r="DY1788" i="4"/>
  <c r="EB1787" i="4"/>
  <c r="DY1787" i="4"/>
  <c r="EB1786" i="4"/>
  <c r="DY1786" i="4"/>
  <c r="EB1785" i="4"/>
  <c r="DY1785" i="4"/>
  <c r="EB1784" i="4"/>
  <c r="DY1784" i="4"/>
  <c r="EB1783" i="4"/>
  <c r="DY1783" i="4"/>
  <c r="EB1782" i="4"/>
  <c r="DY1782" i="4"/>
  <c r="EB1781" i="4"/>
  <c r="DY1781" i="4"/>
  <c r="EB1780" i="4"/>
  <c r="DY1780" i="4"/>
  <c r="EB1779" i="4"/>
  <c r="DY1779" i="4"/>
  <c r="EB1778" i="4"/>
  <c r="DY1778" i="4"/>
  <c r="EB1777" i="4"/>
  <c r="DY1777" i="4"/>
  <c r="EB1776" i="4"/>
  <c r="DY1776" i="4"/>
  <c r="EB1775" i="4"/>
  <c r="DY1775" i="4"/>
  <c r="EB1774" i="4"/>
  <c r="DY1774" i="4"/>
  <c r="EB1773" i="4"/>
  <c r="DY1773" i="4"/>
  <c r="EB1772" i="4"/>
  <c r="DY1772" i="4"/>
  <c r="EB1771" i="4"/>
  <c r="DY1771" i="4"/>
  <c r="EB1770" i="4"/>
  <c r="DY1770" i="4"/>
  <c r="EB1769" i="4"/>
  <c r="DY1769" i="4"/>
  <c r="EB1768" i="4"/>
  <c r="DY1768" i="4"/>
  <c r="EB1767" i="4"/>
  <c r="DY1767" i="4"/>
  <c r="EB1766" i="4"/>
  <c r="DY1766" i="4"/>
  <c r="EB1765" i="4"/>
  <c r="DY1765" i="4"/>
  <c r="EB1764" i="4"/>
  <c r="DY1764" i="4"/>
  <c r="EB1763" i="4"/>
  <c r="DY1763" i="4"/>
  <c r="EB1762" i="4"/>
  <c r="DY1762" i="4"/>
  <c r="EB1761" i="4"/>
  <c r="DY1761" i="4"/>
  <c r="EB1760" i="4"/>
  <c r="DY1760" i="4"/>
  <c r="EB1759" i="4"/>
  <c r="DY1759" i="4"/>
  <c r="EB1758" i="4"/>
  <c r="DY1758" i="4"/>
  <c r="EB1757" i="4"/>
  <c r="DY1757" i="4"/>
  <c r="EB1756" i="4"/>
  <c r="DY1756" i="4"/>
  <c r="EB1755" i="4"/>
  <c r="DY1755" i="4"/>
  <c r="EB1754" i="4"/>
  <c r="DY1754" i="4"/>
  <c r="EB1753" i="4"/>
  <c r="DY1753" i="4"/>
  <c r="EB1752" i="4"/>
  <c r="DY1752" i="4"/>
  <c r="EB1751" i="4"/>
  <c r="DY1751" i="4"/>
  <c r="EB1750" i="4"/>
  <c r="DY1750" i="4"/>
  <c r="EB1749" i="4"/>
  <c r="DY1749" i="4"/>
  <c r="EB1748" i="4"/>
  <c r="DY1748" i="4"/>
  <c r="EB1747" i="4"/>
  <c r="DY1747" i="4"/>
  <c r="EB1746" i="4"/>
  <c r="DY1746" i="4"/>
  <c r="EB1745" i="4"/>
  <c r="DY1745" i="4"/>
  <c r="EB1744" i="4"/>
  <c r="DY1744" i="4"/>
  <c r="EB1743" i="4"/>
  <c r="DY1743" i="4"/>
  <c r="EB1742" i="4"/>
  <c r="DY1742" i="4"/>
  <c r="EB1741" i="4"/>
  <c r="DY1741" i="4"/>
  <c r="EB1740" i="4"/>
  <c r="DY1740" i="4"/>
  <c r="EB1739" i="4"/>
  <c r="DY1739" i="4"/>
  <c r="EB1738" i="4"/>
  <c r="DY1738" i="4"/>
  <c r="EB1737" i="4"/>
  <c r="DY1737" i="4"/>
  <c r="EB1736" i="4"/>
  <c r="DY1736" i="4"/>
  <c r="EB1735" i="4"/>
  <c r="DY1735" i="4"/>
  <c r="EB1734" i="4"/>
  <c r="DY1734" i="4"/>
  <c r="EB1733" i="4"/>
  <c r="DY1733" i="4"/>
  <c r="EB1732" i="4"/>
  <c r="DY1732" i="4"/>
  <c r="EB1731" i="4"/>
  <c r="DY1731" i="4"/>
  <c r="EB1730" i="4"/>
  <c r="DY1730" i="4"/>
  <c r="EB1729" i="4"/>
  <c r="DY1729" i="4"/>
  <c r="EB1728" i="4"/>
  <c r="DY1728" i="4"/>
  <c r="EB1727" i="4"/>
  <c r="DY1727" i="4"/>
  <c r="EB1726" i="4"/>
  <c r="DY1726" i="4"/>
  <c r="EB1725" i="4"/>
  <c r="DY1725" i="4"/>
  <c r="EB1724" i="4"/>
  <c r="DY1724" i="4"/>
  <c r="EB1723" i="4"/>
  <c r="DY1723" i="4"/>
  <c r="EB1722" i="4"/>
  <c r="DY1722" i="4"/>
  <c r="EB1721" i="4"/>
  <c r="DY1721" i="4"/>
  <c r="EB1720" i="4"/>
  <c r="DY1720" i="4"/>
  <c r="EB1719" i="4"/>
  <c r="DY1719" i="4"/>
  <c r="EB1718" i="4"/>
  <c r="DY1718" i="4"/>
  <c r="EB1717" i="4"/>
  <c r="DY1717" i="4"/>
  <c r="EB1716" i="4"/>
  <c r="DY1716" i="4"/>
  <c r="EB1715" i="4"/>
  <c r="DY1715" i="4"/>
  <c r="EB1714" i="4"/>
  <c r="DY1714" i="4"/>
  <c r="EB1713" i="4"/>
  <c r="DY1713" i="4"/>
  <c r="EB1712" i="4"/>
  <c r="DY1712" i="4"/>
  <c r="EB1711" i="4"/>
  <c r="DY1711" i="4"/>
  <c r="EB1710" i="4"/>
  <c r="DY1710" i="4"/>
  <c r="EB1709" i="4"/>
  <c r="DY1709" i="4"/>
  <c r="EB1708" i="4"/>
  <c r="DY1708" i="4"/>
  <c r="EB1707" i="4"/>
  <c r="DY1707" i="4"/>
  <c r="EB1706" i="4"/>
  <c r="DY1706" i="4"/>
  <c r="EB1705" i="4"/>
  <c r="DY1705" i="4"/>
  <c r="EB1704" i="4"/>
  <c r="DY1704" i="4"/>
  <c r="EB1703" i="4"/>
  <c r="DY1703" i="4"/>
  <c r="EB1702" i="4"/>
  <c r="DY1702" i="4"/>
  <c r="EB1701" i="4"/>
  <c r="DY1701" i="4"/>
  <c r="EB1700" i="4"/>
  <c r="DY1700" i="4"/>
  <c r="EB1699" i="4"/>
  <c r="DY1699" i="4"/>
  <c r="EB1698" i="4"/>
  <c r="DY1698" i="4"/>
  <c r="EB1697" i="4"/>
  <c r="DY1697" i="4"/>
  <c r="EB1696" i="4"/>
  <c r="DY1696" i="4"/>
  <c r="EB1695" i="4"/>
  <c r="DY1695" i="4"/>
  <c r="EB1694" i="4"/>
  <c r="DY1694" i="4"/>
  <c r="EB1693" i="4"/>
  <c r="DY1693" i="4"/>
  <c r="EB1692" i="4"/>
  <c r="DY1692" i="4"/>
  <c r="EB1691" i="4"/>
  <c r="DY1691" i="4"/>
  <c r="EB1690" i="4"/>
  <c r="DY1690" i="4"/>
  <c r="EB1689" i="4"/>
  <c r="DY1689" i="4"/>
  <c r="EB1688" i="4"/>
  <c r="DY1688" i="4"/>
  <c r="EB1687" i="4"/>
  <c r="DY1687" i="4"/>
  <c r="EB1686" i="4"/>
  <c r="DY1686" i="4"/>
  <c r="EB1685" i="4"/>
  <c r="DY1685" i="4"/>
  <c r="EB1684" i="4"/>
  <c r="DY1684" i="4"/>
  <c r="EB1683" i="4"/>
  <c r="DY1683" i="4"/>
  <c r="EB1682" i="4"/>
  <c r="DY1682" i="4"/>
  <c r="EB1681" i="4"/>
  <c r="DY1681" i="4"/>
  <c r="EB1680" i="4"/>
  <c r="DY1680" i="4"/>
  <c r="EB1679" i="4"/>
  <c r="DY1679" i="4"/>
  <c r="EB1678" i="4"/>
  <c r="DY1678" i="4"/>
  <c r="EB1677" i="4"/>
  <c r="DY1677" i="4"/>
  <c r="EB1676" i="4"/>
  <c r="DY1676" i="4"/>
  <c r="EB1675" i="4"/>
  <c r="DY1675" i="4"/>
  <c r="EB1674" i="4"/>
  <c r="DY1674" i="4"/>
  <c r="EB1673" i="4"/>
  <c r="DY1673" i="4"/>
  <c r="EB1672" i="4"/>
  <c r="DY1672" i="4"/>
  <c r="EB1671" i="4"/>
  <c r="DY1671" i="4"/>
  <c r="EB1670" i="4"/>
  <c r="DY1670" i="4"/>
  <c r="EB1669" i="4"/>
  <c r="DY1669" i="4"/>
  <c r="EB1668" i="4"/>
  <c r="DY1668" i="4"/>
  <c r="EB1667" i="4"/>
  <c r="DY1667" i="4"/>
  <c r="EB1666" i="4"/>
  <c r="DY1666" i="4"/>
  <c r="EB1665" i="4"/>
  <c r="DY1665" i="4"/>
  <c r="EB1664" i="4"/>
  <c r="DY1664" i="4"/>
  <c r="EB1663" i="4"/>
  <c r="DY1663" i="4"/>
  <c r="EB1662" i="4"/>
  <c r="DY1662" i="4"/>
  <c r="EB1661" i="4"/>
  <c r="DY1661" i="4"/>
  <c r="EB1660" i="4"/>
  <c r="DY1660" i="4"/>
  <c r="EB1659" i="4"/>
  <c r="DY1659" i="4"/>
  <c r="EB1658" i="4"/>
  <c r="DY1658" i="4"/>
  <c r="EB1657" i="4"/>
  <c r="DY1657" i="4"/>
  <c r="EB1656" i="4"/>
  <c r="DY1656" i="4"/>
  <c r="EB1655" i="4"/>
  <c r="DY1655" i="4"/>
  <c r="EB1654" i="4"/>
  <c r="DY1654" i="4"/>
  <c r="EB1653" i="4"/>
  <c r="DY1653" i="4"/>
  <c r="EB1652" i="4"/>
  <c r="DY1652" i="4"/>
  <c r="EB1651" i="4"/>
  <c r="DY1651" i="4"/>
  <c r="EB1650" i="4"/>
  <c r="DY1650" i="4"/>
  <c r="EB1649" i="4"/>
  <c r="DY1649" i="4"/>
  <c r="EB1648" i="4"/>
  <c r="DY1648" i="4"/>
  <c r="EB1647" i="4"/>
  <c r="DY1647" i="4"/>
  <c r="EB1646" i="4"/>
  <c r="DY1646" i="4"/>
  <c r="EB1645" i="4"/>
  <c r="DY1645" i="4"/>
  <c r="EB1644" i="4"/>
  <c r="DY1644" i="4"/>
  <c r="EB1643" i="4"/>
  <c r="DY1643" i="4"/>
  <c r="EB1642" i="4"/>
  <c r="DY1642" i="4"/>
  <c r="EB1641" i="4"/>
  <c r="DY1641" i="4"/>
  <c r="EB1640" i="4"/>
  <c r="DY1640" i="4"/>
  <c r="EB1639" i="4"/>
  <c r="DY1639" i="4"/>
  <c r="EB1638" i="4"/>
  <c r="DY1638" i="4"/>
  <c r="EB1637" i="4"/>
  <c r="DY1637" i="4"/>
  <c r="EB1636" i="4"/>
  <c r="DY1636" i="4"/>
  <c r="EB1635" i="4"/>
  <c r="DY1635" i="4"/>
  <c r="EB1634" i="4"/>
  <c r="DY1634" i="4"/>
  <c r="EB1633" i="4"/>
  <c r="DY1633" i="4"/>
  <c r="EB1632" i="4"/>
  <c r="DY1632" i="4"/>
  <c r="EB1631" i="4"/>
  <c r="DY1631" i="4"/>
  <c r="EB1630" i="4"/>
  <c r="DY1630" i="4"/>
  <c r="EB1629" i="4"/>
  <c r="DY1629" i="4"/>
  <c r="EB1628" i="4"/>
  <c r="DY1628" i="4"/>
  <c r="EB1627" i="4"/>
  <c r="DY1627" i="4"/>
  <c r="EB1626" i="4"/>
  <c r="DY1626" i="4"/>
  <c r="EB1625" i="4"/>
  <c r="DY1625" i="4"/>
  <c r="EB1624" i="4"/>
  <c r="DY1624" i="4"/>
  <c r="EB1623" i="4"/>
  <c r="DY1623" i="4"/>
  <c r="EB1622" i="4"/>
  <c r="DY1622" i="4"/>
  <c r="EB1621" i="4"/>
  <c r="DY1621" i="4"/>
  <c r="EB1620" i="4"/>
  <c r="DY1620" i="4"/>
  <c r="EB1619" i="4"/>
  <c r="DY1619" i="4"/>
  <c r="EB1618" i="4"/>
  <c r="DY1618" i="4"/>
  <c r="EB1617" i="4"/>
  <c r="DY1617" i="4"/>
  <c r="EB1616" i="4"/>
  <c r="DY1616" i="4"/>
  <c r="EB1615" i="4"/>
  <c r="DY1615" i="4"/>
  <c r="EB1614" i="4"/>
  <c r="DY1614" i="4"/>
  <c r="EB1613" i="4"/>
  <c r="DY1613" i="4"/>
  <c r="EB1612" i="4"/>
  <c r="DY1612" i="4"/>
  <c r="EB1611" i="4"/>
  <c r="DY1611" i="4"/>
  <c r="EB1610" i="4"/>
  <c r="DY1610" i="4"/>
  <c r="EB1609" i="4"/>
  <c r="DY1609" i="4"/>
  <c r="EB1608" i="4"/>
  <c r="DY1608" i="4"/>
  <c r="EB1607" i="4"/>
  <c r="DY1607" i="4"/>
  <c r="EB1606" i="4"/>
  <c r="DY1606" i="4"/>
  <c r="EB1605" i="4"/>
  <c r="DY1605" i="4"/>
  <c r="EB1604" i="4"/>
  <c r="DY1604" i="4"/>
  <c r="EB1603" i="4"/>
  <c r="DY1603" i="4"/>
  <c r="EB1602" i="4"/>
  <c r="DY1602" i="4"/>
  <c r="EB1601" i="4"/>
  <c r="DY1601" i="4"/>
  <c r="EB1600" i="4"/>
  <c r="DY1600" i="4"/>
  <c r="EB1599" i="4"/>
  <c r="DY1599" i="4"/>
  <c r="EB1598" i="4"/>
  <c r="DY1598" i="4"/>
  <c r="EB1597" i="4"/>
  <c r="DY1597" i="4"/>
  <c r="EB1596" i="4"/>
  <c r="DY1596" i="4"/>
  <c r="EB1595" i="4"/>
  <c r="DY1595" i="4"/>
  <c r="EB1594" i="4"/>
  <c r="DY1594" i="4"/>
  <c r="EB1593" i="4"/>
  <c r="DY1593" i="4"/>
  <c r="EB1592" i="4"/>
  <c r="DY1592" i="4"/>
  <c r="EB1591" i="4"/>
  <c r="DY1591" i="4"/>
  <c r="EB1590" i="4"/>
  <c r="DY1590" i="4"/>
  <c r="EB1589" i="4"/>
  <c r="DY1589" i="4"/>
  <c r="EB1588" i="4"/>
  <c r="DY1588" i="4"/>
  <c r="EB1587" i="4"/>
  <c r="DY1587" i="4"/>
  <c r="EB1586" i="4"/>
  <c r="DY1586" i="4"/>
  <c r="EB1585" i="4"/>
  <c r="DY1585" i="4"/>
  <c r="EB1584" i="4"/>
  <c r="DY1584" i="4"/>
  <c r="EB1583" i="4"/>
  <c r="DY1583" i="4"/>
  <c r="EB1582" i="4"/>
  <c r="DY1582" i="4"/>
  <c r="EB1581" i="4"/>
  <c r="DY1581" i="4"/>
  <c r="EB1580" i="4"/>
  <c r="DY1580" i="4"/>
  <c r="EB1579" i="4"/>
  <c r="DY1579" i="4"/>
  <c r="EB1578" i="4"/>
  <c r="DY1578" i="4"/>
  <c r="EB1577" i="4"/>
  <c r="DY1577" i="4"/>
  <c r="EB1576" i="4"/>
  <c r="DY1576" i="4"/>
  <c r="EB1575" i="4"/>
  <c r="DY1575" i="4"/>
  <c r="EB1574" i="4"/>
  <c r="DY1574" i="4"/>
  <c r="EB1573" i="4"/>
  <c r="DY1573" i="4"/>
  <c r="EB1572" i="4"/>
  <c r="DY1572" i="4"/>
  <c r="EB1571" i="4"/>
  <c r="DY1571" i="4"/>
  <c r="EB1570" i="4"/>
  <c r="DY1570" i="4"/>
  <c r="EB1569" i="4"/>
  <c r="DY1569" i="4"/>
  <c r="EB1568" i="4"/>
  <c r="DY1568" i="4"/>
  <c r="EB1567" i="4"/>
  <c r="DY1567" i="4"/>
  <c r="EB1566" i="4"/>
  <c r="DY1566" i="4"/>
  <c r="EB1565" i="4"/>
  <c r="DY1565" i="4"/>
  <c r="EB1564" i="4"/>
  <c r="DY1564" i="4"/>
  <c r="EB1563" i="4"/>
  <c r="DY1563" i="4"/>
  <c r="EB1562" i="4"/>
  <c r="DY1562" i="4"/>
  <c r="EB1561" i="4"/>
  <c r="DY1561" i="4"/>
  <c r="EB1560" i="4"/>
  <c r="DY1560" i="4"/>
  <c r="EB1559" i="4"/>
  <c r="DY1559" i="4"/>
  <c r="EB1558" i="4"/>
  <c r="DY1558" i="4"/>
  <c r="EB1557" i="4"/>
  <c r="DY1557" i="4"/>
  <c r="EB1556" i="4"/>
  <c r="DY1556" i="4"/>
  <c r="EB1555" i="4"/>
  <c r="DY1555" i="4"/>
  <c r="EB1554" i="4"/>
  <c r="DY1554" i="4"/>
  <c r="EB1553" i="4"/>
  <c r="DY1553" i="4"/>
  <c r="EB1552" i="4"/>
  <c r="DY1552" i="4"/>
  <c r="EB1551" i="4"/>
  <c r="DY1551" i="4"/>
  <c r="EB1550" i="4"/>
  <c r="DY1550" i="4"/>
  <c r="EB1549" i="4"/>
  <c r="DY1549" i="4"/>
  <c r="EB1548" i="4"/>
  <c r="DY1548" i="4"/>
  <c r="EB1547" i="4"/>
  <c r="DY1547" i="4"/>
  <c r="EB1546" i="4"/>
  <c r="DY1546" i="4"/>
  <c r="EB1545" i="4"/>
  <c r="DY1545" i="4"/>
  <c r="EB1544" i="4"/>
  <c r="DY1544" i="4"/>
  <c r="EB1543" i="4"/>
  <c r="DY1543" i="4"/>
  <c r="EB1542" i="4"/>
  <c r="DY1542" i="4"/>
  <c r="EB1541" i="4"/>
  <c r="DY1541" i="4"/>
  <c r="EB1540" i="4"/>
  <c r="DY1540" i="4"/>
  <c r="EB1539" i="4"/>
  <c r="DY1539" i="4"/>
  <c r="EB1538" i="4"/>
  <c r="DY1538" i="4"/>
  <c r="EB1537" i="4"/>
  <c r="DY1537" i="4"/>
  <c r="EB1536" i="4"/>
  <c r="DY1536" i="4"/>
  <c r="EB1535" i="4"/>
  <c r="DY1535" i="4"/>
  <c r="EB1534" i="4"/>
  <c r="DY1534" i="4"/>
  <c r="EB1533" i="4"/>
  <c r="DY1533" i="4"/>
  <c r="EB1532" i="4"/>
  <c r="DY1532" i="4"/>
  <c r="EB1531" i="4"/>
  <c r="DY1531" i="4"/>
  <c r="EB1530" i="4"/>
  <c r="DY1530" i="4"/>
  <c r="EB1529" i="4"/>
  <c r="DY1529" i="4"/>
  <c r="EB1528" i="4"/>
  <c r="DY1528" i="4"/>
  <c r="EB1527" i="4"/>
  <c r="DY1527" i="4"/>
  <c r="EB1526" i="4"/>
  <c r="DY1526" i="4"/>
  <c r="EB1525" i="4"/>
  <c r="DY1525" i="4"/>
  <c r="EB1524" i="4"/>
  <c r="DY1524" i="4"/>
  <c r="EB1523" i="4"/>
  <c r="DY1523" i="4"/>
  <c r="EB1522" i="4"/>
  <c r="DY1522" i="4"/>
  <c r="EB1521" i="4"/>
  <c r="DY1521" i="4"/>
  <c r="EB1520" i="4"/>
  <c r="DY1520" i="4"/>
  <c r="EB1519" i="4"/>
  <c r="DY1519" i="4"/>
  <c r="EB1518" i="4"/>
  <c r="DY1518" i="4"/>
  <c r="EB1517" i="4"/>
  <c r="DY1517" i="4"/>
  <c r="EB1516" i="4"/>
  <c r="DY1516" i="4"/>
  <c r="EB1515" i="4"/>
  <c r="DY1515" i="4"/>
  <c r="EB1514" i="4"/>
  <c r="DY1514" i="4"/>
  <c r="EB1513" i="4"/>
  <c r="DY1513" i="4"/>
  <c r="EB1512" i="4"/>
  <c r="DY1512" i="4"/>
  <c r="EB1511" i="4"/>
  <c r="DY1511" i="4"/>
  <c r="EB1510" i="4"/>
  <c r="DY1510" i="4"/>
  <c r="EB1509" i="4"/>
  <c r="DY1509" i="4"/>
  <c r="EB1508" i="4"/>
  <c r="DY1508" i="4"/>
  <c r="EB1507" i="4"/>
  <c r="DY1507" i="4"/>
  <c r="EB1506" i="4"/>
  <c r="DY1506" i="4"/>
  <c r="EB1505" i="4"/>
  <c r="DY1505" i="4"/>
  <c r="EB1504" i="4"/>
  <c r="DY1504" i="4"/>
  <c r="EB1503" i="4"/>
  <c r="DY1503" i="4"/>
  <c r="EB1502" i="4"/>
  <c r="DY1502" i="4"/>
  <c r="EB1501" i="4"/>
  <c r="DY1501" i="4"/>
  <c r="EB1500" i="4"/>
  <c r="DY1500" i="4"/>
  <c r="EB1499" i="4"/>
  <c r="DY1499" i="4"/>
  <c r="EB1498" i="4"/>
  <c r="DY1498" i="4"/>
  <c r="EB1497" i="4"/>
  <c r="DY1497" i="4"/>
  <c r="EB1496" i="4"/>
  <c r="DY1496" i="4"/>
  <c r="EB1495" i="4"/>
  <c r="DY1495" i="4"/>
  <c r="EB1494" i="4"/>
  <c r="DY1494" i="4"/>
  <c r="EB1493" i="4"/>
  <c r="DY1493" i="4"/>
  <c r="EB1492" i="4"/>
  <c r="DY1492" i="4"/>
  <c r="EB1491" i="4"/>
  <c r="DY1491" i="4"/>
  <c r="EB1490" i="4"/>
  <c r="DY1490" i="4"/>
  <c r="EB1489" i="4"/>
  <c r="DY1489" i="4"/>
  <c r="EB1488" i="4"/>
  <c r="DY1488" i="4"/>
  <c r="EB1487" i="4"/>
  <c r="DY1487" i="4"/>
  <c r="EB1486" i="4"/>
  <c r="DY1486" i="4"/>
  <c r="EB1485" i="4"/>
  <c r="DY1485" i="4"/>
  <c r="EB1484" i="4"/>
  <c r="DY1484" i="4"/>
  <c r="EB1483" i="4"/>
  <c r="DY1483" i="4"/>
  <c r="EB1482" i="4"/>
  <c r="DY1482" i="4"/>
  <c r="EB1481" i="4"/>
  <c r="DY1481" i="4"/>
  <c r="EB1480" i="4"/>
  <c r="DY1480" i="4"/>
  <c r="EB1479" i="4"/>
  <c r="DY1479" i="4"/>
  <c r="EB1478" i="4"/>
  <c r="DY1478" i="4"/>
  <c r="EB1477" i="4"/>
  <c r="DY1477" i="4"/>
  <c r="EB1476" i="4"/>
  <c r="DY1476" i="4"/>
  <c r="EB1475" i="4"/>
  <c r="DY1475" i="4"/>
  <c r="EB1474" i="4"/>
  <c r="DY1474" i="4"/>
  <c r="EB1473" i="4"/>
  <c r="DY1473" i="4"/>
  <c r="EB1472" i="4"/>
  <c r="DY1472" i="4"/>
  <c r="EB1471" i="4"/>
  <c r="DY1471" i="4"/>
  <c r="EB1470" i="4"/>
  <c r="DY1470" i="4"/>
  <c r="EB1469" i="4"/>
  <c r="DY1469" i="4"/>
  <c r="EB1468" i="4"/>
  <c r="DY1468" i="4"/>
  <c r="EB1467" i="4"/>
  <c r="DY1467" i="4"/>
  <c r="EB1466" i="4"/>
  <c r="DY1466" i="4"/>
  <c r="EB1465" i="4"/>
  <c r="DY1465" i="4"/>
  <c r="EB1464" i="4"/>
  <c r="DY1464" i="4"/>
  <c r="EB1463" i="4"/>
  <c r="DY1463" i="4"/>
  <c r="EB1462" i="4"/>
  <c r="DY1462" i="4"/>
  <c r="EB1461" i="4"/>
  <c r="DY1461" i="4"/>
  <c r="EB1460" i="4"/>
  <c r="DY1460" i="4"/>
  <c r="EB1459" i="4"/>
  <c r="DY1459" i="4"/>
  <c r="EB1458" i="4"/>
  <c r="DY1458" i="4"/>
  <c r="EB1457" i="4"/>
  <c r="DY1457" i="4"/>
  <c r="EB1456" i="4"/>
  <c r="DY1456" i="4"/>
  <c r="EB1455" i="4"/>
  <c r="DY1455" i="4"/>
  <c r="EB1454" i="4"/>
  <c r="DY1454" i="4"/>
  <c r="EB1453" i="4"/>
  <c r="DY1453" i="4"/>
  <c r="EB1452" i="4"/>
  <c r="DY1452" i="4"/>
  <c r="EB1451" i="4"/>
  <c r="DY1451" i="4"/>
  <c r="EB1450" i="4"/>
  <c r="DY1450" i="4"/>
  <c r="EB1449" i="4"/>
  <c r="DY1449" i="4"/>
  <c r="EB1448" i="4"/>
  <c r="DY1448" i="4"/>
  <c r="EB1447" i="4"/>
  <c r="DY1447" i="4"/>
  <c r="EB1446" i="4"/>
  <c r="DY1446" i="4"/>
  <c r="EB1445" i="4"/>
  <c r="DY1445" i="4"/>
  <c r="EB1444" i="4"/>
  <c r="DY1444" i="4"/>
  <c r="EB1443" i="4"/>
  <c r="DY1443" i="4"/>
  <c r="EB1442" i="4"/>
  <c r="DY1442" i="4"/>
  <c r="EB1441" i="4"/>
  <c r="DY1441" i="4"/>
  <c r="EB1440" i="4"/>
  <c r="DY1440" i="4"/>
  <c r="EB1439" i="4"/>
  <c r="DY1439" i="4"/>
  <c r="EB1438" i="4"/>
  <c r="DY1438" i="4"/>
  <c r="EB1437" i="4"/>
  <c r="DY1437" i="4"/>
  <c r="EB1436" i="4"/>
  <c r="DY1436" i="4"/>
  <c r="EB1435" i="4"/>
  <c r="DY1435" i="4"/>
  <c r="EB1434" i="4"/>
  <c r="DY1434" i="4"/>
  <c r="EB1433" i="4"/>
  <c r="DY1433" i="4"/>
  <c r="EB1432" i="4"/>
  <c r="DY1432" i="4"/>
  <c r="EB1431" i="4"/>
  <c r="DY1431" i="4"/>
  <c r="EB1430" i="4"/>
  <c r="DY1430" i="4"/>
  <c r="EB1429" i="4"/>
  <c r="DY1429" i="4"/>
  <c r="EB1428" i="4"/>
  <c r="DY1428" i="4"/>
  <c r="EB1427" i="4"/>
  <c r="DY1427" i="4"/>
  <c r="EB1426" i="4"/>
  <c r="DY1426" i="4"/>
  <c r="EB1425" i="4"/>
  <c r="DY1425" i="4"/>
  <c r="EB1424" i="4"/>
  <c r="DY1424" i="4"/>
  <c r="EB1423" i="4"/>
  <c r="DY1423" i="4"/>
  <c r="EB1422" i="4"/>
  <c r="DY1422" i="4"/>
  <c r="EB1421" i="4"/>
  <c r="DY1421" i="4"/>
  <c r="EB1420" i="4"/>
  <c r="DY1420" i="4"/>
  <c r="EB1419" i="4"/>
  <c r="DY1419" i="4"/>
  <c r="EB1418" i="4"/>
  <c r="DY1418" i="4"/>
  <c r="EB1417" i="4"/>
  <c r="DY1417" i="4"/>
  <c r="EB1416" i="4"/>
  <c r="DY1416" i="4"/>
  <c r="EB1415" i="4"/>
  <c r="DY1415" i="4"/>
  <c r="EB1414" i="4"/>
  <c r="DY1414" i="4"/>
  <c r="EB1413" i="4"/>
  <c r="DY1413" i="4"/>
  <c r="EB1412" i="4"/>
  <c r="DY1412" i="4"/>
  <c r="EB1411" i="4"/>
  <c r="DY1411" i="4"/>
  <c r="EB1410" i="4"/>
  <c r="DY1410" i="4"/>
  <c r="EB1409" i="4"/>
  <c r="DY1409" i="4"/>
  <c r="EB1408" i="4"/>
  <c r="DY1408" i="4"/>
  <c r="EB1407" i="4"/>
  <c r="DY1407" i="4"/>
  <c r="EB1406" i="4"/>
  <c r="DY1406" i="4"/>
  <c r="EB1405" i="4"/>
  <c r="DY1405" i="4"/>
  <c r="EB1404" i="4"/>
  <c r="DY1404" i="4"/>
  <c r="EB1403" i="4"/>
  <c r="DY1403" i="4"/>
  <c r="EB1402" i="4"/>
  <c r="DY1402" i="4"/>
  <c r="EB1401" i="4"/>
  <c r="DY1401" i="4"/>
  <c r="EB1400" i="4"/>
  <c r="DY1400" i="4"/>
  <c r="EB1399" i="4"/>
  <c r="DY1399" i="4"/>
  <c r="EB1398" i="4"/>
  <c r="DY1398" i="4"/>
  <c r="EB1397" i="4"/>
  <c r="DY1397" i="4"/>
  <c r="EB1396" i="4"/>
  <c r="DY1396" i="4"/>
  <c r="EB1395" i="4"/>
  <c r="DY1395" i="4"/>
  <c r="EB1394" i="4"/>
  <c r="DY1394" i="4"/>
  <c r="EB1393" i="4"/>
  <c r="DY1393" i="4"/>
  <c r="EB1392" i="4"/>
  <c r="DY1392" i="4"/>
  <c r="EB1391" i="4"/>
  <c r="DY1391" i="4"/>
  <c r="EB1390" i="4"/>
  <c r="DY1390" i="4"/>
  <c r="EB1389" i="4"/>
  <c r="DY1389" i="4"/>
  <c r="EB1388" i="4"/>
  <c r="DY1388" i="4"/>
  <c r="EB1387" i="4"/>
  <c r="DY1387" i="4"/>
  <c r="EB1386" i="4"/>
  <c r="DY1386" i="4"/>
  <c r="EB1385" i="4"/>
  <c r="DY1385" i="4"/>
  <c r="EB1384" i="4"/>
  <c r="DY1384" i="4"/>
  <c r="EB1383" i="4"/>
  <c r="DY1383" i="4"/>
  <c r="EB1382" i="4"/>
  <c r="DY1382" i="4"/>
  <c r="EB1381" i="4"/>
  <c r="DY1381" i="4"/>
  <c r="EB1380" i="4"/>
  <c r="DY1380" i="4"/>
  <c r="EB1379" i="4"/>
  <c r="DY1379" i="4"/>
  <c r="EB1378" i="4"/>
  <c r="DY1378" i="4"/>
  <c r="EB1377" i="4"/>
  <c r="DY1377" i="4"/>
  <c r="EB1376" i="4"/>
  <c r="DY1376" i="4"/>
  <c r="EB1375" i="4"/>
  <c r="DY1375" i="4"/>
  <c r="EB1374" i="4"/>
  <c r="DY1374" i="4"/>
  <c r="EB1373" i="4"/>
  <c r="DY1373" i="4"/>
  <c r="EB1372" i="4"/>
  <c r="DY1372" i="4"/>
  <c r="EB1371" i="4"/>
  <c r="DY1371" i="4"/>
  <c r="EB1370" i="4"/>
  <c r="DY1370" i="4"/>
  <c r="EB1369" i="4"/>
  <c r="DY1369" i="4"/>
  <c r="EB1368" i="4"/>
  <c r="DY1368" i="4"/>
  <c r="EB1367" i="4"/>
  <c r="DY1367" i="4"/>
  <c r="EB1366" i="4"/>
  <c r="DY1366" i="4"/>
  <c r="EB1365" i="4"/>
  <c r="DY1365" i="4"/>
  <c r="EB1364" i="4"/>
  <c r="DY1364" i="4"/>
  <c r="EB1363" i="4"/>
  <c r="DY1363" i="4"/>
  <c r="EB1362" i="4"/>
  <c r="DY1362" i="4"/>
  <c r="EB1361" i="4"/>
  <c r="DY1361" i="4"/>
  <c r="EB1360" i="4"/>
  <c r="DY1360" i="4"/>
  <c r="EB1359" i="4"/>
  <c r="DY1359" i="4"/>
  <c r="EB1358" i="4"/>
  <c r="DY1358" i="4"/>
  <c r="EB1357" i="4"/>
  <c r="DY1357" i="4"/>
  <c r="EB1356" i="4"/>
  <c r="DY1356" i="4"/>
  <c r="EB1355" i="4"/>
  <c r="DY1355" i="4"/>
  <c r="EB1354" i="4"/>
  <c r="DY1354" i="4"/>
  <c r="EB1353" i="4"/>
  <c r="DY1353" i="4"/>
  <c r="EB1352" i="4"/>
  <c r="DY1352" i="4"/>
  <c r="EB1351" i="4"/>
  <c r="DY1351" i="4"/>
  <c r="EB1350" i="4"/>
  <c r="DY1350" i="4"/>
  <c r="EB1349" i="4"/>
  <c r="DY1349" i="4"/>
  <c r="EB1348" i="4"/>
  <c r="DY1348" i="4"/>
  <c r="EB1347" i="4"/>
  <c r="DY1347" i="4"/>
  <c r="EB1346" i="4"/>
  <c r="DY1346" i="4"/>
  <c r="EB1345" i="4"/>
  <c r="DY1345" i="4"/>
  <c r="EB1344" i="4"/>
  <c r="DY1344" i="4"/>
  <c r="EB1343" i="4"/>
  <c r="DY1343" i="4"/>
  <c r="EB1342" i="4"/>
  <c r="DY1342" i="4"/>
  <c r="EB1341" i="4"/>
  <c r="DY1341" i="4"/>
  <c r="EB1340" i="4"/>
  <c r="DY1340" i="4"/>
  <c r="EB1339" i="4"/>
  <c r="DY1339" i="4"/>
  <c r="EB1338" i="4"/>
  <c r="DY1338" i="4"/>
  <c r="EB1337" i="4"/>
  <c r="DY1337" i="4"/>
  <c r="EB1336" i="4"/>
  <c r="DY1336" i="4"/>
  <c r="EB1335" i="4"/>
  <c r="DY1335" i="4"/>
  <c r="EB1334" i="4"/>
  <c r="DY1334" i="4"/>
  <c r="EB1333" i="4"/>
  <c r="DY1333" i="4"/>
  <c r="EB1332" i="4"/>
  <c r="DY1332" i="4"/>
  <c r="EB1331" i="4"/>
  <c r="DY1331" i="4"/>
  <c r="EB1330" i="4"/>
  <c r="DY1330" i="4"/>
  <c r="EB1329" i="4"/>
  <c r="DY1329" i="4"/>
  <c r="EB1328" i="4"/>
  <c r="DY1328" i="4"/>
  <c r="EB1327" i="4"/>
  <c r="DY1327" i="4"/>
  <c r="EB1326" i="4"/>
  <c r="DY1326" i="4"/>
  <c r="EB1325" i="4"/>
  <c r="DY1325" i="4"/>
  <c r="EB1324" i="4"/>
  <c r="DY1324" i="4"/>
  <c r="EB1323" i="4"/>
  <c r="DY1323" i="4"/>
  <c r="EB1322" i="4"/>
  <c r="DY1322" i="4"/>
  <c r="EB1321" i="4"/>
  <c r="DY1321" i="4"/>
  <c r="EB1320" i="4"/>
  <c r="DY1320" i="4"/>
  <c r="EB1319" i="4"/>
  <c r="DY1319" i="4"/>
  <c r="EB1318" i="4"/>
  <c r="DY1318" i="4"/>
  <c r="EB1317" i="4"/>
  <c r="DY1317" i="4"/>
  <c r="EB1316" i="4"/>
  <c r="DY1316" i="4"/>
  <c r="EB1315" i="4"/>
  <c r="DY1315" i="4"/>
  <c r="EB1314" i="4"/>
  <c r="DY1314" i="4"/>
  <c r="EB1313" i="4"/>
  <c r="DY1313" i="4"/>
  <c r="EB1312" i="4"/>
  <c r="DY1312" i="4"/>
  <c r="EB1311" i="4"/>
  <c r="DY1311" i="4"/>
  <c r="EB1310" i="4"/>
  <c r="DY1310" i="4"/>
  <c r="EB1309" i="4"/>
  <c r="DY1309" i="4"/>
  <c r="EB1308" i="4"/>
  <c r="DY1308" i="4"/>
  <c r="EB1307" i="4"/>
  <c r="DY1307" i="4"/>
  <c r="EB1306" i="4"/>
  <c r="DY1306" i="4"/>
  <c r="EB1305" i="4"/>
  <c r="DY1305" i="4"/>
  <c r="EB1304" i="4"/>
  <c r="DY1304" i="4"/>
  <c r="EB1303" i="4"/>
  <c r="DY1303" i="4"/>
  <c r="EB1302" i="4"/>
  <c r="DY1302" i="4"/>
  <c r="EB1301" i="4"/>
  <c r="DY1301" i="4"/>
  <c r="EB1300" i="4"/>
  <c r="DY1300" i="4"/>
  <c r="EB1299" i="4"/>
  <c r="DY1299" i="4"/>
  <c r="EB1298" i="4"/>
  <c r="DY1298" i="4"/>
  <c r="EB1297" i="4"/>
  <c r="DY1297" i="4"/>
  <c r="EB1296" i="4"/>
  <c r="DY1296" i="4"/>
  <c r="EB1295" i="4"/>
  <c r="DY1295" i="4"/>
  <c r="EB1294" i="4"/>
  <c r="DY1294" i="4"/>
  <c r="EB1293" i="4"/>
  <c r="DY1293" i="4"/>
  <c r="EB1292" i="4"/>
  <c r="DY1292" i="4"/>
  <c r="EB1291" i="4"/>
  <c r="DY1291" i="4"/>
  <c r="EB1290" i="4"/>
  <c r="DY1290" i="4"/>
  <c r="EB1289" i="4"/>
  <c r="DY1289" i="4"/>
  <c r="EB1288" i="4"/>
  <c r="DY1288" i="4"/>
  <c r="EB1287" i="4"/>
  <c r="DY1287" i="4"/>
  <c r="EB1286" i="4"/>
  <c r="DY1286" i="4"/>
  <c r="EB1285" i="4"/>
  <c r="DY1285" i="4"/>
  <c r="EB1284" i="4"/>
  <c r="DY1284" i="4"/>
  <c r="EB1283" i="4"/>
  <c r="DY1283" i="4"/>
  <c r="EB1282" i="4"/>
  <c r="DY1282" i="4"/>
  <c r="EB1281" i="4"/>
  <c r="DY1281" i="4"/>
  <c r="EB1280" i="4"/>
  <c r="DY1280" i="4"/>
  <c r="EB1279" i="4"/>
  <c r="DY1279" i="4"/>
  <c r="EB1278" i="4"/>
  <c r="DY1278" i="4"/>
  <c r="EB1277" i="4"/>
  <c r="DY1277" i="4"/>
  <c r="EB1276" i="4"/>
  <c r="DY1276" i="4"/>
  <c r="EB1275" i="4"/>
  <c r="DY1275" i="4"/>
  <c r="EB1274" i="4"/>
  <c r="DY1274" i="4"/>
  <c r="EB1273" i="4"/>
  <c r="DY1273" i="4"/>
  <c r="EB1272" i="4"/>
  <c r="DY1272" i="4"/>
  <c r="EB1271" i="4"/>
  <c r="DY1271" i="4"/>
  <c r="EB1270" i="4"/>
  <c r="DY1270" i="4"/>
  <c r="EB1269" i="4"/>
  <c r="DY1269" i="4"/>
  <c r="EB1268" i="4"/>
  <c r="DY1268" i="4"/>
  <c r="EB1267" i="4"/>
  <c r="DY1267" i="4"/>
  <c r="EB1266" i="4"/>
  <c r="DY1266" i="4"/>
  <c r="EB1265" i="4"/>
  <c r="DY1265" i="4"/>
  <c r="EB1264" i="4"/>
  <c r="DY1264" i="4"/>
  <c r="EB1263" i="4"/>
  <c r="DY1263" i="4"/>
  <c r="EB1262" i="4"/>
  <c r="DY1262" i="4"/>
  <c r="EB1261" i="4"/>
  <c r="DY1261" i="4"/>
  <c r="EB1260" i="4"/>
  <c r="DY1260" i="4"/>
  <c r="EB1259" i="4"/>
  <c r="DY1259" i="4"/>
  <c r="EB1258" i="4"/>
  <c r="DY1258" i="4"/>
  <c r="EB1257" i="4"/>
  <c r="DY1257" i="4"/>
  <c r="EB1256" i="4"/>
  <c r="DY1256" i="4"/>
  <c r="EB1255" i="4"/>
  <c r="DY1255" i="4"/>
  <c r="EB1254" i="4"/>
  <c r="DY1254" i="4"/>
  <c r="EB1253" i="4"/>
  <c r="DY1253" i="4"/>
  <c r="EB1252" i="4"/>
  <c r="DY1252" i="4"/>
  <c r="EB1251" i="4"/>
  <c r="DY1251" i="4"/>
  <c r="EB1250" i="4"/>
  <c r="DY1250" i="4"/>
  <c r="EB1249" i="4"/>
  <c r="DY1249" i="4"/>
  <c r="EB1248" i="4"/>
  <c r="DY1248" i="4"/>
  <c r="EB1247" i="4"/>
  <c r="DY1247" i="4"/>
  <c r="EB1246" i="4"/>
  <c r="DY1246" i="4"/>
  <c r="EB1245" i="4"/>
  <c r="DY1245" i="4"/>
  <c r="EB1244" i="4"/>
  <c r="DY1244" i="4"/>
  <c r="EB1243" i="4"/>
  <c r="DY1243" i="4"/>
  <c r="EB1242" i="4"/>
  <c r="DY1242" i="4"/>
  <c r="EB1241" i="4"/>
  <c r="DY1241" i="4"/>
  <c r="EB1240" i="4"/>
  <c r="DY1240" i="4"/>
  <c r="EB1239" i="4"/>
  <c r="DY1239" i="4"/>
  <c r="EB1238" i="4"/>
  <c r="DY1238" i="4"/>
  <c r="EB1237" i="4"/>
  <c r="DY1237" i="4"/>
  <c r="EB1236" i="4"/>
  <c r="DY1236" i="4"/>
  <c r="EB1235" i="4"/>
  <c r="DY1235" i="4"/>
  <c r="EB1234" i="4"/>
  <c r="DY1234" i="4"/>
  <c r="EB1233" i="4"/>
  <c r="DY1233" i="4"/>
  <c r="EB1232" i="4"/>
  <c r="DY1232" i="4"/>
  <c r="EB1231" i="4"/>
  <c r="DY1231" i="4"/>
  <c r="EB1230" i="4"/>
  <c r="DY1230" i="4"/>
  <c r="EB1229" i="4"/>
  <c r="DY1229" i="4"/>
  <c r="EB1228" i="4"/>
  <c r="DY1228" i="4"/>
  <c r="EB1227" i="4"/>
  <c r="DY1227" i="4"/>
  <c r="EB1226" i="4"/>
  <c r="DY1226" i="4"/>
  <c r="EB1225" i="4"/>
  <c r="DY1225" i="4"/>
  <c r="EB1224" i="4"/>
  <c r="DY1224" i="4"/>
  <c r="EB1223" i="4"/>
  <c r="DY1223" i="4"/>
  <c r="EB1222" i="4"/>
  <c r="DY1222" i="4"/>
  <c r="EB1221" i="4"/>
  <c r="DY1221" i="4"/>
  <c r="EB1220" i="4"/>
  <c r="DY1220" i="4"/>
  <c r="EB1219" i="4"/>
  <c r="DY1219" i="4"/>
  <c r="EB1218" i="4"/>
  <c r="DY1218" i="4"/>
  <c r="EB1217" i="4"/>
  <c r="DY1217" i="4"/>
  <c r="EB1216" i="4"/>
  <c r="DY1216" i="4"/>
  <c r="EB1215" i="4"/>
  <c r="DY1215" i="4"/>
  <c r="EB1214" i="4"/>
  <c r="DY1214" i="4"/>
  <c r="EB1213" i="4"/>
  <c r="DY1213" i="4"/>
  <c r="EB1212" i="4"/>
  <c r="DY1212" i="4"/>
  <c r="EB1211" i="4"/>
  <c r="DY1211" i="4"/>
  <c r="EB1210" i="4"/>
  <c r="DY1210" i="4"/>
  <c r="EB1209" i="4"/>
  <c r="DY1209" i="4"/>
  <c r="EB1208" i="4"/>
  <c r="DY1208" i="4"/>
  <c r="EB1207" i="4"/>
  <c r="DY1207" i="4"/>
  <c r="EB1206" i="4"/>
  <c r="DY1206" i="4"/>
  <c r="EB1205" i="4"/>
  <c r="DY1205" i="4"/>
  <c r="EB1204" i="4"/>
  <c r="DY1204" i="4"/>
  <c r="EB1203" i="4"/>
  <c r="DY1203" i="4"/>
  <c r="EB1202" i="4"/>
  <c r="DY1202" i="4"/>
  <c r="EB1201" i="4"/>
  <c r="DY1201" i="4"/>
  <c r="EB1200" i="4"/>
  <c r="DY1200" i="4"/>
  <c r="EB1199" i="4"/>
  <c r="DY1199" i="4"/>
  <c r="EB1198" i="4"/>
  <c r="DY1198" i="4"/>
  <c r="EB1197" i="4"/>
  <c r="DY1197" i="4"/>
  <c r="EB1196" i="4"/>
  <c r="DY1196" i="4"/>
  <c r="EB1195" i="4"/>
  <c r="DY1195" i="4"/>
  <c r="EB1194" i="4"/>
  <c r="DY1194" i="4"/>
  <c r="EB1193" i="4"/>
  <c r="DY1193" i="4"/>
  <c r="EB1192" i="4"/>
  <c r="DY1192" i="4"/>
  <c r="EB1191" i="4"/>
  <c r="DY1191" i="4"/>
  <c r="EB1190" i="4"/>
  <c r="DY1190" i="4"/>
  <c r="EB1189" i="4"/>
  <c r="DY1189" i="4"/>
  <c r="EB1188" i="4"/>
  <c r="DY1188" i="4"/>
  <c r="EB1187" i="4"/>
  <c r="DY1187" i="4"/>
  <c r="EB1186" i="4"/>
  <c r="DY1186" i="4"/>
  <c r="EB1185" i="4"/>
  <c r="DY1185" i="4"/>
  <c r="EB1184" i="4"/>
  <c r="DY1184" i="4"/>
  <c r="EB1183" i="4"/>
  <c r="DY1183" i="4"/>
  <c r="EB1182" i="4"/>
  <c r="DY1182" i="4"/>
  <c r="EB1181" i="4"/>
  <c r="DY1181" i="4"/>
  <c r="EB1180" i="4"/>
  <c r="DY1180" i="4"/>
  <c r="EB1179" i="4"/>
  <c r="DY1179" i="4"/>
  <c r="EB1178" i="4"/>
  <c r="DY1178" i="4"/>
  <c r="EB1177" i="4"/>
  <c r="DY1177" i="4"/>
  <c r="EB1176" i="4"/>
  <c r="DY1176" i="4"/>
  <c r="EB1175" i="4"/>
  <c r="DY1175" i="4"/>
  <c r="EB1174" i="4"/>
  <c r="DY1174" i="4"/>
  <c r="EB1173" i="4"/>
  <c r="DY1173" i="4"/>
  <c r="EB1172" i="4"/>
  <c r="DY1172" i="4"/>
  <c r="EB1171" i="4"/>
  <c r="DY1171" i="4"/>
  <c r="EB1170" i="4"/>
  <c r="DY1170" i="4"/>
  <c r="EB1169" i="4"/>
  <c r="DY1169" i="4"/>
  <c r="EB1168" i="4"/>
  <c r="DY1168" i="4"/>
  <c r="EB1167" i="4"/>
  <c r="DY1167" i="4"/>
  <c r="EB1166" i="4"/>
  <c r="DY1166" i="4"/>
  <c r="EB1165" i="4"/>
  <c r="DY1165" i="4"/>
  <c r="EB1164" i="4"/>
  <c r="DY1164" i="4"/>
  <c r="EB1163" i="4"/>
  <c r="DY1163" i="4"/>
  <c r="EB1162" i="4"/>
  <c r="DY1162" i="4"/>
  <c r="EB1161" i="4"/>
  <c r="DY1161" i="4"/>
  <c r="EB1160" i="4"/>
  <c r="DY1160" i="4"/>
  <c r="EB1159" i="4"/>
  <c r="DY1159" i="4"/>
  <c r="EB1158" i="4"/>
  <c r="DY1158" i="4"/>
  <c r="EB1157" i="4"/>
  <c r="DY1157" i="4"/>
  <c r="EB1156" i="4"/>
  <c r="DY1156" i="4"/>
  <c r="EB1155" i="4"/>
  <c r="DY1155" i="4"/>
  <c r="EB1154" i="4"/>
  <c r="DY1154" i="4"/>
  <c r="EB1153" i="4"/>
  <c r="DY1153" i="4"/>
  <c r="EB1152" i="4"/>
  <c r="DY1152" i="4"/>
  <c r="EB1151" i="4"/>
  <c r="DY1151" i="4"/>
  <c r="EB1150" i="4"/>
  <c r="DY1150" i="4"/>
  <c r="EB1149" i="4"/>
  <c r="DY1149" i="4"/>
  <c r="EB1148" i="4"/>
  <c r="DY1148" i="4"/>
  <c r="EB1147" i="4"/>
  <c r="DY1147" i="4"/>
  <c r="EB1146" i="4"/>
  <c r="DY1146" i="4"/>
  <c r="EB1145" i="4"/>
  <c r="DY1145" i="4"/>
  <c r="EB1144" i="4"/>
  <c r="DY1144" i="4"/>
  <c r="EB1143" i="4"/>
  <c r="DY1143" i="4"/>
  <c r="EB1142" i="4"/>
  <c r="DY1142" i="4"/>
  <c r="EB1141" i="4"/>
  <c r="DY1141" i="4"/>
  <c r="EB1140" i="4"/>
  <c r="DY1140" i="4"/>
  <c r="EB1139" i="4"/>
  <c r="DY1139" i="4"/>
  <c r="EB1138" i="4"/>
  <c r="DY1138" i="4"/>
  <c r="EB1137" i="4"/>
  <c r="DY1137" i="4"/>
  <c r="EB1136" i="4"/>
  <c r="DY1136" i="4"/>
  <c r="EB1135" i="4"/>
  <c r="DY1135" i="4"/>
  <c r="EB1134" i="4"/>
  <c r="DY1134" i="4"/>
  <c r="EB1133" i="4"/>
  <c r="DY1133" i="4"/>
  <c r="EB1132" i="4"/>
  <c r="DY1132" i="4"/>
  <c r="EB1131" i="4"/>
  <c r="DY1131" i="4"/>
  <c r="EB1130" i="4"/>
  <c r="DY1130" i="4"/>
  <c r="EB1129" i="4"/>
  <c r="DY1129" i="4"/>
  <c r="EB1128" i="4"/>
  <c r="DY1128" i="4"/>
  <c r="EB1127" i="4"/>
  <c r="DY1127" i="4"/>
  <c r="EB1126" i="4"/>
  <c r="DY1126" i="4"/>
  <c r="EB1125" i="4"/>
  <c r="DY1125" i="4"/>
  <c r="EB1124" i="4"/>
  <c r="DY1124" i="4"/>
  <c r="EB1123" i="4"/>
  <c r="DY1123" i="4"/>
  <c r="EB1122" i="4"/>
  <c r="DY1122" i="4"/>
  <c r="EB1121" i="4"/>
  <c r="DY1121" i="4"/>
  <c r="EB1120" i="4"/>
  <c r="DY1120" i="4"/>
  <c r="EB1119" i="4"/>
  <c r="DY1119" i="4"/>
  <c r="EB1118" i="4"/>
  <c r="DY1118" i="4"/>
  <c r="EB1117" i="4"/>
  <c r="DY1117" i="4"/>
  <c r="EB1116" i="4"/>
  <c r="DY1116" i="4"/>
  <c r="EB1115" i="4"/>
  <c r="DY1115" i="4"/>
  <c r="EB1114" i="4"/>
  <c r="DY1114" i="4"/>
  <c r="EB1113" i="4"/>
  <c r="DY1113" i="4"/>
  <c r="EB1112" i="4"/>
  <c r="DY1112" i="4"/>
  <c r="EB1111" i="4"/>
  <c r="DY1111" i="4"/>
  <c r="EB1110" i="4"/>
  <c r="DY1110" i="4"/>
  <c r="EB1109" i="4"/>
  <c r="DY1109" i="4"/>
  <c r="EB1108" i="4"/>
  <c r="DY1108" i="4"/>
  <c r="EB1107" i="4"/>
  <c r="DY1107" i="4"/>
  <c r="EB1106" i="4"/>
  <c r="DY1106" i="4"/>
  <c r="EB1105" i="4"/>
  <c r="DY1105" i="4"/>
  <c r="EB1104" i="4"/>
  <c r="DY1104" i="4"/>
  <c r="EB1103" i="4"/>
  <c r="DY1103" i="4"/>
  <c r="EB1102" i="4"/>
  <c r="DY1102" i="4"/>
  <c r="EB1101" i="4"/>
  <c r="DY1101" i="4"/>
  <c r="EB1100" i="4"/>
  <c r="DY1100" i="4"/>
  <c r="EB1099" i="4"/>
  <c r="DY1099" i="4"/>
  <c r="EB1098" i="4"/>
  <c r="DY1098" i="4"/>
  <c r="EB1097" i="4"/>
  <c r="DY1097" i="4"/>
  <c r="EB1096" i="4"/>
  <c r="DY1096" i="4"/>
  <c r="EB1095" i="4"/>
  <c r="DY1095" i="4"/>
  <c r="EB1094" i="4"/>
  <c r="DY1094" i="4"/>
  <c r="EB1093" i="4"/>
  <c r="DY1093" i="4"/>
  <c r="EB1092" i="4"/>
  <c r="DY1092" i="4"/>
  <c r="EB1091" i="4"/>
  <c r="DY1091" i="4"/>
  <c r="EB1090" i="4"/>
  <c r="DY1090" i="4"/>
  <c r="EB1089" i="4"/>
  <c r="DY1089" i="4"/>
  <c r="EB1088" i="4"/>
  <c r="DY1088" i="4"/>
  <c r="EB1087" i="4"/>
  <c r="DY1087" i="4"/>
  <c r="EB1086" i="4"/>
  <c r="DY1086" i="4"/>
  <c r="EB1085" i="4"/>
  <c r="DY1085" i="4"/>
  <c r="EB1084" i="4"/>
  <c r="DY1084" i="4"/>
  <c r="EB1083" i="4"/>
  <c r="DY1083" i="4"/>
  <c r="EB1082" i="4"/>
  <c r="DY1082" i="4"/>
  <c r="EB1081" i="4"/>
  <c r="DY1081" i="4"/>
  <c r="EB1080" i="4"/>
  <c r="DY1080" i="4"/>
  <c r="EB1079" i="4"/>
  <c r="DY1079" i="4"/>
  <c r="EB1078" i="4"/>
  <c r="DY1078" i="4"/>
  <c r="EB1077" i="4"/>
  <c r="DY1077" i="4"/>
  <c r="EB1076" i="4"/>
  <c r="DY1076" i="4"/>
  <c r="EB1075" i="4"/>
  <c r="DY1075" i="4"/>
  <c r="EB1074" i="4"/>
  <c r="DY1074" i="4"/>
  <c r="EB1073" i="4"/>
  <c r="DY1073" i="4"/>
  <c r="EB1072" i="4"/>
  <c r="DY1072" i="4"/>
  <c r="EB1071" i="4"/>
  <c r="DY1071" i="4"/>
  <c r="EB1070" i="4"/>
  <c r="DY1070" i="4"/>
  <c r="EB1069" i="4"/>
  <c r="DY1069" i="4"/>
  <c r="EB1068" i="4"/>
  <c r="DY1068" i="4"/>
  <c r="EB1067" i="4"/>
  <c r="DY1067" i="4"/>
  <c r="EB1066" i="4"/>
  <c r="DY1066" i="4"/>
  <c r="EB1065" i="4"/>
  <c r="DY1065" i="4"/>
  <c r="EB1064" i="4"/>
  <c r="DY1064" i="4"/>
  <c r="EB1063" i="4"/>
  <c r="DY1063" i="4"/>
  <c r="EB1062" i="4"/>
  <c r="DY1062" i="4"/>
  <c r="EB1061" i="4"/>
  <c r="DY1061" i="4"/>
  <c r="EB1060" i="4"/>
  <c r="DY1060" i="4"/>
  <c r="EB1059" i="4"/>
  <c r="DY1059" i="4"/>
  <c r="EB1058" i="4"/>
  <c r="DY1058" i="4"/>
  <c r="EB1057" i="4"/>
  <c r="DY1057" i="4"/>
  <c r="EB1056" i="4"/>
  <c r="DY1056" i="4"/>
  <c r="EB1055" i="4"/>
  <c r="DY1055" i="4"/>
  <c r="EB1054" i="4"/>
  <c r="DY1054" i="4"/>
  <c r="EB1053" i="4"/>
  <c r="DY1053" i="4"/>
  <c r="EB1052" i="4"/>
  <c r="DY1052" i="4"/>
  <c r="EB1051" i="4"/>
  <c r="DY1051" i="4"/>
  <c r="EB1050" i="4"/>
  <c r="DY1050" i="4"/>
  <c r="EB1049" i="4"/>
  <c r="DY1049" i="4"/>
  <c r="EB1048" i="4"/>
  <c r="DY1048" i="4"/>
  <c r="EB1047" i="4"/>
  <c r="DY1047" i="4"/>
  <c r="EB1046" i="4"/>
  <c r="DY1046" i="4"/>
  <c r="EB1045" i="4"/>
  <c r="DY1045" i="4"/>
  <c r="EB1044" i="4"/>
  <c r="DY1044" i="4"/>
  <c r="EB1043" i="4"/>
  <c r="DY1043" i="4"/>
  <c r="EB1042" i="4"/>
  <c r="DY1042" i="4"/>
  <c r="EB1041" i="4"/>
  <c r="DY1041" i="4"/>
  <c r="EB1040" i="4"/>
  <c r="DY1040" i="4"/>
  <c r="EB1039" i="4"/>
  <c r="DY1039" i="4"/>
  <c r="EB1038" i="4"/>
  <c r="DY1038" i="4"/>
  <c r="EB1037" i="4"/>
  <c r="DY1037" i="4"/>
  <c r="EB1036" i="4"/>
  <c r="DY1036" i="4"/>
  <c r="EB1035" i="4"/>
  <c r="DY1035" i="4"/>
  <c r="EB1034" i="4"/>
  <c r="DY1034" i="4"/>
  <c r="EB1033" i="4"/>
  <c r="DY1033" i="4"/>
  <c r="EB1032" i="4"/>
  <c r="DY1032" i="4"/>
  <c r="EB1031" i="4"/>
  <c r="DY1031" i="4"/>
  <c r="EB1030" i="4"/>
  <c r="DY1030" i="4"/>
  <c r="EB1029" i="4"/>
  <c r="DY1029" i="4"/>
  <c r="EB1028" i="4"/>
  <c r="DY1028" i="4"/>
  <c r="EB1027" i="4"/>
  <c r="DY1027" i="4"/>
  <c r="EB1026" i="4"/>
  <c r="DY1026" i="4"/>
  <c r="EB1025" i="4"/>
  <c r="DY1025" i="4"/>
  <c r="EB1024" i="4"/>
  <c r="DY1024" i="4"/>
  <c r="EB1023" i="4"/>
  <c r="DY1023" i="4"/>
  <c r="EB1022" i="4"/>
  <c r="DY1022" i="4"/>
  <c r="EB1021" i="4"/>
  <c r="DY1021" i="4"/>
  <c r="EB1020" i="4"/>
  <c r="DY1020" i="4"/>
  <c r="EB1019" i="4"/>
  <c r="DY1019" i="4"/>
  <c r="EB1018" i="4"/>
  <c r="DY1018" i="4"/>
  <c r="EB1017" i="4"/>
  <c r="DY1017" i="4"/>
  <c r="EB1016" i="4"/>
  <c r="DY1016" i="4"/>
  <c r="EB1015" i="4"/>
  <c r="DY1015" i="4"/>
  <c r="EB1014" i="4"/>
  <c r="DY1014" i="4"/>
  <c r="EB1013" i="4"/>
  <c r="DY1013" i="4"/>
  <c r="EB1012" i="4"/>
  <c r="DY1012" i="4"/>
  <c r="EB1011" i="4"/>
  <c r="DY1011" i="4"/>
  <c r="EB1010" i="4"/>
  <c r="DY1010" i="4"/>
  <c r="EB1009" i="4"/>
  <c r="DY1009" i="4"/>
  <c r="EB1008" i="4"/>
  <c r="DY1008" i="4"/>
  <c r="EB1007" i="4"/>
  <c r="DY1007" i="4"/>
  <c r="EB1006" i="4"/>
  <c r="DY1006" i="4"/>
  <c r="EB1005" i="4"/>
  <c r="DY1005" i="4"/>
  <c r="EB1004" i="4"/>
  <c r="DY1004" i="4"/>
  <c r="EB1003" i="4"/>
  <c r="DY1003" i="4"/>
  <c r="EB1002" i="4"/>
  <c r="DY1002" i="4"/>
  <c r="EB1001" i="4"/>
  <c r="DY1001" i="4"/>
  <c r="EB1000" i="4"/>
  <c r="DY1000" i="4"/>
  <c r="EB999" i="4"/>
  <c r="DY999" i="4"/>
  <c r="EB998" i="4"/>
  <c r="DY998" i="4"/>
  <c r="EB997" i="4"/>
  <c r="DY997" i="4"/>
  <c r="EB996" i="4"/>
  <c r="DY996" i="4"/>
  <c r="EB995" i="4"/>
  <c r="DY995" i="4"/>
  <c r="EB994" i="4"/>
  <c r="DY994" i="4"/>
  <c r="EB993" i="4"/>
  <c r="DY993" i="4"/>
  <c r="EB992" i="4"/>
  <c r="DY992" i="4"/>
  <c r="EB991" i="4"/>
  <c r="DY991" i="4"/>
  <c r="EB990" i="4"/>
  <c r="DY990" i="4"/>
  <c r="EB989" i="4"/>
  <c r="DY989" i="4"/>
  <c r="EB988" i="4"/>
  <c r="DY988" i="4"/>
  <c r="EB987" i="4"/>
  <c r="DY987" i="4"/>
  <c r="EB986" i="4"/>
  <c r="DY986" i="4"/>
  <c r="EB985" i="4"/>
  <c r="DY985" i="4"/>
  <c r="EB984" i="4"/>
  <c r="DY984" i="4"/>
  <c r="EB983" i="4"/>
  <c r="DY983" i="4"/>
  <c r="EB982" i="4"/>
  <c r="DY982" i="4"/>
  <c r="EB981" i="4"/>
  <c r="DY981" i="4"/>
  <c r="EB980" i="4"/>
  <c r="DY980" i="4"/>
  <c r="EB979" i="4"/>
  <c r="DY979" i="4"/>
  <c r="EB978" i="4"/>
  <c r="DY978" i="4"/>
  <c r="EB977" i="4"/>
  <c r="DY977" i="4"/>
  <c r="EB976" i="4"/>
  <c r="DY976" i="4"/>
  <c r="EB975" i="4"/>
  <c r="DY975" i="4"/>
  <c r="EB974" i="4"/>
  <c r="DY974" i="4"/>
  <c r="EB973" i="4"/>
  <c r="DY973" i="4"/>
  <c r="EB972" i="4"/>
  <c r="DY972" i="4"/>
  <c r="EB971" i="4"/>
  <c r="DY971" i="4"/>
  <c r="EB970" i="4"/>
  <c r="DY970" i="4"/>
  <c r="EB969" i="4"/>
  <c r="DY969" i="4"/>
  <c r="EB968" i="4"/>
  <c r="DY968" i="4"/>
  <c r="EB967" i="4"/>
  <c r="DY967" i="4"/>
  <c r="EB966" i="4"/>
  <c r="DY966" i="4"/>
  <c r="EB965" i="4"/>
  <c r="DY965" i="4"/>
  <c r="EB964" i="4"/>
  <c r="DY964" i="4"/>
  <c r="EB963" i="4"/>
  <c r="DY963" i="4"/>
  <c r="EB962" i="4"/>
  <c r="DY962" i="4"/>
  <c r="EB961" i="4"/>
  <c r="DY961" i="4"/>
  <c r="EB960" i="4"/>
  <c r="DY960" i="4"/>
  <c r="EB959" i="4"/>
  <c r="DY959" i="4"/>
  <c r="EB958" i="4"/>
  <c r="DY958" i="4"/>
  <c r="EB957" i="4"/>
  <c r="DY957" i="4"/>
  <c r="EB956" i="4"/>
  <c r="DY956" i="4"/>
  <c r="EB955" i="4"/>
  <c r="DY955" i="4"/>
  <c r="EB954" i="4"/>
  <c r="DY954" i="4"/>
  <c r="EB953" i="4"/>
  <c r="DY953" i="4"/>
  <c r="EB952" i="4"/>
  <c r="DY952" i="4"/>
  <c r="EB951" i="4"/>
  <c r="DY951" i="4"/>
  <c r="EB950" i="4"/>
  <c r="DY950" i="4"/>
  <c r="EB949" i="4"/>
  <c r="DY949" i="4"/>
  <c r="EB948" i="4"/>
  <c r="DY948" i="4"/>
  <c r="EB947" i="4"/>
  <c r="DY947" i="4"/>
  <c r="EB946" i="4"/>
  <c r="DY946" i="4"/>
  <c r="EB945" i="4"/>
  <c r="DY945" i="4"/>
  <c r="EB944" i="4"/>
  <c r="DY944" i="4"/>
  <c r="EB943" i="4"/>
  <c r="DY943" i="4"/>
  <c r="EB942" i="4"/>
  <c r="DY942" i="4"/>
  <c r="EB941" i="4"/>
  <c r="DY941" i="4"/>
  <c r="EB940" i="4"/>
  <c r="DY940" i="4"/>
  <c r="EB939" i="4"/>
  <c r="DY939" i="4"/>
  <c r="EB938" i="4"/>
  <c r="DY938" i="4"/>
  <c r="EB937" i="4"/>
  <c r="DY937" i="4"/>
  <c r="EB936" i="4"/>
  <c r="DY936" i="4"/>
  <c r="EB935" i="4"/>
  <c r="DY935" i="4"/>
  <c r="EB934" i="4"/>
  <c r="DY934" i="4"/>
  <c r="EB933" i="4"/>
  <c r="DY933" i="4"/>
  <c r="EB932" i="4"/>
  <c r="DY932" i="4"/>
  <c r="EB931" i="4"/>
  <c r="DY931" i="4"/>
  <c r="EB930" i="4"/>
  <c r="DY930" i="4"/>
  <c r="EB929" i="4"/>
  <c r="DY929" i="4"/>
  <c r="EB928" i="4"/>
  <c r="DY928" i="4"/>
  <c r="EB927" i="4"/>
  <c r="DY927" i="4"/>
  <c r="EB926" i="4"/>
  <c r="DY926" i="4"/>
  <c r="EB925" i="4"/>
  <c r="DY925" i="4"/>
  <c r="EB924" i="4"/>
  <c r="DY924" i="4"/>
  <c r="EB923" i="4"/>
  <c r="DY923" i="4"/>
  <c r="EB922" i="4"/>
  <c r="DY922" i="4"/>
  <c r="EB921" i="4"/>
  <c r="DY921" i="4"/>
  <c r="EB920" i="4"/>
  <c r="DY920" i="4"/>
  <c r="EB919" i="4"/>
  <c r="DY919" i="4"/>
  <c r="EB918" i="4"/>
  <c r="DY918" i="4"/>
  <c r="EB917" i="4"/>
  <c r="DY917" i="4"/>
  <c r="EB916" i="4"/>
  <c r="DY916" i="4"/>
  <c r="EB915" i="4"/>
  <c r="DY915" i="4"/>
  <c r="EB914" i="4"/>
  <c r="DY914" i="4"/>
  <c r="EB913" i="4"/>
  <c r="DY913" i="4"/>
  <c r="EB912" i="4"/>
  <c r="DY912" i="4"/>
  <c r="EB911" i="4"/>
  <c r="DY911" i="4"/>
  <c r="EB910" i="4"/>
  <c r="DY910" i="4"/>
  <c r="EB909" i="4"/>
  <c r="DY909" i="4"/>
  <c r="EB908" i="4"/>
  <c r="DY908" i="4"/>
  <c r="EB907" i="4"/>
  <c r="DY907" i="4"/>
  <c r="EB906" i="4"/>
  <c r="DY906" i="4"/>
  <c r="EB905" i="4"/>
  <c r="DY905" i="4"/>
  <c r="EB904" i="4"/>
  <c r="DY904" i="4"/>
  <c r="EB903" i="4"/>
  <c r="DY903" i="4"/>
  <c r="EB902" i="4"/>
  <c r="DY902" i="4"/>
  <c r="EB901" i="4"/>
  <c r="DY901" i="4"/>
  <c r="EB900" i="4"/>
  <c r="DY900" i="4"/>
  <c r="EB899" i="4"/>
  <c r="DY899" i="4"/>
  <c r="EB898" i="4"/>
  <c r="DY898" i="4"/>
  <c r="EB897" i="4"/>
  <c r="DY897" i="4"/>
  <c r="EB896" i="4"/>
  <c r="DY896" i="4"/>
  <c r="EB895" i="4"/>
  <c r="DY895" i="4"/>
  <c r="EB894" i="4"/>
  <c r="DY894" i="4"/>
  <c r="EB893" i="4"/>
  <c r="DY893" i="4"/>
  <c r="EB892" i="4"/>
  <c r="DY892" i="4"/>
  <c r="EB891" i="4"/>
  <c r="DY891" i="4"/>
  <c r="EB890" i="4"/>
  <c r="DY890" i="4"/>
  <c r="EB889" i="4"/>
  <c r="DY889" i="4"/>
  <c r="EB888" i="4"/>
  <c r="DY888" i="4"/>
  <c r="EB887" i="4"/>
  <c r="DY887" i="4"/>
  <c r="EB886" i="4"/>
  <c r="DY886" i="4"/>
  <c r="EB885" i="4"/>
  <c r="DY885" i="4"/>
  <c r="EB884" i="4"/>
  <c r="DY884" i="4"/>
  <c r="EB883" i="4"/>
  <c r="DY883" i="4"/>
  <c r="EB882" i="4"/>
  <c r="DY882" i="4"/>
  <c r="EB881" i="4"/>
  <c r="DY881" i="4"/>
  <c r="EB880" i="4"/>
  <c r="DY880" i="4"/>
  <c r="EB879" i="4"/>
  <c r="DY879" i="4"/>
  <c r="EB878" i="4"/>
  <c r="DY878" i="4"/>
  <c r="EB877" i="4"/>
  <c r="DY877" i="4"/>
  <c r="EB876" i="4"/>
  <c r="DY876" i="4"/>
  <c r="EB875" i="4"/>
  <c r="DY875" i="4"/>
  <c r="EB874" i="4"/>
  <c r="DY874" i="4"/>
  <c r="EB873" i="4"/>
  <c r="DY873" i="4"/>
  <c r="EB872" i="4"/>
  <c r="DY872" i="4"/>
  <c r="EB871" i="4"/>
  <c r="DY871" i="4"/>
  <c r="EB870" i="4"/>
  <c r="DY870" i="4"/>
  <c r="EB869" i="4"/>
  <c r="DY869" i="4"/>
  <c r="EB868" i="4"/>
  <c r="DY868" i="4"/>
  <c r="EB867" i="4"/>
  <c r="DY867" i="4"/>
  <c r="EB866" i="4"/>
  <c r="DY866" i="4"/>
  <c r="EB865" i="4"/>
  <c r="DY865" i="4"/>
  <c r="EB864" i="4"/>
  <c r="DY864" i="4"/>
  <c r="EB863" i="4"/>
  <c r="DY863" i="4"/>
  <c r="EB862" i="4"/>
  <c r="DY862" i="4"/>
  <c r="EB861" i="4"/>
  <c r="DY861" i="4"/>
  <c r="EB860" i="4"/>
  <c r="DY860" i="4"/>
  <c r="EB859" i="4"/>
  <c r="DY859" i="4"/>
  <c r="EB858" i="4"/>
  <c r="DY858" i="4"/>
  <c r="EB857" i="4"/>
  <c r="DY857" i="4"/>
  <c r="EB856" i="4"/>
  <c r="DY856" i="4"/>
  <c r="EB855" i="4"/>
  <c r="DY855" i="4"/>
  <c r="EB854" i="4"/>
  <c r="DY854" i="4"/>
  <c r="EB853" i="4"/>
  <c r="DY853" i="4"/>
  <c r="EB852" i="4"/>
  <c r="DY852" i="4"/>
  <c r="EB851" i="4"/>
  <c r="DY851" i="4"/>
  <c r="EB850" i="4"/>
  <c r="DY850" i="4"/>
  <c r="EB849" i="4"/>
  <c r="DY849" i="4"/>
  <c r="EB848" i="4"/>
  <c r="DY848" i="4"/>
  <c r="EB847" i="4"/>
  <c r="DY847" i="4"/>
  <c r="EB846" i="4"/>
  <c r="DY846" i="4"/>
  <c r="EB845" i="4"/>
  <c r="DY845" i="4"/>
  <c r="EB844" i="4"/>
  <c r="DY844" i="4"/>
  <c r="EB843" i="4"/>
  <c r="DY843" i="4"/>
  <c r="EB842" i="4"/>
  <c r="DY842" i="4"/>
  <c r="EB841" i="4"/>
  <c r="DY841" i="4"/>
  <c r="EB840" i="4"/>
  <c r="DY840" i="4"/>
  <c r="EB839" i="4"/>
  <c r="DY839" i="4"/>
  <c r="EB838" i="4"/>
  <c r="DY838" i="4"/>
  <c r="EB837" i="4"/>
  <c r="DY837" i="4"/>
  <c r="EB836" i="4"/>
  <c r="DY836" i="4"/>
  <c r="EB835" i="4"/>
  <c r="DY835" i="4"/>
  <c r="EB834" i="4"/>
  <c r="DY834" i="4"/>
  <c r="EB833" i="4"/>
  <c r="DY833" i="4"/>
  <c r="EB832" i="4"/>
  <c r="DY832" i="4"/>
  <c r="EB831" i="4"/>
  <c r="DY831" i="4"/>
  <c r="EB830" i="4"/>
  <c r="DY830" i="4"/>
  <c r="EB829" i="4"/>
  <c r="DY829" i="4"/>
  <c r="EB828" i="4"/>
  <c r="DY828" i="4"/>
  <c r="EB827" i="4"/>
  <c r="DY827" i="4"/>
  <c r="EB826" i="4"/>
  <c r="DY826" i="4"/>
  <c r="EB825" i="4"/>
  <c r="DY825" i="4"/>
  <c r="EB824" i="4"/>
  <c r="DY824" i="4"/>
  <c r="EB823" i="4"/>
  <c r="EB822" i="4"/>
  <c r="EB821" i="4"/>
  <c r="EB820" i="4"/>
  <c r="EB819" i="4"/>
  <c r="EB818" i="4"/>
  <c r="EB817" i="4"/>
  <c r="EB816" i="4"/>
  <c r="EB815" i="4"/>
  <c r="EB814" i="4"/>
  <c r="EB813" i="4"/>
  <c r="EB812" i="4"/>
  <c r="EB811" i="4"/>
  <c r="EB810" i="4"/>
  <c r="EB809" i="4"/>
  <c r="EB808" i="4"/>
  <c r="EB807" i="4"/>
  <c r="EB806" i="4"/>
  <c r="EB805" i="4"/>
  <c r="EB804" i="4"/>
  <c r="EB803" i="4"/>
  <c r="EB802" i="4"/>
  <c r="EB801" i="4"/>
  <c r="EB800" i="4"/>
  <c r="EB799" i="4"/>
  <c r="EB798" i="4"/>
  <c r="EB797" i="4"/>
  <c r="EB796" i="4"/>
  <c r="EB795" i="4"/>
  <c r="EB794" i="4"/>
  <c r="EB793" i="4"/>
  <c r="EB792" i="4"/>
  <c r="EB791" i="4"/>
  <c r="EB790" i="4"/>
  <c r="EB789" i="4"/>
  <c r="EB788" i="4"/>
  <c r="EB787" i="4"/>
  <c r="EB786" i="4"/>
  <c r="EB785" i="4"/>
  <c r="EB784" i="4"/>
  <c r="EB783" i="4"/>
  <c r="EB782" i="4"/>
  <c r="EB781" i="4"/>
  <c r="EB780" i="4"/>
  <c r="EB779" i="4"/>
  <c r="EB778" i="4"/>
  <c r="EB777" i="4"/>
  <c r="EB776" i="4"/>
  <c r="EB775" i="4"/>
  <c r="EB774" i="4"/>
  <c r="EB773" i="4"/>
  <c r="EB772" i="4"/>
  <c r="EB771" i="4"/>
  <c r="EB770" i="4"/>
  <c r="EB769" i="4"/>
  <c r="EB768" i="4"/>
  <c r="EB767" i="4"/>
  <c r="EB766" i="4"/>
  <c r="EB765" i="4"/>
  <c r="EB764" i="4"/>
  <c r="EB763" i="4"/>
  <c r="EB762" i="4"/>
  <c r="EB761" i="4"/>
  <c r="EB760" i="4"/>
  <c r="EB759" i="4"/>
  <c r="EB758" i="4"/>
  <c r="EB757" i="4"/>
  <c r="EB756" i="4"/>
  <c r="EB755" i="4"/>
  <c r="EB754" i="4"/>
  <c r="EB753" i="4"/>
  <c r="EB752" i="4"/>
  <c r="EB751" i="4"/>
  <c r="EB750" i="4"/>
  <c r="EB749" i="4"/>
  <c r="EB748" i="4"/>
  <c r="EB747" i="4"/>
  <c r="EB746" i="4"/>
  <c r="EB745" i="4"/>
  <c r="EB744" i="4"/>
  <c r="EB743" i="4"/>
  <c r="EB742" i="4"/>
  <c r="EB741" i="4"/>
  <c r="EB740" i="4"/>
  <c r="EB739" i="4"/>
  <c r="EB738" i="4"/>
  <c r="EB737" i="4"/>
  <c r="EB736" i="4"/>
  <c r="EB735" i="4"/>
  <c r="EB734" i="4"/>
  <c r="EB733" i="4"/>
  <c r="EB732" i="4"/>
  <c r="EB731" i="4"/>
  <c r="EB730" i="4"/>
  <c r="EB729" i="4"/>
  <c r="EB728" i="4"/>
  <c r="EB727" i="4"/>
  <c r="EB726" i="4"/>
  <c r="EB725" i="4"/>
  <c r="EB724" i="4"/>
  <c r="EB723" i="4"/>
  <c r="EB722" i="4"/>
  <c r="EB721" i="4"/>
  <c r="EB720" i="4"/>
  <c r="EB719" i="4"/>
  <c r="EB718" i="4"/>
  <c r="EB717" i="4"/>
  <c r="EB716" i="4"/>
  <c r="EB715" i="4"/>
  <c r="EB714" i="4"/>
  <c r="EB713" i="4"/>
  <c r="EB712" i="4"/>
  <c r="EB711" i="4"/>
  <c r="EB710" i="4"/>
  <c r="EB709" i="4"/>
  <c r="EB708" i="4"/>
  <c r="EB707" i="4"/>
  <c r="EB706" i="4"/>
  <c r="EB705" i="4"/>
  <c r="EB704" i="4"/>
  <c r="EB703" i="4"/>
  <c r="EB702" i="4"/>
  <c r="EB701" i="4"/>
  <c r="EB700" i="4"/>
  <c r="EB699" i="4"/>
  <c r="EB698" i="4"/>
  <c r="EB697" i="4"/>
  <c r="EB696" i="4"/>
  <c r="EB695" i="4"/>
  <c r="EB694" i="4"/>
  <c r="EB693" i="4"/>
  <c r="EB692" i="4"/>
  <c r="EB691" i="4"/>
  <c r="EB690" i="4"/>
  <c r="EB689" i="4"/>
  <c r="EB688" i="4"/>
  <c r="EB687" i="4"/>
  <c r="EB686" i="4"/>
  <c r="EB685" i="4"/>
  <c r="EB684" i="4"/>
  <c r="EB683" i="4"/>
  <c r="EB682" i="4"/>
  <c r="EB681" i="4"/>
  <c r="EB680" i="4"/>
  <c r="EB679" i="4"/>
  <c r="EB678" i="4"/>
  <c r="EB677" i="4"/>
  <c r="EB676" i="4"/>
  <c r="EB675" i="4"/>
  <c r="EB674" i="4"/>
  <c r="EB673" i="4"/>
  <c r="EB672" i="4"/>
  <c r="EB671" i="4"/>
  <c r="EB670" i="4"/>
  <c r="EB669" i="4"/>
  <c r="EB668" i="4"/>
  <c r="EB667" i="4"/>
  <c r="EB666" i="4"/>
  <c r="EB665" i="4"/>
  <c r="EB664" i="4"/>
  <c r="EB663" i="4"/>
  <c r="EB662" i="4"/>
  <c r="EB661" i="4"/>
  <c r="EB660" i="4"/>
  <c r="EB659" i="4"/>
  <c r="EB658" i="4"/>
  <c r="EB657" i="4"/>
  <c r="EB656" i="4"/>
  <c r="EB655" i="4"/>
  <c r="EB654" i="4"/>
  <c r="EB653" i="4"/>
  <c r="EB652" i="4"/>
  <c r="EB651" i="4"/>
  <c r="EB650" i="4"/>
  <c r="EB649" i="4"/>
  <c r="EB648" i="4"/>
  <c r="EB647" i="4"/>
  <c r="EB646" i="4"/>
  <c r="EB645" i="4"/>
  <c r="EB644" i="4"/>
  <c r="EB643" i="4"/>
  <c r="EB642" i="4"/>
  <c r="EB641" i="4"/>
  <c r="EB640" i="4"/>
  <c r="EB639" i="4"/>
  <c r="EB638" i="4"/>
  <c r="EB637" i="4"/>
  <c r="EB636" i="4"/>
  <c r="EB635" i="4"/>
  <c r="EB634" i="4"/>
  <c r="EB633" i="4"/>
  <c r="EB632" i="4"/>
  <c r="EB631" i="4"/>
  <c r="EB630" i="4"/>
  <c r="EB629" i="4"/>
  <c r="EB628" i="4"/>
  <c r="EB627" i="4"/>
  <c r="EB626" i="4"/>
  <c r="EB625" i="4"/>
  <c r="EB624" i="4"/>
  <c r="EB623" i="4"/>
  <c r="EB622" i="4"/>
  <c r="EB621" i="4"/>
  <c r="EB620" i="4"/>
  <c r="EB619" i="4"/>
  <c r="EB618" i="4"/>
  <c r="EB617" i="4"/>
  <c r="EB616" i="4"/>
  <c r="EB615" i="4"/>
  <c r="EB614" i="4"/>
  <c r="EB613" i="4"/>
  <c r="EB612" i="4"/>
  <c r="EB611" i="4"/>
  <c r="EB610" i="4"/>
  <c r="EB609" i="4"/>
  <c r="EB608" i="4"/>
  <c r="EB607" i="4"/>
  <c r="EB606" i="4"/>
  <c r="EB605" i="4"/>
  <c r="EB604" i="4"/>
  <c r="EB603" i="4"/>
  <c r="EB602" i="4"/>
  <c r="EB601" i="4"/>
  <c r="EB600" i="4"/>
  <c r="EB599" i="4"/>
  <c r="EB598" i="4"/>
  <c r="EB597" i="4"/>
  <c r="EB596" i="4"/>
  <c r="EB595" i="4"/>
  <c r="EB594" i="4"/>
  <c r="EB593" i="4"/>
  <c r="EB592" i="4"/>
  <c r="EB591" i="4"/>
  <c r="EB590" i="4"/>
  <c r="EB589" i="4"/>
  <c r="EB588" i="4"/>
  <c r="EB587" i="4"/>
  <c r="EB586" i="4"/>
  <c r="EB585" i="4"/>
  <c r="EB584" i="4"/>
  <c r="EB583" i="4"/>
  <c r="EB582" i="4"/>
  <c r="EB581" i="4"/>
  <c r="EB580" i="4"/>
  <c r="EB579" i="4"/>
  <c r="EB578" i="4"/>
  <c r="EB577" i="4"/>
  <c r="EB576" i="4"/>
  <c r="EB575" i="4"/>
  <c r="EB574" i="4"/>
  <c r="EB573" i="4"/>
  <c r="EB572" i="4"/>
  <c r="EB571" i="4"/>
  <c r="EB570" i="4"/>
  <c r="EB569" i="4"/>
  <c r="EB568" i="4"/>
  <c r="EB567" i="4"/>
  <c r="EB566" i="4"/>
  <c r="EB565" i="4"/>
  <c r="EB564" i="4"/>
  <c r="EB563" i="4"/>
  <c r="EB562" i="4"/>
  <c r="EB561" i="4"/>
  <c r="EB560" i="4"/>
  <c r="EB559" i="4"/>
  <c r="EB558" i="4"/>
  <c r="EB557" i="4"/>
  <c r="EB556" i="4"/>
  <c r="EB555" i="4"/>
  <c r="EB554" i="4"/>
  <c r="EB553" i="4"/>
  <c r="EB552" i="4"/>
  <c r="EB551" i="4"/>
  <c r="EB550" i="4"/>
  <c r="EB549" i="4"/>
  <c r="EB548" i="4"/>
  <c r="EB547" i="4"/>
  <c r="EB546" i="4"/>
  <c r="EB545" i="4"/>
  <c r="EB544" i="4"/>
  <c r="EB543" i="4"/>
  <c r="EB542" i="4"/>
  <c r="EB541" i="4"/>
  <c r="EB540" i="4"/>
  <c r="EB539" i="4"/>
  <c r="EB538" i="4"/>
  <c r="EB537" i="4"/>
  <c r="EB536" i="4"/>
  <c r="EB535" i="4"/>
  <c r="EB534" i="4"/>
  <c r="EB533" i="4"/>
  <c r="EB532" i="4"/>
  <c r="EB531" i="4"/>
  <c r="EB530" i="4"/>
  <c r="EB529" i="4"/>
  <c r="EB528" i="4"/>
  <c r="EB527" i="4"/>
  <c r="EB526" i="4"/>
  <c r="EB525" i="4"/>
  <c r="EB524" i="4"/>
  <c r="EB523" i="4"/>
  <c r="EB522" i="4"/>
  <c r="EB521" i="4"/>
  <c r="EB520" i="4"/>
  <c r="EB519" i="4"/>
  <c r="EB518" i="4"/>
  <c r="EB517" i="4"/>
  <c r="EB516" i="4"/>
  <c r="EB515" i="4"/>
  <c r="EB514" i="4"/>
  <c r="EB513" i="4"/>
  <c r="EB512" i="4"/>
  <c r="EB511" i="4"/>
  <c r="EB510" i="4"/>
  <c r="EB509" i="4"/>
  <c r="EB508" i="4"/>
  <c r="EB507" i="4"/>
  <c r="EB506" i="4"/>
  <c r="EB505" i="4"/>
  <c r="EB504" i="4"/>
  <c r="EB503" i="4"/>
  <c r="EB502" i="4"/>
  <c r="EB501" i="4"/>
  <c r="EB500" i="4"/>
  <c r="EB499" i="4"/>
  <c r="EB498" i="4"/>
  <c r="EB497" i="4"/>
  <c r="EB496" i="4"/>
  <c r="EB495" i="4"/>
  <c r="EB494" i="4"/>
  <c r="EB493" i="4"/>
  <c r="EB492" i="4"/>
  <c r="EB491" i="4"/>
  <c r="EB490" i="4"/>
  <c r="EB489" i="4"/>
  <c r="EB488" i="4"/>
  <c r="EB487" i="4"/>
  <c r="EB486" i="4"/>
  <c r="EB485" i="4"/>
  <c r="EB484" i="4"/>
  <c r="EB483" i="4"/>
  <c r="EB482" i="4"/>
  <c r="EB481" i="4"/>
  <c r="EB480" i="4"/>
  <c r="EB479" i="4"/>
  <c r="EB478" i="4"/>
  <c r="EB477" i="4"/>
  <c r="EB476" i="4"/>
  <c r="EB475" i="4"/>
  <c r="EB474" i="4"/>
  <c r="EB473" i="4"/>
  <c r="EB472" i="4"/>
  <c r="EB471" i="4"/>
  <c r="EB470" i="4"/>
  <c r="EB469" i="4"/>
  <c r="EB468" i="4"/>
  <c r="EB467" i="4"/>
  <c r="EB466" i="4"/>
  <c r="EB465" i="4"/>
  <c r="EB464" i="4"/>
  <c r="EB463" i="4"/>
  <c r="EB462" i="4"/>
  <c r="EB461" i="4"/>
  <c r="EB460" i="4"/>
  <c r="EB459" i="4"/>
  <c r="EB458" i="4"/>
  <c r="EB457" i="4"/>
  <c r="EB456" i="4"/>
  <c r="EB455" i="4"/>
  <c r="EB454" i="4"/>
  <c r="EB453" i="4"/>
  <c r="EB452" i="4"/>
  <c r="EB451" i="4"/>
  <c r="EB450" i="4"/>
  <c r="EB449" i="4"/>
  <c r="EB448" i="4"/>
  <c r="EB447" i="4"/>
  <c r="EB446" i="4"/>
  <c r="EB445" i="4"/>
  <c r="EB444" i="4"/>
  <c r="EB443" i="4"/>
  <c r="EB442" i="4"/>
  <c r="EB441" i="4"/>
  <c r="EB440" i="4"/>
  <c r="EB439" i="4"/>
  <c r="EB438" i="4"/>
  <c r="EB437" i="4"/>
  <c r="EB436" i="4"/>
  <c r="EB435" i="4"/>
  <c r="EB434" i="4"/>
  <c r="EB433" i="4"/>
  <c r="EB432" i="4"/>
  <c r="EB431" i="4"/>
  <c r="EB430" i="4"/>
  <c r="EB429" i="4"/>
  <c r="EB428" i="4"/>
  <c r="EB427" i="4"/>
  <c r="EB426" i="4"/>
  <c r="EB425" i="4"/>
  <c r="EB424" i="4"/>
  <c r="EB423" i="4"/>
  <c r="EB422" i="4"/>
  <c r="EB421" i="4"/>
  <c r="EB420" i="4"/>
  <c r="EB419" i="4"/>
  <c r="EB418" i="4"/>
  <c r="EB417" i="4"/>
  <c r="EB416" i="4"/>
  <c r="EB415" i="4"/>
  <c r="EB414" i="4"/>
  <c r="EB413" i="4"/>
  <c r="EB412" i="4"/>
  <c r="EB411" i="4"/>
  <c r="EB410" i="4"/>
  <c r="EB409" i="4"/>
  <c r="EB408" i="4"/>
  <c r="EB407" i="4"/>
  <c r="EB406" i="4"/>
  <c r="EB405" i="4"/>
  <c r="EB404" i="4"/>
  <c r="EB403" i="4"/>
  <c r="EB402" i="4"/>
  <c r="EB401" i="4"/>
  <c r="EB400" i="4"/>
  <c r="EB399" i="4"/>
  <c r="EB398" i="4"/>
  <c r="EB397" i="4"/>
  <c r="EB396" i="4"/>
  <c r="EB395" i="4"/>
  <c r="EB394" i="4"/>
  <c r="EB393" i="4"/>
  <c r="EB392" i="4"/>
  <c r="EB391" i="4"/>
  <c r="EB390" i="4"/>
  <c r="EB389" i="4"/>
  <c r="EB388" i="4"/>
  <c r="EB387" i="4"/>
  <c r="EB386" i="4"/>
  <c r="EB385" i="4"/>
  <c r="EB384" i="4"/>
  <c r="EB383" i="4"/>
  <c r="EB382" i="4"/>
  <c r="EB381" i="4"/>
  <c r="EB380" i="4"/>
  <c r="EB379" i="4"/>
  <c r="EB378" i="4"/>
  <c r="EB377" i="4"/>
  <c r="EB376" i="4"/>
  <c r="EB375" i="4"/>
  <c r="EB374" i="4"/>
  <c r="EB373" i="4"/>
  <c r="EB372" i="4"/>
  <c r="EB371" i="4"/>
  <c r="EB370" i="4"/>
  <c r="EB369" i="4"/>
  <c r="EB368" i="4"/>
  <c r="EB367" i="4"/>
  <c r="EB366" i="4"/>
  <c r="EB365" i="4"/>
  <c r="EB364" i="4"/>
  <c r="EB363" i="4"/>
  <c r="EB362" i="4"/>
  <c r="EB361" i="4"/>
  <c r="EB360" i="4"/>
  <c r="EB359" i="4"/>
  <c r="EB358" i="4"/>
  <c r="EB357" i="4"/>
  <c r="EB356" i="4"/>
  <c r="EB355" i="4"/>
  <c r="EB354" i="4"/>
  <c r="EB353" i="4"/>
  <c r="EB352" i="4"/>
  <c r="EB351" i="4"/>
  <c r="EB350" i="4"/>
  <c r="EB349" i="4"/>
  <c r="EB348" i="4"/>
  <c r="EB347" i="4"/>
  <c r="EB346" i="4"/>
  <c r="EB345" i="4"/>
  <c r="EB344" i="4"/>
  <c r="EB343" i="4"/>
  <c r="EB342" i="4"/>
  <c r="EB341" i="4"/>
  <c r="EB340" i="4"/>
  <c r="EB339" i="4"/>
  <c r="EB338" i="4"/>
  <c r="EB337" i="4"/>
  <c r="EB336" i="4"/>
  <c r="EB335" i="4"/>
  <c r="EB334" i="4"/>
  <c r="EB333" i="4"/>
  <c r="EB332" i="4"/>
  <c r="EB331" i="4"/>
  <c r="EB330" i="4"/>
  <c r="EB329" i="4"/>
  <c r="EB328" i="4"/>
  <c r="EB327" i="4"/>
  <c r="EB326" i="4"/>
  <c r="EB325" i="4"/>
  <c r="EB324" i="4"/>
  <c r="EB323" i="4"/>
  <c r="EB322" i="4"/>
  <c r="EB321" i="4"/>
  <c r="EB320" i="4"/>
  <c r="EB319" i="4"/>
  <c r="EB318" i="4"/>
  <c r="EB317" i="4"/>
  <c r="EB316" i="4"/>
  <c r="EB315" i="4"/>
  <c r="EB314" i="4"/>
  <c r="EB313" i="4"/>
  <c r="EB312" i="4"/>
  <c r="EB311" i="4"/>
  <c r="EB310" i="4"/>
  <c r="EB309" i="4"/>
  <c r="EB308" i="4"/>
  <c r="EB307" i="4"/>
  <c r="EB306" i="4"/>
  <c r="EB305" i="4"/>
  <c r="EB304" i="4"/>
  <c r="EB303" i="4"/>
  <c r="EB302" i="4"/>
  <c r="EB301" i="4"/>
  <c r="EB300" i="4"/>
  <c r="EB299" i="4"/>
  <c r="EB298" i="4"/>
  <c r="EB297" i="4"/>
  <c r="EB296" i="4"/>
  <c r="EB295" i="4"/>
  <c r="EB294" i="4"/>
  <c r="EB293" i="4"/>
  <c r="EB292" i="4"/>
  <c r="EB291" i="4"/>
  <c r="EB290" i="4"/>
  <c r="EB289" i="4"/>
  <c r="EB288" i="4"/>
  <c r="EB287" i="4"/>
  <c r="EB286" i="4"/>
  <c r="EB285" i="4"/>
  <c r="EB284" i="4"/>
  <c r="EB283" i="4"/>
  <c r="EB282" i="4"/>
  <c r="EB281" i="4"/>
  <c r="EB280" i="4"/>
  <c r="EB279" i="4"/>
  <c r="EB278" i="4"/>
  <c r="EB277" i="4"/>
  <c r="EB276" i="4"/>
  <c r="EB275" i="4"/>
  <c r="EB274" i="4"/>
  <c r="EB273" i="4"/>
  <c r="EB272" i="4"/>
  <c r="EB271" i="4"/>
  <c r="EB270" i="4"/>
  <c r="EB269" i="4"/>
  <c r="EB268" i="4"/>
  <c r="EB267" i="4"/>
  <c r="EB266" i="4"/>
  <c r="EB265" i="4"/>
  <c r="EB264" i="4"/>
  <c r="EB263" i="4"/>
  <c r="EB262" i="4"/>
  <c r="EB261" i="4"/>
  <c r="EB260" i="4"/>
  <c r="EB259" i="4"/>
  <c r="EB258" i="4"/>
  <c r="EB257" i="4"/>
  <c r="EB256" i="4"/>
  <c r="EB255" i="4"/>
  <c r="EB254" i="4"/>
  <c r="EB253" i="4"/>
  <c r="EB252" i="4"/>
  <c r="EB251" i="4"/>
  <c r="EB250" i="4"/>
  <c r="EB249" i="4"/>
  <c r="EB248" i="4"/>
  <c r="EB247" i="4"/>
  <c r="EB246" i="4"/>
  <c r="EB245" i="4"/>
  <c r="EB244" i="4"/>
  <c r="EB243" i="4"/>
  <c r="EB242" i="4"/>
  <c r="EB241" i="4"/>
  <c r="EB240" i="4"/>
  <c r="EB239" i="4"/>
  <c r="EB238" i="4"/>
  <c r="EB237" i="4"/>
  <c r="EB236" i="4"/>
  <c r="EB235" i="4"/>
  <c r="EB234" i="4"/>
  <c r="EB233" i="4"/>
  <c r="EB232" i="4"/>
  <c r="EB231" i="4"/>
  <c r="EB230" i="4"/>
  <c r="EB229" i="4"/>
  <c r="EB228" i="4"/>
  <c r="EB227" i="4"/>
  <c r="EB226" i="4"/>
  <c r="EB225" i="4"/>
  <c r="EB224" i="4"/>
  <c r="EB223" i="4"/>
  <c r="EB222" i="4"/>
  <c r="EB221" i="4"/>
  <c r="EB220" i="4"/>
  <c r="EB219" i="4"/>
  <c r="EB218" i="4"/>
  <c r="EB217" i="4"/>
  <c r="EB216" i="4"/>
  <c r="EB215" i="4"/>
  <c r="EB214" i="4"/>
  <c r="EB213" i="4"/>
  <c r="EB212" i="4"/>
  <c r="EB211" i="4"/>
  <c r="EB210" i="4"/>
  <c r="EB209" i="4"/>
  <c r="EB208" i="4"/>
  <c r="EB207" i="4"/>
  <c r="EB206" i="4"/>
  <c r="EB205" i="4"/>
  <c r="EB204" i="4"/>
  <c r="EB203" i="4"/>
  <c r="EB202" i="4"/>
  <c r="EB201" i="4"/>
  <c r="EB200" i="4"/>
  <c r="EB199" i="4"/>
  <c r="EB198" i="4"/>
  <c r="EB197" i="4"/>
  <c r="EB196" i="4"/>
  <c r="EB195" i="4"/>
  <c r="EB194" i="4"/>
  <c r="EB193" i="4"/>
  <c r="EB192" i="4"/>
  <c r="EB191" i="4"/>
  <c r="EB190" i="4"/>
  <c r="EB189" i="4"/>
  <c r="EB188" i="4"/>
  <c r="EB187" i="4"/>
  <c r="EB186" i="4"/>
  <c r="EB185" i="4"/>
  <c r="EB184" i="4"/>
  <c r="EB183" i="4"/>
  <c r="EB182" i="4"/>
  <c r="EB181" i="4"/>
  <c r="EB180" i="4"/>
  <c r="EB179" i="4"/>
  <c r="EB178" i="4"/>
  <c r="EB177" i="4"/>
  <c r="EB176" i="4"/>
  <c r="EB175" i="4"/>
  <c r="EB174" i="4"/>
  <c r="EB173" i="4"/>
  <c r="EB172" i="4"/>
  <c r="EB171" i="4"/>
  <c r="EB170" i="4"/>
  <c r="EB169" i="4"/>
  <c r="EB168" i="4"/>
  <c r="EB167" i="4"/>
  <c r="EB166" i="4"/>
  <c r="EB165" i="4"/>
  <c r="EB164" i="4"/>
  <c r="EB163" i="4"/>
  <c r="EB162" i="4"/>
  <c r="EB161" i="4"/>
  <c r="EB160" i="4"/>
  <c r="EB159" i="4"/>
  <c r="EB158" i="4"/>
  <c r="EB157" i="4"/>
  <c r="EB156" i="4"/>
  <c r="EB155" i="4"/>
  <c r="EB154" i="4"/>
  <c r="EB153" i="4"/>
  <c r="EB152" i="4"/>
  <c r="EB151" i="4"/>
  <c r="EB150" i="4"/>
  <c r="EB149" i="4"/>
  <c r="EB148" i="4"/>
  <c r="EB147" i="4"/>
  <c r="EB146" i="4"/>
  <c r="EB145" i="4"/>
  <c r="EB144" i="4"/>
  <c r="EB143" i="4"/>
  <c r="EB142" i="4"/>
  <c r="EB141" i="4"/>
  <c r="EB140" i="4"/>
  <c r="EB139" i="4"/>
  <c r="EB138" i="4"/>
  <c r="EB137" i="4"/>
  <c r="EB136" i="4"/>
  <c r="EB135" i="4"/>
  <c r="EB134" i="4"/>
  <c r="EB133" i="4"/>
  <c r="EB132" i="4"/>
  <c r="EB131" i="4"/>
  <c r="EB130" i="4"/>
  <c r="EB129" i="4"/>
  <c r="EB128" i="4"/>
  <c r="EB127" i="4"/>
  <c r="EB126" i="4"/>
  <c r="EB125" i="4"/>
  <c r="EB124" i="4"/>
  <c r="EB123" i="4"/>
  <c r="EB122" i="4"/>
  <c r="EB121" i="4"/>
  <c r="EB120" i="4"/>
  <c r="EB119" i="4"/>
  <c r="EB118" i="4"/>
  <c r="EB117" i="4"/>
  <c r="EB116" i="4"/>
  <c r="EB115" i="4"/>
  <c r="EB114" i="4"/>
  <c r="EB113" i="4"/>
  <c r="EB112" i="4"/>
  <c r="EB111" i="4"/>
  <c r="EB110" i="4"/>
  <c r="EB109" i="4"/>
  <c r="EB108" i="4"/>
  <c r="EB107" i="4"/>
  <c r="EB106" i="4"/>
  <c r="EB105" i="4"/>
  <c r="EB104" i="4"/>
  <c r="EB103" i="4"/>
  <c r="EB102" i="4"/>
  <c r="EB101" i="4"/>
  <c r="EB100" i="4"/>
  <c r="EB99" i="4"/>
  <c r="EB98" i="4"/>
  <c r="EB97" i="4"/>
  <c r="EB96" i="4"/>
  <c r="EB95" i="4"/>
  <c r="EB94" i="4"/>
  <c r="EB93" i="4"/>
  <c r="EB92" i="4"/>
  <c r="EB91" i="4"/>
  <c r="EB90" i="4"/>
  <c r="EB89" i="4"/>
  <c r="EB88" i="4"/>
  <c r="EB87" i="4"/>
  <c r="EB86" i="4"/>
  <c r="EB85" i="4"/>
  <c r="EB84" i="4"/>
  <c r="EB83" i="4"/>
  <c r="EB82" i="4"/>
  <c r="EB81" i="4"/>
  <c r="EB80" i="4"/>
  <c r="EB79" i="4"/>
  <c r="EB78" i="4"/>
  <c r="EB77" i="4"/>
  <c r="EB76" i="4"/>
  <c r="EB75" i="4"/>
  <c r="EB74" i="4"/>
  <c r="EB73" i="4"/>
  <c r="EB72" i="4"/>
  <c r="EB71" i="4"/>
  <c r="EB70" i="4"/>
  <c r="EB69" i="4"/>
  <c r="EB68" i="4"/>
  <c r="EB67" i="4"/>
  <c r="EB66" i="4"/>
  <c r="EB65" i="4"/>
  <c r="EB64" i="4"/>
  <c r="EB63" i="4"/>
  <c r="EB62" i="4"/>
  <c r="EB61" i="4"/>
  <c r="EB60" i="4"/>
  <c r="EB59" i="4"/>
  <c r="EB58" i="4"/>
  <c r="EB57" i="4"/>
  <c r="EB56" i="4"/>
  <c r="EB55" i="4"/>
  <c r="EB54" i="4"/>
  <c r="EB53" i="4"/>
  <c r="EB52" i="4"/>
  <c r="EB51" i="4"/>
  <c r="EB50" i="4"/>
  <c r="EB49" i="4"/>
  <c r="EB48" i="4"/>
  <c r="EB47" i="4"/>
  <c r="EB46" i="4"/>
  <c r="EB45" i="4"/>
  <c r="EB44" i="4"/>
  <c r="EB43" i="4"/>
  <c r="EB42" i="4"/>
  <c r="EB41" i="4"/>
  <c r="EB40" i="4"/>
  <c r="EB39" i="4"/>
  <c r="EB38" i="4"/>
  <c r="EB37" i="4"/>
  <c r="EB36" i="4"/>
  <c r="EB35" i="4"/>
  <c r="EB34" i="4"/>
  <c r="EB33" i="4"/>
  <c r="EB32" i="4"/>
  <c r="EB31" i="4"/>
  <c r="EB30" i="4"/>
  <c r="EB29" i="4"/>
  <c r="EB28" i="4"/>
  <c r="EB27" i="4"/>
  <c r="EB26" i="4"/>
  <c r="EB25" i="4"/>
  <c r="EB24" i="4"/>
  <c r="EB23" i="4"/>
  <c r="EB22" i="4"/>
  <c r="EB21" i="4"/>
  <c r="EB20" i="4"/>
  <c r="EB19" i="4"/>
  <c r="EB18" i="4"/>
  <c r="EB17" i="4"/>
  <c r="EB16" i="4"/>
  <c r="EB15" i="4"/>
  <c r="EB14" i="4"/>
  <c r="EB13" i="4"/>
  <c r="EB12" i="4"/>
  <c r="EB11" i="4"/>
  <c r="EB10" i="4"/>
  <c r="EB9" i="4"/>
  <c r="EB8" i="4"/>
  <c r="C41" i="8"/>
  <c r="DT1993" i="4"/>
  <c r="DT1992" i="4"/>
  <c r="DT1991" i="4"/>
  <c r="DT1990" i="4"/>
  <c r="DT1989" i="4"/>
  <c r="DT1988" i="4"/>
  <c r="DT1987" i="4"/>
  <c r="DT1986" i="4"/>
  <c r="DT1985" i="4"/>
  <c r="DT1984" i="4"/>
  <c r="DT1983" i="4"/>
  <c r="DT1982" i="4"/>
  <c r="DT1981" i="4"/>
  <c r="DT1980" i="4"/>
  <c r="DT1979" i="4"/>
  <c r="DT1978" i="4"/>
  <c r="DT1977" i="4"/>
  <c r="DT1976" i="4"/>
  <c r="DT1975" i="4"/>
  <c r="DT1974" i="4"/>
  <c r="DT1973" i="4"/>
  <c r="DT1972" i="4"/>
  <c r="DT1971" i="4"/>
  <c r="DT1970" i="4"/>
  <c r="DT1969" i="4"/>
  <c r="DT1968" i="4"/>
  <c r="DT1967" i="4"/>
  <c r="DT1966" i="4"/>
  <c r="DT1965" i="4"/>
  <c r="DT1964" i="4"/>
  <c r="DT1963" i="4"/>
  <c r="DT1962" i="4"/>
  <c r="DT1961" i="4"/>
  <c r="DT1960" i="4"/>
  <c r="DT1959" i="4"/>
  <c r="DT1958" i="4"/>
  <c r="DT1957" i="4"/>
  <c r="DT1956" i="4"/>
  <c r="DT1955" i="4"/>
  <c r="DT1954" i="4"/>
  <c r="DT1953" i="4"/>
  <c r="DT1952" i="4"/>
  <c r="DT1951" i="4"/>
  <c r="DT1950" i="4"/>
  <c r="DT1949" i="4"/>
  <c r="DT1948" i="4"/>
  <c r="DT1947" i="4"/>
  <c r="DT1946" i="4"/>
  <c r="DT1945" i="4"/>
  <c r="DT1944" i="4"/>
  <c r="DT1943" i="4"/>
  <c r="DT1942" i="4"/>
  <c r="DT1941" i="4"/>
  <c r="DT1940" i="4"/>
  <c r="DT1939" i="4"/>
  <c r="DT1938" i="4"/>
  <c r="DT1937" i="4"/>
  <c r="DT1936" i="4"/>
  <c r="DT1935" i="4"/>
  <c r="DT1934" i="4"/>
  <c r="DT1933" i="4"/>
  <c r="DT1932" i="4"/>
  <c r="DT1931" i="4"/>
  <c r="DT1930" i="4"/>
  <c r="DT1929" i="4"/>
  <c r="DT1928" i="4"/>
  <c r="DT1927" i="4"/>
  <c r="DT1926" i="4"/>
  <c r="DT1925" i="4"/>
  <c r="DT1924" i="4"/>
  <c r="DT1923" i="4"/>
  <c r="DT1922" i="4"/>
  <c r="DT1921" i="4"/>
  <c r="DT1920" i="4"/>
  <c r="DT1919" i="4"/>
  <c r="DT1918" i="4"/>
  <c r="DT1917" i="4"/>
  <c r="DT1916" i="4"/>
  <c r="DT1915" i="4"/>
  <c r="DT1914" i="4"/>
  <c r="DT1913" i="4"/>
  <c r="DT1912" i="4"/>
  <c r="DT1911" i="4"/>
  <c r="DT1910" i="4"/>
  <c r="DT1909" i="4"/>
  <c r="DT1908" i="4"/>
  <c r="DT1907" i="4"/>
  <c r="DT1906" i="4"/>
  <c r="DT1905" i="4"/>
  <c r="DT1904" i="4"/>
  <c r="DT1903" i="4"/>
  <c r="DT1902" i="4"/>
  <c r="DT1901" i="4"/>
  <c r="DT1900" i="4"/>
  <c r="DT1899" i="4"/>
  <c r="DT1898" i="4"/>
  <c r="DT1897" i="4"/>
  <c r="DT1896" i="4"/>
  <c r="DT1895" i="4"/>
  <c r="DT1894" i="4"/>
  <c r="DT1893" i="4"/>
  <c r="DT1892" i="4"/>
  <c r="DT1891" i="4"/>
  <c r="DT1890" i="4"/>
  <c r="DT1889" i="4"/>
  <c r="DT1888" i="4"/>
  <c r="DT1887" i="4"/>
  <c r="DT1886" i="4"/>
  <c r="DT1885" i="4"/>
  <c r="DT1884" i="4"/>
  <c r="DT1883" i="4"/>
  <c r="DT1882" i="4"/>
  <c r="DT1881" i="4"/>
  <c r="DT1880" i="4"/>
  <c r="DT1879" i="4"/>
  <c r="DT1878" i="4"/>
  <c r="DT1877" i="4"/>
  <c r="DT1876" i="4"/>
  <c r="DT1875" i="4"/>
  <c r="DT1874" i="4"/>
  <c r="DT1873" i="4"/>
  <c r="DT1872" i="4"/>
  <c r="DT1871" i="4"/>
  <c r="DT1870" i="4"/>
  <c r="DT1869" i="4"/>
  <c r="DT1868" i="4"/>
  <c r="DT1867" i="4"/>
  <c r="DT1866" i="4"/>
  <c r="DT1865" i="4"/>
  <c r="DT1864" i="4"/>
  <c r="DT1863" i="4"/>
  <c r="DT1862" i="4"/>
  <c r="DT1861" i="4"/>
  <c r="DT1860" i="4"/>
  <c r="DT1859" i="4"/>
  <c r="DT1858" i="4"/>
  <c r="DT1857" i="4"/>
  <c r="DT1856" i="4"/>
  <c r="DT1855" i="4"/>
  <c r="DT1854" i="4"/>
  <c r="DT1853" i="4"/>
  <c r="DT1852" i="4"/>
  <c r="DT1851" i="4"/>
  <c r="DT1850" i="4"/>
  <c r="DT1849" i="4"/>
  <c r="DT1848" i="4"/>
  <c r="DT1847" i="4"/>
  <c r="DT1846" i="4"/>
  <c r="DT1845" i="4"/>
  <c r="DT1844" i="4"/>
  <c r="DT1843" i="4"/>
  <c r="DT1842" i="4"/>
  <c r="DT1841" i="4"/>
  <c r="DT1840" i="4"/>
  <c r="DT1839" i="4"/>
  <c r="DT1838" i="4"/>
  <c r="DT1837" i="4"/>
  <c r="DT1836" i="4"/>
  <c r="DT1835" i="4"/>
  <c r="DT1834" i="4"/>
  <c r="DT1833" i="4"/>
  <c r="DT1832" i="4"/>
  <c r="DT1831" i="4"/>
  <c r="DT1830" i="4"/>
  <c r="DT1829" i="4"/>
  <c r="DT1828" i="4"/>
  <c r="DT1827" i="4"/>
  <c r="DT1826" i="4"/>
  <c r="DT1825" i="4"/>
  <c r="DT1824" i="4"/>
  <c r="DT1823" i="4"/>
  <c r="DT1822" i="4"/>
  <c r="DT1821" i="4"/>
  <c r="DT1820" i="4"/>
  <c r="DT1819" i="4"/>
  <c r="DT1818" i="4"/>
  <c r="DT1817" i="4"/>
  <c r="DT1816" i="4"/>
  <c r="DT1815" i="4"/>
  <c r="DT1814" i="4"/>
  <c r="DT1813" i="4"/>
  <c r="DT1812" i="4"/>
  <c r="DT1811" i="4"/>
  <c r="DT1810" i="4"/>
  <c r="DT1809" i="4"/>
  <c r="DT1808" i="4"/>
  <c r="DT1807" i="4"/>
  <c r="DT1806" i="4"/>
  <c r="DT1805" i="4"/>
  <c r="DT1804" i="4"/>
  <c r="DT1803" i="4"/>
  <c r="DT1802" i="4"/>
  <c r="DT1801" i="4"/>
  <c r="DT1800" i="4"/>
  <c r="DT1799" i="4"/>
  <c r="DT1798" i="4"/>
  <c r="DT1797" i="4"/>
  <c r="DT1796" i="4"/>
  <c r="DT1795" i="4"/>
  <c r="DT1794" i="4"/>
  <c r="DT1793" i="4"/>
  <c r="DT1792" i="4"/>
  <c r="DT1791" i="4"/>
  <c r="DT1790" i="4"/>
  <c r="DT1789" i="4"/>
  <c r="DT1788" i="4"/>
  <c r="DT1787" i="4"/>
  <c r="DT1786" i="4"/>
  <c r="DT1785" i="4"/>
  <c r="DT1784" i="4"/>
  <c r="DT1783" i="4"/>
  <c r="DT1782" i="4"/>
  <c r="DT1781" i="4"/>
  <c r="DT1780" i="4"/>
  <c r="DT1779" i="4"/>
  <c r="DT1778" i="4"/>
  <c r="DT1777" i="4"/>
  <c r="DT1776" i="4"/>
  <c r="DT1775" i="4"/>
  <c r="DT1774" i="4"/>
  <c r="DT1773" i="4"/>
  <c r="DT1772" i="4"/>
  <c r="DT1771" i="4"/>
  <c r="DT1770" i="4"/>
  <c r="DT1769" i="4"/>
  <c r="DT1768" i="4"/>
  <c r="DT1767" i="4"/>
  <c r="DT1766" i="4"/>
  <c r="DT1765" i="4"/>
  <c r="DT1764" i="4"/>
  <c r="DT1763" i="4"/>
  <c r="DT1762" i="4"/>
  <c r="DT1761" i="4"/>
  <c r="DT1760" i="4"/>
  <c r="DT1759" i="4"/>
  <c r="DT1758" i="4"/>
  <c r="DT1757" i="4"/>
  <c r="DT1756" i="4"/>
  <c r="DT1755" i="4"/>
  <c r="DT1754" i="4"/>
  <c r="DT1753" i="4"/>
  <c r="DT1752" i="4"/>
  <c r="DT1751" i="4"/>
  <c r="DT1750" i="4"/>
  <c r="DT1749" i="4"/>
  <c r="DT1748" i="4"/>
  <c r="DT1747" i="4"/>
  <c r="DT1746" i="4"/>
  <c r="DT1745" i="4"/>
  <c r="DT1744" i="4"/>
  <c r="DT1743" i="4"/>
  <c r="DT1742" i="4"/>
  <c r="DT1741" i="4"/>
  <c r="DT1740" i="4"/>
  <c r="DT1739" i="4"/>
  <c r="DT1738" i="4"/>
  <c r="DT1737" i="4"/>
  <c r="DT1736" i="4"/>
  <c r="DT1735" i="4"/>
  <c r="DT1734" i="4"/>
  <c r="DT1733" i="4"/>
  <c r="DT1732" i="4"/>
  <c r="DT1731" i="4"/>
  <c r="DT1730" i="4"/>
  <c r="DT1729" i="4"/>
  <c r="DT1728" i="4"/>
  <c r="DT1727" i="4"/>
  <c r="DT1726" i="4"/>
  <c r="DT1725" i="4"/>
  <c r="DT1724" i="4"/>
  <c r="DT1723" i="4"/>
  <c r="DT1722" i="4"/>
  <c r="DT1721" i="4"/>
  <c r="DT1720" i="4"/>
  <c r="DT1719" i="4"/>
  <c r="DT1718" i="4"/>
  <c r="DT1717" i="4"/>
  <c r="DT1716" i="4"/>
  <c r="DT1715" i="4"/>
  <c r="DT1714" i="4"/>
  <c r="DT1713" i="4"/>
  <c r="DT1712" i="4"/>
  <c r="DT1711" i="4"/>
  <c r="DT1710" i="4"/>
  <c r="DT1709" i="4"/>
  <c r="DT1708" i="4"/>
  <c r="DT1707" i="4"/>
  <c r="DT1706" i="4"/>
  <c r="DT1705" i="4"/>
  <c r="DT1704" i="4"/>
  <c r="DT1703" i="4"/>
  <c r="DT1702" i="4"/>
  <c r="DT1701" i="4"/>
  <c r="DT1700" i="4"/>
  <c r="DT1699" i="4"/>
  <c r="DT1698" i="4"/>
  <c r="DT1697" i="4"/>
  <c r="DT1696" i="4"/>
  <c r="DT1695" i="4"/>
  <c r="DT1694" i="4"/>
  <c r="DT1693" i="4"/>
  <c r="DT1692" i="4"/>
  <c r="DT1691" i="4"/>
  <c r="DT1690" i="4"/>
  <c r="DT1689" i="4"/>
  <c r="DT1688" i="4"/>
  <c r="DT1687" i="4"/>
  <c r="DT1686" i="4"/>
  <c r="DT1685" i="4"/>
  <c r="DT1684" i="4"/>
  <c r="DT1683" i="4"/>
  <c r="DT1682" i="4"/>
  <c r="DT1681" i="4"/>
  <c r="DT1680" i="4"/>
  <c r="DT1679" i="4"/>
  <c r="DT1678" i="4"/>
  <c r="DT1677" i="4"/>
  <c r="DT1676" i="4"/>
  <c r="DT1675" i="4"/>
  <c r="DT1674" i="4"/>
  <c r="DT1673" i="4"/>
  <c r="DT1672" i="4"/>
  <c r="DT1671" i="4"/>
  <c r="DT1670" i="4"/>
  <c r="DT1669" i="4"/>
  <c r="DT1668" i="4"/>
  <c r="DT1667" i="4"/>
  <c r="DT1666" i="4"/>
  <c r="DT1665" i="4"/>
  <c r="DT1664" i="4"/>
  <c r="DT1663" i="4"/>
  <c r="DT1662" i="4"/>
  <c r="DT1661" i="4"/>
  <c r="DT1660" i="4"/>
  <c r="DT1659" i="4"/>
  <c r="DT1658" i="4"/>
  <c r="DT1657" i="4"/>
  <c r="DT1656" i="4"/>
  <c r="DT1655" i="4"/>
  <c r="DT1654" i="4"/>
  <c r="DT1653" i="4"/>
  <c r="DT1652" i="4"/>
  <c r="DT1651" i="4"/>
  <c r="DT1650" i="4"/>
  <c r="DT1649" i="4"/>
  <c r="DT1648" i="4"/>
  <c r="DT1647" i="4"/>
  <c r="DT1646" i="4"/>
  <c r="DT1645" i="4"/>
  <c r="DT1644" i="4"/>
  <c r="DT1643" i="4"/>
  <c r="DT1642" i="4"/>
  <c r="DT1641" i="4"/>
  <c r="DT1640" i="4"/>
  <c r="DT1639" i="4"/>
  <c r="DT1638" i="4"/>
  <c r="DT1637" i="4"/>
  <c r="DT1636" i="4"/>
  <c r="DT1635" i="4"/>
  <c r="DT1634" i="4"/>
  <c r="DT1633" i="4"/>
  <c r="DT1632" i="4"/>
  <c r="DT1631" i="4"/>
  <c r="DT1630" i="4"/>
  <c r="DT1629" i="4"/>
  <c r="DT1628" i="4"/>
  <c r="DT1627" i="4"/>
  <c r="DT1626" i="4"/>
  <c r="DT1625" i="4"/>
  <c r="DT1624" i="4"/>
  <c r="DT1623" i="4"/>
  <c r="DT1622" i="4"/>
  <c r="DT1621" i="4"/>
  <c r="DT1620" i="4"/>
  <c r="DT1619" i="4"/>
  <c r="DT1618" i="4"/>
  <c r="DT1617" i="4"/>
  <c r="DT1616" i="4"/>
  <c r="DT1615" i="4"/>
  <c r="DT1614" i="4"/>
  <c r="DT1613" i="4"/>
  <c r="DT1612" i="4"/>
  <c r="DT1611" i="4"/>
  <c r="DT1610" i="4"/>
  <c r="DT1609" i="4"/>
  <c r="DT1608" i="4"/>
  <c r="DT1607" i="4"/>
  <c r="DT1606" i="4"/>
  <c r="DT1605" i="4"/>
  <c r="DT1604" i="4"/>
  <c r="DT1603" i="4"/>
  <c r="DT1602" i="4"/>
  <c r="DT1601" i="4"/>
  <c r="DT1600" i="4"/>
  <c r="DT1599" i="4"/>
  <c r="DT1598" i="4"/>
  <c r="DT1597" i="4"/>
  <c r="DT1596" i="4"/>
  <c r="DT1595" i="4"/>
  <c r="DT1594" i="4"/>
  <c r="DT1593" i="4"/>
  <c r="DT1592" i="4"/>
  <c r="DT1591" i="4"/>
  <c r="DT1590" i="4"/>
  <c r="DT1589" i="4"/>
  <c r="DT1588" i="4"/>
  <c r="DT1587" i="4"/>
  <c r="DT1586" i="4"/>
  <c r="DT1585" i="4"/>
  <c r="DT1584" i="4"/>
  <c r="DT1583" i="4"/>
  <c r="DT1582" i="4"/>
  <c r="DT1581" i="4"/>
  <c r="DT1580" i="4"/>
  <c r="DT1579" i="4"/>
  <c r="DT1578" i="4"/>
  <c r="DT1577" i="4"/>
  <c r="DT1576" i="4"/>
  <c r="DT1575" i="4"/>
  <c r="DT1574" i="4"/>
  <c r="DT1573" i="4"/>
  <c r="DT1572" i="4"/>
  <c r="DT1571" i="4"/>
  <c r="DT1570" i="4"/>
  <c r="DT1569" i="4"/>
  <c r="DT1568" i="4"/>
  <c r="DT1567" i="4"/>
  <c r="DT1566" i="4"/>
  <c r="DT1565" i="4"/>
  <c r="DT1564" i="4"/>
  <c r="DT1563" i="4"/>
  <c r="DT1562" i="4"/>
  <c r="DT1561" i="4"/>
  <c r="DT1560" i="4"/>
  <c r="DT1559" i="4"/>
  <c r="DT1558" i="4"/>
  <c r="DT1557" i="4"/>
  <c r="DT1556" i="4"/>
  <c r="DT1555" i="4"/>
  <c r="DT1554" i="4"/>
  <c r="DT1553" i="4"/>
  <c r="DT1552" i="4"/>
  <c r="DT1551" i="4"/>
  <c r="DT1550" i="4"/>
  <c r="DT1549" i="4"/>
  <c r="DT1548" i="4"/>
  <c r="DT1547" i="4"/>
  <c r="DT1546" i="4"/>
  <c r="DT1545" i="4"/>
  <c r="DT1544" i="4"/>
  <c r="DT1543" i="4"/>
  <c r="DT1542" i="4"/>
  <c r="DT1541" i="4"/>
  <c r="DT1540" i="4"/>
  <c r="DT1539" i="4"/>
  <c r="DT1538" i="4"/>
  <c r="DT1537" i="4"/>
  <c r="DT1536" i="4"/>
  <c r="DT1535" i="4"/>
  <c r="DT1534" i="4"/>
  <c r="DT1533" i="4"/>
  <c r="DT1532" i="4"/>
  <c r="DT1531" i="4"/>
  <c r="DT1530" i="4"/>
  <c r="DT1529" i="4"/>
  <c r="DT1528" i="4"/>
  <c r="DT1527" i="4"/>
  <c r="DT1526" i="4"/>
  <c r="DT1525" i="4"/>
  <c r="DT1524" i="4"/>
  <c r="DT1523" i="4"/>
  <c r="DT1522" i="4"/>
  <c r="DT1521" i="4"/>
  <c r="DT1520" i="4"/>
  <c r="DT1519" i="4"/>
  <c r="DT1518" i="4"/>
  <c r="DT1517" i="4"/>
  <c r="DT1516" i="4"/>
  <c r="DT1515" i="4"/>
  <c r="DT1514" i="4"/>
  <c r="DT1513" i="4"/>
  <c r="DT1512" i="4"/>
  <c r="DT1511" i="4"/>
  <c r="DT1510" i="4"/>
  <c r="DT1509" i="4"/>
  <c r="DT1508" i="4"/>
  <c r="DT1507" i="4"/>
  <c r="DT1506" i="4"/>
  <c r="DT1505" i="4"/>
  <c r="DT1504" i="4"/>
  <c r="DT1503" i="4"/>
  <c r="DT1502" i="4"/>
  <c r="DT1501" i="4"/>
  <c r="DT1500" i="4"/>
  <c r="DT1499" i="4"/>
  <c r="DT1498" i="4"/>
  <c r="DT1497" i="4"/>
  <c r="DT1496" i="4"/>
  <c r="DT1495" i="4"/>
  <c r="DT1494" i="4"/>
  <c r="DT1493" i="4"/>
  <c r="DT1492" i="4"/>
  <c r="DT1491" i="4"/>
  <c r="DT1490" i="4"/>
  <c r="DT1489" i="4"/>
  <c r="DT1488" i="4"/>
  <c r="DT1487" i="4"/>
  <c r="DT1486" i="4"/>
  <c r="DT1485" i="4"/>
  <c r="DT1484" i="4"/>
  <c r="DT1483" i="4"/>
  <c r="DT1482" i="4"/>
  <c r="DT1481" i="4"/>
  <c r="DT1480" i="4"/>
  <c r="DT1479" i="4"/>
  <c r="DT1478" i="4"/>
  <c r="DT1477" i="4"/>
  <c r="DT1476" i="4"/>
  <c r="DT1475" i="4"/>
  <c r="DT1474" i="4"/>
  <c r="DT1473" i="4"/>
  <c r="DT1472" i="4"/>
  <c r="DT1471" i="4"/>
  <c r="DT1470" i="4"/>
  <c r="DT1469" i="4"/>
  <c r="DT1468" i="4"/>
  <c r="DT1467" i="4"/>
  <c r="DT1466" i="4"/>
  <c r="DT1465" i="4"/>
  <c r="DT1464" i="4"/>
  <c r="DT1463" i="4"/>
  <c r="DT1462" i="4"/>
  <c r="DT1461" i="4"/>
  <c r="DT1460" i="4"/>
  <c r="DT1459" i="4"/>
  <c r="DT1458" i="4"/>
  <c r="DT1457" i="4"/>
  <c r="DT1456" i="4"/>
  <c r="DT1455" i="4"/>
  <c r="DT1454" i="4"/>
  <c r="DT1453" i="4"/>
  <c r="DT1452" i="4"/>
  <c r="DT1451" i="4"/>
  <c r="DT1450" i="4"/>
  <c r="DT1449" i="4"/>
  <c r="DT1448" i="4"/>
  <c r="DT1447" i="4"/>
  <c r="DT1446" i="4"/>
  <c r="DT1445" i="4"/>
  <c r="DT1444" i="4"/>
  <c r="DT1443" i="4"/>
  <c r="DT1442" i="4"/>
  <c r="DT1441" i="4"/>
  <c r="DT1440" i="4"/>
  <c r="DT1439" i="4"/>
  <c r="DT1438" i="4"/>
  <c r="DT1437" i="4"/>
  <c r="DT1436" i="4"/>
  <c r="DT1435" i="4"/>
  <c r="DT1434" i="4"/>
  <c r="DT1433" i="4"/>
  <c r="DT1432" i="4"/>
  <c r="DT1431" i="4"/>
  <c r="DT1430" i="4"/>
  <c r="DT1429" i="4"/>
  <c r="DT1428" i="4"/>
  <c r="DT1427" i="4"/>
  <c r="DT1426" i="4"/>
  <c r="DT1425" i="4"/>
  <c r="DT1424" i="4"/>
  <c r="DT1423" i="4"/>
  <c r="DT1422" i="4"/>
  <c r="DT1421" i="4"/>
  <c r="DT1420" i="4"/>
  <c r="DT1419" i="4"/>
  <c r="DT1418" i="4"/>
  <c r="DT1417" i="4"/>
  <c r="DT1416" i="4"/>
  <c r="DT1415" i="4"/>
  <c r="DT1414" i="4"/>
  <c r="DT1413" i="4"/>
  <c r="DT1412" i="4"/>
  <c r="DT1411" i="4"/>
  <c r="DT1410" i="4"/>
  <c r="DT1409" i="4"/>
  <c r="DT1408" i="4"/>
  <c r="DT1407" i="4"/>
  <c r="DT1406" i="4"/>
  <c r="DT1405" i="4"/>
  <c r="DT1404" i="4"/>
  <c r="DT1403" i="4"/>
  <c r="DT1402" i="4"/>
  <c r="DT1401" i="4"/>
  <c r="DT1400" i="4"/>
  <c r="DT1399" i="4"/>
  <c r="DT1398" i="4"/>
  <c r="DT1397" i="4"/>
  <c r="DT1396" i="4"/>
  <c r="DT1395" i="4"/>
  <c r="DT1394" i="4"/>
  <c r="DT1393" i="4"/>
  <c r="DT1392" i="4"/>
  <c r="DT1391" i="4"/>
  <c r="DT1390" i="4"/>
  <c r="DT1389" i="4"/>
  <c r="DT1388" i="4"/>
  <c r="DT1387" i="4"/>
  <c r="DT1386" i="4"/>
  <c r="DT1385" i="4"/>
  <c r="DT1384" i="4"/>
  <c r="DT1383" i="4"/>
  <c r="DT1382" i="4"/>
  <c r="DT1381" i="4"/>
  <c r="DT1380" i="4"/>
  <c r="DT1379" i="4"/>
  <c r="DT1378" i="4"/>
  <c r="DT1377" i="4"/>
  <c r="DT1376" i="4"/>
  <c r="DT1375" i="4"/>
  <c r="DT1374" i="4"/>
  <c r="DT1373" i="4"/>
  <c r="DT1372" i="4"/>
  <c r="DT1371" i="4"/>
  <c r="DT1370" i="4"/>
  <c r="DT1369" i="4"/>
  <c r="DT1368" i="4"/>
  <c r="DT1367" i="4"/>
  <c r="DT1366" i="4"/>
  <c r="DT1365" i="4"/>
  <c r="DT1364" i="4"/>
  <c r="DT1363" i="4"/>
  <c r="DT1362" i="4"/>
  <c r="DT1361" i="4"/>
  <c r="DT1360" i="4"/>
  <c r="DT1359" i="4"/>
  <c r="DT1358" i="4"/>
  <c r="DT1357" i="4"/>
  <c r="DT1356" i="4"/>
  <c r="DT1355" i="4"/>
  <c r="DT1354" i="4"/>
  <c r="DT1353" i="4"/>
  <c r="DT1352" i="4"/>
  <c r="DT1351" i="4"/>
  <c r="DT1350" i="4"/>
  <c r="DT1349" i="4"/>
  <c r="DT1348" i="4"/>
  <c r="DT1347" i="4"/>
  <c r="DT1346" i="4"/>
  <c r="DT1345" i="4"/>
  <c r="DT1344" i="4"/>
  <c r="DT1343" i="4"/>
  <c r="DT1342" i="4"/>
  <c r="DT1341" i="4"/>
  <c r="DT1340" i="4"/>
  <c r="DT1339" i="4"/>
  <c r="DT1338" i="4"/>
  <c r="DT1337" i="4"/>
  <c r="DT1336" i="4"/>
  <c r="DT1335" i="4"/>
  <c r="DT1334" i="4"/>
  <c r="DT1333" i="4"/>
  <c r="DT1332" i="4"/>
  <c r="DT1331" i="4"/>
  <c r="DT1330" i="4"/>
  <c r="DT1329" i="4"/>
  <c r="DT1328" i="4"/>
  <c r="DT1327" i="4"/>
  <c r="DT1326" i="4"/>
  <c r="DT1325" i="4"/>
  <c r="DT1324" i="4"/>
  <c r="DT1323" i="4"/>
  <c r="DT1322" i="4"/>
  <c r="DT1321" i="4"/>
  <c r="DT1320" i="4"/>
  <c r="DT1319" i="4"/>
  <c r="DT1318" i="4"/>
  <c r="DT1317" i="4"/>
  <c r="DT1316" i="4"/>
  <c r="DT1315" i="4"/>
  <c r="DT1314" i="4"/>
  <c r="DT1313" i="4"/>
  <c r="DT1312" i="4"/>
  <c r="DT1311" i="4"/>
  <c r="DT1310" i="4"/>
  <c r="DT1309" i="4"/>
  <c r="DT1308" i="4"/>
  <c r="DT1307" i="4"/>
  <c r="DT1306" i="4"/>
  <c r="DT1305" i="4"/>
  <c r="DT1304" i="4"/>
  <c r="DT1303" i="4"/>
  <c r="DT1302" i="4"/>
  <c r="DT1301" i="4"/>
  <c r="DT1300" i="4"/>
  <c r="DT1299" i="4"/>
  <c r="DT1298" i="4"/>
  <c r="DT1297" i="4"/>
  <c r="DT1296" i="4"/>
  <c r="DT1295" i="4"/>
  <c r="DT1294" i="4"/>
  <c r="DT1293" i="4"/>
  <c r="DT1292" i="4"/>
  <c r="DT1291" i="4"/>
  <c r="DT1290" i="4"/>
  <c r="DT1289" i="4"/>
  <c r="DT1288" i="4"/>
  <c r="DT1287" i="4"/>
  <c r="DT1286" i="4"/>
  <c r="DT1285" i="4"/>
  <c r="DT1284" i="4"/>
  <c r="DT1283" i="4"/>
  <c r="DT1282" i="4"/>
  <c r="DT1281" i="4"/>
  <c r="DT1280" i="4"/>
  <c r="DT1279" i="4"/>
  <c r="DT1278" i="4"/>
  <c r="DT1277" i="4"/>
  <c r="DT1276" i="4"/>
  <c r="DT1275" i="4"/>
  <c r="DT1274" i="4"/>
  <c r="DT1273" i="4"/>
  <c r="DT1272" i="4"/>
  <c r="DT1271" i="4"/>
  <c r="DT1270" i="4"/>
  <c r="DT1269" i="4"/>
  <c r="DT1268" i="4"/>
  <c r="DT1267" i="4"/>
  <c r="DT1266" i="4"/>
  <c r="DT1265" i="4"/>
  <c r="DT1264" i="4"/>
  <c r="DT1263" i="4"/>
  <c r="DT1262" i="4"/>
  <c r="DT1261" i="4"/>
  <c r="DT1260" i="4"/>
  <c r="DT1259" i="4"/>
  <c r="DT1258" i="4"/>
  <c r="DT1257" i="4"/>
  <c r="DT1256" i="4"/>
  <c r="DT1255" i="4"/>
  <c r="DT1254" i="4"/>
  <c r="DT1253" i="4"/>
  <c r="DT1252" i="4"/>
  <c r="DT1251" i="4"/>
  <c r="DT1250" i="4"/>
  <c r="DT1249" i="4"/>
  <c r="DT1248" i="4"/>
  <c r="DT1247" i="4"/>
  <c r="DT1246" i="4"/>
  <c r="DT1245" i="4"/>
  <c r="DT1244" i="4"/>
  <c r="DT1243" i="4"/>
  <c r="DT1242" i="4"/>
  <c r="DT1241" i="4"/>
  <c r="DT1240" i="4"/>
  <c r="DT1239" i="4"/>
  <c r="DT1238" i="4"/>
  <c r="DT1237" i="4"/>
  <c r="DT1236" i="4"/>
  <c r="DT1235" i="4"/>
  <c r="DT1234" i="4"/>
  <c r="DT1233" i="4"/>
  <c r="DT1232" i="4"/>
  <c r="DT1231" i="4"/>
  <c r="DT1230" i="4"/>
  <c r="DT1229" i="4"/>
  <c r="DT1228" i="4"/>
  <c r="DT1227" i="4"/>
  <c r="DT1226" i="4"/>
  <c r="DT1225" i="4"/>
  <c r="DT1224" i="4"/>
  <c r="DT1223" i="4"/>
  <c r="DT1222" i="4"/>
  <c r="DT1221" i="4"/>
  <c r="DT1220" i="4"/>
  <c r="DT1219" i="4"/>
  <c r="DT1218" i="4"/>
  <c r="DT1217" i="4"/>
  <c r="DT1216" i="4"/>
  <c r="DT1215" i="4"/>
  <c r="DT1214" i="4"/>
  <c r="DT1213" i="4"/>
  <c r="DT1212" i="4"/>
  <c r="DT1211" i="4"/>
  <c r="DT1210" i="4"/>
  <c r="DT1209" i="4"/>
  <c r="DT1208" i="4"/>
  <c r="DT1207" i="4"/>
  <c r="DT1206" i="4"/>
  <c r="DT1205" i="4"/>
  <c r="DT1204" i="4"/>
  <c r="DT1203" i="4"/>
  <c r="DT1202" i="4"/>
  <c r="DT1201" i="4"/>
  <c r="DT1200" i="4"/>
  <c r="DT1199" i="4"/>
  <c r="DT1198" i="4"/>
  <c r="DT1197" i="4"/>
  <c r="DT1196" i="4"/>
  <c r="DT1195" i="4"/>
  <c r="DT1194" i="4"/>
  <c r="DT1193" i="4"/>
  <c r="DT1192" i="4"/>
  <c r="DT1191" i="4"/>
  <c r="DT1190" i="4"/>
  <c r="DT1189" i="4"/>
  <c r="DT1188" i="4"/>
  <c r="DT1187" i="4"/>
  <c r="DT1186" i="4"/>
  <c r="DT1185" i="4"/>
  <c r="DT1184" i="4"/>
  <c r="DT1183" i="4"/>
  <c r="DT1182" i="4"/>
  <c r="DT1181" i="4"/>
  <c r="DT1180" i="4"/>
  <c r="DT1179" i="4"/>
  <c r="DT1178" i="4"/>
  <c r="DT1177" i="4"/>
  <c r="DT1176" i="4"/>
  <c r="DT1175" i="4"/>
  <c r="DT1174" i="4"/>
  <c r="DT1173" i="4"/>
  <c r="DT1172" i="4"/>
  <c r="DT1171" i="4"/>
  <c r="DT1170" i="4"/>
  <c r="DT1169" i="4"/>
  <c r="DT1168" i="4"/>
  <c r="DT1167" i="4"/>
  <c r="DT1166" i="4"/>
  <c r="DT1165" i="4"/>
  <c r="DT1164" i="4"/>
  <c r="DT1163" i="4"/>
  <c r="DT1162" i="4"/>
  <c r="DT1161" i="4"/>
  <c r="DT1160" i="4"/>
  <c r="DT1159" i="4"/>
  <c r="DT1158" i="4"/>
  <c r="DT1157" i="4"/>
  <c r="DT1156" i="4"/>
  <c r="DT1155" i="4"/>
  <c r="DT1154" i="4"/>
  <c r="DT1153" i="4"/>
  <c r="DT1152" i="4"/>
  <c r="DT1151" i="4"/>
  <c r="DT1150" i="4"/>
  <c r="DT1149" i="4"/>
  <c r="DT1148" i="4"/>
  <c r="DT1147" i="4"/>
  <c r="DT1146" i="4"/>
  <c r="DT1145" i="4"/>
  <c r="DT1144" i="4"/>
  <c r="DT1143" i="4"/>
  <c r="DT1142" i="4"/>
  <c r="DT1141" i="4"/>
  <c r="DT1140" i="4"/>
  <c r="DT1139" i="4"/>
  <c r="DT1138" i="4"/>
  <c r="DT1137" i="4"/>
  <c r="DT1136" i="4"/>
  <c r="DT1135" i="4"/>
  <c r="DT1134" i="4"/>
  <c r="DT1133" i="4"/>
  <c r="DT1132" i="4"/>
  <c r="DT1131" i="4"/>
  <c r="DT1130" i="4"/>
  <c r="DT1129" i="4"/>
  <c r="DT1128" i="4"/>
  <c r="DT1127" i="4"/>
  <c r="DT1126" i="4"/>
  <c r="DT1125" i="4"/>
  <c r="DT1124" i="4"/>
  <c r="DT1123" i="4"/>
  <c r="DT1122" i="4"/>
  <c r="DT1121" i="4"/>
  <c r="DT1120" i="4"/>
  <c r="DT1119" i="4"/>
  <c r="DT1118" i="4"/>
  <c r="DT1117" i="4"/>
  <c r="DT1116" i="4"/>
  <c r="DT1115" i="4"/>
  <c r="DT1114" i="4"/>
  <c r="DT1113" i="4"/>
  <c r="DT1112" i="4"/>
  <c r="DT1111" i="4"/>
  <c r="DT1110" i="4"/>
  <c r="DT1109" i="4"/>
  <c r="DT1108" i="4"/>
  <c r="DT1107" i="4"/>
  <c r="DT1106" i="4"/>
  <c r="DT1105" i="4"/>
  <c r="DT1104" i="4"/>
  <c r="DT1103" i="4"/>
  <c r="DT1102" i="4"/>
  <c r="DT1101" i="4"/>
  <c r="DT1100" i="4"/>
  <c r="DT1099" i="4"/>
  <c r="DT1098" i="4"/>
  <c r="DT1097" i="4"/>
  <c r="DT1096" i="4"/>
  <c r="DT1095" i="4"/>
  <c r="DT1094" i="4"/>
  <c r="DT1093" i="4"/>
  <c r="DT1092" i="4"/>
  <c r="DT1091" i="4"/>
  <c r="DT1090" i="4"/>
  <c r="DT1089" i="4"/>
  <c r="DT1088" i="4"/>
  <c r="DT1087" i="4"/>
  <c r="DT1086" i="4"/>
  <c r="DT1085" i="4"/>
  <c r="DT1084" i="4"/>
  <c r="DT1083" i="4"/>
  <c r="DT1082" i="4"/>
  <c r="DT1081" i="4"/>
  <c r="DT1080" i="4"/>
  <c r="DT1079" i="4"/>
  <c r="DT1078" i="4"/>
  <c r="DT1077" i="4"/>
  <c r="DT1076" i="4"/>
  <c r="DT1075" i="4"/>
  <c r="DT1074" i="4"/>
  <c r="DT1073" i="4"/>
  <c r="DT1072" i="4"/>
  <c r="DT1071" i="4"/>
  <c r="DT1070" i="4"/>
  <c r="DT1069" i="4"/>
  <c r="DT1068" i="4"/>
  <c r="DT1067" i="4"/>
  <c r="DT1066" i="4"/>
  <c r="DT1065" i="4"/>
  <c r="DT1064" i="4"/>
  <c r="DT1063" i="4"/>
  <c r="DT1062" i="4"/>
  <c r="DT1061" i="4"/>
  <c r="DT1060" i="4"/>
  <c r="DT1059" i="4"/>
  <c r="DT1058" i="4"/>
  <c r="DT1057" i="4"/>
  <c r="DT1056" i="4"/>
  <c r="DT1055" i="4"/>
  <c r="DT1054" i="4"/>
  <c r="DT1053" i="4"/>
  <c r="DT1052" i="4"/>
  <c r="DT1051" i="4"/>
  <c r="DT1050" i="4"/>
  <c r="DT1049" i="4"/>
  <c r="DT1048" i="4"/>
  <c r="DT1047" i="4"/>
  <c r="DT1046" i="4"/>
  <c r="DT1045" i="4"/>
  <c r="DT1044" i="4"/>
  <c r="DT1043" i="4"/>
  <c r="DT1042" i="4"/>
  <c r="DT1041" i="4"/>
  <c r="DT1040" i="4"/>
  <c r="DT1039" i="4"/>
  <c r="DT1038" i="4"/>
  <c r="DT1037" i="4"/>
  <c r="DT1036" i="4"/>
  <c r="DT1035" i="4"/>
  <c r="DT1034" i="4"/>
  <c r="DT1033" i="4"/>
  <c r="DT1032" i="4"/>
  <c r="DT1031" i="4"/>
  <c r="DT1030" i="4"/>
  <c r="DT1029" i="4"/>
  <c r="DT1028" i="4"/>
  <c r="DT1027" i="4"/>
  <c r="DT1026" i="4"/>
  <c r="DT1025" i="4"/>
  <c r="DT1024" i="4"/>
  <c r="DT1023" i="4"/>
  <c r="DT1022" i="4"/>
  <c r="DT1021" i="4"/>
  <c r="DT1020" i="4"/>
  <c r="DT1019" i="4"/>
  <c r="DT1018" i="4"/>
  <c r="DT1017" i="4"/>
  <c r="DT1016" i="4"/>
  <c r="DT1015" i="4"/>
  <c r="DT1014" i="4"/>
  <c r="DT1013" i="4"/>
  <c r="DT1012" i="4"/>
  <c r="DT1011" i="4"/>
  <c r="DT1010" i="4"/>
  <c r="DT1009" i="4"/>
  <c r="DT1008" i="4"/>
  <c r="DT1007" i="4"/>
  <c r="DT1006" i="4"/>
  <c r="DT1005" i="4"/>
  <c r="DT1004" i="4"/>
  <c r="DT1003" i="4"/>
  <c r="DT1002" i="4"/>
  <c r="DT1001" i="4"/>
  <c r="DT1000" i="4"/>
  <c r="DT999" i="4"/>
  <c r="DT998" i="4"/>
  <c r="DT997" i="4"/>
  <c r="DT996" i="4"/>
  <c r="DT995" i="4"/>
  <c r="DT994" i="4"/>
  <c r="DT993" i="4"/>
  <c r="DT992" i="4"/>
  <c r="DT991" i="4"/>
  <c r="DT990" i="4"/>
  <c r="DT989" i="4"/>
  <c r="DT988" i="4"/>
  <c r="DT987" i="4"/>
  <c r="DT986" i="4"/>
  <c r="DT985" i="4"/>
  <c r="DT984" i="4"/>
  <c r="DT983" i="4"/>
  <c r="DT982" i="4"/>
  <c r="DT981" i="4"/>
  <c r="DT980" i="4"/>
  <c r="DT979" i="4"/>
  <c r="DT978" i="4"/>
  <c r="DT977" i="4"/>
  <c r="DT976" i="4"/>
  <c r="DT975" i="4"/>
  <c r="DT974" i="4"/>
  <c r="DT973" i="4"/>
  <c r="DT972" i="4"/>
  <c r="DT971" i="4"/>
  <c r="DT970" i="4"/>
  <c r="DT969" i="4"/>
  <c r="DT968" i="4"/>
  <c r="DT967" i="4"/>
  <c r="DT966" i="4"/>
  <c r="DT965" i="4"/>
  <c r="DT964" i="4"/>
  <c r="DT963" i="4"/>
  <c r="DT962" i="4"/>
  <c r="DT961" i="4"/>
  <c r="DT960" i="4"/>
  <c r="DT959" i="4"/>
  <c r="DT958" i="4"/>
  <c r="DT957" i="4"/>
  <c r="DT956" i="4"/>
  <c r="DT955" i="4"/>
  <c r="DT954" i="4"/>
  <c r="DT953" i="4"/>
  <c r="DT952" i="4"/>
  <c r="DT951" i="4"/>
  <c r="DT950" i="4"/>
  <c r="DT949" i="4"/>
  <c r="DT948" i="4"/>
  <c r="DT947" i="4"/>
  <c r="DT946" i="4"/>
  <c r="DT945" i="4"/>
  <c r="DT944" i="4"/>
  <c r="DT943" i="4"/>
  <c r="DT942" i="4"/>
  <c r="DT941" i="4"/>
  <c r="DT940" i="4"/>
  <c r="DT939" i="4"/>
  <c r="DT938" i="4"/>
  <c r="DT937" i="4"/>
  <c r="DT936" i="4"/>
  <c r="DT935" i="4"/>
  <c r="DT934" i="4"/>
  <c r="DT933" i="4"/>
  <c r="DT932" i="4"/>
  <c r="DT931" i="4"/>
  <c r="DT930" i="4"/>
  <c r="DT929" i="4"/>
  <c r="DT928" i="4"/>
  <c r="DT927" i="4"/>
  <c r="DT926" i="4"/>
  <c r="DT925" i="4"/>
  <c r="DT924" i="4"/>
  <c r="DT923" i="4"/>
  <c r="DT922" i="4"/>
  <c r="DT921" i="4"/>
  <c r="DT920" i="4"/>
  <c r="DT919" i="4"/>
  <c r="DT918" i="4"/>
  <c r="DT917" i="4"/>
  <c r="DT916" i="4"/>
  <c r="DT915" i="4"/>
  <c r="DT914" i="4"/>
  <c r="DT913" i="4"/>
  <c r="DT912" i="4"/>
  <c r="DT911" i="4"/>
  <c r="DT910" i="4"/>
  <c r="DT909" i="4"/>
  <c r="DT908" i="4"/>
  <c r="DT907" i="4"/>
  <c r="DT906" i="4"/>
  <c r="DT905" i="4"/>
  <c r="DT904" i="4"/>
  <c r="DT903" i="4"/>
  <c r="DT902" i="4"/>
  <c r="DT901" i="4"/>
  <c r="DT900" i="4"/>
  <c r="DT899" i="4"/>
  <c r="DT898" i="4"/>
  <c r="DT897" i="4"/>
  <c r="DT896" i="4"/>
  <c r="DT895" i="4"/>
  <c r="DT894" i="4"/>
  <c r="DT893" i="4"/>
  <c r="DT892" i="4"/>
  <c r="DT891" i="4"/>
  <c r="DT890" i="4"/>
  <c r="DT889" i="4"/>
  <c r="DT888" i="4"/>
  <c r="DT887" i="4"/>
  <c r="DT886" i="4"/>
  <c r="DT885" i="4"/>
  <c r="DT884" i="4"/>
  <c r="DT883" i="4"/>
  <c r="DT882" i="4"/>
  <c r="DT881" i="4"/>
  <c r="DT880" i="4"/>
  <c r="DT879" i="4"/>
  <c r="DT878" i="4"/>
  <c r="DT877" i="4"/>
  <c r="DT876" i="4"/>
  <c r="DT875" i="4"/>
  <c r="DT874" i="4"/>
  <c r="DT873" i="4"/>
  <c r="DT872" i="4"/>
  <c r="DT871" i="4"/>
  <c r="DT870" i="4"/>
  <c r="DT869" i="4"/>
  <c r="DT868" i="4"/>
  <c r="DT867" i="4"/>
  <c r="DT866" i="4"/>
  <c r="DT865" i="4"/>
  <c r="DT864" i="4"/>
  <c r="DT863" i="4"/>
  <c r="DT862" i="4"/>
  <c r="DT861" i="4"/>
  <c r="DT860" i="4"/>
  <c r="DT859" i="4"/>
  <c r="DT858" i="4"/>
  <c r="DT857" i="4"/>
  <c r="DT856" i="4"/>
  <c r="DT855" i="4"/>
  <c r="DT854" i="4"/>
  <c r="DT853" i="4"/>
  <c r="DT852" i="4"/>
  <c r="DT851" i="4"/>
  <c r="DT850" i="4"/>
  <c r="DT849" i="4"/>
  <c r="DT848" i="4"/>
  <c r="DT847" i="4"/>
  <c r="DT846" i="4"/>
  <c r="DT845" i="4"/>
  <c r="DT844" i="4"/>
  <c r="DT843" i="4"/>
  <c r="DT842" i="4"/>
  <c r="DT841" i="4"/>
  <c r="DT840" i="4"/>
  <c r="DT839" i="4"/>
  <c r="DT838" i="4"/>
  <c r="DT837" i="4"/>
  <c r="DT836" i="4"/>
  <c r="DT835" i="4"/>
  <c r="DT834" i="4"/>
  <c r="DT833" i="4"/>
  <c r="DT832" i="4"/>
  <c r="DT831" i="4"/>
  <c r="DT830" i="4"/>
  <c r="DT829" i="4"/>
  <c r="DT828" i="4"/>
  <c r="DT827" i="4"/>
  <c r="DT826" i="4"/>
  <c r="DT825" i="4"/>
  <c r="DT824" i="4"/>
  <c r="DT823" i="4"/>
  <c r="DT822" i="4"/>
  <c r="DT821" i="4"/>
  <c r="DT820" i="4"/>
  <c r="DT819" i="4"/>
  <c r="DT818" i="4"/>
  <c r="DT817" i="4"/>
  <c r="DT816" i="4"/>
  <c r="DT815" i="4"/>
  <c r="DT814" i="4"/>
  <c r="DT813" i="4"/>
  <c r="DT812" i="4"/>
  <c r="DT811" i="4"/>
  <c r="DT810" i="4"/>
  <c r="DT809" i="4"/>
  <c r="DT808" i="4"/>
  <c r="DT807" i="4"/>
  <c r="DT806" i="4"/>
  <c r="DT805" i="4"/>
  <c r="DT804" i="4"/>
  <c r="DT803" i="4"/>
  <c r="DT802" i="4"/>
  <c r="DT801" i="4"/>
  <c r="DT800" i="4"/>
  <c r="DT799" i="4"/>
  <c r="DT798" i="4"/>
  <c r="DT797" i="4"/>
  <c r="DT796" i="4"/>
  <c r="DT795" i="4"/>
  <c r="DT794" i="4"/>
  <c r="DT793" i="4"/>
  <c r="DT792" i="4"/>
  <c r="DT791" i="4"/>
  <c r="DT790" i="4"/>
  <c r="DT789" i="4"/>
  <c r="DT788" i="4"/>
  <c r="DT787" i="4"/>
  <c r="DT786" i="4"/>
  <c r="DT785" i="4"/>
  <c r="DT784" i="4"/>
  <c r="DT783" i="4"/>
  <c r="DT782" i="4"/>
  <c r="DT781" i="4"/>
  <c r="DT780" i="4"/>
  <c r="DT779" i="4"/>
  <c r="DT778" i="4"/>
  <c r="DT777" i="4"/>
  <c r="DT776" i="4"/>
  <c r="DT775" i="4"/>
  <c r="DT774" i="4"/>
  <c r="DT773" i="4"/>
  <c r="DT772" i="4"/>
  <c r="DT771" i="4"/>
  <c r="DT770" i="4"/>
  <c r="DT769" i="4"/>
  <c r="DT768" i="4"/>
  <c r="DT767" i="4"/>
  <c r="DT766" i="4"/>
  <c r="DT765" i="4"/>
  <c r="DT764" i="4"/>
  <c r="DT763" i="4"/>
  <c r="DT762" i="4"/>
  <c r="DT761" i="4"/>
  <c r="DT760" i="4"/>
  <c r="DT759" i="4"/>
  <c r="DT758" i="4"/>
  <c r="DT757" i="4"/>
  <c r="DT756" i="4"/>
  <c r="DT755" i="4"/>
  <c r="DT754" i="4"/>
  <c r="DT753" i="4"/>
  <c r="DT752" i="4"/>
  <c r="DT751" i="4"/>
  <c r="DT750" i="4"/>
  <c r="DT749" i="4"/>
  <c r="DT748" i="4"/>
  <c r="DT747" i="4"/>
  <c r="DT746" i="4"/>
  <c r="DT745" i="4"/>
  <c r="DT744" i="4"/>
  <c r="DT743" i="4"/>
  <c r="DT742" i="4"/>
  <c r="DT741" i="4"/>
  <c r="DT740" i="4"/>
  <c r="DT739" i="4"/>
  <c r="DT738" i="4"/>
  <c r="DT737" i="4"/>
  <c r="DT736" i="4"/>
  <c r="DT735" i="4"/>
  <c r="DT734" i="4"/>
  <c r="DT733" i="4"/>
  <c r="DT732" i="4"/>
  <c r="DT731" i="4"/>
  <c r="DT730" i="4"/>
  <c r="DT729" i="4"/>
  <c r="DT728" i="4"/>
  <c r="DT727" i="4"/>
  <c r="DT726" i="4"/>
  <c r="DT725" i="4"/>
  <c r="DT724" i="4"/>
  <c r="DT723" i="4"/>
  <c r="DT722" i="4"/>
  <c r="DT721" i="4"/>
  <c r="DT720" i="4"/>
  <c r="DT719" i="4"/>
  <c r="DT718" i="4"/>
  <c r="DT717" i="4"/>
  <c r="DT716" i="4"/>
  <c r="DT715" i="4"/>
  <c r="DT714" i="4"/>
  <c r="DT713" i="4"/>
  <c r="DT712" i="4"/>
  <c r="DT711" i="4"/>
  <c r="DT710" i="4"/>
  <c r="DT709" i="4"/>
  <c r="DT708" i="4"/>
  <c r="DT707" i="4"/>
  <c r="DT706" i="4"/>
  <c r="DT705" i="4"/>
  <c r="DT704" i="4"/>
  <c r="DT703" i="4"/>
  <c r="DT702" i="4"/>
  <c r="DT701" i="4"/>
  <c r="DT700" i="4"/>
  <c r="DT699" i="4"/>
  <c r="DT698" i="4"/>
  <c r="DT697" i="4"/>
  <c r="DT696" i="4"/>
  <c r="DT695" i="4"/>
  <c r="DT694" i="4"/>
  <c r="DT693" i="4"/>
  <c r="DT692" i="4"/>
  <c r="DT691" i="4"/>
  <c r="DT690" i="4"/>
  <c r="DT689" i="4"/>
  <c r="DT688" i="4"/>
  <c r="DT687" i="4"/>
  <c r="DT686" i="4"/>
  <c r="DT685" i="4"/>
  <c r="DT684" i="4"/>
  <c r="DT683" i="4"/>
  <c r="DT682" i="4"/>
  <c r="DT681" i="4"/>
  <c r="DT680" i="4"/>
  <c r="DT679" i="4"/>
  <c r="DT678" i="4"/>
  <c r="DT677" i="4"/>
  <c r="DT676" i="4"/>
  <c r="DT675" i="4"/>
  <c r="DT674" i="4"/>
  <c r="DT673" i="4"/>
  <c r="DT672" i="4"/>
  <c r="DT671" i="4"/>
  <c r="DT670" i="4"/>
  <c r="DT669" i="4"/>
  <c r="DT668" i="4"/>
  <c r="DT667" i="4"/>
  <c r="DT666" i="4"/>
  <c r="DT665" i="4"/>
  <c r="DT664" i="4"/>
  <c r="DT663" i="4"/>
  <c r="DT662" i="4"/>
  <c r="DT661" i="4"/>
  <c r="DT660" i="4"/>
  <c r="DT659" i="4"/>
  <c r="DT658" i="4"/>
  <c r="DT657" i="4"/>
  <c r="DT656" i="4"/>
  <c r="DT655" i="4"/>
  <c r="DT654" i="4"/>
  <c r="DT653" i="4"/>
  <c r="DT652" i="4"/>
  <c r="DT651" i="4"/>
  <c r="DT650" i="4"/>
  <c r="DT649" i="4"/>
  <c r="DT648" i="4"/>
  <c r="DT647" i="4"/>
  <c r="DT646" i="4"/>
  <c r="DT645" i="4"/>
  <c r="DT644" i="4"/>
  <c r="DT643" i="4"/>
  <c r="DT642" i="4"/>
  <c r="DT641" i="4"/>
  <c r="DT640" i="4"/>
  <c r="DT639" i="4"/>
  <c r="DT638" i="4"/>
  <c r="DT637" i="4"/>
  <c r="DT636" i="4"/>
  <c r="DT635" i="4"/>
  <c r="DT634" i="4"/>
  <c r="DT633" i="4"/>
  <c r="DT632" i="4"/>
  <c r="DT631" i="4"/>
  <c r="DT630" i="4"/>
  <c r="DT629" i="4"/>
  <c r="DT628" i="4"/>
  <c r="DT627" i="4"/>
  <c r="DT626" i="4"/>
  <c r="DT625" i="4"/>
  <c r="DT624" i="4"/>
  <c r="DT623" i="4"/>
  <c r="DT622" i="4"/>
  <c r="DT621" i="4"/>
  <c r="DT620" i="4"/>
  <c r="DT619" i="4"/>
  <c r="DT618" i="4"/>
  <c r="DT617" i="4"/>
  <c r="DT616" i="4"/>
  <c r="DT615" i="4"/>
  <c r="DT614" i="4"/>
  <c r="DT613" i="4"/>
  <c r="DT612" i="4"/>
  <c r="DT611" i="4"/>
  <c r="DT610" i="4"/>
  <c r="DT609" i="4"/>
  <c r="DT608" i="4"/>
  <c r="DT607" i="4"/>
  <c r="DT606" i="4"/>
  <c r="DT605" i="4"/>
  <c r="DT604" i="4"/>
  <c r="DT603" i="4"/>
  <c r="DT602" i="4"/>
  <c r="DT601" i="4"/>
  <c r="DT600" i="4"/>
  <c r="DT599" i="4"/>
  <c r="DT598" i="4"/>
  <c r="DT597" i="4"/>
  <c r="DT596" i="4"/>
  <c r="DT595" i="4"/>
  <c r="DT594" i="4"/>
  <c r="DT593" i="4"/>
  <c r="DT592" i="4"/>
  <c r="DT591" i="4"/>
  <c r="DT590" i="4"/>
  <c r="DT589" i="4"/>
  <c r="DT588" i="4"/>
  <c r="DT587" i="4"/>
  <c r="DT586" i="4"/>
  <c r="DT585" i="4"/>
  <c r="DT584" i="4"/>
  <c r="DT583" i="4"/>
  <c r="DT582" i="4"/>
  <c r="DT581" i="4"/>
  <c r="DT580" i="4"/>
  <c r="DT579" i="4"/>
  <c r="DT578" i="4"/>
  <c r="DT577" i="4"/>
  <c r="DT576" i="4"/>
  <c r="DT575" i="4"/>
  <c r="DT574" i="4"/>
  <c r="DT573" i="4"/>
  <c r="DT572" i="4"/>
  <c r="DT571" i="4"/>
  <c r="DT570" i="4"/>
  <c r="DT569" i="4"/>
  <c r="DT568" i="4"/>
  <c r="DT567" i="4"/>
  <c r="DT566" i="4"/>
  <c r="DT565" i="4"/>
  <c r="DT564" i="4"/>
  <c r="DT563" i="4"/>
  <c r="DT562" i="4"/>
  <c r="DT561" i="4"/>
  <c r="DT560" i="4"/>
  <c r="DT559" i="4"/>
  <c r="DT558" i="4"/>
  <c r="DT557" i="4"/>
  <c r="DT556" i="4"/>
  <c r="DT555" i="4"/>
  <c r="DT554" i="4"/>
  <c r="DT553" i="4"/>
  <c r="DT552" i="4"/>
  <c r="DT551" i="4"/>
  <c r="DT550" i="4"/>
  <c r="DT549" i="4"/>
  <c r="DT548" i="4"/>
  <c r="DT547" i="4"/>
  <c r="DT546" i="4"/>
  <c r="DT545" i="4"/>
  <c r="DT544" i="4"/>
  <c r="DT543" i="4"/>
  <c r="DT542" i="4"/>
  <c r="DT541" i="4"/>
  <c r="DT540" i="4"/>
  <c r="DT539" i="4"/>
  <c r="DT538" i="4"/>
  <c r="DT537" i="4"/>
  <c r="DT536" i="4"/>
  <c r="DT535" i="4"/>
  <c r="DT534" i="4"/>
  <c r="DT533" i="4"/>
  <c r="DT532" i="4"/>
  <c r="DT531" i="4"/>
  <c r="DT530" i="4"/>
  <c r="DT529" i="4"/>
  <c r="DT528" i="4"/>
  <c r="DT527" i="4"/>
  <c r="DT526" i="4"/>
  <c r="DT525" i="4"/>
  <c r="DT524" i="4"/>
  <c r="DT523" i="4"/>
  <c r="DT522" i="4"/>
  <c r="DT521" i="4"/>
  <c r="DT520" i="4"/>
  <c r="DT519" i="4"/>
  <c r="DT518" i="4"/>
  <c r="DT517" i="4"/>
  <c r="DT516" i="4"/>
  <c r="DT515" i="4"/>
  <c r="DT514" i="4"/>
  <c r="DT513" i="4"/>
  <c r="DT512" i="4"/>
  <c r="DT511" i="4"/>
  <c r="DT510" i="4"/>
  <c r="DT509" i="4"/>
  <c r="DT508" i="4"/>
  <c r="DT507" i="4"/>
  <c r="DT506" i="4"/>
  <c r="DT505" i="4"/>
  <c r="DT504" i="4"/>
  <c r="DT503" i="4"/>
  <c r="DT502" i="4"/>
  <c r="DT501" i="4"/>
  <c r="DT500" i="4"/>
  <c r="DT499" i="4"/>
  <c r="DT498" i="4"/>
  <c r="DT497" i="4"/>
  <c r="DT496" i="4"/>
  <c r="DT495" i="4"/>
  <c r="DT494" i="4"/>
  <c r="DT493" i="4"/>
  <c r="DT492" i="4"/>
  <c r="DT491" i="4"/>
  <c r="DT490" i="4"/>
  <c r="DT489" i="4"/>
  <c r="DT488" i="4"/>
  <c r="DT487" i="4"/>
  <c r="DT486" i="4"/>
  <c r="DT485" i="4"/>
  <c r="DT484" i="4"/>
  <c r="DT483" i="4"/>
  <c r="DT482" i="4"/>
  <c r="DT481" i="4"/>
  <c r="DT480" i="4"/>
  <c r="DT479" i="4"/>
  <c r="DT478" i="4"/>
  <c r="DT477" i="4"/>
  <c r="DT476" i="4"/>
  <c r="DT475" i="4"/>
  <c r="DT474" i="4"/>
  <c r="DT473" i="4"/>
  <c r="DT472" i="4"/>
  <c r="DT471" i="4"/>
  <c r="DT470" i="4"/>
  <c r="DT469" i="4"/>
  <c r="DT468" i="4"/>
  <c r="DT467" i="4"/>
  <c r="DT466" i="4"/>
  <c r="DT465" i="4"/>
  <c r="DT464" i="4"/>
  <c r="DT463" i="4"/>
  <c r="DT462" i="4"/>
  <c r="DT461" i="4"/>
  <c r="DT460" i="4"/>
  <c r="DT459" i="4"/>
  <c r="DT458" i="4"/>
  <c r="DT457" i="4"/>
  <c r="DT456" i="4"/>
  <c r="DT455" i="4"/>
  <c r="DT454" i="4"/>
  <c r="DT453" i="4"/>
  <c r="DT452" i="4"/>
  <c r="DT451" i="4"/>
  <c r="DT450" i="4"/>
  <c r="DT449" i="4"/>
  <c r="DT448" i="4"/>
  <c r="DT447" i="4"/>
  <c r="DT446" i="4"/>
  <c r="DT445" i="4"/>
  <c r="DT444" i="4"/>
  <c r="DT443" i="4"/>
  <c r="DT442" i="4"/>
  <c r="DT441" i="4"/>
  <c r="DT440" i="4"/>
  <c r="DT439" i="4"/>
  <c r="DT438" i="4"/>
  <c r="DT437" i="4"/>
  <c r="DT436" i="4"/>
  <c r="DT435" i="4"/>
  <c r="DT434" i="4"/>
  <c r="DT433" i="4"/>
  <c r="DT432" i="4"/>
  <c r="DT431" i="4"/>
  <c r="DT430" i="4"/>
  <c r="DT429" i="4"/>
  <c r="DT428" i="4"/>
  <c r="DT427" i="4"/>
  <c r="DT426" i="4"/>
  <c r="DT425" i="4"/>
  <c r="DT424" i="4"/>
  <c r="DT423" i="4"/>
  <c r="DT422" i="4"/>
  <c r="DT421" i="4"/>
  <c r="DT420" i="4"/>
  <c r="DT419" i="4"/>
  <c r="DT418" i="4"/>
  <c r="DT417" i="4"/>
  <c r="DT416" i="4"/>
  <c r="DT415" i="4"/>
  <c r="DT414" i="4"/>
  <c r="DT413" i="4"/>
  <c r="DT412" i="4"/>
  <c r="DT411" i="4"/>
  <c r="DT410" i="4"/>
  <c r="DT409" i="4"/>
  <c r="DT408" i="4"/>
  <c r="DT407" i="4"/>
  <c r="DT406" i="4"/>
  <c r="DT405" i="4"/>
  <c r="DT404" i="4"/>
  <c r="DT403" i="4"/>
  <c r="DT402" i="4"/>
  <c r="DT401" i="4"/>
  <c r="DT400" i="4"/>
  <c r="DT399" i="4"/>
  <c r="DT398" i="4"/>
  <c r="DT397" i="4"/>
  <c r="DT396" i="4"/>
  <c r="DT395" i="4"/>
  <c r="DT394" i="4"/>
  <c r="DT393" i="4"/>
  <c r="DT392" i="4"/>
  <c r="DT391" i="4"/>
  <c r="DT390" i="4"/>
  <c r="DT389" i="4"/>
  <c r="DT388" i="4"/>
  <c r="DT387" i="4"/>
  <c r="DT386" i="4"/>
  <c r="DT385" i="4"/>
  <c r="DT384" i="4"/>
  <c r="DT383" i="4"/>
  <c r="DT382" i="4"/>
  <c r="DT381" i="4"/>
  <c r="DT380" i="4"/>
  <c r="DT379" i="4"/>
  <c r="DT378" i="4"/>
  <c r="DT377" i="4"/>
  <c r="DT376" i="4"/>
  <c r="DT375" i="4"/>
  <c r="DT374" i="4"/>
  <c r="DT373" i="4"/>
  <c r="DT372" i="4"/>
  <c r="DT371" i="4"/>
  <c r="DT370" i="4"/>
  <c r="DT369" i="4"/>
  <c r="DT368" i="4"/>
  <c r="DT367" i="4"/>
  <c r="DT366" i="4"/>
  <c r="DT365" i="4"/>
  <c r="DT364" i="4"/>
  <c r="DT363" i="4"/>
  <c r="DT362" i="4"/>
  <c r="DT361" i="4"/>
  <c r="DT360" i="4"/>
  <c r="DT359" i="4"/>
  <c r="DT358" i="4"/>
  <c r="DT357" i="4"/>
  <c r="DT356" i="4"/>
  <c r="DT355" i="4"/>
  <c r="DT354" i="4"/>
  <c r="DT353" i="4"/>
  <c r="DT352" i="4"/>
  <c r="DT351" i="4"/>
  <c r="DT350" i="4"/>
  <c r="DT349" i="4"/>
  <c r="DT348" i="4"/>
  <c r="DT347" i="4"/>
  <c r="DT346" i="4"/>
  <c r="DT345" i="4"/>
  <c r="DT344" i="4"/>
  <c r="DT343" i="4"/>
  <c r="DT342" i="4"/>
  <c r="DT341" i="4"/>
  <c r="DT340" i="4"/>
  <c r="DT339" i="4"/>
  <c r="DT338" i="4"/>
  <c r="DT337" i="4"/>
  <c r="DT336" i="4"/>
  <c r="DT335" i="4"/>
  <c r="DT334" i="4"/>
  <c r="DT333" i="4"/>
  <c r="DT332" i="4"/>
  <c r="DT331" i="4"/>
  <c r="DT330" i="4"/>
  <c r="DT329" i="4"/>
  <c r="DT328" i="4"/>
  <c r="DT327" i="4"/>
  <c r="DT326" i="4"/>
  <c r="DT325" i="4"/>
  <c r="DT324" i="4"/>
  <c r="DT323" i="4"/>
  <c r="DT322" i="4"/>
  <c r="DT321" i="4"/>
  <c r="DT320" i="4"/>
  <c r="DT319" i="4"/>
  <c r="DT318" i="4"/>
  <c r="DT317" i="4"/>
  <c r="DT316" i="4"/>
  <c r="DT315" i="4"/>
  <c r="DT314" i="4"/>
  <c r="DT313" i="4"/>
  <c r="DT312" i="4"/>
  <c r="DT311" i="4"/>
  <c r="DT310" i="4"/>
  <c r="DT309" i="4"/>
  <c r="DT308" i="4"/>
  <c r="DT307" i="4"/>
  <c r="DT306" i="4"/>
  <c r="DT305" i="4"/>
  <c r="DT304" i="4"/>
  <c r="DT303" i="4"/>
  <c r="DT302" i="4"/>
  <c r="DT301" i="4"/>
  <c r="DT300" i="4"/>
  <c r="DT299" i="4"/>
  <c r="DT298" i="4"/>
  <c r="DT297" i="4"/>
  <c r="DT296" i="4"/>
  <c r="DT295" i="4"/>
  <c r="DT294" i="4"/>
  <c r="DT293" i="4"/>
  <c r="DT292" i="4"/>
  <c r="DT291" i="4"/>
  <c r="DT290" i="4"/>
  <c r="DT289" i="4"/>
  <c r="DT288" i="4"/>
  <c r="DT287" i="4"/>
  <c r="DT286" i="4"/>
  <c r="DT285" i="4"/>
  <c r="DT284" i="4"/>
  <c r="DT283" i="4"/>
  <c r="DT282" i="4"/>
  <c r="DT281" i="4"/>
  <c r="DT280" i="4"/>
  <c r="DT279" i="4"/>
  <c r="DT278" i="4"/>
  <c r="DT277" i="4"/>
  <c r="DT276" i="4"/>
  <c r="DT275" i="4"/>
  <c r="DT274" i="4"/>
  <c r="DT273" i="4"/>
  <c r="DT272" i="4"/>
  <c r="DT271" i="4"/>
  <c r="DT270" i="4"/>
  <c r="DT269" i="4"/>
  <c r="DT268" i="4"/>
  <c r="DT267" i="4"/>
  <c r="DT266" i="4"/>
  <c r="DT265" i="4"/>
  <c r="DT264" i="4"/>
  <c r="DT263" i="4"/>
  <c r="DT262" i="4"/>
  <c r="DT261" i="4"/>
  <c r="DT260" i="4"/>
  <c r="DT259" i="4"/>
  <c r="DT258" i="4"/>
  <c r="DT257" i="4"/>
  <c r="DT256" i="4"/>
  <c r="DT255" i="4"/>
  <c r="DT254" i="4"/>
  <c r="DT253" i="4"/>
  <c r="DT252" i="4"/>
  <c r="DT251" i="4"/>
  <c r="DT250" i="4"/>
  <c r="DT249" i="4"/>
  <c r="DT248" i="4"/>
  <c r="DT247" i="4"/>
  <c r="DT246" i="4"/>
  <c r="DT245" i="4"/>
  <c r="DT244" i="4"/>
  <c r="DT243" i="4"/>
  <c r="DT242" i="4"/>
  <c r="DT241" i="4"/>
  <c r="DT240" i="4"/>
  <c r="DT239" i="4"/>
  <c r="DT238" i="4"/>
  <c r="DT237" i="4"/>
  <c r="DT236" i="4"/>
  <c r="DT235" i="4"/>
  <c r="DT234" i="4"/>
  <c r="DT233" i="4"/>
  <c r="DT232" i="4"/>
  <c r="DT231" i="4"/>
  <c r="DT230" i="4"/>
  <c r="DT229" i="4"/>
  <c r="DT228" i="4"/>
  <c r="DT227" i="4"/>
  <c r="DT226" i="4"/>
  <c r="DT225" i="4"/>
  <c r="DT224" i="4"/>
  <c r="DT223" i="4"/>
  <c r="DT222" i="4"/>
  <c r="DT221" i="4"/>
  <c r="DT220" i="4"/>
  <c r="DT219" i="4"/>
  <c r="DT218" i="4"/>
  <c r="DT217" i="4"/>
  <c r="DT216" i="4"/>
  <c r="DT215" i="4"/>
  <c r="DT214" i="4"/>
  <c r="DT213" i="4"/>
  <c r="DT212" i="4"/>
  <c r="DT211" i="4"/>
  <c r="DT210" i="4"/>
  <c r="DT209" i="4"/>
  <c r="DT208" i="4"/>
  <c r="DT207" i="4"/>
  <c r="DT206" i="4"/>
  <c r="DT205" i="4"/>
  <c r="DT204" i="4"/>
  <c r="DT203" i="4"/>
  <c r="DT202" i="4"/>
  <c r="DT201" i="4"/>
  <c r="DT200" i="4"/>
  <c r="DT199" i="4"/>
  <c r="DT198" i="4"/>
  <c r="DT197" i="4"/>
  <c r="DT196" i="4"/>
  <c r="DT195" i="4"/>
  <c r="DT194" i="4"/>
  <c r="DT193" i="4"/>
  <c r="DT192" i="4"/>
  <c r="DT191" i="4"/>
  <c r="DT190" i="4"/>
  <c r="DT189" i="4"/>
  <c r="DT188" i="4"/>
  <c r="DT187" i="4"/>
  <c r="DT186" i="4"/>
  <c r="DT185" i="4"/>
  <c r="DT184" i="4"/>
  <c r="DT183" i="4"/>
  <c r="DT182" i="4"/>
  <c r="DT181" i="4"/>
  <c r="DT180" i="4"/>
  <c r="DT179" i="4"/>
  <c r="DT178" i="4"/>
  <c r="DT177" i="4"/>
  <c r="DT176" i="4"/>
  <c r="DT175" i="4"/>
  <c r="DT174" i="4"/>
  <c r="DT173" i="4"/>
  <c r="DT172" i="4"/>
  <c r="DT171" i="4"/>
  <c r="DT170" i="4"/>
  <c r="DT169" i="4"/>
  <c r="DT168" i="4"/>
  <c r="DT167" i="4"/>
  <c r="DT166" i="4"/>
  <c r="DT165" i="4"/>
  <c r="DT164" i="4"/>
  <c r="DT163" i="4"/>
  <c r="DT162" i="4"/>
  <c r="DT161" i="4"/>
  <c r="DT160" i="4"/>
  <c r="DT159" i="4"/>
  <c r="DT158" i="4"/>
  <c r="DT157" i="4"/>
  <c r="DT156" i="4"/>
  <c r="DT155" i="4"/>
  <c r="DT154" i="4"/>
  <c r="DT153" i="4"/>
  <c r="DT152" i="4"/>
  <c r="DT151" i="4"/>
  <c r="DT150" i="4"/>
  <c r="DT149" i="4"/>
  <c r="DT148" i="4"/>
  <c r="DT147" i="4"/>
  <c r="DT146" i="4"/>
  <c r="DT145" i="4"/>
  <c r="DT144" i="4"/>
  <c r="DT143" i="4"/>
  <c r="DT142" i="4"/>
  <c r="DT141" i="4"/>
  <c r="DT140" i="4"/>
  <c r="DT139" i="4"/>
  <c r="DT138" i="4"/>
  <c r="DT137" i="4"/>
  <c r="DT136" i="4"/>
  <c r="DT135" i="4"/>
  <c r="DT134" i="4"/>
  <c r="DT133" i="4"/>
  <c r="DT132" i="4"/>
  <c r="DT131" i="4"/>
  <c r="DT130" i="4"/>
  <c r="DT129" i="4"/>
  <c r="DT128" i="4"/>
  <c r="DT127" i="4"/>
  <c r="DT126" i="4"/>
  <c r="DT125" i="4"/>
  <c r="DT124" i="4"/>
  <c r="DT123" i="4"/>
  <c r="DT122" i="4"/>
  <c r="DT121" i="4"/>
  <c r="DT120" i="4"/>
  <c r="DT119" i="4"/>
  <c r="DT118" i="4"/>
  <c r="DT117" i="4"/>
  <c r="DT116" i="4"/>
  <c r="DT115" i="4"/>
  <c r="DT114" i="4"/>
  <c r="DT113" i="4"/>
  <c r="DT112" i="4"/>
  <c r="DT111" i="4"/>
  <c r="DT110" i="4"/>
  <c r="DT109" i="4"/>
  <c r="DT108" i="4"/>
  <c r="DT107" i="4"/>
  <c r="DT106" i="4"/>
  <c r="DT105" i="4"/>
  <c r="DT104" i="4"/>
  <c r="DT103" i="4"/>
  <c r="DT102" i="4"/>
  <c r="DT101" i="4"/>
  <c r="DT100" i="4"/>
  <c r="DT99" i="4"/>
  <c r="DT98" i="4"/>
  <c r="DT97" i="4"/>
  <c r="DT96" i="4"/>
  <c r="DT95" i="4"/>
  <c r="DT94" i="4"/>
  <c r="DT93" i="4"/>
  <c r="DT92" i="4"/>
  <c r="DT91" i="4"/>
  <c r="DT90" i="4"/>
  <c r="DT89" i="4"/>
  <c r="DT88" i="4"/>
  <c r="DT87" i="4"/>
  <c r="DT86" i="4"/>
  <c r="DT85" i="4"/>
  <c r="DT84" i="4"/>
  <c r="DT83" i="4"/>
  <c r="DT82" i="4"/>
  <c r="DT81" i="4"/>
  <c r="DT80" i="4"/>
  <c r="DT79" i="4"/>
  <c r="DT78" i="4"/>
  <c r="DT77" i="4"/>
  <c r="DT76" i="4"/>
  <c r="DT75" i="4"/>
  <c r="DT74" i="4"/>
  <c r="DT73" i="4"/>
  <c r="DT72" i="4"/>
  <c r="DT71" i="4"/>
  <c r="DT70" i="4"/>
  <c r="DT69" i="4"/>
  <c r="DT68" i="4"/>
  <c r="DT67" i="4"/>
  <c r="DT66" i="4"/>
  <c r="DT65" i="4"/>
  <c r="DT64" i="4"/>
  <c r="DT63" i="4"/>
  <c r="DT62" i="4"/>
  <c r="DT61" i="4"/>
  <c r="DT60" i="4"/>
  <c r="DT59" i="4"/>
  <c r="DT58" i="4"/>
  <c r="DT57" i="4"/>
  <c r="DT56" i="4"/>
  <c r="DT55" i="4"/>
  <c r="DT54" i="4"/>
  <c r="DT53" i="4"/>
  <c r="DT52" i="4"/>
  <c r="DT51" i="4"/>
  <c r="DT50" i="4"/>
  <c r="DT49" i="4"/>
  <c r="DT48" i="4"/>
  <c r="DT47" i="4"/>
  <c r="DT46" i="4"/>
  <c r="DT45" i="4"/>
  <c r="DT44" i="4"/>
  <c r="DT43" i="4"/>
  <c r="DT42" i="4"/>
  <c r="DT41" i="4"/>
  <c r="DT40" i="4"/>
  <c r="DT39" i="4"/>
  <c r="DT38" i="4"/>
  <c r="DT37" i="4"/>
  <c r="DT36" i="4"/>
  <c r="DT35" i="4"/>
  <c r="DT34" i="4"/>
  <c r="DT33" i="4"/>
  <c r="DT32" i="4"/>
  <c r="DT31" i="4"/>
  <c r="DT30" i="4"/>
  <c r="DT29" i="4"/>
  <c r="DT28" i="4"/>
  <c r="DT27" i="4"/>
  <c r="DT26" i="4"/>
  <c r="DT25" i="4"/>
  <c r="DT24" i="4"/>
  <c r="DT23" i="4"/>
  <c r="DT22" i="4"/>
  <c r="DT21" i="4"/>
  <c r="DT20" i="4"/>
  <c r="DT19" i="4"/>
  <c r="DT18" i="4"/>
  <c r="DT17" i="4"/>
  <c r="DT16" i="4"/>
  <c r="DT15" i="4"/>
  <c r="DT14" i="4"/>
  <c r="DT13" i="4"/>
  <c r="DT12" i="4"/>
  <c r="DT11" i="4"/>
  <c r="DT10" i="4"/>
  <c r="DT9" i="4"/>
  <c r="DT8" i="4"/>
  <c r="DT7" i="4"/>
  <c r="DT6" i="4"/>
  <c r="DT5" i="4"/>
  <c r="DT4" i="4"/>
  <c r="DT3" i="4"/>
  <c r="DT2" i="4"/>
  <c r="DL3" i="4"/>
  <c r="DL4" i="4"/>
  <c r="DL5" i="4"/>
  <c r="DL6" i="4"/>
  <c r="DL7" i="4"/>
  <c r="DL8" i="4"/>
  <c r="DL9" i="4"/>
  <c r="DL10" i="4"/>
  <c r="DL11" i="4"/>
  <c r="DL12" i="4"/>
  <c r="DL13" i="4"/>
  <c r="DL14" i="4"/>
  <c r="DL15" i="4"/>
  <c r="DL16" i="4"/>
  <c r="DL17" i="4"/>
  <c r="DL18" i="4"/>
  <c r="DL19" i="4"/>
  <c r="DL20" i="4"/>
  <c r="DL21" i="4"/>
  <c r="DL22" i="4"/>
  <c r="DL23" i="4"/>
  <c r="DL24" i="4"/>
  <c r="DL25" i="4"/>
  <c r="DL26" i="4"/>
  <c r="DL27" i="4"/>
  <c r="DL28" i="4"/>
  <c r="DL29" i="4"/>
  <c r="DL30" i="4"/>
  <c r="DL31" i="4"/>
  <c r="DL32" i="4"/>
  <c r="DL33" i="4"/>
  <c r="DL34" i="4"/>
  <c r="DL35" i="4"/>
  <c r="DL36" i="4"/>
  <c r="DL37" i="4"/>
  <c r="DL38" i="4"/>
  <c r="DL39" i="4"/>
  <c r="DL40" i="4"/>
  <c r="DL41" i="4"/>
  <c r="DL42" i="4"/>
  <c r="DL43" i="4"/>
  <c r="DL44" i="4"/>
  <c r="DL45" i="4"/>
  <c r="DL46" i="4"/>
  <c r="DL47" i="4"/>
  <c r="DL48" i="4"/>
  <c r="DL49" i="4"/>
  <c r="DL50" i="4"/>
  <c r="DL51" i="4"/>
  <c r="DL52" i="4"/>
  <c r="DL53" i="4"/>
  <c r="DL54" i="4"/>
  <c r="DL55" i="4"/>
  <c r="DL56" i="4"/>
  <c r="DL57" i="4"/>
  <c r="DL58" i="4"/>
  <c r="DL59" i="4"/>
  <c r="DL60" i="4"/>
  <c r="DL61" i="4"/>
  <c r="DL62" i="4"/>
  <c r="DL63" i="4"/>
  <c r="DL64" i="4"/>
  <c r="DL65" i="4"/>
  <c r="DL66" i="4"/>
  <c r="DL67" i="4"/>
  <c r="DL68" i="4"/>
  <c r="DL69" i="4"/>
  <c r="DL70" i="4"/>
  <c r="DL71" i="4"/>
  <c r="DL72" i="4"/>
  <c r="DL73" i="4"/>
  <c r="DL74" i="4"/>
  <c r="DL75" i="4"/>
  <c r="DL76" i="4"/>
  <c r="DL77" i="4"/>
  <c r="DL78" i="4"/>
  <c r="DL79" i="4"/>
  <c r="DL80" i="4"/>
  <c r="DL81" i="4"/>
  <c r="DL82" i="4"/>
  <c r="DL83" i="4"/>
  <c r="DL84" i="4"/>
  <c r="DL85" i="4"/>
  <c r="DL86" i="4"/>
  <c r="DL87" i="4"/>
  <c r="DL88" i="4"/>
  <c r="DL89" i="4"/>
  <c r="DL90" i="4"/>
  <c r="DL91" i="4"/>
  <c r="DL92" i="4"/>
  <c r="DL93" i="4"/>
  <c r="DL94" i="4"/>
  <c r="DL95" i="4"/>
  <c r="DL96" i="4"/>
  <c r="DL97" i="4"/>
  <c r="DL98" i="4"/>
  <c r="DL99" i="4"/>
  <c r="DL100" i="4"/>
  <c r="DL101" i="4"/>
  <c r="DL102" i="4"/>
  <c r="DL103" i="4"/>
  <c r="DL104" i="4"/>
  <c r="DL105" i="4"/>
  <c r="DL106" i="4"/>
  <c r="DL107" i="4"/>
  <c r="DL108" i="4"/>
  <c r="DL109" i="4"/>
  <c r="DL110" i="4"/>
  <c r="DL111" i="4"/>
  <c r="DL112" i="4"/>
  <c r="DL113" i="4"/>
  <c r="DL114" i="4"/>
  <c r="DL115" i="4"/>
  <c r="DL116" i="4"/>
  <c r="DL117" i="4"/>
  <c r="DL118" i="4"/>
  <c r="DL119" i="4"/>
  <c r="DL120" i="4"/>
  <c r="DL121" i="4"/>
  <c r="DL122" i="4"/>
  <c r="DL123" i="4"/>
  <c r="DL124" i="4"/>
  <c r="DL125" i="4"/>
  <c r="DL126" i="4"/>
  <c r="DL127" i="4"/>
  <c r="DL128" i="4"/>
  <c r="DL129" i="4"/>
  <c r="DL130" i="4"/>
  <c r="DL131" i="4"/>
  <c r="DL132" i="4"/>
  <c r="DL133" i="4"/>
  <c r="DL134" i="4"/>
  <c r="DL135" i="4"/>
  <c r="DL136" i="4"/>
  <c r="DL137" i="4"/>
  <c r="DL138" i="4"/>
  <c r="DL139" i="4"/>
  <c r="DL140" i="4"/>
  <c r="DL141" i="4"/>
  <c r="DL142" i="4"/>
  <c r="DL143" i="4"/>
  <c r="DL144" i="4"/>
  <c r="DL145" i="4"/>
  <c r="DL146" i="4"/>
  <c r="DL147" i="4"/>
  <c r="DL148" i="4"/>
  <c r="DL149" i="4"/>
  <c r="DL150" i="4"/>
  <c r="DL151" i="4"/>
  <c r="DL152" i="4"/>
  <c r="DL153" i="4"/>
  <c r="DL154" i="4"/>
  <c r="DL155" i="4"/>
  <c r="DL156" i="4"/>
  <c r="DL157" i="4"/>
  <c r="DL158" i="4"/>
  <c r="DL159" i="4"/>
  <c r="DL160" i="4"/>
  <c r="DL161" i="4"/>
  <c r="DL162" i="4"/>
  <c r="DL163" i="4"/>
  <c r="DL164" i="4"/>
  <c r="DL165" i="4"/>
  <c r="DL166" i="4"/>
  <c r="DL167" i="4"/>
  <c r="DL168" i="4"/>
  <c r="DL169" i="4"/>
  <c r="DL170" i="4"/>
  <c r="DL171" i="4"/>
  <c r="DL172" i="4"/>
  <c r="DL173" i="4"/>
  <c r="DL174" i="4"/>
  <c r="DL175" i="4"/>
  <c r="DL176" i="4"/>
  <c r="DL177" i="4"/>
  <c r="DL178" i="4"/>
  <c r="DL179" i="4"/>
  <c r="DL180" i="4"/>
  <c r="DL181" i="4"/>
  <c r="DL182" i="4"/>
  <c r="DL183" i="4"/>
  <c r="DL184" i="4"/>
  <c r="DL185" i="4"/>
  <c r="DL186" i="4"/>
  <c r="DL187" i="4"/>
  <c r="DL188" i="4"/>
  <c r="DL189" i="4"/>
  <c r="DL190" i="4"/>
  <c r="DL191" i="4"/>
  <c r="DL192" i="4"/>
  <c r="DL193" i="4"/>
  <c r="DL194" i="4"/>
  <c r="DL195" i="4"/>
  <c r="DL196" i="4"/>
  <c r="DL197" i="4"/>
  <c r="DL198" i="4"/>
  <c r="DL199" i="4"/>
  <c r="DL200" i="4"/>
  <c r="DL201" i="4"/>
  <c r="DL202" i="4"/>
  <c r="DL203" i="4"/>
  <c r="DL204" i="4"/>
  <c r="DL205" i="4"/>
  <c r="DL206" i="4"/>
  <c r="DL207" i="4"/>
  <c r="DL208" i="4"/>
  <c r="DL209" i="4"/>
  <c r="DL210" i="4"/>
  <c r="DL211" i="4"/>
  <c r="DL212" i="4"/>
  <c r="DL213" i="4"/>
  <c r="DL214" i="4"/>
  <c r="DL215" i="4"/>
  <c r="DL216" i="4"/>
  <c r="DL217" i="4"/>
  <c r="DL218" i="4"/>
  <c r="DL219" i="4"/>
  <c r="DL220" i="4"/>
  <c r="DL221" i="4"/>
  <c r="DL222" i="4"/>
  <c r="DL223" i="4"/>
  <c r="DL224" i="4"/>
  <c r="DL225" i="4"/>
  <c r="DL226" i="4"/>
  <c r="DL227" i="4"/>
  <c r="DL228" i="4"/>
  <c r="DL229" i="4"/>
  <c r="DL230" i="4"/>
  <c r="DL231" i="4"/>
  <c r="DL232" i="4"/>
  <c r="DL233" i="4"/>
  <c r="DL234" i="4"/>
  <c r="DL235" i="4"/>
  <c r="DL236" i="4"/>
  <c r="DL237" i="4"/>
  <c r="DL238" i="4"/>
  <c r="DL239" i="4"/>
  <c r="DL240" i="4"/>
  <c r="DL241" i="4"/>
  <c r="DL242" i="4"/>
  <c r="DL243" i="4"/>
  <c r="DL244" i="4"/>
  <c r="DL245" i="4"/>
  <c r="DL246" i="4"/>
  <c r="DL247" i="4"/>
  <c r="DL248" i="4"/>
  <c r="DL249" i="4"/>
  <c r="DL250" i="4"/>
  <c r="DL251" i="4"/>
  <c r="DL252" i="4"/>
  <c r="DL253" i="4"/>
  <c r="DL254" i="4"/>
  <c r="DL255" i="4"/>
  <c r="DL256" i="4"/>
  <c r="DL257" i="4"/>
  <c r="DL258" i="4"/>
  <c r="DL259" i="4"/>
  <c r="DL260" i="4"/>
  <c r="DL261" i="4"/>
  <c r="DL262" i="4"/>
  <c r="DL263" i="4"/>
  <c r="DL264" i="4"/>
  <c r="DL265" i="4"/>
  <c r="DL266" i="4"/>
  <c r="DL267" i="4"/>
  <c r="DL268" i="4"/>
  <c r="DL269" i="4"/>
  <c r="DL270" i="4"/>
  <c r="DL271" i="4"/>
  <c r="DL272" i="4"/>
  <c r="DL273" i="4"/>
  <c r="DL274" i="4"/>
  <c r="DL275" i="4"/>
  <c r="DL276" i="4"/>
  <c r="DL277" i="4"/>
  <c r="DL278" i="4"/>
  <c r="DL279" i="4"/>
  <c r="DL280" i="4"/>
  <c r="DL281" i="4"/>
  <c r="DL282" i="4"/>
  <c r="DL283" i="4"/>
  <c r="DL284" i="4"/>
  <c r="DL285" i="4"/>
  <c r="DL286" i="4"/>
  <c r="DL287" i="4"/>
  <c r="DL288" i="4"/>
  <c r="DL289" i="4"/>
  <c r="DL290" i="4"/>
  <c r="DL291" i="4"/>
  <c r="DL292" i="4"/>
  <c r="DL293" i="4"/>
  <c r="DL294" i="4"/>
  <c r="DL295" i="4"/>
  <c r="DL296" i="4"/>
  <c r="DL297" i="4"/>
  <c r="DL298" i="4"/>
  <c r="DL299" i="4"/>
  <c r="DL300" i="4"/>
  <c r="DL301" i="4"/>
  <c r="DL302" i="4"/>
  <c r="DL303" i="4"/>
  <c r="DL304" i="4"/>
  <c r="DL305" i="4"/>
  <c r="DL306" i="4"/>
  <c r="DL307" i="4"/>
  <c r="DL308" i="4"/>
  <c r="DL309" i="4"/>
  <c r="DL310" i="4"/>
  <c r="DL311" i="4"/>
  <c r="DL312" i="4"/>
  <c r="DL313" i="4"/>
  <c r="DL314" i="4"/>
  <c r="DL315" i="4"/>
  <c r="DL316" i="4"/>
  <c r="DL317" i="4"/>
  <c r="DL318" i="4"/>
  <c r="DL319" i="4"/>
  <c r="DL320" i="4"/>
  <c r="DL321" i="4"/>
  <c r="DL322" i="4"/>
  <c r="DL323" i="4"/>
  <c r="DL324" i="4"/>
  <c r="DL325" i="4"/>
  <c r="DL326" i="4"/>
  <c r="DL327" i="4"/>
  <c r="DL328" i="4"/>
  <c r="DL329" i="4"/>
  <c r="DL330" i="4"/>
  <c r="DL331" i="4"/>
  <c r="DL332" i="4"/>
  <c r="DL333" i="4"/>
  <c r="DL334" i="4"/>
  <c r="DL335" i="4"/>
  <c r="DL336" i="4"/>
  <c r="DL337" i="4"/>
  <c r="DL338" i="4"/>
  <c r="DL339" i="4"/>
  <c r="DL340" i="4"/>
  <c r="DL341" i="4"/>
  <c r="DL342" i="4"/>
  <c r="DL343" i="4"/>
  <c r="DL344" i="4"/>
  <c r="DL345" i="4"/>
  <c r="DL346" i="4"/>
  <c r="DL347" i="4"/>
  <c r="DL348" i="4"/>
  <c r="DL349" i="4"/>
  <c r="DL350" i="4"/>
  <c r="DL351" i="4"/>
  <c r="DL352" i="4"/>
  <c r="DL353" i="4"/>
  <c r="DL354" i="4"/>
  <c r="DL355" i="4"/>
  <c r="DL356" i="4"/>
  <c r="DL357" i="4"/>
  <c r="DL358" i="4"/>
  <c r="DL359" i="4"/>
  <c r="DL360" i="4"/>
  <c r="DL361" i="4"/>
  <c r="DL362" i="4"/>
  <c r="DL363" i="4"/>
  <c r="DL364" i="4"/>
  <c r="DL365" i="4"/>
  <c r="DL366" i="4"/>
  <c r="DL367" i="4"/>
  <c r="DL368" i="4"/>
  <c r="DL369" i="4"/>
  <c r="DL370" i="4"/>
  <c r="DL371" i="4"/>
  <c r="DL372" i="4"/>
  <c r="DL373" i="4"/>
  <c r="DL374" i="4"/>
  <c r="DL375" i="4"/>
  <c r="DL376" i="4"/>
  <c r="DL377" i="4"/>
  <c r="DL378" i="4"/>
  <c r="DL379" i="4"/>
  <c r="DL380" i="4"/>
  <c r="DL381" i="4"/>
  <c r="DL382" i="4"/>
  <c r="DL383" i="4"/>
  <c r="DL384" i="4"/>
  <c r="DL385" i="4"/>
  <c r="DL386" i="4"/>
  <c r="DL387" i="4"/>
  <c r="DL388" i="4"/>
  <c r="DL389" i="4"/>
  <c r="DL390" i="4"/>
  <c r="DL391" i="4"/>
  <c r="DL392" i="4"/>
  <c r="DL393" i="4"/>
  <c r="DL394" i="4"/>
  <c r="DL395" i="4"/>
  <c r="DL396" i="4"/>
  <c r="DL397" i="4"/>
  <c r="DL398" i="4"/>
  <c r="DL399" i="4"/>
  <c r="DL400" i="4"/>
  <c r="DL401" i="4"/>
  <c r="DL402" i="4"/>
  <c r="DL403" i="4"/>
  <c r="DL404" i="4"/>
  <c r="DL405" i="4"/>
  <c r="DL406" i="4"/>
  <c r="DL407" i="4"/>
  <c r="DL408" i="4"/>
  <c r="DL409" i="4"/>
  <c r="DL410" i="4"/>
  <c r="DL411" i="4"/>
  <c r="DL412" i="4"/>
  <c r="DL413" i="4"/>
  <c r="DL414" i="4"/>
  <c r="DL415" i="4"/>
  <c r="DL416" i="4"/>
  <c r="DL417" i="4"/>
  <c r="DL418" i="4"/>
  <c r="DL419" i="4"/>
  <c r="DL420" i="4"/>
  <c r="DL421" i="4"/>
  <c r="DL422" i="4"/>
  <c r="DL423" i="4"/>
  <c r="DL424" i="4"/>
  <c r="DL425" i="4"/>
  <c r="DL426" i="4"/>
  <c r="DL427" i="4"/>
  <c r="DL428" i="4"/>
  <c r="DL429" i="4"/>
  <c r="DL430" i="4"/>
  <c r="DL431" i="4"/>
  <c r="DL432" i="4"/>
  <c r="DL433" i="4"/>
  <c r="DL434" i="4"/>
  <c r="DL435" i="4"/>
  <c r="DL436" i="4"/>
  <c r="DL437" i="4"/>
  <c r="DL438" i="4"/>
  <c r="DL439" i="4"/>
  <c r="DL440" i="4"/>
  <c r="DL441" i="4"/>
  <c r="DL442" i="4"/>
  <c r="DL443" i="4"/>
  <c r="DL444" i="4"/>
  <c r="DL445" i="4"/>
  <c r="DL446" i="4"/>
  <c r="DL447" i="4"/>
  <c r="DL448" i="4"/>
  <c r="DL449" i="4"/>
  <c r="DL450" i="4"/>
  <c r="DL451" i="4"/>
  <c r="DL452" i="4"/>
  <c r="DL453" i="4"/>
  <c r="DL454" i="4"/>
  <c r="DL455" i="4"/>
  <c r="DL456" i="4"/>
  <c r="DL457" i="4"/>
  <c r="DL458" i="4"/>
  <c r="DL459" i="4"/>
  <c r="DL460" i="4"/>
  <c r="DL461" i="4"/>
  <c r="DL462" i="4"/>
  <c r="DL463" i="4"/>
  <c r="DL464" i="4"/>
  <c r="DL465" i="4"/>
  <c r="DL466" i="4"/>
  <c r="DL467" i="4"/>
  <c r="DL468" i="4"/>
  <c r="DL469" i="4"/>
  <c r="DL470" i="4"/>
  <c r="DL471" i="4"/>
  <c r="DL472" i="4"/>
  <c r="DL473" i="4"/>
  <c r="DL474" i="4"/>
  <c r="DL475" i="4"/>
  <c r="DL476" i="4"/>
  <c r="DL477" i="4"/>
  <c r="DL478" i="4"/>
  <c r="DL479" i="4"/>
  <c r="DL480" i="4"/>
  <c r="DL481" i="4"/>
  <c r="DL482" i="4"/>
  <c r="DL483" i="4"/>
  <c r="DL484" i="4"/>
  <c r="DL485" i="4"/>
  <c r="DL486" i="4"/>
  <c r="DL487" i="4"/>
  <c r="DL488" i="4"/>
  <c r="DL489" i="4"/>
  <c r="DL490" i="4"/>
  <c r="DL491" i="4"/>
  <c r="DL492" i="4"/>
  <c r="DL493" i="4"/>
  <c r="DL494" i="4"/>
  <c r="DL495" i="4"/>
  <c r="DL496" i="4"/>
  <c r="DL497" i="4"/>
  <c r="DL498" i="4"/>
  <c r="DL499" i="4"/>
  <c r="DL500" i="4"/>
  <c r="DL501" i="4"/>
  <c r="DL502" i="4"/>
  <c r="DL503" i="4"/>
  <c r="DL504" i="4"/>
  <c r="DL505" i="4"/>
  <c r="DL506" i="4"/>
  <c r="DL507" i="4"/>
  <c r="DL508" i="4"/>
  <c r="DL509" i="4"/>
  <c r="DL510" i="4"/>
  <c r="DL511" i="4"/>
  <c r="DL512" i="4"/>
  <c r="DL513" i="4"/>
  <c r="DL514" i="4"/>
  <c r="DL515" i="4"/>
  <c r="DL516" i="4"/>
  <c r="DL517" i="4"/>
  <c r="DL518" i="4"/>
  <c r="DL519" i="4"/>
  <c r="DL520" i="4"/>
  <c r="DL521" i="4"/>
  <c r="DL522" i="4"/>
  <c r="DL523" i="4"/>
  <c r="DL524" i="4"/>
  <c r="DL525" i="4"/>
  <c r="DL526" i="4"/>
  <c r="DL527" i="4"/>
  <c r="DL528" i="4"/>
  <c r="DL529" i="4"/>
  <c r="DL530" i="4"/>
  <c r="DL531" i="4"/>
  <c r="DL532" i="4"/>
  <c r="DL533" i="4"/>
  <c r="DL534" i="4"/>
  <c r="DL535" i="4"/>
  <c r="DL536" i="4"/>
  <c r="DL537" i="4"/>
  <c r="DL538" i="4"/>
  <c r="DL539" i="4"/>
  <c r="DL540" i="4"/>
  <c r="DL541" i="4"/>
  <c r="DL542" i="4"/>
  <c r="DL543" i="4"/>
  <c r="DL544" i="4"/>
  <c r="DL545" i="4"/>
  <c r="DL546" i="4"/>
  <c r="DL547" i="4"/>
  <c r="DL548" i="4"/>
  <c r="DL549" i="4"/>
  <c r="DL550" i="4"/>
  <c r="DL551" i="4"/>
  <c r="DL552" i="4"/>
  <c r="DL553" i="4"/>
  <c r="DL554" i="4"/>
  <c r="DL555" i="4"/>
  <c r="DL556" i="4"/>
  <c r="DL557" i="4"/>
  <c r="DL558" i="4"/>
  <c r="DL559" i="4"/>
  <c r="DL560" i="4"/>
  <c r="DL561" i="4"/>
  <c r="DL562" i="4"/>
  <c r="DL563" i="4"/>
  <c r="DL564" i="4"/>
  <c r="DL565" i="4"/>
  <c r="DL566" i="4"/>
  <c r="DL567" i="4"/>
  <c r="DL568" i="4"/>
  <c r="DL569" i="4"/>
  <c r="DL570" i="4"/>
  <c r="DL571" i="4"/>
  <c r="DL572" i="4"/>
  <c r="DL573" i="4"/>
  <c r="DL574" i="4"/>
  <c r="DL575" i="4"/>
  <c r="DL576" i="4"/>
  <c r="DL577" i="4"/>
  <c r="DL578" i="4"/>
  <c r="DL579" i="4"/>
  <c r="DL580" i="4"/>
  <c r="DL581" i="4"/>
  <c r="DL582" i="4"/>
  <c r="DL583" i="4"/>
  <c r="DL584" i="4"/>
  <c r="DL585" i="4"/>
  <c r="DL586" i="4"/>
  <c r="DL587" i="4"/>
  <c r="DL588" i="4"/>
  <c r="DL589" i="4"/>
  <c r="DL590" i="4"/>
  <c r="DL591" i="4"/>
  <c r="DL592" i="4"/>
  <c r="DL593" i="4"/>
  <c r="DL594" i="4"/>
  <c r="DL595" i="4"/>
  <c r="DL596" i="4"/>
  <c r="DL597" i="4"/>
  <c r="DL598" i="4"/>
  <c r="DL599" i="4"/>
  <c r="DL600" i="4"/>
  <c r="DL601" i="4"/>
  <c r="DL602" i="4"/>
  <c r="DL603" i="4"/>
  <c r="DL604" i="4"/>
  <c r="DL605" i="4"/>
  <c r="DL606" i="4"/>
  <c r="DL607" i="4"/>
  <c r="DL608" i="4"/>
  <c r="DL609" i="4"/>
  <c r="DL610" i="4"/>
  <c r="DL611" i="4"/>
  <c r="DL612" i="4"/>
  <c r="DL613" i="4"/>
  <c r="DL614" i="4"/>
  <c r="DL615" i="4"/>
  <c r="DL616" i="4"/>
  <c r="DL617" i="4"/>
  <c r="DL618" i="4"/>
  <c r="DL619" i="4"/>
  <c r="DL620" i="4"/>
  <c r="DL621" i="4"/>
  <c r="DL622" i="4"/>
  <c r="DL623" i="4"/>
  <c r="DL624" i="4"/>
  <c r="DL625" i="4"/>
  <c r="DL626" i="4"/>
  <c r="DL627" i="4"/>
  <c r="DL628" i="4"/>
  <c r="DL629" i="4"/>
  <c r="DL630" i="4"/>
  <c r="DL631" i="4"/>
  <c r="DL632" i="4"/>
  <c r="DL633" i="4"/>
  <c r="DL634" i="4"/>
  <c r="DL635" i="4"/>
  <c r="DL636" i="4"/>
  <c r="DL637" i="4"/>
  <c r="DL638" i="4"/>
  <c r="DL639" i="4"/>
  <c r="DL640" i="4"/>
  <c r="DL641" i="4"/>
  <c r="DL642" i="4"/>
  <c r="DL643" i="4"/>
  <c r="DL644" i="4"/>
  <c r="DL645" i="4"/>
  <c r="DL646" i="4"/>
  <c r="DL647" i="4"/>
  <c r="DL648" i="4"/>
  <c r="DL649" i="4"/>
  <c r="DL650" i="4"/>
  <c r="DL651" i="4"/>
  <c r="DL652" i="4"/>
  <c r="DL653" i="4"/>
  <c r="DL654" i="4"/>
  <c r="DL655" i="4"/>
  <c r="DL656" i="4"/>
  <c r="DL657" i="4"/>
  <c r="DL658" i="4"/>
  <c r="DL659" i="4"/>
  <c r="DL660" i="4"/>
  <c r="DL661" i="4"/>
  <c r="DL662" i="4"/>
  <c r="DL663" i="4"/>
  <c r="DL664" i="4"/>
  <c r="DL665" i="4"/>
  <c r="DL666" i="4"/>
  <c r="DL667" i="4"/>
  <c r="DL668" i="4"/>
  <c r="DL669" i="4"/>
  <c r="DL670" i="4"/>
  <c r="DL671" i="4"/>
  <c r="DL672" i="4"/>
  <c r="DL673" i="4"/>
  <c r="DL674" i="4"/>
  <c r="DL675" i="4"/>
  <c r="DL676" i="4"/>
  <c r="DL677" i="4"/>
  <c r="DL678" i="4"/>
  <c r="DL679" i="4"/>
  <c r="DL680" i="4"/>
  <c r="DL681" i="4"/>
  <c r="DL682" i="4"/>
  <c r="DL683" i="4"/>
  <c r="DL684" i="4"/>
  <c r="DL685" i="4"/>
  <c r="DL686" i="4"/>
  <c r="DL687" i="4"/>
  <c r="DL688" i="4"/>
  <c r="DL689" i="4"/>
  <c r="DL690" i="4"/>
  <c r="DL691" i="4"/>
  <c r="DL692" i="4"/>
  <c r="DL693" i="4"/>
  <c r="DL694" i="4"/>
  <c r="DL695" i="4"/>
  <c r="DL696" i="4"/>
  <c r="DL697" i="4"/>
  <c r="DL698" i="4"/>
  <c r="DL699" i="4"/>
  <c r="DL700" i="4"/>
  <c r="DL701" i="4"/>
  <c r="DL702" i="4"/>
  <c r="DL703" i="4"/>
  <c r="DL704" i="4"/>
  <c r="DL705" i="4"/>
  <c r="DL706" i="4"/>
  <c r="DL707" i="4"/>
  <c r="DL708" i="4"/>
  <c r="DL709" i="4"/>
  <c r="DL710" i="4"/>
  <c r="DL711" i="4"/>
  <c r="DL712" i="4"/>
  <c r="DL713" i="4"/>
  <c r="DL714" i="4"/>
  <c r="DL715" i="4"/>
  <c r="DL716" i="4"/>
  <c r="DL717" i="4"/>
  <c r="DL718" i="4"/>
  <c r="DL719" i="4"/>
  <c r="DL720" i="4"/>
  <c r="DL721" i="4"/>
  <c r="DL722" i="4"/>
  <c r="DL723" i="4"/>
  <c r="DL724" i="4"/>
  <c r="DL725" i="4"/>
  <c r="DL726" i="4"/>
  <c r="DL727" i="4"/>
  <c r="DL728" i="4"/>
  <c r="DL729" i="4"/>
  <c r="DL730" i="4"/>
  <c r="DL731" i="4"/>
  <c r="DL732" i="4"/>
  <c r="DL733" i="4"/>
  <c r="DL734" i="4"/>
  <c r="DL735" i="4"/>
  <c r="DL736" i="4"/>
  <c r="DL737" i="4"/>
  <c r="DL738" i="4"/>
  <c r="DL739" i="4"/>
  <c r="DL740" i="4"/>
  <c r="DL741" i="4"/>
  <c r="DL742" i="4"/>
  <c r="DL743" i="4"/>
  <c r="DL744" i="4"/>
  <c r="DL745" i="4"/>
  <c r="DL746" i="4"/>
  <c r="DL747" i="4"/>
  <c r="DL748" i="4"/>
  <c r="DL749" i="4"/>
  <c r="DL750" i="4"/>
  <c r="DL751" i="4"/>
  <c r="DL752" i="4"/>
  <c r="DL753" i="4"/>
  <c r="DL754" i="4"/>
  <c r="DL755" i="4"/>
  <c r="DL756" i="4"/>
  <c r="DL757" i="4"/>
  <c r="DL758" i="4"/>
  <c r="DL759" i="4"/>
  <c r="DL760" i="4"/>
  <c r="DL761" i="4"/>
  <c r="DL762" i="4"/>
  <c r="DL763" i="4"/>
  <c r="DL764" i="4"/>
  <c r="DL765" i="4"/>
  <c r="DL766" i="4"/>
  <c r="DL767" i="4"/>
  <c r="DL768" i="4"/>
  <c r="DL769" i="4"/>
  <c r="DL770" i="4"/>
  <c r="DL771" i="4"/>
  <c r="DL772" i="4"/>
  <c r="DL773" i="4"/>
  <c r="DL774" i="4"/>
  <c r="DL775" i="4"/>
  <c r="DL776" i="4"/>
  <c r="DL777" i="4"/>
  <c r="DL778" i="4"/>
  <c r="DL779" i="4"/>
  <c r="DL780" i="4"/>
  <c r="DL781" i="4"/>
  <c r="DL782" i="4"/>
  <c r="DL783" i="4"/>
  <c r="DL784" i="4"/>
  <c r="DL785" i="4"/>
  <c r="DL786" i="4"/>
  <c r="DL787" i="4"/>
  <c r="DL788" i="4"/>
  <c r="DL789" i="4"/>
  <c r="DL790" i="4"/>
  <c r="DL791" i="4"/>
  <c r="DL792" i="4"/>
  <c r="DL793" i="4"/>
  <c r="DL794" i="4"/>
  <c r="DL795" i="4"/>
  <c r="DL796" i="4"/>
  <c r="DL797" i="4"/>
  <c r="DL798" i="4"/>
  <c r="DL799" i="4"/>
  <c r="DL800" i="4"/>
  <c r="DL801" i="4"/>
  <c r="DL802" i="4"/>
  <c r="DL803" i="4"/>
  <c r="DL804" i="4"/>
  <c r="DL805" i="4"/>
  <c r="DL806" i="4"/>
  <c r="DL807" i="4"/>
  <c r="DL808" i="4"/>
  <c r="DL809" i="4"/>
  <c r="DL810" i="4"/>
  <c r="DL811" i="4"/>
  <c r="DL812" i="4"/>
  <c r="DL813" i="4"/>
  <c r="DL814" i="4"/>
  <c r="DL815" i="4"/>
  <c r="DL816" i="4"/>
  <c r="DL817" i="4"/>
  <c r="DL818" i="4"/>
  <c r="DL819" i="4"/>
  <c r="DL820" i="4"/>
  <c r="DL821" i="4"/>
  <c r="DL822" i="4"/>
  <c r="DL823" i="4"/>
  <c r="DL824" i="4"/>
  <c r="DL825" i="4"/>
  <c r="DL826" i="4"/>
  <c r="DL827" i="4"/>
  <c r="DL828" i="4"/>
  <c r="DL829" i="4"/>
  <c r="DL830" i="4"/>
  <c r="DL831" i="4"/>
  <c r="DL832" i="4"/>
  <c r="DL833" i="4"/>
  <c r="DL834" i="4"/>
  <c r="DL835" i="4"/>
  <c r="DL836" i="4"/>
  <c r="DL837" i="4"/>
  <c r="DL838" i="4"/>
  <c r="DL839" i="4"/>
  <c r="DL840" i="4"/>
  <c r="DL841" i="4"/>
  <c r="DL842" i="4"/>
  <c r="DL843" i="4"/>
  <c r="DL844" i="4"/>
  <c r="DL845" i="4"/>
  <c r="DL846" i="4"/>
  <c r="DL847" i="4"/>
  <c r="DL848" i="4"/>
  <c r="DL849" i="4"/>
  <c r="DL850" i="4"/>
  <c r="DL851" i="4"/>
  <c r="DL852" i="4"/>
  <c r="DL853" i="4"/>
  <c r="DL854" i="4"/>
  <c r="DL855" i="4"/>
  <c r="DL856" i="4"/>
  <c r="DL857" i="4"/>
  <c r="DL858" i="4"/>
  <c r="DL859" i="4"/>
  <c r="DL860" i="4"/>
  <c r="DL861" i="4"/>
  <c r="DL862" i="4"/>
  <c r="DL863" i="4"/>
  <c r="DL864" i="4"/>
  <c r="DL865" i="4"/>
  <c r="DL866" i="4"/>
  <c r="DL867" i="4"/>
  <c r="DL868" i="4"/>
  <c r="DL869" i="4"/>
  <c r="DL870" i="4"/>
  <c r="DL871" i="4"/>
  <c r="DL872" i="4"/>
  <c r="DL873" i="4"/>
  <c r="DL874" i="4"/>
  <c r="DL875" i="4"/>
  <c r="DL876" i="4"/>
  <c r="DL877" i="4"/>
  <c r="DL878" i="4"/>
  <c r="DL879" i="4"/>
  <c r="DL880" i="4"/>
  <c r="DL881" i="4"/>
  <c r="DL882" i="4"/>
  <c r="DL883" i="4"/>
  <c r="DL884" i="4"/>
  <c r="DL885" i="4"/>
  <c r="DL886" i="4"/>
  <c r="DL887" i="4"/>
  <c r="DL888" i="4"/>
  <c r="DL889" i="4"/>
  <c r="DL890" i="4"/>
  <c r="DL891" i="4"/>
  <c r="DL892" i="4"/>
  <c r="DL893" i="4"/>
  <c r="DL894" i="4"/>
  <c r="DL895" i="4"/>
  <c r="DL896" i="4"/>
  <c r="DL897" i="4"/>
  <c r="DL898" i="4"/>
  <c r="DL899" i="4"/>
  <c r="DL900" i="4"/>
  <c r="DL901" i="4"/>
  <c r="DL902" i="4"/>
  <c r="DL903" i="4"/>
  <c r="DL904" i="4"/>
  <c r="DL905" i="4"/>
  <c r="DL906" i="4"/>
  <c r="DL907" i="4"/>
  <c r="DL908" i="4"/>
  <c r="DL909" i="4"/>
  <c r="DL910" i="4"/>
  <c r="DL911" i="4"/>
  <c r="DL912" i="4"/>
  <c r="DL913" i="4"/>
  <c r="DL914" i="4"/>
  <c r="DL915" i="4"/>
  <c r="DL916" i="4"/>
  <c r="DL917" i="4"/>
  <c r="DL918" i="4"/>
  <c r="DL919" i="4"/>
  <c r="DL920" i="4"/>
  <c r="DL921" i="4"/>
  <c r="DL922" i="4"/>
  <c r="DL923" i="4"/>
  <c r="DL924" i="4"/>
  <c r="DL925" i="4"/>
  <c r="DL926" i="4"/>
  <c r="DL927" i="4"/>
  <c r="DL928" i="4"/>
  <c r="DL929" i="4"/>
  <c r="DL930" i="4"/>
  <c r="DL931" i="4"/>
  <c r="DL932" i="4"/>
  <c r="DL933" i="4"/>
  <c r="DL934" i="4"/>
  <c r="DL935" i="4"/>
  <c r="DL936" i="4"/>
  <c r="DL937" i="4"/>
  <c r="DL938" i="4"/>
  <c r="DL939" i="4"/>
  <c r="DL940" i="4"/>
  <c r="DL941" i="4"/>
  <c r="DL942" i="4"/>
  <c r="DL943" i="4"/>
  <c r="DL944" i="4"/>
  <c r="DL945" i="4"/>
  <c r="DL946" i="4"/>
  <c r="DL947" i="4"/>
  <c r="DL948" i="4"/>
  <c r="DL949" i="4"/>
  <c r="DL950" i="4"/>
  <c r="DL951" i="4"/>
  <c r="DL952" i="4"/>
  <c r="DL953" i="4"/>
  <c r="DL954" i="4"/>
  <c r="DL955" i="4"/>
  <c r="DL956" i="4"/>
  <c r="DL957" i="4"/>
  <c r="DL958" i="4"/>
  <c r="DL959" i="4"/>
  <c r="DL960" i="4"/>
  <c r="DL961" i="4"/>
  <c r="DL962" i="4"/>
  <c r="DL963" i="4"/>
  <c r="DL964" i="4"/>
  <c r="DL965" i="4"/>
  <c r="DL966" i="4"/>
  <c r="DL967" i="4"/>
  <c r="DL968" i="4"/>
  <c r="DL969" i="4"/>
  <c r="DL970" i="4"/>
  <c r="DL971" i="4"/>
  <c r="DL972" i="4"/>
  <c r="DL973" i="4"/>
  <c r="DL974" i="4"/>
  <c r="DL975" i="4"/>
  <c r="DL976" i="4"/>
  <c r="DL977" i="4"/>
  <c r="DL978" i="4"/>
  <c r="DL979" i="4"/>
  <c r="DL980" i="4"/>
  <c r="DL981" i="4"/>
  <c r="DL982" i="4"/>
  <c r="DL983" i="4"/>
  <c r="DL984" i="4"/>
  <c r="DL985" i="4"/>
  <c r="DL986" i="4"/>
  <c r="DL987" i="4"/>
  <c r="DL988" i="4"/>
  <c r="DL989" i="4"/>
  <c r="DL990" i="4"/>
  <c r="DL991" i="4"/>
  <c r="DL992" i="4"/>
  <c r="DL993" i="4"/>
  <c r="DL994" i="4"/>
  <c r="DL995" i="4"/>
  <c r="DL996" i="4"/>
  <c r="DL997" i="4"/>
  <c r="DL998" i="4"/>
  <c r="DL999" i="4"/>
  <c r="DL1000" i="4"/>
  <c r="DL1001" i="4"/>
  <c r="DL1002" i="4"/>
  <c r="DL1003" i="4"/>
  <c r="DL1004" i="4"/>
  <c r="DL1005" i="4"/>
  <c r="DL1006" i="4"/>
  <c r="DL1007" i="4"/>
  <c r="DL1008" i="4"/>
  <c r="DL1009" i="4"/>
  <c r="DL1010" i="4"/>
  <c r="DL1011" i="4"/>
  <c r="DL1012" i="4"/>
  <c r="DL1013" i="4"/>
  <c r="DL1014" i="4"/>
  <c r="DL1015" i="4"/>
  <c r="DL1016" i="4"/>
  <c r="DL1017" i="4"/>
  <c r="DL1018" i="4"/>
  <c r="DL1019" i="4"/>
  <c r="DL1020" i="4"/>
  <c r="DL1021" i="4"/>
  <c r="DL1022" i="4"/>
  <c r="DL1023" i="4"/>
  <c r="DL1024" i="4"/>
  <c r="DL1025" i="4"/>
  <c r="DL1026" i="4"/>
  <c r="DL1027" i="4"/>
  <c r="DL1028" i="4"/>
  <c r="DL1029" i="4"/>
  <c r="DL1030" i="4"/>
  <c r="DL1031" i="4"/>
  <c r="DL1032" i="4"/>
  <c r="DL1033" i="4"/>
  <c r="DL1034" i="4"/>
  <c r="DL1035" i="4"/>
  <c r="DL1036" i="4"/>
  <c r="DL1037" i="4"/>
  <c r="DL1038" i="4"/>
  <c r="DL1039" i="4"/>
  <c r="DL1040" i="4"/>
  <c r="DL1041" i="4"/>
  <c r="DL1042" i="4"/>
  <c r="DL1043" i="4"/>
  <c r="DL1044" i="4"/>
  <c r="DL1045" i="4"/>
  <c r="DL1046" i="4"/>
  <c r="DL1047" i="4"/>
  <c r="DL1048" i="4"/>
  <c r="DL1049" i="4"/>
  <c r="DL1050" i="4"/>
  <c r="DL1051" i="4"/>
  <c r="DL1052" i="4"/>
  <c r="DL1053" i="4"/>
  <c r="DL1054" i="4"/>
  <c r="DL1055" i="4"/>
  <c r="DL1056" i="4"/>
  <c r="DL1057" i="4"/>
  <c r="DL1058" i="4"/>
  <c r="DL1059" i="4"/>
  <c r="DL1060" i="4"/>
  <c r="DL1061" i="4"/>
  <c r="DL1062" i="4"/>
  <c r="DL1063" i="4"/>
  <c r="DL1064" i="4"/>
  <c r="DL1065" i="4"/>
  <c r="DL1066" i="4"/>
  <c r="DL1067" i="4"/>
  <c r="DL1068" i="4"/>
  <c r="DL1069" i="4"/>
  <c r="DL1070" i="4"/>
  <c r="DL1071" i="4"/>
  <c r="DL1072" i="4"/>
  <c r="DL1073" i="4"/>
  <c r="DL1074" i="4"/>
  <c r="DL1075" i="4"/>
  <c r="DL1076" i="4"/>
  <c r="DL1077" i="4"/>
  <c r="DL1078" i="4"/>
  <c r="DL1079" i="4"/>
  <c r="DL1080" i="4"/>
  <c r="DL1081" i="4"/>
  <c r="DL1082" i="4"/>
  <c r="DL1083" i="4"/>
  <c r="DL1084" i="4"/>
  <c r="DL1085" i="4"/>
  <c r="DL1086" i="4"/>
  <c r="DL1087" i="4"/>
  <c r="DL1088" i="4"/>
  <c r="DL1089" i="4"/>
  <c r="DL1090" i="4"/>
  <c r="DL1091" i="4"/>
  <c r="DL1092" i="4"/>
  <c r="DL1093" i="4"/>
  <c r="DL1094" i="4"/>
  <c r="DL1095" i="4"/>
  <c r="DL1096" i="4"/>
  <c r="DL1097" i="4"/>
  <c r="DL1098" i="4"/>
  <c r="DL1099" i="4"/>
  <c r="DL1100" i="4"/>
  <c r="DL1101" i="4"/>
  <c r="DL1102" i="4"/>
  <c r="DL1103" i="4"/>
  <c r="DL1104" i="4"/>
  <c r="DL1105" i="4"/>
  <c r="DL1106" i="4"/>
  <c r="DL1107" i="4"/>
  <c r="DL1108" i="4"/>
  <c r="DL1109" i="4"/>
  <c r="DL1110" i="4"/>
  <c r="DL1111" i="4"/>
  <c r="DL1112" i="4"/>
  <c r="DL1113" i="4"/>
  <c r="DL1114" i="4"/>
  <c r="DL1115" i="4"/>
  <c r="DL1116" i="4"/>
  <c r="DL1117" i="4"/>
  <c r="DL1118" i="4"/>
  <c r="DL1119" i="4"/>
  <c r="DL1120" i="4"/>
  <c r="DL1121" i="4"/>
  <c r="DL1122" i="4"/>
  <c r="DL1123" i="4"/>
  <c r="DL1124" i="4"/>
  <c r="DL1125" i="4"/>
  <c r="DL1126" i="4"/>
  <c r="DL1127" i="4"/>
  <c r="DL1128" i="4"/>
  <c r="DL1129" i="4"/>
  <c r="DL1130" i="4"/>
  <c r="DL1131" i="4"/>
  <c r="DL1132" i="4"/>
  <c r="DL1133" i="4"/>
  <c r="DL1134" i="4"/>
  <c r="DL1135" i="4"/>
  <c r="DL1136" i="4"/>
  <c r="DL1137" i="4"/>
  <c r="DL1138" i="4"/>
  <c r="DL1139" i="4"/>
  <c r="DL1140" i="4"/>
  <c r="DL1141" i="4"/>
  <c r="DL1142" i="4"/>
  <c r="DL1143" i="4"/>
  <c r="DL1144" i="4"/>
  <c r="DL1145" i="4"/>
  <c r="DL1146" i="4"/>
  <c r="DL1147" i="4"/>
  <c r="DL1148" i="4"/>
  <c r="DL1149" i="4"/>
  <c r="DL1150" i="4"/>
  <c r="DL1151" i="4"/>
  <c r="DL1152" i="4"/>
  <c r="DL1153" i="4"/>
  <c r="DL1154" i="4"/>
  <c r="DL1155" i="4"/>
  <c r="DL1156" i="4"/>
  <c r="DL1157" i="4"/>
  <c r="DL1158" i="4"/>
  <c r="DL1159" i="4"/>
  <c r="DL1160" i="4"/>
  <c r="DL1161" i="4"/>
  <c r="DL1162" i="4"/>
  <c r="DL1163" i="4"/>
  <c r="DL1164" i="4"/>
  <c r="DL1165" i="4"/>
  <c r="DL1166" i="4"/>
  <c r="DL1167" i="4"/>
  <c r="DL1168" i="4"/>
  <c r="DL1169" i="4"/>
  <c r="DL1170" i="4"/>
  <c r="DL1171" i="4"/>
  <c r="DL1172" i="4"/>
  <c r="DL1173" i="4"/>
  <c r="DL1174" i="4"/>
  <c r="DL1175" i="4"/>
  <c r="DL1176" i="4"/>
  <c r="DL1177" i="4"/>
  <c r="DL1178" i="4"/>
  <c r="DL1179" i="4"/>
  <c r="DL1180" i="4"/>
  <c r="DL1181" i="4"/>
  <c r="DL1182" i="4"/>
  <c r="DL1183" i="4"/>
  <c r="DL1184" i="4"/>
  <c r="DL1185" i="4"/>
  <c r="DL1186" i="4"/>
  <c r="DL1187" i="4"/>
  <c r="DL1188" i="4"/>
  <c r="DL1189" i="4"/>
  <c r="DL1190" i="4"/>
  <c r="DL1191" i="4"/>
  <c r="DL1192" i="4"/>
  <c r="DL1193" i="4"/>
  <c r="DL1194" i="4"/>
  <c r="DL1195" i="4"/>
  <c r="DL1196" i="4"/>
  <c r="DL1197" i="4"/>
  <c r="DL1198" i="4"/>
  <c r="DL1199" i="4"/>
  <c r="DL1200" i="4"/>
  <c r="DL1201" i="4"/>
  <c r="DL1202" i="4"/>
  <c r="DL1203" i="4"/>
  <c r="DL1204" i="4"/>
  <c r="DL1205" i="4"/>
  <c r="DL1206" i="4"/>
  <c r="DL1207" i="4"/>
  <c r="DL1208" i="4"/>
  <c r="DL1209" i="4"/>
  <c r="DL1210" i="4"/>
  <c r="DL1211" i="4"/>
  <c r="DL1212" i="4"/>
  <c r="DL1213" i="4"/>
  <c r="DL1214" i="4"/>
  <c r="DL1215" i="4"/>
  <c r="DL1216" i="4"/>
  <c r="DL1217" i="4"/>
  <c r="DL1218" i="4"/>
  <c r="DL1219" i="4"/>
  <c r="DL1220" i="4"/>
  <c r="DL1221" i="4"/>
  <c r="DL1222" i="4"/>
  <c r="DL1223" i="4"/>
  <c r="DL1224" i="4"/>
  <c r="DL1225" i="4"/>
  <c r="DL1226" i="4"/>
  <c r="DL1227" i="4"/>
  <c r="DL1228" i="4"/>
  <c r="DL1229" i="4"/>
  <c r="DL1230" i="4"/>
  <c r="DL1231" i="4"/>
  <c r="DL1232" i="4"/>
  <c r="DL1233" i="4"/>
  <c r="DL1234" i="4"/>
  <c r="DL1235" i="4"/>
  <c r="DL1236" i="4"/>
  <c r="DL1237" i="4"/>
  <c r="DL1238" i="4"/>
  <c r="DL1239" i="4"/>
  <c r="DL1240" i="4"/>
  <c r="DL1241" i="4"/>
  <c r="DL1242" i="4"/>
  <c r="DL1243" i="4"/>
  <c r="DL1244" i="4"/>
  <c r="DL1245" i="4"/>
  <c r="DL1246" i="4"/>
  <c r="DL1247" i="4"/>
  <c r="DL1248" i="4"/>
  <c r="DL1249" i="4"/>
  <c r="DL1250" i="4"/>
  <c r="DL1251" i="4"/>
  <c r="DL1252" i="4"/>
  <c r="DL1253" i="4"/>
  <c r="DL1254" i="4"/>
  <c r="DL1255" i="4"/>
  <c r="DL1256" i="4"/>
  <c r="DL1257" i="4"/>
  <c r="DL1258" i="4"/>
  <c r="DL1259" i="4"/>
  <c r="DL1260" i="4"/>
  <c r="DL1261" i="4"/>
  <c r="DL1262" i="4"/>
  <c r="DL1263" i="4"/>
  <c r="DL1264" i="4"/>
  <c r="DL1265" i="4"/>
  <c r="DL1266" i="4"/>
  <c r="DL1267" i="4"/>
  <c r="DL1268" i="4"/>
  <c r="DL1269" i="4"/>
  <c r="DL1270" i="4"/>
  <c r="DL1271" i="4"/>
  <c r="DL1272" i="4"/>
  <c r="DL1273" i="4"/>
  <c r="DL1274" i="4"/>
  <c r="DL1275" i="4"/>
  <c r="DL1276" i="4"/>
  <c r="DL1277" i="4"/>
  <c r="DL1278" i="4"/>
  <c r="DL1279" i="4"/>
  <c r="DL1280" i="4"/>
  <c r="DL1281" i="4"/>
  <c r="DL1282" i="4"/>
  <c r="DL1283" i="4"/>
  <c r="DL1284" i="4"/>
  <c r="DL1285" i="4"/>
  <c r="DL1286" i="4"/>
  <c r="DL1287" i="4"/>
  <c r="DL1288" i="4"/>
  <c r="DL1289" i="4"/>
  <c r="DL1290" i="4"/>
  <c r="DL1291" i="4"/>
  <c r="DL1292" i="4"/>
  <c r="DL1293" i="4"/>
  <c r="DL1294" i="4"/>
  <c r="DL1295" i="4"/>
  <c r="DL1296" i="4"/>
  <c r="DL1297" i="4"/>
  <c r="DL1298" i="4"/>
  <c r="DL1299" i="4"/>
  <c r="DL1300" i="4"/>
  <c r="DL1301" i="4"/>
  <c r="DL1302" i="4"/>
  <c r="DL1303" i="4"/>
  <c r="DL1304" i="4"/>
  <c r="DL1305" i="4"/>
  <c r="DL1306" i="4"/>
  <c r="DL1307" i="4"/>
  <c r="DL1308" i="4"/>
  <c r="DL1309" i="4"/>
  <c r="DL1310" i="4"/>
  <c r="DL1311" i="4"/>
  <c r="DL1312" i="4"/>
  <c r="DL1313" i="4"/>
  <c r="DL1314" i="4"/>
  <c r="DL1315" i="4"/>
  <c r="DL1316" i="4"/>
  <c r="DL1317" i="4"/>
  <c r="DL1318" i="4"/>
  <c r="DL1319" i="4"/>
  <c r="DL1320" i="4"/>
  <c r="DL1321" i="4"/>
  <c r="DL1322" i="4"/>
  <c r="DL1323" i="4"/>
  <c r="DL1324" i="4"/>
  <c r="DL1325" i="4"/>
  <c r="DL1326" i="4"/>
  <c r="DL1327" i="4"/>
  <c r="DL1328" i="4"/>
  <c r="DL1329" i="4"/>
  <c r="DL1330" i="4"/>
  <c r="DL1331" i="4"/>
  <c r="DL1332" i="4"/>
  <c r="DL1333" i="4"/>
  <c r="DL1334" i="4"/>
  <c r="DL1335" i="4"/>
  <c r="DL1336" i="4"/>
  <c r="DL1337" i="4"/>
  <c r="DL1338" i="4"/>
  <c r="DL1339" i="4"/>
  <c r="DL1340" i="4"/>
  <c r="DL1341" i="4"/>
  <c r="DL1342" i="4"/>
  <c r="DL1343" i="4"/>
  <c r="DL1344" i="4"/>
  <c r="DL1345" i="4"/>
  <c r="DL1346" i="4"/>
  <c r="DL1347" i="4"/>
  <c r="DL1348" i="4"/>
  <c r="DL1349" i="4"/>
  <c r="DL1350" i="4"/>
  <c r="DL1351" i="4"/>
  <c r="DL1352" i="4"/>
  <c r="DL1353" i="4"/>
  <c r="DL1354" i="4"/>
  <c r="DL1355" i="4"/>
  <c r="DL1356" i="4"/>
  <c r="DL1357" i="4"/>
  <c r="DL1358" i="4"/>
  <c r="DL1359" i="4"/>
  <c r="DL1360" i="4"/>
  <c r="DL1361" i="4"/>
  <c r="DL1362" i="4"/>
  <c r="DL1363" i="4"/>
  <c r="DL1364" i="4"/>
  <c r="DL1365" i="4"/>
  <c r="DL1366" i="4"/>
  <c r="DL1367" i="4"/>
  <c r="DL1368" i="4"/>
  <c r="DL1369" i="4"/>
  <c r="DL1370" i="4"/>
  <c r="DL1371" i="4"/>
  <c r="DL1372" i="4"/>
  <c r="DL1373" i="4"/>
  <c r="DL1374" i="4"/>
  <c r="DL1375" i="4"/>
  <c r="DL1376" i="4"/>
  <c r="DL1377" i="4"/>
  <c r="DL1378" i="4"/>
  <c r="DL1379" i="4"/>
  <c r="DL1380" i="4"/>
  <c r="DL1381" i="4"/>
  <c r="DL1382" i="4"/>
  <c r="DL1383" i="4"/>
  <c r="DL1384" i="4"/>
  <c r="DL1385" i="4"/>
  <c r="DL1386" i="4"/>
  <c r="DL1387" i="4"/>
  <c r="DL1388" i="4"/>
  <c r="DL1389" i="4"/>
  <c r="DL1390" i="4"/>
  <c r="DL1391" i="4"/>
  <c r="DL1392" i="4"/>
  <c r="DL1393" i="4"/>
  <c r="DL1394" i="4"/>
  <c r="DL1395" i="4"/>
  <c r="DL1396" i="4"/>
  <c r="DL1397" i="4"/>
  <c r="DL1398" i="4"/>
  <c r="DL1399" i="4"/>
  <c r="DL1400" i="4"/>
  <c r="DL1401" i="4"/>
  <c r="DL1402" i="4"/>
  <c r="DL1403" i="4"/>
  <c r="DL1404" i="4"/>
  <c r="DL1405" i="4"/>
  <c r="DL1406" i="4"/>
  <c r="DL1407" i="4"/>
  <c r="DL1408" i="4"/>
  <c r="DL1409" i="4"/>
  <c r="DL1410" i="4"/>
  <c r="DL1411" i="4"/>
  <c r="DL1412" i="4"/>
  <c r="DL1413" i="4"/>
  <c r="DL1414" i="4"/>
  <c r="DL1415" i="4"/>
  <c r="DL1416" i="4"/>
  <c r="DL1417" i="4"/>
  <c r="DL1418" i="4"/>
  <c r="DL1419" i="4"/>
  <c r="DL1420" i="4"/>
  <c r="DL1421" i="4"/>
  <c r="DL1422" i="4"/>
  <c r="DL1423" i="4"/>
  <c r="DL1424" i="4"/>
  <c r="DL1425" i="4"/>
  <c r="DL1426" i="4"/>
  <c r="DL1427" i="4"/>
  <c r="DL1428" i="4"/>
  <c r="DL1429" i="4"/>
  <c r="DL1430" i="4"/>
  <c r="DL1431" i="4"/>
  <c r="DL1432" i="4"/>
  <c r="DL1433" i="4"/>
  <c r="DL1434" i="4"/>
  <c r="DL1435" i="4"/>
  <c r="DL1436" i="4"/>
  <c r="DL1437" i="4"/>
  <c r="DL1438" i="4"/>
  <c r="DL1439" i="4"/>
  <c r="DL1440" i="4"/>
  <c r="DL1441" i="4"/>
  <c r="DL1442" i="4"/>
  <c r="DL1443" i="4"/>
  <c r="DL1444" i="4"/>
  <c r="DL1445" i="4"/>
  <c r="DL1446" i="4"/>
  <c r="DL1447" i="4"/>
  <c r="DL1448" i="4"/>
  <c r="DL1449" i="4"/>
  <c r="DL1450" i="4"/>
  <c r="DL1451" i="4"/>
  <c r="DL1452" i="4"/>
  <c r="DL1453" i="4"/>
  <c r="DL1454" i="4"/>
  <c r="DL1455" i="4"/>
  <c r="DL1456" i="4"/>
  <c r="DL1457" i="4"/>
  <c r="DL1458" i="4"/>
  <c r="DL1459" i="4"/>
  <c r="DL1460" i="4"/>
  <c r="DL1461" i="4"/>
  <c r="DL1462" i="4"/>
  <c r="DL1463" i="4"/>
  <c r="DL1464" i="4"/>
  <c r="DL1465" i="4"/>
  <c r="DL1466" i="4"/>
  <c r="DL1467" i="4"/>
  <c r="DL1468" i="4"/>
  <c r="DL1469" i="4"/>
  <c r="DL1470" i="4"/>
  <c r="DL1471" i="4"/>
  <c r="DL1472" i="4"/>
  <c r="DL1473" i="4"/>
  <c r="DL1474" i="4"/>
  <c r="DL1475" i="4"/>
  <c r="DL1476" i="4"/>
  <c r="DL1477" i="4"/>
  <c r="DL1478" i="4"/>
  <c r="DL1479" i="4"/>
  <c r="DL1480" i="4"/>
  <c r="DL1481" i="4"/>
  <c r="DL1482" i="4"/>
  <c r="DL1483" i="4"/>
  <c r="DL1484" i="4"/>
  <c r="DL1485" i="4"/>
  <c r="DL1486" i="4"/>
  <c r="DL1487" i="4"/>
  <c r="DL1488" i="4"/>
  <c r="DL1489" i="4"/>
  <c r="DL1490" i="4"/>
  <c r="DL1491" i="4"/>
  <c r="DL1492" i="4"/>
  <c r="DL1493" i="4"/>
  <c r="DL1494" i="4"/>
  <c r="DL1495" i="4"/>
  <c r="DL1496" i="4"/>
  <c r="DL1497" i="4"/>
  <c r="DL1498" i="4"/>
  <c r="DL1499" i="4"/>
  <c r="DL1500" i="4"/>
  <c r="DL1501" i="4"/>
  <c r="DL1502" i="4"/>
  <c r="DL1503" i="4"/>
  <c r="DL1504" i="4"/>
  <c r="DL1505" i="4"/>
  <c r="DL1506" i="4"/>
  <c r="DL1507" i="4"/>
  <c r="DL1508" i="4"/>
  <c r="DL1509" i="4"/>
  <c r="DL1510" i="4"/>
  <c r="DL1511" i="4"/>
  <c r="DL1512" i="4"/>
  <c r="DL1513" i="4"/>
  <c r="DL1514" i="4"/>
  <c r="DL1515" i="4"/>
  <c r="DL1516" i="4"/>
  <c r="DL1517" i="4"/>
  <c r="DL1518" i="4"/>
  <c r="DL1519" i="4"/>
  <c r="DL1520" i="4"/>
  <c r="DL1521" i="4"/>
  <c r="DL1522" i="4"/>
  <c r="DL1523" i="4"/>
  <c r="DL1524" i="4"/>
  <c r="DL1525" i="4"/>
  <c r="DL1526" i="4"/>
  <c r="DL1527" i="4"/>
  <c r="DL1528" i="4"/>
  <c r="DL1529" i="4"/>
  <c r="DL1530" i="4"/>
  <c r="DL1531" i="4"/>
  <c r="DL1532" i="4"/>
  <c r="DL1533" i="4"/>
  <c r="DL1534" i="4"/>
  <c r="DL1535" i="4"/>
  <c r="DL1536" i="4"/>
  <c r="DL1537" i="4"/>
  <c r="DL1538" i="4"/>
  <c r="DL1539" i="4"/>
  <c r="DL1540" i="4"/>
  <c r="DL1541" i="4"/>
  <c r="DL1542" i="4"/>
  <c r="DL1543" i="4"/>
  <c r="DL1544" i="4"/>
  <c r="DL1545" i="4"/>
  <c r="DL1546" i="4"/>
  <c r="DL1547" i="4"/>
  <c r="DL1548" i="4"/>
  <c r="DL1549" i="4"/>
  <c r="DL1550" i="4"/>
  <c r="DL1551" i="4"/>
  <c r="DL1552" i="4"/>
  <c r="DL1553" i="4"/>
  <c r="DL1554" i="4"/>
  <c r="DL1555" i="4"/>
  <c r="DL1556" i="4"/>
  <c r="DL1557" i="4"/>
  <c r="DL1558" i="4"/>
  <c r="DL1559" i="4"/>
  <c r="DL1560" i="4"/>
  <c r="DL1561" i="4"/>
  <c r="DL1562" i="4"/>
  <c r="DL1563" i="4"/>
  <c r="DL1564" i="4"/>
  <c r="DL1565" i="4"/>
  <c r="DL1566" i="4"/>
  <c r="DL1567" i="4"/>
  <c r="DL1568" i="4"/>
  <c r="DL1569" i="4"/>
  <c r="DL1570" i="4"/>
  <c r="DL1571" i="4"/>
  <c r="DL1572" i="4"/>
  <c r="DL1573" i="4"/>
  <c r="DL1574" i="4"/>
  <c r="DL1575" i="4"/>
  <c r="DL1576" i="4"/>
  <c r="DL1577" i="4"/>
  <c r="DL1578" i="4"/>
  <c r="DL1579" i="4"/>
  <c r="DL1580" i="4"/>
  <c r="DL1581" i="4"/>
  <c r="DL1582" i="4"/>
  <c r="DL1583" i="4"/>
  <c r="DL1584" i="4"/>
  <c r="DL1585" i="4"/>
  <c r="DL1586" i="4"/>
  <c r="DL1587" i="4"/>
  <c r="DL1588" i="4"/>
  <c r="DL1589" i="4"/>
  <c r="DL1590" i="4"/>
  <c r="DL1591" i="4"/>
  <c r="DL1592" i="4"/>
  <c r="DL1593" i="4"/>
  <c r="DL1594" i="4"/>
  <c r="DL1595" i="4"/>
  <c r="DL1596" i="4"/>
  <c r="DL1597" i="4"/>
  <c r="DL1598" i="4"/>
  <c r="DL1599" i="4"/>
  <c r="DL1600" i="4"/>
  <c r="DL1601" i="4"/>
  <c r="DL1602" i="4"/>
  <c r="DL1603" i="4"/>
  <c r="DL1604" i="4"/>
  <c r="DL1605" i="4"/>
  <c r="DL1606" i="4"/>
  <c r="DL1607" i="4"/>
  <c r="DL1608" i="4"/>
  <c r="DL1609" i="4"/>
  <c r="DL1610" i="4"/>
  <c r="DL1611" i="4"/>
  <c r="DL1612" i="4"/>
  <c r="DL1613" i="4"/>
  <c r="DL1614" i="4"/>
  <c r="DL1615" i="4"/>
  <c r="DL1616" i="4"/>
  <c r="DL1617" i="4"/>
  <c r="DL1618" i="4"/>
  <c r="DL1619" i="4"/>
  <c r="DL1620" i="4"/>
  <c r="DL1621" i="4"/>
  <c r="DL1622" i="4"/>
  <c r="DL1623" i="4"/>
  <c r="DL1624" i="4"/>
  <c r="DL1625" i="4"/>
  <c r="DL1626" i="4"/>
  <c r="DL1627" i="4"/>
  <c r="DL1628" i="4"/>
  <c r="DL1629" i="4"/>
  <c r="DL1630" i="4"/>
  <c r="DL1631" i="4"/>
  <c r="DL1632" i="4"/>
  <c r="DL1633" i="4"/>
  <c r="DL1634" i="4"/>
  <c r="DL1635" i="4"/>
  <c r="DL1636" i="4"/>
  <c r="DL1637" i="4"/>
  <c r="DL1638" i="4"/>
  <c r="DL1639" i="4"/>
  <c r="DL1640" i="4"/>
  <c r="DL1641" i="4"/>
  <c r="DL1642" i="4"/>
  <c r="DL1643" i="4"/>
  <c r="DL1644" i="4"/>
  <c r="DL1645" i="4"/>
  <c r="DL1646" i="4"/>
  <c r="DL1647" i="4"/>
  <c r="DL1648" i="4"/>
  <c r="DL1649" i="4"/>
  <c r="DL1650" i="4"/>
  <c r="DL1651" i="4"/>
  <c r="DL1652" i="4"/>
  <c r="DL1653" i="4"/>
  <c r="DL1654" i="4"/>
  <c r="DL1655" i="4"/>
  <c r="DL1656" i="4"/>
  <c r="DL1657" i="4"/>
  <c r="DL1658" i="4"/>
  <c r="DL1659" i="4"/>
  <c r="DL1660" i="4"/>
  <c r="DL1661" i="4"/>
  <c r="DL1662" i="4"/>
  <c r="DL1663" i="4"/>
  <c r="DL1664" i="4"/>
  <c r="DL1665" i="4"/>
  <c r="DL1666" i="4"/>
  <c r="DL1667" i="4"/>
  <c r="DL1668" i="4"/>
  <c r="DL1669" i="4"/>
  <c r="DL1670" i="4"/>
  <c r="DL1671" i="4"/>
  <c r="DL1672" i="4"/>
  <c r="DL1673" i="4"/>
  <c r="DL1674" i="4"/>
  <c r="DL1675" i="4"/>
  <c r="DL1676" i="4"/>
  <c r="DL1677" i="4"/>
  <c r="DL1678" i="4"/>
  <c r="DL1679" i="4"/>
  <c r="DL1680" i="4"/>
  <c r="DL1681" i="4"/>
  <c r="DL1682" i="4"/>
  <c r="DL1683" i="4"/>
  <c r="DL1684" i="4"/>
  <c r="DL1685" i="4"/>
  <c r="DL1686" i="4"/>
  <c r="DL1687" i="4"/>
  <c r="DL1688" i="4"/>
  <c r="DL1689" i="4"/>
  <c r="DL1690" i="4"/>
  <c r="DL1691" i="4"/>
  <c r="DL1692" i="4"/>
  <c r="DL1693" i="4"/>
  <c r="DL1694" i="4"/>
  <c r="DL1695" i="4"/>
  <c r="DL1696" i="4"/>
  <c r="DL1697" i="4"/>
  <c r="DL1698" i="4"/>
  <c r="DL1699" i="4"/>
  <c r="DL1700" i="4"/>
  <c r="DL1701" i="4"/>
  <c r="DL1702" i="4"/>
  <c r="DL1703" i="4"/>
  <c r="DL1704" i="4"/>
  <c r="DL1705" i="4"/>
  <c r="DL1706" i="4"/>
  <c r="DL1707" i="4"/>
  <c r="DL1708" i="4"/>
  <c r="DL1709" i="4"/>
  <c r="DL1710" i="4"/>
  <c r="DL1711" i="4"/>
  <c r="DL1712" i="4"/>
  <c r="DL1713" i="4"/>
  <c r="DL1714" i="4"/>
  <c r="DL1715" i="4"/>
  <c r="DL1716" i="4"/>
  <c r="DL1717" i="4"/>
  <c r="DL1718" i="4"/>
  <c r="DL1719" i="4"/>
  <c r="DL1720" i="4"/>
  <c r="DL1721" i="4"/>
  <c r="DL1722" i="4"/>
  <c r="DL1723" i="4"/>
  <c r="DL1724" i="4"/>
  <c r="DL1725" i="4"/>
  <c r="DL1726" i="4"/>
  <c r="DL1727" i="4"/>
  <c r="DL1728" i="4"/>
  <c r="DL1729" i="4"/>
  <c r="DL1730" i="4"/>
  <c r="DL1731" i="4"/>
  <c r="DL1732" i="4"/>
  <c r="DL1733" i="4"/>
  <c r="DL1734" i="4"/>
  <c r="DL1735" i="4"/>
  <c r="DL1736" i="4"/>
  <c r="DL1737" i="4"/>
  <c r="DL1738" i="4"/>
  <c r="DL1739" i="4"/>
  <c r="DL1740" i="4"/>
  <c r="DL1741" i="4"/>
  <c r="DL1742" i="4"/>
  <c r="DL1743" i="4"/>
  <c r="DL1744" i="4"/>
  <c r="DL1745" i="4"/>
  <c r="DL1746" i="4"/>
  <c r="DL1747" i="4"/>
  <c r="DL1748" i="4"/>
  <c r="DL1749" i="4"/>
  <c r="DL1750" i="4"/>
  <c r="DL1751" i="4"/>
  <c r="DL1752" i="4"/>
  <c r="DL1753" i="4"/>
  <c r="DL1754" i="4"/>
  <c r="DL1755" i="4"/>
  <c r="DL1756" i="4"/>
  <c r="DL1757" i="4"/>
  <c r="DL1758" i="4"/>
  <c r="DL1759" i="4"/>
  <c r="DL1760" i="4"/>
  <c r="DL1761" i="4"/>
  <c r="DL1762" i="4"/>
  <c r="DL1763" i="4"/>
  <c r="DL1764" i="4"/>
  <c r="DL1765" i="4"/>
  <c r="DL1766" i="4"/>
  <c r="DL1767" i="4"/>
  <c r="DL1768" i="4"/>
  <c r="DL1769" i="4"/>
  <c r="DL1770" i="4"/>
  <c r="DL1771" i="4"/>
  <c r="DL1772" i="4"/>
  <c r="DL1773" i="4"/>
  <c r="DL1774" i="4"/>
  <c r="DL1775" i="4"/>
  <c r="DL1776" i="4"/>
  <c r="DL1777" i="4"/>
  <c r="DL1778" i="4"/>
  <c r="DL1779" i="4"/>
  <c r="DL1780" i="4"/>
  <c r="DL1781" i="4"/>
  <c r="DL1782" i="4"/>
  <c r="DL1783" i="4"/>
  <c r="DL1784" i="4"/>
  <c r="DL1785" i="4"/>
  <c r="DL1786" i="4"/>
  <c r="DL1787" i="4"/>
  <c r="DL1788" i="4"/>
  <c r="DL1789" i="4"/>
  <c r="DL1790" i="4"/>
  <c r="DL1791" i="4"/>
  <c r="DL1792" i="4"/>
  <c r="DL1793" i="4"/>
  <c r="DL1794" i="4"/>
  <c r="DL1795" i="4"/>
  <c r="DL1796" i="4"/>
  <c r="DL1797" i="4"/>
  <c r="DL1798" i="4"/>
  <c r="DL1799" i="4"/>
  <c r="DL1800" i="4"/>
  <c r="DL1801" i="4"/>
  <c r="DL1802" i="4"/>
  <c r="DL1803" i="4"/>
  <c r="DL1804" i="4"/>
  <c r="DL1805" i="4"/>
  <c r="DL1806" i="4"/>
  <c r="DL1807" i="4"/>
  <c r="DL1808" i="4"/>
  <c r="DL1809" i="4"/>
  <c r="DL1810" i="4"/>
  <c r="DL1811" i="4"/>
  <c r="DL1812" i="4"/>
  <c r="DL1813" i="4"/>
  <c r="DL1814" i="4"/>
  <c r="DL1815" i="4"/>
  <c r="DL1816" i="4"/>
  <c r="DL1817" i="4"/>
  <c r="DL1818" i="4"/>
  <c r="DL1819" i="4"/>
  <c r="DL1820" i="4"/>
  <c r="DL1821" i="4"/>
  <c r="DL1822" i="4"/>
  <c r="DL1823" i="4"/>
  <c r="DL1824" i="4"/>
  <c r="DL1825" i="4"/>
  <c r="DL1826" i="4"/>
  <c r="DL1827" i="4"/>
  <c r="DL1828" i="4"/>
  <c r="DL1829" i="4"/>
  <c r="DL1830" i="4"/>
  <c r="DL1831" i="4"/>
  <c r="DL1832" i="4"/>
  <c r="DL1833" i="4"/>
  <c r="DL1834" i="4"/>
  <c r="DL1835" i="4"/>
  <c r="DL1836" i="4"/>
  <c r="DL1837" i="4"/>
  <c r="DL1838" i="4"/>
  <c r="DL1839" i="4"/>
  <c r="DL1840" i="4"/>
  <c r="DL1841" i="4"/>
  <c r="DL1842" i="4"/>
  <c r="DL1843" i="4"/>
  <c r="DL1844" i="4"/>
  <c r="DL1845" i="4"/>
  <c r="DL1846" i="4"/>
  <c r="DL1847" i="4"/>
  <c r="DL1848" i="4"/>
  <c r="DL1849" i="4"/>
  <c r="DL1850" i="4"/>
  <c r="DL1851" i="4"/>
  <c r="DL1852" i="4"/>
  <c r="DL1853" i="4"/>
  <c r="DL1854" i="4"/>
  <c r="DL1855" i="4"/>
  <c r="DL1856" i="4"/>
  <c r="DL1857" i="4"/>
  <c r="DL1858" i="4"/>
  <c r="DL1859" i="4"/>
  <c r="DL1860" i="4"/>
  <c r="DL1861" i="4"/>
  <c r="DL1862" i="4"/>
  <c r="DL1863" i="4"/>
  <c r="DL1864" i="4"/>
  <c r="DL1865" i="4"/>
  <c r="DL1866" i="4"/>
  <c r="DL1867" i="4"/>
  <c r="DL1868" i="4"/>
  <c r="DL1869" i="4"/>
  <c r="DL1870" i="4"/>
  <c r="DL1871" i="4"/>
  <c r="DL1872" i="4"/>
  <c r="DL1873" i="4"/>
  <c r="DL1874" i="4"/>
  <c r="DL1875" i="4"/>
  <c r="DL1876" i="4"/>
  <c r="DL1877" i="4"/>
  <c r="DL1878" i="4"/>
  <c r="DL1879" i="4"/>
  <c r="DL1880" i="4"/>
  <c r="DL1881" i="4"/>
  <c r="DL1882" i="4"/>
  <c r="DL1883" i="4"/>
  <c r="DL1884" i="4"/>
  <c r="DL1885" i="4"/>
  <c r="DL1886" i="4"/>
  <c r="DL1887" i="4"/>
  <c r="DL1888" i="4"/>
  <c r="DL1889" i="4"/>
  <c r="DL1890" i="4"/>
  <c r="DL1891" i="4"/>
  <c r="DL1892" i="4"/>
  <c r="DL1893" i="4"/>
  <c r="DL1894" i="4"/>
  <c r="DL1895" i="4"/>
  <c r="DL1896" i="4"/>
  <c r="DL1897" i="4"/>
  <c r="DL1898" i="4"/>
  <c r="DL1899" i="4"/>
  <c r="DL1900" i="4"/>
  <c r="DL1901" i="4"/>
  <c r="DL1902" i="4"/>
  <c r="DL1903" i="4"/>
  <c r="DL1904" i="4"/>
  <c r="DL1905" i="4"/>
  <c r="DL1906" i="4"/>
  <c r="DL1907" i="4"/>
  <c r="DL1908" i="4"/>
  <c r="DL1909" i="4"/>
  <c r="DL1910" i="4"/>
  <c r="DL1911" i="4"/>
  <c r="DL1912" i="4"/>
  <c r="DL1913" i="4"/>
  <c r="DL1914" i="4"/>
  <c r="DL1915" i="4"/>
  <c r="DL1916" i="4"/>
  <c r="DL1917" i="4"/>
  <c r="DL1918" i="4"/>
  <c r="DL1919" i="4"/>
  <c r="DL1920" i="4"/>
  <c r="DL1921" i="4"/>
  <c r="DL1922" i="4"/>
  <c r="DL1923" i="4"/>
  <c r="DL1924" i="4"/>
  <c r="DL1925" i="4"/>
  <c r="DL1926" i="4"/>
  <c r="DL1927" i="4"/>
  <c r="DL1928" i="4"/>
  <c r="DL1929" i="4"/>
  <c r="DL1930" i="4"/>
  <c r="DL1931" i="4"/>
  <c r="DL1932" i="4"/>
  <c r="DL1933" i="4"/>
  <c r="DL1934" i="4"/>
  <c r="DL1935" i="4"/>
  <c r="DL1936" i="4"/>
  <c r="DL1937" i="4"/>
  <c r="DL1938" i="4"/>
  <c r="DL1939" i="4"/>
  <c r="DL1940" i="4"/>
  <c r="DL1941" i="4"/>
  <c r="DL1942" i="4"/>
  <c r="DL1943" i="4"/>
  <c r="DL1944" i="4"/>
  <c r="DL1945" i="4"/>
  <c r="DL1946" i="4"/>
  <c r="DL1947" i="4"/>
  <c r="DL1948" i="4"/>
  <c r="DL1949" i="4"/>
  <c r="DL1950" i="4"/>
  <c r="DL1951" i="4"/>
  <c r="DL1952" i="4"/>
  <c r="DL1953" i="4"/>
  <c r="DL1954" i="4"/>
  <c r="DL1955" i="4"/>
  <c r="DL1956" i="4"/>
  <c r="DL1957" i="4"/>
  <c r="DL1958" i="4"/>
  <c r="DL1959" i="4"/>
  <c r="DL1960" i="4"/>
  <c r="DL1961" i="4"/>
  <c r="DL1962" i="4"/>
  <c r="DL1963" i="4"/>
  <c r="DL1964" i="4"/>
  <c r="DL1965" i="4"/>
  <c r="DL1966" i="4"/>
  <c r="DL1967" i="4"/>
  <c r="DL1968" i="4"/>
  <c r="DL1969" i="4"/>
  <c r="DL1970" i="4"/>
  <c r="DL1971" i="4"/>
  <c r="DL1972" i="4"/>
  <c r="DL1973" i="4"/>
  <c r="DL1974" i="4"/>
  <c r="DL1975" i="4"/>
  <c r="DL1976" i="4"/>
  <c r="DL1977" i="4"/>
  <c r="DL1978" i="4"/>
  <c r="DL1979" i="4"/>
  <c r="DL1980" i="4"/>
  <c r="DL1981" i="4"/>
  <c r="DL1982" i="4"/>
  <c r="DL1983" i="4"/>
  <c r="DL1984" i="4"/>
  <c r="DL1985" i="4"/>
  <c r="DL1986" i="4"/>
  <c r="DL1987" i="4"/>
  <c r="DL1988" i="4"/>
  <c r="DL1989" i="4"/>
  <c r="DL1990" i="4"/>
  <c r="DL1991" i="4"/>
  <c r="DL1992" i="4"/>
  <c r="DL1993" i="4"/>
  <c r="DL2" i="4"/>
  <c r="T1" i="4"/>
  <c r="U1" i="4"/>
  <c r="V1" i="4"/>
  <c r="W1" i="4"/>
  <c r="X1" i="4"/>
  <c r="Y1" i="4"/>
  <c r="Z1" i="4"/>
  <c r="AA1" i="4"/>
  <c r="AB1" i="4"/>
  <c r="AC1" i="4"/>
  <c r="AD1" i="4"/>
  <c r="AE1" i="4"/>
  <c r="T2" i="4"/>
  <c r="U3" i="4"/>
  <c r="V4" i="4"/>
  <c r="W5" i="4"/>
  <c r="X6" i="4"/>
  <c r="Y7" i="4"/>
  <c r="Z8" i="4"/>
  <c r="AA9" i="4"/>
  <c r="AB10" i="4"/>
  <c r="AC11" i="4"/>
  <c r="AD12" i="4"/>
  <c r="AE13" i="4"/>
  <c r="T14" i="4"/>
  <c r="U15" i="4"/>
  <c r="V16" i="4"/>
  <c r="W17" i="4"/>
  <c r="X18" i="4"/>
  <c r="Y19" i="4"/>
  <c r="Z20" i="4"/>
  <c r="AA21" i="4"/>
  <c r="AB22" i="4"/>
  <c r="AC23" i="4"/>
  <c r="AD24" i="4"/>
  <c r="AE25" i="4"/>
  <c r="T26" i="4"/>
  <c r="U27" i="4"/>
  <c r="V28" i="4"/>
  <c r="W29" i="4"/>
  <c r="X30" i="4"/>
  <c r="Y31" i="4"/>
  <c r="Z32" i="4"/>
  <c r="AA33" i="4"/>
  <c r="AB34" i="4"/>
  <c r="AC35" i="4"/>
  <c r="AD36" i="4"/>
  <c r="AE37" i="4"/>
  <c r="T38" i="4"/>
  <c r="U39" i="4"/>
  <c r="V40" i="4"/>
  <c r="W41" i="4"/>
  <c r="X42" i="4"/>
  <c r="Y43" i="4"/>
  <c r="Z44" i="4"/>
  <c r="AA45" i="4"/>
  <c r="AB46" i="4"/>
  <c r="AC47" i="4"/>
  <c r="AD48" i="4"/>
  <c r="AE49" i="4"/>
  <c r="T50" i="4"/>
  <c r="U51" i="4"/>
  <c r="V52" i="4"/>
  <c r="W53" i="4"/>
  <c r="X54" i="4"/>
  <c r="Y55" i="4"/>
  <c r="Z56" i="4"/>
  <c r="AA57" i="4"/>
  <c r="AB58" i="4"/>
  <c r="AC59" i="4"/>
  <c r="AD60" i="4"/>
  <c r="AE61" i="4"/>
  <c r="T62" i="4"/>
  <c r="U63" i="4"/>
  <c r="V64" i="4"/>
  <c r="W65" i="4"/>
  <c r="X66" i="4"/>
  <c r="Y67" i="4"/>
  <c r="Z68" i="4"/>
  <c r="AA69" i="4"/>
  <c r="AB70" i="4"/>
  <c r="AC71" i="4"/>
  <c r="AD72" i="4"/>
  <c r="AE73" i="4"/>
  <c r="T74" i="4"/>
  <c r="U75" i="4"/>
  <c r="V76" i="4"/>
  <c r="W77" i="4"/>
  <c r="X78" i="4"/>
  <c r="Y79" i="4"/>
  <c r="Z80" i="4"/>
  <c r="AA81" i="4"/>
  <c r="AB82" i="4"/>
  <c r="AC83" i="4"/>
  <c r="AD84" i="4"/>
  <c r="AE85" i="4"/>
  <c r="T86" i="4"/>
  <c r="U87" i="4"/>
  <c r="V88" i="4"/>
  <c r="W89" i="4"/>
  <c r="X90" i="4"/>
  <c r="Y91" i="4"/>
  <c r="Z92" i="4"/>
  <c r="AA93" i="4"/>
  <c r="AB94" i="4"/>
  <c r="AC95" i="4"/>
  <c r="AD96" i="4"/>
  <c r="AE97" i="4"/>
  <c r="T98" i="4"/>
  <c r="U99" i="4"/>
  <c r="V100" i="4"/>
  <c r="W101" i="4"/>
  <c r="X102" i="4"/>
  <c r="Y103" i="4"/>
  <c r="Z104" i="4"/>
  <c r="AA105" i="4"/>
  <c r="AB106" i="4"/>
  <c r="AC107" i="4"/>
  <c r="AD108" i="4"/>
  <c r="AE109" i="4"/>
  <c r="T110" i="4"/>
  <c r="U111" i="4"/>
  <c r="V112" i="4"/>
  <c r="W113" i="4"/>
  <c r="X114" i="4"/>
  <c r="Y115" i="4"/>
  <c r="Z116" i="4"/>
  <c r="AA117" i="4"/>
  <c r="AB118" i="4"/>
  <c r="AC119" i="4"/>
  <c r="AD120" i="4"/>
  <c r="AE121" i="4"/>
  <c r="T122" i="4"/>
  <c r="U123" i="4"/>
  <c r="V124" i="4"/>
  <c r="W125" i="4"/>
  <c r="X126" i="4"/>
  <c r="Y127" i="4"/>
  <c r="Z128" i="4"/>
  <c r="AA129" i="4"/>
  <c r="AB130" i="4"/>
  <c r="AC131" i="4"/>
  <c r="AD132" i="4"/>
  <c r="AE133" i="4"/>
  <c r="T134" i="4"/>
  <c r="U135" i="4"/>
  <c r="V136" i="4"/>
  <c r="W137" i="4"/>
  <c r="X138" i="4"/>
  <c r="Y139" i="4"/>
  <c r="Z140" i="4"/>
  <c r="AA141" i="4"/>
  <c r="AB142" i="4"/>
  <c r="AC143" i="4"/>
  <c r="AD144" i="4"/>
  <c r="AE145" i="4"/>
  <c r="T146" i="4"/>
  <c r="U147" i="4"/>
  <c r="V148" i="4"/>
  <c r="W149" i="4"/>
  <c r="X150" i="4"/>
  <c r="Y151" i="4"/>
  <c r="Z152" i="4"/>
  <c r="AA153" i="4"/>
  <c r="AB154" i="4"/>
  <c r="AC155" i="4"/>
  <c r="AD156" i="4"/>
  <c r="AE157" i="4"/>
  <c r="T158" i="4"/>
  <c r="U159" i="4"/>
  <c r="V160" i="4"/>
  <c r="W161" i="4"/>
  <c r="X162" i="4"/>
  <c r="Y163" i="4"/>
  <c r="Z164" i="4"/>
  <c r="AA165" i="4"/>
  <c r="AB166" i="4"/>
  <c r="AC167" i="4"/>
  <c r="AD168" i="4"/>
  <c r="AE169" i="4"/>
  <c r="T170" i="4"/>
  <c r="U171" i="4"/>
  <c r="V172" i="4"/>
  <c r="W173" i="4"/>
  <c r="X174" i="4"/>
  <c r="Y175" i="4"/>
  <c r="Z176" i="4"/>
  <c r="AA177" i="4"/>
  <c r="AB178" i="4"/>
  <c r="AC179" i="4"/>
  <c r="AD180" i="4"/>
  <c r="AE181" i="4"/>
  <c r="T182" i="4"/>
  <c r="U183" i="4"/>
  <c r="V184" i="4"/>
  <c r="W185" i="4"/>
  <c r="X186" i="4"/>
  <c r="Y187" i="4"/>
  <c r="Z188" i="4"/>
  <c r="AA189" i="4"/>
  <c r="AB190" i="4"/>
  <c r="AC191" i="4"/>
  <c r="AD192" i="4"/>
  <c r="AE193" i="4"/>
  <c r="T194" i="4"/>
  <c r="U195" i="4"/>
  <c r="V196" i="4"/>
  <c r="W197" i="4"/>
  <c r="X198" i="4"/>
  <c r="Y199" i="4"/>
  <c r="Z200" i="4"/>
  <c r="AA201" i="4"/>
  <c r="AB202" i="4"/>
  <c r="AC203" i="4"/>
  <c r="AD204" i="4"/>
  <c r="AE205" i="4"/>
  <c r="T206" i="4"/>
  <c r="U207" i="4"/>
  <c r="V208" i="4"/>
  <c r="W209" i="4"/>
  <c r="X210" i="4"/>
  <c r="Y211" i="4"/>
  <c r="Z212" i="4"/>
  <c r="AA213" i="4"/>
  <c r="AB214" i="4"/>
  <c r="AC215" i="4"/>
  <c r="AD216" i="4"/>
  <c r="AE217" i="4"/>
  <c r="T218" i="4"/>
  <c r="U219" i="4"/>
  <c r="V220" i="4"/>
  <c r="W221" i="4"/>
  <c r="X222" i="4"/>
  <c r="Y223" i="4"/>
  <c r="Z224" i="4"/>
  <c r="AA225" i="4"/>
  <c r="AB226" i="4"/>
  <c r="AC227" i="4"/>
  <c r="AD228" i="4"/>
  <c r="AE229" i="4"/>
  <c r="T230" i="4"/>
  <c r="U231" i="4"/>
  <c r="V232" i="4"/>
  <c r="W233" i="4"/>
  <c r="X234" i="4"/>
  <c r="Y235" i="4"/>
  <c r="Z236" i="4"/>
  <c r="AA237" i="4"/>
  <c r="AB238" i="4"/>
  <c r="AC239" i="4"/>
  <c r="AD240" i="4"/>
  <c r="AE241" i="4"/>
  <c r="T242" i="4"/>
  <c r="U243" i="4"/>
  <c r="V244" i="4"/>
  <c r="W245" i="4"/>
  <c r="X246" i="4"/>
  <c r="Y247" i="4"/>
  <c r="Z248" i="4"/>
  <c r="AA249" i="4"/>
  <c r="AB250" i="4"/>
  <c r="AC251" i="4"/>
  <c r="AD252" i="4"/>
  <c r="AE253" i="4"/>
  <c r="T254" i="4"/>
  <c r="U255" i="4"/>
  <c r="V256" i="4"/>
  <c r="W257" i="4"/>
  <c r="X258" i="4"/>
  <c r="Y259" i="4"/>
  <c r="Z260" i="4"/>
  <c r="AA261" i="4"/>
  <c r="AB262" i="4"/>
  <c r="AC263" i="4"/>
  <c r="AD264" i="4"/>
  <c r="AE265" i="4"/>
  <c r="T266" i="4"/>
  <c r="U267" i="4"/>
  <c r="V268" i="4"/>
  <c r="W269" i="4"/>
  <c r="X270" i="4"/>
  <c r="Y271" i="4"/>
  <c r="Z272" i="4"/>
  <c r="AA273" i="4"/>
  <c r="AB274" i="4"/>
  <c r="AC275" i="4"/>
  <c r="AD276" i="4"/>
  <c r="AE277" i="4"/>
  <c r="T278" i="4"/>
  <c r="U279" i="4"/>
  <c r="V280" i="4"/>
  <c r="W281" i="4"/>
  <c r="X282" i="4"/>
  <c r="Y283" i="4"/>
  <c r="Z284" i="4"/>
  <c r="AA285" i="4"/>
  <c r="AB286" i="4"/>
  <c r="AC287" i="4"/>
  <c r="AD288" i="4"/>
  <c r="AE289" i="4"/>
  <c r="T290" i="4"/>
  <c r="U291" i="4"/>
  <c r="V292" i="4"/>
  <c r="W293" i="4"/>
  <c r="X294" i="4"/>
  <c r="Y295" i="4"/>
  <c r="Z296" i="4"/>
  <c r="AA297" i="4"/>
  <c r="AB298" i="4"/>
  <c r="AC299" i="4"/>
  <c r="AD300" i="4"/>
  <c r="AE301" i="4"/>
  <c r="T302" i="4"/>
  <c r="U303" i="4"/>
  <c r="V304" i="4"/>
  <c r="W305" i="4"/>
  <c r="X306" i="4"/>
  <c r="Y307" i="4"/>
  <c r="Z308" i="4"/>
  <c r="AA309" i="4"/>
  <c r="AB310" i="4"/>
  <c r="AC311" i="4"/>
  <c r="AD312" i="4"/>
  <c r="AE313" i="4"/>
  <c r="T314" i="4"/>
  <c r="U315" i="4"/>
  <c r="V316" i="4"/>
  <c r="W317" i="4"/>
  <c r="X318" i="4"/>
  <c r="Y319" i="4"/>
  <c r="Z320" i="4"/>
  <c r="AA321" i="4"/>
  <c r="AB322" i="4"/>
  <c r="AC323" i="4"/>
  <c r="AD324" i="4"/>
  <c r="AE325" i="4"/>
  <c r="T326" i="4"/>
  <c r="U327" i="4"/>
  <c r="V328" i="4"/>
  <c r="W329" i="4"/>
  <c r="X330" i="4"/>
  <c r="Y331" i="4"/>
  <c r="Z332" i="4"/>
  <c r="AA333" i="4"/>
  <c r="AB334" i="4"/>
  <c r="AC335" i="4"/>
  <c r="AD336" i="4"/>
  <c r="AE337" i="4"/>
  <c r="T338" i="4"/>
  <c r="U339" i="4"/>
  <c r="V340" i="4"/>
  <c r="W341" i="4"/>
  <c r="X342" i="4"/>
  <c r="Y343" i="4"/>
  <c r="Z344" i="4"/>
  <c r="AA345" i="4"/>
  <c r="AB346" i="4"/>
  <c r="AC347" i="4"/>
  <c r="AD348" i="4"/>
  <c r="AE349" i="4"/>
  <c r="T350" i="4"/>
  <c r="U351" i="4"/>
  <c r="V352" i="4"/>
  <c r="W353" i="4"/>
  <c r="X354" i="4"/>
  <c r="Y355" i="4"/>
  <c r="Z356" i="4"/>
  <c r="AA357" i="4"/>
  <c r="AB358" i="4"/>
  <c r="AC359" i="4"/>
  <c r="AD360" i="4"/>
  <c r="AE361" i="4"/>
  <c r="T362" i="4"/>
  <c r="U363" i="4"/>
  <c r="V364" i="4"/>
  <c r="W365" i="4"/>
  <c r="X366" i="4"/>
  <c r="Y367" i="4"/>
  <c r="Z368" i="4"/>
  <c r="AA369" i="4"/>
  <c r="AB370" i="4"/>
  <c r="AC371" i="4"/>
  <c r="AD372" i="4"/>
  <c r="AE373" i="4"/>
  <c r="T374" i="4"/>
  <c r="U375" i="4"/>
  <c r="V376" i="4"/>
  <c r="W377" i="4"/>
  <c r="X378" i="4"/>
  <c r="Y379" i="4"/>
  <c r="Z380" i="4"/>
  <c r="AA381" i="4"/>
  <c r="AB382" i="4"/>
  <c r="AC383" i="4"/>
  <c r="AD384" i="4"/>
  <c r="AE385" i="4"/>
  <c r="T386" i="4"/>
  <c r="U387" i="4"/>
  <c r="V388" i="4"/>
  <c r="W389" i="4"/>
  <c r="X390" i="4"/>
  <c r="Y391" i="4"/>
  <c r="Z392" i="4"/>
  <c r="AA393" i="4"/>
  <c r="AB394" i="4"/>
  <c r="AC395" i="4"/>
  <c r="AD396" i="4"/>
  <c r="AE397" i="4"/>
  <c r="T398" i="4"/>
  <c r="U399" i="4"/>
  <c r="V400" i="4"/>
  <c r="W401" i="4"/>
  <c r="X402" i="4"/>
  <c r="Y403" i="4"/>
  <c r="Z404" i="4"/>
  <c r="AA405" i="4"/>
  <c r="AB406" i="4"/>
  <c r="AC407" i="4"/>
  <c r="AD408" i="4"/>
  <c r="AE409" i="4"/>
  <c r="T410" i="4"/>
  <c r="U411" i="4"/>
  <c r="V412" i="4"/>
  <c r="W413" i="4"/>
  <c r="X414" i="4"/>
  <c r="Y415" i="4"/>
  <c r="Z416" i="4"/>
  <c r="AA417" i="4"/>
  <c r="AB418" i="4"/>
  <c r="AC419" i="4"/>
  <c r="AD420" i="4"/>
  <c r="AE421" i="4"/>
  <c r="T422" i="4"/>
  <c r="U423" i="4"/>
  <c r="V424" i="4"/>
  <c r="W425" i="4"/>
  <c r="X426" i="4"/>
  <c r="Y427" i="4"/>
  <c r="Z428" i="4"/>
  <c r="AA429" i="4"/>
  <c r="AB430" i="4"/>
  <c r="AC431" i="4"/>
  <c r="AD432" i="4"/>
  <c r="AE433" i="4"/>
  <c r="T434" i="4"/>
  <c r="U435" i="4"/>
  <c r="V436" i="4"/>
  <c r="W437" i="4"/>
  <c r="X438" i="4"/>
  <c r="Y439" i="4"/>
  <c r="Z440" i="4"/>
  <c r="AA441" i="4"/>
  <c r="AB442" i="4"/>
  <c r="AC443" i="4"/>
  <c r="AD444" i="4"/>
  <c r="AE445" i="4"/>
  <c r="T446" i="4"/>
  <c r="U447" i="4"/>
  <c r="V448" i="4"/>
  <c r="W449" i="4"/>
  <c r="X450" i="4"/>
  <c r="Y451" i="4"/>
  <c r="Z452" i="4"/>
  <c r="AA453" i="4"/>
  <c r="AB454" i="4"/>
  <c r="AC455" i="4"/>
  <c r="AD456" i="4"/>
  <c r="AE457" i="4"/>
  <c r="T458" i="4"/>
  <c r="U459" i="4"/>
  <c r="V460" i="4"/>
  <c r="W461" i="4"/>
  <c r="X462" i="4"/>
  <c r="Y463" i="4"/>
  <c r="Z464" i="4"/>
  <c r="AA465" i="4"/>
  <c r="AB466" i="4"/>
  <c r="AC467" i="4"/>
  <c r="AD468" i="4"/>
  <c r="AE469" i="4"/>
  <c r="T470" i="4"/>
  <c r="U471" i="4"/>
  <c r="V472" i="4"/>
  <c r="W473" i="4"/>
  <c r="X474" i="4"/>
  <c r="Y475" i="4"/>
  <c r="Z476" i="4"/>
  <c r="AA477" i="4"/>
  <c r="AB478" i="4"/>
  <c r="AC479" i="4"/>
  <c r="AD480" i="4"/>
  <c r="AE481" i="4"/>
  <c r="T482" i="4"/>
  <c r="U483" i="4"/>
  <c r="V484" i="4"/>
  <c r="W485" i="4"/>
  <c r="X486" i="4"/>
  <c r="Y487" i="4"/>
  <c r="Z488" i="4"/>
  <c r="AA489" i="4"/>
  <c r="AB490" i="4"/>
  <c r="AC491" i="4"/>
  <c r="AD492" i="4"/>
  <c r="AE493" i="4"/>
  <c r="T494" i="4"/>
  <c r="U495" i="4"/>
  <c r="V496" i="4"/>
  <c r="W497" i="4"/>
  <c r="X498" i="4"/>
  <c r="Y499" i="4"/>
  <c r="Z500" i="4"/>
  <c r="AA501" i="4"/>
  <c r="AB502" i="4"/>
  <c r="AC503" i="4"/>
  <c r="AD504" i="4"/>
  <c r="AE505" i="4"/>
  <c r="T506" i="4"/>
  <c r="U507" i="4"/>
  <c r="V508" i="4"/>
  <c r="W509" i="4"/>
  <c r="X510" i="4"/>
  <c r="Y511" i="4"/>
  <c r="Z512" i="4"/>
  <c r="AA513" i="4"/>
  <c r="AB514" i="4"/>
  <c r="AC515" i="4"/>
  <c r="AD516" i="4"/>
  <c r="AE517" i="4"/>
  <c r="T518" i="4"/>
  <c r="U519" i="4"/>
  <c r="V520" i="4"/>
  <c r="W521" i="4"/>
  <c r="X522" i="4"/>
  <c r="Y523" i="4"/>
  <c r="Z524" i="4"/>
  <c r="AA525" i="4"/>
  <c r="AB526" i="4"/>
  <c r="AC527" i="4"/>
  <c r="AD528" i="4"/>
  <c r="AE529" i="4"/>
  <c r="T530" i="4"/>
  <c r="U531" i="4"/>
  <c r="V532" i="4"/>
  <c r="W533" i="4"/>
  <c r="X534" i="4"/>
  <c r="Y535" i="4"/>
  <c r="Z536" i="4"/>
  <c r="AA537" i="4"/>
  <c r="AB538" i="4"/>
  <c r="AC539" i="4"/>
  <c r="AD540" i="4"/>
  <c r="AE541" i="4"/>
  <c r="T542" i="4"/>
  <c r="U543" i="4"/>
  <c r="V544" i="4"/>
  <c r="W545" i="4"/>
  <c r="X546" i="4"/>
  <c r="Y547" i="4"/>
  <c r="Z548" i="4"/>
  <c r="AA549" i="4"/>
  <c r="AB550" i="4"/>
  <c r="AC551" i="4"/>
  <c r="AD552" i="4"/>
  <c r="AE553" i="4"/>
  <c r="T554" i="4"/>
  <c r="U555" i="4"/>
  <c r="V556" i="4"/>
  <c r="W557" i="4"/>
  <c r="X558" i="4"/>
  <c r="Y559" i="4"/>
  <c r="Z560" i="4"/>
  <c r="AA561" i="4"/>
  <c r="AB562" i="4"/>
  <c r="AC563" i="4"/>
  <c r="AD564" i="4"/>
  <c r="AE565" i="4"/>
  <c r="T566" i="4"/>
  <c r="U567" i="4"/>
  <c r="V568" i="4"/>
  <c r="W569" i="4"/>
  <c r="X570" i="4"/>
  <c r="Y571" i="4"/>
  <c r="Z572" i="4"/>
  <c r="AA573" i="4"/>
  <c r="AB574" i="4"/>
  <c r="AC575" i="4"/>
  <c r="AD576" i="4"/>
  <c r="AE577" i="4"/>
  <c r="T578" i="4"/>
  <c r="U579" i="4"/>
  <c r="V580" i="4"/>
  <c r="W581" i="4"/>
  <c r="X582" i="4"/>
  <c r="Y583" i="4"/>
  <c r="Z584" i="4"/>
  <c r="AA585" i="4"/>
  <c r="AB586" i="4"/>
  <c r="AC587" i="4"/>
  <c r="AD588" i="4"/>
  <c r="AE589" i="4"/>
  <c r="T590" i="4"/>
  <c r="U591" i="4"/>
  <c r="V592" i="4"/>
  <c r="W593" i="4"/>
  <c r="X594" i="4"/>
  <c r="Y595" i="4"/>
  <c r="Z596" i="4"/>
  <c r="AA597" i="4"/>
  <c r="AB598" i="4"/>
  <c r="AC599" i="4"/>
  <c r="AD600" i="4"/>
  <c r="AE601" i="4"/>
  <c r="T602" i="4"/>
  <c r="U603" i="4"/>
  <c r="V604" i="4"/>
  <c r="W605" i="4"/>
  <c r="X606" i="4"/>
  <c r="Y607" i="4"/>
  <c r="Z608" i="4"/>
  <c r="AA609" i="4"/>
  <c r="AB610" i="4"/>
  <c r="AC611" i="4"/>
  <c r="AD612" i="4"/>
  <c r="AE613" i="4"/>
  <c r="T614" i="4"/>
  <c r="U615" i="4"/>
  <c r="V616" i="4"/>
  <c r="W617" i="4"/>
  <c r="X618" i="4"/>
  <c r="Y619" i="4"/>
  <c r="Z620" i="4"/>
  <c r="AA621" i="4"/>
  <c r="AB622" i="4"/>
  <c r="AC623" i="4"/>
  <c r="AD624" i="4"/>
  <c r="AE625" i="4"/>
  <c r="T626" i="4"/>
  <c r="U627" i="4"/>
  <c r="V628" i="4"/>
  <c r="W629" i="4"/>
  <c r="X630" i="4"/>
  <c r="Y631" i="4"/>
  <c r="Z632" i="4"/>
  <c r="AA633" i="4"/>
  <c r="AB634" i="4"/>
  <c r="AC635" i="4"/>
  <c r="AD636" i="4"/>
  <c r="AE637" i="4"/>
  <c r="T638" i="4"/>
  <c r="U639" i="4"/>
  <c r="V640" i="4"/>
  <c r="W641" i="4"/>
  <c r="X642" i="4"/>
  <c r="Y643" i="4"/>
  <c r="Z644" i="4"/>
  <c r="AA645" i="4"/>
  <c r="AB646" i="4"/>
  <c r="AC647" i="4"/>
  <c r="AD648" i="4"/>
  <c r="AE649" i="4"/>
  <c r="T650" i="4"/>
  <c r="U651" i="4"/>
  <c r="V652" i="4"/>
  <c r="W653" i="4"/>
  <c r="X654" i="4"/>
  <c r="Y655" i="4"/>
  <c r="Z656" i="4"/>
  <c r="AA657" i="4"/>
  <c r="AB658" i="4"/>
  <c r="AC659" i="4"/>
  <c r="AD660" i="4"/>
  <c r="AE661" i="4"/>
  <c r="T662" i="4"/>
  <c r="U663" i="4"/>
  <c r="V664" i="4"/>
  <c r="W665" i="4"/>
  <c r="X666" i="4"/>
  <c r="Y667" i="4"/>
  <c r="Z668" i="4"/>
  <c r="AA669" i="4"/>
  <c r="AB670" i="4"/>
  <c r="AC671" i="4"/>
  <c r="AD672" i="4"/>
  <c r="AE673" i="4"/>
  <c r="T674" i="4"/>
  <c r="U675" i="4"/>
  <c r="V676" i="4"/>
  <c r="W677" i="4"/>
  <c r="X678" i="4"/>
  <c r="Y679" i="4"/>
  <c r="Z680" i="4"/>
  <c r="AA681" i="4"/>
  <c r="AB682" i="4"/>
  <c r="AC683" i="4"/>
  <c r="AD684" i="4"/>
  <c r="AE685" i="4"/>
  <c r="T686" i="4"/>
  <c r="U687" i="4"/>
  <c r="V688" i="4"/>
  <c r="W689" i="4"/>
  <c r="X690" i="4"/>
  <c r="Y691" i="4"/>
  <c r="Z692" i="4"/>
  <c r="AA693" i="4"/>
  <c r="AB694" i="4"/>
  <c r="AC695" i="4"/>
  <c r="AD696" i="4"/>
  <c r="AE697" i="4"/>
  <c r="T698" i="4"/>
  <c r="U699" i="4"/>
  <c r="V700" i="4"/>
  <c r="W701" i="4"/>
  <c r="X702" i="4"/>
  <c r="Y703" i="4"/>
  <c r="Z704" i="4"/>
  <c r="AA705" i="4"/>
  <c r="AB706" i="4"/>
  <c r="AC707" i="4"/>
  <c r="AD708" i="4"/>
  <c r="AE709" i="4"/>
  <c r="T710" i="4"/>
  <c r="U711" i="4"/>
  <c r="V712" i="4"/>
  <c r="W713" i="4"/>
  <c r="X714" i="4"/>
  <c r="Y715" i="4"/>
  <c r="Z716" i="4"/>
  <c r="AA717" i="4"/>
  <c r="AB718" i="4"/>
  <c r="AC719" i="4"/>
  <c r="AD720" i="4"/>
  <c r="AE721" i="4"/>
  <c r="T722" i="4"/>
  <c r="U723" i="4"/>
  <c r="V724" i="4"/>
  <c r="W725" i="4"/>
  <c r="X726" i="4"/>
  <c r="Y727" i="4"/>
  <c r="Z728" i="4"/>
  <c r="AA729" i="4"/>
  <c r="AB730" i="4"/>
  <c r="AC731" i="4"/>
  <c r="AD732" i="4"/>
  <c r="AE733" i="4"/>
  <c r="T734" i="4"/>
  <c r="U735" i="4"/>
  <c r="V736" i="4"/>
  <c r="W737" i="4"/>
  <c r="X738" i="4"/>
  <c r="Y739" i="4"/>
  <c r="Z740" i="4"/>
  <c r="AA741" i="4"/>
  <c r="AB742" i="4"/>
  <c r="AC743" i="4"/>
  <c r="AD744" i="4"/>
  <c r="AE745" i="4"/>
  <c r="T746" i="4"/>
  <c r="U747" i="4"/>
  <c r="V748" i="4"/>
  <c r="W749" i="4"/>
  <c r="X750" i="4"/>
  <c r="Y751" i="4"/>
  <c r="Z752" i="4"/>
  <c r="AA753" i="4"/>
  <c r="AB754" i="4"/>
  <c r="AC755" i="4"/>
  <c r="AD756" i="4"/>
  <c r="AE757" i="4"/>
  <c r="T758" i="4"/>
  <c r="U759" i="4"/>
  <c r="V760" i="4"/>
  <c r="W761" i="4"/>
  <c r="X762" i="4"/>
  <c r="Y763" i="4"/>
  <c r="Z764" i="4"/>
  <c r="AA765" i="4"/>
  <c r="AB766" i="4"/>
  <c r="AC767" i="4"/>
  <c r="AD768" i="4"/>
  <c r="AE769" i="4"/>
  <c r="T770" i="4"/>
  <c r="U771" i="4"/>
  <c r="V772" i="4"/>
  <c r="W773" i="4"/>
  <c r="X774" i="4"/>
  <c r="Y775" i="4"/>
  <c r="Z776" i="4"/>
  <c r="AA777" i="4"/>
  <c r="AB778" i="4"/>
  <c r="AC779" i="4"/>
  <c r="AD780" i="4"/>
  <c r="AE781" i="4"/>
  <c r="T782" i="4"/>
  <c r="U783" i="4"/>
  <c r="V784" i="4"/>
  <c r="W785" i="4"/>
  <c r="X786" i="4"/>
  <c r="Y787" i="4"/>
  <c r="Z788" i="4"/>
  <c r="AA789" i="4"/>
  <c r="AB790" i="4"/>
  <c r="AC791" i="4"/>
  <c r="AD792" i="4"/>
  <c r="AE793" i="4"/>
  <c r="T794" i="4"/>
  <c r="U795" i="4"/>
  <c r="V796" i="4"/>
  <c r="W797" i="4"/>
  <c r="X798" i="4"/>
  <c r="Y799" i="4"/>
  <c r="Z800" i="4"/>
  <c r="AA801" i="4"/>
  <c r="AB802" i="4"/>
  <c r="AC803" i="4"/>
  <c r="AD804" i="4"/>
  <c r="AE805" i="4"/>
  <c r="T806" i="4"/>
  <c r="U807" i="4"/>
  <c r="V808" i="4"/>
  <c r="W809" i="4"/>
  <c r="X810" i="4"/>
  <c r="Y811" i="4"/>
  <c r="Z812" i="4"/>
  <c r="AA813" i="4"/>
  <c r="AB814" i="4"/>
  <c r="AC815" i="4"/>
  <c r="AD816" i="4"/>
  <c r="AE817" i="4"/>
  <c r="T818" i="4"/>
  <c r="U819" i="4"/>
  <c r="V820" i="4"/>
  <c r="W821" i="4"/>
  <c r="X822" i="4"/>
  <c r="Y823" i="4"/>
  <c r="Z824" i="4"/>
  <c r="AA825" i="4"/>
  <c r="AB826" i="4"/>
  <c r="AC827" i="4"/>
  <c r="AD828" i="4"/>
  <c r="AE829" i="4"/>
  <c r="T830" i="4"/>
  <c r="U831" i="4"/>
  <c r="V832" i="4"/>
  <c r="W833" i="4"/>
  <c r="X834" i="4"/>
  <c r="Y835" i="4"/>
  <c r="Z836" i="4"/>
  <c r="AA837" i="4"/>
  <c r="AB838" i="4"/>
  <c r="AC839" i="4"/>
  <c r="AD840" i="4"/>
  <c r="AE841" i="4"/>
  <c r="T842" i="4"/>
  <c r="U843" i="4"/>
  <c r="V844" i="4"/>
  <c r="W845" i="4"/>
  <c r="X846" i="4"/>
  <c r="Y847" i="4"/>
  <c r="Z848" i="4"/>
  <c r="AA849" i="4"/>
  <c r="AB850" i="4"/>
  <c r="AC851" i="4"/>
  <c r="AD852" i="4"/>
  <c r="AE853" i="4"/>
  <c r="T854" i="4"/>
  <c r="U855" i="4"/>
  <c r="V856" i="4"/>
  <c r="W857" i="4"/>
  <c r="X858" i="4"/>
  <c r="Y859" i="4"/>
  <c r="Z860" i="4"/>
  <c r="AA861" i="4"/>
  <c r="AB862" i="4"/>
  <c r="AC863" i="4"/>
  <c r="AD864" i="4"/>
  <c r="AE865" i="4"/>
  <c r="T866" i="4"/>
  <c r="U867" i="4"/>
  <c r="V868" i="4"/>
  <c r="W869" i="4"/>
  <c r="X870" i="4"/>
  <c r="Y871" i="4"/>
  <c r="Z872" i="4"/>
  <c r="AA873" i="4"/>
  <c r="AB874" i="4"/>
  <c r="AC875" i="4"/>
  <c r="AD876" i="4"/>
  <c r="AE877" i="4"/>
  <c r="T878" i="4"/>
  <c r="U879" i="4"/>
  <c r="V880" i="4"/>
  <c r="W881" i="4"/>
  <c r="X882" i="4"/>
  <c r="Y883" i="4"/>
  <c r="Z884" i="4"/>
  <c r="AA885" i="4"/>
  <c r="AB886" i="4"/>
  <c r="AC887" i="4"/>
  <c r="AD888" i="4"/>
  <c r="AE889" i="4"/>
  <c r="T890" i="4"/>
  <c r="U891" i="4"/>
  <c r="V892" i="4"/>
  <c r="W893" i="4"/>
  <c r="X894" i="4"/>
  <c r="Y895" i="4"/>
  <c r="Z896" i="4"/>
  <c r="AA897" i="4"/>
  <c r="AB898" i="4"/>
  <c r="AC899" i="4"/>
  <c r="AD900" i="4"/>
  <c r="AE901" i="4"/>
  <c r="T902" i="4"/>
  <c r="U903" i="4"/>
  <c r="V904" i="4"/>
  <c r="W905" i="4"/>
  <c r="X906" i="4"/>
  <c r="Y907" i="4"/>
  <c r="Z908" i="4"/>
  <c r="AA909" i="4"/>
  <c r="AB910" i="4"/>
  <c r="AC911" i="4"/>
  <c r="AD912" i="4"/>
  <c r="AE913" i="4"/>
  <c r="T914" i="4"/>
  <c r="U915" i="4"/>
  <c r="V916" i="4"/>
  <c r="W917" i="4"/>
  <c r="X918" i="4"/>
  <c r="Y919" i="4"/>
  <c r="Z920" i="4"/>
  <c r="AA921" i="4"/>
  <c r="AB922" i="4"/>
  <c r="AC923" i="4"/>
  <c r="AD924" i="4"/>
  <c r="AE925" i="4"/>
  <c r="T926" i="4"/>
  <c r="U927" i="4"/>
  <c r="V928" i="4"/>
  <c r="W929" i="4"/>
  <c r="X930" i="4"/>
  <c r="Y931" i="4"/>
  <c r="Z932" i="4"/>
  <c r="AA933" i="4"/>
  <c r="AB934" i="4"/>
  <c r="AC935" i="4"/>
  <c r="AD936" i="4"/>
  <c r="AE937" i="4"/>
  <c r="T938" i="4"/>
  <c r="U939" i="4"/>
  <c r="V940" i="4"/>
  <c r="W941" i="4"/>
  <c r="X942" i="4"/>
  <c r="Y943" i="4"/>
  <c r="Z944" i="4"/>
  <c r="AA945" i="4"/>
  <c r="AB946" i="4"/>
  <c r="AC947" i="4"/>
  <c r="AD948" i="4"/>
  <c r="AE949" i="4"/>
  <c r="T950" i="4"/>
  <c r="U951" i="4"/>
  <c r="V952" i="4"/>
  <c r="W953" i="4"/>
  <c r="X954" i="4"/>
  <c r="Y955" i="4"/>
  <c r="Z956" i="4"/>
  <c r="AA957" i="4"/>
  <c r="AB958" i="4"/>
  <c r="AC959" i="4"/>
  <c r="AD960" i="4"/>
  <c r="AE961" i="4"/>
  <c r="T962" i="4"/>
  <c r="U963" i="4"/>
  <c r="V964" i="4"/>
  <c r="W965" i="4"/>
  <c r="X966" i="4"/>
  <c r="Y967" i="4"/>
  <c r="Z968" i="4"/>
  <c r="AA969" i="4"/>
  <c r="AB970" i="4"/>
  <c r="AC971" i="4"/>
  <c r="AD972" i="4"/>
  <c r="AE973" i="4"/>
  <c r="T974" i="4"/>
  <c r="U975" i="4"/>
  <c r="V976" i="4"/>
  <c r="W977" i="4"/>
  <c r="X978" i="4"/>
  <c r="Y979" i="4"/>
  <c r="Z980" i="4"/>
  <c r="AA981" i="4"/>
  <c r="AB982" i="4"/>
  <c r="AC983" i="4"/>
  <c r="AD984" i="4"/>
  <c r="AE985" i="4"/>
  <c r="T986" i="4"/>
  <c r="U987" i="4"/>
  <c r="V988" i="4"/>
  <c r="W989" i="4"/>
  <c r="X990" i="4"/>
  <c r="Y991" i="4"/>
  <c r="Z992" i="4"/>
  <c r="AA993" i="4"/>
  <c r="AB994" i="4"/>
  <c r="AC995" i="4"/>
  <c r="AD996" i="4"/>
  <c r="AE997" i="4"/>
  <c r="T998" i="4"/>
  <c r="U999" i="4"/>
  <c r="V1000" i="4"/>
  <c r="W1001" i="4"/>
  <c r="X1002" i="4"/>
  <c r="Y1003" i="4"/>
  <c r="Z1004" i="4"/>
  <c r="AA1005" i="4"/>
  <c r="AB1006" i="4"/>
  <c r="AC1007" i="4"/>
  <c r="AD1008" i="4"/>
  <c r="AE1009" i="4"/>
  <c r="T1010" i="4"/>
  <c r="U1011" i="4"/>
  <c r="V1012" i="4"/>
  <c r="W1013" i="4"/>
  <c r="X1014" i="4"/>
  <c r="Y1015" i="4"/>
  <c r="Z1016" i="4"/>
  <c r="AA1017" i="4"/>
  <c r="AB1018" i="4"/>
  <c r="AC1019" i="4"/>
  <c r="AD1020" i="4"/>
  <c r="AE1021" i="4"/>
  <c r="T1022" i="4"/>
  <c r="U1023" i="4"/>
  <c r="V1024" i="4"/>
  <c r="W1025" i="4"/>
  <c r="X1026" i="4"/>
  <c r="Y1027" i="4"/>
  <c r="Z1028" i="4"/>
  <c r="AA1029" i="4"/>
  <c r="AB1030" i="4"/>
  <c r="AC1031" i="4"/>
  <c r="AD1032" i="4"/>
  <c r="AE1033" i="4"/>
  <c r="T1034" i="4"/>
  <c r="U1035" i="4"/>
  <c r="V1036" i="4"/>
  <c r="W1037" i="4"/>
  <c r="X1038" i="4"/>
  <c r="Y1039" i="4"/>
  <c r="Z1040" i="4"/>
  <c r="AA1041" i="4"/>
  <c r="AB1042" i="4"/>
  <c r="AC1043" i="4"/>
  <c r="AD1044" i="4"/>
  <c r="AE1045" i="4"/>
  <c r="T1046" i="4"/>
  <c r="U1047" i="4"/>
  <c r="V1048" i="4"/>
  <c r="W1049" i="4"/>
  <c r="X1050" i="4"/>
  <c r="Y1051" i="4"/>
  <c r="Z1052" i="4"/>
  <c r="AA1053" i="4"/>
  <c r="AB1054" i="4"/>
  <c r="AC1055" i="4"/>
  <c r="AD1056" i="4"/>
  <c r="AE1057" i="4"/>
  <c r="T1058" i="4"/>
  <c r="U1059" i="4"/>
  <c r="V1060" i="4"/>
  <c r="W1061" i="4"/>
  <c r="X1062" i="4"/>
  <c r="Y1063" i="4"/>
  <c r="Z1064" i="4"/>
  <c r="AA1065" i="4"/>
  <c r="AB1066" i="4"/>
  <c r="AC1067" i="4"/>
  <c r="AD1068" i="4"/>
  <c r="AE1069" i="4"/>
  <c r="T1070" i="4"/>
  <c r="U1071" i="4"/>
  <c r="V1072" i="4"/>
  <c r="W1073" i="4"/>
  <c r="X1074" i="4"/>
  <c r="Y1075" i="4"/>
  <c r="Z1076" i="4"/>
  <c r="AA1077" i="4"/>
  <c r="AB1078" i="4"/>
  <c r="AC1079" i="4"/>
  <c r="AD1080" i="4"/>
  <c r="AE1081" i="4"/>
  <c r="T1082" i="4"/>
  <c r="U1083" i="4"/>
  <c r="V1084" i="4"/>
  <c r="W1085" i="4"/>
  <c r="X1086" i="4"/>
  <c r="Y1087" i="4"/>
  <c r="Z1088" i="4"/>
  <c r="AA1089" i="4"/>
  <c r="AB1090" i="4"/>
  <c r="AC1091" i="4"/>
  <c r="AD1092" i="4"/>
  <c r="AE1093" i="4"/>
  <c r="T1094" i="4"/>
  <c r="U1095" i="4"/>
  <c r="V1096" i="4"/>
  <c r="W1097" i="4"/>
  <c r="X1098" i="4"/>
  <c r="Y1099" i="4"/>
  <c r="Z1100" i="4"/>
  <c r="AA1101" i="4"/>
  <c r="AB1102" i="4"/>
  <c r="AC1103" i="4"/>
  <c r="AD1104" i="4"/>
  <c r="AE1105" i="4"/>
  <c r="T1106" i="4"/>
  <c r="U1107" i="4"/>
  <c r="V1108" i="4"/>
  <c r="W1109" i="4"/>
  <c r="X1110" i="4"/>
  <c r="Y1111" i="4"/>
  <c r="Z1112" i="4"/>
  <c r="AA1113" i="4"/>
  <c r="AB1114" i="4"/>
  <c r="AC1115" i="4"/>
  <c r="AD1116" i="4"/>
  <c r="AE1117" i="4"/>
  <c r="T1118" i="4"/>
  <c r="U1119" i="4"/>
  <c r="V1120" i="4"/>
  <c r="W1121" i="4"/>
  <c r="X1122" i="4"/>
  <c r="Y1123" i="4"/>
  <c r="Z1124" i="4"/>
  <c r="AA1125" i="4"/>
  <c r="AB1126" i="4"/>
  <c r="AC1127" i="4"/>
  <c r="AD1128" i="4"/>
  <c r="AE1129" i="4"/>
  <c r="T1130" i="4"/>
  <c r="U1131" i="4"/>
  <c r="V1132" i="4"/>
  <c r="W1133" i="4"/>
  <c r="X1134" i="4"/>
  <c r="Y1135" i="4"/>
  <c r="Z1136" i="4"/>
  <c r="AA1137" i="4"/>
  <c r="AB1138" i="4"/>
  <c r="AC1139" i="4"/>
  <c r="AD1140" i="4"/>
  <c r="AE1141" i="4"/>
  <c r="T1142" i="4"/>
  <c r="U1143" i="4"/>
  <c r="V1144" i="4"/>
  <c r="W1145" i="4"/>
  <c r="X1146" i="4"/>
  <c r="Y1147" i="4"/>
  <c r="Z1148" i="4"/>
  <c r="AA1149" i="4"/>
  <c r="AB1150" i="4"/>
  <c r="AC1151" i="4"/>
  <c r="AD1152" i="4"/>
  <c r="AE1153" i="4"/>
  <c r="T1154" i="4"/>
  <c r="U1155" i="4"/>
  <c r="V1156" i="4"/>
  <c r="W1157" i="4"/>
  <c r="X1158" i="4"/>
  <c r="Y1159" i="4"/>
  <c r="Z1160" i="4"/>
  <c r="AA1161" i="4"/>
  <c r="AB1162" i="4"/>
  <c r="AC1163" i="4"/>
  <c r="AD1164" i="4"/>
  <c r="AE1165" i="4"/>
  <c r="T1166" i="4"/>
  <c r="U1167" i="4"/>
  <c r="V1168" i="4"/>
  <c r="W1169" i="4"/>
  <c r="X1170" i="4"/>
  <c r="Y1171" i="4"/>
  <c r="Z1172" i="4"/>
  <c r="AA1173" i="4"/>
  <c r="AB1174" i="4"/>
  <c r="AC1175" i="4"/>
  <c r="AD1176" i="4"/>
  <c r="AE1177" i="4"/>
  <c r="T1178" i="4"/>
  <c r="U1179" i="4"/>
  <c r="V1180" i="4"/>
  <c r="W1181" i="4"/>
  <c r="X1182" i="4"/>
  <c r="Y1183" i="4"/>
  <c r="Z1184" i="4"/>
  <c r="AA1185" i="4"/>
  <c r="AB1186" i="4"/>
  <c r="AC1187" i="4"/>
  <c r="AD1188" i="4"/>
  <c r="AE1189" i="4"/>
  <c r="T1190" i="4"/>
  <c r="U1191" i="4"/>
  <c r="V1192" i="4"/>
  <c r="W1193" i="4"/>
  <c r="X1194" i="4"/>
  <c r="Y1195" i="4"/>
  <c r="Z1196" i="4"/>
  <c r="AA1197" i="4"/>
  <c r="AB1198" i="4"/>
  <c r="AC1199" i="4"/>
  <c r="AD1200" i="4"/>
  <c r="AE1201" i="4"/>
  <c r="T1202" i="4"/>
  <c r="U1203" i="4"/>
  <c r="V1204" i="4"/>
  <c r="W1205" i="4"/>
  <c r="X1206" i="4"/>
  <c r="Y1207" i="4"/>
  <c r="Z1208" i="4"/>
  <c r="AA1209" i="4"/>
  <c r="AB1210" i="4"/>
  <c r="AC1211" i="4"/>
  <c r="AD1212" i="4"/>
  <c r="AE1213" i="4"/>
  <c r="T1214" i="4"/>
  <c r="U1215" i="4"/>
  <c r="V1216" i="4"/>
  <c r="W1217" i="4"/>
  <c r="X1218" i="4"/>
  <c r="Y1219" i="4"/>
  <c r="Z1220" i="4"/>
  <c r="AA1221" i="4"/>
  <c r="AB1222" i="4"/>
  <c r="AC1223" i="4"/>
  <c r="AD1224" i="4"/>
  <c r="AE1225" i="4"/>
  <c r="T1226" i="4"/>
  <c r="U1227" i="4"/>
  <c r="V1228" i="4"/>
  <c r="W1229" i="4"/>
  <c r="X1230" i="4"/>
  <c r="Y1231" i="4"/>
  <c r="Z1232" i="4"/>
  <c r="AA1233" i="4"/>
  <c r="AB1234" i="4"/>
  <c r="AC1235" i="4"/>
  <c r="AD1236" i="4"/>
  <c r="AE1237" i="4"/>
  <c r="T1238" i="4"/>
  <c r="U1239" i="4"/>
  <c r="V1240" i="4"/>
  <c r="W1241" i="4"/>
  <c r="X1242" i="4"/>
  <c r="Y1243" i="4"/>
  <c r="Z1244" i="4"/>
  <c r="AA1245" i="4"/>
  <c r="AB1246" i="4"/>
  <c r="AC1247" i="4"/>
  <c r="AD1248" i="4"/>
  <c r="AE1249" i="4"/>
  <c r="T1250" i="4"/>
  <c r="U1251" i="4"/>
  <c r="V1252" i="4"/>
  <c r="W1253" i="4"/>
  <c r="X1254" i="4"/>
  <c r="Y1255" i="4"/>
  <c r="Z1256" i="4"/>
  <c r="AA1257" i="4"/>
  <c r="AB1258" i="4"/>
  <c r="AC1259" i="4"/>
  <c r="AD1260" i="4"/>
  <c r="AE1261" i="4"/>
  <c r="T1262" i="4"/>
  <c r="U1263" i="4"/>
  <c r="V1264" i="4"/>
  <c r="W1265" i="4"/>
  <c r="X1266" i="4"/>
  <c r="Y1267" i="4"/>
  <c r="Z1268" i="4"/>
  <c r="AA1269" i="4"/>
  <c r="AB1270" i="4"/>
  <c r="AC1271" i="4"/>
  <c r="AD1272" i="4"/>
  <c r="AE1273" i="4"/>
  <c r="T1274" i="4"/>
  <c r="U1275" i="4"/>
  <c r="V1276" i="4"/>
  <c r="W1277" i="4"/>
  <c r="X1278" i="4"/>
  <c r="Y1279" i="4"/>
  <c r="Z1280" i="4"/>
  <c r="AA1281" i="4"/>
  <c r="AB1282" i="4"/>
  <c r="AC1283" i="4"/>
  <c r="AD1284" i="4"/>
  <c r="AE1285" i="4"/>
  <c r="T1286" i="4"/>
  <c r="U1287" i="4"/>
  <c r="V1288" i="4"/>
  <c r="W1289" i="4"/>
  <c r="X1290" i="4"/>
  <c r="Y1291" i="4"/>
  <c r="Z1292" i="4"/>
  <c r="AA1293" i="4"/>
  <c r="AB1294" i="4"/>
  <c r="AC1295" i="4"/>
  <c r="AD1296" i="4"/>
  <c r="AE1297" i="4"/>
  <c r="T1298" i="4"/>
  <c r="U1299" i="4"/>
  <c r="V1300" i="4"/>
  <c r="W1301" i="4"/>
  <c r="X1302" i="4"/>
  <c r="Y1303" i="4"/>
  <c r="Z1304" i="4"/>
  <c r="AA1305" i="4"/>
  <c r="AB1306" i="4"/>
  <c r="AC1307" i="4"/>
  <c r="AD1308" i="4"/>
  <c r="AE1309" i="4"/>
  <c r="T1310" i="4"/>
  <c r="U1311" i="4"/>
  <c r="V1312" i="4"/>
  <c r="W1313" i="4"/>
  <c r="X1314" i="4"/>
  <c r="Y1315" i="4"/>
  <c r="Z1316" i="4"/>
  <c r="AA1317" i="4"/>
  <c r="AB1318" i="4"/>
  <c r="AC1319" i="4"/>
  <c r="AD1320" i="4"/>
  <c r="AE1321" i="4"/>
  <c r="T1322" i="4"/>
  <c r="U1323" i="4"/>
  <c r="V1324" i="4"/>
  <c r="W1325" i="4"/>
  <c r="X1326" i="4"/>
  <c r="Y1327" i="4"/>
  <c r="Z1328" i="4"/>
  <c r="AA1329" i="4"/>
  <c r="AB1330" i="4"/>
  <c r="AC1331" i="4"/>
  <c r="AD1332" i="4"/>
  <c r="AE1333" i="4"/>
  <c r="T1334" i="4"/>
  <c r="U1335" i="4"/>
  <c r="V1336" i="4"/>
  <c r="W1337" i="4"/>
  <c r="X1338" i="4"/>
  <c r="Y1339" i="4"/>
  <c r="Z1340" i="4"/>
  <c r="AA1341" i="4"/>
  <c r="AB1342" i="4"/>
  <c r="AC1343" i="4"/>
  <c r="AD1344" i="4"/>
  <c r="AE1345" i="4"/>
  <c r="T1346" i="4"/>
  <c r="U1347" i="4"/>
  <c r="V1348" i="4"/>
  <c r="W1349" i="4"/>
  <c r="X1350" i="4"/>
  <c r="Y1351" i="4"/>
  <c r="Z1352" i="4"/>
  <c r="AA1353" i="4"/>
  <c r="AB1354" i="4"/>
  <c r="AC1355" i="4"/>
  <c r="AD1356" i="4"/>
  <c r="AE1357" i="4"/>
  <c r="T1358" i="4"/>
  <c r="U1359" i="4"/>
  <c r="V1360" i="4"/>
  <c r="W1361" i="4"/>
  <c r="X1362" i="4"/>
  <c r="Y1363" i="4"/>
  <c r="Z1364" i="4"/>
  <c r="AA1365" i="4"/>
  <c r="AB1366" i="4"/>
  <c r="AC1367" i="4"/>
  <c r="AD1368" i="4"/>
  <c r="AE1369" i="4"/>
  <c r="T1370" i="4"/>
  <c r="U1371" i="4"/>
  <c r="V1372" i="4"/>
  <c r="W1373" i="4"/>
  <c r="X1374" i="4"/>
  <c r="Y1375" i="4"/>
  <c r="Z1376" i="4"/>
  <c r="AA1377" i="4"/>
  <c r="AB1378" i="4"/>
  <c r="AC1379" i="4"/>
  <c r="AD1380" i="4"/>
  <c r="AE1381" i="4"/>
  <c r="T1382" i="4"/>
  <c r="U1383" i="4"/>
  <c r="V1384" i="4"/>
  <c r="W1385" i="4"/>
  <c r="X1386" i="4"/>
  <c r="Y1387" i="4"/>
  <c r="Z1388" i="4"/>
  <c r="AA1389" i="4"/>
  <c r="AB1390" i="4"/>
  <c r="AC1391" i="4"/>
  <c r="AD1392" i="4"/>
  <c r="AE1393" i="4"/>
  <c r="T1394" i="4"/>
  <c r="U1395" i="4"/>
  <c r="V1396" i="4"/>
  <c r="W1397" i="4"/>
  <c r="X1398" i="4"/>
  <c r="Y1399" i="4"/>
  <c r="Z1400" i="4"/>
  <c r="AA1401" i="4"/>
  <c r="AB1402" i="4"/>
  <c r="AC1403" i="4"/>
  <c r="AD1404" i="4"/>
  <c r="AE1405" i="4"/>
  <c r="T1406" i="4"/>
  <c r="U1407" i="4"/>
  <c r="V1408" i="4"/>
  <c r="W1409" i="4"/>
  <c r="X1410" i="4"/>
  <c r="Y1411" i="4"/>
  <c r="Z1412" i="4"/>
  <c r="AA1413" i="4"/>
  <c r="AB1414" i="4"/>
  <c r="AC1415" i="4"/>
  <c r="AD1416" i="4"/>
  <c r="AE1417" i="4"/>
  <c r="T1418" i="4"/>
  <c r="U1419" i="4"/>
  <c r="V1420" i="4"/>
  <c r="W1421" i="4"/>
  <c r="X1422" i="4"/>
  <c r="Y1423" i="4"/>
  <c r="Z1424" i="4"/>
  <c r="AA1425" i="4"/>
  <c r="AB1426" i="4"/>
  <c r="AC1427" i="4"/>
  <c r="AD1428" i="4"/>
  <c r="AE1429" i="4"/>
  <c r="T1430" i="4"/>
  <c r="U1431" i="4"/>
  <c r="V1432" i="4"/>
  <c r="W1433" i="4"/>
  <c r="X1434" i="4"/>
  <c r="Y1435" i="4"/>
  <c r="Z1436" i="4"/>
  <c r="AA1437" i="4"/>
  <c r="AB1438" i="4"/>
  <c r="AC1439" i="4"/>
  <c r="AD1440" i="4"/>
  <c r="AE1441" i="4"/>
  <c r="T1442" i="4"/>
  <c r="U1443" i="4"/>
  <c r="V1444" i="4"/>
  <c r="W1445" i="4"/>
  <c r="X1446" i="4"/>
  <c r="Y1447" i="4"/>
  <c r="Z1448" i="4"/>
  <c r="AA1449" i="4"/>
  <c r="AB1450" i="4"/>
  <c r="AC1451" i="4"/>
  <c r="AD1452" i="4"/>
  <c r="AE1453" i="4"/>
  <c r="T1454" i="4"/>
  <c r="U1455" i="4"/>
  <c r="V1456" i="4"/>
  <c r="W1457" i="4"/>
  <c r="X1458" i="4"/>
  <c r="Y1459" i="4"/>
  <c r="Z1460" i="4"/>
  <c r="AA1461" i="4"/>
  <c r="AB1462" i="4"/>
  <c r="AC1463" i="4"/>
  <c r="AD1464" i="4"/>
  <c r="AE1465" i="4"/>
  <c r="T1466" i="4"/>
  <c r="U1467" i="4"/>
  <c r="V1468" i="4"/>
  <c r="W1469" i="4"/>
  <c r="X1470" i="4"/>
  <c r="Y1471" i="4"/>
  <c r="Z1472" i="4"/>
  <c r="AA1473" i="4"/>
  <c r="AB1474" i="4"/>
  <c r="AC1475" i="4"/>
  <c r="AD1476" i="4"/>
  <c r="AE1477" i="4"/>
  <c r="T1478" i="4"/>
  <c r="U1479" i="4"/>
  <c r="V1480" i="4"/>
  <c r="W1481" i="4"/>
  <c r="X1482" i="4"/>
  <c r="Y1483" i="4"/>
  <c r="Z1484" i="4"/>
  <c r="AA1485" i="4"/>
  <c r="AB1486" i="4"/>
  <c r="AC1487" i="4"/>
  <c r="AD1488" i="4"/>
  <c r="AE1489" i="4"/>
  <c r="T1490" i="4"/>
  <c r="U1491" i="4"/>
  <c r="V1492" i="4"/>
  <c r="W1493" i="4"/>
  <c r="X1494" i="4"/>
  <c r="Y1495" i="4"/>
  <c r="Z1496" i="4"/>
  <c r="AA1497" i="4"/>
  <c r="AB1498" i="4"/>
  <c r="AC1499" i="4"/>
  <c r="AD1500" i="4"/>
  <c r="AE1501" i="4"/>
  <c r="T1502" i="4"/>
  <c r="U1503" i="4"/>
  <c r="V1504" i="4"/>
  <c r="W1505" i="4"/>
  <c r="X1506" i="4"/>
  <c r="Y1507" i="4"/>
  <c r="Z1508" i="4"/>
  <c r="AA1509" i="4"/>
  <c r="AB1510" i="4"/>
  <c r="AC1511" i="4"/>
  <c r="AD1512" i="4"/>
  <c r="AE1513" i="4"/>
  <c r="T1514" i="4"/>
  <c r="U1515" i="4"/>
  <c r="V1516" i="4"/>
  <c r="W1517" i="4"/>
  <c r="X1518" i="4"/>
  <c r="Y1519" i="4"/>
  <c r="Z1520" i="4"/>
  <c r="AA1521" i="4"/>
  <c r="AB1522" i="4"/>
  <c r="AC1523" i="4"/>
  <c r="AD1524" i="4"/>
  <c r="AE1525" i="4"/>
  <c r="T1526" i="4"/>
  <c r="U1527" i="4"/>
  <c r="V1528" i="4"/>
  <c r="W1529" i="4"/>
  <c r="X1530" i="4"/>
  <c r="Y1531" i="4"/>
  <c r="Z1532" i="4"/>
  <c r="AA1533" i="4"/>
  <c r="AB1534" i="4"/>
  <c r="AC1535" i="4"/>
  <c r="AD1536" i="4"/>
  <c r="AE1537" i="4"/>
  <c r="T1538" i="4"/>
  <c r="U1539" i="4"/>
  <c r="V1540" i="4"/>
  <c r="W1541" i="4"/>
  <c r="X1542" i="4"/>
  <c r="Y1543" i="4"/>
  <c r="Z1544" i="4"/>
  <c r="AA1545" i="4"/>
  <c r="AB1546" i="4"/>
  <c r="AC1547" i="4"/>
  <c r="AD1548" i="4"/>
  <c r="AE1549" i="4"/>
  <c r="T1550" i="4"/>
  <c r="U1551" i="4"/>
  <c r="V1552" i="4"/>
  <c r="W1553" i="4"/>
  <c r="X1554" i="4"/>
  <c r="Y1555" i="4"/>
  <c r="Z1556" i="4"/>
  <c r="AA1557" i="4"/>
  <c r="AB1558" i="4"/>
  <c r="AC1559" i="4"/>
  <c r="AD1560" i="4"/>
  <c r="AE1561" i="4"/>
  <c r="T1562" i="4"/>
  <c r="U1563" i="4"/>
  <c r="V1564" i="4"/>
  <c r="W1565" i="4"/>
  <c r="X1566" i="4"/>
  <c r="Y1567" i="4"/>
  <c r="Z1568" i="4"/>
  <c r="AA1569" i="4"/>
  <c r="AB1570" i="4"/>
  <c r="AC1571" i="4"/>
  <c r="AD1572" i="4"/>
  <c r="AE1573" i="4"/>
  <c r="T1574" i="4"/>
  <c r="U1575" i="4"/>
  <c r="V1576" i="4"/>
  <c r="W1577" i="4"/>
  <c r="X1578" i="4"/>
  <c r="Y1579" i="4"/>
  <c r="Z1580" i="4"/>
  <c r="AA1581" i="4"/>
  <c r="AB1582" i="4"/>
  <c r="AC1583" i="4"/>
  <c r="AD1584" i="4"/>
  <c r="AE1585" i="4"/>
  <c r="T1586" i="4"/>
  <c r="U1587" i="4"/>
  <c r="V1588" i="4"/>
  <c r="W1589" i="4"/>
  <c r="X1590" i="4"/>
  <c r="Y1591" i="4"/>
  <c r="Z1592" i="4"/>
  <c r="AA1593" i="4"/>
  <c r="AB1594" i="4"/>
  <c r="AC1595" i="4"/>
  <c r="AD1596" i="4"/>
  <c r="AE1597" i="4"/>
  <c r="T1598" i="4"/>
  <c r="U1599" i="4"/>
  <c r="V1600" i="4"/>
  <c r="W1601" i="4"/>
  <c r="X1602" i="4"/>
  <c r="Y1603" i="4"/>
  <c r="Z1604" i="4"/>
  <c r="AA1605" i="4"/>
  <c r="AB1606" i="4"/>
  <c r="AC1607" i="4"/>
  <c r="AD1608" i="4"/>
  <c r="AE1609" i="4"/>
  <c r="T1610" i="4"/>
  <c r="U1611" i="4"/>
  <c r="V1612" i="4"/>
  <c r="W1613" i="4"/>
  <c r="X1614" i="4"/>
  <c r="Y1615" i="4"/>
  <c r="Z1616" i="4"/>
  <c r="AA1617" i="4"/>
  <c r="AB1618" i="4"/>
  <c r="AC1619" i="4"/>
  <c r="AD1620" i="4"/>
  <c r="AE1621" i="4"/>
  <c r="T1622" i="4"/>
  <c r="U1623" i="4"/>
  <c r="V1624" i="4"/>
  <c r="W1625" i="4"/>
  <c r="X1626" i="4"/>
  <c r="Y1627" i="4"/>
  <c r="Z1628" i="4"/>
  <c r="AA1629" i="4"/>
  <c r="AB1630" i="4"/>
  <c r="AC1631" i="4"/>
  <c r="AD1632" i="4"/>
  <c r="AE1633" i="4"/>
  <c r="T1634" i="4"/>
  <c r="U1635" i="4"/>
  <c r="V1636" i="4"/>
  <c r="W1637" i="4"/>
  <c r="X1638" i="4"/>
  <c r="Y1639" i="4"/>
  <c r="Z1640" i="4"/>
  <c r="AA1641" i="4"/>
  <c r="AB1642" i="4"/>
  <c r="AC1643" i="4"/>
  <c r="AD1644" i="4"/>
  <c r="AE1645" i="4"/>
  <c r="T1646" i="4"/>
  <c r="U1647" i="4"/>
  <c r="V1648" i="4"/>
  <c r="W1649" i="4"/>
  <c r="X1650" i="4"/>
  <c r="Y1651" i="4"/>
  <c r="Z1652" i="4"/>
  <c r="AA1653" i="4"/>
  <c r="AB1654" i="4"/>
  <c r="AC1655" i="4"/>
  <c r="AD1656" i="4"/>
  <c r="AE1657" i="4"/>
  <c r="T1658" i="4"/>
  <c r="U1659" i="4"/>
  <c r="V1660" i="4"/>
  <c r="W1661" i="4"/>
  <c r="X1662" i="4"/>
  <c r="Y1663" i="4"/>
  <c r="Z1664" i="4"/>
  <c r="AA1665" i="4"/>
  <c r="AB1666" i="4"/>
  <c r="AC1667" i="4"/>
  <c r="AD1668" i="4"/>
  <c r="AE1669" i="4"/>
  <c r="T1670" i="4"/>
  <c r="U1671" i="4"/>
  <c r="V1672" i="4"/>
  <c r="W1673" i="4"/>
  <c r="X1674" i="4"/>
  <c r="Y1675" i="4"/>
  <c r="Z1676" i="4"/>
  <c r="AA1677" i="4"/>
  <c r="AB1678" i="4"/>
  <c r="AC1679" i="4"/>
  <c r="AD1680" i="4"/>
  <c r="AE1681" i="4"/>
  <c r="T1682" i="4"/>
  <c r="U1683" i="4"/>
  <c r="V1684" i="4"/>
  <c r="W1685" i="4"/>
  <c r="X1686" i="4"/>
  <c r="Y1687" i="4"/>
  <c r="Z1688" i="4"/>
  <c r="AA1689" i="4"/>
  <c r="AB1690" i="4"/>
  <c r="AC1691" i="4"/>
  <c r="AD1692" i="4"/>
  <c r="AE1693" i="4"/>
  <c r="T1694" i="4"/>
  <c r="U1695" i="4"/>
  <c r="V1696" i="4"/>
  <c r="W1697" i="4"/>
  <c r="X1698" i="4"/>
  <c r="Y1699" i="4"/>
  <c r="Z1700" i="4"/>
  <c r="AA1701" i="4"/>
  <c r="AB1702" i="4"/>
  <c r="AC1703" i="4"/>
  <c r="AD1704" i="4"/>
  <c r="AE1705" i="4"/>
  <c r="T1706" i="4"/>
  <c r="U1707" i="4"/>
  <c r="V1708" i="4"/>
  <c r="W1709" i="4"/>
  <c r="X1710" i="4"/>
  <c r="Y1711" i="4"/>
  <c r="Z1712" i="4"/>
  <c r="AA1713" i="4"/>
  <c r="AB1714" i="4"/>
  <c r="AC1715" i="4"/>
  <c r="AD1716" i="4"/>
  <c r="AE1717" i="4"/>
  <c r="T1718" i="4"/>
  <c r="U1719" i="4"/>
  <c r="V1720" i="4"/>
  <c r="W1721" i="4"/>
  <c r="X1722" i="4"/>
  <c r="Y1723" i="4"/>
  <c r="Z1724" i="4"/>
  <c r="AA1725" i="4"/>
  <c r="AB1726" i="4"/>
  <c r="AC1727" i="4"/>
  <c r="AD1728" i="4"/>
  <c r="AE1729" i="4"/>
  <c r="T1730" i="4"/>
  <c r="U1731" i="4"/>
  <c r="V1732" i="4"/>
  <c r="W1733" i="4"/>
  <c r="X1734" i="4"/>
  <c r="Y1735" i="4"/>
  <c r="Z1736" i="4"/>
  <c r="AA1737" i="4"/>
  <c r="AB1738" i="4"/>
  <c r="AC1739" i="4"/>
  <c r="AD1740" i="4"/>
  <c r="AE1741" i="4"/>
  <c r="T1742" i="4"/>
  <c r="U1743" i="4"/>
  <c r="V1744" i="4"/>
  <c r="W1745" i="4"/>
  <c r="X1746" i="4"/>
  <c r="Y1747" i="4"/>
  <c r="Z1748" i="4"/>
  <c r="AA1749" i="4"/>
  <c r="AB1750" i="4"/>
  <c r="AC1751" i="4"/>
  <c r="AD1752" i="4"/>
  <c r="AE1753" i="4"/>
  <c r="T1754" i="4"/>
  <c r="U1755" i="4"/>
  <c r="V1756" i="4"/>
  <c r="W1757" i="4"/>
  <c r="X1758" i="4"/>
  <c r="Y1759" i="4"/>
  <c r="Z1760" i="4"/>
  <c r="AA1761" i="4"/>
  <c r="AB1762" i="4"/>
  <c r="AC1763" i="4"/>
  <c r="AD1764" i="4"/>
  <c r="AE1765" i="4"/>
  <c r="T1766" i="4"/>
  <c r="U1767" i="4"/>
  <c r="V1768" i="4"/>
  <c r="W1769" i="4"/>
  <c r="X1770" i="4"/>
  <c r="Y1771" i="4"/>
  <c r="Z1772" i="4"/>
  <c r="AA1773" i="4"/>
  <c r="AB1774" i="4"/>
  <c r="AC1775" i="4"/>
  <c r="AD1776" i="4"/>
  <c r="AE1777" i="4"/>
  <c r="T1778" i="4"/>
  <c r="U1779" i="4"/>
  <c r="V1780" i="4"/>
  <c r="W1781" i="4"/>
  <c r="X1782" i="4"/>
  <c r="Y1783" i="4"/>
  <c r="Z1784" i="4"/>
  <c r="AA1785" i="4"/>
  <c r="AB1786" i="4"/>
  <c r="AC1787" i="4"/>
  <c r="AD1788" i="4"/>
  <c r="AE1789" i="4"/>
  <c r="T1790" i="4"/>
  <c r="U1791" i="4"/>
  <c r="V1792" i="4"/>
  <c r="W1793" i="4"/>
  <c r="X1794" i="4"/>
  <c r="Y1795" i="4"/>
  <c r="Z1796" i="4"/>
  <c r="AA1797" i="4"/>
  <c r="AB1798" i="4"/>
  <c r="AC1799" i="4"/>
  <c r="AD1800" i="4"/>
  <c r="AE1801" i="4"/>
  <c r="T1802" i="4"/>
  <c r="U1803" i="4"/>
  <c r="V1804" i="4"/>
  <c r="W1805" i="4"/>
  <c r="X1806" i="4"/>
  <c r="Y1807" i="4"/>
  <c r="Z1808" i="4"/>
  <c r="AA1809" i="4"/>
  <c r="AB1810" i="4"/>
  <c r="AC1811" i="4"/>
  <c r="AD1812" i="4"/>
  <c r="AE1813" i="4"/>
  <c r="T1814" i="4"/>
  <c r="U1815" i="4"/>
  <c r="V1816" i="4"/>
  <c r="W1817" i="4"/>
  <c r="X1818" i="4"/>
  <c r="Y1819" i="4"/>
  <c r="Z1820" i="4"/>
  <c r="AA1821" i="4"/>
  <c r="AB1822" i="4"/>
  <c r="AC1823" i="4"/>
  <c r="AD1824" i="4"/>
  <c r="AE1825" i="4"/>
  <c r="T1826" i="4"/>
  <c r="U1827" i="4"/>
  <c r="V1828" i="4"/>
  <c r="W1829" i="4"/>
  <c r="X1830" i="4"/>
  <c r="Y1831" i="4"/>
  <c r="Z1832" i="4"/>
  <c r="AA1833" i="4"/>
  <c r="AB1834" i="4"/>
  <c r="AC1835" i="4"/>
  <c r="AD1836" i="4"/>
  <c r="AE1837" i="4"/>
  <c r="T1838" i="4"/>
  <c r="U1839" i="4"/>
  <c r="V1840" i="4"/>
  <c r="W1841" i="4"/>
  <c r="X1842" i="4"/>
  <c r="Y1843" i="4"/>
  <c r="Z1844" i="4"/>
  <c r="AA1845" i="4"/>
  <c r="AB1846" i="4"/>
  <c r="AC1847" i="4"/>
  <c r="AD1848" i="4"/>
  <c r="AE1849" i="4"/>
  <c r="T1850" i="4"/>
  <c r="U1851" i="4"/>
  <c r="V1852" i="4"/>
  <c r="W1853" i="4"/>
  <c r="X1854" i="4"/>
  <c r="Y1855" i="4"/>
  <c r="Z1856" i="4"/>
  <c r="AA1857" i="4"/>
  <c r="AB1858" i="4"/>
  <c r="AC1859" i="4"/>
  <c r="AD1860" i="4"/>
  <c r="AE1861" i="4"/>
  <c r="T1862" i="4"/>
  <c r="U1863" i="4"/>
  <c r="V1864" i="4"/>
  <c r="W1865" i="4"/>
  <c r="X1866" i="4"/>
  <c r="Y1867" i="4"/>
  <c r="Z1868" i="4"/>
  <c r="AA1869" i="4"/>
  <c r="AB1870" i="4"/>
  <c r="AC1871" i="4"/>
  <c r="AD1872" i="4"/>
  <c r="AE1873" i="4"/>
  <c r="T1874" i="4"/>
  <c r="U1875" i="4"/>
  <c r="V1876" i="4"/>
  <c r="W1877" i="4"/>
  <c r="X1878" i="4"/>
  <c r="Y1879" i="4"/>
  <c r="Z1880" i="4"/>
  <c r="AA1881" i="4"/>
  <c r="AB1882" i="4"/>
  <c r="AC1883" i="4"/>
  <c r="AD1884" i="4"/>
  <c r="AE1885" i="4"/>
  <c r="T1886" i="4"/>
  <c r="U1887" i="4"/>
  <c r="V1888" i="4"/>
  <c r="W1889" i="4"/>
  <c r="X1890" i="4"/>
  <c r="Y1891" i="4"/>
  <c r="Z1892" i="4"/>
  <c r="AA1893" i="4"/>
  <c r="AB1894" i="4"/>
  <c r="AC1895" i="4"/>
  <c r="AD1896" i="4"/>
  <c r="AE1897" i="4"/>
  <c r="T1898" i="4"/>
  <c r="U1899" i="4"/>
  <c r="V1900" i="4"/>
  <c r="W1901" i="4"/>
  <c r="X1902" i="4"/>
  <c r="Y1903" i="4"/>
  <c r="Z1904" i="4"/>
  <c r="AA1905" i="4"/>
  <c r="AB1906" i="4"/>
  <c r="AC1907" i="4"/>
  <c r="AD1908" i="4"/>
  <c r="AE1909" i="4"/>
  <c r="T1910" i="4"/>
  <c r="U1911" i="4"/>
  <c r="V1912" i="4"/>
  <c r="W1913" i="4"/>
  <c r="X1914" i="4"/>
  <c r="Y1915" i="4"/>
  <c r="Z1916" i="4"/>
  <c r="AA1917" i="4"/>
  <c r="AB1918" i="4"/>
  <c r="AC1919" i="4"/>
  <c r="AD1920" i="4"/>
  <c r="AE1921" i="4"/>
  <c r="T1922" i="4"/>
  <c r="U1923" i="4"/>
  <c r="V1924" i="4"/>
  <c r="W1925" i="4"/>
  <c r="X1926" i="4"/>
  <c r="Y1927" i="4"/>
  <c r="Z1928" i="4"/>
  <c r="AA1929" i="4"/>
  <c r="AB1930" i="4"/>
  <c r="AC1931" i="4"/>
  <c r="AD1932" i="4"/>
  <c r="AE1933" i="4"/>
  <c r="T1934" i="4"/>
  <c r="U1935" i="4"/>
  <c r="V1936" i="4"/>
  <c r="W1937" i="4"/>
  <c r="X1938" i="4"/>
  <c r="Y1939" i="4"/>
  <c r="Z1940" i="4"/>
  <c r="AA1941" i="4"/>
  <c r="AB1942" i="4"/>
  <c r="AC1943" i="4"/>
  <c r="AD1944" i="4"/>
  <c r="AE1945" i="4"/>
  <c r="T1946" i="4"/>
  <c r="U1947" i="4"/>
  <c r="V1948" i="4"/>
  <c r="W1949" i="4"/>
  <c r="X1950" i="4"/>
  <c r="Y1951" i="4"/>
  <c r="Z1952" i="4"/>
  <c r="AA1953" i="4"/>
  <c r="AB1954" i="4"/>
  <c r="AC1955" i="4"/>
  <c r="AD1956" i="4"/>
  <c r="AE1957" i="4"/>
  <c r="T1958" i="4"/>
  <c r="U1959" i="4"/>
  <c r="V1960" i="4"/>
  <c r="W1961" i="4"/>
  <c r="X1962" i="4"/>
  <c r="Y1963" i="4"/>
  <c r="Z1964" i="4"/>
  <c r="AA1965" i="4"/>
  <c r="AB1966" i="4"/>
  <c r="AC1967" i="4"/>
  <c r="AD1968" i="4"/>
  <c r="AE1969" i="4"/>
  <c r="T1970" i="4"/>
  <c r="U1971" i="4"/>
  <c r="V1972" i="4"/>
  <c r="W1973" i="4"/>
  <c r="X1974" i="4"/>
  <c r="Y1975" i="4"/>
  <c r="Z1976" i="4"/>
  <c r="AA1977" i="4"/>
  <c r="AB1978" i="4"/>
  <c r="AC1979" i="4"/>
  <c r="AD1980" i="4"/>
  <c r="AE1981" i="4"/>
  <c r="T1982" i="4"/>
  <c r="U1983" i="4"/>
  <c r="V1984" i="4"/>
  <c r="W1985" i="4"/>
  <c r="X1986" i="4"/>
  <c r="Y1987" i="4"/>
  <c r="Z1988" i="4"/>
  <c r="AA1989" i="4"/>
  <c r="AB1990" i="4"/>
  <c r="AC1991" i="4"/>
  <c r="AD1992" i="4"/>
  <c r="AE1993" i="4"/>
  <c r="AU2" i="4" a="1"/>
  <c r="AU2"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CZ1" i="4"/>
  <c r="AW2" i="4" a="1"/>
  <c r="AX2" i="4" a="1"/>
  <c r="AY2" i="4" a="1"/>
  <c r="AZ2" i="4" a="1"/>
  <c r="BA2" i="4" a="1"/>
  <c r="BB2" i="4" a="1"/>
  <c r="BC2" i="4" a="1"/>
  <c r="BD2" i="4" a="1"/>
  <c r="BE2" i="4" a="1"/>
  <c r="BG2" i="4" a="1"/>
  <c r="BH2" i="4" a="1"/>
  <c r="BI2" i="4" a="1"/>
  <c r="BJ2" i="4" a="1"/>
  <c r="BK2" i="4" a="1"/>
  <c r="BL2" i="4" a="1"/>
  <c r="BM2" i="4" a="1"/>
  <c r="BN2" i="4" a="1"/>
  <c r="BO2" i="4" a="1"/>
  <c r="BP2" i="4" a="1"/>
  <c r="BQ2" i="4" a="1"/>
  <c r="BR2" i="4" a="1"/>
  <c r="BS2" i="4" a="1"/>
  <c r="BT2" i="4" a="1"/>
  <c r="BU2" i="4" a="1"/>
  <c r="BV2" i="4" a="1"/>
  <c r="BW2" i="4" a="1"/>
  <c r="BX2" i="4" a="1"/>
  <c r="BY2" i="4" a="1"/>
  <c r="BZ2" i="4" a="1"/>
  <c r="CA2" i="4" a="1"/>
  <c r="CB2" i="4" a="1"/>
  <c r="CC2" i="4" a="1"/>
  <c r="CD2" i="4" a="1"/>
  <c r="CE2" i="4" a="1"/>
  <c r="CF2" i="4" a="1"/>
  <c r="CG2" i="4" a="1"/>
  <c r="CH2" i="4" a="1"/>
  <c r="CI2" i="4" a="1"/>
  <c r="CJ2" i="4" a="1"/>
  <c r="CK2" i="4" a="1"/>
  <c r="CL2" i="4" a="1"/>
  <c r="CM2" i="4" a="1"/>
  <c r="CN2" i="4" a="1"/>
  <c r="CO2" i="4" a="1"/>
  <c r="CP2" i="4" a="1"/>
  <c r="CQ2" i="4" a="1"/>
  <c r="CR2" i="4" a="1"/>
  <c r="CS2" i="4" a="1"/>
  <c r="AW3" i="4" a="1"/>
  <c r="AX3" i="4" a="1"/>
  <c r="AY3" i="4" a="1"/>
  <c r="AZ3" i="4" a="1"/>
  <c r="BA3" i="4" a="1"/>
  <c r="BB3" i="4" a="1"/>
  <c r="BC3" i="4" a="1"/>
  <c r="BD3" i="4" a="1"/>
  <c r="BE3" i="4" a="1"/>
  <c r="BG3" i="4" a="1"/>
  <c r="BH3" i="4" a="1"/>
  <c r="BI3" i="4" a="1"/>
  <c r="BJ3" i="4" a="1"/>
  <c r="BK3" i="4" a="1"/>
  <c r="BL3" i="4" a="1"/>
  <c r="BM3" i="4" a="1"/>
  <c r="BN3" i="4" a="1"/>
  <c r="BO3" i="4" a="1"/>
  <c r="BP3" i="4" a="1"/>
  <c r="BQ3" i="4" a="1"/>
  <c r="BR3" i="4" a="1"/>
  <c r="BS3" i="4" a="1"/>
  <c r="BT3" i="4" a="1"/>
  <c r="BU3" i="4" a="1"/>
  <c r="BV3" i="4" a="1"/>
  <c r="BW3" i="4" a="1"/>
  <c r="BX3" i="4" a="1"/>
  <c r="BY3" i="4" a="1"/>
  <c r="BZ3" i="4" a="1"/>
  <c r="CA3" i="4" a="1"/>
  <c r="CB3" i="4" a="1"/>
  <c r="CC3" i="4" a="1"/>
  <c r="CD3" i="4" a="1"/>
  <c r="CE3" i="4" a="1"/>
  <c r="CF3" i="4" a="1"/>
  <c r="CG3" i="4" a="1"/>
  <c r="CH3" i="4" a="1"/>
  <c r="CI3" i="4" a="1"/>
  <c r="CJ3" i="4" a="1"/>
  <c r="CK3" i="4" a="1"/>
  <c r="CL3" i="4" a="1"/>
  <c r="CM3" i="4" a="1"/>
  <c r="CN3" i="4" a="1"/>
  <c r="CO3" i="4" a="1"/>
  <c r="CP3" i="4" a="1"/>
  <c r="CQ3" i="4" a="1"/>
  <c r="CR3" i="4" a="1"/>
  <c r="CS3" i="4" a="1"/>
  <c r="AW4" i="4" a="1"/>
  <c r="AX4" i="4" a="1"/>
  <c r="AY4" i="4" a="1"/>
  <c r="AZ4" i="4" a="1"/>
  <c r="BA4" i="4" a="1"/>
  <c r="BB4" i="4" a="1"/>
  <c r="BC4" i="4" a="1"/>
  <c r="BD4" i="4" a="1"/>
  <c r="BE4" i="4" a="1"/>
  <c r="BG4" i="4" a="1"/>
  <c r="BH4" i="4" a="1"/>
  <c r="BI4" i="4" a="1"/>
  <c r="BJ4" i="4" a="1"/>
  <c r="BK4" i="4" a="1"/>
  <c r="BL4" i="4" a="1"/>
  <c r="BM4" i="4" a="1"/>
  <c r="BN4" i="4" a="1"/>
  <c r="BO4" i="4" a="1"/>
  <c r="BP4" i="4" a="1"/>
  <c r="BQ4" i="4" a="1"/>
  <c r="BR4" i="4" a="1"/>
  <c r="BS4" i="4" a="1"/>
  <c r="BT4" i="4" a="1"/>
  <c r="BU4" i="4" a="1"/>
  <c r="BV4" i="4" a="1"/>
  <c r="BW4" i="4" a="1"/>
  <c r="BX4" i="4" a="1"/>
  <c r="BY4" i="4" a="1"/>
  <c r="BZ4" i="4" a="1"/>
  <c r="CA4" i="4" a="1"/>
  <c r="CB4" i="4" a="1"/>
  <c r="CC4" i="4" a="1"/>
  <c r="CD4" i="4" a="1"/>
  <c r="CE4" i="4" a="1"/>
  <c r="CF4" i="4" a="1"/>
  <c r="CG4" i="4" a="1"/>
  <c r="CH4" i="4" a="1"/>
  <c r="CI4" i="4" a="1"/>
  <c r="CJ4" i="4" a="1"/>
  <c r="CK4" i="4" a="1"/>
  <c r="CL4" i="4" a="1"/>
  <c r="CM4" i="4" a="1"/>
  <c r="CN4" i="4" a="1"/>
  <c r="CO4" i="4" a="1"/>
  <c r="CP4" i="4" a="1"/>
  <c r="CQ4" i="4" a="1"/>
  <c r="CR4" i="4" a="1"/>
  <c r="CS4" i="4" a="1"/>
  <c r="AX5" i="4" a="1"/>
  <c r="AY5" i="4" a="1"/>
  <c r="AZ5" i="4" a="1"/>
  <c r="BA5" i="4" a="1"/>
  <c r="BB5" i="4" a="1"/>
  <c r="BC5" i="4" a="1"/>
  <c r="BD5" i="4" a="1"/>
  <c r="BE5" i="4" a="1"/>
  <c r="BG5" i="4" a="1"/>
  <c r="BH5" i="4" a="1"/>
  <c r="BI5" i="4" a="1"/>
  <c r="BJ5" i="4" a="1"/>
  <c r="BK5" i="4" a="1"/>
  <c r="BL5" i="4" a="1"/>
  <c r="BM5" i="4" a="1"/>
  <c r="BN5" i="4" a="1"/>
  <c r="BO5" i="4" a="1"/>
  <c r="BP5" i="4" a="1"/>
  <c r="BQ5" i="4" a="1"/>
  <c r="BR5" i="4" a="1"/>
  <c r="BS5" i="4" a="1"/>
  <c r="BT5" i="4" a="1"/>
  <c r="BU5" i="4" a="1"/>
  <c r="BV5" i="4" a="1"/>
  <c r="BW5" i="4" a="1"/>
  <c r="BX5" i="4" a="1"/>
  <c r="BY5" i="4" a="1"/>
  <c r="BZ5" i="4" a="1"/>
  <c r="CA5" i="4" a="1"/>
  <c r="CB5" i="4" a="1"/>
  <c r="CC5" i="4" a="1"/>
  <c r="CD5" i="4" a="1"/>
  <c r="CE5" i="4" a="1"/>
  <c r="CF5" i="4" a="1"/>
  <c r="CG5" i="4" a="1"/>
  <c r="CH5" i="4" a="1"/>
  <c r="CI5" i="4" a="1"/>
  <c r="CJ5" i="4" a="1"/>
  <c r="CK5" i="4" a="1"/>
  <c r="CL5" i="4" a="1"/>
  <c r="CM5" i="4" a="1"/>
  <c r="CN5" i="4" a="1"/>
  <c r="CO5" i="4" a="1"/>
  <c r="CP5" i="4" a="1"/>
  <c r="CQ5" i="4" a="1"/>
  <c r="CR5" i="4" a="1"/>
  <c r="CS5" i="4" a="1"/>
  <c r="AY6" i="4" a="1"/>
  <c r="AZ6" i="4" a="1"/>
  <c r="BA6" i="4" a="1"/>
  <c r="BB6" i="4" a="1"/>
  <c r="BC6" i="4" a="1"/>
  <c r="BD6" i="4" a="1"/>
  <c r="BE6" i="4" a="1"/>
  <c r="BG6" i="4" a="1"/>
  <c r="BH6" i="4" a="1"/>
  <c r="BI6" i="4" a="1"/>
  <c r="BJ6" i="4" a="1"/>
  <c r="BK6" i="4" a="1"/>
  <c r="BL6" i="4" a="1"/>
  <c r="BM6" i="4" a="1"/>
  <c r="BN6" i="4" a="1"/>
  <c r="BO6" i="4" a="1"/>
  <c r="BP6" i="4" a="1"/>
  <c r="BQ6" i="4" a="1"/>
  <c r="BR6" i="4" a="1"/>
  <c r="BS6" i="4" a="1"/>
  <c r="BT6" i="4" a="1"/>
  <c r="BU6" i="4" a="1"/>
  <c r="BV6" i="4" a="1"/>
  <c r="BW6" i="4" a="1"/>
  <c r="BX6" i="4" a="1"/>
  <c r="BY6" i="4" a="1"/>
  <c r="BZ6" i="4" a="1"/>
  <c r="CA6" i="4" a="1"/>
  <c r="CB6" i="4" a="1"/>
  <c r="CC6" i="4" a="1"/>
  <c r="CD6" i="4" a="1"/>
  <c r="CE6" i="4" a="1"/>
  <c r="CF6" i="4" a="1"/>
  <c r="CG6" i="4" a="1"/>
  <c r="CH6" i="4" a="1"/>
  <c r="CI6" i="4" a="1"/>
  <c r="CJ6" i="4" a="1"/>
  <c r="CK6" i="4" a="1"/>
  <c r="CL6" i="4" a="1"/>
  <c r="CM6" i="4" a="1"/>
  <c r="CN6" i="4" a="1"/>
  <c r="CO6" i="4" a="1"/>
  <c r="CP6" i="4" a="1"/>
  <c r="CQ6" i="4" a="1"/>
  <c r="CR6" i="4" a="1"/>
  <c r="CS6" i="4" a="1"/>
  <c r="AZ7" i="4" a="1"/>
  <c r="BA7" i="4" a="1"/>
  <c r="BB7" i="4" a="1"/>
  <c r="BC7" i="4" a="1"/>
  <c r="BD7" i="4" a="1"/>
  <c r="BE7" i="4" a="1"/>
  <c r="BG7" i="4" a="1"/>
  <c r="BH7" i="4" a="1"/>
  <c r="BI7" i="4" a="1"/>
  <c r="BJ7" i="4" a="1"/>
  <c r="BK7" i="4" a="1"/>
  <c r="BL7" i="4" a="1"/>
  <c r="BM7" i="4" a="1"/>
  <c r="BN7" i="4" a="1"/>
  <c r="BO7" i="4" a="1"/>
  <c r="BP7" i="4" a="1"/>
  <c r="BQ7" i="4" a="1"/>
  <c r="BR7" i="4" a="1"/>
  <c r="BS7" i="4" a="1"/>
  <c r="BT7" i="4" a="1"/>
  <c r="BU7" i="4" a="1"/>
  <c r="BV7" i="4" a="1"/>
  <c r="BW7" i="4" a="1"/>
  <c r="BX7" i="4" a="1"/>
  <c r="BY7" i="4" a="1"/>
  <c r="BZ7" i="4" a="1"/>
  <c r="CA7" i="4" a="1"/>
  <c r="CB7" i="4" a="1"/>
  <c r="CC7" i="4" a="1"/>
  <c r="CD7" i="4" a="1"/>
  <c r="CE7" i="4" a="1"/>
  <c r="CF7" i="4" a="1"/>
  <c r="CG7" i="4" a="1"/>
  <c r="CH7" i="4" a="1"/>
  <c r="CI7" i="4" a="1"/>
  <c r="CJ7" i="4" a="1"/>
  <c r="CK7" i="4" a="1"/>
  <c r="CL7" i="4" a="1"/>
  <c r="CM7" i="4" a="1"/>
  <c r="CN7" i="4" a="1"/>
  <c r="CO7" i="4" a="1"/>
  <c r="CP7" i="4" a="1"/>
  <c r="CQ7" i="4" a="1"/>
  <c r="CR7" i="4" a="1"/>
  <c r="CS7" i="4" a="1"/>
  <c r="BA8" i="4" a="1"/>
  <c r="BB8" i="4" a="1"/>
  <c r="BC8" i="4" a="1"/>
  <c r="BD8" i="4" a="1"/>
  <c r="BE8" i="4" a="1"/>
  <c r="BG8" i="4" a="1"/>
  <c r="BH8" i="4" a="1"/>
  <c r="BI8" i="4" a="1"/>
  <c r="BJ8" i="4" a="1"/>
  <c r="BK8" i="4" a="1"/>
  <c r="BL8" i="4" a="1"/>
  <c r="BM8" i="4" a="1"/>
  <c r="BN8" i="4" a="1"/>
  <c r="BO8" i="4" a="1"/>
  <c r="BP8" i="4" a="1"/>
  <c r="BQ8" i="4" a="1"/>
  <c r="BR8" i="4" a="1"/>
  <c r="BS8" i="4" a="1"/>
  <c r="BT8" i="4" a="1"/>
  <c r="BU8" i="4" a="1"/>
  <c r="BV8" i="4" a="1"/>
  <c r="BW8" i="4" a="1"/>
  <c r="BX8" i="4" a="1"/>
  <c r="BY8" i="4" a="1"/>
  <c r="BZ8" i="4" a="1"/>
  <c r="CA8" i="4" a="1"/>
  <c r="CB8" i="4" a="1"/>
  <c r="CC8" i="4" a="1"/>
  <c r="CD8" i="4" a="1"/>
  <c r="CE8" i="4" a="1"/>
  <c r="CF8" i="4" a="1"/>
  <c r="CG8" i="4" a="1"/>
  <c r="CH8" i="4" a="1"/>
  <c r="CI8" i="4" a="1"/>
  <c r="CJ8" i="4" a="1"/>
  <c r="CK8" i="4" a="1"/>
  <c r="CL8" i="4" a="1"/>
  <c r="CM8" i="4" a="1"/>
  <c r="CN8" i="4" a="1"/>
  <c r="CO8" i="4" a="1"/>
  <c r="CP8" i="4" a="1"/>
  <c r="CQ8" i="4" a="1"/>
  <c r="CR8" i="4" a="1"/>
  <c r="CS8" i="4" a="1"/>
  <c r="BB9" i="4" a="1"/>
  <c r="BC9" i="4" a="1"/>
  <c r="BD9" i="4" a="1"/>
  <c r="BE9" i="4" a="1"/>
  <c r="BG9" i="4" a="1"/>
  <c r="BH9" i="4" a="1"/>
  <c r="BI9" i="4" a="1"/>
  <c r="BJ9" i="4" a="1"/>
  <c r="BK9" i="4" a="1"/>
  <c r="BL9" i="4" a="1"/>
  <c r="BM9" i="4" a="1"/>
  <c r="BN9" i="4" a="1"/>
  <c r="BO9" i="4" a="1"/>
  <c r="BP9" i="4" a="1"/>
  <c r="BQ9" i="4" a="1"/>
  <c r="BR9" i="4" a="1"/>
  <c r="BS9" i="4" a="1"/>
  <c r="BT9" i="4" a="1"/>
  <c r="BU9" i="4" a="1"/>
  <c r="BV9" i="4" a="1"/>
  <c r="BW9" i="4" a="1"/>
  <c r="BX9" i="4" a="1"/>
  <c r="BY9" i="4" a="1"/>
  <c r="BZ9" i="4" a="1"/>
  <c r="CA9" i="4" a="1"/>
  <c r="CB9" i="4" a="1"/>
  <c r="CC9" i="4" a="1"/>
  <c r="CD9" i="4" a="1"/>
  <c r="CE9" i="4" a="1"/>
  <c r="CF9" i="4" a="1"/>
  <c r="CG9" i="4" a="1"/>
  <c r="CH9" i="4" a="1"/>
  <c r="CI9" i="4" a="1"/>
  <c r="CJ9" i="4" a="1"/>
  <c r="CK9" i="4" a="1"/>
  <c r="CL9" i="4" a="1"/>
  <c r="CM9" i="4" a="1"/>
  <c r="CN9" i="4" a="1"/>
  <c r="CO9" i="4" a="1"/>
  <c r="CP9" i="4" a="1"/>
  <c r="CQ9" i="4" a="1"/>
  <c r="CR9" i="4" a="1"/>
  <c r="CS9" i="4" a="1"/>
  <c r="BC10" i="4" a="1"/>
  <c r="BD10" i="4" a="1"/>
  <c r="BE10" i="4" a="1"/>
  <c r="BG10" i="4" a="1"/>
  <c r="BH10" i="4" a="1"/>
  <c r="BI10" i="4" a="1"/>
  <c r="BJ10" i="4" a="1"/>
  <c r="BK10" i="4" a="1"/>
  <c r="BL10" i="4" a="1"/>
  <c r="BM10" i="4" a="1"/>
  <c r="BN10" i="4" a="1"/>
  <c r="BO10" i="4" a="1"/>
  <c r="BP10" i="4" a="1"/>
  <c r="BQ10" i="4" a="1"/>
  <c r="BR10" i="4" a="1"/>
  <c r="BS10" i="4" a="1"/>
  <c r="BT10" i="4" a="1"/>
  <c r="BU10" i="4" a="1"/>
  <c r="BV10" i="4" a="1"/>
  <c r="BW10" i="4" a="1"/>
  <c r="BX10" i="4" a="1"/>
  <c r="BY10" i="4" a="1"/>
  <c r="BZ10" i="4" a="1"/>
  <c r="CA10" i="4" a="1"/>
  <c r="CB10" i="4" a="1"/>
  <c r="CC10" i="4" a="1"/>
  <c r="CD10" i="4" a="1"/>
  <c r="CE10" i="4" a="1"/>
  <c r="CF10" i="4" a="1"/>
  <c r="CG10" i="4" a="1"/>
  <c r="CH10" i="4" a="1"/>
  <c r="CI10" i="4" a="1"/>
  <c r="CJ10" i="4" a="1"/>
  <c r="CK10" i="4" a="1"/>
  <c r="CL10" i="4" a="1"/>
  <c r="CM10" i="4" a="1"/>
  <c r="CN10" i="4" a="1"/>
  <c r="CO10" i="4" a="1"/>
  <c r="CP10" i="4" a="1"/>
  <c r="CQ10" i="4" a="1"/>
  <c r="CR10" i="4" a="1"/>
  <c r="CS10" i="4" a="1"/>
  <c r="BD11" i="4" a="1"/>
  <c r="BE11" i="4" a="1"/>
  <c r="BG11" i="4" a="1"/>
  <c r="BH11" i="4" a="1"/>
  <c r="BI11" i="4" a="1"/>
  <c r="BJ11" i="4" a="1"/>
  <c r="BK11" i="4" a="1"/>
  <c r="BL11" i="4" a="1"/>
  <c r="BM11" i="4" a="1"/>
  <c r="BN11" i="4" a="1"/>
  <c r="BO11" i="4" a="1"/>
  <c r="BP11" i="4" a="1"/>
  <c r="BQ11" i="4" a="1"/>
  <c r="BR11" i="4" a="1"/>
  <c r="BS11" i="4" a="1"/>
  <c r="BT11" i="4" a="1"/>
  <c r="BU11" i="4" a="1"/>
  <c r="BV11" i="4" a="1"/>
  <c r="BW11" i="4" a="1"/>
  <c r="BX11" i="4" a="1"/>
  <c r="BY11" i="4" a="1"/>
  <c r="BZ11" i="4" a="1"/>
  <c r="CA11" i="4" a="1"/>
  <c r="CB11" i="4" a="1"/>
  <c r="CC11" i="4" a="1"/>
  <c r="CD11" i="4" a="1"/>
  <c r="CE11" i="4" a="1"/>
  <c r="CF11" i="4" a="1"/>
  <c r="CG11" i="4" a="1"/>
  <c r="CH11" i="4" a="1"/>
  <c r="CI11" i="4" a="1"/>
  <c r="CJ11" i="4" a="1"/>
  <c r="CK11" i="4" a="1"/>
  <c r="CL11" i="4" a="1"/>
  <c r="CM11" i="4" a="1"/>
  <c r="CN11" i="4" a="1"/>
  <c r="CO11" i="4" a="1"/>
  <c r="CP11" i="4" a="1"/>
  <c r="CQ11" i="4" a="1"/>
  <c r="CR11" i="4" a="1"/>
  <c r="CS11" i="4" a="1"/>
  <c r="BE12" i="4" a="1"/>
  <c r="BG12" i="4" a="1"/>
  <c r="BH12" i="4" a="1"/>
  <c r="BI12" i="4" a="1"/>
  <c r="BJ12" i="4" a="1"/>
  <c r="BK12" i="4" a="1"/>
  <c r="BL12" i="4" a="1"/>
  <c r="BM12" i="4" a="1"/>
  <c r="BN12" i="4" a="1"/>
  <c r="BO12" i="4" a="1"/>
  <c r="BP12" i="4" a="1"/>
  <c r="BQ12" i="4" a="1"/>
  <c r="BR12" i="4" a="1"/>
  <c r="BS12" i="4" a="1"/>
  <c r="BT12" i="4" a="1"/>
  <c r="BU12" i="4" a="1"/>
  <c r="BV12" i="4" a="1"/>
  <c r="BW12" i="4" a="1"/>
  <c r="BX12" i="4" a="1"/>
  <c r="BY12" i="4" a="1"/>
  <c r="BZ12" i="4" a="1"/>
  <c r="CA12" i="4" a="1"/>
  <c r="CB12" i="4" a="1"/>
  <c r="CC12" i="4" a="1"/>
  <c r="CD12" i="4" a="1"/>
  <c r="CE12" i="4" a="1"/>
  <c r="CF12" i="4" a="1"/>
  <c r="CG12" i="4" a="1"/>
  <c r="CH12" i="4" a="1"/>
  <c r="CI12" i="4" a="1"/>
  <c r="CJ12" i="4" a="1"/>
  <c r="CK12" i="4" a="1"/>
  <c r="CL12" i="4" a="1"/>
  <c r="CM12" i="4" a="1"/>
  <c r="CN12" i="4" a="1"/>
  <c r="CO12" i="4" a="1"/>
  <c r="CP12" i="4" a="1"/>
  <c r="CQ12" i="4" a="1"/>
  <c r="CR12" i="4" a="1"/>
  <c r="CS12" i="4" a="1"/>
  <c r="BG13" i="4" a="1"/>
  <c r="BH13" i="4" a="1"/>
  <c r="BI13" i="4" a="1"/>
  <c r="BJ13" i="4" a="1"/>
  <c r="BK13" i="4" a="1"/>
  <c r="BL13" i="4" a="1"/>
  <c r="BM13" i="4" a="1"/>
  <c r="BN13" i="4" a="1"/>
  <c r="BO13" i="4" a="1"/>
  <c r="BP13" i="4" a="1"/>
  <c r="BQ13" i="4" a="1"/>
  <c r="BR13" i="4" a="1"/>
  <c r="BS13" i="4" a="1"/>
  <c r="BT13" i="4" a="1"/>
  <c r="BU13" i="4" a="1"/>
  <c r="BV13" i="4" a="1"/>
  <c r="BW13" i="4" a="1"/>
  <c r="BX13" i="4" a="1"/>
  <c r="BY13" i="4" a="1"/>
  <c r="BZ13" i="4" a="1"/>
  <c r="CA13" i="4" a="1"/>
  <c r="CB13" i="4" a="1"/>
  <c r="CC13" i="4" a="1"/>
  <c r="CD13" i="4" a="1"/>
  <c r="CE13" i="4" a="1"/>
  <c r="CF13" i="4" a="1"/>
  <c r="CG13" i="4" a="1"/>
  <c r="CH13" i="4" a="1"/>
  <c r="CI13" i="4" a="1"/>
  <c r="CJ13" i="4" a="1"/>
  <c r="CK13" i="4" a="1"/>
  <c r="CL13" i="4" a="1"/>
  <c r="CM13" i="4" a="1"/>
  <c r="CN13" i="4" a="1"/>
  <c r="CO13" i="4" a="1"/>
  <c r="CP13" i="4" a="1"/>
  <c r="CQ13" i="4" a="1"/>
  <c r="CR13" i="4" a="1"/>
  <c r="CS13" i="4" a="1"/>
  <c r="BG14" i="4" a="1"/>
  <c r="BH14" i="4" a="1"/>
  <c r="BI14" i="4" a="1"/>
  <c r="BJ14" i="4" a="1"/>
  <c r="BK14" i="4" a="1"/>
  <c r="BL14" i="4" a="1"/>
  <c r="BM14" i="4" a="1"/>
  <c r="BN14" i="4" a="1"/>
  <c r="BO14" i="4" a="1"/>
  <c r="BP14" i="4" a="1"/>
  <c r="BQ14" i="4" a="1"/>
  <c r="BR14" i="4" a="1"/>
  <c r="BS14" i="4" a="1"/>
  <c r="BT14" i="4" a="1"/>
  <c r="BU14" i="4" a="1"/>
  <c r="BV14" i="4" a="1"/>
  <c r="BW14" i="4" a="1"/>
  <c r="BX14" i="4" a="1"/>
  <c r="BY14" i="4" a="1"/>
  <c r="BZ14" i="4" a="1"/>
  <c r="CA14" i="4" a="1"/>
  <c r="CB14" i="4" a="1"/>
  <c r="CC14" i="4" a="1"/>
  <c r="CD14" i="4" a="1"/>
  <c r="CE14" i="4" a="1"/>
  <c r="CF14" i="4" a="1"/>
  <c r="CG14" i="4" a="1"/>
  <c r="CH14" i="4" a="1"/>
  <c r="CI14" i="4" a="1"/>
  <c r="CJ14" i="4" a="1"/>
  <c r="CK14" i="4" a="1"/>
  <c r="CL14" i="4" a="1"/>
  <c r="CM14" i="4" a="1"/>
  <c r="CN14" i="4" a="1"/>
  <c r="CO14" i="4" a="1"/>
  <c r="CP14" i="4" a="1"/>
  <c r="CQ14" i="4" a="1"/>
  <c r="CR14" i="4" a="1"/>
  <c r="CS14" i="4" a="1"/>
  <c r="BH15" i="4" a="1"/>
  <c r="BI15" i="4" a="1"/>
  <c r="BJ15" i="4" a="1"/>
  <c r="BK15" i="4" a="1"/>
  <c r="BL15" i="4" a="1"/>
  <c r="BM15" i="4" a="1"/>
  <c r="BN15" i="4" a="1"/>
  <c r="BO15" i="4" a="1"/>
  <c r="BP15" i="4" a="1"/>
  <c r="BQ15" i="4" a="1"/>
  <c r="BR15" i="4" a="1"/>
  <c r="BS15" i="4" a="1"/>
  <c r="BT15" i="4" a="1"/>
  <c r="BU15" i="4" a="1"/>
  <c r="BV15" i="4" a="1"/>
  <c r="BW15" i="4" a="1"/>
  <c r="BX15" i="4" a="1"/>
  <c r="BY15" i="4" a="1"/>
  <c r="BZ15" i="4" a="1"/>
  <c r="CA15" i="4" a="1"/>
  <c r="CB15" i="4" a="1"/>
  <c r="CC15" i="4" a="1"/>
  <c r="CD15" i="4" a="1"/>
  <c r="CE15" i="4" a="1"/>
  <c r="CF15" i="4" a="1"/>
  <c r="CG15" i="4" a="1"/>
  <c r="CH15" i="4" a="1"/>
  <c r="CI15" i="4" a="1"/>
  <c r="CJ15" i="4" a="1"/>
  <c r="CK15" i="4" a="1"/>
  <c r="CL15" i="4" a="1"/>
  <c r="CM15" i="4" a="1"/>
  <c r="CN15" i="4" a="1"/>
  <c r="CO15" i="4" a="1"/>
  <c r="CP15" i="4" a="1"/>
  <c r="CQ15" i="4" a="1"/>
  <c r="CR15" i="4" a="1"/>
  <c r="CS15" i="4" a="1"/>
  <c r="BI16" i="4" a="1"/>
  <c r="BJ16" i="4" a="1"/>
  <c r="BK16" i="4" a="1"/>
  <c r="BL16" i="4" a="1"/>
  <c r="BM16" i="4" a="1"/>
  <c r="BN16" i="4" a="1"/>
  <c r="BO16" i="4" a="1"/>
  <c r="BP16" i="4" a="1"/>
  <c r="BQ16" i="4" a="1"/>
  <c r="BR16" i="4" a="1"/>
  <c r="BS16" i="4" a="1"/>
  <c r="BT16" i="4" a="1"/>
  <c r="BU16" i="4" a="1"/>
  <c r="BV16" i="4" a="1"/>
  <c r="BW16" i="4" a="1"/>
  <c r="BX16" i="4" a="1"/>
  <c r="BY16" i="4" a="1"/>
  <c r="BZ16" i="4" a="1"/>
  <c r="CA16" i="4" a="1"/>
  <c r="CB16" i="4" a="1"/>
  <c r="CC16" i="4" a="1"/>
  <c r="CD16" i="4" a="1"/>
  <c r="CE16" i="4" a="1"/>
  <c r="CF16" i="4" a="1"/>
  <c r="CG16" i="4" a="1"/>
  <c r="CH16" i="4" a="1"/>
  <c r="CI16" i="4" a="1"/>
  <c r="CJ16" i="4" a="1"/>
  <c r="CK16" i="4" a="1"/>
  <c r="CL16" i="4" a="1"/>
  <c r="CM16" i="4" a="1"/>
  <c r="CN16" i="4" a="1"/>
  <c r="CO16" i="4" a="1"/>
  <c r="CP16" i="4" a="1"/>
  <c r="CQ16" i="4" a="1"/>
  <c r="CR16" i="4" a="1"/>
  <c r="CS16" i="4" a="1"/>
  <c r="BJ17" i="4" a="1"/>
  <c r="BK17" i="4" a="1"/>
  <c r="BL17" i="4" a="1"/>
  <c r="BM17" i="4" a="1"/>
  <c r="BN17" i="4" a="1"/>
  <c r="BO17" i="4" a="1"/>
  <c r="BP17" i="4" a="1"/>
  <c r="BQ17" i="4" a="1"/>
  <c r="BR17" i="4" a="1"/>
  <c r="BS17" i="4" a="1"/>
  <c r="BT17" i="4" a="1"/>
  <c r="BU17" i="4" a="1"/>
  <c r="BV17" i="4" a="1"/>
  <c r="BW17" i="4" a="1"/>
  <c r="BX17" i="4" a="1"/>
  <c r="BY17" i="4" a="1"/>
  <c r="BZ17" i="4" a="1"/>
  <c r="CA17" i="4" a="1"/>
  <c r="CB17" i="4" a="1"/>
  <c r="CC17" i="4" a="1"/>
  <c r="CD17" i="4" a="1"/>
  <c r="CE17" i="4" a="1"/>
  <c r="CF17" i="4" a="1"/>
  <c r="CG17" i="4" a="1"/>
  <c r="CH17" i="4" a="1"/>
  <c r="CI17" i="4" a="1"/>
  <c r="CJ17" i="4" a="1"/>
  <c r="CK17" i="4" a="1"/>
  <c r="CL17" i="4" a="1"/>
  <c r="CM17" i="4" a="1"/>
  <c r="CN17" i="4" a="1"/>
  <c r="CO17" i="4" a="1"/>
  <c r="CP17" i="4" a="1"/>
  <c r="CQ17" i="4" a="1"/>
  <c r="CR17" i="4" a="1"/>
  <c r="CS17" i="4" a="1"/>
  <c r="BK18" i="4" a="1"/>
  <c r="BL18" i="4" a="1"/>
  <c r="BM18" i="4" a="1"/>
  <c r="BN18" i="4" a="1"/>
  <c r="BO18" i="4" a="1"/>
  <c r="BP18" i="4" a="1"/>
  <c r="BQ18" i="4" a="1"/>
  <c r="BR18" i="4" a="1"/>
  <c r="BS18" i="4" a="1"/>
  <c r="BT18" i="4" a="1"/>
  <c r="BU18" i="4" a="1"/>
  <c r="BV18" i="4" a="1"/>
  <c r="BW18" i="4" a="1"/>
  <c r="BX18" i="4" a="1"/>
  <c r="BY18" i="4" a="1"/>
  <c r="BZ18" i="4" a="1"/>
  <c r="CA18" i="4" a="1"/>
  <c r="CB18" i="4" a="1"/>
  <c r="CC18" i="4" a="1"/>
  <c r="CD18" i="4" a="1"/>
  <c r="CE18" i="4" a="1"/>
  <c r="CF18" i="4" a="1"/>
  <c r="CG18" i="4" a="1"/>
  <c r="CH18" i="4" a="1"/>
  <c r="CI18" i="4" a="1"/>
  <c r="CJ18" i="4" a="1"/>
  <c r="CK18" i="4" a="1"/>
  <c r="CL18" i="4" a="1"/>
  <c r="CM18" i="4" a="1"/>
  <c r="CN18" i="4" a="1"/>
  <c r="CO18" i="4" a="1"/>
  <c r="CP18" i="4" a="1"/>
  <c r="CQ18" i="4" a="1"/>
  <c r="CR18" i="4" a="1"/>
  <c r="CS18" i="4" a="1"/>
  <c r="BL19" i="4" a="1"/>
  <c r="BM19" i="4" a="1"/>
  <c r="BN19" i="4" a="1"/>
  <c r="BO19" i="4" a="1"/>
  <c r="BP19" i="4" a="1"/>
  <c r="BQ19" i="4" a="1"/>
  <c r="BR19" i="4" a="1"/>
  <c r="BS19" i="4" a="1"/>
  <c r="BT19" i="4" a="1"/>
  <c r="BU19" i="4" a="1"/>
  <c r="BV19" i="4" a="1"/>
  <c r="BW19" i="4" a="1"/>
  <c r="BX19" i="4" a="1"/>
  <c r="BY19" i="4" a="1"/>
  <c r="BZ19" i="4" a="1"/>
  <c r="CA19" i="4" a="1"/>
  <c r="CB19" i="4" a="1"/>
  <c r="CC19" i="4" a="1"/>
  <c r="CD19" i="4" a="1"/>
  <c r="CE19" i="4" a="1"/>
  <c r="CF19" i="4" a="1"/>
  <c r="CG19" i="4" a="1"/>
  <c r="CH19" i="4" a="1"/>
  <c r="CI19" i="4" a="1"/>
  <c r="CJ19" i="4" a="1"/>
  <c r="CK19" i="4" a="1"/>
  <c r="CL19" i="4" a="1"/>
  <c r="CM19" i="4" a="1"/>
  <c r="CN19" i="4" a="1"/>
  <c r="CO19" i="4" a="1"/>
  <c r="CP19" i="4" a="1"/>
  <c r="CQ19" i="4" a="1"/>
  <c r="CR19" i="4" a="1"/>
  <c r="CS19" i="4" a="1"/>
  <c r="BM20" i="4" a="1"/>
  <c r="BN20" i="4" a="1"/>
  <c r="BO20" i="4" a="1"/>
  <c r="BP20" i="4" a="1"/>
  <c r="BQ20" i="4" a="1"/>
  <c r="BR20" i="4" a="1"/>
  <c r="BS20" i="4" a="1"/>
  <c r="BT20" i="4" a="1"/>
  <c r="BU20" i="4" a="1"/>
  <c r="BV20" i="4" a="1"/>
  <c r="BW20" i="4" a="1"/>
  <c r="BX20" i="4" a="1"/>
  <c r="BY20" i="4" a="1"/>
  <c r="BZ20" i="4" a="1"/>
  <c r="CA20" i="4" a="1"/>
  <c r="CB20" i="4" a="1"/>
  <c r="CC20" i="4" a="1"/>
  <c r="CD20" i="4" a="1"/>
  <c r="CE20" i="4" a="1"/>
  <c r="CF20" i="4" a="1"/>
  <c r="CG20" i="4" a="1"/>
  <c r="CH20" i="4" a="1"/>
  <c r="CI20" i="4" a="1"/>
  <c r="CJ20" i="4" a="1"/>
  <c r="CK20" i="4" a="1"/>
  <c r="CL20" i="4" a="1"/>
  <c r="CM20" i="4" a="1"/>
  <c r="CN20" i="4" a="1"/>
  <c r="CO20" i="4" a="1"/>
  <c r="CP20" i="4" a="1"/>
  <c r="CQ20" i="4" a="1"/>
  <c r="CR20" i="4" a="1"/>
  <c r="CS20" i="4" a="1"/>
  <c r="BN21" i="4" a="1"/>
  <c r="BO21" i="4" a="1"/>
  <c r="BP21" i="4" a="1"/>
  <c r="BQ21" i="4" a="1"/>
  <c r="BR21" i="4" a="1"/>
  <c r="BS21" i="4" a="1"/>
  <c r="BT21" i="4" a="1"/>
  <c r="BU21" i="4" a="1"/>
  <c r="BV21" i="4" a="1"/>
  <c r="BW21" i="4" a="1"/>
  <c r="BX21" i="4" a="1"/>
  <c r="BY21" i="4" a="1"/>
  <c r="BZ21" i="4" a="1"/>
  <c r="CA21" i="4" a="1"/>
  <c r="CB21" i="4" a="1"/>
  <c r="CC21" i="4" a="1"/>
  <c r="CD21" i="4" a="1"/>
  <c r="CE21" i="4" a="1"/>
  <c r="CF21" i="4" a="1"/>
  <c r="CG21" i="4" a="1"/>
  <c r="CH21" i="4" a="1"/>
  <c r="CI21" i="4" a="1"/>
  <c r="CJ21" i="4" a="1"/>
  <c r="CK21" i="4" a="1"/>
  <c r="CL21" i="4" a="1"/>
  <c r="CM21" i="4" a="1"/>
  <c r="CN21" i="4" a="1"/>
  <c r="CO21" i="4" a="1"/>
  <c r="CP21" i="4" a="1"/>
  <c r="CQ21" i="4" a="1"/>
  <c r="CR21" i="4" a="1"/>
  <c r="CS21" i="4" a="1"/>
  <c r="BO22" i="4" a="1"/>
  <c r="BP22" i="4" a="1"/>
  <c r="BQ22" i="4" a="1"/>
  <c r="BR22" i="4" a="1"/>
  <c r="BS22" i="4" a="1"/>
  <c r="BT22" i="4" a="1"/>
  <c r="BU22" i="4" a="1"/>
  <c r="BV22" i="4" a="1"/>
  <c r="BW22" i="4" a="1"/>
  <c r="BX22" i="4" a="1"/>
  <c r="BY22" i="4" a="1"/>
  <c r="BZ22" i="4" a="1"/>
  <c r="CA22" i="4" a="1"/>
  <c r="CB22" i="4" a="1"/>
  <c r="CC22" i="4" a="1"/>
  <c r="CD22" i="4" a="1"/>
  <c r="CE22" i="4" a="1"/>
  <c r="CF22" i="4" a="1"/>
  <c r="CG22" i="4" a="1"/>
  <c r="CH22" i="4" a="1"/>
  <c r="CI22" i="4" a="1"/>
  <c r="CJ22" i="4" a="1"/>
  <c r="CK22" i="4" a="1"/>
  <c r="CL22" i="4" a="1"/>
  <c r="CM22" i="4" a="1"/>
  <c r="CN22" i="4" a="1"/>
  <c r="CO22" i="4" a="1"/>
  <c r="CP22" i="4" a="1"/>
  <c r="CQ22" i="4" a="1"/>
  <c r="CR22" i="4" a="1"/>
  <c r="CS22" i="4" a="1"/>
  <c r="BP23" i="4" a="1"/>
  <c r="BQ23" i="4" a="1"/>
  <c r="BR23" i="4" a="1"/>
  <c r="BS23" i="4" a="1"/>
  <c r="BT23" i="4" a="1"/>
  <c r="BU23" i="4" a="1"/>
  <c r="BV23" i="4" a="1"/>
  <c r="BW23" i="4" a="1"/>
  <c r="BX23" i="4" a="1"/>
  <c r="BY23" i="4" a="1"/>
  <c r="BZ23" i="4" a="1"/>
  <c r="CA23" i="4" a="1"/>
  <c r="CB23" i="4" a="1"/>
  <c r="CC23" i="4" a="1"/>
  <c r="CD23" i="4" a="1"/>
  <c r="CE23" i="4" a="1"/>
  <c r="CF23" i="4" a="1"/>
  <c r="CG23" i="4" a="1"/>
  <c r="CH23" i="4" a="1"/>
  <c r="CI23" i="4" a="1"/>
  <c r="CJ23" i="4" a="1"/>
  <c r="CK23" i="4" a="1"/>
  <c r="CL23" i="4" a="1"/>
  <c r="CM23" i="4" a="1"/>
  <c r="CN23" i="4" a="1"/>
  <c r="CO23" i="4" a="1"/>
  <c r="CP23" i="4" a="1"/>
  <c r="CQ23" i="4" a="1"/>
  <c r="CR23" i="4" a="1"/>
  <c r="CS23" i="4" a="1"/>
  <c r="BQ24" i="4" a="1"/>
  <c r="BR24" i="4" a="1"/>
  <c r="BS24" i="4" a="1"/>
  <c r="BT24" i="4" a="1"/>
  <c r="BU24" i="4" a="1"/>
  <c r="BV24" i="4" a="1"/>
  <c r="BW24" i="4" a="1"/>
  <c r="BX24" i="4" a="1"/>
  <c r="BY24" i="4" a="1"/>
  <c r="BZ24" i="4" a="1"/>
  <c r="CA24" i="4" a="1"/>
  <c r="CB24" i="4" a="1"/>
  <c r="CC24" i="4" a="1"/>
  <c r="CD24" i="4" a="1"/>
  <c r="CE24" i="4" a="1"/>
  <c r="CF24" i="4" a="1"/>
  <c r="CG24" i="4" a="1"/>
  <c r="CH24" i="4" a="1"/>
  <c r="CI24" i="4" a="1"/>
  <c r="CJ24" i="4" a="1"/>
  <c r="CK24" i="4" a="1"/>
  <c r="CL24" i="4" a="1"/>
  <c r="CM24" i="4" a="1"/>
  <c r="CN24" i="4" a="1"/>
  <c r="CO24" i="4" a="1"/>
  <c r="CP24" i="4" a="1"/>
  <c r="CQ24" i="4" a="1"/>
  <c r="CR24" i="4" a="1"/>
  <c r="CS24" i="4" a="1"/>
  <c r="BR25" i="4" a="1"/>
  <c r="BS25" i="4" a="1"/>
  <c r="BT25" i="4" a="1"/>
  <c r="BU25" i="4" a="1"/>
  <c r="BV25" i="4" a="1"/>
  <c r="BW25" i="4" a="1"/>
  <c r="BX25" i="4" a="1"/>
  <c r="BY25" i="4" a="1"/>
  <c r="BZ25" i="4" a="1"/>
  <c r="CA25" i="4" a="1"/>
  <c r="CB25" i="4" a="1"/>
  <c r="CC25" i="4" a="1"/>
  <c r="CD25" i="4" a="1"/>
  <c r="CE25" i="4" a="1"/>
  <c r="CF25" i="4" a="1"/>
  <c r="CG25" i="4" a="1"/>
  <c r="CH25" i="4" a="1"/>
  <c r="CI25" i="4" a="1"/>
  <c r="CJ25" i="4" a="1"/>
  <c r="CK25" i="4" a="1"/>
  <c r="CL25" i="4" a="1"/>
  <c r="CM25" i="4" a="1"/>
  <c r="CN25" i="4" a="1"/>
  <c r="CO25" i="4" a="1"/>
  <c r="CP25" i="4" a="1"/>
  <c r="CQ25" i="4" a="1"/>
  <c r="CR25" i="4" a="1"/>
  <c r="CS25" i="4" a="1"/>
  <c r="BS26" i="4" a="1"/>
  <c r="BT26" i="4" a="1"/>
  <c r="BU26" i="4" a="1"/>
  <c r="BV26" i="4" a="1"/>
  <c r="BW26" i="4" a="1"/>
  <c r="BX26" i="4" a="1"/>
  <c r="BY26" i="4" a="1"/>
  <c r="BZ26" i="4" a="1"/>
  <c r="CA26" i="4" a="1"/>
  <c r="CB26" i="4" a="1"/>
  <c r="CC26" i="4" a="1"/>
  <c r="CD26" i="4" a="1"/>
  <c r="CE26" i="4" a="1"/>
  <c r="CF26" i="4" a="1"/>
  <c r="CG26" i="4" a="1"/>
  <c r="CH26" i="4" a="1"/>
  <c r="CI26" i="4" a="1"/>
  <c r="CJ26" i="4" a="1"/>
  <c r="CK26" i="4" a="1"/>
  <c r="CL26" i="4" a="1"/>
  <c r="CM26" i="4" a="1"/>
  <c r="CN26" i="4" a="1"/>
  <c r="CO26" i="4" a="1"/>
  <c r="CP26" i="4" a="1"/>
  <c r="CQ26" i="4" a="1"/>
  <c r="CR26" i="4" a="1"/>
  <c r="CS26" i="4" a="1"/>
  <c r="BT27" i="4" a="1"/>
  <c r="BU27" i="4" a="1"/>
  <c r="BV27" i="4" a="1"/>
  <c r="BW27" i="4" a="1"/>
  <c r="BX27" i="4" a="1"/>
  <c r="BY27" i="4" a="1"/>
  <c r="BZ27" i="4" a="1"/>
  <c r="CA27" i="4" a="1"/>
  <c r="CB27" i="4" a="1"/>
  <c r="CC27" i="4" a="1"/>
  <c r="CD27" i="4" a="1"/>
  <c r="CE27" i="4" a="1"/>
  <c r="CF27" i="4" a="1"/>
  <c r="CG27" i="4" a="1"/>
  <c r="CH27" i="4" a="1"/>
  <c r="CI27" i="4" a="1"/>
  <c r="CJ27" i="4" a="1"/>
  <c r="CK27" i="4" a="1"/>
  <c r="CL27" i="4" a="1"/>
  <c r="CM27" i="4" a="1"/>
  <c r="CN27" i="4" a="1"/>
  <c r="CO27" i="4" a="1"/>
  <c r="CP27" i="4" a="1"/>
  <c r="CQ27" i="4" a="1"/>
  <c r="CR27" i="4" a="1"/>
  <c r="CS27" i="4" a="1"/>
  <c r="BU28" i="4" a="1"/>
  <c r="BV28" i="4" a="1"/>
  <c r="BW28" i="4" a="1"/>
  <c r="BX28" i="4" a="1"/>
  <c r="BY28" i="4" a="1"/>
  <c r="BZ28" i="4" a="1"/>
  <c r="CA28" i="4" a="1"/>
  <c r="CB28" i="4" a="1"/>
  <c r="CC28" i="4" a="1"/>
  <c r="CD28" i="4" a="1"/>
  <c r="CE28" i="4" a="1"/>
  <c r="CF28" i="4" a="1"/>
  <c r="CG28" i="4" a="1"/>
  <c r="CH28" i="4" a="1"/>
  <c r="CI28" i="4" a="1"/>
  <c r="CJ28" i="4" a="1"/>
  <c r="CK28" i="4" a="1"/>
  <c r="CL28" i="4" a="1"/>
  <c r="CM28" i="4" a="1"/>
  <c r="CN28" i="4" a="1"/>
  <c r="CO28" i="4" a="1"/>
  <c r="CP28" i="4" a="1"/>
  <c r="CQ28" i="4" a="1"/>
  <c r="CR28" i="4" a="1"/>
  <c r="CS28" i="4" a="1"/>
  <c r="BV29" i="4" a="1"/>
  <c r="BW29" i="4" a="1"/>
  <c r="BX29" i="4" a="1"/>
  <c r="BY29" i="4" a="1"/>
  <c r="BZ29" i="4" a="1"/>
  <c r="CA29" i="4" a="1"/>
  <c r="CB29" i="4" a="1"/>
  <c r="CC29" i="4" a="1"/>
  <c r="CD29" i="4" a="1"/>
  <c r="CE29" i="4" a="1"/>
  <c r="CF29" i="4" a="1"/>
  <c r="CG29" i="4" a="1"/>
  <c r="CH29" i="4" a="1"/>
  <c r="CI29" i="4" a="1"/>
  <c r="CJ29" i="4" a="1"/>
  <c r="CK29" i="4" a="1"/>
  <c r="CL29" i="4" a="1"/>
  <c r="CM29" i="4" a="1"/>
  <c r="CN29" i="4" a="1"/>
  <c r="CO29" i="4" a="1"/>
  <c r="CP29" i="4" a="1"/>
  <c r="CQ29" i="4" a="1"/>
  <c r="CR29" i="4" a="1"/>
  <c r="CS29" i="4" a="1"/>
  <c r="BW30" i="4" a="1"/>
  <c r="BX30" i="4" a="1"/>
  <c r="BY30" i="4" a="1"/>
  <c r="BZ30" i="4" a="1"/>
  <c r="CA30" i="4" a="1"/>
  <c r="CB30" i="4" a="1"/>
  <c r="CC30" i="4" a="1"/>
  <c r="CD30" i="4" a="1"/>
  <c r="CE30" i="4" a="1"/>
  <c r="CF30" i="4" a="1"/>
  <c r="CG30" i="4" a="1"/>
  <c r="CH30" i="4" a="1"/>
  <c r="CI30" i="4" a="1"/>
  <c r="CJ30" i="4" a="1"/>
  <c r="CK30" i="4" a="1"/>
  <c r="CL30" i="4" a="1"/>
  <c r="CM30" i="4" a="1"/>
  <c r="CN30" i="4" a="1"/>
  <c r="CO30" i="4" a="1"/>
  <c r="CP30" i="4" a="1"/>
  <c r="CQ30" i="4" a="1"/>
  <c r="CR30" i="4" a="1"/>
  <c r="CS30" i="4" a="1"/>
  <c r="BX31" i="4" a="1"/>
  <c r="BY31" i="4" a="1"/>
  <c r="BZ31" i="4" a="1"/>
  <c r="CA31" i="4" a="1"/>
  <c r="CB31" i="4" a="1"/>
  <c r="CC31" i="4" a="1"/>
  <c r="CD31" i="4" a="1"/>
  <c r="CE31" i="4" a="1"/>
  <c r="CF31" i="4" a="1"/>
  <c r="CG31" i="4" a="1"/>
  <c r="CH31" i="4" a="1"/>
  <c r="CI31" i="4" a="1"/>
  <c r="CJ31" i="4" a="1"/>
  <c r="CK31" i="4" a="1"/>
  <c r="CL31" i="4" a="1"/>
  <c r="CM31" i="4" a="1"/>
  <c r="CN31" i="4" a="1"/>
  <c r="CO31" i="4" a="1"/>
  <c r="CP31" i="4" a="1"/>
  <c r="CQ31" i="4" a="1"/>
  <c r="CR31" i="4" a="1"/>
  <c r="CS31" i="4" a="1"/>
  <c r="BY32" i="4" a="1"/>
  <c r="BZ32" i="4" a="1"/>
  <c r="CA32" i="4" a="1"/>
  <c r="CB32" i="4" a="1"/>
  <c r="CC32" i="4" a="1"/>
  <c r="CD32" i="4" a="1"/>
  <c r="CE32" i="4" a="1"/>
  <c r="CF32" i="4" a="1"/>
  <c r="CG32" i="4" a="1"/>
  <c r="CH32" i="4" a="1"/>
  <c r="CI32" i="4" a="1"/>
  <c r="CJ32" i="4" a="1"/>
  <c r="CK32" i="4" a="1"/>
  <c r="CL32" i="4" a="1"/>
  <c r="CM32" i="4" a="1"/>
  <c r="CN32" i="4" a="1"/>
  <c r="CO32" i="4" a="1"/>
  <c r="CP32" i="4" a="1"/>
  <c r="CQ32" i="4" a="1"/>
  <c r="CR32" i="4" a="1"/>
  <c r="CS32" i="4" a="1"/>
  <c r="BZ33" i="4" a="1"/>
  <c r="CA33" i="4" a="1"/>
  <c r="CB33" i="4" a="1"/>
  <c r="CC33" i="4" a="1"/>
  <c r="CD33" i="4" a="1"/>
  <c r="CE33" i="4" a="1"/>
  <c r="CF33" i="4" a="1"/>
  <c r="CG33" i="4" a="1"/>
  <c r="CH33" i="4" a="1"/>
  <c r="CI33" i="4" a="1"/>
  <c r="CJ33" i="4" a="1"/>
  <c r="CK33" i="4" a="1"/>
  <c r="CL33" i="4" a="1"/>
  <c r="CM33" i="4" a="1"/>
  <c r="CN33" i="4" a="1"/>
  <c r="CO33" i="4" a="1"/>
  <c r="CP33" i="4" a="1"/>
  <c r="CQ33" i="4" a="1"/>
  <c r="CR33" i="4" a="1"/>
  <c r="CS33" i="4" a="1"/>
  <c r="CA34" i="4" a="1"/>
  <c r="CB34" i="4" a="1"/>
  <c r="CC34" i="4" a="1"/>
  <c r="CD34" i="4" a="1"/>
  <c r="CE34" i="4" a="1"/>
  <c r="CF34" i="4" a="1"/>
  <c r="CG34" i="4" a="1"/>
  <c r="CH34" i="4" a="1"/>
  <c r="CI34" i="4" a="1"/>
  <c r="CJ34" i="4" a="1"/>
  <c r="CK34" i="4" a="1"/>
  <c r="CL34" i="4" a="1"/>
  <c r="CM34" i="4" a="1"/>
  <c r="CN34" i="4" a="1"/>
  <c r="CO34" i="4" a="1"/>
  <c r="CP34" i="4" a="1"/>
  <c r="CQ34" i="4" a="1"/>
  <c r="CR34" i="4" a="1"/>
  <c r="CS34" i="4" a="1"/>
  <c r="CB35" i="4" a="1"/>
  <c r="CC35" i="4" a="1"/>
  <c r="CD35" i="4" a="1"/>
  <c r="CE35" i="4" a="1"/>
  <c r="CF35" i="4" a="1"/>
  <c r="CG35" i="4" a="1"/>
  <c r="CH35" i="4" a="1"/>
  <c r="CI35" i="4" a="1"/>
  <c r="CJ35" i="4" a="1"/>
  <c r="CK35" i="4" a="1"/>
  <c r="CL35" i="4" a="1"/>
  <c r="CM35" i="4" a="1"/>
  <c r="CN35" i="4" a="1"/>
  <c r="CO35" i="4" a="1"/>
  <c r="CP35" i="4" a="1"/>
  <c r="CQ35" i="4" a="1"/>
  <c r="CR35" i="4" a="1"/>
  <c r="CS35" i="4" a="1"/>
  <c r="CC36" i="4" a="1"/>
  <c r="CD36" i="4" a="1"/>
  <c r="CE36" i="4" a="1"/>
  <c r="CF36" i="4" a="1"/>
  <c r="CG36" i="4" a="1"/>
  <c r="CH36" i="4" a="1"/>
  <c r="CI36" i="4" a="1"/>
  <c r="CJ36" i="4" a="1"/>
  <c r="CK36" i="4" a="1"/>
  <c r="CL36" i="4" a="1"/>
  <c r="CM36" i="4" a="1"/>
  <c r="CN36" i="4" a="1"/>
  <c r="CO36" i="4" a="1"/>
  <c r="CP36" i="4" a="1"/>
  <c r="CQ36" i="4" a="1"/>
  <c r="CR36" i="4" a="1"/>
  <c r="CS36" i="4" a="1"/>
  <c r="CD37" i="4" a="1"/>
  <c r="CE37" i="4" a="1"/>
  <c r="CF37" i="4" a="1"/>
  <c r="CG37" i="4" a="1"/>
  <c r="CH37" i="4" a="1"/>
  <c r="CI37" i="4" a="1"/>
  <c r="CJ37" i="4" a="1"/>
  <c r="CK37" i="4" a="1"/>
  <c r="CL37" i="4" a="1"/>
  <c r="CM37" i="4" a="1"/>
  <c r="CN37" i="4" a="1"/>
  <c r="CO37" i="4" a="1"/>
  <c r="CP37" i="4" a="1"/>
  <c r="CQ37" i="4" a="1"/>
  <c r="CR37" i="4" a="1"/>
  <c r="CS37" i="4" a="1"/>
  <c r="CE38" i="4" a="1"/>
  <c r="CF38" i="4" a="1"/>
  <c r="CG38" i="4" a="1"/>
  <c r="CH38" i="4" a="1"/>
  <c r="CI38" i="4" a="1"/>
  <c r="CJ38" i="4" a="1"/>
  <c r="CK38" i="4" a="1"/>
  <c r="CL38" i="4" a="1"/>
  <c r="CM38" i="4" a="1"/>
  <c r="CN38" i="4" a="1"/>
  <c r="CO38" i="4" a="1"/>
  <c r="CP38" i="4" a="1"/>
  <c r="CQ38" i="4" a="1"/>
  <c r="CR38" i="4" a="1"/>
  <c r="CS38" i="4" a="1"/>
  <c r="CF39" i="4" a="1"/>
  <c r="CG39" i="4" a="1"/>
  <c r="CH39" i="4" a="1"/>
  <c r="CI39" i="4" a="1"/>
  <c r="CJ39" i="4" a="1"/>
  <c r="CK39" i="4" a="1"/>
  <c r="CL39" i="4" a="1"/>
  <c r="CM39" i="4" a="1"/>
  <c r="CN39" i="4" a="1"/>
  <c r="CO39" i="4" a="1"/>
  <c r="CP39" i="4" a="1"/>
  <c r="CQ39" i="4" a="1"/>
  <c r="CR39" i="4" a="1"/>
  <c r="CS39" i="4" a="1"/>
  <c r="CG40" i="4" a="1"/>
  <c r="CH40" i="4" a="1"/>
  <c r="CI40" i="4" a="1"/>
  <c r="CJ40" i="4" a="1"/>
  <c r="CK40" i="4" a="1"/>
  <c r="CL40" i="4" a="1"/>
  <c r="CM40" i="4" a="1"/>
  <c r="CN40" i="4" a="1"/>
  <c r="CO40" i="4" a="1"/>
  <c r="CP40" i="4" a="1"/>
  <c r="CQ40" i="4" a="1"/>
  <c r="CR40" i="4" a="1"/>
  <c r="CS40" i="4" a="1"/>
  <c r="CH41" i="4" a="1"/>
  <c r="CI41" i="4" a="1"/>
  <c r="CJ41" i="4" a="1"/>
  <c r="CK41" i="4" a="1"/>
  <c r="CL41" i="4" a="1"/>
  <c r="CM41" i="4" a="1"/>
  <c r="CN41" i="4" a="1"/>
  <c r="CO41" i="4" a="1"/>
  <c r="CP41" i="4" a="1"/>
  <c r="CQ41" i="4" a="1"/>
  <c r="CR41" i="4" a="1"/>
  <c r="CS41" i="4" a="1"/>
  <c r="CI42" i="4" a="1"/>
  <c r="CJ42" i="4" a="1"/>
  <c r="CK42" i="4" a="1"/>
  <c r="CL42" i="4" a="1"/>
  <c r="CM42" i="4" a="1"/>
  <c r="CN42" i="4" a="1"/>
  <c r="CO42" i="4" a="1"/>
  <c r="CP42" i="4" a="1"/>
  <c r="CQ42" i="4" a="1"/>
  <c r="CR42" i="4" a="1"/>
  <c r="CS42" i="4" a="1"/>
  <c r="CJ43" i="4" a="1"/>
  <c r="CK43" i="4" a="1"/>
  <c r="CL43" i="4" a="1"/>
  <c r="CM43" i="4" a="1"/>
  <c r="CN43" i="4" a="1"/>
  <c r="CO43" i="4" a="1"/>
  <c r="CP43" i="4" a="1"/>
  <c r="CQ43" i="4" a="1"/>
  <c r="CR43" i="4" a="1"/>
  <c r="CS43" i="4" a="1"/>
  <c r="CK44" i="4" a="1"/>
  <c r="CL44" i="4" a="1"/>
  <c r="CM44" i="4" a="1"/>
  <c r="CN44" i="4" a="1"/>
  <c r="CO44" i="4" a="1"/>
  <c r="CP44" i="4" a="1"/>
  <c r="CQ44" i="4" a="1"/>
  <c r="CR44" i="4" a="1"/>
  <c r="CS44" i="4" a="1"/>
  <c r="CL45" i="4" a="1"/>
  <c r="CM45" i="4" a="1"/>
  <c r="CN45" i="4" a="1"/>
  <c r="CO45" i="4" a="1"/>
  <c r="CP45" i="4" a="1"/>
  <c r="CQ45" i="4" a="1"/>
  <c r="CR45" i="4" a="1"/>
  <c r="CS45" i="4" a="1"/>
  <c r="CM46" i="4" a="1"/>
  <c r="CN46" i="4" a="1"/>
  <c r="CO46" i="4" a="1"/>
  <c r="CP46" i="4" a="1"/>
  <c r="CQ46" i="4" a="1"/>
  <c r="CR46" i="4" a="1"/>
  <c r="CS46" i="4" a="1"/>
  <c r="CN47" i="4" a="1"/>
  <c r="CO47" i="4" a="1"/>
  <c r="CP47" i="4" a="1"/>
  <c r="CQ47" i="4" a="1"/>
  <c r="CR47" i="4" a="1"/>
  <c r="CS47" i="4" a="1"/>
  <c r="CO48" i="4" a="1"/>
  <c r="CP48" i="4" a="1"/>
  <c r="CQ48" i="4" a="1"/>
  <c r="CR48" i="4" a="1"/>
  <c r="CS48" i="4" a="1"/>
  <c r="CP49" i="4" a="1"/>
  <c r="CQ49" i="4" a="1"/>
  <c r="CR49" i="4" a="1"/>
  <c r="CS49" i="4" a="1"/>
  <c r="CQ50" i="4" a="1"/>
  <c r="CR50" i="4" a="1"/>
  <c r="CS50" i="4" a="1"/>
  <c r="CR51" i="4" a="1"/>
  <c r="CS51" i="4" a="1"/>
  <c r="CS52" i="4" a="1"/>
  <c r="DC603" i="4"/>
  <c r="DC604" i="4"/>
  <c r="DC605" i="4"/>
  <c r="DC606" i="4"/>
  <c r="DC607" i="4"/>
  <c r="DC608" i="4"/>
  <c r="DC609" i="4"/>
  <c r="DC610" i="4"/>
  <c r="DC611" i="4"/>
  <c r="DC612" i="4"/>
  <c r="DC613" i="4"/>
  <c r="DC614" i="4"/>
  <c r="DC615" i="4"/>
  <c r="DC616" i="4"/>
  <c r="DC617" i="4"/>
  <c r="DC618" i="4"/>
  <c r="DC619" i="4"/>
  <c r="DC620" i="4"/>
  <c r="DC621" i="4"/>
  <c r="DC622" i="4"/>
  <c r="DC623" i="4"/>
  <c r="DC624" i="4"/>
  <c r="DC625" i="4"/>
  <c r="DC626" i="4"/>
  <c r="DC627" i="4"/>
  <c r="DC628" i="4"/>
  <c r="DC629" i="4"/>
  <c r="DC630" i="4"/>
  <c r="DC631" i="4"/>
  <c r="DC632" i="4"/>
  <c r="DC633" i="4"/>
  <c r="DC634" i="4"/>
  <c r="DC635" i="4"/>
  <c r="DC636" i="4"/>
  <c r="DC637" i="4"/>
  <c r="DC638" i="4"/>
  <c r="DC639" i="4"/>
  <c r="DC640" i="4"/>
  <c r="DC641" i="4"/>
  <c r="DC642" i="4"/>
  <c r="DC643" i="4"/>
  <c r="DC644" i="4"/>
  <c r="DC645" i="4"/>
  <c r="DC646" i="4"/>
  <c r="DC647" i="4"/>
  <c r="DC648" i="4"/>
  <c r="DC649" i="4"/>
  <c r="DC650" i="4"/>
  <c r="DC651" i="4"/>
  <c r="DC652" i="4"/>
  <c r="DC653" i="4"/>
  <c r="DC654" i="4"/>
  <c r="DC655" i="4"/>
  <c r="DC656" i="4"/>
  <c r="DC657" i="4"/>
  <c r="DC658" i="4"/>
  <c r="DC659" i="4"/>
  <c r="DC660" i="4"/>
  <c r="DC661" i="4"/>
  <c r="DC662" i="4"/>
  <c r="DC663" i="4"/>
  <c r="DC664" i="4"/>
  <c r="DC665" i="4"/>
  <c r="DC666" i="4"/>
  <c r="DC667" i="4"/>
  <c r="DC668" i="4"/>
  <c r="DC669" i="4"/>
  <c r="DC670" i="4"/>
  <c r="DC671" i="4"/>
  <c r="DC672" i="4"/>
  <c r="DC673" i="4"/>
  <c r="DC674" i="4"/>
  <c r="DC675" i="4"/>
  <c r="DC676" i="4"/>
  <c r="DC677" i="4"/>
  <c r="DC678" i="4"/>
  <c r="DC679" i="4"/>
  <c r="DC680" i="4"/>
  <c r="DC681" i="4"/>
  <c r="DC682" i="4"/>
  <c r="DC683" i="4"/>
  <c r="DC684" i="4"/>
  <c r="DC685" i="4"/>
  <c r="DC686" i="4"/>
  <c r="DC687" i="4"/>
  <c r="DC688" i="4"/>
  <c r="DC689" i="4"/>
  <c r="DC690" i="4"/>
  <c r="DC691" i="4"/>
  <c r="DC692" i="4"/>
  <c r="DC693" i="4"/>
  <c r="DC694" i="4"/>
  <c r="DC695" i="4"/>
  <c r="DC696" i="4"/>
  <c r="DC697" i="4"/>
  <c r="DC698" i="4"/>
  <c r="DC699" i="4"/>
  <c r="DC700" i="4"/>
  <c r="DC701" i="4"/>
  <c r="DC702" i="4"/>
  <c r="DC703" i="4"/>
  <c r="DC704" i="4"/>
  <c r="DC705" i="4"/>
  <c r="DC706" i="4"/>
  <c r="DC707" i="4"/>
  <c r="DC708" i="4"/>
  <c r="DC709" i="4"/>
  <c r="DC710" i="4"/>
  <c r="DC711" i="4"/>
  <c r="DC712" i="4"/>
  <c r="DC713" i="4"/>
  <c r="DC714" i="4"/>
  <c r="DC715" i="4"/>
  <c r="DC716" i="4"/>
  <c r="DC717" i="4"/>
  <c r="DC718" i="4"/>
  <c r="DC719" i="4"/>
  <c r="DC720" i="4"/>
  <c r="DC721" i="4"/>
  <c r="DC722" i="4"/>
  <c r="DC723" i="4"/>
  <c r="DC724" i="4"/>
  <c r="DC725" i="4"/>
  <c r="DC726" i="4"/>
  <c r="DC727" i="4"/>
  <c r="DC728" i="4"/>
  <c r="DC729" i="4"/>
  <c r="DC730" i="4"/>
  <c r="DC731" i="4"/>
  <c r="DC732" i="4"/>
  <c r="DC733" i="4"/>
  <c r="DC734" i="4"/>
  <c r="DC735" i="4"/>
  <c r="DC736" i="4"/>
  <c r="DC737" i="4"/>
  <c r="DC738" i="4"/>
  <c r="DC739" i="4"/>
  <c r="DC740" i="4"/>
  <c r="DC741" i="4"/>
  <c r="DC742" i="4"/>
  <c r="DC743" i="4"/>
  <c r="DC744" i="4"/>
  <c r="DC745" i="4"/>
  <c r="DC746" i="4"/>
  <c r="DC747" i="4"/>
  <c r="DC748" i="4"/>
  <c r="DC749" i="4"/>
  <c r="DC750" i="4"/>
  <c r="DC751" i="4"/>
  <c r="DC752" i="4"/>
  <c r="DC753" i="4"/>
  <c r="DC754" i="4"/>
  <c r="DC755" i="4"/>
  <c r="DC756" i="4"/>
  <c r="DC757" i="4"/>
  <c r="DC758" i="4"/>
  <c r="DC759" i="4"/>
  <c r="DC760" i="4"/>
  <c r="DC761" i="4"/>
  <c r="DC762" i="4"/>
  <c r="DC763" i="4"/>
  <c r="DC764" i="4"/>
  <c r="DC765" i="4"/>
  <c r="DC766" i="4"/>
  <c r="DC767" i="4"/>
  <c r="DC768" i="4"/>
  <c r="DC769" i="4"/>
  <c r="DC770" i="4"/>
  <c r="DC771" i="4"/>
  <c r="DC772" i="4"/>
  <c r="DC773" i="4"/>
  <c r="DC774" i="4"/>
  <c r="DC775" i="4"/>
  <c r="DC776" i="4"/>
  <c r="DC777" i="4"/>
  <c r="DC778" i="4"/>
  <c r="DC779" i="4"/>
  <c r="DC780" i="4"/>
  <c r="DC781" i="4"/>
  <c r="DC782" i="4"/>
  <c r="DC783" i="4"/>
  <c r="DC784" i="4"/>
  <c r="DC785" i="4"/>
  <c r="DC786" i="4"/>
  <c r="DC787" i="4"/>
  <c r="DC788" i="4"/>
  <c r="DC789" i="4"/>
  <c r="DC790" i="4"/>
  <c r="DC791" i="4"/>
  <c r="DC792" i="4"/>
  <c r="DC793" i="4"/>
  <c r="DC794" i="4"/>
  <c r="DC795" i="4"/>
  <c r="DC796" i="4"/>
  <c r="DC797" i="4"/>
  <c r="DC798" i="4"/>
  <c r="DC799" i="4"/>
  <c r="DC800" i="4"/>
  <c r="DC801" i="4"/>
  <c r="DC802" i="4"/>
  <c r="DC803" i="4"/>
  <c r="DC804" i="4"/>
  <c r="DC805" i="4"/>
  <c r="DC806" i="4"/>
  <c r="DC807" i="4"/>
  <c r="DC808" i="4"/>
  <c r="DC809" i="4"/>
  <c r="DC810" i="4"/>
  <c r="DC811" i="4"/>
  <c r="DC812" i="4"/>
  <c r="DC813" i="4"/>
  <c r="DC814" i="4"/>
  <c r="DC815" i="4"/>
  <c r="DC816" i="4"/>
  <c r="DC817" i="4"/>
  <c r="DC818" i="4"/>
  <c r="DC819" i="4"/>
  <c r="DC820" i="4"/>
  <c r="DC821" i="4"/>
  <c r="DC822" i="4"/>
  <c r="DC823" i="4"/>
  <c r="DC824" i="4"/>
  <c r="DC825" i="4"/>
  <c r="DC826" i="4"/>
  <c r="DC827" i="4"/>
  <c r="DC828" i="4"/>
  <c r="DC829" i="4"/>
  <c r="DC830" i="4"/>
  <c r="DC831" i="4"/>
  <c r="DC832" i="4"/>
  <c r="DC833" i="4"/>
  <c r="DC834" i="4"/>
  <c r="DC835" i="4"/>
  <c r="DC836" i="4"/>
  <c r="DC837" i="4"/>
  <c r="DC838" i="4"/>
  <c r="DC839" i="4"/>
  <c r="DC840" i="4"/>
  <c r="DC841" i="4"/>
  <c r="DC842" i="4"/>
  <c r="DC843" i="4"/>
  <c r="DC844" i="4"/>
  <c r="DC845" i="4"/>
  <c r="DC846" i="4"/>
  <c r="DC847" i="4"/>
  <c r="DC848" i="4"/>
  <c r="DC849" i="4"/>
  <c r="DC850" i="4"/>
  <c r="DC851" i="4"/>
  <c r="DC852" i="4"/>
  <c r="DC853" i="4"/>
  <c r="DC854" i="4"/>
  <c r="DC855" i="4"/>
  <c r="DC856" i="4"/>
  <c r="DC857" i="4"/>
  <c r="DC858" i="4"/>
  <c r="DC859" i="4"/>
  <c r="DC860" i="4"/>
  <c r="DC861" i="4"/>
  <c r="DC862" i="4"/>
  <c r="DC863" i="4"/>
  <c r="DC864" i="4"/>
  <c r="DC865" i="4"/>
  <c r="DC866" i="4"/>
  <c r="DC867" i="4"/>
  <c r="DC868" i="4"/>
  <c r="DC869" i="4"/>
  <c r="DC870" i="4"/>
  <c r="DC871" i="4"/>
  <c r="DC872" i="4"/>
  <c r="DC873" i="4"/>
  <c r="DC874" i="4"/>
  <c r="DC875" i="4"/>
  <c r="DC876" i="4"/>
  <c r="DC877" i="4"/>
  <c r="DC878" i="4"/>
  <c r="DC879" i="4"/>
  <c r="DC880" i="4"/>
  <c r="DC881" i="4"/>
  <c r="DC882" i="4"/>
  <c r="DC883" i="4"/>
  <c r="DC884" i="4"/>
  <c r="DC885" i="4"/>
  <c r="DC886" i="4"/>
  <c r="DC887" i="4"/>
  <c r="DC888" i="4"/>
  <c r="DC889" i="4"/>
  <c r="DC890" i="4"/>
  <c r="DC891" i="4"/>
  <c r="DC892" i="4"/>
  <c r="DC893" i="4"/>
  <c r="DC894" i="4"/>
  <c r="DC895" i="4"/>
  <c r="DC896" i="4"/>
  <c r="DC897" i="4"/>
  <c r="DC898" i="4"/>
  <c r="DC899" i="4"/>
  <c r="DC900" i="4"/>
  <c r="DC901" i="4"/>
  <c r="DC902" i="4"/>
  <c r="DC903" i="4"/>
  <c r="DC904" i="4"/>
  <c r="DC905" i="4"/>
  <c r="DC906" i="4"/>
  <c r="DC907" i="4"/>
  <c r="DC908" i="4"/>
  <c r="DC909" i="4"/>
  <c r="DC910" i="4"/>
  <c r="DC911" i="4"/>
  <c r="DC912" i="4"/>
  <c r="DC913" i="4"/>
  <c r="DC914" i="4"/>
  <c r="DC915" i="4"/>
  <c r="DC916" i="4"/>
  <c r="DC917" i="4"/>
  <c r="DC918" i="4"/>
  <c r="DC919" i="4"/>
  <c r="DC920" i="4"/>
  <c r="DC921" i="4"/>
  <c r="DC922" i="4"/>
  <c r="DC923" i="4"/>
  <c r="DC924" i="4"/>
  <c r="DC925" i="4"/>
  <c r="DC926" i="4"/>
  <c r="DC927" i="4"/>
  <c r="DC928" i="4"/>
  <c r="DC929" i="4"/>
  <c r="DC930" i="4"/>
  <c r="DC931" i="4"/>
  <c r="DC932" i="4"/>
  <c r="DC933" i="4"/>
  <c r="DC934" i="4"/>
  <c r="DC935" i="4"/>
  <c r="DC936" i="4"/>
  <c r="DC937" i="4"/>
  <c r="DC938" i="4"/>
  <c r="DC939" i="4"/>
  <c r="DC940" i="4"/>
  <c r="DC941" i="4"/>
  <c r="DC942" i="4"/>
  <c r="DC943" i="4"/>
  <c r="DC944" i="4"/>
  <c r="DC945" i="4"/>
  <c r="DC946" i="4"/>
  <c r="DC947" i="4"/>
  <c r="DC948" i="4"/>
  <c r="DC949" i="4"/>
  <c r="DC950" i="4"/>
  <c r="DC951" i="4"/>
  <c r="DC952" i="4"/>
  <c r="DC953" i="4"/>
  <c r="DC954" i="4"/>
  <c r="DC955" i="4"/>
  <c r="DC956" i="4"/>
  <c r="DC957" i="4"/>
  <c r="DC958" i="4"/>
  <c r="DC959" i="4"/>
  <c r="DC960" i="4"/>
  <c r="DC961" i="4"/>
  <c r="DC962" i="4"/>
  <c r="DC963" i="4"/>
  <c r="DC964" i="4"/>
  <c r="DC965" i="4"/>
  <c r="DC966" i="4"/>
  <c r="DC967" i="4"/>
  <c r="DC968" i="4"/>
  <c r="DC969" i="4"/>
  <c r="DC970" i="4"/>
  <c r="DC971" i="4"/>
  <c r="DC972" i="4"/>
  <c r="DC973" i="4"/>
  <c r="DC974" i="4"/>
  <c r="DC975" i="4"/>
  <c r="DC976" i="4"/>
  <c r="DC977" i="4"/>
  <c r="DC978" i="4"/>
  <c r="DC979" i="4"/>
  <c r="DC980" i="4"/>
  <c r="DC981" i="4"/>
  <c r="DC982" i="4"/>
  <c r="DC983" i="4"/>
  <c r="DC984" i="4"/>
  <c r="DC985" i="4"/>
  <c r="DC986" i="4"/>
  <c r="DC987" i="4"/>
  <c r="DC988" i="4"/>
  <c r="DC989" i="4"/>
  <c r="DC990" i="4"/>
  <c r="DC991" i="4"/>
  <c r="DC992" i="4"/>
  <c r="DC993" i="4"/>
  <c r="DC994" i="4"/>
  <c r="DC995" i="4"/>
  <c r="DC996" i="4"/>
  <c r="DC997" i="4"/>
  <c r="DC998" i="4"/>
  <c r="DC999" i="4"/>
  <c r="DC1000" i="4"/>
  <c r="DC1001" i="4"/>
  <c r="DC1002" i="4"/>
  <c r="DC1003" i="4"/>
  <c r="DC1004" i="4"/>
  <c r="DC1005" i="4"/>
  <c r="DC1006" i="4"/>
  <c r="DC1007" i="4"/>
  <c r="DC1008" i="4"/>
  <c r="DC1009" i="4"/>
  <c r="DC1010" i="4"/>
  <c r="DC1011" i="4"/>
  <c r="DC1012" i="4"/>
  <c r="DC1013" i="4"/>
  <c r="DC1014" i="4"/>
  <c r="DC1015" i="4"/>
  <c r="DC1016" i="4"/>
  <c r="DC1017" i="4"/>
  <c r="DC1018" i="4"/>
  <c r="DC1019" i="4"/>
  <c r="DC1020" i="4"/>
  <c r="DC1021" i="4"/>
  <c r="DC1022" i="4"/>
  <c r="DC1023" i="4"/>
  <c r="DC1024" i="4"/>
  <c r="DC1025" i="4"/>
  <c r="DC1026" i="4"/>
  <c r="DC1027" i="4"/>
  <c r="DC1028" i="4"/>
  <c r="DC1029" i="4"/>
  <c r="DC1030" i="4"/>
  <c r="DC1031" i="4"/>
  <c r="DC1032" i="4"/>
  <c r="DC1033" i="4"/>
  <c r="DC1034" i="4"/>
  <c r="DC1035" i="4"/>
  <c r="DC1036" i="4"/>
  <c r="DC1037" i="4"/>
  <c r="DC1038" i="4"/>
  <c r="DC1039" i="4"/>
  <c r="DC1040" i="4"/>
  <c r="DC1041" i="4"/>
  <c r="DC1042" i="4"/>
  <c r="DC1043" i="4"/>
  <c r="DC1044" i="4"/>
  <c r="DC1045" i="4"/>
  <c r="DC1046" i="4"/>
  <c r="DC1047" i="4"/>
  <c r="DC1048" i="4"/>
  <c r="DC1049" i="4"/>
  <c r="DC1050" i="4"/>
  <c r="DC1051" i="4"/>
  <c r="DC1052" i="4"/>
  <c r="DC1053" i="4"/>
  <c r="DC1054" i="4"/>
  <c r="DC1055" i="4"/>
  <c r="DC1056" i="4"/>
  <c r="DC1057" i="4"/>
  <c r="DC1058" i="4"/>
  <c r="DC1059" i="4"/>
  <c r="DC1060" i="4"/>
  <c r="DC1061" i="4"/>
  <c r="DC1062" i="4"/>
  <c r="DC1063" i="4"/>
  <c r="DC1064" i="4"/>
  <c r="DC1065" i="4"/>
  <c r="DC1066" i="4"/>
  <c r="DC1067" i="4"/>
  <c r="DC1068" i="4"/>
  <c r="DC1069" i="4"/>
  <c r="DC1070" i="4"/>
  <c r="DC1071" i="4"/>
  <c r="DC1072" i="4"/>
  <c r="DC1073" i="4"/>
  <c r="DC1074" i="4"/>
  <c r="DC1075" i="4"/>
  <c r="DC1076" i="4"/>
  <c r="DC1077" i="4"/>
  <c r="DC1078" i="4"/>
  <c r="DC1079" i="4"/>
  <c r="DC1080" i="4"/>
  <c r="DC1081" i="4"/>
  <c r="DC1082" i="4"/>
  <c r="DC1083" i="4"/>
  <c r="DC1084" i="4"/>
  <c r="DC1085" i="4"/>
  <c r="DC1086" i="4"/>
  <c r="DC1087" i="4"/>
  <c r="DC1088" i="4"/>
  <c r="DC1089" i="4"/>
  <c r="DC1090" i="4"/>
  <c r="DC1091" i="4"/>
  <c r="DC1092" i="4"/>
  <c r="DC1093" i="4"/>
  <c r="DC1094" i="4"/>
  <c r="DC1095" i="4"/>
  <c r="DC1096" i="4"/>
  <c r="DC1097" i="4"/>
  <c r="DC1098" i="4"/>
  <c r="DC1099" i="4"/>
  <c r="DC1100" i="4"/>
  <c r="DC1101" i="4"/>
  <c r="DC1102" i="4"/>
  <c r="DC1103" i="4"/>
  <c r="DC1104" i="4"/>
  <c r="DC1105" i="4"/>
  <c r="DC1106" i="4"/>
  <c r="DC1107" i="4"/>
  <c r="DC1108" i="4"/>
  <c r="DC1109" i="4"/>
  <c r="DC1110" i="4"/>
  <c r="DC1111" i="4"/>
  <c r="DC1112" i="4"/>
  <c r="DC1113" i="4"/>
  <c r="DC1114" i="4"/>
  <c r="DC1115" i="4"/>
  <c r="DC1116" i="4"/>
  <c r="DC1117" i="4"/>
  <c r="DC1118" i="4"/>
  <c r="DC1119" i="4"/>
  <c r="DC1120" i="4"/>
  <c r="DC1121" i="4"/>
  <c r="DC1122" i="4"/>
  <c r="DC1123" i="4"/>
  <c r="DC1124" i="4"/>
  <c r="DC1125" i="4"/>
  <c r="DC1126" i="4"/>
  <c r="DC1127" i="4"/>
  <c r="DC1128" i="4"/>
  <c r="DC1129" i="4"/>
  <c r="DC1130" i="4"/>
  <c r="DC1131" i="4"/>
  <c r="DC1132" i="4"/>
  <c r="DC1133" i="4"/>
  <c r="DC1134" i="4"/>
  <c r="DC1135" i="4"/>
  <c r="DC1136" i="4"/>
  <c r="DC1137" i="4"/>
  <c r="DC1138" i="4"/>
  <c r="DC1139" i="4"/>
  <c r="DC1140" i="4"/>
  <c r="DC1141" i="4"/>
  <c r="DC1142" i="4"/>
  <c r="DC1143" i="4"/>
  <c r="DC1144" i="4"/>
  <c r="DC1145" i="4"/>
  <c r="DC1146" i="4"/>
  <c r="DC1147" i="4"/>
  <c r="DC1148" i="4"/>
  <c r="DC1149" i="4"/>
  <c r="DC1150" i="4"/>
  <c r="DC1151" i="4"/>
  <c r="DC1152" i="4"/>
  <c r="DC1153" i="4"/>
  <c r="DC1154" i="4"/>
  <c r="DC1155" i="4"/>
  <c r="DC1156" i="4"/>
  <c r="DC1157" i="4"/>
  <c r="DC1158" i="4"/>
  <c r="DC1159" i="4"/>
  <c r="DC1160" i="4"/>
  <c r="DC1161" i="4"/>
  <c r="DC1162" i="4"/>
  <c r="DC1163" i="4"/>
  <c r="DC1164" i="4"/>
  <c r="DC1165" i="4"/>
  <c r="DC1166" i="4"/>
  <c r="DC1167" i="4"/>
  <c r="DC1168" i="4"/>
  <c r="DC1169" i="4"/>
  <c r="DC1170" i="4"/>
  <c r="DC1171" i="4"/>
  <c r="DC1172" i="4"/>
  <c r="DC1173" i="4"/>
  <c r="DC1174" i="4"/>
  <c r="DC1175" i="4"/>
  <c r="DC1176" i="4"/>
  <c r="DC1177" i="4"/>
  <c r="DC1178" i="4"/>
  <c r="DC1179" i="4"/>
  <c r="DC1180" i="4"/>
  <c r="DC1181" i="4"/>
  <c r="DC1182" i="4"/>
  <c r="DC1183" i="4"/>
  <c r="DC1184" i="4"/>
  <c r="DC1185" i="4"/>
  <c r="DC1186" i="4"/>
  <c r="DC1187" i="4"/>
  <c r="DC1188" i="4"/>
  <c r="DC1189" i="4"/>
  <c r="DC1190" i="4"/>
  <c r="DC1191" i="4"/>
  <c r="DC1192" i="4"/>
  <c r="DC1193" i="4"/>
  <c r="DC1194" i="4"/>
  <c r="DC1195" i="4"/>
  <c r="DC1196" i="4"/>
  <c r="DC1197" i="4"/>
  <c r="DC1198" i="4"/>
  <c r="DC1199" i="4"/>
  <c r="DC1200" i="4"/>
  <c r="DC1201" i="4"/>
  <c r="DC1202" i="4"/>
  <c r="DC1203" i="4"/>
  <c r="DC1204" i="4"/>
  <c r="DC1205" i="4"/>
  <c r="DC1206" i="4"/>
  <c r="DC1207" i="4"/>
  <c r="DC1208" i="4"/>
  <c r="DC1209" i="4"/>
  <c r="DC1210" i="4"/>
  <c r="DC1211" i="4"/>
  <c r="DC1212" i="4"/>
  <c r="DC1213" i="4"/>
  <c r="DC1214" i="4"/>
  <c r="DC1215" i="4"/>
  <c r="DC1216" i="4"/>
  <c r="DC1217" i="4"/>
  <c r="DC1218" i="4"/>
  <c r="DC1219" i="4"/>
  <c r="DC1220" i="4"/>
  <c r="DC1221" i="4"/>
  <c r="DC1222" i="4"/>
  <c r="DC1223" i="4"/>
  <c r="DC1224" i="4"/>
  <c r="DC1225" i="4"/>
  <c r="DC1226" i="4"/>
  <c r="DC1227" i="4"/>
  <c r="DC1228" i="4"/>
  <c r="DC1229" i="4"/>
  <c r="DC1230" i="4"/>
  <c r="DC1231" i="4"/>
  <c r="DC1232" i="4"/>
  <c r="DC1233" i="4"/>
  <c r="DC1234" i="4"/>
  <c r="DC1235" i="4"/>
  <c r="DC1236" i="4"/>
  <c r="DC1237" i="4"/>
  <c r="DC1238" i="4"/>
  <c r="DC1239" i="4"/>
  <c r="DC1240" i="4"/>
  <c r="DC1241" i="4"/>
  <c r="DC1242" i="4"/>
  <c r="DC1243" i="4"/>
  <c r="DC1244" i="4"/>
  <c r="DC1245" i="4"/>
  <c r="DC1246" i="4"/>
  <c r="DC1247" i="4"/>
  <c r="DC1248" i="4"/>
  <c r="DC1249" i="4"/>
  <c r="DC1250" i="4"/>
  <c r="DC1251" i="4"/>
  <c r="DC1252" i="4"/>
  <c r="DC1253" i="4"/>
  <c r="DC1254" i="4"/>
  <c r="DC1255" i="4"/>
  <c r="DC1256" i="4"/>
  <c r="DC1257" i="4"/>
  <c r="DC1258" i="4"/>
  <c r="DC1259" i="4"/>
  <c r="DC1260" i="4"/>
  <c r="DC1261" i="4"/>
  <c r="DC1262" i="4"/>
  <c r="DC1263" i="4"/>
  <c r="DC1264" i="4"/>
  <c r="DC1265" i="4"/>
  <c r="DC1266" i="4"/>
  <c r="DC1267" i="4"/>
  <c r="DC1268" i="4"/>
  <c r="DC1269" i="4"/>
  <c r="DC1270" i="4"/>
  <c r="DC1271" i="4"/>
  <c r="DC1272" i="4"/>
  <c r="DC1273" i="4"/>
  <c r="DC1274" i="4"/>
  <c r="DC1275" i="4"/>
  <c r="DC1276" i="4"/>
  <c r="DC1277" i="4"/>
  <c r="DC1278" i="4"/>
  <c r="DC1279" i="4"/>
  <c r="DC1280" i="4"/>
  <c r="DC1281" i="4"/>
  <c r="DC1282" i="4"/>
  <c r="DC1283" i="4"/>
  <c r="DC1284" i="4"/>
  <c r="DC1285" i="4"/>
  <c r="DC1286" i="4"/>
  <c r="DC1287" i="4"/>
  <c r="DC1288" i="4"/>
  <c r="DC1289" i="4"/>
  <c r="DC1290" i="4"/>
  <c r="DC1291" i="4"/>
  <c r="DC1292" i="4"/>
  <c r="DC1293" i="4"/>
  <c r="DC1294" i="4"/>
  <c r="DC1295" i="4"/>
  <c r="DC1296" i="4"/>
  <c r="DC1297" i="4"/>
  <c r="DC1298" i="4"/>
  <c r="DC1299" i="4"/>
  <c r="DC1300" i="4"/>
  <c r="DC1301" i="4"/>
  <c r="DC1302" i="4"/>
  <c r="DC1303" i="4"/>
  <c r="DC1304" i="4"/>
  <c r="DC1305" i="4"/>
  <c r="DC1306" i="4"/>
  <c r="DC1307" i="4"/>
  <c r="DC1308" i="4"/>
  <c r="DC1309" i="4"/>
  <c r="DC1310" i="4"/>
  <c r="DC1311" i="4"/>
  <c r="DC1312" i="4"/>
  <c r="DC1313" i="4"/>
  <c r="DC1314" i="4"/>
  <c r="DC1315" i="4"/>
  <c r="DC1316" i="4"/>
  <c r="DC1317" i="4"/>
  <c r="DC1318" i="4"/>
  <c r="DC1319" i="4"/>
  <c r="DC1320" i="4"/>
  <c r="DC1321" i="4"/>
  <c r="DC1322" i="4"/>
  <c r="DC1323" i="4"/>
  <c r="DC1324" i="4"/>
  <c r="DC1325" i="4"/>
  <c r="DC1326" i="4"/>
  <c r="DC1327" i="4"/>
  <c r="DC1328" i="4"/>
  <c r="DC1329" i="4"/>
  <c r="DC1330" i="4"/>
  <c r="DC1331" i="4"/>
  <c r="DC1332" i="4"/>
  <c r="DC1333" i="4"/>
  <c r="DC1334" i="4"/>
  <c r="DC1335" i="4"/>
  <c r="DC1336" i="4"/>
  <c r="DC1337" i="4"/>
  <c r="DC1338" i="4"/>
  <c r="DC1339" i="4"/>
  <c r="DC1340" i="4"/>
  <c r="DC1341" i="4"/>
  <c r="DC1342" i="4"/>
  <c r="DC1343" i="4"/>
  <c r="DC1344" i="4"/>
  <c r="DC1345" i="4"/>
  <c r="DC1346" i="4"/>
  <c r="DC1347" i="4"/>
  <c r="DC1348" i="4"/>
  <c r="DC1349" i="4"/>
  <c r="DC1350" i="4"/>
  <c r="DC1351" i="4"/>
  <c r="DC1352" i="4"/>
  <c r="DC1353" i="4"/>
  <c r="DC1354" i="4"/>
  <c r="DC1355" i="4"/>
  <c r="DC1356" i="4"/>
  <c r="DC1357" i="4"/>
  <c r="DC1358" i="4"/>
  <c r="DC1359" i="4"/>
  <c r="DC1360" i="4"/>
  <c r="DC1361" i="4"/>
  <c r="DC1362" i="4"/>
  <c r="DC1363" i="4"/>
  <c r="DC1364" i="4"/>
  <c r="DC1365" i="4"/>
  <c r="DC1366" i="4"/>
  <c r="DC1367" i="4"/>
  <c r="DC1368" i="4"/>
  <c r="DC1369" i="4"/>
  <c r="DC1370" i="4"/>
  <c r="DC1371" i="4"/>
  <c r="DC1372" i="4"/>
  <c r="DC1373" i="4"/>
  <c r="DC1374" i="4"/>
  <c r="DC1375" i="4"/>
  <c r="DC1376" i="4"/>
  <c r="DC1377" i="4"/>
  <c r="DC1378" i="4"/>
  <c r="DC1379" i="4"/>
  <c r="DC1380" i="4"/>
  <c r="DC1381" i="4"/>
  <c r="DC1382" i="4"/>
  <c r="DC1383" i="4"/>
  <c r="DC1384" i="4"/>
  <c r="DC1385" i="4"/>
  <c r="DC1386" i="4"/>
  <c r="DC1387" i="4"/>
  <c r="DC1388" i="4"/>
  <c r="DC1389" i="4"/>
  <c r="DC1390" i="4"/>
  <c r="DC1391" i="4"/>
  <c r="DC1392" i="4"/>
  <c r="DC1393" i="4"/>
  <c r="DC1394" i="4"/>
  <c r="DC1395" i="4"/>
  <c r="DC1396" i="4"/>
  <c r="DC1397" i="4"/>
  <c r="DC1398" i="4"/>
  <c r="DC1399" i="4"/>
  <c r="DC1400" i="4"/>
  <c r="DC1401" i="4"/>
  <c r="DC1402" i="4"/>
  <c r="DC1403" i="4"/>
  <c r="DC1404" i="4"/>
  <c r="DC1405" i="4"/>
  <c r="DC1406" i="4"/>
  <c r="DC1407" i="4"/>
  <c r="DC1408" i="4"/>
  <c r="DC1409" i="4"/>
  <c r="DC1410" i="4"/>
  <c r="DC1411" i="4"/>
  <c r="DC1412" i="4"/>
  <c r="DC1413" i="4"/>
  <c r="DC1414" i="4"/>
  <c r="DC1415" i="4"/>
  <c r="DC1416" i="4"/>
  <c r="DC1417" i="4"/>
  <c r="DC1418" i="4"/>
  <c r="DC1419" i="4"/>
  <c r="DC1420" i="4"/>
  <c r="DC1421" i="4"/>
  <c r="DC1422" i="4"/>
  <c r="DC1423" i="4"/>
  <c r="DC1424" i="4"/>
  <c r="DC1425" i="4"/>
  <c r="DC1426" i="4"/>
  <c r="DC1427" i="4"/>
  <c r="DC1428" i="4"/>
  <c r="DC1429" i="4"/>
  <c r="DC1430" i="4"/>
  <c r="DC1431" i="4"/>
  <c r="DC1432" i="4"/>
  <c r="DC1433" i="4"/>
  <c r="DC1434" i="4"/>
  <c r="DC1435" i="4"/>
  <c r="DC1436" i="4"/>
  <c r="DC1437" i="4"/>
  <c r="DC1438" i="4"/>
  <c r="DC1439" i="4"/>
  <c r="DC1440" i="4"/>
  <c r="DC1441" i="4"/>
  <c r="DC1442" i="4"/>
  <c r="DC1443" i="4"/>
  <c r="DC1444" i="4"/>
  <c r="DC1445" i="4"/>
  <c r="DC1446" i="4"/>
  <c r="DC1447" i="4"/>
  <c r="DC1448" i="4"/>
  <c r="DC1449" i="4"/>
  <c r="DC1450" i="4"/>
  <c r="DC1451" i="4"/>
  <c r="DC1452" i="4"/>
  <c r="DC1453" i="4"/>
  <c r="DC1454" i="4"/>
  <c r="DC1455" i="4"/>
  <c r="DC1456" i="4"/>
  <c r="DC1457" i="4"/>
  <c r="DC1458" i="4"/>
  <c r="DC1459" i="4"/>
  <c r="DC1460" i="4"/>
  <c r="DC1461" i="4"/>
  <c r="DC1462" i="4"/>
  <c r="DC1463" i="4"/>
  <c r="DC1464" i="4"/>
  <c r="DC1465" i="4"/>
  <c r="DC1466" i="4"/>
  <c r="DC1467" i="4"/>
  <c r="DC1468" i="4"/>
  <c r="DC1469" i="4"/>
  <c r="DC1470" i="4"/>
  <c r="DC1471" i="4"/>
  <c r="DC1472" i="4"/>
  <c r="DC1473" i="4"/>
  <c r="DC1474" i="4"/>
  <c r="DC1475" i="4"/>
  <c r="DC1476" i="4"/>
  <c r="DC1477" i="4"/>
  <c r="DC1478" i="4"/>
  <c r="DC1479" i="4"/>
  <c r="DC1480" i="4"/>
  <c r="DC1481" i="4"/>
  <c r="DC1482" i="4"/>
  <c r="DC1483" i="4"/>
  <c r="DC1484" i="4"/>
  <c r="DC1485" i="4"/>
  <c r="DC1486" i="4"/>
  <c r="DC1487" i="4"/>
  <c r="DC1488" i="4"/>
  <c r="DC1489" i="4"/>
  <c r="DC1490" i="4"/>
  <c r="DC1491" i="4"/>
  <c r="DC1492" i="4"/>
  <c r="DC1493" i="4"/>
  <c r="DC1494" i="4"/>
  <c r="DC1495" i="4"/>
  <c r="DC1496" i="4"/>
  <c r="DC1497" i="4"/>
  <c r="DC1498" i="4"/>
  <c r="DC1499" i="4"/>
  <c r="DC1500" i="4"/>
  <c r="DC1501" i="4"/>
  <c r="DC1502" i="4"/>
  <c r="DC1503" i="4"/>
  <c r="DC1504" i="4"/>
  <c r="DC1505" i="4"/>
  <c r="DC1506" i="4"/>
  <c r="DC1507" i="4"/>
  <c r="DC1508" i="4"/>
  <c r="DC1509" i="4"/>
  <c r="DC1510" i="4"/>
  <c r="DC1511" i="4"/>
  <c r="DC1512" i="4"/>
  <c r="DC1513" i="4"/>
  <c r="DC1514" i="4"/>
  <c r="DC1515" i="4"/>
  <c r="DC1516" i="4"/>
  <c r="DC1517" i="4"/>
  <c r="DC1518" i="4"/>
  <c r="DC1519" i="4"/>
  <c r="DC1520" i="4"/>
  <c r="DC1521" i="4"/>
  <c r="DC1522" i="4"/>
  <c r="DC1523" i="4"/>
  <c r="DC1524" i="4"/>
  <c r="DC1525" i="4"/>
  <c r="DC1526" i="4"/>
  <c r="DC1527" i="4"/>
  <c r="DC1528" i="4"/>
  <c r="DC1529" i="4"/>
  <c r="DC1530" i="4"/>
  <c r="DC1531" i="4"/>
  <c r="DC1532" i="4"/>
  <c r="DC1533" i="4"/>
  <c r="DC1534" i="4"/>
  <c r="DC1535" i="4"/>
  <c r="DC1536" i="4"/>
  <c r="DC1537" i="4"/>
  <c r="DC1538" i="4"/>
  <c r="DC1539" i="4"/>
  <c r="DC1540" i="4"/>
  <c r="DC1541" i="4"/>
  <c r="DC1542" i="4"/>
  <c r="DC1543" i="4"/>
  <c r="DC1544" i="4"/>
  <c r="DC1545" i="4"/>
  <c r="DC1546" i="4"/>
  <c r="DC1547" i="4"/>
  <c r="DC1548" i="4"/>
  <c r="DC1549" i="4"/>
  <c r="DC1550" i="4"/>
  <c r="DC1551" i="4"/>
  <c r="DC1552" i="4"/>
  <c r="DC1553" i="4"/>
  <c r="DC1554" i="4"/>
  <c r="DC1555" i="4"/>
  <c r="DC1556" i="4"/>
  <c r="DC1557" i="4"/>
  <c r="DC1558" i="4"/>
  <c r="DC1559" i="4"/>
  <c r="DC1560" i="4"/>
  <c r="DC1561" i="4"/>
  <c r="DC1562" i="4"/>
  <c r="DC1563" i="4"/>
  <c r="DC1564" i="4"/>
  <c r="DC1565" i="4"/>
  <c r="DC1566" i="4"/>
  <c r="DC1567" i="4"/>
  <c r="DC1568" i="4"/>
  <c r="DC1569" i="4"/>
  <c r="DC1570" i="4"/>
  <c r="DC1571" i="4"/>
  <c r="DC1572" i="4"/>
  <c r="DC1573" i="4"/>
  <c r="DC1574" i="4"/>
  <c r="DC1575" i="4"/>
  <c r="DC1576" i="4"/>
  <c r="DC1577" i="4"/>
  <c r="DC1578" i="4"/>
  <c r="DC1579" i="4"/>
  <c r="DC1580" i="4"/>
  <c r="DC1581" i="4"/>
  <c r="DC1582" i="4"/>
  <c r="DC1583" i="4"/>
  <c r="DC1584" i="4"/>
  <c r="DC1585" i="4"/>
  <c r="DC1586" i="4"/>
  <c r="DC1587" i="4"/>
  <c r="DC1588" i="4"/>
  <c r="DC1589" i="4"/>
  <c r="DC1590" i="4"/>
  <c r="DC1591" i="4"/>
  <c r="DC1592" i="4"/>
  <c r="DC1593" i="4"/>
  <c r="DC1594" i="4"/>
  <c r="DC1595" i="4"/>
  <c r="DC1596" i="4"/>
  <c r="DC1597" i="4"/>
  <c r="DC1598" i="4"/>
  <c r="DC1599" i="4"/>
  <c r="DC1600" i="4"/>
  <c r="DC1601" i="4"/>
  <c r="DC1602" i="4"/>
  <c r="DC1603" i="4"/>
  <c r="DC1604" i="4"/>
  <c r="DC1605" i="4"/>
  <c r="DC1606" i="4"/>
  <c r="DC1607" i="4"/>
  <c r="DC1608" i="4"/>
  <c r="DC1609" i="4"/>
  <c r="DC1610" i="4"/>
  <c r="DC1611" i="4"/>
  <c r="DC1612" i="4"/>
  <c r="DC1613" i="4"/>
  <c r="DC1614" i="4"/>
  <c r="DC1615" i="4"/>
  <c r="DC1616" i="4"/>
  <c r="DC1617" i="4"/>
  <c r="DC1618" i="4"/>
  <c r="DC1619" i="4"/>
  <c r="DC1620" i="4"/>
  <c r="DC1621" i="4"/>
  <c r="DC1622" i="4"/>
  <c r="DC1623" i="4"/>
  <c r="DC1624" i="4"/>
  <c r="DC1625" i="4"/>
  <c r="DC1626" i="4"/>
  <c r="DC1627" i="4"/>
  <c r="DC1628" i="4"/>
  <c r="DC1629" i="4"/>
  <c r="DC1630" i="4"/>
  <c r="DC1631" i="4"/>
  <c r="DC1632" i="4"/>
  <c r="DC1633" i="4"/>
  <c r="DC1634" i="4"/>
  <c r="DC1635" i="4"/>
  <c r="DC1636" i="4"/>
  <c r="DC1637" i="4"/>
  <c r="DC1638" i="4"/>
  <c r="DC1639" i="4"/>
  <c r="DC1640" i="4"/>
  <c r="DC1641" i="4"/>
  <c r="DC1642" i="4"/>
  <c r="DC1643" i="4"/>
  <c r="DC1644" i="4"/>
  <c r="DC1645" i="4"/>
  <c r="DC1646" i="4"/>
  <c r="DC1647" i="4"/>
  <c r="DC1648" i="4"/>
  <c r="DC1649" i="4"/>
  <c r="DC1650" i="4"/>
  <c r="DC1651" i="4"/>
  <c r="DC1652" i="4"/>
  <c r="DC1653" i="4"/>
  <c r="DC1654" i="4"/>
  <c r="DC1655" i="4"/>
  <c r="DC1656" i="4"/>
  <c r="DC1657" i="4"/>
  <c r="DC1658" i="4"/>
  <c r="DC1659" i="4"/>
  <c r="DC1660" i="4"/>
  <c r="DC1661" i="4"/>
  <c r="DC1662" i="4"/>
  <c r="DC1663" i="4"/>
  <c r="DC1664" i="4"/>
  <c r="DC1665" i="4"/>
  <c r="DC1666" i="4"/>
  <c r="DC1667" i="4"/>
  <c r="DC1668" i="4"/>
  <c r="DC1669" i="4"/>
  <c r="DC1670" i="4"/>
  <c r="DC1671" i="4"/>
  <c r="DC1672" i="4"/>
  <c r="DC1673" i="4"/>
  <c r="DC1674" i="4"/>
  <c r="DC1675" i="4"/>
  <c r="DC1676" i="4"/>
  <c r="DC1677" i="4"/>
  <c r="DC1678" i="4"/>
  <c r="DC1679" i="4"/>
  <c r="DC1680" i="4"/>
  <c r="DC1681" i="4"/>
  <c r="DC1682" i="4"/>
  <c r="DC1683" i="4"/>
  <c r="DC1684" i="4"/>
  <c r="DC1685" i="4"/>
  <c r="DC1686" i="4"/>
  <c r="DC1687" i="4"/>
  <c r="DC1688" i="4"/>
  <c r="DC1689" i="4"/>
  <c r="DC1690" i="4"/>
  <c r="DC1691" i="4"/>
  <c r="DC1692" i="4"/>
  <c r="DC1693" i="4"/>
  <c r="DC1694" i="4"/>
  <c r="DC1695" i="4"/>
  <c r="DC1696" i="4"/>
  <c r="DC1697" i="4"/>
  <c r="DC1698" i="4"/>
  <c r="DC1699" i="4"/>
  <c r="DC1700" i="4"/>
  <c r="DC1701" i="4"/>
  <c r="DC1702" i="4"/>
  <c r="DC1703" i="4"/>
  <c r="DC1704" i="4"/>
  <c r="DC1705" i="4"/>
  <c r="DC1706" i="4"/>
  <c r="DC1707" i="4"/>
  <c r="DC1708" i="4"/>
  <c r="DC1709" i="4"/>
  <c r="DC1710" i="4"/>
  <c r="DC1711" i="4"/>
  <c r="DC1712" i="4"/>
  <c r="DC1713" i="4"/>
  <c r="DC1714" i="4"/>
  <c r="DC1715" i="4"/>
  <c r="DC1716" i="4"/>
  <c r="DC1717" i="4"/>
  <c r="DC1718" i="4"/>
  <c r="DC1719" i="4"/>
  <c r="DC1720" i="4"/>
  <c r="DC1721" i="4"/>
  <c r="DC1722" i="4"/>
  <c r="DC1723" i="4"/>
  <c r="DC1724" i="4"/>
  <c r="DC1725" i="4"/>
  <c r="DC1726" i="4"/>
  <c r="DC1727" i="4"/>
  <c r="DC1728" i="4"/>
  <c r="DC1729" i="4"/>
  <c r="DC1730" i="4"/>
  <c r="DC1731" i="4"/>
  <c r="DC1732" i="4"/>
  <c r="DC1733" i="4"/>
  <c r="DC1734" i="4"/>
  <c r="DC1735" i="4"/>
  <c r="DC1736" i="4"/>
  <c r="DC1737" i="4"/>
  <c r="DC1738" i="4"/>
  <c r="DC1739" i="4"/>
  <c r="DC1740" i="4"/>
  <c r="DC1741" i="4"/>
  <c r="DC1742" i="4"/>
  <c r="DC1743" i="4"/>
  <c r="DC1744" i="4"/>
  <c r="DC1745" i="4"/>
  <c r="DC1746" i="4"/>
  <c r="DC1747" i="4"/>
  <c r="DC1748" i="4"/>
  <c r="DC1749" i="4"/>
  <c r="DC1750" i="4"/>
  <c r="DC1751" i="4"/>
  <c r="DC1752" i="4"/>
  <c r="DC1753" i="4"/>
  <c r="DC1754" i="4"/>
  <c r="DC1755" i="4"/>
  <c r="DC1756" i="4"/>
  <c r="DC1757" i="4"/>
  <c r="DC1758" i="4"/>
  <c r="DC1759" i="4"/>
  <c r="DC1760" i="4"/>
  <c r="DC1761" i="4"/>
  <c r="DC1762" i="4"/>
  <c r="DC1763" i="4"/>
  <c r="DC1764" i="4"/>
  <c r="DC1765" i="4"/>
  <c r="DC1766" i="4"/>
  <c r="DC1767" i="4"/>
  <c r="DC1768" i="4"/>
  <c r="DC1769" i="4"/>
  <c r="DC1770" i="4"/>
  <c r="DC1771" i="4"/>
  <c r="DC1772" i="4"/>
  <c r="DC1773" i="4"/>
  <c r="DC1774" i="4"/>
  <c r="DC1775" i="4"/>
  <c r="DC1776" i="4"/>
  <c r="DC1777" i="4"/>
  <c r="DC1778" i="4"/>
  <c r="DC1779" i="4"/>
  <c r="DC1780" i="4"/>
  <c r="DC1781" i="4"/>
  <c r="DC1782" i="4"/>
  <c r="DC1783" i="4"/>
  <c r="DC1784" i="4"/>
  <c r="DC1785" i="4"/>
  <c r="DC1786" i="4"/>
  <c r="DC1787" i="4"/>
  <c r="DC1788" i="4"/>
  <c r="DC1789" i="4"/>
  <c r="DC1790" i="4"/>
  <c r="DC1791" i="4"/>
  <c r="DC1792" i="4"/>
  <c r="DC1793" i="4"/>
  <c r="DC1794" i="4"/>
  <c r="DC1795" i="4"/>
  <c r="DC1796" i="4"/>
  <c r="DC1797" i="4"/>
  <c r="DC1798" i="4"/>
  <c r="DC1799" i="4"/>
  <c r="DC1800" i="4"/>
  <c r="DC1801" i="4"/>
  <c r="DC1802" i="4"/>
  <c r="DC1803" i="4"/>
  <c r="DC1804" i="4"/>
  <c r="DC1805" i="4"/>
  <c r="DC1806" i="4"/>
  <c r="DC1807" i="4"/>
  <c r="DC1808" i="4"/>
  <c r="DC1809" i="4"/>
  <c r="DC1810" i="4"/>
  <c r="DC1811" i="4"/>
  <c r="DC1812" i="4"/>
  <c r="DC1813" i="4"/>
  <c r="DC1814" i="4"/>
  <c r="DC1815" i="4"/>
  <c r="DC1816" i="4"/>
  <c r="DC1817" i="4"/>
  <c r="DC1818" i="4"/>
  <c r="DC1819" i="4"/>
  <c r="DC1820" i="4"/>
  <c r="DC1821" i="4"/>
  <c r="DC1822" i="4"/>
  <c r="DC1823" i="4"/>
  <c r="DC1824" i="4"/>
  <c r="DC1825" i="4"/>
  <c r="DC1826" i="4"/>
  <c r="DC1827" i="4"/>
  <c r="DC1828" i="4"/>
  <c r="DC1829" i="4"/>
  <c r="DC1830" i="4"/>
  <c r="DC1831" i="4"/>
  <c r="DC1832" i="4"/>
  <c r="DC1833" i="4"/>
  <c r="DC1834" i="4"/>
  <c r="DC1835" i="4"/>
  <c r="DC1836" i="4"/>
  <c r="DC1837" i="4"/>
  <c r="DC1838" i="4"/>
  <c r="DC1839" i="4"/>
  <c r="DC1840" i="4"/>
  <c r="DC1841" i="4"/>
  <c r="DC1842" i="4"/>
  <c r="DC1843" i="4"/>
  <c r="DC1844" i="4"/>
  <c r="DC1845" i="4"/>
  <c r="DC1846" i="4"/>
  <c r="DC1847" i="4"/>
  <c r="DC1848" i="4"/>
  <c r="DC1849" i="4"/>
  <c r="DC1850" i="4"/>
  <c r="DC1851" i="4"/>
  <c r="DC1852" i="4"/>
  <c r="DC1853" i="4"/>
  <c r="DC1854" i="4"/>
  <c r="DC1855" i="4"/>
  <c r="DC1856" i="4"/>
  <c r="DC1857" i="4"/>
  <c r="DC1858" i="4"/>
  <c r="DC1859" i="4"/>
  <c r="DC1860" i="4"/>
  <c r="DC1861" i="4"/>
  <c r="DC1862" i="4"/>
  <c r="DC1863" i="4"/>
  <c r="DC1864" i="4"/>
  <c r="DC1865" i="4"/>
  <c r="DC1866" i="4"/>
  <c r="DC1867" i="4"/>
  <c r="DC1868" i="4"/>
  <c r="DC1869" i="4"/>
  <c r="DC1870" i="4"/>
  <c r="DC1871" i="4"/>
  <c r="DC1872" i="4"/>
  <c r="DC1873" i="4"/>
  <c r="DC1874" i="4"/>
  <c r="DC1875" i="4"/>
  <c r="DC1876" i="4"/>
  <c r="DC1877" i="4"/>
  <c r="DC1878" i="4"/>
  <c r="DC1879" i="4"/>
  <c r="DC1880" i="4"/>
  <c r="DC1881" i="4"/>
  <c r="DC1882" i="4"/>
  <c r="DC1883" i="4"/>
  <c r="DC1884" i="4"/>
  <c r="DC1885" i="4"/>
  <c r="DC1886" i="4"/>
  <c r="DC1887" i="4"/>
  <c r="DC1888" i="4"/>
  <c r="DC1889" i="4"/>
  <c r="DC1890" i="4"/>
  <c r="DC1891" i="4"/>
  <c r="DC1892" i="4"/>
  <c r="DC1893" i="4"/>
  <c r="DC1894" i="4"/>
  <c r="DC1895" i="4"/>
  <c r="DC1896" i="4"/>
  <c r="DC1897" i="4"/>
  <c r="DC1898" i="4"/>
  <c r="DC1899" i="4"/>
  <c r="DC1900" i="4"/>
  <c r="DC1901" i="4"/>
  <c r="DC1902" i="4"/>
  <c r="DC1903" i="4"/>
  <c r="DC1904" i="4"/>
  <c r="DC1905" i="4"/>
  <c r="DC1906" i="4"/>
  <c r="DC1907" i="4"/>
  <c r="DC1908" i="4"/>
  <c r="DC1909" i="4"/>
  <c r="DC1910" i="4"/>
  <c r="DC1911" i="4"/>
  <c r="DC1912" i="4"/>
  <c r="DC1913" i="4"/>
  <c r="DC1914" i="4"/>
  <c r="DC1915" i="4"/>
  <c r="DC1916" i="4"/>
  <c r="DC1917" i="4"/>
  <c r="DC1918" i="4"/>
  <c r="DC1919" i="4"/>
  <c r="DC1920" i="4"/>
  <c r="DC1921" i="4"/>
  <c r="DC1922" i="4"/>
  <c r="DC1923" i="4"/>
  <c r="DC1924" i="4"/>
  <c r="DC1925" i="4"/>
  <c r="DC1926" i="4"/>
  <c r="DC1927" i="4"/>
  <c r="DC1928" i="4"/>
  <c r="DC1929" i="4"/>
  <c r="DC1930" i="4"/>
  <c r="DC1931" i="4"/>
  <c r="DC1932" i="4"/>
  <c r="DC1933" i="4"/>
  <c r="DC1934" i="4"/>
  <c r="DC1935" i="4"/>
  <c r="DC1936" i="4"/>
  <c r="DC1937" i="4"/>
  <c r="DC1938" i="4"/>
  <c r="DC1939" i="4"/>
  <c r="DC1940" i="4"/>
  <c r="DC1941" i="4"/>
  <c r="DC1942" i="4"/>
  <c r="DC1943" i="4"/>
  <c r="DC1944" i="4"/>
  <c r="DC1945" i="4"/>
  <c r="DC1946" i="4"/>
  <c r="DC1947" i="4"/>
  <c r="DC1948" i="4"/>
  <c r="DC1949" i="4"/>
  <c r="DC1950" i="4"/>
  <c r="DC1951" i="4"/>
  <c r="DC1952" i="4"/>
  <c r="DC1953" i="4"/>
  <c r="DC1954" i="4"/>
  <c r="DC1955" i="4"/>
  <c r="DC1956" i="4"/>
  <c r="DC1957" i="4"/>
  <c r="DC1958" i="4"/>
  <c r="DC1959" i="4"/>
  <c r="DC1960" i="4"/>
  <c r="DC1961" i="4"/>
  <c r="DC1962" i="4"/>
  <c r="DC1963" i="4"/>
  <c r="DC1964" i="4"/>
  <c r="DC1965" i="4"/>
  <c r="DC1966" i="4"/>
  <c r="DC1967" i="4"/>
  <c r="DC1968" i="4"/>
  <c r="DC1969" i="4"/>
  <c r="DC1970" i="4"/>
  <c r="DC1971" i="4"/>
  <c r="DC1972" i="4"/>
  <c r="DC1973" i="4"/>
  <c r="DC1974" i="4"/>
  <c r="DC1975" i="4"/>
  <c r="DC1976" i="4"/>
  <c r="DC1977" i="4"/>
  <c r="DC1978" i="4"/>
  <c r="DC1979" i="4"/>
  <c r="DC1980" i="4"/>
  <c r="DC1981" i="4"/>
  <c r="DC1982" i="4"/>
  <c r="DC1983" i="4"/>
  <c r="DC1984" i="4"/>
  <c r="DC1985" i="4"/>
  <c r="DC1986" i="4"/>
  <c r="DC1987" i="4"/>
  <c r="DC1988" i="4"/>
  <c r="DC1989" i="4"/>
  <c r="DC1990" i="4"/>
  <c r="DC1991" i="4"/>
  <c r="DC1992" i="4"/>
  <c r="DC1993" i="4"/>
  <c r="CW860" i="4"/>
  <c r="CX860" i="4"/>
  <c r="CW861" i="4"/>
  <c r="CX861" i="4"/>
  <c r="CW862" i="4"/>
  <c r="CX862" i="4"/>
  <c r="CW863" i="4"/>
  <c r="CX863" i="4"/>
  <c r="CW864" i="4"/>
  <c r="CX864" i="4"/>
  <c r="CW865" i="4"/>
  <c r="CX865" i="4"/>
  <c r="CW866" i="4"/>
  <c r="CX866" i="4"/>
  <c r="CW867" i="4"/>
  <c r="CX867" i="4"/>
  <c r="CW868" i="4"/>
  <c r="CX868" i="4"/>
  <c r="CW869" i="4"/>
  <c r="CX869" i="4"/>
  <c r="CW870" i="4"/>
  <c r="CX870" i="4"/>
  <c r="CW871" i="4"/>
  <c r="CX871" i="4"/>
  <c r="CW872" i="4"/>
  <c r="CX872" i="4"/>
  <c r="CW873" i="4"/>
  <c r="CX873" i="4"/>
  <c r="CW874" i="4"/>
  <c r="CX874" i="4"/>
  <c r="CW875" i="4"/>
  <c r="CX875" i="4"/>
  <c r="CW876" i="4"/>
  <c r="CX876" i="4"/>
  <c r="CW877" i="4"/>
  <c r="CX877" i="4"/>
  <c r="CW878" i="4"/>
  <c r="CX878" i="4"/>
  <c r="CW879" i="4"/>
  <c r="CX879" i="4"/>
  <c r="CW880" i="4"/>
  <c r="CX880" i="4"/>
  <c r="CW881" i="4"/>
  <c r="CX881" i="4"/>
  <c r="CW882" i="4"/>
  <c r="CX882" i="4"/>
  <c r="CW883" i="4"/>
  <c r="CX883" i="4"/>
  <c r="CW884" i="4"/>
  <c r="CX884" i="4"/>
  <c r="CW885" i="4"/>
  <c r="CX885" i="4"/>
  <c r="CW886" i="4"/>
  <c r="CX886" i="4"/>
  <c r="CW887" i="4"/>
  <c r="CX887" i="4"/>
  <c r="CW888" i="4"/>
  <c r="CX888" i="4"/>
  <c r="CW889" i="4"/>
  <c r="CX889" i="4"/>
  <c r="CW890" i="4"/>
  <c r="CX890" i="4"/>
  <c r="CW891" i="4"/>
  <c r="CX891" i="4"/>
  <c r="CW892" i="4"/>
  <c r="CX892" i="4"/>
  <c r="CW893" i="4"/>
  <c r="CX893" i="4"/>
  <c r="CW894" i="4"/>
  <c r="CX894" i="4"/>
  <c r="CW895" i="4"/>
  <c r="CX895" i="4"/>
  <c r="CW896" i="4"/>
  <c r="CX896" i="4"/>
  <c r="CW897" i="4"/>
  <c r="CX897" i="4"/>
  <c r="CW898" i="4"/>
  <c r="CX898" i="4"/>
  <c r="CW899" i="4"/>
  <c r="CX899" i="4"/>
  <c r="CW900" i="4"/>
  <c r="CX900" i="4"/>
  <c r="CW901" i="4"/>
  <c r="CX901" i="4"/>
  <c r="CW902" i="4"/>
  <c r="CX902" i="4"/>
  <c r="CW903" i="4"/>
  <c r="CX903" i="4"/>
  <c r="CW904" i="4"/>
  <c r="CX904" i="4"/>
  <c r="CW905" i="4"/>
  <c r="CX905" i="4"/>
  <c r="CW906" i="4"/>
  <c r="CX906" i="4"/>
  <c r="CW907" i="4"/>
  <c r="CX907" i="4"/>
  <c r="CW908" i="4"/>
  <c r="CX908" i="4"/>
  <c r="CW909" i="4"/>
  <c r="CX909" i="4"/>
  <c r="CW910" i="4"/>
  <c r="CX910" i="4"/>
  <c r="CW911" i="4"/>
  <c r="CX911" i="4"/>
  <c r="CW912" i="4"/>
  <c r="CX912" i="4"/>
  <c r="CW913" i="4"/>
  <c r="CX913" i="4"/>
  <c r="CW914" i="4"/>
  <c r="CX914" i="4"/>
  <c r="CW915" i="4"/>
  <c r="CX915" i="4"/>
  <c r="CW916" i="4"/>
  <c r="CX916" i="4"/>
  <c r="CW917" i="4"/>
  <c r="CX917" i="4"/>
  <c r="CW918" i="4"/>
  <c r="CX918" i="4"/>
  <c r="CW919" i="4"/>
  <c r="CX919" i="4"/>
  <c r="CW920" i="4"/>
  <c r="CX920" i="4"/>
  <c r="CW921" i="4"/>
  <c r="CX921" i="4"/>
  <c r="CW922" i="4"/>
  <c r="CX922" i="4"/>
  <c r="CW923" i="4"/>
  <c r="CX923" i="4"/>
  <c r="CW924" i="4"/>
  <c r="CX924" i="4"/>
  <c r="CW925" i="4"/>
  <c r="CX925" i="4"/>
  <c r="CW926" i="4"/>
  <c r="CX926" i="4"/>
  <c r="CW927" i="4"/>
  <c r="CX927" i="4"/>
  <c r="CW928" i="4"/>
  <c r="CX928" i="4"/>
  <c r="CW929" i="4"/>
  <c r="CX929" i="4"/>
  <c r="CW930" i="4"/>
  <c r="CX930" i="4"/>
  <c r="CW931" i="4"/>
  <c r="CX931" i="4"/>
  <c r="CW932" i="4"/>
  <c r="CX932" i="4"/>
  <c r="CW933" i="4"/>
  <c r="CX933" i="4"/>
  <c r="CW934" i="4"/>
  <c r="CX934" i="4"/>
  <c r="CW935" i="4"/>
  <c r="CX935" i="4"/>
  <c r="CW936" i="4"/>
  <c r="CX936" i="4"/>
  <c r="CW937" i="4"/>
  <c r="CX937" i="4"/>
  <c r="CW938" i="4"/>
  <c r="CX938" i="4"/>
  <c r="CW939" i="4"/>
  <c r="CX939" i="4"/>
  <c r="CW940" i="4"/>
  <c r="CX940" i="4"/>
  <c r="CW941" i="4"/>
  <c r="CX941" i="4"/>
  <c r="CW942" i="4"/>
  <c r="CX942" i="4"/>
  <c r="CW943" i="4"/>
  <c r="CX943" i="4"/>
  <c r="CW944" i="4"/>
  <c r="CX944" i="4"/>
  <c r="CW945" i="4"/>
  <c r="CX945" i="4"/>
  <c r="CW946" i="4"/>
  <c r="CX946" i="4"/>
  <c r="CW947" i="4"/>
  <c r="CX947" i="4"/>
  <c r="CW948" i="4"/>
  <c r="CX948" i="4"/>
  <c r="CW949" i="4"/>
  <c r="CX949" i="4"/>
  <c r="CW950" i="4"/>
  <c r="CX950" i="4"/>
  <c r="CW951" i="4"/>
  <c r="CX951" i="4"/>
  <c r="CW952" i="4"/>
  <c r="CX952" i="4"/>
  <c r="CW953" i="4"/>
  <c r="CX953" i="4"/>
  <c r="CW954" i="4"/>
  <c r="CX954" i="4"/>
  <c r="CW955" i="4"/>
  <c r="CX955" i="4"/>
  <c r="CW956" i="4"/>
  <c r="CX956" i="4"/>
  <c r="CW957" i="4"/>
  <c r="CX957" i="4"/>
  <c r="CW958" i="4"/>
  <c r="CX958" i="4"/>
  <c r="CW959" i="4"/>
  <c r="CX959" i="4"/>
  <c r="CW960" i="4"/>
  <c r="CX960" i="4"/>
  <c r="CW961" i="4"/>
  <c r="CX961" i="4"/>
  <c r="CW962" i="4"/>
  <c r="CX962" i="4"/>
  <c r="CW963" i="4"/>
  <c r="CX963" i="4"/>
  <c r="CW964" i="4"/>
  <c r="CX964" i="4"/>
  <c r="CW965" i="4"/>
  <c r="CX965" i="4"/>
  <c r="CW966" i="4"/>
  <c r="CX966" i="4"/>
  <c r="CW967" i="4"/>
  <c r="CX967" i="4"/>
  <c r="CW968" i="4"/>
  <c r="CX968" i="4"/>
  <c r="CW969" i="4"/>
  <c r="CX969" i="4"/>
  <c r="CW970" i="4"/>
  <c r="CX970" i="4"/>
  <c r="CW971" i="4"/>
  <c r="CX971" i="4"/>
  <c r="CW972" i="4"/>
  <c r="CX972" i="4"/>
  <c r="CW973" i="4"/>
  <c r="CX973" i="4"/>
  <c r="CW974" i="4"/>
  <c r="CX974" i="4"/>
  <c r="CW975" i="4"/>
  <c r="CX975" i="4"/>
  <c r="CW976" i="4"/>
  <c r="CX976" i="4"/>
  <c r="CW977" i="4"/>
  <c r="CX977" i="4"/>
  <c r="CW978" i="4"/>
  <c r="CX978" i="4"/>
  <c r="CW979" i="4"/>
  <c r="CX979" i="4"/>
  <c r="CW980" i="4"/>
  <c r="CX980" i="4"/>
  <c r="CW981" i="4"/>
  <c r="CX981" i="4"/>
  <c r="CW982" i="4"/>
  <c r="CX982" i="4"/>
  <c r="CW983" i="4"/>
  <c r="CX983" i="4"/>
  <c r="CW984" i="4"/>
  <c r="CX984" i="4"/>
  <c r="CW985" i="4"/>
  <c r="CX985" i="4"/>
  <c r="CW986" i="4"/>
  <c r="CX986" i="4"/>
  <c r="CW987" i="4"/>
  <c r="CX987" i="4"/>
  <c r="CW988" i="4"/>
  <c r="CX988" i="4"/>
  <c r="CW989" i="4"/>
  <c r="CX989" i="4"/>
  <c r="CW990" i="4"/>
  <c r="CX990" i="4"/>
  <c r="CW991" i="4"/>
  <c r="CX991" i="4"/>
  <c r="CW992" i="4"/>
  <c r="CX992" i="4"/>
  <c r="CW993" i="4"/>
  <c r="CX993" i="4"/>
  <c r="CW994" i="4"/>
  <c r="CX994" i="4"/>
  <c r="CW995" i="4"/>
  <c r="CX995" i="4"/>
  <c r="CW996" i="4"/>
  <c r="CX996" i="4"/>
  <c r="CW997" i="4"/>
  <c r="CX997" i="4"/>
  <c r="CW998" i="4"/>
  <c r="CX998" i="4"/>
  <c r="CW999" i="4"/>
  <c r="CX999" i="4"/>
  <c r="CW1000" i="4"/>
  <c r="CX1000" i="4"/>
  <c r="CW1001" i="4"/>
  <c r="CX1001" i="4"/>
  <c r="CW1002" i="4"/>
  <c r="CX1002" i="4"/>
  <c r="CW1003" i="4"/>
  <c r="CX1003" i="4"/>
  <c r="CW1004" i="4"/>
  <c r="CX1004" i="4"/>
  <c r="CW1005" i="4"/>
  <c r="CX1005" i="4"/>
  <c r="CW1006" i="4"/>
  <c r="CX1006" i="4"/>
  <c r="CW1007" i="4"/>
  <c r="CX1007" i="4"/>
  <c r="CW1008" i="4"/>
  <c r="CX1008" i="4"/>
  <c r="CW1009" i="4"/>
  <c r="CX1009" i="4"/>
  <c r="CW1010" i="4"/>
  <c r="CX1010" i="4"/>
  <c r="CW1011" i="4"/>
  <c r="CX1011" i="4"/>
  <c r="CW1012" i="4"/>
  <c r="CX1012" i="4"/>
  <c r="CW1013" i="4"/>
  <c r="CX1013" i="4"/>
  <c r="CW1014" i="4"/>
  <c r="CX1014" i="4"/>
  <c r="CW1015" i="4"/>
  <c r="CX1015" i="4"/>
  <c r="CW1016" i="4"/>
  <c r="CX1016" i="4"/>
  <c r="CW1017" i="4"/>
  <c r="CX1017" i="4"/>
  <c r="CW1018" i="4"/>
  <c r="CX1018" i="4"/>
  <c r="CW1019" i="4"/>
  <c r="CX1019" i="4"/>
  <c r="CW1020" i="4"/>
  <c r="CX1020" i="4"/>
  <c r="CW1021" i="4"/>
  <c r="CX1021" i="4"/>
  <c r="CW1022" i="4"/>
  <c r="CX1022" i="4"/>
  <c r="CW1023" i="4"/>
  <c r="CX1023" i="4"/>
  <c r="CW1024" i="4"/>
  <c r="CX1024" i="4"/>
  <c r="CW1025" i="4"/>
  <c r="CX1025" i="4"/>
  <c r="CW1026" i="4"/>
  <c r="CX1026" i="4"/>
  <c r="CW1027" i="4"/>
  <c r="CX1027" i="4"/>
  <c r="CW1028" i="4"/>
  <c r="CX1028" i="4"/>
  <c r="CW1029" i="4"/>
  <c r="CX1029" i="4"/>
  <c r="CW1030" i="4"/>
  <c r="CX1030" i="4"/>
  <c r="CW1031" i="4"/>
  <c r="CX1031" i="4"/>
  <c r="CW1032" i="4"/>
  <c r="CX1032" i="4"/>
  <c r="CW1033" i="4"/>
  <c r="CX1033" i="4"/>
  <c r="CW1034" i="4"/>
  <c r="CX1034" i="4"/>
  <c r="CW1035" i="4"/>
  <c r="CX1035" i="4"/>
  <c r="CW1036" i="4"/>
  <c r="CX1036" i="4"/>
  <c r="CW1037" i="4"/>
  <c r="CX1037" i="4"/>
  <c r="CW1038" i="4"/>
  <c r="CX1038" i="4"/>
  <c r="CW1039" i="4"/>
  <c r="CX1039" i="4"/>
  <c r="CW1040" i="4"/>
  <c r="CX1040" i="4"/>
  <c r="CW1041" i="4"/>
  <c r="CX1041" i="4"/>
  <c r="CW1042" i="4"/>
  <c r="CX1042" i="4"/>
  <c r="CW1043" i="4"/>
  <c r="CX1043" i="4"/>
  <c r="CW1044" i="4"/>
  <c r="CX1044" i="4"/>
  <c r="CW1045" i="4"/>
  <c r="CX1045" i="4"/>
  <c r="CW1046" i="4"/>
  <c r="CX1046" i="4"/>
  <c r="CW1047" i="4"/>
  <c r="CX1047" i="4"/>
  <c r="CW1048" i="4"/>
  <c r="CX1048" i="4"/>
  <c r="CW1049" i="4"/>
  <c r="CX1049" i="4"/>
  <c r="CW1050" i="4"/>
  <c r="CX1050" i="4"/>
  <c r="CW1051" i="4"/>
  <c r="CX1051" i="4"/>
  <c r="CW1052" i="4"/>
  <c r="CX1052" i="4"/>
  <c r="CW1053" i="4"/>
  <c r="CX1053" i="4"/>
  <c r="CW1054" i="4"/>
  <c r="CX1054" i="4"/>
  <c r="CW1055" i="4"/>
  <c r="CX1055" i="4"/>
  <c r="CW1056" i="4"/>
  <c r="CX1056" i="4"/>
  <c r="CW1057" i="4"/>
  <c r="CX1057" i="4"/>
  <c r="CW1058" i="4"/>
  <c r="CX1058" i="4"/>
  <c r="CW1059" i="4"/>
  <c r="CX1059" i="4"/>
  <c r="CW1060" i="4"/>
  <c r="CX1060" i="4"/>
  <c r="CW1061" i="4"/>
  <c r="CX1061" i="4"/>
  <c r="CW1062" i="4"/>
  <c r="CX1062" i="4"/>
  <c r="CW1063" i="4"/>
  <c r="CX1063" i="4"/>
  <c r="CW1064" i="4"/>
  <c r="CX1064" i="4"/>
  <c r="CW1065" i="4"/>
  <c r="CX1065" i="4"/>
  <c r="CW1066" i="4"/>
  <c r="CX1066" i="4"/>
  <c r="CW1067" i="4"/>
  <c r="CX1067" i="4"/>
  <c r="CW1068" i="4"/>
  <c r="CX1068" i="4"/>
  <c r="CW1069" i="4"/>
  <c r="CX1069" i="4"/>
  <c r="CW1070" i="4"/>
  <c r="CX1070" i="4"/>
  <c r="CW1071" i="4"/>
  <c r="CX1071" i="4"/>
  <c r="CW1072" i="4"/>
  <c r="CX1072" i="4"/>
  <c r="CW1073" i="4"/>
  <c r="CX1073" i="4"/>
  <c r="CW1074" i="4"/>
  <c r="CX1074" i="4"/>
  <c r="CW1075" i="4"/>
  <c r="CX1075" i="4"/>
  <c r="CW1076" i="4"/>
  <c r="CX1076" i="4"/>
  <c r="CW1077" i="4"/>
  <c r="CX1077" i="4"/>
  <c r="CW1078" i="4"/>
  <c r="CX1078" i="4"/>
  <c r="CW1079" i="4"/>
  <c r="CX1079" i="4"/>
  <c r="CW1080" i="4"/>
  <c r="CX1080" i="4"/>
  <c r="CW1081" i="4"/>
  <c r="CX1081" i="4"/>
  <c r="CW1082" i="4"/>
  <c r="CX1082" i="4"/>
  <c r="CW1083" i="4"/>
  <c r="CX1083" i="4"/>
  <c r="CW1084" i="4"/>
  <c r="CX1084" i="4"/>
  <c r="CW1085" i="4"/>
  <c r="CX1085" i="4"/>
  <c r="CW1086" i="4"/>
  <c r="CX1086" i="4"/>
  <c r="CW1087" i="4"/>
  <c r="CX1087" i="4"/>
  <c r="CW1088" i="4"/>
  <c r="CX1088" i="4"/>
  <c r="CW1089" i="4"/>
  <c r="CX1089" i="4"/>
  <c r="CW1090" i="4"/>
  <c r="CX1090" i="4"/>
  <c r="CW1091" i="4"/>
  <c r="CX1091" i="4"/>
  <c r="CW1092" i="4"/>
  <c r="CX1092" i="4"/>
  <c r="CW1093" i="4"/>
  <c r="CX1093" i="4"/>
  <c r="CW1094" i="4"/>
  <c r="CX1094" i="4"/>
  <c r="CW1095" i="4"/>
  <c r="CX1095" i="4"/>
  <c r="CW1096" i="4"/>
  <c r="CX1096" i="4"/>
  <c r="CW1097" i="4"/>
  <c r="CX1097" i="4"/>
  <c r="CW1098" i="4"/>
  <c r="CX1098" i="4"/>
  <c r="CW1099" i="4"/>
  <c r="CX1099" i="4"/>
  <c r="CW1100" i="4"/>
  <c r="CX1100" i="4"/>
  <c r="CW1101" i="4"/>
  <c r="CX1101" i="4"/>
  <c r="CW1102" i="4"/>
  <c r="CX1102" i="4"/>
  <c r="CW1103" i="4"/>
  <c r="CX1103" i="4"/>
  <c r="CW1104" i="4"/>
  <c r="CX1104" i="4"/>
  <c r="CW1105" i="4"/>
  <c r="CX1105" i="4"/>
  <c r="CW1106" i="4"/>
  <c r="CX1106" i="4"/>
  <c r="CW1107" i="4"/>
  <c r="CX1107" i="4"/>
  <c r="CW1108" i="4"/>
  <c r="CX1108" i="4"/>
  <c r="CW1109" i="4"/>
  <c r="CX1109" i="4"/>
  <c r="CW1110" i="4"/>
  <c r="CX1110" i="4"/>
  <c r="CW1111" i="4"/>
  <c r="CX1111" i="4"/>
  <c r="CW1112" i="4"/>
  <c r="CX1112" i="4"/>
  <c r="CW1113" i="4"/>
  <c r="CX1113" i="4"/>
  <c r="CW1114" i="4"/>
  <c r="CX1114" i="4"/>
  <c r="CW1115" i="4"/>
  <c r="CX1115" i="4"/>
  <c r="CW1116" i="4"/>
  <c r="CX1116" i="4"/>
  <c r="CW1117" i="4"/>
  <c r="CX1117" i="4"/>
  <c r="CW1118" i="4"/>
  <c r="CX1118" i="4"/>
  <c r="CW1119" i="4"/>
  <c r="CX1119" i="4"/>
  <c r="CW1120" i="4"/>
  <c r="CX1120" i="4"/>
  <c r="CW1121" i="4"/>
  <c r="CX1121" i="4"/>
  <c r="CW1122" i="4"/>
  <c r="CX1122" i="4"/>
  <c r="CW1123" i="4"/>
  <c r="CX1123" i="4"/>
  <c r="CW1124" i="4"/>
  <c r="CX1124" i="4"/>
  <c r="CW1125" i="4"/>
  <c r="CX1125" i="4"/>
  <c r="CW1126" i="4"/>
  <c r="CX1126" i="4"/>
  <c r="CW1127" i="4"/>
  <c r="CX1127" i="4"/>
  <c r="CW1128" i="4"/>
  <c r="CX1128" i="4"/>
  <c r="CW1129" i="4"/>
  <c r="CX1129" i="4"/>
  <c r="CW1130" i="4"/>
  <c r="CX1130" i="4"/>
  <c r="CW1131" i="4"/>
  <c r="CX1131" i="4"/>
  <c r="CW1132" i="4"/>
  <c r="CX1132" i="4"/>
  <c r="CW1133" i="4"/>
  <c r="CX1133" i="4"/>
  <c r="CW1134" i="4"/>
  <c r="CX1134" i="4"/>
  <c r="CW1135" i="4"/>
  <c r="CX1135" i="4"/>
  <c r="CW1136" i="4"/>
  <c r="CX1136" i="4"/>
  <c r="CW1137" i="4"/>
  <c r="CX1137" i="4"/>
  <c r="CW1138" i="4"/>
  <c r="CX1138" i="4"/>
  <c r="CW1139" i="4"/>
  <c r="CX1139" i="4"/>
  <c r="CW1140" i="4"/>
  <c r="CX1140" i="4"/>
  <c r="CW1141" i="4"/>
  <c r="CX1141" i="4"/>
  <c r="CW1142" i="4"/>
  <c r="CX1142" i="4"/>
  <c r="CW1143" i="4"/>
  <c r="CX1143" i="4"/>
  <c r="CW1144" i="4"/>
  <c r="CX1144" i="4"/>
  <c r="CW1145" i="4"/>
  <c r="CX1145" i="4"/>
  <c r="CW1146" i="4"/>
  <c r="CX1146" i="4"/>
  <c r="CW1147" i="4"/>
  <c r="CX1147" i="4"/>
  <c r="CW1148" i="4"/>
  <c r="CX1148" i="4"/>
  <c r="CW1149" i="4"/>
  <c r="CX1149" i="4"/>
  <c r="CW1150" i="4"/>
  <c r="CX1150" i="4"/>
  <c r="CW1151" i="4"/>
  <c r="CX1151" i="4"/>
  <c r="CW1152" i="4"/>
  <c r="CX1152" i="4"/>
  <c r="CW1153" i="4"/>
  <c r="CX1153" i="4"/>
  <c r="CW1154" i="4"/>
  <c r="CX1154" i="4"/>
  <c r="CW1155" i="4"/>
  <c r="CX1155" i="4"/>
  <c r="CW1156" i="4"/>
  <c r="CX1156" i="4"/>
  <c r="CW1157" i="4"/>
  <c r="CX1157" i="4"/>
  <c r="CW1158" i="4"/>
  <c r="CX1158" i="4"/>
  <c r="CW1159" i="4"/>
  <c r="CX1159" i="4"/>
  <c r="CW1160" i="4"/>
  <c r="CX1160" i="4"/>
  <c r="CW1161" i="4"/>
  <c r="CX1161" i="4"/>
  <c r="CW1162" i="4"/>
  <c r="CX1162" i="4"/>
  <c r="CW1163" i="4"/>
  <c r="CX1163" i="4"/>
  <c r="CW1164" i="4"/>
  <c r="CX1164" i="4"/>
  <c r="CW1165" i="4"/>
  <c r="CX1165" i="4"/>
  <c r="CW1166" i="4"/>
  <c r="CX1166" i="4"/>
  <c r="CW1167" i="4"/>
  <c r="CX1167" i="4"/>
  <c r="CW1168" i="4"/>
  <c r="CX1168" i="4"/>
  <c r="CW1169" i="4"/>
  <c r="CX1169" i="4"/>
  <c r="CW1170" i="4"/>
  <c r="CX1170" i="4"/>
  <c r="CW1171" i="4"/>
  <c r="CX1171" i="4"/>
  <c r="CW1172" i="4"/>
  <c r="CX1172" i="4"/>
  <c r="CW1173" i="4"/>
  <c r="CX1173" i="4"/>
  <c r="CW1174" i="4"/>
  <c r="CX1174" i="4"/>
  <c r="CW1175" i="4"/>
  <c r="CX1175" i="4"/>
  <c r="CW1176" i="4"/>
  <c r="CX1176" i="4"/>
  <c r="CW1177" i="4"/>
  <c r="CX1177" i="4"/>
  <c r="CW1178" i="4"/>
  <c r="CX1178" i="4"/>
  <c r="CW1179" i="4"/>
  <c r="CX1179" i="4"/>
  <c r="CW1180" i="4"/>
  <c r="CX1180" i="4"/>
  <c r="CW1181" i="4"/>
  <c r="CX1181" i="4"/>
  <c r="CW1182" i="4"/>
  <c r="CX1182" i="4"/>
  <c r="CW1183" i="4"/>
  <c r="CX1183" i="4"/>
  <c r="CW1184" i="4"/>
  <c r="CX1184" i="4"/>
  <c r="CW1185" i="4"/>
  <c r="CX1185" i="4"/>
  <c r="CW1186" i="4"/>
  <c r="CX1186" i="4"/>
  <c r="CW1187" i="4"/>
  <c r="CX1187" i="4"/>
  <c r="CW1188" i="4"/>
  <c r="CX1188" i="4"/>
  <c r="CW1189" i="4"/>
  <c r="CX1189" i="4"/>
  <c r="CW1190" i="4"/>
  <c r="CX1190" i="4"/>
  <c r="CW1191" i="4"/>
  <c r="CX1191" i="4"/>
  <c r="CW1192" i="4"/>
  <c r="CX1192" i="4"/>
  <c r="CW1193" i="4"/>
  <c r="CX1193" i="4"/>
  <c r="CW1194" i="4"/>
  <c r="CX1194" i="4"/>
  <c r="CW1195" i="4"/>
  <c r="CX1195" i="4"/>
  <c r="CW1196" i="4"/>
  <c r="CX1196" i="4"/>
  <c r="CW1197" i="4"/>
  <c r="CX1197" i="4"/>
  <c r="CW1198" i="4"/>
  <c r="CX1198" i="4"/>
  <c r="CW1199" i="4"/>
  <c r="CX1199" i="4"/>
  <c r="CW1200" i="4"/>
  <c r="CX1200" i="4"/>
  <c r="CW1201" i="4"/>
  <c r="CX1201" i="4"/>
  <c r="CW1202" i="4"/>
  <c r="CX1202" i="4"/>
  <c r="CW1203" i="4"/>
  <c r="CX1203" i="4"/>
  <c r="CW1204" i="4"/>
  <c r="CX1204" i="4"/>
  <c r="CW1205" i="4"/>
  <c r="CX1205" i="4"/>
  <c r="CW1206" i="4"/>
  <c r="CX1206" i="4"/>
  <c r="CW1207" i="4"/>
  <c r="CX1207" i="4"/>
  <c r="CW1208" i="4"/>
  <c r="CX1208" i="4"/>
  <c r="CW1209" i="4"/>
  <c r="CX1209" i="4"/>
  <c r="CW1210" i="4"/>
  <c r="CX1210" i="4"/>
  <c r="CW1211" i="4"/>
  <c r="CX1211" i="4"/>
  <c r="CW1212" i="4"/>
  <c r="CX1212" i="4"/>
  <c r="CW1213" i="4"/>
  <c r="CX1213" i="4"/>
  <c r="CW1214" i="4"/>
  <c r="CX1214" i="4"/>
  <c r="CW1215" i="4"/>
  <c r="CX1215" i="4"/>
  <c r="CW1216" i="4"/>
  <c r="CX1216" i="4"/>
  <c r="CW1217" i="4"/>
  <c r="CX1217" i="4"/>
  <c r="CW1218" i="4"/>
  <c r="CX1218" i="4"/>
  <c r="CW1219" i="4"/>
  <c r="CX1219" i="4"/>
  <c r="CW1220" i="4"/>
  <c r="CX1220" i="4"/>
  <c r="CW1221" i="4"/>
  <c r="CX1221" i="4"/>
  <c r="CW1222" i="4"/>
  <c r="CX1222" i="4"/>
  <c r="CW1223" i="4"/>
  <c r="CX1223" i="4"/>
  <c r="CW1224" i="4"/>
  <c r="CX1224" i="4"/>
  <c r="CW1225" i="4"/>
  <c r="CX1225" i="4"/>
  <c r="CW1226" i="4"/>
  <c r="CX1226" i="4"/>
  <c r="CW1227" i="4"/>
  <c r="CX1227" i="4"/>
  <c r="CW1228" i="4"/>
  <c r="CX1228" i="4"/>
  <c r="CW1229" i="4"/>
  <c r="CX1229" i="4"/>
  <c r="CW1230" i="4"/>
  <c r="CX1230" i="4"/>
  <c r="CW1231" i="4"/>
  <c r="CX1231" i="4"/>
  <c r="CW1232" i="4"/>
  <c r="CX1232" i="4"/>
  <c r="CW1233" i="4"/>
  <c r="CX1233" i="4"/>
  <c r="CW1234" i="4"/>
  <c r="CX1234" i="4"/>
  <c r="CW1235" i="4"/>
  <c r="CX1235" i="4"/>
  <c r="CW1236" i="4"/>
  <c r="CX1236" i="4"/>
  <c r="CW1237" i="4"/>
  <c r="CX1237" i="4"/>
  <c r="CW1238" i="4"/>
  <c r="CX1238" i="4"/>
  <c r="CW1239" i="4"/>
  <c r="CX1239" i="4"/>
  <c r="CW1240" i="4"/>
  <c r="CX1240" i="4"/>
  <c r="CW1241" i="4"/>
  <c r="CX1241" i="4"/>
  <c r="CW1242" i="4"/>
  <c r="CX1242" i="4"/>
  <c r="CW1243" i="4"/>
  <c r="CX1243" i="4"/>
  <c r="CW1244" i="4"/>
  <c r="CX1244" i="4"/>
  <c r="CW1245" i="4"/>
  <c r="CX1245" i="4"/>
  <c r="CW1246" i="4"/>
  <c r="CX1246" i="4"/>
  <c r="CW1247" i="4"/>
  <c r="CX1247" i="4"/>
  <c r="CW1248" i="4"/>
  <c r="CX1248" i="4"/>
  <c r="CW1249" i="4"/>
  <c r="CX1249" i="4"/>
  <c r="CW1250" i="4"/>
  <c r="CX1250" i="4"/>
  <c r="CW1251" i="4"/>
  <c r="CX1251" i="4"/>
  <c r="CW1252" i="4"/>
  <c r="CX1252" i="4"/>
  <c r="CW1253" i="4"/>
  <c r="CX1253" i="4"/>
  <c r="CW1254" i="4"/>
  <c r="CX1254" i="4"/>
  <c r="CW1255" i="4"/>
  <c r="CX1255" i="4"/>
  <c r="CW1256" i="4"/>
  <c r="CX1256" i="4"/>
  <c r="CW1257" i="4"/>
  <c r="CX1257" i="4"/>
  <c r="CW1258" i="4"/>
  <c r="CX1258" i="4"/>
  <c r="CW1259" i="4"/>
  <c r="CX1259" i="4"/>
  <c r="CW1260" i="4"/>
  <c r="CX1260" i="4"/>
  <c r="CW1261" i="4"/>
  <c r="CX1261" i="4"/>
  <c r="CW1262" i="4"/>
  <c r="CX1262" i="4"/>
  <c r="CW1263" i="4"/>
  <c r="CX1263" i="4"/>
  <c r="CW1264" i="4"/>
  <c r="CX1264" i="4"/>
  <c r="CW1265" i="4"/>
  <c r="CX1265" i="4"/>
  <c r="CW1266" i="4"/>
  <c r="CX1266" i="4"/>
  <c r="CW1267" i="4"/>
  <c r="CX1267" i="4"/>
  <c r="CW1268" i="4"/>
  <c r="CX1268" i="4"/>
  <c r="CW1269" i="4"/>
  <c r="CX1269" i="4"/>
  <c r="CW1270" i="4"/>
  <c r="CX1270" i="4"/>
  <c r="CW1271" i="4"/>
  <c r="CX1271" i="4"/>
  <c r="CW1272" i="4"/>
  <c r="CX1272" i="4"/>
  <c r="CW1273" i="4"/>
  <c r="CX1273" i="4"/>
  <c r="CW1274" i="4"/>
  <c r="CX1274" i="4"/>
  <c r="CW1275" i="4"/>
  <c r="CX1275" i="4"/>
  <c r="CW1276" i="4"/>
  <c r="CX1276" i="4"/>
  <c r="CW1277" i="4"/>
  <c r="CX1277" i="4"/>
  <c r="CW1278" i="4"/>
  <c r="CX1278" i="4"/>
  <c r="CW1279" i="4"/>
  <c r="CX1279" i="4"/>
  <c r="CW1280" i="4"/>
  <c r="CX1280" i="4"/>
  <c r="CW1281" i="4"/>
  <c r="CX1281" i="4"/>
  <c r="CW1282" i="4"/>
  <c r="CX1282" i="4"/>
  <c r="CW1283" i="4"/>
  <c r="CX1283" i="4"/>
  <c r="CW1284" i="4"/>
  <c r="CX1284" i="4"/>
  <c r="CW1285" i="4"/>
  <c r="CX1285" i="4"/>
  <c r="CW1286" i="4"/>
  <c r="CX1286" i="4"/>
  <c r="CW1287" i="4"/>
  <c r="CX1287" i="4"/>
  <c r="CW1288" i="4"/>
  <c r="CX1288" i="4"/>
  <c r="CW1289" i="4"/>
  <c r="CX1289" i="4"/>
  <c r="CW1290" i="4"/>
  <c r="CX1290" i="4"/>
  <c r="CW1291" i="4"/>
  <c r="CX1291" i="4"/>
  <c r="CW1292" i="4"/>
  <c r="CX1292" i="4"/>
  <c r="CW1293" i="4"/>
  <c r="CX1293" i="4"/>
  <c r="CW1294" i="4"/>
  <c r="CX1294" i="4"/>
  <c r="CW1295" i="4"/>
  <c r="CX1295" i="4"/>
  <c r="CW1296" i="4"/>
  <c r="CX1296" i="4"/>
  <c r="CW1297" i="4"/>
  <c r="CX1297" i="4"/>
  <c r="CW1298" i="4"/>
  <c r="CX1298" i="4"/>
  <c r="CW1299" i="4"/>
  <c r="CX1299" i="4"/>
  <c r="CW1300" i="4"/>
  <c r="CX1300" i="4"/>
  <c r="CW1301" i="4"/>
  <c r="CX1301" i="4"/>
  <c r="CW1302" i="4"/>
  <c r="CX1302" i="4"/>
  <c r="CW1303" i="4"/>
  <c r="CX1303" i="4"/>
  <c r="CW1304" i="4"/>
  <c r="CX1304" i="4"/>
  <c r="CW1305" i="4"/>
  <c r="CX1305" i="4"/>
  <c r="CW1306" i="4"/>
  <c r="CX1306" i="4"/>
  <c r="CW1307" i="4"/>
  <c r="CX1307" i="4"/>
  <c r="CW1308" i="4"/>
  <c r="CX1308" i="4"/>
  <c r="CW1309" i="4"/>
  <c r="CX1309" i="4"/>
  <c r="CW1310" i="4"/>
  <c r="CX1310" i="4"/>
  <c r="CW1311" i="4"/>
  <c r="CX1311" i="4"/>
  <c r="CW1312" i="4"/>
  <c r="CX1312" i="4"/>
  <c r="CW1313" i="4"/>
  <c r="CX1313" i="4"/>
  <c r="CW1314" i="4"/>
  <c r="CX1314" i="4"/>
  <c r="CW1315" i="4"/>
  <c r="CX1315" i="4"/>
  <c r="CW1316" i="4"/>
  <c r="CX1316" i="4"/>
  <c r="CW1317" i="4"/>
  <c r="CX1317" i="4"/>
  <c r="CW1318" i="4"/>
  <c r="CX1318" i="4"/>
  <c r="CW1319" i="4"/>
  <c r="CX1319" i="4"/>
  <c r="CW1320" i="4"/>
  <c r="CX1320" i="4"/>
  <c r="CW1321" i="4"/>
  <c r="CX1321" i="4"/>
  <c r="CW1322" i="4"/>
  <c r="CX1322" i="4"/>
  <c r="CW1323" i="4"/>
  <c r="CX1323" i="4"/>
  <c r="CW1324" i="4"/>
  <c r="CX1324" i="4"/>
  <c r="CW1325" i="4"/>
  <c r="CX1325" i="4"/>
  <c r="CW1326" i="4"/>
  <c r="CX1326" i="4"/>
  <c r="CW1327" i="4"/>
  <c r="CX1327" i="4"/>
  <c r="CW1328" i="4"/>
  <c r="CX1328" i="4"/>
  <c r="CW1329" i="4"/>
  <c r="CX1329" i="4"/>
  <c r="CW1330" i="4"/>
  <c r="CX1330" i="4"/>
  <c r="CW1331" i="4"/>
  <c r="CX1331" i="4"/>
  <c r="CW1332" i="4"/>
  <c r="CX1332" i="4"/>
  <c r="CW1333" i="4"/>
  <c r="CX1333" i="4"/>
  <c r="CW1334" i="4"/>
  <c r="CX1334" i="4"/>
  <c r="CW1335" i="4"/>
  <c r="CX1335" i="4"/>
  <c r="CW1336" i="4"/>
  <c r="CX1336" i="4"/>
  <c r="CW1337" i="4"/>
  <c r="CX1337" i="4"/>
  <c r="CW1338" i="4"/>
  <c r="CX1338" i="4"/>
  <c r="CW1339" i="4"/>
  <c r="CX1339" i="4"/>
  <c r="CW1340" i="4"/>
  <c r="CX1340" i="4"/>
  <c r="CW1341" i="4"/>
  <c r="CX1341" i="4"/>
  <c r="CW1342" i="4"/>
  <c r="CX1342" i="4"/>
  <c r="CW1343" i="4"/>
  <c r="CX1343" i="4"/>
  <c r="CW1344" i="4"/>
  <c r="CX1344" i="4"/>
  <c r="CW1345" i="4"/>
  <c r="CX1345" i="4"/>
  <c r="CW1346" i="4"/>
  <c r="CX1346" i="4"/>
  <c r="CW1347" i="4"/>
  <c r="CX1347" i="4"/>
  <c r="CW1348" i="4"/>
  <c r="CX1348" i="4"/>
  <c r="CW1349" i="4"/>
  <c r="CX1349" i="4"/>
  <c r="CW1350" i="4"/>
  <c r="CX1350" i="4"/>
  <c r="CW1351" i="4"/>
  <c r="CX1351" i="4"/>
  <c r="CW1352" i="4"/>
  <c r="CX1352" i="4"/>
  <c r="CW1353" i="4"/>
  <c r="CX1353" i="4"/>
  <c r="CW1354" i="4"/>
  <c r="CX1354" i="4"/>
  <c r="CW1355" i="4"/>
  <c r="CX1355" i="4"/>
  <c r="CW1356" i="4"/>
  <c r="CX1356" i="4"/>
  <c r="CW1357" i="4"/>
  <c r="CX1357" i="4"/>
  <c r="CW1358" i="4"/>
  <c r="CX1358" i="4"/>
  <c r="CW1359" i="4"/>
  <c r="CX1359" i="4"/>
  <c r="CW1360" i="4"/>
  <c r="CX1360" i="4"/>
  <c r="CW1361" i="4"/>
  <c r="CX1361" i="4"/>
  <c r="CW1362" i="4"/>
  <c r="CX1362" i="4"/>
  <c r="CW1363" i="4"/>
  <c r="CX1363" i="4"/>
  <c r="CW1364" i="4"/>
  <c r="CX1364" i="4"/>
  <c r="CW1365" i="4"/>
  <c r="CX1365" i="4"/>
  <c r="CW1366" i="4"/>
  <c r="CX1366" i="4"/>
  <c r="CW1367" i="4"/>
  <c r="CX1367" i="4"/>
  <c r="CW1368" i="4"/>
  <c r="CX1368" i="4"/>
  <c r="CW1369" i="4"/>
  <c r="CX1369" i="4"/>
  <c r="CW1370" i="4"/>
  <c r="CX1370" i="4"/>
  <c r="CW1371" i="4"/>
  <c r="CX1371" i="4"/>
  <c r="CW1372" i="4"/>
  <c r="CX1372" i="4"/>
  <c r="CW1373" i="4"/>
  <c r="CX1373" i="4"/>
  <c r="CW1374" i="4"/>
  <c r="CX1374" i="4"/>
  <c r="CW1375" i="4"/>
  <c r="CX1375" i="4"/>
  <c r="CW1376" i="4"/>
  <c r="CX1376" i="4"/>
  <c r="CW1377" i="4"/>
  <c r="CX1377" i="4"/>
  <c r="CW1378" i="4"/>
  <c r="CX1378" i="4"/>
  <c r="CW1379" i="4"/>
  <c r="CX1379" i="4"/>
  <c r="CW1380" i="4"/>
  <c r="CX1380" i="4"/>
  <c r="CW1381" i="4"/>
  <c r="CX1381" i="4"/>
  <c r="CW1382" i="4"/>
  <c r="CX1382" i="4"/>
  <c r="CW1383" i="4"/>
  <c r="CX1383" i="4"/>
  <c r="CW1384" i="4"/>
  <c r="CX1384" i="4"/>
  <c r="CW1385" i="4"/>
  <c r="CX1385" i="4"/>
  <c r="CW1386" i="4"/>
  <c r="CX1386" i="4"/>
  <c r="CW1387" i="4"/>
  <c r="CX1387" i="4"/>
  <c r="CW1388" i="4"/>
  <c r="CX1388" i="4"/>
  <c r="CW1389" i="4"/>
  <c r="CX1389" i="4"/>
  <c r="CW1390" i="4"/>
  <c r="CX1390" i="4"/>
  <c r="CW1391" i="4"/>
  <c r="CX1391" i="4"/>
  <c r="CW1392" i="4"/>
  <c r="CX1392" i="4"/>
  <c r="CW1393" i="4"/>
  <c r="CX1393" i="4"/>
  <c r="CW1394" i="4"/>
  <c r="CX1394" i="4"/>
  <c r="CW1395" i="4"/>
  <c r="CX1395" i="4"/>
  <c r="CW1396" i="4"/>
  <c r="CX1396" i="4"/>
  <c r="CW1397" i="4"/>
  <c r="CX1397" i="4"/>
  <c r="CW1398" i="4"/>
  <c r="CX1398" i="4"/>
  <c r="CW1399" i="4"/>
  <c r="CX1399" i="4"/>
  <c r="CW1400" i="4"/>
  <c r="CX1400" i="4"/>
  <c r="CW1401" i="4"/>
  <c r="CX1401" i="4"/>
  <c r="CW1402" i="4"/>
  <c r="CX1402" i="4"/>
  <c r="CW1403" i="4"/>
  <c r="CX1403" i="4"/>
  <c r="CW1404" i="4"/>
  <c r="CX1404" i="4"/>
  <c r="CW1405" i="4"/>
  <c r="CX1405" i="4"/>
  <c r="CW1406" i="4"/>
  <c r="CX1406" i="4"/>
  <c r="CW1407" i="4"/>
  <c r="CX1407" i="4"/>
  <c r="CW1408" i="4"/>
  <c r="CX1408" i="4"/>
  <c r="CW1409" i="4"/>
  <c r="CX1409" i="4"/>
  <c r="CW1410" i="4"/>
  <c r="CX1410" i="4"/>
  <c r="CW1411" i="4"/>
  <c r="CX1411" i="4"/>
  <c r="CW1412" i="4"/>
  <c r="CX1412" i="4"/>
  <c r="CW1413" i="4"/>
  <c r="CX1413" i="4"/>
  <c r="CW1414" i="4"/>
  <c r="CX1414" i="4"/>
  <c r="CW1415" i="4"/>
  <c r="CX1415" i="4"/>
  <c r="CW1416" i="4"/>
  <c r="CX1416" i="4"/>
  <c r="CW1417" i="4"/>
  <c r="CX1417" i="4"/>
  <c r="CW1418" i="4"/>
  <c r="CX1418" i="4"/>
  <c r="CW1419" i="4"/>
  <c r="CX1419" i="4"/>
  <c r="CW1420" i="4"/>
  <c r="CX1420" i="4"/>
  <c r="CW1421" i="4"/>
  <c r="CX1421" i="4"/>
  <c r="CW1422" i="4"/>
  <c r="CX1422" i="4"/>
  <c r="CW1423" i="4"/>
  <c r="CX1423" i="4"/>
  <c r="CW1424" i="4"/>
  <c r="CX1424" i="4"/>
  <c r="CW1425" i="4"/>
  <c r="CX1425" i="4"/>
  <c r="CW1426" i="4"/>
  <c r="CX1426" i="4"/>
  <c r="CW1427" i="4"/>
  <c r="CX1427" i="4"/>
  <c r="CW1428" i="4"/>
  <c r="CX1428" i="4"/>
  <c r="CW1429" i="4"/>
  <c r="CX1429" i="4"/>
  <c r="CW1430" i="4"/>
  <c r="CX1430" i="4"/>
  <c r="CW1431" i="4"/>
  <c r="CX1431" i="4"/>
  <c r="CW1432" i="4"/>
  <c r="CX1432" i="4"/>
  <c r="CW1433" i="4"/>
  <c r="CX1433" i="4"/>
  <c r="CW1434" i="4"/>
  <c r="CX1434" i="4"/>
  <c r="CW1435" i="4"/>
  <c r="CX1435" i="4"/>
  <c r="CW1436" i="4"/>
  <c r="CX1436" i="4"/>
  <c r="CW1437" i="4"/>
  <c r="CX1437" i="4"/>
  <c r="CW1438" i="4"/>
  <c r="CX1438" i="4"/>
  <c r="CW1439" i="4"/>
  <c r="CX1439" i="4"/>
  <c r="CW1440" i="4"/>
  <c r="CX1440" i="4"/>
  <c r="CW1441" i="4"/>
  <c r="CX1441" i="4"/>
  <c r="CW1442" i="4"/>
  <c r="CX1442" i="4"/>
  <c r="CW1443" i="4"/>
  <c r="CX1443" i="4"/>
  <c r="CW1444" i="4"/>
  <c r="CX1444" i="4"/>
  <c r="CW1445" i="4"/>
  <c r="CX1445" i="4"/>
  <c r="CW1446" i="4"/>
  <c r="CX1446" i="4"/>
  <c r="CW1447" i="4"/>
  <c r="CX1447" i="4"/>
  <c r="CW1448" i="4"/>
  <c r="CX1448" i="4"/>
  <c r="CW1449" i="4"/>
  <c r="CX1449" i="4"/>
  <c r="CW1450" i="4"/>
  <c r="CX1450" i="4"/>
  <c r="CW1451" i="4"/>
  <c r="CX1451" i="4"/>
  <c r="CW1452" i="4"/>
  <c r="CX1452" i="4"/>
  <c r="CW1453" i="4"/>
  <c r="CX1453" i="4"/>
  <c r="CW1454" i="4"/>
  <c r="CX1454" i="4"/>
  <c r="CW1455" i="4"/>
  <c r="CX1455" i="4"/>
  <c r="CW1456" i="4"/>
  <c r="CX1456" i="4"/>
  <c r="CW1457" i="4"/>
  <c r="CX1457" i="4"/>
  <c r="CW1458" i="4"/>
  <c r="CX1458" i="4"/>
  <c r="CW1459" i="4"/>
  <c r="CX1459" i="4"/>
  <c r="CW1460" i="4"/>
  <c r="CX1460" i="4"/>
  <c r="CW1461" i="4"/>
  <c r="CX1461" i="4"/>
  <c r="CW1462" i="4"/>
  <c r="CX1462" i="4"/>
  <c r="CW1463" i="4"/>
  <c r="CX1463" i="4"/>
  <c r="CW1464" i="4"/>
  <c r="CX1464" i="4"/>
  <c r="CW1465" i="4"/>
  <c r="CX1465" i="4"/>
  <c r="CW1466" i="4"/>
  <c r="CX1466" i="4"/>
  <c r="CW1467" i="4"/>
  <c r="CX1467" i="4"/>
  <c r="CW1468" i="4"/>
  <c r="CX1468" i="4"/>
  <c r="CW1469" i="4"/>
  <c r="CX1469" i="4"/>
  <c r="CW1470" i="4"/>
  <c r="CX1470" i="4"/>
  <c r="CW1471" i="4"/>
  <c r="CX1471" i="4"/>
  <c r="CW1472" i="4"/>
  <c r="CX1472" i="4"/>
  <c r="CW1473" i="4"/>
  <c r="CX1473" i="4"/>
  <c r="CW1474" i="4"/>
  <c r="CX1474" i="4"/>
  <c r="CW1475" i="4"/>
  <c r="CX1475" i="4"/>
  <c r="CW1476" i="4"/>
  <c r="CX1476" i="4"/>
  <c r="CW1477" i="4"/>
  <c r="CX1477" i="4"/>
  <c r="CW1478" i="4"/>
  <c r="CX1478" i="4"/>
  <c r="CW1479" i="4"/>
  <c r="CX1479" i="4"/>
  <c r="CW1480" i="4"/>
  <c r="CX1480" i="4"/>
  <c r="CW1481" i="4"/>
  <c r="CX1481" i="4"/>
  <c r="CW1482" i="4"/>
  <c r="CX1482" i="4"/>
  <c r="CW1483" i="4"/>
  <c r="CX1483" i="4"/>
  <c r="CW1484" i="4"/>
  <c r="CX1484" i="4"/>
  <c r="CW1485" i="4"/>
  <c r="CX1485" i="4"/>
  <c r="CW1486" i="4"/>
  <c r="CX1486" i="4"/>
  <c r="CW1487" i="4"/>
  <c r="CX1487" i="4"/>
  <c r="CW1488" i="4"/>
  <c r="CX1488" i="4"/>
  <c r="CW1489" i="4"/>
  <c r="CX1489" i="4"/>
  <c r="CW1490" i="4"/>
  <c r="CX1490" i="4"/>
  <c r="CW1491" i="4"/>
  <c r="CX1491" i="4"/>
  <c r="CW1492" i="4"/>
  <c r="CX1492" i="4"/>
  <c r="CW1493" i="4"/>
  <c r="CX1493" i="4"/>
  <c r="CW1494" i="4"/>
  <c r="CX1494" i="4"/>
  <c r="CW1495" i="4"/>
  <c r="CX1495" i="4"/>
  <c r="CW1496" i="4"/>
  <c r="CX1496" i="4"/>
  <c r="CW1497" i="4"/>
  <c r="CX1497" i="4"/>
  <c r="CW1498" i="4"/>
  <c r="CX1498" i="4"/>
  <c r="CW1499" i="4"/>
  <c r="CX1499" i="4"/>
  <c r="CW1500" i="4"/>
  <c r="CX1500" i="4"/>
  <c r="CW1501" i="4"/>
  <c r="CX1501" i="4"/>
  <c r="CW1502" i="4"/>
  <c r="CX1502" i="4"/>
  <c r="CW1503" i="4"/>
  <c r="CX1503" i="4"/>
  <c r="CW1504" i="4"/>
  <c r="CX1504" i="4"/>
  <c r="CW1505" i="4"/>
  <c r="CX1505" i="4"/>
  <c r="CW1506" i="4"/>
  <c r="CX1506" i="4"/>
  <c r="CW1507" i="4"/>
  <c r="CX1507" i="4"/>
  <c r="CW1508" i="4"/>
  <c r="CX1508" i="4"/>
  <c r="CW1509" i="4"/>
  <c r="CX1509" i="4"/>
  <c r="CW1510" i="4"/>
  <c r="CX1510" i="4"/>
  <c r="CW1511" i="4"/>
  <c r="CX1511" i="4"/>
  <c r="CW1512" i="4"/>
  <c r="CX1512" i="4"/>
  <c r="CW1513" i="4"/>
  <c r="CX1513" i="4"/>
  <c r="CW1514" i="4"/>
  <c r="CX1514" i="4"/>
  <c r="CW1515" i="4"/>
  <c r="CX1515" i="4"/>
  <c r="CW1516" i="4"/>
  <c r="CX1516" i="4"/>
  <c r="CW1517" i="4"/>
  <c r="CX1517" i="4"/>
  <c r="CW1518" i="4"/>
  <c r="CX1518" i="4"/>
  <c r="CW1519" i="4"/>
  <c r="CX1519" i="4"/>
  <c r="CW1520" i="4"/>
  <c r="CX1520" i="4"/>
  <c r="CW1521" i="4"/>
  <c r="CX1521" i="4"/>
  <c r="CW1522" i="4"/>
  <c r="CX1522" i="4"/>
  <c r="CW1523" i="4"/>
  <c r="CX1523" i="4"/>
  <c r="CW1524" i="4"/>
  <c r="CX1524" i="4"/>
  <c r="CW1525" i="4"/>
  <c r="CX1525" i="4"/>
  <c r="CW1526" i="4"/>
  <c r="CX1526" i="4"/>
  <c r="CW1527" i="4"/>
  <c r="CX1527" i="4"/>
  <c r="CW1528" i="4"/>
  <c r="CX1528" i="4"/>
  <c r="CW1529" i="4"/>
  <c r="CX1529" i="4"/>
  <c r="CW1530" i="4"/>
  <c r="CX1530" i="4"/>
  <c r="CW1531" i="4"/>
  <c r="CX1531" i="4"/>
  <c r="CW1532" i="4"/>
  <c r="CX1532" i="4"/>
  <c r="CW1533" i="4"/>
  <c r="CX1533" i="4"/>
  <c r="CW1534" i="4"/>
  <c r="CX1534" i="4"/>
  <c r="CW1535" i="4"/>
  <c r="CX1535" i="4"/>
  <c r="CW1536" i="4"/>
  <c r="CX1536" i="4"/>
  <c r="CW1537" i="4"/>
  <c r="CX1537" i="4"/>
  <c r="CW1538" i="4"/>
  <c r="CX1538" i="4"/>
  <c r="CW1539" i="4"/>
  <c r="CX1539" i="4"/>
  <c r="CW1540" i="4"/>
  <c r="CX1540" i="4"/>
  <c r="CW1541" i="4"/>
  <c r="CX1541" i="4"/>
  <c r="CW1542" i="4"/>
  <c r="CX1542" i="4"/>
  <c r="CW1543" i="4"/>
  <c r="CX1543" i="4"/>
  <c r="CW1544" i="4"/>
  <c r="CX1544" i="4"/>
  <c r="CW1545" i="4"/>
  <c r="CX1545" i="4"/>
  <c r="CW1546" i="4"/>
  <c r="CX1546" i="4"/>
  <c r="CW1547" i="4"/>
  <c r="CX1547" i="4"/>
  <c r="CW1548" i="4"/>
  <c r="CX1548" i="4"/>
  <c r="CW1549" i="4"/>
  <c r="CX1549" i="4"/>
  <c r="CW1550" i="4"/>
  <c r="CX1550" i="4"/>
  <c r="CW1551" i="4"/>
  <c r="CX1551" i="4"/>
  <c r="CW1552" i="4"/>
  <c r="CX1552" i="4"/>
  <c r="CW1553" i="4"/>
  <c r="CX1553" i="4"/>
  <c r="CW1554" i="4"/>
  <c r="CX1554" i="4"/>
  <c r="CW1555" i="4"/>
  <c r="CX1555" i="4"/>
  <c r="CW1556" i="4"/>
  <c r="CX1556" i="4"/>
  <c r="CW1557" i="4"/>
  <c r="CX1557" i="4"/>
  <c r="CW1558" i="4"/>
  <c r="CX1558" i="4"/>
  <c r="CW1559" i="4"/>
  <c r="CX1559" i="4"/>
  <c r="CW1560" i="4"/>
  <c r="CX1560" i="4"/>
  <c r="CW1561" i="4"/>
  <c r="CX1561" i="4"/>
  <c r="CW1562" i="4"/>
  <c r="CX1562" i="4"/>
  <c r="CW1563" i="4"/>
  <c r="CX1563" i="4"/>
  <c r="CW1564" i="4"/>
  <c r="CX1564" i="4"/>
  <c r="CW1565" i="4"/>
  <c r="CX1565" i="4"/>
  <c r="CW1566" i="4"/>
  <c r="CX1566" i="4"/>
  <c r="CW1567" i="4"/>
  <c r="CX1567" i="4"/>
  <c r="CW1568" i="4"/>
  <c r="CX1568" i="4"/>
  <c r="CW1569" i="4"/>
  <c r="CX1569" i="4"/>
  <c r="CW1570" i="4"/>
  <c r="CX1570" i="4"/>
  <c r="CW1571" i="4"/>
  <c r="CX1571" i="4"/>
  <c r="CW1572" i="4"/>
  <c r="CX1572" i="4"/>
  <c r="CW1573" i="4"/>
  <c r="CX1573" i="4"/>
  <c r="CW1574" i="4"/>
  <c r="CX1574" i="4"/>
  <c r="CW1575" i="4"/>
  <c r="CX1575" i="4"/>
  <c r="CW1576" i="4"/>
  <c r="CX1576" i="4"/>
  <c r="CW1577" i="4"/>
  <c r="CX1577" i="4"/>
  <c r="CW1578" i="4"/>
  <c r="CX1578" i="4"/>
  <c r="CW1579" i="4"/>
  <c r="CX1579" i="4"/>
  <c r="CW1580" i="4"/>
  <c r="CX1580" i="4"/>
  <c r="CW1581" i="4"/>
  <c r="CX1581" i="4"/>
  <c r="CW1582" i="4"/>
  <c r="CX1582" i="4"/>
  <c r="CW1583" i="4"/>
  <c r="CX1583" i="4"/>
  <c r="CW1584" i="4"/>
  <c r="CX1584" i="4"/>
  <c r="CW1585" i="4"/>
  <c r="CX1585" i="4"/>
  <c r="CW1586" i="4"/>
  <c r="CX1586" i="4"/>
  <c r="CW1587" i="4"/>
  <c r="CX1587" i="4"/>
  <c r="CW1588" i="4"/>
  <c r="CX1588" i="4"/>
  <c r="CW1589" i="4"/>
  <c r="CX1589" i="4"/>
  <c r="CW1590" i="4"/>
  <c r="CX1590" i="4"/>
  <c r="CW1591" i="4"/>
  <c r="CX1591" i="4"/>
  <c r="CW1592" i="4"/>
  <c r="CX1592" i="4"/>
  <c r="CW1593" i="4"/>
  <c r="CX1593" i="4"/>
  <c r="CW1594" i="4"/>
  <c r="CX1594" i="4"/>
  <c r="CW1595" i="4"/>
  <c r="CX1595" i="4"/>
  <c r="CW1596" i="4"/>
  <c r="CX1596" i="4"/>
  <c r="CW1597" i="4"/>
  <c r="CX1597" i="4"/>
  <c r="CW1598" i="4"/>
  <c r="CX1598" i="4"/>
  <c r="CW1599" i="4"/>
  <c r="CX1599" i="4"/>
  <c r="CW1600" i="4"/>
  <c r="CX1600" i="4"/>
  <c r="CW1601" i="4"/>
  <c r="CX1601" i="4"/>
  <c r="CW1602" i="4"/>
  <c r="CX1602" i="4"/>
  <c r="CW1603" i="4"/>
  <c r="CX1603" i="4"/>
  <c r="CW1604" i="4"/>
  <c r="CX1604" i="4"/>
  <c r="CW1605" i="4"/>
  <c r="CX1605" i="4"/>
  <c r="CW1606" i="4"/>
  <c r="CX1606" i="4"/>
  <c r="CW1607" i="4"/>
  <c r="CX1607" i="4"/>
  <c r="CW1608" i="4"/>
  <c r="CX1608" i="4"/>
  <c r="CW1609" i="4"/>
  <c r="CX1609" i="4"/>
  <c r="CW1610" i="4"/>
  <c r="CX1610" i="4"/>
  <c r="CW1611" i="4"/>
  <c r="CX1611" i="4"/>
  <c r="CW1612" i="4"/>
  <c r="CX1612" i="4"/>
  <c r="CW1613" i="4"/>
  <c r="CX1613" i="4"/>
  <c r="CW1614" i="4"/>
  <c r="CX1614" i="4"/>
  <c r="CW1615" i="4"/>
  <c r="CX1615" i="4"/>
  <c r="CW1616" i="4"/>
  <c r="CX1616" i="4"/>
  <c r="CW1617" i="4"/>
  <c r="CX1617" i="4"/>
  <c r="CW1618" i="4"/>
  <c r="CX1618" i="4"/>
  <c r="CW1619" i="4"/>
  <c r="CX1619" i="4"/>
  <c r="CW1620" i="4"/>
  <c r="CX1620" i="4"/>
  <c r="CW1621" i="4"/>
  <c r="CX1621" i="4"/>
  <c r="CW1622" i="4"/>
  <c r="CX1622" i="4"/>
  <c r="CW1623" i="4"/>
  <c r="CX1623" i="4"/>
  <c r="CW1624" i="4"/>
  <c r="CX1624" i="4"/>
  <c r="CW1625" i="4"/>
  <c r="CX1625" i="4"/>
  <c r="CW1626" i="4"/>
  <c r="CX1626" i="4"/>
  <c r="CW1627" i="4"/>
  <c r="CX1627" i="4"/>
  <c r="CW1628" i="4"/>
  <c r="CX1628" i="4"/>
  <c r="CW1629" i="4"/>
  <c r="CX1629" i="4"/>
  <c r="CW1630" i="4"/>
  <c r="CX1630" i="4"/>
  <c r="CW1631" i="4"/>
  <c r="CX1631" i="4"/>
  <c r="CW1632" i="4"/>
  <c r="CX1632" i="4"/>
  <c r="CW1633" i="4"/>
  <c r="CX1633" i="4"/>
  <c r="CW1634" i="4"/>
  <c r="CX1634" i="4"/>
  <c r="CW1635" i="4"/>
  <c r="CX1635" i="4"/>
  <c r="CW1636" i="4"/>
  <c r="CX1636" i="4"/>
  <c r="CW1637" i="4"/>
  <c r="CX1637" i="4"/>
  <c r="CW1638" i="4"/>
  <c r="CX1638" i="4"/>
  <c r="CW1639" i="4"/>
  <c r="CX1639" i="4"/>
  <c r="CW1640" i="4"/>
  <c r="CX1640" i="4"/>
  <c r="CW1641" i="4"/>
  <c r="CX1641" i="4"/>
  <c r="CW1642" i="4"/>
  <c r="CX1642" i="4"/>
  <c r="CW1643" i="4"/>
  <c r="CX1643" i="4"/>
  <c r="CW1644" i="4"/>
  <c r="CX1644" i="4"/>
  <c r="CW1645" i="4"/>
  <c r="CX1645" i="4"/>
  <c r="CW1646" i="4"/>
  <c r="CX1646" i="4"/>
  <c r="CW1647" i="4"/>
  <c r="CX1647" i="4"/>
  <c r="CW1648" i="4"/>
  <c r="CX1648" i="4"/>
  <c r="CW1649" i="4"/>
  <c r="CX1649" i="4"/>
  <c r="CW1650" i="4"/>
  <c r="CX1650" i="4"/>
  <c r="CW1651" i="4"/>
  <c r="CX1651" i="4"/>
  <c r="CW1652" i="4"/>
  <c r="CX1652" i="4"/>
  <c r="CW1653" i="4"/>
  <c r="CX1653" i="4"/>
  <c r="CW1654" i="4"/>
  <c r="CX1654" i="4"/>
  <c r="CW1655" i="4"/>
  <c r="CX1655" i="4"/>
  <c r="CW1656" i="4"/>
  <c r="CX1656" i="4"/>
  <c r="CW1657" i="4"/>
  <c r="CX1657" i="4"/>
  <c r="CW1658" i="4"/>
  <c r="CX1658" i="4"/>
  <c r="CW1659" i="4"/>
  <c r="CX1659" i="4"/>
  <c r="CW1660" i="4"/>
  <c r="CX1660" i="4"/>
  <c r="CW1661" i="4"/>
  <c r="CX1661" i="4"/>
  <c r="CW1662" i="4"/>
  <c r="CX1662" i="4"/>
  <c r="CW1663" i="4"/>
  <c r="CX1663" i="4"/>
  <c r="CW1664" i="4"/>
  <c r="CX1664" i="4"/>
  <c r="CW1665" i="4"/>
  <c r="CX1665" i="4"/>
  <c r="CW1666" i="4"/>
  <c r="CX1666" i="4"/>
  <c r="CW1667" i="4"/>
  <c r="CX1667" i="4"/>
  <c r="CW1668" i="4"/>
  <c r="CX1668" i="4"/>
  <c r="CW1669" i="4"/>
  <c r="CX1669" i="4"/>
  <c r="CW1670" i="4"/>
  <c r="CX1670" i="4"/>
  <c r="CW1671" i="4"/>
  <c r="CX1671" i="4"/>
  <c r="CW1672" i="4"/>
  <c r="CX1672" i="4"/>
  <c r="CW1673" i="4"/>
  <c r="CX1673" i="4"/>
  <c r="CW1674" i="4"/>
  <c r="CX1674" i="4"/>
  <c r="CW1675" i="4"/>
  <c r="CX1675" i="4"/>
  <c r="CW1676" i="4"/>
  <c r="CX1676" i="4"/>
  <c r="CW1677" i="4"/>
  <c r="CX1677" i="4"/>
  <c r="CW1678" i="4"/>
  <c r="CX1678" i="4"/>
  <c r="CW1679" i="4"/>
  <c r="CX1679" i="4"/>
  <c r="CW1680" i="4"/>
  <c r="CX1680" i="4"/>
  <c r="CW1681" i="4"/>
  <c r="CX1681" i="4"/>
  <c r="CW1682" i="4"/>
  <c r="CX1682" i="4"/>
  <c r="CW1683" i="4"/>
  <c r="CX1683" i="4"/>
  <c r="CW1684" i="4"/>
  <c r="CX1684" i="4"/>
  <c r="CW1685" i="4"/>
  <c r="CX1685" i="4"/>
  <c r="CW1686" i="4"/>
  <c r="CX1686" i="4"/>
  <c r="CW1687" i="4"/>
  <c r="CX1687" i="4"/>
  <c r="CW1688" i="4"/>
  <c r="CX1688" i="4"/>
  <c r="CW1689" i="4"/>
  <c r="CX1689" i="4"/>
  <c r="CW1690" i="4"/>
  <c r="CX1690" i="4"/>
  <c r="CW1691" i="4"/>
  <c r="CX1691" i="4"/>
  <c r="CW1692" i="4"/>
  <c r="CX1692" i="4"/>
  <c r="CW1693" i="4"/>
  <c r="CX1693" i="4"/>
  <c r="CW1694" i="4"/>
  <c r="CX1694" i="4"/>
  <c r="CW1695" i="4"/>
  <c r="CX1695" i="4"/>
  <c r="CW1696" i="4"/>
  <c r="CX1696" i="4"/>
  <c r="CW1697" i="4"/>
  <c r="CX1697" i="4"/>
  <c r="CW1698" i="4"/>
  <c r="CX1698" i="4"/>
  <c r="CW1699" i="4"/>
  <c r="CX1699" i="4"/>
  <c r="CW1700" i="4"/>
  <c r="CX1700" i="4"/>
  <c r="CW1701" i="4"/>
  <c r="CX1701" i="4"/>
  <c r="CW1702" i="4"/>
  <c r="CX1702" i="4"/>
  <c r="CW1703" i="4"/>
  <c r="CX1703" i="4"/>
  <c r="CW1704" i="4"/>
  <c r="CX1704" i="4"/>
  <c r="CW1705" i="4"/>
  <c r="CX1705" i="4"/>
  <c r="CW1706" i="4"/>
  <c r="CX1706" i="4"/>
  <c r="CW1707" i="4"/>
  <c r="CX1707" i="4"/>
  <c r="CW1708" i="4"/>
  <c r="CX1708" i="4"/>
  <c r="CW1709" i="4"/>
  <c r="CX1709" i="4"/>
  <c r="CW1710" i="4"/>
  <c r="CX1710" i="4"/>
  <c r="CW1711" i="4"/>
  <c r="CX1711" i="4"/>
  <c r="CW1712" i="4"/>
  <c r="CX1712" i="4"/>
  <c r="CW1713" i="4"/>
  <c r="CX1713" i="4"/>
  <c r="CW1714" i="4"/>
  <c r="CX1714" i="4"/>
  <c r="CW1715" i="4"/>
  <c r="CX1715" i="4"/>
  <c r="CW1716" i="4"/>
  <c r="CX1716" i="4"/>
  <c r="CW1717" i="4"/>
  <c r="CX1717" i="4"/>
  <c r="CW1718" i="4"/>
  <c r="CX1718" i="4"/>
  <c r="CW1719" i="4"/>
  <c r="CX1719" i="4"/>
  <c r="CW1720" i="4"/>
  <c r="CX1720" i="4"/>
  <c r="CW1721" i="4"/>
  <c r="CX1721" i="4"/>
  <c r="CW1722" i="4"/>
  <c r="CX1722" i="4"/>
  <c r="CW1723" i="4"/>
  <c r="CX1723" i="4"/>
  <c r="CW1724" i="4"/>
  <c r="CX1724" i="4"/>
  <c r="CW1725" i="4"/>
  <c r="CX1725" i="4"/>
  <c r="CW1726" i="4"/>
  <c r="CX1726" i="4"/>
  <c r="CW1727" i="4"/>
  <c r="CX1727" i="4"/>
  <c r="CW1728" i="4"/>
  <c r="CX1728" i="4"/>
  <c r="CW1729" i="4"/>
  <c r="CX1729" i="4"/>
  <c r="CW1730" i="4"/>
  <c r="CX1730" i="4"/>
  <c r="CW1731" i="4"/>
  <c r="CX1731" i="4"/>
  <c r="CW1732" i="4"/>
  <c r="CX1732" i="4"/>
  <c r="CW1733" i="4"/>
  <c r="CX1733" i="4"/>
  <c r="CW1734" i="4"/>
  <c r="CX1734" i="4"/>
  <c r="CW1735" i="4"/>
  <c r="CX1735" i="4"/>
  <c r="CW1736" i="4"/>
  <c r="CX1736" i="4"/>
  <c r="CW1737" i="4"/>
  <c r="CX1737" i="4"/>
  <c r="CW1738" i="4"/>
  <c r="CX1738" i="4"/>
  <c r="CW1739" i="4"/>
  <c r="CX1739" i="4"/>
  <c r="CW1740" i="4"/>
  <c r="CX1740" i="4"/>
  <c r="CW1741" i="4"/>
  <c r="CX1741" i="4"/>
  <c r="CW1742" i="4"/>
  <c r="CX1742" i="4"/>
  <c r="CW1743" i="4"/>
  <c r="CX1743" i="4"/>
  <c r="CW1744" i="4"/>
  <c r="CX1744" i="4"/>
  <c r="CW1745" i="4"/>
  <c r="CX1745" i="4"/>
  <c r="CW1746" i="4"/>
  <c r="CX1746" i="4"/>
  <c r="CW1747" i="4"/>
  <c r="CX1747" i="4"/>
  <c r="CW1748" i="4"/>
  <c r="CX1748" i="4"/>
  <c r="CW1749" i="4"/>
  <c r="CX1749" i="4"/>
  <c r="CW1750" i="4"/>
  <c r="CX1750" i="4"/>
  <c r="CW1751" i="4"/>
  <c r="CX1751" i="4"/>
  <c r="CW1752" i="4"/>
  <c r="CX1752" i="4"/>
  <c r="CW1753" i="4"/>
  <c r="CX1753" i="4"/>
  <c r="CW1754" i="4"/>
  <c r="CX1754" i="4"/>
  <c r="CW1755" i="4"/>
  <c r="CX1755" i="4"/>
  <c r="CW1756" i="4"/>
  <c r="CX1756" i="4"/>
  <c r="CW1757" i="4"/>
  <c r="CX1757" i="4"/>
  <c r="CW1758" i="4"/>
  <c r="CX1758" i="4"/>
  <c r="CW1759" i="4"/>
  <c r="CX1759" i="4"/>
  <c r="CW1760" i="4"/>
  <c r="CX1760" i="4"/>
  <c r="CW1761" i="4"/>
  <c r="CX1761" i="4"/>
  <c r="CW1762" i="4"/>
  <c r="CX1762" i="4"/>
  <c r="CW1763" i="4"/>
  <c r="CX1763" i="4"/>
  <c r="CW1764" i="4"/>
  <c r="CX1764" i="4"/>
  <c r="CW1765" i="4"/>
  <c r="CX1765" i="4"/>
  <c r="CW1766" i="4"/>
  <c r="CX1766" i="4"/>
  <c r="CW1767" i="4"/>
  <c r="CX1767" i="4"/>
  <c r="CW1768" i="4"/>
  <c r="CX1768" i="4"/>
  <c r="CW1769" i="4"/>
  <c r="CX1769" i="4"/>
  <c r="CW1770" i="4"/>
  <c r="CX1770" i="4"/>
  <c r="CW1771" i="4"/>
  <c r="CX1771" i="4"/>
  <c r="CW1772" i="4"/>
  <c r="CX1772" i="4"/>
  <c r="CW1773" i="4"/>
  <c r="CX1773" i="4"/>
  <c r="CW1774" i="4"/>
  <c r="CX1774" i="4"/>
  <c r="CW1775" i="4"/>
  <c r="CX1775" i="4"/>
  <c r="CW1776" i="4"/>
  <c r="CX1776" i="4"/>
  <c r="CW1777" i="4"/>
  <c r="CX1777" i="4"/>
  <c r="CW1778" i="4"/>
  <c r="CX1778" i="4"/>
  <c r="CW1779" i="4"/>
  <c r="CX1779" i="4"/>
  <c r="CW1780" i="4"/>
  <c r="CX1780" i="4"/>
  <c r="CW1781" i="4"/>
  <c r="CX1781" i="4"/>
  <c r="CW1782" i="4"/>
  <c r="CX1782" i="4"/>
  <c r="CW1783" i="4"/>
  <c r="CX1783" i="4"/>
  <c r="CW1784" i="4"/>
  <c r="CX1784" i="4"/>
  <c r="CW1785" i="4"/>
  <c r="CX1785" i="4"/>
  <c r="CW1786" i="4"/>
  <c r="CX1786" i="4"/>
  <c r="CW1787" i="4"/>
  <c r="CX1787" i="4"/>
  <c r="CW1788" i="4"/>
  <c r="CX1788" i="4"/>
  <c r="CW1789" i="4"/>
  <c r="CX1789" i="4"/>
  <c r="CW1790" i="4"/>
  <c r="CX1790" i="4"/>
  <c r="CW1791" i="4"/>
  <c r="CX1791" i="4"/>
  <c r="CW1792" i="4"/>
  <c r="CX1792" i="4"/>
  <c r="CW1793" i="4"/>
  <c r="CX1793" i="4"/>
  <c r="CW1794" i="4"/>
  <c r="CX1794" i="4"/>
  <c r="CW1795" i="4"/>
  <c r="CX1795" i="4"/>
  <c r="CW1796" i="4"/>
  <c r="CX1796" i="4"/>
  <c r="CW1797" i="4"/>
  <c r="CX1797" i="4"/>
  <c r="CW1798" i="4"/>
  <c r="CX1798" i="4"/>
  <c r="CW1799" i="4"/>
  <c r="CX1799" i="4"/>
  <c r="CW1800" i="4"/>
  <c r="CX1800" i="4"/>
  <c r="CW1801" i="4"/>
  <c r="CX1801" i="4"/>
  <c r="CW1802" i="4"/>
  <c r="CX1802" i="4"/>
  <c r="CW1803" i="4"/>
  <c r="CX1803" i="4"/>
  <c r="CW1804" i="4"/>
  <c r="CX1804" i="4"/>
  <c r="CW1805" i="4"/>
  <c r="CX1805" i="4"/>
  <c r="CW1806" i="4"/>
  <c r="CX1806" i="4"/>
  <c r="CW1807" i="4"/>
  <c r="CX1807" i="4"/>
  <c r="CW1808" i="4"/>
  <c r="CX1808" i="4"/>
  <c r="CW1809" i="4"/>
  <c r="CX1809" i="4"/>
  <c r="CW1810" i="4"/>
  <c r="CX1810" i="4"/>
  <c r="CW1811" i="4"/>
  <c r="CX1811" i="4"/>
  <c r="CW1812" i="4"/>
  <c r="CX1812" i="4"/>
  <c r="CW1813" i="4"/>
  <c r="CX1813" i="4"/>
  <c r="CW1814" i="4"/>
  <c r="CX1814" i="4"/>
  <c r="CW1815" i="4"/>
  <c r="CX1815" i="4"/>
  <c r="CW1816" i="4"/>
  <c r="CX1816" i="4"/>
  <c r="CW1817" i="4"/>
  <c r="CX1817" i="4"/>
  <c r="CW1818" i="4"/>
  <c r="CX1818" i="4"/>
  <c r="CW1819" i="4"/>
  <c r="CX1819" i="4"/>
  <c r="CW1820" i="4"/>
  <c r="CX1820" i="4"/>
  <c r="CW1821" i="4"/>
  <c r="CX1821" i="4"/>
  <c r="CW1822" i="4"/>
  <c r="CX1822" i="4"/>
  <c r="CW1823" i="4"/>
  <c r="CX1823" i="4"/>
  <c r="CW1824" i="4"/>
  <c r="CX1824" i="4"/>
  <c r="CW1825" i="4"/>
  <c r="CX1825" i="4"/>
  <c r="CW1826" i="4"/>
  <c r="CX1826" i="4"/>
  <c r="CW1827" i="4"/>
  <c r="CX1827" i="4"/>
  <c r="CW1828" i="4"/>
  <c r="CX1828" i="4"/>
  <c r="CW1829" i="4"/>
  <c r="CX1829" i="4"/>
  <c r="CW1830" i="4"/>
  <c r="CX1830" i="4"/>
  <c r="CW1831" i="4"/>
  <c r="CX1831" i="4"/>
  <c r="CW1832" i="4"/>
  <c r="CX1832" i="4"/>
  <c r="CW1833" i="4"/>
  <c r="CX1833" i="4"/>
  <c r="CW1834" i="4"/>
  <c r="CX1834" i="4"/>
  <c r="CW1835" i="4"/>
  <c r="CX1835" i="4"/>
  <c r="CW1836" i="4"/>
  <c r="CX1836" i="4"/>
  <c r="CW1837" i="4"/>
  <c r="CX1837" i="4"/>
  <c r="CW1838" i="4"/>
  <c r="CX1838" i="4"/>
  <c r="CW1839" i="4"/>
  <c r="CX1839" i="4"/>
  <c r="CW1840" i="4"/>
  <c r="CX1840" i="4"/>
  <c r="CW1841" i="4"/>
  <c r="CX1841" i="4"/>
  <c r="CW1842" i="4"/>
  <c r="CX1842" i="4"/>
  <c r="CW1843" i="4"/>
  <c r="CX1843" i="4"/>
  <c r="CW1844" i="4"/>
  <c r="CX1844" i="4"/>
  <c r="CW1845" i="4"/>
  <c r="CX1845" i="4"/>
  <c r="CW1846" i="4"/>
  <c r="CX1846" i="4"/>
  <c r="CW1847" i="4"/>
  <c r="CX1847" i="4"/>
  <c r="CW1848" i="4"/>
  <c r="CX1848" i="4"/>
  <c r="CW1849" i="4"/>
  <c r="CX1849" i="4"/>
  <c r="CW1850" i="4"/>
  <c r="CX1850" i="4"/>
  <c r="CW1851" i="4"/>
  <c r="CX1851" i="4"/>
  <c r="CW1852" i="4"/>
  <c r="CX1852" i="4"/>
  <c r="CW1853" i="4"/>
  <c r="CX1853" i="4"/>
  <c r="CW1854" i="4"/>
  <c r="CX1854" i="4"/>
  <c r="CW1855" i="4"/>
  <c r="CX1855" i="4"/>
  <c r="CW1856" i="4"/>
  <c r="CX1856" i="4"/>
  <c r="CW1857" i="4"/>
  <c r="CX1857" i="4"/>
  <c r="CW1858" i="4"/>
  <c r="CX1858" i="4"/>
  <c r="CW1859" i="4"/>
  <c r="CX1859" i="4"/>
  <c r="CW1860" i="4"/>
  <c r="CX1860" i="4"/>
  <c r="CW1861" i="4"/>
  <c r="CX1861" i="4"/>
  <c r="CW1862" i="4"/>
  <c r="CX1862" i="4"/>
  <c r="CW1863" i="4"/>
  <c r="CX1863" i="4"/>
  <c r="CW1864" i="4"/>
  <c r="CX1864" i="4"/>
  <c r="CW1865" i="4"/>
  <c r="CX1865" i="4"/>
  <c r="CW1866" i="4"/>
  <c r="CX1866" i="4"/>
  <c r="CW1867" i="4"/>
  <c r="CX1867" i="4"/>
  <c r="CW1868" i="4"/>
  <c r="CX1868" i="4"/>
  <c r="CW1869" i="4"/>
  <c r="CX1869" i="4"/>
  <c r="CW1870" i="4"/>
  <c r="CX1870" i="4"/>
  <c r="CW1871" i="4"/>
  <c r="CX1871" i="4"/>
  <c r="CW1872" i="4"/>
  <c r="CX1872" i="4"/>
  <c r="CW1873" i="4"/>
  <c r="CX1873" i="4"/>
  <c r="CW1874" i="4"/>
  <c r="CX1874" i="4"/>
  <c r="CW1875" i="4"/>
  <c r="CX1875" i="4"/>
  <c r="CW1876" i="4"/>
  <c r="CX1876" i="4"/>
  <c r="CW1877" i="4"/>
  <c r="CX1877" i="4"/>
  <c r="CW1878" i="4"/>
  <c r="CX1878" i="4"/>
  <c r="CW1879" i="4"/>
  <c r="CX1879" i="4"/>
  <c r="CW1880" i="4"/>
  <c r="CX1880" i="4"/>
  <c r="CW1881" i="4"/>
  <c r="CX1881" i="4"/>
  <c r="CW1882" i="4"/>
  <c r="CX1882" i="4"/>
  <c r="CW1883" i="4"/>
  <c r="CX1883" i="4"/>
  <c r="CW1884" i="4"/>
  <c r="CX1884" i="4"/>
  <c r="CW1885" i="4"/>
  <c r="CX1885" i="4"/>
  <c r="CW1886" i="4"/>
  <c r="CX1886" i="4"/>
  <c r="CW1887" i="4"/>
  <c r="CX1887" i="4"/>
  <c r="CW1888" i="4"/>
  <c r="CX1888" i="4"/>
  <c r="CW1889" i="4"/>
  <c r="CX1889" i="4"/>
  <c r="CW1890" i="4"/>
  <c r="CX1890" i="4"/>
  <c r="CW1891" i="4"/>
  <c r="CX1891" i="4"/>
  <c r="CW1892" i="4"/>
  <c r="CX1892" i="4"/>
  <c r="CW1893" i="4"/>
  <c r="CX1893" i="4"/>
  <c r="CW1894" i="4"/>
  <c r="CX1894" i="4"/>
  <c r="CW1895" i="4"/>
  <c r="CX1895" i="4"/>
  <c r="CW1896" i="4"/>
  <c r="CX1896" i="4"/>
  <c r="CW1897" i="4"/>
  <c r="CX1897" i="4"/>
  <c r="CW1898" i="4"/>
  <c r="CX1898" i="4"/>
  <c r="CW1899" i="4"/>
  <c r="CX1899" i="4"/>
  <c r="CW1900" i="4"/>
  <c r="CX1900" i="4"/>
  <c r="CW1901" i="4"/>
  <c r="CX1901" i="4"/>
  <c r="CW1902" i="4"/>
  <c r="CX1902" i="4"/>
  <c r="CW1903" i="4"/>
  <c r="CX1903" i="4"/>
  <c r="CW1904" i="4"/>
  <c r="CX1904" i="4"/>
  <c r="CW1905" i="4"/>
  <c r="CX1905" i="4"/>
  <c r="CW1906" i="4"/>
  <c r="CX1906" i="4"/>
  <c r="CW1907" i="4"/>
  <c r="CX1907" i="4"/>
  <c r="CW1908" i="4"/>
  <c r="CX1908" i="4"/>
  <c r="CW1909" i="4"/>
  <c r="CX1909" i="4"/>
  <c r="CW1910" i="4"/>
  <c r="CX1910" i="4"/>
  <c r="CW1911" i="4"/>
  <c r="CX1911" i="4"/>
  <c r="CW1912" i="4"/>
  <c r="CX1912" i="4"/>
  <c r="CW1913" i="4"/>
  <c r="CX1913" i="4"/>
  <c r="CW1914" i="4"/>
  <c r="CX1914" i="4"/>
  <c r="CW1915" i="4"/>
  <c r="CX1915" i="4"/>
  <c r="CW1916" i="4"/>
  <c r="CX1916" i="4"/>
  <c r="CW1917" i="4"/>
  <c r="CX1917" i="4"/>
  <c r="CW1918" i="4"/>
  <c r="CX1918" i="4"/>
  <c r="CW1919" i="4"/>
  <c r="CX1919" i="4"/>
  <c r="CW1920" i="4"/>
  <c r="CX1920" i="4"/>
  <c r="CW1921" i="4"/>
  <c r="CX1921" i="4"/>
  <c r="CW1922" i="4"/>
  <c r="CX1922" i="4"/>
  <c r="CW1923" i="4"/>
  <c r="CX1923" i="4"/>
  <c r="CW1924" i="4"/>
  <c r="CX1924" i="4"/>
  <c r="CW1925" i="4"/>
  <c r="CX1925" i="4"/>
  <c r="CW1926" i="4"/>
  <c r="CX1926" i="4"/>
  <c r="CW1927" i="4"/>
  <c r="CX1927" i="4"/>
  <c r="CW1928" i="4"/>
  <c r="CX1928" i="4"/>
  <c r="CW1929" i="4"/>
  <c r="CX1929" i="4"/>
  <c r="CW1930" i="4"/>
  <c r="CX1930" i="4"/>
  <c r="CW1931" i="4"/>
  <c r="CX1931" i="4"/>
  <c r="CW1932" i="4"/>
  <c r="CX1932" i="4"/>
  <c r="CW1933" i="4"/>
  <c r="CX1933" i="4"/>
  <c r="CW1934" i="4"/>
  <c r="CX1934" i="4"/>
  <c r="CW1935" i="4"/>
  <c r="CX1935" i="4"/>
  <c r="CW1936" i="4"/>
  <c r="CX1936" i="4"/>
  <c r="CW1937" i="4"/>
  <c r="CX1937" i="4"/>
  <c r="CW1938" i="4"/>
  <c r="CX1938" i="4"/>
  <c r="CW1939" i="4"/>
  <c r="CX1939" i="4"/>
  <c r="CW1940" i="4"/>
  <c r="CX1940" i="4"/>
  <c r="CW1941" i="4"/>
  <c r="CX1941" i="4"/>
  <c r="CW1942" i="4"/>
  <c r="CX1942" i="4"/>
  <c r="CW1943" i="4"/>
  <c r="CX1943" i="4"/>
  <c r="CW1944" i="4"/>
  <c r="CX1944" i="4"/>
  <c r="CW1945" i="4"/>
  <c r="CX1945" i="4"/>
  <c r="CW1946" i="4"/>
  <c r="CX1946" i="4"/>
  <c r="CW1947" i="4"/>
  <c r="CX1947" i="4"/>
  <c r="CW1948" i="4"/>
  <c r="CX1948" i="4"/>
  <c r="CW1949" i="4"/>
  <c r="CX1949" i="4"/>
  <c r="CW1950" i="4"/>
  <c r="CX1950" i="4"/>
  <c r="CW1951" i="4"/>
  <c r="CX1951" i="4"/>
  <c r="CW1952" i="4"/>
  <c r="CX1952" i="4"/>
  <c r="CW1953" i="4"/>
  <c r="CX1953" i="4"/>
  <c r="CW1954" i="4"/>
  <c r="CX1954" i="4"/>
  <c r="CW1955" i="4"/>
  <c r="CX1955" i="4"/>
  <c r="CW1956" i="4"/>
  <c r="CX1956" i="4"/>
  <c r="CW1957" i="4"/>
  <c r="CX1957" i="4"/>
  <c r="CW1958" i="4"/>
  <c r="CX1958" i="4"/>
  <c r="CW1959" i="4"/>
  <c r="CX1959" i="4"/>
  <c r="CW1960" i="4"/>
  <c r="CX1960" i="4"/>
  <c r="CW1961" i="4"/>
  <c r="CX1961" i="4"/>
  <c r="CW1962" i="4"/>
  <c r="CX1962" i="4"/>
  <c r="CW1963" i="4"/>
  <c r="CX1963" i="4"/>
  <c r="CW1964" i="4"/>
  <c r="CX1964" i="4"/>
  <c r="CW1965" i="4"/>
  <c r="CX1965" i="4"/>
  <c r="CW1966" i="4"/>
  <c r="CX1966" i="4"/>
  <c r="CW1967" i="4"/>
  <c r="CX1967" i="4"/>
  <c r="CW1968" i="4"/>
  <c r="CX1968" i="4"/>
  <c r="CW1969" i="4"/>
  <c r="CX1969" i="4"/>
  <c r="CW1970" i="4"/>
  <c r="CX1970" i="4"/>
  <c r="CW1971" i="4"/>
  <c r="CX1971" i="4"/>
  <c r="CW1972" i="4"/>
  <c r="CX1972" i="4"/>
  <c r="CW1973" i="4"/>
  <c r="CX1973" i="4"/>
  <c r="CW1974" i="4"/>
  <c r="CX1974" i="4"/>
  <c r="CW1975" i="4"/>
  <c r="CX1975" i="4"/>
  <c r="CW1976" i="4"/>
  <c r="CX1976" i="4"/>
  <c r="CW1977" i="4"/>
  <c r="CX1977" i="4"/>
  <c r="CW1978" i="4"/>
  <c r="CX1978" i="4"/>
  <c r="CW1979" i="4"/>
  <c r="CX1979" i="4"/>
  <c r="CW1980" i="4"/>
  <c r="CX1980" i="4"/>
  <c r="CW1981" i="4"/>
  <c r="CX1981" i="4"/>
  <c r="CW1982" i="4"/>
  <c r="CX1982" i="4"/>
  <c r="CW1983" i="4"/>
  <c r="CX1983" i="4"/>
  <c r="CW1984" i="4"/>
  <c r="CX1984" i="4"/>
  <c r="CW1985" i="4"/>
  <c r="CX1985" i="4"/>
  <c r="CW1986" i="4"/>
  <c r="CX1986" i="4"/>
  <c r="CW1987" i="4"/>
  <c r="CX1987" i="4"/>
  <c r="CW1988" i="4"/>
  <c r="CX1988" i="4"/>
  <c r="CW1989" i="4"/>
  <c r="CX1989" i="4"/>
  <c r="CW1990" i="4"/>
  <c r="CX1990" i="4"/>
  <c r="CW1991" i="4"/>
  <c r="CX1991" i="4"/>
  <c r="CW1992" i="4"/>
  <c r="CX1992" i="4"/>
  <c r="CW1993" i="4"/>
  <c r="CX1993" i="4"/>
  <c r="DA1" i="4"/>
  <c r="DC1" i="4"/>
  <c r="AH3" i="4"/>
  <c r="B30" i="4"/>
  <c r="B31" i="4"/>
  <c r="B5" i="4"/>
  <c r="C30" i="4"/>
  <c r="C31" i="4"/>
  <c r="C5" i="4"/>
  <c r="D30" i="4"/>
  <c r="D31" i="4"/>
  <c r="D5" i="4"/>
  <c r="B6" i="4"/>
  <c r="C6" i="4"/>
  <c r="D6" i="4"/>
  <c r="B7" i="4"/>
  <c r="C7" i="4"/>
  <c r="D7" i="4"/>
  <c r="B8" i="4"/>
  <c r="C8" i="4"/>
  <c r="D8" i="4"/>
  <c r="B9" i="4"/>
  <c r="C9" i="4"/>
  <c r="D9" i="4"/>
  <c r="B10" i="4"/>
  <c r="C10" i="4"/>
  <c r="D10" i="4"/>
  <c r="B11" i="4"/>
  <c r="C11" i="4"/>
  <c r="D11" i="4"/>
  <c r="B12" i="4"/>
  <c r="C12" i="4"/>
  <c r="D12" i="4"/>
  <c r="B13" i="4"/>
  <c r="C13" i="4"/>
  <c r="D13" i="4"/>
  <c r="B14" i="4"/>
  <c r="C14" i="4"/>
  <c r="D14" i="4"/>
  <c r="B15" i="4"/>
  <c r="C15" i="4"/>
  <c r="D15" i="4"/>
  <c r="B16" i="4"/>
  <c r="C16" i="4"/>
  <c r="D16" i="4"/>
  <c r="B17" i="4"/>
  <c r="C17" i="4"/>
  <c r="D17" i="4"/>
  <c r="B18" i="4"/>
  <c r="C18" i="4"/>
  <c r="D18" i="4"/>
  <c r="B19" i="4"/>
  <c r="C19" i="4"/>
  <c r="D19" i="4"/>
  <c r="B20" i="4"/>
  <c r="C20" i="4"/>
  <c r="D20" i="4"/>
  <c r="B21" i="4"/>
  <c r="C21" i="4"/>
  <c r="D21" i="4"/>
  <c r="B22" i="4"/>
  <c r="C22" i="4"/>
  <c r="D22" i="4"/>
  <c r="B23" i="4"/>
  <c r="C23" i="4"/>
  <c r="D23" i="4"/>
  <c r="B24" i="4"/>
  <c r="C24" i="4"/>
  <c r="D24" i="4"/>
  <c r="B25" i="4"/>
  <c r="C25" i="4"/>
  <c r="D25" i="4"/>
  <c r="B26" i="4"/>
  <c r="C26" i="4"/>
  <c r="D26" i="4"/>
  <c r="B27" i="4"/>
  <c r="C27" i="4"/>
  <c r="D27" i="4"/>
  <c r="B32" i="4"/>
  <c r="C32" i="4"/>
  <c r="D32" i="4"/>
  <c r="B33" i="4"/>
  <c r="C33" i="4"/>
  <c r="D33" i="4"/>
  <c r="B34" i="4"/>
  <c r="C34" i="4"/>
  <c r="D34" i="4"/>
  <c r="B44" i="4"/>
  <c r="C44" i="4"/>
  <c r="D44" i="4"/>
  <c r="B45" i="4"/>
  <c r="C45" i="4"/>
  <c r="D45" i="4"/>
  <c r="B46" i="4"/>
  <c r="C46" i="4"/>
  <c r="D46" i="4"/>
  <c r="B47" i="4"/>
  <c r="C47" i="4"/>
  <c r="D47" i="4"/>
  <c r="B48" i="4"/>
  <c r="C48" i="4"/>
  <c r="D48" i="4"/>
  <c r="B49" i="4"/>
  <c r="C49" i="4"/>
  <c r="D49" i="4"/>
  <c r="B50" i="4"/>
  <c r="C50" i="4"/>
  <c r="D50" i="4"/>
  <c r="B51" i="4"/>
  <c r="C51" i="4"/>
  <c r="D51" i="4"/>
  <c r="B52" i="4"/>
  <c r="C52" i="4"/>
  <c r="D52" i="4"/>
  <c r="B53" i="4"/>
  <c r="C53" i="4"/>
  <c r="D53" i="4"/>
  <c r="B54" i="4"/>
  <c r="C54" i="4"/>
  <c r="D54" i="4"/>
  <c r="B55" i="4"/>
  <c r="C55" i="4"/>
  <c r="D55" i="4"/>
  <c r="C33" i="3"/>
  <c r="C34" i="3"/>
  <c r="C35" i="3"/>
  <c r="C36" i="3"/>
  <c r="C37" i="3"/>
  <c r="C38" i="3"/>
  <c r="C39" i="3"/>
  <c r="C40" i="3"/>
  <c r="C41" i="3"/>
  <c r="C42" i="3"/>
  <c r="C43" i="3"/>
  <c r="C44" i="3"/>
  <c r="C45" i="3"/>
  <c r="C46" i="3"/>
  <c r="C47" i="3"/>
  <c r="C48" i="3"/>
  <c r="C49" i="3"/>
  <c r="F121" i="3"/>
  <c r="G121" i="3"/>
  <c r="B121" i="3"/>
  <c r="D16" i="3"/>
  <c r="E16" i="3"/>
  <c r="B16" i="3"/>
  <c r="D7" i="3"/>
  <c r="C7" i="3"/>
  <c r="F7" i="3"/>
  <c r="E7" i="3"/>
  <c r="B7" i="3"/>
  <c r="D10" i="3"/>
  <c r="C10" i="3"/>
  <c r="F10" i="3"/>
  <c r="E10" i="3"/>
  <c r="B10" i="3"/>
  <c r="D34" i="7"/>
  <c r="D36" i="7"/>
  <c r="D37" i="7"/>
  <c r="D38" i="7"/>
  <c r="D39" i="7"/>
  <c r="D40" i="7"/>
  <c r="D41" i="7"/>
  <c r="D42" i="7"/>
  <c r="D22" i="3"/>
  <c r="D43" i="7"/>
  <c r="C22" i="3"/>
  <c r="E22" i="3"/>
  <c r="C5" i="7"/>
  <c r="E5" i="7"/>
  <c r="G5" i="7"/>
  <c r="G6" i="7"/>
  <c r="G7" i="7"/>
  <c r="C8" i="7"/>
  <c r="C9" i="7"/>
  <c r="C10" i="7"/>
  <c r="E8" i="7"/>
  <c r="E9" i="7"/>
  <c r="E10" i="7"/>
  <c r="C18" i="7"/>
  <c r="C19" i="7"/>
  <c r="C20" i="7"/>
  <c r="D19" i="3"/>
  <c r="C11" i="7"/>
  <c r="E11" i="7"/>
  <c r="G11" i="7"/>
  <c r="C19" i="3"/>
  <c r="E19" i="3"/>
  <c r="C25" i="3"/>
  <c r="B25" i="3"/>
  <c r="B22" i="3"/>
  <c r="B19" i="3"/>
  <c r="B33" i="3"/>
  <c r="B28" i="3"/>
  <c r="B151" i="3"/>
  <c r="B94" i="3"/>
  <c r="S77" i="3"/>
  <c r="S151" i="3"/>
  <c r="B152" i="3"/>
  <c r="S152" i="3"/>
  <c r="B153" i="3"/>
  <c r="S153" i="3"/>
  <c r="B154" i="3"/>
  <c r="S154" i="3"/>
  <c r="B155" i="3"/>
  <c r="S155" i="3"/>
  <c r="B156" i="3"/>
  <c r="S156" i="3"/>
  <c r="B157" i="3"/>
  <c r="S157" i="3"/>
  <c r="B158" i="3"/>
  <c r="S158" i="3"/>
  <c r="B159" i="3"/>
  <c r="S159" i="3"/>
  <c r="B160" i="3"/>
  <c r="S160" i="3"/>
  <c r="B161" i="3"/>
  <c r="S161" i="3"/>
  <c r="B162" i="3"/>
  <c r="S162" i="3"/>
  <c r="B163" i="3"/>
  <c r="S163" i="3"/>
  <c r="B164" i="3"/>
  <c r="S164" i="3"/>
  <c r="B165" i="3"/>
  <c r="S165" i="3"/>
  <c r="B93" i="3"/>
  <c r="R77" i="3"/>
  <c r="R151" i="3"/>
  <c r="R152" i="3"/>
  <c r="R153" i="3"/>
  <c r="R154" i="3"/>
  <c r="R155" i="3"/>
  <c r="R156" i="3"/>
  <c r="R157" i="3"/>
  <c r="R158" i="3"/>
  <c r="R159" i="3"/>
  <c r="R160" i="3"/>
  <c r="R161" i="3"/>
  <c r="R162" i="3"/>
  <c r="R163" i="3"/>
  <c r="R164" i="3"/>
  <c r="B92" i="3"/>
  <c r="Q77" i="3"/>
  <c r="Q151" i="3"/>
  <c r="Q152" i="3"/>
  <c r="Q153" i="3"/>
  <c r="Q154" i="3"/>
  <c r="Q155" i="3"/>
  <c r="Q156" i="3"/>
  <c r="Q157" i="3"/>
  <c r="Q158" i="3"/>
  <c r="Q159" i="3"/>
  <c r="Q160" i="3"/>
  <c r="Q161" i="3"/>
  <c r="Q162" i="3"/>
  <c r="Q163" i="3"/>
  <c r="B91" i="3"/>
  <c r="P77" i="3"/>
  <c r="P151" i="3"/>
  <c r="P152" i="3"/>
  <c r="P153" i="3"/>
  <c r="P154" i="3"/>
  <c r="P155" i="3"/>
  <c r="P156" i="3"/>
  <c r="P157" i="3"/>
  <c r="P158" i="3"/>
  <c r="P159" i="3"/>
  <c r="P160" i="3"/>
  <c r="P161" i="3"/>
  <c r="P162" i="3"/>
  <c r="B90" i="3"/>
  <c r="O77" i="3"/>
  <c r="O151" i="3"/>
  <c r="O152" i="3"/>
  <c r="O153" i="3"/>
  <c r="O154" i="3"/>
  <c r="O155" i="3"/>
  <c r="O156" i="3"/>
  <c r="O157" i="3"/>
  <c r="O158" i="3"/>
  <c r="O159" i="3"/>
  <c r="O160" i="3"/>
  <c r="O161" i="3"/>
  <c r="B89" i="3"/>
  <c r="N77" i="3"/>
  <c r="N151" i="3"/>
  <c r="N152" i="3"/>
  <c r="N153" i="3"/>
  <c r="N154" i="3"/>
  <c r="N155" i="3"/>
  <c r="N156" i="3"/>
  <c r="N157" i="3"/>
  <c r="N158" i="3"/>
  <c r="N159" i="3"/>
  <c r="N160" i="3"/>
  <c r="B88" i="3"/>
  <c r="M77" i="3"/>
  <c r="M151" i="3"/>
  <c r="M152" i="3"/>
  <c r="M153" i="3"/>
  <c r="M154" i="3"/>
  <c r="M155" i="3"/>
  <c r="M156" i="3"/>
  <c r="M157" i="3"/>
  <c r="M158" i="3"/>
  <c r="M159" i="3"/>
  <c r="B87" i="3"/>
  <c r="L77" i="3"/>
  <c r="L151" i="3"/>
  <c r="L152" i="3"/>
  <c r="L153" i="3"/>
  <c r="L154" i="3"/>
  <c r="L155" i="3"/>
  <c r="L156" i="3"/>
  <c r="L157" i="3"/>
  <c r="L158" i="3"/>
  <c r="B86" i="3"/>
  <c r="K77" i="3"/>
  <c r="K151" i="3"/>
  <c r="K152" i="3"/>
  <c r="K153" i="3"/>
  <c r="K154" i="3"/>
  <c r="K155" i="3"/>
  <c r="K156" i="3"/>
  <c r="K157" i="3"/>
  <c r="B85" i="3"/>
  <c r="J77" i="3"/>
  <c r="J151" i="3"/>
  <c r="J152" i="3"/>
  <c r="J153" i="3"/>
  <c r="J154" i="3"/>
  <c r="J155" i="3"/>
  <c r="J156" i="3"/>
  <c r="B84" i="3"/>
  <c r="I77" i="3"/>
  <c r="I151" i="3"/>
  <c r="I152" i="3"/>
  <c r="I153" i="3"/>
  <c r="I154" i="3"/>
  <c r="I155" i="3"/>
  <c r="B83" i="3"/>
  <c r="H77" i="3"/>
  <c r="H151" i="3"/>
  <c r="H152" i="3"/>
  <c r="H153" i="3"/>
  <c r="H154" i="3"/>
  <c r="B82" i="3"/>
  <c r="G77" i="3"/>
  <c r="G151" i="3"/>
  <c r="G152" i="3"/>
  <c r="G153" i="3"/>
  <c r="B81" i="3"/>
  <c r="F77" i="3"/>
  <c r="F151" i="3"/>
  <c r="F152" i="3"/>
  <c r="B80" i="3"/>
  <c r="E77" i="3"/>
  <c r="E151" i="3"/>
  <c r="B150" i="3"/>
  <c r="E150" i="3"/>
  <c r="F150" i="3"/>
  <c r="G150" i="3"/>
  <c r="H150" i="3"/>
  <c r="I150" i="3"/>
  <c r="J150" i="3"/>
  <c r="K150" i="3"/>
  <c r="L150" i="3"/>
  <c r="M150" i="3"/>
  <c r="N150" i="3"/>
  <c r="O150" i="3"/>
  <c r="P150" i="3"/>
  <c r="Q150" i="3"/>
  <c r="R150" i="3"/>
  <c r="S150" i="3"/>
  <c r="B79" i="3"/>
  <c r="D77" i="3"/>
  <c r="D150" i="3"/>
  <c r="B240" i="3"/>
  <c r="B292" i="3"/>
  <c r="S292" i="3"/>
  <c r="S314" i="3"/>
  <c r="S224" i="3"/>
  <c r="B293" i="3"/>
  <c r="S293" i="3"/>
  <c r="S315" i="3"/>
  <c r="S225" i="3"/>
  <c r="B294" i="3"/>
  <c r="S294" i="3"/>
  <c r="S316" i="3"/>
  <c r="S226" i="3"/>
  <c r="B295" i="3"/>
  <c r="S295" i="3"/>
  <c r="S317" i="3"/>
  <c r="S227" i="3"/>
  <c r="B296" i="3"/>
  <c r="S296" i="3"/>
  <c r="S318" i="3"/>
  <c r="S228" i="3"/>
  <c r="B297" i="3"/>
  <c r="S297" i="3"/>
  <c r="S319" i="3"/>
  <c r="S229" i="3"/>
  <c r="B298" i="3"/>
  <c r="S298" i="3"/>
  <c r="S320" i="3"/>
  <c r="S230" i="3"/>
  <c r="B299" i="3"/>
  <c r="S299" i="3"/>
  <c r="S321" i="3"/>
  <c r="S231" i="3"/>
  <c r="B300" i="3"/>
  <c r="S300" i="3"/>
  <c r="S322" i="3"/>
  <c r="S232" i="3"/>
  <c r="B301" i="3"/>
  <c r="S301" i="3"/>
  <c r="S323" i="3"/>
  <c r="S233" i="3"/>
  <c r="B302" i="3"/>
  <c r="S302" i="3"/>
  <c r="S324" i="3"/>
  <c r="S234" i="3"/>
  <c r="B303" i="3"/>
  <c r="S303" i="3"/>
  <c r="S325" i="3"/>
  <c r="S235" i="3"/>
  <c r="B304" i="3"/>
  <c r="S304" i="3"/>
  <c r="S326" i="3"/>
  <c r="S236" i="3"/>
  <c r="B305" i="3"/>
  <c r="S305" i="3"/>
  <c r="S327" i="3"/>
  <c r="S237" i="3"/>
  <c r="B306" i="3"/>
  <c r="S306" i="3"/>
  <c r="S328" i="3"/>
  <c r="S238" i="3"/>
  <c r="R292" i="3"/>
  <c r="R314" i="3"/>
  <c r="R224" i="3"/>
  <c r="B249" i="3"/>
  <c r="R249" i="3"/>
  <c r="B270" i="3"/>
  <c r="U270" i="3"/>
  <c r="R270" i="3"/>
  <c r="R293" i="3"/>
  <c r="R315" i="3"/>
  <c r="R225" i="3"/>
  <c r="B250" i="3"/>
  <c r="R250" i="3"/>
  <c r="B271" i="3"/>
  <c r="U271" i="3"/>
  <c r="R271" i="3"/>
  <c r="R294" i="3"/>
  <c r="R316" i="3"/>
  <c r="R226" i="3"/>
  <c r="B251" i="3"/>
  <c r="R251" i="3"/>
  <c r="B272" i="3"/>
  <c r="U272" i="3"/>
  <c r="R272" i="3"/>
  <c r="R295" i="3"/>
  <c r="R317" i="3"/>
  <c r="R227" i="3"/>
  <c r="B252" i="3"/>
  <c r="R252" i="3"/>
  <c r="B273" i="3"/>
  <c r="U273" i="3"/>
  <c r="R273" i="3"/>
  <c r="R296" i="3"/>
  <c r="R318" i="3"/>
  <c r="R228" i="3"/>
  <c r="R297" i="3"/>
  <c r="R319" i="3"/>
  <c r="R229" i="3"/>
  <c r="R298" i="3"/>
  <c r="R320" i="3"/>
  <c r="R230" i="3"/>
  <c r="R299" i="3"/>
  <c r="R321" i="3"/>
  <c r="R231" i="3"/>
  <c r="R300" i="3"/>
  <c r="R322" i="3"/>
  <c r="R232" i="3"/>
  <c r="R301" i="3"/>
  <c r="R323" i="3"/>
  <c r="R233" i="3"/>
  <c r="R302" i="3"/>
  <c r="R324" i="3"/>
  <c r="R234" i="3"/>
  <c r="B259" i="3"/>
  <c r="R259" i="3"/>
  <c r="B280" i="3"/>
  <c r="U280" i="3"/>
  <c r="R280" i="3"/>
  <c r="R303" i="3"/>
  <c r="R325" i="3"/>
  <c r="R235" i="3"/>
  <c r="B260" i="3"/>
  <c r="R260" i="3"/>
  <c r="B281" i="3"/>
  <c r="U281" i="3"/>
  <c r="R281" i="3"/>
  <c r="R304" i="3"/>
  <c r="R326" i="3"/>
  <c r="R236" i="3"/>
  <c r="B261" i="3"/>
  <c r="R261" i="3"/>
  <c r="B282" i="3"/>
  <c r="U282" i="3"/>
  <c r="R282" i="3"/>
  <c r="R305" i="3"/>
  <c r="R327" i="3"/>
  <c r="R237" i="3"/>
  <c r="Q292" i="3"/>
  <c r="Q314" i="3"/>
  <c r="Q224" i="3"/>
  <c r="Q249" i="3"/>
  <c r="Q270" i="3"/>
  <c r="Q293" i="3"/>
  <c r="Q315" i="3"/>
  <c r="Q225" i="3"/>
  <c r="Q250" i="3"/>
  <c r="Q271" i="3"/>
  <c r="Q294" i="3"/>
  <c r="Q316" i="3"/>
  <c r="Q226" i="3"/>
  <c r="Q251" i="3"/>
  <c r="Q272" i="3"/>
  <c r="Q295" i="3"/>
  <c r="Q317" i="3"/>
  <c r="Q227" i="3"/>
  <c r="Q252" i="3"/>
  <c r="Q273" i="3"/>
  <c r="Q296" i="3"/>
  <c r="Q318" i="3"/>
  <c r="Q228" i="3"/>
  <c r="Q297" i="3"/>
  <c r="Q319" i="3"/>
  <c r="Q229" i="3"/>
  <c r="Q298" i="3"/>
  <c r="Q320" i="3"/>
  <c r="Q230" i="3"/>
  <c r="Q299" i="3"/>
  <c r="Q321" i="3"/>
  <c r="Q231" i="3"/>
  <c r="Q300" i="3"/>
  <c r="Q322" i="3"/>
  <c r="Q232" i="3"/>
  <c r="Q301" i="3"/>
  <c r="Q323" i="3"/>
  <c r="Q233" i="3"/>
  <c r="Q302" i="3"/>
  <c r="Q324" i="3"/>
  <c r="Q234" i="3"/>
  <c r="Q259" i="3"/>
  <c r="Q280" i="3"/>
  <c r="Q303" i="3"/>
  <c r="Q325" i="3"/>
  <c r="Q235" i="3"/>
  <c r="Q260" i="3"/>
  <c r="Q281" i="3"/>
  <c r="Q304" i="3"/>
  <c r="Q326" i="3"/>
  <c r="Q236" i="3"/>
  <c r="P292" i="3"/>
  <c r="P314" i="3"/>
  <c r="P224" i="3"/>
  <c r="P249" i="3"/>
  <c r="P270" i="3"/>
  <c r="P293" i="3"/>
  <c r="P315" i="3"/>
  <c r="P225" i="3"/>
  <c r="P250" i="3"/>
  <c r="P271" i="3"/>
  <c r="P294" i="3"/>
  <c r="P316" i="3"/>
  <c r="P226" i="3"/>
  <c r="P251" i="3"/>
  <c r="P272" i="3"/>
  <c r="P295" i="3"/>
  <c r="P317" i="3"/>
  <c r="P227" i="3"/>
  <c r="P252" i="3"/>
  <c r="P273" i="3"/>
  <c r="P296" i="3"/>
  <c r="P318" i="3"/>
  <c r="P228" i="3"/>
  <c r="P297" i="3"/>
  <c r="P319" i="3"/>
  <c r="P229" i="3"/>
  <c r="P298" i="3"/>
  <c r="P320" i="3"/>
  <c r="P230" i="3"/>
  <c r="P299" i="3"/>
  <c r="P321" i="3"/>
  <c r="P231" i="3"/>
  <c r="P300" i="3"/>
  <c r="P322" i="3"/>
  <c r="P232" i="3"/>
  <c r="P301" i="3"/>
  <c r="P323" i="3"/>
  <c r="P233" i="3"/>
  <c r="P302" i="3"/>
  <c r="P324" i="3"/>
  <c r="P234" i="3"/>
  <c r="P259" i="3"/>
  <c r="P280" i="3"/>
  <c r="P303" i="3"/>
  <c r="P325" i="3"/>
  <c r="P235" i="3"/>
  <c r="O292" i="3"/>
  <c r="O314" i="3"/>
  <c r="O224" i="3"/>
  <c r="O249" i="3"/>
  <c r="O270" i="3"/>
  <c r="O293" i="3"/>
  <c r="O315" i="3"/>
  <c r="O225" i="3"/>
  <c r="O250" i="3"/>
  <c r="O271" i="3"/>
  <c r="O294" i="3"/>
  <c r="O316" i="3"/>
  <c r="O226" i="3"/>
  <c r="O251" i="3"/>
  <c r="O272" i="3"/>
  <c r="O295" i="3"/>
  <c r="O317" i="3"/>
  <c r="O227" i="3"/>
  <c r="O252" i="3"/>
  <c r="O273" i="3"/>
  <c r="O296" i="3"/>
  <c r="O318" i="3"/>
  <c r="O228" i="3"/>
  <c r="O297" i="3"/>
  <c r="O319" i="3"/>
  <c r="O229" i="3"/>
  <c r="O298" i="3"/>
  <c r="O320" i="3"/>
  <c r="O230" i="3"/>
  <c r="O299" i="3"/>
  <c r="O321" i="3"/>
  <c r="O231" i="3"/>
  <c r="O300" i="3"/>
  <c r="O322" i="3"/>
  <c r="O232" i="3"/>
  <c r="O301" i="3"/>
  <c r="O323" i="3"/>
  <c r="O233" i="3"/>
  <c r="O302" i="3"/>
  <c r="O324" i="3"/>
  <c r="O234" i="3"/>
  <c r="B248" i="3"/>
  <c r="N248" i="3"/>
  <c r="N292" i="3"/>
  <c r="N314" i="3"/>
  <c r="N224" i="3"/>
  <c r="N249" i="3"/>
  <c r="N293" i="3"/>
  <c r="N315" i="3"/>
  <c r="N225" i="3"/>
  <c r="N250" i="3"/>
  <c r="N294" i="3"/>
  <c r="N316" i="3"/>
  <c r="N226" i="3"/>
  <c r="N251" i="3"/>
  <c r="N295" i="3"/>
  <c r="N317" i="3"/>
  <c r="N227" i="3"/>
  <c r="N252" i="3"/>
  <c r="N296" i="3"/>
  <c r="N318" i="3"/>
  <c r="N228" i="3"/>
  <c r="B253" i="3"/>
  <c r="N253" i="3"/>
  <c r="N297" i="3"/>
  <c r="N319" i="3"/>
  <c r="N229" i="3"/>
  <c r="B254" i="3"/>
  <c r="N254" i="3"/>
  <c r="N298" i="3"/>
  <c r="N320" i="3"/>
  <c r="N230" i="3"/>
  <c r="B255" i="3"/>
  <c r="N255" i="3"/>
  <c r="N299" i="3"/>
  <c r="N321" i="3"/>
  <c r="N231" i="3"/>
  <c r="B256" i="3"/>
  <c r="N256" i="3"/>
  <c r="N300" i="3"/>
  <c r="N322" i="3"/>
  <c r="N232" i="3"/>
  <c r="B257" i="3"/>
  <c r="N257" i="3"/>
  <c r="N301" i="3"/>
  <c r="N323" i="3"/>
  <c r="N233" i="3"/>
  <c r="M248" i="3"/>
  <c r="M292" i="3"/>
  <c r="M314" i="3"/>
  <c r="M224" i="3"/>
  <c r="M249" i="3"/>
  <c r="M293" i="3"/>
  <c r="M315" i="3"/>
  <c r="M225" i="3"/>
  <c r="M250" i="3"/>
  <c r="M294" i="3"/>
  <c r="M316" i="3"/>
  <c r="M226" i="3"/>
  <c r="M251" i="3"/>
  <c r="M295" i="3"/>
  <c r="M317" i="3"/>
  <c r="M227" i="3"/>
  <c r="M252" i="3"/>
  <c r="M296" i="3"/>
  <c r="M318" i="3"/>
  <c r="M228" i="3"/>
  <c r="M253" i="3"/>
  <c r="M297" i="3"/>
  <c r="M319" i="3"/>
  <c r="M229" i="3"/>
  <c r="M254" i="3"/>
  <c r="M298" i="3"/>
  <c r="M320" i="3"/>
  <c r="M230" i="3"/>
  <c r="M255" i="3"/>
  <c r="M299" i="3"/>
  <c r="M321" i="3"/>
  <c r="M231" i="3"/>
  <c r="M256" i="3"/>
  <c r="M300" i="3"/>
  <c r="M322" i="3"/>
  <c r="M232" i="3"/>
  <c r="L248" i="3"/>
  <c r="L292" i="3"/>
  <c r="L314" i="3"/>
  <c r="L224" i="3"/>
  <c r="L249" i="3"/>
  <c r="L293" i="3"/>
  <c r="L315" i="3"/>
  <c r="L225" i="3"/>
  <c r="L250" i="3"/>
  <c r="L294" i="3"/>
  <c r="L316" i="3"/>
  <c r="L226" i="3"/>
  <c r="L251" i="3"/>
  <c r="L295" i="3"/>
  <c r="L317" i="3"/>
  <c r="L227" i="3"/>
  <c r="L252" i="3"/>
  <c r="L296" i="3"/>
  <c r="L318" i="3"/>
  <c r="L228" i="3"/>
  <c r="L253" i="3"/>
  <c r="L297" i="3"/>
  <c r="L319" i="3"/>
  <c r="L229" i="3"/>
  <c r="L254" i="3"/>
  <c r="L298" i="3"/>
  <c r="L320" i="3"/>
  <c r="L230" i="3"/>
  <c r="L255" i="3"/>
  <c r="L299" i="3"/>
  <c r="L321" i="3"/>
  <c r="L231" i="3"/>
  <c r="K248" i="3"/>
  <c r="K292" i="3"/>
  <c r="K314" i="3"/>
  <c r="K224" i="3"/>
  <c r="K249" i="3"/>
  <c r="K293" i="3"/>
  <c r="K315" i="3"/>
  <c r="K225" i="3"/>
  <c r="K250" i="3"/>
  <c r="K294" i="3"/>
  <c r="K316" i="3"/>
  <c r="K226" i="3"/>
  <c r="K251" i="3"/>
  <c r="K295" i="3"/>
  <c r="K317" i="3"/>
  <c r="K227" i="3"/>
  <c r="K252" i="3"/>
  <c r="K296" i="3"/>
  <c r="K318" i="3"/>
  <c r="K228" i="3"/>
  <c r="K253" i="3"/>
  <c r="K297" i="3"/>
  <c r="K319" i="3"/>
  <c r="K229" i="3"/>
  <c r="K254" i="3"/>
  <c r="K298" i="3"/>
  <c r="K320" i="3"/>
  <c r="K230" i="3"/>
  <c r="J248" i="3"/>
  <c r="J292" i="3"/>
  <c r="J314" i="3"/>
  <c r="J224" i="3"/>
  <c r="J249" i="3"/>
  <c r="J293" i="3"/>
  <c r="J315" i="3"/>
  <c r="J225" i="3"/>
  <c r="J250" i="3"/>
  <c r="J294" i="3"/>
  <c r="J316" i="3"/>
  <c r="J226" i="3"/>
  <c r="J251" i="3"/>
  <c r="J295" i="3"/>
  <c r="J317" i="3"/>
  <c r="J227" i="3"/>
  <c r="J252" i="3"/>
  <c r="J296" i="3"/>
  <c r="J318" i="3"/>
  <c r="J228" i="3"/>
  <c r="J253" i="3"/>
  <c r="J297" i="3"/>
  <c r="J319" i="3"/>
  <c r="J229" i="3"/>
  <c r="I248" i="3"/>
  <c r="I292" i="3"/>
  <c r="I314" i="3"/>
  <c r="I224" i="3"/>
  <c r="I249" i="3"/>
  <c r="I293" i="3"/>
  <c r="I315" i="3"/>
  <c r="I225" i="3"/>
  <c r="I250" i="3"/>
  <c r="I294" i="3"/>
  <c r="I316" i="3"/>
  <c r="I226" i="3"/>
  <c r="I251" i="3"/>
  <c r="I295" i="3"/>
  <c r="I317" i="3"/>
  <c r="I227" i="3"/>
  <c r="I252" i="3"/>
  <c r="I296" i="3"/>
  <c r="I318" i="3"/>
  <c r="I228" i="3"/>
  <c r="H248" i="3"/>
  <c r="B269" i="3"/>
  <c r="U269" i="3"/>
  <c r="H269" i="3"/>
  <c r="H292" i="3"/>
  <c r="H314" i="3"/>
  <c r="H224" i="3"/>
  <c r="H249" i="3"/>
  <c r="H286" i="3"/>
  <c r="H270" i="3"/>
  <c r="H293" i="3"/>
  <c r="H315" i="3"/>
  <c r="H225" i="3"/>
  <c r="H250" i="3"/>
  <c r="H271" i="3"/>
  <c r="H294" i="3"/>
  <c r="H316" i="3"/>
  <c r="H226" i="3"/>
  <c r="H251" i="3"/>
  <c r="H272" i="3"/>
  <c r="H295" i="3"/>
  <c r="H317" i="3"/>
  <c r="H227" i="3"/>
  <c r="G248" i="3"/>
  <c r="G269" i="3"/>
  <c r="G292" i="3"/>
  <c r="G314" i="3"/>
  <c r="G224" i="3"/>
  <c r="G249" i="3"/>
  <c r="G286" i="3"/>
  <c r="G270" i="3"/>
  <c r="G293" i="3"/>
  <c r="G315" i="3"/>
  <c r="G225" i="3"/>
  <c r="G250" i="3"/>
  <c r="G271" i="3"/>
  <c r="G294" i="3"/>
  <c r="G316" i="3"/>
  <c r="G226" i="3"/>
  <c r="F248" i="3"/>
  <c r="F286" i="3"/>
  <c r="F269" i="3"/>
  <c r="F292" i="3"/>
  <c r="F314" i="3"/>
  <c r="F224" i="3"/>
  <c r="F249" i="3"/>
  <c r="F270" i="3"/>
  <c r="F293" i="3"/>
  <c r="F315" i="3"/>
  <c r="F225" i="3"/>
  <c r="E248" i="3"/>
  <c r="E286" i="3"/>
  <c r="E269" i="3"/>
  <c r="E292" i="3"/>
  <c r="E314" i="3"/>
  <c r="E224" i="3"/>
  <c r="B247" i="3"/>
  <c r="E247" i="3"/>
  <c r="B291" i="3"/>
  <c r="B268" i="3"/>
  <c r="U268" i="3"/>
  <c r="E268" i="3"/>
  <c r="E291" i="3"/>
  <c r="E313" i="3"/>
  <c r="E223" i="3"/>
  <c r="F247" i="3"/>
  <c r="F268" i="3"/>
  <c r="F291" i="3"/>
  <c r="F313" i="3"/>
  <c r="F223" i="3"/>
  <c r="G247" i="3"/>
  <c r="G268" i="3"/>
  <c r="G291" i="3"/>
  <c r="G313" i="3"/>
  <c r="G223" i="3"/>
  <c r="H247" i="3"/>
  <c r="H268" i="3"/>
  <c r="H291" i="3"/>
  <c r="H313" i="3"/>
  <c r="H223" i="3"/>
  <c r="I247" i="3"/>
  <c r="I291" i="3"/>
  <c r="I313" i="3"/>
  <c r="I223" i="3"/>
  <c r="J247" i="3"/>
  <c r="J291" i="3"/>
  <c r="J313" i="3"/>
  <c r="J223" i="3"/>
  <c r="K247" i="3"/>
  <c r="K291" i="3"/>
  <c r="K313" i="3"/>
  <c r="K223" i="3"/>
  <c r="L247" i="3"/>
  <c r="L291" i="3"/>
  <c r="L313" i="3"/>
  <c r="L223" i="3"/>
  <c r="M247" i="3"/>
  <c r="M291" i="3"/>
  <c r="M313" i="3"/>
  <c r="M223" i="3"/>
  <c r="N247" i="3"/>
  <c r="N291" i="3"/>
  <c r="N313" i="3"/>
  <c r="N223" i="3"/>
  <c r="O247" i="3"/>
  <c r="O268" i="3"/>
  <c r="O291" i="3"/>
  <c r="O313" i="3"/>
  <c r="O223" i="3"/>
  <c r="P247" i="3"/>
  <c r="P268" i="3"/>
  <c r="P291" i="3"/>
  <c r="P313" i="3"/>
  <c r="P223" i="3"/>
  <c r="Q247" i="3"/>
  <c r="Q268" i="3"/>
  <c r="Q291" i="3"/>
  <c r="Q313" i="3"/>
  <c r="Q223" i="3"/>
  <c r="R247" i="3"/>
  <c r="R268" i="3"/>
  <c r="R291" i="3"/>
  <c r="R313" i="3"/>
  <c r="R223" i="3"/>
  <c r="S291" i="3"/>
  <c r="S313" i="3"/>
  <c r="S223" i="3"/>
  <c r="D247" i="3"/>
  <c r="D286" i="3"/>
  <c r="D268" i="3"/>
  <c r="D291" i="3"/>
  <c r="D313" i="3"/>
  <c r="D223" i="3"/>
  <c r="B329" i="3"/>
  <c r="B328" i="3"/>
  <c r="B327" i="3"/>
  <c r="B326" i="3"/>
  <c r="B325" i="3"/>
  <c r="B324" i="3"/>
  <c r="B323" i="3"/>
  <c r="B322" i="3"/>
  <c r="B321" i="3"/>
  <c r="B320" i="3"/>
  <c r="B319" i="3"/>
  <c r="B318" i="3"/>
  <c r="B317" i="3"/>
  <c r="B316" i="3"/>
  <c r="B315" i="3"/>
  <c r="B314" i="3"/>
  <c r="B313" i="3"/>
  <c r="S312" i="3"/>
  <c r="R312" i="3"/>
  <c r="Q312" i="3"/>
  <c r="P312" i="3"/>
  <c r="O312" i="3"/>
  <c r="N312" i="3"/>
  <c r="M312" i="3"/>
  <c r="L312" i="3"/>
  <c r="K312" i="3"/>
  <c r="J312" i="3"/>
  <c r="I312" i="3"/>
  <c r="H312" i="3"/>
  <c r="G312" i="3"/>
  <c r="F312" i="3"/>
  <c r="E312" i="3"/>
  <c r="D312" i="3"/>
  <c r="C312" i="3"/>
  <c r="S248" i="3"/>
  <c r="S249" i="3"/>
  <c r="S250" i="3"/>
  <c r="S251" i="3"/>
  <c r="S252" i="3"/>
  <c r="S253" i="3"/>
  <c r="S254" i="3"/>
  <c r="S255" i="3"/>
  <c r="S256" i="3"/>
  <c r="S257" i="3"/>
  <c r="B258" i="3"/>
  <c r="S258" i="3"/>
  <c r="S259" i="3"/>
  <c r="S260" i="3"/>
  <c r="S261" i="3"/>
  <c r="B262" i="3"/>
  <c r="S262" i="3"/>
  <c r="R248" i="3"/>
  <c r="R253" i="3"/>
  <c r="R254" i="3"/>
  <c r="R255" i="3"/>
  <c r="R256" i="3"/>
  <c r="R257" i="3"/>
  <c r="R258" i="3"/>
  <c r="Q248" i="3"/>
  <c r="Q253" i="3"/>
  <c r="Q254" i="3"/>
  <c r="Q255" i="3"/>
  <c r="Q256" i="3"/>
  <c r="Q257" i="3"/>
  <c r="Q258" i="3"/>
  <c r="P248" i="3"/>
  <c r="P253" i="3"/>
  <c r="P254" i="3"/>
  <c r="P255" i="3"/>
  <c r="P256" i="3"/>
  <c r="P257" i="3"/>
  <c r="P258" i="3"/>
  <c r="O248" i="3"/>
  <c r="O253" i="3"/>
  <c r="O254" i="3"/>
  <c r="O255" i="3"/>
  <c r="O256" i="3"/>
  <c r="O257" i="3"/>
  <c r="O258" i="3"/>
  <c r="S247" i="3"/>
  <c r="S269" i="3"/>
  <c r="S270" i="3"/>
  <c r="S271" i="3"/>
  <c r="S272" i="3"/>
  <c r="S273" i="3"/>
  <c r="B274" i="3"/>
  <c r="S274" i="3"/>
  <c r="B275" i="3"/>
  <c r="S275" i="3"/>
  <c r="B276" i="3"/>
  <c r="S276" i="3"/>
  <c r="B277" i="3"/>
  <c r="S277" i="3"/>
  <c r="B278" i="3"/>
  <c r="S278" i="3"/>
  <c r="B279" i="3"/>
  <c r="S279" i="3"/>
  <c r="S280" i="3"/>
  <c r="S281" i="3"/>
  <c r="S282" i="3"/>
  <c r="B283" i="3"/>
  <c r="S283" i="3"/>
  <c r="R269" i="3"/>
  <c r="R274" i="3"/>
  <c r="R275" i="3"/>
  <c r="R276" i="3"/>
  <c r="R277" i="3"/>
  <c r="R278" i="3"/>
  <c r="R279" i="3"/>
  <c r="Q269" i="3"/>
  <c r="Q274" i="3"/>
  <c r="Q275" i="3"/>
  <c r="Q276" i="3"/>
  <c r="Q277" i="3"/>
  <c r="Q278" i="3"/>
  <c r="Q279" i="3"/>
  <c r="P269" i="3"/>
  <c r="P274" i="3"/>
  <c r="P275" i="3"/>
  <c r="P276" i="3"/>
  <c r="P277" i="3"/>
  <c r="P278" i="3"/>
  <c r="P279" i="3"/>
  <c r="O269" i="3"/>
  <c r="O274" i="3"/>
  <c r="O275" i="3"/>
  <c r="O276" i="3"/>
  <c r="O277" i="3"/>
  <c r="O278" i="3"/>
  <c r="O279" i="3"/>
  <c r="N269" i="3"/>
  <c r="N270" i="3"/>
  <c r="N271" i="3"/>
  <c r="N272" i="3"/>
  <c r="N273" i="3"/>
  <c r="N274" i="3"/>
  <c r="N275" i="3"/>
  <c r="N276" i="3"/>
  <c r="N277" i="3"/>
  <c r="N278" i="3"/>
  <c r="M269" i="3"/>
  <c r="M270" i="3"/>
  <c r="M271" i="3"/>
  <c r="M272" i="3"/>
  <c r="M273" i="3"/>
  <c r="M274" i="3"/>
  <c r="M275" i="3"/>
  <c r="M276" i="3"/>
  <c r="M277" i="3"/>
  <c r="L269" i="3"/>
  <c r="L270" i="3"/>
  <c r="L271" i="3"/>
  <c r="L272" i="3"/>
  <c r="L273" i="3"/>
  <c r="L274" i="3"/>
  <c r="L275" i="3"/>
  <c r="L276" i="3"/>
  <c r="K269" i="3"/>
  <c r="K270" i="3"/>
  <c r="K271" i="3"/>
  <c r="K272" i="3"/>
  <c r="K273" i="3"/>
  <c r="K274" i="3"/>
  <c r="K275" i="3"/>
  <c r="J269" i="3"/>
  <c r="J270" i="3"/>
  <c r="J271" i="3"/>
  <c r="J272" i="3"/>
  <c r="J273" i="3"/>
  <c r="J274" i="3"/>
  <c r="I269" i="3"/>
  <c r="I270" i="3"/>
  <c r="I271" i="3"/>
  <c r="I272" i="3"/>
  <c r="I273" i="3"/>
  <c r="I268" i="3"/>
  <c r="J268" i="3"/>
  <c r="K268" i="3"/>
  <c r="L268" i="3"/>
  <c r="M268" i="3"/>
  <c r="N268" i="3"/>
  <c r="S268" i="3"/>
  <c r="B307" i="3"/>
  <c r="S290" i="3"/>
  <c r="R290" i="3"/>
  <c r="Q290" i="3"/>
  <c r="P290" i="3"/>
  <c r="O290" i="3"/>
  <c r="N290" i="3"/>
  <c r="M290" i="3"/>
  <c r="L290" i="3"/>
  <c r="K290" i="3"/>
  <c r="J290" i="3"/>
  <c r="I290" i="3"/>
  <c r="H290" i="3"/>
  <c r="G290" i="3"/>
  <c r="F290" i="3"/>
  <c r="E290" i="3"/>
  <c r="D290" i="3"/>
  <c r="C290" i="3"/>
  <c r="U274" i="3"/>
  <c r="U275" i="3"/>
  <c r="U276" i="3"/>
  <c r="U277" i="3"/>
  <c r="U278" i="3"/>
  <c r="U279" i="3"/>
  <c r="U283" i="3"/>
  <c r="U284" i="3"/>
  <c r="I286" i="3"/>
  <c r="J286" i="3"/>
  <c r="K286" i="3"/>
  <c r="L286" i="3"/>
  <c r="M286" i="3"/>
  <c r="N286" i="3"/>
  <c r="O286" i="3"/>
  <c r="P286" i="3"/>
  <c r="Q286" i="3"/>
  <c r="R286" i="3"/>
  <c r="S286" i="3"/>
  <c r="C286" i="3"/>
  <c r="B284" i="3"/>
  <c r="S267" i="3"/>
  <c r="R267" i="3"/>
  <c r="Q267" i="3"/>
  <c r="P267" i="3"/>
  <c r="O267" i="3"/>
  <c r="N267" i="3"/>
  <c r="M267" i="3"/>
  <c r="L267" i="3"/>
  <c r="K267" i="3"/>
  <c r="J267" i="3"/>
  <c r="I267" i="3"/>
  <c r="H267" i="3"/>
  <c r="G267" i="3"/>
  <c r="F267" i="3"/>
  <c r="E267" i="3"/>
  <c r="D267" i="3"/>
  <c r="C267" i="3"/>
  <c r="B263" i="3"/>
  <c r="S246" i="3"/>
  <c r="R246" i="3"/>
  <c r="Q246" i="3"/>
  <c r="P246" i="3"/>
  <c r="O246" i="3"/>
  <c r="N246" i="3"/>
  <c r="M246" i="3"/>
  <c r="L246" i="3"/>
  <c r="K246" i="3"/>
  <c r="J246" i="3"/>
  <c r="I246" i="3"/>
  <c r="H246" i="3"/>
  <c r="G246" i="3"/>
  <c r="F246" i="3"/>
  <c r="E246" i="3"/>
  <c r="D246" i="3"/>
  <c r="C246" i="3"/>
  <c r="B239" i="3"/>
  <c r="B238" i="3"/>
  <c r="B237" i="3"/>
  <c r="B236" i="3"/>
  <c r="B235" i="3"/>
  <c r="B234" i="3"/>
  <c r="B233" i="3"/>
  <c r="B232" i="3"/>
  <c r="B231" i="3"/>
  <c r="B230" i="3"/>
  <c r="B229" i="3"/>
  <c r="B228" i="3"/>
  <c r="B227" i="3"/>
  <c r="B226" i="3"/>
  <c r="B225" i="3"/>
  <c r="B224" i="3"/>
  <c r="B223" i="3"/>
  <c r="S222" i="3"/>
  <c r="R222" i="3"/>
  <c r="Q222" i="3"/>
  <c r="P222" i="3"/>
  <c r="O222" i="3"/>
  <c r="N222" i="3"/>
  <c r="M222" i="3"/>
  <c r="L222" i="3"/>
  <c r="K222" i="3"/>
  <c r="J222" i="3"/>
  <c r="I222" i="3"/>
  <c r="H222" i="3"/>
  <c r="G222" i="3"/>
  <c r="F222" i="3"/>
  <c r="E222" i="3"/>
  <c r="D222" i="3"/>
  <c r="C222" i="3"/>
  <c r="F145" i="3"/>
  <c r="S127" i="3"/>
  <c r="S128" i="3"/>
  <c r="S129" i="3"/>
  <c r="S130" i="3"/>
  <c r="S131" i="3"/>
  <c r="S132" i="3"/>
  <c r="S133" i="3"/>
  <c r="S134" i="3"/>
  <c r="S135" i="3"/>
  <c r="S136" i="3"/>
  <c r="S137" i="3"/>
  <c r="S138" i="3"/>
  <c r="S139" i="3"/>
  <c r="S140" i="3"/>
  <c r="S141" i="3"/>
  <c r="R127" i="3"/>
  <c r="R128" i="3"/>
  <c r="R129" i="3"/>
  <c r="R130" i="3"/>
  <c r="R131" i="3"/>
  <c r="R132" i="3"/>
  <c r="R133" i="3"/>
  <c r="R134" i="3"/>
  <c r="R135" i="3"/>
  <c r="R136" i="3"/>
  <c r="R137" i="3"/>
  <c r="R138" i="3"/>
  <c r="R139" i="3"/>
  <c r="R140" i="3"/>
  <c r="Q127" i="3"/>
  <c r="Q128" i="3"/>
  <c r="Q129" i="3"/>
  <c r="Q130" i="3"/>
  <c r="Q131" i="3"/>
  <c r="Q132" i="3"/>
  <c r="Q133" i="3"/>
  <c r="Q134" i="3"/>
  <c r="Q135" i="3"/>
  <c r="Q136" i="3"/>
  <c r="Q137" i="3"/>
  <c r="Q138" i="3"/>
  <c r="Q139" i="3"/>
  <c r="P127" i="3"/>
  <c r="P128" i="3"/>
  <c r="P129" i="3"/>
  <c r="P130" i="3"/>
  <c r="P131" i="3"/>
  <c r="P132" i="3"/>
  <c r="P133" i="3"/>
  <c r="P134" i="3"/>
  <c r="P135" i="3"/>
  <c r="P136" i="3"/>
  <c r="P137" i="3"/>
  <c r="P138" i="3"/>
  <c r="O127" i="3"/>
  <c r="O128" i="3"/>
  <c r="O129" i="3"/>
  <c r="O130" i="3"/>
  <c r="O131" i="3"/>
  <c r="O132" i="3"/>
  <c r="O133" i="3"/>
  <c r="O134" i="3"/>
  <c r="O135" i="3"/>
  <c r="O136" i="3"/>
  <c r="O137" i="3"/>
  <c r="J145" i="3"/>
  <c r="D145" i="3"/>
  <c r="H145" i="3"/>
  <c r="L145" i="3"/>
  <c r="N145" i="3"/>
  <c r="N127" i="3"/>
  <c r="N128" i="3"/>
  <c r="N129" i="3"/>
  <c r="N130" i="3"/>
  <c r="N131" i="3"/>
  <c r="N132" i="3"/>
  <c r="N133" i="3"/>
  <c r="N134" i="3"/>
  <c r="N135" i="3"/>
  <c r="N136" i="3"/>
  <c r="M127" i="3"/>
  <c r="M128" i="3"/>
  <c r="M129" i="3"/>
  <c r="M130" i="3"/>
  <c r="M131" i="3"/>
  <c r="M132" i="3"/>
  <c r="M133" i="3"/>
  <c r="M134" i="3"/>
  <c r="M135" i="3"/>
  <c r="L127" i="3"/>
  <c r="L128" i="3"/>
  <c r="L129" i="3"/>
  <c r="L130" i="3"/>
  <c r="L131" i="3"/>
  <c r="L132" i="3"/>
  <c r="L133" i="3"/>
  <c r="L134" i="3"/>
  <c r="K127" i="3"/>
  <c r="K128" i="3"/>
  <c r="K129" i="3"/>
  <c r="K130" i="3"/>
  <c r="K131" i="3"/>
  <c r="K132" i="3"/>
  <c r="K133" i="3"/>
  <c r="J127" i="3"/>
  <c r="J128" i="3"/>
  <c r="J129" i="3"/>
  <c r="J130" i="3"/>
  <c r="J131" i="3"/>
  <c r="J132" i="3"/>
  <c r="I127" i="3"/>
  <c r="I128" i="3"/>
  <c r="I129" i="3"/>
  <c r="I130" i="3"/>
  <c r="I131" i="3"/>
  <c r="H127" i="3"/>
  <c r="H128" i="3"/>
  <c r="H129" i="3"/>
  <c r="H130" i="3"/>
  <c r="G127" i="3"/>
  <c r="G128" i="3"/>
  <c r="G129" i="3"/>
  <c r="F127" i="3"/>
  <c r="F128" i="3"/>
  <c r="E127" i="3"/>
  <c r="E126" i="3"/>
  <c r="F126" i="3"/>
  <c r="G126" i="3"/>
  <c r="H126" i="3"/>
  <c r="I126" i="3"/>
  <c r="J126" i="3"/>
  <c r="K126" i="3"/>
  <c r="L126" i="3"/>
  <c r="M126" i="3"/>
  <c r="N126" i="3"/>
  <c r="O126" i="3"/>
  <c r="P126" i="3"/>
  <c r="Q126" i="3"/>
  <c r="R126" i="3"/>
  <c r="S126" i="3"/>
  <c r="D126" i="3"/>
  <c r="B166" i="3"/>
  <c r="S149" i="3"/>
  <c r="R149" i="3"/>
  <c r="Q149" i="3"/>
  <c r="P149" i="3"/>
  <c r="O149" i="3"/>
  <c r="N149" i="3"/>
  <c r="M149" i="3"/>
  <c r="L149" i="3"/>
  <c r="K149" i="3"/>
  <c r="J149" i="3"/>
  <c r="I149" i="3"/>
  <c r="H149" i="3"/>
  <c r="G149" i="3"/>
  <c r="F149" i="3"/>
  <c r="E149" i="3"/>
  <c r="D149" i="3"/>
  <c r="C149" i="3"/>
  <c r="B142" i="3"/>
  <c r="B141" i="3"/>
  <c r="B140" i="3"/>
  <c r="B139" i="3"/>
  <c r="B138" i="3"/>
  <c r="B137" i="3"/>
  <c r="B136" i="3"/>
  <c r="B135" i="3"/>
  <c r="B134" i="3"/>
  <c r="B133" i="3"/>
  <c r="B132" i="3"/>
  <c r="B131" i="3"/>
  <c r="B130" i="3"/>
  <c r="B129" i="3"/>
  <c r="B128" i="3"/>
  <c r="B127" i="3"/>
  <c r="B126" i="3"/>
  <c r="S125" i="3"/>
  <c r="R125" i="3"/>
  <c r="Q125" i="3"/>
  <c r="P125" i="3"/>
  <c r="O125" i="3"/>
  <c r="N125" i="3"/>
  <c r="M125" i="3"/>
  <c r="L125" i="3"/>
  <c r="K125" i="3"/>
  <c r="J125" i="3"/>
  <c r="I125" i="3"/>
  <c r="H125" i="3"/>
  <c r="G125" i="3"/>
  <c r="F125" i="3"/>
  <c r="E125" i="3"/>
  <c r="D125" i="3"/>
  <c r="C125" i="3"/>
  <c r="J34" i="3"/>
  <c r="K34" i="3"/>
  <c r="J35" i="3"/>
  <c r="K35" i="3"/>
  <c r="J36" i="3"/>
  <c r="K36" i="3"/>
  <c r="J37" i="3"/>
  <c r="K37" i="3"/>
  <c r="J38" i="3"/>
  <c r="K38" i="3"/>
  <c r="J39" i="3"/>
  <c r="K39" i="3"/>
  <c r="J40" i="3"/>
  <c r="K40" i="3"/>
  <c r="J41" i="3"/>
  <c r="K41" i="3"/>
  <c r="J42" i="3"/>
  <c r="K42" i="3"/>
  <c r="J43" i="3"/>
  <c r="K43" i="3"/>
  <c r="J44" i="3"/>
  <c r="K44" i="3"/>
  <c r="J45" i="3"/>
  <c r="K45" i="3"/>
  <c r="J46" i="3"/>
  <c r="K46" i="3"/>
  <c r="J47" i="3"/>
  <c r="K47" i="3"/>
  <c r="J48" i="3"/>
  <c r="K48" i="3"/>
  <c r="K49" i="3"/>
  <c r="J33" i="3"/>
  <c r="K33" i="3"/>
  <c r="E121" i="3"/>
  <c r="D121" i="3"/>
  <c r="C121" i="3"/>
  <c r="B72" i="3"/>
  <c r="S79" i="3"/>
  <c r="S101" i="3"/>
  <c r="S56" i="3"/>
  <c r="S80" i="3"/>
  <c r="S102" i="3"/>
  <c r="S57" i="3"/>
  <c r="S81" i="3"/>
  <c r="S103" i="3"/>
  <c r="S58" i="3"/>
  <c r="S82" i="3"/>
  <c r="S104" i="3"/>
  <c r="S59" i="3"/>
  <c r="S83" i="3"/>
  <c r="S105" i="3"/>
  <c r="S60" i="3"/>
  <c r="S84" i="3"/>
  <c r="S106" i="3"/>
  <c r="S61" i="3"/>
  <c r="S85" i="3"/>
  <c r="S107" i="3"/>
  <c r="S62" i="3"/>
  <c r="S86" i="3"/>
  <c r="S108" i="3"/>
  <c r="S63" i="3"/>
  <c r="S87" i="3"/>
  <c r="S109" i="3"/>
  <c r="S64" i="3"/>
  <c r="S88" i="3"/>
  <c r="S110" i="3"/>
  <c r="S65" i="3"/>
  <c r="S89" i="3"/>
  <c r="S111" i="3"/>
  <c r="S66" i="3"/>
  <c r="S90" i="3"/>
  <c r="S112" i="3"/>
  <c r="S67" i="3"/>
  <c r="S91" i="3"/>
  <c r="S113" i="3"/>
  <c r="S68" i="3"/>
  <c r="S92" i="3"/>
  <c r="S114" i="3"/>
  <c r="S69" i="3"/>
  <c r="S93" i="3"/>
  <c r="S115" i="3"/>
  <c r="S70" i="3"/>
  <c r="R92" i="3"/>
  <c r="R114" i="3"/>
  <c r="R69" i="3"/>
  <c r="R79" i="3"/>
  <c r="R101" i="3"/>
  <c r="R56" i="3"/>
  <c r="R80" i="3"/>
  <c r="R102" i="3"/>
  <c r="R57" i="3"/>
  <c r="R81" i="3"/>
  <c r="R103" i="3"/>
  <c r="R58" i="3"/>
  <c r="R82" i="3"/>
  <c r="R104" i="3"/>
  <c r="R59" i="3"/>
  <c r="R83" i="3"/>
  <c r="R105" i="3"/>
  <c r="R60" i="3"/>
  <c r="R84" i="3"/>
  <c r="R106" i="3"/>
  <c r="R61" i="3"/>
  <c r="R85" i="3"/>
  <c r="R107" i="3"/>
  <c r="R62" i="3"/>
  <c r="R86" i="3"/>
  <c r="R108" i="3"/>
  <c r="R63" i="3"/>
  <c r="R87" i="3"/>
  <c r="R109" i="3"/>
  <c r="R64" i="3"/>
  <c r="R88" i="3"/>
  <c r="R110" i="3"/>
  <c r="R65" i="3"/>
  <c r="R89" i="3"/>
  <c r="R111" i="3"/>
  <c r="R66" i="3"/>
  <c r="R90" i="3"/>
  <c r="R112" i="3"/>
  <c r="R67" i="3"/>
  <c r="R91" i="3"/>
  <c r="R113" i="3"/>
  <c r="R68" i="3"/>
  <c r="Q79" i="3"/>
  <c r="Q101" i="3"/>
  <c r="Q56" i="3"/>
  <c r="Q80" i="3"/>
  <c r="Q102" i="3"/>
  <c r="Q57" i="3"/>
  <c r="Q81" i="3"/>
  <c r="Q103" i="3"/>
  <c r="Q58" i="3"/>
  <c r="Q82" i="3"/>
  <c r="Q104" i="3"/>
  <c r="Q59" i="3"/>
  <c r="Q83" i="3"/>
  <c r="Q105" i="3"/>
  <c r="Q60" i="3"/>
  <c r="Q84" i="3"/>
  <c r="Q106" i="3"/>
  <c r="Q61" i="3"/>
  <c r="Q85" i="3"/>
  <c r="Q107" i="3"/>
  <c r="Q62" i="3"/>
  <c r="Q86" i="3"/>
  <c r="Q108" i="3"/>
  <c r="Q63" i="3"/>
  <c r="Q87" i="3"/>
  <c r="Q109" i="3"/>
  <c r="Q64" i="3"/>
  <c r="Q88" i="3"/>
  <c r="Q110" i="3"/>
  <c r="Q65" i="3"/>
  <c r="Q89" i="3"/>
  <c r="Q111" i="3"/>
  <c r="Q66" i="3"/>
  <c r="Q90" i="3"/>
  <c r="Q112" i="3"/>
  <c r="Q67" i="3"/>
  <c r="Q91" i="3"/>
  <c r="Q113" i="3"/>
  <c r="Q68" i="3"/>
  <c r="P79" i="3"/>
  <c r="P101" i="3"/>
  <c r="P56" i="3"/>
  <c r="P80" i="3"/>
  <c r="P102" i="3"/>
  <c r="P57" i="3"/>
  <c r="P81" i="3"/>
  <c r="P103" i="3"/>
  <c r="P58" i="3"/>
  <c r="P82" i="3"/>
  <c r="P104" i="3"/>
  <c r="P59" i="3"/>
  <c r="P83" i="3"/>
  <c r="P105" i="3"/>
  <c r="P60" i="3"/>
  <c r="P84" i="3"/>
  <c r="P106" i="3"/>
  <c r="P61" i="3"/>
  <c r="P85" i="3"/>
  <c r="P107" i="3"/>
  <c r="P62" i="3"/>
  <c r="P86" i="3"/>
  <c r="P108" i="3"/>
  <c r="P63" i="3"/>
  <c r="P87" i="3"/>
  <c r="P109" i="3"/>
  <c r="P64" i="3"/>
  <c r="P88" i="3"/>
  <c r="P110" i="3"/>
  <c r="P65" i="3"/>
  <c r="P89" i="3"/>
  <c r="P111" i="3"/>
  <c r="P66" i="3"/>
  <c r="P90" i="3"/>
  <c r="P112" i="3"/>
  <c r="P67" i="3"/>
  <c r="O79" i="3"/>
  <c r="O101" i="3"/>
  <c r="O56" i="3"/>
  <c r="O80" i="3"/>
  <c r="O102" i="3"/>
  <c r="O57" i="3"/>
  <c r="O81" i="3"/>
  <c r="O103" i="3"/>
  <c r="O58" i="3"/>
  <c r="O82" i="3"/>
  <c r="O104" i="3"/>
  <c r="O59" i="3"/>
  <c r="O83" i="3"/>
  <c r="O105" i="3"/>
  <c r="O60" i="3"/>
  <c r="O84" i="3"/>
  <c r="O106" i="3"/>
  <c r="O61" i="3"/>
  <c r="O85" i="3"/>
  <c r="O107" i="3"/>
  <c r="O62" i="3"/>
  <c r="O86" i="3"/>
  <c r="O108" i="3"/>
  <c r="O63" i="3"/>
  <c r="O87" i="3"/>
  <c r="O109" i="3"/>
  <c r="O64" i="3"/>
  <c r="O88" i="3"/>
  <c r="O110" i="3"/>
  <c r="O65" i="3"/>
  <c r="O89" i="3"/>
  <c r="O111" i="3"/>
  <c r="O66" i="3"/>
  <c r="N79" i="3"/>
  <c r="N101" i="3"/>
  <c r="N56" i="3"/>
  <c r="N80" i="3"/>
  <c r="N102" i="3"/>
  <c r="N57" i="3"/>
  <c r="N81" i="3"/>
  <c r="N103" i="3"/>
  <c r="N58" i="3"/>
  <c r="N82" i="3"/>
  <c r="N104" i="3"/>
  <c r="N59" i="3"/>
  <c r="N83" i="3"/>
  <c r="N105" i="3"/>
  <c r="N60" i="3"/>
  <c r="N84" i="3"/>
  <c r="N106" i="3"/>
  <c r="N61" i="3"/>
  <c r="N85" i="3"/>
  <c r="N107" i="3"/>
  <c r="N62" i="3"/>
  <c r="N86" i="3"/>
  <c r="N108" i="3"/>
  <c r="N63" i="3"/>
  <c r="N87" i="3"/>
  <c r="N109" i="3"/>
  <c r="N64" i="3"/>
  <c r="N88" i="3"/>
  <c r="N110" i="3"/>
  <c r="N65" i="3"/>
  <c r="M79" i="3"/>
  <c r="M101" i="3"/>
  <c r="M56" i="3"/>
  <c r="M80" i="3"/>
  <c r="M102" i="3"/>
  <c r="M57" i="3"/>
  <c r="M81" i="3"/>
  <c r="M103" i="3"/>
  <c r="M58" i="3"/>
  <c r="M82" i="3"/>
  <c r="M104" i="3"/>
  <c r="M59" i="3"/>
  <c r="M83" i="3"/>
  <c r="M105" i="3"/>
  <c r="M60" i="3"/>
  <c r="M84" i="3"/>
  <c r="M106" i="3"/>
  <c r="M61" i="3"/>
  <c r="M85" i="3"/>
  <c r="M107" i="3"/>
  <c r="M62" i="3"/>
  <c r="M86" i="3"/>
  <c r="M108" i="3"/>
  <c r="M63" i="3"/>
  <c r="M87" i="3"/>
  <c r="M109" i="3"/>
  <c r="M64" i="3"/>
  <c r="L79" i="3"/>
  <c r="L101" i="3"/>
  <c r="L56" i="3"/>
  <c r="L80" i="3"/>
  <c r="L102" i="3"/>
  <c r="L57" i="3"/>
  <c r="L81" i="3"/>
  <c r="L103" i="3"/>
  <c r="L58" i="3"/>
  <c r="L82" i="3"/>
  <c r="L104" i="3"/>
  <c r="L59" i="3"/>
  <c r="L83" i="3"/>
  <c r="L105" i="3"/>
  <c r="L60" i="3"/>
  <c r="L84" i="3"/>
  <c r="L106" i="3"/>
  <c r="L61" i="3"/>
  <c r="L85" i="3"/>
  <c r="L107" i="3"/>
  <c r="L62" i="3"/>
  <c r="L86" i="3"/>
  <c r="L108" i="3"/>
  <c r="L63" i="3"/>
  <c r="K79" i="3"/>
  <c r="K101" i="3"/>
  <c r="K56" i="3"/>
  <c r="K80" i="3"/>
  <c r="K102" i="3"/>
  <c r="K57" i="3"/>
  <c r="K81" i="3"/>
  <c r="K103" i="3"/>
  <c r="K58" i="3"/>
  <c r="K82" i="3"/>
  <c r="K104" i="3"/>
  <c r="K59" i="3"/>
  <c r="K83" i="3"/>
  <c r="K105" i="3"/>
  <c r="K60" i="3"/>
  <c r="K84" i="3"/>
  <c r="K106" i="3"/>
  <c r="K61" i="3"/>
  <c r="K85" i="3"/>
  <c r="K107" i="3"/>
  <c r="K62" i="3"/>
  <c r="J79" i="3"/>
  <c r="J101" i="3"/>
  <c r="J56" i="3"/>
  <c r="J80" i="3"/>
  <c r="J102" i="3"/>
  <c r="J57" i="3"/>
  <c r="J81" i="3"/>
  <c r="J103" i="3"/>
  <c r="J58" i="3"/>
  <c r="J82" i="3"/>
  <c r="J104" i="3"/>
  <c r="J59" i="3"/>
  <c r="J83" i="3"/>
  <c r="J105" i="3"/>
  <c r="J60" i="3"/>
  <c r="J84" i="3"/>
  <c r="J106" i="3"/>
  <c r="J61" i="3"/>
  <c r="I79" i="3"/>
  <c r="I101" i="3"/>
  <c r="I56" i="3"/>
  <c r="I80" i="3"/>
  <c r="I102" i="3"/>
  <c r="I57" i="3"/>
  <c r="I81" i="3"/>
  <c r="I103" i="3"/>
  <c r="I58" i="3"/>
  <c r="I82" i="3"/>
  <c r="I104" i="3"/>
  <c r="I59" i="3"/>
  <c r="I83" i="3"/>
  <c r="I105" i="3"/>
  <c r="I60" i="3"/>
  <c r="H79" i="3"/>
  <c r="H101" i="3"/>
  <c r="H56" i="3"/>
  <c r="H80" i="3"/>
  <c r="H102" i="3"/>
  <c r="H57" i="3"/>
  <c r="H81" i="3"/>
  <c r="H103" i="3"/>
  <c r="H58" i="3"/>
  <c r="H82" i="3"/>
  <c r="H104" i="3"/>
  <c r="H59" i="3"/>
  <c r="G79" i="3"/>
  <c r="G101" i="3"/>
  <c r="G56" i="3"/>
  <c r="G80" i="3"/>
  <c r="G102" i="3"/>
  <c r="G57" i="3"/>
  <c r="G81" i="3"/>
  <c r="G103" i="3"/>
  <c r="G58" i="3"/>
  <c r="F79" i="3"/>
  <c r="F101" i="3"/>
  <c r="F56" i="3"/>
  <c r="F80" i="3"/>
  <c r="F102" i="3"/>
  <c r="F57" i="3"/>
  <c r="E79" i="3"/>
  <c r="E101" i="3"/>
  <c r="E56" i="3"/>
  <c r="B78" i="3"/>
  <c r="E78" i="3"/>
  <c r="E100" i="3"/>
  <c r="E55" i="3"/>
  <c r="F78" i="3"/>
  <c r="F100" i="3"/>
  <c r="F55" i="3"/>
  <c r="G78" i="3"/>
  <c r="G100" i="3"/>
  <c r="G55" i="3"/>
  <c r="H78" i="3"/>
  <c r="H100" i="3"/>
  <c r="H55" i="3"/>
  <c r="I78" i="3"/>
  <c r="I100" i="3"/>
  <c r="I55" i="3"/>
  <c r="J78" i="3"/>
  <c r="J100" i="3"/>
  <c r="J55" i="3"/>
  <c r="K78" i="3"/>
  <c r="K100" i="3"/>
  <c r="K55" i="3"/>
  <c r="L78" i="3"/>
  <c r="L100" i="3"/>
  <c r="L55" i="3"/>
  <c r="M78" i="3"/>
  <c r="M100" i="3"/>
  <c r="M55" i="3"/>
  <c r="N78" i="3"/>
  <c r="N100" i="3"/>
  <c r="N55" i="3"/>
  <c r="O78" i="3"/>
  <c r="O100" i="3"/>
  <c r="O55" i="3"/>
  <c r="P78" i="3"/>
  <c r="P100" i="3"/>
  <c r="P55" i="3"/>
  <c r="Q78" i="3"/>
  <c r="Q100" i="3"/>
  <c r="Q55" i="3"/>
  <c r="R78" i="3"/>
  <c r="R100" i="3"/>
  <c r="R55" i="3"/>
  <c r="S78" i="3"/>
  <c r="S100" i="3"/>
  <c r="S55" i="3"/>
  <c r="D78" i="3"/>
  <c r="D100" i="3"/>
  <c r="D55" i="3"/>
  <c r="C77" i="3"/>
  <c r="B100" i="3"/>
  <c r="C99" i="3"/>
  <c r="B101" i="3"/>
  <c r="D99" i="3"/>
  <c r="B102" i="3"/>
  <c r="E99" i="3"/>
  <c r="B103" i="3"/>
  <c r="F99" i="3"/>
  <c r="B104" i="3"/>
  <c r="G99" i="3"/>
  <c r="B105" i="3"/>
  <c r="H99" i="3"/>
  <c r="B106" i="3"/>
  <c r="I99" i="3"/>
  <c r="B107" i="3"/>
  <c r="J99" i="3"/>
  <c r="B108" i="3"/>
  <c r="K99" i="3"/>
  <c r="B109" i="3"/>
  <c r="L99" i="3"/>
  <c r="B110" i="3"/>
  <c r="M99" i="3"/>
  <c r="B111" i="3"/>
  <c r="N99" i="3"/>
  <c r="B112" i="3"/>
  <c r="O99" i="3"/>
  <c r="B113" i="3"/>
  <c r="P99" i="3"/>
  <c r="B114" i="3"/>
  <c r="Q99" i="3"/>
  <c r="B115" i="3"/>
  <c r="R99" i="3"/>
  <c r="B116" i="3"/>
  <c r="S99" i="3"/>
  <c r="B71" i="3"/>
  <c r="B70" i="3"/>
  <c r="B69" i="3"/>
  <c r="B68" i="3"/>
  <c r="B67" i="3"/>
  <c r="B66" i="3"/>
  <c r="B65" i="3"/>
  <c r="B64" i="3"/>
  <c r="B63" i="3"/>
  <c r="B62" i="3"/>
  <c r="B61" i="3"/>
  <c r="B60" i="3"/>
  <c r="B59" i="3"/>
  <c r="B58" i="3"/>
  <c r="B57" i="3"/>
  <c r="B56" i="3"/>
  <c r="B55" i="3"/>
  <c r="S54" i="3"/>
  <c r="R54" i="3"/>
  <c r="Q54" i="3"/>
  <c r="P54" i="3"/>
  <c r="O54" i="3"/>
  <c r="N54" i="3"/>
  <c r="M54" i="3"/>
  <c r="L54" i="3"/>
  <c r="K54" i="3"/>
  <c r="J54" i="3"/>
  <c r="I54" i="3"/>
  <c r="H54" i="3"/>
  <c r="G54" i="3"/>
  <c r="F54" i="3"/>
  <c r="E54" i="3"/>
  <c r="D54" i="3"/>
  <c r="C54" i="3"/>
  <c r="C13" i="3"/>
  <c r="D13" i="3"/>
  <c r="E13" i="3"/>
  <c r="F13" i="3"/>
  <c r="B13" i="3"/>
  <c r="J49" i="3"/>
  <c r="D33" i="3"/>
  <c r="E33" i="3"/>
  <c r="G33" i="3"/>
  <c r="H33" i="3"/>
  <c r="I33" i="3"/>
  <c r="E34" i="3"/>
  <c r="G34" i="3"/>
  <c r="D34" i="3"/>
  <c r="F34" i="3"/>
  <c r="E35" i="3"/>
  <c r="G35" i="3"/>
  <c r="D35" i="3"/>
  <c r="F35" i="3"/>
  <c r="E36" i="3"/>
  <c r="G36" i="3"/>
  <c r="D36" i="3"/>
  <c r="F36" i="3"/>
  <c r="E37" i="3"/>
  <c r="G37" i="3"/>
  <c r="D37" i="3"/>
  <c r="F37" i="3"/>
  <c r="E38" i="3"/>
  <c r="G38" i="3"/>
  <c r="D38" i="3"/>
  <c r="F38" i="3"/>
  <c r="E39" i="3"/>
  <c r="G39" i="3"/>
  <c r="D39" i="3"/>
  <c r="F39" i="3"/>
  <c r="E40" i="3"/>
  <c r="G40" i="3"/>
  <c r="D40" i="3"/>
  <c r="F40" i="3"/>
  <c r="E41" i="3"/>
  <c r="G41" i="3"/>
  <c r="D41" i="3"/>
  <c r="F41" i="3"/>
  <c r="E42" i="3"/>
  <c r="G42" i="3"/>
  <c r="D42" i="3"/>
  <c r="F42" i="3"/>
  <c r="E43" i="3"/>
  <c r="G43" i="3"/>
  <c r="D43" i="3"/>
  <c r="F43" i="3"/>
  <c r="E44" i="3"/>
  <c r="G44" i="3"/>
  <c r="D44" i="3"/>
  <c r="F44" i="3"/>
  <c r="E45" i="3"/>
  <c r="G45" i="3"/>
  <c r="D45" i="3"/>
  <c r="F45" i="3"/>
  <c r="E46" i="3"/>
  <c r="G46" i="3"/>
  <c r="D46" i="3"/>
  <c r="F46" i="3"/>
  <c r="E47" i="3"/>
  <c r="G47" i="3"/>
  <c r="D47" i="3"/>
  <c r="F47" i="3"/>
  <c r="E48" i="3"/>
  <c r="G48" i="3"/>
  <c r="D48" i="3"/>
  <c r="F48" i="3"/>
  <c r="F49" i="3"/>
  <c r="F33" i="3"/>
  <c r="H34" i="3"/>
  <c r="I34" i="3"/>
  <c r="H35" i="3"/>
  <c r="I35" i="3"/>
  <c r="H36" i="3"/>
  <c r="I36" i="3"/>
  <c r="H37" i="3"/>
  <c r="I37" i="3"/>
  <c r="H38" i="3"/>
  <c r="I38" i="3"/>
  <c r="H39" i="3"/>
  <c r="I39" i="3"/>
  <c r="H40" i="3"/>
  <c r="I40" i="3"/>
  <c r="H41" i="3"/>
  <c r="I41" i="3"/>
  <c r="H42" i="3"/>
  <c r="I42" i="3"/>
  <c r="H43" i="3"/>
  <c r="I43" i="3"/>
  <c r="H44" i="3"/>
  <c r="I44" i="3"/>
  <c r="H45" i="3"/>
  <c r="I45" i="3"/>
  <c r="H46" i="3"/>
  <c r="I46" i="3"/>
  <c r="H47" i="3"/>
  <c r="I47" i="3"/>
  <c r="H48" i="3"/>
  <c r="I48" i="3"/>
  <c r="H49" i="3"/>
  <c r="I49" i="3"/>
  <c r="G49" i="3"/>
  <c r="E49" i="3"/>
  <c r="D49" i="3"/>
  <c r="C17" i="7"/>
  <c r="E25" i="7"/>
  <c r="E26" i="7"/>
  <c r="D45" i="7"/>
  <c r="D46" i="7"/>
  <c r="H47" i="7"/>
  <c r="H34" i="7"/>
  <c r="H35" i="7"/>
  <c r="H36" i="7"/>
  <c r="H37" i="7"/>
  <c r="H38" i="7"/>
  <c r="H39" i="7"/>
  <c r="H40" i="7"/>
  <c r="H41" i="7"/>
  <c r="H42" i="7"/>
  <c r="H43" i="7"/>
  <c r="H44" i="7"/>
  <c r="H45" i="7"/>
  <c r="H46" i="7"/>
  <c r="D47" i="7"/>
  <c r="G33" i="7"/>
  <c r="F33" i="7"/>
  <c r="G32" i="7"/>
  <c r="F32" i="7"/>
  <c r="C13" i="7"/>
  <c r="E13" i="7"/>
  <c r="G13" i="7"/>
  <c r="G14" i="7"/>
  <c r="C12" i="7"/>
  <c r="E12" i="7"/>
  <c r="G12" i="7"/>
  <c r="G15" i="7"/>
  <c r="G18" i="7"/>
  <c r="G19" i="7"/>
  <c r="G20" i="7"/>
  <c r="G25" i="7"/>
  <c r="G26" i="7"/>
  <c r="C21" i="7"/>
  <c r="C25" i="7"/>
  <c r="C26" i="7"/>
  <c r="C16" i="7"/>
  <c r="E16" i="7"/>
  <c r="G16" i="7"/>
  <c r="B49" i="3"/>
  <c r="B48" i="3"/>
  <c r="B47" i="3"/>
  <c r="B46" i="3"/>
  <c r="B45" i="3"/>
  <c r="B44" i="3"/>
  <c r="B43" i="3"/>
  <c r="B42" i="3"/>
  <c r="B41" i="3"/>
  <c r="B40" i="3"/>
  <c r="B39" i="3"/>
  <c r="B38" i="3"/>
  <c r="B37" i="3"/>
  <c r="B36" i="3"/>
  <c r="B35" i="3"/>
  <c r="B34" i="3"/>
  <c r="BE2" i="4"/>
  <c r="BD2" i="4"/>
  <c r="BC2" i="4"/>
  <c r="BB2" i="4"/>
  <c r="BA2" i="4"/>
  <c r="AZ2" i="4"/>
  <c r="AY2" i="4"/>
  <c r="AX2" i="4"/>
  <c r="AW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AW4" i="4"/>
  <c r="AW3" i="4"/>
  <c r="AX5" i="4"/>
  <c r="AX4" i="4"/>
  <c r="AX3" i="4"/>
  <c r="AY6" i="4"/>
  <c r="AY5" i="4"/>
  <c r="AY4" i="4"/>
  <c r="AY3" i="4"/>
  <c r="AZ7" i="4"/>
  <c r="AZ6" i="4"/>
  <c r="AZ5" i="4"/>
  <c r="AZ4" i="4"/>
  <c r="AZ3" i="4"/>
  <c r="BA8" i="4"/>
  <c r="BA7" i="4"/>
  <c r="BA6" i="4"/>
  <c r="BA5" i="4"/>
  <c r="BA4" i="4"/>
  <c r="BA3" i="4"/>
  <c r="BB9" i="4"/>
  <c r="BB8" i="4"/>
  <c r="BB7" i="4"/>
  <c r="BB6" i="4"/>
  <c r="BB5" i="4"/>
  <c r="BB4" i="4"/>
  <c r="BB3" i="4"/>
  <c r="BC10" i="4"/>
  <c r="BC9" i="4"/>
  <c r="BC8" i="4"/>
  <c r="BC7" i="4"/>
  <c r="BC6" i="4"/>
  <c r="BC5" i="4"/>
  <c r="BC4" i="4"/>
  <c r="BC3" i="4"/>
  <c r="BD11" i="4"/>
  <c r="BD10" i="4"/>
  <c r="BD9" i="4"/>
  <c r="BD8" i="4"/>
  <c r="BD7" i="4"/>
  <c r="BD6" i="4"/>
  <c r="BD5" i="4"/>
  <c r="BD4" i="4"/>
  <c r="BD3" i="4"/>
  <c r="BE12" i="4"/>
  <c r="BE11" i="4"/>
  <c r="BE10" i="4"/>
  <c r="BE9" i="4"/>
  <c r="BE8" i="4"/>
  <c r="BE7" i="4"/>
  <c r="BE6" i="4"/>
  <c r="BE5" i="4"/>
  <c r="BE4" i="4"/>
  <c r="BE3" i="4"/>
  <c r="BG14" i="4"/>
  <c r="BG13" i="4"/>
  <c r="BG12" i="4"/>
  <c r="BG11" i="4"/>
  <c r="BG10" i="4"/>
  <c r="BG9" i="4"/>
  <c r="BG8" i="4"/>
  <c r="BG7" i="4"/>
  <c r="BG6" i="4"/>
  <c r="BG5" i="4"/>
  <c r="BG4" i="4"/>
  <c r="BG3" i="4"/>
  <c r="BH15" i="4"/>
  <c r="BH14" i="4"/>
  <c r="BH13" i="4"/>
  <c r="BH12" i="4"/>
  <c r="BH11" i="4"/>
  <c r="BH10" i="4"/>
  <c r="BH9" i="4"/>
  <c r="BH8" i="4"/>
  <c r="BH7" i="4"/>
  <c r="BH6" i="4"/>
  <c r="BH5" i="4"/>
  <c r="BH4" i="4"/>
  <c r="BH3" i="4"/>
  <c r="BI16" i="4"/>
  <c r="BI15" i="4"/>
  <c r="BI14" i="4"/>
  <c r="BI13" i="4"/>
  <c r="BI12" i="4"/>
  <c r="BI11" i="4"/>
  <c r="BI10" i="4"/>
  <c r="BI9" i="4"/>
  <c r="BI8" i="4"/>
  <c r="BI7" i="4"/>
  <c r="BI6" i="4"/>
  <c r="BI5" i="4"/>
  <c r="BI4" i="4"/>
  <c r="BI3" i="4"/>
  <c r="BJ17" i="4"/>
  <c r="BJ16" i="4"/>
  <c r="BJ15" i="4"/>
  <c r="BJ14" i="4"/>
  <c r="BJ13" i="4"/>
  <c r="BJ12" i="4"/>
  <c r="BJ11" i="4"/>
  <c r="BJ10" i="4"/>
  <c r="BJ9" i="4"/>
  <c r="BJ8" i="4"/>
  <c r="BJ7" i="4"/>
  <c r="BJ6" i="4"/>
  <c r="BJ5" i="4"/>
  <c r="BJ4" i="4"/>
  <c r="BJ3" i="4"/>
  <c r="BK18" i="4"/>
  <c r="BK17" i="4"/>
  <c r="BK16" i="4"/>
  <c r="BK15" i="4"/>
  <c r="BK14" i="4"/>
  <c r="BK13" i="4"/>
  <c r="BK12" i="4"/>
  <c r="BK11" i="4"/>
  <c r="BK10" i="4"/>
  <c r="BK9" i="4"/>
  <c r="BK8" i="4"/>
  <c r="BK7" i="4"/>
  <c r="BK6" i="4"/>
  <c r="BK5" i="4"/>
  <c r="BK4" i="4"/>
  <c r="BK3" i="4"/>
  <c r="BL19" i="4"/>
  <c r="BL18" i="4"/>
  <c r="BL17" i="4"/>
  <c r="BL16" i="4"/>
  <c r="BL15" i="4"/>
  <c r="BL14" i="4"/>
  <c r="BL13" i="4"/>
  <c r="BL12" i="4"/>
  <c r="BL11" i="4"/>
  <c r="BL10" i="4"/>
  <c r="BL9" i="4"/>
  <c r="BL8" i="4"/>
  <c r="BL7" i="4"/>
  <c r="BL6" i="4"/>
  <c r="BL5" i="4"/>
  <c r="BL4" i="4"/>
  <c r="BL3" i="4"/>
  <c r="BM20" i="4"/>
  <c r="BM19" i="4"/>
  <c r="BM18" i="4"/>
  <c r="BM17" i="4"/>
  <c r="BM16" i="4"/>
  <c r="BM15" i="4"/>
  <c r="BM14" i="4"/>
  <c r="BM13" i="4"/>
  <c r="BM12" i="4"/>
  <c r="BM11" i="4"/>
  <c r="BM10" i="4"/>
  <c r="BM9" i="4"/>
  <c r="BM8" i="4"/>
  <c r="BM7" i="4"/>
  <c r="BM6" i="4"/>
  <c r="BM5" i="4"/>
  <c r="BM4" i="4"/>
  <c r="BM3" i="4"/>
  <c r="BN21" i="4"/>
  <c r="BN20" i="4"/>
  <c r="BN19" i="4"/>
  <c r="BN18" i="4"/>
  <c r="BN17" i="4"/>
  <c r="BN16" i="4"/>
  <c r="BN15" i="4"/>
  <c r="BN14" i="4"/>
  <c r="BN13" i="4"/>
  <c r="BN12" i="4"/>
  <c r="BN11" i="4"/>
  <c r="BN10" i="4"/>
  <c r="BN9" i="4"/>
  <c r="BN8" i="4"/>
  <c r="BN7" i="4"/>
  <c r="BN6" i="4"/>
  <c r="BN5" i="4"/>
  <c r="BN4" i="4"/>
  <c r="BN3" i="4"/>
  <c r="BO22" i="4"/>
  <c r="BO21" i="4"/>
  <c r="BO20" i="4"/>
  <c r="BO19" i="4"/>
  <c r="BO18" i="4"/>
  <c r="BO17" i="4"/>
  <c r="BO16" i="4"/>
  <c r="BO15" i="4"/>
  <c r="BO14" i="4"/>
  <c r="BO13" i="4"/>
  <c r="BO12" i="4"/>
  <c r="BO11" i="4"/>
  <c r="BO10" i="4"/>
  <c r="BO9" i="4"/>
  <c r="BO8" i="4"/>
  <c r="BO7" i="4"/>
  <c r="BO6" i="4"/>
  <c r="BO5" i="4"/>
  <c r="BO4" i="4"/>
  <c r="BO3" i="4"/>
  <c r="BP23" i="4"/>
  <c r="BP22" i="4"/>
  <c r="BP21" i="4"/>
  <c r="BP20" i="4"/>
  <c r="BP19" i="4"/>
  <c r="BP18" i="4"/>
  <c r="BP17" i="4"/>
  <c r="BP16" i="4"/>
  <c r="BP15" i="4"/>
  <c r="BP14" i="4"/>
  <c r="BP13" i="4"/>
  <c r="BP12" i="4"/>
  <c r="BP11" i="4"/>
  <c r="BP10" i="4"/>
  <c r="BP9" i="4"/>
  <c r="BP8" i="4"/>
  <c r="BP7" i="4"/>
  <c r="BP6" i="4"/>
  <c r="BP5" i="4"/>
  <c r="BP4" i="4"/>
  <c r="BP3" i="4"/>
  <c r="BQ24" i="4"/>
  <c r="BQ23" i="4"/>
  <c r="BQ22" i="4"/>
  <c r="BQ21" i="4"/>
  <c r="BQ20" i="4"/>
  <c r="BQ19" i="4"/>
  <c r="BQ18" i="4"/>
  <c r="BQ17" i="4"/>
  <c r="BQ16" i="4"/>
  <c r="BQ15" i="4"/>
  <c r="BQ14" i="4"/>
  <c r="BQ13" i="4"/>
  <c r="BQ12" i="4"/>
  <c r="BQ11" i="4"/>
  <c r="BQ10" i="4"/>
  <c r="BQ9" i="4"/>
  <c r="BQ8" i="4"/>
  <c r="BQ7" i="4"/>
  <c r="BQ6" i="4"/>
  <c r="BQ5" i="4"/>
  <c r="BQ4" i="4"/>
  <c r="BQ3" i="4"/>
  <c r="BR25" i="4"/>
  <c r="BR24" i="4"/>
  <c r="BR23" i="4"/>
  <c r="BR22" i="4"/>
  <c r="BR21" i="4"/>
  <c r="BR20" i="4"/>
  <c r="BR19" i="4"/>
  <c r="BR18" i="4"/>
  <c r="BR17" i="4"/>
  <c r="BR16" i="4"/>
  <c r="BR15" i="4"/>
  <c r="BR14" i="4"/>
  <c r="BR13" i="4"/>
  <c r="BR12" i="4"/>
  <c r="BR11" i="4"/>
  <c r="BR10" i="4"/>
  <c r="BR9" i="4"/>
  <c r="BR8" i="4"/>
  <c r="BR7" i="4"/>
  <c r="BR6" i="4"/>
  <c r="BR5" i="4"/>
  <c r="BR4" i="4"/>
  <c r="BR3" i="4"/>
  <c r="BS26" i="4"/>
  <c r="BS25" i="4"/>
  <c r="BS24" i="4"/>
  <c r="BS23" i="4"/>
  <c r="BS22" i="4"/>
  <c r="BS21" i="4"/>
  <c r="BS20" i="4"/>
  <c r="BS19" i="4"/>
  <c r="BS18" i="4"/>
  <c r="BS17" i="4"/>
  <c r="BS16" i="4"/>
  <c r="BS15" i="4"/>
  <c r="BS14" i="4"/>
  <c r="BS13" i="4"/>
  <c r="BS12" i="4"/>
  <c r="BS11" i="4"/>
  <c r="BS10" i="4"/>
  <c r="BS9" i="4"/>
  <c r="BS8" i="4"/>
  <c r="BS7" i="4"/>
  <c r="BS6" i="4"/>
  <c r="BS5" i="4"/>
  <c r="BS4" i="4"/>
  <c r="BS3" i="4"/>
  <c r="BT27" i="4"/>
  <c r="BT26" i="4"/>
  <c r="BT25" i="4"/>
  <c r="BT24" i="4"/>
  <c r="BT23" i="4"/>
  <c r="BT22" i="4"/>
  <c r="BT21" i="4"/>
  <c r="BT20" i="4"/>
  <c r="BT19" i="4"/>
  <c r="BT18" i="4"/>
  <c r="BT17" i="4"/>
  <c r="BT16" i="4"/>
  <c r="BT15" i="4"/>
  <c r="BT14" i="4"/>
  <c r="BT13" i="4"/>
  <c r="BT12" i="4"/>
  <c r="BT11" i="4"/>
  <c r="BT10" i="4"/>
  <c r="BT9" i="4"/>
  <c r="BT8" i="4"/>
  <c r="BT7" i="4"/>
  <c r="BT6" i="4"/>
  <c r="BT5" i="4"/>
  <c r="BT4" i="4"/>
  <c r="BT3" i="4"/>
  <c r="BU28" i="4"/>
  <c r="BU27" i="4"/>
  <c r="BU26" i="4"/>
  <c r="BU25" i="4"/>
  <c r="BU24" i="4"/>
  <c r="BU23" i="4"/>
  <c r="BU22" i="4"/>
  <c r="BU21" i="4"/>
  <c r="BU20" i="4"/>
  <c r="BU19" i="4"/>
  <c r="BU18" i="4"/>
  <c r="BU17" i="4"/>
  <c r="BU16" i="4"/>
  <c r="BU15" i="4"/>
  <c r="BU14" i="4"/>
  <c r="BU13" i="4"/>
  <c r="BU12" i="4"/>
  <c r="BU11" i="4"/>
  <c r="BU10" i="4"/>
  <c r="BU9" i="4"/>
  <c r="BU8" i="4"/>
  <c r="BU7" i="4"/>
  <c r="BU6" i="4"/>
  <c r="BU5" i="4"/>
  <c r="BU4" i="4"/>
  <c r="BU3" i="4"/>
  <c r="BV29" i="4"/>
  <c r="BV28" i="4"/>
  <c r="BV27" i="4"/>
  <c r="BV26" i="4"/>
  <c r="BV25" i="4"/>
  <c r="BV24" i="4"/>
  <c r="BV23" i="4"/>
  <c r="BV22" i="4"/>
  <c r="BV21" i="4"/>
  <c r="BV20" i="4"/>
  <c r="BV19" i="4"/>
  <c r="BV18" i="4"/>
  <c r="BV17" i="4"/>
  <c r="BV16" i="4"/>
  <c r="BV15" i="4"/>
  <c r="BV14" i="4"/>
  <c r="BV13" i="4"/>
  <c r="BV12" i="4"/>
  <c r="BV11" i="4"/>
  <c r="BV10" i="4"/>
  <c r="BV9" i="4"/>
  <c r="BV8" i="4"/>
  <c r="BV7" i="4"/>
  <c r="BV6" i="4"/>
  <c r="BV5" i="4"/>
  <c r="BV4" i="4"/>
  <c r="BV3" i="4"/>
  <c r="BW30" i="4"/>
  <c r="BW29" i="4"/>
  <c r="BW28" i="4"/>
  <c r="BW27" i="4"/>
  <c r="BW26" i="4"/>
  <c r="BW25" i="4"/>
  <c r="BW24" i="4"/>
  <c r="BW23" i="4"/>
  <c r="BW22" i="4"/>
  <c r="BW21" i="4"/>
  <c r="BW20" i="4"/>
  <c r="BW19" i="4"/>
  <c r="BW18" i="4"/>
  <c r="BW17" i="4"/>
  <c r="BW16" i="4"/>
  <c r="BW15" i="4"/>
  <c r="BW14" i="4"/>
  <c r="BW13" i="4"/>
  <c r="BW12" i="4"/>
  <c r="BW11" i="4"/>
  <c r="BW10" i="4"/>
  <c r="BW9" i="4"/>
  <c r="BW8" i="4"/>
  <c r="BW7" i="4"/>
  <c r="BW6" i="4"/>
  <c r="BW5" i="4"/>
  <c r="BW4" i="4"/>
  <c r="BW3" i="4"/>
  <c r="BX31" i="4"/>
  <c r="BX30" i="4"/>
  <c r="BX29" i="4"/>
  <c r="BX28" i="4"/>
  <c r="BX27" i="4"/>
  <c r="BX26" i="4"/>
  <c r="BX25" i="4"/>
  <c r="BX24" i="4"/>
  <c r="BX23" i="4"/>
  <c r="BX22" i="4"/>
  <c r="BX21" i="4"/>
  <c r="BX20" i="4"/>
  <c r="BX19" i="4"/>
  <c r="BX18" i="4"/>
  <c r="BX17" i="4"/>
  <c r="BX16" i="4"/>
  <c r="BX15" i="4"/>
  <c r="BX14" i="4"/>
  <c r="BX13" i="4"/>
  <c r="BX12" i="4"/>
  <c r="BX11" i="4"/>
  <c r="BX10" i="4"/>
  <c r="BX9" i="4"/>
  <c r="BX8" i="4"/>
  <c r="BX7" i="4"/>
  <c r="BX6" i="4"/>
  <c r="BX5" i="4"/>
  <c r="BX4" i="4"/>
  <c r="BX3" i="4"/>
  <c r="BY32" i="4"/>
  <c r="BY31" i="4"/>
  <c r="BY30" i="4"/>
  <c r="BY29" i="4"/>
  <c r="BY28" i="4"/>
  <c r="BY27" i="4"/>
  <c r="BY26" i="4"/>
  <c r="BY25" i="4"/>
  <c r="BY24" i="4"/>
  <c r="BY23" i="4"/>
  <c r="BY22" i="4"/>
  <c r="BY21" i="4"/>
  <c r="BY20" i="4"/>
  <c r="BY19" i="4"/>
  <c r="BY18" i="4"/>
  <c r="BY17" i="4"/>
  <c r="BY16" i="4"/>
  <c r="BY15" i="4"/>
  <c r="BY14" i="4"/>
  <c r="BY13" i="4"/>
  <c r="BY12" i="4"/>
  <c r="BY11" i="4"/>
  <c r="BY10" i="4"/>
  <c r="BY9" i="4"/>
  <c r="BY8" i="4"/>
  <c r="BY7" i="4"/>
  <c r="BY6" i="4"/>
  <c r="BY5" i="4"/>
  <c r="BY4" i="4"/>
  <c r="BY3" i="4"/>
  <c r="BZ33" i="4"/>
  <c r="BZ32" i="4"/>
  <c r="BZ31" i="4"/>
  <c r="BZ30" i="4"/>
  <c r="BZ29" i="4"/>
  <c r="BZ28" i="4"/>
  <c r="BZ27" i="4"/>
  <c r="BZ26" i="4"/>
  <c r="BZ25" i="4"/>
  <c r="BZ24" i="4"/>
  <c r="BZ23" i="4"/>
  <c r="BZ22" i="4"/>
  <c r="BZ21" i="4"/>
  <c r="BZ20" i="4"/>
  <c r="BZ19" i="4"/>
  <c r="BZ18" i="4"/>
  <c r="BZ17" i="4"/>
  <c r="BZ16" i="4"/>
  <c r="BZ15" i="4"/>
  <c r="BZ14" i="4"/>
  <c r="BZ13" i="4"/>
  <c r="BZ12" i="4"/>
  <c r="BZ11" i="4"/>
  <c r="BZ10" i="4"/>
  <c r="BZ9" i="4"/>
  <c r="BZ8" i="4"/>
  <c r="BZ7" i="4"/>
  <c r="BZ6" i="4"/>
  <c r="BZ5" i="4"/>
  <c r="BZ4" i="4"/>
  <c r="BZ3" i="4"/>
  <c r="CA34" i="4"/>
  <c r="CA33" i="4"/>
  <c r="CA32" i="4"/>
  <c r="CA31" i="4"/>
  <c r="CA30" i="4"/>
  <c r="CA29" i="4"/>
  <c r="CA28" i="4"/>
  <c r="CA27" i="4"/>
  <c r="CA26" i="4"/>
  <c r="CA25" i="4"/>
  <c r="CA24" i="4"/>
  <c r="CA23" i="4"/>
  <c r="CA22" i="4"/>
  <c r="CA21" i="4"/>
  <c r="CA20" i="4"/>
  <c r="CA19" i="4"/>
  <c r="CA18" i="4"/>
  <c r="CA17" i="4"/>
  <c r="CA16" i="4"/>
  <c r="CA15" i="4"/>
  <c r="CA14" i="4"/>
  <c r="CA13" i="4"/>
  <c r="CA12" i="4"/>
  <c r="CA11" i="4"/>
  <c r="CA10" i="4"/>
  <c r="CA9" i="4"/>
  <c r="CA8" i="4"/>
  <c r="CA7" i="4"/>
  <c r="CA6" i="4"/>
  <c r="CA5" i="4"/>
  <c r="CA4" i="4"/>
  <c r="CA3" i="4"/>
  <c r="CB35" i="4"/>
  <c r="CB34" i="4"/>
  <c r="CB33" i="4"/>
  <c r="CB32" i="4"/>
  <c r="CB31" i="4"/>
  <c r="CB30" i="4"/>
  <c r="CB29" i="4"/>
  <c r="CB28" i="4"/>
  <c r="CB27" i="4"/>
  <c r="CB26" i="4"/>
  <c r="CB25" i="4"/>
  <c r="CB24" i="4"/>
  <c r="CB23" i="4"/>
  <c r="CB22" i="4"/>
  <c r="CB21" i="4"/>
  <c r="CB20" i="4"/>
  <c r="CB19" i="4"/>
  <c r="CB18" i="4"/>
  <c r="CB17" i="4"/>
  <c r="CB16" i="4"/>
  <c r="CB15" i="4"/>
  <c r="CB14" i="4"/>
  <c r="CB13" i="4"/>
  <c r="CB12" i="4"/>
  <c r="CB11" i="4"/>
  <c r="CB10" i="4"/>
  <c r="CB9" i="4"/>
  <c r="CB8" i="4"/>
  <c r="CB7" i="4"/>
  <c r="CB6" i="4"/>
  <c r="CB5" i="4"/>
  <c r="CB4" i="4"/>
  <c r="CB3" i="4"/>
  <c r="CC36" i="4"/>
  <c r="CC35" i="4"/>
  <c r="CC34" i="4"/>
  <c r="CC33" i="4"/>
  <c r="CC32" i="4"/>
  <c r="CC31" i="4"/>
  <c r="CC30" i="4"/>
  <c r="CC29" i="4"/>
  <c r="CC28" i="4"/>
  <c r="CC27" i="4"/>
  <c r="CC26" i="4"/>
  <c r="CC25" i="4"/>
  <c r="CC24" i="4"/>
  <c r="CC23" i="4"/>
  <c r="CC22" i="4"/>
  <c r="CC21" i="4"/>
  <c r="CC20" i="4"/>
  <c r="CC19" i="4"/>
  <c r="CC18" i="4"/>
  <c r="CC17" i="4"/>
  <c r="CC16" i="4"/>
  <c r="CC15" i="4"/>
  <c r="CC14" i="4"/>
  <c r="CC13" i="4"/>
  <c r="CC12" i="4"/>
  <c r="CC11" i="4"/>
  <c r="CC10" i="4"/>
  <c r="CC9" i="4"/>
  <c r="CC8" i="4"/>
  <c r="CC7" i="4"/>
  <c r="CC6" i="4"/>
  <c r="CC5" i="4"/>
  <c r="CC4" i="4"/>
  <c r="CC3" i="4"/>
  <c r="CD37" i="4"/>
  <c r="CD36" i="4"/>
  <c r="CD35" i="4"/>
  <c r="CD34" i="4"/>
  <c r="CD33" i="4"/>
  <c r="CD32" i="4"/>
  <c r="CD31" i="4"/>
  <c r="CD30" i="4"/>
  <c r="CD29" i="4"/>
  <c r="CD28" i="4"/>
  <c r="CD27" i="4"/>
  <c r="CD26" i="4"/>
  <c r="CD25" i="4"/>
  <c r="CD24" i="4"/>
  <c r="CD23" i="4"/>
  <c r="CD22" i="4"/>
  <c r="CD21" i="4"/>
  <c r="CD20" i="4"/>
  <c r="CD19" i="4"/>
  <c r="CD18" i="4"/>
  <c r="CD17" i="4"/>
  <c r="CD16" i="4"/>
  <c r="CD15" i="4"/>
  <c r="CD14" i="4"/>
  <c r="CD13" i="4"/>
  <c r="CD12" i="4"/>
  <c r="CD11" i="4"/>
  <c r="CD10" i="4"/>
  <c r="CD9" i="4"/>
  <c r="CD8" i="4"/>
  <c r="CD7" i="4"/>
  <c r="CD6" i="4"/>
  <c r="CD5" i="4"/>
  <c r="CD4" i="4"/>
  <c r="CD3" i="4"/>
  <c r="CE38" i="4"/>
  <c r="CE37" i="4"/>
  <c r="CE36" i="4"/>
  <c r="CE35" i="4"/>
  <c r="CE34" i="4"/>
  <c r="CE33" i="4"/>
  <c r="CE32" i="4"/>
  <c r="CE31" i="4"/>
  <c r="CE30" i="4"/>
  <c r="CE29" i="4"/>
  <c r="CE28" i="4"/>
  <c r="CE27" i="4"/>
  <c r="CE26" i="4"/>
  <c r="CE25" i="4"/>
  <c r="CE24" i="4"/>
  <c r="CE23" i="4"/>
  <c r="CE22" i="4"/>
  <c r="CE21" i="4"/>
  <c r="CE20" i="4"/>
  <c r="CE19" i="4"/>
  <c r="CE18" i="4"/>
  <c r="CE17" i="4"/>
  <c r="CE16" i="4"/>
  <c r="CE15" i="4"/>
  <c r="CE14" i="4"/>
  <c r="CE13" i="4"/>
  <c r="CE12" i="4"/>
  <c r="CE11" i="4"/>
  <c r="CE10" i="4"/>
  <c r="CE9" i="4"/>
  <c r="CE8" i="4"/>
  <c r="CE7" i="4"/>
  <c r="CE6" i="4"/>
  <c r="CE5" i="4"/>
  <c r="CE4" i="4"/>
  <c r="CE3" i="4"/>
  <c r="CF39" i="4"/>
  <c r="CF38" i="4"/>
  <c r="CF37" i="4"/>
  <c r="CF36" i="4"/>
  <c r="CF35" i="4"/>
  <c r="CF34" i="4"/>
  <c r="CF33" i="4"/>
  <c r="CF32" i="4"/>
  <c r="CF31" i="4"/>
  <c r="CF30" i="4"/>
  <c r="CF29" i="4"/>
  <c r="CF28" i="4"/>
  <c r="CF27" i="4"/>
  <c r="CF26" i="4"/>
  <c r="CF25" i="4"/>
  <c r="CF24" i="4"/>
  <c r="CF23" i="4"/>
  <c r="CF22" i="4"/>
  <c r="CF21" i="4"/>
  <c r="CF20" i="4"/>
  <c r="CF19" i="4"/>
  <c r="CF18" i="4"/>
  <c r="CF17" i="4"/>
  <c r="CF16" i="4"/>
  <c r="CF15" i="4"/>
  <c r="CF14" i="4"/>
  <c r="CF13" i="4"/>
  <c r="CF12" i="4"/>
  <c r="CF11" i="4"/>
  <c r="CF10" i="4"/>
  <c r="CF9" i="4"/>
  <c r="CF8" i="4"/>
  <c r="CF7" i="4"/>
  <c r="CF6" i="4"/>
  <c r="CF5" i="4"/>
  <c r="CF4" i="4"/>
  <c r="CF3" i="4"/>
  <c r="CG40" i="4"/>
  <c r="CG39" i="4"/>
  <c r="CG38" i="4"/>
  <c r="CG37" i="4"/>
  <c r="CG36" i="4"/>
  <c r="CG35" i="4"/>
  <c r="CG34" i="4"/>
  <c r="CG33" i="4"/>
  <c r="CG32" i="4"/>
  <c r="CG31" i="4"/>
  <c r="CG30" i="4"/>
  <c r="CG29" i="4"/>
  <c r="CG28" i="4"/>
  <c r="CG27" i="4"/>
  <c r="CG26" i="4"/>
  <c r="CG25" i="4"/>
  <c r="CG24" i="4"/>
  <c r="CG23" i="4"/>
  <c r="CG22" i="4"/>
  <c r="CG21" i="4"/>
  <c r="CG20" i="4"/>
  <c r="CG19" i="4"/>
  <c r="CG18" i="4"/>
  <c r="CG17" i="4"/>
  <c r="CG16" i="4"/>
  <c r="CG15" i="4"/>
  <c r="CG14" i="4"/>
  <c r="CG13" i="4"/>
  <c r="CG12" i="4"/>
  <c r="CG11" i="4"/>
  <c r="CG10" i="4"/>
  <c r="CG9" i="4"/>
  <c r="CG8" i="4"/>
  <c r="CG7" i="4"/>
  <c r="CG6" i="4"/>
  <c r="CG5" i="4"/>
  <c r="CG4" i="4"/>
  <c r="CG3" i="4"/>
  <c r="CH41" i="4"/>
  <c r="CH40" i="4"/>
  <c r="CH39" i="4"/>
  <c r="CH38" i="4"/>
  <c r="CH37" i="4"/>
  <c r="CH36" i="4"/>
  <c r="CH35" i="4"/>
  <c r="CH34" i="4"/>
  <c r="CH33" i="4"/>
  <c r="CH32" i="4"/>
  <c r="CH31" i="4"/>
  <c r="CH30" i="4"/>
  <c r="CH29" i="4"/>
  <c r="CH28" i="4"/>
  <c r="CH27" i="4"/>
  <c r="CH26" i="4"/>
  <c r="CH25" i="4"/>
  <c r="CH24" i="4"/>
  <c r="CH23" i="4"/>
  <c r="CH22" i="4"/>
  <c r="CH21" i="4"/>
  <c r="CH20" i="4"/>
  <c r="CH19" i="4"/>
  <c r="CH18" i="4"/>
  <c r="CH17" i="4"/>
  <c r="CH16" i="4"/>
  <c r="CH15" i="4"/>
  <c r="CH14" i="4"/>
  <c r="CH13" i="4"/>
  <c r="CH12" i="4"/>
  <c r="CH11" i="4"/>
  <c r="CH10" i="4"/>
  <c r="CH9" i="4"/>
  <c r="CH8" i="4"/>
  <c r="CH7" i="4"/>
  <c r="CH6" i="4"/>
  <c r="CH5" i="4"/>
  <c r="CH4" i="4"/>
  <c r="CH3" i="4"/>
  <c r="CI42" i="4"/>
  <c r="CI41" i="4"/>
  <c r="CI40" i="4"/>
  <c r="CI39" i="4"/>
  <c r="CI38" i="4"/>
  <c r="CI37" i="4"/>
  <c r="CI36" i="4"/>
  <c r="CI35" i="4"/>
  <c r="CI34" i="4"/>
  <c r="CI33" i="4"/>
  <c r="CI32" i="4"/>
  <c r="CI31" i="4"/>
  <c r="CI30" i="4"/>
  <c r="CI29" i="4"/>
  <c r="CI28" i="4"/>
  <c r="CI27" i="4"/>
  <c r="CI26" i="4"/>
  <c r="CI25" i="4"/>
  <c r="CI24" i="4"/>
  <c r="CI23" i="4"/>
  <c r="CI22" i="4"/>
  <c r="CI21" i="4"/>
  <c r="CI20" i="4"/>
  <c r="CI19" i="4"/>
  <c r="CI18" i="4"/>
  <c r="CI17" i="4"/>
  <c r="CI16" i="4"/>
  <c r="CI15" i="4"/>
  <c r="CI14" i="4"/>
  <c r="CI13" i="4"/>
  <c r="CI12" i="4"/>
  <c r="CI11" i="4"/>
  <c r="CI10" i="4"/>
  <c r="CI9" i="4"/>
  <c r="CI8" i="4"/>
  <c r="CI7" i="4"/>
  <c r="CI6" i="4"/>
  <c r="CI5" i="4"/>
  <c r="CI4" i="4"/>
  <c r="CI3" i="4"/>
  <c r="CJ43" i="4"/>
  <c r="CJ42" i="4"/>
  <c r="CJ41" i="4"/>
  <c r="CJ40" i="4"/>
  <c r="CJ39" i="4"/>
  <c r="CJ38" i="4"/>
  <c r="CJ37" i="4"/>
  <c r="CJ36" i="4"/>
  <c r="CJ35" i="4"/>
  <c r="CJ34" i="4"/>
  <c r="CJ33" i="4"/>
  <c r="CJ32" i="4"/>
  <c r="CJ31" i="4"/>
  <c r="CJ30" i="4"/>
  <c r="CJ29" i="4"/>
  <c r="CJ28" i="4"/>
  <c r="CJ27" i="4"/>
  <c r="CJ26" i="4"/>
  <c r="CJ25" i="4"/>
  <c r="CJ24" i="4"/>
  <c r="CJ23" i="4"/>
  <c r="CJ22" i="4"/>
  <c r="CJ21" i="4"/>
  <c r="CJ20" i="4"/>
  <c r="CJ19" i="4"/>
  <c r="CJ18" i="4"/>
  <c r="CJ17" i="4"/>
  <c r="CJ16" i="4"/>
  <c r="CJ15" i="4"/>
  <c r="CJ14" i="4"/>
  <c r="CJ13" i="4"/>
  <c r="CJ12" i="4"/>
  <c r="CJ11" i="4"/>
  <c r="CJ10" i="4"/>
  <c r="CJ9" i="4"/>
  <c r="CJ8" i="4"/>
  <c r="CJ7" i="4"/>
  <c r="CJ6" i="4"/>
  <c r="CJ5" i="4"/>
  <c r="CJ4" i="4"/>
  <c r="CJ3" i="4"/>
  <c r="CK44" i="4"/>
  <c r="CK43" i="4"/>
  <c r="CK42" i="4"/>
  <c r="CK41" i="4"/>
  <c r="CK40" i="4"/>
  <c r="CK39" i="4"/>
  <c r="CK38" i="4"/>
  <c r="CK37" i="4"/>
  <c r="CK36" i="4"/>
  <c r="CK35" i="4"/>
  <c r="CK34" i="4"/>
  <c r="CK33" i="4"/>
  <c r="CK32" i="4"/>
  <c r="CK31" i="4"/>
  <c r="CK30" i="4"/>
  <c r="CK29" i="4"/>
  <c r="CK28" i="4"/>
  <c r="CK27" i="4"/>
  <c r="CK26" i="4"/>
  <c r="CK25" i="4"/>
  <c r="CK24" i="4"/>
  <c r="CK23" i="4"/>
  <c r="CK22" i="4"/>
  <c r="CK21" i="4"/>
  <c r="CK20" i="4"/>
  <c r="CK19" i="4"/>
  <c r="CK18" i="4"/>
  <c r="CK17" i="4"/>
  <c r="CK16" i="4"/>
  <c r="CK15" i="4"/>
  <c r="CK14" i="4"/>
  <c r="CK13" i="4"/>
  <c r="CK12" i="4"/>
  <c r="CK11" i="4"/>
  <c r="CK10" i="4"/>
  <c r="CK9" i="4"/>
  <c r="CK8" i="4"/>
  <c r="CK7" i="4"/>
  <c r="CK6" i="4"/>
  <c r="CK5" i="4"/>
  <c r="CK4" i="4"/>
  <c r="CK3" i="4"/>
  <c r="CL45" i="4"/>
  <c r="CL44" i="4"/>
  <c r="CL43" i="4"/>
  <c r="CL42" i="4"/>
  <c r="CL41" i="4"/>
  <c r="CL40" i="4"/>
  <c r="CL39" i="4"/>
  <c r="CL38" i="4"/>
  <c r="CL37" i="4"/>
  <c r="CL36" i="4"/>
  <c r="CL35" i="4"/>
  <c r="CL34" i="4"/>
  <c r="CL33" i="4"/>
  <c r="CL32" i="4"/>
  <c r="CL31" i="4"/>
  <c r="CL30" i="4"/>
  <c r="CL29" i="4"/>
  <c r="CL28" i="4"/>
  <c r="CL27" i="4"/>
  <c r="CL26" i="4"/>
  <c r="CL25" i="4"/>
  <c r="CL24" i="4"/>
  <c r="CL23" i="4"/>
  <c r="CL22" i="4"/>
  <c r="CL21" i="4"/>
  <c r="CL20" i="4"/>
  <c r="CL19" i="4"/>
  <c r="CL18" i="4"/>
  <c r="CL17" i="4"/>
  <c r="CL16" i="4"/>
  <c r="CL15" i="4"/>
  <c r="CL14" i="4"/>
  <c r="CL13" i="4"/>
  <c r="CL12" i="4"/>
  <c r="CL11" i="4"/>
  <c r="CL10" i="4"/>
  <c r="CL9" i="4"/>
  <c r="CL8" i="4"/>
  <c r="CL7" i="4"/>
  <c r="CL6" i="4"/>
  <c r="CL5" i="4"/>
  <c r="CL4" i="4"/>
  <c r="CL3" i="4"/>
  <c r="CM46" i="4"/>
  <c r="CM45" i="4"/>
  <c r="CM44" i="4"/>
  <c r="CM43" i="4"/>
  <c r="CM42" i="4"/>
  <c r="CM41" i="4"/>
  <c r="CM40" i="4"/>
  <c r="CM39" i="4"/>
  <c r="CM38" i="4"/>
  <c r="CM37" i="4"/>
  <c r="CM36" i="4"/>
  <c r="CM35" i="4"/>
  <c r="CM34" i="4"/>
  <c r="CM33" i="4"/>
  <c r="CM32" i="4"/>
  <c r="CM31" i="4"/>
  <c r="CM30" i="4"/>
  <c r="CM29" i="4"/>
  <c r="CM28" i="4"/>
  <c r="CM27" i="4"/>
  <c r="CM26" i="4"/>
  <c r="CM25" i="4"/>
  <c r="CM24" i="4"/>
  <c r="CM23" i="4"/>
  <c r="CM22" i="4"/>
  <c r="CM21" i="4"/>
  <c r="CM20" i="4"/>
  <c r="CM19" i="4"/>
  <c r="CM18" i="4"/>
  <c r="CM17" i="4"/>
  <c r="CM16" i="4"/>
  <c r="CM15" i="4"/>
  <c r="CM14" i="4"/>
  <c r="CM13" i="4"/>
  <c r="CM12" i="4"/>
  <c r="CM11" i="4"/>
  <c r="CM10" i="4"/>
  <c r="CM9" i="4"/>
  <c r="CM8" i="4"/>
  <c r="CM7" i="4"/>
  <c r="CM6" i="4"/>
  <c r="CM5" i="4"/>
  <c r="CM4" i="4"/>
  <c r="CM3" i="4"/>
  <c r="CN47" i="4"/>
  <c r="CN46" i="4"/>
  <c r="CN45" i="4"/>
  <c r="CN44" i="4"/>
  <c r="CN43" i="4"/>
  <c r="CN42" i="4"/>
  <c r="CN41" i="4"/>
  <c r="CN40" i="4"/>
  <c r="CN39" i="4"/>
  <c r="CN38" i="4"/>
  <c r="CN37" i="4"/>
  <c r="CN36" i="4"/>
  <c r="CN35" i="4"/>
  <c r="CN34" i="4"/>
  <c r="CN33" i="4"/>
  <c r="CN32" i="4"/>
  <c r="CN31" i="4"/>
  <c r="CN30" i="4"/>
  <c r="CN29" i="4"/>
  <c r="CN28" i="4"/>
  <c r="CN27" i="4"/>
  <c r="CN26" i="4"/>
  <c r="CN25" i="4"/>
  <c r="CN24" i="4"/>
  <c r="CN23" i="4"/>
  <c r="CN22" i="4"/>
  <c r="CN21" i="4"/>
  <c r="CN20" i="4"/>
  <c r="CN19" i="4"/>
  <c r="CN18" i="4"/>
  <c r="CN17" i="4"/>
  <c r="CN16" i="4"/>
  <c r="CN15" i="4"/>
  <c r="CN14" i="4"/>
  <c r="CN13" i="4"/>
  <c r="CN12" i="4"/>
  <c r="CN11" i="4"/>
  <c r="CN10" i="4"/>
  <c r="CN9" i="4"/>
  <c r="CN8" i="4"/>
  <c r="CN7" i="4"/>
  <c r="CN6" i="4"/>
  <c r="CN5" i="4"/>
  <c r="CN4" i="4"/>
  <c r="CN3" i="4"/>
  <c r="CO48" i="4"/>
  <c r="CO47" i="4"/>
  <c r="CO46" i="4"/>
  <c r="CO45" i="4"/>
  <c r="CO44" i="4"/>
  <c r="CO43" i="4"/>
  <c r="CO42" i="4"/>
  <c r="CO41" i="4"/>
  <c r="CO40" i="4"/>
  <c r="CO39" i="4"/>
  <c r="CO38" i="4"/>
  <c r="CO37" i="4"/>
  <c r="CO36" i="4"/>
  <c r="CO35" i="4"/>
  <c r="CO34" i="4"/>
  <c r="CO33" i="4"/>
  <c r="CO32" i="4"/>
  <c r="CO31" i="4"/>
  <c r="CO30" i="4"/>
  <c r="CO29" i="4"/>
  <c r="CO28" i="4"/>
  <c r="CO27" i="4"/>
  <c r="CO26" i="4"/>
  <c r="CO25" i="4"/>
  <c r="CO24" i="4"/>
  <c r="CO23" i="4"/>
  <c r="CO22" i="4"/>
  <c r="CO21" i="4"/>
  <c r="CO20" i="4"/>
  <c r="CO19" i="4"/>
  <c r="CO18" i="4"/>
  <c r="CO17" i="4"/>
  <c r="CO16" i="4"/>
  <c r="CO15" i="4"/>
  <c r="CO14" i="4"/>
  <c r="CO13" i="4"/>
  <c r="CO12" i="4"/>
  <c r="CO11" i="4"/>
  <c r="CO10" i="4"/>
  <c r="CO9" i="4"/>
  <c r="CO8" i="4"/>
  <c r="CO7" i="4"/>
  <c r="CO6" i="4"/>
  <c r="CO5" i="4"/>
  <c r="CO4" i="4"/>
  <c r="CO3" i="4"/>
  <c r="CP49" i="4"/>
  <c r="CP48" i="4"/>
  <c r="CP47" i="4"/>
  <c r="CP46" i="4"/>
  <c r="CP45" i="4"/>
  <c r="CP44" i="4"/>
  <c r="CP43" i="4"/>
  <c r="CP42" i="4"/>
  <c r="CP41" i="4"/>
  <c r="CP40" i="4"/>
  <c r="CP39" i="4"/>
  <c r="CP38" i="4"/>
  <c r="CP37" i="4"/>
  <c r="CP36" i="4"/>
  <c r="CP35" i="4"/>
  <c r="CP34" i="4"/>
  <c r="CP33" i="4"/>
  <c r="CP32" i="4"/>
  <c r="CP31" i="4"/>
  <c r="CP30" i="4"/>
  <c r="CP29" i="4"/>
  <c r="CP28" i="4"/>
  <c r="CP27" i="4"/>
  <c r="CP26" i="4"/>
  <c r="CP25" i="4"/>
  <c r="CP24" i="4"/>
  <c r="CP23" i="4"/>
  <c r="CP22" i="4"/>
  <c r="CP21" i="4"/>
  <c r="CP20" i="4"/>
  <c r="CP19" i="4"/>
  <c r="CP18" i="4"/>
  <c r="CP17" i="4"/>
  <c r="CP16" i="4"/>
  <c r="CP15" i="4"/>
  <c r="CP14" i="4"/>
  <c r="CP13" i="4"/>
  <c r="CP12" i="4"/>
  <c r="CP11" i="4"/>
  <c r="CP10" i="4"/>
  <c r="CP9" i="4"/>
  <c r="CP8" i="4"/>
  <c r="CP7" i="4"/>
  <c r="CP6" i="4"/>
  <c r="CP5" i="4"/>
  <c r="CP4" i="4"/>
  <c r="CP3" i="4"/>
  <c r="CQ50" i="4"/>
  <c r="CQ49" i="4"/>
  <c r="CQ48" i="4"/>
  <c r="CQ47" i="4"/>
  <c r="CQ46" i="4"/>
  <c r="CQ45" i="4"/>
  <c r="CQ44" i="4"/>
  <c r="CQ43" i="4"/>
  <c r="CQ42" i="4"/>
  <c r="CQ41" i="4"/>
  <c r="CQ40" i="4"/>
  <c r="CQ39" i="4"/>
  <c r="CQ38" i="4"/>
  <c r="CQ37" i="4"/>
  <c r="CQ36" i="4"/>
  <c r="CQ35" i="4"/>
  <c r="CQ34" i="4"/>
  <c r="CQ33" i="4"/>
  <c r="CQ32" i="4"/>
  <c r="CQ31" i="4"/>
  <c r="CQ30" i="4"/>
  <c r="CQ29" i="4"/>
  <c r="CQ28" i="4"/>
  <c r="CQ27" i="4"/>
  <c r="CQ26" i="4"/>
  <c r="CQ25" i="4"/>
  <c r="CQ24" i="4"/>
  <c r="CQ23" i="4"/>
  <c r="CQ22" i="4"/>
  <c r="CQ21" i="4"/>
  <c r="CQ20" i="4"/>
  <c r="CQ19" i="4"/>
  <c r="CQ18" i="4"/>
  <c r="CQ17" i="4"/>
  <c r="CQ16" i="4"/>
  <c r="CQ15" i="4"/>
  <c r="CQ14" i="4"/>
  <c r="CQ13" i="4"/>
  <c r="CQ12" i="4"/>
  <c r="CQ11" i="4"/>
  <c r="CQ10" i="4"/>
  <c r="CQ9" i="4"/>
  <c r="CQ8" i="4"/>
  <c r="CQ7" i="4"/>
  <c r="CQ6" i="4"/>
  <c r="CQ5" i="4"/>
  <c r="CQ4" i="4"/>
  <c r="CQ3" i="4"/>
  <c r="CR51" i="4"/>
  <c r="CR50" i="4"/>
  <c r="CR49" i="4"/>
  <c r="CR48" i="4"/>
  <c r="CR47" i="4"/>
  <c r="CR46" i="4"/>
  <c r="CR45" i="4"/>
  <c r="CR44" i="4"/>
  <c r="CR43" i="4"/>
  <c r="CR42" i="4"/>
  <c r="CR41" i="4"/>
  <c r="CR40" i="4"/>
  <c r="CR39" i="4"/>
  <c r="CR38" i="4"/>
  <c r="CR37" i="4"/>
  <c r="CR36" i="4"/>
  <c r="CR35" i="4"/>
  <c r="CR34" i="4"/>
  <c r="CR33" i="4"/>
  <c r="CR32" i="4"/>
  <c r="CR31" i="4"/>
  <c r="CR30" i="4"/>
  <c r="CR29" i="4"/>
  <c r="CR28" i="4"/>
  <c r="CR27" i="4"/>
  <c r="CR26" i="4"/>
  <c r="CR25" i="4"/>
  <c r="CR24" i="4"/>
  <c r="CR23" i="4"/>
  <c r="CR22" i="4"/>
  <c r="CR21" i="4"/>
  <c r="CR20" i="4"/>
  <c r="CR19" i="4"/>
  <c r="CR18" i="4"/>
  <c r="CR17" i="4"/>
  <c r="CR16" i="4"/>
  <c r="CR15" i="4"/>
  <c r="CR14" i="4"/>
  <c r="CR13" i="4"/>
  <c r="CR12" i="4"/>
  <c r="CR11" i="4"/>
  <c r="CR10" i="4"/>
  <c r="CR9" i="4"/>
  <c r="CR8" i="4"/>
  <c r="CR7" i="4"/>
  <c r="CR6" i="4"/>
  <c r="CR5" i="4"/>
  <c r="CR4" i="4"/>
  <c r="CR3" i="4"/>
  <c r="CS52" i="4"/>
  <c r="CS51" i="4"/>
  <c r="CS50" i="4"/>
  <c r="CS49" i="4"/>
  <c r="CS48" i="4"/>
  <c r="CS47" i="4"/>
  <c r="CS46" i="4"/>
  <c r="CS45" i="4"/>
  <c r="CS44" i="4"/>
  <c r="CS43" i="4"/>
  <c r="CS42" i="4"/>
  <c r="CS41" i="4"/>
  <c r="CS40" i="4"/>
  <c r="CS39" i="4"/>
  <c r="CS38" i="4"/>
  <c r="CS37" i="4"/>
  <c r="CS36" i="4"/>
  <c r="CS35" i="4"/>
  <c r="CS34" i="4"/>
  <c r="CS33" i="4"/>
  <c r="CS32" i="4"/>
  <c r="CS31" i="4"/>
  <c r="CS30" i="4"/>
  <c r="CS29" i="4"/>
  <c r="CS28" i="4"/>
  <c r="CS27" i="4"/>
  <c r="CS26" i="4"/>
  <c r="CS25" i="4"/>
  <c r="CS24" i="4"/>
  <c r="CS23" i="4"/>
  <c r="CS22" i="4"/>
  <c r="CS21" i="4"/>
  <c r="CS20" i="4"/>
  <c r="CS19" i="4"/>
  <c r="CS18" i="4"/>
  <c r="CS17" i="4"/>
  <c r="CS16" i="4"/>
  <c r="CS15" i="4"/>
  <c r="CS14" i="4"/>
  <c r="CS13" i="4"/>
  <c r="CS12" i="4"/>
  <c r="CS11" i="4"/>
  <c r="CS10" i="4"/>
  <c r="CS9" i="4"/>
  <c r="CS8" i="4"/>
  <c r="CS7" i="4"/>
  <c r="CS6" i="4"/>
  <c r="CS5" i="4"/>
  <c r="CS4" i="4"/>
  <c r="CS3" i="4"/>
  <c r="C52" i="8"/>
  <c r="DF603" i="4"/>
  <c r="DG603" i="4"/>
  <c r="DH603" i="4"/>
  <c r="DI603" i="4"/>
  <c r="DF604" i="4"/>
  <c r="DG604" i="4"/>
  <c r="DH604" i="4"/>
  <c r="DI604" i="4"/>
  <c r="DF605" i="4"/>
  <c r="DG605" i="4"/>
  <c r="DH605" i="4"/>
  <c r="DI605" i="4"/>
  <c r="DF606" i="4"/>
  <c r="DG606" i="4"/>
  <c r="DH606" i="4"/>
  <c r="DI606" i="4"/>
  <c r="DF607" i="4"/>
  <c r="DG607" i="4"/>
  <c r="DH607" i="4"/>
  <c r="DI607" i="4"/>
  <c r="DF608" i="4"/>
  <c r="DG608" i="4"/>
  <c r="DH608" i="4"/>
  <c r="DI608" i="4"/>
  <c r="DF609" i="4"/>
  <c r="DG609" i="4"/>
  <c r="DH609" i="4"/>
  <c r="DI609" i="4"/>
  <c r="DF610" i="4"/>
  <c r="DG610" i="4"/>
  <c r="DH610" i="4"/>
  <c r="DI610" i="4"/>
  <c r="DF611" i="4"/>
  <c r="DG611" i="4"/>
  <c r="DH611" i="4"/>
  <c r="DI611" i="4"/>
  <c r="DF612" i="4"/>
  <c r="DG612" i="4"/>
  <c r="DH612" i="4"/>
  <c r="DI612" i="4"/>
  <c r="DF613" i="4"/>
  <c r="DG613" i="4"/>
  <c r="DH613" i="4"/>
  <c r="DI613" i="4"/>
  <c r="DF614" i="4"/>
  <c r="DG614" i="4"/>
  <c r="DH614" i="4"/>
  <c r="DI614" i="4"/>
  <c r="DF615" i="4"/>
  <c r="DG615" i="4"/>
  <c r="DH615" i="4"/>
  <c r="DI615" i="4"/>
  <c r="DF616" i="4"/>
  <c r="DG616" i="4"/>
  <c r="DH616" i="4"/>
  <c r="DI616" i="4"/>
  <c r="DF617" i="4"/>
  <c r="DG617" i="4"/>
  <c r="DH617" i="4"/>
  <c r="DI617" i="4"/>
  <c r="DF618" i="4"/>
  <c r="DG618" i="4"/>
  <c r="DH618" i="4"/>
  <c r="DI618" i="4"/>
  <c r="DF619" i="4"/>
  <c r="DG619" i="4"/>
  <c r="DH619" i="4"/>
  <c r="DI619" i="4"/>
  <c r="DF620" i="4"/>
  <c r="DG620" i="4"/>
  <c r="DH620" i="4"/>
  <c r="DI620" i="4"/>
  <c r="DF621" i="4"/>
  <c r="DG621" i="4"/>
  <c r="DH621" i="4"/>
  <c r="DI621" i="4"/>
  <c r="DF622" i="4"/>
  <c r="DG622" i="4"/>
  <c r="DH622" i="4"/>
  <c r="DI622" i="4"/>
  <c r="DF623" i="4"/>
  <c r="DG623" i="4"/>
  <c r="DH623" i="4"/>
  <c r="DI623" i="4"/>
  <c r="DF624" i="4"/>
  <c r="DG624" i="4"/>
  <c r="DH624" i="4"/>
  <c r="DI624" i="4"/>
  <c r="DF625" i="4"/>
  <c r="DG625" i="4"/>
  <c r="DH625" i="4"/>
  <c r="DI625" i="4"/>
  <c r="DF626" i="4"/>
  <c r="DG626" i="4"/>
  <c r="DH626" i="4"/>
  <c r="DI626" i="4"/>
  <c r="DF627" i="4"/>
  <c r="DG627" i="4"/>
  <c r="DH627" i="4"/>
  <c r="DI627" i="4"/>
  <c r="DF628" i="4"/>
  <c r="DG628" i="4"/>
  <c r="DH628" i="4"/>
  <c r="DI628" i="4"/>
  <c r="DF629" i="4"/>
  <c r="DG629" i="4"/>
  <c r="DH629" i="4"/>
  <c r="DI629" i="4"/>
  <c r="DF630" i="4"/>
  <c r="DG630" i="4"/>
  <c r="DH630" i="4"/>
  <c r="DI630" i="4"/>
  <c r="DF631" i="4"/>
  <c r="DG631" i="4"/>
  <c r="DH631" i="4"/>
  <c r="DI631" i="4"/>
  <c r="DF632" i="4"/>
  <c r="DG632" i="4"/>
  <c r="DH632" i="4"/>
  <c r="DI632" i="4"/>
  <c r="DF633" i="4"/>
  <c r="DG633" i="4"/>
  <c r="DH633" i="4"/>
  <c r="DI633" i="4"/>
  <c r="DF634" i="4"/>
  <c r="DG634" i="4"/>
  <c r="DH634" i="4"/>
  <c r="DI634" i="4"/>
  <c r="DF635" i="4"/>
  <c r="DG635" i="4"/>
  <c r="DH635" i="4"/>
  <c r="DI635" i="4"/>
  <c r="DF636" i="4"/>
  <c r="DG636" i="4"/>
  <c r="DH636" i="4"/>
  <c r="DI636" i="4"/>
  <c r="DF637" i="4"/>
  <c r="DG637" i="4"/>
  <c r="DH637" i="4"/>
  <c r="DI637" i="4"/>
  <c r="DF638" i="4"/>
  <c r="DG638" i="4"/>
  <c r="DH638" i="4"/>
  <c r="DI638" i="4"/>
  <c r="DF639" i="4"/>
  <c r="DG639" i="4"/>
  <c r="DH639" i="4"/>
  <c r="DI639" i="4"/>
  <c r="DF640" i="4"/>
  <c r="DG640" i="4"/>
  <c r="DH640" i="4"/>
  <c r="DI640" i="4"/>
  <c r="DF641" i="4"/>
  <c r="DG641" i="4"/>
  <c r="DH641" i="4"/>
  <c r="DI641" i="4"/>
  <c r="DF642" i="4"/>
  <c r="DG642" i="4"/>
  <c r="DH642" i="4"/>
  <c r="DI642" i="4"/>
  <c r="DF643" i="4"/>
  <c r="DG643" i="4"/>
  <c r="DH643" i="4"/>
  <c r="DI643" i="4"/>
  <c r="DF644" i="4"/>
  <c r="DG644" i="4"/>
  <c r="DH644" i="4"/>
  <c r="DI644" i="4"/>
  <c r="DF645" i="4"/>
  <c r="DG645" i="4"/>
  <c r="DH645" i="4"/>
  <c r="DI645" i="4"/>
  <c r="DF646" i="4"/>
  <c r="DG646" i="4"/>
  <c r="DH646" i="4"/>
  <c r="DI646" i="4"/>
  <c r="DF647" i="4"/>
  <c r="DG647" i="4"/>
  <c r="DH647" i="4"/>
  <c r="DI647" i="4"/>
  <c r="DF648" i="4"/>
  <c r="DG648" i="4"/>
  <c r="DH648" i="4"/>
  <c r="DI648" i="4"/>
  <c r="DF649" i="4"/>
  <c r="DG649" i="4"/>
  <c r="DH649" i="4"/>
  <c r="DI649" i="4"/>
  <c r="DF650" i="4"/>
  <c r="DG650" i="4"/>
  <c r="DH650" i="4"/>
  <c r="DI650" i="4"/>
  <c r="DF651" i="4"/>
  <c r="DG651" i="4"/>
  <c r="DH651" i="4"/>
  <c r="DI651" i="4"/>
  <c r="DF652" i="4"/>
  <c r="DG652" i="4"/>
  <c r="DH652" i="4"/>
  <c r="DI652" i="4"/>
  <c r="DF653" i="4"/>
  <c r="DG653" i="4"/>
  <c r="DH653" i="4"/>
  <c r="DI653" i="4"/>
  <c r="DF654" i="4"/>
  <c r="DG654" i="4"/>
  <c r="DH654" i="4"/>
  <c r="DI654" i="4"/>
  <c r="DF655" i="4"/>
  <c r="DG655" i="4"/>
  <c r="DH655" i="4"/>
  <c r="DI655" i="4"/>
  <c r="DF656" i="4"/>
  <c r="DG656" i="4"/>
  <c r="DH656" i="4"/>
  <c r="DI656" i="4"/>
  <c r="DF657" i="4"/>
  <c r="DG657" i="4"/>
  <c r="DH657" i="4"/>
  <c r="DI657" i="4"/>
  <c r="DF658" i="4"/>
  <c r="DG658" i="4"/>
  <c r="DH658" i="4"/>
  <c r="DI658" i="4"/>
  <c r="DF659" i="4"/>
  <c r="DG659" i="4"/>
  <c r="DH659" i="4"/>
  <c r="DI659" i="4"/>
  <c r="DF660" i="4"/>
  <c r="DG660" i="4"/>
  <c r="DH660" i="4"/>
  <c r="DI660" i="4"/>
  <c r="DF661" i="4"/>
  <c r="DG661" i="4"/>
  <c r="DH661" i="4"/>
  <c r="DI661" i="4"/>
  <c r="DF662" i="4"/>
  <c r="DG662" i="4"/>
  <c r="DH662" i="4"/>
  <c r="DI662" i="4"/>
  <c r="DF663" i="4"/>
  <c r="DG663" i="4"/>
  <c r="DH663" i="4"/>
  <c r="DI663" i="4"/>
  <c r="DF664" i="4"/>
  <c r="DG664" i="4"/>
  <c r="DH664" i="4"/>
  <c r="DI664" i="4"/>
  <c r="DF665" i="4"/>
  <c r="DG665" i="4"/>
  <c r="DH665" i="4"/>
  <c r="DI665" i="4"/>
  <c r="DF666" i="4"/>
  <c r="DG666" i="4"/>
  <c r="DH666" i="4"/>
  <c r="DI666" i="4"/>
  <c r="DF667" i="4"/>
  <c r="DG667" i="4"/>
  <c r="DH667" i="4"/>
  <c r="DI667" i="4"/>
  <c r="DF668" i="4"/>
  <c r="DG668" i="4"/>
  <c r="DH668" i="4"/>
  <c r="DI668" i="4"/>
  <c r="DF669" i="4"/>
  <c r="DG669" i="4"/>
  <c r="DH669" i="4"/>
  <c r="DI669" i="4"/>
  <c r="DF670" i="4"/>
  <c r="DG670" i="4"/>
  <c r="DH670" i="4"/>
  <c r="DI670" i="4"/>
  <c r="DF671" i="4"/>
  <c r="DG671" i="4"/>
  <c r="DH671" i="4"/>
  <c r="DI671" i="4"/>
  <c r="DF672" i="4"/>
  <c r="DG672" i="4"/>
  <c r="DH672" i="4"/>
  <c r="DI672" i="4"/>
  <c r="DF673" i="4"/>
  <c r="DG673" i="4"/>
  <c r="DH673" i="4"/>
  <c r="DI673" i="4"/>
  <c r="DF674" i="4"/>
  <c r="DG674" i="4"/>
  <c r="DH674" i="4"/>
  <c r="DI674" i="4"/>
  <c r="DF675" i="4"/>
  <c r="DG675" i="4"/>
  <c r="DH675" i="4"/>
  <c r="DI675" i="4"/>
  <c r="DF676" i="4"/>
  <c r="DG676" i="4"/>
  <c r="DH676" i="4"/>
  <c r="DI676" i="4"/>
  <c r="DF677" i="4"/>
  <c r="DG677" i="4"/>
  <c r="DH677" i="4"/>
  <c r="DI677" i="4"/>
  <c r="DF678" i="4"/>
  <c r="DG678" i="4"/>
  <c r="DH678" i="4"/>
  <c r="DI678" i="4"/>
  <c r="DF679" i="4"/>
  <c r="DG679" i="4"/>
  <c r="DH679" i="4"/>
  <c r="DI679" i="4"/>
  <c r="DF680" i="4"/>
  <c r="DG680" i="4"/>
  <c r="DH680" i="4"/>
  <c r="DI680" i="4"/>
  <c r="DF681" i="4"/>
  <c r="DG681" i="4"/>
  <c r="DH681" i="4"/>
  <c r="DI681" i="4"/>
  <c r="DF682" i="4"/>
  <c r="DG682" i="4"/>
  <c r="DH682" i="4"/>
  <c r="DI682" i="4"/>
  <c r="DF683" i="4"/>
  <c r="DG683" i="4"/>
  <c r="DH683" i="4"/>
  <c r="DI683" i="4"/>
  <c r="DF684" i="4"/>
  <c r="DG684" i="4"/>
  <c r="DH684" i="4"/>
  <c r="DI684" i="4"/>
  <c r="DF685" i="4"/>
  <c r="DG685" i="4"/>
  <c r="DH685" i="4"/>
  <c r="DI685" i="4"/>
  <c r="DF686" i="4"/>
  <c r="DG686" i="4"/>
  <c r="DH686" i="4"/>
  <c r="DI686" i="4"/>
  <c r="DF687" i="4"/>
  <c r="DG687" i="4"/>
  <c r="DH687" i="4"/>
  <c r="DI687" i="4"/>
  <c r="DF688" i="4"/>
  <c r="DG688" i="4"/>
  <c r="DH688" i="4"/>
  <c r="DI688" i="4"/>
  <c r="DF689" i="4"/>
  <c r="DG689" i="4"/>
  <c r="DH689" i="4"/>
  <c r="DI689" i="4"/>
  <c r="DF690" i="4"/>
  <c r="DG690" i="4"/>
  <c r="DH690" i="4"/>
  <c r="DI690" i="4"/>
  <c r="DF691" i="4"/>
  <c r="DG691" i="4"/>
  <c r="DH691" i="4"/>
  <c r="DI691" i="4"/>
  <c r="DF692" i="4"/>
  <c r="DG692" i="4"/>
  <c r="DH692" i="4"/>
  <c r="DI692" i="4"/>
  <c r="DF693" i="4"/>
  <c r="DG693" i="4"/>
  <c r="DH693" i="4"/>
  <c r="DI693" i="4"/>
  <c r="DF694" i="4"/>
  <c r="DG694" i="4"/>
  <c r="DH694" i="4"/>
  <c r="DI694" i="4"/>
  <c r="DF695" i="4"/>
  <c r="DG695" i="4"/>
  <c r="DH695" i="4"/>
  <c r="DI695" i="4"/>
  <c r="DF696" i="4"/>
  <c r="DG696" i="4"/>
  <c r="DH696" i="4"/>
  <c r="DI696" i="4"/>
  <c r="DF697" i="4"/>
  <c r="DG697" i="4"/>
  <c r="DH697" i="4"/>
  <c r="DI697" i="4"/>
  <c r="DF698" i="4"/>
  <c r="DG698" i="4"/>
  <c r="DH698" i="4"/>
  <c r="DI698" i="4"/>
  <c r="DF699" i="4"/>
  <c r="DG699" i="4"/>
  <c r="DH699" i="4"/>
  <c r="DI699" i="4"/>
  <c r="DF700" i="4"/>
  <c r="DG700" i="4"/>
  <c r="DH700" i="4"/>
  <c r="DI700" i="4"/>
  <c r="DF701" i="4"/>
  <c r="DG701" i="4"/>
  <c r="DH701" i="4"/>
  <c r="DI701" i="4"/>
  <c r="DF702" i="4"/>
  <c r="DG702" i="4"/>
  <c r="DH702" i="4"/>
  <c r="DI702" i="4"/>
  <c r="DF703" i="4"/>
  <c r="DG703" i="4"/>
  <c r="DH703" i="4"/>
  <c r="DI703" i="4"/>
  <c r="DF704" i="4"/>
  <c r="DG704" i="4"/>
  <c r="DH704" i="4"/>
  <c r="DI704" i="4"/>
  <c r="DF705" i="4"/>
  <c r="DG705" i="4"/>
  <c r="DH705" i="4"/>
  <c r="DI705" i="4"/>
  <c r="DF706" i="4"/>
  <c r="DG706" i="4"/>
  <c r="DH706" i="4"/>
  <c r="DI706" i="4"/>
  <c r="DF707" i="4"/>
  <c r="DG707" i="4"/>
  <c r="DH707" i="4"/>
  <c r="DI707" i="4"/>
  <c r="DF708" i="4"/>
  <c r="DG708" i="4"/>
  <c r="DH708" i="4"/>
  <c r="DI708" i="4"/>
  <c r="DF709" i="4"/>
  <c r="DG709" i="4"/>
  <c r="DH709" i="4"/>
  <c r="DI709" i="4"/>
  <c r="DF710" i="4"/>
  <c r="DG710" i="4"/>
  <c r="DH710" i="4"/>
  <c r="DI710" i="4"/>
  <c r="DF711" i="4"/>
  <c r="DG711" i="4"/>
  <c r="DH711" i="4"/>
  <c r="DI711" i="4"/>
  <c r="DF712" i="4"/>
  <c r="DG712" i="4"/>
  <c r="DH712" i="4"/>
  <c r="DI712" i="4"/>
  <c r="DF713" i="4"/>
  <c r="DG713" i="4"/>
  <c r="DH713" i="4"/>
  <c r="DI713" i="4"/>
  <c r="DF714" i="4"/>
  <c r="DG714" i="4"/>
  <c r="DH714" i="4"/>
  <c r="DI714" i="4"/>
  <c r="DF715" i="4"/>
  <c r="DG715" i="4"/>
  <c r="DH715" i="4"/>
  <c r="DI715" i="4"/>
  <c r="DF716" i="4"/>
  <c r="DG716" i="4"/>
  <c r="DH716" i="4"/>
  <c r="DI716" i="4"/>
  <c r="DF717" i="4"/>
  <c r="DG717" i="4"/>
  <c r="DH717" i="4"/>
  <c r="DI717" i="4"/>
  <c r="DF718" i="4"/>
  <c r="DG718" i="4"/>
  <c r="DH718" i="4"/>
  <c r="DI718" i="4"/>
  <c r="DF719" i="4"/>
  <c r="DG719" i="4"/>
  <c r="DH719" i="4"/>
  <c r="DI719" i="4"/>
  <c r="DF720" i="4"/>
  <c r="DG720" i="4"/>
  <c r="DH720" i="4"/>
  <c r="DI720" i="4"/>
  <c r="DF721" i="4"/>
  <c r="DG721" i="4"/>
  <c r="DH721" i="4"/>
  <c r="DI721" i="4"/>
  <c r="DF722" i="4"/>
  <c r="DG722" i="4"/>
  <c r="DH722" i="4"/>
  <c r="DI722" i="4"/>
  <c r="DF723" i="4"/>
  <c r="DG723" i="4"/>
  <c r="DH723" i="4"/>
  <c r="DI723" i="4"/>
  <c r="DF724" i="4"/>
  <c r="DG724" i="4"/>
  <c r="DH724" i="4"/>
  <c r="DI724" i="4"/>
  <c r="DF725" i="4"/>
  <c r="DG725" i="4"/>
  <c r="DH725" i="4"/>
  <c r="DI725" i="4"/>
  <c r="DF726" i="4"/>
  <c r="DG726" i="4"/>
  <c r="DH726" i="4"/>
  <c r="DI726" i="4"/>
  <c r="DF727" i="4"/>
  <c r="DG727" i="4"/>
  <c r="DH727" i="4"/>
  <c r="DI727" i="4"/>
  <c r="DF728" i="4"/>
  <c r="DG728" i="4"/>
  <c r="DH728" i="4"/>
  <c r="DI728" i="4"/>
  <c r="DF729" i="4"/>
  <c r="DG729" i="4"/>
  <c r="DH729" i="4"/>
  <c r="DI729" i="4"/>
  <c r="DF730" i="4"/>
  <c r="DG730" i="4"/>
  <c r="DH730" i="4"/>
  <c r="DI730" i="4"/>
  <c r="DF731" i="4"/>
  <c r="DG731" i="4"/>
  <c r="DH731" i="4"/>
  <c r="DI731" i="4"/>
  <c r="DF732" i="4"/>
  <c r="DG732" i="4"/>
  <c r="DH732" i="4"/>
  <c r="DI732" i="4"/>
  <c r="DF733" i="4"/>
  <c r="DG733" i="4"/>
  <c r="DH733" i="4"/>
  <c r="DI733" i="4"/>
  <c r="DF734" i="4"/>
  <c r="DG734" i="4"/>
  <c r="DH734" i="4"/>
  <c r="DI734" i="4"/>
  <c r="DF735" i="4"/>
  <c r="DG735" i="4"/>
  <c r="DH735" i="4"/>
  <c r="DI735" i="4"/>
  <c r="DF736" i="4"/>
  <c r="DG736" i="4"/>
  <c r="DH736" i="4"/>
  <c r="DI736" i="4"/>
  <c r="DF737" i="4"/>
  <c r="DG737" i="4"/>
  <c r="DH737" i="4"/>
  <c r="DI737" i="4"/>
  <c r="DF738" i="4"/>
  <c r="DG738" i="4"/>
  <c r="DH738" i="4"/>
  <c r="DI738" i="4"/>
  <c r="DF739" i="4"/>
  <c r="DG739" i="4"/>
  <c r="DH739" i="4"/>
  <c r="DI739" i="4"/>
  <c r="DF740" i="4"/>
  <c r="DG740" i="4"/>
  <c r="DH740" i="4"/>
  <c r="DI740" i="4"/>
  <c r="DF741" i="4"/>
  <c r="DG741" i="4"/>
  <c r="DH741" i="4"/>
  <c r="DI741" i="4"/>
  <c r="DF742" i="4"/>
  <c r="DG742" i="4"/>
  <c r="DH742" i="4"/>
  <c r="DI742" i="4"/>
  <c r="DF743" i="4"/>
  <c r="DG743" i="4"/>
  <c r="DH743" i="4"/>
  <c r="DI743" i="4"/>
  <c r="DF744" i="4"/>
  <c r="DG744" i="4"/>
  <c r="DH744" i="4"/>
  <c r="DI744" i="4"/>
  <c r="DF745" i="4"/>
  <c r="DG745" i="4"/>
  <c r="DH745" i="4"/>
  <c r="DI745" i="4"/>
  <c r="DF746" i="4"/>
  <c r="DG746" i="4"/>
  <c r="DH746" i="4"/>
  <c r="DI746" i="4"/>
  <c r="DF747" i="4"/>
  <c r="DG747" i="4"/>
  <c r="DH747" i="4"/>
  <c r="DI747" i="4"/>
  <c r="DF748" i="4"/>
  <c r="DG748" i="4"/>
  <c r="DH748" i="4"/>
  <c r="DI748" i="4"/>
  <c r="DF749" i="4"/>
  <c r="DG749" i="4"/>
  <c r="DH749" i="4"/>
  <c r="DI749" i="4"/>
  <c r="DF750" i="4"/>
  <c r="DG750" i="4"/>
  <c r="DH750" i="4"/>
  <c r="DI750" i="4"/>
  <c r="DF751" i="4"/>
  <c r="DG751" i="4"/>
  <c r="DH751" i="4"/>
  <c r="DI751" i="4"/>
  <c r="DF752" i="4"/>
  <c r="DG752" i="4"/>
  <c r="DH752" i="4"/>
  <c r="DI752" i="4"/>
  <c r="DF753" i="4"/>
  <c r="DG753" i="4"/>
  <c r="DH753" i="4"/>
  <c r="DI753" i="4"/>
  <c r="DF754" i="4"/>
  <c r="DG754" i="4"/>
  <c r="DH754" i="4"/>
  <c r="DI754" i="4"/>
  <c r="DF755" i="4"/>
  <c r="DG755" i="4"/>
  <c r="DH755" i="4"/>
  <c r="DI755" i="4"/>
  <c r="DF756" i="4"/>
  <c r="DG756" i="4"/>
  <c r="DH756" i="4"/>
  <c r="DI756" i="4"/>
  <c r="DF757" i="4"/>
  <c r="DG757" i="4"/>
  <c r="DH757" i="4"/>
  <c r="DI757" i="4"/>
  <c r="DF758" i="4"/>
  <c r="DG758" i="4"/>
  <c r="DH758" i="4"/>
  <c r="DI758" i="4"/>
  <c r="DF759" i="4"/>
  <c r="DG759" i="4"/>
  <c r="DH759" i="4"/>
  <c r="DI759" i="4"/>
  <c r="DF760" i="4"/>
  <c r="DG760" i="4"/>
  <c r="DH760" i="4"/>
  <c r="DI760" i="4"/>
  <c r="DF761" i="4"/>
  <c r="DG761" i="4"/>
  <c r="DH761" i="4"/>
  <c r="DI761" i="4"/>
  <c r="DF762" i="4"/>
  <c r="DG762" i="4"/>
  <c r="DH762" i="4"/>
  <c r="DI762" i="4"/>
  <c r="DF763" i="4"/>
  <c r="DG763" i="4"/>
  <c r="DH763" i="4"/>
  <c r="DI763" i="4"/>
  <c r="DF764" i="4"/>
  <c r="DG764" i="4"/>
  <c r="DH764" i="4"/>
  <c r="DI764" i="4"/>
  <c r="DF765" i="4"/>
  <c r="DG765" i="4"/>
  <c r="DH765" i="4"/>
  <c r="DI765" i="4"/>
  <c r="DF766" i="4"/>
  <c r="DG766" i="4"/>
  <c r="DH766" i="4"/>
  <c r="DI766" i="4"/>
  <c r="DF767" i="4"/>
  <c r="DG767" i="4"/>
  <c r="DH767" i="4"/>
  <c r="DI767" i="4"/>
  <c r="DF768" i="4"/>
  <c r="DG768" i="4"/>
  <c r="DH768" i="4"/>
  <c r="DI768" i="4"/>
  <c r="DF769" i="4"/>
  <c r="DG769" i="4"/>
  <c r="DH769" i="4"/>
  <c r="DI769" i="4"/>
  <c r="DF770" i="4"/>
  <c r="DG770" i="4"/>
  <c r="DH770" i="4"/>
  <c r="DI770" i="4"/>
  <c r="DF771" i="4"/>
  <c r="DG771" i="4"/>
  <c r="DH771" i="4"/>
  <c r="DI771" i="4"/>
  <c r="DF772" i="4"/>
  <c r="DG772" i="4"/>
  <c r="DH772" i="4"/>
  <c r="DI772" i="4"/>
  <c r="DF773" i="4"/>
  <c r="DG773" i="4"/>
  <c r="DH773" i="4"/>
  <c r="DI773" i="4"/>
  <c r="DF774" i="4"/>
  <c r="DG774" i="4"/>
  <c r="DH774" i="4"/>
  <c r="DI774" i="4"/>
  <c r="DF775" i="4"/>
  <c r="DG775" i="4"/>
  <c r="DH775" i="4"/>
  <c r="DI775" i="4"/>
  <c r="DF776" i="4"/>
  <c r="DG776" i="4"/>
  <c r="DH776" i="4"/>
  <c r="DI776" i="4"/>
  <c r="DF777" i="4"/>
  <c r="DG777" i="4"/>
  <c r="DH777" i="4"/>
  <c r="DI777" i="4"/>
  <c r="DF778" i="4"/>
  <c r="DG778" i="4"/>
  <c r="DH778" i="4"/>
  <c r="DI778" i="4"/>
  <c r="DF779" i="4"/>
  <c r="DG779" i="4"/>
  <c r="DH779" i="4"/>
  <c r="DI779" i="4"/>
  <c r="DF780" i="4"/>
  <c r="DG780" i="4"/>
  <c r="DH780" i="4"/>
  <c r="DI780" i="4"/>
  <c r="DF781" i="4"/>
  <c r="DG781" i="4"/>
  <c r="DH781" i="4"/>
  <c r="DI781" i="4"/>
  <c r="DF782" i="4"/>
  <c r="DG782" i="4"/>
  <c r="DH782" i="4"/>
  <c r="DI782" i="4"/>
  <c r="DF783" i="4"/>
  <c r="DG783" i="4"/>
  <c r="DH783" i="4"/>
  <c r="DI783" i="4"/>
  <c r="DF784" i="4"/>
  <c r="DG784" i="4"/>
  <c r="DH784" i="4"/>
  <c r="DI784" i="4"/>
  <c r="DF785" i="4"/>
  <c r="DG785" i="4"/>
  <c r="DH785" i="4"/>
  <c r="DI785" i="4"/>
  <c r="DF786" i="4"/>
  <c r="DG786" i="4"/>
  <c r="DH786" i="4"/>
  <c r="DI786" i="4"/>
  <c r="DF787" i="4"/>
  <c r="DG787" i="4"/>
  <c r="DH787" i="4"/>
  <c r="DI787" i="4"/>
  <c r="DF788" i="4"/>
  <c r="DG788" i="4"/>
  <c r="DH788" i="4"/>
  <c r="DI788" i="4"/>
  <c r="DF789" i="4"/>
  <c r="DG789" i="4"/>
  <c r="DH789" i="4"/>
  <c r="DI789" i="4"/>
  <c r="DF790" i="4"/>
  <c r="DG790" i="4"/>
  <c r="DH790" i="4"/>
  <c r="DI790" i="4"/>
  <c r="DF791" i="4"/>
  <c r="DG791" i="4"/>
  <c r="DH791" i="4"/>
  <c r="DI791" i="4"/>
  <c r="DF792" i="4"/>
  <c r="DG792" i="4"/>
  <c r="DH792" i="4"/>
  <c r="DI792" i="4"/>
  <c r="DF793" i="4"/>
  <c r="DG793" i="4"/>
  <c r="DH793" i="4"/>
  <c r="DI793" i="4"/>
  <c r="DF794" i="4"/>
  <c r="DG794" i="4"/>
  <c r="DH794" i="4"/>
  <c r="DI794" i="4"/>
  <c r="DF795" i="4"/>
  <c r="DG795" i="4"/>
  <c r="DH795" i="4"/>
  <c r="DI795" i="4"/>
  <c r="DF796" i="4"/>
  <c r="DG796" i="4"/>
  <c r="DH796" i="4"/>
  <c r="DI796" i="4"/>
  <c r="DF797" i="4"/>
  <c r="DG797" i="4"/>
  <c r="DH797" i="4"/>
  <c r="DI797" i="4"/>
  <c r="DF798" i="4"/>
  <c r="DG798" i="4"/>
  <c r="DH798" i="4"/>
  <c r="DI798" i="4"/>
  <c r="DF799" i="4"/>
  <c r="DG799" i="4"/>
  <c r="DH799" i="4"/>
  <c r="DI799" i="4"/>
  <c r="DF800" i="4"/>
  <c r="DG800" i="4"/>
  <c r="DH800" i="4"/>
  <c r="DI800" i="4"/>
  <c r="DF801" i="4"/>
  <c r="DG801" i="4"/>
  <c r="DH801" i="4"/>
  <c r="DI801" i="4"/>
  <c r="DF802" i="4"/>
  <c r="DG802" i="4"/>
  <c r="DH802" i="4"/>
  <c r="DI802" i="4"/>
  <c r="DF803" i="4"/>
  <c r="DG803" i="4"/>
  <c r="DH803" i="4"/>
  <c r="DI803" i="4"/>
  <c r="DF804" i="4"/>
  <c r="DG804" i="4"/>
  <c r="DH804" i="4"/>
  <c r="DI804" i="4"/>
  <c r="DF805" i="4"/>
  <c r="DG805" i="4"/>
  <c r="DH805" i="4"/>
  <c r="DI805" i="4"/>
  <c r="DF806" i="4"/>
  <c r="DG806" i="4"/>
  <c r="DH806" i="4"/>
  <c r="DI806" i="4"/>
  <c r="DF807" i="4"/>
  <c r="DG807" i="4"/>
  <c r="DH807" i="4"/>
  <c r="DI807" i="4"/>
  <c r="DF808" i="4"/>
  <c r="DG808" i="4"/>
  <c r="DH808" i="4"/>
  <c r="DI808" i="4"/>
  <c r="DF809" i="4"/>
  <c r="DG809" i="4"/>
  <c r="DH809" i="4"/>
  <c r="DI809" i="4"/>
  <c r="DF810" i="4"/>
  <c r="DG810" i="4"/>
  <c r="DH810" i="4"/>
  <c r="DI810" i="4"/>
  <c r="DF811" i="4"/>
  <c r="DG811" i="4"/>
  <c r="DH811" i="4"/>
  <c r="DI811" i="4"/>
  <c r="DF812" i="4"/>
  <c r="DG812" i="4"/>
  <c r="DH812" i="4"/>
  <c r="DI812" i="4"/>
  <c r="DF813" i="4"/>
  <c r="DG813" i="4"/>
  <c r="DH813" i="4"/>
  <c r="DI813" i="4"/>
  <c r="DF814" i="4"/>
  <c r="DG814" i="4"/>
  <c r="DH814" i="4"/>
  <c r="DI814" i="4"/>
  <c r="DF815" i="4"/>
  <c r="DG815" i="4"/>
  <c r="DH815" i="4"/>
  <c r="DI815" i="4"/>
  <c r="DF816" i="4"/>
  <c r="DG816" i="4"/>
  <c r="DH816" i="4"/>
  <c r="DI816" i="4"/>
  <c r="DF817" i="4"/>
  <c r="DG817" i="4"/>
  <c r="DH817" i="4"/>
  <c r="DI817" i="4"/>
  <c r="DF818" i="4"/>
  <c r="DG818" i="4"/>
  <c r="DH818" i="4"/>
  <c r="DI818" i="4"/>
  <c r="DF819" i="4"/>
  <c r="DG819" i="4"/>
  <c r="DH819" i="4"/>
  <c r="DI819" i="4"/>
  <c r="DF820" i="4"/>
  <c r="DG820" i="4"/>
  <c r="DH820" i="4"/>
  <c r="DI820" i="4"/>
  <c r="DF821" i="4"/>
  <c r="DG821" i="4"/>
  <c r="DH821" i="4"/>
  <c r="DI821" i="4"/>
  <c r="DF822" i="4"/>
  <c r="DG822" i="4"/>
  <c r="DH822" i="4"/>
  <c r="DI822" i="4"/>
  <c r="DF823" i="4"/>
  <c r="DG823" i="4"/>
  <c r="DH823" i="4"/>
  <c r="DI823" i="4"/>
  <c r="DP603" i="4"/>
  <c r="DQ603" i="4"/>
  <c r="DP604" i="4"/>
  <c r="DQ604" i="4"/>
  <c r="DP605" i="4"/>
  <c r="DQ605" i="4"/>
  <c r="DP606" i="4"/>
  <c r="DQ606" i="4"/>
  <c r="DP607" i="4"/>
  <c r="DQ607" i="4"/>
  <c r="DP608" i="4"/>
  <c r="DQ608" i="4"/>
  <c r="DP609" i="4"/>
  <c r="DQ609" i="4"/>
  <c r="DP610" i="4"/>
  <c r="DQ610" i="4"/>
  <c r="DP611" i="4"/>
  <c r="DQ611" i="4"/>
  <c r="DP612" i="4"/>
  <c r="DQ612" i="4"/>
  <c r="DP613" i="4"/>
  <c r="DQ613" i="4"/>
  <c r="DP614" i="4"/>
  <c r="DQ614" i="4"/>
  <c r="DP615" i="4"/>
  <c r="DQ615" i="4"/>
  <c r="DP616" i="4"/>
  <c r="DQ616" i="4"/>
  <c r="DP617" i="4"/>
  <c r="DQ617" i="4"/>
  <c r="DP618" i="4"/>
  <c r="DQ618" i="4"/>
  <c r="DP619" i="4"/>
  <c r="DQ619" i="4"/>
  <c r="DP620" i="4"/>
  <c r="DQ620" i="4"/>
  <c r="DP621" i="4"/>
  <c r="DQ621" i="4"/>
  <c r="DP622" i="4"/>
  <c r="DQ622" i="4"/>
  <c r="DP623" i="4"/>
  <c r="DQ623" i="4"/>
  <c r="DP624" i="4"/>
  <c r="DQ624" i="4"/>
  <c r="DP625" i="4"/>
  <c r="DQ625" i="4"/>
  <c r="DP626" i="4"/>
  <c r="DQ626" i="4"/>
  <c r="DP627" i="4"/>
  <c r="DQ627" i="4"/>
  <c r="DP628" i="4"/>
  <c r="DQ628" i="4"/>
  <c r="DP629" i="4"/>
  <c r="DQ629" i="4"/>
  <c r="DP630" i="4"/>
  <c r="DQ630" i="4"/>
  <c r="DP631" i="4"/>
  <c r="DQ631" i="4"/>
  <c r="DP632" i="4"/>
  <c r="DQ632" i="4"/>
  <c r="DP633" i="4"/>
  <c r="DQ633" i="4"/>
  <c r="DP634" i="4"/>
  <c r="DQ634" i="4"/>
  <c r="DP635" i="4"/>
  <c r="DQ635" i="4"/>
  <c r="DP636" i="4"/>
  <c r="DQ636" i="4"/>
  <c r="DP637" i="4"/>
  <c r="DQ637" i="4"/>
  <c r="DP638" i="4"/>
  <c r="DQ638" i="4"/>
  <c r="DP639" i="4"/>
  <c r="DQ639" i="4"/>
  <c r="DP640" i="4"/>
  <c r="DQ640" i="4"/>
  <c r="DP641" i="4"/>
  <c r="DQ641" i="4"/>
  <c r="DP642" i="4"/>
  <c r="DQ642" i="4"/>
  <c r="DP643" i="4"/>
  <c r="DQ643" i="4"/>
  <c r="DP644" i="4"/>
  <c r="DQ644" i="4"/>
  <c r="DP645" i="4"/>
  <c r="DQ645" i="4"/>
  <c r="DP646" i="4"/>
  <c r="DQ646" i="4"/>
  <c r="DP647" i="4"/>
  <c r="DQ647" i="4"/>
  <c r="DP648" i="4"/>
  <c r="DQ648" i="4"/>
  <c r="DP649" i="4"/>
  <c r="DQ649" i="4"/>
  <c r="DP650" i="4"/>
  <c r="DQ650" i="4"/>
  <c r="DP651" i="4"/>
  <c r="DQ651" i="4"/>
  <c r="DP652" i="4"/>
  <c r="DQ652" i="4"/>
  <c r="DP653" i="4"/>
  <c r="DQ653" i="4"/>
  <c r="DP654" i="4"/>
  <c r="DQ654" i="4"/>
  <c r="DP655" i="4"/>
  <c r="DQ655" i="4"/>
  <c r="DP656" i="4"/>
  <c r="DQ656" i="4"/>
  <c r="DP657" i="4"/>
  <c r="DQ657" i="4"/>
  <c r="DP658" i="4"/>
  <c r="DQ658" i="4"/>
  <c r="DP659" i="4"/>
  <c r="DQ659" i="4"/>
  <c r="DP660" i="4"/>
  <c r="DQ660" i="4"/>
  <c r="DP661" i="4"/>
  <c r="DQ661" i="4"/>
  <c r="DP662" i="4"/>
  <c r="DQ662" i="4"/>
  <c r="DP663" i="4"/>
  <c r="DQ663" i="4"/>
  <c r="DP664" i="4"/>
  <c r="DQ664" i="4"/>
  <c r="DP665" i="4"/>
  <c r="DQ665" i="4"/>
  <c r="DP666" i="4"/>
  <c r="DQ666" i="4"/>
  <c r="DP667" i="4"/>
  <c r="DQ667" i="4"/>
  <c r="DP668" i="4"/>
  <c r="DQ668" i="4"/>
  <c r="DP669" i="4"/>
  <c r="DQ669" i="4"/>
  <c r="DP670" i="4"/>
  <c r="DQ670" i="4"/>
  <c r="DP671" i="4"/>
  <c r="DQ671" i="4"/>
  <c r="DP672" i="4"/>
  <c r="DQ672" i="4"/>
  <c r="DP673" i="4"/>
  <c r="DQ673" i="4"/>
  <c r="DP674" i="4"/>
  <c r="DQ674" i="4"/>
  <c r="DP675" i="4"/>
  <c r="DQ675" i="4"/>
  <c r="DP676" i="4"/>
  <c r="DQ676" i="4"/>
  <c r="DP677" i="4"/>
  <c r="DQ677" i="4"/>
  <c r="DP678" i="4"/>
  <c r="DQ678" i="4"/>
  <c r="DP679" i="4"/>
  <c r="DQ679" i="4"/>
  <c r="DP680" i="4"/>
  <c r="DQ680" i="4"/>
  <c r="DP681" i="4"/>
  <c r="DQ681" i="4"/>
  <c r="DP682" i="4"/>
  <c r="DQ682" i="4"/>
  <c r="DP683" i="4"/>
  <c r="DQ683" i="4"/>
  <c r="DP684" i="4"/>
  <c r="DQ684" i="4"/>
  <c r="DP685" i="4"/>
  <c r="DQ685" i="4"/>
  <c r="DP686" i="4"/>
  <c r="DQ686" i="4"/>
  <c r="DP687" i="4"/>
  <c r="DQ687" i="4"/>
  <c r="DP688" i="4"/>
  <c r="DQ688" i="4"/>
  <c r="DP689" i="4"/>
  <c r="DQ689" i="4"/>
  <c r="DP690" i="4"/>
  <c r="DQ690" i="4"/>
  <c r="DP691" i="4"/>
  <c r="DQ691" i="4"/>
  <c r="DP692" i="4"/>
  <c r="DQ692" i="4"/>
  <c r="DP693" i="4"/>
  <c r="DQ693" i="4"/>
  <c r="DP694" i="4"/>
  <c r="DQ694" i="4"/>
  <c r="DP695" i="4"/>
  <c r="DQ695" i="4"/>
  <c r="DP696" i="4"/>
  <c r="DQ696" i="4"/>
  <c r="DP697" i="4"/>
  <c r="DQ697" i="4"/>
  <c r="DP698" i="4"/>
  <c r="DQ698" i="4"/>
  <c r="DP699" i="4"/>
  <c r="DQ699" i="4"/>
  <c r="DP700" i="4"/>
  <c r="DQ700" i="4"/>
  <c r="DP701" i="4"/>
  <c r="DQ701" i="4"/>
  <c r="DP702" i="4"/>
  <c r="DQ702" i="4"/>
  <c r="DP703" i="4"/>
  <c r="DQ703" i="4"/>
  <c r="DP704" i="4"/>
  <c r="DQ704" i="4"/>
  <c r="DP705" i="4"/>
  <c r="DQ705" i="4"/>
  <c r="DP706" i="4"/>
  <c r="DQ706" i="4"/>
  <c r="DP707" i="4"/>
  <c r="DQ707" i="4"/>
  <c r="DP708" i="4"/>
  <c r="DQ708" i="4"/>
  <c r="DP709" i="4"/>
  <c r="DQ709" i="4"/>
  <c r="DP710" i="4"/>
  <c r="DQ710" i="4"/>
  <c r="DP711" i="4"/>
  <c r="DQ711" i="4"/>
  <c r="DP712" i="4"/>
  <c r="DQ712" i="4"/>
  <c r="DP713" i="4"/>
  <c r="DQ713" i="4"/>
  <c r="DP714" i="4"/>
  <c r="DQ714" i="4"/>
  <c r="DP715" i="4"/>
  <c r="DQ715" i="4"/>
  <c r="DP716" i="4"/>
  <c r="DQ716" i="4"/>
  <c r="DP717" i="4"/>
  <c r="DQ717" i="4"/>
  <c r="DP718" i="4"/>
  <c r="DQ718" i="4"/>
  <c r="DP719" i="4"/>
  <c r="DQ719" i="4"/>
  <c r="DP720" i="4"/>
  <c r="DQ720" i="4"/>
  <c r="DP721" i="4"/>
  <c r="DQ721" i="4"/>
  <c r="DP722" i="4"/>
  <c r="DQ722" i="4"/>
  <c r="DP723" i="4"/>
  <c r="DQ723" i="4"/>
  <c r="DP724" i="4"/>
  <c r="DQ724" i="4"/>
  <c r="DP725" i="4"/>
  <c r="DQ725" i="4"/>
  <c r="DP726" i="4"/>
  <c r="DQ726" i="4"/>
  <c r="DP727" i="4"/>
  <c r="DQ727" i="4"/>
  <c r="DP728" i="4"/>
  <c r="DQ728" i="4"/>
  <c r="DP729" i="4"/>
  <c r="DQ729" i="4"/>
  <c r="DP730" i="4"/>
  <c r="DQ730" i="4"/>
  <c r="DP731" i="4"/>
  <c r="DQ731" i="4"/>
  <c r="DP732" i="4"/>
  <c r="DQ732" i="4"/>
  <c r="DP733" i="4"/>
  <c r="DQ733" i="4"/>
  <c r="DP734" i="4"/>
  <c r="DQ734" i="4"/>
  <c r="DP735" i="4"/>
  <c r="DQ735" i="4"/>
  <c r="DP736" i="4"/>
  <c r="DQ736" i="4"/>
  <c r="DP737" i="4"/>
  <c r="DQ737" i="4"/>
  <c r="DP738" i="4"/>
  <c r="DQ738" i="4"/>
  <c r="DP739" i="4"/>
  <c r="DQ739" i="4"/>
  <c r="DP740" i="4"/>
  <c r="DQ740" i="4"/>
  <c r="DP741" i="4"/>
  <c r="DQ741" i="4"/>
  <c r="DP742" i="4"/>
  <c r="DQ742" i="4"/>
  <c r="DP743" i="4"/>
  <c r="DQ743" i="4"/>
  <c r="DP744" i="4"/>
  <c r="DQ744" i="4"/>
  <c r="DP745" i="4"/>
  <c r="DQ745" i="4"/>
  <c r="DP746" i="4"/>
  <c r="DQ746" i="4"/>
  <c r="DP747" i="4"/>
  <c r="DQ747" i="4"/>
  <c r="DP748" i="4"/>
  <c r="DQ748" i="4"/>
  <c r="DP749" i="4"/>
  <c r="DQ749" i="4"/>
  <c r="DP750" i="4"/>
  <c r="DQ750" i="4"/>
  <c r="DP751" i="4"/>
  <c r="DQ751" i="4"/>
  <c r="DP752" i="4"/>
  <c r="DQ752" i="4"/>
  <c r="DP753" i="4"/>
  <c r="DQ753" i="4"/>
  <c r="DP754" i="4"/>
  <c r="DQ754" i="4"/>
  <c r="DP755" i="4"/>
  <c r="DQ755" i="4"/>
  <c r="DP756" i="4"/>
  <c r="DQ756" i="4"/>
  <c r="DP757" i="4"/>
  <c r="DQ757" i="4"/>
  <c r="DP758" i="4"/>
  <c r="DQ758" i="4"/>
  <c r="DP759" i="4"/>
  <c r="DQ759" i="4"/>
  <c r="DP760" i="4"/>
  <c r="DQ760" i="4"/>
  <c r="DP761" i="4"/>
  <c r="DQ761" i="4"/>
  <c r="DP762" i="4"/>
  <c r="DQ762" i="4"/>
  <c r="DP763" i="4"/>
  <c r="DQ763" i="4"/>
  <c r="DP764" i="4"/>
  <c r="DQ764" i="4"/>
  <c r="DP765" i="4"/>
  <c r="DQ765" i="4"/>
  <c r="DP766" i="4"/>
  <c r="DQ766" i="4"/>
  <c r="DP767" i="4"/>
  <c r="DQ767" i="4"/>
  <c r="DP768" i="4"/>
  <c r="DQ768" i="4"/>
  <c r="DP769" i="4"/>
  <c r="DQ769" i="4"/>
  <c r="DP770" i="4"/>
  <c r="DQ770" i="4"/>
  <c r="DP771" i="4"/>
  <c r="DQ771" i="4"/>
  <c r="DP772" i="4"/>
  <c r="DQ772" i="4"/>
  <c r="DP773" i="4"/>
  <c r="DQ773" i="4"/>
  <c r="DP774" i="4"/>
  <c r="DQ774" i="4"/>
  <c r="DP775" i="4"/>
  <c r="DQ775" i="4"/>
  <c r="DP776" i="4"/>
  <c r="DQ776" i="4"/>
  <c r="DP777" i="4"/>
  <c r="DQ777" i="4"/>
  <c r="DP778" i="4"/>
  <c r="DQ778" i="4"/>
  <c r="DP779" i="4"/>
  <c r="DQ779" i="4"/>
  <c r="DP780" i="4"/>
  <c r="DQ780" i="4"/>
  <c r="DP781" i="4"/>
  <c r="DQ781" i="4"/>
  <c r="DP782" i="4"/>
  <c r="DQ782" i="4"/>
  <c r="DP783" i="4"/>
  <c r="DQ783" i="4"/>
  <c r="DP784" i="4"/>
  <c r="DQ784" i="4"/>
  <c r="DP785" i="4"/>
  <c r="DQ785" i="4"/>
  <c r="DP786" i="4"/>
  <c r="DQ786" i="4"/>
  <c r="DP787" i="4"/>
  <c r="DQ787" i="4"/>
  <c r="DP788" i="4"/>
  <c r="DQ788" i="4"/>
  <c r="DP789" i="4"/>
  <c r="DQ789" i="4"/>
  <c r="DP790" i="4"/>
  <c r="DQ790" i="4"/>
  <c r="DP791" i="4"/>
  <c r="DQ791" i="4"/>
  <c r="DP792" i="4"/>
  <c r="DQ792" i="4"/>
  <c r="DP793" i="4"/>
  <c r="DQ793" i="4"/>
  <c r="DP794" i="4"/>
  <c r="DQ794" i="4"/>
  <c r="DP795" i="4"/>
  <c r="DQ795" i="4"/>
  <c r="DP796" i="4"/>
  <c r="DQ796" i="4"/>
  <c r="DP797" i="4"/>
  <c r="DQ797" i="4"/>
  <c r="DP798" i="4"/>
  <c r="DQ798" i="4"/>
  <c r="DP799" i="4"/>
  <c r="DQ799" i="4"/>
  <c r="DP800" i="4"/>
  <c r="DQ800" i="4"/>
  <c r="DP801" i="4"/>
  <c r="DQ801" i="4"/>
  <c r="DP802" i="4"/>
  <c r="DQ802" i="4"/>
  <c r="DP803" i="4"/>
  <c r="DQ803" i="4"/>
  <c r="DP804" i="4"/>
  <c r="DQ804" i="4"/>
  <c r="DP805" i="4"/>
  <c r="DQ805" i="4"/>
  <c r="DP806" i="4"/>
  <c r="DQ806" i="4"/>
  <c r="DP807" i="4"/>
  <c r="DQ807" i="4"/>
  <c r="DP808" i="4"/>
  <c r="DQ808" i="4"/>
  <c r="DP809" i="4"/>
  <c r="DQ809" i="4"/>
  <c r="DP810" i="4"/>
  <c r="DQ810" i="4"/>
  <c r="DP811" i="4"/>
  <c r="DQ811" i="4"/>
  <c r="DP812" i="4"/>
  <c r="DQ812" i="4"/>
  <c r="DP813" i="4"/>
  <c r="DQ813" i="4"/>
  <c r="DP814" i="4"/>
  <c r="DQ814" i="4"/>
  <c r="DP815" i="4"/>
  <c r="DQ815" i="4"/>
  <c r="DP816" i="4"/>
  <c r="DQ816" i="4"/>
  <c r="DP817" i="4"/>
  <c r="DQ817" i="4"/>
  <c r="DP818" i="4"/>
  <c r="DQ818" i="4"/>
  <c r="DP819" i="4"/>
  <c r="DQ819" i="4"/>
  <c r="DP820" i="4"/>
  <c r="DQ820" i="4"/>
  <c r="DP821" i="4"/>
  <c r="DQ821" i="4"/>
  <c r="DP822" i="4"/>
  <c r="DQ822" i="4"/>
  <c r="DP823" i="4"/>
  <c r="DQ823" i="4"/>
  <c r="DF824" i="4"/>
  <c r="DG824" i="4"/>
  <c r="DF825" i="4"/>
  <c r="DG825" i="4"/>
  <c r="DF826" i="4"/>
  <c r="DG826" i="4"/>
  <c r="DF827" i="4"/>
  <c r="DG827" i="4"/>
  <c r="DF828" i="4"/>
  <c r="DG828" i="4"/>
  <c r="DF829" i="4"/>
  <c r="DG829" i="4"/>
  <c r="DF830" i="4"/>
  <c r="DG830" i="4"/>
  <c r="DF831" i="4"/>
  <c r="DG831" i="4"/>
  <c r="DF832" i="4"/>
  <c r="DG832" i="4"/>
  <c r="DF833" i="4"/>
  <c r="DG833" i="4"/>
  <c r="DF834" i="4"/>
  <c r="DG834" i="4"/>
  <c r="DF835" i="4"/>
  <c r="DG835" i="4"/>
  <c r="DF836" i="4"/>
  <c r="DG836" i="4"/>
  <c r="DF837" i="4"/>
  <c r="DG837" i="4"/>
  <c r="DF838" i="4"/>
  <c r="DG838" i="4"/>
  <c r="DF839" i="4"/>
  <c r="DG839" i="4"/>
  <c r="DF840" i="4"/>
  <c r="DG840" i="4"/>
  <c r="DF841" i="4"/>
  <c r="DG841" i="4"/>
  <c r="DF842" i="4"/>
  <c r="DG842" i="4"/>
  <c r="DF843" i="4"/>
  <c r="DG843" i="4"/>
  <c r="DF844" i="4"/>
  <c r="DG844" i="4"/>
  <c r="DF845" i="4"/>
  <c r="DG845" i="4"/>
  <c r="DF846" i="4"/>
  <c r="DG846" i="4"/>
  <c r="DF847" i="4"/>
  <c r="DG847" i="4"/>
  <c r="DF848" i="4"/>
  <c r="DG848" i="4"/>
  <c r="DF849" i="4"/>
  <c r="DG849" i="4"/>
  <c r="DF850" i="4"/>
  <c r="DG850" i="4"/>
  <c r="DF851" i="4"/>
  <c r="DG851" i="4"/>
  <c r="DF852" i="4"/>
  <c r="DG852" i="4"/>
  <c r="DF853" i="4"/>
  <c r="DG853" i="4"/>
  <c r="DF854" i="4"/>
  <c r="DG854" i="4"/>
  <c r="DF855" i="4"/>
  <c r="DG855" i="4"/>
  <c r="DF856" i="4"/>
  <c r="DG856" i="4"/>
  <c r="DF857" i="4"/>
  <c r="DG857" i="4"/>
  <c r="DF858" i="4"/>
  <c r="DG858" i="4"/>
  <c r="DH858" i="4"/>
  <c r="DI858" i="4"/>
  <c r="DF859" i="4"/>
  <c r="DG859" i="4"/>
  <c r="DH859" i="4"/>
  <c r="DI859" i="4"/>
  <c r="DH839" i="4"/>
  <c r="DI839" i="4"/>
  <c r="DH840" i="4"/>
  <c r="DI840" i="4"/>
  <c r="DH841" i="4"/>
  <c r="DI841" i="4"/>
  <c r="DH842" i="4"/>
  <c r="DI842" i="4"/>
  <c r="DH843" i="4"/>
  <c r="DI843" i="4"/>
  <c r="DH844" i="4"/>
  <c r="DI844" i="4"/>
  <c r="DH845" i="4"/>
  <c r="DI845" i="4"/>
  <c r="DH846" i="4"/>
  <c r="DI846" i="4"/>
  <c r="DH847" i="4"/>
  <c r="DI847" i="4"/>
  <c r="DH848" i="4"/>
  <c r="DI848" i="4"/>
  <c r="DH849" i="4"/>
  <c r="DI849" i="4"/>
  <c r="DH850" i="4"/>
  <c r="DI850" i="4"/>
  <c r="DH851" i="4"/>
  <c r="DI851" i="4"/>
  <c r="DH852" i="4"/>
  <c r="DI852" i="4"/>
  <c r="DH853" i="4"/>
  <c r="DI853" i="4"/>
  <c r="DH854" i="4"/>
  <c r="DI854" i="4"/>
  <c r="DH855" i="4"/>
  <c r="DI855" i="4"/>
  <c r="DH856" i="4"/>
  <c r="DI856" i="4"/>
  <c r="DH857" i="4"/>
  <c r="DI857" i="4"/>
  <c r="DH825" i="4"/>
  <c r="DI825" i="4"/>
  <c r="DH826" i="4"/>
  <c r="DI826" i="4"/>
  <c r="DH827" i="4"/>
  <c r="DI827" i="4"/>
  <c r="DH828" i="4"/>
  <c r="DI828" i="4"/>
  <c r="DH829" i="4"/>
  <c r="DI829" i="4"/>
  <c r="DH830" i="4"/>
  <c r="DI830" i="4"/>
  <c r="DH831" i="4"/>
  <c r="DI831" i="4"/>
  <c r="DH832" i="4"/>
  <c r="DI832" i="4"/>
  <c r="DH833" i="4"/>
  <c r="DI833" i="4"/>
  <c r="DH834" i="4"/>
  <c r="DI834" i="4"/>
  <c r="DH835" i="4"/>
  <c r="DI835" i="4"/>
  <c r="DH836" i="4"/>
  <c r="DI836" i="4"/>
  <c r="DH837" i="4"/>
  <c r="DI837" i="4"/>
  <c r="DH838" i="4"/>
  <c r="DI838" i="4"/>
  <c r="DH824" i="4"/>
  <c r="DI824" i="4"/>
  <c r="DF860" i="4"/>
  <c r="DG860" i="4"/>
  <c r="DF861" i="4"/>
  <c r="DG861" i="4"/>
  <c r="DF862" i="4"/>
  <c r="DG862" i="4"/>
  <c r="DF863" i="4"/>
  <c r="DG863" i="4"/>
  <c r="DF864" i="4"/>
  <c r="DG864" i="4"/>
  <c r="DF865" i="4"/>
  <c r="DG865" i="4"/>
  <c r="DF866" i="4"/>
  <c r="DG866" i="4"/>
  <c r="DF867" i="4"/>
  <c r="DG867" i="4"/>
  <c r="DF868" i="4"/>
  <c r="DG868" i="4"/>
  <c r="DF869" i="4"/>
  <c r="DG869" i="4"/>
  <c r="DF870" i="4"/>
  <c r="DG870" i="4"/>
  <c r="DF871" i="4"/>
  <c r="DG871" i="4"/>
  <c r="DF872" i="4"/>
  <c r="DG872" i="4"/>
  <c r="DF873" i="4"/>
  <c r="DG873" i="4"/>
  <c r="DF874" i="4"/>
  <c r="DG874" i="4"/>
  <c r="DF875" i="4"/>
  <c r="DG875" i="4"/>
  <c r="DF876" i="4"/>
  <c r="DG876" i="4"/>
  <c r="DF877" i="4"/>
  <c r="DG877" i="4"/>
  <c r="DF878" i="4"/>
  <c r="DG878" i="4"/>
  <c r="DF879" i="4"/>
  <c r="DG879" i="4"/>
  <c r="DF880" i="4"/>
  <c r="DG880" i="4"/>
  <c r="DF881" i="4"/>
  <c r="DG881" i="4"/>
  <c r="DF882" i="4"/>
  <c r="DG882" i="4"/>
  <c r="DF883" i="4"/>
  <c r="DG883" i="4"/>
  <c r="DF884" i="4"/>
  <c r="DG884" i="4"/>
  <c r="DF885" i="4"/>
  <c r="DG885" i="4"/>
  <c r="DF886" i="4"/>
  <c r="DG886" i="4"/>
  <c r="DF887" i="4"/>
  <c r="DG887" i="4"/>
  <c r="DF888" i="4"/>
  <c r="DG888" i="4"/>
  <c r="DF889" i="4"/>
  <c r="DG889" i="4"/>
  <c r="DF890" i="4"/>
  <c r="DG890" i="4"/>
  <c r="DF891" i="4"/>
  <c r="DG891" i="4"/>
  <c r="DF892" i="4"/>
  <c r="DG892" i="4"/>
  <c r="DF893" i="4"/>
  <c r="DG893" i="4"/>
  <c r="DF894" i="4"/>
  <c r="DG894" i="4"/>
  <c r="DF895" i="4"/>
  <c r="DG895" i="4"/>
  <c r="DF896" i="4"/>
  <c r="DG896" i="4"/>
  <c r="DF897" i="4"/>
  <c r="DG897" i="4"/>
  <c r="DF898" i="4"/>
  <c r="DG898" i="4"/>
  <c r="DF899" i="4"/>
  <c r="DG899" i="4"/>
  <c r="DF900" i="4"/>
  <c r="DG900" i="4"/>
  <c r="DF901" i="4"/>
  <c r="DG901" i="4"/>
  <c r="DF902" i="4"/>
  <c r="DG902" i="4"/>
  <c r="DF903" i="4"/>
  <c r="DG903" i="4"/>
  <c r="DF904" i="4"/>
  <c r="DG904" i="4"/>
  <c r="DF905" i="4"/>
  <c r="DG905" i="4"/>
  <c r="DF906" i="4"/>
  <c r="DG906" i="4"/>
  <c r="DF907" i="4"/>
  <c r="DG907" i="4"/>
  <c r="DF908" i="4"/>
  <c r="DG908" i="4"/>
  <c r="DF909" i="4"/>
  <c r="DG909" i="4"/>
  <c r="DF910" i="4"/>
  <c r="DG910" i="4"/>
  <c r="DF911" i="4"/>
  <c r="DG911" i="4"/>
  <c r="DF912" i="4"/>
  <c r="DG912" i="4"/>
  <c r="DF913" i="4"/>
  <c r="DG913" i="4"/>
  <c r="DF914" i="4"/>
  <c r="DG914" i="4"/>
  <c r="DF915" i="4"/>
  <c r="DG915" i="4"/>
  <c r="DF916" i="4"/>
  <c r="DG916" i="4"/>
  <c r="DF917" i="4"/>
  <c r="DG917" i="4"/>
  <c r="DF918" i="4"/>
  <c r="DG918" i="4"/>
  <c r="DF919" i="4"/>
  <c r="DG919" i="4"/>
  <c r="DF920" i="4"/>
  <c r="DG920" i="4"/>
  <c r="DF921" i="4"/>
  <c r="DG921" i="4"/>
  <c r="DF922" i="4"/>
  <c r="DG922" i="4"/>
  <c r="DF923" i="4"/>
  <c r="DG923" i="4"/>
  <c r="DF924" i="4"/>
  <c r="DG924" i="4"/>
  <c r="DF925" i="4"/>
  <c r="DG925" i="4"/>
  <c r="DF926" i="4"/>
  <c r="DG926" i="4"/>
  <c r="DF927" i="4"/>
  <c r="DG927" i="4"/>
  <c r="DF928" i="4"/>
  <c r="DG928" i="4"/>
  <c r="DF929" i="4"/>
  <c r="DG929" i="4"/>
  <c r="DF930" i="4"/>
  <c r="DG930" i="4"/>
  <c r="DF931" i="4"/>
  <c r="DG931" i="4"/>
  <c r="DF932" i="4"/>
  <c r="DG932" i="4"/>
  <c r="DF933" i="4"/>
  <c r="DG933" i="4"/>
  <c r="DF934" i="4"/>
  <c r="DG934" i="4"/>
  <c r="DF935" i="4"/>
  <c r="DG935" i="4"/>
  <c r="DF936" i="4"/>
  <c r="DG936" i="4"/>
  <c r="DF937" i="4"/>
  <c r="DG937" i="4"/>
  <c r="DF938" i="4"/>
  <c r="DG938" i="4"/>
  <c r="DF939" i="4"/>
  <c r="DG939" i="4"/>
  <c r="DF940" i="4"/>
  <c r="DG940" i="4"/>
  <c r="DF941" i="4"/>
  <c r="DG941" i="4"/>
  <c r="DF942" i="4"/>
  <c r="DG942" i="4"/>
  <c r="DF943" i="4"/>
  <c r="DG943" i="4"/>
  <c r="DF944" i="4"/>
  <c r="DG944" i="4"/>
  <c r="DF945" i="4"/>
  <c r="DG945" i="4"/>
  <c r="DF946" i="4"/>
  <c r="DG946" i="4"/>
  <c r="DF947" i="4"/>
  <c r="DG947" i="4"/>
  <c r="DF948" i="4"/>
  <c r="DG948" i="4"/>
  <c r="DF949" i="4"/>
  <c r="DG949" i="4"/>
  <c r="DF950" i="4"/>
  <c r="DG950" i="4"/>
  <c r="DF951" i="4"/>
  <c r="DG951" i="4"/>
  <c r="DF952" i="4"/>
  <c r="DG952" i="4"/>
  <c r="DF953" i="4"/>
  <c r="DG953" i="4"/>
  <c r="DF954" i="4"/>
  <c r="DG954" i="4"/>
  <c r="DF955" i="4"/>
  <c r="DG955" i="4"/>
  <c r="DF956" i="4"/>
  <c r="DG956" i="4"/>
  <c r="DF957" i="4"/>
  <c r="DG957" i="4"/>
  <c r="DF958" i="4"/>
  <c r="DG958" i="4"/>
  <c r="DF959" i="4"/>
  <c r="DG959" i="4"/>
  <c r="DF960" i="4"/>
  <c r="DG960" i="4"/>
  <c r="DF961" i="4"/>
  <c r="DG961" i="4"/>
  <c r="DF962" i="4"/>
  <c r="DG962" i="4"/>
  <c r="DF963" i="4"/>
  <c r="DG963" i="4"/>
  <c r="DF964" i="4"/>
  <c r="DG964" i="4"/>
  <c r="DF965" i="4"/>
  <c r="DG965" i="4"/>
  <c r="DF966" i="4"/>
  <c r="DG966" i="4"/>
  <c r="DF967" i="4"/>
  <c r="DG967" i="4"/>
  <c r="DF968" i="4"/>
  <c r="DG968" i="4"/>
  <c r="DF969" i="4"/>
  <c r="DG969" i="4"/>
  <c r="DF970" i="4"/>
  <c r="DG970" i="4"/>
  <c r="DF971" i="4"/>
  <c r="DG971" i="4"/>
  <c r="DF972" i="4"/>
  <c r="DG972" i="4"/>
  <c r="DF973" i="4"/>
  <c r="DG973" i="4"/>
  <c r="DF974" i="4"/>
  <c r="DG974" i="4"/>
  <c r="DF975" i="4"/>
  <c r="DG975" i="4"/>
  <c r="DF976" i="4"/>
  <c r="DG976" i="4"/>
  <c r="DF977" i="4"/>
  <c r="DG977" i="4"/>
  <c r="DF978" i="4"/>
  <c r="DG978" i="4"/>
  <c r="DF979" i="4"/>
  <c r="DG979" i="4"/>
  <c r="DF980" i="4"/>
  <c r="DG980" i="4"/>
  <c r="DF981" i="4"/>
  <c r="DG981" i="4"/>
  <c r="DF982" i="4"/>
  <c r="DG982" i="4"/>
  <c r="DF983" i="4"/>
  <c r="DG983" i="4"/>
  <c r="DF984" i="4"/>
  <c r="DG984" i="4"/>
  <c r="DF985" i="4"/>
  <c r="DG985" i="4"/>
  <c r="DF986" i="4"/>
  <c r="DG986" i="4"/>
  <c r="DF987" i="4"/>
  <c r="DG987" i="4"/>
  <c r="DF988" i="4"/>
  <c r="DG988" i="4"/>
  <c r="DF989" i="4"/>
  <c r="DG989" i="4"/>
  <c r="DF990" i="4"/>
  <c r="DG990" i="4"/>
  <c r="DF991" i="4"/>
  <c r="DG991" i="4"/>
  <c r="DF992" i="4"/>
  <c r="DG992" i="4"/>
  <c r="DF993" i="4"/>
  <c r="DG993" i="4"/>
  <c r="DF994" i="4"/>
  <c r="DG994" i="4"/>
  <c r="DF995" i="4"/>
  <c r="DG995" i="4"/>
  <c r="DF996" i="4"/>
  <c r="DG996" i="4"/>
  <c r="DF997" i="4"/>
  <c r="DG997" i="4"/>
  <c r="DF998" i="4"/>
  <c r="DG998" i="4"/>
  <c r="DF999" i="4"/>
  <c r="DG999" i="4"/>
  <c r="DF1000" i="4"/>
  <c r="DG1000" i="4"/>
  <c r="DF1001" i="4"/>
  <c r="DG1001" i="4"/>
  <c r="DF1002" i="4"/>
  <c r="DG1002" i="4"/>
  <c r="DF1003" i="4"/>
  <c r="DG1003" i="4"/>
  <c r="DF1004" i="4"/>
  <c r="DG1004" i="4"/>
  <c r="DF1005" i="4"/>
  <c r="DG1005" i="4"/>
  <c r="DF1006" i="4"/>
  <c r="DG1006" i="4"/>
  <c r="DF1007" i="4"/>
  <c r="DG1007" i="4"/>
  <c r="DF1008" i="4"/>
  <c r="DG1008" i="4"/>
  <c r="DF1009" i="4"/>
  <c r="DG1009" i="4"/>
  <c r="DF1010" i="4"/>
  <c r="DG1010" i="4"/>
  <c r="DF1011" i="4"/>
  <c r="DG1011" i="4"/>
  <c r="DF1012" i="4"/>
  <c r="DG1012" i="4"/>
  <c r="DF1013" i="4"/>
  <c r="DG1013" i="4"/>
  <c r="DF1014" i="4"/>
  <c r="DG1014" i="4"/>
  <c r="DF1015" i="4"/>
  <c r="DG1015" i="4"/>
  <c r="DF1016" i="4"/>
  <c r="DG1016" i="4"/>
  <c r="DF1017" i="4"/>
  <c r="DG1017" i="4"/>
  <c r="DF1018" i="4"/>
  <c r="DG1018" i="4"/>
  <c r="DF1019" i="4"/>
  <c r="DG1019" i="4"/>
  <c r="DF1020" i="4"/>
  <c r="DG1020" i="4"/>
  <c r="DF1021" i="4"/>
  <c r="DG1021" i="4"/>
  <c r="DF1022" i="4"/>
  <c r="DG1022" i="4"/>
  <c r="DF1023" i="4"/>
  <c r="DG1023" i="4"/>
  <c r="DF1024" i="4"/>
  <c r="DG1024" i="4"/>
  <c r="DF1025" i="4"/>
  <c r="DG1025" i="4"/>
  <c r="DF1026" i="4"/>
  <c r="DG1026" i="4"/>
  <c r="DF1027" i="4"/>
  <c r="DG1027" i="4"/>
  <c r="DF1028" i="4"/>
  <c r="DG1028" i="4"/>
  <c r="DF1029" i="4"/>
  <c r="DG1029" i="4"/>
  <c r="DF1030" i="4"/>
  <c r="DG1030" i="4"/>
  <c r="DF1031" i="4"/>
  <c r="DG1031" i="4"/>
  <c r="DF1032" i="4"/>
  <c r="DG1032" i="4"/>
  <c r="DF1033" i="4"/>
  <c r="DG1033" i="4"/>
  <c r="DF1034" i="4"/>
  <c r="DG1034" i="4"/>
  <c r="DF1035" i="4"/>
  <c r="DG1035" i="4"/>
  <c r="DF1036" i="4"/>
  <c r="DG1036" i="4"/>
  <c r="DF1037" i="4"/>
  <c r="DG1037" i="4"/>
  <c r="DF1038" i="4"/>
  <c r="DG1038" i="4"/>
  <c r="DF1039" i="4"/>
  <c r="DG1039" i="4"/>
  <c r="DF1040" i="4"/>
  <c r="DG1040" i="4"/>
  <c r="DF1041" i="4"/>
  <c r="DG1041" i="4"/>
  <c r="DF1042" i="4"/>
  <c r="DG1042" i="4"/>
  <c r="DF1043" i="4"/>
  <c r="DG1043" i="4"/>
  <c r="DF1044" i="4"/>
  <c r="DG1044" i="4"/>
  <c r="DF1045" i="4"/>
  <c r="DG1045" i="4"/>
  <c r="DF1046" i="4"/>
  <c r="DG1046" i="4"/>
  <c r="DF1047" i="4"/>
  <c r="DG1047" i="4"/>
  <c r="DF1048" i="4"/>
  <c r="DG1048" i="4"/>
  <c r="DF1049" i="4"/>
  <c r="DG1049" i="4"/>
  <c r="DF1050" i="4"/>
  <c r="DG1050" i="4"/>
  <c r="DF1051" i="4"/>
  <c r="DG1051" i="4"/>
  <c r="DF1052" i="4"/>
  <c r="DG1052" i="4"/>
  <c r="DF1053" i="4"/>
  <c r="DG1053" i="4"/>
  <c r="DF1054" i="4"/>
  <c r="DG1054" i="4"/>
  <c r="DF1055" i="4"/>
  <c r="DG1055" i="4"/>
  <c r="DF1056" i="4"/>
  <c r="DG1056" i="4"/>
  <c r="DF1057" i="4"/>
  <c r="DG1057" i="4"/>
  <c r="DF1058" i="4"/>
  <c r="DG1058" i="4"/>
  <c r="DF1059" i="4"/>
  <c r="DG1059" i="4"/>
  <c r="DF1060" i="4"/>
  <c r="DG1060" i="4"/>
  <c r="DF1061" i="4"/>
  <c r="DG1061" i="4"/>
  <c r="DF1062" i="4"/>
  <c r="DG1062" i="4"/>
  <c r="DF1063" i="4"/>
  <c r="DG1063" i="4"/>
  <c r="DF1064" i="4"/>
  <c r="DG1064" i="4"/>
  <c r="DF1065" i="4"/>
  <c r="DG1065" i="4"/>
  <c r="DF1066" i="4"/>
  <c r="DG1066" i="4"/>
  <c r="DF1067" i="4"/>
  <c r="DG1067" i="4"/>
  <c r="DF1068" i="4"/>
  <c r="DG1068" i="4"/>
  <c r="DF1069" i="4"/>
  <c r="DG1069" i="4"/>
  <c r="DF1070" i="4"/>
  <c r="DG1070" i="4"/>
  <c r="DF1071" i="4"/>
  <c r="DG1071" i="4"/>
  <c r="DF1072" i="4"/>
  <c r="DG1072" i="4"/>
  <c r="DF1073" i="4"/>
  <c r="DG1073" i="4"/>
  <c r="DF1074" i="4"/>
  <c r="DG1074" i="4"/>
  <c r="DF1075" i="4"/>
  <c r="DG1075" i="4"/>
  <c r="DF1076" i="4"/>
  <c r="DG1076" i="4"/>
  <c r="DF1077" i="4"/>
  <c r="DG1077" i="4"/>
  <c r="DF1078" i="4"/>
  <c r="DG1078" i="4"/>
  <c r="DF1079" i="4"/>
  <c r="DG1079" i="4"/>
  <c r="DF1080" i="4"/>
  <c r="DG1080" i="4"/>
  <c r="DF1081" i="4"/>
  <c r="DG1081" i="4"/>
  <c r="DF1082" i="4"/>
  <c r="DG1082" i="4"/>
  <c r="DF1083" i="4"/>
  <c r="DG1083" i="4"/>
  <c r="DF1084" i="4"/>
  <c r="DG1084" i="4"/>
  <c r="DF1085" i="4"/>
  <c r="DG1085" i="4"/>
  <c r="DF1086" i="4"/>
  <c r="DG1086" i="4"/>
  <c r="DF1087" i="4"/>
  <c r="DG1087" i="4"/>
  <c r="DF1088" i="4"/>
  <c r="DG1088" i="4"/>
  <c r="DF1089" i="4"/>
  <c r="DG1089" i="4"/>
  <c r="DF1090" i="4"/>
  <c r="DG1090" i="4"/>
  <c r="DF1091" i="4"/>
  <c r="DG1091" i="4"/>
  <c r="DF1092" i="4"/>
  <c r="DG1092" i="4"/>
  <c r="DF1093" i="4"/>
  <c r="DG1093" i="4"/>
  <c r="DF1094" i="4"/>
  <c r="DG1094" i="4"/>
  <c r="DF1095" i="4"/>
  <c r="DG1095" i="4"/>
  <c r="DF1096" i="4"/>
  <c r="DG1096" i="4"/>
  <c r="DF1097" i="4"/>
  <c r="DG1097" i="4"/>
  <c r="DF1098" i="4"/>
  <c r="DG1098" i="4"/>
  <c r="DF1099" i="4"/>
  <c r="DG1099" i="4"/>
  <c r="DF1100" i="4"/>
  <c r="DG1100" i="4"/>
  <c r="DF1101" i="4"/>
  <c r="DG1101" i="4"/>
  <c r="DF1102" i="4"/>
  <c r="DG1102" i="4"/>
  <c r="DF1103" i="4"/>
  <c r="DG1103" i="4"/>
  <c r="DF1104" i="4"/>
  <c r="DG1104" i="4"/>
  <c r="DF1105" i="4"/>
  <c r="DG1105" i="4"/>
  <c r="DF1106" i="4"/>
  <c r="DG1106" i="4"/>
  <c r="DF1107" i="4"/>
  <c r="DG1107" i="4"/>
  <c r="DF1108" i="4"/>
  <c r="DG1108" i="4"/>
  <c r="DF1109" i="4"/>
  <c r="DG1109" i="4"/>
  <c r="DF1110" i="4"/>
  <c r="DG1110" i="4"/>
  <c r="DF1111" i="4"/>
  <c r="DG1111" i="4"/>
  <c r="DF1112" i="4"/>
  <c r="DG1112" i="4"/>
  <c r="DF1113" i="4"/>
  <c r="DG1113" i="4"/>
  <c r="DF1114" i="4"/>
  <c r="DG1114" i="4"/>
  <c r="DF1115" i="4"/>
  <c r="DG1115" i="4"/>
  <c r="DF1116" i="4"/>
  <c r="DG1116" i="4"/>
  <c r="DF1117" i="4"/>
  <c r="DG1117" i="4"/>
  <c r="DF1118" i="4"/>
  <c r="DG1118" i="4"/>
  <c r="DF1119" i="4"/>
  <c r="DG1119" i="4"/>
  <c r="DF1120" i="4"/>
  <c r="DG1120" i="4"/>
  <c r="DF1121" i="4"/>
  <c r="DG1121" i="4"/>
  <c r="DF1122" i="4"/>
  <c r="DG1122" i="4"/>
  <c r="DF1123" i="4"/>
  <c r="DG1123" i="4"/>
  <c r="DF1124" i="4"/>
  <c r="DG1124" i="4"/>
  <c r="DF1125" i="4"/>
  <c r="DG1125" i="4"/>
  <c r="DF1126" i="4"/>
  <c r="DG1126" i="4"/>
  <c r="DF1127" i="4"/>
  <c r="DG1127" i="4"/>
  <c r="DF1128" i="4"/>
  <c r="DG1128" i="4"/>
  <c r="DF1129" i="4"/>
  <c r="DG1129" i="4"/>
  <c r="DF1130" i="4"/>
  <c r="DG1130" i="4"/>
  <c r="DF1131" i="4"/>
  <c r="DG1131" i="4"/>
  <c r="DF1132" i="4"/>
  <c r="DG1132" i="4"/>
  <c r="DF1133" i="4"/>
  <c r="DG1133" i="4"/>
  <c r="DF1134" i="4"/>
  <c r="DG1134" i="4"/>
  <c r="DF1135" i="4"/>
  <c r="DG1135" i="4"/>
  <c r="DF1136" i="4"/>
  <c r="DG1136" i="4"/>
  <c r="DF1137" i="4"/>
  <c r="DG1137" i="4"/>
  <c r="DF1138" i="4"/>
  <c r="DG1138" i="4"/>
  <c r="DF1139" i="4"/>
  <c r="DG1139" i="4"/>
  <c r="DF1140" i="4"/>
  <c r="DG1140" i="4"/>
  <c r="DF1141" i="4"/>
  <c r="DG1141" i="4"/>
  <c r="DF1142" i="4"/>
  <c r="DG1142" i="4"/>
  <c r="DF1143" i="4"/>
  <c r="DG1143" i="4"/>
  <c r="DF1144" i="4"/>
  <c r="DG1144" i="4"/>
  <c r="DF1145" i="4"/>
  <c r="DG1145" i="4"/>
  <c r="DF1146" i="4"/>
  <c r="DG1146" i="4"/>
  <c r="DF1147" i="4"/>
  <c r="DG1147" i="4"/>
  <c r="DF1148" i="4"/>
  <c r="DG1148" i="4"/>
  <c r="DF1149" i="4"/>
  <c r="DG1149" i="4"/>
  <c r="DF1150" i="4"/>
  <c r="DG1150" i="4"/>
  <c r="DF1151" i="4"/>
  <c r="DG1151" i="4"/>
  <c r="DF1152" i="4"/>
  <c r="DG1152" i="4"/>
  <c r="DF1153" i="4"/>
  <c r="DG1153" i="4"/>
  <c r="DF1154" i="4"/>
  <c r="DG1154" i="4"/>
  <c r="DF1155" i="4"/>
  <c r="DG1155" i="4"/>
  <c r="DF1156" i="4"/>
  <c r="DG1156" i="4"/>
  <c r="DF1157" i="4"/>
  <c r="DG1157" i="4"/>
  <c r="DF1158" i="4"/>
  <c r="DG1158" i="4"/>
  <c r="DF1159" i="4"/>
  <c r="DG1159" i="4"/>
  <c r="DF1160" i="4"/>
  <c r="DG1160" i="4"/>
  <c r="DF1161" i="4"/>
  <c r="DG1161" i="4"/>
  <c r="DF1162" i="4"/>
  <c r="DG1162" i="4"/>
  <c r="DF1163" i="4"/>
  <c r="DG1163" i="4"/>
  <c r="DF1164" i="4"/>
  <c r="DG1164" i="4"/>
  <c r="DF1165" i="4"/>
  <c r="DG1165" i="4"/>
  <c r="DF1166" i="4"/>
  <c r="DG1166" i="4"/>
  <c r="DF1167" i="4"/>
  <c r="DG1167" i="4"/>
  <c r="DF1168" i="4"/>
  <c r="DG1168" i="4"/>
  <c r="DF1169" i="4"/>
  <c r="DG1169" i="4"/>
  <c r="DF1170" i="4"/>
  <c r="DG1170" i="4"/>
  <c r="DF1171" i="4"/>
  <c r="DG1171" i="4"/>
  <c r="DF1172" i="4"/>
  <c r="DG1172" i="4"/>
  <c r="DF1173" i="4"/>
  <c r="DG1173" i="4"/>
  <c r="DF1174" i="4"/>
  <c r="DG1174" i="4"/>
  <c r="DF1175" i="4"/>
  <c r="DG1175" i="4"/>
  <c r="DF1176" i="4"/>
  <c r="DG1176" i="4"/>
  <c r="DF1177" i="4"/>
  <c r="DG1177" i="4"/>
  <c r="DF1178" i="4"/>
  <c r="DG1178" i="4"/>
  <c r="DF1179" i="4"/>
  <c r="DG1179" i="4"/>
  <c r="DF1180" i="4"/>
  <c r="DG1180" i="4"/>
  <c r="DF1181" i="4"/>
  <c r="DG1181" i="4"/>
  <c r="DF1182" i="4"/>
  <c r="DG1182" i="4"/>
  <c r="DF1183" i="4"/>
  <c r="DG1183" i="4"/>
  <c r="DF1184" i="4"/>
  <c r="DG1184" i="4"/>
  <c r="DF1185" i="4"/>
  <c r="DG1185" i="4"/>
  <c r="DF1186" i="4"/>
  <c r="DG1186" i="4"/>
  <c r="DF1187" i="4"/>
  <c r="DG1187" i="4"/>
  <c r="DF1188" i="4"/>
  <c r="DG1188" i="4"/>
  <c r="DF1189" i="4"/>
  <c r="DG1189" i="4"/>
  <c r="DF1190" i="4"/>
  <c r="DG1190" i="4"/>
  <c r="DF1191" i="4"/>
  <c r="DG1191" i="4"/>
  <c r="DF1192" i="4"/>
  <c r="DG1192" i="4"/>
  <c r="DF1193" i="4"/>
  <c r="DG1193" i="4"/>
  <c r="DF1194" i="4"/>
  <c r="DG1194" i="4"/>
  <c r="DF1195" i="4"/>
  <c r="DG1195" i="4"/>
  <c r="DF1196" i="4"/>
  <c r="DG1196" i="4"/>
  <c r="DF1197" i="4"/>
  <c r="DG1197" i="4"/>
  <c r="DF1198" i="4"/>
  <c r="DG1198" i="4"/>
  <c r="DF1199" i="4"/>
  <c r="DG1199" i="4"/>
  <c r="DF1200" i="4"/>
  <c r="DG1200" i="4"/>
  <c r="DF1201" i="4"/>
  <c r="DG1201" i="4"/>
  <c r="DF1202" i="4"/>
  <c r="DG1202" i="4"/>
  <c r="DF1203" i="4"/>
  <c r="DG1203" i="4"/>
  <c r="DF1204" i="4"/>
  <c r="DG1204" i="4"/>
  <c r="DF1205" i="4"/>
  <c r="DG1205" i="4"/>
  <c r="DF1206" i="4"/>
  <c r="DG1206" i="4"/>
  <c r="DF1207" i="4"/>
  <c r="DG1207" i="4"/>
  <c r="DF1208" i="4"/>
  <c r="DG1208" i="4"/>
  <c r="DF1209" i="4"/>
  <c r="DG1209" i="4"/>
  <c r="DF1210" i="4"/>
  <c r="DG1210" i="4"/>
  <c r="DF1211" i="4"/>
  <c r="DG1211" i="4"/>
  <c r="DF1212" i="4"/>
  <c r="DG1212" i="4"/>
  <c r="DF1213" i="4"/>
  <c r="DG1213" i="4"/>
  <c r="DF1214" i="4"/>
  <c r="DG1214" i="4"/>
  <c r="DF1215" i="4"/>
  <c r="DG1215" i="4"/>
  <c r="DF1216" i="4"/>
  <c r="DG1216" i="4"/>
  <c r="DF1217" i="4"/>
  <c r="DG1217" i="4"/>
  <c r="DF1218" i="4"/>
  <c r="DG1218" i="4"/>
  <c r="DF1219" i="4"/>
  <c r="DG1219" i="4"/>
  <c r="DF1220" i="4"/>
  <c r="DG1220" i="4"/>
  <c r="DF1221" i="4"/>
  <c r="DG1221" i="4"/>
  <c r="DF1222" i="4"/>
  <c r="DG1222" i="4"/>
  <c r="DF1223" i="4"/>
  <c r="DG1223" i="4"/>
  <c r="DF1224" i="4"/>
  <c r="DG1224" i="4"/>
  <c r="DF1225" i="4"/>
  <c r="DG1225" i="4"/>
  <c r="DF1226" i="4"/>
  <c r="DG1226" i="4"/>
  <c r="DF1227" i="4"/>
  <c r="DG1227" i="4"/>
  <c r="DF1228" i="4"/>
  <c r="DG1228" i="4"/>
  <c r="DF1229" i="4"/>
  <c r="DG1229" i="4"/>
  <c r="DF1230" i="4"/>
  <c r="DG1230" i="4"/>
  <c r="DF1231" i="4"/>
  <c r="DG1231" i="4"/>
  <c r="DF1232" i="4"/>
  <c r="DG1232" i="4"/>
  <c r="DF1233" i="4"/>
  <c r="DG1233" i="4"/>
  <c r="DF1234" i="4"/>
  <c r="DG1234" i="4"/>
  <c r="DF1235" i="4"/>
  <c r="DG1235" i="4"/>
  <c r="DF1236" i="4"/>
  <c r="DG1236" i="4"/>
  <c r="DF1237" i="4"/>
  <c r="DG1237" i="4"/>
  <c r="DF1238" i="4"/>
  <c r="DG1238" i="4"/>
  <c r="DF1239" i="4"/>
  <c r="DG1239" i="4"/>
  <c r="DF1240" i="4"/>
  <c r="DG1240" i="4"/>
  <c r="DF1241" i="4"/>
  <c r="DG1241" i="4"/>
  <c r="DF1242" i="4"/>
  <c r="DG1242" i="4"/>
  <c r="DF1243" i="4"/>
  <c r="DG1243" i="4"/>
  <c r="DF1244" i="4"/>
  <c r="DG1244" i="4"/>
  <c r="DF1245" i="4"/>
  <c r="DG1245" i="4"/>
  <c r="DF1246" i="4"/>
  <c r="DG1246" i="4"/>
  <c r="DF1247" i="4"/>
  <c r="DG1247" i="4"/>
  <c r="DF1248" i="4"/>
  <c r="DG1248" i="4"/>
  <c r="DF1249" i="4"/>
  <c r="DG1249" i="4"/>
  <c r="DF1250" i="4"/>
  <c r="DG1250" i="4"/>
  <c r="DF1251" i="4"/>
  <c r="DG1251" i="4"/>
  <c r="DF1252" i="4"/>
  <c r="DG1252" i="4"/>
  <c r="DF1253" i="4"/>
  <c r="DG1253" i="4"/>
  <c r="DF1254" i="4"/>
  <c r="DG1254" i="4"/>
  <c r="DF1255" i="4"/>
  <c r="DG1255" i="4"/>
  <c r="DF1256" i="4"/>
  <c r="DG1256" i="4"/>
  <c r="DF1257" i="4"/>
  <c r="DG1257" i="4"/>
  <c r="DF1258" i="4"/>
  <c r="DG1258" i="4"/>
  <c r="DF1259" i="4"/>
  <c r="DG1259" i="4"/>
  <c r="DF1260" i="4"/>
  <c r="DG1260" i="4"/>
  <c r="DF1261" i="4"/>
  <c r="DG1261" i="4"/>
  <c r="DF1262" i="4"/>
  <c r="DG1262" i="4"/>
  <c r="DF1263" i="4"/>
  <c r="DG1263" i="4"/>
  <c r="DF1264" i="4"/>
  <c r="DG1264" i="4"/>
  <c r="DF1265" i="4"/>
  <c r="DG1265" i="4"/>
  <c r="DF1266" i="4"/>
  <c r="DG1266" i="4"/>
  <c r="DF1267" i="4"/>
  <c r="DG1267" i="4"/>
  <c r="DF1268" i="4"/>
  <c r="DG1268" i="4"/>
  <c r="DF1269" i="4"/>
  <c r="DG1269" i="4"/>
  <c r="DF1270" i="4"/>
  <c r="DG1270" i="4"/>
  <c r="DF1271" i="4"/>
  <c r="DG1271" i="4"/>
  <c r="DF1272" i="4"/>
  <c r="DG1272" i="4"/>
  <c r="DF1273" i="4"/>
  <c r="DG1273" i="4"/>
  <c r="DF1274" i="4"/>
  <c r="DG1274" i="4"/>
  <c r="DF1275" i="4"/>
  <c r="DG1275" i="4"/>
  <c r="DF1276" i="4"/>
  <c r="DG1276" i="4"/>
  <c r="DF1277" i="4"/>
  <c r="DG1277" i="4"/>
  <c r="DF1278" i="4"/>
  <c r="DG1278" i="4"/>
  <c r="DF1279" i="4"/>
  <c r="DG1279" i="4"/>
  <c r="DF1280" i="4"/>
  <c r="DG1280" i="4"/>
  <c r="DF1281" i="4"/>
  <c r="DG1281" i="4"/>
  <c r="DF1282" i="4"/>
  <c r="DG1282" i="4"/>
  <c r="DF1283" i="4"/>
  <c r="DG1283" i="4"/>
  <c r="DF1284" i="4"/>
  <c r="DG1284" i="4"/>
  <c r="DF1285" i="4"/>
  <c r="DG1285" i="4"/>
  <c r="DF1286" i="4"/>
  <c r="DG1286" i="4"/>
  <c r="DF1287" i="4"/>
  <c r="DG1287" i="4"/>
  <c r="DF1288" i="4"/>
  <c r="DG1288" i="4"/>
  <c r="DF1289" i="4"/>
  <c r="DG1289" i="4"/>
  <c r="DF1290" i="4"/>
  <c r="DG1290" i="4"/>
  <c r="DF1291" i="4"/>
  <c r="DG1291" i="4"/>
  <c r="DF1292" i="4"/>
  <c r="DG1292" i="4"/>
  <c r="DF1293" i="4"/>
  <c r="DG1293" i="4"/>
  <c r="DF1294" i="4"/>
  <c r="DG1294" i="4"/>
  <c r="DF1295" i="4"/>
  <c r="DG1295" i="4"/>
  <c r="DF1296" i="4"/>
  <c r="DG1296" i="4"/>
  <c r="DF1297" i="4"/>
  <c r="DG1297" i="4"/>
  <c r="DF1298" i="4"/>
  <c r="DG1298" i="4"/>
  <c r="DF1299" i="4"/>
  <c r="DG1299" i="4"/>
  <c r="DF1300" i="4"/>
  <c r="DG1300" i="4"/>
  <c r="DF1301" i="4"/>
  <c r="DG1301" i="4"/>
  <c r="DF1302" i="4"/>
  <c r="DG1302" i="4"/>
  <c r="DF1303" i="4"/>
  <c r="DG1303" i="4"/>
  <c r="DF1304" i="4"/>
  <c r="DG1304" i="4"/>
  <c r="DF1305" i="4"/>
  <c r="DG1305" i="4"/>
  <c r="DF1306" i="4"/>
  <c r="DG1306" i="4"/>
  <c r="DF1307" i="4"/>
  <c r="DG1307" i="4"/>
  <c r="DF1308" i="4"/>
  <c r="DG1308" i="4"/>
  <c r="DF1309" i="4"/>
  <c r="DG1309" i="4"/>
  <c r="DF1310" i="4"/>
  <c r="DG1310" i="4"/>
  <c r="DF1311" i="4"/>
  <c r="DG1311" i="4"/>
  <c r="DF1312" i="4"/>
  <c r="DG1312" i="4"/>
  <c r="DF1313" i="4"/>
  <c r="DG1313" i="4"/>
  <c r="DF1314" i="4"/>
  <c r="DG1314" i="4"/>
  <c r="DF1315" i="4"/>
  <c r="DG1315" i="4"/>
  <c r="DF1316" i="4"/>
  <c r="DG1316" i="4"/>
  <c r="DF1317" i="4"/>
  <c r="DG1317" i="4"/>
  <c r="DF1318" i="4"/>
  <c r="DG1318" i="4"/>
  <c r="DF1319" i="4"/>
  <c r="DG1319" i="4"/>
  <c r="DF1320" i="4"/>
  <c r="DG1320" i="4"/>
  <c r="DF1321" i="4"/>
  <c r="DG1321" i="4"/>
  <c r="DF1322" i="4"/>
  <c r="DG1322" i="4"/>
  <c r="DF1323" i="4"/>
  <c r="DG1323" i="4"/>
  <c r="DF1324" i="4"/>
  <c r="DG1324" i="4"/>
  <c r="DF1325" i="4"/>
  <c r="DG1325" i="4"/>
  <c r="DF1326" i="4"/>
  <c r="DG1326" i="4"/>
  <c r="DF1327" i="4"/>
  <c r="DG1327" i="4"/>
  <c r="DF1328" i="4"/>
  <c r="DG1328" i="4"/>
  <c r="DF1329" i="4"/>
  <c r="DG1329" i="4"/>
  <c r="DF1330" i="4"/>
  <c r="DG1330" i="4"/>
  <c r="DF1331" i="4"/>
  <c r="DG1331" i="4"/>
  <c r="DF1332" i="4"/>
  <c r="DG1332" i="4"/>
  <c r="DF1333" i="4"/>
  <c r="DG1333" i="4"/>
  <c r="DF1334" i="4"/>
  <c r="DG1334" i="4"/>
  <c r="DF1335" i="4"/>
  <c r="DG1335" i="4"/>
  <c r="DF1336" i="4"/>
  <c r="DG1336" i="4"/>
  <c r="DF1337" i="4"/>
  <c r="DG1337" i="4"/>
  <c r="DF1338" i="4"/>
  <c r="DG1338" i="4"/>
  <c r="DF1339" i="4"/>
  <c r="DG1339" i="4"/>
  <c r="DF1340" i="4"/>
  <c r="DG1340" i="4"/>
  <c r="DF1341" i="4"/>
  <c r="DG1341" i="4"/>
  <c r="DF1342" i="4"/>
  <c r="DG1342" i="4"/>
  <c r="DF1343" i="4"/>
  <c r="DG1343" i="4"/>
  <c r="DF1344" i="4"/>
  <c r="DG1344" i="4"/>
  <c r="DF1345" i="4"/>
  <c r="DG1345" i="4"/>
  <c r="DF1346" i="4"/>
  <c r="DG1346" i="4"/>
  <c r="DF1347" i="4"/>
  <c r="DG1347" i="4"/>
  <c r="DF1348" i="4"/>
  <c r="DG1348" i="4"/>
  <c r="DF1349" i="4"/>
  <c r="DG1349" i="4"/>
  <c r="DF1350" i="4"/>
  <c r="DG1350" i="4"/>
  <c r="DF1351" i="4"/>
  <c r="DG1351" i="4"/>
  <c r="DF1352" i="4"/>
  <c r="DG1352" i="4"/>
  <c r="DF1353" i="4"/>
  <c r="DG1353" i="4"/>
  <c r="DF1354" i="4"/>
  <c r="DG1354" i="4"/>
  <c r="DF1355" i="4"/>
  <c r="DG1355" i="4"/>
  <c r="DF1356" i="4"/>
  <c r="DG1356" i="4"/>
  <c r="DF1357" i="4"/>
  <c r="DG1357" i="4"/>
  <c r="DF1358" i="4"/>
  <c r="DG1358" i="4"/>
  <c r="DF1359" i="4"/>
  <c r="DG1359" i="4"/>
  <c r="DF1360" i="4"/>
  <c r="DG1360" i="4"/>
  <c r="DF1361" i="4"/>
  <c r="DG1361" i="4"/>
  <c r="DF1362" i="4"/>
  <c r="DG1362" i="4"/>
  <c r="DF1363" i="4"/>
  <c r="DG1363" i="4"/>
  <c r="DF1364" i="4"/>
  <c r="DG1364" i="4"/>
  <c r="DF1365" i="4"/>
  <c r="DG1365" i="4"/>
  <c r="DF1366" i="4"/>
  <c r="DG1366" i="4"/>
  <c r="DF1367" i="4"/>
  <c r="DG1367" i="4"/>
  <c r="DF1368" i="4"/>
  <c r="DG1368" i="4"/>
  <c r="DF1369" i="4"/>
  <c r="DG1369" i="4"/>
  <c r="DF1370" i="4"/>
  <c r="DG1370" i="4"/>
  <c r="DF1371" i="4"/>
  <c r="DG1371" i="4"/>
  <c r="DF1372" i="4"/>
  <c r="DG1372" i="4"/>
  <c r="DF1373" i="4"/>
  <c r="DG1373" i="4"/>
  <c r="DF1374" i="4"/>
  <c r="DG1374" i="4"/>
  <c r="DF1375" i="4"/>
  <c r="DG1375" i="4"/>
  <c r="DF1376" i="4"/>
  <c r="DG1376" i="4"/>
  <c r="DF1377" i="4"/>
  <c r="DG1377" i="4"/>
  <c r="DF1378" i="4"/>
  <c r="DG1378" i="4"/>
  <c r="DF1379" i="4"/>
  <c r="DG1379" i="4"/>
  <c r="DF1380" i="4"/>
  <c r="DG1380" i="4"/>
  <c r="DF1381" i="4"/>
  <c r="DG1381" i="4"/>
  <c r="DF1382" i="4"/>
  <c r="DG1382" i="4"/>
  <c r="DF1383" i="4"/>
  <c r="DG1383" i="4"/>
  <c r="DF1384" i="4"/>
  <c r="DG1384" i="4"/>
  <c r="DF1385" i="4"/>
  <c r="DG1385" i="4"/>
  <c r="DF1386" i="4"/>
  <c r="DG1386" i="4"/>
  <c r="DF1387" i="4"/>
  <c r="DG1387" i="4"/>
  <c r="DF1388" i="4"/>
  <c r="DG1388" i="4"/>
  <c r="DF1389" i="4"/>
  <c r="DG1389" i="4"/>
  <c r="DF1390" i="4"/>
  <c r="DG1390" i="4"/>
  <c r="DF1391" i="4"/>
  <c r="DG1391" i="4"/>
  <c r="DF1392" i="4"/>
  <c r="DG1392" i="4"/>
  <c r="DF1393" i="4"/>
  <c r="DG1393" i="4"/>
  <c r="DF1394" i="4"/>
  <c r="DG1394" i="4"/>
  <c r="DF1395" i="4"/>
  <c r="DG1395" i="4"/>
  <c r="DF1396" i="4"/>
  <c r="DG1396" i="4"/>
  <c r="DF1397" i="4"/>
  <c r="DG1397" i="4"/>
  <c r="DF1398" i="4"/>
  <c r="DG1398" i="4"/>
  <c r="DF1399" i="4"/>
  <c r="DG1399" i="4"/>
  <c r="DF1400" i="4"/>
  <c r="DG1400" i="4"/>
  <c r="DF1401" i="4"/>
  <c r="DG1401" i="4"/>
  <c r="DF1402" i="4"/>
  <c r="DG1402" i="4"/>
  <c r="DF1403" i="4"/>
  <c r="DG1403" i="4"/>
  <c r="DF1404" i="4"/>
  <c r="DG1404" i="4"/>
  <c r="DF1405" i="4"/>
  <c r="DG1405" i="4"/>
  <c r="DF1406" i="4"/>
  <c r="DG1406" i="4"/>
  <c r="DF1407" i="4"/>
  <c r="DG1407" i="4"/>
  <c r="DF1408" i="4"/>
  <c r="DG1408" i="4"/>
  <c r="DF1409" i="4"/>
  <c r="DG1409" i="4"/>
  <c r="DF1410" i="4"/>
  <c r="DG1410" i="4"/>
  <c r="DF1411" i="4"/>
  <c r="DG1411" i="4"/>
  <c r="DF1412" i="4"/>
  <c r="DG1412" i="4"/>
  <c r="DF1413" i="4"/>
  <c r="DG1413" i="4"/>
  <c r="DF1414" i="4"/>
  <c r="DG1414" i="4"/>
  <c r="DF1415" i="4"/>
  <c r="DG1415" i="4"/>
  <c r="DF1416" i="4"/>
  <c r="DG1416" i="4"/>
  <c r="DF1417" i="4"/>
  <c r="DG1417" i="4"/>
  <c r="DF1418" i="4"/>
  <c r="DG1418" i="4"/>
  <c r="DF1419" i="4"/>
  <c r="DG1419" i="4"/>
  <c r="DF1420" i="4"/>
  <c r="DG1420" i="4"/>
  <c r="DF1421" i="4"/>
  <c r="DG1421" i="4"/>
  <c r="DF1422" i="4"/>
  <c r="DG1422" i="4"/>
  <c r="DF1423" i="4"/>
  <c r="DG1423" i="4"/>
  <c r="DF1424" i="4"/>
  <c r="DG1424" i="4"/>
  <c r="DF1425" i="4"/>
  <c r="DG1425" i="4"/>
  <c r="DF1426" i="4"/>
  <c r="DG1426" i="4"/>
  <c r="DF1427" i="4"/>
  <c r="DG1427" i="4"/>
  <c r="DF1428" i="4"/>
  <c r="DG1428" i="4"/>
  <c r="DF1429" i="4"/>
  <c r="DG1429" i="4"/>
  <c r="DF1430" i="4"/>
  <c r="DG1430" i="4"/>
  <c r="DF1431" i="4"/>
  <c r="DG1431" i="4"/>
  <c r="DF1432" i="4"/>
  <c r="DG1432" i="4"/>
  <c r="DF1433" i="4"/>
  <c r="DG1433" i="4"/>
  <c r="DF1434" i="4"/>
  <c r="DG1434" i="4"/>
  <c r="DF1435" i="4"/>
  <c r="DG1435" i="4"/>
  <c r="DF1436" i="4"/>
  <c r="DG1436" i="4"/>
  <c r="DF1437" i="4"/>
  <c r="DG1437" i="4"/>
  <c r="DF1438" i="4"/>
  <c r="DG1438" i="4"/>
  <c r="DF1439" i="4"/>
  <c r="DG1439" i="4"/>
  <c r="DF1440" i="4"/>
  <c r="DG1440" i="4"/>
  <c r="DF1441" i="4"/>
  <c r="DG1441" i="4"/>
  <c r="DF1442" i="4"/>
  <c r="DG1442" i="4"/>
  <c r="DF1443" i="4"/>
  <c r="DG1443" i="4"/>
  <c r="DF1444" i="4"/>
  <c r="DG1444" i="4"/>
  <c r="DF1445" i="4"/>
  <c r="DG1445" i="4"/>
  <c r="DF1446" i="4"/>
  <c r="DG1446" i="4"/>
  <c r="DF1447" i="4"/>
  <c r="DG1447" i="4"/>
  <c r="DF1448" i="4"/>
  <c r="DG1448" i="4"/>
  <c r="DF1449" i="4"/>
  <c r="DG1449" i="4"/>
  <c r="DF1450" i="4"/>
  <c r="DG1450" i="4"/>
  <c r="DF1451" i="4"/>
  <c r="DG1451" i="4"/>
  <c r="DF1452" i="4"/>
  <c r="DG1452" i="4"/>
  <c r="DF1453" i="4"/>
  <c r="DG1453" i="4"/>
  <c r="DF1454" i="4"/>
  <c r="DG1454" i="4"/>
  <c r="DF1455" i="4"/>
  <c r="DG1455" i="4"/>
  <c r="DF1456" i="4"/>
  <c r="DG1456" i="4"/>
  <c r="DF1457" i="4"/>
  <c r="DG1457" i="4"/>
  <c r="DF1458" i="4"/>
  <c r="DG1458" i="4"/>
  <c r="DF1459" i="4"/>
  <c r="DG1459" i="4"/>
  <c r="DF1460" i="4"/>
  <c r="DG1460" i="4"/>
  <c r="DF1461" i="4"/>
  <c r="DG1461" i="4"/>
  <c r="DF1462" i="4"/>
  <c r="DG1462" i="4"/>
  <c r="DF1463" i="4"/>
  <c r="DG1463" i="4"/>
  <c r="DF1464" i="4"/>
  <c r="DG1464" i="4"/>
  <c r="DF1465" i="4"/>
  <c r="DG1465" i="4"/>
  <c r="DF1466" i="4"/>
  <c r="DG1466" i="4"/>
  <c r="DF1467" i="4"/>
  <c r="DG1467" i="4"/>
  <c r="DF1468" i="4"/>
  <c r="DG1468" i="4"/>
  <c r="DF1469" i="4"/>
  <c r="DG1469" i="4"/>
  <c r="DF1470" i="4"/>
  <c r="DG1470" i="4"/>
  <c r="DF1471" i="4"/>
  <c r="DG1471" i="4"/>
  <c r="DF1472" i="4"/>
  <c r="DG1472" i="4"/>
  <c r="DF1473" i="4"/>
  <c r="DG1473" i="4"/>
  <c r="DF1474" i="4"/>
  <c r="DG1474" i="4"/>
  <c r="DF1475" i="4"/>
  <c r="DG1475" i="4"/>
  <c r="DF1476" i="4"/>
  <c r="DG1476" i="4"/>
  <c r="DF1477" i="4"/>
  <c r="DG1477" i="4"/>
  <c r="DF1478" i="4"/>
  <c r="DG1478" i="4"/>
  <c r="DF1479" i="4"/>
  <c r="DG1479" i="4"/>
  <c r="DF1480" i="4"/>
  <c r="DG1480" i="4"/>
  <c r="DF1481" i="4"/>
  <c r="DG1481" i="4"/>
  <c r="DF1482" i="4"/>
  <c r="DG1482" i="4"/>
  <c r="DF1483" i="4"/>
  <c r="DG1483" i="4"/>
  <c r="DF1484" i="4"/>
  <c r="DG1484" i="4"/>
  <c r="DF1485" i="4"/>
  <c r="DG1485" i="4"/>
  <c r="DF1486" i="4"/>
  <c r="DG1486" i="4"/>
  <c r="DF1487" i="4"/>
  <c r="DG1487" i="4"/>
  <c r="DF1488" i="4"/>
  <c r="DG1488" i="4"/>
  <c r="DF1489" i="4"/>
  <c r="DG1489" i="4"/>
  <c r="DF1490" i="4"/>
  <c r="DG1490" i="4"/>
  <c r="DF1491" i="4"/>
  <c r="DG1491" i="4"/>
  <c r="DF1492" i="4"/>
  <c r="DG1492" i="4"/>
  <c r="DF1493" i="4"/>
  <c r="DG1493" i="4"/>
  <c r="DF1494" i="4"/>
  <c r="DG1494" i="4"/>
  <c r="DF1495" i="4"/>
  <c r="DG1495" i="4"/>
  <c r="DF1496" i="4"/>
  <c r="DG1496" i="4"/>
  <c r="DF1497" i="4"/>
  <c r="DG1497" i="4"/>
  <c r="DF1498" i="4"/>
  <c r="DG1498" i="4"/>
  <c r="DF1499" i="4"/>
  <c r="DG1499" i="4"/>
  <c r="DF1500" i="4"/>
  <c r="DG1500" i="4"/>
  <c r="DF1501" i="4"/>
  <c r="DG1501" i="4"/>
  <c r="DF1502" i="4"/>
  <c r="DG1502" i="4"/>
  <c r="DF1503" i="4"/>
  <c r="DG1503" i="4"/>
  <c r="DF1504" i="4"/>
  <c r="DG1504" i="4"/>
  <c r="DF1505" i="4"/>
  <c r="DG1505" i="4"/>
  <c r="DF1506" i="4"/>
  <c r="DG1506" i="4"/>
  <c r="DF1507" i="4"/>
  <c r="DG1507" i="4"/>
  <c r="DF1508" i="4"/>
  <c r="DG1508" i="4"/>
  <c r="DF1509" i="4"/>
  <c r="DG1509" i="4"/>
  <c r="DF1510" i="4"/>
  <c r="DG1510" i="4"/>
  <c r="DF1511" i="4"/>
  <c r="DG1511" i="4"/>
  <c r="DF1512" i="4"/>
  <c r="DG1512" i="4"/>
  <c r="DF1513" i="4"/>
  <c r="DG1513" i="4"/>
  <c r="DF1514" i="4"/>
  <c r="DG1514" i="4"/>
  <c r="DF1515" i="4"/>
  <c r="DG1515" i="4"/>
  <c r="DF1516" i="4"/>
  <c r="DG1516" i="4"/>
  <c r="DF1517" i="4"/>
  <c r="DG1517" i="4"/>
  <c r="DF1518" i="4"/>
  <c r="DG1518" i="4"/>
  <c r="DF1519" i="4"/>
  <c r="DG1519" i="4"/>
  <c r="DF1520" i="4"/>
  <c r="DG1520" i="4"/>
  <c r="DF1521" i="4"/>
  <c r="DG1521" i="4"/>
  <c r="DF1522" i="4"/>
  <c r="DG1522" i="4"/>
  <c r="DF1523" i="4"/>
  <c r="DG1523" i="4"/>
  <c r="DF1524" i="4"/>
  <c r="DG1524" i="4"/>
  <c r="DF1525" i="4"/>
  <c r="DG1525" i="4"/>
  <c r="DF1526" i="4"/>
  <c r="DG1526" i="4"/>
  <c r="DF1527" i="4"/>
  <c r="DG1527" i="4"/>
  <c r="DF1528" i="4"/>
  <c r="DG1528" i="4"/>
  <c r="DF1529" i="4"/>
  <c r="DG1529" i="4"/>
  <c r="DF1530" i="4"/>
  <c r="DG1530" i="4"/>
  <c r="DF1531" i="4"/>
  <c r="DG1531" i="4"/>
  <c r="DF1532" i="4"/>
  <c r="DG1532" i="4"/>
  <c r="DF1533" i="4"/>
  <c r="DG1533" i="4"/>
  <c r="DF1534" i="4"/>
  <c r="DG1534" i="4"/>
  <c r="DF1535" i="4"/>
  <c r="DG1535" i="4"/>
  <c r="DF1536" i="4"/>
  <c r="DG1536" i="4"/>
  <c r="DF1537" i="4"/>
  <c r="DG1537" i="4"/>
  <c r="DF1538" i="4"/>
  <c r="DG1538" i="4"/>
  <c r="DF1539" i="4"/>
  <c r="DG1539" i="4"/>
  <c r="DF1540" i="4"/>
  <c r="DG1540" i="4"/>
  <c r="DF1541" i="4"/>
  <c r="DG1541" i="4"/>
  <c r="DF1542" i="4"/>
  <c r="DG1542" i="4"/>
  <c r="DF1543" i="4"/>
  <c r="DG1543" i="4"/>
  <c r="DF1544" i="4"/>
  <c r="DG1544" i="4"/>
  <c r="DF1545" i="4"/>
  <c r="DG1545" i="4"/>
  <c r="DF1546" i="4"/>
  <c r="DG1546" i="4"/>
  <c r="DF1547" i="4"/>
  <c r="DG1547" i="4"/>
  <c r="DF1548" i="4"/>
  <c r="DG1548" i="4"/>
  <c r="DF1549" i="4"/>
  <c r="DG1549" i="4"/>
  <c r="DF1550" i="4"/>
  <c r="DG1550" i="4"/>
  <c r="DF1551" i="4"/>
  <c r="DG1551" i="4"/>
  <c r="DF1552" i="4"/>
  <c r="DG1552" i="4"/>
  <c r="DF1553" i="4"/>
  <c r="DG1553" i="4"/>
  <c r="DF1554" i="4"/>
  <c r="DG1554" i="4"/>
  <c r="DF1555" i="4"/>
  <c r="DG1555" i="4"/>
  <c r="DF1556" i="4"/>
  <c r="DG1556" i="4"/>
  <c r="DF1557" i="4"/>
  <c r="DG1557" i="4"/>
  <c r="DF1558" i="4"/>
  <c r="DG1558" i="4"/>
  <c r="DF1559" i="4"/>
  <c r="DG1559" i="4"/>
  <c r="DF1560" i="4"/>
  <c r="DG1560" i="4"/>
  <c r="DF1561" i="4"/>
  <c r="DG1561" i="4"/>
  <c r="DF1562" i="4"/>
  <c r="DG1562" i="4"/>
  <c r="DF1563" i="4"/>
  <c r="DG1563" i="4"/>
  <c r="DF1564" i="4"/>
  <c r="DG1564" i="4"/>
  <c r="DF1565" i="4"/>
  <c r="DG1565" i="4"/>
  <c r="DF1566" i="4"/>
  <c r="DG1566" i="4"/>
  <c r="DF1567" i="4"/>
  <c r="DG1567" i="4"/>
  <c r="DF1568" i="4"/>
  <c r="DG1568" i="4"/>
  <c r="DF1569" i="4"/>
  <c r="DG1569" i="4"/>
  <c r="DF1570" i="4"/>
  <c r="DG1570" i="4"/>
  <c r="DF1571" i="4"/>
  <c r="DG1571" i="4"/>
  <c r="DF1572" i="4"/>
  <c r="DG1572" i="4"/>
  <c r="DF1573" i="4"/>
  <c r="DG1573" i="4"/>
  <c r="DF1574" i="4"/>
  <c r="DG1574" i="4"/>
  <c r="DF1575" i="4"/>
  <c r="DG1575" i="4"/>
  <c r="DF1576" i="4"/>
  <c r="DG1576" i="4"/>
  <c r="DF1577" i="4"/>
  <c r="DG1577" i="4"/>
  <c r="DF1578" i="4"/>
  <c r="DG1578" i="4"/>
  <c r="DF1579" i="4"/>
  <c r="DG1579" i="4"/>
  <c r="DF1580" i="4"/>
  <c r="DG1580" i="4"/>
  <c r="DF1581" i="4"/>
  <c r="DG1581" i="4"/>
  <c r="DF1582" i="4"/>
  <c r="DG1582" i="4"/>
  <c r="DF1583" i="4"/>
  <c r="DG1583" i="4"/>
  <c r="DF1584" i="4"/>
  <c r="DG1584" i="4"/>
  <c r="DF1585" i="4"/>
  <c r="DG1585" i="4"/>
  <c r="DF1586" i="4"/>
  <c r="DG1586" i="4"/>
  <c r="DF1587" i="4"/>
  <c r="DG1587" i="4"/>
  <c r="DF1588" i="4"/>
  <c r="DG1588" i="4"/>
  <c r="DF1589" i="4"/>
  <c r="DG1589" i="4"/>
  <c r="DF1590" i="4"/>
  <c r="DG1590" i="4"/>
  <c r="DF1591" i="4"/>
  <c r="DG1591" i="4"/>
  <c r="DF1592" i="4"/>
  <c r="DG1592" i="4"/>
  <c r="DF1593" i="4"/>
  <c r="DG1593" i="4"/>
  <c r="DF1594" i="4"/>
  <c r="DG1594" i="4"/>
  <c r="DF1595" i="4"/>
  <c r="DG1595" i="4"/>
  <c r="DF1596" i="4"/>
  <c r="DG1596" i="4"/>
  <c r="DF1597" i="4"/>
  <c r="DG1597" i="4"/>
  <c r="DF1598" i="4"/>
  <c r="DG1598" i="4"/>
  <c r="DF1599" i="4"/>
  <c r="DG1599" i="4"/>
  <c r="DF1600" i="4"/>
  <c r="DG1600" i="4"/>
  <c r="DF1601" i="4"/>
  <c r="DG1601" i="4"/>
  <c r="DF1602" i="4"/>
  <c r="DG1602" i="4"/>
  <c r="DF1603" i="4"/>
  <c r="DG1603" i="4"/>
  <c r="DF1604" i="4"/>
  <c r="DG1604" i="4"/>
  <c r="DF1605" i="4"/>
  <c r="DG1605" i="4"/>
  <c r="DF1606" i="4"/>
  <c r="DG1606" i="4"/>
  <c r="DF1607" i="4"/>
  <c r="DG1607" i="4"/>
  <c r="DF1608" i="4"/>
  <c r="DG1608" i="4"/>
  <c r="DF1609" i="4"/>
  <c r="DG1609" i="4"/>
  <c r="DF1610" i="4"/>
  <c r="DG1610" i="4"/>
  <c r="DF1611" i="4"/>
  <c r="DG1611" i="4"/>
  <c r="DF1612" i="4"/>
  <c r="DG1612" i="4"/>
  <c r="DF1613" i="4"/>
  <c r="DG1613" i="4"/>
  <c r="DF1614" i="4"/>
  <c r="DG1614" i="4"/>
  <c r="DF1615" i="4"/>
  <c r="DG1615" i="4"/>
  <c r="DF1616" i="4"/>
  <c r="DG1616" i="4"/>
  <c r="DF1617" i="4"/>
  <c r="DG1617" i="4"/>
  <c r="DF1618" i="4"/>
  <c r="DG1618" i="4"/>
  <c r="DF1619" i="4"/>
  <c r="DG1619" i="4"/>
  <c r="DF1620" i="4"/>
  <c r="DG1620" i="4"/>
  <c r="DF1621" i="4"/>
  <c r="DG1621" i="4"/>
  <c r="DF1622" i="4"/>
  <c r="DG1622" i="4"/>
  <c r="DF1623" i="4"/>
  <c r="DG1623" i="4"/>
  <c r="DF1624" i="4"/>
  <c r="DG1624" i="4"/>
  <c r="DF1625" i="4"/>
  <c r="DG1625" i="4"/>
  <c r="DF1626" i="4"/>
  <c r="DG1626" i="4"/>
  <c r="DF1627" i="4"/>
  <c r="DG1627" i="4"/>
  <c r="DF1628" i="4"/>
  <c r="DG1628" i="4"/>
  <c r="DF1629" i="4"/>
  <c r="DG1629" i="4"/>
  <c r="DF1630" i="4"/>
  <c r="DG1630" i="4"/>
  <c r="DF1631" i="4"/>
  <c r="DG1631" i="4"/>
  <c r="DF1632" i="4"/>
  <c r="DG1632" i="4"/>
  <c r="DF1633" i="4"/>
  <c r="DG1633" i="4"/>
  <c r="DF1634" i="4"/>
  <c r="DG1634" i="4"/>
  <c r="DF1635" i="4"/>
  <c r="DG1635" i="4"/>
  <c r="DF1636" i="4"/>
  <c r="DG1636" i="4"/>
  <c r="DF1637" i="4"/>
  <c r="DG1637" i="4"/>
  <c r="DF1638" i="4"/>
  <c r="DG1638" i="4"/>
  <c r="DF1639" i="4"/>
  <c r="DG1639" i="4"/>
  <c r="DF1640" i="4"/>
  <c r="DG1640" i="4"/>
  <c r="DF1641" i="4"/>
  <c r="DG1641" i="4"/>
  <c r="DF1642" i="4"/>
  <c r="DG1642" i="4"/>
  <c r="DF1643" i="4"/>
  <c r="DG1643" i="4"/>
  <c r="DF1644" i="4"/>
  <c r="DG1644" i="4"/>
  <c r="DF1645" i="4"/>
  <c r="DG1645" i="4"/>
  <c r="DF1646" i="4"/>
  <c r="DG1646" i="4"/>
  <c r="DF1647" i="4"/>
  <c r="DG1647" i="4"/>
  <c r="DF1648" i="4"/>
  <c r="DG1648" i="4"/>
  <c r="DF1649" i="4"/>
  <c r="DG1649" i="4"/>
  <c r="DF1650" i="4"/>
  <c r="DG1650" i="4"/>
  <c r="DF1651" i="4"/>
  <c r="DG1651" i="4"/>
  <c r="DF1652" i="4"/>
  <c r="DG1652" i="4"/>
  <c r="DF1653" i="4"/>
  <c r="DG1653" i="4"/>
  <c r="DF1654" i="4"/>
  <c r="DG1654" i="4"/>
  <c r="DF1655" i="4"/>
  <c r="DG1655" i="4"/>
  <c r="DF1656" i="4"/>
  <c r="DG1656" i="4"/>
  <c r="DF1657" i="4"/>
  <c r="DG1657" i="4"/>
  <c r="DF1658" i="4"/>
  <c r="DG1658" i="4"/>
  <c r="DF1659" i="4"/>
  <c r="DG1659" i="4"/>
  <c r="DF1660" i="4"/>
  <c r="DG1660" i="4"/>
  <c r="DF1661" i="4"/>
  <c r="DG1661" i="4"/>
  <c r="DF1662" i="4"/>
  <c r="DG1662" i="4"/>
  <c r="DF1663" i="4"/>
  <c r="DG1663" i="4"/>
  <c r="DF1664" i="4"/>
  <c r="DG1664" i="4"/>
  <c r="DF1665" i="4"/>
  <c r="DG1665" i="4"/>
  <c r="DF1666" i="4"/>
  <c r="DG1666" i="4"/>
  <c r="DF1667" i="4"/>
  <c r="DG1667" i="4"/>
  <c r="DF1668" i="4"/>
  <c r="DG1668" i="4"/>
  <c r="DF1669" i="4"/>
  <c r="DG1669" i="4"/>
  <c r="DF1670" i="4"/>
  <c r="DG1670" i="4"/>
  <c r="DF1671" i="4"/>
  <c r="DG1671" i="4"/>
  <c r="DF1672" i="4"/>
  <c r="DG1672" i="4"/>
  <c r="DF1673" i="4"/>
  <c r="DG1673" i="4"/>
  <c r="DF1674" i="4"/>
  <c r="DG1674" i="4"/>
  <c r="DF1675" i="4"/>
  <c r="DG1675" i="4"/>
  <c r="DF1676" i="4"/>
  <c r="DG1676" i="4"/>
  <c r="DF1677" i="4"/>
  <c r="DG1677" i="4"/>
  <c r="DF1678" i="4"/>
  <c r="DG1678" i="4"/>
  <c r="DF1679" i="4"/>
  <c r="DG1679" i="4"/>
  <c r="DF1680" i="4"/>
  <c r="DG1680" i="4"/>
  <c r="DF1681" i="4"/>
  <c r="DG1681" i="4"/>
  <c r="DF1682" i="4"/>
  <c r="DG1682" i="4"/>
  <c r="DF1683" i="4"/>
  <c r="DG1683" i="4"/>
  <c r="DF1684" i="4"/>
  <c r="DG1684" i="4"/>
  <c r="DF1685" i="4"/>
  <c r="DG1685" i="4"/>
  <c r="DF1686" i="4"/>
  <c r="DG1686" i="4"/>
  <c r="DF1687" i="4"/>
  <c r="DG1687" i="4"/>
  <c r="DF1688" i="4"/>
  <c r="DG1688" i="4"/>
  <c r="DF1689" i="4"/>
  <c r="DG1689" i="4"/>
  <c r="DF1690" i="4"/>
  <c r="DG1690" i="4"/>
  <c r="DF1691" i="4"/>
  <c r="DG1691" i="4"/>
  <c r="DF1692" i="4"/>
  <c r="DG1692" i="4"/>
  <c r="DF1693" i="4"/>
  <c r="DG1693" i="4"/>
  <c r="DF1694" i="4"/>
  <c r="DG1694" i="4"/>
  <c r="DF1695" i="4"/>
  <c r="DG1695" i="4"/>
  <c r="DF1696" i="4"/>
  <c r="DG1696" i="4"/>
  <c r="DF1697" i="4"/>
  <c r="DG1697" i="4"/>
  <c r="DF1698" i="4"/>
  <c r="DG1698" i="4"/>
  <c r="DF1699" i="4"/>
  <c r="DG1699" i="4"/>
  <c r="DF1700" i="4"/>
  <c r="DG1700" i="4"/>
  <c r="DF1701" i="4"/>
  <c r="DG1701" i="4"/>
  <c r="DF1702" i="4"/>
  <c r="DG1702" i="4"/>
  <c r="DF1703" i="4"/>
  <c r="DG1703" i="4"/>
  <c r="DF1704" i="4"/>
  <c r="DG1704" i="4"/>
  <c r="DF1705" i="4"/>
  <c r="DG1705" i="4"/>
  <c r="DF1706" i="4"/>
  <c r="DG1706" i="4"/>
  <c r="DF1707" i="4"/>
  <c r="DG1707" i="4"/>
  <c r="DF1708" i="4"/>
  <c r="DG1708" i="4"/>
  <c r="DF1709" i="4"/>
  <c r="DG1709" i="4"/>
  <c r="DF1710" i="4"/>
  <c r="DG1710" i="4"/>
  <c r="DF1711" i="4"/>
  <c r="DG1711" i="4"/>
  <c r="DF1712" i="4"/>
  <c r="DG1712" i="4"/>
  <c r="DF1713" i="4"/>
  <c r="DG1713" i="4"/>
  <c r="DF1714" i="4"/>
  <c r="DG1714" i="4"/>
  <c r="DF1715" i="4"/>
  <c r="DG1715" i="4"/>
  <c r="DF1716" i="4"/>
  <c r="DG1716" i="4"/>
  <c r="DF1717" i="4"/>
  <c r="DG1717" i="4"/>
  <c r="DF1718" i="4"/>
  <c r="DG1718" i="4"/>
  <c r="DF1719" i="4"/>
  <c r="DG1719" i="4"/>
  <c r="DF1720" i="4"/>
  <c r="DG1720" i="4"/>
  <c r="DF1721" i="4"/>
  <c r="DG1721" i="4"/>
  <c r="DF1722" i="4"/>
  <c r="DG1722" i="4"/>
  <c r="DF1723" i="4"/>
  <c r="DG1723" i="4"/>
  <c r="DF1724" i="4"/>
  <c r="DG1724" i="4"/>
  <c r="DF1725" i="4"/>
  <c r="DG1725" i="4"/>
  <c r="DF1726" i="4"/>
  <c r="DG1726" i="4"/>
  <c r="DF1727" i="4"/>
  <c r="DG1727" i="4"/>
  <c r="DF1728" i="4"/>
  <c r="DG1728" i="4"/>
  <c r="DF1729" i="4"/>
  <c r="DG1729" i="4"/>
  <c r="DF1730" i="4"/>
  <c r="DG1730" i="4"/>
  <c r="DF1731" i="4"/>
  <c r="DG1731" i="4"/>
  <c r="DF1732" i="4"/>
  <c r="DG1732" i="4"/>
  <c r="DF1733" i="4"/>
  <c r="DG1733" i="4"/>
  <c r="DF1734" i="4"/>
  <c r="DG1734" i="4"/>
  <c r="DF1735" i="4"/>
  <c r="DG1735" i="4"/>
  <c r="DF1736" i="4"/>
  <c r="DG1736" i="4"/>
  <c r="DF1737" i="4"/>
  <c r="DG1737" i="4"/>
  <c r="DF1738" i="4"/>
  <c r="DG1738" i="4"/>
  <c r="DF1739" i="4"/>
  <c r="DG1739" i="4"/>
  <c r="DF1740" i="4"/>
  <c r="DG1740" i="4"/>
  <c r="DF1741" i="4"/>
  <c r="DG1741" i="4"/>
  <c r="DF1742" i="4"/>
  <c r="DG1742" i="4"/>
  <c r="DF1743" i="4"/>
  <c r="DG1743" i="4"/>
  <c r="DF1744" i="4"/>
  <c r="DG1744" i="4"/>
  <c r="DF1745" i="4"/>
  <c r="DG1745" i="4"/>
  <c r="DF1746" i="4"/>
  <c r="DG1746" i="4"/>
  <c r="DF1747" i="4"/>
  <c r="DG1747" i="4"/>
  <c r="DF1748" i="4"/>
  <c r="DG1748" i="4"/>
  <c r="DF1749" i="4"/>
  <c r="DG1749" i="4"/>
  <c r="DF1750" i="4"/>
  <c r="DG1750" i="4"/>
  <c r="DF1751" i="4"/>
  <c r="DG1751" i="4"/>
  <c r="DF1752" i="4"/>
  <c r="DG1752" i="4"/>
  <c r="DF1753" i="4"/>
  <c r="DG1753" i="4"/>
  <c r="DF1754" i="4"/>
  <c r="DG1754" i="4"/>
  <c r="DF1755" i="4"/>
  <c r="DG1755" i="4"/>
  <c r="DF1756" i="4"/>
  <c r="DG1756" i="4"/>
  <c r="DF1757" i="4"/>
  <c r="DG1757" i="4"/>
  <c r="DF1758" i="4"/>
  <c r="DG1758" i="4"/>
  <c r="DF1759" i="4"/>
  <c r="DG1759" i="4"/>
  <c r="DF1760" i="4"/>
  <c r="DG1760" i="4"/>
  <c r="DF1761" i="4"/>
  <c r="DG1761" i="4"/>
  <c r="DF1762" i="4"/>
  <c r="DG1762" i="4"/>
  <c r="DF1763" i="4"/>
  <c r="DG1763" i="4"/>
  <c r="DF1764" i="4"/>
  <c r="DG1764" i="4"/>
  <c r="DF1765" i="4"/>
  <c r="DG1765" i="4"/>
  <c r="DF1766" i="4"/>
  <c r="DG1766" i="4"/>
  <c r="DF1767" i="4"/>
  <c r="DG1767" i="4"/>
  <c r="DF1768" i="4"/>
  <c r="DG1768" i="4"/>
  <c r="DF1769" i="4"/>
  <c r="DG1769" i="4"/>
  <c r="DF1770" i="4"/>
  <c r="DG1770" i="4"/>
  <c r="DF1771" i="4"/>
  <c r="DG1771" i="4"/>
  <c r="DF1772" i="4"/>
  <c r="DG1772" i="4"/>
  <c r="DF1773" i="4"/>
  <c r="DG1773" i="4"/>
  <c r="DF1774" i="4"/>
  <c r="DG1774" i="4"/>
  <c r="DF1775" i="4"/>
  <c r="DG1775" i="4"/>
  <c r="DF1776" i="4"/>
  <c r="DG1776" i="4"/>
  <c r="DF1777" i="4"/>
  <c r="DG1777" i="4"/>
  <c r="DF1778" i="4"/>
  <c r="DG1778" i="4"/>
  <c r="DF1779" i="4"/>
  <c r="DG1779" i="4"/>
  <c r="DF1780" i="4"/>
  <c r="DG1780" i="4"/>
  <c r="DF1781" i="4"/>
  <c r="DG1781" i="4"/>
  <c r="DF1782" i="4"/>
  <c r="DG1782" i="4"/>
  <c r="DF1783" i="4"/>
  <c r="DG1783" i="4"/>
  <c r="DF1784" i="4"/>
  <c r="DG1784" i="4"/>
  <c r="DF1785" i="4"/>
  <c r="DG1785" i="4"/>
  <c r="DF1786" i="4"/>
  <c r="DG1786" i="4"/>
  <c r="DF1787" i="4"/>
  <c r="DG1787" i="4"/>
  <c r="DF1788" i="4"/>
  <c r="DG1788" i="4"/>
  <c r="DF1789" i="4"/>
  <c r="DG1789" i="4"/>
  <c r="DF1790" i="4"/>
  <c r="DG1790" i="4"/>
  <c r="DF1791" i="4"/>
  <c r="DG1791" i="4"/>
  <c r="DF1792" i="4"/>
  <c r="DG1792" i="4"/>
  <c r="DF1793" i="4"/>
  <c r="DG1793" i="4"/>
  <c r="DF1794" i="4"/>
  <c r="DG1794" i="4"/>
  <c r="DF1795" i="4"/>
  <c r="DG1795" i="4"/>
  <c r="DF1796" i="4"/>
  <c r="DG1796" i="4"/>
  <c r="DF1797" i="4"/>
  <c r="DG1797" i="4"/>
  <c r="DF1798" i="4"/>
  <c r="DG1798" i="4"/>
  <c r="DF1799" i="4"/>
  <c r="DG1799" i="4"/>
  <c r="DF1800" i="4"/>
  <c r="DG1800" i="4"/>
  <c r="DF1801" i="4"/>
  <c r="DG1801" i="4"/>
  <c r="DF1802" i="4"/>
  <c r="DG1802" i="4"/>
  <c r="DF1803" i="4"/>
  <c r="DG1803" i="4"/>
  <c r="DF1804" i="4"/>
  <c r="DG1804" i="4"/>
  <c r="DF1805" i="4"/>
  <c r="DG1805" i="4"/>
  <c r="DF1806" i="4"/>
  <c r="DG1806" i="4"/>
  <c r="DF1807" i="4"/>
  <c r="DG1807" i="4"/>
  <c r="DF1808" i="4"/>
  <c r="DG1808" i="4"/>
  <c r="DF1809" i="4"/>
  <c r="DG1809" i="4"/>
  <c r="DF1810" i="4"/>
  <c r="DG1810" i="4"/>
  <c r="DF1811" i="4"/>
  <c r="DG1811" i="4"/>
  <c r="DF1812" i="4"/>
  <c r="DG1812" i="4"/>
  <c r="DF1813" i="4"/>
  <c r="DG1813" i="4"/>
  <c r="DF1814" i="4"/>
  <c r="DG1814" i="4"/>
  <c r="DF1815" i="4"/>
  <c r="DG1815" i="4"/>
  <c r="DF1816" i="4"/>
  <c r="DG1816" i="4"/>
  <c r="DF1817" i="4"/>
  <c r="DG1817" i="4"/>
  <c r="DF1818" i="4"/>
  <c r="DG1818" i="4"/>
  <c r="DF1819" i="4"/>
  <c r="DG1819" i="4"/>
  <c r="DF1820" i="4"/>
  <c r="DG1820" i="4"/>
  <c r="DF1821" i="4"/>
  <c r="DG1821" i="4"/>
  <c r="DF1822" i="4"/>
  <c r="DG1822" i="4"/>
  <c r="DF1823" i="4"/>
  <c r="DG1823" i="4"/>
  <c r="DF1824" i="4"/>
  <c r="DG1824" i="4"/>
  <c r="DF1825" i="4"/>
  <c r="DG1825" i="4"/>
  <c r="DF1826" i="4"/>
  <c r="DG1826" i="4"/>
  <c r="DF1827" i="4"/>
  <c r="DG1827" i="4"/>
  <c r="DF1828" i="4"/>
  <c r="DG1828" i="4"/>
  <c r="DF1829" i="4"/>
  <c r="DG1829" i="4"/>
  <c r="DF1830" i="4"/>
  <c r="DG1830" i="4"/>
  <c r="DF1831" i="4"/>
  <c r="DG1831" i="4"/>
  <c r="DF1832" i="4"/>
  <c r="DG1832" i="4"/>
  <c r="DF1833" i="4"/>
  <c r="DG1833" i="4"/>
  <c r="DF1834" i="4"/>
  <c r="DG1834" i="4"/>
  <c r="DF1835" i="4"/>
  <c r="DG1835" i="4"/>
  <c r="DF1836" i="4"/>
  <c r="DG1836" i="4"/>
  <c r="DF1837" i="4"/>
  <c r="DG1837" i="4"/>
  <c r="DF1838" i="4"/>
  <c r="DG1838" i="4"/>
  <c r="DF1839" i="4"/>
  <c r="DG1839" i="4"/>
  <c r="DF1840" i="4"/>
  <c r="DG1840" i="4"/>
  <c r="DF1841" i="4"/>
  <c r="DG1841" i="4"/>
  <c r="DF1842" i="4"/>
  <c r="DG1842" i="4"/>
  <c r="DF1843" i="4"/>
  <c r="DG1843" i="4"/>
  <c r="DF1844" i="4"/>
  <c r="DG1844" i="4"/>
  <c r="DF1845" i="4"/>
  <c r="DG1845" i="4"/>
  <c r="DF1846" i="4"/>
  <c r="DG1846" i="4"/>
  <c r="DF1847" i="4"/>
  <c r="DG1847" i="4"/>
  <c r="DF1848" i="4"/>
  <c r="DG1848" i="4"/>
  <c r="DF1849" i="4"/>
  <c r="DG1849" i="4"/>
  <c r="DF1850" i="4"/>
  <c r="DG1850" i="4"/>
  <c r="DF1851" i="4"/>
  <c r="DG1851" i="4"/>
  <c r="DF1852" i="4"/>
  <c r="DG1852" i="4"/>
  <c r="DF1853" i="4"/>
  <c r="DG1853" i="4"/>
  <c r="DF1854" i="4"/>
  <c r="DG1854" i="4"/>
  <c r="DF1855" i="4"/>
  <c r="DG1855" i="4"/>
  <c r="DF1856" i="4"/>
  <c r="DG1856" i="4"/>
  <c r="DF1857" i="4"/>
  <c r="DG1857" i="4"/>
  <c r="DF1858" i="4"/>
  <c r="DG1858" i="4"/>
  <c r="DF1859" i="4"/>
  <c r="DG1859" i="4"/>
  <c r="DF1860" i="4"/>
  <c r="DG1860" i="4"/>
  <c r="DF1861" i="4"/>
  <c r="DG1861" i="4"/>
  <c r="DF1862" i="4"/>
  <c r="DG1862" i="4"/>
  <c r="DF1863" i="4"/>
  <c r="DG1863" i="4"/>
  <c r="DF1864" i="4"/>
  <c r="DG1864" i="4"/>
  <c r="DF1865" i="4"/>
  <c r="DG1865" i="4"/>
  <c r="DF1866" i="4"/>
  <c r="DG1866" i="4"/>
  <c r="DF1867" i="4"/>
  <c r="DG1867" i="4"/>
  <c r="DF1868" i="4"/>
  <c r="DG1868" i="4"/>
  <c r="DF1869" i="4"/>
  <c r="DG1869" i="4"/>
  <c r="DF1870" i="4"/>
  <c r="DG1870" i="4"/>
  <c r="DF1871" i="4"/>
  <c r="DG1871" i="4"/>
  <c r="DF1872" i="4"/>
  <c r="DG1872" i="4"/>
  <c r="DF1873" i="4"/>
  <c r="DG1873" i="4"/>
  <c r="DF1874" i="4"/>
  <c r="DG1874" i="4"/>
  <c r="DF1875" i="4"/>
  <c r="DG1875" i="4"/>
  <c r="DF1876" i="4"/>
  <c r="DG1876" i="4"/>
  <c r="DF1877" i="4"/>
  <c r="DG1877" i="4"/>
  <c r="DF1878" i="4"/>
  <c r="DG1878" i="4"/>
  <c r="DF1879" i="4"/>
  <c r="DG1879" i="4"/>
  <c r="DF1880" i="4"/>
  <c r="DG1880" i="4"/>
  <c r="DF1881" i="4"/>
  <c r="DG1881" i="4"/>
  <c r="DF1882" i="4"/>
  <c r="DG1882" i="4"/>
  <c r="DF1883" i="4"/>
  <c r="DG1883" i="4"/>
  <c r="DF1884" i="4"/>
  <c r="DG1884" i="4"/>
  <c r="DF1885" i="4"/>
  <c r="DG1885" i="4"/>
  <c r="DF1886" i="4"/>
  <c r="DG1886" i="4"/>
  <c r="DF1887" i="4"/>
  <c r="DG1887" i="4"/>
  <c r="DF1888" i="4"/>
  <c r="DG1888" i="4"/>
  <c r="DF1889" i="4"/>
  <c r="DG1889" i="4"/>
  <c r="DF1890" i="4"/>
  <c r="DG1890" i="4"/>
  <c r="DF1891" i="4"/>
  <c r="DG1891" i="4"/>
  <c r="DF1892" i="4"/>
  <c r="DG1892" i="4"/>
  <c r="DF1893" i="4"/>
  <c r="DG1893" i="4"/>
  <c r="DF1894" i="4"/>
  <c r="DG1894" i="4"/>
  <c r="DF1895" i="4"/>
  <c r="DG1895" i="4"/>
  <c r="DF1896" i="4"/>
  <c r="DG1896" i="4"/>
  <c r="DF1897" i="4"/>
  <c r="DG1897" i="4"/>
  <c r="DF1898" i="4"/>
  <c r="DG1898" i="4"/>
  <c r="DF1899" i="4"/>
  <c r="DG1899" i="4"/>
  <c r="DF1900" i="4"/>
  <c r="DG1900" i="4"/>
  <c r="DF1901" i="4"/>
  <c r="DG1901" i="4"/>
  <c r="DF1902" i="4"/>
  <c r="DG1902" i="4"/>
  <c r="DF1903" i="4"/>
  <c r="DG1903" i="4"/>
  <c r="DF1904" i="4"/>
  <c r="DG1904" i="4"/>
  <c r="DF1905" i="4"/>
  <c r="DG1905" i="4"/>
  <c r="DF1906" i="4"/>
  <c r="DG1906" i="4"/>
  <c r="DF1907" i="4"/>
  <c r="DG1907" i="4"/>
  <c r="DF1908" i="4"/>
  <c r="DG1908" i="4"/>
  <c r="DF1909" i="4"/>
  <c r="DG1909" i="4"/>
  <c r="DF1910" i="4"/>
  <c r="DG1910" i="4"/>
  <c r="DF1911" i="4"/>
  <c r="DG1911" i="4"/>
  <c r="DF1912" i="4"/>
  <c r="DG1912" i="4"/>
  <c r="DF1913" i="4"/>
  <c r="DG1913" i="4"/>
  <c r="DF1914" i="4"/>
  <c r="DG1914" i="4"/>
  <c r="DF1915" i="4"/>
  <c r="DG1915" i="4"/>
  <c r="DF1916" i="4"/>
  <c r="DG1916" i="4"/>
  <c r="DF1917" i="4"/>
  <c r="DG1917" i="4"/>
  <c r="DF1918" i="4"/>
  <c r="DG1918" i="4"/>
  <c r="DF1919" i="4"/>
  <c r="DG1919" i="4"/>
  <c r="DF1920" i="4"/>
  <c r="DG1920" i="4"/>
  <c r="DF1921" i="4"/>
  <c r="DG1921" i="4"/>
  <c r="DF1922" i="4"/>
  <c r="DG1922" i="4"/>
  <c r="DF1923" i="4"/>
  <c r="DG1923" i="4"/>
  <c r="DF1924" i="4"/>
  <c r="DG1924" i="4"/>
  <c r="DF1925" i="4"/>
  <c r="DG1925" i="4"/>
  <c r="DF1926" i="4"/>
  <c r="DG1926" i="4"/>
  <c r="DF1927" i="4"/>
  <c r="DG1927" i="4"/>
  <c r="DF1928" i="4"/>
  <c r="DG1928" i="4"/>
  <c r="DF1929" i="4"/>
  <c r="DG1929" i="4"/>
  <c r="DF1930" i="4"/>
  <c r="DG1930" i="4"/>
  <c r="DF1931" i="4"/>
  <c r="DG1931" i="4"/>
  <c r="DF1932" i="4"/>
  <c r="DG1932" i="4"/>
  <c r="DF1933" i="4"/>
  <c r="DG1933" i="4"/>
  <c r="DF1934" i="4"/>
  <c r="DG1934" i="4"/>
  <c r="DF1935" i="4"/>
  <c r="DG1935" i="4"/>
  <c r="DF1936" i="4"/>
  <c r="DG1936" i="4"/>
  <c r="DF1937" i="4"/>
  <c r="DG1937" i="4"/>
  <c r="DF1938" i="4"/>
  <c r="DG1938" i="4"/>
  <c r="DF1939" i="4"/>
  <c r="DG1939" i="4"/>
  <c r="DF1940" i="4"/>
  <c r="DG1940" i="4"/>
  <c r="DF1941" i="4"/>
  <c r="DG1941" i="4"/>
  <c r="DF1942" i="4"/>
  <c r="DG1942" i="4"/>
  <c r="DF1943" i="4"/>
  <c r="DG1943" i="4"/>
  <c r="DF1944" i="4"/>
  <c r="DG1944" i="4"/>
  <c r="DF1945" i="4"/>
  <c r="DG1945" i="4"/>
  <c r="DF1946" i="4"/>
  <c r="DG1946" i="4"/>
  <c r="DF1947" i="4"/>
  <c r="DG1947" i="4"/>
  <c r="DF1948" i="4"/>
  <c r="DG1948" i="4"/>
  <c r="DF1949" i="4"/>
  <c r="DG1949" i="4"/>
  <c r="DF1950" i="4"/>
  <c r="DG1950" i="4"/>
  <c r="DF1951" i="4"/>
  <c r="DG1951" i="4"/>
  <c r="DF1952" i="4"/>
  <c r="DG1952" i="4"/>
  <c r="DF1953" i="4"/>
  <c r="DG1953" i="4"/>
  <c r="DF1954" i="4"/>
  <c r="DG1954" i="4"/>
  <c r="DF1955" i="4"/>
  <c r="DG1955" i="4"/>
  <c r="DF1956" i="4"/>
  <c r="DG1956" i="4"/>
  <c r="DF1957" i="4"/>
  <c r="DG1957" i="4"/>
  <c r="DF1958" i="4"/>
  <c r="DG1958" i="4"/>
  <c r="DF1959" i="4"/>
  <c r="DG1959" i="4"/>
  <c r="DF1960" i="4"/>
  <c r="DG1960" i="4"/>
  <c r="DF1961" i="4"/>
  <c r="DG1961" i="4"/>
  <c r="DF1962" i="4"/>
  <c r="DG1962" i="4"/>
  <c r="DF1963" i="4"/>
  <c r="DG1963" i="4"/>
  <c r="DF1964" i="4"/>
  <c r="DG1964" i="4"/>
  <c r="DF1965" i="4"/>
  <c r="DG1965" i="4"/>
  <c r="DF1966" i="4"/>
  <c r="DG1966" i="4"/>
  <c r="DF1967" i="4"/>
  <c r="DG1967" i="4"/>
  <c r="DF1968" i="4"/>
  <c r="DG1968" i="4"/>
  <c r="DF1969" i="4"/>
  <c r="DG1969" i="4"/>
  <c r="DF1970" i="4"/>
  <c r="DG1970" i="4"/>
  <c r="DF1971" i="4"/>
  <c r="DG1971" i="4"/>
  <c r="DF1972" i="4"/>
  <c r="DG1972" i="4"/>
  <c r="DF1973" i="4"/>
  <c r="DG1973" i="4"/>
  <c r="DF1974" i="4"/>
  <c r="DG1974" i="4"/>
  <c r="DF1975" i="4"/>
  <c r="DG1975" i="4"/>
  <c r="DF1976" i="4"/>
  <c r="DG1976" i="4"/>
  <c r="DF1977" i="4"/>
  <c r="DG1977" i="4"/>
  <c r="DF1978" i="4"/>
  <c r="DG1978" i="4"/>
  <c r="DF1979" i="4"/>
  <c r="DG1979" i="4"/>
  <c r="DF1980" i="4"/>
  <c r="DG1980" i="4"/>
  <c r="DF1981" i="4"/>
  <c r="DG1981" i="4"/>
  <c r="DF1982" i="4"/>
  <c r="DG1982" i="4"/>
  <c r="DF1983" i="4"/>
  <c r="DG1983" i="4"/>
  <c r="DF1984" i="4"/>
  <c r="DG1984" i="4"/>
  <c r="DF1985" i="4"/>
  <c r="DG1985" i="4"/>
  <c r="DF1986" i="4"/>
  <c r="DG1986" i="4"/>
  <c r="DF1987" i="4"/>
  <c r="DG1987" i="4"/>
  <c r="DF1988" i="4"/>
  <c r="DG1988" i="4"/>
  <c r="DF1989" i="4"/>
  <c r="DG1989" i="4"/>
  <c r="DF1990" i="4"/>
  <c r="DG1990" i="4"/>
  <c r="DF1991" i="4"/>
  <c r="DG1991" i="4"/>
  <c r="DF1992" i="4"/>
  <c r="DG1992" i="4"/>
  <c r="DF1993" i="4"/>
  <c r="DG1993" i="4"/>
  <c r="DP1993" i="4"/>
  <c r="DQ1993" i="4"/>
  <c r="DP1992" i="4"/>
  <c r="DQ1992" i="4"/>
  <c r="DP1991" i="4"/>
  <c r="DQ1991" i="4"/>
  <c r="DP1990" i="4"/>
  <c r="DQ1990" i="4"/>
  <c r="DP1989" i="4"/>
  <c r="DQ1989" i="4"/>
  <c r="DP1988" i="4"/>
  <c r="DQ1988" i="4"/>
  <c r="DP1987" i="4"/>
  <c r="DQ1987" i="4"/>
  <c r="DP1986" i="4"/>
  <c r="DQ1986" i="4"/>
  <c r="DP1985" i="4"/>
  <c r="DQ1985" i="4"/>
  <c r="DP1984" i="4"/>
  <c r="DQ1984" i="4"/>
  <c r="DP1983" i="4"/>
  <c r="DQ1983" i="4"/>
  <c r="DP1982" i="4"/>
  <c r="DQ1982" i="4"/>
  <c r="DP1981" i="4"/>
  <c r="DQ1981" i="4"/>
  <c r="DP1980" i="4"/>
  <c r="DQ1980" i="4"/>
  <c r="DP1979" i="4"/>
  <c r="DQ1979" i="4"/>
  <c r="DP1978" i="4"/>
  <c r="DQ1978" i="4"/>
  <c r="DP1977" i="4"/>
  <c r="DQ1977" i="4"/>
  <c r="DP1976" i="4"/>
  <c r="DQ1976" i="4"/>
  <c r="DP1975" i="4"/>
  <c r="DQ1975" i="4"/>
  <c r="DP1974" i="4"/>
  <c r="DQ1974" i="4"/>
  <c r="DP1973" i="4"/>
  <c r="DQ1973" i="4"/>
  <c r="DP1972" i="4"/>
  <c r="DQ1972" i="4"/>
  <c r="DP1971" i="4"/>
  <c r="DQ1971" i="4"/>
  <c r="DP1970" i="4"/>
  <c r="DQ1970" i="4"/>
  <c r="DP1969" i="4"/>
  <c r="DQ1969" i="4"/>
  <c r="DP1968" i="4"/>
  <c r="DQ1968" i="4"/>
  <c r="DP1967" i="4"/>
  <c r="DQ1967" i="4"/>
  <c r="DP1966" i="4"/>
  <c r="DQ1966" i="4"/>
  <c r="DP1965" i="4"/>
  <c r="DQ1965" i="4"/>
  <c r="DP1964" i="4"/>
  <c r="DQ1964" i="4"/>
  <c r="DP1963" i="4"/>
  <c r="DQ1963" i="4"/>
  <c r="DP1962" i="4"/>
  <c r="DQ1962" i="4"/>
  <c r="DP1961" i="4"/>
  <c r="DQ1961" i="4"/>
  <c r="DP1960" i="4"/>
  <c r="DQ1960" i="4"/>
  <c r="DP1959" i="4"/>
  <c r="DQ1959" i="4"/>
  <c r="DP1958" i="4"/>
  <c r="DQ1958" i="4"/>
  <c r="DP1957" i="4"/>
  <c r="DQ1957" i="4"/>
  <c r="DP1956" i="4"/>
  <c r="DQ1956" i="4"/>
  <c r="DP1955" i="4"/>
  <c r="DQ1955" i="4"/>
  <c r="DP1954" i="4"/>
  <c r="DQ1954" i="4"/>
  <c r="DP1953" i="4"/>
  <c r="DQ1953" i="4"/>
  <c r="DP1952" i="4"/>
  <c r="DQ1952" i="4"/>
  <c r="DP1951" i="4"/>
  <c r="DQ1951" i="4"/>
  <c r="DP1950" i="4"/>
  <c r="DQ1950" i="4"/>
  <c r="DP1949" i="4"/>
  <c r="DQ1949" i="4"/>
  <c r="DP1948" i="4"/>
  <c r="DQ1948" i="4"/>
  <c r="DP1947" i="4"/>
  <c r="DQ1947" i="4"/>
  <c r="DP1946" i="4"/>
  <c r="DQ1946" i="4"/>
  <c r="DP1945" i="4"/>
  <c r="DQ1945" i="4"/>
  <c r="DP1944" i="4"/>
  <c r="DQ1944" i="4"/>
  <c r="DP1943" i="4"/>
  <c r="DQ1943" i="4"/>
  <c r="DP1942" i="4"/>
  <c r="DQ1942" i="4"/>
  <c r="DP1941" i="4"/>
  <c r="DQ1941" i="4"/>
  <c r="DP1940" i="4"/>
  <c r="DQ1940" i="4"/>
  <c r="DP1939" i="4"/>
  <c r="DQ1939" i="4"/>
  <c r="DP1938" i="4"/>
  <c r="DQ1938" i="4"/>
  <c r="DP1937" i="4"/>
  <c r="DQ1937" i="4"/>
  <c r="DP1936" i="4"/>
  <c r="DQ1936" i="4"/>
  <c r="DP1935" i="4"/>
  <c r="DQ1935" i="4"/>
  <c r="DP1934" i="4"/>
  <c r="DQ1934" i="4"/>
  <c r="DP1933" i="4"/>
  <c r="DQ1933" i="4"/>
  <c r="DP1932" i="4"/>
  <c r="DQ1932" i="4"/>
  <c r="DP1931" i="4"/>
  <c r="DQ1931" i="4"/>
  <c r="DP1930" i="4"/>
  <c r="DQ1930" i="4"/>
  <c r="DP1929" i="4"/>
  <c r="DQ1929" i="4"/>
  <c r="DP1928" i="4"/>
  <c r="DQ1928" i="4"/>
  <c r="DP1927" i="4"/>
  <c r="DQ1927" i="4"/>
  <c r="DP1926" i="4"/>
  <c r="DQ1926" i="4"/>
  <c r="DP1925" i="4"/>
  <c r="DQ1925" i="4"/>
  <c r="DP1924" i="4"/>
  <c r="DQ1924" i="4"/>
  <c r="DP1923" i="4"/>
  <c r="DQ1923" i="4"/>
  <c r="DP1922" i="4"/>
  <c r="DQ1922" i="4"/>
  <c r="DP1921" i="4"/>
  <c r="DQ1921" i="4"/>
  <c r="DP1920" i="4"/>
  <c r="DQ1920" i="4"/>
  <c r="DP1919" i="4"/>
  <c r="DQ1919" i="4"/>
  <c r="DP1918" i="4"/>
  <c r="DQ1918" i="4"/>
  <c r="DP1917" i="4"/>
  <c r="DQ1917" i="4"/>
  <c r="DP1916" i="4"/>
  <c r="DQ1916" i="4"/>
  <c r="DP1915" i="4"/>
  <c r="DQ1915" i="4"/>
  <c r="DP1914" i="4"/>
  <c r="DQ1914" i="4"/>
  <c r="DP1913" i="4"/>
  <c r="DQ1913" i="4"/>
  <c r="DP1912" i="4"/>
  <c r="DQ1912" i="4"/>
  <c r="DP1911" i="4"/>
  <c r="DQ1911" i="4"/>
  <c r="DP1910" i="4"/>
  <c r="DQ1910" i="4"/>
  <c r="DP1909" i="4"/>
  <c r="DQ1909" i="4"/>
  <c r="DP1908" i="4"/>
  <c r="DQ1908" i="4"/>
  <c r="DP1907" i="4"/>
  <c r="DQ1907" i="4"/>
  <c r="DP1906" i="4"/>
  <c r="DQ1906" i="4"/>
  <c r="DP1905" i="4"/>
  <c r="DQ1905" i="4"/>
  <c r="DP1904" i="4"/>
  <c r="DQ1904" i="4"/>
  <c r="DP1903" i="4"/>
  <c r="DQ1903" i="4"/>
  <c r="DP1902" i="4"/>
  <c r="DQ1902" i="4"/>
  <c r="DP1901" i="4"/>
  <c r="DQ1901" i="4"/>
  <c r="DP1900" i="4"/>
  <c r="DQ1900" i="4"/>
  <c r="DP1899" i="4"/>
  <c r="DQ1899" i="4"/>
  <c r="DP1898" i="4"/>
  <c r="DQ1898" i="4"/>
  <c r="DP1897" i="4"/>
  <c r="DQ1897" i="4"/>
  <c r="DP1896" i="4"/>
  <c r="DQ1896" i="4"/>
  <c r="DP1895" i="4"/>
  <c r="DQ1895" i="4"/>
  <c r="DP1894" i="4"/>
  <c r="DQ1894" i="4"/>
  <c r="DP1893" i="4"/>
  <c r="DQ1893" i="4"/>
  <c r="DP1892" i="4"/>
  <c r="DQ1892" i="4"/>
  <c r="DP1891" i="4"/>
  <c r="DQ1891" i="4"/>
  <c r="DP1890" i="4"/>
  <c r="DQ1890" i="4"/>
  <c r="DP1889" i="4"/>
  <c r="DQ1889" i="4"/>
  <c r="DP1888" i="4"/>
  <c r="DQ1888" i="4"/>
  <c r="DP1887" i="4"/>
  <c r="DQ1887" i="4"/>
  <c r="DP1886" i="4"/>
  <c r="DQ1886" i="4"/>
  <c r="DP1885" i="4"/>
  <c r="DQ1885" i="4"/>
  <c r="DP1884" i="4"/>
  <c r="DQ1884" i="4"/>
  <c r="DP1883" i="4"/>
  <c r="DQ1883" i="4"/>
  <c r="DP1882" i="4"/>
  <c r="DQ1882" i="4"/>
  <c r="DP1881" i="4"/>
  <c r="DQ1881" i="4"/>
  <c r="DP1880" i="4"/>
  <c r="DQ1880" i="4"/>
  <c r="DP1879" i="4"/>
  <c r="DQ1879" i="4"/>
  <c r="DP1878" i="4"/>
  <c r="DQ1878" i="4"/>
  <c r="DP1877" i="4"/>
  <c r="DQ1877" i="4"/>
  <c r="DP1876" i="4"/>
  <c r="DQ1876" i="4"/>
  <c r="DP1875" i="4"/>
  <c r="DQ1875" i="4"/>
  <c r="DP1874" i="4"/>
  <c r="DQ1874" i="4"/>
  <c r="DP1873" i="4"/>
  <c r="DQ1873" i="4"/>
  <c r="DP1872" i="4"/>
  <c r="DQ1872" i="4"/>
  <c r="DP1871" i="4"/>
  <c r="DQ1871" i="4"/>
  <c r="DP1870" i="4"/>
  <c r="DQ1870" i="4"/>
  <c r="DP1869" i="4"/>
  <c r="DQ1869" i="4"/>
  <c r="DP1868" i="4"/>
  <c r="DQ1868" i="4"/>
  <c r="DP1867" i="4"/>
  <c r="DQ1867" i="4"/>
  <c r="DP1866" i="4"/>
  <c r="DQ1866" i="4"/>
  <c r="DP1865" i="4"/>
  <c r="DQ1865" i="4"/>
  <c r="DP1864" i="4"/>
  <c r="DQ1864" i="4"/>
  <c r="DP1863" i="4"/>
  <c r="DQ1863" i="4"/>
  <c r="DP1862" i="4"/>
  <c r="DQ1862" i="4"/>
  <c r="DP1861" i="4"/>
  <c r="DQ1861" i="4"/>
  <c r="DP1860" i="4"/>
  <c r="DQ1860" i="4"/>
  <c r="DP1859" i="4"/>
  <c r="DQ1859" i="4"/>
  <c r="DP1858" i="4"/>
  <c r="DQ1858" i="4"/>
  <c r="DP1857" i="4"/>
  <c r="DQ1857" i="4"/>
  <c r="DP1856" i="4"/>
  <c r="DQ1856" i="4"/>
  <c r="DP1855" i="4"/>
  <c r="DQ1855" i="4"/>
  <c r="DP1854" i="4"/>
  <c r="DQ1854" i="4"/>
  <c r="DP1853" i="4"/>
  <c r="DQ1853" i="4"/>
  <c r="DP1852" i="4"/>
  <c r="DQ1852" i="4"/>
  <c r="DP1851" i="4"/>
  <c r="DQ1851" i="4"/>
  <c r="DP1850" i="4"/>
  <c r="DQ1850" i="4"/>
  <c r="DP1849" i="4"/>
  <c r="DQ1849" i="4"/>
  <c r="DP1848" i="4"/>
  <c r="DQ1848" i="4"/>
  <c r="DP1847" i="4"/>
  <c r="DQ1847" i="4"/>
  <c r="DP1846" i="4"/>
  <c r="DQ1846" i="4"/>
  <c r="DP1845" i="4"/>
  <c r="DQ1845" i="4"/>
  <c r="DP1844" i="4"/>
  <c r="DQ1844" i="4"/>
  <c r="DP1843" i="4"/>
  <c r="DQ1843" i="4"/>
  <c r="DP1842" i="4"/>
  <c r="DQ1842" i="4"/>
  <c r="DP1841" i="4"/>
  <c r="DQ1841" i="4"/>
  <c r="DP1840" i="4"/>
  <c r="DQ1840" i="4"/>
  <c r="DP1839" i="4"/>
  <c r="DQ1839" i="4"/>
  <c r="DP1838" i="4"/>
  <c r="DQ1838" i="4"/>
  <c r="DP1837" i="4"/>
  <c r="DQ1837" i="4"/>
  <c r="DP1836" i="4"/>
  <c r="DQ1836" i="4"/>
  <c r="DP1835" i="4"/>
  <c r="DQ1835" i="4"/>
  <c r="DP1834" i="4"/>
  <c r="DQ1834" i="4"/>
  <c r="DP1833" i="4"/>
  <c r="DQ1833" i="4"/>
  <c r="DP1832" i="4"/>
  <c r="DQ1832" i="4"/>
  <c r="DP1831" i="4"/>
  <c r="DQ1831" i="4"/>
  <c r="DP1830" i="4"/>
  <c r="DQ1830" i="4"/>
  <c r="DP1829" i="4"/>
  <c r="DQ1829" i="4"/>
  <c r="DP1828" i="4"/>
  <c r="DQ1828" i="4"/>
  <c r="DP1827" i="4"/>
  <c r="DQ1827" i="4"/>
  <c r="DP1826" i="4"/>
  <c r="DQ1826" i="4"/>
  <c r="DP1825" i="4"/>
  <c r="DQ1825" i="4"/>
  <c r="DP1824" i="4"/>
  <c r="DQ1824" i="4"/>
  <c r="DP1823" i="4"/>
  <c r="DQ1823" i="4"/>
  <c r="DP1822" i="4"/>
  <c r="DQ1822" i="4"/>
  <c r="DP1821" i="4"/>
  <c r="DQ1821" i="4"/>
  <c r="DP1820" i="4"/>
  <c r="DQ1820" i="4"/>
  <c r="DP1819" i="4"/>
  <c r="DQ1819" i="4"/>
  <c r="DP1818" i="4"/>
  <c r="DQ1818" i="4"/>
  <c r="DP1817" i="4"/>
  <c r="DQ1817" i="4"/>
  <c r="DP1816" i="4"/>
  <c r="DQ1816" i="4"/>
  <c r="DP1815" i="4"/>
  <c r="DQ1815" i="4"/>
  <c r="DP1814" i="4"/>
  <c r="DQ1814" i="4"/>
  <c r="DP1813" i="4"/>
  <c r="DQ1813" i="4"/>
  <c r="DP1812" i="4"/>
  <c r="DQ1812" i="4"/>
  <c r="DP1811" i="4"/>
  <c r="DQ1811" i="4"/>
  <c r="DP1810" i="4"/>
  <c r="DQ1810" i="4"/>
  <c r="DP1809" i="4"/>
  <c r="DQ1809" i="4"/>
  <c r="DP1808" i="4"/>
  <c r="DQ1808" i="4"/>
  <c r="DP1807" i="4"/>
  <c r="DQ1807" i="4"/>
  <c r="DP1806" i="4"/>
  <c r="DQ1806" i="4"/>
  <c r="DP1805" i="4"/>
  <c r="DQ1805" i="4"/>
  <c r="DP1804" i="4"/>
  <c r="DQ1804" i="4"/>
  <c r="DP1803" i="4"/>
  <c r="DQ1803" i="4"/>
  <c r="DP1802" i="4"/>
  <c r="DQ1802" i="4"/>
  <c r="DP1801" i="4"/>
  <c r="DQ1801" i="4"/>
  <c r="DP1800" i="4"/>
  <c r="DQ1800" i="4"/>
  <c r="DP1799" i="4"/>
  <c r="DQ1799" i="4"/>
  <c r="DP1798" i="4"/>
  <c r="DQ1798" i="4"/>
  <c r="DP1797" i="4"/>
  <c r="DQ1797" i="4"/>
  <c r="DP1796" i="4"/>
  <c r="DQ1796" i="4"/>
  <c r="DP1795" i="4"/>
  <c r="DQ1795" i="4"/>
  <c r="DP1794" i="4"/>
  <c r="DQ1794" i="4"/>
  <c r="DP1793" i="4"/>
  <c r="DQ1793" i="4"/>
  <c r="DP1792" i="4"/>
  <c r="DQ1792" i="4"/>
  <c r="DP1791" i="4"/>
  <c r="DQ1791" i="4"/>
  <c r="DP1790" i="4"/>
  <c r="DQ1790" i="4"/>
  <c r="DP1789" i="4"/>
  <c r="DQ1789" i="4"/>
  <c r="DP1788" i="4"/>
  <c r="DQ1788" i="4"/>
  <c r="DP1787" i="4"/>
  <c r="DQ1787" i="4"/>
  <c r="DP1786" i="4"/>
  <c r="DQ1786" i="4"/>
  <c r="DP1785" i="4"/>
  <c r="DQ1785" i="4"/>
  <c r="DP1784" i="4"/>
  <c r="DQ1784" i="4"/>
  <c r="DP1783" i="4"/>
  <c r="DQ1783" i="4"/>
  <c r="DP1782" i="4"/>
  <c r="DQ1782" i="4"/>
  <c r="DP1781" i="4"/>
  <c r="DQ1781" i="4"/>
  <c r="DP1780" i="4"/>
  <c r="DQ1780" i="4"/>
  <c r="DP1779" i="4"/>
  <c r="DQ1779" i="4"/>
  <c r="DP1778" i="4"/>
  <c r="DQ1778" i="4"/>
  <c r="DP1777" i="4"/>
  <c r="DQ1777" i="4"/>
  <c r="DP1776" i="4"/>
  <c r="DQ1776" i="4"/>
  <c r="DP1775" i="4"/>
  <c r="DQ1775" i="4"/>
  <c r="DP1774" i="4"/>
  <c r="DQ1774" i="4"/>
  <c r="DP1773" i="4"/>
  <c r="DQ1773" i="4"/>
  <c r="DP1772" i="4"/>
  <c r="DQ1772" i="4"/>
  <c r="DP1771" i="4"/>
  <c r="DQ1771" i="4"/>
  <c r="DP1770" i="4"/>
  <c r="DQ1770" i="4"/>
  <c r="DP1769" i="4"/>
  <c r="DQ1769" i="4"/>
  <c r="DP1768" i="4"/>
  <c r="DQ1768" i="4"/>
  <c r="DP1767" i="4"/>
  <c r="DQ1767" i="4"/>
  <c r="DP1766" i="4"/>
  <c r="DQ1766" i="4"/>
  <c r="DP1765" i="4"/>
  <c r="DQ1765" i="4"/>
  <c r="DP1764" i="4"/>
  <c r="DQ1764" i="4"/>
  <c r="DP1763" i="4"/>
  <c r="DQ1763" i="4"/>
  <c r="DP1762" i="4"/>
  <c r="DQ1762" i="4"/>
  <c r="DP1761" i="4"/>
  <c r="DQ1761" i="4"/>
  <c r="DP1760" i="4"/>
  <c r="DQ1760" i="4"/>
  <c r="DP1759" i="4"/>
  <c r="DQ1759" i="4"/>
  <c r="DP1758" i="4"/>
  <c r="DQ1758" i="4"/>
  <c r="DP1757" i="4"/>
  <c r="DQ1757" i="4"/>
  <c r="DP1756" i="4"/>
  <c r="DQ1756" i="4"/>
  <c r="DP1755" i="4"/>
  <c r="DQ1755" i="4"/>
  <c r="DP1754" i="4"/>
  <c r="DQ1754" i="4"/>
  <c r="DP1753" i="4"/>
  <c r="DQ1753" i="4"/>
  <c r="DP1752" i="4"/>
  <c r="DQ1752" i="4"/>
  <c r="DP1751" i="4"/>
  <c r="DQ1751" i="4"/>
  <c r="DP1750" i="4"/>
  <c r="DQ1750" i="4"/>
  <c r="DP1749" i="4"/>
  <c r="DQ1749" i="4"/>
  <c r="DP1748" i="4"/>
  <c r="DQ1748" i="4"/>
  <c r="DP1747" i="4"/>
  <c r="DQ1747" i="4"/>
  <c r="DP1746" i="4"/>
  <c r="DQ1746" i="4"/>
  <c r="DP1745" i="4"/>
  <c r="DQ1745" i="4"/>
  <c r="DP1744" i="4"/>
  <c r="DQ1744" i="4"/>
  <c r="DP1743" i="4"/>
  <c r="DQ1743" i="4"/>
  <c r="DP1742" i="4"/>
  <c r="DQ1742" i="4"/>
  <c r="DP1741" i="4"/>
  <c r="DQ1741" i="4"/>
  <c r="DP1740" i="4"/>
  <c r="DQ1740" i="4"/>
  <c r="DP1739" i="4"/>
  <c r="DQ1739" i="4"/>
  <c r="DP1738" i="4"/>
  <c r="DQ1738" i="4"/>
  <c r="DP1737" i="4"/>
  <c r="DQ1737" i="4"/>
  <c r="DP1736" i="4"/>
  <c r="DQ1736" i="4"/>
  <c r="DP1735" i="4"/>
  <c r="DQ1735" i="4"/>
  <c r="DP1734" i="4"/>
  <c r="DQ1734" i="4"/>
  <c r="DP1733" i="4"/>
  <c r="DQ1733" i="4"/>
  <c r="DP1732" i="4"/>
  <c r="DQ1732" i="4"/>
  <c r="DP1731" i="4"/>
  <c r="DQ1731" i="4"/>
  <c r="DP1730" i="4"/>
  <c r="DQ1730" i="4"/>
  <c r="DP1729" i="4"/>
  <c r="DQ1729" i="4"/>
  <c r="DP1728" i="4"/>
  <c r="DQ1728" i="4"/>
  <c r="DP1727" i="4"/>
  <c r="DQ1727" i="4"/>
  <c r="DP1726" i="4"/>
  <c r="DQ1726" i="4"/>
  <c r="DP1725" i="4"/>
  <c r="DQ1725" i="4"/>
  <c r="DP1724" i="4"/>
  <c r="DQ1724" i="4"/>
  <c r="DP1723" i="4"/>
  <c r="DQ1723" i="4"/>
  <c r="DP1722" i="4"/>
  <c r="DQ1722" i="4"/>
  <c r="DP1721" i="4"/>
  <c r="DQ1721" i="4"/>
  <c r="DP1720" i="4"/>
  <c r="DQ1720" i="4"/>
  <c r="DP1719" i="4"/>
  <c r="DQ1719" i="4"/>
  <c r="DP1718" i="4"/>
  <c r="DQ1718" i="4"/>
  <c r="DP1717" i="4"/>
  <c r="DQ1717" i="4"/>
  <c r="DP1716" i="4"/>
  <c r="DQ1716" i="4"/>
  <c r="DP1715" i="4"/>
  <c r="DQ1715" i="4"/>
  <c r="DP1714" i="4"/>
  <c r="DQ1714" i="4"/>
  <c r="DP1713" i="4"/>
  <c r="DQ1713" i="4"/>
  <c r="DP1712" i="4"/>
  <c r="DQ1712" i="4"/>
  <c r="DP1711" i="4"/>
  <c r="DQ1711" i="4"/>
  <c r="DP1710" i="4"/>
  <c r="DQ1710" i="4"/>
  <c r="DP1709" i="4"/>
  <c r="DQ1709" i="4"/>
  <c r="DP1708" i="4"/>
  <c r="DQ1708" i="4"/>
  <c r="DP1707" i="4"/>
  <c r="DQ1707" i="4"/>
  <c r="DP1706" i="4"/>
  <c r="DQ1706" i="4"/>
  <c r="DP1705" i="4"/>
  <c r="DQ1705" i="4"/>
  <c r="DP1704" i="4"/>
  <c r="DQ1704" i="4"/>
  <c r="DP1703" i="4"/>
  <c r="DQ1703" i="4"/>
  <c r="DP1702" i="4"/>
  <c r="DQ1702" i="4"/>
  <c r="DP1701" i="4"/>
  <c r="DQ1701" i="4"/>
  <c r="DP1700" i="4"/>
  <c r="DQ1700" i="4"/>
  <c r="DP1699" i="4"/>
  <c r="DQ1699" i="4"/>
  <c r="DP1698" i="4"/>
  <c r="DQ1698" i="4"/>
  <c r="DP1697" i="4"/>
  <c r="DQ1697" i="4"/>
  <c r="DP1696" i="4"/>
  <c r="DQ1696" i="4"/>
  <c r="DP1695" i="4"/>
  <c r="DQ1695" i="4"/>
  <c r="DP1694" i="4"/>
  <c r="DQ1694" i="4"/>
  <c r="DP1693" i="4"/>
  <c r="DQ1693" i="4"/>
  <c r="DP1692" i="4"/>
  <c r="DQ1692" i="4"/>
  <c r="DP1691" i="4"/>
  <c r="DQ1691" i="4"/>
  <c r="DP1690" i="4"/>
  <c r="DQ1690" i="4"/>
  <c r="DP1689" i="4"/>
  <c r="DQ1689" i="4"/>
  <c r="DP1688" i="4"/>
  <c r="DQ1688" i="4"/>
  <c r="DP1687" i="4"/>
  <c r="DQ1687" i="4"/>
  <c r="DP1686" i="4"/>
  <c r="DQ1686" i="4"/>
  <c r="DP1685" i="4"/>
  <c r="DQ1685" i="4"/>
  <c r="DP1684" i="4"/>
  <c r="DQ1684" i="4"/>
  <c r="DP1683" i="4"/>
  <c r="DQ1683" i="4"/>
  <c r="DP1682" i="4"/>
  <c r="DQ1682" i="4"/>
  <c r="DP1681" i="4"/>
  <c r="DQ1681" i="4"/>
  <c r="DP1680" i="4"/>
  <c r="DQ1680" i="4"/>
  <c r="DP1679" i="4"/>
  <c r="DQ1679" i="4"/>
  <c r="DP1678" i="4"/>
  <c r="DQ1678" i="4"/>
  <c r="DP1677" i="4"/>
  <c r="DQ1677" i="4"/>
  <c r="DP1676" i="4"/>
  <c r="DQ1676" i="4"/>
  <c r="DP1675" i="4"/>
  <c r="DQ1675" i="4"/>
  <c r="DP1674" i="4"/>
  <c r="DQ1674" i="4"/>
  <c r="DP1673" i="4"/>
  <c r="DQ1673" i="4"/>
  <c r="DP1672" i="4"/>
  <c r="DQ1672" i="4"/>
  <c r="DP1671" i="4"/>
  <c r="DQ1671" i="4"/>
  <c r="DP1670" i="4"/>
  <c r="DQ1670" i="4"/>
  <c r="DP1669" i="4"/>
  <c r="DQ1669" i="4"/>
  <c r="DP1668" i="4"/>
  <c r="DQ1668" i="4"/>
  <c r="DP1667" i="4"/>
  <c r="DQ1667" i="4"/>
  <c r="DP1666" i="4"/>
  <c r="DQ1666" i="4"/>
  <c r="DP1665" i="4"/>
  <c r="DQ1665" i="4"/>
  <c r="DP1664" i="4"/>
  <c r="DQ1664" i="4"/>
  <c r="DP1663" i="4"/>
  <c r="DQ1663" i="4"/>
  <c r="DP1662" i="4"/>
  <c r="DQ1662" i="4"/>
  <c r="DP1661" i="4"/>
  <c r="DQ1661" i="4"/>
  <c r="DP1660" i="4"/>
  <c r="DQ1660" i="4"/>
  <c r="DP1659" i="4"/>
  <c r="DQ1659" i="4"/>
  <c r="DP1658" i="4"/>
  <c r="DQ1658" i="4"/>
  <c r="DP1657" i="4"/>
  <c r="DQ1657" i="4"/>
  <c r="DP1656" i="4"/>
  <c r="DQ1656" i="4"/>
  <c r="DP1655" i="4"/>
  <c r="DQ1655" i="4"/>
  <c r="DP1654" i="4"/>
  <c r="DQ1654" i="4"/>
  <c r="DP1653" i="4"/>
  <c r="DQ1653" i="4"/>
  <c r="DP1652" i="4"/>
  <c r="DQ1652" i="4"/>
  <c r="DP1651" i="4"/>
  <c r="DQ1651" i="4"/>
  <c r="DP1650" i="4"/>
  <c r="DQ1650" i="4"/>
  <c r="DP1649" i="4"/>
  <c r="DQ1649" i="4"/>
  <c r="DP1648" i="4"/>
  <c r="DQ1648" i="4"/>
  <c r="DP1647" i="4"/>
  <c r="DQ1647" i="4"/>
  <c r="DP1646" i="4"/>
  <c r="DQ1646" i="4"/>
  <c r="DP1645" i="4"/>
  <c r="DQ1645" i="4"/>
  <c r="DP1644" i="4"/>
  <c r="DQ1644" i="4"/>
  <c r="DP1643" i="4"/>
  <c r="DQ1643" i="4"/>
  <c r="DP1642" i="4"/>
  <c r="DQ1642" i="4"/>
  <c r="DP1641" i="4"/>
  <c r="DQ1641" i="4"/>
  <c r="DP1640" i="4"/>
  <c r="DQ1640" i="4"/>
  <c r="DP1639" i="4"/>
  <c r="DQ1639" i="4"/>
  <c r="DP1638" i="4"/>
  <c r="DQ1638" i="4"/>
  <c r="DP1637" i="4"/>
  <c r="DQ1637" i="4"/>
  <c r="DP1636" i="4"/>
  <c r="DQ1636" i="4"/>
  <c r="DP1635" i="4"/>
  <c r="DQ1635" i="4"/>
  <c r="DP1634" i="4"/>
  <c r="DQ1634" i="4"/>
  <c r="DP1633" i="4"/>
  <c r="DQ1633" i="4"/>
  <c r="DP1632" i="4"/>
  <c r="DQ1632" i="4"/>
  <c r="DP1631" i="4"/>
  <c r="DQ1631" i="4"/>
  <c r="DP1630" i="4"/>
  <c r="DQ1630" i="4"/>
  <c r="DP1629" i="4"/>
  <c r="DQ1629" i="4"/>
  <c r="DP1628" i="4"/>
  <c r="DQ1628" i="4"/>
  <c r="DP1627" i="4"/>
  <c r="DQ1627" i="4"/>
  <c r="DP1626" i="4"/>
  <c r="DQ1626" i="4"/>
  <c r="DP1625" i="4"/>
  <c r="DQ1625" i="4"/>
  <c r="DP1624" i="4"/>
  <c r="DQ1624" i="4"/>
  <c r="DP1623" i="4"/>
  <c r="DQ1623" i="4"/>
  <c r="DP1622" i="4"/>
  <c r="DQ1622" i="4"/>
  <c r="DP1621" i="4"/>
  <c r="DQ1621" i="4"/>
  <c r="DP1620" i="4"/>
  <c r="DQ1620" i="4"/>
  <c r="DP1619" i="4"/>
  <c r="DQ1619" i="4"/>
  <c r="DP1618" i="4"/>
  <c r="DQ1618" i="4"/>
  <c r="DP1617" i="4"/>
  <c r="DQ1617" i="4"/>
  <c r="DP1616" i="4"/>
  <c r="DQ1616" i="4"/>
  <c r="DP1615" i="4"/>
  <c r="DQ1615" i="4"/>
  <c r="DP1614" i="4"/>
  <c r="DQ1614" i="4"/>
  <c r="DP1613" i="4"/>
  <c r="DQ1613" i="4"/>
  <c r="DP1612" i="4"/>
  <c r="DQ1612" i="4"/>
  <c r="DP1611" i="4"/>
  <c r="DQ1611" i="4"/>
  <c r="DP1610" i="4"/>
  <c r="DQ1610" i="4"/>
  <c r="DP1609" i="4"/>
  <c r="DQ1609" i="4"/>
  <c r="DP1608" i="4"/>
  <c r="DQ1608" i="4"/>
  <c r="DP1607" i="4"/>
  <c r="DQ1607" i="4"/>
  <c r="DP1606" i="4"/>
  <c r="DQ1606" i="4"/>
  <c r="DP1605" i="4"/>
  <c r="DQ1605" i="4"/>
  <c r="DP1604" i="4"/>
  <c r="DQ1604" i="4"/>
  <c r="DP1603" i="4"/>
  <c r="DQ1603" i="4"/>
  <c r="DP1602" i="4"/>
  <c r="DQ1602" i="4"/>
  <c r="DP1601" i="4"/>
  <c r="DQ1601" i="4"/>
  <c r="DP1600" i="4"/>
  <c r="DQ1600" i="4"/>
  <c r="DP1599" i="4"/>
  <c r="DQ1599" i="4"/>
  <c r="DP1598" i="4"/>
  <c r="DQ1598" i="4"/>
  <c r="DP1597" i="4"/>
  <c r="DQ1597" i="4"/>
  <c r="DP1596" i="4"/>
  <c r="DQ1596" i="4"/>
  <c r="DP1595" i="4"/>
  <c r="DQ1595" i="4"/>
  <c r="DP1594" i="4"/>
  <c r="DQ1594" i="4"/>
  <c r="DP1593" i="4"/>
  <c r="DQ1593" i="4"/>
  <c r="DP1592" i="4"/>
  <c r="DQ1592" i="4"/>
  <c r="DP1591" i="4"/>
  <c r="DQ1591" i="4"/>
  <c r="DP1590" i="4"/>
  <c r="DQ1590" i="4"/>
  <c r="DP1589" i="4"/>
  <c r="DQ1589" i="4"/>
  <c r="DP1588" i="4"/>
  <c r="DQ1588" i="4"/>
  <c r="DP1587" i="4"/>
  <c r="DQ1587" i="4"/>
  <c r="DP1586" i="4"/>
  <c r="DQ1586" i="4"/>
  <c r="DP1585" i="4"/>
  <c r="DQ1585" i="4"/>
  <c r="DP1584" i="4"/>
  <c r="DQ1584" i="4"/>
  <c r="DP1583" i="4"/>
  <c r="DQ1583" i="4"/>
  <c r="DP1582" i="4"/>
  <c r="DQ1582" i="4"/>
  <c r="DP1581" i="4"/>
  <c r="DQ1581" i="4"/>
  <c r="DP1580" i="4"/>
  <c r="DQ1580" i="4"/>
  <c r="DP1579" i="4"/>
  <c r="DQ1579" i="4"/>
  <c r="DP1578" i="4"/>
  <c r="DQ1578" i="4"/>
  <c r="DP1577" i="4"/>
  <c r="DQ1577" i="4"/>
  <c r="DP1576" i="4"/>
  <c r="DQ1576" i="4"/>
  <c r="DP1575" i="4"/>
  <c r="DQ1575" i="4"/>
  <c r="DP1574" i="4"/>
  <c r="DQ1574" i="4"/>
  <c r="DP1573" i="4"/>
  <c r="DQ1573" i="4"/>
  <c r="DP1572" i="4"/>
  <c r="DQ1572" i="4"/>
  <c r="DP1571" i="4"/>
  <c r="DQ1571" i="4"/>
  <c r="DP1570" i="4"/>
  <c r="DQ1570" i="4"/>
  <c r="DP1569" i="4"/>
  <c r="DQ1569" i="4"/>
  <c r="DP1568" i="4"/>
  <c r="DQ1568" i="4"/>
  <c r="DP1567" i="4"/>
  <c r="DQ1567" i="4"/>
  <c r="DP1566" i="4"/>
  <c r="DQ1566" i="4"/>
  <c r="DP1565" i="4"/>
  <c r="DQ1565" i="4"/>
  <c r="DP1564" i="4"/>
  <c r="DQ1564" i="4"/>
  <c r="DP1563" i="4"/>
  <c r="DQ1563" i="4"/>
  <c r="DP1562" i="4"/>
  <c r="DQ1562" i="4"/>
  <c r="DP1561" i="4"/>
  <c r="DQ1561" i="4"/>
  <c r="DP1560" i="4"/>
  <c r="DQ1560" i="4"/>
  <c r="DP1559" i="4"/>
  <c r="DQ1559" i="4"/>
  <c r="DP1558" i="4"/>
  <c r="DQ1558" i="4"/>
  <c r="DP1557" i="4"/>
  <c r="DQ1557" i="4"/>
  <c r="DP1556" i="4"/>
  <c r="DQ1556" i="4"/>
  <c r="DP1555" i="4"/>
  <c r="DQ1555" i="4"/>
  <c r="DP1554" i="4"/>
  <c r="DQ1554" i="4"/>
  <c r="DP1553" i="4"/>
  <c r="DQ1553" i="4"/>
  <c r="DP1552" i="4"/>
  <c r="DQ1552" i="4"/>
  <c r="DP1551" i="4"/>
  <c r="DQ1551" i="4"/>
  <c r="DP1550" i="4"/>
  <c r="DQ1550" i="4"/>
  <c r="DP1549" i="4"/>
  <c r="DQ1549" i="4"/>
  <c r="DP1548" i="4"/>
  <c r="DQ1548" i="4"/>
  <c r="DP1547" i="4"/>
  <c r="DQ1547" i="4"/>
  <c r="DP1546" i="4"/>
  <c r="DQ1546" i="4"/>
  <c r="DP1545" i="4"/>
  <c r="DQ1545" i="4"/>
  <c r="DP1544" i="4"/>
  <c r="DQ1544" i="4"/>
  <c r="DP1543" i="4"/>
  <c r="DQ1543" i="4"/>
  <c r="DP1542" i="4"/>
  <c r="DQ1542" i="4"/>
  <c r="DP1541" i="4"/>
  <c r="DQ1541" i="4"/>
  <c r="DP1540" i="4"/>
  <c r="DQ1540" i="4"/>
  <c r="DP1539" i="4"/>
  <c r="DQ1539" i="4"/>
  <c r="DP1538" i="4"/>
  <c r="DQ1538" i="4"/>
  <c r="DP1537" i="4"/>
  <c r="DQ1537" i="4"/>
  <c r="DP1536" i="4"/>
  <c r="DQ1536" i="4"/>
  <c r="DP1535" i="4"/>
  <c r="DQ1535" i="4"/>
  <c r="DP1534" i="4"/>
  <c r="DQ1534" i="4"/>
  <c r="DP1533" i="4"/>
  <c r="DQ1533" i="4"/>
  <c r="DP1532" i="4"/>
  <c r="DQ1532" i="4"/>
  <c r="DP1531" i="4"/>
  <c r="DQ1531" i="4"/>
  <c r="DP1530" i="4"/>
  <c r="DQ1530" i="4"/>
  <c r="DP1529" i="4"/>
  <c r="DQ1529" i="4"/>
  <c r="DP1528" i="4"/>
  <c r="DQ1528" i="4"/>
  <c r="DP1527" i="4"/>
  <c r="DQ1527" i="4"/>
  <c r="DP1526" i="4"/>
  <c r="DQ1526" i="4"/>
  <c r="DP1525" i="4"/>
  <c r="DQ1525" i="4"/>
  <c r="DP1524" i="4"/>
  <c r="DQ1524" i="4"/>
  <c r="DP1523" i="4"/>
  <c r="DQ1523" i="4"/>
  <c r="DP1522" i="4"/>
  <c r="DQ1522" i="4"/>
  <c r="DP1521" i="4"/>
  <c r="DQ1521" i="4"/>
  <c r="DP1520" i="4"/>
  <c r="DQ1520" i="4"/>
  <c r="DP1519" i="4"/>
  <c r="DQ1519" i="4"/>
  <c r="DP1518" i="4"/>
  <c r="DQ1518" i="4"/>
  <c r="DP1517" i="4"/>
  <c r="DQ1517" i="4"/>
  <c r="DP1516" i="4"/>
  <c r="DQ1516" i="4"/>
  <c r="DP1515" i="4"/>
  <c r="DQ1515" i="4"/>
  <c r="DP1514" i="4"/>
  <c r="DQ1514" i="4"/>
  <c r="DP1513" i="4"/>
  <c r="DQ1513" i="4"/>
  <c r="DP1512" i="4"/>
  <c r="DQ1512" i="4"/>
  <c r="DP1511" i="4"/>
  <c r="DQ1511" i="4"/>
  <c r="DP1510" i="4"/>
  <c r="DQ1510" i="4"/>
  <c r="DP1509" i="4"/>
  <c r="DQ1509" i="4"/>
  <c r="DP1508" i="4"/>
  <c r="DQ1508" i="4"/>
  <c r="DP1507" i="4"/>
  <c r="DQ1507" i="4"/>
  <c r="DP1506" i="4"/>
  <c r="DQ1506" i="4"/>
  <c r="DP1505" i="4"/>
  <c r="DQ1505" i="4"/>
  <c r="DP1504" i="4"/>
  <c r="DQ1504" i="4"/>
  <c r="DP1503" i="4"/>
  <c r="DQ1503" i="4"/>
  <c r="DP1502" i="4"/>
  <c r="DQ1502" i="4"/>
  <c r="DP1501" i="4"/>
  <c r="DQ1501" i="4"/>
  <c r="DP1500" i="4"/>
  <c r="DQ1500" i="4"/>
  <c r="DP1499" i="4"/>
  <c r="DQ1499" i="4"/>
  <c r="DP1498" i="4"/>
  <c r="DQ1498" i="4"/>
  <c r="DP1497" i="4"/>
  <c r="DQ1497" i="4"/>
  <c r="DP1496" i="4"/>
  <c r="DQ1496" i="4"/>
  <c r="DP1495" i="4"/>
  <c r="DQ1495" i="4"/>
  <c r="DP1494" i="4"/>
  <c r="DQ1494" i="4"/>
  <c r="DP1493" i="4"/>
  <c r="DQ1493" i="4"/>
  <c r="DP1492" i="4"/>
  <c r="DQ1492" i="4"/>
  <c r="DP1491" i="4"/>
  <c r="DQ1491" i="4"/>
  <c r="DP1490" i="4"/>
  <c r="DQ1490" i="4"/>
  <c r="DP1489" i="4"/>
  <c r="DQ1489" i="4"/>
  <c r="DP1488" i="4"/>
  <c r="DQ1488" i="4"/>
  <c r="DP1487" i="4"/>
  <c r="DQ1487" i="4"/>
  <c r="DP1486" i="4"/>
  <c r="DQ1486" i="4"/>
  <c r="DP1485" i="4"/>
  <c r="DQ1485" i="4"/>
  <c r="DP1484" i="4"/>
  <c r="DQ1484" i="4"/>
  <c r="DP1483" i="4"/>
  <c r="DQ1483" i="4"/>
  <c r="DP1482" i="4"/>
  <c r="DQ1482" i="4"/>
  <c r="DP1481" i="4"/>
  <c r="DQ1481" i="4"/>
  <c r="DP1480" i="4"/>
  <c r="DQ1480" i="4"/>
  <c r="DP1479" i="4"/>
  <c r="DQ1479" i="4"/>
  <c r="DP1478" i="4"/>
  <c r="DQ1478" i="4"/>
  <c r="DP1477" i="4"/>
  <c r="DQ1477" i="4"/>
  <c r="DP1476" i="4"/>
  <c r="DQ1476" i="4"/>
  <c r="DP1475" i="4"/>
  <c r="DQ1475" i="4"/>
  <c r="DP1474" i="4"/>
  <c r="DQ1474" i="4"/>
  <c r="DP1473" i="4"/>
  <c r="DQ1473" i="4"/>
  <c r="DP1472" i="4"/>
  <c r="DQ1472" i="4"/>
  <c r="DP1471" i="4"/>
  <c r="DQ1471" i="4"/>
  <c r="DP1470" i="4"/>
  <c r="DQ1470" i="4"/>
  <c r="DP1469" i="4"/>
  <c r="DQ1469" i="4"/>
  <c r="DP1468" i="4"/>
  <c r="DQ1468" i="4"/>
  <c r="DP1467" i="4"/>
  <c r="DQ1467" i="4"/>
  <c r="DP1466" i="4"/>
  <c r="DQ1466" i="4"/>
  <c r="DP1465" i="4"/>
  <c r="DQ1465" i="4"/>
  <c r="DP1464" i="4"/>
  <c r="DQ1464" i="4"/>
  <c r="DP1463" i="4"/>
  <c r="DQ1463" i="4"/>
  <c r="DP1462" i="4"/>
  <c r="DQ1462" i="4"/>
  <c r="DP1461" i="4"/>
  <c r="DQ1461" i="4"/>
  <c r="DP1460" i="4"/>
  <c r="DQ1460" i="4"/>
  <c r="DP1459" i="4"/>
  <c r="DQ1459" i="4"/>
  <c r="DP1458" i="4"/>
  <c r="DQ1458" i="4"/>
  <c r="DP1457" i="4"/>
  <c r="DQ1457" i="4"/>
  <c r="DP1456" i="4"/>
  <c r="DQ1456" i="4"/>
  <c r="DP1455" i="4"/>
  <c r="DQ1455" i="4"/>
  <c r="DP1454" i="4"/>
  <c r="DQ1454" i="4"/>
  <c r="DP1453" i="4"/>
  <c r="DQ1453" i="4"/>
  <c r="DP1452" i="4"/>
  <c r="DQ1452" i="4"/>
  <c r="DP1451" i="4"/>
  <c r="DQ1451" i="4"/>
  <c r="DP1450" i="4"/>
  <c r="DQ1450" i="4"/>
  <c r="DP1449" i="4"/>
  <c r="DQ1449" i="4"/>
  <c r="DP1448" i="4"/>
  <c r="DQ1448" i="4"/>
  <c r="DP1447" i="4"/>
  <c r="DQ1447" i="4"/>
  <c r="DP1446" i="4"/>
  <c r="DQ1446" i="4"/>
  <c r="DP1445" i="4"/>
  <c r="DQ1445" i="4"/>
  <c r="DP1444" i="4"/>
  <c r="DQ1444" i="4"/>
  <c r="DP1443" i="4"/>
  <c r="DQ1443" i="4"/>
  <c r="DP1442" i="4"/>
  <c r="DQ1442" i="4"/>
  <c r="DP1441" i="4"/>
  <c r="DQ1441" i="4"/>
  <c r="DP1440" i="4"/>
  <c r="DQ1440" i="4"/>
  <c r="DP1439" i="4"/>
  <c r="DQ1439" i="4"/>
  <c r="DP1438" i="4"/>
  <c r="DQ1438" i="4"/>
  <c r="DP1437" i="4"/>
  <c r="DQ1437" i="4"/>
  <c r="DP1436" i="4"/>
  <c r="DQ1436" i="4"/>
  <c r="DP1435" i="4"/>
  <c r="DQ1435" i="4"/>
  <c r="DP1434" i="4"/>
  <c r="DQ1434" i="4"/>
  <c r="DP1433" i="4"/>
  <c r="DQ1433" i="4"/>
  <c r="DP1432" i="4"/>
  <c r="DQ1432" i="4"/>
  <c r="DP1431" i="4"/>
  <c r="DQ1431" i="4"/>
  <c r="DP1430" i="4"/>
  <c r="DQ1430" i="4"/>
  <c r="DP1429" i="4"/>
  <c r="DQ1429" i="4"/>
  <c r="DP1428" i="4"/>
  <c r="DQ1428" i="4"/>
  <c r="DP1427" i="4"/>
  <c r="DQ1427" i="4"/>
  <c r="DP1426" i="4"/>
  <c r="DQ1426" i="4"/>
  <c r="DP1425" i="4"/>
  <c r="DQ1425" i="4"/>
  <c r="DP1424" i="4"/>
  <c r="DQ1424" i="4"/>
  <c r="DP1423" i="4"/>
  <c r="DQ1423" i="4"/>
  <c r="DP1422" i="4"/>
  <c r="DQ1422" i="4"/>
  <c r="DP1421" i="4"/>
  <c r="DQ1421" i="4"/>
  <c r="DP1420" i="4"/>
  <c r="DQ1420" i="4"/>
  <c r="DP1419" i="4"/>
  <c r="DQ1419" i="4"/>
  <c r="DP1418" i="4"/>
  <c r="DQ1418" i="4"/>
  <c r="DP1417" i="4"/>
  <c r="DQ1417" i="4"/>
  <c r="DP1416" i="4"/>
  <c r="DQ1416" i="4"/>
  <c r="DP1415" i="4"/>
  <c r="DQ1415" i="4"/>
  <c r="DP1414" i="4"/>
  <c r="DQ1414" i="4"/>
  <c r="DP1413" i="4"/>
  <c r="DQ1413" i="4"/>
  <c r="DP1412" i="4"/>
  <c r="DQ1412" i="4"/>
  <c r="DP1411" i="4"/>
  <c r="DQ1411" i="4"/>
  <c r="DP1410" i="4"/>
  <c r="DQ1410" i="4"/>
  <c r="DP1409" i="4"/>
  <c r="DQ1409" i="4"/>
  <c r="DP1408" i="4"/>
  <c r="DQ1408" i="4"/>
  <c r="DP1407" i="4"/>
  <c r="DQ1407" i="4"/>
  <c r="DP1406" i="4"/>
  <c r="DQ1406" i="4"/>
  <c r="DP1405" i="4"/>
  <c r="DQ1405" i="4"/>
  <c r="DP1404" i="4"/>
  <c r="DQ1404" i="4"/>
  <c r="DP1403" i="4"/>
  <c r="DQ1403" i="4"/>
  <c r="DP1402" i="4"/>
  <c r="DQ1402" i="4"/>
  <c r="DP1401" i="4"/>
  <c r="DQ1401" i="4"/>
  <c r="DP1400" i="4"/>
  <c r="DQ1400" i="4"/>
  <c r="DP1399" i="4"/>
  <c r="DQ1399" i="4"/>
  <c r="DP1398" i="4"/>
  <c r="DQ1398" i="4"/>
  <c r="DP1397" i="4"/>
  <c r="DQ1397" i="4"/>
  <c r="DP1396" i="4"/>
  <c r="DQ1396" i="4"/>
  <c r="DP1395" i="4"/>
  <c r="DQ1395" i="4"/>
  <c r="DP1394" i="4"/>
  <c r="DQ1394" i="4"/>
  <c r="DP1393" i="4"/>
  <c r="DQ1393" i="4"/>
  <c r="DP1392" i="4"/>
  <c r="DQ1392" i="4"/>
  <c r="DP1391" i="4"/>
  <c r="DQ1391" i="4"/>
  <c r="DP1390" i="4"/>
  <c r="DQ1390" i="4"/>
  <c r="DP1389" i="4"/>
  <c r="DQ1389" i="4"/>
  <c r="DP1388" i="4"/>
  <c r="DQ1388" i="4"/>
  <c r="DP1387" i="4"/>
  <c r="DQ1387" i="4"/>
  <c r="DP1386" i="4"/>
  <c r="DQ1386" i="4"/>
  <c r="DP1385" i="4"/>
  <c r="DQ1385" i="4"/>
  <c r="DP1384" i="4"/>
  <c r="DQ1384" i="4"/>
  <c r="DP1383" i="4"/>
  <c r="DQ1383" i="4"/>
  <c r="DP1382" i="4"/>
  <c r="DQ1382" i="4"/>
  <c r="DP1381" i="4"/>
  <c r="DQ1381" i="4"/>
  <c r="DP1380" i="4"/>
  <c r="DQ1380" i="4"/>
  <c r="DP1379" i="4"/>
  <c r="DQ1379" i="4"/>
  <c r="DP1378" i="4"/>
  <c r="DQ1378" i="4"/>
  <c r="DP1377" i="4"/>
  <c r="DQ1377" i="4"/>
  <c r="DP1376" i="4"/>
  <c r="DQ1376" i="4"/>
  <c r="DP1375" i="4"/>
  <c r="DQ1375" i="4"/>
  <c r="DP1374" i="4"/>
  <c r="DQ1374" i="4"/>
  <c r="DP1373" i="4"/>
  <c r="DQ1373" i="4"/>
  <c r="DP1372" i="4"/>
  <c r="DQ1372" i="4"/>
  <c r="DP1371" i="4"/>
  <c r="DQ1371" i="4"/>
  <c r="DP1370" i="4"/>
  <c r="DQ1370" i="4"/>
  <c r="DP1369" i="4"/>
  <c r="DQ1369" i="4"/>
  <c r="DP1368" i="4"/>
  <c r="DQ1368" i="4"/>
  <c r="DP1367" i="4"/>
  <c r="DQ1367" i="4"/>
  <c r="DP1366" i="4"/>
  <c r="DQ1366" i="4"/>
  <c r="DP1365" i="4"/>
  <c r="DQ1365" i="4"/>
  <c r="DP1364" i="4"/>
  <c r="DQ1364" i="4"/>
  <c r="DP1363" i="4"/>
  <c r="DQ1363" i="4"/>
  <c r="DP1362" i="4"/>
  <c r="DQ1362" i="4"/>
  <c r="DP1361" i="4"/>
  <c r="DQ1361" i="4"/>
  <c r="DP1360" i="4"/>
  <c r="DQ1360" i="4"/>
  <c r="DP1359" i="4"/>
  <c r="DQ1359" i="4"/>
  <c r="DP1358" i="4"/>
  <c r="DQ1358" i="4"/>
  <c r="DP1357" i="4"/>
  <c r="DQ1357" i="4"/>
  <c r="DP1356" i="4"/>
  <c r="DQ1356" i="4"/>
  <c r="DP1355" i="4"/>
  <c r="DQ1355" i="4"/>
  <c r="DP1354" i="4"/>
  <c r="DQ1354" i="4"/>
  <c r="DP1353" i="4"/>
  <c r="DQ1353" i="4"/>
  <c r="DP1352" i="4"/>
  <c r="DQ1352" i="4"/>
  <c r="DP1351" i="4"/>
  <c r="DQ1351" i="4"/>
  <c r="DP1350" i="4"/>
  <c r="DQ1350" i="4"/>
  <c r="DP1349" i="4"/>
  <c r="DQ1349" i="4"/>
  <c r="DP1348" i="4"/>
  <c r="DQ1348" i="4"/>
  <c r="DP1347" i="4"/>
  <c r="DQ1347" i="4"/>
  <c r="DP1346" i="4"/>
  <c r="DQ1346" i="4"/>
  <c r="DP1345" i="4"/>
  <c r="DQ1345" i="4"/>
  <c r="DP1344" i="4"/>
  <c r="DQ1344" i="4"/>
  <c r="DP1343" i="4"/>
  <c r="DQ1343" i="4"/>
  <c r="DP1342" i="4"/>
  <c r="DQ1342" i="4"/>
  <c r="DP1341" i="4"/>
  <c r="DQ1341" i="4"/>
  <c r="DP1340" i="4"/>
  <c r="DQ1340" i="4"/>
  <c r="DP1339" i="4"/>
  <c r="DQ1339" i="4"/>
  <c r="DP1338" i="4"/>
  <c r="DQ1338" i="4"/>
  <c r="DP1337" i="4"/>
  <c r="DQ1337" i="4"/>
  <c r="DP1336" i="4"/>
  <c r="DQ1336" i="4"/>
  <c r="DP1335" i="4"/>
  <c r="DQ1335" i="4"/>
  <c r="DP1334" i="4"/>
  <c r="DQ1334" i="4"/>
  <c r="DP1333" i="4"/>
  <c r="DQ1333" i="4"/>
  <c r="DP1332" i="4"/>
  <c r="DQ1332" i="4"/>
  <c r="DP1331" i="4"/>
  <c r="DQ1331" i="4"/>
  <c r="DP1330" i="4"/>
  <c r="DQ1330" i="4"/>
  <c r="DP1329" i="4"/>
  <c r="DQ1329" i="4"/>
  <c r="DP1328" i="4"/>
  <c r="DQ1328" i="4"/>
  <c r="DP1327" i="4"/>
  <c r="DQ1327" i="4"/>
  <c r="DP1326" i="4"/>
  <c r="DQ1326" i="4"/>
  <c r="DP1325" i="4"/>
  <c r="DQ1325" i="4"/>
  <c r="DP1324" i="4"/>
  <c r="DQ1324" i="4"/>
  <c r="DP1323" i="4"/>
  <c r="DQ1323" i="4"/>
  <c r="DP1322" i="4"/>
  <c r="DQ1322" i="4"/>
  <c r="DP1321" i="4"/>
  <c r="DQ1321" i="4"/>
  <c r="DP1320" i="4"/>
  <c r="DQ1320" i="4"/>
  <c r="DP1319" i="4"/>
  <c r="DQ1319" i="4"/>
  <c r="DP1318" i="4"/>
  <c r="DQ1318" i="4"/>
  <c r="DP1317" i="4"/>
  <c r="DQ1317" i="4"/>
  <c r="DP1316" i="4"/>
  <c r="DQ1316" i="4"/>
  <c r="DP1315" i="4"/>
  <c r="DQ1315" i="4"/>
  <c r="DP1314" i="4"/>
  <c r="DQ1314" i="4"/>
  <c r="DP1313" i="4"/>
  <c r="DQ1313" i="4"/>
  <c r="DP1312" i="4"/>
  <c r="DQ1312" i="4"/>
  <c r="DP1311" i="4"/>
  <c r="DQ1311" i="4"/>
  <c r="DP1310" i="4"/>
  <c r="DQ1310" i="4"/>
  <c r="DP1309" i="4"/>
  <c r="DQ1309" i="4"/>
  <c r="DP1308" i="4"/>
  <c r="DQ1308" i="4"/>
  <c r="DP1307" i="4"/>
  <c r="DQ1307" i="4"/>
  <c r="DP1306" i="4"/>
  <c r="DQ1306" i="4"/>
  <c r="DP1305" i="4"/>
  <c r="DQ1305" i="4"/>
  <c r="DP1304" i="4"/>
  <c r="DQ1304" i="4"/>
  <c r="DP1303" i="4"/>
  <c r="DQ1303" i="4"/>
  <c r="DP1302" i="4"/>
  <c r="DQ1302" i="4"/>
  <c r="DP1301" i="4"/>
  <c r="DQ1301" i="4"/>
  <c r="DP1300" i="4"/>
  <c r="DQ1300" i="4"/>
  <c r="DP1299" i="4"/>
  <c r="DQ1299" i="4"/>
  <c r="DP1298" i="4"/>
  <c r="DQ1298" i="4"/>
  <c r="DP1297" i="4"/>
  <c r="DQ1297" i="4"/>
  <c r="DP1296" i="4"/>
  <c r="DQ1296" i="4"/>
  <c r="DP1295" i="4"/>
  <c r="DQ1295" i="4"/>
  <c r="DP1294" i="4"/>
  <c r="DQ1294" i="4"/>
  <c r="DP1293" i="4"/>
  <c r="DQ1293" i="4"/>
  <c r="DP1292" i="4"/>
  <c r="DQ1292" i="4"/>
  <c r="DP1291" i="4"/>
  <c r="DQ1291" i="4"/>
  <c r="DP1290" i="4"/>
  <c r="DQ1290" i="4"/>
  <c r="DP1289" i="4"/>
  <c r="DQ1289" i="4"/>
  <c r="DP1288" i="4"/>
  <c r="DQ1288" i="4"/>
  <c r="DP1287" i="4"/>
  <c r="DQ1287" i="4"/>
  <c r="DP1286" i="4"/>
  <c r="DQ1286" i="4"/>
  <c r="DP1285" i="4"/>
  <c r="DQ1285" i="4"/>
  <c r="DP1284" i="4"/>
  <c r="DQ1284" i="4"/>
  <c r="DP1283" i="4"/>
  <c r="DQ1283" i="4"/>
  <c r="DP1282" i="4"/>
  <c r="DQ1282" i="4"/>
  <c r="DP1281" i="4"/>
  <c r="DQ1281" i="4"/>
  <c r="DP1280" i="4"/>
  <c r="DQ1280" i="4"/>
  <c r="DP1279" i="4"/>
  <c r="DQ1279" i="4"/>
  <c r="DP1278" i="4"/>
  <c r="DQ1278" i="4"/>
  <c r="DP1277" i="4"/>
  <c r="DQ1277" i="4"/>
  <c r="DP1276" i="4"/>
  <c r="DQ1276" i="4"/>
  <c r="DP1275" i="4"/>
  <c r="DQ1275" i="4"/>
  <c r="DP1274" i="4"/>
  <c r="DQ1274" i="4"/>
  <c r="DP1273" i="4"/>
  <c r="DQ1273" i="4"/>
  <c r="DP1272" i="4"/>
  <c r="DQ1272" i="4"/>
  <c r="DP1271" i="4"/>
  <c r="DQ1271" i="4"/>
  <c r="DP1270" i="4"/>
  <c r="DQ1270" i="4"/>
  <c r="DP1269" i="4"/>
  <c r="DQ1269" i="4"/>
  <c r="DP1268" i="4"/>
  <c r="DQ1268" i="4"/>
  <c r="DP1267" i="4"/>
  <c r="DQ1267" i="4"/>
  <c r="DP1266" i="4"/>
  <c r="DQ1266" i="4"/>
  <c r="DP1265" i="4"/>
  <c r="DQ1265" i="4"/>
  <c r="DP1264" i="4"/>
  <c r="DQ1264" i="4"/>
  <c r="DP1263" i="4"/>
  <c r="DQ1263" i="4"/>
  <c r="DP1262" i="4"/>
  <c r="DQ1262" i="4"/>
  <c r="DP1261" i="4"/>
  <c r="DQ1261" i="4"/>
  <c r="DP1260" i="4"/>
  <c r="DQ1260" i="4"/>
  <c r="DP1259" i="4"/>
  <c r="DQ1259" i="4"/>
  <c r="DP1258" i="4"/>
  <c r="DQ1258" i="4"/>
  <c r="DP1257" i="4"/>
  <c r="DQ1257" i="4"/>
  <c r="DP1256" i="4"/>
  <c r="DQ1256" i="4"/>
  <c r="DP1255" i="4"/>
  <c r="DQ1255" i="4"/>
  <c r="DP1254" i="4"/>
  <c r="DQ1254" i="4"/>
  <c r="DP1253" i="4"/>
  <c r="DQ1253" i="4"/>
  <c r="DP1252" i="4"/>
  <c r="DQ1252" i="4"/>
  <c r="DP1251" i="4"/>
  <c r="DQ1251" i="4"/>
  <c r="DP1250" i="4"/>
  <c r="DQ1250" i="4"/>
  <c r="DP1249" i="4"/>
  <c r="DQ1249" i="4"/>
  <c r="DP1248" i="4"/>
  <c r="DQ1248" i="4"/>
  <c r="DP1247" i="4"/>
  <c r="DQ1247" i="4"/>
  <c r="DP1246" i="4"/>
  <c r="DQ1246" i="4"/>
  <c r="DP1245" i="4"/>
  <c r="DQ1245" i="4"/>
  <c r="DP1244" i="4"/>
  <c r="DQ1244" i="4"/>
  <c r="DP1243" i="4"/>
  <c r="DQ1243" i="4"/>
  <c r="DP1242" i="4"/>
  <c r="DQ1242" i="4"/>
  <c r="DP1241" i="4"/>
  <c r="DQ1241" i="4"/>
  <c r="DP1240" i="4"/>
  <c r="DQ1240" i="4"/>
  <c r="DP1239" i="4"/>
  <c r="DQ1239" i="4"/>
  <c r="DP1238" i="4"/>
  <c r="DQ1238" i="4"/>
  <c r="DP1237" i="4"/>
  <c r="DQ1237" i="4"/>
  <c r="DP1236" i="4"/>
  <c r="DQ1236" i="4"/>
  <c r="DP1235" i="4"/>
  <c r="DQ1235" i="4"/>
  <c r="DP1234" i="4"/>
  <c r="DQ1234" i="4"/>
  <c r="DP1233" i="4"/>
  <c r="DQ1233" i="4"/>
  <c r="DP1232" i="4"/>
  <c r="DQ1232" i="4"/>
  <c r="DP1231" i="4"/>
  <c r="DQ1231" i="4"/>
  <c r="DP1230" i="4"/>
  <c r="DQ1230" i="4"/>
  <c r="DP1229" i="4"/>
  <c r="DQ1229" i="4"/>
  <c r="DP1228" i="4"/>
  <c r="DQ1228" i="4"/>
  <c r="DP1227" i="4"/>
  <c r="DQ1227" i="4"/>
  <c r="DP1226" i="4"/>
  <c r="DQ1226" i="4"/>
  <c r="DP1225" i="4"/>
  <c r="DQ1225" i="4"/>
  <c r="DP1224" i="4"/>
  <c r="DQ1224" i="4"/>
  <c r="DP1223" i="4"/>
  <c r="DQ1223" i="4"/>
  <c r="DP1222" i="4"/>
  <c r="DQ1222" i="4"/>
  <c r="DP1221" i="4"/>
  <c r="DQ1221" i="4"/>
  <c r="DP1220" i="4"/>
  <c r="DQ1220" i="4"/>
  <c r="DP1219" i="4"/>
  <c r="DQ1219" i="4"/>
  <c r="DP1218" i="4"/>
  <c r="DQ1218" i="4"/>
  <c r="DP1217" i="4"/>
  <c r="DQ1217" i="4"/>
  <c r="DP1216" i="4"/>
  <c r="DQ1216" i="4"/>
  <c r="DP1215" i="4"/>
  <c r="DQ1215" i="4"/>
  <c r="DP1214" i="4"/>
  <c r="DQ1214" i="4"/>
  <c r="DP1213" i="4"/>
  <c r="DQ1213" i="4"/>
  <c r="DP1212" i="4"/>
  <c r="DQ1212" i="4"/>
  <c r="DP1211" i="4"/>
  <c r="DQ1211" i="4"/>
  <c r="DP1210" i="4"/>
  <c r="DQ1210" i="4"/>
  <c r="DP1209" i="4"/>
  <c r="DQ1209" i="4"/>
  <c r="DP1208" i="4"/>
  <c r="DQ1208" i="4"/>
  <c r="DP1207" i="4"/>
  <c r="DQ1207" i="4"/>
  <c r="DP1206" i="4"/>
  <c r="DQ1206" i="4"/>
  <c r="DP1205" i="4"/>
  <c r="DQ1205" i="4"/>
  <c r="DP1204" i="4"/>
  <c r="DQ1204" i="4"/>
  <c r="DP1203" i="4"/>
  <c r="DQ1203" i="4"/>
  <c r="DP1202" i="4"/>
  <c r="DQ1202" i="4"/>
  <c r="DP1201" i="4"/>
  <c r="DQ1201" i="4"/>
  <c r="DP1200" i="4"/>
  <c r="DQ1200" i="4"/>
  <c r="DP1199" i="4"/>
  <c r="DQ1199" i="4"/>
  <c r="DP1198" i="4"/>
  <c r="DQ1198" i="4"/>
  <c r="DP1197" i="4"/>
  <c r="DQ1197" i="4"/>
  <c r="DP1196" i="4"/>
  <c r="DQ1196" i="4"/>
  <c r="DP1195" i="4"/>
  <c r="DQ1195" i="4"/>
  <c r="DP1194" i="4"/>
  <c r="DQ1194" i="4"/>
  <c r="DP1193" i="4"/>
  <c r="DQ1193" i="4"/>
  <c r="DP1192" i="4"/>
  <c r="DQ1192" i="4"/>
  <c r="DP1191" i="4"/>
  <c r="DQ1191" i="4"/>
  <c r="DP1190" i="4"/>
  <c r="DQ1190" i="4"/>
  <c r="DP1189" i="4"/>
  <c r="DQ1189" i="4"/>
  <c r="DP1188" i="4"/>
  <c r="DQ1188" i="4"/>
  <c r="DP1187" i="4"/>
  <c r="DQ1187" i="4"/>
  <c r="DP1186" i="4"/>
  <c r="DQ1186" i="4"/>
  <c r="DP1185" i="4"/>
  <c r="DQ1185" i="4"/>
  <c r="DP1184" i="4"/>
  <c r="DQ1184" i="4"/>
  <c r="DP1183" i="4"/>
  <c r="DQ1183" i="4"/>
  <c r="DP1182" i="4"/>
  <c r="DQ1182" i="4"/>
  <c r="DP1181" i="4"/>
  <c r="DQ1181" i="4"/>
  <c r="DP1180" i="4"/>
  <c r="DQ1180" i="4"/>
  <c r="DP1179" i="4"/>
  <c r="DQ1179" i="4"/>
  <c r="DP1178" i="4"/>
  <c r="DQ1178" i="4"/>
  <c r="DP1177" i="4"/>
  <c r="DQ1177" i="4"/>
  <c r="DP1176" i="4"/>
  <c r="DQ1176" i="4"/>
  <c r="DP1175" i="4"/>
  <c r="DQ1175" i="4"/>
  <c r="DP1174" i="4"/>
  <c r="DQ1174" i="4"/>
  <c r="DP1173" i="4"/>
  <c r="DQ1173" i="4"/>
  <c r="DP1172" i="4"/>
  <c r="DQ1172" i="4"/>
  <c r="DP1171" i="4"/>
  <c r="DQ1171" i="4"/>
  <c r="DP1170" i="4"/>
  <c r="DQ1170" i="4"/>
  <c r="DP1169" i="4"/>
  <c r="DQ1169" i="4"/>
  <c r="DP1168" i="4"/>
  <c r="DQ1168" i="4"/>
  <c r="DP1167" i="4"/>
  <c r="DQ1167" i="4"/>
  <c r="DP1166" i="4"/>
  <c r="DQ1166" i="4"/>
  <c r="DP1165" i="4"/>
  <c r="DQ1165" i="4"/>
  <c r="DP1164" i="4"/>
  <c r="DQ1164" i="4"/>
  <c r="DP1163" i="4"/>
  <c r="DQ1163" i="4"/>
  <c r="DP1162" i="4"/>
  <c r="DQ1162" i="4"/>
  <c r="DP1161" i="4"/>
  <c r="DQ1161" i="4"/>
  <c r="DP1160" i="4"/>
  <c r="DQ1160" i="4"/>
  <c r="DP1159" i="4"/>
  <c r="DQ1159" i="4"/>
  <c r="DP1158" i="4"/>
  <c r="DQ1158" i="4"/>
  <c r="DP1157" i="4"/>
  <c r="DQ1157" i="4"/>
  <c r="DP1156" i="4"/>
  <c r="DQ1156" i="4"/>
  <c r="DP1155" i="4"/>
  <c r="DQ1155" i="4"/>
  <c r="DP1154" i="4"/>
  <c r="DQ1154" i="4"/>
  <c r="DP1153" i="4"/>
  <c r="DQ1153" i="4"/>
  <c r="DP1152" i="4"/>
  <c r="DQ1152" i="4"/>
  <c r="DP1151" i="4"/>
  <c r="DQ1151" i="4"/>
  <c r="DP1150" i="4"/>
  <c r="DQ1150" i="4"/>
  <c r="DP1149" i="4"/>
  <c r="DQ1149" i="4"/>
  <c r="DP1148" i="4"/>
  <c r="DQ1148" i="4"/>
  <c r="DP1147" i="4"/>
  <c r="DQ1147" i="4"/>
  <c r="DP1146" i="4"/>
  <c r="DQ1146" i="4"/>
  <c r="DP1145" i="4"/>
  <c r="DQ1145" i="4"/>
  <c r="DP1144" i="4"/>
  <c r="DQ1144" i="4"/>
  <c r="DP1143" i="4"/>
  <c r="DQ1143" i="4"/>
  <c r="DP1142" i="4"/>
  <c r="DQ1142" i="4"/>
  <c r="DP1141" i="4"/>
  <c r="DQ1141" i="4"/>
  <c r="DP1140" i="4"/>
  <c r="DQ1140" i="4"/>
  <c r="DP1139" i="4"/>
  <c r="DQ1139" i="4"/>
  <c r="DP1138" i="4"/>
  <c r="DQ1138" i="4"/>
  <c r="DP1137" i="4"/>
  <c r="DQ1137" i="4"/>
  <c r="DP1136" i="4"/>
  <c r="DQ1136" i="4"/>
  <c r="DP1135" i="4"/>
  <c r="DQ1135" i="4"/>
  <c r="DP1134" i="4"/>
  <c r="DQ1134" i="4"/>
  <c r="DP1133" i="4"/>
  <c r="DQ1133" i="4"/>
  <c r="DP1132" i="4"/>
  <c r="DQ1132" i="4"/>
  <c r="DP1131" i="4"/>
  <c r="DQ1131" i="4"/>
  <c r="DP1130" i="4"/>
  <c r="DQ1130" i="4"/>
  <c r="DP1129" i="4"/>
  <c r="DQ1129" i="4"/>
  <c r="DP1128" i="4"/>
  <c r="DQ1128" i="4"/>
  <c r="DP1127" i="4"/>
  <c r="DQ1127" i="4"/>
  <c r="DP1126" i="4"/>
  <c r="DQ1126" i="4"/>
  <c r="DP1125" i="4"/>
  <c r="DQ1125" i="4"/>
  <c r="DP1124" i="4"/>
  <c r="DQ1124" i="4"/>
  <c r="DP1123" i="4"/>
  <c r="DQ1123" i="4"/>
  <c r="DP1122" i="4"/>
  <c r="DQ1122" i="4"/>
  <c r="DP1121" i="4"/>
  <c r="DQ1121" i="4"/>
  <c r="DP1120" i="4"/>
  <c r="DQ1120" i="4"/>
  <c r="DP1119" i="4"/>
  <c r="DQ1119" i="4"/>
  <c r="DP1118" i="4"/>
  <c r="DQ1118" i="4"/>
  <c r="DP1117" i="4"/>
  <c r="DQ1117" i="4"/>
  <c r="DP1116" i="4"/>
  <c r="DQ1116" i="4"/>
  <c r="DP1115" i="4"/>
  <c r="DQ1115" i="4"/>
  <c r="DP1114" i="4"/>
  <c r="DQ1114" i="4"/>
  <c r="DP1113" i="4"/>
  <c r="DQ1113" i="4"/>
  <c r="DP1112" i="4"/>
  <c r="DQ1112" i="4"/>
  <c r="DP1111" i="4"/>
  <c r="DQ1111" i="4"/>
  <c r="DP1110" i="4"/>
  <c r="DQ1110" i="4"/>
  <c r="DP1109" i="4"/>
  <c r="DQ1109" i="4"/>
  <c r="DP1108" i="4"/>
  <c r="DQ1108" i="4"/>
  <c r="DP1107" i="4"/>
  <c r="DQ1107" i="4"/>
  <c r="DP1106" i="4"/>
  <c r="DQ1106" i="4"/>
  <c r="DP1105" i="4"/>
  <c r="DQ1105" i="4"/>
  <c r="DP1104" i="4"/>
  <c r="DQ1104" i="4"/>
  <c r="DP1103" i="4"/>
  <c r="DQ1103" i="4"/>
  <c r="DP1102" i="4"/>
  <c r="DQ1102" i="4"/>
  <c r="DP1101" i="4"/>
  <c r="DQ1101" i="4"/>
  <c r="DP1100" i="4"/>
  <c r="DQ1100" i="4"/>
  <c r="DP1099" i="4"/>
  <c r="DQ1099" i="4"/>
  <c r="DP1098" i="4"/>
  <c r="DQ1098" i="4"/>
  <c r="DP1097" i="4"/>
  <c r="DQ1097" i="4"/>
  <c r="DP1096" i="4"/>
  <c r="DQ1096" i="4"/>
  <c r="DP1095" i="4"/>
  <c r="DQ1095" i="4"/>
  <c r="DP1094" i="4"/>
  <c r="DQ1094" i="4"/>
  <c r="DP1093" i="4"/>
  <c r="DQ1093" i="4"/>
  <c r="DP1092" i="4"/>
  <c r="DQ1092" i="4"/>
  <c r="DP1091" i="4"/>
  <c r="DQ1091" i="4"/>
  <c r="DP1090" i="4"/>
  <c r="DQ1090" i="4"/>
  <c r="DP1089" i="4"/>
  <c r="DQ1089" i="4"/>
  <c r="DP1088" i="4"/>
  <c r="DQ1088" i="4"/>
  <c r="DP1087" i="4"/>
  <c r="DQ1087" i="4"/>
  <c r="DP1086" i="4"/>
  <c r="DQ1086" i="4"/>
  <c r="DP1085" i="4"/>
  <c r="DQ1085" i="4"/>
  <c r="DP1084" i="4"/>
  <c r="DQ1084" i="4"/>
  <c r="DP1083" i="4"/>
  <c r="DQ1083" i="4"/>
  <c r="DP1082" i="4"/>
  <c r="DQ1082" i="4"/>
  <c r="DP1081" i="4"/>
  <c r="DQ1081" i="4"/>
  <c r="DP1080" i="4"/>
  <c r="DQ1080" i="4"/>
  <c r="DP1079" i="4"/>
  <c r="DQ1079" i="4"/>
  <c r="DP1078" i="4"/>
  <c r="DQ1078" i="4"/>
  <c r="DP1077" i="4"/>
  <c r="DQ1077" i="4"/>
  <c r="DP1076" i="4"/>
  <c r="DQ1076" i="4"/>
  <c r="DP1075" i="4"/>
  <c r="DQ1075" i="4"/>
  <c r="DP1074" i="4"/>
  <c r="DQ1074" i="4"/>
  <c r="DP1073" i="4"/>
  <c r="DQ1073" i="4"/>
  <c r="DP1072" i="4"/>
  <c r="DQ1072" i="4"/>
  <c r="DP1071" i="4"/>
  <c r="DQ1071" i="4"/>
  <c r="DP1070" i="4"/>
  <c r="DQ1070" i="4"/>
  <c r="DP1069" i="4"/>
  <c r="DQ1069" i="4"/>
  <c r="DP1068" i="4"/>
  <c r="DQ1068" i="4"/>
  <c r="DP1067" i="4"/>
  <c r="DQ1067" i="4"/>
  <c r="DP1066" i="4"/>
  <c r="DQ1066" i="4"/>
  <c r="DP1065" i="4"/>
  <c r="DQ1065" i="4"/>
  <c r="DP1064" i="4"/>
  <c r="DQ1064" i="4"/>
  <c r="DP1063" i="4"/>
  <c r="DQ1063" i="4"/>
  <c r="DP1062" i="4"/>
  <c r="DQ1062" i="4"/>
  <c r="DP1061" i="4"/>
  <c r="DQ1061" i="4"/>
  <c r="DP1060" i="4"/>
  <c r="DQ1060" i="4"/>
  <c r="DP1059" i="4"/>
  <c r="DQ1059" i="4"/>
  <c r="DP1058" i="4"/>
  <c r="DQ1058" i="4"/>
  <c r="DP1057" i="4"/>
  <c r="DQ1057" i="4"/>
  <c r="DP1056" i="4"/>
  <c r="DQ1056" i="4"/>
  <c r="DP1055" i="4"/>
  <c r="DQ1055" i="4"/>
  <c r="DP1054" i="4"/>
  <c r="DQ1054" i="4"/>
  <c r="DP1053" i="4"/>
  <c r="DQ1053" i="4"/>
  <c r="DP1052" i="4"/>
  <c r="DQ1052" i="4"/>
  <c r="DP1051" i="4"/>
  <c r="DQ1051" i="4"/>
  <c r="DP1050" i="4"/>
  <c r="DQ1050" i="4"/>
  <c r="DP1049" i="4"/>
  <c r="DQ1049" i="4"/>
  <c r="DP1048" i="4"/>
  <c r="DQ1048" i="4"/>
  <c r="DP1047" i="4"/>
  <c r="DQ1047" i="4"/>
  <c r="DP1046" i="4"/>
  <c r="DQ1046" i="4"/>
  <c r="DP1045" i="4"/>
  <c r="DQ1045" i="4"/>
  <c r="DP1044" i="4"/>
  <c r="DQ1044" i="4"/>
  <c r="DP1043" i="4"/>
  <c r="DQ1043" i="4"/>
  <c r="DP1042" i="4"/>
  <c r="DQ1042" i="4"/>
  <c r="DP1041" i="4"/>
  <c r="DQ1041" i="4"/>
  <c r="DP1040" i="4"/>
  <c r="DQ1040" i="4"/>
  <c r="DP1039" i="4"/>
  <c r="DQ1039" i="4"/>
  <c r="DP1038" i="4"/>
  <c r="DQ1038" i="4"/>
  <c r="DP1037" i="4"/>
  <c r="DQ1037" i="4"/>
  <c r="DP1036" i="4"/>
  <c r="DQ1036" i="4"/>
  <c r="DP1035" i="4"/>
  <c r="DQ1035" i="4"/>
  <c r="DP1034" i="4"/>
  <c r="DQ1034" i="4"/>
  <c r="DP1033" i="4"/>
  <c r="DQ1033" i="4"/>
  <c r="DP1032" i="4"/>
  <c r="DQ1032" i="4"/>
  <c r="DP1031" i="4"/>
  <c r="DQ1031" i="4"/>
  <c r="DP1030" i="4"/>
  <c r="DQ1030" i="4"/>
  <c r="DP1029" i="4"/>
  <c r="DQ1029" i="4"/>
  <c r="DP1028" i="4"/>
  <c r="DQ1028" i="4"/>
  <c r="DP1027" i="4"/>
  <c r="DQ1027" i="4"/>
  <c r="DP1026" i="4"/>
  <c r="DQ1026" i="4"/>
  <c r="DP1025" i="4"/>
  <c r="DQ1025" i="4"/>
  <c r="DP1024" i="4"/>
  <c r="DQ1024" i="4"/>
  <c r="DP1023" i="4"/>
  <c r="DQ1023" i="4"/>
  <c r="DP1022" i="4"/>
  <c r="DQ1022" i="4"/>
  <c r="DP1021" i="4"/>
  <c r="DQ1021" i="4"/>
  <c r="DP1020" i="4"/>
  <c r="DQ1020" i="4"/>
  <c r="DP1019" i="4"/>
  <c r="DQ1019" i="4"/>
  <c r="DP1018" i="4"/>
  <c r="DQ1018" i="4"/>
  <c r="DP1017" i="4"/>
  <c r="DQ1017" i="4"/>
  <c r="DP1016" i="4"/>
  <c r="DQ1016" i="4"/>
  <c r="DP1015" i="4"/>
  <c r="DQ1015" i="4"/>
  <c r="DP1014" i="4"/>
  <c r="DQ1014" i="4"/>
  <c r="DP1013" i="4"/>
  <c r="DQ1013" i="4"/>
  <c r="DP1012" i="4"/>
  <c r="DQ1012" i="4"/>
  <c r="DP1011" i="4"/>
  <c r="DQ1011" i="4"/>
  <c r="DP1010" i="4"/>
  <c r="DQ1010" i="4"/>
  <c r="DP1009" i="4"/>
  <c r="DQ1009" i="4"/>
  <c r="DP1008" i="4"/>
  <c r="DQ1008" i="4"/>
  <c r="DP1007" i="4"/>
  <c r="DQ1007" i="4"/>
  <c r="DP1006" i="4"/>
  <c r="DQ1006" i="4"/>
  <c r="DP1005" i="4"/>
  <c r="DQ1005" i="4"/>
  <c r="DP1004" i="4"/>
  <c r="DQ1004" i="4"/>
  <c r="DP1003" i="4"/>
  <c r="DQ1003" i="4"/>
  <c r="DP1002" i="4"/>
  <c r="DQ1002" i="4"/>
  <c r="DP1001" i="4"/>
  <c r="DQ1001" i="4"/>
  <c r="DP1000" i="4"/>
  <c r="DQ1000" i="4"/>
  <c r="DP999" i="4"/>
  <c r="DQ999" i="4"/>
  <c r="DP998" i="4"/>
  <c r="DQ998" i="4"/>
  <c r="DP997" i="4"/>
  <c r="DQ997" i="4"/>
  <c r="DP996" i="4"/>
  <c r="DQ996" i="4"/>
  <c r="DP995" i="4"/>
  <c r="DQ995" i="4"/>
  <c r="DP994" i="4"/>
  <c r="DQ994" i="4"/>
  <c r="DP993" i="4"/>
  <c r="DQ993" i="4"/>
  <c r="DP992" i="4"/>
  <c r="DQ992" i="4"/>
  <c r="DP991" i="4"/>
  <c r="DQ991" i="4"/>
  <c r="DP990" i="4"/>
  <c r="DQ990" i="4"/>
  <c r="DP989" i="4"/>
  <c r="DQ989" i="4"/>
  <c r="DP988" i="4"/>
  <c r="DQ988" i="4"/>
  <c r="DP987" i="4"/>
  <c r="DQ987" i="4"/>
  <c r="DP986" i="4"/>
  <c r="DQ986" i="4"/>
  <c r="DP985" i="4"/>
  <c r="DQ985" i="4"/>
  <c r="DP984" i="4"/>
  <c r="DQ984" i="4"/>
  <c r="DP983" i="4"/>
  <c r="DQ983" i="4"/>
  <c r="DP982" i="4"/>
  <c r="DQ982" i="4"/>
  <c r="DP981" i="4"/>
  <c r="DQ981" i="4"/>
  <c r="DP980" i="4"/>
  <c r="DQ980" i="4"/>
  <c r="DP979" i="4"/>
  <c r="DQ979" i="4"/>
  <c r="DP978" i="4"/>
  <c r="DQ978" i="4"/>
  <c r="DP977" i="4"/>
  <c r="DQ977" i="4"/>
  <c r="DP976" i="4"/>
  <c r="DQ976" i="4"/>
  <c r="DP975" i="4"/>
  <c r="DQ975" i="4"/>
  <c r="DP974" i="4"/>
  <c r="DQ974" i="4"/>
  <c r="DP973" i="4"/>
  <c r="DQ973" i="4"/>
  <c r="DP972" i="4"/>
  <c r="DQ972" i="4"/>
  <c r="DP971" i="4"/>
  <c r="DQ971" i="4"/>
  <c r="DP970" i="4"/>
  <c r="DQ970" i="4"/>
  <c r="DP969" i="4"/>
  <c r="DQ969" i="4"/>
  <c r="DP968" i="4"/>
  <c r="DQ968" i="4"/>
  <c r="DP967" i="4"/>
  <c r="DQ967" i="4"/>
  <c r="DP966" i="4"/>
  <c r="DQ966" i="4"/>
  <c r="DP965" i="4"/>
  <c r="DQ965" i="4"/>
  <c r="DP964" i="4"/>
  <c r="DQ964" i="4"/>
  <c r="DP963" i="4"/>
  <c r="DQ963" i="4"/>
  <c r="DP962" i="4"/>
  <c r="DQ962" i="4"/>
  <c r="DP961" i="4"/>
  <c r="DQ961" i="4"/>
  <c r="DP960" i="4"/>
  <c r="DQ960" i="4"/>
  <c r="DP959" i="4"/>
  <c r="DQ959" i="4"/>
  <c r="DP958" i="4"/>
  <c r="DQ958" i="4"/>
  <c r="DP957" i="4"/>
  <c r="DQ957" i="4"/>
  <c r="DP956" i="4"/>
  <c r="DQ956" i="4"/>
  <c r="DP955" i="4"/>
  <c r="DQ955" i="4"/>
  <c r="DP954" i="4"/>
  <c r="DQ954" i="4"/>
  <c r="DP953" i="4"/>
  <c r="DQ953" i="4"/>
  <c r="DP952" i="4"/>
  <c r="DQ952" i="4"/>
  <c r="DP951" i="4"/>
  <c r="DQ951" i="4"/>
  <c r="DP950" i="4"/>
  <c r="DQ950" i="4"/>
  <c r="DP949" i="4"/>
  <c r="DQ949" i="4"/>
  <c r="DP948" i="4"/>
  <c r="DQ948" i="4"/>
  <c r="DP947" i="4"/>
  <c r="DQ947" i="4"/>
  <c r="DP946" i="4"/>
  <c r="DQ946" i="4"/>
  <c r="DP945" i="4"/>
  <c r="DQ945" i="4"/>
  <c r="DP944" i="4"/>
  <c r="DQ944" i="4"/>
  <c r="DP943" i="4"/>
  <c r="DQ943" i="4"/>
  <c r="DP942" i="4"/>
  <c r="DQ942" i="4"/>
  <c r="DP941" i="4"/>
  <c r="DQ941" i="4"/>
  <c r="DP940" i="4"/>
  <c r="DQ940" i="4"/>
  <c r="DP939" i="4"/>
  <c r="DQ939" i="4"/>
  <c r="DP938" i="4"/>
  <c r="DQ938" i="4"/>
  <c r="DP937" i="4"/>
  <c r="DQ937" i="4"/>
  <c r="DP936" i="4"/>
  <c r="DQ936" i="4"/>
  <c r="DP935" i="4"/>
  <c r="DQ935" i="4"/>
  <c r="DP934" i="4"/>
  <c r="DQ934" i="4"/>
  <c r="DP933" i="4"/>
  <c r="DQ933" i="4"/>
  <c r="DP932" i="4"/>
  <c r="DQ932" i="4"/>
  <c r="DP931" i="4"/>
  <c r="DQ931" i="4"/>
  <c r="DP930" i="4"/>
  <c r="DQ930" i="4"/>
  <c r="DP929" i="4"/>
  <c r="DQ929" i="4"/>
  <c r="DP928" i="4"/>
  <c r="DQ928" i="4"/>
  <c r="DP927" i="4"/>
  <c r="DQ927" i="4"/>
  <c r="DP926" i="4"/>
  <c r="DQ926" i="4"/>
  <c r="DP925" i="4"/>
  <c r="DQ925" i="4"/>
  <c r="DP924" i="4"/>
  <c r="DQ924" i="4"/>
  <c r="DP923" i="4"/>
  <c r="DQ923" i="4"/>
  <c r="DP922" i="4"/>
  <c r="DQ922" i="4"/>
  <c r="DP921" i="4"/>
  <c r="DQ921" i="4"/>
  <c r="DP920" i="4"/>
  <c r="DQ920" i="4"/>
  <c r="DP919" i="4"/>
  <c r="DQ919" i="4"/>
  <c r="DP918" i="4"/>
  <c r="DQ918" i="4"/>
  <c r="DP917" i="4"/>
  <c r="DQ917" i="4"/>
  <c r="DP916" i="4"/>
  <c r="DQ916" i="4"/>
  <c r="DP915" i="4"/>
  <c r="DQ915" i="4"/>
  <c r="DP914" i="4"/>
  <c r="DQ914" i="4"/>
  <c r="DP913" i="4"/>
  <c r="DQ913" i="4"/>
  <c r="DP912" i="4"/>
  <c r="DQ912" i="4"/>
  <c r="DP911" i="4"/>
  <c r="DQ911" i="4"/>
  <c r="DP910" i="4"/>
  <c r="DQ910" i="4"/>
  <c r="DP909" i="4"/>
  <c r="DQ909" i="4"/>
  <c r="DP908" i="4"/>
  <c r="DQ908" i="4"/>
  <c r="DP907" i="4"/>
  <c r="DQ907" i="4"/>
  <c r="DP906" i="4"/>
  <c r="DQ906" i="4"/>
  <c r="DP905" i="4"/>
  <c r="DQ905" i="4"/>
  <c r="DP904" i="4"/>
  <c r="DQ904" i="4"/>
  <c r="DP903" i="4"/>
  <c r="DQ903" i="4"/>
  <c r="DP902" i="4"/>
  <c r="DQ902" i="4"/>
  <c r="DP901" i="4"/>
  <c r="DQ901" i="4"/>
  <c r="DP900" i="4"/>
  <c r="DQ900" i="4"/>
  <c r="DP899" i="4"/>
  <c r="DQ899" i="4"/>
  <c r="DP898" i="4"/>
  <c r="DQ898" i="4"/>
  <c r="DP897" i="4"/>
  <c r="DQ897" i="4"/>
  <c r="DP896" i="4"/>
  <c r="DQ896" i="4"/>
  <c r="DP895" i="4"/>
  <c r="DQ895" i="4"/>
  <c r="DP894" i="4"/>
  <c r="DQ894" i="4"/>
  <c r="DP893" i="4"/>
  <c r="DQ893" i="4"/>
  <c r="DP892" i="4"/>
  <c r="DQ892" i="4"/>
  <c r="DP891" i="4"/>
  <c r="DQ891" i="4"/>
  <c r="DP890" i="4"/>
  <c r="DQ890" i="4"/>
  <c r="DP889" i="4"/>
  <c r="DQ889" i="4"/>
  <c r="DP888" i="4"/>
  <c r="DQ888" i="4"/>
  <c r="DP887" i="4"/>
  <c r="DQ887" i="4"/>
  <c r="DP886" i="4"/>
  <c r="DQ886" i="4"/>
  <c r="DP885" i="4"/>
  <c r="DQ885" i="4"/>
  <c r="DP884" i="4"/>
  <c r="DQ884" i="4"/>
  <c r="DP883" i="4"/>
  <c r="DQ883" i="4"/>
  <c r="DP882" i="4"/>
  <c r="DQ882" i="4"/>
  <c r="DP881" i="4"/>
  <c r="DQ881" i="4"/>
  <c r="DP880" i="4"/>
  <c r="DQ880" i="4"/>
  <c r="DP879" i="4"/>
  <c r="DQ879" i="4"/>
  <c r="DP878" i="4"/>
  <c r="DQ878" i="4"/>
  <c r="DP877" i="4"/>
  <c r="DQ877" i="4"/>
  <c r="DP876" i="4"/>
  <c r="DQ876" i="4"/>
  <c r="DP875" i="4"/>
  <c r="DQ875" i="4"/>
  <c r="DP874" i="4"/>
  <c r="DQ874" i="4"/>
  <c r="DP873" i="4"/>
  <c r="DQ873" i="4"/>
  <c r="DP872" i="4"/>
  <c r="DQ872" i="4"/>
  <c r="DP871" i="4"/>
  <c r="DQ871" i="4"/>
  <c r="DP870" i="4"/>
  <c r="DQ870" i="4"/>
  <c r="DP869" i="4"/>
  <c r="DQ869" i="4"/>
  <c r="DP868" i="4"/>
  <c r="DQ868" i="4"/>
  <c r="DP867" i="4"/>
  <c r="DQ867" i="4"/>
  <c r="DP866" i="4"/>
  <c r="DQ866" i="4"/>
  <c r="DP865" i="4"/>
  <c r="DQ865" i="4"/>
  <c r="DP864" i="4"/>
  <c r="DQ864" i="4"/>
  <c r="DP863" i="4"/>
  <c r="DQ863" i="4"/>
  <c r="DP862" i="4"/>
  <c r="DQ862" i="4"/>
  <c r="DP861" i="4"/>
  <c r="DQ861" i="4"/>
  <c r="DP860" i="4"/>
  <c r="DQ860" i="4"/>
  <c r="DP859" i="4"/>
  <c r="DQ859" i="4"/>
  <c r="DP858" i="4"/>
  <c r="DQ858" i="4"/>
  <c r="DP857" i="4"/>
  <c r="DQ857" i="4"/>
  <c r="DP856" i="4"/>
  <c r="DQ856" i="4"/>
  <c r="DP855" i="4"/>
  <c r="DQ855" i="4"/>
  <c r="DP854" i="4"/>
  <c r="DQ854" i="4"/>
  <c r="DP853" i="4"/>
  <c r="DQ853" i="4"/>
  <c r="DP852" i="4"/>
  <c r="DQ852" i="4"/>
  <c r="DP851" i="4"/>
  <c r="DQ851" i="4"/>
  <c r="DP850" i="4"/>
  <c r="DQ850" i="4"/>
  <c r="DP849" i="4"/>
  <c r="DQ849" i="4"/>
  <c r="DP848" i="4"/>
  <c r="DQ848" i="4"/>
  <c r="DP847" i="4"/>
  <c r="DQ847" i="4"/>
  <c r="DP846" i="4"/>
  <c r="DQ846" i="4"/>
  <c r="DP845" i="4"/>
  <c r="DQ845" i="4"/>
  <c r="DP844" i="4"/>
  <c r="DQ844" i="4"/>
  <c r="DP843" i="4"/>
  <c r="DQ843" i="4"/>
  <c r="DP842" i="4"/>
  <c r="DQ842" i="4"/>
  <c r="DP841" i="4"/>
  <c r="DQ841" i="4"/>
  <c r="DP840" i="4"/>
  <c r="DQ840" i="4"/>
  <c r="DP839" i="4"/>
  <c r="DQ839" i="4"/>
  <c r="DP838" i="4"/>
  <c r="DQ838" i="4"/>
  <c r="DP837" i="4"/>
  <c r="DQ837" i="4"/>
  <c r="DP836" i="4"/>
  <c r="DQ836" i="4"/>
  <c r="DP835" i="4"/>
  <c r="DQ835" i="4"/>
  <c r="DP834" i="4"/>
  <c r="DQ834" i="4"/>
  <c r="DP833" i="4"/>
  <c r="DQ833" i="4"/>
  <c r="DP832" i="4"/>
  <c r="DQ832" i="4"/>
  <c r="DP831" i="4"/>
  <c r="DQ831" i="4"/>
  <c r="DP830" i="4"/>
  <c r="DQ830" i="4"/>
  <c r="DP829" i="4"/>
  <c r="DQ829" i="4"/>
  <c r="DP828" i="4"/>
  <c r="DQ828" i="4"/>
  <c r="DP827" i="4"/>
  <c r="DQ827" i="4"/>
  <c r="DP826" i="4"/>
  <c r="DQ826" i="4"/>
  <c r="DP825" i="4"/>
  <c r="DQ825" i="4"/>
  <c r="DP824" i="4"/>
  <c r="DQ824" i="4"/>
  <c r="DH860" i="4"/>
  <c r="DI860" i="4"/>
  <c r="DH861" i="4"/>
  <c r="DI861" i="4"/>
  <c r="DH862" i="4"/>
  <c r="DI862" i="4"/>
  <c r="DH863" i="4"/>
  <c r="DI863" i="4"/>
  <c r="DH864" i="4"/>
  <c r="DI864" i="4"/>
  <c r="DH865" i="4"/>
  <c r="DI865" i="4"/>
  <c r="DH866" i="4"/>
  <c r="DI866" i="4"/>
  <c r="DH867" i="4"/>
  <c r="DI867" i="4"/>
  <c r="DH868" i="4"/>
  <c r="DI868" i="4"/>
  <c r="DH869" i="4"/>
  <c r="DI869" i="4"/>
  <c r="DH870" i="4"/>
  <c r="DI870" i="4"/>
  <c r="DH871" i="4"/>
  <c r="DI871" i="4"/>
  <c r="DH872" i="4"/>
  <c r="DI872" i="4"/>
  <c r="DH873" i="4"/>
  <c r="DI873" i="4"/>
  <c r="DH874" i="4"/>
  <c r="DI874" i="4"/>
  <c r="DH875" i="4"/>
  <c r="DI875" i="4"/>
  <c r="DH876" i="4"/>
  <c r="DI876" i="4"/>
  <c r="DH877" i="4"/>
  <c r="DI877" i="4"/>
  <c r="DH878" i="4"/>
  <c r="DI878" i="4"/>
  <c r="DH879" i="4"/>
  <c r="DI879" i="4"/>
  <c r="DH880" i="4"/>
  <c r="DI880" i="4"/>
  <c r="DH881" i="4"/>
  <c r="DI881" i="4"/>
  <c r="DH882" i="4"/>
  <c r="DI882" i="4"/>
  <c r="DH883" i="4"/>
  <c r="DI883" i="4"/>
  <c r="DH884" i="4"/>
  <c r="DI884" i="4"/>
  <c r="DH885" i="4"/>
  <c r="DI885" i="4"/>
  <c r="DH886" i="4"/>
  <c r="DI886" i="4"/>
  <c r="DH887" i="4"/>
  <c r="DI887" i="4"/>
  <c r="DH888" i="4"/>
  <c r="DI888" i="4"/>
  <c r="DH889" i="4"/>
  <c r="DI889" i="4"/>
  <c r="DH890" i="4"/>
  <c r="DI890" i="4"/>
  <c r="DH891" i="4"/>
  <c r="DI891" i="4"/>
  <c r="DH892" i="4"/>
  <c r="DI892" i="4"/>
  <c r="DH893" i="4"/>
  <c r="DI893" i="4"/>
  <c r="DH894" i="4"/>
  <c r="DI894" i="4"/>
  <c r="DH895" i="4"/>
  <c r="DI895" i="4"/>
  <c r="DH896" i="4"/>
  <c r="DI896" i="4"/>
  <c r="DH897" i="4"/>
  <c r="DI897" i="4"/>
  <c r="DH898" i="4"/>
  <c r="DI898" i="4"/>
  <c r="DH899" i="4"/>
  <c r="DI899" i="4"/>
  <c r="DH900" i="4"/>
  <c r="DI900" i="4"/>
  <c r="DH901" i="4"/>
  <c r="DI901" i="4"/>
  <c r="DH902" i="4"/>
  <c r="DI902" i="4"/>
  <c r="DH903" i="4"/>
  <c r="DI903" i="4"/>
  <c r="DH904" i="4"/>
  <c r="DI904" i="4"/>
  <c r="DH905" i="4"/>
  <c r="DI905" i="4"/>
  <c r="DH906" i="4"/>
  <c r="DI906" i="4"/>
  <c r="DH907" i="4"/>
  <c r="DI907" i="4"/>
  <c r="DH908" i="4"/>
  <c r="DI908" i="4"/>
  <c r="DH909" i="4"/>
  <c r="DI909" i="4"/>
  <c r="DH910" i="4"/>
  <c r="DI910" i="4"/>
  <c r="DH911" i="4"/>
  <c r="DI911" i="4"/>
  <c r="DH912" i="4"/>
  <c r="DI912" i="4"/>
  <c r="DH913" i="4"/>
  <c r="DI913" i="4"/>
  <c r="DH914" i="4"/>
  <c r="DI914" i="4"/>
  <c r="DH915" i="4"/>
  <c r="DI915" i="4"/>
  <c r="DH916" i="4"/>
  <c r="DI916" i="4"/>
  <c r="DH917" i="4"/>
  <c r="DI917" i="4"/>
  <c r="DH918" i="4"/>
  <c r="DI918" i="4"/>
  <c r="DH919" i="4"/>
  <c r="DI919" i="4"/>
  <c r="DH920" i="4"/>
  <c r="DI920" i="4"/>
  <c r="DH921" i="4"/>
  <c r="DI921" i="4"/>
  <c r="DH922" i="4"/>
  <c r="DI922" i="4"/>
  <c r="DH923" i="4"/>
  <c r="DI923" i="4"/>
  <c r="DH924" i="4"/>
  <c r="DI924" i="4"/>
  <c r="DH925" i="4"/>
  <c r="DI925" i="4"/>
  <c r="DH926" i="4"/>
  <c r="DI926" i="4"/>
  <c r="DH927" i="4"/>
  <c r="DI927" i="4"/>
  <c r="DH928" i="4"/>
  <c r="DI928" i="4"/>
  <c r="DH929" i="4"/>
  <c r="DI929" i="4"/>
  <c r="DH930" i="4"/>
  <c r="DI930" i="4"/>
  <c r="DH931" i="4"/>
  <c r="DI931" i="4"/>
  <c r="DH932" i="4"/>
  <c r="DI932" i="4"/>
  <c r="DH933" i="4"/>
  <c r="DI933" i="4"/>
  <c r="DH934" i="4"/>
  <c r="DI934" i="4"/>
  <c r="DH935" i="4"/>
  <c r="DI935" i="4"/>
  <c r="DH936" i="4"/>
  <c r="DI936" i="4"/>
  <c r="DH937" i="4"/>
  <c r="DI937" i="4"/>
  <c r="DH938" i="4"/>
  <c r="DI938" i="4"/>
  <c r="DH939" i="4"/>
  <c r="DI939" i="4"/>
  <c r="DH940" i="4"/>
  <c r="DI940" i="4"/>
  <c r="DH941" i="4"/>
  <c r="DI941" i="4"/>
  <c r="DH942" i="4"/>
  <c r="DI942" i="4"/>
  <c r="DH943" i="4"/>
  <c r="DI943" i="4"/>
  <c r="DH944" i="4"/>
  <c r="DI944" i="4"/>
  <c r="DH945" i="4"/>
  <c r="DI945" i="4"/>
  <c r="DH946" i="4"/>
  <c r="DI946" i="4"/>
  <c r="DH947" i="4"/>
  <c r="DI947" i="4"/>
  <c r="DH948" i="4"/>
  <c r="DI948" i="4"/>
  <c r="DH949" i="4"/>
  <c r="DI949" i="4"/>
  <c r="DH950" i="4"/>
  <c r="DI950" i="4"/>
  <c r="DH951" i="4"/>
  <c r="DI951" i="4"/>
  <c r="DH952" i="4"/>
  <c r="DI952" i="4"/>
  <c r="DH953" i="4"/>
  <c r="DI953" i="4"/>
  <c r="DH954" i="4"/>
  <c r="DI954" i="4"/>
  <c r="DH955" i="4"/>
  <c r="DI955" i="4"/>
  <c r="DH956" i="4"/>
  <c r="DI956" i="4"/>
  <c r="DH957" i="4"/>
  <c r="DI957" i="4"/>
  <c r="DH958" i="4"/>
  <c r="DI958" i="4"/>
  <c r="DH959" i="4"/>
  <c r="DI959" i="4"/>
  <c r="DH960" i="4"/>
  <c r="DI960" i="4"/>
  <c r="DH961" i="4"/>
  <c r="DI961" i="4"/>
  <c r="DH962" i="4"/>
  <c r="DI962" i="4"/>
  <c r="DH963" i="4"/>
  <c r="DI963" i="4"/>
  <c r="DH964" i="4"/>
  <c r="DI964" i="4"/>
  <c r="DH965" i="4"/>
  <c r="DI965" i="4"/>
  <c r="DH966" i="4"/>
  <c r="DI966" i="4"/>
  <c r="DH967" i="4"/>
  <c r="DI967" i="4"/>
  <c r="DH968" i="4"/>
  <c r="DI968" i="4"/>
  <c r="DH969" i="4"/>
  <c r="DI969" i="4"/>
  <c r="DH970" i="4"/>
  <c r="DI970" i="4"/>
  <c r="DH971" i="4"/>
  <c r="DI971" i="4"/>
  <c r="DH972" i="4"/>
  <c r="DI972" i="4"/>
  <c r="DH973" i="4"/>
  <c r="DI973" i="4"/>
  <c r="DH974" i="4"/>
  <c r="DI974" i="4"/>
  <c r="DH975" i="4"/>
  <c r="DI975" i="4"/>
  <c r="DH976" i="4"/>
  <c r="DI976" i="4"/>
  <c r="DH977" i="4"/>
  <c r="DI977" i="4"/>
  <c r="DH978" i="4"/>
  <c r="DI978" i="4"/>
  <c r="DH979" i="4"/>
  <c r="DI979" i="4"/>
  <c r="DH980" i="4"/>
  <c r="DI980" i="4"/>
  <c r="DH981" i="4"/>
  <c r="DI981" i="4"/>
  <c r="DH982" i="4"/>
  <c r="DI982" i="4"/>
  <c r="DH983" i="4"/>
  <c r="DI983" i="4"/>
  <c r="DH984" i="4"/>
  <c r="DI984" i="4"/>
  <c r="DH985" i="4"/>
  <c r="DI985" i="4"/>
  <c r="DH986" i="4"/>
  <c r="DI986" i="4"/>
  <c r="DH987" i="4"/>
  <c r="DI987" i="4"/>
  <c r="DH988" i="4"/>
  <c r="DI988" i="4"/>
  <c r="DH989" i="4"/>
  <c r="DI989" i="4"/>
  <c r="DH990" i="4"/>
  <c r="DI990" i="4"/>
  <c r="DH991" i="4"/>
  <c r="DI991" i="4"/>
  <c r="DH992" i="4"/>
  <c r="DI992" i="4"/>
  <c r="DH993" i="4"/>
  <c r="DI993" i="4"/>
  <c r="DH994" i="4"/>
  <c r="DI994" i="4"/>
  <c r="DH995" i="4"/>
  <c r="DI995" i="4"/>
  <c r="DH996" i="4"/>
  <c r="DI996" i="4"/>
  <c r="DH997" i="4"/>
  <c r="DI997" i="4"/>
  <c r="DH998" i="4"/>
  <c r="DI998" i="4"/>
  <c r="DH999" i="4"/>
  <c r="DI999" i="4"/>
  <c r="DH1000" i="4"/>
  <c r="DI1000" i="4"/>
  <c r="DH1001" i="4"/>
  <c r="DI1001" i="4"/>
  <c r="DH1002" i="4"/>
  <c r="DI1002" i="4"/>
  <c r="DH1003" i="4"/>
  <c r="DI1003" i="4"/>
  <c r="DH1004" i="4"/>
  <c r="DI1004" i="4"/>
  <c r="DH1005" i="4"/>
  <c r="DI1005" i="4"/>
  <c r="DH1006" i="4"/>
  <c r="DI1006" i="4"/>
  <c r="DH1007" i="4"/>
  <c r="DI1007" i="4"/>
  <c r="DH1008" i="4"/>
  <c r="DI1008" i="4"/>
  <c r="DH1009" i="4"/>
  <c r="DI1009" i="4"/>
  <c r="DH1010" i="4"/>
  <c r="DI1010" i="4"/>
  <c r="DH1011" i="4"/>
  <c r="DI1011" i="4"/>
  <c r="DH1012" i="4"/>
  <c r="DI1012" i="4"/>
  <c r="DH1013" i="4"/>
  <c r="DI1013" i="4"/>
  <c r="DH1014" i="4"/>
  <c r="DI1014" i="4"/>
  <c r="DH1015" i="4"/>
  <c r="DI1015" i="4"/>
  <c r="DH1016" i="4"/>
  <c r="DI1016" i="4"/>
  <c r="DH1017" i="4"/>
  <c r="DI1017" i="4"/>
  <c r="DH1018" i="4"/>
  <c r="DI1018" i="4"/>
  <c r="DH1019" i="4"/>
  <c r="DI1019" i="4"/>
  <c r="DH1020" i="4"/>
  <c r="DI1020" i="4"/>
  <c r="DH1021" i="4"/>
  <c r="DI1021" i="4"/>
  <c r="DH1022" i="4"/>
  <c r="DI1022" i="4"/>
  <c r="DH1023" i="4"/>
  <c r="DI1023" i="4"/>
  <c r="DH1024" i="4"/>
  <c r="DI1024" i="4"/>
  <c r="DH1025" i="4"/>
  <c r="DI1025" i="4"/>
  <c r="DH1026" i="4"/>
  <c r="DI1026" i="4"/>
  <c r="DH1027" i="4"/>
  <c r="DI1027" i="4"/>
  <c r="DH1028" i="4"/>
  <c r="DI1028" i="4"/>
  <c r="DH1029" i="4"/>
  <c r="DI1029" i="4"/>
  <c r="DH1030" i="4"/>
  <c r="DI1030" i="4"/>
  <c r="DH1031" i="4"/>
  <c r="DI1031" i="4"/>
  <c r="DH1032" i="4"/>
  <c r="DI1032" i="4"/>
  <c r="DH1033" i="4"/>
  <c r="DI1033" i="4"/>
  <c r="DH1034" i="4"/>
  <c r="DI1034" i="4"/>
  <c r="DH1035" i="4"/>
  <c r="DI1035" i="4"/>
  <c r="DH1036" i="4"/>
  <c r="DI1036" i="4"/>
  <c r="DH1037" i="4"/>
  <c r="DI1037" i="4"/>
  <c r="DH1038" i="4"/>
  <c r="DI1038" i="4"/>
  <c r="DH1039" i="4"/>
  <c r="DI1039" i="4"/>
  <c r="DH1040" i="4"/>
  <c r="DI1040" i="4"/>
  <c r="DH1041" i="4"/>
  <c r="DI1041" i="4"/>
  <c r="DH1042" i="4"/>
  <c r="DI1042" i="4"/>
  <c r="DH1043" i="4"/>
  <c r="DI1043" i="4"/>
  <c r="DH1044" i="4"/>
  <c r="DI1044" i="4"/>
  <c r="DH1045" i="4"/>
  <c r="DI1045" i="4"/>
  <c r="DH1046" i="4"/>
  <c r="DI1046" i="4"/>
  <c r="DH1047" i="4"/>
  <c r="DI1047" i="4"/>
  <c r="DH1048" i="4"/>
  <c r="DI1048" i="4"/>
  <c r="DH1049" i="4"/>
  <c r="DI1049" i="4"/>
  <c r="DH1050" i="4"/>
  <c r="DI1050" i="4"/>
  <c r="DH1051" i="4"/>
  <c r="DI1051" i="4"/>
  <c r="DH1052" i="4"/>
  <c r="DI1052" i="4"/>
  <c r="DH1053" i="4"/>
  <c r="DI1053" i="4"/>
  <c r="DH1054" i="4"/>
  <c r="DI1054" i="4"/>
  <c r="DH1055" i="4"/>
  <c r="DI1055" i="4"/>
  <c r="DH1056" i="4"/>
  <c r="DI1056" i="4"/>
  <c r="DH1057" i="4"/>
  <c r="DI1057" i="4"/>
  <c r="DH1058" i="4"/>
  <c r="DI1058" i="4"/>
  <c r="DH1059" i="4"/>
  <c r="DI1059" i="4"/>
  <c r="DH1060" i="4"/>
  <c r="DI1060" i="4"/>
  <c r="DH1061" i="4"/>
  <c r="DI1061" i="4"/>
  <c r="DH1062" i="4"/>
  <c r="DI1062" i="4"/>
  <c r="DH1063" i="4"/>
  <c r="DI1063" i="4"/>
  <c r="DH1064" i="4"/>
  <c r="DI1064" i="4"/>
  <c r="DH1065" i="4"/>
  <c r="DI1065" i="4"/>
  <c r="DH1066" i="4"/>
  <c r="DI1066" i="4"/>
  <c r="DH1067" i="4"/>
  <c r="DI1067" i="4"/>
  <c r="DH1068" i="4"/>
  <c r="DI1068" i="4"/>
  <c r="DH1069" i="4"/>
  <c r="DI1069" i="4"/>
  <c r="DH1070" i="4"/>
  <c r="DI1070" i="4"/>
  <c r="DH1071" i="4"/>
  <c r="DI1071" i="4"/>
  <c r="DH1072" i="4"/>
  <c r="DI1072" i="4"/>
  <c r="DH1073" i="4"/>
  <c r="DI1073" i="4"/>
  <c r="DH1074" i="4"/>
  <c r="DI1074" i="4"/>
  <c r="DH1075" i="4"/>
  <c r="DI1075" i="4"/>
  <c r="DH1076" i="4"/>
  <c r="DI1076" i="4"/>
  <c r="DH1077" i="4"/>
  <c r="DI1077" i="4"/>
  <c r="DH1078" i="4"/>
  <c r="DI1078" i="4"/>
  <c r="DH1079" i="4"/>
  <c r="DI1079" i="4"/>
  <c r="DH1080" i="4"/>
  <c r="DI1080" i="4"/>
  <c r="DH1081" i="4"/>
  <c r="DI1081" i="4"/>
  <c r="DH1082" i="4"/>
  <c r="DI1082" i="4"/>
  <c r="DH1083" i="4"/>
  <c r="DI1083" i="4"/>
  <c r="DH1084" i="4"/>
  <c r="DI1084" i="4"/>
  <c r="DH1085" i="4"/>
  <c r="DI1085" i="4"/>
  <c r="DH1086" i="4"/>
  <c r="DI1086" i="4"/>
  <c r="DH1087" i="4"/>
  <c r="DI1087" i="4"/>
  <c r="DH1088" i="4"/>
  <c r="DI1088" i="4"/>
  <c r="DH1089" i="4"/>
  <c r="DI1089" i="4"/>
  <c r="DH1090" i="4"/>
  <c r="DI1090" i="4"/>
  <c r="DH1091" i="4"/>
  <c r="DI1091" i="4"/>
  <c r="DH1092" i="4"/>
  <c r="DI1092" i="4"/>
  <c r="DH1093" i="4"/>
  <c r="DI1093" i="4"/>
  <c r="DH1094" i="4"/>
  <c r="DI1094" i="4"/>
  <c r="DH1095" i="4"/>
  <c r="DI1095" i="4"/>
  <c r="DH1096" i="4"/>
  <c r="DI1096" i="4"/>
  <c r="DH1097" i="4"/>
  <c r="DI1097" i="4"/>
  <c r="DH1098" i="4"/>
  <c r="DI1098" i="4"/>
  <c r="DH1099" i="4"/>
  <c r="DI1099" i="4"/>
  <c r="DH1100" i="4"/>
  <c r="DI1100" i="4"/>
  <c r="DH1101" i="4"/>
  <c r="DI1101" i="4"/>
  <c r="DH1102" i="4"/>
  <c r="DI1102" i="4"/>
  <c r="DH1103" i="4"/>
  <c r="DI1103" i="4"/>
  <c r="DH1104" i="4"/>
  <c r="DI1104" i="4"/>
  <c r="DH1105" i="4"/>
  <c r="DI1105" i="4"/>
  <c r="DH1106" i="4"/>
  <c r="DI1106" i="4"/>
  <c r="DH1107" i="4"/>
  <c r="DI1107" i="4"/>
  <c r="DH1108" i="4"/>
  <c r="DI1108" i="4"/>
  <c r="DH1109" i="4"/>
  <c r="DI1109" i="4"/>
  <c r="DH1110" i="4"/>
  <c r="DI1110" i="4"/>
  <c r="DH1111" i="4"/>
  <c r="DI1111" i="4"/>
  <c r="DH1112" i="4"/>
  <c r="DI1112" i="4"/>
  <c r="DH1113" i="4"/>
  <c r="DI1113" i="4"/>
  <c r="DH1114" i="4"/>
  <c r="DI1114" i="4"/>
  <c r="DH1115" i="4"/>
  <c r="DI1115" i="4"/>
  <c r="DH1116" i="4"/>
  <c r="DI1116" i="4"/>
  <c r="DH1117" i="4"/>
  <c r="DI1117" i="4"/>
  <c r="DH1118" i="4"/>
  <c r="DI1118" i="4"/>
  <c r="DH1119" i="4"/>
  <c r="DI1119" i="4"/>
  <c r="DH1120" i="4"/>
  <c r="DI1120" i="4"/>
  <c r="DH1121" i="4"/>
  <c r="DI1121" i="4"/>
  <c r="DH1122" i="4"/>
  <c r="DI1122" i="4"/>
  <c r="DH1123" i="4"/>
  <c r="DI1123" i="4"/>
  <c r="DH1124" i="4"/>
  <c r="DI1124" i="4"/>
  <c r="DH1125" i="4"/>
  <c r="DI1125" i="4"/>
  <c r="DH1126" i="4"/>
  <c r="DI1126" i="4"/>
  <c r="DH1127" i="4"/>
  <c r="DI1127" i="4"/>
  <c r="DH1128" i="4"/>
  <c r="DI1128" i="4"/>
  <c r="DH1129" i="4"/>
  <c r="DI1129" i="4"/>
  <c r="DH1130" i="4"/>
  <c r="DI1130" i="4"/>
  <c r="DH1131" i="4"/>
  <c r="DI1131" i="4"/>
  <c r="DH1132" i="4"/>
  <c r="DI1132" i="4"/>
  <c r="DH1133" i="4"/>
  <c r="DI1133" i="4"/>
  <c r="DH1134" i="4"/>
  <c r="DI1134" i="4"/>
  <c r="DH1135" i="4"/>
  <c r="DI1135" i="4"/>
  <c r="DH1136" i="4"/>
  <c r="DI1136" i="4"/>
  <c r="DH1137" i="4"/>
  <c r="DI1137" i="4"/>
  <c r="DH1138" i="4"/>
  <c r="DI1138" i="4"/>
  <c r="DH1139" i="4"/>
  <c r="DI1139" i="4"/>
  <c r="DH1140" i="4"/>
  <c r="DI1140" i="4"/>
  <c r="DH1141" i="4"/>
  <c r="DI1141" i="4"/>
  <c r="DH1142" i="4"/>
  <c r="DI1142" i="4"/>
  <c r="DH1143" i="4"/>
  <c r="DI1143" i="4"/>
  <c r="DH1144" i="4"/>
  <c r="DI1144" i="4"/>
  <c r="DH1145" i="4"/>
  <c r="DI1145" i="4"/>
  <c r="DH1146" i="4"/>
  <c r="DI1146" i="4"/>
  <c r="DH1147" i="4"/>
  <c r="DI1147" i="4"/>
  <c r="DH1148" i="4"/>
  <c r="DI1148" i="4"/>
  <c r="DH1149" i="4"/>
  <c r="DI1149" i="4"/>
  <c r="DH1150" i="4"/>
  <c r="DI1150" i="4"/>
  <c r="DH1151" i="4"/>
  <c r="DI1151" i="4"/>
  <c r="DH1152" i="4"/>
  <c r="DI1152" i="4"/>
  <c r="DH1153" i="4"/>
  <c r="DI1153" i="4"/>
  <c r="DH1154" i="4"/>
  <c r="DI1154" i="4"/>
  <c r="DH1155" i="4"/>
  <c r="DI1155" i="4"/>
  <c r="DH1156" i="4"/>
  <c r="DI1156" i="4"/>
  <c r="DH1157" i="4"/>
  <c r="DI1157" i="4"/>
  <c r="DH1158" i="4"/>
  <c r="DI1158" i="4"/>
  <c r="DH1159" i="4"/>
  <c r="DI1159" i="4"/>
  <c r="DH1160" i="4"/>
  <c r="DI1160" i="4"/>
  <c r="DH1161" i="4"/>
  <c r="DI1161" i="4"/>
  <c r="DH1162" i="4"/>
  <c r="DI1162" i="4"/>
  <c r="DH1163" i="4"/>
  <c r="DI1163" i="4"/>
  <c r="DH1164" i="4"/>
  <c r="DI1164" i="4"/>
  <c r="DH1165" i="4"/>
  <c r="DI1165" i="4"/>
  <c r="DH1166" i="4"/>
  <c r="DI1166" i="4"/>
  <c r="DH1167" i="4"/>
  <c r="DI1167" i="4"/>
  <c r="DH1168" i="4"/>
  <c r="DI1168" i="4"/>
  <c r="DH1169" i="4"/>
  <c r="DI1169" i="4"/>
  <c r="DH1170" i="4"/>
  <c r="DI1170" i="4"/>
  <c r="DH1171" i="4"/>
  <c r="DI1171" i="4"/>
  <c r="DH1172" i="4"/>
  <c r="DI1172" i="4"/>
  <c r="DH1173" i="4"/>
  <c r="DI1173" i="4"/>
  <c r="DH1174" i="4"/>
  <c r="DI1174" i="4"/>
  <c r="DH1175" i="4"/>
  <c r="DI1175" i="4"/>
  <c r="DH1176" i="4"/>
  <c r="DI1176" i="4"/>
  <c r="DH1177" i="4"/>
  <c r="DI1177" i="4"/>
  <c r="DH1178" i="4"/>
  <c r="DI1178" i="4"/>
  <c r="DH1179" i="4"/>
  <c r="DI1179" i="4"/>
  <c r="DH1180" i="4"/>
  <c r="DI1180" i="4"/>
  <c r="DH1181" i="4"/>
  <c r="DI1181" i="4"/>
  <c r="DH1182" i="4"/>
  <c r="DI1182" i="4"/>
  <c r="DH1183" i="4"/>
  <c r="DI1183" i="4"/>
  <c r="DH1184" i="4"/>
  <c r="DI1184" i="4"/>
  <c r="DH1185" i="4"/>
  <c r="DI1185" i="4"/>
  <c r="DH1186" i="4"/>
  <c r="DI1186" i="4"/>
  <c r="DH1187" i="4"/>
  <c r="DI1187" i="4"/>
  <c r="DH1188" i="4"/>
  <c r="DI1188" i="4"/>
  <c r="DH1189" i="4"/>
  <c r="DI1189" i="4"/>
  <c r="DH1190" i="4"/>
  <c r="DI1190" i="4"/>
  <c r="DH1191" i="4"/>
  <c r="DI1191" i="4"/>
  <c r="DH1192" i="4"/>
  <c r="DI1192" i="4"/>
  <c r="DH1193" i="4"/>
  <c r="DI1193" i="4"/>
  <c r="DH1194" i="4"/>
  <c r="DI1194" i="4"/>
  <c r="DH1195" i="4"/>
  <c r="DI1195" i="4"/>
  <c r="DH1196" i="4"/>
  <c r="DI1196" i="4"/>
  <c r="DH1197" i="4"/>
  <c r="DI1197" i="4"/>
  <c r="DH1198" i="4"/>
  <c r="DI1198" i="4"/>
  <c r="DH1199" i="4"/>
  <c r="DI1199" i="4"/>
  <c r="DH1200" i="4"/>
  <c r="DI1200" i="4"/>
  <c r="DH1201" i="4"/>
  <c r="DI1201" i="4"/>
  <c r="DH1202" i="4"/>
  <c r="DI1202" i="4"/>
  <c r="DH1203" i="4"/>
  <c r="DI1203" i="4"/>
  <c r="DH1204" i="4"/>
  <c r="DI1204" i="4"/>
  <c r="DH1205" i="4"/>
  <c r="DI1205" i="4"/>
  <c r="DH1206" i="4"/>
  <c r="DI1206" i="4"/>
  <c r="DH1207" i="4"/>
  <c r="DI1207" i="4"/>
  <c r="DH1208" i="4"/>
  <c r="DI1208" i="4"/>
  <c r="DH1209" i="4"/>
  <c r="DI1209" i="4"/>
  <c r="DH1210" i="4"/>
  <c r="DI1210" i="4"/>
  <c r="DH1211" i="4"/>
  <c r="DI1211" i="4"/>
  <c r="DH1212" i="4"/>
  <c r="DI1212" i="4"/>
  <c r="DH1213" i="4"/>
  <c r="DI1213" i="4"/>
  <c r="DH1214" i="4"/>
  <c r="DI1214" i="4"/>
  <c r="DH1215" i="4"/>
  <c r="DI1215" i="4"/>
  <c r="DH1216" i="4"/>
  <c r="DI1216" i="4"/>
  <c r="DH1217" i="4"/>
  <c r="DI1217" i="4"/>
  <c r="DH1218" i="4"/>
  <c r="DI1218" i="4"/>
  <c r="DH1219" i="4"/>
  <c r="DI1219" i="4"/>
  <c r="DH1220" i="4"/>
  <c r="DI1220" i="4"/>
  <c r="DH1221" i="4"/>
  <c r="DI1221" i="4"/>
  <c r="DH1222" i="4"/>
  <c r="DI1222" i="4"/>
  <c r="DH1223" i="4"/>
  <c r="DI1223" i="4"/>
  <c r="DH1224" i="4"/>
  <c r="DI1224" i="4"/>
  <c r="DH1225" i="4"/>
  <c r="DI1225" i="4"/>
  <c r="DH1226" i="4"/>
  <c r="DI1226" i="4"/>
  <c r="DH1227" i="4"/>
  <c r="DI1227" i="4"/>
  <c r="DH1228" i="4"/>
  <c r="DI1228" i="4"/>
  <c r="DH1229" i="4"/>
  <c r="DI1229" i="4"/>
  <c r="DH1230" i="4"/>
  <c r="DI1230" i="4"/>
  <c r="DH1231" i="4"/>
  <c r="DI1231" i="4"/>
  <c r="DH1232" i="4"/>
  <c r="DI1232" i="4"/>
  <c r="DH1233" i="4"/>
  <c r="DI1233" i="4"/>
  <c r="DH1234" i="4"/>
  <c r="DI1234" i="4"/>
  <c r="DH1235" i="4"/>
  <c r="DI1235" i="4"/>
  <c r="DH1236" i="4"/>
  <c r="DI1236" i="4"/>
  <c r="DH1237" i="4"/>
  <c r="DI1237" i="4"/>
  <c r="DH1238" i="4"/>
  <c r="DI1238" i="4"/>
  <c r="DH1239" i="4"/>
  <c r="DI1239" i="4"/>
  <c r="DH1240" i="4"/>
  <c r="DI1240" i="4"/>
  <c r="DH1241" i="4"/>
  <c r="DI1241" i="4"/>
  <c r="DH1242" i="4"/>
  <c r="DI1242" i="4"/>
  <c r="DH1243" i="4"/>
  <c r="DI1243" i="4"/>
  <c r="DH1244" i="4"/>
  <c r="DI1244" i="4"/>
  <c r="DH1245" i="4"/>
  <c r="DI1245" i="4"/>
  <c r="DH1246" i="4"/>
  <c r="DI1246" i="4"/>
  <c r="DH1247" i="4"/>
  <c r="DI1247" i="4"/>
  <c r="DH1248" i="4"/>
  <c r="DI1248" i="4"/>
  <c r="DH1249" i="4"/>
  <c r="DI1249" i="4"/>
  <c r="DH1250" i="4"/>
  <c r="DI1250" i="4"/>
  <c r="DH1251" i="4"/>
  <c r="DI1251" i="4"/>
  <c r="DH1252" i="4"/>
  <c r="DI1252" i="4"/>
  <c r="DH1253" i="4"/>
  <c r="DI1253" i="4"/>
  <c r="DH1254" i="4"/>
  <c r="DI1254" i="4"/>
  <c r="DH1255" i="4"/>
  <c r="DI1255" i="4"/>
  <c r="DH1256" i="4"/>
  <c r="DI1256" i="4"/>
  <c r="DH1257" i="4"/>
  <c r="DI1257" i="4"/>
  <c r="DH1258" i="4"/>
  <c r="DI1258" i="4"/>
  <c r="DH1259" i="4"/>
  <c r="DI1259" i="4"/>
  <c r="DH1260" i="4"/>
  <c r="DI1260" i="4"/>
  <c r="DH1261" i="4"/>
  <c r="DI1261" i="4"/>
  <c r="DH1262" i="4"/>
  <c r="DI1262" i="4"/>
  <c r="DH1263" i="4"/>
  <c r="DI1263" i="4"/>
  <c r="DH1264" i="4"/>
  <c r="DI1264" i="4"/>
  <c r="DH1265" i="4"/>
  <c r="DI1265" i="4"/>
  <c r="DH1266" i="4"/>
  <c r="DI1266" i="4"/>
  <c r="DH1267" i="4"/>
  <c r="DI1267" i="4"/>
  <c r="DH1268" i="4"/>
  <c r="DI1268" i="4"/>
  <c r="DH1269" i="4"/>
  <c r="DI1269" i="4"/>
  <c r="DH1270" i="4"/>
  <c r="DI1270" i="4"/>
  <c r="DH1271" i="4"/>
  <c r="DI1271" i="4"/>
  <c r="DH1272" i="4"/>
  <c r="DI1272" i="4"/>
  <c r="DH1273" i="4"/>
  <c r="DI1273" i="4"/>
  <c r="DH1274" i="4"/>
  <c r="DI1274" i="4"/>
  <c r="DH1275" i="4"/>
  <c r="DI1275" i="4"/>
  <c r="DH1276" i="4"/>
  <c r="DI1276" i="4"/>
  <c r="DH1277" i="4"/>
  <c r="DI1277" i="4"/>
  <c r="DH1278" i="4"/>
  <c r="DI1278" i="4"/>
  <c r="DH1279" i="4"/>
  <c r="DI1279" i="4"/>
  <c r="DH1280" i="4"/>
  <c r="DI1280" i="4"/>
  <c r="DH1281" i="4"/>
  <c r="DI1281" i="4"/>
  <c r="DH1282" i="4"/>
  <c r="DI1282" i="4"/>
  <c r="DH1283" i="4"/>
  <c r="DI1283" i="4"/>
  <c r="DH1284" i="4"/>
  <c r="DI1284" i="4"/>
  <c r="DH1285" i="4"/>
  <c r="DI1285" i="4"/>
  <c r="DH1286" i="4"/>
  <c r="DI1286" i="4"/>
  <c r="DH1287" i="4"/>
  <c r="DI1287" i="4"/>
  <c r="DH1288" i="4"/>
  <c r="DI1288" i="4"/>
  <c r="DH1289" i="4"/>
  <c r="DI1289" i="4"/>
  <c r="DH1290" i="4"/>
  <c r="DI1290" i="4"/>
  <c r="DH1291" i="4"/>
  <c r="DI1291" i="4"/>
  <c r="DH1292" i="4"/>
  <c r="DI1292" i="4"/>
  <c r="DH1293" i="4"/>
  <c r="DI1293" i="4"/>
  <c r="DH1294" i="4"/>
  <c r="DI1294" i="4"/>
  <c r="DH1295" i="4"/>
  <c r="DI1295" i="4"/>
  <c r="DH1296" i="4"/>
  <c r="DI1296" i="4"/>
  <c r="DH1297" i="4"/>
  <c r="DI1297" i="4"/>
  <c r="DH1298" i="4"/>
  <c r="DI1298" i="4"/>
  <c r="DH1299" i="4"/>
  <c r="DI1299" i="4"/>
  <c r="DH1300" i="4"/>
  <c r="DI1300" i="4"/>
  <c r="DH1301" i="4"/>
  <c r="DI1301" i="4"/>
  <c r="DH1302" i="4"/>
  <c r="DI1302" i="4"/>
  <c r="DH1303" i="4"/>
  <c r="DI1303" i="4"/>
  <c r="DH1304" i="4"/>
  <c r="DI1304" i="4"/>
  <c r="DH1305" i="4"/>
  <c r="DI1305" i="4"/>
  <c r="DH1306" i="4"/>
  <c r="DI1306" i="4"/>
  <c r="DH1307" i="4"/>
  <c r="DI1307" i="4"/>
  <c r="DH1308" i="4"/>
  <c r="DI1308" i="4"/>
  <c r="DH1309" i="4"/>
  <c r="DI1309" i="4"/>
  <c r="DH1310" i="4"/>
  <c r="DI1310" i="4"/>
  <c r="DH1311" i="4"/>
  <c r="DI1311" i="4"/>
  <c r="DH1312" i="4"/>
  <c r="DI1312" i="4"/>
  <c r="DH1313" i="4"/>
  <c r="DI1313" i="4"/>
  <c r="DH1314" i="4"/>
  <c r="DI1314" i="4"/>
  <c r="DH1315" i="4"/>
  <c r="DI1315" i="4"/>
  <c r="DH1316" i="4"/>
  <c r="DI1316" i="4"/>
  <c r="DH1317" i="4"/>
  <c r="DI1317" i="4"/>
  <c r="DH1318" i="4"/>
  <c r="DI1318" i="4"/>
  <c r="DH1319" i="4"/>
  <c r="DI1319" i="4"/>
  <c r="DH1320" i="4"/>
  <c r="DI1320" i="4"/>
  <c r="DH1321" i="4"/>
  <c r="DI1321" i="4"/>
  <c r="DH1322" i="4"/>
  <c r="DI1322" i="4"/>
  <c r="DH1323" i="4"/>
  <c r="DI1323" i="4"/>
  <c r="DH1324" i="4"/>
  <c r="DI1324" i="4"/>
  <c r="DH1325" i="4"/>
  <c r="DI1325" i="4"/>
  <c r="DH1326" i="4"/>
  <c r="DI1326" i="4"/>
  <c r="DH1327" i="4"/>
  <c r="DI1327" i="4"/>
  <c r="DH1328" i="4"/>
  <c r="DI1328" i="4"/>
  <c r="DH1329" i="4"/>
  <c r="DI1329" i="4"/>
  <c r="DH1330" i="4"/>
  <c r="DI1330" i="4"/>
  <c r="DH1331" i="4"/>
  <c r="DI1331" i="4"/>
  <c r="DH1332" i="4"/>
  <c r="DI1332" i="4"/>
  <c r="DH1333" i="4"/>
  <c r="DI1333" i="4"/>
  <c r="DH1334" i="4"/>
  <c r="DI1334" i="4"/>
  <c r="DH1335" i="4"/>
  <c r="DI1335" i="4"/>
  <c r="DH1336" i="4"/>
  <c r="DI1336" i="4"/>
  <c r="DH1337" i="4"/>
  <c r="DI1337" i="4"/>
  <c r="DH1338" i="4"/>
  <c r="DI1338" i="4"/>
  <c r="DH1339" i="4"/>
  <c r="DI1339" i="4"/>
  <c r="DH1340" i="4"/>
  <c r="DI1340" i="4"/>
  <c r="DH1341" i="4"/>
  <c r="DI1341" i="4"/>
  <c r="DH1342" i="4"/>
  <c r="DI1342" i="4"/>
  <c r="DH1343" i="4"/>
  <c r="DI1343" i="4"/>
  <c r="DH1344" i="4"/>
  <c r="DI1344" i="4"/>
  <c r="DH1345" i="4"/>
  <c r="DI1345" i="4"/>
  <c r="DH1346" i="4"/>
  <c r="DI1346" i="4"/>
  <c r="DH1347" i="4"/>
  <c r="DI1347" i="4"/>
  <c r="DH1348" i="4"/>
  <c r="DI1348" i="4"/>
  <c r="DH1349" i="4"/>
  <c r="DI1349" i="4"/>
  <c r="DH1350" i="4"/>
  <c r="DI1350" i="4"/>
  <c r="DH1351" i="4"/>
  <c r="DI1351" i="4"/>
  <c r="DH1352" i="4"/>
  <c r="DI1352" i="4"/>
  <c r="DH1353" i="4"/>
  <c r="DI1353" i="4"/>
  <c r="DH1354" i="4"/>
  <c r="DI1354" i="4"/>
  <c r="DH1355" i="4"/>
  <c r="DI1355" i="4"/>
  <c r="DH1356" i="4"/>
  <c r="DI1356" i="4"/>
  <c r="DH1357" i="4"/>
  <c r="DI1357" i="4"/>
  <c r="DH1358" i="4"/>
  <c r="DI1358" i="4"/>
  <c r="DH1359" i="4"/>
  <c r="DI1359" i="4"/>
  <c r="DH1360" i="4"/>
  <c r="DI1360" i="4"/>
  <c r="DH1361" i="4"/>
  <c r="DI1361" i="4"/>
  <c r="DH1362" i="4"/>
  <c r="DI1362" i="4"/>
  <c r="DH1363" i="4"/>
  <c r="DI1363" i="4"/>
  <c r="DH1364" i="4"/>
  <c r="DI1364" i="4"/>
  <c r="DH1365" i="4"/>
  <c r="DI1365" i="4"/>
  <c r="DH1366" i="4"/>
  <c r="DI1366" i="4"/>
  <c r="DH1367" i="4"/>
  <c r="DI1367" i="4"/>
  <c r="DH1368" i="4"/>
  <c r="DI1368" i="4"/>
  <c r="DH1369" i="4"/>
  <c r="DI1369" i="4"/>
  <c r="DH1370" i="4"/>
  <c r="DI1370" i="4"/>
  <c r="DH1371" i="4"/>
  <c r="DI1371" i="4"/>
  <c r="DH1372" i="4"/>
  <c r="DI1372" i="4"/>
  <c r="DH1373" i="4"/>
  <c r="DI1373" i="4"/>
  <c r="DH1374" i="4"/>
  <c r="DI1374" i="4"/>
  <c r="DH1375" i="4"/>
  <c r="DI1375" i="4"/>
  <c r="DH1376" i="4"/>
  <c r="DI1376" i="4"/>
  <c r="DH1377" i="4"/>
  <c r="DI1377" i="4"/>
  <c r="DH1378" i="4"/>
  <c r="DI1378" i="4"/>
  <c r="DH1379" i="4"/>
  <c r="DI1379" i="4"/>
  <c r="DH1380" i="4"/>
  <c r="DI1380" i="4"/>
  <c r="DH1381" i="4"/>
  <c r="DI1381" i="4"/>
  <c r="DH1382" i="4"/>
  <c r="DI1382" i="4"/>
  <c r="DH1383" i="4"/>
  <c r="DI1383" i="4"/>
  <c r="DH1384" i="4"/>
  <c r="DI1384" i="4"/>
  <c r="DH1385" i="4"/>
  <c r="DI1385" i="4"/>
  <c r="DH1386" i="4"/>
  <c r="DI1386" i="4"/>
  <c r="DH1387" i="4"/>
  <c r="DI1387" i="4"/>
  <c r="DH1388" i="4"/>
  <c r="DI1388" i="4"/>
  <c r="DH1389" i="4"/>
  <c r="DI1389" i="4"/>
  <c r="DH1390" i="4"/>
  <c r="DI1390" i="4"/>
  <c r="DH1391" i="4"/>
  <c r="DI1391" i="4"/>
  <c r="DH1392" i="4"/>
  <c r="DI1392" i="4"/>
  <c r="DH1393" i="4"/>
  <c r="DI1393" i="4"/>
  <c r="DH1394" i="4"/>
  <c r="DI1394" i="4"/>
  <c r="DH1395" i="4"/>
  <c r="DI1395" i="4"/>
  <c r="DH1396" i="4"/>
  <c r="DI1396" i="4"/>
  <c r="DH1397" i="4"/>
  <c r="DI1397" i="4"/>
  <c r="DH1398" i="4"/>
  <c r="DI1398" i="4"/>
  <c r="DH1399" i="4"/>
  <c r="DI1399" i="4"/>
  <c r="DH1400" i="4"/>
  <c r="DI1400" i="4"/>
  <c r="DH1401" i="4"/>
  <c r="DI1401" i="4"/>
  <c r="DH1402" i="4"/>
  <c r="DI1402" i="4"/>
  <c r="DH1403" i="4"/>
  <c r="DI1403" i="4"/>
  <c r="DH1404" i="4"/>
  <c r="DI1404" i="4"/>
  <c r="DH1405" i="4"/>
  <c r="DI1405" i="4"/>
  <c r="DH1406" i="4"/>
  <c r="DI1406" i="4"/>
  <c r="DH1407" i="4"/>
  <c r="DI1407" i="4"/>
  <c r="DH1408" i="4"/>
  <c r="DI1408" i="4"/>
  <c r="DH1409" i="4"/>
  <c r="DI1409" i="4"/>
  <c r="DH1410" i="4"/>
  <c r="DI1410" i="4"/>
  <c r="DH1411" i="4"/>
  <c r="DI1411" i="4"/>
  <c r="DH1412" i="4"/>
  <c r="DI1412" i="4"/>
  <c r="DH1413" i="4"/>
  <c r="DI1413" i="4"/>
  <c r="DH1414" i="4"/>
  <c r="DI1414" i="4"/>
  <c r="DH1415" i="4"/>
  <c r="DI1415" i="4"/>
  <c r="DH1416" i="4"/>
  <c r="DI1416" i="4"/>
  <c r="DH1417" i="4"/>
  <c r="DI1417" i="4"/>
  <c r="DH1418" i="4"/>
  <c r="DI1418" i="4"/>
  <c r="DH1419" i="4"/>
  <c r="DI1419" i="4"/>
  <c r="DH1420" i="4"/>
  <c r="DI1420" i="4"/>
  <c r="DH1421" i="4"/>
  <c r="DI1421" i="4"/>
  <c r="DH1422" i="4"/>
  <c r="DI1422" i="4"/>
  <c r="DH1423" i="4"/>
  <c r="DI1423" i="4"/>
  <c r="DH1424" i="4"/>
  <c r="DI1424" i="4"/>
  <c r="DH1425" i="4"/>
  <c r="DI1425" i="4"/>
  <c r="DH1426" i="4"/>
  <c r="DI1426" i="4"/>
  <c r="DH1427" i="4"/>
  <c r="DI1427" i="4"/>
  <c r="DH1428" i="4"/>
  <c r="DI1428" i="4"/>
  <c r="DH1429" i="4"/>
  <c r="DI1429" i="4"/>
  <c r="DH1430" i="4"/>
  <c r="DI1430" i="4"/>
  <c r="DH1431" i="4"/>
  <c r="DI1431" i="4"/>
  <c r="DH1432" i="4"/>
  <c r="DI1432" i="4"/>
  <c r="DH1433" i="4"/>
  <c r="DI1433" i="4"/>
  <c r="DH1434" i="4"/>
  <c r="DI1434" i="4"/>
  <c r="DH1435" i="4"/>
  <c r="DI1435" i="4"/>
  <c r="DH1436" i="4"/>
  <c r="DI1436" i="4"/>
  <c r="DH1437" i="4"/>
  <c r="DI1437" i="4"/>
  <c r="DH1438" i="4"/>
  <c r="DI1438" i="4"/>
  <c r="DH1439" i="4"/>
  <c r="DI1439" i="4"/>
  <c r="DH1440" i="4"/>
  <c r="DI1440" i="4"/>
  <c r="DH1441" i="4"/>
  <c r="DI1441" i="4"/>
  <c r="DH1442" i="4"/>
  <c r="DI1442" i="4"/>
  <c r="DH1443" i="4"/>
  <c r="DI1443" i="4"/>
  <c r="DH1444" i="4"/>
  <c r="DI1444" i="4"/>
  <c r="DH1445" i="4"/>
  <c r="DI1445" i="4"/>
  <c r="DH1446" i="4"/>
  <c r="DI1446" i="4"/>
  <c r="DH1447" i="4"/>
  <c r="DI1447" i="4"/>
  <c r="DH1448" i="4"/>
  <c r="DI1448" i="4"/>
  <c r="DH1449" i="4"/>
  <c r="DI1449" i="4"/>
  <c r="DH1450" i="4"/>
  <c r="DI1450" i="4"/>
  <c r="DH1451" i="4"/>
  <c r="DI1451" i="4"/>
  <c r="DH1452" i="4"/>
  <c r="DI1452" i="4"/>
  <c r="DH1453" i="4"/>
  <c r="DI1453" i="4"/>
  <c r="DH1454" i="4"/>
  <c r="DI1454" i="4"/>
  <c r="DH1455" i="4"/>
  <c r="DI1455" i="4"/>
  <c r="DH1456" i="4"/>
  <c r="DI1456" i="4"/>
  <c r="DH1457" i="4"/>
  <c r="DI1457" i="4"/>
  <c r="DH1458" i="4"/>
  <c r="DI1458" i="4"/>
  <c r="DH1459" i="4"/>
  <c r="DI1459" i="4"/>
  <c r="DH1460" i="4"/>
  <c r="DI1460" i="4"/>
  <c r="DH1461" i="4"/>
  <c r="DI1461" i="4"/>
  <c r="DH1462" i="4"/>
  <c r="DI1462" i="4"/>
  <c r="DH1463" i="4"/>
  <c r="DI1463" i="4"/>
  <c r="DH1464" i="4"/>
  <c r="DI1464" i="4"/>
  <c r="DH1465" i="4"/>
  <c r="DI1465" i="4"/>
  <c r="DH1466" i="4"/>
  <c r="DI1466" i="4"/>
  <c r="DH1467" i="4"/>
  <c r="DI1467" i="4"/>
  <c r="DH1468" i="4"/>
  <c r="DI1468" i="4"/>
  <c r="DH1469" i="4"/>
  <c r="DI1469" i="4"/>
  <c r="DH1470" i="4"/>
  <c r="DI1470" i="4"/>
  <c r="DH1471" i="4"/>
  <c r="DI1471" i="4"/>
  <c r="DH1472" i="4"/>
  <c r="DI1472" i="4"/>
  <c r="DH1473" i="4"/>
  <c r="DI1473" i="4"/>
  <c r="DH1474" i="4"/>
  <c r="DI1474" i="4"/>
  <c r="DH1475" i="4"/>
  <c r="DI1475" i="4"/>
  <c r="DH1476" i="4"/>
  <c r="DI1476" i="4"/>
  <c r="DH1477" i="4"/>
  <c r="DI1477" i="4"/>
  <c r="DH1478" i="4"/>
  <c r="DI1478" i="4"/>
  <c r="DH1479" i="4"/>
  <c r="DI1479" i="4"/>
  <c r="DH1480" i="4"/>
  <c r="DI1480" i="4"/>
  <c r="DH1481" i="4"/>
  <c r="DI1481" i="4"/>
  <c r="DH1482" i="4"/>
  <c r="DI1482" i="4"/>
  <c r="DH1483" i="4"/>
  <c r="DI1483" i="4"/>
  <c r="DH1484" i="4"/>
  <c r="DI1484" i="4"/>
  <c r="DH1485" i="4"/>
  <c r="DI1485" i="4"/>
  <c r="DH1486" i="4"/>
  <c r="DI1486" i="4"/>
  <c r="DH1487" i="4"/>
  <c r="DI1487" i="4"/>
  <c r="DH1488" i="4"/>
  <c r="DI1488" i="4"/>
  <c r="DH1489" i="4"/>
  <c r="DI1489" i="4"/>
  <c r="DH1490" i="4"/>
  <c r="DI1490" i="4"/>
  <c r="DH1491" i="4"/>
  <c r="DI1491" i="4"/>
  <c r="DH1492" i="4"/>
  <c r="DI1492" i="4"/>
  <c r="DH1493" i="4"/>
  <c r="DI1493" i="4"/>
  <c r="DH1494" i="4"/>
  <c r="DI1494" i="4"/>
  <c r="DH1495" i="4"/>
  <c r="DI1495" i="4"/>
  <c r="DH1496" i="4"/>
  <c r="DI1496" i="4"/>
  <c r="DH1497" i="4"/>
  <c r="DI1497" i="4"/>
  <c r="DH1498" i="4"/>
  <c r="DI1498" i="4"/>
  <c r="DH1499" i="4"/>
  <c r="DI1499" i="4"/>
  <c r="DH1500" i="4"/>
  <c r="DI1500" i="4"/>
  <c r="DH1501" i="4"/>
  <c r="DI1501" i="4"/>
  <c r="DH1502" i="4"/>
  <c r="DI1502" i="4"/>
  <c r="DH1503" i="4"/>
  <c r="DI1503" i="4"/>
  <c r="DH1504" i="4"/>
  <c r="DI1504" i="4"/>
  <c r="DH1505" i="4"/>
  <c r="DI1505" i="4"/>
  <c r="DH1506" i="4"/>
  <c r="DI1506" i="4"/>
  <c r="DH1507" i="4"/>
  <c r="DI1507" i="4"/>
  <c r="DH1508" i="4"/>
  <c r="DI1508" i="4"/>
  <c r="DH1509" i="4"/>
  <c r="DI1509" i="4"/>
  <c r="DH1510" i="4"/>
  <c r="DI1510" i="4"/>
  <c r="DH1511" i="4"/>
  <c r="DI1511" i="4"/>
  <c r="DH1512" i="4"/>
  <c r="DI1512" i="4"/>
  <c r="DH1513" i="4"/>
  <c r="DI1513" i="4"/>
  <c r="DH1514" i="4"/>
  <c r="DI1514" i="4"/>
  <c r="DH1515" i="4"/>
  <c r="DI1515" i="4"/>
  <c r="DH1516" i="4"/>
  <c r="DI1516" i="4"/>
  <c r="DH1517" i="4"/>
  <c r="DI1517" i="4"/>
  <c r="DH1518" i="4"/>
  <c r="DI1518" i="4"/>
  <c r="DH1519" i="4"/>
  <c r="DI1519" i="4"/>
  <c r="DH1520" i="4"/>
  <c r="DI1520" i="4"/>
  <c r="DH1521" i="4"/>
  <c r="DI1521" i="4"/>
  <c r="DH1522" i="4"/>
  <c r="DI1522" i="4"/>
  <c r="DH1523" i="4"/>
  <c r="DI1523" i="4"/>
  <c r="DH1524" i="4"/>
  <c r="DI1524" i="4"/>
  <c r="DH1525" i="4"/>
  <c r="DI1525" i="4"/>
  <c r="DH1526" i="4"/>
  <c r="DI1526" i="4"/>
  <c r="DH1527" i="4"/>
  <c r="DI1527" i="4"/>
  <c r="DH1528" i="4"/>
  <c r="DI1528" i="4"/>
  <c r="DH1529" i="4"/>
  <c r="DI1529" i="4"/>
  <c r="DH1530" i="4"/>
  <c r="DI1530" i="4"/>
  <c r="DH1531" i="4"/>
  <c r="DI1531" i="4"/>
  <c r="DH1532" i="4"/>
  <c r="DI1532" i="4"/>
  <c r="DH1533" i="4"/>
  <c r="DI1533" i="4"/>
  <c r="DH1534" i="4"/>
  <c r="DI1534" i="4"/>
  <c r="DH1535" i="4"/>
  <c r="DI1535" i="4"/>
  <c r="DH1536" i="4"/>
  <c r="DI1536" i="4"/>
  <c r="DH1537" i="4"/>
  <c r="DI1537" i="4"/>
  <c r="DH1538" i="4"/>
  <c r="DI1538" i="4"/>
  <c r="DH1539" i="4"/>
  <c r="DI1539" i="4"/>
  <c r="DH1540" i="4"/>
  <c r="DI1540" i="4"/>
  <c r="DH1541" i="4"/>
  <c r="DI1541" i="4"/>
  <c r="DH1542" i="4"/>
  <c r="DI1542" i="4"/>
  <c r="DH1543" i="4"/>
  <c r="DI1543" i="4"/>
  <c r="DH1544" i="4"/>
  <c r="DI1544" i="4"/>
  <c r="DH1545" i="4"/>
  <c r="DI1545" i="4"/>
  <c r="DH1546" i="4"/>
  <c r="DI1546" i="4"/>
  <c r="DH1547" i="4"/>
  <c r="DI1547" i="4"/>
  <c r="DH1548" i="4"/>
  <c r="DI1548" i="4"/>
  <c r="DH1549" i="4"/>
  <c r="DI1549" i="4"/>
  <c r="DH1550" i="4"/>
  <c r="DI1550" i="4"/>
  <c r="DH1551" i="4"/>
  <c r="DI1551" i="4"/>
  <c r="DH1552" i="4"/>
  <c r="DI1552" i="4"/>
  <c r="DH1553" i="4"/>
  <c r="DI1553" i="4"/>
  <c r="DH1554" i="4"/>
  <c r="DI1554" i="4"/>
  <c r="DH1555" i="4"/>
  <c r="DI1555" i="4"/>
  <c r="DH1556" i="4"/>
  <c r="DI1556" i="4"/>
  <c r="DH1557" i="4"/>
  <c r="DI1557" i="4"/>
  <c r="DH1558" i="4"/>
  <c r="DI1558" i="4"/>
  <c r="DH1559" i="4"/>
  <c r="DI1559" i="4"/>
  <c r="DH1560" i="4"/>
  <c r="DI1560" i="4"/>
  <c r="DH1561" i="4"/>
  <c r="DI1561" i="4"/>
  <c r="DH1562" i="4"/>
  <c r="DI1562" i="4"/>
  <c r="DH1563" i="4"/>
  <c r="DI1563" i="4"/>
  <c r="DH1564" i="4"/>
  <c r="DI1564" i="4"/>
  <c r="DH1565" i="4"/>
  <c r="DI1565" i="4"/>
  <c r="DH1566" i="4"/>
  <c r="DI1566" i="4"/>
  <c r="DH1567" i="4"/>
  <c r="DI1567" i="4"/>
  <c r="DH1568" i="4"/>
  <c r="DI1568" i="4"/>
  <c r="DH1569" i="4"/>
  <c r="DI1569" i="4"/>
  <c r="DH1570" i="4"/>
  <c r="DI1570" i="4"/>
  <c r="DH1571" i="4"/>
  <c r="DI1571" i="4"/>
  <c r="DH1572" i="4"/>
  <c r="DI1572" i="4"/>
  <c r="DH1573" i="4"/>
  <c r="DI1573" i="4"/>
  <c r="DH1574" i="4"/>
  <c r="DI1574" i="4"/>
  <c r="DH1575" i="4"/>
  <c r="DI1575" i="4"/>
  <c r="DH1576" i="4"/>
  <c r="DI1576" i="4"/>
  <c r="DH1577" i="4"/>
  <c r="DI1577" i="4"/>
  <c r="DH1578" i="4"/>
  <c r="DI1578" i="4"/>
  <c r="DH1579" i="4"/>
  <c r="DI1579" i="4"/>
  <c r="DH1580" i="4"/>
  <c r="DI1580" i="4"/>
  <c r="DH1581" i="4"/>
  <c r="DI1581" i="4"/>
  <c r="DH1582" i="4"/>
  <c r="DI1582" i="4"/>
  <c r="DH1583" i="4"/>
  <c r="DI1583" i="4"/>
  <c r="DH1584" i="4"/>
  <c r="DI1584" i="4"/>
  <c r="DH1585" i="4"/>
  <c r="DI1585" i="4"/>
  <c r="DH1586" i="4"/>
  <c r="DI1586" i="4"/>
  <c r="DH1587" i="4"/>
  <c r="DI1587" i="4"/>
  <c r="DH1588" i="4"/>
  <c r="DI1588" i="4"/>
  <c r="DH1589" i="4"/>
  <c r="DI1589" i="4"/>
  <c r="DH1590" i="4"/>
  <c r="DI1590" i="4"/>
  <c r="DH1591" i="4"/>
  <c r="DI1591" i="4"/>
  <c r="DH1592" i="4"/>
  <c r="DI1592" i="4"/>
  <c r="DH1593" i="4"/>
  <c r="DI1593" i="4"/>
  <c r="DH1594" i="4"/>
  <c r="DI1594" i="4"/>
  <c r="DH1595" i="4"/>
  <c r="DI1595" i="4"/>
  <c r="DH1596" i="4"/>
  <c r="DI1596" i="4"/>
  <c r="DH1597" i="4"/>
  <c r="DI1597" i="4"/>
  <c r="DH1598" i="4"/>
  <c r="DI1598" i="4"/>
  <c r="DH1599" i="4"/>
  <c r="DI1599" i="4"/>
  <c r="DH1600" i="4"/>
  <c r="DI1600" i="4"/>
  <c r="DH1601" i="4"/>
  <c r="DI1601" i="4"/>
  <c r="DH1602" i="4"/>
  <c r="DI1602" i="4"/>
  <c r="DH1603" i="4"/>
  <c r="DI1603" i="4"/>
  <c r="DH1604" i="4"/>
  <c r="DI1604" i="4"/>
  <c r="DH1605" i="4"/>
  <c r="DI1605" i="4"/>
  <c r="DH1606" i="4"/>
  <c r="DI1606" i="4"/>
  <c r="DH1607" i="4"/>
  <c r="DI1607" i="4"/>
  <c r="DH1608" i="4"/>
  <c r="DI1608" i="4"/>
  <c r="DH1609" i="4"/>
  <c r="DI1609" i="4"/>
  <c r="DH1610" i="4"/>
  <c r="DI1610" i="4"/>
  <c r="DH1611" i="4"/>
  <c r="DI1611" i="4"/>
  <c r="DH1612" i="4"/>
  <c r="DI1612" i="4"/>
  <c r="DH1613" i="4"/>
  <c r="DI1613" i="4"/>
  <c r="DH1614" i="4"/>
  <c r="DI1614" i="4"/>
  <c r="DH1615" i="4"/>
  <c r="DI1615" i="4"/>
  <c r="DH1616" i="4"/>
  <c r="DI1616" i="4"/>
  <c r="DH1617" i="4"/>
  <c r="DI1617" i="4"/>
  <c r="DH1618" i="4"/>
  <c r="DI1618" i="4"/>
  <c r="DH1619" i="4"/>
  <c r="DI1619" i="4"/>
  <c r="DH1620" i="4"/>
  <c r="DI1620" i="4"/>
  <c r="DH1621" i="4"/>
  <c r="DI1621" i="4"/>
  <c r="DH1622" i="4"/>
  <c r="DI1622" i="4"/>
  <c r="DH1623" i="4"/>
  <c r="DI1623" i="4"/>
  <c r="DH1624" i="4"/>
  <c r="DI1624" i="4"/>
  <c r="DH1625" i="4"/>
  <c r="DI1625" i="4"/>
  <c r="DH1626" i="4"/>
  <c r="DI1626" i="4"/>
  <c r="DH1627" i="4"/>
  <c r="DI1627" i="4"/>
  <c r="DH1628" i="4"/>
  <c r="DI1628" i="4"/>
  <c r="DH1629" i="4"/>
  <c r="DI1629" i="4"/>
  <c r="DH1630" i="4"/>
  <c r="DI1630" i="4"/>
  <c r="DH1631" i="4"/>
  <c r="DI1631" i="4"/>
  <c r="DH1632" i="4"/>
  <c r="DI1632" i="4"/>
  <c r="DH1633" i="4"/>
  <c r="DI1633" i="4"/>
  <c r="DH1634" i="4"/>
  <c r="DI1634" i="4"/>
  <c r="DH1635" i="4"/>
  <c r="DI1635" i="4"/>
  <c r="DH1636" i="4"/>
  <c r="DI1636" i="4"/>
  <c r="DH1637" i="4"/>
  <c r="DI1637" i="4"/>
  <c r="DH1638" i="4"/>
  <c r="DI1638" i="4"/>
  <c r="DH1639" i="4"/>
  <c r="DI1639" i="4"/>
  <c r="DH1640" i="4"/>
  <c r="DI1640" i="4"/>
  <c r="DH1641" i="4"/>
  <c r="DI1641" i="4"/>
  <c r="DH1642" i="4"/>
  <c r="DI1642" i="4"/>
  <c r="DH1643" i="4"/>
  <c r="DI1643" i="4"/>
  <c r="DH1644" i="4"/>
  <c r="DI1644" i="4"/>
  <c r="DH1645" i="4"/>
  <c r="DI1645" i="4"/>
  <c r="DH1646" i="4"/>
  <c r="DI1646" i="4"/>
  <c r="DH1647" i="4"/>
  <c r="DI1647" i="4"/>
  <c r="DH1648" i="4"/>
  <c r="DI1648" i="4"/>
  <c r="DH1649" i="4"/>
  <c r="DI1649" i="4"/>
  <c r="DH1650" i="4"/>
  <c r="DI1650" i="4"/>
  <c r="DH1651" i="4"/>
  <c r="DI1651" i="4"/>
  <c r="DH1652" i="4"/>
  <c r="DI1652" i="4"/>
  <c r="DH1653" i="4"/>
  <c r="DI1653" i="4"/>
  <c r="DH1654" i="4"/>
  <c r="DI1654" i="4"/>
  <c r="DH1655" i="4"/>
  <c r="DI1655" i="4"/>
  <c r="DH1656" i="4"/>
  <c r="DI1656" i="4"/>
  <c r="DH1657" i="4"/>
  <c r="DI1657" i="4"/>
  <c r="DH1658" i="4"/>
  <c r="DI1658" i="4"/>
  <c r="DH1659" i="4"/>
  <c r="DI1659" i="4"/>
  <c r="DH1660" i="4"/>
  <c r="DI1660" i="4"/>
  <c r="DH1661" i="4"/>
  <c r="DI1661" i="4"/>
  <c r="DH1662" i="4"/>
  <c r="DI1662" i="4"/>
  <c r="DH1663" i="4"/>
  <c r="DI1663" i="4"/>
  <c r="DH1664" i="4"/>
  <c r="DI1664" i="4"/>
  <c r="DH1665" i="4"/>
  <c r="DI1665" i="4"/>
  <c r="DH1666" i="4"/>
  <c r="DI1666" i="4"/>
  <c r="DH1667" i="4"/>
  <c r="DI1667" i="4"/>
  <c r="DH1668" i="4"/>
  <c r="DI1668" i="4"/>
  <c r="DH1669" i="4"/>
  <c r="DI1669" i="4"/>
  <c r="DH1670" i="4"/>
  <c r="DI1670" i="4"/>
  <c r="DH1671" i="4"/>
  <c r="DI1671" i="4"/>
  <c r="DH1672" i="4"/>
  <c r="DI1672" i="4"/>
  <c r="DH1673" i="4"/>
  <c r="DI1673" i="4"/>
  <c r="DH1674" i="4"/>
  <c r="DI1674" i="4"/>
  <c r="DH1675" i="4"/>
  <c r="DI1675" i="4"/>
  <c r="DH1676" i="4"/>
  <c r="DI1676" i="4"/>
  <c r="DH1677" i="4"/>
  <c r="DI1677" i="4"/>
  <c r="DH1678" i="4"/>
  <c r="DI1678" i="4"/>
  <c r="DH1679" i="4"/>
  <c r="DI1679" i="4"/>
  <c r="DH1680" i="4"/>
  <c r="DI1680" i="4"/>
  <c r="DH1681" i="4"/>
  <c r="DI1681" i="4"/>
  <c r="DH1682" i="4"/>
  <c r="DI1682" i="4"/>
  <c r="DH1683" i="4"/>
  <c r="DI1683" i="4"/>
  <c r="DH1684" i="4"/>
  <c r="DI1684" i="4"/>
  <c r="DH1685" i="4"/>
  <c r="DI1685" i="4"/>
  <c r="DH1686" i="4"/>
  <c r="DI1686" i="4"/>
  <c r="DH1687" i="4"/>
  <c r="DI1687" i="4"/>
  <c r="DH1688" i="4"/>
  <c r="DI1688" i="4"/>
  <c r="DH1689" i="4"/>
  <c r="DI1689" i="4"/>
  <c r="DH1690" i="4"/>
  <c r="DI1690" i="4"/>
  <c r="DH1691" i="4"/>
  <c r="DI1691" i="4"/>
  <c r="DH1692" i="4"/>
  <c r="DI1692" i="4"/>
  <c r="DH1693" i="4"/>
  <c r="DI1693" i="4"/>
  <c r="DH1694" i="4"/>
  <c r="DI1694" i="4"/>
  <c r="DH1695" i="4"/>
  <c r="DI1695" i="4"/>
  <c r="DH1696" i="4"/>
  <c r="DI1696" i="4"/>
  <c r="DH1697" i="4"/>
  <c r="DI1697" i="4"/>
  <c r="DH1698" i="4"/>
  <c r="DI1698" i="4"/>
  <c r="DH1699" i="4"/>
  <c r="DI1699" i="4"/>
  <c r="DH1700" i="4"/>
  <c r="DI1700" i="4"/>
  <c r="DH1701" i="4"/>
  <c r="DI1701" i="4"/>
  <c r="DH1702" i="4"/>
  <c r="DI1702" i="4"/>
  <c r="DH1703" i="4"/>
  <c r="DI1703" i="4"/>
  <c r="DH1704" i="4"/>
  <c r="DI1704" i="4"/>
  <c r="DH1705" i="4"/>
  <c r="DI1705" i="4"/>
  <c r="DH1706" i="4"/>
  <c r="DI1706" i="4"/>
  <c r="DH1707" i="4"/>
  <c r="DI1707" i="4"/>
  <c r="DH1708" i="4"/>
  <c r="DI1708" i="4"/>
  <c r="DH1709" i="4"/>
  <c r="DI1709" i="4"/>
  <c r="DH1710" i="4"/>
  <c r="DI1710" i="4"/>
  <c r="DH1711" i="4"/>
  <c r="DI1711" i="4"/>
  <c r="DH1712" i="4"/>
  <c r="DI1712" i="4"/>
  <c r="DH1713" i="4"/>
  <c r="DI1713" i="4"/>
  <c r="DH1714" i="4"/>
  <c r="DI1714" i="4"/>
  <c r="DH1715" i="4"/>
  <c r="DI1715" i="4"/>
  <c r="DH1716" i="4"/>
  <c r="DI1716" i="4"/>
  <c r="DH1717" i="4"/>
  <c r="DI1717" i="4"/>
  <c r="DH1718" i="4"/>
  <c r="DI1718" i="4"/>
  <c r="DH1719" i="4"/>
  <c r="DI1719" i="4"/>
  <c r="DH1720" i="4"/>
  <c r="DI1720" i="4"/>
  <c r="DH1721" i="4"/>
  <c r="DI1721" i="4"/>
  <c r="DH1722" i="4"/>
  <c r="DI1722" i="4"/>
  <c r="DH1723" i="4"/>
  <c r="DI1723" i="4"/>
  <c r="DH1724" i="4"/>
  <c r="DI1724" i="4"/>
  <c r="DH1725" i="4"/>
  <c r="DI1725" i="4"/>
  <c r="DH1726" i="4"/>
  <c r="DI1726" i="4"/>
  <c r="DH1727" i="4"/>
  <c r="DI1727" i="4"/>
  <c r="DH1728" i="4"/>
  <c r="DI1728" i="4"/>
  <c r="DH1729" i="4"/>
  <c r="DI1729" i="4"/>
  <c r="DH1730" i="4"/>
  <c r="DI1730" i="4"/>
  <c r="DH1731" i="4"/>
  <c r="DI1731" i="4"/>
  <c r="DH1732" i="4"/>
  <c r="DI1732" i="4"/>
  <c r="DH1733" i="4"/>
  <c r="DI1733" i="4"/>
  <c r="DH1734" i="4"/>
  <c r="DI1734" i="4"/>
  <c r="DH1735" i="4"/>
  <c r="DI1735" i="4"/>
  <c r="DH1736" i="4"/>
  <c r="DI1736" i="4"/>
  <c r="DH1737" i="4"/>
  <c r="DI1737" i="4"/>
  <c r="DH1738" i="4"/>
  <c r="DI1738" i="4"/>
  <c r="DH1739" i="4"/>
  <c r="DI1739" i="4"/>
  <c r="DH1740" i="4"/>
  <c r="DI1740" i="4"/>
  <c r="DH1741" i="4"/>
  <c r="DI1741" i="4"/>
  <c r="DH1742" i="4"/>
  <c r="DI1742" i="4"/>
  <c r="DH1743" i="4"/>
  <c r="DI1743" i="4"/>
  <c r="DH1744" i="4"/>
  <c r="DI1744" i="4"/>
  <c r="DH1745" i="4"/>
  <c r="DI1745" i="4"/>
  <c r="DH1746" i="4"/>
  <c r="DI1746" i="4"/>
  <c r="DH1747" i="4"/>
  <c r="DI1747" i="4"/>
  <c r="DH1748" i="4"/>
  <c r="DI1748" i="4"/>
  <c r="DH1749" i="4"/>
  <c r="DI1749" i="4"/>
  <c r="DH1750" i="4"/>
  <c r="DI1750" i="4"/>
  <c r="DH1751" i="4"/>
  <c r="DI1751" i="4"/>
  <c r="DH1752" i="4"/>
  <c r="DI1752" i="4"/>
  <c r="DH1753" i="4"/>
  <c r="DI1753" i="4"/>
  <c r="DH1754" i="4"/>
  <c r="DI1754" i="4"/>
  <c r="DH1755" i="4"/>
  <c r="DI1755" i="4"/>
  <c r="DH1756" i="4"/>
  <c r="DI1756" i="4"/>
  <c r="DH1757" i="4"/>
  <c r="DI1757" i="4"/>
  <c r="DH1758" i="4"/>
  <c r="DI1758" i="4"/>
  <c r="DH1759" i="4"/>
  <c r="DI1759" i="4"/>
  <c r="DH1760" i="4"/>
  <c r="DI1760" i="4"/>
  <c r="DH1761" i="4"/>
  <c r="DI1761" i="4"/>
  <c r="DH1762" i="4"/>
  <c r="DI1762" i="4"/>
  <c r="DH1763" i="4"/>
  <c r="DI1763" i="4"/>
  <c r="DH1764" i="4"/>
  <c r="DI1764" i="4"/>
  <c r="DH1765" i="4"/>
  <c r="DI1765" i="4"/>
  <c r="DH1766" i="4"/>
  <c r="DI1766" i="4"/>
  <c r="DH1767" i="4"/>
  <c r="DI1767" i="4"/>
  <c r="DH1768" i="4"/>
  <c r="DI1768" i="4"/>
  <c r="DH1769" i="4"/>
  <c r="DI1769" i="4"/>
  <c r="DH1770" i="4"/>
  <c r="DI1770" i="4"/>
  <c r="DH1771" i="4"/>
  <c r="DI1771" i="4"/>
  <c r="DH1772" i="4"/>
  <c r="DI1772" i="4"/>
  <c r="DH1773" i="4"/>
  <c r="DI1773" i="4"/>
  <c r="DH1774" i="4"/>
  <c r="DI1774" i="4"/>
  <c r="DH1775" i="4"/>
  <c r="DI1775" i="4"/>
  <c r="DH1776" i="4"/>
  <c r="DI1776" i="4"/>
  <c r="DH1777" i="4"/>
  <c r="DI1777" i="4"/>
  <c r="DH1778" i="4"/>
  <c r="DI1778" i="4"/>
  <c r="DH1779" i="4"/>
  <c r="DI1779" i="4"/>
  <c r="DH1780" i="4"/>
  <c r="DI1780" i="4"/>
  <c r="DH1781" i="4"/>
  <c r="DI1781" i="4"/>
  <c r="DH1782" i="4"/>
  <c r="DI1782" i="4"/>
  <c r="DH1783" i="4"/>
  <c r="DI1783" i="4"/>
  <c r="DH1784" i="4"/>
  <c r="DI1784" i="4"/>
  <c r="DH1785" i="4"/>
  <c r="DI1785" i="4"/>
  <c r="DH1786" i="4"/>
  <c r="DI1786" i="4"/>
  <c r="DH1787" i="4"/>
  <c r="DI1787" i="4"/>
  <c r="DH1788" i="4"/>
  <c r="DI1788" i="4"/>
  <c r="DH1789" i="4"/>
  <c r="DI1789" i="4"/>
  <c r="DH1790" i="4"/>
  <c r="DI1790" i="4"/>
  <c r="DH1791" i="4"/>
  <c r="DI1791" i="4"/>
  <c r="DH1792" i="4"/>
  <c r="DI1792" i="4"/>
  <c r="DH1793" i="4"/>
  <c r="DI1793" i="4"/>
  <c r="DH1794" i="4"/>
  <c r="DI1794" i="4"/>
  <c r="DH1795" i="4"/>
  <c r="DI1795" i="4"/>
  <c r="DH1796" i="4"/>
  <c r="DI1796" i="4"/>
  <c r="DH1797" i="4"/>
  <c r="DI1797" i="4"/>
  <c r="DH1798" i="4"/>
  <c r="DI1798" i="4"/>
  <c r="DH1799" i="4"/>
  <c r="DI1799" i="4"/>
  <c r="DH1800" i="4"/>
  <c r="DI1800" i="4"/>
  <c r="DH1801" i="4"/>
  <c r="DI1801" i="4"/>
  <c r="DH1802" i="4"/>
  <c r="DI1802" i="4"/>
  <c r="DH1803" i="4"/>
  <c r="DI1803" i="4"/>
  <c r="DH1804" i="4"/>
  <c r="DI1804" i="4"/>
  <c r="DH1805" i="4"/>
  <c r="DI1805" i="4"/>
  <c r="DH1806" i="4"/>
  <c r="DI1806" i="4"/>
  <c r="DH1807" i="4"/>
  <c r="DI1807" i="4"/>
  <c r="DH1808" i="4"/>
  <c r="DI1808" i="4"/>
  <c r="DH1809" i="4"/>
  <c r="DI1809" i="4"/>
  <c r="DH1810" i="4"/>
  <c r="DI1810" i="4"/>
  <c r="DH1811" i="4"/>
  <c r="DI1811" i="4"/>
  <c r="DH1812" i="4"/>
  <c r="DI1812" i="4"/>
  <c r="DH1813" i="4"/>
  <c r="DI1813" i="4"/>
  <c r="DH1814" i="4"/>
  <c r="DI1814" i="4"/>
  <c r="DH1815" i="4"/>
  <c r="DI1815" i="4"/>
  <c r="DH1816" i="4"/>
  <c r="DI1816" i="4"/>
  <c r="DH1817" i="4"/>
  <c r="DI1817" i="4"/>
  <c r="DH1818" i="4"/>
  <c r="DI1818" i="4"/>
  <c r="DH1819" i="4"/>
  <c r="DI1819" i="4"/>
  <c r="DH1820" i="4"/>
  <c r="DI1820" i="4"/>
  <c r="DH1821" i="4"/>
  <c r="DI1821" i="4"/>
  <c r="DH1822" i="4"/>
  <c r="DI1822" i="4"/>
  <c r="DH1823" i="4"/>
  <c r="DI1823" i="4"/>
  <c r="DH1824" i="4"/>
  <c r="DI1824" i="4"/>
  <c r="DH1825" i="4"/>
  <c r="DI1825" i="4"/>
  <c r="DH1826" i="4"/>
  <c r="DI1826" i="4"/>
  <c r="DH1827" i="4"/>
  <c r="DI1827" i="4"/>
  <c r="DH1828" i="4"/>
  <c r="DI1828" i="4"/>
  <c r="DH1829" i="4"/>
  <c r="DI1829" i="4"/>
  <c r="DH1830" i="4"/>
  <c r="DI1830" i="4"/>
  <c r="DH1831" i="4"/>
  <c r="DI1831" i="4"/>
  <c r="DH1832" i="4"/>
  <c r="DI1832" i="4"/>
  <c r="DH1833" i="4"/>
  <c r="DI1833" i="4"/>
  <c r="DH1834" i="4"/>
  <c r="DI1834" i="4"/>
  <c r="DH1835" i="4"/>
  <c r="DI1835" i="4"/>
  <c r="DH1836" i="4"/>
  <c r="DI1836" i="4"/>
  <c r="DH1837" i="4"/>
  <c r="DI1837" i="4"/>
  <c r="DH1838" i="4"/>
  <c r="DI1838" i="4"/>
  <c r="DH1839" i="4"/>
  <c r="DI1839" i="4"/>
  <c r="DH1840" i="4"/>
  <c r="DI1840" i="4"/>
  <c r="DH1841" i="4"/>
  <c r="DI1841" i="4"/>
  <c r="DH1842" i="4"/>
  <c r="DI1842" i="4"/>
  <c r="DH1843" i="4"/>
  <c r="DI1843" i="4"/>
  <c r="DH1844" i="4"/>
  <c r="DI1844" i="4"/>
  <c r="DH1845" i="4"/>
  <c r="DI1845" i="4"/>
  <c r="DH1846" i="4"/>
  <c r="DI1846" i="4"/>
  <c r="DH1847" i="4"/>
  <c r="DI1847" i="4"/>
  <c r="DH1848" i="4"/>
  <c r="DI1848" i="4"/>
  <c r="DH1849" i="4"/>
  <c r="DI1849" i="4"/>
  <c r="DH1850" i="4"/>
  <c r="DI1850" i="4"/>
  <c r="DH1851" i="4"/>
  <c r="DI1851" i="4"/>
  <c r="DH1852" i="4"/>
  <c r="DI1852" i="4"/>
  <c r="DH1853" i="4"/>
  <c r="DI1853" i="4"/>
  <c r="DH1854" i="4"/>
  <c r="DI1854" i="4"/>
  <c r="DH1855" i="4"/>
  <c r="DI1855" i="4"/>
  <c r="DH1856" i="4"/>
  <c r="DI1856" i="4"/>
  <c r="DH1857" i="4"/>
  <c r="DI1857" i="4"/>
  <c r="DH1858" i="4"/>
  <c r="DI1858" i="4"/>
  <c r="DH1859" i="4"/>
  <c r="DI1859" i="4"/>
  <c r="DH1860" i="4"/>
  <c r="DI1860" i="4"/>
  <c r="DH1861" i="4"/>
  <c r="DI1861" i="4"/>
  <c r="DH1862" i="4"/>
  <c r="DI1862" i="4"/>
  <c r="DH1863" i="4"/>
  <c r="DI1863" i="4"/>
  <c r="DH1864" i="4"/>
  <c r="DI1864" i="4"/>
  <c r="DH1865" i="4"/>
  <c r="DI1865" i="4"/>
  <c r="DH1866" i="4"/>
  <c r="DI1866" i="4"/>
  <c r="DH1867" i="4"/>
  <c r="DI1867" i="4"/>
  <c r="DH1868" i="4"/>
  <c r="DI1868" i="4"/>
  <c r="DH1869" i="4"/>
  <c r="DI1869" i="4"/>
  <c r="DH1870" i="4"/>
  <c r="DI1870" i="4"/>
  <c r="DH1871" i="4"/>
  <c r="DI1871" i="4"/>
  <c r="DH1872" i="4"/>
  <c r="DI1872" i="4"/>
  <c r="DH1873" i="4"/>
  <c r="DI1873" i="4"/>
  <c r="DH1874" i="4"/>
  <c r="DI1874" i="4"/>
  <c r="DH1875" i="4"/>
  <c r="DI1875" i="4"/>
  <c r="DH1876" i="4"/>
  <c r="DI1876" i="4"/>
  <c r="DH1877" i="4"/>
  <c r="DI1877" i="4"/>
  <c r="DH1878" i="4"/>
  <c r="DI1878" i="4"/>
  <c r="DH1879" i="4"/>
  <c r="DI1879" i="4"/>
  <c r="DH1880" i="4"/>
  <c r="DI1880" i="4"/>
  <c r="DH1881" i="4"/>
  <c r="DI1881" i="4"/>
  <c r="DH1882" i="4"/>
  <c r="DI1882" i="4"/>
  <c r="DH1883" i="4"/>
  <c r="DI1883" i="4"/>
  <c r="DH1884" i="4"/>
  <c r="DI1884" i="4"/>
  <c r="DH1885" i="4"/>
  <c r="DI1885" i="4"/>
  <c r="DH1886" i="4"/>
  <c r="DI1886" i="4"/>
  <c r="DH1887" i="4"/>
  <c r="DI1887" i="4"/>
  <c r="DH1888" i="4"/>
  <c r="DI1888" i="4"/>
  <c r="DH1889" i="4"/>
  <c r="DI1889" i="4"/>
  <c r="DH1890" i="4"/>
  <c r="DI1890" i="4"/>
  <c r="DH1891" i="4"/>
  <c r="DI1891" i="4"/>
  <c r="DH1892" i="4"/>
  <c r="DI1892" i="4"/>
  <c r="DH1893" i="4"/>
  <c r="DI1893" i="4"/>
  <c r="DH1894" i="4"/>
  <c r="DI1894" i="4"/>
  <c r="DH1895" i="4"/>
  <c r="DI1895" i="4"/>
  <c r="DH1896" i="4"/>
  <c r="DI1896" i="4"/>
  <c r="DH1897" i="4"/>
  <c r="DI1897" i="4"/>
  <c r="DH1898" i="4"/>
  <c r="DI1898" i="4"/>
  <c r="DH1899" i="4"/>
  <c r="DI1899" i="4"/>
  <c r="DH1900" i="4"/>
  <c r="DI1900" i="4"/>
  <c r="DH1901" i="4"/>
  <c r="DI1901" i="4"/>
  <c r="DH1902" i="4"/>
  <c r="DI1902" i="4"/>
  <c r="DH1903" i="4"/>
  <c r="DI1903" i="4"/>
  <c r="DH1904" i="4"/>
  <c r="DI1904" i="4"/>
  <c r="DH1905" i="4"/>
  <c r="DI1905" i="4"/>
  <c r="DH1906" i="4"/>
  <c r="DI1906" i="4"/>
  <c r="DH1907" i="4"/>
  <c r="DI1907" i="4"/>
  <c r="DH1908" i="4"/>
  <c r="DI1908" i="4"/>
  <c r="DH1909" i="4"/>
  <c r="DI1909" i="4"/>
  <c r="DH1910" i="4"/>
  <c r="DI1910" i="4"/>
  <c r="DH1911" i="4"/>
  <c r="DI1911" i="4"/>
  <c r="DH1912" i="4"/>
  <c r="DI1912" i="4"/>
  <c r="DH1913" i="4"/>
  <c r="DI1913" i="4"/>
  <c r="DH1914" i="4"/>
  <c r="DI1914" i="4"/>
  <c r="DH1915" i="4"/>
  <c r="DI1915" i="4"/>
  <c r="DH1916" i="4"/>
  <c r="DI1916" i="4"/>
  <c r="DH1917" i="4"/>
  <c r="DI1917" i="4"/>
  <c r="DH1918" i="4"/>
  <c r="DI1918" i="4"/>
  <c r="DH1919" i="4"/>
  <c r="DI1919" i="4"/>
  <c r="DH1920" i="4"/>
  <c r="DI1920" i="4"/>
  <c r="DH1921" i="4"/>
  <c r="DI1921" i="4"/>
  <c r="DH1922" i="4"/>
  <c r="DI1922" i="4"/>
  <c r="DH1923" i="4"/>
  <c r="DI1923" i="4"/>
  <c r="DH1924" i="4"/>
  <c r="DI1924" i="4"/>
  <c r="DH1925" i="4"/>
  <c r="DI1925" i="4"/>
  <c r="DH1926" i="4"/>
  <c r="DI1926" i="4"/>
  <c r="DH1927" i="4"/>
  <c r="DI1927" i="4"/>
  <c r="DH1928" i="4"/>
  <c r="DI1928" i="4"/>
  <c r="DH1929" i="4"/>
  <c r="DI1929" i="4"/>
  <c r="DH1930" i="4"/>
  <c r="DI1930" i="4"/>
  <c r="DH1931" i="4"/>
  <c r="DI1931" i="4"/>
  <c r="DH1932" i="4"/>
  <c r="DI1932" i="4"/>
  <c r="DH1933" i="4"/>
  <c r="DI1933" i="4"/>
  <c r="DH1934" i="4"/>
  <c r="DI1934" i="4"/>
  <c r="DH1935" i="4"/>
  <c r="DI1935" i="4"/>
  <c r="DH1936" i="4"/>
  <c r="DI1936" i="4"/>
  <c r="DH1937" i="4"/>
  <c r="DI1937" i="4"/>
  <c r="DH1938" i="4"/>
  <c r="DI1938" i="4"/>
  <c r="DH1939" i="4"/>
  <c r="DI1939" i="4"/>
  <c r="DH1940" i="4"/>
  <c r="DI1940" i="4"/>
  <c r="DH1941" i="4"/>
  <c r="DI1941" i="4"/>
  <c r="DH1942" i="4"/>
  <c r="DI1942" i="4"/>
  <c r="DH1943" i="4"/>
  <c r="DI1943" i="4"/>
  <c r="DH1944" i="4"/>
  <c r="DI1944" i="4"/>
  <c r="DH1945" i="4"/>
  <c r="DI1945" i="4"/>
  <c r="DH1946" i="4"/>
  <c r="DI1946" i="4"/>
  <c r="DH1947" i="4"/>
  <c r="DI1947" i="4"/>
  <c r="DH1948" i="4"/>
  <c r="DI1948" i="4"/>
  <c r="DH1949" i="4"/>
  <c r="DI1949" i="4"/>
  <c r="DH1950" i="4"/>
  <c r="DI1950" i="4"/>
  <c r="DH1951" i="4"/>
  <c r="DI1951" i="4"/>
  <c r="DH1952" i="4"/>
  <c r="DI1952" i="4"/>
  <c r="DH1953" i="4"/>
  <c r="DI1953" i="4"/>
  <c r="DH1954" i="4"/>
  <c r="DI1954" i="4"/>
  <c r="DH1955" i="4"/>
  <c r="DI1955" i="4"/>
  <c r="DH1956" i="4"/>
  <c r="DI1956" i="4"/>
  <c r="DH1957" i="4"/>
  <c r="DI1957" i="4"/>
  <c r="DH1958" i="4"/>
  <c r="DI1958" i="4"/>
  <c r="DH1959" i="4"/>
  <c r="DI1959" i="4"/>
  <c r="DH1960" i="4"/>
  <c r="DI1960" i="4"/>
  <c r="DH1961" i="4"/>
  <c r="DI1961" i="4"/>
  <c r="DH1962" i="4"/>
  <c r="DI1962" i="4"/>
  <c r="DH1963" i="4"/>
  <c r="DI1963" i="4"/>
  <c r="DH1964" i="4"/>
  <c r="DI1964" i="4"/>
  <c r="DH1965" i="4"/>
  <c r="DI1965" i="4"/>
  <c r="DH1966" i="4"/>
  <c r="DI1966" i="4"/>
  <c r="DH1967" i="4"/>
  <c r="DI1967" i="4"/>
  <c r="DH1968" i="4"/>
  <c r="DI1968" i="4"/>
  <c r="DH1969" i="4"/>
  <c r="DI1969" i="4"/>
  <c r="DH1970" i="4"/>
  <c r="DI1970" i="4"/>
  <c r="DH1971" i="4"/>
  <c r="DI1971" i="4"/>
  <c r="DH1972" i="4"/>
  <c r="DI1972" i="4"/>
  <c r="DH1973" i="4"/>
  <c r="DI1973" i="4"/>
  <c r="DH1974" i="4"/>
  <c r="DI1974" i="4"/>
  <c r="DH1975" i="4"/>
  <c r="DI1975" i="4"/>
  <c r="DH1976" i="4"/>
  <c r="DI1976" i="4"/>
  <c r="DH1977" i="4"/>
  <c r="DI1977" i="4"/>
  <c r="DH1978" i="4"/>
  <c r="DI1978" i="4"/>
  <c r="DH1979" i="4"/>
  <c r="DI1979" i="4"/>
  <c r="DH1980" i="4"/>
  <c r="DI1980" i="4"/>
  <c r="DH1981" i="4"/>
  <c r="DI1981" i="4"/>
  <c r="DH1982" i="4"/>
  <c r="DI1982" i="4"/>
  <c r="DH1983" i="4"/>
  <c r="DI1983" i="4"/>
  <c r="DH1984" i="4"/>
  <c r="DI1984" i="4"/>
  <c r="DH1985" i="4"/>
  <c r="DI1985" i="4"/>
  <c r="DH1986" i="4"/>
  <c r="DI1986" i="4"/>
  <c r="DH1987" i="4"/>
  <c r="DI1987" i="4"/>
  <c r="DH1988" i="4"/>
  <c r="DI1988" i="4"/>
  <c r="DH1989" i="4"/>
  <c r="DI1989" i="4"/>
  <c r="DH1990" i="4"/>
  <c r="DI1990" i="4"/>
  <c r="DH1991" i="4"/>
  <c r="DI1991" i="4"/>
  <c r="DH1992" i="4"/>
  <c r="DI1992" i="4"/>
  <c r="DH1993" i="4"/>
  <c r="DI1993" i="4"/>
</calcChain>
</file>

<file path=xl/comments1.xml><?xml version="1.0" encoding="utf-8"?>
<comments xmlns="http://schemas.openxmlformats.org/spreadsheetml/2006/main">
  <authors>
    <author>Microsoft Office User</author>
  </authors>
  <commentList>
    <comment ref="B6" authorId="0">
      <text>
        <r>
          <rPr>
            <b/>
            <sz val="10"/>
            <color indexed="81"/>
            <rFont val="Calibri"/>
          </rPr>
          <t>Spearman Rank Order Correlation is a nonparametric measure of statistical dependence between two variables. Spearman's coefficient is appropriate for both continuous and discrete variables, including ordinal variables. (Wikipedia)</t>
        </r>
      </text>
    </comment>
    <comment ref="B9" authorId="0">
      <text>
        <r>
          <rPr>
            <b/>
            <sz val="10"/>
            <color indexed="81"/>
            <rFont val="Calibri"/>
          </rPr>
          <t>The Pearson Product Moment Correlation is a measure of the linear correlation between two variables X and Y (Wikipedia).</t>
        </r>
      </text>
    </comment>
    <comment ref="B12" authorId="0">
      <text>
        <r>
          <rPr>
            <b/>
            <sz val="10"/>
            <color indexed="81"/>
            <rFont val="Calibri"/>
          </rPr>
          <t>Cronback alpha is used as a (lowerbound) estimate of the reliability of a psychometric test (Wikipedia). It is used to test if a series of questions are all measuring the same construct.</t>
        </r>
      </text>
    </comment>
    <comment ref="D19" authorId="0">
      <text>
        <r>
          <rPr>
            <b/>
            <sz val="10"/>
            <color indexed="81"/>
            <rFont val="Calibri"/>
          </rPr>
          <t>p chosen if standard deviation between groups are assumed the same or different, from results of F test.</t>
        </r>
      </text>
    </comment>
    <comment ref="E19" authorId="0">
      <text>
        <r>
          <rPr>
            <b/>
            <sz val="10"/>
            <color indexed="81"/>
            <rFont val="Calibri"/>
          </rPr>
          <t>p chosen if standard deviation between groups are assumed the same or different, from results of F test.</t>
        </r>
      </text>
    </comment>
    <comment ref="E22" authorId="0">
      <text>
        <r>
          <rPr>
            <b/>
            <sz val="10"/>
            <color indexed="81"/>
            <rFont val="Calibri"/>
          </rPr>
          <t>p chosen if standard deviation between groups are assumed the same or different, from results of F test.</t>
        </r>
      </text>
    </comment>
    <comment ref="G32"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54"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77"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99"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125"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149"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222"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246"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267"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290"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 ref="G312" authorId="0">
      <text>
        <r>
          <rPr>
            <b/>
            <sz val="10"/>
            <color indexed="81"/>
            <rFont val="Calibri"/>
          </rPr>
          <t>The standard error of the mean is the standard deviation of the sample mean estimate of a population mean. It is usually calculated by the sample estimate of the population standard deviation (sample standard deviation) divided by the square root of the sample size (assuming statistical independence of the values in the sample)</t>
        </r>
      </text>
    </comment>
  </commentList>
</comments>
</file>

<file path=xl/sharedStrings.xml><?xml version="1.0" encoding="utf-8"?>
<sst xmlns="http://schemas.openxmlformats.org/spreadsheetml/2006/main" count="581" uniqueCount="390">
  <si>
    <r>
      <t xml:space="preserve">17th Data Label </t>
    </r>
    <r>
      <rPr>
        <b/>
        <sz val="10"/>
        <color theme="1"/>
        <rFont val="Times New Roman"/>
      </rPr>
      <t>(Excel limit is 16 independent variables for regression)</t>
    </r>
  </si>
  <si>
    <t>Mean</t>
  </si>
  <si>
    <t>N</t>
  </si>
  <si>
    <t>Descriptive Statistics</t>
  </si>
  <si>
    <t>Observtion, Date or Identifier</t>
  </si>
  <si>
    <t>Description of Item</t>
  </si>
  <si>
    <t>SD</t>
  </si>
  <si>
    <t>Table 1.1 Descriptive Statistics for All Elements</t>
  </si>
  <si>
    <t>Assumptions</t>
  </si>
  <si>
    <r>
      <t xml:space="preserve">a </t>
    </r>
    <r>
      <rPr>
        <sz val="10"/>
        <rFont val="Times New Roman"/>
      </rPr>
      <t>Alpha Level</t>
    </r>
  </si>
  <si>
    <t>df</t>
  </si>
  <si>
    <r>
      <t>r</t>
    </r>
    <r>
      <rPr>
        <vertAlign val="superscript"/>
        <sz val="12"/>
        <color theme="1"/>
        <rFont val="Times New Roman"/>
      </rPr>
      <t>2</t>
    </r>
  </si>
  <si>
    <t>Pearson r</t>
  </si>
  <si>
    <t>Cronbach's Alpha</t>
  </si>
  <si>
    <t>k</t>
  </si>
  <si>
    <t>𝛼</t>
  </si>
  <si>
    <r>
      <t>∑σ</t>
    </r>
    <r>
      <rPr>
        <vertAlign val="superscript"/>
        <sz val="12"/>
        <color theme="1"/>
        <rFont val="Times New Roman"/>
      </rPr>
      <t>2</t>
    </r>
  </si>
  <si>
    <r>
      <t>σ</t>
    </r>
    <r>
      <rPr>
        <vertAlign val="superscript"/>
        <sz val="12"/>
        <color theme="1"/>
        <rFont val="Times New Roman"/>
      </rPr>
      <t>2</t>
    </r>
  </si>
  <si>
    <t>F</t>
  </si>
  <si>
    <t>Two Sample Mean Test</t>
  </si>
  <si>
    <t>Formula or Function</t>
  </si>
  <si>
    <t>Symbol</t>
  </si>
  <si>
    <t>Group 1</t>
  </si>
  <si>
    <t>Group 2</t>
  </si>
  <si>
    <t>Difference</t>
  </si>
  <si>
    <r>
      <t>x</t>
    </r>
    <r>
      <rPr>
        <vertAlign val="subscript"/>
        <sz val="12"/>
        <rFont val="Times New Roman"/>
        <family val="1"/>
      </rPr>
      <t>1</t>
    </r>
    <r>
      <rPr>
        <sz val="12"/>
        <rFont val="Times New Roman"/>
        <family val="1"/>
      </rPr>
      <t xml:space="preserve"> - </t>
    </r>
    <r>
      <rPr>
        <sz val="12"/>
        <rFont val="MS Reference 1"/>
      </rPr>
      <t>x</t>
    </r>
    <r>
      <rPr>
        <vertAlign val="subscript"/>
        <sz val="12"/>
        <rFont val="Times New Roman"/>
        <family val="1"/>
      </rPr>
      <t>2</t>
    </r>
  </si>
  <si>
    <t>-</t>
  </si>
  <si>
    <t>=</t>
  </si>
  <si>
    <r>
      <t>m</t>
    </r>
    <r>
      <rPr>
        <vertAlign val="subscript"/>
        <sz val="12"/>
        <rFont val="Times New Roman"/>
        <family val="1"/>
      </rPr>
      <t>1</t>
    </r>
    <r>
      <rPr>
        <sz val="12"/>
        <rFont val="Times New Roman"/>
        <family val="1"/>
      </rPr>
      <t xml:space="preserve"> - </t>
    </r>
    <r>
      <rPr>
        <sz val="12"/>
        <rFont val="Symbol"/>
        <family val="1"/>
      </rPr>
      <t>m</t>
    </r>
    <r>
      <rPr>
        <vertAlign val="subscript"/>
        <sz val="12"/>
        <rFont val="Times New Roman"/>
        <family val="1"/>
      </rPr>
      <t>2</t>
    </r>
  </si>
  <si>
    <r>
      <t>(x</t>
    </r>
    <r>
      <rPr>
        <vertAlign val="subscript"/>
        <sz val="12"/>
        <rFont val="Times New Roman"/>
        <family val="1"/>
      </rPr>
      <t>1</t>
    </r>
    <r>
      <rPr>
        <sz val="12"/>
        <rFont val="Times New Roman"/>
        <family val="1"/>
      </rPr>
      <t xml:space="preserve"> - x</t>
    </r>
    <r>
      <rPr>
        <vertAlign val="subscript"/>
        <sz val="12"/>
        <rFont val="Times New Roman"/>
        <family val="1"/>
      </rPr>
      <t>2</t>
    </r>
    <r>
      <rPr>
        <sz val="12"/>
        <rFont val="Times New Roman"/>
        <family val="1"/>
      </rPr>
      <t>) - (</t>
    </r>
    <r>
      <rPr>
        <sz val="12"/>
        <rFont val="Symbol"/>
        <family val="1"/>
      </rPr>
      <t>m</t>
    </r>
    <r>
      <rPr>
        <vertAlign val="subscript"/>
        <sz val="12"/>
        <rFont val="Times New Roman"/>
        <family val="1"/>
      </rPr>
      <t>1</t>
    </r>
    <r>
      <rPr>
        <sz val="12"/>
        <rFont val="Times New Roman"/>
        <family val="1"/>
      </rPr>
      <t xml:space="preserve"> -</t>
    </r>
    <r>
      <rPr>
        <sz val="12"/>
        <rFont val="Symbol"/>
        <family val="1"/>
      </rPr>
      <t xml:space="preserve"> m</t>
    </r>
    <r>
      <rPr>
        <vertAlign val="subscript"/>
        <sz val="12"/>
        <rFont val="Times New Roman"/>
        <family val="1"/>
      </rPr>
      <t>2</t>
    </r>
    <r>
      <rPr>
        <sz val="12"/>
        <rFont val="Times New Roman"/>
        <family val="1"/>
      </rPr>
      <t xml:space="preserve">) </t>
    </r>
  </si>
  <si>
    <r>
      <t xml:space="preserve">S or </t>
    </r>
    <r>
      <rPr>
        <sz val="12"/>
        <rFont val="Symbol"/>
        <family val="1"/>
      </rPr>
      <t>s</t>
    </r>
  </si>
  <si>
    <r>
      <t>S</t>
    </r>
    <r>
      <rPr>
        <vertAlign val="superscript"/>
        <sz val="12"/>
        <rFont val="Times New Roman"/>
        <family val="1"/>
      </rPr>
      <t>2</t>
    </r>
    <r>
      <rPr>
        <sz val="12"/>
        <rFont val="Times New Roman"/>
        <family val="1"/>
      </rPr>
      <t xml:space="preserve"> or </t>
    </r>
    <r>
      <rPr>
        <sz val="12"/>
        <rFont val="Symbol"/>
        <family val="1"/>
      </rPr>
      <t>s</t>
    </r>
    <r>
      <rPr>
        <vertAlign val="superscript"/>
        <sz val="12"/>
        <rFont val="Times New Roman"/>
        <family val="1"/>
      </rPr>
      <t>2</t>
    </r>
  </si>
  <si>
    <r>
      <t>n</t>
    </r>
    <r>
      <rPr>
        <vertAlign val="subscript"/>
        <sz val="12"/>
        <rFont val="Times New Roman"/>
        <family val="1"/>
      </rPr>
      <t>1</t>
    </r>
    <r>
      <rPr>
        <sz val="12"/>
        <rFont val="Times New Roman"/>
        <family val="1"/>
      </rPr>
      <t xml:space="preserve"> + n</t>
    </r>
    <r>
      <rPr>
        <vertAlign val="subscript"/>
        <sz val="12"/>
        <rFont val="Times New Roman"/>
        <family val="1"/>
      </rPr>
      <t>2</t>
    </r>
  </si>
  <si>
    <t>Sum ↓</t>
  </si>
  <si>
    <r>
      <t xml:space="preserve"> df</t>
    </r>
    <r>
      <rPr>
        <vertAlign val="subscript"/>
        <sz val="12"/>
        <rFont val="Times New Roman"/>
        <family val="1"/>
      </rPr>
      <t>1</t>
    </r>
    <r>
      <rPr>
        <sz val="12"/>
        <rFont val="Times New Roman"/>
        <family val="1"/>
      </rPr>
      <t>+ df</t>
    </r>
    <r>
      <rPr>
        <vertAlign val="subscript"/>
        <sz val="12"/>
        <rFont val="Times New Roman"/>
        <family val="1"/>
      </rPr>
      <t>2</t>
    </r>
    <r>
      <rPr>
        <sz val="12"/>
        <rFont val="Times New Roman"/>
        <family val="1"/>
      </rPr>
      <t xml:space="preserve"> = (n</t>
    </r>
    <r>
      <rPr>
        <vertAlign val="subscript"/>
        <sz val="12"/>
        <rFont val="Times New Roman"/>
        <family val="1"/>
      </rPr>
      <t>1 - 1</t>
    </r>
    <r>
      <rPr>
        <sz val="12"/>
        <rFont val="Times New Roman"/>
        <family val="1"/>
      </rPr>
      <t>) + (n</t>
    </r>
    <r>
      <rPr>
        <vertAlign val="subscript"/>
        <sz val="12"/>
        <rFont val="Times New Roman"/>
        <family val="1"/>
      </rPr>
      <t>2</t>
    </r>
    <r>
      <rPr>
        <sz val="12"/>
        <rFont val="Times New Roman"/>
        <family val="1"/>
      </rPr>
      <t xml:space="preserve"> - 1)</t>
    </r>
  </si>
  <si>
    <r>
      <t>d.f.</t>
    </r>
    <r>
      <rPr>
        <vertAlign val="subscript"/>
        <sz val="12"/>
        <rFont val="Times New Roman"/>
        <family val="1"/>
      </rPr>
      <t>total</t>
    </r>
  </si>
  <si>
    <t>← t equal</t>
  </si>
  <si>
    <r>
      <t>1/n</t>
    </r>
    <r>
      <rPr>
        <vertAlign val="subscript"/>
        <sz val="12"/>
        <rFont val="Times New Roman"/>
        <family val="1"/>
      </rPr>
      <t>1</t>
    </r>
    <r>
      <rPr>
        <sz val="12"/>
        <rFont val="Times New Roman"/>
        <family val="1"/>
      </rPr>
      <t xml:space="preserve"> + 1/n</t>
    </r>
    <r>
      <rPr>
        <vertAlign val="subscript"/>
        <sz val="12"/>
        <rFont val="Times New Roman"/>
        <family val="1"/>
      </rPr>
      <t>2</t>
    </r>
  </si>
  <si>
    <t>CF</t>
  </si>
  <si>
    <r>
      <t>df</t>
    </r>
    <r>
      <rPr>
        <vertAlign val="subscript"/>
        <sz val="12"/>
        <rFont val="Times New Roman"/>
        <family val="1"/>
      </rPr>
      <t>1</t>
    </r>
    <r>
      <rPr>
        <sz val="12"/>
        <rFont val="Times New Roman"/>
        <family val="1"/>
      </rPr>
      <t>*S</t>
    </r>
    <r>
      <rPr>
        <vertAlign val="subscript"/>
        <sz val="12"/>
        <rFont val="Times New Roman"/>
        <family val="1"/>
      </rPr>
      <t>1</t>
    </r>
    <r>
      <rPr>
        <vertAlign val="superscript"/>
        <sz val="12"/>
        <rFont val="Times New Roman"/>
        <family val="1"/>
      </rPr>
      <t>2</t>
    </r>
    <r>
      <rPr>
        <sz val="12"/>
        <rFont val="Times New Roman"/>
        <family val="1"/>
      </rPr>
      <t>+df</t>
    </r>
    <r>
      <rPr>
        <vertAlign val="subscript"/>
        <sz val="12"/>
        <rFont val="Times New Roman"/>
        <family val="1"/>
      </rPr>
      <t>2*</t>
    </r>
    <r>
      <rPr>
        <sz val="12"/>
        <rFont val="Times New Roman"/>
        <family val="1"/>
      </rPr>
      <t>S</t>
    </r>
    <r>
      <rPr>
        <vertAlign val="subscript"/>
        <sz val="12"/>
        <rFont val="Times New Roman"/>
        <family val="1"/>
      </rPr>
      <t>2</t>
    </r>
    <r>
      <rPr>
        <vertAlign val="superscript"/>
        <sz val="12"/>
        <rFont val="Times New Roman"/>
        <family val="1"/>
      </rPr>
      <t>2</t>
    </r>
  </si>
  <si>
    <t>SS</t>
  </si>
  <si>
    <t>SS/d.f.</t>
  </si>
  <si>
    <t>SS/d.f.*CF</t>
  </si>
  <si>
    <r>
      <t>s</t>
    </r>
    <r>
      <rPr>
        <vertAlign val="superscript"/>
        <sz val="12"/>
        <rFont val="Symbol"/>
        <family val="1"/>
      </rPr>
      <t>2</t>
    </r>
    <r>
      <rPr>
        <sz val="12"/>
        <rFont val="MS Reference 1"/>
      </rPr>
      <t>x</t>
    </r>
    <r>
      <rPr>
        <vertAlign val="subscript"/>
        <sz val="12"/>
        <rFont val="Times New Roman"/>
        <family val="1"/>
      </rPr>
      <t>1</t>
    </r>
    <r>
      <rPr>
        <sz val="12"/>
        <rFont val="Times New Roman"/>
        <family val="1"/>
      </rPr>
      <t>-</t>
    </r>
    <r>
      <rPr>
        <sz val="12"/>
        <rFont val="MS Reference 1"/>
      </rPr>
      <t>x</t>
    </r>
    <r>
      <rPr>
        <vertAlign val="subscript"/>
        <sz val="12"/>
        <rFont val="Times New Roman"/>
        <family val="1"/>
      </rPr>
      <t>2</t>
    </r>
  </si>
  <si>
    <r>
      <t>S</t>
    </r>
    <r>
      <rPr>
        <vertAlign val="subscript"/>
        <sz val="12"/>
        <rFont val="Times New Roman"/>
        <family val="1"/>
      </rPr>
      <t>1</t>
    </r>
    <r>
      <rPr>
        <vertAlign val="superscript"/>
        <sz val="12"/>
        <rFont val="Times New Roman"/>
        <family val="1"/>
      </rPr>
      <t>2</t>
    </r>
    <r>
      <rPr>
        <sz val="12"/>
        <rFont val="Times New Roman"/>
        <family val="1"/>
      </rPr>
      <t xml:space="preserve"> /n</t>
    </r>
    <r>
      <rPr>
        <vertAlign val="subscript"/>
        <sz val="12"/>
        <rFont val="Times New Roman"/>
        <family val="1"/>
      </rPr>
      <t>1</t>
    </r>
    <r>
      <rPr>
        <sz val="12"/>
        <rFont val="Times New Roman"/>
        <family val="1"/>
      </rPr>
      <t xml:space="preserve"> + S</t>
    </r>
    <r>
      <rPr>
        <vertAlign val="subscript"/>
        <sz val="12"/>
        <rFont val="Times New Roman"/>
        <family val="1"/>
      </rPr>
      <t>2</t>
    </r>
    <r>
      <rPr>
        <vertAlign val="superscript"/>
        <sz val="12"/>
        <rFont val="Times New Roman"/>
        <family val="1"/>
      </rPr>
      <t>2</t>
    </r>
    <r>
      <rPr>
        <sz val="12"/>
        <rFont val="Times New Roman"/>
        <family val="1"/>
      </rPr>
      <t>/n</t>
    </r>
    <r>
      <rPr>
        <vertAlign val="subscript"/>
        <sz val="12"/>
        <rFont val="Times New Roman"/>
        <family val="1"/>
      </rPr>
      <t>2</t>
    </r>
  </si>
  <si>
    <t>← z &amp; t unequal</t>
  </si>
  <si>
    <t>IF</t>
  </si>
  <si>
    <r>
      <t>d.f.</t>
    </r>
    <r>
      <rPr>
        <vertAlign val="subscript"/>
        <sz val="12"/>
        <rFont val="Times New Roman"/>
        <family val="1"/>
      </rPr>
      <t>smaller</t>
    </r>
  </si>
  <si>
    <t>←t unequal</t>
  </si>
  <si>
    <t>t equal ↓</t>
  </si>
  <si>
    <r>
      <t>Ö[</t>
    </r>
    <r>
      <rPr>
        <sz val="12"/>
        <rFont val="Times New Roman"/>
        <family val="1"/>
      </rPr>
      <t>(S</t>
    </r>
    <r>
      <rPr>
        <vertAlign val="subscript"/>
        <sz val="12"/>
        <rFont val="Times New Roman"/>
        <family val="1"/>
      </rPr>
      <t>1</t>
    </r>
    <r>
      <rPr>
        <vertAlign val="superscript"/>
        <sz val="12"/>
        <rFont val="Times New Roman"/>
        <family val="1"/>
      </rPr>
      <t>2</t>
    </r>
    <r>
      <rPr>
        <sz val="12"/>
        <rFont val="Times New Roman"/>
        <family val="1"/>
      </rPr>
      <t xml:space="preserve"> /n</t>
    </r>
    <r>
      <rPr>
        <vertAlign val="subscript"/>
        <sz val="12"/>
        <rFont val="Times New Roman"/>
        <family val="1"/>
      </rPr>
      <t>1</t>
    </r>
    <r>
      <rPr>
        <sz val="12"/>
        <rFont val="Times New Roman"/>
        <family val="1"/>
      </rPr>
      <t>) + (S</t>
    </r>
    <r>
      <rPr>
        <vertAlign val="subscript"/>
        <sz val="12"/>
        <rFont val="Times New Roman"/>
        <family val="1"/>
      </rPr>
      <t>2</t>
    </r>
    <r>
      <rPr>
        <vertAlign val="superscript"/>
        <sz val="12"/>
        <rFont val="Times New Roman"/>
        <family val="1"/>
      </rPr>
      <t>2</t>
    </r>
    <r>
      <rPr>
        <sz val="12"/>
        <rFont val="Times New Roman"/>
        <family val="1"/>
      </rPr>
      <t>/n</t>
    </r>
    <r>
      <rPr>
        <vertAlign val="subscript"/>
        <sz val="12"/>
        <rFont val="Times New Roman"/>
        <family val="1"/>
      </rPr>
      <t>2</t>
    </r>
    <r>
      <rPr>
        <sz val="12"/>
        <rFont val="Times New Roman"/>
        <family val="1"/>
      </rPr>
      <t>)]</t>
    </r>
  </si>
  <si>
    <r>
      <t>s</t>
    </r>
    <r>
      <rPr>
        <sz val="12"/>
        <rFont val="MS Reference 1"/>
      </rPr>
      <t>x</t>
    </r>
    <r>
      <rPr>
        <vertAlign val="subscript"/>
        <sz val="12"/>
        <rFont val="Times New Roman"/>
        <family val="1"/>
      </rPr>
      <t>1</t>
    </r>
    <r>
      <rPr>
        <sz val="12"/>
        <rFont val="Times New Roman"/>
        <family val="1"/>
      </rPr>
      <t>-</t>
    </r>
    <r>
      <rPr>
        <sz val="12"/>
        <rFont val="MS Reference 1"/>
      </rPr>
      <t>x</t>
    </r>
    <r>
      <rPr>
        <vertAlign val="subscript"/>
        <sz val="12"/>
        <rFont val="Times New Roman"/>
        <family val="1"/>
      </rPr>
      <t>2</t>
    </r>
  </si>
  <si>
    <r>
      <t xml:space="preserve"> </t>
    </r>
    <r>
      <rPr>
        <sz val="12"/>
        <rFont val="Symbol"/>
        <family val="1"/>
      </rPr>
      <t>Ö[</t>
    </r>
    <r>
      <rPr>
        <sz val="12"/>
        <rFont val="Times New Roman"/>
        <family val="1"/>
      </rPr>
      <t>(SS/d.f.)*CF]</t>
    </r>
  </si>
  <si>
    <t>deviation / standard error</t>
  </si>
  <si>
    <t>TS</t>
  </si>
  <si>
    <t>ABS</t>
  </si>
  <si>
    <t xml:space="preserve"> |TS| </t>
  </si>
  <si>
    <r>
      <t>←</t>
    </r>
    <r>
      <rPr>
        <sz val="12"/>
        <rFont val="Symbol"/>
        <family val="1"/>
      </rPr>
      <t xml:space="preserve"> </t>
    </r>
    <r>
      <rPr>
        <sz val="12"/>
        <rFont val="Times New Roman"/>
        <family val="1"/>
      </rPr>
      <t>t unequal</t>
    </r>
  </si>
  <si>
    <t>-1 * |TS|</t>
  </si>
  <si>
    <r>
      <t>Are the population standard deviations (</t>
    </r>
    <r>
      <rPr>
        <sz val="12"/>
        <rFont val="Symbol"/>
        <family val="1"/>
      </rPr>
      <t>s</t>
    </r>
    <r>
      <rPr>
        <sz val="12"/>
        <rFont val="Times New Roman"/>
        <family val="1"/>
      </rPr>
      <t>'s</t>
    </r>
    <r>
      <rPr>
        <sz val="12"/>
        <rFont val="Symbol"/>
        <family val="1"/>
      </rPr>
      <t>)</t>
    </r>
    <r>
      <rPr>
        <sz val="12"/>
        <rFont val="Times New Roman"/>
        <family val="1"/>
      </rPr>
      <t xml:space="preserve"> known? </t>
    </r>
  </si>
  <si>
    <r>
      <t xml:space="preserve">Yes </t>
    </r>
    <r>
      <rPr>
        <sz val="12"/>
        <rFont val="Symbol"/>
        <family val="1"/>
      </rPr>
      <t>¯</t>
    </r>
  </si>
  <si>
    <r>
      <t xml:space="preserve">No, are </t>
    </r>
    <r>
      <rPr>
        <sz val="12"/>
        <rFont val="Symbol"/>
        <family val="1"/>
      </rPr>
      <t>s</t>
    </r>
    <r>
      <rPr>
        <sz val="12"/>
        <rFont val="Times New Roman"/>
        <family val="1"/>
      </rPr>
      <t>'s equal?</t>
    </r>
  </si>
  <si>
    <t>Default</t>
  </si>
  <si>
    <t>← see 10B if No</t>
  </si>
  <si>
    <r>
      <t xml:space="preserve"> </t>
    </r>
    <r>
      <rPr>
        <sz val="12"/>
        <rFont val="Symbol"/>
        <family val="1"/>
      </rPr>
      <t>¯</t>
    </r>
  </si>
  <si>
    <r>
      <t xml:space="preserve">No </t>
    </r>
    <r>
      <rPr>
        <sz val="12"/>
        <rFont val="Symbol"/>
        <family val="1"/>
      </rPr>
      <t>¯</t>
    </r>
  </si>
  <si>
    <r>
      <t>Yes</t>
    </r>
    <r>
      <rPr>
        <sz val="12"/>
        <rFont val="Symbol"/>
        <family val="1"/>
      </rPr>
      <t xml:space="preserve"> ¯</t>
    </r>
  </si>
  <si>
    <t>Z</t>
  </si>
  <si>
    <r>
      <t xml:space="preserve">t (unequal </t>
    </r>
    <r>
      <rPr>
        <sz val="12"/>
        <rFont val="Symbol"/>
        <family val="1"/>
      </rPr>
      <t>s</t>
    </r>
    <r>
      <rPr>
        <vertAlign val="superscript"/>
        <sz val="12"/>
        <rFont val="Times New Roman"/>
        <family val="1"/>
      </rPr>
      <t>2</t>
    </r>
    <r>
      <rPr>
        <sz val="12"/>
        <rFont val="Times New Roman"/>
        <family val="1"/>
      </rPr>
      <t>)</t>
    </r>
  </si>
  <si>
    <r>
      <t xml:space="preserve">t (equal </t>
    </r>
    <r>
      <rPr>
        <sz val="12"/>
        <rFont val="Symbol"/>
        <family val="1"/>
      </rPr>
      <t>s</t>
    </r>
    <r>
      <rPr>
        <vertAlign val="superscript"/>
        <sz val="12"/>
        <rFont val="Times New Roman"/>
        <family val="1"/>
      </rPr>
      <t>2</t>
    </r>
    <r>
      <rPr>
        <sz val="12"/>
        <rFont val="Times New Roman"/>
        <family val="1"/>
      </rPr>
      <t>)</t>
    </r>
  </si>
  <si>
    <t>Tails</t>
  </si>
  <si>
    <t>area of the curve in the left tail</t>
  </si>
  <si>
    <r>
      <t>p</t>
    </r>
    <r>
      <rPr>
        <vertAlign val="subscript"/>
        <sz val="12"/>
        <rFont val="Times New Roman"/>
        <family val="1"/>
      </rPr>
      <t>1</t>
    </r>
  </si>
  <si>
    <t>area of the curve in both tails</t>
  </si>
  <si>
    <r>
      <t>p</t>
    </r>
    <r>
      <rPr>
        <vertAlign val="subscript"/>
        <sz val="12"/>
        <rFont val="Times New Roman"/>
        <family val="1"/>
      </rPr>
      <t>2</t>
    </r>
  </si>
  <si>
    <t>t</t>
  </si>
  <si>
    <t>p</t>
  </si>
  <si>
    <t>Dependent t test</t>
  </si>
  <si>
    <t>X</t>
  </si>
  <si>
    <t>Name</t>
  </si>
  <si>
    <t>Group</t>
  </si>
  <si>
    <t>AVERAGE of each group</t>
  </si>
  <si>
    <t>x</t>
  </si>
  <si>
    <t>Sample Standard Deviation</t>
  </si>
  <si>
    <t>STDEV</t>
  </si>
  <si>
    <t>S</t>
  </si>
  <si>
    <t>Mean of the differences</t>
  </si>
  <si>
    <t>AVERAGE of difference</t>
  </si>
  <si>
    <r>
      <t>D</t>
    </r>
    <r>
      <rPr>
        <sz val="12"/>
        <color theme="1"/>
        <rFont val="Calibri"/>
        <family val="2"/>
        <scheme val="minor"/>
      </rPr>
      <t/>
    </r>
  </si>
  <si>
    <t>Expected difference (if given)</t>
  </si>
  <si>
    <r>
      <t>m</t>
    </r>
    <r>
      <rPr>
        <vertAlign val="subscript"/>
        <sz val="10"/>
        <rFont val="MS Reference 1"/>
      </rPr>
      <t>D</t>
    </r>
  </si>
  <si>
    <t>Deviation</t>
  </si>
  <si>
    <r>
      <t xml:space="preserve"> </t>
    </r>
    <r>
      <rPr>
        <sz val="12"/>
        <rFont val="MS Reference 1"/>
      </rPr>
      <t>D</t>
    </r>
    <r>
      <rPr>
        <sz val="12"/>
        <color theme="1"/>
        <rFont val="Calibri"/>
        <family val="2"/>
        <scheme val="minor"/>
      </rPr>
      <t xml:space="preserve"> - </t>
    </r>
    <r>
      <rPr>
        <sz val="12"/>
        <rFont val="Symbol"/>
        <family val="1"/>
      </rPr>
      <t>m</t>
    </r>
    <r>
      <rPr>
        <vertAlign val="subscript"/>
        <sz val="12"/>
        <rFont val="MS Reference 1"/>
      </rPr>
      <t>D</t>
    </r>
  </si>
  <si>
    <t>Standard Deviation of the Differences</t>
  </si>
  <si>
    <r>
      <t>S</t>
    </r>
    <r>
      <rPr>
        <vertAlign val="subscript"/>
        <sz val="10"/>
        <rFont val="MS Reference 1"/>
      </rPr>
      <t>D</t>
    </r>
  </si>
  <si>
    <t>Sample size</t>
  </si>
  <si>
    <t>COUNT</t>
  </si>
  <si>
    <r>
      <t>n</t>
    </r>
    <r>
      <rPr>
        <vertAlign val="subscript"/>
        <sz val="10"/>
        <rFont val="Arial"/>
        <family val="2"/>
      </rPr>
      <t>p</t>
    </r>
  </si>
  <si>
    <t>Square Root of Sample Size</t>
  </si>
  <si>
    <r>
      <t>n</t>
    </r>
    <r>
      <rPr>
        <vertAlign val="subscript"/>
        <sz val="10"/>
        <rFont val="Arial"/>
        <family val="2"/>
      </rPr>
      <t>p</t>
    </r>
    <r>
      <rPr>
        <sz val="12"/>
        <color theme="1"/>
        <rFont val="Calibri"/>
        <family val="2"/>
        <scheme val="minor"/>
      </rPr>
      <t>^.5</t>
    </r>
  </si>
  <si>
    <r>
      <t>Ö</t>
    </r>
    <r>
      <rPr>
        <sz val="12"/>
        <rFont val="Times New Roman"/>
        <family val="1"/>
      </rPr>
      <t>n</t>
    </r>
    <r>
      <rPr>
        <vertAlign val="subscript"/>
        <sz val="12"/>
        <rFont val="Times New Roman"/>
        <family val="1"/>
      </rPr>
      <t>p</t>
    </r>
    <r>
      <rPr>
        <sz val="12"/>
        <rFont val="Times New Roman"/>
        <family val="1"/>
      </rPr>
      <t xml:space="preserve"> </t>
    </r>
  </si>
  <si>
    <t>Standard Error of the Differences</t>
  </si>
  <si>
    <r>
      <t>S</t>
    </r>
    <r>
      <rPr>
        <vertAlign val="subscript"/>
        <sz val="12"/>
        <rFont val="Times New Roman"/>
        <family val="1"/>
      </rPr>
      <t>D</t>
    </r>
    <r>
      <rPr>
        <sz val="12"/>
        <color theme="1"/>
        <rFont val="Calibri"/>
        <family val="2"/>
        <scheme val="minor"/>
      </rPr>
      <t xml:space="preserve"> / </t>
    </r>
    <r>
      <rPr>
        <sz val="12"/>
        <rFont val="Symbol"/>
        <family val="1"/>
      </rPr>
      <t>Ö</t>
    </r>
    <r>
      <rPr>
        <sz val="12"/>
        <color theme="1"/>
        <rFont val="Calibri"/>
        <family val="2"/>
        <scheme val="minor"/>
      </rPr>
      <t xml:space="preserve"> n</t>
    </r>
    <r>
      <rPr>
        <vertAlign val="subscript"/>
        <sz val="12"/>
        <rFont val="Times New Roman"/>
        <family val="1"/>
      </rPr>
      <t>p</t>
    </r>
  </si>
  <si>
    <r>
      <t>s</t>
    </r>
    <r>
      <rPr>
        <vertAlign val="subscript"/>
        <sz val="10"/>
        <rFont val="MS Reference 1"/>
      </rPr>
      <t>D</t>
    </r>
  </si>
  <si>
    <t>Test statistic: t-test</t>
  </si>
  <si>
    <t>Absolute value of Test statistics</t>
  </si>
  <si>
    <t>|t|</t>
  </si>
  <si>
    <t>Degrees of freedom</t>
  </si>
  <si>
    <r>
      <t>n</t>
    </r>
    <r>
      <rPr>
        <vertAlign val="subscript"/>
        <sz val="12"/>
        <rFont val="Times New Roman"/>
        <family val="1"/>
      </rPr>
      <t>p</t>
    </r>
    <r>
      <rPr>
        <sz val="12"/>
        <color theme="1"/>
        <rFont val="Calibri"/>
        <family val="2"/>
        <scheme val="minor"/>
      </rPr>
      <t xml:space="preserve"> -1 =</t>
    </r>
  </si>
  <si>
    <r>
      <t>d.f.</t>
    </r>
    <r>
      <rPr>
        <vertAlign val="subscript"/>
        <sz val="12"/>
        <rFont val="MS Reference 1"/>
      </rPr>
      <t>D</t>
    </r>
    <r>
      <rPr>
        <sz val="12"/>
        <color theme="1"/>
        <rFont val="Calibri"/>
        <family val="2"/>
        <scheme val="minor"/>
      </rPr>
      <t xml:space="preserve"> </t>
    </r>
  </si>
  <si>
    <t>P(t)</t>
  </si>
  <si>
    <t>1 Tailed probability (left tail)</t>
  </si>
  <si>
    <t>TDIST</t>
  </si>
  <si>
    <t>2 Tailed probability (both tails)</t>
  </si>
  <si>
    <r>
      <t>2*p</t>
    </r>
    <r>
      <rPr>
        <vertAlign val="subscript"/>
        <sz val="12"/>
        <rFont val="Times New Roman"/>
        <family val="1"/>
      </rPr>
      <t>1</t>
    </r>
  </si>
  <si>
    <t xml:space="preserve">D </t>
  </si>
  <si>
    <r>
      <t xml:space="preserve"> X</t>
    </r>
    <r>
      <rPr>
        <vertAlign val="subscript"/>
        <sz val="12"/>
        <rFont val="Times New Roman"/>
        <family val="1"/>
      </rPr>
      <t>1</t>
    </r>
    <r>
      <rPr>
        <sz val="12"/>
        <color theme="1"/>
        <rFont val="Calibri"/>
        <family val="2"/>
        <scheme val="minor"/>
      </rPr>
      <t xml:space="preserve"> - X</t>
    </r>
    <r>
      <rPr>
        <vertAlign val="subscript"/>
        <sz val="12"/>
        <rFont val="Times New Roman"/>
        <family val="1"/>
      </rPr>
      <t xml:space="preserve">2 </t>
    </r>
    <r>
      <rPr>
        <sz val="12"/>
        <rFont val="Times New Roman"/>
        <family val="1"/>
      </rPr>
      <t>↓</t>
    </r>
  </si>
  <si>
    <t>a</t>
  </si>
  <si>
    <t>Cohen's D Effect Size</t>
  </si>
  <si>
    <t>Cohen's d</t>
  </si>
  <si>
    <t>Margin of Error</t>
  </si>
  <si>
    <t>Standard Error of the Mean</t>
  </si>
  <si>
    <t>Confidence Interval of Mean</t>
  </si>
  <si>
    <r>
      <t>r</t>
    </r>
    <r>
      <rPr>
        <vertAlign val="subscript"/>
        <sz val="12"/>
        <color theme="1"/>
        <rFont val="Times New Roman"/>
      </rPr>
      <t>s</t>
    </r>
  </si>
  <si>
    <t>B</t>
  </si>
  <si>
    <t>C</t>
  </si>
  <si>
    <t>D</t>
  </si>
  <si>
    <t>E</t>
  </si>
  <si>
    <t>G</t>
  </si>
  <si>
    <t>H</t>
  </si>
  <si>
    <t>I</t>
  </si>
  <si>
    <t>J</t>
  </si>
  <si>
    <t>K</t>
  </si>
  <si>
    <t>L</t>
  </si>
  <si>
    <t>M</t>
  </si>
  <si>
    <t>O</t>
  </si>
  <si>
    <t>P</t>
  </si>
  <si>
    <t>Q</t>
  </si>
  <si>
    <t>R</t>
  </si>
  <si>
    <t>Table 1.1 Pearson Correlations p values</t>
  </si>
  <si>
    <t>Table 1.1 Pearson Correlations r values</t>
  </si>
  <si>
    <t>Histogram Counts (number of std devs)</t>
  </si>
  <si>
    <t>Standard Deviation</t>
  </si>
  <si>
    <t>Analysis of Variance (ANOVA)</t>
  </si>
  <si>
    <t>Count</t>
  </si>
  <si>
    <t>Min</t>
  </si>
  <si>
    <t>Max</t>
  </si>
  <si>
    <t>Standard Normal Histogram Counts (number of std devs)</t>
  </si>
  <si>
    <r>
      <t>df</t>
    </r>
    <r>
      <rPr>
        <vertAlign val="subscript"/>
        <sz val="12"/>
        <color theme="1"/>
        <rFont val="Times New Roman"/>
      </rPr>
      <t>B</t>
    </r>
  </si>
  <si>
    <r>
      <t>df</t>
    </r>
    <r>
      <rPr>
        <vertAlign val="subscript"/>
        <sz val="12"/>
        <color theme="1"/>
        <rFont val="Times New Roman"/>
      </rPr>
      <t>W</t>
    </r>
  </si>
  <si>
    <r>
      <t>h</t>
    </r>
    <r>
      <rPr>
        <vertAlign val="superscript"/>
        <sz val="10"/>
        <rFont val="Symbol"/>
        <charset val="2"/>
      </rPr>
      <t>2</t>
    </r>
  </si>
  <si>
    <t>Normal Correlation r</t>
  </si>
  <si>
    <t>Normal Correlation p</t>
  </si>
  <si>
    <t>Table 1.1 Absolute Value of the Difference Between the Means (for Tukey Interpretation)</t>
  </si>
  <si>
    <t>Tukey Honestly Significant Difference Value (HSD= q* sqrt(Mswithin/n), where q is from Tukey table</t>
  </si>
  <si>
    <t>infinity</t>
  </si>
  <si>
    <t>df (Tukey Table for .05)</t>
  </si>
  <si>
    <t>df (Tukey Table for .01)</t>
  </si>
  <si>
    <t>groups</t>
  </si>
  <si>
    <t>df=</t>
  </si>
  <si>
    <t># groups=</t>
  </si>
  <si>
    <t>q=</t>
  </si>
  <si>
    <t>row=</t>
  </si>
  <si>
    <t>Row</t>
  </si>
  <si>
    <t>column=</t>
  </si>
  <si>
    <t>Column</t>
  </si>
  <si>
    <t>HSD=</t>
  </si>
  <si>
    <t>Table 1.1 Absolute Value of the Difference Between the Means Squared (for Sheffe Interpretation)</t>
  </si>
  <si>
    <t>Table 1.1 Sum of Recriprocals (for Sheffe Interpretation)</t>
  </si>
  <si>
    <t>Table 1.1 Sheffe Values (Fs)</t>
  </si>
  <si>
    <t>Table 1.1 Sheffe Test p values</t>
  </si>
  <si>
    <t>Table 1.1 Post-Hoc Sheffe Values (F)</t>
  </si>
  <si>
    <t>2nd Data Label</t>
  </si>
  <si>
    <t>7th Data Label</t>
  </si>
  <si>
    <t>8th Data Label</t>
  </si>
  <si>
    <t>9th Data Label</t>
  </si>
  <si>
    <t>10th Data Label</t>
  </si>
  <si>
    <t>11th Data Label</t>
  </si>
  <si>
    <t>12th Data Label</t>
  </si>
  <si>
    <t>Table 1.1 Post-Hoc Tukey Values</t>
  </si>
  <si>
    <t>Clarity Statistics - Analysis &amp; Results</t>
  </si>
  <si>
    <t>Instructions</t>
  </si>
  <si>
    <t>Tests</t>
  </si>
  <si>
    <t>t-Test - Testing if Means Between Groups are Equal, Individual Scores Not Paired</t>
  </si>
  <si>
    <t>Paired Samples t-Test - Testing if Means Between Groups are Equal, Individual Scores Paired</t>
  </si>
  <si>
    <t>Spearman Rank Order Correlation - Used To Test Correlation Between Non-Parametric Variables</t>
  </si>
  <si>
    <t>Pearson Product Moment Correlation - Used to Test Correlation Between Parametric Variables</t>
  </si>
  <si>
    <t>F-Test - Testing if Variances Between Groups are Equal (also used to determine which variant of t-test to apply)</t>
  </si>
  <si>
    <t>Table 1.1 Pearson Correlation Between All Variables</t>
  </si>
  <si>
    <t xml:space="preserve">    This program is distributed in the hope that it will be useful,</t>
  </si>
  <si>
    <t xml:space="preserve">    but WITHOUT ANY WARRANTY; without even the implied warranty of</t>
  </si>
  <si>
    <t xml:space="preserve">    MERCHANTABILITY or FITNESS FOR A PARTICULAR PURPOSE.  See the</t>
  </si>
  <si>
    <t>Contact Information</t>
  </si>
  <si>
    <t>This software is offered free of charge, but small donations to fund further development are gratiously accepted.</t>
  </si>
  <si>
    <t xml:space="preserve">    This program is free software: you can redistribute it and/or modify</t>
  </si>
  <si>
    <t xml:space="preserve">    it under the terms of the GNU General Public License as published by</t>
  </si>
  <si>
    <t xml:space="preserve">    the Free Software Foundation, either version 3 of the License, or</t>
  </si>
  <si>
    <t xml:space="preserve">    (at your option) any later version.</t>
  </si>
  <si>
    <t xml:space="preserve">    GNU General Public License for more details.</t>
  </si>
  <si>
    <t xml:space="preserve">    You should have received a copy of the GNU General Public License</t>
  </si>
  <si>
    <t xml:space="preserve">    along with this program.  If not, see &lt;http://www.gnu.org/licenses/&gt;.</t>
  </si>
  <si>
    <t>GNU GENERAL PUBLIC LICENSE</t>
  </si>
  <si>
    <t>Version 3, 29 June 2007</t>
  </si>
  <si>
    <t>Copyright © 2007 Free Software Foundation, Inc. &lt;http://fsf.org/&gt;</t>
  </si>
  <si>
    <t>Everyone is permitted to copy and distribute verbatim copies of this license document, but changing it is not allowed.</t>
  </si>
  <si>
    <t>Preamble</t>
  </si>
  <si>
    <t>The GNU General Public License is a free, copyleft license for software and other kinds of works.</t>
  </si>
  <si>
    <t>The licenses for most software and other practical works are designed to take away your freedom to share and change the works. By contrast, the GNU General Public License is intended to guarantee your freedom to share and change all versions of a program--to make sure it remains free software for all its users. We, the Free Software Foundation, use the GNU General Public License for most of our software; it applies also to any other work released this way by its authors. You can apply it to your programs, too.</t>
  </si>
  <si>
    <t>When we speak of free software, we are referring to freedom, not price. Our General Public Licenses are designed to make sure that you have the freedom to distribute copies of free software (and charge for them if you wish), that you receive source code or can get it if you want it, that you can change the software or use pieces of it in new free programs, and that you know you can do these things.</t>
  </si>
  <si>
    <t>To protect your rights, we need to prevent others from denying you these rights or asking you to surrender the rights. Therefore, you have certain responsibilities if you distribute copies of the software, or if you modify it: responsibilities to respect the freedom of others.</t>
  </si>
  <si>
    <t>For example, if you distribute copies of such a program, whether gratis or for a fee, you must pass on to the recipients the same freedoms that you received. You must make sure that they, too, receive or can get the source code. And you must show them these terms so they know their rights.</t>
  </si>
  <si>
    <t>Developers that use the GNU GPL protect your rights with two steps: (1) assert copyright on the software, and (2) offer you this License giving you legal permission to copy, distribute and/or modify it.</t>
  </si>
  <si>
    <t>For the developers' and authors' protection, the GPL clearly explains that there is no warranty for this free software. For both users' and authors' sake, the GPL requires that modified versions be marked as changed, so that their problems will not be attributed erroneously to authors of previous versions.</t>
  </si>
  <si>
    <t>Some devices are designed to deny users access to install or run modified versions of the software inside them, although the manufacturer can do so. This is fundamentally incompatible with the aim of protecting users' freedom to change the software. The systematic pattern of such abuse occurs in the area of products for individuals to use, which is precisely where it is most unacceptable. Therefore, we have designed this version of the GPL to prohibit the practice for those products. If such problems arise substantially in other domains, we stand ready to extend this provision to those domains in future versions of the GPL, as needed to protect the freedom of users.</t>
  </si>
  <si>
    <t>Finally, every program is threatened constantly by software patents. States should not allow patents to restrict development and use of software on general-purpose computers, but in those that do, we wish to avoid the special danger that patents applied to a free program could make it effectively proprietary. To prevent this, the GPL assures that patents cannot be used to render the program non-free.</t>
  </si>
  <si>
    <t>The precise terms and conditions for copying, distribution and modification follow.</t>
  </si>
  <si>
    <t>TERMS AND CONDITIONS</t>
  </si>
  <si>
    <t>0. Definitions.</t>
  </si>
  <si>
    <t>“This License” refers to version 3 of the GNU General Public License.</t>
  </si>
  <si>
    <t>“Copyright” also means copyright-like laws that apply to other kinds of works, such as semiconductor masks.</t>
  </si>
  <si>
    <t>“The Program” refers to any copyrightable work licensed under this License. Each licensee is addressed as “you”. “Licensees” and “recipients” may be individuals or organizations.</t>
  </si>
  <si>
    <t>To “modify” a work means to copy from or adapt all or part of the work in a fashion requiring copyright permission, other than the making of an exact copy. The resulting work is called a “modified version” of the earlier work or a work “based on” the earlier work.</t>
  </si>
  <si>
    <t>A “covered work” means either the unmodified Program or a work based on the Program.</t>
  </si>
  <si>
    <t>To “propagate” a work means to do anything with it that, without permission, would make you directly or secondarily liable for infringement under applicable copyright law, except executing it on a computer or modifying a private copy. Propagation includes copying, distribution (with or without modification), making available to the public, and in some countries other activities as well.</t>
  </si>
  <si>
    <t>To “convey” a work means any kind of propagation that enables other parties to make or receive copies. Mere interaction with a user through a computer network, with no transfer of a copy, is not conveying.</t>
  </si>
  <si>
    <t>An interactive user interface displays “Appropriate Legal Notices” to the extent that it includes a convenient and prominently visible feature that (1) displays an appropriate copyright notice, and (2) tells the user that there is no warranty for the work (except to the extent that warranties are provided), that licensees may convey the work under this License, and how to view a copy of this License. If the interface presents a list of user commands or options, such as a menu, a prominent item in the list meets this criterion.</t>
  </si>
  <si>
    <t>1. Source Code.</t>
  </si>
  <si>
    <t>The “source code” for a work means the preferred form of the work for making modifications to it. “Object code” means any non-source form of a work.</t>
  </si>
  <si>
    <t>A “Standard Interface” means an interface that either is an official standard defined by a recognized standards body, or, in the case of interfaces specified for a particular programming language, one that is widely used among developers working in that language.</t>
  </si>
  <si>
    <t>The “System Libraries” of an executable work include anything, other than the work as a whole, that (a) is included in the normal form of packaging a Major Component, but which is not part of that Major Component, and (b) serves only to enable use of the work with that Major Component, or to implement a Standard Interface for which an implementation is available to the public in source code form. A “Major Component”, in this context, means a major essential component (kernel, window system, and so on) of the specific operating system (if any) on which the executable work runs, or a compiler used to produce the work, or an object code interpreter used to run it.</t>
  </si>
  <si>
    <t>The “Corresponding Source” for a work in object code form means all the source code needed to generate, install, and (for an executable work) run the object code and to modify the work, including scripts to control those activities. However, it does not include the work's System Libraries, or general-purpose tools or generally available free programs which are used unmodified in performing those activities but which are not part of the work. For example, Corresponding Source includes interface definition files associated with source files for the work, and the source code for shared libraries and dynamically linked subprograms that the work is specifically designed to require, such as by intimate data communication or control flow between those subprograms and other parts of the work.</t>
  </si>
  <si>
    <t>The Corresponding Source need not include anything that users can regenerate automatically from other parts of the Corresponding Source.</t>
  </si>
  <si>
    <t>The Corresponding Source for a work in source code form is that same work.</t>
  </si>
  <si>
    <t>2. Basic Permissions.</t>
  </si>
  <si>
    <t>All rights granted under this License are granted for the term of copyright on the Program, and are irrevocable provided the stated conditions are met. This License explicitly affirms your unlimited permission to run the unmodified Program. The output from running a covered work is covered by this License only if the output, given its content, constitutes a covered work. This License acknowledges your rights of fair use or other equivalent, as provided by copyright law.</t>
  </si>
  <si>
    <t>You may make, run and propagate covered works that you do not convey, without conditions so long as your license otherwise remains in force. You may convey covered works to others for the sole purpose of having them make modifications exclusively for you, or provide you with facilities for running those works, provided that you comply with the terms of this License in conveying all material for which you do not control copyright. Those thus making or running the covered works for you must do so exclusively on your behalf, under your direction and control, on terms that prohibit them from making any copies of your copyrighted material outside their relationship with you.</t>
  </si>
  <si>
    <t>Conveying under any other circumstances is permitted solely under the conditions stated below. Sublicensing is not allowed; section 10 makes it unnecessary.</t>
  </si>
  <si>
    <t>3. Protecting Users' Legal Rights From Anti-Circumvention Law.</t>
  </si>
  <si>
    <t>No covered work shall be deemed part of an effective technological measure under any applicable law fulfilling obligations under article 11 of the WIPO copyright treaty adopted on 20 December 1996, or similar laws prohibiting or restricting circumvention of such measures.</t>
  </si>
  <si>
    <t>When you convey a covered work, you waive any legal power to forbid circumvention of technological measures to the extent such circumvention is effected by exercising rights under this License with respect to the covered work, and you disclaim any intention to limit operation or modification of the work as a means of enforcing, against the work's users, your or third parties' legal rights to forbid circumvention of technological measures.</t>
  </si>
  <si>
    <t>4. Conveying Verbatim Copies.</t>
  </si>
  <si>
    <t>You may convey verbatim copies of the Program's source code as you receive it, in any medium, provided that you conspicuously and appropriately publish on each copy an appropriate copyright notice; keep intact all notices stating that this License and any non-permissive terms added in accord with section 7 apply to the code; keep intact all notices of the absence of any warranty; and give all recipients a copy of this License along with the Program.</t>
  </si>
  <si>
    <t>You may charge any price or no price for each copy that you convey, and you may offer support or warranty protection for a fee.</t>
  </si>
  <si>
    <t>5. Conveying Modified Source Versions.</t>
  </si>
  <si>
    <t>You may convey a work based on the Program, or the modifications to produce it from the Program, in the form of source code under the terms of section 4, provided that you also meet all of these conditions:</t>
  </si>
  <si>
    <t>a) The work must carry prominent notices stating that you modified it, and giving a relevant date.</t>
  </si>
  <si>
    <t>b) The work must carry prominent notices stating that it is released under this License and any conditions added under section 7. This requirement modifies the requirement in section 4 to “keep intact all notices”.</t>
  </si>
  <si>
    <t>c) You must license the entire work, as a whole, under this License to anyone who comes into possession of a copy. This License will therefore apply, along with any applicable section 7 additional terms, to the whole of the work, and all its parts, regardless of how they are packaged. This License gives no permission to license the work in any other way, but it does not invalidate such permission if you have separately received it.</t>
  </si>
  <si>
    <t>d) If the work has interactive user interfaces, each must display Appropriate Legal Notices; however, if the Program has interactive interfaces that do not display Appropriate Legal Notices, your work need not make them do so.</t>
  </si>
  <si>
    <t>A compilation of a covered work with other separate and independent works, which are not by their nature extensions of the covered work, and which are not combined with it such as to form a larger program, in or on a volume of a storage or distribution medium, is called an “aggregate” if the compilation and its resulting copyright are not used to limit the access or legal rights of the compilation's users beyond what the individual works permit. Inclusion of a covered work in an aggregate does not cause this License to apply to the other parts of the aggregate.</t>
  </si>
  <si>
    <t>6. Conveying Non-Source Forms.</t>
  </si>
  <si>
    <t>You may convey a covered work in object code form under the terms of sections 4 and 5, provided that you also convey the machine-readable Corresponding Source under the terms of this License, in one of these ways:</t>
  </si>
  <si>
    <t>a) Convey the object code in, or embodied in, a physical product (including a physical distribution medium), accompanied by the Corresponding Source fixed on a durable physical medium customarily used for software interchange.</t>
  </si>
  <si>
    <t>b) Convey the object code in, or embodied in, a physical product (including a physical distribution medium), accompanied by a written offer, valid for at least three years and valid for as long as you offer spare parts or customer support for that product model, to give anyone who possesses the object code either (1) a copy of the Corresponding Source for all the software in the product that is covered by this License, on a durable physical medium customarily used for software interchange, for a price no more than your reasonable cost of physically performing this conveying of source, or (2) access to copy the Corresponding Source from a network server at no charge.</t>
  </si>
  <si>
    <t>c) Convey individual copies of the object code with a copy of the written offer to provide the Corresponding Source. This alternative is allowed only occasionally and noncommercially, and only if you received the object code with such an offer, in accord with subsection 6b.</t>
  </si>
  <si>
    <t>d) Convey the object code by offering access from a designated place (gratis or for a charge), and offer equivalent access to the Corresponding Source in the same way through the same place at no further charge. You need not require recipients to copy the Corresponding Source along with the object code. If the place to copy the object code is a network server, the Corresponding Source may be on a different server (operated by you or a third party) that supports equivalent copying facilities, provided you maintain clear directions next to the object code saying where to find the Corresponding Source. Regardless of what server hosts the Corresponding Source, you remain obligated to ensure that it is available for as long as needed to satisfy these requirements.</t>
  </si>
  <si>
    <t>e) Convey the object code using peer-to-peer transmission, provided you inform other peers where the object code and Corresponding Source of the work are being offered to the general public at no charge under subsection 6d.</t>
  </si>
  <si>
    <t>A separable portion of the object code, whose source code is excluded from the Corresponding Source as a System Library, need not be included in conveying the object code work.</t>
  </si>
  <si>
    <t>A “User Product” is either (1) a “consumer product”, which means any tangible personal property which is normally used for personal, family, or household purposes, or (2) anything designed or sold for incorporation into a dwelling. In determining whether a product is a consumer product, doubtful cases shall be resolved in favor of coverage. For a particular product received by a particular user, “normally used” refers to a typical or common use of that class of product, regardless of the status of the particular user or of the way in which the particular user actually uses, or expects or is expected to use, the product. A product is a consumer product regardless of whether the product has substantial commercial, industrial or non-consumer uses, unless such uses represent the only significant mode of use of the product.</t>
  </si>
  <si>
    <t>“Installation Information” for a User Product means any methods, procedures, authorization keys, or other information required to install and execute modified versions of a covered work in that User Product from a modified version of its Corresponding Source. The information must suffice to ensure that the continued functioning of the modified object code is in no case prevented or interfered with solely because modification has been made.</t>
  </si>
  <si>
    <t>If you convey an object code work under this section in, or with, or specifically for use in, a User Product, and the conveying occurs as part of a transaction in which the right of possession and use of the User Product is transferred to the recipient in perpetuity or for a fixed term (regardless of how the transaction is characterized), the Corresponding Source conveyed under this section must be accompanied by the Installation Information. But this requirement does not apply if neither you nor any third party retains the ability to install modified object code on the User Product (for example, the work has been installed in ROM).</t>
  </si>
  <si>
    <t>The requirement to provide Installation Information does not include a requirement to continue to provide support service, warranty, or updates for a work that has been modified or installed by the recipient, or for the User Product in which it has been modified or installed. Access to a network may be denied when the modification itself materially and adversely affects the operation of the network or violates the rules and protocols for communication across the network.</t>
  </si>
  <si>
    <t>Corresponding Source conveyed, and Installation Information provided, in accord with this section must be in a format that is publicly documented (and with an implementation available to the public in source code form), and must require no special password or key for unpacking, reading or copying.</t>
  </si>
  <si>
    <t>7. Additional Terms.</t>
  </si>
  <si>
    <t>“Additional permissions” are terms that supplement the terms of this License by making exceptions from one or more of its conditions. Additional permissions that are applicable to the entire Program shall be treated as though they were included in this License, to the extent that they are valid under applicable law. If additional permissions apply only to part of the Program, that part may be used separately under those permissions, but the entire Program remains governed by this License without regard to the additional permissions.</t>
  </si>
  <si>
    <t>When you convey a copy of a covered work, you may at your option remove any additional permissions from that copy, or from any part of it. (Additional permissions may be written to require their own removal in certain cases when you modify the work.) You may place additional permissions on material, added by you to a covered work, for which you have or can give appropriate copyright permission.</t>
  </si>
  <si>
    <t>Notwithstanding any other provision of this License, for material you add to a covered work, you may (if authorized by the copyright holders of that material) supplement the terms of this License with terms:</t>
  </si>
  <si>
    <t>a) Disclaiming warranty or limiting liability differently from the terms of sections 15 and 16 of this License; or</t>
  </si>
  <si>
    <t>b) Requiring preservation of specified reasonable legal notices or author attributions in that material or in the Appropriate Legal Notices displayed by works containing it; or</t>
  </si>
  <si>
    <t>c) Prohibiting misrepresentation of the origin of that material, or requiring that modified versions of such material be marked in reasonable ways as different from the original version; or</t>
  </si>
  <si>
    <t>d) Limiting the use for publicity purposes of names of licensors or authors of the material; or</t>
  </si>
  <si>
    <t>e) Declining to grant rights under trademark law for use of some trade names, trademarks, or service marks; or</t>
  </si>
  <si>
    <t>f) Requiring indemnification of licensors and authors of that material by anyone who conveys the material (or modified versions of it) with contractual assumptions of liability to the recipient, for any liability that these contractual assumptions directly impose on those licensors and authors.</t>
  </si>
  <si>
    <t>All other non-permissive additional terms are considered “further restrictions” within the meaning of section 10. If the Program as you received it, or any part of it, contains a notice stating that it is governed by this License along with a term that is a further restriction, you may remove that term. If a license document contains a further restriction but permits relicensing or conveying under this License, you may add to a covered work material governed by the terms of that license document, provided that the further restriction does not survive such relicensing or conveying.</t>
  </si>
  <si>
    <t>If you add terms to a covered work in accord with this section, you must place, in the relevant source files, a statement of the additional terms that apply to those files, or a notice indicating where to find the applicable terms.</t>
  </si>
  <si>
    <t>Additional terms, permissive or non-permissive, may be stated in the form of a separately written license, or stated as exceptions; the above requirements apply either way.</t>
  </si>
  <si>
    <t>8. Termination.</t>
  </si>
  <si>
    <t>You may not propagate or modify a covered work except as expressly provided under this License. Any attempt otherwise to propagate or modify it is void, and will automatically terminate your rights under this License (including any patent licenses granted under the third paragraph of section 11).</t>
  </si>
  <si>
    <t>However, if you cease all violation of this License, then your license from a particular copyright holder is reinstated (a) provisionally, unless and until the copyright holder explicitly and finally terminates your license, and (b) permanently, if the copyright holder fails to notify you of the violation by some reasonable means prior to 60 days after the cessation.</t>
  </si>
  <si>
    <t>Moreover, your license from a particular copyright holder is reinstated permanently if the copyright holder notifies you of the violation by some reasonable means, this is the first time you have received notice of violation of this License (for any work) from that copyright holder, and you cure the violation prior to 30 days after your receipt of the notice.</t>
  </si>
  <si>
    <t>Termination of your rights under this section does not terminate the licenses of parties who have received copies or rights from you under this License. If your rights have been terminated and not permanently reinstated, you do not qualify to receive new licenses for the same material under section 10.</t>
  </si>
  <si>
    <t>9. Acceptance Not Required for Having Copies.</t>
  </si>
  <si>
    <t>You are not required to accept this License in order to receive or run a copy of the Program. Ancillary propagation of a covered work occurring solely as a consequence of using peer-to-peer transmission to receive a copy likewise does not require acceptance. However, nothing other than this License grants you permission to propagate or modify any covered work. These actions infringe copyright if you do not accept this License. Therefore, by modifying or propagating a covered work, you indicate your acceptance of this License to do so.</t>
  </si>
  <si>
    <t>10. Automatic Licensing of Downstream Recipients.</t>
  </si>
  <si>
    <t>Each time you convey a covered work, the recipient automatically receives a license from the original licensors, to run, modify and propagate that work, subject to this License. You are not responsible for enforcing compliance by third parties with this License.</t>
  </si>
  <si>
    <t>An “entity transaction” is a transaction transferring control of an organization, or substantially all assets of one, or subdividing an organization, or merging organizations. If propagation of a covered work results from an entity transaction, each party to that transaction who receives a copy of the work also receives whatever licenses to the work the party's predecessor in interest had or could give under the previous paragraph, plus a right to possession of the Corresponding Source of the work from the predecessor in interest, if the predecessor has it or can get it with reasonable efforts.</t>
  </si>
  <si>
    <t>You may not impose any further restrictions on the exercise of the rights granted or affirmed under this License. For example, you may not impose a license fee, royalty, or other charge for exercise of rights granted under this License, and you may not initiate litigation (including a cross-claim or counterclaim in a lawsuit) alleging that any patent claim is infringed by making, using, selling, offering for sale, or importing the Program or any portion of it.</t>
  </si>
  <si>
    <t>11. Patents.</t>
  </si>
  <si>
    <t>A “contributor” is a copyright holder who authorizes use under this License of the Program or a work on which the Program is based. The work thus licensed is called the contributor's “contributor version”.</t>
  </si>
  <si>
    <t>A contributor's “essential patent claims” are all patent claims owned or controlled by the contributor, whether already acquired or hereafter acquired, that would be infringed by some manner, permitted by this License, of making, using, or selling its contributor version, but do not include claims that would be infringed only as a consequence of further modification of the contributor version. For purposes of this definition, “control” includes the right to grant patent sublicenses in a manner consistent with the requirements of this License.</t>
  </si>
  <si>
    <t>Each contributor grants you a non-exclusive, worldwide, royalty-free patent license under the contributor's essential patent claims, to make, use, sell, offer for sale, import and otherwise run, modify and propagate the contents of its contributor version.</t>
  </si>
  <si>
    <t>In the following three paragraphs, a “patent license” is any express agreement or commitment, however denominated, not to enforce a patent (such as an express permission to practice a patent or covenant not to sue for patent infringement). To “grant” such a patent license to a party means to make such an agreement or commitment not to enforce a patent against the party.</t>
  </si>
  <si>
    <t>If you convey a covered work, knowingly relying on a patent license, and the Corresponding Source of the work is not available for anyone to copy, free of charge and under the terms of this License, through a publicly available network server or other readily accessible means, then you must either (1) cause the Corresponding Source to be so available, or (2) arrange to deprive yourself of the benefit of the patent license for this particular work, or (3) arrange, in a manner consistent with the requirements of this License, to extend the patent license to downstream recipients. “Knowingly relying” means you have actual knowledge that, but for the patent license, your conveying the covered work in a country, or your recipient's use of the covered work in a country, would infringe one or more identifiable patents in that country that you have reason to believe are valid.</t>
  </si>
  <si>
    <t>If, pursuant to or in connection with a single transaction or arrangement, you convey, or propagate by procuring conveyance of, a covered work, and grant a patent license to some of the parties receiving the covered work authorizing them to use, propagate, modify or convey a specific copy of the covered work, then the patent license you grant is automatically extended to all recipients of the covered work and works based on it.</t>
  </si>
  <si>
    <t>A patent license is “discriminatory” if it does not include within the scope of its coverage, prohibits the exercise of, or is conditioned on the non-exercise of one or more of the rights that are specifically granted under this License. You may not convey a covered work if you are a party to an arrangement with a third party that is in the business of distributing software, under which you make payment to the third party based on the extent of your activity of conveying the work, and under which the third party grants, to any of the parties who would receive the covered work from you, a discriminatory patent license (a) in connection with copies of the covered work conveyed by you (or copies made from those copies), or (b) primarily for and in connection with specific products or compilations that contain the covered work, unless you entered into that arrangement, or that patent license was granted, prior to 28 March 2007.</t>
  </si>
  <si>
    <t>Nothing in this License shall be construed as excluding or limiting any implied license or other defenses to infringement that may otherwise be available to you under applicable patent law.</t>
  </si>
  <si>
    <t>12. No Surrender of Others' Freedom.</t>
  </si>
  <si>
    <t>If conditions are imposed on you (whether by court order, agreement or otherwise) that contradict the conditions of this License, they do not excuse you from the conditions of this License. If you cannot convey a covered work so as to satisfy simultaneously your obligations under this License and any other pertinent obligations, then as a consequence you may not convey it at all. For example, if you agree to terms that obligate you to collect a royalty for further conveying from those to whom you convey the Program, the only way you could satisfy both those terms and this License would be to refrain entirely from conveying the Program.</t>
  </si>
  <si>
    <t>13. Use with the GNU Affero General Public License.</t>
  </si>
  <si>
    <t>Notwithstanding any other provision of this License, you have permission to link or combine any covered work with a work licensed under version 3 of the GNU Affero General Public License into a single combined work, and to convey the resulting work. The terms of this License will continue to apply to the part which is the covered work, but the special requirements of the GNU Affero General Public License, section 13, concerning interaction through a network will apply to the combination as such.</t>
  </si>
  <si>
    <t>14. Revised Versions of this License.</t>
  </si>
  <si>
    <t>The Free Software Foundation may publish revised and/or new versions of the GNU General Public License from time to time. Such new versions will be similar in spirit to the present version, but may differ in detail to address new problems or concerns.</t>
  </si>
  <si>
    <t>Each version is given a distinguishing version number. If the Program specifies that a certain numbered version of the GNU General Public License “or any later version” applies to it, you have the option of following the terms and conditions either of that numbered version or of any later version published by the Free Software Foundation. If the Program does not specify a version number of the GNU General Public License, you may choose any version ever published by the Free Software Foundation.</t>
  </si>
  <si>
    <t>If the Program specifies that a proxy can decide which future versions of the GNU General Public License can be used, that proxy's public statement of acceptance of a version permanently authorizes you to choose that version for the Program.</t>
  </si>
  <si>
    <t>Later license versions may give you additional or different permissions. However, no additional obligations are imposed on any author or copyright holder as a result of your choosing to follow a later version.</t>
  </si>
  <si>
    <t>15. Disclaimer of Warranty.</t>
  </si>
  <si>
    <t>THERE IS NO WARRANTY FOR THE PROGRAM, TO THE EXTENT PERMITTED BY APPLICABLE LAW. EXCEPT WHEN OTHERWISE STATED IN WRITING THE COPYRIGHT HOLDERS AND/OR OTHER PARTIES PROVIDE THE PROGRAM “AS IS” WITHOUT WARRANTY OF ANY KIND, EITHER EXPRESSED OR IMPLIED, INCLUDING, BUT NOT LIMITED TO, THE IMPLIED WARRANTIES OF MERCHANTABILITY AND FITNESS FOR A PARTICULAR PURPOSE. THE ENTIRE RISK AS TO THE QUALITY AND PERFORMANCE OF THE PROGRAM IS WITH YOU. SHOULD THE PROGRAM PROVE DEFECTIVE, YOU ASSUME THE COST OF ALL NECESSARY SERVICING, REPAIR OR CORRECTION.</t>
  </si>
  <si>
    <t>16. Limitation of Liability.</t>
  </si>
  <si>
    <t>IN NO EVENT UNLESS REQUIRED BY APPLICABLE LAW OR AGREED TO IN WRITING WILL ANY COPYRIGHT HOLDER, OR ANY OTHER PARTY WHO MODIFIES AND/OR CONVEYS THE PROGRAM AS PERMITTED ABOVE, BE LIABLE TO YOU FOR DAMAGES, INCLUDING ANY GENERAL, SPECIAL, INCIDENTAL OR CONSEQUENTIAL DAMAGES ARISING OUT OF THE USE OR INABILITY TO USE THE PROGRAM (INCLUDING BUT NOT LIMITED TO LOSS OF DATA OR DATA BEING RENDERED INACCURATE OR LOSSES SUSTAINED BY YOU OR THIRD PARTIES OR A FAILURE OF THE PROGRAM TO OPERATE WITH ANY OTHER PROGRAMS), EVEN IF SUCH HOLDER OR OTHER PARTY HAS BEEN ADVISED OF THE POSSIBILITY OF SUCH DAMAGES.</t>
  </si>
  <si>
    <t>17. Interpretation of Sections 15 and 16.</t>
  </si>
  <si>
    <t>If the disclaimer of warranty and limitation of liability provided above cannot be given local legal effect according to their terms, reviewing courts shall apply local law that most closely approximates an absolute waiver of all civil liability in connection with the Program, unless a warranty or assumption of liability accompanies a copy of the Program in return for a fee.</t>
  </si>
  <si>
    <t>END OF TERMS AND CONDITIONS</t>
  </si>
  <si>
    <t>Copyright © 2016 Karl Knapp, LLC</t>
  </si>
  <si>
    <t>Karl Knapp</t>
  </si>
  <si>
    <t>karlknapp@karlknapp.com</t>
  </si>
  <si>
    <t>Knapp Research Statistics</t>
  </si>
  <si>
    <t>Version History</t>
  </si>
  <si>
    <t>𝛼=</t>
  </si>
  <si>
    <t>β=</t>
  </si>
  <si>
    <t>Trend</t>
  </si>
  <si>
    <t>Adjusted Forecast</t>
  </si>
  <si>
    <t>Seasonalized Forecast</t>
  </si>
  <si>
    <t>Absolute Forecast Error</t>
  </si>
  <si>
    <t>Exponential Smooting with Trend</t>
  </si>
  <si>
    <t>Forecasting Methods</t>
  </si>
  <si>
    <t>Exponential Smoothing Unadjusted Forecast</t>
  </si>
  <si>
    <t>Squared Forecast Error</t>
  </si>
  <si>
    <t>Forecast Error</t>
  </si>
  <si>
    <t>Percent Forecast Error</t>
  </si>
  <si>
    <t>Lag</t>
  </si>
  <si>
    <t>L Crit Value</t>
  </si>
  <si>
    <t>U Crit Value</t>
  </si>
  <si>
    <t>Auto-Correl</t>
  </si>
  <si>
    <t>Test</t>
  </si>
  <si>
    <t>Seasonality?</t>
  </si>
  <si>
    <t>Retail Sales</t>
  </si>
  <si>
    <t>Trend Analysis</t>
  </si>
  <si>
    <t xml:space="preserve">   Slope</t>
  </si>
  <si>
    <t xml:space="preserve">   Intercept</t>
  </si>
  <si>
    <t xml:space="preserve">   R Squared</t>
  </si>
  <si>
    <t>Trend Confidence</t>
  </si>
  <si>
    <t xml:space="preserve">   Trend?</t>
  </si>
  <si>
    <t>Max Outside CI</t>
  </si>
  <si>
    <t>Seasonality Analysis</t>
  </si>
  <si>
    <t>Seasonality Confidence</t>
  </si>
  <si>
    <t>ID</t>
  </si>
  <si>
    <t>Season</t>
  </si>
  <si>
    <t># Seasons</t>
  </si>
  <si>
    <t>ABS AutoCor</t>
  </si>
  <si>
    <t>Seasonal Factor</t>
  </si>
  <si>
    <t>Motor Vehicle Retail Sales: Domestic Autos, Thousands of Units, Monthly, Not Seasonally Adjusted</t>
  </si>
  <si>
    <t>Linear Regression</t>
  </si>
  <si>
    <t>B=</t>
  </si>
  <si>
    <t>Linear Regression Unseasonalized Forecast</t>
  </si>
  <si>
    <t>AutoCorrelation</t>
  </si>
  <si>
    <t>Results of Various Forecasting Models</t>
  </si>
  <si>
    <t>Slope=</t>
  </si>
  <si>
    <t>w1=</t>
  </si>
  <si>
    <t>w2=</t>
  </si>
  <si>
    <t>w3=</t>
  </si>
  <si>
    <t>w4=</t>
  </si>
  <si>
    <t>w5=</t>
  </si>
  <si>
    <t>w6=</t>
  </si>
  <si>
    <t>Weighted Moving Average (n=6)</t>
  </si>
  <si>
    <t>6 Period Moving Average Forecast</t>
  </si>
  <si>
    <t>Tracking Signal</t>
  </si>
  <si>
    <t>Unemployment Rate (UNRATENSA)</t>
  </si>
  <si>
    <t>"ACR=SUMPRODUCT(OFFSET(R1,0,0,COUNT(R1)-k)-AVERAGE(R1),OFFSET(R1,k,0,COUNT(R1)-k)-AVERAGE(R1))/DEVSQ(R1)"</t>
  </si>
  <si>
    <t>Std Dev Test</t>
  </si>
  <si>
    <t>Desired number of periods to forecast is:</t>
  </si>
  <si>
    <t>Data Type</t>
  </si>
  <si>
    <t>Period</t>
  </si>
  <si>
    <t>Forec</t>
  </si>
  <si>
    <t>Value</t>
  </si>
  <si>
    <t>Forecasted Values (with +/- 95% confidence interval)</t>
  </si>
  <si>
    <t>Yes</t>
  </si>
  <si>
    <t>Automatic seasonality detection:</t>
  </si>
  <si>
    <t>Automatic seasonality</t>
  </si>
  <si>
    <t>Paste or enter your data on the sheet labeled 'Data Goes Here' in column B. Place the label for your data at the top of the column.
A historgram for the data and visualization of the data series is given below. Tests for the presence of a trend and seasonal variation are conducted, unless you set the option for automatic seasonality detection to 'No'. Various forecasting methods are attempted for the data series. If you open Solver and press the Solve button, optimal values of the forecasting methods parameters will be calculated and the optimal forecasting method will be indicated. Forecasted values will be given at the bottom of the sheet using the optimal forecasting method.</t>
  </si>
  <si>
    <t>Data Labels</t>
  </si>
  <si>
    <t>3rd Data Label</t>
  </si>
  <si>
    <t>4th Data Label</t>
  </si>
  <si>
    <t>5th Data Label</t>
  </si>
  <si>
    <t>6th Data Label</t>
  </si>
  <si>
    <t>Future enhancement: weighted moving average method is limited to a forecast of only the next period. Need to add ability to forecast further.</t>
  </si>
  <si>
    <r>
      <t>Knapp Forecasting System</t>
    </r>
    <r>
      <rPr>
        <b/>
        <sz val="16"/>
        <color theme="1" tint="0.249977111117893"/>
        <rFont val="Times New Roman"/>
      </rPr>
      <t>, va.07</t>
    </r>
  </si>
  <si>
    <t>alpha v01 - initial release</t>
  </si>
  <si>
    <t>alpha v02 - modified to include logo, and version history</t>
  </si>
  <si>
    <t>alpha v06 - modified to make seasonality detection optional with dynamic chart resizing</t>
  </si>
  <si>
    <t>alpha v07 - first public alpha test version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</si>
</sst>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0.0_);\(#,##0.0\)"/>
    <numFmt numFmtId="165" formatCode="0.000"/>
    <numFmt numFmtId="166" formatCode="_(* #,##0.000_);_(* \(#,##0.000\);_(* &quot;-&quot;??_);_(@_)"/>
    <numFmt numFmtId="167" formatCode="0.0000"/>
    <numFmt numFmtId="168" formatCode="0.0"/>
    <numFmt numFmtId="169" formatCode="_(* #,##0.0000_);_(* \(#,##0.0000\);_(* &quot;-&quot;??_);_(@_)"/>
    <numFmt numFmtId="170" formatCode="_(* #,##0.0_);_(* \(#,##0.0\);_(* &quot;-&quot;??_);_(@_)"/>
    <numFmt numFmtId="171" formatCode="0.000%"/>
    <numFmt numFmtId="172" formatCode="0.0%"/>
    <numFmt numFmtId="173" formatCode="_(* #,##0.00000_);_(* \(#,##0.00000\);_(* &quot;-&quot;??_);_(@_)"/>
    <numFmt numFmtId="174" formatCode="0.00000"/>
    <numFmt numFmtId="175" formatCode="_(* #,##0_);_(* \(#,##0\);_(* &quot;-&quot;??_);_(@_)"/>
  </numFmts>
  <fonts count="59"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Times New Roman"/>
    </font>
    <font>
      <b/>
      <sz val="12"/>
      <color theme="1"/>
      <name val="Times New Roman"/>
    </font>
    <font>
      <b/>
      <sz val="10"/>
      <color theme="1"/>
      <name val="Times New Roman"/>
    </font>
    <font>
      <sz val="10"/>
      <name val="Symbol"/>
      <family val="1"/>
    </font>
    <font>
      <b/>
      <sz val="14"/>
      <color theme="1"/>
      <name val="Times New Roman"/>
    </font>
    <font>
      <sz val="10"/>
      <name val="Times New Roman"/>
    </font>
    <font>
      <sz val="8"/>
      <name val="Calibri"/>
      <family val="2"/>
      <scheme val="minor"/>
    </font>
    <font>
      <vertAlign val="superscript"/>
      <sz val="12"/>
      <color theme="1"/>
      <name val="Times New Roman"/>
    </font>
    <font>
      <b/>
      <sz val="10"/>
      <color indexed="81"/>
      <name val="Calibri"/>
    </font>
    <font>
      <sz val="12"/>
      <name val="Times New Roman"/>
      <family val="1"/>
    </font>
    <font>
      <sz val="12"/>
      <name val="MS Reference 1"/>
    </font>
    <font>
      <vertAlign val="subscript"/>
      <sz val="12"/>
      <name val="Times New Roman"/>
      <family val="1"/>
    </font>
    <font>
      <sz val="12"/>
      <name val="Symbol"/>
      <family val="1"/>
    </font>
    <font>
      <vertAlign val="superscript"/>
      <sz val="12"/>
      <name val="Times New Roman"/>
      <family val="1"/>
    </font>
    <font>
      <vertAlign val="superscript"/>
      <sz val="12"/>
      <name val="Symbol"/>
      <family val="1"/>
    </font>
    <font>
      <sz val="10"/>
      <name val="MS Reference 1"/>
    </font>
    <font>
      <vertAlign val="subscript"/>
      <sz val="10"/>
      <name val="MS Reference 1"/>
    </font>
    <font>
      <vertAlign val="subscript"/>
      <sz val="12"/>
      <name val="MS Reference 1"/>
    </font>
    <font>
      <vertAlign val="subscript"/>
      <sz val="10"/>
      <name val="Arial"/>
      <family val="2"/>
    </font>
    <font>
      <sz val="9"/>
      <name val="Symbol"/>
      <family val="1"/>
    </font>
    <font>
      <sz val="9"/>
      <name val="Arial"/>
    </font>
    <font>
      <vertAlign val="subscript"/>
      <sz val="12"/>
      <color theme="1"/>
      <name val="Times New Roman"/>
    </font>
    <font>
      <b/>
      <u/>
      <sz val="12"/>
      <color theme="1"/>
      <name val="Calibri"/>
      <family val="2"/>
      <scheme val="minor"/>
    </font>
    <font>
      <vertAlign val="superscript"/>
      <sz val="10"/>
      <name val="Symbol"/>
      <charset val="2"/>
    </font>
    <font>
      <sz val="12"/>
      <color theme="0" tint="-0.249977111117893"/>
      <name val="Times New Roman"/>
    </font>
    <font>
      <b/>
      <sz val="12"/>
      <color theme="0" tint="-0.249977111117893"/>
      <name val="Times New Roman"/>
    </font>
    <font>
      <u/>
      <sz val="12"/>
      <color theme="10"/>
      <name val="Calibri"/>
      <family val="2"/>
      <scheme val="minor"/>
    </font>
    <font>
      <u/>
      <sz val="12"/>
      <color theme="11"/>
      <name val="Calibri"/>
      <family val="2"/>
      <scheme val="minor"/>
    </font>
    <font>
      <b/>
      <sz val="12"/>
      <color rgb="FFFF0000"/>
      <name val="Times New Roman"/>
    </font>
    <font>
      <sz val="12"/>
      <color rgb="FFFF0000"/>
      <name val="Times New Roman"/>
    </font>
    <font>
      <sz val="12"/>
      <color theme="0" tint="-0.34998626667073579"/>
      <name val="Times New Roman"/>
    </font>
    <font>
      <b/>
      <sz val="12"/>
      <color theme="0" tint="-0.34998626667073579"/>
      <name val="Times New Roman"/>
    </font>
    <font>
      <b/>
      <sz val="12"/>
      <color theme="0" tint="-0.34998626667073579"/>
      <name val="Calibri"/>
      <family val="2"/>
      <scheme val="minor"/>
    </font>
    <font>
      <sz val="12"/>
      <color theme="0" tint="-0.34998626667073579"/>
      <name val="Calibri"/>
      <family val="2"/>
      <scheme val="minor"/>
    </font>
    <font>
      <b/>
      <sz val="24"/>
      <color theme="0"/>
      <name val="Times New Roman"/>
    </font>
    <font>
      <b/>
      <sz val="24"/>
      <color theme="1"/>
      <name val="Times New Roman"/>
    </font>
    <font>
      <sz val="12"/>
      <color theme="0"/>
      <name val="Times New Roman"/>
    </font>
    <font>
      <sz val="2"/>
      <color theme="0"/>
      <name val="Times New Roman"/>
    </font>
    <font>
      <b/>
      <sz val="14"/>
      <color theme="0"/>
      <name val="Times New Roman"/>
    </font>
    <font>
      <b/>
      <sz val="12"/>
      <color theme="0"/>
      <name val="Times New Roman"/>
    </font>
    <font>
      <b/>
      <sz val="12"/>
      <color theme="1"/>
      <name val="Calibri"/>
      <family val="2"/>
      <scheme val="minor"/>
    </font>
    <font>
      <b/>
      <sz val="16"/>
      <color theme="1"/>
      <name val="Calibri"/>
      <family val="2"/>
      <scheme val="minor"/>
    </font>
    <font>
      <sz val="10"/>
      <color theme="1"/>
      <name val="Arial"/>
    </font>
    <font>
      <sz val="8"/>
      <color theme="1"/>
      <name val="Arial"/>
    </font>
    <font>
      <b/>
      <sz val="16"/>
      <color theme="1" tint="0.249977111117893"/>
      <name val="Times New Roman"/>
    </font>
    <font>
      <sz val="24"/>
      <color theme="1"/>
      <name val="Times New Roman"/>
    </font>
    <font>
      <b/>
      <sz val="24"/>
      <color theme="1" tint="0.249977111117893"/>
      <name val="Times New Roman"/>
    </font>
    <font>
      <sz val="24"/>
      <color theme="1" tint="0.249977111117893"/>
      <name val="Times New Roman"/>
    </font>
    <font>
      <sz val="10"/>
      <color theme="1"/>
      <name val="Times New Roman"/>
    </font>
    <font>
      <sz val="6"/>
      <color theme="1"/>
      <name val="Calibri"/>
      <family val="2"/>
      <scheme val="minor"/>
    </font>
    <font>
      <sz val="9"/>
      <color theme="1"/>
      <name val="Times New Roman"/>
    </font>
    <font>
      <sz val="6"/>
      <color theme="0" tint="-0.34998626667073579"/>
      <name val="Times New Roman"/>
    </font>
    <font>
      <sz val="10"/>
      <color theme="0" tint="-0.34998626667073579"/>
      <name val="Times New Roman"/>
    </font>
    <font>
      <sz val="8"/>
      <color theme="0" tint="-0.34998626667073579"/>
      <name val="Times New Roman"/>
    </font>
    <font>
      <sz val="6"/>
      <color theme="0" tint="-0.249977111117893"/>
      <name val="Times New Roman"/>
    </font>
    <font>
      <sz val="8"/>
      <color theme="1"/>
      <name val="Times New Roman"/>
    </font>
  </fonts>
  <fills count="10">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383838"/>
        <bgColor indexed="64"/>
      </patternFill>
    </fill>
    <fill>
      <patternFill patternType="solid">
        <fgColor theme="1" tint="0.34998626667073579"/>
        <bgColor indexed="64"/>
      </patternFill>
    </fill>
    <fill>
      <patternFill patternType="solid">
        <fgColor theme="0"/>
        <bgColor indexed="64"/>
      </patternFill>
    </fill>
    <fill>
      <patternFill patternType="solid">
        <fgColor theme="4" tint="0.39997558519241921"/>
        <bgColor indexed="64"/>
      </patternFill>
    </fill>
  </fills>
  <borders count="14">
    <border>
      <left/>
      <right/>
      <top/>
      <bottom/>
      <diagonal/>
    </border>
    <border>
      <left/>
      <right/>
      <top/>
      <bottom style="thin">
        <color auto="1"/>
      </bottom>
      <diagonal/>
    </border>
    <border>
      <left/>
      <right/>
      <top style="medium">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s>
  <cellStyleXfs count="58">
    <xf numFmtId="0" fontId="0" fillId="0" borderId="0"/>
    <xf numFmtId="9" fontId="2" fillId="0" borderId="0" applyFont="0" applyFill="0" applyBorder="0" applyAlignment="0" applyProtection="0"/>
    <xf numFmtId="43" fontId="1"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cellStyleXfs>
  <cellXfs count="318">
    <xf numFmtId="0" fontId="0" fillId="0" borderId="0" xfId="0"/>
    <xf numFmtId="0" fontId="3" fillId="0" borderId="0" xfId="0" applyFont="1"/>
    <xf numFmtId="0" fontId="3" fillId="0" borderId="0" xfId="0" applyFont="1" applyAlignment="1">
      <alignment wrapText="1"/>
    </xf>
    <xf numFmtId="0" fontId="4" fillId="0" borderId="0" xfId="0" applyFont="1" applyAlignment="1">
      <alignment wrapText="1"/>
    </xf>
    <xf numFmtId="0" fontId="7" fillId="0" borderId="0" xfId="0" applyFont="1"/>
    <xf numFmtId="0" fontId="7" fillId="0" borderId="0" xfId="0" applyFont="1" applyAlignment="1">
      <alignment horizontal="right"/>
    </xf>
    <xf numFmtId="0" fontId="3" fillId="0" borderId="0" xfId="0" applyFont="1" applyAlignment="1">
      <alignment horizontal="right"/>
    </xf>
    <xf numFmtId="0" fontId="4" fillId="0" borderId="1" xfId="0" applyFont="1" applyBorder="1"/>
    <xf numFmtId="0" fontId="4" fillId="0" borderId="1" xfId="0" applyFont="1" applyBorder="1" applyAlignment="1">
      <alignment horizontal="right"/>
    </xf>
    <xf numFmtId="164" fontId="3" fillId="0" borderId="0" xfId="0" applyNumberFormat="1" applyFont="1" applyAlignment="1">
      <alignment horizontal="right"/>
    </xf>
    <xf numFmtId="37" fontId="3" fillId="0" borderId="0" xfId="0" applyNumberFormat="1" applyFont="1" applyAlignment="1">
      <alignment horizontal="right"/>
    </xf>
    <xf numFmtId="0" fontId="3" fillId="0" borderId="1" xfId="0" applyFont="1" applyBorder="1" applyAlignment="1">
      <alignment wrapText="1"/>
    </xf>
    <xf numFmtId="37" fontId="3" fillId="0" borderId="1" xfId="0" applyNumberFormat="1" applyFont="1" applyBorder="1" applyAlignment="1">
      <alignment horizontal="right"/>
    </xf>
    <xf numFmtId="164" fontId="3" fillId="0" borderId="1" xfId="0" applyNumberFormat="1" applyFont="1" applyBorder="1" applyAlignment="1">
      <alignment horizontal="right"/>
    </xf>
    <xf numFmtId="0" fontId="6" fillId="0" borderId="0" xfId="0" applyFont="1" applyFill="1" applyAlignment="1">
      <alignment horizontal="right"/>
    </xf>
    <xf numFmtId="0" fontId="3" fillId="2" borderId="0" xfId="0" applyFont="1" applyFill="1" applyAlignment="1">
      <alignment horizontal="right"/>
    </xf>
    <xf numFmtId="0" fontId="4" fillId="0" borderId="1" xfId="0" applyFont="1" applyBorder="1" applyAlignment="1">
      <alignment wrapText="1"/>
    </xf>
    <xf numFmtId="0" fontId="3" fillId="0" borderId="0" xfId="0" applyFont="1" applyFill="1"/>
    <xf numFmtId="0" fontId="0" fillId="0" borderId="1" xfId="0" applyBorder="1"/>
    <xf numFmtId="0" fontId="0" fillId="4" borderId="0" xfId="0" applyFill="1"/>
    <xf numFmtId="14" fontId="4" fillId="4" borderId="1" xfId="0" applyNumberFormat="1" applyFont="1" applyFill="1" applyBorder="1" applyAlignment="1">
      <alignment wrapText="1"/>
    </xf>
    <xf numFmtId="0" fontId="4" fillId="4" borderId="1" xfId="0" applyFont="1" applyFill="1" applyBorder="1" applyAlignment="1">
      <alignment wrapText="1"/>
    </xf>
    <xf numFmtId="0" fontId="3" fillId="0" borderId="0" xfId="0" applyNumberFormat="1" applyFont="1" applyFill="1"/>
    <xf numFmtId="0" fontId="3" fillId="0" borderId="0" xfId="0" applyFont="1" applyFill="1" applyAlignment="1">
      <alignment horizontal="right"/>
    </xf>
    <xf numFmtId="167" fontId="12" fillId="0" borderId="2" xfId="0" applyNumberFormat="1" applyFont="1" applyFill="1" applyBorder="1" applyAlignment="1">
      <alignment horizontal="center"/>
    </xf>
    <xf numFmtId="0" fontId="12" fillId="0" borderId="0" xfId="0" applyFont="1" applyFill="1" applyAlignment="1">
      <alignment horizontal="center"/>
    </xf>
    <xf numFmtId="0" fontId="12" fillId="0" borderId="0" xfId="0" applyFont="1" applyFill="1"/>
    <xf numFmtId="167" fontId="12" fillId="0" borderId="0" xfId="0" applyNumberFormat="1" applyFont="1" applyFill="1" applyBorder="1" applyAlignment="1">
      <alignment horizontal="center"/>
    </xf>
    <xf numFmtId="167" fontId="12" fillId="0" borderId="0" xfId="0" applyNumberFormat="1" applyFont="1" applyFill="1" applyBorder="1"/>
    <xf numFmtId="0" fontId="13" fillId="0" borderId="0" xfId="0" applyFont="1" applyFill="1" applyBorder="1" applyAlignment="1">
      <alignment horizontal="right"/>
    </xf>
    <xf numFmtId="0" fontId="13" fillId="0" borderId="0" xfId="0" applyFont="1" applyFill="1" applyBorder="1" applyAlignment="1">
      <alignment horizontal="center"/>
    </xf>
    <xf numFmtId="2" fontId="12" fillId="0" borderId="3" xfId="0" applyNumberFormat="1" applyFont="1" applyFill="1" applyBorder="1"/>
    <xf numFmtId="2" fontId="12" fillId="0" borderId="3" xfId="0" quotePrefix="1" applyNumberFormat="1" applyFont="1" applyFill="1" applyBorder="1" applyAlignment="1">
      <alignment horizontal="center"/>
    </xf>
    <xf numFmtId="2" fontId="12" fillId="0" borderId="0" xfId="0" applyNumberFormat="1" applyFont="1" applyFill="1" applyBorder="1"/>
    <xf numFmtId="0" fontId="15" fillId="0" borderId="0" xfId="0" applyFont="1" applyFill="1" applyBorder="1" applyAlignment="1">
      <alignment horizontal="right"/>
    </xf>
    <xf numFmtId="0" fontId="15" fillId="0" borderId="0" xfId="0" applyFont="1" applyFill="1" applyBorder="1" applyAlignment="1">
      <alignment horizontal="center"/>
    </xf>
    <xf numFmtId="0" fontId="12" fillId="0" borderId="0" xfId="0" applyFont="1" applyFill="1" applyBorder="1" applyAlignment="1">
      <alignment horizontal="right"/>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167" fontId="12" fillId="0" borderId="0" xfId="0" applyNumberFormat="1" applyFont="1" applyFill="1" applyBorder="1" applyAlignment="1">
      <alignment horizontal="right"/>
    </xf>
    <xf numFmtId="168" fontId="12" fillId="0" borderId="0" xfId="0" applyNumberFormat="1" applyFont="1" applyFill="1" applyBorder="1"/>
    <xf numFmtId="168" fontId="12" fillId="0" borderId="0" xfId="0" applyNumberFormat="1" applyFont="1" applyFill="1" applyBorder="1" applyAlignment="1">
      <alignment horizontal="center"/>
    </xf>
    <xf numFmtId="1" fontId="12" fillId="0" borderId="0" xfId="0" applyNumberFormat="1" applyFont="1" applyFill="1" applyBorder="1"/>
    <xf numFmtId="1" fontId="12" fillId="0" borderId="0" xfId="0" quotePrefix="1" applyNumberFormat="1" applyFont="1" applyFill="1" applyBorder="1" applyAlignment="1">
      <alignment horizontal="center"/>
    </xf>
    <xf numFmtId="1" fontId="12" fillId="0" borderId="0" xfId="0" applyNumberFormat="1" applyFont="1" applyFill="1" applyBorder="1" applyAlignment="1">
      <alignment horizontal="center"/>
    </xf>
    <xf numFmtId="0" fontId="12" fillId="0" borderId="4" xfId="0" applyFont="1" applyFill="1" applyBorder="1" applyAlignment="1">
      <alignment horizontal="right"/>
    </xf>
    <xf numFmtId="0" fontId="12" fillId="0" borderId="4" xfId="0" applyFont="1" applyFill="1" applyBorder="1" applyAlignment="1">
      <alignment horizontal="center"/>
    </xf>
    <xf numFmtId="165" fontId="12" fillId="0" borderId="4" xfId="0" applyNumberFormat="1" applyFont="1" applyFill="1" applyBorder="1"/>
    <xf numFmtId="1" fontId="12" fillId="0" borderId="4" xfId="0" applyNumberFormat="1" applyFont="1" applyFill="1" applyBorder="1" applyAlignment="1">
      <alignment horizontal="center"/>
    </xf>
    <xf numFmtId="1" fontId="12" fillId="0" borderId="4" xfId="0" quotePrefix="1" applyNumberFormat="1" applyFont="1" applyFill="1" applyBorder="1" applyAlignment="1">
      <alignment horizontal="center"/>
    </xf>
    <xf numFmtId="0" fontId="12" fillId="0" borderId="5" xfId="0" applyFont="1" applyFill="1" applyBorder="1"/>
    <xf numFmtId="0" fontId="12" fillId="0" borderId="6" xfId="0" applyFont="1" applyFill="1" applyBorder="1"/>
    <xf numFmtId="0" fontId="12" fillId="0" borderId="1" xfId="0" applyFont="1" applyFill="1" applyBorder="1" applyAlignment="1">
      <alignment horizontal="right"/>
    </xf>
    <xf numFmtId="0" fontId="15" fillId="0" borderId="1" xfId="0" applyFont="1" applyFill="1" applyBorder="1" applyAlignment="1">
      <alignment horizontal="center"/>
    </xf>
    <xf numFmtId="1" fontId="12" fillId="0" borderId="1" xfId="0" applyNumberFormat="1" applyFont="1" applyFill="1" applyBorder="1"/>
    <xf numFmtId="1" fontId="12" fillId="0" borderId="1" xfId="0" applyNumberFormat="1" applyFont="1" applyFill="1" applyBorder="1" applyAlignment="1">
      <alignment horizontal="center"/>
    </xf>
    <xf numFmtId="2" fontId="12" fillId="0" borderId="1" xfId="0" applyNumberFormat="1" applyFont="1" applyFill="1" applyBorder="1"/>
    <xf numFmtId="0" fontId="12" fillId="0" borderId="7" xfId="0" applyFont="1" applyFill="1" applyBorder="1"/>
    <xf numFmtId="0" fontId="12" fillId="0" borderId="0" xfId="0" applyFont="1" applyFill="1" applyAlignment="1">
      <alignment horizontal="right"/>
    </xf>
    <xf numFmtId="0" fontId="12" fillId="0" borderId="0" xfId="0" applyFont="1" applyFill="1" applyBorder="1" applyAlignment="1">
      <alignment horizontal="left"/>
    </xf>
    <xf numFmtId="167" fontId="15" fillId="0" borderId="0" xfId="0" applyNumberFormat="1" applyFont="1" applyFill="1" applyBorder="1" applyAlignment="1">
      <alignment horizontal="center"/>
    </xf>
    <xf numFmtId="0" fontId="12" fillId="0" borderId="0" xfId="0" quotePrefix="1" applyFont="1" applyFill="1" applyBorder="1" applyAlignment="1">
      <alignment horizontal="right"/>
    </xf>
    <xf numFmtId="0" fontId="12" fillId="0" borderId="0" xfId="0" quotePrefix="1" applyFont="1" applyFill="1" applyBorder="1" applyAlignment="1">
      <alignment horizontal="center"/>
    </xf>
    <xf numFmtId="0" fontId="12" fillId="0" borderId="0" xfId="0" applyFont="1" applyFill="1" applyBorder="1"/>
    <xf numFmtId="165" fontId="12" fillId="0" borderId="0" xfId="0" applyNumberFormat="1" applyFont="1" applyFill="1" applyBorder="1" applyAlignment="1">
      <alignment horizontal="center"/>
    </xf>
    <xf numFmtId="169" fontId="12" fillId="0" borderId="0" xfId="2" applyNumberFormat="1" applyFont="1" applyFill="1" applyBorder="1"/>
    <xf numFmtId="169" fontId="12" fillId="0" borderId="0" xfId="2" applyNumberFormat="1" applyFont="1" applyFill="1" applyBorder="1" applyAlignment="1">
      <alignment horizontal="center"/>
    </xf>
    <xf numFmtId="2" fontId="12" fillId="4" borderId="3" xfId="0" applyNumberFormat="1" applyFont="1" applyFill="1" applyBorder="1"/>
    <xf numFmtId="2" fontId="12" fillId="4" borderId="0" xfId="0" applyNumberFormat="1" applyFont="1" applyFill="1" applyBorder="1"/>
    <xf numFmtId="1" fontId="12" fillId="4" borderId="0" xfId="0" applyNumberFormat="1" applyFont="1" applyFill="1" applyBorder="1"/>
    <xf numFmtId="1" fontId="3" fillId="0" borderId="0" xfId="0" applyNumberFormat="1" applyFont="1" applyAlignment="1">
      <alignment horizontal="right"/>
    </xf>
    <xf numFmtId="0" fontId="0" fillId="0" borderId="0" xfId="0" applyFill="1" applyBorder="1" applyAlignment="1">
      <alignment horizontal="center"/>
    </xf>
    <xf numFmtId="0" fontId="0" fillId="0" borderId="0" xfId="0" applyFill="1" applyAlignment="1">
      <alignment horizontal="center"/>
    </xf>
    <xf numFmtId="0" fontId="0" fillId="0" borderId="0" xfId="0" applyFill="1" applyBorder="1"/>
    <xf numFmtId="0" fontId="0" fillId="0" borderId="0" xfId="0" applyFill="1" applyAlignment="1">
      <alignment horizontal="left"/>
    </xf>
    <xf numFmtId="0" fontId="0" fillId="0" borderId="0" xfId="0" applyFill="1" applyBorder="1" applyAlignment="1">
      <alignment horizontal="right"/>
    </xf>
    <xf numFmtId="0" fontId="18" fillId="0" borderId="0" xfId="0" applyFont="1" applyFill="1" applyBorder="1" applyAlignment="1">
      <alignment horizontal="center"/>
    </xf>
    <xf numFmtId="0" fontId="0" fillId="0" borderId="0" xfId="0" applyFill="1"/>
    <xf numFmtId="2" fontId="0" fillId="0" borderId="0" xfId="0" applyNumberFormat="1" applyFill="1" applyBorder="1"/>
    <xf numFmtId="0" fontId="0" fillId="0" borderId="0" xfId="0" applyFill="1" applyAlignment="1">
      <alignment horizontal="right"/>
    </xf>
    <xf numFmtId="0" fontId="6" fillId="0" borderId="0" xfId="0" applyFont="1" applyFill="1" applyBorder="1" applyAlignment="1">
      <alignment horizontal="center"/>
    </xf>
    <xf numFmtId="167" fontId="0" fillId="0" borderId="0" xfId="0" applyNumberFormat="1" applyFill="1" applyBorder="1"/>
    <xf numFmtId="0" fontId="22" fillId="0" borderId="0" xfId="0" applyFont="1" applyFill="1" applyAlignment="1">
      <alignment horizontal="right"/>
    </xf>
    <xf numFmtId="0" fontId="23" fillId="0" borderId="0" xfId="0" applyFont="1" applyFill="1" applyAlignment="1">
      <alignment horizontal="center"/>
    </xf>
    <xf numFmtId="0" fontId="23" fillId="0" borderId="0" xfId="0" applyFont="1" applyFill="1"/>
    <xf numFmtId="2" fontId="0" fillId="4" borderId="0" xfId="0" applyNumberFormat="1" applyFill="1" applyBorder="1"/>
    <xf numFmtId="0" fontId="0" fillId="4" borderId="0" xfId="0" applyFill="1" applyBorder="1"/>
    <xf numFmtId="0" fontId="4" fillId="0" borderId="1" xfId="0" applyFont="1" applyBorder="1" applyAlignment="1">
      <alignment horizontal="right" wrapText="1"/>
    </xf>
    <xf numFmtId="0" fontId="3" fillId="0" borderId="0" xfId="0" applyFont="1" applyAlignment="1">
      <alignment horizontal="left"/>
    </xf>
    <xf numFmtId="9" fontId="4" fillId="0" borderId="1" xfId="0" applyNumberFormat="1" applyFont="1" applyBorder="1" applyAlignment="1">
      <alignment horizontal="right" wrapText="1"/>
    </xf>
    <xf numFmtId="0" fontId="3" fillId="0" borderId="1" xfId="0" applyFont="1" applyBorder="1" applyAlignment="1">
      <alignment horizontal="right"/>
    </xf>
    <xf numFmtId="0" fontId="3" fillId="0" borderId="1" xfId="0" applyFont="1" applyBorder="1" applyAlignment="1">
      <alignment horizontal="left"/>
    </xf>
    <xf numFmtId="0" fontId="4" fillId="0" borderId="1" xfId="0" applyFont="1" applyBorder="1" applyAlignment="1">
      <alignment horizontal="left" wrapText="1"/>
    </xf>
    <xf numFmtId="0" fontId="4" fillId="0" borderId="1" xfId="0" applyNumberFormat="1" applyFont="1" applyFill="1" applyBorder="1" applyAlignment="1">
      <alignment wrapText="1"/>
    </xf>
    <xf numFmtId="0" fontId="3" fillId="0" borderId="1" xfId="0" applyNumberFormat="1" applyFont="1" applyFill="1" applyBorder="1"/>
    <xf numFmtId="43" fontId="3" fillId="0" borderId="0" xfId="2" applyNumberFormat="1" applyFont="1"/>
    <xf numFmtId="43" fontId="3" fillId="0" borderId="1" xfId="2" applyNumberFormat="1" applyFont="1" applyBorder="1"/>
    <xf numFmtId="0" fontId="4" fillId="4" borderId="0" xfId="0" applyFont="1" applyFill="1" applyAlignment="1">
      <alignment wrapText="1"/>
    </xf>
    <xf numFmtId="0" fontId="8" fillId="0" borderId="0" xfId="0" applyFont="1" applyFill="1" applyAlignment="1">
      <alignment horizontal="right"/>
    </xf>
    <xf numFmtId="43" fontId="3" fillId="0" borderId="0" xfId="2" applyFont="1" applyAlignment="1">
      <alignment horizontal="right"/>
    </xf>
    <xf numFmtId="0" fontId="27" fillId="0" borderId="0" xfId="0" applyFont="1" applyAlignment="1">
      <alignment horizontal="right"/>
    </xf>
    <xf numFmtId="0" fontId="28" fillId="0" borderId="0" xfId="0" applyFont="1"/>
    <xf numFmtId="0" fontId="27" fillId="0" borderId="0" xfId="0" applyFont="1"/>
    <xf numFmtId="0" fontId="28" fillId="0" borderId="1" xfId="0" applyFont="1" applyBorder="1" applyAlignment="1">
      <alignment wrapText="1"/>
    </xf>
    <xf numFmtId="0" fontId="28" fillId="0" borderId="1" xfId="0" applyFont="1" applyBorder="1" applyAlignment="1">
      <alignment horizontal="right" wrapText="1"/>
    </xf>
    <xf numFmtId="0" fontId="27" fillId="0" borderId="0" xfId="0" applyFont="1" applyAlignment="1">
      <alignment wrapText="1"/>
    </xf>
    <xf numFmtId="37" fontId="27" fillId="0" borderId="0" xfId="0" applyNumberFormat="1" applyFont="1" applyAlignment="1">
      <alignment horizontal="right"/>
    </xf>
    <xf numFmtId="43" fontId="27" fillId="0" borderId="0" xfId="2" applyFont="1" applyAlignment="1">
      <alignment horizontal="right"/>
    </xf>
    <xf numFmtId="164" fontId="27" fillId="0" borderId="0" xfId="0" applyNumberFormat="1" applyFont="1" applyAlignment="1">
      <alignment horizontal="right"/>
    </xf>
    <xf numFmtId="43" fontId="27" fillId="0" borderId="0" xfId="2" applyNumberFormat="1" applyFont="1"/>
    <xf numFmtId="0" fontId="27" fillId="0" borderId="0" xfId="0" applyFont="1" applyAlignment="1">
      <alignment horizontal="left"/>
    </xf>
    <xf numFmtId="166" fontId="27" fillId="0" borderId="0" xfId="2" applyNumberFormat="1" applyFont="1"/>
    <xf numFmtId="0" fontId="27" fillId="0" borderId="1" xfId="0" applyFont="1" applyBorder="1" applyAlignment="1">
      <alignment wrapText="1"/>
    </xf>
    <xf numFmtId="37" fontId="27" fillId="0" borderId="1" xfId="0" applyNumberFormat="1" applyFont="1" applyBorder="1" applyAlignment="1">
      <alignment horizontal="right"/>
    </xf>
    <xf numFmtId="164" fontId="27" fillId="0" borderId="1" xfId="0" applyNumberFormat="1" applyFont="1" applyBorder="1" applyAlignment="1">
      <alignment horizontal="right"/>
    </xf>
    <xf numFmtId="0" fontId="27" fillId="0" borderId="1" xfId="0" applyFont="1" applyBorder="1" applyAlignment="1">
      <alignment horizontal="right"/>
    </xf>
    <xf numFmtId="43" fontId="27" fillId="0" borderId="1" xfId="2" applyNumberFormat="1" applyFont="1" applyBorder="1"/>
    <xf numFmtId="0" fontId="27" fillId="0" borderId="1" xfId="0" applyFont="1" applyBorder="1" applyAlignment="1">
      <alignment horizontal="left"/>
    </xf>
    <xf numFmtId="166" fontId="27" fillId="0" borderId="1" xfId="2" applyNumberFormat="1" applyFont="1" applyBorder="1"/>
    <xf numFmtId="0" fontId="27" fillId="0" borderId="1" xfId="0" applyFont="1" applyBorder="1"/>
    <xf numFmtId="165" fontId="27" fillId="0" borderId="0" xfId="2" applyNumberFormat="1" applyFont="1" applyAlignment="1">
      <alignment horizontal="right"/>
    </xf>
    <xf numFmtId="170" fontId="0" fillId="0" borderId="0" xfId="2" applyNumberFormat="1" applyFont="1"/>
    <xf numFmtId="0" fontId="0" fillId="0" borderId="0" xfId="0" applyAlignment="1">
      <alignment horizontal="right"/>
    </xf>
    <xf numFmtId="0" fontId="25" fillId="0" borderId="0" xfId="0" applyFont="1"/>
    <xf numFmtId="43" fontId="3" fillId="0" borderId="0" xfId="0" applyNumberFormat="1" applyFont="1" applyAlignment="1">
      <alignment horizontal="right"/>
    </xf>
    <xf numFmtId="165" fontId="3" fillId="0" borderId="0" xfId="0" applyNumberFormat="1" applyFont="1"/>
    <xf numFmtId="0" fontId="31" fillId="0" borderId="1" xfId="0" applyFont="1" applyBorder="1" applyAlignment="1">
      <alignment horizontal="right" wrapText="1"/>
    </xf>
    <xf numFmtId="166" fontId="32" fillId="0" borderId="0" xfId="2" applyNumberFormat="1" applyFont="1"/>
    <xf numFmtId="165" fontId="32" fillId="0" borderId="0" xfId="2" applyNumberFormat="1" applyFont="1"/>
    <xf numFmtId="166" fontId="32" fillId="0" borderId="1" xfId="2" applyNumberFormat="1" applyFont="1" applyBorder="1"/>
    <xf numFmtId="165" fontId="32" fillId="0" borderId="1" xfId="2" applyNumberFormat="1" applyFont="1" applyBorder="1"/>
    <xf numFmtId="0" fontId="12" fillId="0" borderId="0" xfId="0" applyFont="1"/>
    <xf numFmtId="0" fontId="12" fillId="0" borderId="0" xfId="0" applyFont="1" applyAlignment="1">
      <alignment horizontal="right"/>
    </xf>
    <xf numFmtId="37" fontId="12" fillId="0" borderId="0" xfId="0" applyNumberFormat="1" applyFont="1" applyAlignment="1">
      <alignment horizontal="right"/>
    </xf>
    <xf numFmtId="37" fontId="12" fillId="0" borderId="0" xfId="0" applyNumberFormat="1" applyFont="1"/>
    <xf numFmtId="37" fontId="3" fillId="5" borderId="0" xfId="0" applyNumberFormat="1" applyFont="1" applyFill="1" applyAlignment="1">
      <alignment horizontal="right"/>
    </xf>
    <xf numFmtId="164" fontId="3" fillId="5" borderId="0" xfId="0" applyNumberFormat="1" applyFont="1" applyFill="1" applyAlignment="1">
      <alignment horizontal="right"/>
    </xf>
    <xf numFmtId="0" fontId="3" fillId="5" borderId="0" xfId="0" applyFont="1" applyFill="1" applyAlignment="1">
      <alignment horizontal="right"/>
    </xf>
    <xf numFmtId="37" fontId="3" fillId="5" borderId="1" xfId="0" applyNumberFormat="1" applyFont="1" applyFill="1" applyBorder="1" applyAlignment="1">
      <alignment horizontal="right"/>
    </xf>
    <xf numFmtId="164" fontId="3" fillId="5" borderId="1" xfId="0" applyNumberFormat="1" applyFont="1" applyFill="1" applyBorder="1" applyAlignment="1">
      <alignment horizontal="right"/>
    </xf>
    <xf numFmtId="0" fontId="3" fillId="5" borderId="1" xfId="0" applyFont="1" applyFill="1" applyBorder="1" applyAlignment="1">
      <alignment horizontal="right"/>
    </xf>
    <xf numFmtId="43" fontId="3" fillId="5" borderId="0" xfId="2" applyNumberFormat="1" applyFont="1" applyFill="1"/>
    <xf numFmtId="43" fontId="3" fillId="5" borderId="1" xfId="2" applyNumberFormat="1" applyFont="1" applyFill="1" applyBorder="1"/>
    <xf numFmtId="0" fontId="3" fillId="5" borderId="0" xfId="0" applyFont="1" applyFill="1" applyAlignment="1">
      <alignment horizontal="left"/>
    </xf>
    <xf numFmtId="0" fontId="3" fillId="5" borderId="1" xfId="0" applyFont="1" applyFill="1" applyBorder="1" applyAlignment="1">
      <alignment horizontal="left"/>
    </xf>
    <xf numFmtId="166" fontId="12" fillId="5" borderId="0" xfId="2" applyNumberFormat="1" applyFont="1" applyFill="1"/>
    <xf numFmtId="166" fontId="3" fillId="5" borderId="0" xfId="2" applyNumberFormat="1" applyFont="1" applyFill="1"/>
    <xf numFmtId="166" fontId="3" fillId="5" borderId="1" xfId="2" applyNumberFormat="1" applyFont="1" applyFill="1" applyBorder="1"/>
    <xf numFmtId="0" fontId="3" fillId="5" borderId="0" xfId="0" applyFont="1" applyFill="1"/>
    <xf numFmtId="0" fontId="3" fillId="5" borderId="1" xfId="0" applyFont="1" applyFill="1" applyBorder="1"/>
    <xf numFmtId="0" fontId="33" fillId="0" borderId="0" xfId="0" applyFont="1"/>
    <xf numFmtId="0" fontId="33" fillId="0" borderId="0" xfId="0" applyFont="1" applyAlignment="1">
      <alignment horizontal="right"/>
    </xf>
    <xf numFmtId="37" fontId="33" fillId="0" borderId="0" xfId="0" applyNumberFormat="1" applyFont="1" applyAlignment="1">
      <alignment horizontal="right"/>
    </xf>
    <xf numFmtId="37" fontId="33" fillId="0" borderId="0" xfId="0" applyNumberFormat="1" applyFont="1"/>
    <xf numFmtId="0" fontId="34" fillId="0" borderId="0" xfId="0" applyFont="1"/>
    <xf numFmtId="0" fontId="34" fillId="0" borderId="1" xfId="0" applyFont="1" applyBorder="1" applyAlignment="1">
      <alignment wrapText="1"/>
    </xf>
    <xf numFmtId="0" fontId="34" fillId="0" borderId="1" xfId="0" applyFont="1" applyBorder="1" applyAlignment="1">
      <alignment horizontal="right" wrapText="1"/>
    </xf>
    <xf numFmtId="0" fontId="33" fillId="0" borderId="0" xfId="0" applyFont="1" applyAlignment="1">
      <alignment wrapText="1"/>
    </xf>
    <xf numFmtId="43" fontId="33" fillId="0" borderId="0" xfId="2" applyFont="1" applyAlignment="1">
      <alignment horizontal="right"/>
    </xf>
    <xf numFmtId="164" fontId="33" fillId="5" borderId="0" xfId="0" applyNumberFormat="1" applyFont="1" applyFill="1" applyAlignment="1">
      <alignment horizontal="right"/>
    </xf>
    <xf numFmtId="0" fontId="33" fillId="5" borderId="0" xfId="0" applyFont="1" applyFill="1" applyAlignment="1">
      <alignment horizontal="right"/>
    </xf>
    <xf numFmtId="43" fontId="33" fillId="5" borderId="0" xfId="2" applyNumberFormat="1" applyFont="1" applyFill="1"/>
    <xf numFmtId="0" fontId="33" fillId="5" borderId="0" xfId="0" applyFont="1" applyFill="1" applyAlignment="1">
      <alignment horizontal="left"/>
    </xf>
    <xf numFmtId="166" fontId="33" fillId="5" borderId="0" xfId="2" applyNumberFormat="1" applyFont="1" applyFill="1"/>
    <xf numFmtId="0" fontId="33" fillId="5" borderId="0" xfId="0" applyFont="1" applyFill="1"/>
    <xf numFmtId="0" fontId="33" fillId="0" borderId="1" xfId="0" applyFont="1" applyBorder="1" applyAlignment="1">
      <alignment wrapText="1"/>
    </xf>
    <xf numFmtId="37" fontId="33" fillId="0" borderId="1" xfId="0" applyNumberFormat="1" applyFont="1" applyBorder="1" applyAlignment="1">
      <alignment horizontal="right"/>
    </xf>
    <xf numFmtId="164" fontId="33" fillId="5" borderId="1" xfId="0" applyNumberFormat="1" applyFont="1" applyFill="1" applyBorder="1" applyAlignment="1">
      <alignment horizontal="right"/>
    </xf>
    <xf numFmtId="0" fontId="33" fillId="5" borderId="1" xfId="0" applyFont="1" applyFill="1" applyBorder="1" applyAlignment="1">
      <alignment horizontal="right"/>
    </xf>
    <xf numFmtId="43" fontId="33" fillId="5" borderId="1" xfId="2" applyNumberFormat="1" applyFont="1" applyFill="1" applyBorder="1"/>
    <xf numFmtId="0" fontId="33" fillId="5" borderId="1" xfId="0" applyFont="1" applyFill="1" applyBorder="1" applyAlignment="1">
      <alignment horizontal="left"/>
    </xf>
    <xf numFmtId="166" fontId="33" fillId="5" borderId="1" xfId="2" applyNumberFormat="1" applyFont="1" applyFill="1" applyBorder="1"/>
    <xf numFmtId="0" fontId="33" fillId="5" borderId="1" xfId="0" applyFont="1" applyFill="1" applyBorder="1"/>
    <xf numFmtId="0" fontId="35" fillId="0" borderId="1" xfId="0" applyFont="1" applyBorder="1" applyAlignment="1">
      <alignment horizontal="right"/>
    </xf>
    <xf numFmtId="0" fontId="35" fillId="0" borderId="1" xfId="0" applyFont="1" applyBorder="1"/>
    <xf numFmtId="0" fontId="35" fillId="0" borderId="0" xfId="0" applyFont="1" applyAlignment="1">
      <alignment horizontal="right"/>
    </xf>
    <xf numFmtId="0" fontId="36" fillId="0" borderId="0" xfId="0" applyFont="1"/>
    <xf numFmtId="2" fontId="36" fillId="0" borderId="0" xfId="0" applyNumberFormat="1" applyFont="1"/>
    <xf numFmtId="0" fontId="36" fillId="0" borderId="0" xfId="0" applyFont="1" applyFill="1"/>
    <xf numFmtId="2" fontId="36" fillId="0" borderId="0" xfId="0" applyNumberFormat="1" applyFont="1" applyFill="1"/>
    <xf numFmtId="0" fontId="36" fillId="0" borderId="0" xfId="0" applyFont="1" applyAlignment="1">
      <alignment horizontal="right"/>
    </xf>
    <xf numFmtId="0" fontId="33" fillId="0" borderId="0" xfId="0" applyFont="1" applyFill="1"/>
    <xf numFmtId="0" fontId="33" fillId="0" borderId="1" xfId="0" applyFont="1" applyBorder="1" applyAlignment="1">
      <alignment horizontal="right" wrapText="1"/>
    </xf>
    <xf numFmtId="165" fontId="33" fillId="0" borderId="0" xfId="2" applyNumberFormat="1" applyFont="1" applyAlignment="1">
      <alignment horizontal="right"/>
    </xf>
    <xf numFmtId="0" fontId="7" fillId="0" borderId="8" xfId="0" applyFont="1" applyBorder="1"/>
    <xf numFmtId="0" fontId="3" fillId="0" borderId="4" xfId="0" applyFont="1" applyBorder="1" applyAlignment="1">
      <alignment horizontal="right"/>
    </xf>
    <xf numFmtId="0" fontId="3" fillId="0" borderId="5" xfId="0" applyFont="1" applyBorder="1" applyAlignment="1">
      <alignment horizontal="right"/>
    </xf>
    <xf numFmtId="165" fontId="3" fillId="0" borderId="1" xfId="0" applyNumberFormat="1" applyFont="1" applyBorder="1" applyAlignment="1">
      <alignment horizontal="right"/>
    </xf>
    <xf numFmtId="0" fontId="3" fillId="0" borderId="9" xfId="0" applyFont="1" applyBorder="1"/>
    <xf numFmtId="0" fontId="3" fillId="0" borderId="7" xfId="0" applyFont="1" applyBorder="1"/>
    <xf numFmtId="0" fontId="3" fillId="0" borderId="5" xfId="0" applyFont="1" applyBorder="1"/>
    <xf numFmtId="165" fontId="3" fillId="0" borderId="7" xfId="0" applyNumberFormat="1" applyFont="1" applyBorder="1"/>
    <xf numFmtId="0" fontId="37" fillId="6" borderId="0" xfId="0" applyFont="1" applyFill="1"/>
    <xf numFmtId="0" fontId="37" fillId="6" borderId="0" xfId="0" applyFont="1" applyFill="1" applyAlignment="1">
      <alignment horizontal="centerContinuous"/>
    </xf>
    <xf numFmtId="0" fontId="38" fillId="0" borderId="0" xfId="0" applyFont="1"/>
    <xf numFmtId="0" fontId="4" fillId="0" borderId="0" xfId="0" applyFont="1"/>
    <xf numFmtId="0" fontId="3" fillId="0" borderId="0" xfId="0" applyFont="1" applyAlignment="1">
      <alignment horizontal="centerContinuous"/>
    </xf>
    <xf numFmtId="0" fontId="4" fillId="0" borderId="0" xfId="0" applyFont="1" applyAlignment="1">
      <alignment horizontal="centerContinuous"/>
    </xf>
    <xf numFmtId="0" fontId="40" fillId="0" borderId="0" xfId="0" applyFont="1"/>
    <xf numFmtId="0" fontId="7" fillId="0" borderId="0" xfId="0" applyFont="1" applyBorder="1"/>
    <xf numFmtId="0" fontId="3" fillId="0" borderId="0" xfId="0" applyFont="1" applyBorder="1" applyAlignment="1">
      <alignment horizontal="right"/>
    </xf>
    <xf numFmtId="0" fontId="3" fillId="0" borderId="0" xfId="0" applyFont="1" applyBorder="1"/>
    <xf numFmtId="0" fontId="3" fillId="0" borderId="0" xfId="0" applyFont="1" applyBorder="1" applyAlignment="1">
      <alignment wrapText="1"/>
    </xf>
    <xf numFmtId="1" fontId="3" fillId="0" borderId="0" xfId="0" applyNumberFormat="1" applyFont="1" applyBorder="1" applyAlignment="1">
      <alignment horizontal="right"/>
    </xf>
    <xf numFmtId="165" fontId="3" fillId="0" borderId="0" xfId="0" applyNumberFormat="1" applyFont="1" applyBorder="1" applyAlignment="1">
      <alignment horizontal="right"/>
    </xf>
    <xf numFmtId="166" fontId="3" fillId="0" borderId="0" xfId="2" applyNumberFormat="1" applyFont="1" applyBorder="1" applyAlignment="1">
      <alignment horizontal="right"/>
    </xf>
    <xf numFmtId="166" fontId="3" fillId="0" borderId="0" xfId="2" applyNumberFormat="1" applyFont="1" applyBorder="1"/>
    <xf numFmtId="0" fontId="41" fillId="7" borderId="0" xfId="0" applyFont="1" applyFill="1" applyAlignment="1">
      <alignment horizontal="centerContinuous"/>
    </xf>
    <xf numFmtId="0" fontId="39" fillId="7" borderId="0" xfId="0" applyFont="1" applyFill="1" applyAlignment="1">
      <alignment horizontal="centerContinuous"/>
    </xf>
    <xf numFmtId="0" fontId="42" fillId="7" borderId="0" xfId="0" applyFont="1" applyFill="1" applyAlignment="1">
      <alignment horizontal="centerContinuous"/>
    </xf>
    <xf numFmtId="2" fontId="3" fillId="0" borderId="0" xfId="0" applyNumberFormat="1" applyFont="1" applyBorder="1" applyAlignment="1">
      <alignment horizontal="right"/>
    </xf>
    <xf numFmtId="0" fontId="7" fillId="0" borderId="0" xfId="0" applyFont="1" applyBorder="1" applyAlignment="1">
      <alignment horizontal="right"/>
    </xf>
    <xf numFmtId="165" fontId="3" fillId="0" borderId="0" xfId="1" applyNumberFormat="1" applyFont="1" applyBorder="1" applyAlignment="1">
      <alignment horizontal="right"/>
    </xf>
    <xf numFmtId="165" fontId="3" fillId="0" borderId="0" xfId="2" applyNumberFormat="1" applyFont="1" applyBorder="1"/>
    <xf numFmtId="165" fontId="3" fillId="0" borderId="0" xfId="2" applyNumberFormat="1" applyFont="1" applyBorder="1" applyAlignment="1">
      <alignment horizontal="right"/>
    </xf>
    <xf numFmtId="166" fontId="3" fillId="0" borderId="0" xfId="0" applyNumberFormat="1" applyFont="1" applyBorder="1"/>
    <xf numFmtId="0" fontId="3" fillId="0" borderId="0" xfId="0" applyFont="1" applyAlignment="1">
      <alignment horizontal="center" wrapText="1"/>
    </xf>
    <xf numFmtId="0" fontId="43" fillId="0" borderId="0" xfId="0" applyFont="1"/>
    <xf numFmtId="0" fontId="0" fillId="0" borderId="0" xfId="0" applyAlignment="1">
      <alignment wrapText="1"/>
    </xf>
    <xf numFmtId="0" fontId="43" fillId="0" borderId="0" xfId="0" applyFont="1" applyAlignment="1">
      <alignment wrapText="1"/>
    </xf>
    <xf numFmtId="0" fontId="44" fillId="0" borderId="0" xfId="0" applyFont="1"/>
    <xf numFmtId="0" fontId="44" fillId="0" borderId="10" xfId="0" applyFont="1" applyBorder="1" applyAlignment="1">
      <alignment horizontal="center"/>
    </xf>
    <xf numFmtId="0" fontId="0" fillId="0" borderId="11" xfId="0" applyBorder="1" applyAlignment="1">
      <alignment horizontal="center"/>
    </xf>
    <xf numFmtId="0" fontId="0" fillId="0" borderId="11" xfId="0" applyBorder="1"/>
    <xf numFmtId="0" fontId="25" fillId="0" borderId="11" xfId="0" applyFont="1" applyBorder="1" applyAlignment="1">
      <alignment horizontal="center"/>
    </xf>
    <xf numFmtId="0" fontId="0" fillId="0" borderId="12" xfId="0" applyBorder="1"/>
    <xf numFmtId="0" fontId="3" fillId="3" borderId="0" xfId="0" applyFont="1" applyFill="1" applyProtection="1">
      <protection locked="0"/>
    </xf>
    <xf numFmtId="0" fontId="3" fillId="3" borderId="0" xfId="0" applyFont="1" applyFill="1" applyAlignment="1" applyProtection="1">
      <alignment horizontal="right"/>
      <protection locked="0"/>
    </xf>
    <xf numFmtId="0" fontId="3" fillId="3" borderId="1" xfId="0" applyFont="1" applyFill="1" applyBorder="1" applyAlignment="1" applyProtection="1">
      <alignment horizontal="right"/>
      <protection locked="0"/>
    </xf>
    <xf numFmtId="0" fontId="4" fillId="3" borderId="1" xfId="0" applyFont="1" applyFill="1" applyBorder="1" applyAlignment="1" applyProtection="1">
      <alignment horizontal="right" wrapText="1"/>
      <protection locked="0"/>
    </xf>
    <xf numFmtId="0" fontId="3" fillId="0" borderId="0" xfId="0" applyFont="1" applyAlignment="1">
      <alignment horizontal="center" vertical="center" wrapText="1"/>
    </xf>
    <xf numFmtId="0" fontId="45" fillId="0" borderId="0" xfId="0" applyFont="1" applyAlignment="1">
      <alignment horizontal="center" wrapText="1"/>
    </xf>
    <xf numFmtId="0" fontId="29" fillId="0" borderId="11" xfId="48" applyBorder="1" applyAlignment="1">
      <alignment horizontal="center"/>
    </xf>
    <xf numFmtId="0" fontId="46" fillId="0" borderId="0" xfId="0" applyFont="1" applyAlignment="1">
      <alignment horizontal="center" wrapText="1"/>
    </xf>
    <xf numFmtId="0" fontId="0" fillId="0" borderId="11" xfId="0" applyBorder="1" applyAlignment="1">
      <alignment horizontal="center" wrapText="1"/>
    </xf>
    <xf numFmtId="0" fontId="48" fillId="8" borderId="0" xfId="0" applyFont="1" applyFill="1"/>
    <xf numFmtId="0" fontId="49" fillId="8" borderId="0" xfId="0" applyFont="1" applyFill="1" applyAlignment="1">
      <alignment horizontal="centerContinuous"/>
    </xf>
    <xf numFmtId="0" fontId="50" fillId="8" borderId="0" xfId="0" applyFont="1" applyFill="1" applyAlignment="1">
      <alignment horizontal="centerContinuous"/>
    </xf>
    <xf numFmtId="0" fontId="0" fillId="4" borderId="4" xfId="0" applyFill="1" applyBorder="1"/>
    <xf numFmtId="0" fontId="0" fillId="4" borderId="5" xfId="0" applyFill="1" applyBorder="1"/>
    <xf numFmtId="0" fontId="0" fillId="4" borderId="13" xfId="0" applyFill="1" applyBorder="1"/>
    <xf numFmtId="0" fontId="0" fillId="4" borderId="6" xfId="0" applyFill="1" applyBorder="1"/>
    <xf numFmtId="0" fontId="0" fillId="4" borderId="9" xfId="0" applyFill="1" applyBorder="1"/>
    <xf numFmtId="0" fontId="0" fillId="4" borderId="1" xfId="0" applyFill="1" applyBorder="1"/>
    <xf numFmtId="171" fontId="0" fillId="4" borderId="8" xfId="1" applyNumberFormat="1" applyFont="1" applyFill="1" applyBorder="1"/>
    <xf numFmtId="171" fontId="0" fillId="4" borderId="0" xfId="1" applyNumberFormat="1" applyFont="1" applyFill="1" applyBorder="1"/>
    <xf numFmtId="171" fontId="0" fillId="4" borderId="7" xfId="0" applyNumberFormat="1" applyFill="1" applyBorder="1"/>
    <xf numFmtId="171" fontId="0" fillId="0" borderId="0" xfId="1" applyNumberFormat="1" applyFont="1" applyFill="1" applyBorder="1"/>
    <xf numFmtId="0" fontId="4" fillId="4" borderId="0" xfId="0" applyFont="1" applyFill="1" applyAlignment="1">
      <alignment horizontal="right" wrapText="1"/>
    </xf>
    <xf numFmtId="10" fontId="0" fillId="4" borderId="0" xfId="1" applyNumberFormat="1" applyFont="1" applyFill="1"/>
    <xf numFmtId="43" fontId="0" fillId="4" borderId="0" xfId="2" applyFont="1" applyFill="1"/>
    <xf numFmtId="0" fontId="51" fillId="0" borderId="0" xfId="0" applyFont="1" applyAlignment="1">
      <alignment horizontal="right"/>
    </xf>
    <xf numFmtId="0" fontId="51" fillId="0" borderId="0" xfId="0" applyFont="1" applyAlignment="1">
      <alignment horizontal="left"/>
    </xf>
    <xf numFmtId="0" fontId="51" fillId="0" borderId="0" xfId="0" applyFont="1"/>
    <xf numFmtId="168" fontId="0" fillId="4" borderId="0" xfId="0" applyNumberFormat="1" applyFill="1"/>
    <xf numFmtId="170" fontId="0" fillId="0" borderId="0" xfId="2" applyNumberFormat="1" applyFont="1" applyFill="1" applyBorder="1"/>
    <xf numFmtId="0" fontId="4" fillId="0" borderId="0" xfId="0" applyFont="1" applyFill="1" applyAlignment="1">
      <alignment wrapText="1"/>
    </xf>
    <xf numFmtId="0" fontId="0" fillId="0" borderId="0" xfId="0" applyAlignment="1"/>
    <xf numFmtId="169" fontId="0" fillId="0" borderId="0" xfId="2" applyNumberFormat="1" applyFont="1"/>
    <xf numFmtId="173" fontId="0" fillId="0" borderId="0" xfId="2" applyNumberFormat="1" applyFont="1"/>
    <xf numFmtId="174" fontId="0" fillId="0" borderId="0" xfId="2" applyNumberFormat="1" applyFont="1"/>
    <xf numFmtId="0" fontId="0" fillId="0" borderId="0" xfId="0" applyAlignment="1">
      <alignment horizontal="left"/>
    </xf>
    <xf numFmtId="0" fontId="0" fillId="0" borderId="0" xfId="0" applyAlignment="1">
      <alignment horizontal="center"/>
    </xf>
    <xf numFmtId="9" fontId="0" fillId="2" borderId="0" xfId="0" applyNumberFormat="1" applyFill="1"/>
    <xf numFmtId="0" fontId="43" fillId="0" borderId="0" xfId="0" applyFont="1" applyFill="1"/>
    <xf numFmtId="0" fontId="4" fillId="4" borderId="0" xfId="0" applyFont="1" applyFill="1" applyAlignment="1">
      <alignment horizontal="left" wrapText="1"/>
    </xf>
    <xf numFmtId="0" fontId="0" fillId="4" borderId="0" xfId="0" applyFill="1" applyAlignment="1">
      <alignment horizontal="left"/>
    </xf>
    <xf numFmtId="9" fontId="52" fillId="0" borderId="0" xfId="0" applyNumberFormat="1" applyFont="1"/>
    <xf numFmtId="169" fontId="0" fillId="4" borderId="0" xfId="2" applyNumberFormat="1" applyFont="1" applyFill="1"/>
    <xf numFmtId="0" fontId="0" fillId="4" borderId="0" xfId="0" applyFill="1" applyAlignment="1">
      <alignment horizontal="right" wrapText="1"/>
    </xf>
    <xf numFmtId="169" fontId="0" fillId="0" borderId="0" xfId="2" applyNumberFormat="1" applyFont="1" applyFill="1"/>
    <xf numFmtId="175" fontId="0" fillId="4" borderId="0" xfId="2" applyNumberFormat="1" applyFont="1" applyFill="1" applyAlignment="1">
      <alignment horizontal="left"/>
    </xf>
    <xf numFmtId="169" fontId="0" fillId="4" borderId="0" xfId="2" applyNumberFormat="1" applyFont="1" applyFill="1" applyAlignment="1">
      <alignment horizontal="left"/>
    </xf>
    <xf numFmtId="0" fontId="4" fillId="9" borderId="0" xfId="0" applyFont="1" applyFill="1" applyAlignment="1">
      <alignment wrapText="1"/>
    </xf>
    <xf numFmtId="0" fontId="0" fillId="9" borderId="0" xfId="0" applyFill="1"/>
    <xf numFmtId="0" fontId="3" fillId="0" borderId="0" xfId="0" applyFont="1" applyFill="1" applyAlignment="1" applyProtection="1">
      <alignment horizontal="right"/>
      <protection locked="0"/>
    </xf>
    <xf numFmtId="0" fontId="3" fillId="0" borderId="1" xfId="0" applyFont="1" applyFill="1" applyBorder="1"/>
    <xf numFmtId="0" fontId="3" fillId="0" borderId="0" xfId="0" applyNumberFormat="1" applyFont="1" applyFill="1" applyBorder="1"/>
    <xf numFmtId="0" fontId="3" fillId="0" borderId="0" xfId="0" applyFont="1" applyFill="1" applyBorder="1" applyAlignment="1" applyProtection="1">
      <alignment horizontal="right"/>
      <protection locked="0"/>
    </xf>
    <xf numFmtId="0" fontId="3" fillId="0" borderId="0" xfId="0" applyFont="1" applyFill="1" applyBorder="1"/>
    <xf numFmtId="0" fontId="3" fillId="3" borderId="0" xfId="0" applyFont="1" applyFill="1" applyBorder="1" applyAlignment="1" applyProtection="1">
      <alignment horizontal="right"/>
      <protection locked="0"/>
    </xf>
    <xf numFmtId="0" fontId="51" fillId="0" borderId="0" xfId="0" applyFont="1" applyFill="1"/>
    <xf numFmtId="2" fontId="51" fillId="0" borderId="0" xfId="0" applyNumberFormat="1" applyFont="1" applyFill="1"/>
    <xf numFmtId="172" fontId="53" fillId="0" borderId="0" xfId="1" applyNumberFormat="1" applyFont="1" applyAlignment="1">
      <alignment horizontal="right"/>
    </xf>
    <xf numFmtId="172" fontId="53" fillId="0" borderId="0" xfId="1" applyNumberFormat="1" applyFont="1"/>
    <xf numFmtId="0" fontId="5" fillId="0" borderId="0" xfId="0" applyFont="1" applyAlignment="1">
      <alignment horizontal="left"/>
    </xf>
    <xf numFmtId="0" fontId="5" fillId="0" borderId="0" xfId="0" applyFont="1"/>
    <xf numFmtId="173" fontId="0" fillId="0" borderId="0" xfId="0" applyNumberFormat="1"/>
    <xf numFmtId="43" fontId="4" fillId="4" borderId="0" xfId="2" applyFont="1" applyFill="1" applyAlignment="1">
      <alignment wrapText="1"/>
    </xf>
    <xf numFmtId="43" fontId="0" fillId="0" borderId="0" xfId="2" applyFont="1" applyFill="1"/>
    <xf numFmtId="0" fontId="0" fillId="2" borderId="0" xfId="0" applyFill="1"/>
    <xf numFmtId="174" fontId="0" fillId="4" borderId="0" xfId="2" applyNumberFormat="1" applyFont="1" applyFill="1"/>
    <xf numFmtId="173" fontId="0" fillId="4" borderId="0" xfId="2" applyNumberFormat="1" applyFont="1" applyFill="1"/>
    <xf numFmtId="0" fontId="0" fillId="4" borderId="0" xfId="0" applyFill="1" applyAlignment="1">
      <alignment horizontal="right"/>
    </xf>
    <xf numFmtId="0" fontId="54" fillId="0" borderId="0" xfId="0" applyFont="1"/>
    <xf numFmtId="0" fontId="55" fillId="0" borderId="0" xfId="0" applyFont="1"/>
    <xf numFmtId="0" fontId="54" fillId="4" borderId="0" xfId="0" applyFont="1" applyFill="1"/>
    <xf numFmtId="0" fontId="33" fillId="4" borderId="0" xfId="0" applyFont="1" applyFill="1"/>
    <xf numFmtId="172" fontId="53" fillId="0" borderId="0" xfId="0" applyNumberFormat="1" applyFont="1" applyAlignment="1">
      <alignment horizontal="left"/>
    </xf>
    <xf numFmtId="2" fontId="56" fillId="0" borderId="0" xfId="0" applyNumberFormat="1" applyFont="1" applyAlignment="1">
      <alignment horizontal="center"/>
    </xf>
    <xf numFmtId="0" fontId="57" fillId="0" borderId="0" xfId="0" applyFont="1"/>
    <xf numFmtId="0" fontId="57" fillId="4" borderId="0" xfId="0" applyFont="1" applyFill="1"/>
    <xf numFmtId="0" fontId="54" fillId="0" borderId="0" xfId="0" applyFont="1" applyAlignment="1">
      <alignment horizontal="right"/>
    </xf>
    <xf numFmtId="169" fontId="51" fillId="4" borderId="0" xfId="2" applyNumberFormat="1" applyFont="1" applyFill="1"/>
    <xf numFmtId="0" fontId="51" fillId="4" borderId="0" xfId="0" applyFont="1" applyFill="1"/>
    <xf numFmtId="0" fontId="51" fillId="2" borderId="0" xfId="0" applyFont="1" applyFill="1" applyAlignment="1" applyProtection="1">
      <alignment horizontal="left"/>
      <protection locked="0"/>
    </xf>
    <xf numFmtId="0" fontId="51" fillId="2" borderId="0" xfId="0" applyFont="1" applyFill="1" applyAlignment="1" applyProtection="1">
      <alignment horizontal="right"/>
      <protection locked="0"/>
    </xf>
    <xf numFmtId="0" fontId="4" fillId="0" borderId="0" xfId="0" applyFont="1" applyAlignment="1">
      <alignment horizontal="left"/>
    </xf>
    <xf numFmtId="0" fontId="3" fillId="0" borderId="0" xfId="0" applyFont="1" applyAlignment="1">
      <alignment horizontal="left" vertical="center" wrapText="1"/>
    </xf>
    <xf numFmtId="0" fontId="0" fillId="0" borderId="0" xfId="2" applyNumberFormat="1" applyFont="1" applyFill="1"/>
    <xf numFmtId="0" fontId="0" fillId="4" borderId="0" xfId="2" applyNumberFormat="1" applyFont="1" applyFill="1"/>
    <xf numFmtId="0" fontId="43" fillId="4" borderId="0" xfId="0" applyFont="1" applyFill="1"/>
    <xf numFmtId="0" fontId="58" fillId="0" borderId="0" xfId="0" applyFont="1"/>
    <xf numFmtId="0" fontId="4" fillId="4" borderId="1" xfId="0" applyFont="1" applyFill="1" applyBorder="1" applyAlignment="1" applyProtection="1">
      <alignment horizontal="right" wrapText="1"/>
    </xf>
    <xf numFmtId="0" fontId="3" fillId="4" borderId="0" xfId="0" applyFont="1" applyFill="1" applyAlignment="1" applyProtection="1">
      <alignment horizontal="right"/>
    </xf>
    <xf numFmtId="0" fontId="3" fillId="4" borderId="0" xfId="0" applyFont="1" applyFill="1" applyProtection="1"/>
    <xf numFmtId="0" fontId="3" fillId="4" borderId="0" xfId="0" applyFont="1" applyFill="1" applyBorder="1" applyAlignment="1" applyProtection="1">
      <alignment horizontal="right"/>
    </xf>
    <xf numFmtId="0" fontId="3" fillId="4" borderId="1" xfId="0" applyFont="1" applyFill="1" applyBorder="1" applyAlignment="1" applyProtection="1">
      <alignment horizontal="right"/>
    </xf>
  </cellXfs>
  <cellStyles count="58">
    <cellStyle name="Comma" xfId="2" builtinId="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7"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8" builtinId="8"/>
    <cellStyle name="Normal" xfId="0" builtinId="0"/>
    <cellStyle name="Percent" xfId="1"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383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_rels/chart6.xml.rels><?xml version="1.0" encoding="UTF-8" standalone="yes"?>
<Relationships xmlns="http://schemas.openxmlformats.org/package/2006/relationships"><Relationship Id="rId1" Type="http://schemas.microsoft.com/office/2011/relationships/chartStyle" Target="style6.xml"/><Relationship Id="rId2" Type="http://schemas.microsoft.com/office/2011/relationships/chartColorStyle" Target="colors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Histogram - Unadjusted Data</a:t>
            </a:r>
          </a:p>
        </c:rich>
      </c:tx>
      <c:layout/>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1"/>
          <c:order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IntermediateCalcs!$A$9:$A$24</c:f>
              <c:numCache>
                <c:formatCode>_(* #,##0.0_);_(* \(#,##0.0\);_(* "-"??_);_(@_)</c:formatCode>
                <c:ptCount val="16"/>
                <c:pt idx="0">
                  <c:v>-3.5</c:v>
                </c:pt>
                <c:pt idx="1">
                  <c:v>-3.0</c:v>
                </c:pt>
                <c:pt idx="2">
                  <c:v>-2.5</c:v>
                </c:pt>
                <c:pt idx="3">
                  <c:v>-2.0</c:v>
                </c:pt>
                <c:pt idx="4">
                  <c:v>-1.5</c:v>
                </c:pt>
                <c:pt idx="5">
                  <c:v>-1.0</c:v>
                </c:pt>
                <c:pt idx="6">
                  <c:v>-0.5</c:v>
                </c:pt>
                <c:pt idx="7">
                  <c:v>0.0</c:v>
                </c:pt>
                <c:pt idx="8">
                  <c:v>0.5</c:v>
                </c:pt>
                <c:pt idx="9">
                  <c:v>1.0</c:v>
                </c:pt>
                <c:pt idx="10">
                  <c:v>1.5</c:v>
                </c:pt>
                <c:pt idx="11">
                  <c:v>2.0</c:v>
                </c:pt>
                <c:pt idx="12">
                  <c:v>2.5</c:v>
                </c:pt>
                <c:pt idx="13">
                  <c:v>3.0</c:v>
                </c:pt>
                <c:pt idx="14">
                  <c:v>3.5</c:v>
                </c:pt>
                <c:pt idx="15">
                  <c:v>4.0</c:v>
                </c:pt>
              </c:numCache>
            </c:numRef>
          </c:cat>
          <c:val>
            <c:numRef>
              <c:f>IntermediateCalcs!$B$9:$B$24</c:f>
              <c:numCache>
                <c:formatCode>General</c:formatCode>
                <c:ptCount val="16"/>
                <c:pt idx="0">
                  <c:v>0.0</c:v>
                </c:pt>
                <c:pt idx="1">
                  <c:v>0.0</c:v>
                </c:pt>
                <c:pt idx="2">
                  <c:v>0.0</c:v>
                </c:pt>
                <c:pt idx="3">
                  <c:v>0.0</c:v>
                </c:pt>
                <c:pt idx="4">
                  <c:v>22.0</c:v>
                </c:pt>
                <c:pt idx="5">
                  <c:v>39.0</c:v>
                </c:pt>
                <c:pt idx="6">
                  <c:v>41.0</c:v>
                </c:pt>
                <c:pt idx="7">
                  <c:v>43.0</c:v>
                </c:pt>
                <c:pt idx="8">
                  <c:v>52.0</c:v>
                </c:pt>
                <c:pt idx="9">
                  <c:v>52.0</c:v>
                </c:pt>
                <c:pt idx="10">
                  <c:v>33.0</c:v>
                </c:pt>
                <c:pt idx="11">
                  <c:v>15.0</c:v>
                </c:pt>
                <c:pt idx="12">
                  <c:v>2.0</c:v>
                </c:pt>
                <c:pt idx="13">
                  <c:v>1.0</c:v>
                </c:pt>
                <c:pt idx="14">
                  <c:v>0.0</c:v>
                </c:pt>
                <c:pt idx="15">
                  <c:v>0.0</c:v>
                </c:pt>
              </c:numCache>
            </c:numRef>
          </c:val>
        </c:ser>
        <c:dLbls>
          <c:showLegendKey val="0"/>
          <c:showVal val="0"/>
          <c:showCatName val="0"/>
          <c:showSerName val="0"/>
          <c:showPercent val="0"/>
          <c:showBubbleSize val="0"/>
        </c:dLbls>
        <c:gapWidth val="100"/>
        <c:overlap val="-24"/>
        <c:axId val="-1283763024"/>
        <c:axId val="-1283793104"/>
      </c:barChart>
      <c:lineChart>
        <c:grouping val="standard"/>
        <c:varyColors val="0"/>
        <c:ser>
          <c:idx val="0"/>
          <c:order val="1"/>
          <c:spPr>
            <a:ln w="34925" cap="rnd">
              <a:solidFill>
                <a:schemeClr val="accent1"/>
              </a:solidFill>
              <a:prstDash val="sysDot"/>
              <a:round/>
            </a:ln>
            <a:effectLst>
              <a:outerShdw blurRad="57150" dist="19050" dir="5400000" algn="ctr" rotWithShape="0">
                <a:srgbClr val="000000">
                  <a:alpha val="63000"/>
                </a:srgbClr>
              </a:outerShdw>
            </a:effectLst>
          </c:spPr>
          <c:marker>
            <c:symbol val="none"/>
          </c:marker>
          <c:val>
            <c:numRef>
              <c:f>IntermediateCalcs!$B$42:$B$57</c:f>
              <c:numCache>
                <c:formatCode>_(* #,##0.0_);_(* \(#,##0.0\);_(* "-"??_);_(@_)</c:formatCode>
                <c:ptCount val="16"/>
                <c:pt idx="0">
                  <c:v>0.0</c:v>
                </c:pt>
                <c:pt idx="1">
                  <c:v>0.0</c:v>
                </c:pt>
                <c:pt idx="2">
                  <c:v>1.47</c:v>
                </c:pt>
                <c:pt idx="3">
                  <c:v>4.98</c:v>
                </c:pt>
                <c:pt idx="4">
                  <c:v>13.2</c:v>
                </c:pt>
                <c:pt idx="5">
                  <c:v>27.57</c:v>
                </c:pt>
                <c:pt idx="6">
                  <c:v>44.94</c:v>
                </c:pt>
                <c:pt idx="7">
                  <c:v>57.45</c:v>
                </c:pt>
                <c:pt idx="8">
                  <c:v>57.45</c:v>
                </c:pt>
                <c:pt idx="9">
                  <c:v>44.94</c:v>
                </c:pt>
                <c:pt idx="10">
                  <c:v>27.57</c:v>
                </c:pt>
                <c:pt idx="11">
                  <c:v>13.2</c:v>
                </c:pt>
                <c:pt idx="12">
                  <c:v>4.98</c:v>
                </c:pt>
                <c:pt idx="13">
                  <c:v>1.47</c:v>
                </c:pt>
                <c:pt idx="14">
                  <c:v>0.0</c:v>
                </c:pt>
                <c:pt idx="15">
                  <c:v>0.0</c:v>
                </c:pt>
              </c:numCache>
            </c:numRef>
          </c:val>
          <c:smooth val="0"/>
        </c:ser>
        <c:dLbls>
          <c:showLegendKey val="0"/>
          <c:showVal val="0"/>
          <c:showCatName val="0"/>
          <c:showSerName val="0"/>
          <c:showPercent val="0"/>
          <c:showBubbleSize val="0"/>
        </c:dLbls>
        <c:marker val="1"/>
        <c:smooth val="0"/>
        <c:axId val="-1283763024"/>
        <c:axId val="-1283793104"/>
      </c:lineChart>
      <c:catAx>
        <c:axId val="-1283763024"/>
        <c:scaling>
          <c:orientation val="minMax"/>
        </c:scaling>
        <c:delete val="0"/>
        <c:axPos val="b"/>
        <c:numFmt formatCode="#,##0.00;[Red]#,##0.00"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t" anchorCtr="0"/>
          <a:lstStyle/>
          <a:p>
            <a:pPr>
              <a:defRPr sz="700" b="0" i="0" u="none" strike="noStrike" kern="1200" baseline="0">
                <a:solidFill>
                  <a:schemeClr val="lt1">
                    <a:lumMod val="85000"/>
                  </a:schemeClr>
                </a:solidFill>
                <a:latin typeface="+mn-lt"/>
                <a:ea typeface="+mn-ea"/>
                <a:cs typeface="+mn-cs"/>
              </a:defRPr>
            </a:pPr>
            <a:endParaRPr lang="en-US"/>
          </a:p>
        </c:txPr>
        <c:crossAx val="-1283793104"/>
        <c:crosses val="autoZero"/>
        <c:auto val="1"/>
        <c:lblAlgn val="ctr"/>
        <c:lblOffset val="100"/>
        <c:noMultiLvlLbl val="0"/>
      </c:catAx>
      <c:valAx>
        <c:axId val="-12837931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283763024"/>
        <c:crosses val="autoZero"/>
        <c:crossBetween val="between"/>
      </c:valAx>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Actual &amp; Deseasonalized Data Series</a:t>
            </a:r>
          </a:p>
        </c:rich>
      </c:tx>
      <c:layout/>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v>Actual</c:v>
          </c:tx>
          <c:spPr>
            <a:ln w="6350" cap="rnd">
              <a:solidFill>
                <a:schemeClr val="accent1"/>
              </a:solidFill>
              <a:round/>
            </a:ln>
            <a:effectLst>
              <a:outerShdw blurRad="57150" dist="19050" dir="5400000" algn="ctr" rotWithShape="0">
                <a:srgbClr val="000000">
                  <a:alpha val="63000"/>
                </a:srgbClr>
              </a:outerShdw>
            </a:effectLst>
          </c:spPr>
          <c:marker>
            <c:symbol val="none"/>
          </c:marker>
          <c:cat>
            <c:numRef>
              <c:f>[0]!rngVLabels</c:f>
              <c:numCache>
                <c:formatCode>General</c:formatCode>
                <c:ptCount val="300"/>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pt idx="49">
                  <c:v>50.0</c:v>
                </c:pt>
                <c:pt idx="50">
                  <c:v>51.0</c:v>
                </c:pt>
                <c:pt idx="51">
                  <c:v>52.0</c:v>
                </c:pt>
                <c:pt idx="52">
                  <c:v>53.0</c:v>
                </c:pt>
                <c:pt idx="53">
                  <c:v>54.0</c:v>
                </c:pt>
                <c:pt idx="54">
                  <c:v>55.0</c:v>
                </c:pt>
                <c:pt idx="55">
                  <c:v>56.0</c:v>
                </c:pt>
                <c:pt idx="56">
                  <c:v>57.0</c:v>
                </c:pt>
                <c:pt idx="57">
                  <c:v>58.0</c:v>
                </c:pt>
                <c:pt idx="58">
                  <c:v>59.0</c:v>
                </c:pt>
                <c:pt idx="59">
                  <c:v>60.0</c:v>
                </c:pt>
                <c:pt idx="60">
                  <c:v>61.0</c:v>
                </c:pt>
                <c:pt idx="61">
                  <c:v>62.0</c:v>
                </c:pt>
                <c:pt idx="62">
                  <c:v>63.0</c:v>
                </c:pt>
                <c:pt idx="63">
                  <c:v>64.0</c:v>
                </c:pt>
                <c:pt idx="64">
                  <c:v>65.0</c:v>
                </c:pt>
                <c:pt idx="65">
                  <c:v>66.0</c:v>
                </c:pt>
                <c:pt idx="66">
                  <c:v>67.0</c:v>
                </c:pt>
                <c:pt idx="67">
                  <c:v>68.0</c:v>
                </c:pt>
                <c:pt idx="68">
                  <c:v>69.0</c:v>
                </c:pt>
                <c:pt idx="69">
                  <c:v>70.0</c:v>
                </c:pt>
                <c:pt idx="70">
                  <c:v>71.0</c:v>
                </c:pt>
                <c:pt idx="71">
                  <c:v>72.0</c:v>
                </c:pt>
                <c:pt idx="72">
                  <c:v>73.0</c:v>
                </c:pt>
                <c:pt idx="73">
                  <c:v>74.0</c:v>
                </c:pt>
                <c:pt idx="74">
                  <c:v>75.0</c:v>
                </c:pt>
                <c:pt idx="75">
                  <c:v>76.0</c:v>
                </c:pt>
                <c:pt idx="76">
                  <c:v>77.0</c:v>
                </c:pt>
                <c:pt idx="77">
                  <c:v>78.0</c:v>
                </c:pt>
                <c:pt idx="78">
                  <c:v>79.0</c:v>
                </c:pt>
                <c:pt idx="79">
                  <c:v>80.0</c:v>
                </c:pt>
                <c:pt idx="80">
                  <c:v>81.0</c:v>
                </c:pt>
                <c:pt idx="81">
                  <c:v>82.0</c:v>
                </c:pt>
                <c:pt idx="82">
                  <c:v>83.0</c:v>
                </c:pt>
                <c:pt idx="83">
                  <c:v>84.0</c:v>
                </c:pt>
                <c:pt idx="84">
                  <c:v>85.0</c:v>
                </c:pt>
                <c:pt idx="85">
                  <c:v>86.0</c:v>
                </c:pt>
                <c:pt idx="86">
                  <c:v>87.0</c:v>
                </c:pt>
                <c:pt idx="87">
                  <c:v>88.0</c:v>
                </c:pt>
                <c:pt idx="88">
                  <c:v>89.0</c:v>
                </c:pt>
                <c:pt idx="89">
                  <c:v>90.0</c:v>
                </c:pt>
                <c:pt idx="90">
                  <c:v>91.0</c:v>
                </c:pt>
                <c:pt idx="91">
                  <c:v>92.0</c:v>
                </c:pt>
                <c:pt idx="92">
                  <c:v>93.0</c:v>
                </c:pt>
                <c:pt idx="93">
                  <c:v>94.0</c:v>
                </c:pt>
                <c:pt idx="94">
                  <c:v>95.0</c:v>
                </c:pt>
                <c:pt idx="95">
                  <c:v>96.0</c:v>
                </c:pt>
                <c:pt idx="96">
                  <c:v>97.0</c:v>
                </c:pt>
                <c:pt idx="97">
                  <c:v>98.0</c:v>
                </c:pt>
                <c:pt idx="98">
                  <c:v>99.0</c:v>
                </c:pt>
                <c:pt idx="99">
                  <c:v>100.0</c:v>
                </c:pt>
                <c:pt idx="100">
                  <c:v>101.0</c:v>
                </c:pt>
                <c:pt idx="101">
                  <c:v>102.0</c:v>
                </c:pt>
                <c:pt idx="102">
                  <c:v>103.0</c:v>
                </c:pt>
                <c:pt idx="103">
                  <c:v>104.0</c:v>
                </c:pt>
                <c:pt idx="104">
                  <c:v>105.0</c:v>
                </c:pt>
                <c:pt idx="105">
                  <c:v>106.0</c:v>
                </c:pt>
                <c:pt idx="106">
                  <c:v>107.0</c:v>
                </c:pt>
                <c:pt idx="107">
                  <c:v>108.0</c:v>
                </c:pt>
                <c:pt idx="108">
                  <c:v>109.0</c:v>
                </c:pt>
                <c:pt idx="109">
                  <c:v>110.0</c:v>
                </c:pt>
                <c:pt idx="110">
                  <c:v>111.0</c:v>
                </c:pt>
                <c:pt idx="111">
                  <c:v>112.0</c:v>
                </c:pt>
                <c:pt idx="112">
                  <c:v>113.0</c:v>
                </c:pt>
                <c:pt idx="113">
                  <c:v>114.0</c:v>
                </c:pt>
                <c:pt idx="114">
                  <c:v>115.0</c:v>
                </c:pt>
                <c:pt idx="115">
                  <c:v>116.0</c:v>
                </c:pt>
                <c:pt idx="116">
                  <c:v>117.0</c:v>
                </c:pt>
                <c:pt idx="117">
                  <c:v>118.0</c:v>
                </c:pt>
                <c:pt idx="118">
                  <c:v>119.0</c:v>
                </c:pt>
                <c:pt idx="119">
                  <c:v>120.0</c:v>
                </c:pt>
                <c:pt idx="120">
                  <c:v>121.0</c:v>
                </c:pt>
                <c:pt idx="121">
                  <c:v>122.0</c:v>
                </c:pt>
                <c:pt idx="122">
                  <c:v>123.0</c:v>
                </c:pt>
                <c:pt idx="123">
                  <c:v>124.0</c:v>
                </c:pt>
                <c:pt idx="124">
                  <c:v>125.0</c:v>
                </c:pt>
                <c:pt idx="125">
                  <c:v>126.0</c:v>
                </c:pt>
                <c:pt idx="126">
                  <c:v>127.0</c:v>
                </c:pt>
                <c:pt idx="127">
                  <c:v>128.0</c:v>
                </c:pt>
                <c:pt idx="128">
                  <c:v>129.0</c:v>
                </c:pt>
                <c:pt idx="129">
                  <c:v>130.0</c:v>
                </c:pt>
                <c:pt idx="130">
                  <c:v>131.0</c:v>
                </c:pt>
                <c:pt idx="131">
                  <c:v>132.0</c:v>
                </c:pt>
                <c:pt idx="132">
                  <c:v>133.0</c:v>
                </c:pt>
                <c:pt idx="133">
                  <c:v>134.0</c:v>
                </c:pt>
                <c:pt idx="134">
                  <c:v>135.0</c:v>
                </c:pt>
                <c:pt idx="135">
                  <c:v>136.0</c:v>
                </c:pt>
                <c:pt idx="136">
                  <c:v>137.0</c:v>
                </c:pt>
                <c:pt idx="137">
                  <c:v>138.0</c:v>
                </c:pt>
                <c:pt idx="138">
                  <c:v>139.0</c:v>
                </c:pt>
                <c:pt idx="139">
                  <c:v>140.0</c:v>
                </c:pt>
                <c:pt idx="140">
                  <c:v>141.0</c:v>
                </c:pt>
                <c:pt idx="141">
                  <c:v>142.0</c:v>
                </c:pt>
                <c:pt idx="142">
                  <c:v>143.0</c:v>
                </c:pt>
                <c:pt idx="143">
                  <c:v>144.0</c:v>
                </c:pt>
                <c:pt idx="144">
                  <c:v>145.0</c:v>
                </c:pt>
                <c:pt idx="145">
                  <c:v>146.0</c:v>
                </c:pt>
                <c:pt idx="146">
                  <c:v>147.0</c:v>
                </c:pt>
                <c:pt idx="147">
                  <c:v>148.0</c:v>
                </c:pt>
                <c:pt idx="148">
                  <c:v>149.0</c:v>
                </c:pt>
                <c:pt idx="149">
                  <c:v>150.0</c:v>
                </c:pt>
                <c:pt idx="150">
                  <c:v>151.0</c:v>
                </c:pt>
                <c:pt idx="151">
                  <c:v>152.0</c:v>
                </c:pt>
                <c:pt idx="152">
                  <c:v>153.0</c:v>
                </c:pt>
                <c:pt idx="153">
                  <c:v>154.0</c:v>
                </c:pt>
                <c:pt idx="154">
                  <c:v>155.0</c:v>
                </c:pt>
                <c:pt idx="155">
                  <c:v>156.0</c:v>
                </c:pt>
                <c:pt idx="156">
                  <c:v>157.0</c:v>
                </c:pt>
                <c:pt idx="157">
                  <c:v>158.0</c:v>
                </c:pt>
                <c:pt idx="158">
                  <c:v>159.0</c:v>
                </c:pt>
                <c:pt idx="159">
                  <c:v>160.0</c:v>
                </c:pt>
                <c:pt idx="160">
                  <c:v>161.0</c:v>
                </c:pt>
                <c:pt idx="161">
                  <c:v>162.0</c:v>
                </c:pt>
                <c:pt idx="162">
                  <c:v>163.0</c:v>
                </c:pt>
                <c:pt idx="163">
                  <c:v>164.0</c:v>
                </c:pt>
                <c:pt idx="164">
                  <c:v>165.0</c:v>
                </c:pt>
                <c:pt idx="165">
                  <c:v>166.0</c:v>
                </c:pt>
                <c:pt idx="166">
                  <c:v>167.0</c:v>
                </c:pt>
                <c:pt idx="167">
                  <c:v>168.0</c:v>
                </c:pt>
                <c:pt idx="168">
                  <c:v>169.0</c:v>
                </c:pt>
                <c:pt idx="169">
                  <c:v>170.0</c:v>
                </c:pt>
                <c:pt idx="170">
                  <c:v>171.0</c:v>
                </c:pt>
                <c:pt idx="171">
                  <c:v>172.0</c:v>
                </c:pt>
                <c:pt idx="172">
                  <c:v>173.0</c:v>
                </c:pt>
                <c:pt idx="173">
                  <c:v>174.0</c:v>
                </c:pt>
                <c:pt idx="174">
                  <c:v>175.0</c:v>
                </c:pt>
                <c:pt idx="175">
                  <c:v>176.0</c:v>
                </c:pt>
                <c:pt idx="176">
                  <c:v>177.0</c:v>
                </c:pt>
                <c:pt idx="177">
                  <c:v>178.0</c:v>
                </c:pt>
                <c:pt idx="178">
                  <c:v>179.0</c:v>
                </c:pt>
                <c:pt idx="179">
                  <c:v>180.0</c:v>
                </c:pt>
                <c:pt idx="180">
                  <c:v>181.0</c:v>
                </c:pt>
                <c:pt idx="181">
                  <c:v>182.0</c:v>
                </c:pt>
                <c:pt idx="182">
                  <c:v>183.0</c:v>
                </c:pt>
                <c:pt idx="183">
                  <c:v>184.0</c:v>
                </c:pt>
                <c:pt idx="184">
                  <c:v>185.0</c:v>
                </c:pt>
                <c:pt idx="185">
                  <c:v>186.0</c:v>
                </c:pt>
                <c:pt idx="186">
                  <c:v>187.0</c:v>
                </c:pt>
                <c:pt idx="187">
                  <c:v>188.0</c:v>
                </c:pt>
                <c:pt idx="188">
                  <c:v>189.0</c:v>
                </c:pt>
                <c:pt idx="189">
                  <c:v>190.0</c:v>
                </c:pt>
                <c:pt idx="190">
                  <c:v>191.0</c:v>
                </c:pt>
                <c:pt idx="191">
                  <c:v>192.0</c:v>
                </c:pt>
                <c:pt idx="192">
                  <c:v>193.0</c:v>
                </c:pt>
                <c:pt idx="193">
                  <c:v>194.0</c:v>
                </c:pt>
                <c:pt idx="194">
                  <c:v>195.0</c:v>
                </c:pt>
                <c:pt idx="195">
                  <c:v>196.0</c:v>
                </c:pt>
                <c:pt idx="196">
                  <c:v>197.0</c:v>
                </c:pt>
                <c:pt idx="197">
                  <c:v>198.0</c:v>
                </c:pt>
                <c:pt idx="198">
                  <c:v>199.0</c:v>
                </c:pt>
                <c:pt idx="199">
                  <c:v>200.0</c:v>
                </c:pt>
                <c:pt idx="200">
                  <c:v>201.0</c:v>
                </c:pt>
                <c:pt idx="201">
                  <c:v>202.0</c:v>
                </c:pt>
                <c:pt idx="202">
                  <c:v>203.0</c:v>
                </c:pt>
                <c:pt idx="203">
                  <c:v>204.0</c:v>
                </c:pt>
                <c:pt idx="204">
                  <c:v>205.0</c:v>
                </c:pt>
                <c:pt idx="205">
                  <c:v>206.0</c:v>
                </c:pt>
                <c:pt idx="206">
                  <c:v>207.0</c:v>
                </c:pt>
                <c:pt idx="207">
                  <c:v>208.0</c:v>
                </c:pt>
                <c:pt idx="208">
                  <c:v>209.0</c:v>
                </c:pt>
                <c:pt idx="209">
                  <c:v>210.0</c:v>
                </c:pt>
                <c:pt idx="210">
                  <c:v>211.0</c:v>
                </c:pt>
                <c:pt idx="211">
                  <c:v>212.0</c:v>
                </c:pt>
                <c:pt idx="212">
                  <c:v>213.0</c:v>
                </c:pt>
                <c:pt idx="213">
                  <c:v>214.0</c:v>
                </c:pt>
                <c:pt idx="214">
                  <c:v>215.0</c:v>
                </c:pt>
                <c:pt idx="215">
                  <c:v>216.0</c:v>
                </c:pt>
                <c:pt idx="216">
                  <c:v>217.0</c:v>
                </c:pt>
                <c:pt idx="217">
                  <c:v>218.0</c:v>
                </c:pt>
                <c:pt idx="218">
                  <c:v>219.0</c:v>
                </c:pt>
                <c:pt idx="219">
                  <c:v>220.0</c:v>
                </c:pt>
                <c:pt idx="220">
                  <c:v>221.0</c:v>
                </c:pt>
                <c:pt idx="221">
                  <c:v>222.0</c:v>
                </c:pt>
                <c:pt idx="222">
                  <c:v>223.0</c:v>
                </c:pt>
                <c:pt idx="223">
                  <c:v>224.0</c:v>
                </c:pt>
                <c:pt idx="224">
                  <c:v>225.0</c:v>
                </c:pt>
                <c:pt idx="225">
                  <c:v>226.0</c:v>
                </c:pt>
                <c:pt idx="226">
                  <c:v>227.0</c:v>
                </c:pt>
                <c:pt idx="227">
                  <c:v>228.0</c:v>
                </c:pt>
                <c:pt idx="228">
                  <c:v>229.0</c:v>
                </c:pt>
                <c:pt idx="229">
                  <c:v>230.0</c:v>
                </c:pt>
                <c:pt idx="230">
                  <c:v>231.0</c:v>
                </c:pt>
                <c:pt idx="231">
                  <c:v>232.0</c:v>
                </c:pt>
                <c:pt idx="232">
                  <c:v>233.0</c:v>
                </c:pt>
                <c:pt idx="233">
                  <c:v>234.0</c:v>
                </c:pt>
                <c:pt idx="234">
                  <c:v>235.0</c:v>
                </c:pt>
                <c:pt idx="235">
                  <c:v>236.0</c:v>
                </c:pt>
                <c:pt idx="236">
                  <c:v>237.0</c:v>
                </c:pt>
                <c:pt idx="237">
                  <c:v>238.0</c:v>
                </c:pt>
                <c:pt idx="238">
                  <c:v>239.0</c:v>
                </c:pt>
                <c:pt idx="239">
                  <c:v>240.0</c:v>
                </c:pt>
                <c:pt idx="240">
                  <c:v>241.0</c:v>
                </c:pt>
                <c:pt idx="241">
                  <c:v>242.0</c:v>
                </c:pt>
                <c:pt idx="242">
                  <c:v>243.0</c:v>
                </c:pt>
                <c:pt idx="243">
                  <c:v>244.0</c:v>
                </c:pt>
                <c:pt idx="244">
                  <c:v>245.0</c:v>
                </c:pt>
                <c:pt idx="245">
                  <c:v>246.0</c:v>
                </c:pt>
                <c:pt idx="246">
                  <c:v>247.0</c:v>
                </c:pt>
                <c:pt idx="247">
                  <c:v>248.0</c:v>
                </c:pt>
                <c:pt idx="248">
                  <c:v>249.0</c:v>
                </c:pt>
                <c:pt idx="249">
                  <c:v>250.0</c:v>
                </c:pt>
                <c:pt idx="250">
                  <c:v>251.0</c:v>
                </c:pt>
                <c:pt idx="251">
                  <c:v>252.0</c:v>
                </c:pt>
                <c:pt idx="252">
                  <c:v>253.0</c:v>
                </c:pt>
                <c:pt idx="253">
                  <c:v>254.0</c:v>
                </c:pt>
                <c:pt idx="254">
                  <c:v>255.0</c:v>
                </c:pt>
                <c:pt idx="255">
                  <c:v>256.0</c:v>
                </c:pt>
                <c:pt idx="256">
                  <c:v>257.0</c:v>
                </c:pt>
                <c:pt idx="257">
                  <c:v>258.0</c:v>
                </c:pt>
                <c:pt idx="258">
                  <c:v>259.0</c:v>
                </c:pt>
                <c:pt idx="259">
                  <c:v>260.0</c:v>
                </c:pt>
                <c:pt idx="260">
                  <c:v>261.0</c:v>
                </c:pt>
                <c:pt idx="261">
                  <c:v>262.0</c:v>
                </c:pt>
                <c:pt idx="262">
                  <c:v>263.0</c:v>
                </c:pt>
                <c:pt idx="263">
                  <c:v>264.0</c:v>
                </c:pt>
                <c:pt idx="264">
                  <c:v>265.0</c:v>
                </c:pt>
                <c:pt idx="265">
                  <c:v>266.0</c:v>
                </c:pt>
                <c:pt idx="266">
                  <c:v>267.0</c:v>
                </c:pt>
                <c:pt idx="267">
                  <c:v>268.0</c:v>
                </c:pt>
                <c:pt idx="268">
                  <c:v>269.0</c:v>
                </c:pt>
                <c:pt idx="269">
                  <c:v>270.0</c:v>
                </c:pt>
                <c:pt idx="270">
                  <c:v>271.0</c:v>
                </c:pt>
                <c:pt idx="271">
                  <c:v>272.0</c:v>
                </c:pt>
                <c:pt idx="272">
                  <c:v>273.0</c:v>
                </c:pt>
                <c:pt idx="273">
                  <c:v>274.0</c:v>
                </c:pt>
                <c:pt idx="274">
                  <c:v>275.0</c:v>
                </c:pt>
                <c:pt idx="275">
                  <c:v>276.0</c:v>
                </c:pt>
                <c:pt idx="276">
                  <c:v>277.0</c:v>
                </c:pt>
                <c:pt idx="277">
                  <c:v>278.0</c:v>
                </c:pt>
                <c:pt idx="278">
                  <c:v>279.0</c:v>
                </c:pt>
                <c:pt idx="279">
                  <c:v>280.0</c:v>
                </c:pt>
                <c:pt idx="280">
                  <c:v>281.0</c:v>
                </c:pt>
                <c:pt idx="281">
                  <c:v>282.0</c:v>
                </c:pt>
                <c:pt idx="282">
                  <c:v>283.0</c:v>
                </c:pt>
                <c:pt idx="283">
                  <c:v>284.0</c:v>
                </c:pt>
                <c:pt idx="284">
                  <c:v>285.0</c:v>
                </c:pt>
                <c:pt idx="285">
                  <c:v>286.0</c:v>
                </c:pt>
                <c:pt idx="286">
                  <c:v>287.0</c:v>
                </c:pt>
                <c:pt idx="287">
                  <c:v>288.0</c:v>
                </c:pt>
                <c:pt idx="288">
                  <c:v>289.0</c:v>
                </c:pt>
                <c:pt idx="289">
                  <c:v>290.0</c:v>
                </c:pt>
                <c:pt idx="290">
                  <c:v>291.0</c:v>
                </c:pt>
                <c:pt idx="291">
                  <c:v>292.0</c:v>
                </c:pt>
                <c:pt idx="292">
                  <c:v>293.0</c:v>
                </c:pt>
                <c:pt idx="293">
                  <c:v>294.0</c:v>
                </c:pt>
                <c:pt idx="294">
                  <c:v>295.0</c:v>
                </c:pt>
                <c:pt idx="295">
                  <c:v>296.0</c:v>
                </c:pt>
                <c:pt idx="296">
                  <c:v>297.0</c:v>
                </c:pt>
                <c:pt idx="297">
                  <c:v>298.0</c:v>
                </c:pt>
                <c:pt idx="298">
                  <c:v>299.0</c:v>
                </c:pt>
                <c:pt idx="299">
                  <c:v>300.0</c:v>
                </c:pt>
              </c:numCache>
            </c:numRef>
          </c:cat>
          <c:val>
            <c:numRef>
              <c:f>[0]!rngVActual</c:f>
              <c:numCache>
                <c:formatCode>General</c:formatCode>
                <c:ptCount val="300"/>
                <c:pt idx="0">
                  <c:v>130683.0</c:v>
                </c:pt>
                <c:pt idx="1">
                  <c:v>131244.0</c:v>
                </c:pt>
                <c:pt idx="2">
                  <c:v>142488.0</c:v>
                </c:pt>
                <c:pt idx="3">
                  <c:v>147175.0</c:v>
                </c:pt>
                <c:pt idx="4">
                  <c:v>152420.0</c:v>
                </c:pt>
                <c:pt idx="5">
                  <c:v>151849.0</c:v>
                </c:pt>
                <c:pt idx="6">
                  <c:v>152586.0</c:v>
                </c:pt>
                <c:pt idx="7">
                  <c:v>152476.0</c:v>
                </c:pt>
                <c:pt idx="8">
                  <c:v>148158.0</c:v>
                </c:pt>
                <c:pt idx="9">
                  <c:v>155987.0</c:v>
                </c:pt>
                <c:pt idx="10">
                  <c:v>154824.0</c:v>
                </c:pt>
                <c:pt idx="11">
                  <c:v>191347.0</c:v>
                </c:pt>
                <c:pt idx="12">
                  <c:v>137020.0</c:v>
                </c:pt>
                <c:pt idx="13">
                  <c:v>134462.0</c:v>
                </c:pt>
                <c:pt idx="14">
                  <c:v>153025.0</c:v>
                </c:pt>
                <c:pt idx="15">
                  <c:v>158615.0</c:v>
                </c:pt>
                <c:pt idx="16">
                  <c:v>163519.0</c:v>
                </c:pt>
                <c:pt idx="17">
                  <c:v>162964.0</c:v>
                </c:pt>
                <c:pt idx="18">
                  <c:v>164590.0</c:v>
                </c:pt>
                <c:pt idx="19">
                  <c:v>163989.0</c:v>
                </c:pt>
                <c:pt idx="20">
                  <c:v>159298.0</c:v>
                </c:pt>
                <c:pt idx="21">
                  <c:v>163992.0</c:v>
                </c:pt>
                <c:pt idx="22">
                  <c:v>169980.0</c:v>
                </c:pt>
                <c:pt idx="23">
                  <c:v>206174.0</c:v>
                </c:pt>
                <c:pt idx="24">
                  <c:v>145276.0</c:v>
                </c:pt>
                <c:pt idx="25">
                  <c:v>146332.0</c:v>
                </c:pt>
                <c:pt idx="26">
                  <c:v>173562.0</c:v>
                </c:pt>
                <c:pt idx="27">
                  <c:v>170795.0</c:v>
                </c:pt>
                <c:pt idx="28">
                  <c:v>175527.0</c:v>
                </c:pt>
                <c:pt idx="29">
                  <c:v>178509.0</c:v>
                </c:pt>
                <c:pt idx="30">
                  <c:v>173198.0</c:v>
                </c:pt>
                <c:pt idx="31">
                  <c:v>182445.0</c:v>
                </c:pt>
                <c:pt idx="32">
                  <c:v>175128.0</c:v>
                </c:pt>
                <c:pt idx="33">
                  <c:v>178642.0</c:v>
                </c:pt>
                <c:pt idx="34">
                  <c:v>184272.0</c:v>
                </c:pt>
                <c:pt idx="35">
                  <c:v>221549.0</c:v>
                </c:pt>
                <c:pt idx="36">
                  <c:v>158004.0</c:v>
                </c:pt>
                <c:pt idx="37">
                  <c:v>155156.0</c:v>
                </c:pt>
                <c:pt idx="38">
                  <c:v>181910.0</c:v>
                </c:pt>
                <c:pt idx="39">
                  <c:v>176635.0</c:v>
                </c:pt>
                <c:pt idx="40">
                  <c:v>190269.0</c:v>
                </c:pt>
                <c:pt idx="41">
                  <c:v>191609.0</c:v>
                </c:pt>
                <c:pt idx="42">
                  <c:v>182909.0</c:v>
                </c:pt>
                <c:pt idx="43">
                  <c:v>193370.0</c:v>
                </c:pt>
                <c:pt idx="44">
                  <c:v>182521.0</c:v>
                </c:pt>
                <c:pt idx="45">
                  <c:v>184276.0</c:v>
                </c:pt>
                <c:pt idx="46">
                  <c:v>193405.0</c:v>
                </c:pt>
                <c:pt idx="47">
                  <c:v>227552.0</c:v>
                </c:pt>
                <c:pt idx="48">
                  <c:v>167372.0</c:v>
                </c:pt>
                <c:pt idx="49">
                  <c:v>173941.0</c:v>
                </c:pt>
                <c:pt idx="50">
                  <c:v>191851.0</c:v>
                </c:pt>
                <c:pt idx="51">
                  <c:v>191886.0</c:v>
                </c:pt>
                <c:pt idx="52">
                  <c:v>205797.0</c:v>
                </c:pt>
                <c:pt idx="53">
                  <c:v>196842.0</c:v>
                </c:pt>
                <c:pt idx="54">
                  <c:v>197140.0</c:v>
                </c:pt>
                <c:pt idx="55">
                  <c:v>204270.0</c:v>
                </c:pt>
                <c:pt idx="56">
                  <c:v>189424.0</c:v>
                </c:pt>
                <c:pt idx="57">
                  <c:v>201927.0</c:v>
                </c:pt>
                <c:pt idx="58">
                  <c:v>203621.0</c:v>
                </c:pt>
                <c:pt idx="59">
                  <c:v>237478.0</c:v>
                </c:pt>
                <c:pt idx="60">
                  <c:v>181073.0</c:v>
                </c:pt>
                <c:pt idx="61">
                  <c:v>178428.0</c:v>
                </c:pt>
                <c:pt idx="62">
                  <c:v>203750.0</c:v>
                </c:pt>
                <c:pt idx="63">
                  <c:v>199219.0</c:v>
                </c:pt>
                <c:pt idx="64">
                  <c:v>211516.0</c:v>
                </c:pt>
                <c:pt idx="65">
                  <c:v>205491.0</c:v>
                </c:pt>
                <c:pt idx="66">
                  <c:v>208856.0</c:v>
                </c:pt>
                <c:pt idx="67">
                  <c:v>211952.0</c:v>
                </c:pt>
                <c:pt idx="68">
                  <c:v>201415.0</c:v>
                </c:pt>
                <c:pt idx="69">
                  <c:v>210145.0</c:v>
                </c:pt>
                <c:pt idx="70">
                  <c:v>207533.0</c:v>
                </c:pt>
                <c:pt idx="71">
                  <c:v>249389.0</c:v>
                </c:pt>
                <c:pt idx="72">
                  <c:v>187445.0</c:v>
                </c:pt>
                <c:pt idx="73">
                  <c:v>183767.0</c:v>
                </c:pt>
                <c:pt idx="74">
                  <c:v>207973.0</c:v>
                </c:pt>
                <c:pt idx="75">
                  <c:v>212262.0</c:v>
                </c:pt>
                <c:pt idx="76">
                  <c:v>221155.0</c:v>
                </c:pt>
                <c:pt idx="77">
                  <c:v>220867.0</c:v>
                </c:pt>
                <c:pt idx="78">
                  <c:v>217687.0</c:v>
                </c:pt>
                <c:pt idx="79">
                  <c:v>216605.0</c:v>
                </c:pt>
                <c:pt idx="80">
                  <c:v>208915.0</c:v>
                </c:pt>
                <c:pt idx="81">
                  <c:v>220499.0</c:v>
                </c:pt>
                <c:pt idx="82">
                  <c:v>218969.0</c:v>
                </c:pt>
                <c:pt idx="83">
                  <c:v>265618.0</c:v>
                </c:pt>
                <c:pt idx="84">
                  <c:v>196810.0</c:v>
                </c:pt>
                <c:pt idx="85">
                  <c:v>199451.0</c:v>
                </c:pt>
                <c:pt idx="86">
                  <c:v>230230.0</c:v>
                </c:pt>
                <c:pt idx="87">
                  <c:v>227109.0</c:v>
                </c:pt>
                <c:pt idx="88">
                  <c:v>237462.0</c:v>
                </c:pt>
                <c:pt idx="89">
                  <c:v>236830.0</c:v>
                </c:pt>
                <c:pt idx="90">
                  <c:v>236992.0</c:v>
                </c:pt>
                <c:pt idx="91">
                  <c:v>240478.0</c:v>
                </c:pt>
                <c:pt idx="92">
                  <c:v>230665.0</c:v>
                </c:pt>
                <c:pt idx="93">
                  <c:v>233193.0</c:v>
                </c:pt>
                <c:pt idx="94">
                  <c:v>240857.0</c:v>
                </c:pt>
                <c:pt idx="95">
                  <c:v>293013.0</c:v>
                </c:pt>
                <c:pt idx="96">
                  <c:v>213709.0</c:v>
                </c:pt>
                <c:pt idx="97">
                  <c:v>227087.0</c:v>
                </c:pt>
                <c:pt idx="98">
                  <c:v>253717.0</c:v>
                </c:pt>
                <c:pt idx="99">
                  <c:v>239051.0</c:v>
                </c:pt>
                <c:pt idx="100">
                  <c:v>257581.0</c:v>
                </c:pt>
                <c:pt idx="101">
                  <c:v>255066.0</c:v>
                </c:pt>
                <c:pt idx="102">
                  <c:v>244445.0</c:v>
                </c:pt>
                <c:pt idx="103">
                  <c:v>257487.0</c:v>
                </c:pt>
                <c:pt idx="104">
                  <c:v>243624.0</c:v>
                </c:pt>
                <c:pt idx="105">
                  <c:v>245167.0</c:v>
                </c:pt>
                <c:pt idx="106">
                  <c:v>252145.0</c:v>
                </c:pt>
                <c:pt idx="107">
                  <c:v>294197.0</c:v>
                </c:pt>
                <c:pt idx="108">
                  <c:v>226791.0</c:v>
                </c:pt>
                <c:pt idx="109">
                  <c:v>223971.0</c:v>
                </c:pt>
                <c:pt idx="110">
                  <c:v>253439.0</c:v>
                </c:pt>
                <c:pt idx="111">
                  <c:v>249062.0</c:v>
                </c:pt>
                <c:pt idx="112">
                  <c:v>268658.0</c:v>
                </c:pt>
                <c:pt idx="113">
                  <c:v>260315.0</c:v>
                </c:pt>
                <c:pt idx="114">
                  <c:v>251504.0</c:v>
                </c:pt>
                <c:pt idx="115">
                  <c:v>266460.0</c:v>
                </c:pt>
                <c:pt idx="116">
                  <c:v>236210.0</c:v>
                </c:pt>
                <c:pt idx="117">
                  <c:v>265188.0</c:v>
                </c:pt>
                <c:pt idx="118">
                  <c:v>262004.0</c:v>
                </c:pt>
                <c:pt idx="119">
                  <c:v>298666.0</c:v>
                </c:pt>
                <c:pt idx="120">
                  <c:v>230546.0</c:v>
                </c:pt>
                <c:pt idx="121">
                  <c:v>228084.0</c:v>
                </c:pt>
                <c:pt idx="122">
                  <c:v>257133.0</c:v>
                </c:pt>
                <c:pt idx="123">
                  <c:v>257357.0</c:v>
                </c:pt>
                <c:pt idx="124">
                  <c:v>271682.0</c:v>
                </c:pt>
                <c:pt idx="125">
                  <c:v>260385.0</c:v>
                </c:pt>
                <c:pt idx="126">
                  <c:v>266795.0</c:v>
                </c:pt>
                <c:pt idx="127">
                  <c:v>277716.0</c:v>
                </c:pt>
                <c:pt idx="128">
                  <c:v>246350.0</c:v>
                </c:pt>
                <c:pt idx="129">
                  <c:v>259945.0</c:v>
                </c:pt>
                <c:pt idx="130">
                  <c:v>263738.0</c:v>
                </c:pt>
                <c:pt idx="131">
                  <c:v>308821.0</c:v>
                </c:pt>
                <c:pt idx="132">
                  <c:v>242271.0</c:v>
                </c:pt>
                <c:pt idx="133">
                  <c:v>233478.0</c:v>
                </c:pt>
                <c:pt idx="134">
                  <c:v>264532.0</c:v>
                </c:pt>
                <c:pt idx="135">
                  <c:v>265990.0</c:v>
                </c:pt>
                <c:pt idx="136">
                  <c:v>281482.0</c:v>
                </c:pt>
                <c:pt idx="137">
                  <c:v>271242.0</c:v>
                </c:pt>
                <c:pt idx="138">
                  <c:v>279323.0</c:v>
                </c:pt>
                <c:pt idx="139">
                  <c:v>285212.0</c:v>
                </c:pt>
                <c:pt idx="140">
                  <c:v>265331.0</c:v>
                </c:pt>
                <c:pt idx="141">
                  <c:v>273781.0</c:v>
                </c:pt>
                <c:pt idx="142">
                  <c:v>272396.0</c:v>
                </c:pt>
                <c:pt idx="143">
                  <c:v>327693.0</c:v>
                </c:pt>
                <c:pt idx="144">
                  <c:v>252818.0</c:v>
                </c:pt>
                <c:pt idx="145">
                  <c:v>253689.0</c:v>
                </c:pt>
                <c:pt idx="146">
                  <c:v>287944.0</c:v>
                </c:pt>
                <c:pt idx="147">
                  <c:v>284325.0</c:v>
                </c:pt>
                <c:pt idx="148">
                  <c:v>296253.0</c:v>
                </c:pt>
                <c:pt idx="149">
                  <c:v>289664.0</c:v>
                </c:pt>
                <c:pt idx="150">
                  <c:v>294875.0</c:v>
                </c:pt>
                <c:pt idx="151">
                  <c:v>294133.0</c:v>
                </c:pt>
                <c:pt idx="152">
                  <c:v>282974.0</c:v>
                </c:pt>
                <c:pt idx="153">
                  <c:v>287468.0</c:v>
                </c:pt>
                <c:pt idx="154">
                  <c:v>294278.0</c:v>
                </c:pt>
                <c:pt idx="155">
                  <c:v>354627.0</c:v>
                </c:pt>
                <c:pt idx="156">
                  <c:v>263469.0</c:v>
                </c:pt>
                <c:pt idx="157">
                  <c:v>265320.0</c:v>
                </c:pt>
                <c:pt idx="158">
                  <c:v>306384.0</c:v>
                </c:pt>
                <c:pt idx="159">
                  <c:v>302054.0</c:v>
                </c:pt>
                <c:pt idx="160">
                  <c:v>311292.0</c:v>
                </c:pt>
                <c:pt idx="161">
                  <c:v>317375.0</c:v>
                </c:pt>
                <c:pt idx="162">
                  <c:v>316887.0</c:v>
                </c:pt>
                <c:pt idx="163">
                  <c:v>321409.0</c:v>
                </c:pt>
                <c:pt idx="164">
                  <c:v>300439.0</c:v>
                </c:pt>
                <c:pt idx="165">
                  <c:v>302213.0</c:v>
                </c:pt>
                <c:pt idx="166">
                  <c:v>311715.0</c:v>
                </c:pt>
                <c:pt idx="167">
                  <c:v>370726.0</c:v>
                </c:pt>
                <c:pt idx="168">
                  <c:v>286152.0</c:v>
                </c:pt>
                <c:pt idx="169">
                  <c:v>282417.0</c:v>
                </c:pt>
                <c:pt idx="170">
                  <c:v>326153.0</c:v>
                </c:pt>
                <c:pt idx="171">
                  <c:v>316526.0</c:v>
                </c:pt>
                <c:pt idx="172">
                  <c:v>337393.0</c:v>
                </c:pt>
                <c:pt idx="173">
                  <c:v>330844.0</c:v>
                </c:pt>
                <c:pt idx="174">
                  <c:v>325905.0</c:v>
                </c:pt>
                <c:pt idx="175">
                  <c:v>339155.0</c:v>
                </c:pt>
                <c:pt idx="176">
                  <c:v>310775.0</c:v>
                </c:pt>
                <c:pt idx="177">
                  <c:v>312976.0</c:v>
                </c:pt>
                <c:pt idx="178">
                  <c:v>323089.0</c:v>
                </c:pt>
                <c:pt idx="179">
                  <c:v>380188.0</c:v>
                </c:pt>
                <c:pt idx="180">
                  <c:v>295284.0</c:v>
                </c:pt>
                <c:pt idx="181">
                  <c:v>290065.0</c:v>
                </c:pt>
                <c:pt idx="182">
                  <c:v>335917.0</c:v>
                </c:pt>
                <c:pt idx="183">
                  <c:v>321981.0</c:v>
                </c:pt>
                <c:pt idx="184">
                  <c:v>353201.0</c:v>
                </c:pt>
                <c:pt idx="185">
                  <c:v>338189.0</c:v>
                </c:pt>
                <c:pt idx="186">
                  <c:v>333815.0</c:v>
                </c:pt>
                <c:pt idx="187">
                  <c:v>349191.0</c:v>
                </c:pt>
                <c:pt idx="188">
                  <c:v>317145.0</c:v>
                </c:pt>
                <c:pt idx="189">
                  <c:v>331073.0</c:v>
                </c:pt>
                <c:pt idx="190">
                  <c:v>341848.0</c:v>
                </c:pt>
                <c:pt idx="191">
                  <c:v>387473.0</c:v>
                </c:pt>
                <c:pt idx="192">
                  <c:v>307634.0</c:v>
                </c:pt>
                <c:pt idx="193">
                  <c:v>308216.0</c:v>
                </c:pt>
                <c:pt idx="194">
                  <c:v>334430.0</c:v>
                </c:pt>
                <c:pt idx="195">
                  <c:v>331006.0</c:v>
                </c:pt>
                <c:pt idx="196">
                  <c:v>357288.0</c:v>
                </c:pt>
                <c:pt idx="197">
                  <c:v>339773.0</c:v>
                </c:pt>
                <c:pt idx="198">
                  <c:v>344118.0</c:v>
                </c:pt>
                <c:pt idx="199">
                  <c:v>342430.0</c:v>
                </c:pt>
                <c:pt idx="200">
                  <c:v>313325.0</c:v>
                </c:pt>
                <c:pt idx="201">
                  <c:v>311458.0</c:v>
                </c:pt>
                <c:pt idx="202">
                  <c:v>299264.0</c:v>
                </c:pt>
                <c:pt idx="203">
                  <c:v>346563.0</c:v>
                </c:pt>
                <c:pt idx="204">
                  <c:v>274078.0</c:v>
                </c:pt>
                <c:pt idx="205">
                  <c:v>264541.0</c:v>
                </c:pt>
                <c:pt idx="206">
                  <c:v>290109.0</c:v>
                </c:pt>
                <c:pt idx="207">
                  <c:v>292053.0</c:v>
                </c:pt>
                <c:pt idx="208">
                  <c:v>307520.0</c:v>
                </c:pt>
                <c:pt idx="209">
                  <c:v>306083.0</c:v>
                </c:pt>
                <c:pt idx="210">
                  <c:v>308880.0</c:v>
                </c:pt>
                <c:pt idx="211">
                  <c:v>314584.0</c:v>
                </c:pt>
                <c:pt idx="212">
                  <c:v>288129.0</c:v>
                </c:pt>
                <c:pt idx="213">
                  <c:v>300381.0</c:v>
                </c:pt>
                <c:pt idx="214">
                  <c:v>303872.0</c:v>
                </c:pt>
                <c:pt idx="215">
                  <c:v>362717.0</c:v>
                </c:pt>
                <c:pt idx="216">
                  <c:v>279126.0</c:v>
                </c:pt>
                <c:pt idx="217">
                  <c:v>275661.0</c:v>
                </c:pt>
                <c:pt idx="218">
                  <c:v>321442.0</c:v>
                </c:pt>
                <c:pt idx="219">
                  <c:v>317064.0</c:v>
                </c:pt>
                <c:pt idx="220">
                  <c:v>324924.0</c:v>
                </c:pt>
                <c:pt idx="221">
                  <c:v>319252.0</c:v>
                </c:pt>
                <c:pt idx="222">
                  <c:v>321002.0</c:v>
                </c:pt>
                <c:pt idx="223">
                  <c:v>322370.0</c:v>
                </c:pt>
                <c:pt idx="224">
                  <c:v>307705.0</c:v>
                </c:pt>
                <c:pt idx="225">
                  <c:v>315062.0</c:v>
                </c:pt>
                <c:pt idx="226">
                  <c:v>328361.0</c:v>
                </c:pt>
                <c:pt idx="227">
                  <c:v>386872.0</c:v>
                </c:pt>
                <c:pt idx="228">
                  <c:v>298648.0</c:v>
                </c:pt>
                <c:pt idx="229">
                  <c:v>299958.0</c:v>
                </c:pt>
                <c:pt idx="230">
                  <c:v>345058.0</c:v>
                </c:pt>
                <c:pt idx="231">
                  <c:v>338993.0</c:v>
                </c:pt>
                <c:pt idx="232">
                  <c:v>348949.0</c:v>
                </c:pt>
                <c:pt idx="233">
                  <c:v>346555.0</c:v>
                </c:pt>
                <c:pt idx="234">
                  <c:v>341300.0</c:v>
                </c:pt>
                <c:pt idx="235">
                  <c:v>352160.0</c:v>
                </c:pt>
                <c:pt idx="236">
                  <c:v>333509.0</c:v>
                </c:pt>
                <c:pt idx="237">
                  <c:v>336943.0</c:v>
                </c:pt>
                <c:pt idx="238">
                  <c:v>351368.0</c:v>
                </c:pt>
                <c:pt idx="239">
                  <c:v>408746.0</c:v>
                </c:pt>
                <c:pt idx="240">
                  <c:v>315401.0</c:v>
                </c:pt>
                <c:pt idx="241">
                  <c:v>331573.0</c:v>
                </c:pt>
                <c:pt idx="242">
                  <c:v>368611.0</c:v>
                </c:pt>
                <c:pt idx="243">
                  <c:v>349263.0</c:v>
                </c:pt>
                <c:pt idx="244">
                  <c:v>373152.0</c:v>
                </c:pt>
                <c:pt idx="245">
                  <c:v>356093.0</c:v>
                </c:pt>
                <c:pt idx="246">
                  <c:v>351509.0</c:v>
                </c:pt>
                <c:pt idx="247">
                  <c:v>372979.0</c:v>
                </c:pt>
                <c:pt idx="248">
                  <c:v>342579.0</c:v>
                </c:pt>
                <c:pt idx="249">
                  <c:v>355781.0</c:v>
                </c:pt>
                <c:pt idx="250">
                  <c:v>368548.0</c:v>
                </c:pt>
                <c:pt idx="251">
                  <c:v>416740.0</c:v>
                </c:pt>
                <c:pt idx="252">
                  <c:v>333791.0</c:v>
                </c:pt>
                <c:pt idx="253">
                  <c:v>332503.0</c:v>
                </c:pt>
                <c:pt idx="254">
                  <c:v>374153.0</c:v>
                </c:pt>
                <c:pt idx="255">
                  <c:v>362908.0</c:v>
                </c:pt>
                <c:pt idx="256">
                  <c:v>389593.0</c:v>
                </c:pt>
                <c:pt idx="257">
                  <c:v>369356.0</c:v>
                </c:pt>
                <c:pt idx="258">
                  <c:v>376976.0</c:v>
                </c:pt>
                <c:pt idx="259">
                  <c:v>388163.0</c:v>
                </c:pt>
                <c:pt idx="260">
                  <c:v>352642.0</c:v>
                </c:pt>
                <c:pt idx="261">
                  <c:v>369776.0</c:v>
                </c:pt>
                <c:pt idx="262">
                  <c:v>378423.0</c:v>
                </c:pt>
                <c:pt idx="263">
                  <c:v>430719.0</c:v>
                </c:pt>
                <c:pt idx="264">
                  <c:v>340557.0</c:v>
                </c:pt>
                <c:pt idx="265">
                  <c:v>337513.0</c:v>
                </c:pt>
                <c:pt idx="266">
                  <c:v>383493.0</c:v>
                </c:pt>
                <c:pt idx="267">
                  <c:v>383790.0</c:v>
                </c:pt>
                <c:pt idx="268">
                  <c:v>407851.0</c:v>
                </c:pt>
                <c:pt idx="269">
                  <c:v>385334.0</c:v>
                </c:pt>
                <c:pt idx="270">
                  <c:v>394393.0</c:v>
                </c:pt>
                <c:pt idx="271">
                  <c:v>400906.0</c:v>
                </c:pt>
                <c:pt idx="272">
                  <c:v>373874.0</c:v>
                </c:pt>
                <c:pt idx="273">
                  <c:v>387655.0</c:v>
                </c:pt>
                <c:pt idx="274">
                  <c:v>390381.0</c:v>
                </c:pt>
                <c:pt idx="275">
                  <c:v>450598.0</c:v>
                </c:pt>
                <c:pt idx="276">
                  <c:v>349409.0</c:v>
                </c:pt>
                <c:pt idx="277">
                  <c:v>340467.0</c:v>
                </c:pt>
                <c:pt idx="278">
                  <c:v>391146.0</c:v>
                </c:pt>
                <c:pt idx="279">
                  <c:v>386098.0</c:v>
                </c:pt>
                <c:pt idx="280">
                  <c:v>407384.0</c:v>
                </c:pt>
                <c:pt idx="281">
                  <c:v>396354.0</c:v>
                </c:pt>
                <c:pt idx="282">
                  <c:v>404727.0</c:v>
                </c:pt>
                <c:pt idx="283">
                  <c:v>403316.0</c:v>
                </c:pt>
                <c:pt idx="284">
                  <c:v>380320.0</c:v>
                </c:pt>
                <c:pt idx="285">
                  <c:v>391072.0</c:v>
                </c:pt>
                <c:pt idx="286">
                  <c:v>394341.0</c:v>
                </c:pt>
                <c:pt idx="287">
                  <c:v>463668.0</c:v>
                </c:pt>
                <c:pt idx="288">
                  <c:v>350742.0</c:v>
                </c:pt>
                <c:pt idx="289">
                  <c:v>361878.0</c:v>
                </c:pt>
                <c:pt idx="290">
                  <c:v>404012.0</c:v>
                </c:pt>
                <c:pt idx="291">
                  <c:v>394134.0</c:v>
                </c:pt>
                <c:pt idx="292">
                  <c:v>412106.0</c:v>
                </c:pt>
                <c:pt idx="293">
                  <c:v>409191.0</c:v>
                </c:pt>
                <c:pt idx="294">
                  <c:v>405715.0</c:v>
                </c:pt>
                <c:pt idx="295">
                  <c:v>416217.0</c:v>
                </c:pt>
                <c:pt idx="296">
                  <c:v>394139.0</c:v>
                </c:pt>
                <c:pt idx="297">
                  <c:v>397886.0</c:v>
                </c:pt>
                <c:pt idx="298">
                  <c:v>415243.0</c:v>
                </c:pt>
                <c:pt idx="299">
                  <c:v>484678.0</c:v>
                </c:pt>
              </c:numCache>
            </c:numRef>
          </c:val>
          <c:smooth val="0"/>
        </c:ser>
        <c:ser>
          <c:idx val="1"/>
          <c:order val="1"/>
          <c:tx>
            <c:v>Deseasonalized</c:v>
          </c:tx>
          <c:spPr>
            <a:ln w="6350" cap="rnd">
              <a:solidFill>
                <a:schemeClr val="accent2"/>
              </a:solidFill>
              <a:prstDash val="dash"/>
              <a:round/>
            </a:ln>
            <a:effectLst>
              <a:outerShdw blurRad="57150" dist="19050" dir="5400000" algn="ctr" rotWithShape="0">
                <a:srgbClr val="000000">
                  <a:alpha val="63000"/>
                </a:srgbClr>
              </a:outerShdw>
            </a:effectLst>
          </c:spPr>
          <c:marker>
            <c:symbol val="none"/>
          </c:marker>
          <c:cat>
            <c:numRef>
              <c:f>[0]!rngVLabels</c:f>
              <c:numCache>
                <c:formatCode>General</c:formatCode>
                <c:ptCount val="300"/>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pt idx="49">
                  <c:v>50.0</c:v>
                </c:pt>
                <c:pt idx="50">
                  <c:v>51.0</c:v>
                </c:pt>
                <c:pt idx="51">
                  <c:v>52.0</c:v>
                </c:pt>
                <c:pt idx="52">
                  <c:v>53.0</c:v>
                </c:pt>
                <c:pt idx="53">
                  <c:v>54.0</c:v>
                </c:pt>
                <c:pt idx="54">
                  <c:v>55.0</c:v>
                </c:pt>
                <c:pt idx="55">
                  <c:v>56.0</c:v>
                </c:pt>
                <c:pt idx="56">
                  <c:v>57.0</c:v>
                </c:pt>
                <c:pt idx="57">
                  <c:v>58.0</c:v>
                </c:pt>
                <c:pt idx="58">
                  <c:v>59.0</c:v>
                </c:pt>
                <c:pt idx="59">
                  <c:v>60.0</c:v>
                </c:pt>
                <c:pt idx="60">
                  <c:v>61.0</c:v>
                </c:pt>
                <c:pt idx="61">
                  <c:v>62.0</c:v>
                </c:pt>
                <c:pt idx="62">
                  <c:v>63.0</c:v>
                </c:pt>
                <c:pt idx="63">
                  <c:v>64.0</c:v>
                </c:pt>
                <c:pt idx="64">
                  <c:v>65.0</c:v>
                </c:pt>
                <c:pt idx="65">
                  <c:v>66.0</c:v>
                </c:pt>
                <c:pt idx="66">
                  <c:v>67.0</c:v>
                </c:pt>
                <c:pt idx="67">
                  <c:v>68.0</c:v>
                </c:pt>
                <c:pt idx="68">
                  <c:v>69.0</c:v>
                </c:pt>
                <c:pt idx="69">
                  <c:v>70.0</c:v>
                </c:pt>
                <c:pt idx="70">
                  <c:v>71.0</c:v>
                </c:pt>
                <c:pt idx="71">
                  <c:v>72.0</c:v>
                </c:pt>
                <c:pt idx="72">
                  <c:v>73.0</c:v>
                </c:pt>
                <c:pt idx="73">
                  <c:v>74.0</c:v>
                </c:pt>
                <c:pt idx="74">
                  <c:v>75.0</c:v>
                </c:pt>
                <c:pt idx="75">
                  <c:v>76.0</c:v>
                </c:pt>
                <c:pt idx="76">
                  <c:v>77.0</c:v>
                </c:pt>
                <c:pt idx="77">
                  <c:v>78.0</c:v>
                </c:pt>
                <c:pt idx="78">
                  <c:v>79.0</c:v>
                </c:pt>
                <c:pt idx="79">
                  <c:v>80.0</c:v>
                </c:pt>
                <c:pt idx="80">
                  <c:v>81.0</c:v>
                </c:pt>
                <c:pt idx="81">
                  <c:v>82.0</c:v>
                </c:pt>
                <c:pt idx="82">
                  <c:v>83.0</c:v>
                </c:pt>
                <c:pt idx="83">
                  <c:v>84.0</c:v>
                </c:pt>
                <c:pt idx="84">
                  <c:v>85.0</c:v>
                </c:pt>
                <c:pt idx="85">
                  <c:v>86.0</c:v>
                </c:pt>
                <c:pt idx="86">
                  <c:v>87.0</c:v>
                </c:pt>
                <c:pt idx="87">
                  <c:v>88.0</c:v>
                </c:pt>
                <c:pt idx="88">
                  <c:v>89.0</c:v>
                </c:pt>
                <c:pt idx="89">
                  <c:v>90.0</c:v>
                </c:pt>
                <c:pt idx="90">
                  <c:v>91.0</c:v>
                </c:pt>
                <c:pt idx="91">
                  <c:v>92.0</c:v>
                </c:pt>
                <c:pt idx="92">
                  <c:v>93.0</c:v>
                </c:pt>
                <c:pt idx="93">
                  <c:v>94.0</c:v>
                </c:pt>
                <c:pt idx="94">
                  <c:v>95.0</c:v>
                </c:pt>
                <c:pt idx="95">
                  <c:v>96.0</c:v>
                </c:pt>
                <c:pt idx="96">
                  <c:v>97.0</c:v>
                </c:pt>
                <c:pt idx="97">
                  <c:v>98.0</c:v>
                </c:pt>
                <c:pt idx="98">
                  <c:v>99.0</c:v>
                </c:pt>
                <c:pt idx="99">
                  <c:v>100.0</c:v>
                </c:pt>
                <c:pt idx="100">
                  <c:v>101.0</c:v>
                </c:pt>
                <c:pt idx="101">
                  <c:v>102.0</c:v>
                </c:pt>
                <c:pt idx="102">
                  <c:v>103.0</c:v>
                </c:pt>
                <c:pt idx="103">
                  <c:v>104.0</c:v>
                </c:pt>
                <c:pt idx="104">
                  <c:v>105.0</c:v>
                </c:pt>
                <c:pt idx="105">
                  <c:v>106.0</c:v>
                </c:pt>
                <c:pt idx="106">
                  <c:v>107.0</c:v>
                </c:pt>
                <c:pt idx="107">
                  <c:v>108.0</c:v>
                </c:pt>
                <c:pt idx="108">
                  <c:v>109.0</c:v>
                </c:pt>
                <c:pt idx="109">
                  <c:v>110.0</c:v>
                </c:pt>
                <c:pt idx="110">
                  <c:v>111.0</c:v>
                </c:pt>
                <c:pt idx="111">
                  <c:v>112.0</c:v>
                </c:pt>
                <c:pt idx="112">
                  <c:v>113.0</c:v>
                </c:pt>
                <c:pt idx="113">
                  <c:v>114.0</c:v>
                </c:pt>
                <c:pt idx="114">
                  <c:v>115.0</c:v>
                </c:pt>
                <c:pt idx="115">
                  <c:v>116.0</c:v>
                </c:pt>
                <c:pt idx="116">
                  <c:v>117.0</c:v>
                </c:pt>
                <c:pt idx="117">
                  <c:v>118.0</c:v>
                </c:pt>
                <c:pt idx="118">
                  <c:v>119.0</c:v>
                </c:pt>
                <c:pt idx="119">
                  <c:v>120.0</c:v>
                </c:pt>
                <c:pt idx="120">
                  <c:v>121.0</c:v>
                </c:pt>
                <c:pt idx="121">
                  <c:v>122.0</c:v>
                </c:pt>
                <c:pt idx="122">
                  <c:v>123.0</c:v>
                </c:pt>
                <c:pt idx="123">
                  <c:v>124.0</c:v>
                </c:pt>
                <c:pt idx="124">
                  <c:v>125.0</c:v>
                </c:pt>
                <c:pt idx="125">
                  <c:v>126.0</c:v>
                </c:pt>
                <c:pt idx="126">
                  <c:v>127.0</c:v>
                </c:pt>
                <c:pt idx="127">
                  <c:v>128.0</c:v>
                </c:pt>
                <c:pt idx="128">
                  <c:v>129.0</c:v>
                </c:pt>
                <c:pt idx="129">
                  <c:v>130.0</c:v>
                </c:pt>
                <c:pt idx="130">
                  <c:v>131.0</c:v>
                </c:pt>
                <c:pt idx="131">
                  <c:v>132.0</c:v>
                </c:pt>
                <c:pt idx="132">
                  <c:v>133.0</c:v>
                </c:pt>
                <c:pt idx="133">
                  <c:v>134.0</c:v>
                </c:pt>
                <c:pt idx="134">
                  <c:v>135.0</c:v>
                </c:pt>
                <c:pt idx="135">
                  <c:v>136.0</c:v>
                </c:pt>
                <c:pt idx="136">
                  <c:v>137.0</c:v>
                </c:pt>
                <c:pt idx="137">
                  <c:v>138.0</c:v>
                </c:pt>
                <c:pt idx="138">
                  <c:v>139.0</c:v>
                </c:pt>
                <c:pt idx="139">
                  <c:v>140.0</c:v>
                </c:pt>
                <c:pt idx="140">
                  <c:v>141.0</c:v>
                </c:pt>
                <c:pt idx="141">
                  <c:v>142.0</c:v>
                </c:pt>
                <c:pt idx="142">
                  <c:v>143.0</c:v>
                </c:pt>
                <c:pt idx="143">
                  <c:v>144.0</c:v>
                </c:pt>
                <c:pt idx="144">
                  <c:v>145.0</c:v>
                </c:pt>
                <c:pt idx="145">
                  <c:v>146.0</c:v>
                </c:pt>
                <c:pt idx="146">
                  <c:v>147.0</c:v>
                </c:pt>
                <c:pt idx="147">
                  <c:v>148.0</c:v>
                </c:pt>
                <c:pt idx="148">
                  <c:v>149.0</c:v>
                </c:pt>
                <c:pt idx="149">
                  <c:v>150.0</c:v>
                </c:pt>
                <c:pt idx="150">
                  <c:v>151.0</c:v>
                </c:pt>
                <c:pt idx="151">
                  <c:v>152.0</c:v>
                </c:pt>
                <c:pt idx="152">
                  <c:v>153.0</c:v>
                </c:pt>
                <c:pt idx="153">
                  <c:v>154.0</c:v>
                </c:pt>
                <c:pt idx="154">
                  <c:v>155.0</c:v>
                </c:pt>
                <c:pt idx="155">
                  <c:v>156.0</c:v>
                </c:pt>
                <c:pt idx="156">
                  <c:v>157.0</c:v>
                </c:pt>
                <c:pt idx="157">
                  <c:v>158.0</c:v>
                </c:pt>
                <c:pt idx="158">
                  <c:v>159.0</c:v>
                </c:pt>
                <c:pt idx="159">
                  <c:v>160.0</c:v>
                </c:pt>
                <c:pt idx="160">
                  <c:v>161.0</c:v>
                </c:pt>
                <c:pt idx="161">
                  <c:v>162.0</c:v>
                </c:pt>
                <c:pt idx="162">
                  <c:v>163.0</c:v>
                </c:pt>
                <c:pt idx="163">
                  <c:v>164.0</c:v>
                </c:pt>
                <c:pt idx="164">
                  <c:v>165.0</c:v>
                </c:pt>
                <c:pt idx="165">
                  <c:v>166.0</c:v>
                </c:pt>
                <c:pt idx="166">
                  <c:v>167.0</c:v>
                </c:pt>
                <c:pt idx="167">
                  <c:v>168.0</c:v>
                </c:pt>
                <c:pt idx="168">
                  <c:v>169.0</c:v>
                </c:pt>
                <c:pt idx="169">
                  <c:v>170.0</c:v>
                </c:pt>
                <c:pt idx="170">
                  <c:v>171.0</c:v>
                </c:pt>
                <c:pt idx="171">
                  <c:v>172.0</c:v>
                </c:pt>
                <c:pt idx="172">
                  <c:v>173.0</c:v>
                </c:pt>
                <c:pt idx="173">
                  <c:v>174.0</c:v>
                </c:pt>
                <c:pt idx="174">
                  <c:v>175.0</c:v>
                </c:pt>
                <c:pt idx="175">
                  <c:v>176.0</c:v>
                </c:pt>
                <c:pt idx="176">
                  <c:v>177.0</c:v>
                </c:pt>
                <c:pt idx="177">
                  <c:v>178.0</c:v>
                </c:pt>
                <c:pt idx="178">
                  <c:v>179.0</c:v>
                </c:pt>
                <c:pt idx="179">
                  <c:v>180.0</c:v>
                </c:pt>
                <c:pt idx="180">
                  <c:v>181.0</c:v>
                </c:pt>
                <c:pt idx="181">
                  <c:v>182.0</c:v>
                </c:pt>
                <c:pt idx="182">
                  <c:v>183.0</c:v>
                </c:pt>
                <c:pt idx="183">
                  <c:v>184.0</c:v>
                </c:pt>
                <c:pt idx="184">
                  <c:v>185.0</c:v>
                </c:pt>
                <c:pt idx="185">
                  <c:v>186.0</c:v>
                </c:pt>
                <c:pt idx="186">
                  <c:v>187.0</c:v>
                </c:pt>
                <c:pt idx="187">
                  <c:v>188.0</c:v>
                </c:pt>
                <c:pt idx="188">
                  <c:v>189.0</c:v>
                </c:pt>
                <c:pt idx="189">
                  <c:v>190.0</c:v>
                </c:pt>
                <c:pt idx="190">
                  <c:v>191.0</c:v>
                </c:pt>
                <c:pt idx="191">
                  <c:v>192.0</c:v>
                </c:pt>
                <c:pt idx="192">
                  <c:v>193.0</c:v>
                </c:pt>
                <c:pt idx="193">
                  <c:v>194.0</c:v>
                </c:pt>
                <c:pt idx="194">
                  <c:v>195.0</c:v>
                </c:pt>
                <c:pt idx="195">
                  <c:v>196.0</c:v>
                </c:pt>
                <c:pt idx="196">
                  <c:v>197.0</c:v>
                </c:pt>
                <c:pt idx="197">
                  <c:v>198.0</c:v>
                </c:pt>
                <c:pt idx="198">
                  <c:v>199.0</c:v>
                </c:pt>
                <c:pt idx="199">
                  <c:v>200.0</c:v>
                </c:pt>
                <c:pt idx="200">
                  <c:v>201.0</c:v>
                </c:pt>
                <c:pt idx="201">
                  <c:v>202.0</c:v>
                </c:pt>
                <c:pt idx="202">
                  <c:v>203.0</c:v>
                </c:pt>
                <c:pt idx="203">
                  <c:v>204.0</c:v>
                </c:pt>
                <c:pt idx="204">
                  <c:v>205.0</c:v>
                </c:pt>
                <c:pt idx="205">
                  <c:v>206.0</c:v>
                </c:pt>
                <c:pt idx="206">
                  <c:v>207.0</c:v>
                </c:pt>
                <c:pt idx="207">
                  <c:v>208.0</c:v>
                </c:pt>
                <c:pt idx="208">
                  <c:v>209.0</c:v>
                </c:pt>
                <c:pt idx="209">
                  <c:v>210.0</c:v>
                </c:pt>
                <c:pt idx="210">
                  <c:v>211.0</c:v>
                </c:pt>
                <c:pt idx="211">
                  <c:v>212.0</c:v>
                </c:pt>
                <c:pt idx="212">
                  <c:v>213.0</c:v>
                </c:pt>
                <c:pt idx="213">
                  <c:v>214.0</c:v>
                </c:pt>
                <c:pt idx="214">
                  <c:v>215.0</c:v>
                </c:pt>
                <c:pt idx="215">
                  <c:v>216.0</c:v>
                </c:pt>
                <c:pt idx="216">
                  <c:v>217.0</c:v>
                </c:pt>
                <c:pt idx="217">
                  <c:v>218.0</c:v>
                </c:pt>
                <c:pt idx="218">
                  <c:v>219.0</c:v>
                </c:pt>
                <c:pt idx="219">
                  <c:v>220.0</c:v>
                </c:pt>
                <c:pt idx="220">
                  <c:v>221.0</c:v>
                </c:pt>
                <c:pt idx="221">
                  <c:v>222.0</c:v>
                </c:pt>
                <c:pt idx="222">
                  <c:v>223.0</c:v>
                </c:pt>
                <c:pt idx="223">
                  <c:v>224.0</c:v>
                </c:pt>
                <c:pt idx="224">
                  <c:v>225.0</c:v>
                </c:pt>
                <c:pt idx="225">
                  <c:v>226.0</c:v>
                </c:pt>
                <c:pt idx="226">
                  <c:v>227.0</c:v>
                </c:pt>
                <c:pt idx="227">
                  <c:v>228.0</c:v>
                </c:pt>
                <c:pt idx="228">
                  <c:v>229.0</c:v>
                </c:pt>
                <c:pt idx="229">
                  <c:v>230.0</c:v>
                </c:pt>
                <c:pt idx="230">
                  <c:v>231.0</c:v>
                </c:pt>
                <c:pt idx="231">
                  <c:v>232.0</c:v>
                </c:pt>
                <c:pt idx="232">
                  <c:v>233.0</c:v>
                </c:pt>
                <c:pt idx="233">
                  <c:v>234.0</c:v>
                </c:pt>
                <c:pt idx="234">
                  <c:v>235.0</c:v>
                </c:pt>
                <c:pt idx="235">
                  <c:v>236.0</c:v>
                </c:pt>
                <c:pt idx="236">
                  <c:v>237.0</c:v>
                </c:pt>
                <c:pt idx="237">
                  <c:v>238.0</c:v>
                </c:pt>
                <c:pt idx="238">
                  <c:v>239.0</c:v>
                </c:pt>
                <c:pt idx="239">
                  <c:v>240.0</c:v>
                </c:pt>
                <c:pt idx="240">
                  <c:v>241.0</c:v>
                </c:pt>
                <c:pt idx="241">
                  <c:v>242.0</c:v>
                </c:pt>
                <c:pt idx="242">
                  <c:v>243.0</c:v>
                </c:pt>
                <c:pt idx="243">
                  <c:v>244.0</c:v>
                </c:pt>
                <c:pt idx="244">
                  <c:v>245.0</c:v>
                </c:pt>
                <c:pt idx="245">
                  <c:v>246.0</c:v>
                </c:pt>
                <c:pt idx="246">
                  <c:v>247.0</c:v>
                </c:pt>
                <c:pt idx="247">
                  <c:v>248.0</c:v>
                </c:pt>
                <c:pt idx="248">
                  <c:v>249.0</c:v>
                </c:pt>
                <c:pt idx="249">
                  <c:v>250.0</c:v>
                </c:pt>
                <c:pt idx="250">
                  <c:v>251.0</c:v>
                </c:pt>
                <c:pt idx="251">
                  <c:v>252.0</c:v>
                </c:pt>
                <c:pt idx="252">
                  <c:v>253.0</c:v>
                </c:pt>
                <c:pt idx="253">
                  <c:v>254.0</c:v>
                </c:pt>
                <c:pt idx="254">
                  <c:v>255.0</c:v>
                </c:pt>
                <c:pt idx="255">
                  <c:v>256.0</c:v>
                </c:pt>
                <c:pt idx="256">
                  <c:v>257.0</c:v>
                </c:pt>
                <c:pt idx="257">
                  <c:v>258.0</c:v>
                </c:pt>
                <c:pt idx="258">
                  <c:v>259.0</c:v>
                </c:pt>
                <c:pt idx="259">
                  <c:v>260.0</c:v>
                </c:pt>
                <c:pt idx="260">
                  <c:v>261.0</c:v>
                </c:pt>
                <c:pt idx="261">
                  <c:v>262.0</c:v>
                </c:pt>
                <c:pt idx="262">
                  <c:v>263.0</c:v>
                </c:pt>
                <c:pt idx="263">
                  <c:v>264.0</c:v>
                </c:pt>
                <c:pt idx="264">
                  <c:v>265.0</c:v>
                </c:pt>
                <c:pt idx="265">
                  <c:v>266.0</c:v>
                </c:pt>
                <c:pt idx="266">
                  <c:v>267.0</c:v>
                </c:pt>
                <c:pt idx="267">
                  <c:v>268.0</c:v>
                </c:pt>
                <c:pt idx="268">
                  <c:v>269.0</c:v>
                </c:pt>
                <c:pt idx="269">
                  <c:v>270.0</c:v>
                </c:pt>
                <c:pt idx="270">
                  <c:v>271.0</c:v>
                </c:pt>
                <c:pt idx="271">
                  <c:v>272.0</c:v>
                </c:pt>
                <c:pt idx="272">
                  <c:v>273.0</c:v>
                </c:pt>
                <c:pt idx="273">
                  <c:v>274.0</c:v>
                </c:pt>
                <c:pt idx="274">
                  <c:v>275.0</c:v>
                </c:pt>
                <c:pt idx="275">
                  <c:v>276.0</c:v>
                </c:pt>
                <c:pt idx="276">
                  <c:v>277.0</c:v>
                </c:pt>
                <c:pt idx="277">
                  <c:v>278.0</c:v>
                </c:pt>
                <c:pt idx="278">
                  <c:v>279.0</c:v>
                </c:pt>
                <c:pt idx="279">
                  <c:v>280.0</c:v>
                </c:pt>
                <c:pt idx="280">
                  <c:v>281.0</c:v>
                </c:pt>
                <c:pt idx="281">
                  <c:v>282.0</c:v>
                </c:pt>
                <c:pt idx="282">
                  <c:v>283.0</c:v>
                </c:pt>
                <c:pt idx="283">
                  <c:v>284.0</c:v>
                </c:pt>
                <c:pt idx="284">
                  <c:v>285.0</c:v>
                </c:pt>
                <c:pt idx="285">
                  <c:v>286.0</c:v>
                </c:pt>
                <c:pt idx="286">
                  <c:v>287.0</c:v>
                </c:pt>
                <c:pt idx="287">
                  <c:v>288.0</c:v>
                </c:pt>
                <c:pt idx="288">
                  <c:v>289.0</c:v>
                </c:pt>
                <c:pt idx="289">
                  <c:v>290.0</c:v>
                </c:pt>
                <c:pt idx="290">
                  <c:v>291.0</c:v>
                </c:pt>
                <c:pt idx="291">
                  <c:v>292.0</c:v>
                </c:pt>
                <c:pt idx="292">
                  <c:v>293.0</c:v>
                </c:pt>
                <c:pt idx="293">
                  <c:v>294.0</c:v>
                </c:pt>
                <c:pt idx="294">
                  <c:v>295.0</c:v>
                </c:pt>
                <c:pt idx="295">
                  <c:v>296.0</c:v>
                </c:pt>
                <c:pt idx="296">
                  <c:v>297.0</c:v>
                </c:pt>
                <c:pt idx="297">
                  <c:v>298.0</c:v>
                </c:pt>
                <c:pt idx="298">
                  <c:v>299.0</c:v>
                </c:pt>
                <c:pt idx="299">
                  <c:v>300.0</c:v>
                </c:pt>
              </c:numCache>
            </c:numRef>
          </c:cat>
          <c:val>
            <c:numRef>
              <c:f>[0]!rngVDeseasonalized</c:f>
              <c:numCache>
                <c:formatCode>General</c:formatCode>
                <c:ptCount val="300"/>
                <c:pt idx="0">
                  <c:v>98731.66303661473</c:v>
                </c:pt>
                <c:pt idx="1">
                  <c:v>162885.2992310697</c:v>
                </c:pt>
                <c:pt idx="2">
                  <c:v>178415.6704769427</c:v>
                </c:pt>
                <c:pt idx="3">
                  <c:v>145010.1087946069</c:v>
                </c:pt>
                <c:pt idx="4">
                  <c:v>155728.5871405928</c:v>
                </c:pt>
                <c:pt idx="5">
                  <c:v>140873.6978444413</c:v>
                </c:pt>
                <c:pt idx="6">
                  <c:v>148640.2240123819</c:v>
                </c:pt>
                <c:pt idx="7">
                  <c:v>149376.5502477384</c:v>
                </c:pt>
                <c:pt idx="8">
                  <c:v>139438.4926608076</c:v>
                </c:pt>
                <c:pt idx="9">
                  <c:v>168529.5887961507</c:v>
                </c:pt>
                <c:pt idx="10">
                  <c:v>158853.8528158121</c:v>
                </c:pt>
                <c:pt idx="11">
                  <c:v>190319.1767625264</c:v>
                </c:pt>
                <c:pt idx="12">
                  <c:v>103519.2983729862</c:v>
                </c:pt>
                <c:pt idx="13">
                  <c:v>166879.1190851246</c:v>
                </c:pt>
                <c:pt idx="14">
                  <c:v>191609.5248353135</c:v>
                </c:pt>
                <c:pt idx="15">
                  <c:v>156281.8305177956</c:v>
                </c:pt>
                <c:pt idx="16">
                  <c:v>167068.5135851108</c:v>
                </c:pt>
                <c:pt idx="17">
                  <c:v>151185.3307925737</c:v>
                </c:pt>
                <c:pt idx="18">
                  <c:v>160333.8082799073</c:v>
                </c:pt>
                <c:pt idx="19">
                  <c:v>160655.5202036804</c:v>
                </c:pt>
                <c:pt idx="20">
                  <c:v>149922.8729051508</c:v>
                </c:pt>
                <c:pt idx="21">
                  <c:v>177178.254122833</c:v>
                </c:pt>
                <c:pt idx="22">
                  <c:v>174404.3423605626</c:v>
                </c:pt>
                <c:pt idx="23">
                  <c:v>205066.5333129714</c:v>
                </c:pt>
                <c:pt idx="24">
                  <c:v>109756.7478501966</c:v>
                </c:pt>
                <c:pt idx="25">
                  <c:v>181610.8287394539</c:v>
                </c:pt>
                <c:pt idx="26">
                  <c:v>217324.8315599849</c:v>
                </c:pt>
                <c:pt idx="27">
                  <c:v>168282.6671076941</c:v>
                </c:pt>
                <c:pt idx="28">
                  <c:v>179337.1717296079</c:v>
                </c:pt>
                <c:pt idx="29">
                  <c:v>165606.7733637585</c:v>
                </c:pt>
                <c:pt idx="30">
                  <c:v>168719.2109269299</c:v>
                </c:pt>
                <c:pt idx="31">
                  <c:v>178736.3566066046</c:v>
                </c:pt>
                <c:pt idx="32">
                  <c:v>164821.2337011968</c:v>
                </c:pt>
                <c:pt idx="33">
                  <c:v>193006.2300173858</c:v>
                </c:pt>
                <c:pt idx="34">
                  <c:v>189068.3431901729</c:v>
                </c:pt>
                <c:pt idx="35">
                  <c:v>220358.9462733201</c:v>
                </c:pt>
                <c:pt idx="36">
                  <c:v>119372.8157942293</c:v>
                </c:pt>
                <c:pt idx="37">
                  <c:v>192562.1856046437</c:v>
                </c:pt>
                <c:pt idx="38">
                  <c:v>227777.7399953725</c:v>
                </c:pt>
                <c:pt idx="39">
                  <c:v>174036.7628125387</c:v>
                </c:pt>
                <c:pt idx="40">
                  <c:v>194399.1769233267</c:v>
                </c:pt>
                <c:pt idx="41">
                  <c:v>177759.935003033</c:v>
                </c:pt>
                <c:pt idx="42">
                  <c:v>178179.0907021664</c:v>
                </c:pt>
                <c:pt idx="43">
                  <c:v>189439.2791088773</c:v>
                </c:pt>
                <c:pt idx="44">
                  <c:v>171779.1352403735</c:v>
                </c:pt>
                <c:pt idx="45">
                  <c:v>199093.2481873455</c:v>
                </c:pt>
                <c:pt idx="46">
                  <c:v>198439.0624440793</c:v>
                </c:pt>
                <c:pt idx="47">
                  <c:v>226329.7010701313</c:v>
                </c:pt>
                <c:pt idx="48">
                  <c:v>126450.386858002</c:v>
                </c:pt>
                <c:pt idx="49">
                  <c:v>215876.0159211202</c:v>
                </c:pt>
                <c:pt idx="50">
                  <c:v>240225.3157927119</c:v>
                </c:pt>
                <c:pt idx="51">
                  <c:v>189063.4260992827</c:v>
                </c:pt>
                <c:pt idx="52">
                  <c:v>210264.2438510207</c:v>
                </c:pt>
                <c:pt idx="53">
                  <c:v>182614.7056029049</c:v>
                </c:pt>
                <c:pt idx="54">
                  <c:v>192042.0861796034</c:v>
                </c:pt>
                <c:pt idx="55">
                  <c:v>200117.7097976437</c:v>
                </c:pt>
                <c:pt idx="56">
                  <c:v>178275.8746323574</c:v>
                </c:pt>
                <c:pt idx="57">
                  <c:v>218163.5282224821</c:v>
                </c:pt>
                <c:pt idx="58">
                  <c:v>208920.9706777275</c:v>
                </c:pt>
                <c:pt idx="59">
                  <c:v>236202.3834144839</c:v>
                </c:pt>
                <c:pt idx="60">
                  <c:v>136801.5611902768</c:v>
                </c:pt>
                <c:pt idx="61">
                  <c:v>221444.7759227188</c:v>
                </c:pt>
                <c:pt idx="62">
                  <c:v>255124.5919633728</c:v>
                </c:pt>
                <c:pt idx="63">
                  <c:v>196288.5603122323</c:v>
                </c:pt>
                <c:pt idx="64">
                  <c:v>216107.3864166752</c:v>
                </c:pt>
                <c:pt idx="65">
                  <c:v>190638.5754516136</c:v>
                </c:pt>
                <c:pt idx="66">
                  <c:v>203455.1179422099</c:v>
                </c:pt>
                <c:pt idx="67">
                  <c:v>207643.5542518734</c:v>
                </c:pt>
                <c:pt idx="68">
                  <c:v>189561.1711772335</c:v>
                </c:pt>
                <c:pt idx="69">
                  <c:v>227042.3204341842</c:v>
                </c:pt>
                <c:pt idx="70">
                  <c:v>212934.7945823899</c:v>
                </c:pt>
                <c:pt idx="71">
                  <c:v>248049.40330201</c:v>
                </c:pt>
                <c:pt idx="72">
                  <c:v>141615.6392024842</c:v>
                </c:pt>
                <c:pt idx="73">
                  <c:v>228070.9425482002</c:v>
                </c:pt>
                <c:pt idx="74">
                  <c:v>260412.4012976615</c:v>
                </c:pt>
                <c:pt idx="75">
                  <c:v>209139.702483172</c:v>
                </c:pt>
                <c:pt idx="76">
                  <c:v>225955.620581799</c:v>
                </c:pt>
                <c:pt idx="77">
                  <c:v>204903.2329604291</c:v>
                </c:pt>
                <c:pt idx="78">
                  <c:v>212057.7539524162</c:v>
                </c:pt>
                <c:pt idx="79">
                  <c:v>212201.9705816744</c:v>
                </c:pt>
                <c:pt idx="80">
                  <c:v>196619.7754710013</c:v>
                </c:pt>
                <c:pt idx="81">
                  <c:v>238228.8639435493</c:v>
                </c:pt>
                <c:pt idx="82">
                  <c:v>224668.4577147313</c:v>
                </c:pt>
                <c:pt idx="83">
                  <c:v>264191.2289887416</c:v>
                </c:pt>
                <c:pt idx="84">
                  <c:v>148690.9437511853</c:v>
                </c:pt>
                <c:pt idx="85">
                  <c:v>247536.1602582677</c:v>
                </c:pt>
                <c:pt idx="86">
                  <c:v>288281.3978293366</c:v>
                </c:pt>
                <c:pt idx="87">
                  <c:v>223768.3084643069</c:v>
                </c:pt>
                <c:pt idx="88">
                  <c:v>242616.5972941835</c:v>
                </c:pt>
                <c:pt idx="89">
                  <c:v>219712.4634373557</c:v>
                </c:pt>
                <c:pt idx="90">
                  <c:v>230863.539047766</c:v>
                </c:pt>
                <c:pt idx="91">
                  <c:v>235589.6931351533</c:v>
                </c:pt>
                <c:pt idx="92">
                  <c:v>217089.7279229281</c:v>
                </c:pt>
                <c:pt idx="93">
                  <c:v>251943.5619643994</c:v>
                </c:pt>
                <c:pt idx="94">
                  <c:v>247126.1718316156</c:v>
                </c:pt>
                <c:pt idx="95">
                  <c:v>291439.0763415061</c:v>
                </c:pt>
                <c:pt idx="96">
                  <c:v>161458.2231498504</c:v>
                </c:pt>
                <c:pt idx="97">
                  <c:v>281834.8568047752</c:v>
                </c:pt>
                <c:pt idx="98">
                  <c:v>317690.5330020666</c:v>
                </c:pt>
                <c:pt idx="99">
                  <c:v>235534.6459484258</c:v>
                </c:pt>
                <c:pt idx="100">
                  <c:v>263172.3212456438</c:v>
                </c:pt>
                <c:pt idx="101">
                  <c:v>236630.4066170357</c:v>
                </c:pt>
                <c:pt idx="102">
                  <c:v>238123.8092531864</c:v>
                </c:pt>
                <c:pt idx="103">
                  <c:v>252252.9433723302</c:v>
                </c:pt>
                <c:pt idx="104">
                  <c:v>229286.0549953198</c:v>
                </c:pt>
                <c:pt idx="105">
                  <c:v>264880.3662894079</c:v>
                </c:pt>
                <c:pt idx="106">
                  <c:v>258707.982730345</c:v>
                </c:pt>
                <c:pt idx="107">
                  <c:v>292616.7164680135</c:v>
                </c:pt>
                <c:pt idx="108">
                  <c:v>171341.7398723391</c:v>
                </c:pt>
                <c:pt idx="109">
                  <c:v>277967.6278845655</c:v>
                </c:pt>
                <c:pt idx="110">
                  <c:v>317342.4366262834</c:v>
                </c:pt>
                <c:pt idx="111">
                  <c:v>245398.3877465763</c:v>
                </c:pt>
                <c:pt idx="112">
                  <c:v>274489.7701352669</c:v>
                </c:pt>
                <c:pt idx="113">
                  <c:v>241500.0207731083</c:v>
                </c:pt>
                <c:pt idx="114">
                  <c:v>245000.2680456274</c:v>
                </c:pt>
                <c:pt idx="115">
                  <c:v>261043.5450760276</c:v>
                </c:pt>
                <c:pt idx="116">
                  <c:v>222308.3893641205</c:v>
                </c:pt>
                <c:pt idx="117">
                  <c:v>286511.2130733561</c:v>
                </c:pt>
                <c:pt idx="118">
                  <c:v>268823.5987518345</c:v>
                </c:pt>
                <c:pt idx="119">
                  <c:v>297061.7111684883</c:v>
                </c:pt>
                <c:pt idx="120">
                  <c:v>174178.6612370345</c:v>
                </c:pt>
                <c:pt idx="121">
                  <c:v>283072.221128732</c:v>
                </c:pt>
                <c:pt idx="122">
                  <c:v>321967.8611303949</c:v>
                </c:pt>
                <c:pt idx="123">
                  <c:v>253571.3712862486</c:v>
                </c:pt>
                <c:pt idx="124">
                  <c:v>277579.4122262861</c:v>
                </c:pt>
                <c:pt idx="125">
                  <c:v>241564.9613314861</c:v>
                </c:pt>
                <c:pt idx="126">
                  <c:v>259895.852603669</c:v>
                </c:pt>
                <c:pt idx="127">
                  <c:v>272070.7391891243</c:v>
                </c:pt>
                <c:pt idx="128">
                  <c:v>231851.6223692946</c:v>
                </c:pt>
                <c:pt idx="129">
                  <c:v>280846.6343965548</c:v>
                </c:pt>
                <c:pt idx="130">
                  <c:v>270602.7323537478</c:v>
                </c:pt>
                <c:pt idx="131">
                  <c:v>307162.1634359576</c:v>
                </c:pt>
                <c:pt idx="132">
                  <c:v>183036.9576421087</c:v>
                </c:pt>
                <c:pt idx="133">
                  <c:v>289766.6475714828</c:v>
                </c:pt>
                <c:pt idx="134">
                  <c:v>331232.4837362205</c:v>
                </c:pt>
                <c:pt idx="135">
                  <c:v>262077.3829677423</c:v>
                </c:pt>
                <c:pt idx="136">
                  <c:v>287592.1412249596</c:v>
                </c:pt>
                <c:pt idx="137">
                  <c:v>251637.2419358832</c:v>
                </c:pt>
                <c:pt idx="138">
                  <c:v>272099.8865676442</c:v>
                </c:pt>
                <c:pt idx="139">
                  <c:v>279414.3645508668</c:v>
                </c:pt>
                <c:pt idx="140">
                  <c:v>249715.5381159623</c:v>
                </c:pt>
                <c:pt idx="141">
                  <c:v>295795.1582516424</c:v>
                </c:pt>
                <c:pt idx="142">
                  <c:v>279486.0880200483</c:v>
                </c:pt>
                <c:pt idx="143">
                  <c:v>325932.7922091414</c:v>
                </c:pt>
                <c:pt idx="144">
                  <c:v>191005.2691290441</c:v>
                </c:pt>
                <c:pt idx="145">
                  <c:v>314850.2687866176</c:v>
                </c:pt>
                <c:pt idx="146">
                  <c:v>360547.7080162033</c:v>
                </c:pt>
                <c:pt idx="147">
                  <c:v>280142.6817260173</c:v>
                </c:pt>
                <c:pt idx="148">
                  <c:v>302683.7759228582</c:v>
                </c:pt>
                <c:pt idx="149">
                  <c:v>268727.7414563957</c:v>
                </c:pt>
                <c:pt idx="150">
                  <c:v>287249.7218332686</c:v>
                </c:pt>
                <c:pt idx="151">
                  <c:v>288154.023282471</c:v>
                </c:pt>
                <c:pt idx="152">
                  <c:v>266320.1988566217</c:v>
                </c:pt>
                <c:pt idx="153">
                  <c:v>310582.7013280072</c:v>
                </c:pt>
                <c:pt idx="154">
                  <c:v>301937.6459652996</c:v>
                </c:pt>
                <c:pt idx="155">
                  <c:v>352722.1158302167</c:v>
                </c:pt>
                <c:pt idx="156">
                  <c:v>199052.1531384637</c:v>
                </c:pt>
                <c:pt idx="157">
                  <c:v>329285.3585077216</c:v>
                </c:pt>
                <c:pt idx="158">
                  <c:v>383637.2661796614</c:v>
                </c:pt>
                <c:pt idx="159">
                  <c:v>297610.8945258786</c:v>
                </c:pt>
                <c:pt idx="160">
                  <c:v>318049.2281076592</c:v>
                </c:pt>
                <c:pt idx="161">
                  <c:v>294435.8530736425</c:v>
                </c:pt>
                <c:pt idx="162">
                  <c:v>308692.5056467282</c:v>
                </c:pt>
                <c:pt idx="163">
                  <c:v>314875.5714904336</c:v>
                </c:pt>
                <c:pt idx="164">
                  <c:v>282757.3353887091</c:v>
                </c:pt>
                <c:pt idx="165">
                  <c:v>326513.3159740946</c:v>
                </c:pt>
                <c:pt idx="166">
                  <c:v>319828.5067591644</c:v>
                </c:pt>
                <c:pt idx="167">
                  <c:v>368734.639813869</c:v>
                </c:pt>
                <c:pt idx="168">
                  <c:v>216189.2735952907</c:v>
                </c:pt>
                <c:pt idx="169">
                  <c:v>350504.23297782</c:v>
                </c:pt>
                <c:pt idx="170">
                  <c:v>408390.925362601</c:v>
                </c:pt>
                <c:pt idx="171">
                  <c:v>311870.0166218565</c:v>
                </c:pt>
                <c:pt idx="172">
                  <c:v>344716.803576473</c:v>
                </c:pt>
                <c:pt idx="173">
                  <c:v>306931.3442277942</c:v>
                </c:pt>
                <c:pt idx="174">
                  <c:v>317477.3059570034</c:v>
                </c:pt>
                <c:pt idx="175">
                  <c:v>332260.8403897775</c:v>
                </c:pt>
                <c:pt idx="176">
                  <c:v>292485.0332527604</c:v>
                </c:pt>
                <c:pt idx="177">
                  <c:v>338141.7463190141</c:v>
                </c:pt>
                <c:pt idx="178">
                  <c:v>331498.5561179657</c:v>
                </c:pt>
                <c:pt idx="179">
                  <c:v>378145.8145410767</c:v>
                </c:pt>
                <c:pt idx="180">
                  <c:v>223088.5454734261</c:v>
                </c:pt>
                <c:pt idx="181">
                  <c:v>359996.0708410307</c:v>
                </c:pt>
                <c:pt idx="182">
                  <c:v>420616.8714530568</c:v>
                </c:pt>
                <c:pt idx="183">
                  <c:v>317244.77553794</c:v>
                </c:pt>
                <c:pt idx="184">
                  <c:v>360867.9484755578</c:v>
                </c:pt>
                <c:pt idx="185">
                  <c:v>313745.4642461507</c:v>
                </c:pt>
                <c:pt idx="186">
                  <c:v>325182.7584358543</c:v>
                </c:pt>
                <c:pt idx="187">
                  <c:v>342092.8340037647</c:v>
                </c:pt>
                <c:pt idx="188">
                  <c:v>298480.1411662672</c:v>
                </c:pt>
                <c:pt idx="189">
                  <c:v>357693.8882824081</c:v>
                </c:pt>
                <c:pt idx="190">
                  <c:v>350745.8267282833</c:v>
                </c:pt>
                <c:pt idx="191">
                  <c:v>385391.6830559477</c:v>
                </c:pt>
                <c:pt idx="192">
                  <c:v>232419.0325184296</c:v>
                </c:pt>
                <c:pt idx="193">
                  <c:v>382523.0516275287</c:v>
                </c:pt>
                <c:pt idx="194">
                  <c:v>418754.9314861878</c:v>
                </c:pt>
                <c:pt idx="195">
                  <c:v>326137.0210407178</c:v>
                </c:pt>
                <c:pt idx="196">
                  <c:v>365043.6651508209</c:v>
                </c:pt>
                <c:pt idx="197">
                  <c:v>315214.9763100141</c:v>
                </c:pt>
                <c:pt idx="198">
                  <c:v>335219.3294712021</c:v>
                </c:pt>
                <c:pt idx="199">
                  <c:v>335469.2679591088</c:v>
                </c:pt>
                <c:pt idx="200">
                  <c:v>294884.9587126415</c:v>
                </c:pt>
                <c:pt idx="201">
                  <c:v>336501.6871102817</c:v>
                </c:pt>
                <c:pt idx="202">
                  <c:v>307053.4245922543</c:v>
                </c:pt>
                <c:pt idx="203">
                  <c:v>344701.4317253547</c:v>
                </c:pt>
                <c:pt idx="204">
                  <c:v>207067.30593688</c:v>
                </c:pt>
                <c:pt idx="205">
                  <c:v>328318.5512776691</c:v>
                </c:pt>
                <c:pt idx="206">
                  <c:v>363258.6024535074</c:v>
                </c:pt>
                <c:pt idx="207">
                  <c:v>287757.0056313322</c:v>
                </c:pt>
                <c:pt idx="208">
                  <c:v>314195.3491502106</c:v>
                </c:pt>
                <c:pt idx="209">
                  <c:v>283960.0132850404</c:v>
                </c:pt>
                <c:pt idx="210">
                  <c:v>300892.5615255955</c:v>
                </c:pt>
                <c:pt idx="211">
                  <c:v>308189.3064032014</c:v>
                </c:pt>
                <c:pt idx="212">
                  <c:v>271171.8128745382</c:v>
                </c:pt>
                <c:pt idx="213">
                  <c:v>324534.0086813423</c:v>
                </c:pt>
                <c:pt idx="214">
                  <c:v>311781.3644063353</c:v>
                </c:pt>
                <c:pt idx="215">
                  <c:v>360768.6602756944</c:v>
                </c:pt>
                <c:pt idx="216">
                  <c:v>210881.0952974612</c:v>
                </c:pt>
                <c:pt idx="217">
                  <c:v>342119.4452419608</c:v>
                </c:pt>
                <c:pt idx="218">
                  <c:v>402492.0691528367</c:v>
                </c:pt>
                <c:pt idx="219">
                  <c:v>312400.1028357617</c:v>
                </c:pt>
                <c:pt idx="220">
                  <c:v>331977.1384862221</c:v>
                </c:pt>
                <c:pt idx="221">
                  <c:v>296177.1877604302</c:v>
                </c:pt>
                <c:pt idx="222">
                  <c:v>312701.0943888864</c:v>
                </c:pt>
                <c:pt idx="223">
                  <c:v>315817.0368016175</c:v>
                </c:pt>
                <c:pt idx="224">
                  <c:v>289595.7112285114</c:v>
                </c:pt>
                <c:pt idx="225">
                  <c:v>340395.4772211327</c:v>
                </c:pt>
                <c:pt idx="226">
                  <c:v>336907.7789260895</c:v>
                </c:pt>
                <c:pt idx="227">
                  <c:v>384793.9113363268</c:v>
                </c:pt>
                <c:pt idx="228">
                  <c:v>225630.0643737817</c:v>
                </c:pt>
                <c:pt idx="229">
                  <c:v>372274.1503364207</c:v>
                </c:pt>
                <c:pt idx="230">
                  <c:v>432062.7310610921</c:v>
                </c:pt>
                <c:pt idx="231">
                  <c:v>334006.5351493811</c:v>
                </c:pt>
                <c:pt idx="232">
                  <c:v>356523.6501385823</c:v>
                </c:pt>
                <c:pt idx="233">
                  <c:v>321506.7886945606</c:v>
                </c:pt>
                <c:pt idx="234">
                  <c:v>332474.2011418213</c:v>
                </c:pt>
                <c:pt idx="235">
                  <c:v>345001.4817757782</c:v>
                </c:pt>
                <c:pt idx="236">
                  <c:v>313881.0745880295</c:v>
                </c:pt>
                <c:pt idx="237">
                  <c:v>364035.8827193382</c:v>
                </c:pt>
                <c:pt idx="238">
                  <c:v>360513.619052513</c:v>
                </c:pt>
                <c:pt idx="239">
                  <c:v>406550.4148221589</c:v>
                </c:pt>
                <c:pt idx="240">
                  <c:v>238287.0400389593</c:v>
                </c:pt>
                <c:pt idx="241">
                  <c:v>411511.1343904748</c:v>
                </c:pt>
                <c:pt idx="242">
                  <c:v>461554.5078194396</c:v>
                </c:pt>
                <c:pt idx="243">
                  <c:v>344125.4671508801</c:v>
                </c:pt>
                <c:pt idx="244">
                  <c:v>381252.0256441837</c:v>
                </c:pt>
                <c:pt idx="245">
                  <c:v>330355.4036346674</c:v>
                </c:pt>
                <c:pt idx="246">
                  <c:v>342419.2029568136</c:v>
                </c:pt>
                <c:pt idx="247">
                  <c:v>365397.2843913221</c:v>
                </c:pt>
                <c:pt idx="248">
                  <c:v>322417.2800472928</c:v>
                </c:pt>
                <c:pt idx="249">
                  <c:v>384388.6069447024</c:v>
                </c:pt>
                <c:pt idx="250">
                  <c:v>378140.7904947677</c:v>
                </c:pt>
                <c:pt idx="251">
                  <c:v>414501.474933055</c:v>
                </c:pt>
                <c:pt idx="252">
                  <c:v>252180.7774282398</c:v>
                </c:pt>
                <c:pt idx="253">
                  <c:v>412665.3458461215</c:v>
                </c:pt>
                <c:pt idx="254">
                  <c:v>468493.8967208434</c:v>
                </c:pt>
                <c:pt idx="255">
                  <c:v>357569.7541187918</c:v>
                </c:pt>
                <c:pt idx="256">
                  <c:v>398049.9111000195</c:v>
                </c:pt>
                <c:pt idx="257">
                  <c:v>342659.7840027358</c:v>
                </c:pt>
                <c:pt idx="258">
                  <c:v>367227.6426886588</c:v>
                </c:pt>
                <c:pt idx="259">
                  <c:v>380272.6322425358</c:v>
                </c:pt>
                <c:pt idx="260">
                  <c:v>331888.0447150509</c:v>
                </c:pt>
                <c:pt idx="261">
                  <c:v>399508.9156576215</c:v>
                </c:pt>
                <c:pt idx="262">
                  <c:v>388272.822973945</c:v>
                </c:pt>
                <c:pt idx="263">
                  <c:v>428405.3865280283</c:v>
                </c:pt>
                <c:pt idx="264">
                  <c:v>257292.5244198588</c:v>
                </c:pt>
                <c:pt idx="265">
                  <c:v>418883.194655573</c:v>
                </c:pt>
                <c:pt idx="266">
                  <c:v>480188.933230968</c:v>
                </c:pt>
                <c:pt idx="267">
                  <c:v>378144.5874250529</c:v>
                </c:pt>
                <c:pt idx="268">
                  <c:v>416704.2382487725</c:v>
                </c:pt>
                <c:pt idx="269">
                  <c:v>357482.9303136005</c:v>
                </c:pt>
                <c:pt idx="270">
                  <c:v>384194.2502517619</c:v>
                </c:pt>
                <c:pt idx="271">
                  <c:v>392756.59942299</c:v>
                </c:pt>
                <c:pt idx="272">
                  <c:v>351870.482897088</c:v>
                </c:pt>
                <c:pt idx="273">
                  <c:v>418825.5286964414</c:v>
                </c:pt>
                <c:pt idx="274">
                  <c:v>400542.0730383503</c:v>
                </c:pt>
                <c:pt idx="275">
                  <c:v>448177.6061858346</c:v>
                </c:pt>
                <c:pt idx="276">
                  <c:v>263980.2548913058</c:v>
                </c:pt>
                <c:pt idx="277">
                  <c:v>422549.3673867347</c:v>
                </c:pt>
                <c:pt idx="278">
                  <c:v>489771.6007268978</c:v>
                </c:pt>
                <c:pt idx="279">
                  <c:v>380418.6375768991</c:v>
                </c:pt>
                <c:pt idx="280">
                  <c:v>416227.1010607746</c:v>
                </c:pt>
                <c:pt idx="281">
                  <c:v>367706.4296467916</c:v>
                </c:pt>
                <c:pt idx="282">
                  <c:v>394261.019647014</c:v>
                </c:pt>
                <c:pt idx="283">
                  <c:v>395117.6102450016</c:v>
                </c:pt>
                <c:pt idx="284">
                  <c:v>357937.1180007717</c:v>
                </c:pt>
                <c:pt idx="285">
                  <c:v>422517.2825279558</c:v>
                </c:pt>
                <c:pt idx="286">
                  <c:v>404605.146316076</c:v>
                </c:pt>
                <c:pt idx="287">
                  <c:v>461177.4004877375</c:v>
                </c:pt>
                <c:pt idx="288">
                  <c:v>264987.3430881471</c:v>
                </c:pt>
                <c:pt idx="289">
                  <c:v>449122.2937059297</c:v>
                </c:pt>
                <c:pt idx="290">
                  <c:v>505881.7013413801</c:v>
                </c:pt>
                <c:pt idx="291">
                  <c:v>388336.4309132228</c:v>
                </c:pt>
                <c:pt idx="292">
                  <c:v>421051.6017068701</c:v>
                </c:pt>
                <c:pt idx="293">
                  <c:v>379615.600331018</c:v>
                </c:pt>
                <c:pt idx="294">
                  <c:v>395223.4706013889</c:v>
                </c:pt>
                <c:pt idx="295">
                  <c:v>407756.365686816</c:v>
                </c:pt>
                <c:pt idx="296">
                  <c:v>370942.8316988488</c:v>
                </c:pt>
                <c:pt idx="297">
                  <c:v>429879.1820327669</c:v>
                </c:pt>
                <c:pt idx="298">
                  <c:v>426051.1962279509</c:v>
                </c:pt>
                <c:pt idx="299">
                  <c:v>482074.5449623344</c:v>
                </c:pt>
              </c:numCache>
            </c:numRef>
          </c:val>
          <c:smooth val="0"/>
        </c:ser>
        <c:dLbls>
          <c:showLegendKey val="0"/>
          <c:showVal val="0"/>
          <c:showCatName val="0"/>
          <c:showSerName val="0"/>
          <c:showPercent val="0"/>
          <c:showBubbleSize val="0"/>
        </c:dLbls>
        <c:smooth val="0"/>
        <c:axId val="-1283803520"/>
        <c:axId val="-1283801200"/>
      </c:lineChart>
      <c:catAx>
        <c:axId val="-1283803520"/>
        <c:scaling>
          <c:orientation val="minMax"/>
        </c:scaling>
        <c:delete val="1"/>
        <c:axPos val="b"/>
        <c:numFmt formatCode="General" sourceLinked="1"/>
        <c:majorTickMark val="none"/>
        <c:minorTickMark val="none"/>
        <c:tickLblPos val="nextTo"/>
        <c:crossAx val="-1283801200"/>
        <c:crosses val="autoZero"/>
        <c:auto val="1"/>
        <c:lblAlgn val="ctr"/>
        <c:lblOffset val="100"/>
        <c:noMultiLvlLbl val="0"/>
      </c:catAx>
      <c:valAx>
        <c:axId val="-12838012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283803520"/>
        <c:crosses val="autoZero"/>
        <c:crossBetween val="between"/>
      </c:valAx>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Seasonality</a:t>
            </a:r>
            <a:r>
              <a:rPr lang="en-US" sz="1400" baseline="0"/>
              <a:t> Detection (Auto Correlation)</a:t>
            </a:r>
            <a:endParaRPr lang="en-US" sz="1400"/>
          </a:p>
        </c:rich>
      </c:tx>
      <c:layout/>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v>Auto Correlation</c:v>
          </c:tx>
          <c:spPr>
            <a:solidFill>
              <a:schemeClr val="accent2"/>
            </a:solidFill>
            <a:ln>
              <a:noFill/>
            </a:ln>
            <a:effectLst>
              <a:outerShdw blurRad="57150" dist="19050" dir="5400000" algn="ctr" rotWithShape="0">
                <a:srgbClr val="000000">
                  <a:alpha val="63000"/>
                </a:srgbClr>
              </a:outerShdw>
            </a:effectLst>
          </c:spPr>
          <c:invertIfNegative val="0"/>
          <c:cat>
            <c:numRef>
              <c:f>IntermediateCalcs!$AG$9:$AG$60</c:f>
              <c:numCache>
                <c:formatCode>General</c:formatCode>
                <c:ptCount val="52"/>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pt idx="49">
                  <c:v>50.0</c:v>
                </c:pt>
                <c:pt idx="50">
                  <c:v>51.0</c:v>
                </c:pt>
                <c:pt idx="51">
                  <c:v>52.0</c:v>
                </c:pt>
              </c:numCache>
            </c:numRef>
          </c:cat>
          <c:val>
            <c:numRef>
              <c:f>IntermediateCalcs!$AH$9:$AH$60</c:f>
              <c:numCache>
                <c:formatCode>0.00000</c:formatCode>
                <c:ptCount val="52"/>
                <c:pt idx="1">
                  <c:v>0.00613472851231491</c:v>
                </c:pt>
                <c:pt idx="2">
                  <c:v>0.166270910492634</c:v>
                </c:pt>
                <c:pt idx="3">
                  <c:v>0.245992258963697</c:v>
                </c:pt>
                <c:pt idx="4">
                  <c:v>0.315001340390519</c:v>
                </c:pt>
                <c:pt idx="5">
                  <c:v>0.157140281236557</c:v>
                </c:pt>
                <c:pt idx="6">
                  <c:v>0.291516986692307</c:v>
                </c:pt>
                <c:pt idx="7">
                  <c:v>0.216037876698683</c:v>
                </c:pt>
                <c:pt idx="8">
                  <c:v>0.109338923241682</c:v>
                </c:pt>
                <c:pt idx="9">
                  <c:v>-0.0899399647539585</c:v>
                </c:pt>
                <c:pt idx="10">
                  <c:v>0.0681269957407559</c:v>
                </c:pt>
                <c:pt idx="11">
                  <c:v>0.836834656452167</c:v>
                </c:pt>
                <c:pt idx="12">
                  <c:v>0.0509301180891706</c:v>
                </c:pt>
                <c:pt idx="13">
                  <c:v>-0.0940529827431013</c:v>
                </c:pt>
                <c:pt idx="14">
                  <c:v>0.0354782920509754</c:v>
                </c:pt>
                <c:pt idx="15">
                  <c:v>0.116143477232262</c:v>
                </c:pt>
                <c:pt idx="16">
                  <c:v>0.186942928969389</c:v>
                </c:pt>
                <c:pt idx="17">
                  <c:v>0.0228689249259338</c:v>
                </c:pt>
                <c:pt idx="18">
                  <c:v>0.161599787446182</c:v>
                </c:pt>
                <c:pt idx="19">
                  <c:v>0.092206570039118</c:v>
                </c:pt>
                <c:pt idx="20">
                  <c:v>-0.0275841037966809</c:v>
                </c:pt>
                <c:pt idx="21">
                  <c:v>-0.20777538925942</c:v>
                </c:pt>
                <c:pt idx="22">
                  <c:v>-0.052788474860245</c:v>
                </c:pt>
                <c:pt idx="23">
                  <c:v>0.661636462759706</c:v>
                </c:pt>
                <c:pt idx="24">
                  <c:v>-0.0638448429499686</c:v>
                </c:pt>
                <c:pt idx="25">
                  <c:v>-0.203424305044412</c:v>
                </c:pt>
                <c:pt idx="26">
                  <c:v>-0.0832611274734017</c:v>
                </c:pt>
                <c:pt idx="27">
                  <c:v>0.0116328173843972</c:v>
                </c:pt>
                <c:pt idx="28">
                  <c:v>0.071155114912525</c:v>
                </c:pt>
                <c:pt idx="29">
                  <c:v>-0.0826277375223268</c:v>
                </c:pt>
                <c:pt idx="30">
                  <c:v>0.0633333336122731</c:v>
                </c:pt>
                <c:pt idx="31">
                  <c:v>-0.00750076691045614</c:v>
                </c:pt>
                <c:pt idx="32">
                  <c:v>-0.120423989512786</c:v>
                </c:pt>
                <c:pt idx="33">
                  <c:v>-0.2771920288208</c:v>
                </c:pt>
                <c:pt idx="34">
                  <c:v>-0.141309807949838</c:v>
                </c:pt>
                <c:pt idx="35">
                  <c:v>0.543381902239124</c:v>
                </c:pt>
                <c:pt idx="36">
                  <c:v>-0.131442585699302</c:v>
                </c:pt>
                <c:pt idx="37">
                  <c:v>-0.275633567764742</c:v>
                </c:pt>
                <c:pt idx="38">
                  <c:v>-0.148327356260507</c:v>
                </c:pt>
                <c:pt idx="39">
                  <c:v>-0.0468869486014744</c:v>
                </c:pt>
                <c:pt idx="40">
                  <c:v>0.00555311493781791</c:v>
                </c:pt>
                <c:pt idx="41">
                  <c:v>-0.123225005684406</c:v>
                </c:pt>
                <c:pt idx="42">
                  <c:v>0.0178669349811988</c:v>
                </c:pt>
                <c:pt idx="43">
                  <c:v>-0.0523725706636007</c:v>
                </c:pt>
                <c:pt idx="44">
                  <c:v>-0.142542555960703</c:v>
                </c:pt>
                <c:pt idx="45">
                  <c:v>-0.285104982177063</c:v>
                </c:pt>
                <c:pt idx="46">
                  <c:v>-0.16676316750627</c:v>
                </c:pt>
                <c:pt idx="47">
                  <c:v>0.503376387816517</c:v>
                </c:pt>
                <c:pt idx="48">
                  <c:v>-0.1449814702711</c:v>
                </c:pt>
                <c:pt idx="49">
                  <c:v>-0.282945462736234</c:v>
                </c:pt>
                <c:pt idx="50">
                  <c:v>-0.139535191549471</c:v>
                </c:pt>
                <c:pt idx="51">
                  <c:v>-0.0569571954394992</c:v>
                </c:pt>
              </c:numCache>
            </c:numRef>
          </c:val>
        </c:ser>
        <c:dLbls>
          <c:showLegendKey val="0"/>
          <c:showVal val="0"/>
          <c:showCatName val="0"/>
          <c:showSerName val="0"/>
          <c:showPercent val="0"/>
          <c:showBubbleSize val="0"/>
        </c:dLbls>
        <c:gapWidth val="150"/>
        <c:axId val="-1283840944"/>
        <c:axId val="-1283838624"/>
      </c:barChart>
      <c:catAx>
        <c:axId val="-1283840944"/>
        <c:scaling>
          <c:orientation val="minMax"/>
        </c:scaling>
        <c:delete val="1"/>
        <c:axPos val="b"/>
        <c:numFmt formatCode="General" sourceLinked="1"/>
        <c:majorTickMark val="none"/>
        <c:minorTickMark val="none"/>
        <c:tickLblPos val="nextTo"/>
        <c:crossAx val="-1283838624"/>
        <c:crosses val="autoZero"/>
        <c:auto val="1"/>
        <c:lblAlgn val="ctr"/>
        <c:lblOffset val="100"/>
        <c:noMultiLvlLbl val="0"/>
      </c:catAx>
      <c:valAx>
        <c:axId val="-128383862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lt1">
                    <a:lumMod val="85000"/>
                  </a:schemeClr>
                </a:solidFill>
                <a:latin typeface="+mn-lt"/>
                <a:ea typeface="+mn-ea"/>
                <a:cs typeface="+mn-cs"/>
              </a:defRPr>
            </a:pPr>
            <a:endParaRPr lang="en-US"/>
          </a:p>
        </c:txPr>
        <c:crossAx val="-1283840944"/>
        <c:crosses val="autoZero"/>
        <c:crossBetween val="between"/>
      </c:valAx>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Forecasting Methods</a:t>
            </a:r>
          </a:p>
        </c:rich>
      </c:tx>
      <c:layout/>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1"/>
          <c:order val="0"/>
          <c:tx>
            <c:v>Exponential Smoothing</c:v>
          </c:tx>
          <c:spPr>
            <a:ln w="6350" cap="rnd">
              <a:solidFill>
                <a:schemeClr val="accent2"/>
              </a:solidFill>
              <a:round/>
            </a:ln>
            <a:effectLst>
              <a:outerShdw blurRad="57150" dist="19050" dir="5400000" algn="ctr" rotWithShape="0">
                <a:srgbClr val="000000">
                  <a:alpha val="63000"/>
                </a:srgbClr>
              </a:outerShdw>
            </a:effectLst>
          </c:spPr>
          <c:marker>
            <c:symbol val="none"/>
          </c:marker>
          <c:cat>
            <c:numRef>
              <c:f>[0]!rngVLabels</c:f>
              <c:numCache>
                <c:formatCode>General</c:formatCode>
                <c:ptCount val="300"/>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pt idx="49">
                  <c:v>50.0</c:v>
                </c:pt>
                <c:pt idx="50">
                  <c:v>51.0</c:v>
                </c:pt>
                <c:pt idx="51">
                  <c:v>52.0</c:v>
                </c:pt>
                <c:pt idx="52">
                  <c:v>53.0</c:v>
                </c:pt>
                <c:pt idx="53">
                  <c:v>54.0</c:v>
                </c:pt>
                <c:pt idx="54">
                  <c:v>55.0</c:v>
                </c:pt>
                <c:pt idx="55">
                  <c:v>56.0</c:v>
                </c:pt>
                <c:pt idx="56">
                  <c:v>57.0</c:v>
                </c:pt>
                <c:pt idx="57">
                  <c:v>58.0</c:v>
                </c:pt>
                <c:pt idx="58">
                  <c:v>59.0</c:v>
                </c:pt>
                <c:pt idx="59">
                  <c:v>60.0</c:v>
                </c:pt>
                <c:pt idx="60">
                  <c:v>61.0</c:v>
                </c:pt>
                <c:pt idx="61">
                  <c:v>62.0</c:v>
                </c:pt>
                <c:pt idx="62">
                  <c:v>63.0</c:v>
                </c:pt>
                <c:pt idx="63">
                  <c:v>64.0</c:v>
                </c:pt>
                <c:pt idx="64">
                  <c:v>65.0</c:v>
                </c:pt>
                <c:pt idx="65">
                  <c:v>66.0</c:v>
                </c:pt>
                <c:pt idx="66">
                  <c:v>67.0</c:v>
                </c:pt>
                <c:pt idx="67">
                  <c:v>68.0</c:v>
                </c:pt>
                <c:pt idx="68">
                  <c:v>69.0</c:v>
                </c:pt>
                <c:pt idx="69">
                  <c:v>70.0</c:v>
                </c:pt>
                <c:pt idx="70">
                  <c:v>71.0</c:v>
                </c:pt>
                <c:pt idx="71">
                  <c:v>72.0</c:v>
                </c:pt>
                <c:pt idx="72">
                  <c:v>73.0</c:v>
                </c:pt>
                <c:pt idx="73">
                  <c:v>74.0</c:v>
                </c:pt>
                <c:pt idx="74">
                  <c:v>75.0</c:v>
                </c:pt>
                <c:pt idx="75">
                  <c:v>76.0</c:v>
                </c:pt>
                <c:pt idx="76">
                  <c:v>77.0</c:v>
                </c:pt>
                <c:pt idx="77">
                  <c:v>78.0</c:v>
                </c:pt>
                <c:pt idx="78">
                  <c:v>79.0</c:v>
                </c:pt>
                <c:pt idx="79">
                  <c:v>80.0</c:v>
                </c:pt>
                <c:pt idx="80">
                  <c:v>81.0</c:v>
                </c:pt>
                <c:pt idx="81">
                  <c:v>82.0</c:v>
                </c:pt>
                <c:pt idx="82">
                  <c:v>83.0</c:v>
                </c:pt>
                <c:pt idx="83">
                  <c:v>84.0</c:v>
                </c:pt>
                <c:pt idx="84">
                  <c:v>85.0</c:v>
                </c:pt>
                <c:pt idx="85">
                  <c:v>86.0</c:v>
                </c:pt>
                <c:pt idx="86">
                  <c:v>87.0</c:v>
                </c:pt>
                <c:pt idx="87">
                  <c:v>88.0</c:v>
                </c:pt>
                <c:pt idx="88">
                  <c:v>89.0</c:v>
                </c:pt>
                <c:pt idx="89">
                  <c:v>90.0</c:v>
                </c:pt>
                <c:pt idx="90">
                  <c:v>91.0</c:v>
                </c:pt>
                <c:pt idx="91">
                  <c:v>92.0</c:v>
                </c:pt>
                <c:pt idx="92">
                  <c:v>93.0</c:v>
                </c:pt>
                <c:pt idx="93">
                  <c:v>94.0</c:v>
                </c:pt>
                <c:pt idx="94">
                  <c:v>95.0</c:v>
                </c:pt>
                <c:pt idx="95">
                  <c:v>96.0</c:v>
                </c:pt>
                <c:pt idx="96">
                  <c:v>97.0</c:v>
                </c:pt>
                <c:pt idx="97">
                  <c:v>98.0</c:v>
                </c:pt>
                <c:pt idx="98">
                  <c:v>99.0</c:v>
                </c:pt>
                <c:pt idx="99">
                  <c:v>100.0</c:v>
                </c:pt>
                <c:pt idx="100">
                  <c:v>101.0</c:v>
                </c:pt>
                <c:pt idx="101">
                  <c:v>102.0</c:v>
                </c:pt>
                <c:pt idx="102">
                  <c:v>103.0</c:v>
                </c:pt>
                <c:pt idx="103">
                  <c:v>104.0</c:v>
                </c:pt>
                <c:pt idx="104">
                  <c:v>105.0</c:v>
                </c:pt>
                <c:pt idx="105">
                  <c:v>106.0</c:v>
                </c:pt>
                <c:pt idx="106">
                  <c:v>107.0</c:v>
                </c:pt>
                <c:pt idx="107">
                  <c:v>108.0</c:v>
                </c:pt>
                <c:pt idx="108">
                  <c:v>109.0</c:v>
                </c:pt>
                <c:pt idx="109">
                  <c:v>110.0</c:v>
                </c:pt>
                <c:pt idx="110">
                  <c:v>111.0</c:v>
                </c:pt>
                <c:pt idx="111">
                  <c:v>112.0</c:v>
                </c:pt>
                <c:pt idx="112">
                  <c:v>113.0</c:v>
                </c:pt>
                <c:pt idx="113">
                  <c:v>114.0</c:v>
                </c:pt>
                <c:pt idx="114">
                  <c:v>115.0</c:v>
                </c:pt>
                <c:pt idx="115">
                  <c:v>116.0</c:v>
                </c:pt>
                <c:pt idx="116">
                  <c:v>117.0</c:v>
                </c:pt>
                <c:pt idx="117">
                  <c:v>118.0</c:v>
                </c:pt>
                <c:pt idx="118">
                  <c:v>119.0</c:v>
                </c:pt>
                <c:pt idx="119">
                  <c:v>120.0</c:v>
                </c:pt>
                <c:pt idx="120">
                  <c:v>121.0</c:v>
                </c:pt>
                <c:pt idx="121">
                  <c:v>122.0</c:v>
                </c:pt>
                <c:pt idx="122">
                  <c:v>123.0</c:v>
                </c:pt>
                <c:pt idx="123">
                  <c:v>124.0</c:v>
                </c:pt>
                <c:pt idx="124">
                  <c:v>125.0</c:v>
                </c:pt>
                <c:pt idx="125">
                  <c:v>126.0</c:v>
                </c:pt>
                <c:pt idx="126">
                  <c:v>127.0</c:v>
                </c:pt>
                <c:pt idx="127">
                  <c:v>128.0</c:v>
                </c:pt>
                <c:pt idx="128">
                  <c:v>129.0</c:v>
                </c:pt>
                <c:pt idx="129">
                  <c:v>130.0</c:v>
                </c:pt>
                <c:pt idx="130">
                  <c:v>131.0</c:v>
                </c:pt>
                <c:pt idx="131">
                  <c:v>132.0</c:v>
                </c:pt>
                <c:pt idx="132">
                  <c:v>133.0</c:v>
                </c:pt>
                <c:pt idx="133">
                  <c:v>134.0</c:v>
                </c:pt>
                <c:pt idx="134">
                  <c:v>135.0</c:v>
                </c:pt>
                <c:pt idx="135">
                  <c:v>136.0</c:v>
                </c:pt>
                <c:pt idx="136">
                  <c:v>137.0</c:v>
                </c:pt>
                <c:pt idx="137">
                  <c:v>138.0</c:v>
                </c:pt>
                <c:pt idx="138">
                  <c:v>139.0</c:v>
                </c:pt>
                <c:pt idx="139">
                  <c:v>140.0</c:v>
                </c:pt>
                <c:pt idx="140">
                  <c:v>141.0</c:v>
                </c:pt>
                <c:pt idx="141">
                  <c:v>142.0</c:v>
                </c:pt>
                <c:pt idx="142">
                  <c:v>143.0</c:v>
                </c:pt>
                <c:pt idx="143">
                  <c:v>144.0</c:v>
                </c:pt>
                <c:pt idx="144">
                  <c:v>145.0</c:v>
                </c:pt>
                <c:pt idx="145">
                  <c:v>146.0</c:v>
                </c:pt>
                <c:pt idx="146">
                  <c:v>147.0</c:v>
                </c:pt>
                <c:pt idx="147">
                  <c:v>148.0</c:v>
                </c:pt>
                <c:pt idx="148">
                  <c:v>149.0</c:v>
                </c:pt>
                <c:pt idx="149">
                  <c:v>150.0</c:v>
                </c:pt>
                <c:pt idx="150">
                  <c:v>151.0</c:v>
                </c:pt>
                <c:pt idx="151">
                  <c:v>152.0</c:v>
                </c:pt>
                <c:pt idx="152">
                  <c:v>153.0</c:v>
                </c:pt>
                <c:pt idx="153">
                  <c:v>154.0</c:v>
                </c:pt>
                <c:pt idx="154">
                  <c:v>155.0</c:v>
                </c:pt>
                <c:pt idx="155">
                  <c:v>156.0</c:v>
                </c:pt>
                <c:pt idx="156">
                  <c:v>157.0</c:v>
                </c:pt>
                <c:pt idx="157">
                  <c:v>158.0</c:v>
                </c:pt>
                <c:pt idx="158">
                  <c:v>159.0</c:v>
                </c:pt>
                <c:pt idx="159">
                  <c:v>160.0</c:v>
                </c:pt>
                <c:pt idx="160">
                  <c:v>161.0</c:v>
                </c:pt>
                <c:pt idx="161">
                  <c:v>162.0</c:v>
                </c:pt>
                <c:pt idx="162">
                  <c:v>163.0</c:v>
                </c:pt>
                <c:pt idx="163">
                  <c:v>164.0</c:v>
                </c:pt>
                <c:pt idx="164">
                  <c:v>165.0</c:v>
                </c:pt>
                <c:pt idx="165">
                  <c:v>166.0</c:v>
                </c:pt>
                <c:pt idx="166">
                  <c:v>167.0</c:v>
                </c:pt>
                <c:pt idx="167">
                  <c:v>168.0</c:v>
                </c:pt>
                <c:pt idx="168">
                  <c:v>169.0</c:v>
                </c:pt>
                <c:pt idx="169">
                  <c:v>170.0</c:v>
                </c:pt>
                <c:pt idx="170">
                  <c:v>171.0</c:v>
                </c:pt>
                <c:pt idx="171">
                  <c:v>172.0</c:v>
                </c:pt>
                <c:pt idx="172">
                  <c:v>173.0</c:v>
                </c:pt>
                <c:pt idx="173">
                  <c:v>174.0</c:v>
                </c:pt>
                <c:pt idx="174">
                  <c:v>175.0</c:v>
                </c:pt>
                <c:pt idx="175">
                  <c:v>176.0</c:v>
                </c:pt>
                <c:pt idx="176">
                  <c:v>177.0</c:v>
                </c:pt>
                <c:pt idx="177">
                  <c:v>178.0</c:v>
                </c:pt>
                <c:pt idx="178">
                  <c:v>179.0</c:v>
                </c:pt>
                <c:pt idx="179">
                  <c:v>180.0</c:v>
                </c:pt>
                <c:pt idx="180">
                  <c:v>181.0</c:v>
                </c:pt>
                <c:pt idx="181">
                  <c:v>182.0</c:v>
                </c:pt>
                <c:pt idx="182">
                  <c:v>183.0</c:v>
                </c:pt>
                <c:pt idx="183">
                  <c:v>184.0</c:v>
                </c:pt>
                <c:pt idx="184">
                  <c:v>185.0</c:v>
                </c:pt>
                <c:pt idx="185">
                  <c:v>186.0</c:v>
                </c:pt>
                <c:pt idx="186">
                  <c:v>187.0</c:v>
                </c:pt>
                <c:pt idx="187">
                  <c:v>188.0</c:v>
                </c:pt>
                <c:pt idx="188">
                  <c:v>189.0</c:v>
                </c:pt>
                <c:pt idx="189">
                  <c:v>190.0</c:v>
                </c:pt>
                <c:pt idx="190">
                  <c:v>191.0</c:v>
                </c:pt>
                <c:pt idx="191">
                  <c:v>192.0</c:v>
                </c:pt>
                <c:pt idx="192">
                  <c:v>193.0</c:v>
                </c:pt>
                <c:pt idx="193">
                  <c:v>194.0</c:v>
                </c:pt>
                <c:pt idx="194">
                  <c:v>195.0</c:v>
                </c:pt>
                <c:pt idx="195">
                  <c:v>196.0</c:v>
                </c:pt>
                <c:pt idx="196">
                  <c:v>197.0</c:v>
                </c:pt>
                <c:pt idx="197">
                  <c:v>198.0</c:v>
                </c:pt>
                <c:pt idx="198">
                  <c:v>199.0</c:v>
                </c:pt>
                <c:pt idx="199">
                  <c:v>200.0</c:v>
                </c:pt>
                <c:pt idx="200">
                  <c:v>201.0</c:v>
                </c:pt>
                <c:pt idx="201">
                  <c:v>202.0</c:v>
                </c:pt>
                <c:pt idx="202">
                  <c:v>203.0</c:v>
                </c:pt>
                <c:pt idx="203">
                  <c:v>204.0</c:v>
                </c:pt>
                <c:pt idx="204">
                  <c:v>205.0</c:v>
                </c:pt>
                <c:pt idx="205">
                  <c:v>206.0</c:v>
                </c:pt>
                <c:pt idx="206">
                  <c:v>207.0</c:v>
                </c:pt>
                <c:pt idx="207">
                  <c:v>208.0</c:v>
                </c:pt>
                <c:pt idx="208">
                  <c:v>209.0</c:v>
                </c:pt>
                <c:pt idx="209">
                  <c:v>210.0</c:v>
                </c:pt>
                <c:pt idx="210">
                  <c:v>211.0</c:v>
                </c:pt>
                <c:pt idx="211">
                  <c:v>212.0</c:v>
                </c:pt>
                <c:pt idx="212">
                  <c:v>213.0</c:v>
                </c:pt>
                <c:pt idx="213">
                  <c:v>214.0</c:v>
                </c:pt>
                <c:pt idx="214">
                  <c:v>215.0</c:v>
                </c:pt>
                <c:pt idx="215">
                  <c:v>216.0</c:v>
                </c:pt>
                <c:pt idx="216">
                  <c:v>217.0</c:v>
                </c:pt>
                <c:pt idx="217">
                  <c:v>218.0</c:v>
                </c:pt>
                <c:pt idx="218">
                  <c:v>219.0</c:v>
                </c:pt>
                <c:pt idx="219">
                  <c:v>220.0</c:v>
                </c:pt>
                <c:pt idx="220">
                  <c:v>221.0</c:v>
                </c:pt>
                <c:pt idx="221">
                  <c:v>222.0</c:v>
                </c:pt>
                <c:pt idx="222">
                  <c:v>223.0</c:v>
                </c:pt>
                <c:pt idx="223">
                  <c:v>224.0</c:v>
                </c:pt>
                <c:pt idx="224">
                  <c:v>225.0</c:v>
                </c:pt>
                <c:pt idx="225">
                  <c:v>226.0</c:v>
                </c:pt>
                <c:pt idx="226">
                  <c:v>227.0</c:v>
                </c:pt>
                <c:pt idx="227">
                  <c:v>228.0</c:v>
                </c:pt>
                <c:pt idx="228">
                  <c:v>229.0</c:v>
                </c:pt>
                <c:pt idx="229">
                  <c:v>230.0</c:v>
                </c:pt>
                <c:pt idx="230">
                  <c:v>231.0</c:v>
                </c:pt>
                <c:pt idx="231">
                  <c:v>232.0</c:v>
                </c:pt>
                <c:pt idx="232">
                  <c:v>233.0</c:v>
                </c:pt>
                <c:pt idx="233">
                  <c:v>234.0</c:v>
                </c:pt>
                <c:pt idx="234">
                  <c:v>235.0</c:v>
                </c:pt>
                <c:pt idx="235">
                  <c:v>236.0</c:v>
                </c:pt>
                <c:pt idx="236">
                  <c:v>237.0</c:v>
                </c:pt>
                <c:pt idx="237">
                  <c:v>238.0</c:v>
                </c:pt>
                <c:pt idx="238">
                  <c:v>239.0</c:v>
                </c:pt>
                <c:pt idx="239">
                  <c:v>240.0</c:v>
                </c:pt>
                <c:pt idx="240">
                  <c:v>241.0</c:v>
                </c:pt>
                <c:pt idx="241">
                  <c:v>242.0</c:v>
                </c:pt>
                <c:pt idx="242">
                  <c:v>243.0</c:v>
                </c:pt>
                <c:pt idx="243">
                  <c:v>244.0</c:v>
                </c:pt>
                <c:pt idx="244">
                  <c:v>245.0</c:v>
                </c:pt>
                <c:pt idx="245">
                  <c:v>246.0</c:v>
                </c:pt>
                <c:pt idx="246">
                  <c:v>247.0</c:v>
                </c:pt>
                <c:pt idx="247">
                  <c:v>248.0</c:v>
                </c:pt>
                <c:pt idx="248">
                  <c:v>249.0</c:v>
                </c:pt>
                <c:pt idx="249">
                  <c:v>250.0</c:v>
                </c:pt>
                <c:pt idx="250">
                  <c:v>251.0</c:v>
                </c:pt>
                <c:pt idx="251">
                  <c:v>252.0</c:v>
                </c:pt>
                <c:pt idx="252">
                  <c:v>253.0</c:v>
                </c:pt>
                <c:pt idx="253">
                  <c:v>254.0</c:v>
                </c:pt>
                <c:pt idx="254">
                  <c:v>255.0</c:v>
                </c:pt>
                <c:pt idx="255">
                  <c:v>256.0</c:v>
                </c:pt>
                <c:pt idx="256">
                  <c:v>257.0</c:v>
                </c:pt>
                <c:pt idx="257">
                  <c:v>258.0</c:v>
                </c:pt>
                <c:pt idx="258">
                  <c:v>259.0</c:v>
                </c:pt>
                <c:pt idx="259">
                  <c:v>260.0</c:v>
                </c:pt>
                <c:pt idx="260">
                  <c:v>261.0</c:v>
                </c:pt>
                <c:pt idx="261">
                  <c:v>262.0</c:v>
                </c:pt>
                <c:pt idx="262">
                  <c:v>263.0</c:v>
                </c:pt>
                <c:pt idx="263">
                  <c:v>264.0</c:v>
                </c:pt>
                <c:pt idx="264">
                  <c:v>265.0</c:v>
                </c:pt>
                <c:pt idx="265">
                  <c:v>266.0</c:v>
                </c:pt>
                <c:pt idx="266">
                  <c:v>267.0</c:v>
                </c:pt>
                <c:pt idx="267">
                  <c:v>268.0</c:v>
                </c:pt>
                <c:pt idx="268">
                  <c:v>269.0</c:v>
                </c:pt>
                <c:pt idx="269">
                  <c:v>270.0</c:v>
                </c:pt>
                <c:pt idx="270">
                  <c:v>271.0</c:v>
                </c:pt>
                <c:pt idx="271">
                  <c:v>272.0</c:v>
                </c:pt>
                <c:pt idx="272">
                  <c:v>273.0</c:v>
                </c:pt>
                <c:pt idx="273">
                  <c:v>274.0</c:v>
                </c:pt>
                <c:pt idx="274">
                  <c:v>275.0</c:v>
                </c:pt>
                <c:pt idx="275">
                  <c:v>276.0</c:v>
                </c:pt>
                <c:pt idx="276">
                  <c:v>277.0</c:v>
                </c:pt>
                <c:pt idx="277">
                  <c:v>278.0</c:v>
                </c:pt>
                <c:pt idx="278">
                  <c:v>279.0</c:v>
                </c:pt>
                <c:pt idx="279">
                  <c:v>280.0</c:v>
                </c:pt>
                <c:pt idx="280">
                  <c:v>281.0</c:v>
                </c:pt>
                <c:pt idx="281">
                  <c:v>282.0</c:v>
                </c:pt>
                <c:pt idx="282">
                  <c:v>283.0</c:v>
                </c:pt>
                <c:pt idx="283">
                  <c:v>284.0</c:v>
                </c:pt>
                <c:pt idx="284">
                  <c:v>285.0</c:v>
                </c:pt>
                <c:pt idx="285">
                  <c:v>286.0</c:v>
                </c:pt>
                <c:pt idx="286">
                  <c:v>287.0</c:v>
                </c:pt>
                <c:pt idx="287">
                  <c:v>288.0</c:v>
                </c:pt>
                <c:pt idx="288">
                  <c:v>289.0</c:v>
                </c:pt>
                <c:pt idx="289">
                  <c:v>290.0</c:v>
                </c:pt>
                <c:pt idx="290">
                  <c:v>291.0</c:v>
                </c:pt>
                <c:pt idx="291">
                  <c:v>292.0</c:v>
                </c:pt>
                <c:pt idx="292">
                  <c:v>293.0</c:v>
                </c:pt>
                <c:pt idx="293">
                  <c:v>294.0</c:v>
                </c:pt>
                <c:pt idx="294">
                  <c:v>295.0</c:v>
                </c:pt>
                <c:pt idx="295">
                  <c:v>296.0</c:v>
                </c:pt>
                <c:pt idx="296">
                  <c:v>297.0</c:v>
                </c:pt>
                <c:pt idx="297">
                  <c:v>298.0</c:v>
                </c:pt>
                <c:pt idx="298">
                  <c:v>299.0</c:v>
                </c:pt>
                <c:pt idx="299">
                  <c:v>300.0</c:v>
                </c:pt>
              </c:numCache>
            </c:numRef>
          </c:cat>
          <c:val>
            <c:numRef>
              <c:f>[0]!rngVExpSmoothing</c:f>
              <c:numCache>
                <c:formatCode>General</c:formatCode>
                <c:ptCount val="300"/>
                <c:pt idx="0">
                  <c:v>130683.0</c:v>
                </c:pt>
                <c:pt idx="1">
                  <c:v>79552.53448130566</c:v>
                </c:pt>
                <c:pt idx="2">
                  <c:v>148017.2319290528</c:v>
                </c:pt>
                <c:pt idx="3">
                  <c:v>203525.0255958677</c:v>
                </c:pt>
                <c:pt idx="4">
                  <c:v>143134.3149452888</c:v>
                </c:pt>
                <c:pt idx="5">
                  <c:v>169708.910949274</c:v>
                </c:pt>
                <c:pt idx="6">
                  <c:v>140818.8220202987</c:v>
                </c:pt>
                <c:pt idx="7">
                  <c:v>151389.6063639835</c:v>
                </c:pt>
                <c:pt idx="8">
                  <c:v>159391.2325679639</c:v>
                </c:pt>
                <c:pt idx="9">
                  <c:v>126242.9010098318</c:v>
                </c:pt>
                <c:pt idx="10">
                  <c:v>171882.2135952474</c:v>
                </c:pt>
                <c:pt idx="11">
                  <c:v>162643.663532963</c:v>
                </c:pt>
                <c:pt idx="12">
                  <c:v>267644.3223018527</c:v>
                </c:pt>
                <c:pt idx="13">
                  <c:v>65828.7711724911</c:v>
                </c:pt>
                <c:pt idx="14">
                  <c:v>136588.5267706138</c:v>
                </c:pt>
                <c:pt idx="15">
                  <c:v>210104.4524885499</c:v>
                </c:pt>
                <c:pt idx="16">
                  <c:v>150912.9271699698</c:v>
                </c:pt>
                <c:pt idx="17">
                  <c:v>180066.2096457717</c:v>
                </c:pt>
                <c:pt idx="18">
                  <c:v>150142.542941128</c:v>
                </c:pt>
                <c:pt idx="19">
                  <c:v>163102.7075258011</c:v>
                </c:pt>
                <c:pt idx="20">
                  <c:v>171220.6833742242</c:v>
                </c:pt>
                <c:pt idx="21">
                  <c:v>135599.5921905039</c:v>
                </c:pt>
                <c:pt idx="22">
                  <c:v>179434.1659327719</c:v>
                </c:pt>
                <c:pt idx="23">
                  <c:v>180090.4003456844</c:v>
                </c:pt>
                <c:pt idx="24">
                  <c:v>288739.9830023641</c:v>
                </c:pt>
                <c:pt idx="25">
                  <c:v>68925.25803967618</c:v>
                </c:pt>
                <c:pt idx="26">
                  <c:v>149193.3077561146</c:v>
                </c:pt>
                <c:pt idx="27">
                  <c:v>241298.0842698895</c:v>
                </c:pt>
                <c:pt idx="28">
                  <c:v>161394.4770806896</c:v>
                </c:pt>
                <c:pt idx="29">
                  <c:v>191546.6286933761</c:v>
                </c:pt>
                <c:pt idx="30">
                  <c:v>164803.7582290554</c:v>
                </c:pt>
                <c:pt idx="31">
                  <c:v>169612.7548990031</c:v>
                </c:pt>
                <c:pt idx="32">
                  <c:v>192444.558273881</c:v>
                </c:pt>
                <c:pt idx="33">
                  <c:v>149951.6005228455</c:v>
                </c:pt>
                <c:pt idx="34">
                  <c:v>195285.6900468031</c:v>
                </c:pt>
                <c:pt idx="35">
                  <c:v>194703.285631726</c:v>
                </c:pt>
                <c:pt idx="36">
                  <c:v>309063.5885104375</c:v>
                </c:pt>
                <c:pt idx="37">
                  <c:v>75133.16164265807</c:v>
                </c:pt>
                <c:pt idx="38">
                  <c:v>157167.5205580773</c:v>
                </c:pt>
                <c:pt idx="39">
                  <c:v>251306.2012125586</c:v>
                </c:pt>
                <c:pt idx="40">
                  <c:v>165091.9250968188</c:v>
                </c:pt>
                <c:pt idx="41">
                  <c:v>209794.116875574</c:v>
                </c:pt>
                <c:pt idx="42">
                  <c:v>177963.294095468</c:v>
                </c:pt>
                <c:pt idx="43">
                  <c:v>178470.9243837763</c:v>
                </c:pt>
                <c:pt idx="44">
                  <c:v>203602.1693766832</c:v>
                </c:pt>
                <c:pt idx="45">
                  <c:v>155160.007856905</c:v>
                </c:pt>
                <c:pt idx="46">
                  <c:v>199970.391882936</c:v>
                </c:pt>
                <c:pt idx="47">
                  <c:v>204530.851819391</c:v>
                </c:pt>
                <c:pt idx="48">
                  <c:v>316014.443817761</c:v>
                </c:pt>
                <c:pt idx="49">
                  <c:v>80646.99200537022</c:v>
                </c:pt>
                <c:pt idx="50">
                  <c:v>180285.585195339</c:v>
                </c:pt>
                <c:pt idx="51">
                  <c:v>264345.9384780194</c:v>
                </c:pt>
                <c:pt idx="52">
                  <c:v>180110.4914184516</c:v>
                </c:pt>
                <c:pt idx="53">
                  <c:v>227534.5470219859</c:v>
                </c:pt>
                <c:pt idx="54">
                  <c:v>179383.075248095</c:v>
                </c:pt>
                <c:pt idx="55">
                  <c:v>193121.4122553905</c:v>
                </c:pt>
                <c:pt idx="56">
                  <c:v>214739.2583880681</c:v>
                </c:pt>
                <c:pt idx="57">
                  <c:v>159539.2435357668</c:v>
                </c:pt>
                <c:pt idx="58">
                  <c:v>221619.4443262717</c:v>
                </c:pt>
                <c:pt idx="59">
                  <c:v>214663.5641266191</c:v>
                </c:pt>
                <c:pt idx="60">
                  <c:v>327702.9788995723</c:v>
                </c:pt>
                <c:pt idx="61">
                  <c:v>88610.33425089376</c:v>
                </c:pt>
                <c:pt idx="62">
                  <c:v>183232.6513759774</c:v>
                </c:pt>
                <c:pt idx="63">
                  <c:v>281419.1507739298</c:v>
                </c:pt>
                <c:pt idx="64">
                  <c:v>186230.9521168897</c:v>
                </c:pt>
                <c:pt idx="65">
                  <c:v>232165.7916771175</c:v>
                </c:pt>
                <c:pt idx="66">
                  <c:v>187429.793576614</c:v>
                </c:pt>
                <c:pt idx="67">
                  <c:v>206058.8635688801</c:v>
                </c:pt>
                <c:pt idx="68">
                  <c:v>222284.2086774538</c:v>
                </c:pt>
                <c:pt idx="69">
                  <c:v>170728.2698248152</c:v>
                </c:pt>
                <c:pt idx="70">
                  <c:v>230125.8198822041</c:v>
                </c:pt>
                <c:pt idx="71">
                  <c:v>216734.6735660792</c:v>
                </c:pt>
                <c:pt idx="72">
                  <c:v>345149.1061276706</c:v>
                </c:pt>
                <c:pt idx="73">
                  <c:v>91544.91380465031</c:v>
                </c:pt>
                <c:pt idx="74">
                  <c:v>188135.3294913096</c:v>
                </c:pt>
                <c:pt idx="75">
                  <c:v>286165.1711783676</c:v>
                </c:pt>
                <c:pt idx="76">
                  <c:v>200999.1729175564</c:v>
                </c:pt>
                <c:pt idx="77">
                  <c:v>243536.1718970245</c:v>
                </c:pt>
                <c:pt idx="78">
                  <c:v>203822.2623415042</c:v>
                </c:pt>
                <c:pt idx="79">
                  <c:v>214050.3921865753</c:v>
                </c:pt>
                <c:pt idx="80">
                  <c:v>224739.2016077157</c:v>
                </c:pt>
                <c:pt idx="81">
                  <c:v>176671.7591949523</c:v>
                </c:pt>
                <c:pt idx="82">
                  <c:v>242295.4612312233</c:v>
                </c:pt>
                <c:pt idx="83">
                  <c:v>229747.9008176234</c:v>
                </c:pt>
                <c:pt idx="84">
                  <c:v>369467.7316502227</c:v>
                </c:pt>
                <c:pt idx="85">
                  <c:v>95896.38585933974</c:v>
                </c:pt>
                <c:pt idx="86">
                  <c:v>205890.4282986896</c:v>
                </c:pt>
                <c:pt idx="87">
                  <c:v>319834.0268298021</c:v>
                </c:pt>
                <c:pt idx="88">
                  <c:v>214172.3056180871</c:v>
                </c:pt>
                <c:pt idx="89">
                  <c:v>260506.0596804475</c:v>
                </c:pt>
                <c:pt idx="90">
                  <c:v>217958.4486375606</c:v>
                </c:pt>
                <c:pt idx="91">
                  <c:v>233990.4381400454</c:v>
                </c:pt>
                <c:pt idx="92">
                  <c:v>252025.5978229495</c:v>
                </c:pt>
                <c:pt idx="93">
                  <c:v>196124.6523156084</c:v>
                </c:pt>
                <c:pt idx="94">
                  <c:v>253423.8985939649</c:v>
                </c:pt>
                <c:pt idx="95">
                  <c:v>253650.9864947705</c:v>
                </c:pt>
                <c:pt idx="96">
                  <c:v>409529.0938519798</c:v>
                </c:pt>
                <c:pt idx="97">
                  <c:v>103699.1923846002</c:v>
                </c:pt>
                <c:pt idx="98">
                  <c:v>237124.617038582</c:v>
                </c:pt>
                <c:pt idx="99">
                  <c:v>352124.1546376146</c:v>
                </c:pt>
                <c:pt idx="100">
                  <c:v>220583.0844952084</c:v>
                </c:pt>
                <c:pt idx="101">
                  <c:v>281524.9891077653</c:v>
                </c:pt>
                <c:pt idx="102">
                  <c:v>234086.932986236</c:v>
                </c:pt>
                <c:pt idx="103">
                  <c:v>237080.3244158336</c:v>
                </c:pt>
                <c:pt idx="104">
                  <c:v>270079.9673894917</c:v>
                </c:pt>
                <c:pt idx="105">
                  <c:v>206779.7525095939</c:v>
                </c:pt>
                <c:pt idx="106">
                  <c:v>265651.1533970503</c:v>
                </c:pt>
                <c:pt idx="107">
                  <c:v>264654.1260318072</c:v>
                </c:pt>
                <c:pt idx="108">
                  <c:v>405697.657130839</c:v>
                </c:pt>
                <c:pt idx="109">
                  <c:v>111755.7292101075</c:v>
                </c:pt>
                <c:pt idx="110">
                  <c:v>230758.0473571263</c:v>
                </c:pt>
                <c:pt idx="111">
                  <c:v>349817.738678525</c:v>
                </c:pt>
                <c:pt idx="112">
                  <c:v>232978.455682353</c:v>
                </c:pt>
                <c:pt idx="113">
                  <c:v>296738.0288626271</c:v>
                </c:pt>
                <c:pt idx="114">
                  <c:v>238422.1782514659</c:v>
                </c:pt>
                <c:pt idx="115">
                  <c:v>243948.717407903</c:v>
                </c:pt>
                <c:pt idx="116">
                  <c:v>280178.9271132383</c:v>
                </c:pt>
                <c:pt idx="117">
                  <c:v>195705.172272034</c:v>
                </c:pt>
                <c:pt idx="118">
                  <c:v>292772.496033518</c:v>
                </c:pt>
                <c:pt idx="119">
                  <c:v>276199.0766515339</c:v>
                </c:pt>
                <c:pt idx="120">
                  <c:v>408867.8369847222</c:v>
                </c:pt>
                <c:pt idx="121">
                  <c:v>112313.5092295965</c:v>
                </c:pt>
                <c:pt idx="122">
                  <c:v>234458.5522909962</c:v>
                </c:pt>
                <c:pt idx="123">
                  <c:v>354279.0816694993</c:v>
                </c:pt>
                <c:pt idx="124">
                  <c:v>242057.7688517012</c:v>
                </c:pt>
                <c:pt idx="125">
                  <c:v>299067.8044065264</c:v>
                </c:pt>
                <c:pt idx="126">
                  <c:v>236512.8058528955</c:v>
                </c:pt>
                <c:pt idx="127">
                  <c:v>263165.878543614</c:v>
                </c:pt>
                <c:pt idx="128">
                  <c:v>293853.302723472</c:v>
                </c:pt>
                <c:pt idx="129">
                  <c:v>204719.6602403894</c:v>
                </c:pt>
                <c:pt idx="130">
                  <c:v>282016.4835463526</c:v>
                </c:pt>
                <c:pt idx="131">
                  <c:v>276592.5894818581</c:v>
                </c:pt>
                <c:pt idx="132">
                  <c:v>425837.980373373</c:v>
                </c:pt>
                <c:pt idx="133">
                  <c:v>120807.1404746084</c:v>
                </c:pt>
                <c:pt idx="134">
                  <c:v>239848.3117925381</c:v>
                </c:pt>
                <c:pt idx="135">
                  <c:v>364432.8872053458</c:v>
                </c:pt>
                <c:pt idx="136">
                  <c:v>250680.7742918911</c:v>
                </c:pt>
                <c:pt idx="137">
                  <c:v>310545.0136436467</c:v>
                </c:pt>
                <c:pt idx="138">
                  <c:v>247326.6560365816</c:v>
                </c:pt>
                <c:pt idx="139">
                  <c:v>276638.2748962858</c:v>
                </c:pt>
                <c:pt idx="140">
                  <c:v>300571.3537514592</c:v>
                </c:pt>
                <c:pt idx="141">
                  <c:v>223824.2053783986</c:v>
                </c:pt>
                <c:pt idx="142">
                  <c:v>297777.5161410244</c:v>
                </c:pt>
                <c:pt idx="143">
                  <c:v>283841.1107925226</c:v>
                </c:pt>
                <c:pt idx="144">
                  <c:v>453451.981647514</c:v>
                </c:pt>
                <c:pt idx="145">
                  <c:v>125658.2770121968</c:v>
                </c:pt>
                <c:pt idx="146">
                  <c:v>263216.7620445957</c:v>
                </c:pt>
                <c:pt idx="147">
                  <c:v>399199.974143264</c:v>
                </c:pt>
                <c:pt idx="148">
                  <c:v>267412.4023216106</c:v>
                </c:pt>
                <c:pt idx="149">
                  <c:v>324190.3124425344</c:v>
                </c:pt>
                <c:pt idx="150">
                  <c:v>263987.8954924923</c:v>
                </c:pt>
                <c:pt idx="151">
                  <c:v>291108.5283583023</c:v>
                </c:pt>
                <c:pt idx="152">
                  <c:v>306795.4956923678</c:v>
                </c:pt>
                <c:pt idx="153">
                  <c:v>239888.9656142804</c:v>
                </c:pt>
                <c:pt idx="154">
                  <c:v>312533.4334055114</c:v>
                </c:pt>
                <c:pt idx="155">
                  <c:v>309194.2814062658</c:v>
                </c:pt>
                <c:pt idx="156">
                  <c:v>493600.4591929403</c:v>
                </c:pt>
                <c:pt idx="157">
                  <c:v>128632.6672174373</c:v>
                </c:pt>
                <c:pt idx="158">
                  <c:v>273553.7769284</c:v>
                </c:pt>
                <c:pt idx="159">
                  <c:v>425345.3788250671</c:v>
                </c:pt>
                <c:pt idx="160">
                  <c:v>284649.0476176151</c:v>
                </c:pt>
                <c:pt idx="161">
                  <c:v>339604.8495954217</c:v>
                </c:pt>
                <c:pt idx="162">
                  <c:v>293323.237803239</c:v>
                </c:pt>
                <c:pt idx="163">
                  <c:v>313811.5090290111</c:v>
                </c:pt>
                <c:pt idx="164">
                  <c:v>337281.3092206113</c:v>
                </c:pt>
                <c:pt idx="165">
                  <c:v>253072.5511766189</c:v>
                </c:pt>
                <c:pt idx="166">
                  <c:v>326007.2439200493</c:v>
                </c:pt>
                <c:pt idx="167">
                  <c:v>326685.8731408468</c:v>
                </c:pt>
                <c:pt idx="168">
                  <c:v>513802.1622457975</c:v>
                </c:pt>
                <c:pt idx="169">
                  <c:v>142339.5581189701</c:v>
                </c:pt>
                <c:pt idx="170">
                  <c:v>291655.3663792688</c:v>
                </c:pt>
                <c:pt idx="171">
                  <c:v>452818.8757327844</c:v>
                </c:pt>
                <c:pt idx="172">
                  <c:v>296472.2544036374</c:v>
                </c:pt>
                <c:pt idx="173">
                  <c:v>370931.5318973677</c:v>
                </c:pt>
                <c:pt idx="174">
                  <c:v>303282.3529310555</c:v>
                </c:pt>
                <c:pt idx="175">
                  <c:v>318896.2311472684</c:v>
                </c:pt>
                <c:pt idx="176">
                  <c:v>356478.6575452024</c:v>
                </c:pt>
                <c:pt idx="177">
                  <c:v>260548.5245742296</c:v>
                </c:pt>
                <c:pt idx="178">
                  <c:v>336617.4128191085</c:v>
                </c:pt>
                <c:pt idx="179">
                  <c:v>338164.4568866429</c:v>
                </c:pt>
                <c:pt idx="180">
                  <c:v>525063.3453855684</c:v>
                </c:pt>
                <c:pt idx="181">
                  <c:v>146672.7266902921</c:v>
                </c:pt>
                <c:pt idx="182">
                  <c:v>299167.2325454401</c:v>
                </c:pt>
                <c:pt idx="183">
                  <c:v>466355.0373128213</c:v>
                </c:pt>
                <c:pt idx="184">
                  <c:v>300176.3547433971</c:v>
                </c:pt>
                <c:pt idx="185">
                  <c:v>390948.9596351295</c:v>
                </c:pt>
                <c:pt idx="186">
                  <c:v>309047.61321673</c:v>
                </c:pt>
                <c:pt idx="187">
                  <c:v>325746.3024726321</c:v>
                </c:pt>
                <c:pt idx="188">
                  <c:v>367193.210036204</c:v>
                </c:pt>
                <c:pt idx="189">
                  <c:v>265138.8676653373</c:v>
                </c:pt>
                <c:pt idx="190">
                  <c:v>359493.248465144</c:v>
                </c:pt>
                <c:pt idx="191">
                  <c:v>360506.1380126375</c:v>
                </c:pt>
                <c:pt idx="192">
                  <c:v>531176.8974942156</c:v>
                </c:pt>
                <c:pt idx="193">
                  <c:v>152905.231073139</c:v>
                </c:pt>
                <c:pt idx="194">
                  <c:v>320270.2917400887</c:v>
                </c:pt>
                <c:pt idx="195">
                  <c:v>458925.5534580762</c:v>
                </c:pt>
                <c:pt idx="196">
                  <c:v>307974.04335108</c:v>
                </c:pt>
                <c:pt idx="197">
                  <c:v>393945.9541274741</c:v>
                </c:pt>
                <c:pt idx="198">
                  <c:v>308529.7985803702</c:v>
                </c:pt>
                <c:pt idx="199">
                  <c:v>337775.9716335348</c:v>
                </c:pt>
                <c:pt idx="200">
                  <c:v>355634.524531881</c:v>
                </c:pt>
                <c:pt idx="201">
                  <c:v>259577.4508991429</c:v>
                </c:pt>
                <c:pt idx="202">
                  <c:v>331779.5520082462</c:v>
                </c:pt>
                <c:pt idx="203">
                  <c:v>303527.7184980596</c:v>
                </c:pt>
                <c:pt idx="204">
                  <c:v>467391.2984059012</c:v>
                </c:pt>
                <c:pt idx="205">
                  <c:v>133821.8147823443</c:v>
                </c:pt>
                <c:pt idx="206">
                  <c:v>270627.073569598</c:v>
                </c:pt>
                <c:pt idx="207">
                  <c:v>395748.1406625565</c:v>
                </c:pt>
                <c:pt idx="208">
                  <c:v>272634.014583928</c:v>
                </c:pt>
                <c:pt idx="209">
                  <c:v>337188.5561508524</c:v>
                </c:pt>
                <c:pt idx="210">
                  <c:v>281615.390393088</c:v>
                </c:pt>
                <c:pt idx="211">
                  <c:v>305816.3474143067</c:v>
                </c:pt>
                <c:pt idx="212">
                  <c:v>330761.7790376645</c:v>
                </c:pt>
                <c:pt idx="213">
                  <c:v>241120.8731386933</c:v>
                </c:pt>
                <c:pt idx="214">
                  <c:v>326313.3609299638</c:v>
                </c:pt>
                <c:pt idx="215">
                  <c:v>318393.1482942827</c:v>
                </c:pt>
                <c:pt idx="216">
                  <c:v>502582.8368370255</c:v>
                </c:pt>
                <c:pt idx="217">
                  <c:v>138576.7260862933</c:v>
                </c:pt>
                <c:pt idx="218">
                  <c:v>284531.3584328608</c:v>
                </c:pt>
                <c:pt idx="219">
                  <c:v>447200.407810588</c:v>
                </c:pt>
                <c:pt idx="220">
                  <c:v>299554.4571413369</c:v>
                </c:pt>
                <c:pt idx="221">
                  <c:v>354213.8459760027</c:v>
                </c:pt>
                <c:pt idx="222">
                  <c:v>290434.6293422598</c:v>
                </c:pt>
                <c:pt idx="223">
                  <c:v>315320.5770325942</c:v>
                </c:pt>
                <c:pt idx="224">
                  <c:v>335890.4315687111</c:v>
                </c:pt>
                <c:pt idx="225">
                  <c:v>260037.6580647875</c:v>
                </c:pt>
                <c:pt idx="226">
                  <c:v>342738.672574473</c:v>
                </c:pt>
                <c:pt idx="227">
                  <c:v>347283.4826244592</c:v>
                </c:pt>
                <c:pt idx="228">
                  <c:v>537286.4625424067</c:v>
                </c:pt>
                <c:pt idx="229">
                  <c:v>148715.3199293187</c:v>
                </c:pt>
                <c:pt idx="230">
                  <c:v>311424.0625094981</c:v>
                </c:pt>
                <c:pt idx="231">
                  <c:v>480039.6183910253</c:v>
                </c:pt>
                <c:pt idx="232">
                  <c:v>319408.5866618205</c:v>
                </c:pt>
                <c:pt idx="233">
                  <c:v>380348.0211452135</c:v>
                </c:pt>
                <c:pt idx="234">
                  <c:v>316751.1571014294</c:v>
                </c:pt>
                <c:pt idx="235">
                  <c:v>333761.8308972383</c:v>
                </c:pt>
                <c:pt idx="236">
                  <c:v>369000.2760113102</c:v>
                </c:pt>
                <c:pt idx="237">
                  <c:v>282540.8844151798</c:v>
                </c:pt>
                <c:pt idx="238">
                  <c:v>365240.2447557529</c:v>
                </c:pt>
                <c:pt idx="239">
                  <c:v>370637.1673566822</c:v>
                </c:pt>
                <c:pt idx="240">
                  <c:v>564961.466859379</c:v>
                </c:pt>
                <c:pt idx="241">
                  <c:v>155878.2429824078</c:v>
                </c:pt>
                <c:pt idx="242">
                  <c:v>348054.8843376089</c:v>
                </c:pt>
                <c:pt idx="243">
                  <c:v>512087.4176376996</c:v>
                </c:pt>
                <c:pt idx="244">
                  <c:v>323098.9167841708</c:v>
                </c:pt>
                <c:pt idx="245">
                  <c:v>407252.3129969812</c:v>
                </c:pt>
                <c:pt idx="246">
                  <c:v>321347.4099549981</c:v>
                </c:pt>
                <c:pt idx="247">
                  <c:v>340805.461517404</c:v>
                </c:pt>
                <c:pt idx="248">
                  <c:v>392907.5160553023</c:v>
                </c:pt>
                <c:pt idx="249">
                  <c:v>288393.0927850918</c:v>
                </c:pt>
                <c:pt idx="250">
                  <c:v>387132.6601855369</c:v>
                </c:pt>
                <c:pt idx="251">
                  <c:v>389378.2732013625</c:v>
                </c:pt>
                <c:pt idx="252">
                  <c:v>571487.7335323096</c:v>
                </c:pt>
                <c:pt idx="253">
                  <c:v>166858.0851715137</c:v>
                </c:pt>
                <c:pt idx="254">
                  <c:v>345645.7851749004</c:v>
                </c:pt>
                <c:pt idx="255">
                  <c:v>518012.6884252768</c:v>
                </c:pt>
                <c:pt idx="256">
                  <c:v>338326.4048917476</c:v>
                </c:pt>
                <c:pt idx="257">
                  <c:v>428401.1000465492</c:v>
                </c:pt>
                <c:pt idx="258">
                  <c:v>334165.923832391</c:v>
                </c:pt>
                <c:pt idx="259">
                  <c:v>370334.3717327235</c:v>
                </c:pt>
                <c:pt idx="260">
                  <c:v>408300.3992934851</c:v>
                </c:pt>
                <c:pt idx="261">
                  <c:v>294542.1294422784</c:v>
                </c:pt>
                <c:pt idx="262">
                  <c:v>401898.7794843493</c:v>
                </c:pt>
                <c:pt idx="263">
                  <c:v>398254.0184866795</c:v>
                </c:pt>
                <c:pt idx="264">
                  <c:v>590270.8910053693</c:v>
                </c:pt>
                <c:pt idx="265">
                  <c:v>168840.5370760664</c:v>
                </c:pt>
                <c:pt idx="266">
                  <c:v>349287.713319602</c:v>
                </c:pt>
                <c:pt idx="267">
                  <c:v>531009.211926576</c:v>
                </c:pt>
                <c:pt idx="268">
                  <c:v>362507.2018977246</c:v>
                </c:pt>
                <c:pt idx="269">
                  <c:v>450874.5701582067</c:v>
                </c:pt>
                <c:pt idx="270">
                  <c:v>349047.2983029124</c:v>
                </c:pt>
                <c:pt idx="271">
                  <c:v>387911.22716652</c:v>
                </c:pt>
                <c:pt idx="272">
                  <c:v>420190.4823798616</c:v>
                </c:pt>
                <c:pt idx="273">
                  <c:v>314528.9640972088</c:v>
                </c:pt>
                <c:pt idx="274">
                  <c:v>421869.0588219941</c:v>
                </c:pt>
                <c:pt idx="275">
                  <c:v>408703.0313679977</c:v>
                </c:pt>
                <c:pt idx="276">
                  <c:v>617883.4130138906</c:v>
                </c:pt>
                <c:pt idx="277">
                  <c:v>171443.6036493428</c:v>
                </c:pt>
                <c:pt idx="278">
                  <c:v>349148.5010140151</c:v>
                </c:pt>
                <c:pt idx="279">
                  <c:v>540520.0383206467</c:v>
                </c:pt>
                <c:pt idx="280">
                  <c:v>362582.4074079909</c:v>
                </c:pt>
                <c:pt idx="281">
                  <c:v>447518.7987761367</c:v>
                </c:pt>
                <c:pt idx="282">
                  <c:v>361734.7592748391</c:v>
                </c:pt>
                <c:pt idx="283">
                  <c:v>400119.6670377752</c:v>
                </c:pt>
                <c:pt idx="284">
                  <c:v>420918.8142893737</c:v>
                </c:pt>
                <c:pt idx="285">
                  <c:v>319969.7929409703</c:v>
                </c:pt>
                <c:pt idx="286">
                  <c:v>424809.1439225161</c:v>
                </c:pt>
                <c:pt idx="287">
                  <c:v>412401.5194511344</c:v>
                </c:pt>
                <c:pt idx="288">
                  <c:v>638994.1908941337</c:v>
                </c:pt>
                <c:pt idx="289">
                  <c:v>170674.4414659716</c:v>
                </c:pt>
                <c:pt idx="290">
                  <c:v>375979.9313072533</c:v>
                </c:pt>
                <c:pt idx="291">
                  <c:v>558828.1851665158</c:v>
                </c:pt>
                <c:pt idx="292">
                  <c:v>367802.487352222</c:v>
                </c:pt>
                <c:pt idx="293">
                  <c:v>449335.2425185434</c:v>
                </c:pt>
                <c:pt idx="294">
                  <c:v>374545.7979078935</c:v>
                </c:pt>
                <c:pt idx="295">
                  <c:v>398062.4994948608</c:v>
                </c:pt>
                <c:pt idx="296">
                  <c:v>436179.8865087545</c:v>
                </c:pt>
                <c:pt idx="297">
                  <c:v>333762.1305977031</c:v>
                </c:pt>
                <c:pt idx="298">
                  <c:v>431101.4505870775</c:v>
                </c:pt>
                <c:pt idx="299">
                  <c:v>437994.0322823123</c:v>
                </c:pt>
              </c:numCache>
            </c:numRef>
          </c:val>
          <c:smooth val="0"/>
        </c:ser>
        <c:ser>
          <c:idx val="0"/>
          <c:order val="1"/>
          <c:tx>
            <c:v>Linear Regression</c:v>
          </c:tx>
          <c:spPr>
            <a:ln w="6350" cap="rnd">
              <a:solidFill>
                <a:schemeClr val="accent1"/>
              </a:solidFill>
              <a:round/>
            </a:ln>
            <a:effectLst>
              <a:outerShdw blurRad="57150" dist="19050" dir="5400000" algn="ctr" rotWithShape="0">
                <a:srgbClr val="000000">
                  <a:alpha val="63000"/>
                </a:srgbClr>
              </a:outerShdw>
            </a:effectLst>
          </c:spPr>
          <c:marker>
            <c:symbol val="none"/>
          </c:marker>
          <c:cat>
            <c:numRef>
              <c:f>[0]!rngVLabels</c:f>
              <c:numCache>
                <c:formatCode>General</c:formatCode>
                <c:ptCount val="300"/>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pt idx="49">
                  <c:v>50.0</c:v>
                </c:pt>
                <c:pt idx="50">
                  <c:v>51.0</c:v>
                </c:pt>
                <c:pt idx="51">
                  <c:v>52.0</c:v>
                </c:pt>
                <c:pt idx="52">
                  <c:v>53.0</c:v>
                </c:pt>
                <c:pt idx="53">
                  <c:v>54.0</c:v>
                </c:pt>
                <c:pt idx="54">
                  <c:v>55.0</c:v>
                </c:pt>
                <c:pt idx="55">
                  <c:v>56.0</c:v>
                </c:pt>
                <c:pt idx="56">
                  <c:v>57.0</c:v>
                </c:pt>
                <c:pt idx="57">
                  <c:v>58.0</c:v>
                </c:pt>
                <c:pt idx="58">
                  <c:v>59.0</c:v>
                </c:pt>
                <c:pt idx="59">
                  <c:v>60.0</c:v>
                </c:pt>
                <c:pt idx="60">
                  <c:v>61.0</c:v>
                </c:pt>
                <c:pt idx="61">
                  <c:v>62.0</c:v>
                </c:pt>
                <c:pt idx="62">
                  <c:v>63.0</c:v>
                </c:pt>
                <c:pt idx="63">
                  <c:v>64.0</c:v>
                </c:pt>
                <c:pt idx="64">
                  <c:v>65.0</c:v>
                </c:pt>
                <c:pt idx="65">
                  <c:v>66.0</c:v>
                </c:pt>
                <c:pt idx="66">
                  <c:v>67.0</c:v>
                </c:pt>
                <c:pt idx="67">
                  <c:v>68.0</c:v>
                </c:pt>
                <c:pt idx="68">
                  <c:v>69.0</c:v>
                </c:pt>
                <c:pt idx="69">
                  <c:v>70.0</c:v>
                </c:pt>
                <c:pt idx="70">
                  <c:v>71.0</c:v>
                </c:pt>
                <c:pt idx="71">
                  <c:v>72.0</c:v>
                </c:pt>
                <c:pt idx="72">
                  <c:v>73.0</c:v>
                </c:pt>
                <c:pt idx="73">
                  <c:v>74.0</c:v>
                </c:pt>
                <c:pt idx="74">
                  <c:v>75.0</c:v>
                </c:pt>
                <c:pt idx="75">
                  <c:v>76.0</c:v>
                </c:pt>
                <c:pt idx="76">
                  <c:v>77.0</c:v>
                </c:pt>
                <c:pt idx="77">
                  <c:v>78.0</c:v>
                </c:pt>
                <c:pt idx="78">
                  <c:v>79.0</c:v>
                </c:pt>
                <c:pt idx="79">
                  <c:v>80.0</c:v>
                </c:pt>
                <c:pt idx="80">
                  <c:v>81.0</c:v>
                </c:pt>
                <c:pt idx="81">
                  <c:v>82.0</c:v>
                </c:pt>
                <c:pt idx="82">
                  <c:v>83.0</c:v>
                </c:pt>
                <c:pt idx="83">
                  <c:v>84.0</c:v>
                </c:pt>
                <c:pt idx="84">
                  <c:v>85.0</c:v>
                </c:pt>
                <c:pt idx="85">
                  <c:v>86.0</c:v>
                </c:pt>
                <c:pt idx="86">
                  <c:v>87.0</c:v>
                </c:pt>
                <c:pt idx="87">
                  <c:v>88.0</c:v>
                </c:pt>
                <c:pt idx="88">
                  <c:v>89.0</c:v>
                </c:pt>
                <c:pt idx="89">
                  <c:v>90.0</c:v>
                </c:pt>
                <c:pt idx="90">
                  <c:v>91.0</c:v>
                </c:pt>
                <c:pt idx="91">
                  <c:v>92.0</c:v>
                </c:pt>
                <c:pt idx="92">
                  <c:v>93.0</c:v>
                </c:pt>
                <c:pt idx="93">
                  <c:v>94.0</c:v>
                </c:pt>
                <c:pt idx="94">
                  <c:v>95.0</c:v>
                </c:pt>
                <c:pt idx="95">
                  <c:v>96.0</c:v>
                </c:pt>
                <c:pt idx="96">
                  <c:v>97.0</c:v>
                </c:pt>
                <c:pt idx="97">
                  <c:v>98.0</c:v>
                </c:pt>
                <c:pt idx="98">
                  <c:v>99.0</c:v>
                </c:pt>
                <c:pt idx="99">
                  <c:v>100.0</c:v>
                </c:pt>
                <c:pt idx="100">
                  <c:v>101.0</c:v>
                </c:pt>
                <c:pt idx="101">
                  <c:v>102.0</c:v>
                </c:pt>
                <c:pt idx="102">
                  <c:v>103.0</c:v>
                </c:pt>
                <c:pt idx="103">
                  <c:v>104.0</c:v>
                </c:pt>
                <c:pt idx="104">
                  <c:v>105.0</c:v>
                </c:pt>
                <c:pt idx="105">
                  <c:v>106.0</c:v>
                </c:pt>
                <c:pt idx="106">
                  <c:v>107.0</c:v>
                </c:pt>
                <c:pt idx="107">
                  <c:v>108.0</c:v>
                </c:pt>
                <c:pt idx="108">
                  <c:v>109.0</c:v>
                </c:pt>
                <c:pt idx="109">
                  <c:v>110.0</c:v>
                </c:pt>
                <c:pt idx="110">
                  <c:v>111.0</c:v>
                </c:pt>
                <c:pt idx="111">
                  <c:v>112.0</c:v>
                </c:pt>
                <c:pt idx="112">
                  <c:v>113.0</c:v>
                </c:pt>
                <c:pt idx="113">
                  <c:v>114.0</c:v>
                </c:pt>
                <c:pt idx="114">
                  <c:v>115.0</c:v>
                </c:pt>
                <c:pt idx="115">
                  <c:v>116.0</c:v>
                </c:pt>
                <c:pt idx="116">
                  <c:v>117.0</c:v>
                </c:pt>
                <c:pt idx="117">
                  <c:v>118.0</c:v>
                </c:pt>
                <c:pt idx="118">
                  <c:v>119.0</c:v>
                </c:pt>
                <c:pt idx="119">
                  <c:v>120.0</c:v>
                </c:pt>
                <c:pt idx="120">
                  <c:v>121.0</c:v>
                </c:pt>
                <c:pt idx="121">
                  <c:v>122.0</c:v>
                </c:pt>
                <c:pt idx="122">
                  <c:v>123.0</c:v>
                </c:pt>
                <c:pt idx="123">
                  <c:v>124.0</c:v>
                </c:pt>
                <c:pt idx="124">
                  <c:v>125.0</c:v>
                </c:pt>
                <c:pt idx="125">
                  <c:v>126.0</c:v>
                </c:pt>
                <c:pt idx="126">
                  <c:v>127.0</c:v>
                </c:pt>
                <c:pt idx="127">
                  <c:v>128.0</c:v>
                </c:pt>
                <c:pt idx="128">
                  <c:v>129.0</c:v>
                </c:pt>
                <c:pt idx="129">
                  <c:v>130.0</c:v>
                </c:pt>
                <c:pt idx="130">
                  <c:v>131.0</c:v>
                </c:pt>
                <c:pt idx="131">
                  <c:v>132.0</c:v>
                </c:pt>
                <c:pt idx="132">
                  <c:v>133.0</c:v>
                </c:pt>
                <c:pt idx="133">
                  <c:v>134.0</c:v>
                </c:pt>
                <c:pt idx="134">
                  <c:v>135.0</c:v>
                </c:pt>
                <c:pt idx="135">
                  <c:v>136.0</c:v>
                </c:pt>
                <c:pt idx="136">
                  <c:v>137.0</c:v>
                </c:pt>
                <c:pt idx="137">
                  <c:v>138.0</c:v>
                </c:pt>
                <c:pt idx="138">
                  <c:v>139.0</c:v>
                </c:pt>
                <c:pt idx="139">
                  <c:v>140.0</c:v>
                </c:pt>
                <c:pt idx="140">
                  <c:v>141.0</c:v>
                </c:pt>
                <c:pt idx="141">
                  <c:v>142.0</c:v>
                </c:pt>
                <c:pt idx="142">
                  <c:v>143.0</c:v>
                </c:pt>
                <c:pt idx="143">
                  <c:v>144.0</c:v>
                </c:pt>
                <c:pt idx="144">
                  <c:v>145.0</c:v>
                </c:pt>
                <c:pt idx="145">
                  <c:v>146.0</c:v>
                </c:pt>
                <c:pt idx="146">
                  <c:v>147.0</c:v>
                </c:pt>
                <c:pt idx="147">
                  <c:v>148.0</c:v>
                </c:pt>
                <c:pt idx="148">
                  <c:v>149.0</c:v>
                </c:pt>
                <c:pt idx="149">
                  <c:v>150.0</c:v>
                </c:pt>
                <c:pt idx="150">
                  <c:v>151.0</c:v>
                </c:pt>
                <c:pt idx="151">
                  <c:v>152.0</c:v>
                </c:pt>
                <c:pt idx="152">
                  <c:v>153.0</c:v>
                </c:pt>
                <c:pt idx="153">
                  <c:v>154.0</c:v>
                </c:pt>
                <c:pt idx="154">
                  <c:v>155.0</c:v>
                </c:pt>
                <c:pt idx="155">
                  <c:v>156.0</c:v>
                </c:pt>
                <c:pt idx="156">
                  <c:v>157.0</c:v>
                </c:pt>
                <c:pt idx="157">
                  <c:v>158.0</c:v>
                </c:pt>
                <c:pt idx="158">
                  <c:v>159.0</c:v>
                </c:pt>
                <c:pt idx="159">
                  <c:v>160.0</c:v>
                </c:pt>
                <c:pt idx="160">
                  <c:v>161.0</c:v>
                </c:pt>
                <c:pt idx="161">
                  <c:v>162.0</c:v>
                </c:pt>
                <c:pt idx="162">
                  <c:v>163.0</c:v>
                </c:pt>
                <c:pt idx="163">
                  <c:v>164.0</c:v>
                </c:pt>
                <c:pt idx="164">
                  <c:v>165.0</c:v>
                </c:pt>
                <c:pt idx="165">
                  <c:v>166.0</c:v>
                </c:pt>
                <c:pt idx="166">
                  <c:v>167.0</c:v>
                </c:pt>
                <c:pt idx="167">
                  <c:v>168.0</c:v>
                </c:pt>
                <c:pt idx="168">
                  <c:v>169.0</c:v>
                </c:pt>
                <c:pt idx="169">
                  <c:v>170.0</c:v>
                </c:pt>
                <c:pt idx="170">
                  <c:v>171.0</c:v>
                </c:pt>
                <c:pt idx="171">
                  <c:v>172.0</c:v>
                </c:pt>
                <c:pt idx="172">
                  <c:v>173.0</c:v>
                </c:pt>
                <c:pt idx="173">
                  <c:v>174.0</c:v>
                </c:pt>
                <c:pt idx="174">
                  <c:v>175.0</c:v>
                </c:pt>
                <c:pt idx="175">
                  <c:v>176.0</c:v>
                </c:pt>
                <c:pt idx="176">
                  <c:v>177.0</c:v>
                </c:pt>
                <c:pt idx="177">
                  <c:v>178.0</c:v>
                </c:pt>
                <c:pt idx="178">
                  <c:v>179.0</c:v>
                </c:pt>
                <c:pt idx="179">
                  <c:v>180.0</c:v>
                </c:pt>
                <c:pt idx="180">
                  <c:v>181.0</c:v>
                </c:pt>
                <c:pt idx="181">
                  <c:v>182.0</c:v>
                </c:pt>
                <c:pt idx="182">
                  <c:v>183.0</c:v>
                </c:pt>
                <c:pt idx="183">
                  <c:v>184.0</c:v>
                </c:pt>
                <c:pt idx="184">
                  <c:v>185.0</c:v>
                </c:pt>
                <c:pt idx="185">
                  <c:v>186.0</c:v>
                </c:pt>
                <c:pt idx="186">
                  <c:v>187.0</c:v>
                </c:pt>
                <c:pt idx="187">
                  <c:v>188.0</c:v>
                </c:pt>
                <c:pt idx="188">
                  <c:v>189.0</c:v>
                </c:pt>
                <c:pt idx="189">
                  <c:v>190.0</c:v>
                </c:pt>
                <c:pt idx="190">
                  <c:v>191.0</c:v>
                </c:pt>
                <c:pt idx="191">
                  <c:v>192.0</c:v>
                </c:pt>
                <c:pt idx="192">
                  <c:v>193.0</c:v>
                </c:pt>
                <c:pt idx="193">
                  <c:v>194.0</c:v>
                </c:pt>
                <c:pt idx="194">
                  <c:v>195.0</c:v>
                </c:pt>
                <c:pt idx="195">
                  <c:v>196.0</c:v>
                </c:pt>
                <c:pt idx="196">
                  <c:v>197.0</c:v>
                </c:pt>
                <c:pt idx="197">
                  <c:v>198.0</c:v>
                </c:pt>
                <c:pt idx="198">
                  <c:v>199.0</c:v>
                </c:pt>
                <c:pt idx="199">
                  <c:v>200.0</c:v>
                </c:pt>
                <c:pt idx="200">
                  <c:v>201.0</c:v>
                </c:pt>
                <c:pt idx="201">
                  <c:v>202.0</c:v>
                </c:pt>
                <c:pt idx="202">
                  <c:v>203.0</c:v>
                </c:pt>
                <c:pt idx="203">
                  <c:v>204.0</c:v>
                </c:pt>
                <c:pt idx="204">
                  <c:v>205.0</c:v>
                </c:pt>
                <c:pt idx="205">
                  <c:v>206.0</c:v>
                </c:pt>
                <c:pt idx="206">
                  <c:v>207.0</c:v>
                </c:pt>
                <c:pt idx="207">
                  <c:v>208.0</c:v>
                </c:pt>
                <c:pt idx="208">
                  <c:v>209.0</c:v>
                </c:pt>
                <c:pt idx="209">
                  <c:v>210.0</c:v>
                </c:pt>
                <c:pt idx="210">
                  <c:v>211.0</c:v>
                </c:pt>
                <c:pt idx="211">
                  <c:v>212.0</c:v>
                </c:pt>
                <c:pt idx="212">
                  <c:v>213.0</c:v>
                </c:pt>
                <c:pt idx="213">
                  <c:v>214.0</c:v>
                </c:pt>
                <c:pt idx="214">
                  <c:v>215.0</c:v>
                </c:pt>
                <c:pt idx="215">
                  <c:v>216.0</c:v>
                </c:pt>
                <c:pt idx="216">
                  <c:v>217.0</c:v>
                </c:pt>
                <c:pt idx="217">
                  <c:v>218.0</c:v>
                </c:pt>
                <c:pt idx="218">
                  <c:v>219.0</c:v>
                </c:pt>
                <c:pt idx="219">
                  <c:v>220.0</c:v>
                </c:pt>
                <c:pt idx="220">
                  <c:v>221.0</c:v>
                </c:pt>
                <c:pt idx="221">
                  <c:v>222.0</c:v>
                </c:pt>
                <c:pt idx="222">
                  <c:v>223.0</c:v>
                </c:pt>
                <c:pt idx="223">
                  <c:v>224.0</c:v>
                </c:pt>
                <c:pt idx="224">
                  <c:v>225.0</c:v>
                </c:pt>
                <c:pt idx="225">
                  <c:v>226.0</c:v>
                </c:pt>
                <c:pt idx="226">
                  <c:v>227.0</c:v>
                </c:pt>
                <c:pt idx="227">
                  <c:v>228.0</c:v>
                </c:pt>
                <c:pt idx="228">
                  <c:v>229.0</c:v>
                </c:pt>
                <c:pt idx="229">
                  <c:v>230.0</c:v>
                </c:pt>
                <c:pt idx="230">
                  <c:v>231.0</c:v>
                </c:pt>
                <c:pt idx="231">
                  <c:v>232.0</c:v>
                </c:pt>
                <c:pt idx="232">
                  <c:v>233.0</c:v>
                </c:pt>
                <c:pt idx="233">
                  <c:v>234.0</c:v>
                </c:pt>
                <c:pt idx="234">
                  <c:v>235.0</c:v>
                </c:pt>
                <c:pt idx="235">
                  <c:v>236.0</c:v>
                </c:pt>
                <c:pt idx="236">
                  <c:v>237.0</c:v>
                </c:pt>
                <c:pt idx="237">
                  <c:v>238.0</c:v>
                </c:pt>
                <c:pt idx="238">
                  <c:v>239.0</c:v>
                </c:pt>
                <c:pt idx="239">
                  <c:v>240.0</c:v>
                </c:pt>
                <c:pt idx="240">
                  <c:v>241.0</c:v>
                </c:pt>
                <c:pt idx="241">
                  <c:v>242.0</c:v>
                </c:pt>
                <c:pt idx="242">
                  <c:v>243.0</c:v>
                </c:pt>
                <c:pt idx="243">
                  <c:v>244.0</c:v>
                </c:pt>
                <c:pt idx="244">
                  <c:v>245.0</c:v>
                </c:pt>
                <c:pt idx="245">
                  <c:v>246.0</c:v>
                </c:pt>
                <c:pt idx="246">
                  <c:v>247.0</c:v>
                </c:pt>
                <c:pt idx="247">
                  <c:v>248.0</c:v>
                </c:pt>
                <c:pt idx="248">
                  <c:v>249.0</c:v>
                </c:pt>
                <c:pt idx="249">
                  <c:v>250.0</c:v>
                </c:pt>
                <c:pt idx="250">
                  <c:v>251.0</c:v>
                </c:pt>
                <c:pt idx="251">
                  <c:v>252.0</c:v>
                </c:pt>
                <c:pt idx="252">
                  <c:v>253.0</c:v>
                </c:pt>
                <c:pt idx="253">
                  <c:v>254.0</c:v>
                </c:pt>
                <c:pt idx="254">
                  <c:v>255.0</c:v>
                </c:pt>
                <c:pt idx="255">
                  <c:v>256.0</c:v>
                </c:pt>
                <c:pt idx="256">
                  <c:v>257.0</c:v>
                </c:pt>
                <c:pt idx="257">
                  <c:v>258.0</c:v>
                </c:pt>
                <c:pt idx="258">
                  <c:v>259.0</c:v>
                </c:pt>
                <c:pt idx="259">
                  <c:v>260.0</c:v>
                </c:pt>
                <c:pt idx="260">
                  <c:v>261.0</c:v>
                </c:pt>
                <c:pt idx="261">
                  <c:v>262.0</c:v>
                </c:pt>
                <c:pt idx="262">
                  <c:v>263.0</c:v>
                </c:pt>
                <c:pt idx="263">
                  <c:v>264.0</c:v>
                </c:pt>
                <c:pt idx="264">
                  <c:v>265.0</c:v>
                </c:pt>
                <c:pt idx="265">
                  <c:v>266.0</c:v>
                </c:pt>
                <c:pt idx="266">
                  <c:v>267.0</c:v>
                </c:pt>
                <c:pt idx="267">
                  <c:v>268.0</c:v>
                </c:pt>
                <c:pt idx="268">
                  <c:v>269.0</c:v>
                </c:pt>
                <c:pt idx="269">
                  <c:v>270.0</c:v>
                </c:pt>
                <c:pt idx="270">
                  <c:v>271.0</c:v>
                </c:pt>
                <c:pt idx="271">
                  <c:v>272.0</c:v>
                </c:pt>
                <c:pt idx="272">
                  <c:v>273.0</c:v>
                </c:pt>
                <c:pt idx="273">
                  <c:v>274.0</c:v>
                </c:pt>
                <c:pt idx="274">
                  <c:v>275.0</c:v>
                </c:pt>
                <c:pt idx="275">
                  <c:v>276.0</c:v>
                </c:pt>
                <c:pt idx="276">
                  <c:v>277.0</c:v>
                </c:pt>
                <c:pt idx="277">
                  <c:v>278.0</c:v>
                </c:pt>
                <c:pt idx="278">
                  <c:v>279.0</c:v>
                </c:pt>
                <c:pt idx="279">
                  <c:v>280.0</c:v>
                </c:pt>
                <c:pt idx="280">
                  <c:v>281.0</c:v>
                </c:pt>
                <c:pt idx="281">
                  <c:v>282.0</c:v>
                </c:pt>
                <c:pt idx="282">
                  <c:v>283.0</c:v>
                </c:pt>
                <c:pt idx="283">
                  <c:v>284.0</c:v>
                </c:pt>
                <c:pt idx="284">
                  <c:v>285.0</c:v>
                </c:pt>
                <c:pt idx="285">
                  <c:v>286.0</c:v>
                </c:pt>
                <c:pt idx="286">
                  <c:v>287.0</c:v>
                </c:pt>
                <c:pt idx="287">
                  <c:v>288.0</c:v>
                </c:pt>
                <c:pt idx="288">
                  <c:v>289.0</c:v>
                </c:pt>
                <c:pt idx="289">
                  <c:v>290.0</c:v>
                </c:pt>
                <c:pt idx="290">
                  <c:v>291.0</c:v>
                </c:pt>
                <c:pt idx="291">
                  <c:v>292.0</c:v>
                </c:pt>
                <c:pt idx="292">
                  <c:v>293.0</c:v>
                </c:pt>
                <c:pt idx="293">
                  <c:v>294.0</c:v>
                </c:pt>
                <c:pt idx="294">
                  <c:v>295.0</c:v>
                </c:pt>
                <c:pt idx="295">
                  <c:v>296.0</c:v>
                </c:pt>
                <c:pt idx="296">
                  <c:v>297.0</c:v>
                </c:pt>
                <c:pt idx="297">
                  <c:v>298.0</c:v>
                </c:pt>
                <c:pt idx="298">
                  <c:v>299.0</c:v>
                </c:pt>
                <c:pt idx="299">
                  <c:v>300.0</c:v>
                </c:pt>
              </c:numCache>
            </c:numRef>
          </c:cat>
          <c:val>
            <c:numRef>
              <c:f>[0]!rngVLinReg</c:f>
              <c:numCache>
                <c:formatCode>General</c:formatCode>
                <c:ptCount val="300"/>
                <c:pt idx="0">
                  <c:v>204970.3845966241</c:v>
                </c:pt>
                <c:pt idx="1">
                  <c:v>125474.6940981479</c:v>
                </c:pt>
                <c:pt idx="2">
                  <c:v>125060.5845814507</c:v>
                </c:pt>
                <c:pt idx="3">
                  <c:v>159813.7478869275</c:v>
                </c:pt>
                <c:pt idx="4">
                  <c:v>154967.9790122165</c:v>
                </c:pt>
                <c:pt idx="5">
                  <c:v>171603.9504997182</c:v>
                </c:pt>
                <c:pt idx="6">
                  <c:v>164318.916884719</c:v>
                </c:pt>
                <c:pt idx="7">
                  <c:v>164278.0200206092</c:v>
                </c:pt>
                <c:pt idx="8">
                  <c:v>171925.9096013942</c:v>
                </c:pt>
                <c:pt idx="9">
                  <c:v>150569.5427668146</c:v>
                </c:pt>
                <c:pt idx="10">
                  <c:v>159396.5843169764</c:v>
                </c:pt>
                <c:pt idx="11">
                  <c:v>165302.308902007</c:v>
                </c:pt>
                <c:pt idx="12">
                  <c:v>218771.9602958125</c:v>
                </c:pt>
                <c:pt idx="13">
                  <c:v>133876.3249660192</c:v>
                </c:pt>
                <c:pt idx="14">
                  <c:v>133388.0209468642</c:v>
                </c:pt>
                <c:pt idx="15">
                  <c:v>170396.5772712142</c:v>
                </c:pt>
                <c:pt idx="16">
                  <c:v>165173.6048551614</c:v>
                </c:pt>
                <c:pt idx="17">
                  <c:v>182843.4778877359</c:v>
                </c:pt>
                <c:pt idx="18">
                  <c:v>175022.8741244362</c:v>
                </c:pt>
                <c:pt idx="19">
                  <c:v>174921.5354299429</c:v>
                </c:pt>
                <c:pt idx="20">
                  <c:v>183005.1109679081</c:v>
                </c:pt>
                <c:pt idx="21">
                  <c:v>160220.675152261</c:v>
                </c:pt>
                <c:pt idx="22">
                  <c:v>169559.2247370749</c:v>
                </c:pt>
                <c:pt idx="23">
                  <c:v>175785.7808045072</c:v>
                </c:pt>
                <c:pt idx="24">
                  <c:v>232573.5359950007</c:v>
                </c:pt>
                <c:pt idx="25">
                  <c:v>142277.9558338905</c:v>
                </c:pt>
                <c:pt idx="26">
                  <c:v>141715.4573122778</c:v>
                </c:pt>
                <c:pt idx="27">
                  <c:v>180979.406655501</c:v>
                </c:pt>
                <c:pt idx="28">
                  <c:v>175379.2306981063</c:v>
                </c:pt>
                <c:pt idx="29">
                  <c:v>194083.0052757536</c:v>
                </c:pt>
                <c:pt idx="30">
                  <c:v>185726.8313641534</c:v>
                </c:pt>
                <c:pt idx="31">
                  <c:v>185565.0508392766</c:v>
                </c:pt>
                <c:pt idx="32">
                  <c:v>194084.312334422</c:v>
                </c:pt>
                <c:pt idx="33">
                  <c:v>169871.8075377074</c:v>
                </c:pt>
                <c:pt idx="34">
                  <c:v>179721.8651571734</c:v>
                </c:pt>
                <c:pt idx="35">
                  <c:v>186269.2527070075</c:v>
                </c:pt>
                <c:pt idx="36">
                  <c:v>246375.111694189</c:v>
                </c:pt>
                <c:pt idx="37">
                  <c:v>150679.5867017618</c:v>
                </c:pt>
                <c:pt idx="38">
                  <c:v>150042.8936776913</c:v>
                </c:pt>
                <c:pt idx="39">
                  <c:v>191562.2360397878</c:v>
                </c:pt>
                <c:pt idx="40">
                  <c:v>185584.8565410512</c:v>
                </c:pt>
                <c:pt idx="41">
                  <c:v>205322.5326637712</c:v>
                </c:pt>
                <c:pt idx="42">
                  <c:v>196430.7886038707</c:v>
                </c:pt>
                <c:pt idx="43">
                  <c:v>196208.5662486104</c:v>
                </c:pt>
                <c:pt idx="44">
                  <c:v>205163.5137009357</c:v>
                </c:pt>
                <c:pt idx="45">
                  <c:v>179522.9399231538</c:v>
                </c:pt>
                <c:pt idx="46">
                  <c:v>189884.5055772718</c:v>
                </c:pt>
                <c:pt idx="47">
                  <c:v>196752.7246095077</c:v>
                </c:pt>
                <c:pt idx="48">
                  <c:v>260176.6873933773</c:v>
                </c:pt>
                <c:pt idx="49">
                  <c:v>159081.2175696332</c:v>
                </c:pt>
                <c:pt idx="50">
                  <c:v>158370.3300431048</c:v>
                </c:pt>
                <c:pt idx="51">
                  <c:v>202145.0654240745</c:v>
                </c:pt>
                <c:pt idx="52">
                  <c:v>195790.4823839961</c:v>
                </c:pt>
                <c:pt idx="53">
                  <c:v>216562.060051789</c:v>
                </c:pt>
                <c:pt idx="54">
                  <c:v>207134.745843588</c:v>
                </c:pt>
                <c:pt idx="55">
                  <c:v>206852.081657944</c:v>
                </c:pt>
                <c:pt idx="56">
                  <c:v>216242.7150674495</c:v>
                </c:pt>
                <c:pt idx="57">
                  <c:v>189174.0723086002</c:v>
                </c:pt>
                <c:pt idx="58">
                  <c:v>200047.1459973703</c:v>
                </c:pt>
                <c:pt idx="59">
                  <c:v>207236.1965120079</c:v>
                </c:pt>
                <c:pt idx="60">
                  <c:v>273978.2630925655</c:v>
                </c:pt>
                <c:pt idx="61">
                  <c:v>167482.8484375045</c:v>
                </c:pt>
                <c:pt idx="62">
                  <c:v>166697.7664085183</c:v>
                </c:pt>
                <c:pt idx="63">
                  <c:v>212727.8948083613</c:v>
                </c:pt>
                <c:pt idx="64">
                  <c:v>205996.108226941</c:v>
                </c:pt>
                <c:pt idx="65">
                  <c:v>227801.5874398066</c:v>
                </c:pt>
                <c:pt idx="66">
                  <c:v>217838.7030833052</c:v>
                </c:pt>
                <c:pt idx="67">
                  <c:v>217495.5970672778</c:v>
                </c:pt>
                <c:pt idx="68">
                  <c:v>227321.9164339634</c:v>
                </c:pt>
                <c:pt idx="69">
                  <c:v>198825.2046940467</c:v>
                </c:pt>
                <c:pt idx="70">
                  <c:v>210209.7864174688</c:v>
                </c:pt>
                <c:pt idx="71">
                  <c:v>217719.6684145081</c:v>
                </c:pt>
                <c:pt idx="72">
                  <c:v>287779.8387917539</c:v>
                </c:pt>
                <c:pt idx="73">
                  <c:v>175884.4793053757</c:v>
                </c:pt>
                <c:pt idx="74">
                  <c:v>175025.2027739319</c:v>
                </c:pt>
                <c:pt idx="75">
                  <c:v>223310.7241926481</c:v>
                </c:pt>
                <c:pt idx="76">
                  <c:v>216201.734069886</c:v>
                </c:pt>
                <c:pt idx="77">
                  <c:v>239041.1148278243</c:v>
                </c:pt>
                <c:pt idx="78">
                  <c:v>228542.6603230224</c:v>
                </c:pt>
                <c:pt idx="79">
                  <c:v>228139.1124766115</c:v>
                </c:pt>
                <c:pt idx="80">
                  <c:v>238401.1178004772</c:v>
                </c:pt>
                <c:pt idx="81">
                  <c:v>208476.3370794931</c:v>
                </c:pt>
                <c:pt idx="82">
                  <c:v>220372.4268375672</c:v>
                </c:pt>
                <c:pt idx="83">
                  <c:v>228203.1403170083</c:v>
                </c:pt>
                <c:pt idx="84">
                  <c:v>301581.4144909421</c:v>
                </c:pt>
                <c:pt idx="85">
                  <c:v>184286.1101732471</c:v>
                </c:pt>
                <c:pt idx="86">
                  <c:v>183352.6391393454</c:v>
                </c:pt>
                <c:pt idx="87">
                  <c:v>233893.5535769348</c:v>
                </c:pt>
                <c:pt idx="88">
                  <c:v>226407.3599128308</c:v>
                </c:pt>
                <c:pt idx="89">
                  <c:v>250280.642215842</c:v>
                </c:pt>
                <c:pt idx="90">
                  <c:v>239246.6175627396</c:v>
                </c:pt>
                <c:pt idx="91">
                  <c:v>238782.6278859451</c:v>
                </c:pt>
                <c:pt idx="92">
                  <c:v>249480.319166991</c:v>
                </c:pt>
                <c:pt idx="93">
                  <c:v>218127.4694649396</c:v>
                </c:pt>
                <c:pt idx="94">
                  <c:v>230535.0672576657</c:v>
                </c:pt>
                <c:pt idx="95">
                  <c:v>238686.6122195085</c:v>
                </c:pt>
                <c:pt idx="96">
                  <c:v>315382.9901901304</c:v>
                </c:pt>
                <c:pt idx="97">
                  <c:v>192687.7410411184</c:v>
                </c:pt>
                <c:pt idx="98">
                  <c:v>191680.075504759</c:v>
                </c:pt>
                <c:pt idx="99">
                  <c:v>244476.3829612216</c:v>
                </c:pt>
                <c:pt idx="100">
                  <c:v>236612.9857557757</c:v>
                </c:pt>
                <c:pt idx="101">
                  <c:v>261520.1696038597</c:v>
                </c:pt>
                <c:pt idx="102">
                  <c:v>249950.5748024568</c:v>
                </c:pt>
                <c:pt idx="103">
                  <c:v>249426.1432952789</c:v>
                </c:pt>
                <c:pt idx="104">
                  <c:v>260559.5205335049</c:v>
                </c:pt>
                <c:pt idx="105">
                  <c:v>227778.601850386</c:v>
                </c:pt>
                <c:pt idx="106">
                  <c:v>240697.7076777642</c:v>
                </c:pt>
                <c:pt idx="107">
                  <c:v>249170.0841220087</c:v>
                </c:pt>
                <c:pt idx="108">
                  <c:v>329184.5658893186</c:v>
                </c:pt>
                <c:pt idx="109">
                  <c:v>201089.3719089897</c:v>
                </c:pt>
                <c:pt idx="110">
                  <c:v>200007.5118701725</c:v>
                </c:pt>
                <c:pt idx="111">
                  <c:v>255059.2123455083</c:v>
                </c:pt>
                <c:pt idx="112">
                  <c:v>246818.6115987206</c:v>
                </c:pt>
                <c:pt idx="113">
                  <c:v>272759.6969918773</c:v>
                </c:pt>
                <c:pt idx="114">
                  <c:v>260654.5320421741</c:v>
                </c:pt>
                <c:pt idx="115">
                  <c:v>260069.6587046126</c:v>
                </c:pt>
                <c:pt idx="116">
                  <c:v>271638.7219000187</c:v>
                </c:pt>
                <c:pt idx="117">
                  <c:v>237429.7342358324</c:v>
                </c:pt>
                <c:pt idx="118">
                  <c:v>250860.3480978626</c:v>
                </c:pt>
                <c:pt idx="119">
                  <c:v>259653.556024509</c:v>
                </c:pt>
                <c:pt idx="120">
                  <c:v>342986.141588507</c:v>
                </c:pt>
                <c:pt idx="121">
                  <c:v>209491.002776861</c:v>
                </c:pt>
                <c:pt idx="122">
                  <c:v>208334.948235586</c:v>
                </c:pt>
                <c:pt idx="123">
                  <c:v>265642.0417297951</c:v>
                </c:pt>
                <c:pt idx="124">
                  <c:v>257024.2374416654</c:v>
                </c:pt>
                <c:pt idx="125">
                  <c:v>283999.224379895</c:v>
                </c:pt>
                <c:pt idx="126">
                  <c:v>271358.4892818913</c:v>
                </c:pt>
                <c:pt idx="127">
                  <c:v>270713.1741139463</c:v>
                </c:pt>
                <c:pt idx="128">
                  <c:v>282717.9232665325</c:v>
                </c:pt>
                <c:pt idx="129">
                  <c:v>247080.8666212788</c:v>
                </c:pt>
                <c:pt idx="130">
                  <c:v>261022.9885179611</c:v>
                </c:pt>
                <c:pt idx="131">
                  <c:v>270137.0279270092</c:v>
                </c:pt>
                <c:pt idx="132">
                  <c:v>356787.7172876953</c:v>
                </c:pt>
                <c:pt idx="133">
                  <c:v>217892.6336447323</c:v>
                </c:pt>
                <c:pt idx="134">
                  <c:v>216662.3846009995</c:v>
                </c:pt>
                <c:pt idx="135">
                  <c:v>276224.8711140819</c:v>
                </c:pt>
                <c:pt idx="136">
                  <c:v>267229.8632846103</c:v>
                </c:pt>
                <c:pt idx="137">
                  <c:v>295238.7517679127</c:v>
                </c:pt>
                <c:pt idx="138">
                  <c:v>282062.4465216086</c:v>
                </c:pt>
                <c:pt idx="139">
                  <c:v>281356.68952328</c:v>
                </c:pt>
                <c:pt idx="140">
                  <c:v>293797.1246330463</c:v>
                </c:pt>
                <c:pt idx="141">
                  <c:v>256731.9990067252</c:v>
                </c:pt>
                <c:pt idx="142">
                  <c:v>271185.6289380596</c:v>
                </c:pt>
                <c:pt idx="143">
                  <c:v>280620.4998295093</c:v>
                </c:pt>
                <c:pt idx="144">
                  <c:v>370589.2929868835</c:v>
                </c:pt>
                <c:pt idx="145">
                  <c:v>226294.2645126036</c:v>
                </c:pt>
                <c:pt idx="146">
                  <c:v>224989.820966413</c:v>
                </c:pt>
                <c:pt idx="147">
                  <c:v>286807.7004983686</c:v>
                </c:pt>
                <c:pt idx="148">
                  <c:v>277435.4891275553</c:v>
                </c:pt>
                <c:pt idx="149">
                  <c:v>306478.2791559304</c:v>
                </c:pt>
                <c:pt idx="150">
                  <c:v>292766.4037613257</c:v>
                </c:pt>
                <c:pt idx="151">
                  <c:v>292000.2049326137</c:v>
                </c:pt>
                <c:pt idx="152">
                  <c:v>304876.3259995601</c:v>
                </c:pt>
                <c:pt idx="153">
                  <c:v>266383.1313921717</c:v>
                </c:pt>
                <c:pt idx="154">
                  <c:v>281348.269358158</c:v>
                </c:pt>
                <c:pt idx="155">
                  <c:v>291103.9717320096</c:v>
                </c:pt>
                <c:pt idx="156">
                  <c:v>384390.8686860718</c:v>
                </c:pt>
                <c:pt idx="157">
                  <c:v>234695.8953804749</c:v>
                </c:pt>
                <c:pt idx="158">
                  <c:v>233317.2573318266</c:v>
                </c:pt>
                <c:pt idx="159">
                  <c:v>297390.5298826554</c:v>
                </c:pt>
                <c:pt idx="160">
                  <c:v>287641.1149705002</c:v>
                </c:pt>
                <c:pt idx="161">
                  <c:v>317717.8065439481</c:v>
                </c:pt>
                <c:pt idx="162">
                  <c:v>303470.361001043</c:v>
                </c:pt>
                <c:pt idx="163">
                  <c:v>302643.7203419474</c:v>
                </c:pt>
                <c:pt idx="164">
                  <c:v>315955.527366074</c:v>
                </c:pt>
                <c:pt idx="165">
                  <c:v>276034.2637776181</c:v>
                </c:pt>
                <c:pt idx="166">
                  <c:v>291510.9097782565</c:v>
                </c:pt>
                <c:pt idx="167">
                  <c:v>301587.4436345098</c:v>
                </c:pt>
                <c:pt idx="168">
                  <c:v>398192.4443852601</c:v>
                </c:pt>
                <c:pt idx="169">
                  <c:v>243097.5262483462</c:v>
                </c:pt>
                <c:pt idx="170">
                  <c:v>241644.6936972401</c:v>
                </c:pt>
                <c:pt idx="171">
                  <c:v>307973.3592669422</c:v>
                </c:pt>
                <c:pt idx="172">
                  <c:v>297846.7408134451</c:v>
                </c:pt>
                <c:pt idx="173">
                  <c:v>328957.3339319657</c:v>
                </c:pt>
                <c:pt idx="174">
                  <c:v>314174.3182407602</c:v>
                </c:pt>
                <c:pt idx="175">
                  <c:v>313287.2357512811</c:v>
                </c:pt>
                <c:pt idx="176">
                  <c:v>327034.7287325878</c:v>
                </c:pt>
                <c:pt idx="177">
                  <c:v>285685.3961630644</c:v>
                </c:pt>
                <c:pt idx="178">
                  <c:v>301673.550198355</c:v>
                </c:pt>
                <c:pt idx="179">
                  <c:v>312070.91553701</c:v>
                </c:pt>
                <c:pt idx="180">
                  <c:v>411994.0200844484</c:v>
                </c:pt>
                <c:pt idx="181">
                  <c:v>251499.1571162176</c:v>
                </c:pt>
                <c:pt idx="182">
                  <c:v>249972.1300626537</c:v>
                </c:pt>
                <c:pt idx="183">
                  <c:v>318556.188651229</c:v>
                </c:pt>
                <c:pt idx="184">
                  <c:v>308052.36665639</c:v>
                </c:pt>
                <c:pt idx="185">
                  <c:v>340196.8613199834</c:v>
                </c:pt>
                <c:pt idx="186">
                  <c:v>324878.2754804774</c:v>
                </c:pt>
                <c:pt idx="187">
                  <c:v>323930.7511606148</c:v>
                </c:pt>
                <c:pt idx="188">
                  <c:v>338113.9300991016</c:v>
                </c:pt>
                <c:pt idx="189">
                  <c:v>295336.528548511</c:v>
                </c:pt>
                <c:pt idx="190">
                  <c:v>311836.1906184534</c:v>
                </c:pt>
                <c:pt idx="191">
                  <c:v>322554.3874395103</c:v>
                </c:pt>
                <c:pt idx="192">
                  <c:v>425795.5957836367</c:v>
                </c:pt>
                <c:pt idx="193">
                  <c:v>259900.7879840888</c:v>
                </c:pt>
                <c:pt idx="194">
                  <c:v>258299.5664280672</c:v>
                </c:pt>
                <c:pt idx="195">
                  <c:v>329139.0180355157</c:v>
                </c:pt>
                <c:pt idx="196">
                  <c:v>318257.9924993348</c:v>
                </c:pt>
                <c:pt idx="197">
                  <c:v>351436.3887080011</c:v>
                </c:pt>
                <c:pt idx="198">
                  <c:v>335582.2327201947</c:v>
                </c:pt>
                <c:pt idx="199">
                  <c:v>334574.2665699485</c:v>
                </c:pt>
                <c:pt idx="200">
                  <c:v>349193.1314656154</c:v>
                </c:pt>
                <c:pt idx="201">
                  <c:v>304987.6609339574</c:v>
                </c:pt>
                <c:pt idx="202">
                  <c:v>321998.8310385519</c:v>
                </c:pt>
                <c:pt idx="203">
                  <c:v>333037.8593420105</c:v>
                </c:pt>
                <c:pt idx="204">
                  <c:v>439597.171482825</c:v>
                </c:pt>
                <c:pt idx="205">
                  <c:v>268302.4188519602</c:v>
                </c:pt>
                <c:pt idx="206">
                  <c:v>266627.0027934807</c:v>
                </c:pt>
                <c:pt idx="207">
                  <c:v>339721.8474198025</c:v>
                </c:pt>
                <c:pt idx="208">
                  <c:v>328463.6183422797</c:v>
                </c:pt>
                <c:pt idx="209">
                  <c:v>362675.9160960188</c:v>
                </c:pt>
                <c:pt idx="210">
                  <c:v>346286.1899599119</c:v>
                </c:pt>
                <c:pt idx="211">
                  <c:v>345217.7819792822</c:v>
                </c:pt>
                <c:pt idx="212">
                  <c:v>360272.3328321293</c:v>
                </c:pt>
                <c:pt idx="213">
                  <c:v>314638.7933194037</c:v>
                </c:pt>
                <c:pt idx="214">
                  <c:v>332161.4714586504</c:v>
                </c:pt>
                <c:pt idx="215">
                  <c:v>343521.3312445108</c:v>
                </c:pt>
                <c:pt idx="216">
                  <c:v>453398.7471820132</c:v>
                </c:pt>
                <c:pt idx="217">
                  <c:v>276704.0497198314</c:v>
                </c:pt>
                <c:pt idx="218">
                  <c:v>274954.4391588942</c:v>
                </c:pt>
                <c:pt idx="219">
                  <c:v>350304.6768040892</c:v>
                </c:pt>
                <c:pt idx="220">
                  <c:v>338669.2441852246</c:v>
                </c:pt>
                <c:pt idx="221">
                  <c:v>373915.4434840364</c:v>
                </c:pt>
                <c:pt idx="222">
                  <c:v>356990.1471996291</c:v>
                </c:pt>
                <c:pt idx="223">
                  <c:v>355861.297388616</c:v>
                </c:pt>
                <c:pt idx="224">
                  <c:v>371351.5341986431</c:v>
                </c:pt>
                <c:pt idx="225">
                  <c:v>324289.9257048502</c:v>
                </c:pt>
                <c:pt idx="226">
                  <c:v>342324.1118787489</c:v>
                </c:pt>
                <c:pt idx="227">
                  <c:v>354004.803147011</c:v>
                </c:pt>
                <c:pt idx="228">
                  <c:v>467200.3228812015</c:v>
                </c:pt>
                <c:pt idx="229">
                  <c:v>285105.6805877028</c:v>
                </c:pt>
                <c:pt idx="230">
                  <c:v>283281.8755243078</c:v>
                </c:pt>
                <c:pt idx="231">
                  <c:v>360887.506188376</c:v>
                </c:pt>
                <c:pt idx="232">
                  <c:v>348874.8700281695</c:v>
                </c:pt>
                <c:pt idx="233">
                  <c:v>385154.9708720541</c:v>
                </c:pt>
                <c:pt idx="234">
                  <c:v>367694.1044393464</c:v>
                </c:pt>
                <c:pt idx="235">
                  <c:v>366504.8127979496</c:v>
                </c:pt>
                <c:pt idx="236">
                  <c:v>382430.735565157</c:v>
                </c:pt>
                <c:pt idx="237">
                  <c:v>333941.0580902967</c:v>
                </c:pt>
                <c:pt idx="238">
                  <c:v>352486.7522988474</c:v>
                </c:pt>
                <c:pt idx="239">
                  <c:v>364488.2750495111</c:v>
                </c:pt>
                <c:pt idx="240">
                  <c:v>481001.8985803898</c:v>
                </c:pt>
                <c:pt idx="241">
                  <c:v>293507.3114555741</c:v>
                </c:pt>
                <c:pt idx="242">
                  <c:v>291609.3118897213</c:v>
                </c:pt>
                <c:pt idx="243">
                  <c:v>371470.3355726627</c:v>
                </c:pt>
                <c:pt idx="244">
                  <c:v>359080.4958711143</c:v>
                </c:pt>
                <c:pt idx="245">
                  <c:v>396394.4982600718</c:v>
                </c:pt>
                <c:pt idx="246">
                  <c:v>378398.0616790635</c:v>
                </c:pt>
                <c:pt idx="247">
                  <c:v>377148.3282072833</c:v>
                </c:pt>
                <c:pt idx="248">
                  <c:v>393509.9369316708</c:v>
                </c:pt>
                <c:pt idx="249">
                  <c:v>343592.1904757431</c:v>
                </c:pt>
                <c:pt idx="250">
                  <c:v>362649.3927189458</c:v>
                </c:pt>
                <c:pt idx="251">
                  <c:v>374971.7469520114</c:v>
                </c:pt>
                <c:pt idx="252">
                  <c:v>494803.474279578</c:v>
                </c:pt>
                <c:pt idx="253">
                  <c:v>301908.9423234453</c:v>
                </c:pt>
                <c:pt idx="254">
                  <c:v>299936.7482551348</c:v>
                </c:pt>
                <c:pt idx="255">
                  <c:v>382053.1649569495</c:v>
                </c:pt>
                <c:pt idx="256">
                  <c:v>369286.1217140593</c:v>
                </c:pt>
                <c:pt idx="257">
                  <c:v>407634.0256480895</c:v>
                </c:pt>
                <c:pt idx="258">
                  <c:v>389102.0189187808</c:v>
                </c:pt>
                <c:pt idx="259">
                  <c:v>387791.843616617</c:v>
                </c:pt>
                <c:pt idx="260">
                  <c:v>404589.1382981847</c:v>
                </c:pt>
                <c:pt idx="261">
                  <c:v>353243.3228611895</c:v>
                </c:pt>
                <c:pt idx="262">
                  <c:v>372812.0331390442</c:v>
                </c:pt>
                <c:pt idx="263">
                  <c:v>385455.2188545116</c:v>
                </c:pt>
                <c:pt idx="264">
                  <c:v>508605.0499787664</c:v>
                </c:pt>
                <c:pt idx="265">
                  <c:v>310310.5731913167</c:v>
                </c:pt>
                <c:pt idx="266">
                  <c:v>308264.1846205483</c:v>
                </c:pt>
                <c:pt idx="267">
                  <c:v>392635.9943412362</c:v>
                </c:pt>
                <c:pt idx="268">
                  <c:v>379491.7475570042</c:v>
                </c:pt>
                <c:pt idx="269">
                  <c:v>418873.5530361072</c:v>
                </c:pt>
                <c:pt idx="270">
                  <c:v>399805.9761584981</c:v>
                </c:pt>
                <c:pt idx="271">
                  <c:v>398435.3590259508</c:v>
                </c:pt>
                <c:pt idx="272">
                  <c:v>415668.3396646985</c:v>
                </c:pt>
                <c:pt idx="273">
                  <c:v>362894.4552466359</c:v>
                </c:pt>
                <c:pt idx="274">
                  <c:v>382974.6735591427</c:v>
                </c:pt>
                <c:pt idx="275">
                  <c:v>395938.6907570118</c:v>
                </c:pt>
                <c:pt idx="276">
                  <c:v>522406.6256779546</c:v>
                </c:pt>
                <c:pt idx="277">
                  <c:v>318712.204059188</c:v>
                </c:pt>
                <c:pt idx="278">
                  <c:v>316591.6209859619</c:v>
                </c:pt>
                <c:pt idx="279">
                  <c:v>403218.8237255231</c:v>
                </c:pt>
                <c:pt idx="280">
                  <c:v>389697.3733999491</c:v>
                </c:pt>
                <c:pt idx="281">
                  <c:v>430113.0804241249</c:v>
                </c:pt>
                <c:pt idx="282">
                  <c:v>410509.9333982153</c:v>
                </c:pt>
                <c:pt idx="283">
                  <c:v>409078.8744352845</c:v>
                </c:pt>
                <c:pt idx="284">
                  <c:v>426747.5410312123</c:v>
                </c:pt>
                <c:pt idx="285">
                  <c:v>372545.5876320823</c:v>
                </c:pt>
                <c:pt idx="286">
                  <c:v>393137.3139792412</c:v>
                </c:pt>
                <c:pt idx="287">
                  <c:v>406422.162659512</c:v>
                </c:pt>
                <c:pt idx="288">
                  <c:v>536208.201377143</c:v>
                </c:pt>
                <c:pt idx="289">
                  <c:v>327113.8349270592</c:v>
                </c:pt>
                <c:pt idx="290">
                  <c:v>324919.0573513754</c:v>
                </c:pt>
                <c:pt idx="291">
                  <c:v>413801.6531098098</c:v>
                </c:pt>
                <c:pt idx="292">
                  <c:v>399902.999242894</c:v>
                </c:pt>
                <c:pt idx="293">
                  <c:v>441352.6078121426</c:v>
                </c:pt>
                <c:pt idx="294">
                  <c:v>421213.8906379326</c:v>
                </c:pt>
                <c:pt idx="295">
                  <c:v>419722.3898446182</c:v>
                </c:pt>
                <c:pt idx="296">
                  <c:v>437826.7423977261</c:v>
                </c:pt>
                <c:pt idx="297">
                  <c:v>382196.7200175287</c:v>
                </c:pt>
                <c:pt idx="298">
                  <c:v>403299.9543993397</c:v>
                </c:pt>
                <c:pt idx="299">
                  <c:v>416905.6345620123</c:v>
                </c:pt>
              </c:numCache>
            </c:numRef>
          </c:val>
          <c:smooth val="0"/>
        </c:ser>
        <c:ser>
          <c:idx val="2"/>
          <c:order val="2"/>
          <c:tx>
            <c:v>Weighted Moving Avg</c:v>
          </c:tx>
          <c:spPr>
            <a:ln w="6350" cap="rnd">
              <a:solidFill>
                <a:schemeClr val="accent3"/>
              </a:solidFill>
              <a:round/>
            </a:ln>
            <a:effectLst>
              <a:outerShdw blurRad="57150" dist="19050" dir="5400000" algn="ctr" rotWithShape="0">
                <a:srgbClr val="000000">
                  <a:alpha val="63000"/>
                </a:srgbClr>
              </a:outerShdw>
            </a:effectLst>
          </c:spPr>
          <c:marker>
            <c:symbol val="none"/>
          </c:marker>
          <c:cat>
            <c:numRef>
              <c:f>[0]!rngVLabels</c:f>
              <c:numCache>
                <c:formatCode>General</c:formatCode>
                <c:ptCount val="300"/>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pt idx="49">
                  <c:v>50.0</c:v>
                </c:pt>
                <c:pt idx="50">
                  <c:v>51.0</c:v>
                </c:pt>
                <c:pt idx="51">
                  <c:v>52.0</c:v>
                </c:pt>
                <c:pt idx="52">
                  <c:v>53.0</c:v>
                </c:pt>
                <c:pt idx="53">
                  <c:v>54.0</c:v>
                </c:pt>
                <c:pt idx="54">
                  <c:v>55.0</c:v>
                </c:pt>
                <c:pt idx="55">
                  <c:v>56.0</c:v>
                </c:pt>
                <c:pt idx="56">
                  <c:v>57.0</c:v>
                </c:pt>
                <c:pt idx="57">
                  <c:v>58.0</c:v>
                </c:pt>
                <c:pt idx="58">
                  <c:v>59.0</c:v>
                </c:pt>
                <c:pt idx="59">
                  <c:v>60.0</c:v>
                </c:pt>
                <c:pt idx="60">
                  <c:v>61.0</c:v>
                </c:pt>
                <c:pt idx="61">
                  <c:v>62.0</c:v>
                </c:pt>
                <c:pt idx="62">
                  <c:v>63.0</c:v>
                </c:pt>
                <c:pt idx="63">
                  <c:v>64.0</c:v>
                </c:pt>
                <c:pt idx="64">
                  <c:v>65.0</c:v>
                </c:pt>
                <c:pt idx="65">
                  <c:v>66.0</c:v>
                </c:pt>
                <c:pt idx="66">
                  <c:v>67.0</c:v>
                </c:pt>
                <c:pt idx="67">
                  <c:v>68.0</c:v>
                </c:pt>
                <c:pt idx="68">
                  <c:v>69.0</c:v>
                </c:pt>
                <c:pt idx="69">
                  <c:v>70.0</c:v>
                </c:pt>
                <c:pt idx="70">
                  <c:v>71.0</c:v>
                </c:pt>
                <c:pt idx="71">
                  <c:v>72.0</c:v>
                </c:pt>
                <c:pt idx="72">
                  <c:v>73.0</c:v>
                </c:pt>
                <c:pt idx="73">
                  <c:v>74.0</c:v>
                </c:pt>
                <c:pt idx="74">
                  <c:v>75.0</c:v>
                </c:pt>
                <c:pt idx="75">
                  <c:v>76.0</c:v>
                </c:pt>
                <c:pt idx="76">
                  <c:v>77.0</c:v>
                </c:pt>
                <c:pt idx="77">
                  <c:v>78.0</c:v>
                </c:pt>
                <c:pt idx="78">
                  <c:v>79.0</c:v>
                </c:pt>
                <c:pt idx="79">
                  <c:v>80.0</c:v>
                </c:pt>
                <c:pt idx="80">
                  <c:v>81.0</c:v>
                </c:pt>
                <c:pt idx="81">
                  <c:v>82.0</c:v>
                </c:pt>
                <c:pt idx="82">
                  <c:v>83.0</c:v>
                </c:pt>
                <c:pt idx="83">
                  <c:v>84.0</c:v>
                </c:pt>
                <c:pt idx="84">
                  <c:v>85.0</c:v>
                </c:pt>
                <c:pt idx="85">
                  <c:v>86.0</c:v>
                </c:pt>
                <c:pt idx="86">
                  <c:v>87.0</c:v>
                </c:pt>
                <c:pt idx="87">
                  <c:v>88.0</c:v>
                </c:pt>
                <c:pt idx="88">
                  <c:v>89.0</c:v>
                </c:pt>
                <c:pt idx="89">
                  <c:v>90.0</c:v>
                </c:pt>
                <c:pt idx="90">
                  <c:v>91.0</c:v>
                </c:pt>
                <c:pt idx="91">
                  <c:v>92.0</c:v>
                </c:pt>
                <c:pt idx="92">
                  <c:v>93.0</c:v>
                </c:pt>
                <c:pt idx="93">
                  <c:v>94.0</c:v>
                </c:pt>
                <c:pt idx="94">
                  <c:v>95.0</c:v>
                </c:pt>
                <c:pt idx="95">
                  <c:v>96.0</c:v>
                </c:pt>
                <c:pt idx="96">
                  <c:v>97.0</c:v>
                </c:pt>
                <c:pt idx="97">
                  <c:v>98.0</c:v>
                </c:pt>
                <c:pt idx="98">
                  <c:v>99.0</c:v>
                </c:pt>
                <c:pt idx="99">
                  <c:v>100.0</c:v>
                </c:pt>
                <c:pt idx="100">
                  <c:v>101.0</c:v>
                </c:pt>
                <c:pt idx="101">
                  <c:v>102.0</c:v>
                </c:pt>
                <c:pt idx="102">
                  <c:v>103.0</c:v>
                </c:pt>
                <c:pt idx="103">
                  <c:v>104.0</c:v>
                </c:pt>
                <c:pt idx="104">
                  <c:v>105.0</c:v>
                </c:pt>
                <c:pt idx="105">
                  <c:v>106.0</c:v>
                </c:pt>
                <c:pt idx="106">
                  <c:v>107.0</c:v>
                </c:pt>
                <c:pt idx="107">
                  <c:v>108.0</c:v>
                </c:pt>
                <c:pt idx="108">
                  <c:v>109.0</c:v>
                </c:pt>
                <c:pt idx="109">
                  <c:v>110.0</c:v>
                </c:pt>
                <c:pt idx="110">
                  <c:v>111.0</c:v>
                </c:pt>
                <c:pt idx="111">
                  <c:v>112.0</c:v>
                </c:pt>
                <c:pt idx="112">
                  <c:v>113.0</c:v>
                </c:pt>
                <c:pt idx="113">
                  <c:v>114.0</c:v>
                </c:pt>
                <c:pt idx="114">
                  <c:v>115.0</c:v>
                </c:pt>
                <c:pt idx="115">
                  <c:v>116.0</c:v>
                </c:pt>
                <c:pt idx="116">
                  <c:v>117.0</c:v>
                </c:pt>
                <c:pt idx="117">
                  <c:v>118.0</c:v>
                </c:pt>
                <c:pt idx="118">
                  <c:v>119.0</c:v>
                </c:pt>
                <c:pt idx="119">
                  <c:v>120.0</c:v>
                </c:pt>
                <c:pt idx="120">
                  <c:v>121.0</c:v>
                </c:pt>
                <c:pt idx="121">
                  <c:v>122.0</c:v>
                </c:pt>
                <c:pt idx="122">
                  <c:v>123.0</c:v>
                </c:pt>
                <c:pt idx="123">
                  <c:v>124.0</c:v>
                </c:pt>
                <c:pt idx="124">
                  <c:v>125.0</c:v>
                </c:pt>
                <c:pt idx="125">
                  <c:v>126.0</c:v>
                </c:pt>
                <c:pt idx="126">
                  <c:v>127.0</c:v>
                </c:pt>
                <c:pt idx="127">
                  <c:v>128.0</c:v>
                </c:pt>
                <c:pt idx="128">
                  <c:v>129.0</c:v>
                </c:pt>
                <c:pt idx="129">
                  <c:v>130.0</c:v>
                </c:pt>
                <c:pt idx="130">
                  <c:v>131.0</c:v>
                </c:pt>
                <c:pt idx="131">
                  <c:v>132.0</c:v>
                </c:pt>
                <c:pt idx="132">
                  <c:v>133.0</c:v>
                </c:pt>
                <c:pt idx="133">
                  <c:v>134.0</c:v>
                </c:pt>
                <c:pt idx="134">
                  <c:v>135.0</c:v>
                </c:pt>
                <c:pt idx="135">
                  <c:v>136.0</c:v>
                </c:pt>
                <c:pt idx="136">
                  <c:v>137.0</c:v>
                </c:pt>
                <c:pt idx="137">
                  <c:v>138.0</c:v>
                </c:pt>
                <c:pt idx="138">
                  <c:v>139.0</c:v>
                </c:pt>
                <c:pt idx="139">
                  <c:v>140.0</c:v>
                </c:pt>
                <c:pt idx="140">
                  <c:v>141.0</c:v>
                </c:pt>
                <c:pt idx="141">
                  <c:v>142.0</c:v>
                </c:pt>
                <c:pt idx="142">
                  <c:v>143.0</c:v>
                </c:pt>
                <c:pt idx="143">
                  <c:v>144.0</c:v>
                </c:pt>
                <c:pt idx="144">
                  <c:v>145.0</c:v>
                </c:pt>
                <c:pt idx="145">
                  <c:v>146.0</c:v>
                </c:pt>
                <c:pt idx="146">
                  <c:v>147.0</c:v>
                </c:pt>
                <c:pt idx="147">
                  <c:v>148.0</c:v>
                </c:pt>
                <c:pt idx="148">
                  <c:v>149.0</c:v>
                </c:pt>
                <c:pt idx="149">
                  <c:v>150.0</c:v>
                </c:pt>
                <c:pt idx="150">
                  <c:v>151.0</c:v>
                </c:pt>
                <c:pt idx="151">
                  <c:v>152.0</c:v>
                </c:pt>
                <c:pt idx="152">
                  <c:v>153.0</c:v>
                </c:pt>
                <c:pt idx="153">
                  <c:v>154.0</c:v>
                </c:pt>
                <c:pt idx="154">
                  <c:v>155.0</c:v>
                </c:pt>
                <c:pt idx="155">
                  <c:v>156.0</c:v>
                </c:pt>
                <c:pt idx="156">
                  <c:v>157.0</c:v>
                </c:pt>
                <c:pt idx="157">
                  <c:v>158.0</c:v>
                </c:pt>
                <c:pt idx="158">
                  <c:v>159.0</c:v>
                </c:pt>
                <c:pt idx="159">
                  <c:v>160.0</c:v>
                </c:pt>
                <c:pt idx="160">
                  <c:v>161.0</c:v>
                </c:pt>
                <c:pt idx="161">
                  <c:v>162.0</c:v>
                </c:pt>
                <c:pt idx="162">
                  <c:v>163.0</c:v>
                </c:pt>
                <c:pt idx="163">
                  <c:v>164.0</c:v>
                </c:pt>
                <c:pt idx="164">
                  <c:v>165.0</c:v>
                </c:pt>
                <c:pt idx="165">
                  <c:v>166.0</c:v>
                </c:pt>
                <c:pt idx="166">
                  <c:v>167.0</c:v>
                </c:pt>
                <c:pt idx="167">
                  <c:v>168.0</c:v>
                </c:pt>
                <c:pt idx="168">
                  <c:v>169.0</c:v>
                </c:pt>
                <c:pt idx="169">
                  <c:v>170.0</c:v>
                </c:pt>
                <c:pt idx="170">
                  <c:v>171.0</c:v>
                </c:pt>
                <c:pt idx="171">
                  <c:v>172.0</c:v>
                </c:pt>
                <c:pt idx="172">
                  <c:v>173.0</c:v>
                </c:pt>
                <c:pt idx="173">
                  <c:v>174.0</c:v>
                </c:pt>
                <c:pt idx="174">
                  <c:v>175.0</c:v>
                </c:pt>
                <c:pt idx="175">
                  <c:v>176.0</c:v>
                </c:pt>
                <c:pt idx="176">
                  <c:v>177.0</c:v>
                </c:pt>
                <c:pt idx="177">
                  <c:v>178.0</c:v>
                </c:pt>
                <c:pt idx="178">
                  <c:v>179.0</c:v>
                </c:pt>
                <c:pt idx="179">
                  <c:v>180.0</c:v>
                </c:pt>
                <c:pt idx="180">
                  <c:v>181.0</c:v>
                </c:pt>
                <c:pt idx="181">
                  <c:v>182.0</c:v>
                </c:pt>
                <c:pt idx="182">
                  <c:v>183.0</c:v>
                </c:pt>
                <c:pt idx="183">
                  <c:v>184.0</c:v>
                </c:pt>
                <c:pt idx="184">
                  <c:v>185.0</c:v>
                </c:pt>
                <c:pt idx="185">
                  <c:v>186.0</c:v>
                </c:pt>
                <c:pt idx="186">
                  <c:v>187.0</c:v>
                </c:pt>
                <c:pt idx="187">
                  <c:v>188.0</c:v>
                </c:pt>
                <c:pt idx="188">
                  <c:v>189.0</c:v>
                </c:pt>
                <c:pt idx="189">
                  <c:v>190.0</c:v>
                </c:pt>
                <c:pt idx="190">
                  <c:v>191.0</c:v>
                </c:pt>
                <c:pt idx="191">
                  <c:v>192.0</c:v>
                </c:pt>
                <c:pt idx="192">
                  <c:v>193.0</c:v>
                </c:pt>
                <c:pt idx="193">
                  <c:v>194.0</c:v>
                </c:pt>
                <c:pt idx="194">
                  <c:v>195.0</c:v>
                </c:pt>
                <c:pt idx="195">
                  <c:v>196.0</c:v>
                </c:pt>
                <c:pt idx="196">
                  <c:v>197.0</c:v>
                </c:pt>
                <c:pt idx="197">
                  <c:v>198.0</c:v>
                </c:pt>
                <c:pt idx="198">
                  <c:v>199.0</c:v>
                </c:pt>
                <c:pt idx="199">
                  <c:v>200.0</c:v>
                </c:pt>
                <c:pt idx="200">
                  <c:v>201.0</c:v>
                </c:pt>
                <c:pt idx="201">
                  <c:v>202.0</c:v>
                </c:pt>
                <c:pt idx="202">
                  <c:v>203.0</c:v>
                </c:pt>
                <c:pt idx="203">
                  <c:v>204.0</c:v>
                </c:pt>
                <c:pt idx="204">
                  <c:v>205.0</c:v>
                </c:pt>
                <c:pt idx="205">
                  <c:v>206.0</c:v>
                </c:pt>
                <c:pt idx="206">
                  <c:v>207.0</c:v>
                </c:pt>
                <c:pt idx="207">
                  <c:v>208.0</c:v>
                </c:pt>
                <c:pt idx="208">
                  <c:v>209.0</c:v>
                </c:pt>
                <c:pt idx="209">
                  <c:v>210.0</c:v>
                </c:pt>
                <c:pt idx="210">
                  <c:v>211.0</c:v>
                </c:pt>
                <c:pt idx="211">
                  <c:v>212.0</c:v>
                </c:pt>
                <c:pt idx="212">
                  <c:v>213.0</c:v>
                </c:pt>
                <c:pt idx="213">
                  <c:v>214.0</c:v>
                </c:pt>
                <c:pt idx="214">
                  <c:v>215.0</c:v>
                </c:pt>
                <c:pt idx="215">
                  <c:v>216.0</c:v>
                </c:pt>
                <c:pt idx="216">
                  <c:v>217.0</c:v>
                </c:pt>
                <c:pt idx="217">
                  <c:v>218.0</c:v>
                </c:pt>
                <c:pt idx="218">
                  <c:v>219.0</c:v>
                </c:pt>
                <c:pt idx="219">
                  <c:v>220.0</c:v>
                </c:pt>
                <c:pt idx="220">
                  <c:v>221.0</c:v>
                </c:pt>
                <c:pt idx="221">
                  <c:v>222.0</c:v>
                </c:pt>
                <c:pt idx="222">
                  <c:v>223.0</c:v>
                </c:pt>
                <c:pt idx="223">
                  <c:v>224.0</c:v>
                </c:pt>
                <c:pt idx="224">
                  <c:v>225.0</c:v>
                </c:pt>
                <c:pt idx="225">
                  <c:v>226.0</c:v>
                </c:pt>
                <c:pt idx="226">
                  <c:v>227.0</c:v>
                </c:pt>
                <c:pt idx="227">
                  <c:v>228.0</c:v>
                </c:pt>
                <c:pt idx="228">
                  <c:v>229.0</c:v>
                </c:pt>
                <c:pt idx="229">
                  <c:v>230.0</c:v>
                </c:pt>
                <c:pt idx="230">
                  <c:v>231.0</c:v>
                </c:pt>
                <c:pt idx="231">
                  <c:v>232.0</c:v>
                </c:pt>
                <c:pt idx="232">
                  <c:v>233.0</c:v>
                </c:pt>
                <c:pt idx="233">
                  <c:v>234.0</c:v>
                </c:pt>
                <c:pt idx="234">
                  <c:v>235.0</c:v>
                </c:pt>
                <c:pt idx="235">
                  <c:v>236.0</c:v>
                </c:pt>
                <c:pt idx="236">
                  <c:v>237.0</c:v>
                </c:pt>
                <c:pt idx="237">
                  <c:v>238.0</c:v>
                </c:pt>
                <c:pt idx="238">
                  <c:v>239.0</c:v>
                </c:pt>
                <c:pt idx="239">
                  <c:v>240.0</c:v>
                </c:pt>
                <c:pt idx="240">
                  <c:v>241.0</c:v>
                </c:pt>
                <c:pt idx="241">
                  <c:v>242.0</c:v>
                </c:pt>
                <c:pt idx="242">
                  <c:v>243.0</c:v>
                </c:pt>
                <c:pt idx="243">
                  <c:v>244.0</c:v>
                </c:pt>
                <c:pt idx="244">
                  <c:v>245.0</c:v>
                </c:pt>
                <c:pt idx="245">
                  <c:v>246.0</c:v>
                </c:pt>
                <c:pt idx="246">
                  <c:v>247.0</c:v>
                </c:pt>
                <c:pt idx="247">
                  <c:v>248.0</c:v>
                </c:pt>
                <c:pt idx="248">
                  <c:v>249.0</c:v>
                </c:pt>
                <c:pt idx="249">
                  <c:v>250.0</c:v>
                </c:pt>
                <c:pt idx="250">
                  <c:v>251.0</c:v>
                </c:pt>
                <c:pt idx="251">
                  <c:v>252.0</c:v>
                </c:pt>
                <c:pt idx="252">
                  <c:v>253.0</c:v>
                </c:pt>
                <c:pt idx="253">
                  <c:v>254.0</c:v>
                </c:pt>
                <c:pt idx="254">
                  <c:v>255.0</c:v>
                </c:pt>
                <c:pt idx="255">
                  <c:v>256.0</c:v>
                </c:pt>
                <c:pt idx="256">
                  <c:v>257.0</c:v>
                </c:pt>
                <c:pt idx="257">
                  <c:v>258.0</c:v>
                </c:pt>
                <c:pt idx="258">
                  <c:v>259.0</c:v>
                </c:pt>
                <c:pt idx="259">
                  <c:v>260.0</c:v>
                </c:pt>
                <c:pt idx="260">
                  <c:v>261.0</c:v>
                </c:pt>
                <c:pt idx="261">
                  <c:v>262.0</c:v>
                </c:pt>
                <c:pt idx="262">
                  <c:v>263.0</c:v>
                </c:pt>
                <c:pt idx="263">
                  <c:v>264.0</c:v>
                </c:pt>
                <c:pt idx="264">
                  <c:v>265.0</c:v>
                </c:pt>
                <c:pt idx="265">
                  <c:v>266.0</c:v>
                </c:pt>
                <c:pt idx="266">
                  <c:v>267.0</c:v>
                </c:pt>
                <c:pt idx="267">
                  <c:v>268.0</c:v>
                </c:pt>
                <c:pt idx="268">
                  <c:v>269.0</c:v>
                </c:pt>
                <c:pt idx="269">
                  <c:v>270.0</c:v>
                </c:pt>
                <c:pt idx="270">
                  <c:v>271.0</c:v>
                </c:pt>
                <c:pt idx="271">
                  <c:v>272.0</c:v>
                </c:pt>
                <c:pt idx="272">
                  <c:v>273.0</c:v>
                </c:pt>
                <c:pt idx="273">
                  <c:v>274.0</c:v>
                </c:pt>
                <c:pt idx="274">
                  <c:v>275.0</c:v>
                </c:pt>
                <c:pt idx="275">
                  <c:v>276.0</c:v>
                </c:pt>
                <c:pt idx="276">
                  <c:v>277.0</c:v>
                </c:pt>
                <c:pt idx="277">
                  <c:v>278.0</c:v>
                </c:pt>
                <c:pt idx="278">
                  <c:v>279.0</c:v>
                </c:pt>
                <c:pt idx="279">
                  <c:v>280.0</c:v>
                </c:pt>
                <c:pt idx="280">
                  <c:v>281.0</c:v>
                </c:pt>
                <c:pt idx="281">
                  <c:v>282.0</c:v>
                </c:pt>
                <c:pt idx="282">
                  <c:v>283.0</c:v>
                </c:pt>
                <c:pt idx="283">
                  <c:v>284.0</c:v>
                </c:pt>
                <c:pt idx="284">
                  <c:v>285.0</c:v>
                </c:pt>
                <c:pt idx="285">
                  <c:v>286.0</c:v>
                </c:pt>
                <c:pt idx="286">
                  <c:v>287.0</c:v>
                </c:pt>
                <c:pt idx="287">
                  <c:v>288.0</c:v>
                </c:pt>
                <c:pt idx="288">
                  <c:v>289.0</c:v>
                </c:pt>
                <c:pt idx="289">
                  <c:v>290.0</c:v>
                </c:pt>
                <c:pt idx="290">
                  <c:v>291.0</c:v>
                </c:pt>
                <c:pt idx="291">
                  <c:v>292.0</c:v>
                </c:pt>
                <c:pt idx="292">
                  <c:v>293.0</c:v>
                </c:pt>
                <c:pt idx="293">
                  <c:v>294.0</c:v>
                </c:pt>
                <c:pt idx="294">
                  <c:v>295.0</c:v>
                </c:pt>
                <c:pt idx="295">
                  <c:v>296.0</c:v>
                </c:pt>
                <c:pt idx="296">
                  <c:v>297.0</c:v>
                </c:pt>
                <c:pt idx="297">
                  <c:v>298.0</c:v>
                </c:pt>
                <c:pt idx="298">
                  <c:v>299.0</c:v>
                </c:pt>
                <c:pt idx="299">
                  <c:v>300.0</c:v>
                </c:pt>
              </c:numCache>
            </c:numRef>
          </c:cat>
          <c:val>
            <c:numRef>
              <c:f>[0]!rngVWMovAvg</c:f>
              <c:numCache>
                <c:formatCode>General</c:formatCode>
                <c:ptCount val="294"/>
                <c:pt idx="6">
                  <c:v>153137.0074229713</c:v>
                </c:pt>
                <c:pt idx="7">
                  <c:v>159671.7096675218</c:v>
                </c:pt>
                <c:pt idx="8">
                  <c:v>156526.5411577702</c:v>
                </c:pt>
                <c:pt idx="9">
                  <c:v>137012.7556702732</c:v>
                </c:pt>
                <c:pt idx="10">
                  <c:v>146439.730472553</c:v>
                </c:pt>
                <c:pt idx="11">
                  <c:v>154428.2616915618</c:v>
                </c:pt>
                <c:pt idx="12">
                  <c:v>220407.8218761426</c:v>
                </c:pt>
                <c:pt idx="13">
                  <c:v>117810.0370474755</c:v>
                </c:pt>
                <c:pt idx="14">
                  <c:v>125303.2359145436</c:v>
                </c:pt>
                <c:pt idx="15">
                  <c:v>159960.3046279085</c:v>
                </c:pt>
                <c:pt idx="16">
                  <c:v>171625.276184721</c:v>
                </c:pt>
                <c:pt idx="17">
                  <c:v>166878.0963137209</c:v>
                </c:pt>
                <c:pt idx="18">
                  <c:v>162339.475533061</c:v>
                </c:pt>
                <c:pt idx="19">
                  <c:v>171303.5269626126</c:v>
                </c:pt>
                <c:pt idx="20">
                  <c:v>168459.726835726</c:v>
                </c:pt>
                <c:pt idx="21">
                  <c:v>147355.8606825471</c:v>
                </c:pt>
                <c:pt idx="22">
                  <c:v>156342.9646909826</c:v>
                </c:pt>
                <c:pt idx="23">
                  <c:v>166191.4204966531</c:v>
                </c:pt>
                <c:pt idx="24">
                  <c:v>237103.8735151492</c:v>
                </c:pt>
                <c:pt idx="25">
                  <c:v>127056.1308554007</c:v>
                </c:pt>
                <c:pt idx="26">
                  <c:v>134170.2577405233</c:v>
                </c:pt>
                <c:pt idx="27">
                  <c:v>175955.597155992</c:v>
                </c:pt>
                <c:pt idx="28">
                  <c:v>187833.7241791389</c:v>
                </c:pt>
                <c:pt idx="29">
                  <c:v>181665.0322208837</c:v>
                </c:pt>
                <c:pt idx="30">
                  <c:v>175867.0737504461</c:v>
                </c:pt>
                <c:pt idx="31">
                  <c:v>186829.9047909671</c:v>
                </c:pt>
                <c:pt idx="32">
                  <c:v>183132.99346854</c:v>
                </c:pt>
                <c:pt idx="33">
                  <c:v>159792.153772623</c:v>
                </c:pt>
                <c:pt idx="34">
                  <c:v>171569.5545951185</c:v>
                </c:pt>
                <c:pt idx="35">
                  <c:v>179656.4165954003</c:v>
                </c:pt>
                <c:pt idx="36">
                  <c:v>257903.6767718837</c:v>
                </c:pt>
                <c:pt idx="37">
                  <c:v>138061.6441978123</c:v>
                </c:pt>
                <c:pt idx="38">
                  <c:v>144525.2686912309</c:v>
                </c:pt>
                <c:pt idx="39">
                  <c:v>187770.3794180818</c:v>
                </c:pt>
                <c:pt idx="40">
                  <c:v>198299.6011878392</c:v>
                </c:pt>
                <c:pt idx="41">
                  <c:v>193048.3494803106</c:v>
                </c:pt>
                <c:pt idx="42">
                  <c:v>187185.6335364302</c:v>
                </c:pt>
                <c:pt idx="43">
                  <c:v>198676.1452243427</c:v>
                </c:pt>
                <c:pt idx="44">
                  <c:v>193206.1500802327</c:v>
                </c:pt>
                <c:pt idx="45">
                  <c:v>169379.3544239524</c:v>
                </c:pt>
                <c:pt idx="46">
                  <c:v>180488.0020354544</c:v>
                </c:pt>
                <c:pt idx="47">
                  <c:v>187916.4746843105</c:v>
                </c:pt>
                <c:pt idx="48">
                  <c:v>268616.7766339445</c:v>
                </c:pt>
                <c:pt idx="49">
                  <c:v>144046.5135218294</c:v>
                </c:pt>
                <c:pt idx="50">
                  <c:v>153206.6628608917</c:v>
                </c:pt>
                <c:pt idx="51">
                  <c:v>200716.7278299101</c:v>
                </c:pt>
                <c:pt idx="52">
                  <c:v>211767.4421656788</c:v>
                </c:pt>
                <c:pt idx="53">
                  <c:v>206362.8750517946</c:v>
                </c:pt>
                <c:pt idx="54">
                  <c:v>201892.7515763436</c:v>
                </c:pt>
                <c:pt idx="55">
                  <c:v>211156.71572003</c:v>
                </c:pt>
                <c:pt idx="56">
                  <c:v>205207.0748751251</c:v>
                </c:pt>
                <c:pt idx="57">
                  <c:v>180240.5067568884</c:v>
                </c:pt>
                <c:pt idx="58">
                  <c:v>190878.7463716363</c:v>
                </c:pt>
                <c:pt idx="59">
                  <c:v>200205.8209947802</c:v>
                </c:pt>
                <c:pt idx="60">
                  <c:v>284991.0553045721</c:v>
                </c:pt>
                <c:pt idx="61">
                  <c:v>151549.5986361344</c:v>
                </c:pt>
                <c:pt idx="62">
                  <c:v>162021.0274228003</c:v>
                </c:pt>
                <c:pt idx="63">
                  <c:v>211687.279708642</c:v>
                </c:pt>
                <c:pt idx="64">
                  <c:v>220974.3074075258</c:v>
                </c:pt>
                <c:pt idx="65">
                  <c:v>216517.5171290744</c:v>
                </c:pt>
                <c:pt idx="66">
                  <c:v>208890.8405186952</c:v>
                </c:pt>
                <c:pt idx="67">
                  <c:v>221449.038573733</c:v>
                </c:pt>
                <c:pt idx="68">
                  <c:v>214471.7531287448</c:v>
                </c:pt>
                <c:pt idx="69">
                  <c:v>188509.2421400501</c:v>
                </c:pt>
                <c:pt idx="70">
                  <c:v>199463.3598328363</c:v>
                </c:pt>
                <c:pt idx="71">
                  <c:v>208979.1620762063</c:v>
                </c:pt>
                <c:pt idx="72">
                  <c:v>295977.9651324107</c:v>
                </c:pt>
                <c:pt idx="73">
                  <c:v>157978.0582985928</c:v>
                </c:pt>
                <c:pt idx="74">
                  <c:v>168481.4966571832</c:v>
                </c:pt>
                <c:pt idx="75">
                  <c:v>217068.1580810086</c:v>
                </c:pt>
                <c:pt idx="76">
                  <c:v>229961.3489874142</c:v>
                </c:pt>
                <c:pt idx="77">
                  <c:v>225513.5015302394</c:v>
                </c:pt>
                <c:pt idx="78">
                  <c:v>219849.7288038756</c:v>
                </c:pt>
                <c:pt idx="79">
                  <c:v>230906.3339200972</c:v>
                </c:pt>
                <c:pt idx="80">
                  <c:v>224799.0905466546</c:v>
                </c:pt>
                <c:pt idx="81">
                  <c:v>195670.9347155562</c:v>
                </c:pt>
                <c:pt idx="82">
                  <c:v>208740.3593977797</c:v>
                </c:pt>
                <c:pt idx="83">
                  <c:v>218924.0548400767</c:v>
                </c:pt>
                <c:pt idx="84">
                  <c:v>310349.5115964114</c:v>
                </c:pt>
                <c:pt idx="85">
                  <c:v>166094.7913870545</c:v>
                </c:pt>
                <c:pt idx="86">
                  <c:v>179153.5271833377</c:v>
                </c:pt>
                <c:pt idx="87">
                  <c:v>234046.3612544673</c:v>
                </c:pt>
                <c:pt idx="88">
                  <c:v>248550.9520752649</c:v>
                </c:pt>
                <c:pt idx="89">
                  <c:v>242989.3458470287</c:v>
                </c:pt>
                <c:pt idx="90">
                  <c:v>236359.2198091584</c:v>
                </c:pt>
                <c:pt idx="91">
                  <c:v>251042.6350681525</c:v>
                </c:pt>
                <c:pt idx="92">
                  <c:v>244374.4351713322</c:v>
                </c:pt>
                <c:pt idx="93">
                  <c:v>213814.138035259</c:v>
                </c:pt>
                <c:pt idx="94">
                  <c:v>226048.8634638381</c:v>
                </c:pt>
                <c:pt idx="95">
                  <c:v>237847.1109912575</c:v>
                </c:pt>
                <c:pt idx="96">
                  <c:v>339353.7766214706</c:v>
                </c:pt>
                <c:pt idx="97">
                  <c:v>182636.1412545444</c:v>
                </c:pt>
                <c:pt idx="98">
                  <c:v>196834.172958567</c:v>
                </c:pt>
                <c:pt idx="99">
                  <c:v>258981.644144714</c:v>
                </c:pt>
                <c:pt idx="100">
                  <c:v>273038.5093482882</c:v>
                </c:pt>
                <c:pt idx="101">
                  <c:v>263212.7120526532</c:v>
                </c:pt>
                <c:pt idx="102">
                  <c:v>257760.8518973572</c:v>
                </c:pt>
                <c:pt idx="103">
                  <c:v>270378.174713813</c:v>
                </c:pt>
                <c:pt idx="104">
                  <c:v>259036.6568696061</c:v>
                </c:pt>
                <c:pt idx="105">
                  <c:v>226984.4022304538</c:v>
                </c:pt>
                <c:pt idx="106">
                  <c:v>240534.3017178095</c:v>
                </c:pt>
                <c:pt idx="107">
                  <c:v>249041.4284241387</c:v>
                </c:pt>
                <c:pt idx="108">
                  <c:v>352921.6718610058</c:v>
                </c:pt>
                <c:pt idx="109">
                  <c:v>189961.0226477318</c:v>
                </c:pt>
                <c:pt idx="110">
                  <c:v>200989.1375488628</c:v>
                </c:pt>
                <c:pt idx="111">
                  <c:v>263620.505127702</c:v>
                </c:pt>
                <c:pt idx="112">
                  <c:v>275388.5598361396</c:v>
                </c:pt>
                <c:pt idx="113">
                  <c:v>271516.134721358</c:v>
                </c:pt>
                <c:pt idx="114">
                  <c:v>263327.2073617115</c:v>
                </c:pt>
                <c:pt idx="115">
                  <c:v>275660.8386634007</c:v>
                </c:pt>
                <c:pt idx="116">
                  <c:v>266932.1460789323</c:v>
                </c:pt>
                <c:pt idx="117">
                  <c:v>231503.9238440653</c:v>
                </c:pt>
                <c:pt idx="118">
                  <c:v>248015.2950127866</c:v>
                </c:pt>
                <c:pt idx="119">
                  <c:v>257095.7325668356</c:v>
                </c:pt>
                <c:pt idx="120">
                  <c:v>367060.3473897272</c:v>
                </c:pt>
                <c:pt idx="121">
                  <c:v>192010.3924529479</c:v>
                </c:pt>
                <c:pt idx="122">
                  <c:v>207504.4209776591</c:v>
                </c:pt>
                <c:pt idx="123">
                  <c:v>270064.3284843882</c:v>
                </c:pt>
                <c:pt idx="124">
                  <c:v>281087.614106987</c:v>
                </c:pt>
                <c:pt idx="125">
                  <c:v>276448.2614502261</c:v>
                </c:pt>
                <c:pt idx="126">
                  <c:v>267330.079150641</c:v>
                </c:pt>
                <c:pt idx="127">
                  <c:v>281760.1529245814</c:v>
                </c:pt>
                <c:pt idx="128">
                  <c:v>276032.9578336953</c:v>
                </c:pt>
                <c:pt idx="129">
                  <c:v>240184.1036927948</c:v>
                </c:pt>
                <c:pt idx="130">
                  <c:v>251162.1923520655</c:v>
                </c:pt>
                <c:pt idx="131">
                  <c:v>262131.8383376894</c:v>
                </c:pt>
                <c:pt idx="132">
                  <c:v>373888.3064682556</c:v>
                </c:pt>
                <c:pt idx="133">
                  <c:v>198333.7627394102</c:v>
                </c:pt>
                <c:pt idx="134">
                  <c:v>211440.0366570303</c:v>
                </c:pt>
                <c:pt idx="135">
                  <c:v>276312.5367368875</c:v>
                </c:pt>
                <c:pt idx="136">
                  <c:v>289347.2198996471</c:v>
                </c:pt>
                <c:pt idx="137">
                  <c:v>286383.1153568043</c:v>
                </c:pt>
                <c:pt idx="138">
                  <c:v>276386.0269501922</c:v>
                </c:pt>
                <c:pt idx="139">
                  <c:v>292269.0910623348</c:v>
                </c:pt>
                <c:pt idx="140">
                  <c:v>286037.8671989042</c:v>
                </c:pt>
                <c:pt idx="141">
                  <c:v>251197.1826105257</c:v>
                </c:pt>
                <c:pt idx="142">
                  <c:v>263390.4842064991</c:v>
                </c:pt>
                <c:pt idx="143">
                  <c:v>275316.9086254927</c:v>
                </c:pt>
                <c:pt idx="144">
                  <c:v>390505.144814119</c:v>
                </c:pt>
                <c:pt idx="145">
                  <c:v>208897.4268144583</c:v>
                </c:pt>
                <c:pt idx="146">
                  <c:v>224991.5076902713</c:v>
                </c:pt>
                <c:pt idx="147">
                  <c:v>294594.3567719275</c:v>
                </c:pt>
                <c:pt idx="148">
                  <c:v>310896.4420420505</c:v>
                </c:pt>
                <c:pt idx="149">
                  <c:v>304947.3915698554</c:v>
                </c:pt>
                <c:pt idx="150">
                  <c:v>295401.099619253</c:v>
                </c:pt>
                <c:pt idx="151">
                  <c:v>312184.7173066</c:v>
                </c:pt>
                <c:pt idx="152">
                  <c:v>302117.6019598218</c:v>
                </c:pt>
                <c:pt idx="153">
                  <c:v>264301.380406171</c:v>
                </c:pt>
                <c:pt idx="154">
                  <c:v>277496.4149180653</c:v>
                </c:pt>
                <c:pt idx="155">
                  <c:v>292795.1306436631</c:v>
                </c:pt>
                <c:pt idx="156">
                  <c:v>414600.3640011412</c:v>
                </c:pt>
                <c:pt idx="157">
                  <c:v>223132.363795405</c:v>
                </c:pt>
                <c:pt idx="158">
                  <c:v>237641.285954161</c:v>
                </c:pt>
                <c:pt idx="159">
                  <c:v>312209.1522813879</c:v>
                </c:pt>
                <c:pt idx="160">
                  <c:v>331079.9982410431</c:v>
                </c:pt>
                <c:pt idx="161">
                  <c:v>322313.777813165</c:v>
                </c:pt>
                <c:pt idx="162">
                  <c:v>313934.7880883867</c:v>
                </c:pt>
                <c:pt idx="163">
                  <c:v>333875.3821154368</c:v>
                </c:pt>
                <c:pt idx="164">
                  <c:v>326374.0915530998</c:v>
                </c:pt>
                <c:pt idx="165">
                  <c:v>282493.2789458774</c:v>
                </c:pt>
                <c:pt idx="166">
                  <c:v>297812.3105534372</c:v>
                </c:pt>
                <c:pt idx="167">
                  <c:v>311198.4767079022</c:v>
                </c:pt>
                <c:pt idx="168">
                  <c:v>440171.5317713616</c:v>
                </c:pt>
                <c:pt idx="169">
                  <c:v>237006.5206897927</c:v>
                </c:pt>
                <c:pt idx="170">
                  <c:v>251729.2418599662</c:v>
                </c:pt>
                <c:pt idx="171">
                  <c:v>332740.4687543784</c:v>
                </c:pt>
                <c:pt idx="172">
                  <c:v>349439.5278557827</c:v>
                </c:pt>
                <c:pt idx="173">
                  <c:v>344538.2066873321</c:v>
                </c:pt>
                <c:pt idx="174">
                  <c:v>332918.439980422</c:v>
                </c:pt>
                <c:pt idx="175">
                  <c:v>352266.0164292373</c:v>
                </c:pt>
                <c:pt idx="176">
                  <c:v>341068.7454691273</c:v>
                </c:pt>
                <c:pt idx="177">
                  <c:v>297029.7738193405</c:v>
                </c:pt>
                <c:pt idx="178">
                  <c:v>310696.8759469062</c:v>
                </c:pt>
                <c:pt idx="179">
                  <c:v>321795.5443603257</c:v>
                </c:pt>
                <c:pt idx="180">
                  <c:v>456580.6261347181</c:v>
                </c:pt>
                <c:pt idx="181">
                  <c:v>244752.1458816548</c:v>
                </c:pt>
                <c:pt idx="182">
                  <c:v>259257.7268458741</c:v>
                </c:pt>
                <c:pt idx="183">
                  <c:v>343167.838398274</c:v>
                </c:pt>
                <c:pt idx="184">
                  <c:v>358336.5842851107</c:v>
                </c:pt>
                <c:pt idx="185">
                  <c:v>355586.2848676434</c:v>
                </c:pt>
                <c:pt idx="186">
                  <c:v>342481.1907202884</c:v>
                </c:pt>
                <c:pt idx="187">
                  <c:v>363034.7850198814</c:v>
                </c:pt>
                <c:pt idx="188">
                  <c:v>349198.5006867017</c:v>
                </c:pt>
                <c:pt idx="189">
                  <c:v>306083.012003291</c:v>
                </c:pt>
                <c:pt idx="190">
                  <c:v>321410.2720758027</c:v>
                </c:pt>
                <c:pt idx="191">
                  <c:v>334927.2467022032</c:v>
                </c:pt>
                <c:pt idx="192">
                  <c:v>474253.0489753234</c:v>
                </c:pt>
                <c:pt idx="193">
                  <c:v>252969.6741760082</c:v>
                </c:pt>
                <c:pt idx="194">
                  <c:v>271086.2523133055</c:v>
                </c:pt>
                <c:pt idx="195">
                  <c:v>355618.4791920538</c:v>
                </c:pt>
                <c:pt idx="196">
                  <c:v>367510.3593546681</c:v>
                </c:pt>
                <c:pt idx="197">
                  <c:v>361349.5700590871</c:v>
                </c:pt>
                <c:pt idx="198">
                  <c:v>352027.2308524966</c:v>
                </c:pt>
                <c:pt idx="199">
                  <c:v>367379.3495701951</c:v>
                </c:pt>
                <c:pt idx="200">
                  <c:v>352429.23447904</c:v>
                </c:pt>
                <c:pt idx="201">
                  <c:v>307103.8139114828</c:v>
                </c:pt>
                <c:pt idx="202">
                  <c:v>314251.3330272157</c:v>
                </c:pt>
                <c:pt idx="203">
                  <c:v>320248.3952667064</c:v>
                </c:pt>
                <c:pt idx="204">
                  <c:v>438931.6904203716</c:v>
                </c:pt>
                <c:pt idx="205">
                  <c:v>231447.5940115121</c:v>
                </c:pt>
                <c:pt idx="206">
                  <c:v>243549.4405886927</c:v>
                </c:pt>
                <c:pt idx="207">
                  <c:v>310569.3051235871</c:v>
                </c:pt>
                <c:pt idx="208">
                  <c:v>321964.6197774042</c:v>
                </c:pt>
                <c:pt idx="209">
                  <c:v>315841.8257439504</c:v>
                </c:pt>
                <c:pt idx="210">
                  <c:v>308029.544581285</c:v>
                </c:pt>
                <c:pt idx="211">
                  <c:v>323191.8130214846</c:v>
                </c:pt>
                <c:pt idx="212">
                  <c:v>316738.912514229</c:v>
                </c:pt>
                <c:pt idx="213">
                  <c:v>275434.1700955755</c:v>
                </c:pt>
                <c:pt idx="214">
                  <c:v>290585.051677578</c:v>
                </c:pt>
                <c:pt idx="215">
                  <c:v>303701.1104053074</c:v>
                </c:pt>
                <c:pt idx="216">
                  <c:v>431768.799709549</c:v>
                </c:pt>
                <c:pt idx="217">
                  <c:v>230443.0198070526</c:v>
                </c:pt>
                <c:pt idx="218">
                  <c:v>246862.7544688119</c:v>
                </c:pt>
                <c:pt idx="219">
                  <c:v>325903.5114614005</c:v>
                </c:pt>
                <c:pt idx="220">
                  <c:v>344210.0700536842</c:v>
                </c:pt>
                <c:pt idx="221">
                  <c:v>337898.2224206862</c:v>
                </c:pt>
                <c:pt idx="222">
                  <c:v>324759.9162852206</c:v>
                </c:pt>
                <c:pt idx="223">
                  <c:v>343793.5209897438</c:v>
                </c:pt>
                <c:pt idx="224">
                  <c:v>332707.0325689101</c:v>
                </c:pt>
                <c:pt idx="225">
                  <c:v>288921.2949726836</c:v>
                </c:pt>
                <c:pt idx="226">
                  <c:v>304037.3451623218</c:v>
                </c:pt>
                <c:pt idx="227">
                  <c:v>321511.6414726108</c:v>
                </c:pt>
                <c:pt idx="228">
                  <c:v>455486.8919812095</c:v>
                </c:pt>
                <c:pt idx="229">
                  <c:v>246401.1529008335</c:v>
                </c:pt>
                <c:pt idx="230">
                  <c:v>263841.1437360281</c:v>
                </c:pt>
                <c:pt idx="231">
                  <c:v>351119.6701151641</c:v>
                </c:pt>
                <c:pt idx="232">
                  <c:v>369693.159481471</c:v>
                </c:pt>
                <c:pt idx="233">
                  <c:v>362135.824363226</c:v>
                </c:pt>
                <c:pt idx="234">
                  <c:v>350591.563437055</c:v>
                </c:pt>
                <c:pt idx="235">
                  <c:v>369245.9729738419</c:v>
                </c:pt>
                <c:pt idx="236">
                  <c:v>358519.3453861513</c:v>
                </c:pt>
                <c:pt idx="237">
                  <c:v>311495.4063602024</c:v>
                </c:pt>
                <c:pt idx="238">
                  <c:v>328849.3805035224</c:v>
                </c:pt>
                <c:pt idx="239">
                  <c:v>344495.7925484134</c:v>
                </c:pt>
                <c:pt idx="240">
                  <c:v>487768.1764818067</c:v>
                </c:pt>
                <c:pt idx="241">
                  <c:v>263052.4703375562</c:v>
                </c:pt>
                <c:pt idx="242">
                  <c:v>283691.780492354</c:v>
                </c:pt>
                <c:pt idx="243">
                  <c:v>377862.9401433855</c:v>
                </c:pt>
                <c:pt idx="244">
                  <c:v>393517.8532645223</c:v>
                </c:pt>
                <c:pt idx="245">
                  <c:v>382913.1356520648</c:v>
                </c:pt>
                <c:pt idx="246">
                  <c:v>371688.7797185534</c:v>
                </c:pt>
                <c:pt idx="247">
                  <c:v>388555.0696287435</c:v>
                </c:pt>
                <c:pt idx="248">
                  <c:v>372571.7294758067</c:v>
                </c:pt>
                <c:pt idx="249">
                  <c:v>326021.4381147395</c:v>
                </c:pt>
                <c:pt idx="250">
                  <c:v>343391.0428026657</c:v>
                </c:pt>
                <c:pt idx="251">
                  <c:v>358581.5205596526</c:v>
                </c:pt>
                <c:pt idx="252">
                  <c:v>509055.3159219406</c:v>
                </c:pt>
                <c:pt idx="253">
                  <c:v>272913.1142444374</c:v>
                </c:pt>
                <c:pt idx="254">
                  <c:v>292205.1375205045</c:v>
                </c:pt>
                <c:pt idx="255">
                  <c:v>388331.96677285</c:v>
                </c:pt>
                <c:pt idx="256">
                  <c:v>401386.5080242454</c:v>
                </c:pt>
                <c:pt idx="257">
                  <c:v>396732.6416195586</c:v>
                </c:pt>
                <c:pt idx="258">
                  <c:v>382810.9227588776</c:v>
                </c:pt>
                <c:pt idx="259">
                  <c:v>403692.8868806383</c:v>
                </c:pt>
                <c:pt idx="260">
                  <c:v>389506.4445308865</c:v>
                </c:pt>
                <c:pt idx="261">
                  <c:v>340876.703273056</c:v>
                </c:pt>
                <c:pt idx="262">
                  <c:v>356183.4489155224</c:v>
                </c:pt>
                <c:pt idx="263">
                  <c:v>373565.6900628623</c:v>
                </c:pt>
                <c:pt idx="264">
                  <c:v>527519.2086695501</c:v>
                </c:pt>
                <c:pt idx="265">
                  <c:v>280710.5877692166</c:v>
                </c:pt>
                <c:pt idx="266">
                  <c:v>300194.3931922641</c:v>
                </c:pt>
                <c:pt idx="267">
                  <c:v>397196.3753651492</c:v>
                </c:pt>
                <c:pt idx="268">
                  <c:v>414445.3636725027</c:v>
                </c:pt>
                <c:pt idx="269">
                  <c:v>411813.7576828766</c:v>
                </c:pt>
                <c:pt idx="270">
                  <c:v>397630.047524773</c:v>
                </c:pt>
                <c:pt idx="271">
                  <c:v>419130.6093179093</c:v>
                </c:pt>
                <c:pt idx="272">
                  <c:v>406538.2161547235</c:v>
                </c:pt>
                <c:pt idx="273">
                  <c:v>356882.9530574402</c:v>
                </c:pt>
                <c:pt idx="274">
                  <c:v>372577.6946864985</c:v>
                </c:pt>
                <c:pt idx="275">
                  <c:v>390501.35491283</c:v>
                </c:pt>
                <c:pt idx="276">
                  <c:v>548719.4197348125</c:v>
                </c:pt>
                <c:pt idx="277">
                  <c:v>292364.0153585486</c:v>
                </c:pt>
                <c:pt idx="278">
                  <c:v>310108.6884357386</c:v>
                </c:pt>
                <c:pt idx="279">
                  <c:v>405952.739388126</c:v>
                </c:pt>
                <c:pt idx="280">
                  <c:v>423276.2580864635</c:v>
                </c:pt>
                <c:pt idx="281">
                  <c:v>417091.2800450611</c:v>
                </c:pt>
                <c:pt idx="282">
                  <c:v>401998.5157236425</c:v>
                </c:pt>
                <c:pt idx="283">
                  <c:v>426727.6052604347</c:v>
                </c:pt>
                <c:pt idx="284">
                  <c:v>413005.4946818561</c:v>
                </c:pt>
                <c:pt idx="285">
                  <c:v>360868.415520937</c:v>
                </c:pt>
                <c:pt idx="286">
                  <c:v>377876.0835482338</c:v>
                </c:pt>
                <c:pt idx="287">
                  <c:v>396687.0830072406</c:v>
                </c:pt>
                <c:pt idx="288">
                  <c:v>556838.217188554</c:v>
                </c:pt>
                <c:pt idx="289">
                  <c:v>296992.9713923134</c:v>
                </c:pt>
                <c:pt idx="290">
                  <c:v>319086.0606641491</c:v>
                </c:pt>
                <c:pt idx="291">
                  <c:v>417847.4829704627</c:v>
                </c:pt>
                <c:pt idx="292">
                  <c:v>437965.815520907</c:v>
                </c:pt>
                <c:pt idx="293">
                  <c:v>425000.494860043</c:v>
                </c:pt>
              </c:numCache>
            </c:numRef>
          </c:val>
          <c:smooth val="0"/>
        </c:ser>
        <c:dLbls>
          <c:showLegendKey val="0"/>
          <c:showVal val="0"/>
          <c:showCatName val="0"/>
          <c:showSerName val="0"/>
          <c:showPercent val="0"/>
          <c:showBubbleSize val="0"/>
        </c:dLbls>
        <c:smooth val="0"/>
        <c:axId val="-1283867312"/>
        <c:axId val="-1283865264"/>
      </c:lineChart>
      <c:catAx>
        <c:axId val="-1283867312"/>
        <c:scaling>
          <c:orientation val="minMax"/>
        </c:scaling>
        <c:delete val="1"/>
        <c:axPos val="b"/>
        <c:numFmt formatCode="General" sourceLinked="1"/>
        <c:majorTickMark val="none"/>
        <c:minorTickMark val="none"/>
        <c:tickLblPos val="nextTo"/>
        <c:crossAx val="-1283865264"/>
        <c:crosses val="autoZero"/>
        <c:auto val="1"/>
        <c:lblAlgn val="ctr"/>
        <c:lblOffset val="100"/>
        <c:noMultiLvlLbl val="0"/>
      </c:catAx>
      <c:valAx>
        <c:axId val="-12838652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283867312"/>
        <c:crosses val="autoZero"/>
        <c:crossBetween val="between"/>
      </c:valAx>
      <c:spPr>
        <a:noFill/>
        <a:ln>
          <a:noFill/>
        </a:ln>
        <a:effectLst/>
      </c:spPr>
    </c:plotArea>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Normal Probability Plot - Dependent Variable (Y)</a:t>
            </a:r>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a:outerShdw blurRad="57150" dist="19050" dir="5400000" algn="ctr" rotWithShape="0">
                <a:srgbClr val="000000">
                  <a:alpha val="63000"/>
                </a:srgbClr>
              </a:outerShdw>
            </a:effectLst>
          </c:spPr>
          <c:marker>
            <c:symbol val="circle"/>
            <c:size val="6"/>
            <c:spPr>
              <a:solidFill>
                <a:schemeClr val="accent2"/>
              </a:solidFill>
              <a:ln w="9525" cap="rnd">
                <a:solidFill>
                  <a:schemeClr val="accent2"/>
                </a:solidFill>
                <a:round/>
              </a:ln>
              <a:effectLst>
                <a:outerShdw blurRad="57150" dist="19050" dir="5400000" algn="ctr" rotWithShape="0">
                  <a:srgbClr val="000000">
                    <a:alpha val="63000"/>
                  </a:srgbClr>
                </a:outerShdw>
              </a:effectLst>
            </c:spPr>
          </c:marker>
          <c:trendline>
            <c:spPr>
              <a:ln w="19050" cap="rnd">
                <a:solidFill>
                  <a:schemeClr val="accent1"/>
                </a:solidFill>
                <a:prstDash val="sysDash"/>
              </a:ln>
              <a:effectLst/>
            </c:spPr>
            <c:trendlineType val="linear"/>
            <c:dispRSqr val="0"/>
            <c:dispEq val="0"/>
          </c:trendline>
          <c:xVal>
            <c:numRef>
              <c:f>DataGoesHere!$B$2:$B$2002</c:f>
              <c:numCache>
                <c:formatCode>General</c:formatCode>
                <c:ptCount val="2001"/>
                <c:pt idx="0">
                  <c:v>130683.0</c:v>
                </c:pt>
                <c:pt idx="1">
                  <c:v>131244.0</c:v>
                </c:pt>
                <c:pt idx="2">
                  <c:v>142488.0</c:v>
                </c:pt>
                <c:pt idx="3">
                  <c:v>147175.0</c:v>
                </c:pt>
                <c:pt idx="4">
                  <c:v>152420.0</c:v>
                </c:pt>
                <c:pt idx="5">
                  <c:v>151849.0</c:v>
                </c:pt>
                <c:pt idx="6">
                  <c:v>152586.0</c:v>
                </c:pt>
                <c:pt idx="7">
                  <c:v>152476.0</c:v>
                </c:pt>
                <c:pt idx="8">
                  <c:v>148158.0</c:v>
                </c:pt>
                <c:pt idx="9">
                  <c:v>155987.0</c:v>
                </c:pt>
                <c:pt idx="10">
                  <c:v>154824.0</c:v>
                </c:pt>
                <c:pt idx="11">
                  <c:v>191347.0</c:v>
                </c:pt>
                <c:pt idx="12">
                  <c:v>137020.0</c:v>
                </c:pt>
                <c:pt idx="13">
                  <c:v>134462.0</c:v>
                </c:pt>
                <c:pt idx="14">
                  <c:v>153025.0</c:v>
                </c:pt>
                <c:pt idx="15">
                  <c:v>158615.0</c:v>
                </c:pt>
                <c:pt idx="16">
                  <c:v>163519.0</c:v>
                </c:pt>
                <c:pt idx="17">
                  <c:v>162964.0</c:v>
                </c:pt>
                <c:pt idx="18">
                  <c:v>164590.0</c:v>
                </c:pt>
                <c:pt idx="19">
                  <c:v>163989.0</c:v>
                </c:pt>
                <c:pt idx="20">
                  <c:v>159298.0</c:v>
                </c:pt>
                <c:pt idx="21">
                  <c:v>163992.0</c:v>
                </c:pt>
                <c:pt idx="22">
                  <c:v>169980.0</c:v>
                </c:pt>
                <c:pt idx="23">
                  <c:v>206174.0</c:v>
                </c:pt>
                <c:pt idx="24">
                  <c:v>145276.0</c:v>
                </c:pt>
                <c:pt idx="25">
                  <c:v>146332.0</c:v>
                </c:pt>
                <c:pt idx="26">
                  <c:v>173562.0</c:v>
                </c:pt>
                <c:pt idx="27">
                  <c:v>170795.0</c:v>
                </c:pt>
                <c:pt idx="28">
                  <c:v>175527.0</c:v>
                </c:pt>
                <c:pt idx="29">
                  <c:v>178509.0</c:v>
                </c:pt>
                <c:pt idx="30">
                  <c:v>173198.0</c:v>
                </c:pt>
                <c:pt idx="31">
                  <c:v>182445.0</c:v>
                </c:pt>
                <c:pt idx="32">
                  <c:v>175128.0</c:v>
                </c:pt>
                <c:pt idx="33">
                  <c:v>178642.0</c:v>
                </c:pt>
                <c:pt idx="34">
                  <c:v>184272.0</c:v>
                </c:pt>
                <c:pt idx="35">
                  <c:v>221549.0</c:v>
                </c:pt>
                <c:pt idx="36">
                  <c:v>158004.0</c:v>
                </c:pt>
                <c:pt idx="37">
                  <c:v>155156.0</c:v>
                </c:pt>
                <c:pt idx="38">
                  <c:v>181910.0</c:v>
                </c:pt>
                <c:pt idx="39">
                  <c:v>176635.0</c:v>
                </c:pt>
                <c:pt idx="40">
                  <c:v>190269.0</c:v>
                </c:pt>
                <c:pt idx="41">
                  <c:v>191609.0</c:v>
                </c:pt>
                <c:pt idx="42">
                  <c:v>182909.0</c:v>
                </c:pt>
                <c:pt idx="43">
                  <c:v>193370.0</c:v>
                </c:pt>
                <c:pt idx="44">
                  <c:v>182521.0</c:v>
                </c:pt>
                <c:pt idx="45">
                  <c:v>184276.0</c:v>
                </c:pt>
                <c:pt idx="46">
                  <c:v>193405.0</c:v>
                </c:pt>
                <c:pt idx="47">
                  <c:v>227552.0</c:v>
                </c:pt>
                <c:pt idx="48">
                  <c:v>167372.0</c:v>
                </c:pt>
                <c:pt idx="49">
                  <c:v>173941.0</c:v>
                </c:pt>
                <c:pt idx="50">
                  <c:v>191851.0</c:v>
                </c:pt>
                <c:pt idx="51">
                  <c:v>191886.0</c:v>
                </c:pt>
                <c:pt idx="52">
                  <c:v>205797.0</c:v>
                </c:pt>
                <c:pt idx="53">
                  <c:v>196842.0</c:v>
                </c:pt>
                <c:pt idx="54">
                  <c:v>197140.0</c:v>
                </c:pt>
                <c:pt idx="55">
                  <c:v>204270.0</c:v>
                </c:pt>
                <c:pt idx="56">
                  <c:v>189424.0</c:v>
                </c:pt>
                <c:pt idx="57">
                  <c:v>201927.0</c:v>
                </c:pt>
                <c:pt idx="58">
                  <c:v>203621.0</c:v>
                </c:pt>
                <c:pt idx="59">
                  <c:v>237478.0</c:v>
                </c:pt>
                <c:pt idx="60">
                  <c:v>181073.0</c:v>
                </c:pt>
                <c:pt idx="61">
                  <c:v>178428.0</c:v>
                </c:pt>
                <c:pt idx="62">
                  <c:v>203750.0</c:v>
                </c:pt>
                <c:pt idx="63">
                  <c:v>199219.0</c:v>
                </c:pt>
                <c:pt idx="64">
                  <c:v>211516.0</c:v>
                </c:pt>
                <c:pt idx="65">
                  <c:v>205491.0</c:v>
                </c:pt>
                <c:pt idx="66">
                  <c:v>208856.0</c:v>
                </c:pt>
                <c:pt idx="67">
                  <c:v>211952.0</c:v>
                </c:pt>
                <c:pt idx="68">
                  <c:v>201415.0</c:v>
                </c:pt>
                <c:pt idx="69">
                  <c:v>210145.0</c:v>
                </c:pt>
                <c:pt idx="70">
                  <c:v>207533.0</c:v>
                </c:pt>
                <c:pt idx="71">
                  <c:v>249389.0</c:v>
                </c:pt>
                <c:pt idx="72">
                  <c:v>187445.0</c:v>
                </c:pt>
                <c:pt idx="73">
                  <c:v>183767.0</c:v>
                </c:pt>
                <c:pt idx="74">
                  <c:v>207973.0</c:v>
                </c:pt>
                <c:pt idx="75">
                  <c:v>212262.0</c:v>
                </c:pt>
                <c:pt idx="76">
                  <c:v>221155.0</c:v>
                </c:pt>
                <c:pt idx="77">
                  <c:v>220867.0</c:v>
                </c:pt>
                <c:pt idx="78">
                  <c:v>217687.0</c:v>
                </c:pt>
                <c:pt idx="79">
                  <c:v>216605.0</c:v>
                </c:pt>
                <c:pt idx="80">
                  <c:v>208915.0</c:v>
                </c:pt>
                <c:pt idx="81">
                  <c:v>220499.0</c:v>
                </c:pt>
                <c:pt idx="82">
                  <c:v>218969.0</c:v>
                </c:pt>
                <c:pt idx="83">
                  <c:v>265618.0</c:v>
                </c:pt>
                <c:pt idx="84">
                  <c:v>196810.0</c:v>
                </c:pt>
                <c:pt idx="85">
                  <c:v>199451.0</c:v>
                </c:pt>
                <c:pt idx="86">
                  <c:v>230230.0</c:v>
                </c:pt>
                <c:pt idx="87">
                  <c:v>227109.0</c:v>
                </c:pt>
                <c:pt idx="88">
                  <c:v>237462.0</c:v>
                </c:pt>
                <c:pt idx="89">
                  <c:v>236830.0</c:v>
                </c:pt>
                <c:pt idx="90">
                  <c:v>236992.0</c:v>
                </c:pt>
                <c:pt idx="91">
                  <c:v>240478.0</c:v>
                </c:pt>
                <c:pt idx="92">
                  <c:v>230665.0</c:v>
                </c:pt>
                <c:pt idx="93">
                  <c:v>233193.0</c:v>
                </c:pt>
                <c:pt idx="94">
                  <c:v>240857.0</c:v>
                </c:pt>
                <c:pt idx="95">
                  <c:v>293013.0</c:v>
                </c:pt>
                <c:pt idx="96">
                  <c:v>213709.0</c:v>
                </c:pt>
                <c:pt idx="97">
                  <c:v>227087.0</c:v>
                </c:pt>
                <c:pt idx="98">
                  <c:v>253717.0</c:v>
                </c:pt>
                <c:pt idx="99">
                  <c:v>239051.0</c:v>
                </c:pt>
                <c:pt idx="100">
                  <c:v>257581.0</c:v>
                </c:pt>
                <c:pt idx="101">
                  <c:v>255066.0</c:v>
                </c:pt>
                <c:pt idx="102">
                  <c:v>244445.0</c:v>
                </c:pt>
                <c:pt idx="103">
                  <c:v>257487.0</c:v>
                </c:pt>
                <c:pt idx="104">
                  <c:v>243624.0</c:v>
                </c:pt>
                <c:pt idx="105">
                  <c:v>245167.0</c:v>
                </c:pt>
                <c:pt idx="106">
                  <c:v>252145.0</c:v>
                </c:pt>
                <c:pt idx="107">
                  <c:v>294197.0</c:v>
                </c:pt>
                <c:pt idx="108">
                  <c:v>226791.0</c:v>
                </c:pt>
                <c:pt idx="109">
                  <c:v>223971.0</c:v>
                </c:pt>
                <c:pt idx="110">
                  <c:v>253439.0</c:v>
                </c:pt>
                <c:pt idx="111">
                  <c:v>249062.0</c:v>
                </c:pt>
                <c:pt idx="112">
                  <c:v>268658.0</c:v>
                </c:pt>
                <c:pt idx="113">
                  <c:v>260315.0</c:v>
                </c:pt>
                <c:pt idx="114">
                  <c:v>251504.0</c:v>
                </c:pt>
                <c:pt idx="115">
                  <c:v>266460.0</c:v>
                </c:pt>
                <c:pt idx="116">
                  <c:v>236210.0</c:v>
                </c:pt>
                <c:pt idx="117">
                  <c:v>265188.0</c:v>
                </c:pt>
                <c:pt idx="118">
                  <c:v>262004.0</c:v>
                </c:pt>
                <c:pt idx="119">
                  <c:v>298666.0</c:v>
                </c:pt>
                <c:pt idx="120">
                  <c:v>230546.0</c:v>
                </c:pt>
                <c:pt idx="121">
                  <c:v>228084.0</c:v>
                </c:pt>
                <c:pt idx="122">
                  <c:v>257133.0</c:v>
                </c:pt>
                <c:pt idx="123">
                  <c:v>257357.0</c:v>
                </c:pt>
                <c:pt idx="124">
                  <c:v>271682.0</c:v>
                </c:pt>
                <c:pt idx="125">
                  <c:v>260385.0</c:v>
                </c:pt>
                <c:pt idx="126">
                  <c:v>266795.0</c:v>
                </c:pt>
                <c:pt idx="127">
                  <c:v>277716.0</c:v>
                </c:pt>
                <c:pt idx="128">
                  <c:v>246350.0</c:v>
                </c:pt>
                <c:pt idx="129">
                  <c:v>259945.0</c:v>
                </c:pt>
                <c:pt idx="130">
                  <c:v>263738.0</c:v>
                </c:pt>
                <c:pt idx="131">
                  <c:v>308821.0</c:v>
                </c:pt>
                <c:pt idx="132">
                  <c:v>242271.0</c:v>
                </c:pt>
                <c:pt idx="133">
                  <c:v>233478.0</c:v>
                </c:pt>
                <c:pt idx="134">
                  <c:v>264532.0</c:v>
                </c:pt>
                <c:pt idx="135">
                  <c:v>265990.0</c:v>
                </c:pt>
                <c:pt idx="136">
                  <c:v>281482.0</c:v>
                </c:pt>
                <c:pt idx="137">
                  <c:v>271242.0</c:v>
                </c:pt>
                <c:pt idx="138">
                  <c:v>279323.0</c:v>
                </c:pt>
                <c:pt idx="139">
                  <c:v>285212.0</c:v>
                </c:pt>
                <c:pt idx="140">
                  <c:v>265331.0</c:v>
                </c:pt>
                <c:pt idx="141">
                  <c:v>273781.0</c:v>
                </c:pt>
                <c:pt idx="142">
                  <c:v>272396.0</c:v>
                </c:pt>
                <c:pt idx="143">
                  <c:v>327693.0</c:v>
                </c:pt>
                <c:pt idx="144">
                  <c:v>252818.0</c:v>
                </c:pt>
                <c:pt idx="145">
                  <c:v>253689.0</c:v>
                </c:pt>
                <c:pt idx="146">
                  <c:v>287944.0</c:v>
                </c:pt>
                <c:pt idx="147">
                  <c:v>284325.0</c:v>
                </c:pt>
                <c:pt idx="148">
                  <c:v>296253.0</c:v>
                </c:pt>
                <c:pt idx="149">
                  <c:v>289664.0</c:v>
                </c:pt>
                <c:pt idx="150">
                  <c:v>294875.0</c:v>
                </c:pt>
                <c:pt idx="151">
                  <c:v>294133.0</c:v>
                </c:pt>
                <c:pt idx="152">
                  <c:v>282974.0</c:v>
                </c:pt>
                <c:pt idx="153">
                  <c:v>287468.0</c:v>
                </c:pt>
                <c:pt idx="154">
                  <c:v>294278.0</c:v>
                </c:pt>
                <c:pt idx="155">
                  <c:v>354627.0</c:v>
                </c:pt>
                <c:pt idx="156">
                  <c:v>263469.0</c:v>
                </c:pt>
                <c:pt idx="157">
                  <c:v>265320.0</c:v>
                </c:pt>
                <c:pt idx="158">
                  <c:v>306384.0</c:v>
                </c:pt>
                <c:pt idx="159">
                  <c:v>302054.0</c:v>
                </c:pt>
                <c:pt idx="160">
                  <c:v>311292.0</c:v>
                </c:pt>
                <c:pt idx="161">
                  <c:v>317375.0</c:v>
                </c:pt>
                <c:pt idx="162">
                  <c:v>316887.0</c:v>
                </c:pt>
                <c:pt idx="163">
                  <c:v>321409.0</c:v>
                </c:pt>
                <c:pt idx="164">
                  <c:v>300439.0</c:v>
                </c:pt>
                <c:pt idx="165">
                  <c:v>302213.0</c:v>
                </c:pt>
                <c:pt idx="166">
                  <c:v>311715.0</c:v>
                </c:pt>
                <c:pt idx="167">
                  <c:v>370726.0</c:v>
                </c:pt>
                <c:pt idx="168">
                  <c:v>286152.0</c:v>
                </c:pt>
                <c:pt idx="169">
                  <c:v>282417.0</c:v>
                </c:pt>
                <c:pt idx="170">
                  <c:v>326153.0</c:v>
                </c:pt>
                <c:pt idx="171">
                  <c:v>316526.0</c:v>
                </c:pt>
                <c:pt idx="172">
                  <c:v>337393.0</c:v>
                </c:pt>
                <c:pt idx="173">
                  <c:v>330844.0</c:v>
                </c:pt>
                <c:pt idx="174">
                  <c:v>325905.0</c:v>
                </c:pt>
                <c:pt idx="175">
                  <c:v>339155.0</c:v>
                </c:pt>
                <c:pt idx="176">
                  <c:v>310775.0</c:v>
                </c:pt>
                <c:pt idx="177">
                  <c:v>312976.0</c:v>
                </c:pt>
                <c:pt idx="178">
                  <c:v>323089.0</c:v>
                </c:pt>
                <c:pt idx="179">
                  <c:v>380188.0</c:v>
                </c:pt>
                <c:pt idx="180">
                  <c:v>295284.0</c:v>
                </c:pt>
                <c:pt idx="181">
                  <c:v>290065.0</c:v>
                </c:pt>
                <c:pt idx="182">
                  <c:v>335917.0</c:v>
                </c:pt>
                <c:pt idx="183">
                  <c:v>321981.0</c:v>
                </c:pt>
                <c:pt idx="184">
                  <c:v>353201.0</c:v>
                </c:pt>
                <c:pt idx="185">
                  <c:v>338189.0</c:v>
                </c:pt>
                <c:pt idx="186">
                  <c:v>333815.0</c:v>
                </c:pt>
                <c:pt idx="187">
                  <c:v>349191.0</c:v>
                </c:pt>
                <c:pt idx="188">
                  <c:v>317145.0</c:v>
                </c:pt>
                <c:pt idx="189">
                  <c:v>331073.0</c:v>
                </c:pt>
                <c:pt idx="190">
                  <c:v>341848.0</c:v>
                </c:pt>
                <c:pt idx="191">
                  <c:v>387473.0</c:v>
                </c:pt>
                <c:pt idx="192">
                  <c:v>307634.0</c:v>
                </c:pt>
                <c:pt idx="193">
                  <c:v>308216.0</c:v>
                </c:pt>
                <c:pt idx="194">
                  <c:v>334430.0</c:v>
                </c:pt>
                <c:pt idx="195">
                  <c:v>331006.0</c:v>
                </c:pt>
                <c:pt idx="196">
                  <c:v>357288.0</c:v>
                </c:pt>
                <c:pt idx="197">
                  <c:v>339773.0</c:v>
                </c:pt>
                <c:pt idx="198">
                  <c:v>344118.0</c:v>
                </c:pt>
                <c:pt idx="199">
                  <c:v>342430.0</c:v>
                </c:pt>
                <c:pt idx="200">
                  <c:v>313325.0</c:v>
                </c:pt>
                <c:pt idx="201">
                  <c:v>311458.0</c:v>
                </c:pt>
                <c:pt idx="202">
                  <c:v>299264.0</c:v>
                </c:pt>
                <c:pt idx="203">
                  <c:v>346563.0</c:v>
                </c:pt>
                <c:pt idx="204">
                  <c:v>274078.0</c:v>
                </c:pt>
                <c:pt idx="205">
                  <c:v>264541.0</c:v>
                </c:pt>
                <c:pt idx="206">
                  <c:v>290109.0</c:v>
                </c:pt>
                <c:pt idx="207">
                  <c:v>292053.0</c:v>
                </c:pt>
                <c:pt idx="208">
                  <c:v>307520.0</c:v>
                </c:pt>
                <c:pt idx="209">
                  <c:v>306083.0</c:v>
                </c:pt>
                <c:pt idx="210">
                  <c:v>308880.0</c:v>
                </c:pt>
                <c:pt idx="211">
                  <c:v>314584.0</c:v>
                </c:pt>
                <c:pt idx="212">
                  <c:v>288129.0</c:v>
                </c:pt>
                <c:pt idx="213">
                  <c:v>300381.0</c:v>
                </c:pt>
                <c:pt idx="214">
                  <c:v>303872.0</c:v>
                </c:pt>
                <c:pt idx="215">
                  <c:v>362717.0</c:v>
                </c:pt>
                <c:pt idx="216">
                  <c:v>279126.0</c:v>
                </c:pt>
                <c:pt idx="217">
                  <c:v>275661.0</c:v>
                </c:pt>
                <c:pt idx="218">
                  <c:v>321442.0</c:v>
                </c:pt>
                <c:pt idx="219">
                  <c:v>317064.0</c:v>
                </c:pt>
                <c:pt idx="220">
                  <c:v>324924.0</c:v>
                </c:pt>
                <c:pt idx="221">
                  <c:v>319252.0</c:v>
                </c:pt>
                <c:pt idx="222">
                  <c:v>321002.0</c:v>
                </c:pt>
                <c:pt idx="223">
                  <c:v>322370.0</c:v>
                </c:pt>
                <c:pt idx="224">
                  <c:v>307705.0</c:v>
                </c:pt>
                <c:pt idx="225">
                  <c:v>315062.0</c:v>
                </c:pt>
                <c:pt idx="226">
                  <c:v>328361.0</c:v>
                </c:pt>
                <c:pt idx="227">
                  <c:v>386872.0</c:v>
                </c:pt>
                <c:pt idx="228">
                  <c:v>298648.0</c:v>
                </c:pt>
                <c:pt idx="229">
                  <c:v>299958.0</c:v>
                </c:pt>
                <c:pt idx="230">
                  <c:v>345058.0</c:v>
                </c:pt>
                <c:pt idx="231">
                  <c:v>338993.0</c:v>
                </c:pt>
                <c:pt idx="232">
                  <c:v>348949.0</c:v>
                </c:pt>
                <c:pt idx="233">
                  <c:v>346555.0</c:v>
                </c:pt>
                <c:pt idx="234">
                  <c:v>341300.0</c:v>
                </c:pt>
                <c:pt idx="235">
                  <c:v>352160.0</c:v>
                </c:pt>
                <c:pt idx="236">
                  <c:v>333509.0</c:v>
                </c:pt>
                <c:pt idx="237">
                  <c:v>336943.0</c:v>
                </c:pt>
                <c:pt idx="238">
                  <c:v>351368.0</c:v>
                </c:pt>
                <c:pt idx="239">
                  <c:v>408746.0</c:v>
                </c:pt>
                <c:pt idx="240">
                  <c:v>315401.0</c:v>
                </c:pt>
                <c:pt idx="241">
                  <c:v>331573.0</c:v>
                </c:pt>
                <c:pt idx="242">
                  <c:v>368611.0</c:v>
                </c:pt>
                <c:pt idx="243">
                  <c:v>349263.0</c:v>
                </c:pt>
                <c:pt idx="244">
                  <c:v>373152.0</c:v>
                </c:pt>
                <c:pt idx="245">
                  <c:v>356093.0</c:v>
                </c:pt>
                <c:pt idx="246">
                  <c:v>351509.0</c:v>
                </c:pt>
                <c:pt idx="247">
                  <c:v>372979.0</c:v>
                </c:pt>
                <c:pt idx="248">
                  <c:v>342579.0</c:v>
                </c:pt>
                <c:pt idx="249">
                  <c:v>355781.0</c:v>
                </c:pt>
                <c:pt idx="250">
                  <c:v>368548.0</c:v>
                </c:pt>
                <c:pt idx="251">
                  <c:v>416740.0</c:v>
                </c:pt>
                <c:pt idx="252">
                  <c:v>333791.0</c:v>
                </c:pt>
                <c:pt idx="253">
                  <c:v>332503.0</c:v>
                </c:pt>
                <c:pt idx="254">
                  <c:v>374153.0</c:v>
                </c:pt>
                <c:pt idx="255">
                  <c:v>362908.0</c:v>
                </c:pt>
                <c:pt idx="256">
                  <c:v>389593.0</c:v>
                </c:pt>
                <c:pt idx="257">
                  <c:v>369356.0</c:v>
                </c:pt>
                <c:pt idx="258">
                  <c:v>376976.0</c:v>
                </c:pt>
                <c:pt idx="259">
                  <c:v>388163.0</c:v>
                </c:pt>
                <c:pt idx="260">
                  <c:v>352642.0</c:v>
                </c:pt>
                <c:pt idx="261">
                  <c:v>369776.0</c:v>
                </c:pt>
                <c:pt idx="262">
                  <c:v>378423.0</c:v>
                </c:pt>
                <c:pt idx="263">
                  <c:v>430719.0</c:v>
                </c:pt>
                <c:pt idx="264">
                  <c:v>340557.0</c:v>
                </c:pt>
                <c:pt idx="265">
                  <c:v>337513.0</c:v>
                </c:pt>
                <c:pt idx="266">
                  <c:v>383493.0</c:v>
                </c:pt>
                <c:pt idx="267">
                  <c:v>383790.0</c:v>
                </c:pt>
                <c:pt idx="268">
                  <c:v>407851.0</c:v>
                </c:pt>
                <c:pt idx="269">
                  <c:v>385334.0</c:v>
                </c:pt>
                <c:pt idx="270">
                  <c:v>394393.0</c:v>
                </c:pt>
                <c:pt idx="271">
                  <c:v>400906.0</c:v>
                </c:pt>
                <c:pt idx="272">
                  <c:v>373874.0</c:v>
                </c:pt>
                <c:pt idx="273">
                  <c:v>387655.0</c:v>
                </c:pt>
                <c:pt idx="274">
                  <c:v>390381.0</c:v>
                </c:pt>
                <c:pt idx="275">
                  <c:v>450598.0</c:v>
                </c:pt>
                <c:pt idx="276">
                  <c:v>349409.0</c:v>
                </c:pt>
                <c:pt idx="277">
                  <c:v>340467.0</c:v>
                </c:pt>
                <c:pt idx="278">
                  <c:v>391146.0</c:v>
                </c:pt>
                <c:pt idx="279">
                  <c:v>386098.0</c:v>
                </c:pt>
                <c:pt idx="280">
                  <c:v>407384.0</c:v>
                </c:pt>
                <c:pt idx="281">
                  <c:v>396354.0</c:v>
                </c:pt>
                <c:pt idx="282">
                  <c:v>404727.0</c:v>
                </c:pt>
                <c:pt idx="283">
                  <c:v>403316.0</c:v>
                </c:pt>
                <c:pt idx="284">
                  <c:v>380320.0</c:v>
                </c:pt>
                <c:pt idx="285">
                  <c:v>391072.0</c:v>
                </c:pt>
                <c:pt idx="286">
                  <c:v>394341.0</c:v>
                </c:pt>
                <c:pt idx="287">
                  <c:v>463668.0</c:v>
                </c:pt>
                <c:pt idx="288">
                  <c:v>350742.0</c:v>
                </c:pt>
                <c:pt idx="289">
                  <c:v>361878.0</c:v>
                </c:pt>
                <c:pt idx="290">
                  <c:v>404012.0</c:v>
                </c:pt>
                <c:pt idx="291">
                  <c:v>394134.0</c:v>
                </c:pt>
                <c:pt idx="292">
                  <c:v>412106.0</c:v>
                </c:pt>
                <c:pt idx="293">
                  <c:v>409191.0</c:v>
                </c:pt>
                <c:pt idx="294">
                  <c:v>405715.0</c:v>
                </c:pt>
                <c:pt idx="295">
                  <c:v>416217.0</c:v>
                </c:pt>
                <c:pt idx="296">
                  <c:v>394139.0</c:v>
                </c:pt>
                <c:pt idx="297">
                  <c:v>397886.0</c:v>
                </c:pt>
                <c:pt idx="298">
                  <c:v>415243.0</c:v>
                </c:pt>
                <c:pt idx="299">
                  <c:v>484678.0</c:v>
                </c:pt>
              </c:numCache>
            </c:numRef>
          </c:xVal>
          <c:yVal>
            <c:numRef>
              <c:f>'Intermediate Calcs'!#REF!</c:f>
              <c:numCache>
                <c:formatCode>General</c:formatCode>
                <c:ptCount val="1"/>
                <c:pt idx="0">
                  <c:v>1.0</c:v>
                </c:pt>
              </c:numCache>
            </c:numRef>
          </c:yVal>
          <c:smooth val="0"/>
        </c:ser>
        <c:ser>
          <c:idx val="1"/>
          <c:order val="1"/>
          <c:spPr>
            <a:ln w="25400" cap="rnd">
              <a:noFill/>
              <a:round/>
            </a:ln>
            <a:effectLst>
              <a:outerShdw blurRad="57150" dist="19050" dir="5400000" algn="ctr" rotWithShape="0">
                <a:srgbClr val="000000">
                  <a:alpha val="63000"/>
                </a:srgbClr>
              </a:outerShdw>
            </a:effectLst>
          </c:spPr>
          <c:marker>
            <c:symbol val="none"/>
          </c:marker>
          <c:xVal>
            <c:numRef>
              <c:f>DataGoesHere!$B$2:$B$451</c:f>
              <c:numCache>
                <c:formatCode>General</c:formatCode>
                <c:ptCount val="450"/>
                <c:pt idx="0">
                  <c:v>130683.0</c:v>
                </c:pt>
                <c:pt idx="1">
                  <c:v>131244.0</c:v>
                </c:pt>
                <c:pt idx="2">
                  <c:v>142488.0</c:v>
                </c:pt>
                <c:pt idx="3">
                  <c:v>147175.0</c:v>
                </c:pt>
                <c:pt idx="4">
                  <c:v>152420.0</c:v>
                </c:pt>
                <c:pt idx="5">
                  <c:v>151849.0</c:v>
                </c:pt>
                <c:pt idx="6">
                  <c:v>152586.0</c:v>
                </c:pt>
                <c:pt idx="7">
                  <c:v>152476.0</c:v>
                </c:pt>
                <c:pt idx="8">
                  <c:v>148158.0</c:v>
                </c:pt>
                <c:pt idx="9">
                  <c:v>155987.0</c:v>
                </c:pt>
                <c:pt idx="10">
                  <c:v>154824.0</c:v>
                </c:pt>
                <c:pt idx="11">
                  <c:v>191347.0</c:v>
                </c:pt>
                <c:pt idx="12">
                  <c:v>137020.0</c:v>
                </c:pt>
                <c:pt idx="13">
                  <c:v>134462.0</c:v>
                </c:pt>
                <c:pt idx="14">
                  <c:v>153025.0</c:v>
                </c:pt>
                <c:pt idx="15">
                  <c:v>158615.0</c:v>
                </c:pt>
                <c:pt idx="16">
                  <c:v>163519.0</c:v>
                </c:pt>
                <c:pt idx="17">
                  <c:v>162964.0</c:v>
                </c:pt>
                <c:pt idx="18">
                  <c:v>164590.0</c:v>
                </c:pt>
                <c:pt idx="19">
                  <c:v>163989.0</c:v>
                </c:pt>
                <c:pt idx="20">
                  <c:v>159298.0</c:v>
                </c:pt>
                <c:pt idx="21">
                  <c:v>163992.0</c:v>
                </c:pt>
                <c:pt idx="22">
                  <c:v>169980.0</c:v>
                </c:pt>
                <c:pt idx="23">
                  <c:v>206174.0</c:v>
                </c:pt>
                <c:pt idx="24">
                  <c:v>145276.0</c:v>
                </c:pt>
                <c:pt idx="25">
                  <c:v>146332.0</c:v>
                </c:pt>
                <c:pt idx="26">
                  <c:v>173562.0</c:v>
                </c:pt>
                <c:pt idx="27">
                  <c:v>170795.0</c:v>
                </c:pt>
                <c:pt idx="28">
                  <c:v>175527.0</c:v>
                </c:pt>
                <c:pt idx="29">
                  <c:v>178509.0</c:v>
                </c:pt>
                <c:pt idx="30">
                  <c:v>173198.0</c:v>
                </c:pt>
                <c:pt idx="31">
                  <c:v>182445.0</c:v>
                </c:pt>
                <c:pt idx="32">
                  <c:v>175128.0</c:v>
                </c:pt>
                <c:pt idx="33">
                  <c:v>178642.0</c:v>
                </c:pt>
                <c:pt idx="34">
                  <c:v>184272.0</c:v>
                </c:pt>
                <c:pt idx="35">
                  <c:v>221549.0</c:v>
                </c:pt>
                <c:pt idx="36">
                  <c:v>158004.0</c:v>
                </c:pt>
                <c:pt idx="37">
                  <c:v>155156.0</c:v>
                </c:pt>
                <c:pt idx="38">
                  <c:v>181910.0</c:v>
                </c:pt>
                <c:pt idx="39">
                  <c:v>176635.0</c:v>
                </c:pt>
                <c:pt idx="40">
                  <c:v>190269.0</c:v>
                </c:pt>
                <c:pt idx="41">
                  <c:v>191609.0</c:v>
                </c:pt>
                <c:pt idx="42">
                  <c:v>182909.0</c:v>
                </c:pt>
                <c:pt idx="43">
                  <c:v>193370.0</c:v>
                </c:pt>
                <c:pt idx="44">
                  <c:v>182521.0</c:v>
                </c:pt>
                <c:pt idx="45">
                  <c:v>184276.0</c:v>
                </c:pt>
                <c:pt idx="46">
                  <c:v>193405.0</c:v>
                </c:pt>
                <c:pt idx="47">
                  <c:v>227552.0</c:v>
                </c:pt>
                <c:pt idx="48">
                  <c:v>167372.0</c:v>
                </c:pt>
                <c:pt idx="49">
                  <c:v>173941.0</c:v>
                </c:pt>
                <c:pt idx="50">
                  <c:v>191851.0</c:v>
                </c:pt>
                <c:pt idx="51">
                  <c:v>191886.0</c:v>
                </c:pt>
                <c:pt idx="52">
                  <c:v>205797.0</c:v>
                </c:pt>
                <c:pt idx="53">
                  <c:v>196842.0</c:v>
                </c:pt>
                <c:pt idx="54">
                  <c:v>197140.0</c:v>
                </c:pt>
                <c:pt idx="55">
                  <c:v>204270.0</c:v>
                </c:pt>
                <c:pt idx="56">
                  <c:v>189424.0</c:v>
                </c:pt>
                <c:pt idx="57">
                  <c:v>201927.0</c:v>
                </c:pt>
                <c:pt idx="58">
                  <c:v>203621.0</c:v>
                </c:pt>
                <c:pt idx="59">
                  <c:v>237478.0</c:v>
                </c:pt>
                <c:pt idx="60">
                  <c:v>181073.0</c:v>
                </c:pt>
                <c:pt idx="61">
                  <c:v>178428.0</c:v>
                </c:pt>
                <c:pt idx="62">
                  <c:v>203750.0</c:v>
                </c:pt>
                <c:pt idx="63">
                  <c:v>199219.0</c:v>
                </c:pt>
                <c:pt idx="64">
                  <c:v>211516.0</c:v>
                </c:pt>
                <c:pt idx="65">
                  <c:v>205491.0</c:v>
                </c:pt>
                <c:pt idx="66">
                  <c:v>208856.0</c:v>
                </c:pt>
                <c:pt idx="67">
                  <c:v>211952.0</c:v>
                </c:pt>
                <c:pt idx="68">
                  <c:v>201415.0</c:v>
                </c:pt>
                <c:pt idx="69">
                  <c:v>210145.0</c:v>
                </c:pt>
                <c:pt idx="70">
                  <c:v>207533.0</c:v>
                </c:pt>
                <c:pt idx="71">
                  <c:v>249389.0</c:v>
                </c:pt>
                <c:pt idx="72">
                  <c:v>187445.0</c:v>
                </c:pt>
                <c:pt idx="73">
                  <c:v>183767.0</c:v>
                </c:pt>
                <c:pt idx="74">
                  <c:v>207973.0</c:v>
                </c:pt>
                <c:pt idx="75">
                  <c:v>212262.0</c:v>
                </c:pt>
                <c:pt idx="76">
                  <c:v>221155.0</c:v>
                </c:pt>
                <c:pt idx="77">
                  <c:v>220867.0</c:v>
                </c:pt>
                <c:pt idx="78">
                  <c:v>217687.0</c:v>
                </c:pt>
                <c:pt idx="79">
                  <c:v>216605.0</c:v>
                </c:pt>
                <c:pt idx="80">
                  <c:v>208915.0</c:v>
                </c:pt>
                <c:pt idx="81">
                  <c:v>220499.0</c:v>
                </c:pt>
                <c:pt idx="82">
                  <c:v>218969.0</c:v>
                </c:pt>
                <c:pt idx="83">
                  <c:v>265618.0</c:v>
                </c:pt>
                <c:pt idx="84">
                  <c:v>196810.0</c:v>
                </c:pt>
                <c:pt idx="85">
                  <c:v>199451.0</c:v>
                </c:pt>
                <c:pt idx="86">
                  <c:v>230230.0</c:v>
                </c:pt>
                <c:pt idx="87">
                  <c:v>227109.0</c:v>
                </c:pt>
                <c:pt idx="88">
                  <c:v>237462.0</c:v>
                </c:pt>
                <c:pt idx="89">
                  <c:v>236830.0</c:v>
                </c:pt>
                <c:pt idx="90">
                  <c:v>236992.0</c:v>
                </c:pt>
                <c:pt idx="91">
                  <c:v>240478.0</c:v>
                </c:pt>
                <c:pt idx="92">
                  <c:v>230665.0</c:v>
                </c:pt>
                <c:pt idx="93">
                  <c:v>233193.0</c:v>
                </c:pt>
                <c:pt idx="94">
                  <c:v>240857.0</c:v>
                </c:pt>
                <c:pt idx="95">
                  <c:v>293013.0</c:v>
                </c:pt>
                <c:pt idx="96">
                  <c:v>213709.0</c:v>
                </c:pt>
                <c:pt idx="97">
                  <c:v>227087.0</c:v>
                </c:pt>
                <c:pt idx="98">
                  <c:v>253717.0</c:v>
                </c:pt>
                <c:pt idx="99">
                  <c:v>239051.0</c:v>
                </c:pt>
                <c:pt idx="100">
                  <c:v>257581.0</c:v>
                </c:pt>
                <c:pt idx="101">
                  <c:v>255066.0</c:v>
                </c:pt>
                <c:pt idx="102">
                  <c:v>244445.0</c:v>
                </c:pt>
                <c:pt idx="103">
                  <c:v>257487.0</c:v>
                </c:pt>
                <c:pt idx="104">
                  <c:v>243624.0</c:v>
                </c:pt>
                <c:pt idx="105">
                  <c:v>245167.0</c:v>
                </c:pt>
                <c:pt idx="106">
                  <c:v>252145.0</c:v>
                </c:pt>
                <c:pt idx="107">
                  <c:v>294197.0</c:v>
                </c:pt>
                <c:pt idx="108">
                  <c:v>226791.0</c:v>
                </c:pt>
                <c:pt idx="109">
                  <c:v>223971.0</c:v>
                </c:pt>
                <c:pt idx="110">
                  <c:v>253439.0</c:v>
                </c:pt>
                <c:pt idx="111">
                  <c:v>249062.0</c:v>
                </c:pt>
                <c:pt idx="112">
                  <c:v>268658.0</c:v>
                </c:pt>
                <c:pt idx="113">
                  <c:v>260315.0</c:v>
                </c:pt>
                <c:pt idx="114">
                  <c:v>251504.0</c:v>
                </c:pt>
                <c:pt idx="115">
                  <c:v>266460.0</c:v>
                </c:pt>
                <c:pt idx="116">
                  <c:v>236210.0</c:v>
                </c:pt>
                <c:pt idx="117">
                  <c:v>265188.0</c:v>
                </c:pt>
                <c:pt idx="118">
                  <c:v>262004.0</c:v>
                </c:pt>
                <c:pt idx="119">
                  <c:v>298666.0</c:v>
                </c:pt>
                <c:pt idx="120">
                  <c:v>230546.0</c:v>
                </c:pt>
                <c:pt idx="121">
                  <c:v>228084.0</c:v>
                </c:pt>
                <c:pt idx="122">
                  <c:v>257133.0</c:v>
                </c:pt>
                <c:pt idx="123">
                  <c:v>257357.0</c:v>
                </c:pt>
                <c:pt idx="124">
                  <c:v>271682.0</c:v>
                </c:pt>
                <c:pt idx="125">
                  <c:v>260385.0</c:v>
                </c:pt>
                <c:pt idx="126">
                  <c:v>266795.0</c:v>
                </c:pt>
                <c:pt idx="127">
                  <c:v>277716.0</c:v>
                </c:pt>
                <c:pt idx="128">
                  <c:v>246350.0</c:v>
                </c:pt>
                <c:pt idx="129">
                  <c:v>259945.0</c:v>
                </c:pt>
                <c:pt idx="130">
                  <c:v>263738.0</c:v>
                </c:pt>
                <c:pt idx="131">
                  <c:v>308821.0</c:v>
                </c:pt>
                <c:pt idx="132">
                  <c:v>242271.0</c:v>
                </c:pt>
                <c:pt idx="133">
                  <c:v>233478.0</c:v>
                </c:pt>
                <c:pt idx="134">
                  <c:v>264532.0</c:v>
                </c:pt>
                <c:pt idx="135">
                  <c:v>265990.0</c:v>
                </c:pt>
                <c:pt idx="136">
                  <c:v>281482.0</c:v>
                </c:pt>
                <c:pt idx="137">
                  <c:v>271242.0</c:v>
                </c:pt>
                <c:pt idx="138">
                  <c:v>279323.0</c:v>
                </c:pt>
                <c:pt idx="139">
                  <c:v>285212.0</c:v>
                </c:pt>
                <c:pt idx="140">
                  <c:v>265331.0</c:v>
                </c:pt>
                <c:pt idx="141">
                  <c:v>273781.0</c:v>
                </c:pt>
                <c:pt idx="142">
                  <c:v>272396.0</c:v>
                </c:pt>
                <c:pt idx="143">
                  <c:v>327693.0</c:v>
                </c:pt>
                <c:pt idx="144">
                  <c:v>252818.0</c:v>
                </c:pt>
                <c:pt idx="145">
                  <c:v>253689.0</c:v>
                </c:pt>
                <c:pt idx="146">
                  <c:v>287944.0</c:v>
                </c:pt>
                <c:pt idx="147">
                  <c:v>284325.0</c:v>
                </c:pt>
                <c:pt idx="148">
                  <c:v>296253.0</c:v>
                </c:pt>
                <c:pt idx="149">
                  <c:v>289664.0</c:v>
                </c:pt>
                <c:pt idx="150">
                  <c:v>294875.0</c:v>
                </c:pt>
                <c:pt idx="151">
                  <c:v>294133.0</c:v>
                </c:pt>
                <c:pt idx="152">
                  <c:v>282974.0</c:v>
                </c:pt>
                <c:pt idx="153">
                  <c:v>287468.0</c:v>
                </c:pt>
                <c:pt idx="154">
                  <c:v>294278.0</c:v>
                </c:pt>
                <c:pt idx="155">
                  <c:v>354627.0</c:v>
                </c:pt>
                <c:pt idx="156">
                  <c:v>263469.0</c:v>
                </c:pt>
                <c:pt idx="157">
                  <c:v>265320.0</c:v>
                </c:pt>
                <c:pt idx="158">
                  <c:v>306384.0</c:v>
                </c:pt>
                <c:pt idx="159">
                  <c:v>302054.0</c:v>
                </c:pt>
                <c:pt idx="160">
                  <c:v>311292.0</c:v>
                </c:pt>
                <c:pt idx="161">
                  <c:v>317375.0</c:v>
                </c:pt>
                <c:pt idx="162">
                  <c:v>316887.0</c:v>
                </c:pt>
                <c:pt idx="163">
                  <c:v>321409.0</c:v>
                </c:pt>
                <c:pt idx="164">
                  <c:v>300439.0</c:v>
                </c:pt>
                <c:pt idx="165">
                  <c:v>302213.0</c:v>
                </c:pt>
                <c:pt idx="166">
                  <c:v>311715.0</c:v>
                </c:pt>
                <c:pt idx="167">
                  <c:v>370726.0</c:v>
                </c:pt>
                <c:pt idx="168">
                  <c:v>286152.0</c:v>
                </c:pt>
                <c:pt idx="169">
                  <c:v>282417.0</c:v>
                </c:pt>
                <c:pt idx="170">
                  <c:v>326153.0</c:v>
                </c:pt>
                <c:pt idx="171">
                  <c:v>316526.0</c:v>
                </c:pt>
                <c:pt idx="172">
                  <c:v>337393.0</c:v>
                </c:pt>
                <c:pt idx="173">
                  <c:v>330844.0</c:v>
                </c:pt>
                <c:pt idx="174">
                  <c:v>325905.0</c:v>
                </c:pt>
                <c:pt idx="175">
                  <c:v>339155.0</c:v>
                </c:pt>
                <c:pt idx="176">
                  <c:v>310775.0</c:v>
                </c:pt>
                <c:pt idx="177">
                  <c:v>312976.0</c:v>
                </c:pt>
                <c:pt idx="178">
                  <c:v>323089.0</c:v>
                </c:pt>
                <c:pt idx="179">
                  <c:v>380188.0</c:v>
                </c:pt>
                <c:pt idx="180">
                  <c:v>295284.0</c:v>
                </c:pt>
                <c:pt idx="181">
                  <c:v>290065.0</c:v>
                </c:pt>
                <c:pt idx="182">
                  <c:v>335917.0</c:v>
                </c:pt>
                <c:pt idx="183">
                  <c:v>321981.0</c:v>
                </c:pt>
                <c:pt idx="184">
                  <c:v>353201.0</c:v>
                </c:pt>
                <c:pt idx="185">
                  <c:v>338189.0</c:v>
                </c:pt>
                <c:pt idx="186">
                  <c:v>333815.0</c:v>
                </c:pt>
                <c:pt idx="187">
                  <c:v>349191.0</c:v>
                </c:pt>
                <c:pt idx="188">
                  <c:v>317145.0</c:v>
                </c:pt>
                <c:pt idx="189">
                  <c:v>331073.0</c:v>
                </c:pt>
                <c:pt idx="190">
                  <c:v>341848.0</c:v>
                </c:pt>
                <c:pt idx="191">
                  <c:v>387473.0</c:v>
                </c:pt>
                <c:pt idx="192">
                  <c:v>307634.0</c:v>
                </c:pt>
                <c:pt idx="193">
                  <c:v>308216.0</c:v>
                </c:pt>
                <c:pt idx="194">
                  <c:v>334430.0</c:v>
                </c:pt>
                <c:pt idx="195">
                  <c:v>331006.0</c:v>
                </c:pt>
                <c:pt idx="196">
                  <c:v>357288.0</c:v>
                </c:pt>
                <c:pt idx="197">
                  <c:v>339773.0</c:v>
                </c:pt>
                <c:pt idx="198">
                  <c:v>344118.0</c:v>
                </c:pt>
                <c:pt idx="199">
                  <c:v>342430.0</c:v>
                </c:pt>
                <c:pt idx="200">
                  <c:v>313325.0</c:v>
                </c:pt>
                <c:pt idx="201">
                  <c:v>311458.0</c:v>
                </c:pt>
                <c:pt idx="202">
                  <c:v>299264.0</c:v>
                </c:pt>
                <c:pt idx="203">
                  <c:v>346563.0</c:v>
                </c:pt>
                <c:pt idx="204">
                  <c:v>274078.0</c:v>
                </c:pt>
                <c:pt idx="205">
                  <c:v>264541.0</c:v>
                </c:pt>
                <c:pt idx="206">
                  <c:v>290109.0</c:v>
                </c:pt>
                <c:pt idx="207">
                  <c:v>292053.0</c:v>
                </c:pt>
                <c:pt idx="208">
                  <c:v>307520.0</c:v>
                </c:pt>
                <c:pt idx="209">
                  <c:v>306083.0</c:v>
                </c:pt>
                <c:pt idx="210">
                  <c:v>308880.0</c:v>
                </c:pt>
                <c:pt idx="211">
                  <c:v>314584.0</c:v>
                </c:pt>
                <c:pt idx="212">
                  <c:v>288129.0</c:v>
                </c:pt>
                <c:pt idx="213">
                  <c:v>300381.0</c:v>
                </c:pt>
                <c:pt idx="214">
                  <c:v>303872.0</c:v>
                </c:pt>
                <c:pt idx="215">
                  <c:v>362717.0</c:v>
                </c:pt>
                <c:pt idx="216">
                  <c:v>279126.0</c:v>
                </c:pt>
                <c:pt idx="217">
                  <c:v>275661.0</c:v>
                </c:pt>
                <c:pt idx="218">
                  <c:v>321442.0</c:v>
                </c:pt>
                <c:pt idx="219">
                  <c:v>317064.0</c:v>
                </c:pt>
                <c:pt idx="220">
                  <c:v>324924.0</c:v>
                </c:pt>
                <c:pt idx="221">
                  <c:v>319252.0</c:v>
                </c:pt>
                <c:pt idx="222">
                  <c:v>321002.0</c:v>
                </c:pt>
                <c:pt idx="223">
                  <c:v>322370.0</c:v>
                </c:pt>
                <c:pt idx="224">
                  <c:v>307705.0</c:v>
                </c:pt>
                <c:pt idx="225">
                  <c:v>315062.0</c:v>
                </c:pt>
                <c:pt idx="226">
                  <c:v>328361.0</c:v>
                </c:pt>
                <c:pt idx="227">
                  <c:v>386872.0</c:v>
                </c:pt>
                <c:pt idx="228">
                  <c:v>298648.0</c:v>
                </c:pt>
                <c:pt idx="229">
                  <c:v>299958.0</c:v>
                </c:pt>
                <c:pt idx="230">
                  <c:v>345058.0</c:v>
                </c:pt>
                <c:pt idx="231">
                  <c:v>338993.0</c:v>
                </c:pt>
                <c:pt idx="232">
                  <c:v>348949.0</c:v>
                </c:pt>
                <c:pt idx="233">
                  <c:v>346555.0</c:v>
                </c:pt>
                <c:pt idx="234">
                  <c:v>341300.0</c:v>
                </c:pt>
                <c:pt idx="235">
                  <c:v>352160.0</c:v>
                </c:pt>
                <c:pt idx="236">
                  <c:v>333509.0</c:v>
                </c:pt>
                <c:pt idx="237">
                  <c:v>336943.0</c:v>
                </c:pt>
                <c:pt idx="238">
                  <c:v>351368.0</c:v>
                </c:pt>
                <c:pt idx="239">
                  <c:v>408746.0</c:v>
                </c:pt>
                <c:pt idx="240">
                  <c:v>315401.0</c:v>
                </c:pt>
                <c:pt idx="241">
                  <c:v>331573.0</c:v>
                </c:pt>
                <c:pt idx="242">
                  <c:v>368611.0</c:v>
                </c:pt>
                <c:pt idx="243">
                  <c:v>349263.0</c:v>
                </c:pt>
                <c:pt idx="244">
                  <c:v>373152.0</c:v>
                </c:pt>
                <c:pt idx="245">
                  <c:v>356093.0</c:v>
                </c:pt>
                <c:pt idx="246">
                  <c:v>351509.0</c:v>
                </c:pt>
                <c:pt idx="247">
                  <c:v>372979.0</c:v>
                </c:pt>
                <c:pt idx="248">
                  <c:v>342579.0</c:v>
                </c:pt>
                <c:pt idx="249">
                  <c:v>355781.0</c:v>
                </c:pt>
                <c:pt idx="250">
                  <c:v>368548.0</c:v>
                </c:pt>
                <c:pt idx="251">
                  <c:v>416740.0</c:v>
                </c:pt>
                <c:pt idx="252">
                  <c:v>333791.0</c:v>
                </c:pt>
                <c:pt idx="253">
                  <c:v>332503.0</c:v>
                </c:pt>
                <c:pt idx="254">
                  <c:v>374153.0</c:v>
                </c:pt>
                <c:pt idx="255">
                  <c:v>362908.0</c:v>
                </c:pt>
                <c:pt idx="256">
                  <c:v>389593.0</c:v>
                </c:pt>
                <c:pt idx="257">
                  <c:v>369356.0</c:v>
                </c:pt>
                <c:pt idx="258">
                  <c:v>376976.0</c:v>
                </c:pt>
                <c:pt idx="259">
                  <c:v>388163.0</c:v>
                </c:pt>
                <c:pt idx="260">
                  <c:v>352642.0</c:v>
                </c:pt>
                <c:pt idx="261">
                  <c:v>369776.0</c:v>
                </c:pt>
                <c:pt idx="262">
                  <c:v>378423.0</c:v>
                </c:pt>
                <c:pt idx="263">
                  <c:v>430719.0</c:v>
                </c:pt>
                <c:pt idx="264">
                  <c:v>340557.0</c:v>
                </c:pt>
                <c:pt idx="265">
                  <c:v>337513.0</c:v>
                </c:pt>
                <c:pt idx="266">
                  <c:v>383493.0</c:v>
                </c:pt>
                <c:pt idx="267">
                  <c:v>383790.0</c:v>
                </c:pt>
                <c:pt idx="268">
                  <c:v>407851.0</c:v>
                </c:pt>
                <c:pt idx="269">
                  <c:v>385334.0</c:v>
                </c:pt>
                <c:pt idx="270">
                  <c:v>394393.0</c:v>
                </c:pt>
                <c:pt idx="271">
                  <c:v>400906.0</c:v>
                </c:pt>
                <c:pt idx="272">
                  <c:v>373874.0</c:v>
                </c:pt>
                <c:pt idx="273">
                  <c:v>387655.0</c:v>
                </c:pt>
                <c:pt idx="274">
                  <c:v>390381.0</c:v>
                </c:pt>
                <c:pt idx="275">
                  <c:v>450598.0</c:v>
                </c:pt>
                <c:pt idx="276">
                  <c:v>349409.0</c:v>
                </c:pt>
                <c:pt idx="277">
                  <c:v>340467.0</c:v>
                </c:pt>
                <c:pt idx="278">
                  <c:v>391146.0</c:v>
                </c:pt>
                <c:pt idx="279">
                  <c:v>386098.0</c:v>
                </c:pt>
                <c:pt idx="280">
                  <c:v>407384.0</c:v>
                </c:pt>
                <c:pt idx="281">
                  <c:v>396354.0</c:v>
                </c:pt>
                <c:pt idx="282">
                  <c:v>404727.0</c:v>
                </c:pt>
                <c:pt idx="283">
                  <c:v>403316.0</c:v>
                </c:pt>
                <c:pt idx="284">
                  <c:v>380320.0</c:v>
                </c:pt>
                <c:pt idx="285">
                  <c:v>391072.0</c:v>
                </c:pt>
                <c:pt idx="286">
                  <c:v>394341.0</c:v>
                </c:pt>
                <c:pt idx="287">
                  <c:v>463668.0</c:v>
                </c:pt>
                <c:pt idx="288">
                  <c:v>350742.0</c:v>
                </c:pt>
                <c:pt idx="289">
                  <c:v>361878.0</c:v>
                </c:pt>
                <c:pt idx="290">
                  <c:v>404012.0</c:v>
                </c:pt>
                <c:pt idx="291">
                  <c:v>394134.0</c:v>
                </c:pt>
                <c:pt idx="292">
                  <c:v>412106.0</c:v>
                </c:pt>
                <c:pt idx="293">
                  <c:v>409191.0</c:v>
                </c:pt>
                <c:pt idx="294">
                  <c:v>405715.0</c:v>
                </c:pt>
                <c:pt idx="295">
                  <c:v>416217.0</c:v>
                </c:pt>
                <c:pt idx="296">
                  <c:v>394139.0</c:v>
                </c:pt>
                <c:pt idx="297">
                  <c:v>397886.0</c:v>
                </c:pt>
                <c:pt idx="298">
                  <c:v>415243.0</c:v>
                </c:pt>
                <c:pt idx="299">
                  <c:v>484678.0</c:v>
                </c:pt>
              </c:numCache>
            </c:numRef>
          </c:xVal>
          <c:yVal>
            <c:numRef>
              <c:f>'Intermediate Calcs'!#REF!</c:f>
              <c:numCache>
                <c:formatCode>General</c:formatCode>
                <c:ptCount val="1"/>
                <c:pt idx="0">
                  <c:v>1.0</c:v>
                </c:pt>
              </c:numCache>
            </c:numRef>
          </c:yVal>
          <c:smooth val="0"/>
        </c:ser>
        <c:dLbls>
          <c:showLegendKey val="0"/>
          <c:showVal val="0"/>
          <c:showCatName val="0"/>
          <c:showSerName val="0"/>
          <c:showPercent val="0"/>
          <c:showBubbleSize val="0"/>
        </c:dLbls>
        <c:axId val="-1286220336"/>
        <c:axId val="-1286218560"/>
      </c:scatterChart>
      <c:valAx>
        <c:axId val="-1286220336"/>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286218560"/>
        <c:crosses val="autoZero"/>
        <c:crossBetween val="midCat"/>
      </c:valAx>
      <c:valAx>
        <c:axId val="-12862185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286220336"/>
        <c:crosses val="autoZero"/>
        <c:crossBetween val="midCa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Normal Probability Plot - Independent Variable (X)</a:t>
            </a:r>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a:outerShdw blurRad="57150" dist="19050" dir="5400000" algn="ctr" rotWithShape="0">
                <a:srgbClr val="000000">
                  <a:alpha val="63000"/>
                </a:srgbClr>
              </a:outerShdw>
            </a:effectLst>
          </c:spPr>
          <c:marker>
            <c:symbol val="circle"/>
            <c:size val="6"/>
            <c:spPr>
              <a:solidFill>
                <a:schemeClr val="accent2"/>
              </a:solidFill>
              <a:ln w="9525" cap="rnd">
                <a:solidFill>
                  <a:schemeClr val="accent2"/>
                </a:solidFill>
                <a:round/>
              </a:ln>
              <a:effectLst>
                <a:outerShdw blurRad="57150" dist="19050" dir="5400000" algn="ctr" rotWithShape="0">
                  <a:srgbClr val="000000">
                    <a:alpha val="63000"/>
                  </a:srgbClr>
                </a:outerShdw>
              </a:effectLst>
            </c:spPr>
          </c:marker>
          <c:trendline>
            <c:spPr>
              <a:ln w="19050" cap="rnd">
                <a:solidFill>
                  <a:schemeClr val="accent1"/>
                </a:solidFill>
                <a:prstDash val="sysDash"/>
              </a:ln>
              <a:effectLst/>
            </c:spPr>
            <c:trendlineType val="linear"/>
            <c:dispRSqr val="0"/>
            <c:dispEq val="0"/>
          </c:trendline>
          <c:xVal>
            <c:numRef>
              <c:f>DataGoesHere!$C$2:$C$2002</c:f>
              <c:numCache>
                <c:formatCode>General</c:formatCode>
                <c:ptCount val="2001"/>
              </c:numCache>
            </c:numRef>
          </c:xVal>
          <c:yVal>
            <c:numRef>
              <c:f>'Intermediate Calcs'!#REF!</c:f>
              <c:numCache>
                <c:formatCode>General</c:formatCode>
                <c:ptCount val="1"/>
                <c:pt idx="0">
                  <c:v>1.0</c:v>
                </c:pt>
              </c:numCache>
            </c:numRef>
          </c:yVal>
          <c:smooth val="0"/>
        </c:ser>
        <c:ser>
          <c:idx val="1"/>
          <c:order val="1"/>
          <c:spPr>
            <a:ln w="25400" cap="rnd">
              <a:noFill/>
              <a:round/>
            </a:ln>
            <a:effectLst>
              <a:outerShdw blurRad="57150" dist="19050" dir="5400000" algn="ctr" rotWithShape="0">
                <a:srgbClr val="000000">
                  <a:alpha val="63000"/>
                </a:srgbClr>
              </a:outerShdw>
            </a:effectLst>
          </c:spPr>
          <c:marker>
            <c:symbol val="none"/>
          </c:marker>
          <c:xVal>
            <c:numRef>
              <c:f>DataGoesHere!$C$2:$C$451</c:f>
              <c:numCache>
                <c:formatCode>General</c:formatCode>
                <c:ptCount val="450"/>
              </c:numCache>
            </c:numRef>
          </c:xVal>
          <c:yVal>
            <c:numRef>
              <c:f>'Intermediate Calcs'!#REF!</c:f>
              <c:numCache>
                <c:formatCode>General</c:formatCode>
                <c:ptCount val="1"/>
                <c:pt idx="0">
                  <c:v>1.0</c:v>
                </c:pt>
              </c:numCache>
            </c:numRef>
          </c:yVal>
          <c:smooth val="0"/>
        </c:ser>
        <c:dLbls>
          <c:showLegendKey val="0"/>
          <c:showVal val="0"/>
          <c:showCatName val="0"/>
          <c:showSerName val="0"/>
          <c:showPercent val="0"/>
          <c:showBubbleSize val="0"/>
        </c:dLbls>
        <c:axId val="-1212820272"/>
        <c:axId val="-1212842096"/>
      </c:scatterChart>
      <c:valAx>
        <c:axId val="-1212820272"/>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212842096"/>
        <c:crosses val="autoZero"/>
        <c:crossBetween val="midCat"/>
      </c:valAx>
      <c:valAx>
        <c:axId val="-12128420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212820272"/>
        <c:crosses val="autoZero"/>
        <c:crossBetween val="midCa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48">
  <cs:axisTitle>
    <cs:lnRef idx="0"/>
    <cs:fillRef idx="0"/>
    <cs:effectRef idx="0"/>
    <cs:fontRef idx="minor">
      <a:schemeClr val="lt1">
        <a:lumMod val="75000"/>
      </a:schemeClr>
    </cs:fontRef>
    <cs:defRPr sz="900" b="1" kern="1200" cap="all"/>
  </cs:axisTitle>
  <cs:categoryAxis>
    <cs:lnRef idx="0"/>
    <cs:fillRef idx="0"/>
    <cs:effectRef idx="0"/>
    <cs:fontRef idx="minor">
      <a:schemeClr val="lt1">
        <a:lumMod val="75000"/>
      </a:schemeClr>
    </cs:fontRef>
    <cs:spPr>
      <a:ln w="9525" cap="flat" cmpd="sng" algn="ctr">
        <a:solidFill>
          <a:schemeClr val="lt1">
            <a:lumMod val="50000"/>
          </a:schemeClr>
        </a:solidFill>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spPr>
      <a:ln w="9525" cap="flat" cmpd="sng" algn="ctr">
        <a:solidFill>
          <a:schemeClr val="lt1">
            <a:lumMod val="50000"/>
          </a:schemeClr>
        </a:solidFill>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spPr>
      <a:ln w="9525" cap="flat" cmpd="sng" algn="ctr">
        <a:solidFill>
          <a:schemeClr val="lt1">
            <a:lumMod val="50000"/>
          </a:schemeClr>
        </a:solidFill>
      </a:ln>
    </cs:spPr>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48">
  <cs:axisTitle>
    <cs:lnRef idx="0"/>
    <cs:fillRef idx="0"/>
    <cs:effectRef idx="0"/>
    <cs:fontRef idx="minor">
      <a:schemeClr val="lt1">
        <a:lumMod val="75000"/>
      </a:schemeClr>
    </cs:fontRef>
    <cs:defRPr sz="900" b="1" kern="1200" cap="all"/>
  </cs:axisTitle>
  <cs:categoryAxis>
    <cs:lnRef idx="0"/>
    <cs:fillRef idx="0"/>
    <cs:effectRef idx="0"/>
    <cs:fontRef idx="minor">
      <a:schemeClr val="lt1">
        <a:lumMod val="75000"/>
      </a:schemeClr>
    </cs:fontRef>
    <cs:spPr>
      <a:ln w="9525" cap="flat" cmpd="sng" algn="ctr">
        <a:solidFill>
          <a:schemeClr val="lt1">
            <a:lumMod val="50000"/>
          </a:schemeClr>
        </a:solidFill>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spPr>
      <a:ln w="9525" cap="flat" cmpd="sng" algn="ctr">
        <a:solidFill>
          <a:schemeClr val="lt1">
            <a:lumMod val="50000"/>
          </a:schemeClr>
        </a:solidFill>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spPr>
      <a:ln w="9525" cap="flat" cmpd="sng" algn="ctr">
        <a:solidFill>
          <a:schemeClr val="lt1">
            <a:lumMod val="50000"/>
          </a:schemeClr>
        </a:solidFill>
      </a:ln>
    </cs:spPr>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image" Target="../media/image1.tiff"/><Relationship Id="rId6" Type="http://schemas.openxmlformats.org/officeDocument/2006/relationships/hyperlink" Target="NULL" TargetMode="External"/><Relationship Id="rId7" Type="http://schemas.openxmlformats.org/officeDocument/2006/relationships/image" Target="../media/image2.gif"/><Relationship Id="rId1" Type="http://schemas.openxmlformats.org/officeDocument/2006/relationships/chart" Target="../charts/chart1.xml"/><Relationship Id="rId2"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 Id="rId2"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hyperlink" Target="NULL" TargetMode="External"/><Relationship Id="rId2" Type="http://schemas.openxmlformats.org/officeDocument/2006/relationships/image" Target="../media/image2.gif"/><Relationship Id="rId3"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2</xdr:col>
      <xdr:colOff>19050</xdr:colOff>
      <xdr:row>9</xdr:row>
      <xdr:rowOff>23284</xdr:rowOff>
    </xdr:from>
    <xdr:to>
      <xdr:col>7</xdr:col>
      <xdr:colOff>135467</xdr:colOff>
      <xdr:row>21</xdr:row>
      <xdr:rowOff>118534</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196851</xdr:colOff>
      <xdr:row>9</xdr:row>
      <xdr:rowOff>23284</xdr:rowOff>
    </xdr:from>
    <xdr:to>
      <xdr:col>19</xdr:col>
      <xdr:colOff>347134</xdr:colOff>
      <xdr:row>21</xdr:row>
      <xdr:rowOff>127000</xdr:rowOff>
    </xdr:to>
    <xdr:graphicFrame macro="">
      <xdr:nvGraphicFramePr>
        <xdr:cNvPr id="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27517</xdr:colOff>
      <xdr:row>21</xdr:row>
      <xdr:rowOff>167217</xdr:rowOff>
    </xdr:from>
    <xdr:to>
      <xdr:col>7</xdr:col>
      <xdr:colOff>143934</xdr:colOff>
      <xdr:row>34</xdr:row>
      <xdr:rowOff>59267</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205318</xdr:colOff>
      <xdr:row>21</xdr:row>
      <xdr:rowOff>167217</xdr:rowOff>
    </xdr:from>
    <xdr:to>
      <xdr:col>19</xdr:col>
      <xdr:colOff>355601</xdr:colOff>
      <xdr:row>34</xdr:row>
      <xdr:rowOff>67733</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14</xdr:col>
      <xdr:colOff>172720</xdr:colOff>
      <xdr:row>0</xdr:row>
      <xdr:rowOff>111760</xdr:rowOff>
    </xdr:from>
    <xdr:to>
      <xdr:col>20</xdr:col>
      <xdr:colOff>10160</xdr:colOff>
      <xdr:row>1</xdr:row>
      <xdr:rowOff>108235</xdr:rowOff>
    </xdr:to>
    <xdr:pic>
      <xdr:nvPicPr>
        <xdr:cNvPr id="2" name="Picture 1"/>
        <xdr:cNvPicPr>
          <a:picLocks noChangeAspect="1"/>
        </xdr:cNvPicPr>
      </xdr:nvPicPr>
      <xdr:blipFill>
        <a:blip xmlns:r="http://schemas.openxmlformats.org/officeDocument/2006/relationships" r:embed="rId5"/>
        <a:stretch>
          <a:fillRect/>
        </a:stretch>
      </xdr:blipFill>
      <xdr:spPr>
        <a:xfrm>
          <a:off x="7386320" y="111760"/>
          <a:ext cx="2032000" cy="585755"/>
        </a:xfrm>
        <a:prstGeom prst="rect">
          <a:avLst/>
        </a:prstGeom>
      </xdr:spPr>
    </xdr:pic>
    <xdr:clientData/>
  </xdr:twoCellAnchor>
  <xdr:twoCellAnchor editAs="oneCell">
    <xdr:from>
      <xdr:col>2</xdr:col>
      <xdr:colOff>43543</xdr:colOff>
      <xdr:row>0</xdr:row>
      <xdr:rowOff>319314</xdr:rowOff>
    </xdr:from>
    <xdr:to>
      <xdr:col>2</xdr:col>
      <xdr:colOff>919843</xdr:colOff>
      <xdr:row>0</xdr:row>
      <xdr:rowOff>573314</xdr:rowOff>
    </xdr:to>
    <xdr:pic>
      <xdr:nvPicPr>
        <xdr:cNvPr id="9" name="Picture 8" descr="review Image">
          <a:hlinkClick xmlns:r="http://schemas.openxmlformats.org/officeDocument/2006/relationships" r:id="rId6" invalidUrl="https://www.paypal.com/cgi-bin/webscr?cmd=_donations&amp;business=karlknapp2@comcast.net&amp;lc=US&amp;item_name=Karl Knapp Consulting&amp;currency_code=USD&amp;bn=PP-DonationsBF:btn_donate_LG.gif:NonHosted"/>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3200" y="319314"/>
          <a:ext cx="876300" cy="25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228600</xdr:colOff>
      <xdr:row>4</xdr:row>
      <xdr:rowOff>184150</xdr:rowOff>
    </xdr:from>
    <xdr:to>
      <xdr:col>11</xdr:col>
      <xdr:colOff>406400</xdr:colOff>
      <xdr:row>15</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228600</xdr:colOff>
      <xdr:row>16</xdr:row>
      <xdr:rowOff>139700</xdr:rowOff>
    </xdr:from>
    <xdr:to>
      <xdr:col>11</xdr:col>
      <xdr:colOff>406400</xdr:colOff>
      <xdr:row>25</xdr:row>
      <xdr:rowOff>165100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2425700</xdr:colOff>
      <xdr:row>21</xdr:row>
      <xdr:rowOff>127000</xdr:rowOff>
    </xdr:from>
    <xdr:to>
      <xdr:col>0</xdr:col>
      <xdr:colOff>3302000</xdr:colOff>
      <xdr:row>22</xdr:row>
      <xdr:rowOff>177800</xdr:rowOff>
    </xdr:to>
    <xdr:pic>
      <xdr:nvPicPr>
        <xdr:cNvPr id="2" name="Picture 1" descr="review Image">
          <a:hlinkClick xmlns:r="http://schemas.openxmlformats.org/officeDocument/2006/relationships" r:id="rId1" invalidUrl="https://www.paypal.com/cgi-bin/webscr?cmd=_donations&amp;business=karlknapp2@comcast.net&amp;lc=US&amp;item_name=Karl Knapp Consulting&amp;currency_code=USD&amp;bn=PP-DonationsBF:btn_donate_LG.gif:NonHosted"/>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5700" y="4457700"/>
          <a:ext cx="876300" cy="25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4102099</xdr:colOff>
      <xdr:row>1</xdr:row>
      <xdr:rowOff>114300</xdr:rowOff>
    </xdr:from>
    <xdr:to>
      <xdr:col>0</xdr:col>
      <xdr:colOff>5555968</xdr:colOff>
      <xdr:row>3</xdr:row>
      <xdr:rowOff>127000</xdr:rowOff>
    </xdr:to>
    <xdr:pic>
      <xdr:nvPicPr>
        <xdr:cNvPr id="3" name="Picture 2"/>
        <xdr:cNvPicPr>
          <a:picLocks noChangeAspect="1"/>
        </xdr:cNvPicPr>
      </xdr:nvPicPr>
      <xdr:blipFill>
        <a:blip xmlns:r="http://schemas.openxmlformats.org/officeDocument/2006/relationships" r:embed="rId3"/>
        <a:stretch>
          <a:fillRect/>
        </a:stretch>
      </xdr:blipFill>
      <xdr:spPr>
        <a:xfrm>
          <a:off x="4102099" y="381000"/>
          <a:ext cx="1453869" cy="419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172720</xdr:colOff>
      <xdr:row>0</xdr:row>
      <xdr:rowOff>111760</xdr:rowOff>
    </xdr:from>
    <xdr:to>
      <xdr:col>20</xdr:col>
      <xdr:colOff>10160</xdr:colOff>
      <xdr:row>1</xdr:row>
      <xdr:rowOff>108235</xdr:rowOff>
    </xdr:to>
    <xdr:pic>
      <xdr:nvPicPr>
        <xdr:cNvPr id="10" name="Picture 9"/>
        <xdr:cNvPicPr>
          <a:picLocks noChangeAspect="1"/>
        </xdr:cNvPicPr>
      </xdr:nvPicPr>
      <xdr:blipFill>
        <a:blip xmlns:r="http://schemas.openxmlformats.org/officeDocument/2006/relationships" r:embed="rId1"/>
        <a:stretch>
          <a:fillRect/>
        </a:stretch>
      </xdr:blipFill>
      <xdr:spPr>
        <a:xfrm>
          <a:off x="7399020" y="111760"/>
          <a:ext cx="2047240" cy="580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hyperlink" Target="mailto:karlknapp@karlknapp.com" TargetMode="External"/><Relationship Id="rId2"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09"/>
  <sheetViews>
    <sheetView workbookViewId="0">
      <selection activeCell="B2" sqref="B2"/>
    </sheetView>
  </sheetViews>
  <sheetFormatPr baseColWidth="10" defaultRowHeight="16" x14ac:dyDescent="0.2"/>
  <cols>
    <col min="1" max="1" width="11.6640625" style="22" customWidth="1"/>
    <col min="2" max="18" width="10.83203125" style="23"/>
    <col min="19" max="16384" width="10.83203125" style="1"/>
  </cols>
  <sheetData>
    <row r="1" spans="1:18" s="3" customFormat="1" ht="192" x14ac:dyDescent="0.2">
      <c r="A1" s="93" t="s">
        <v>4</v>
      </c>
      <c r="B1" s="229" t="s">
        <v>335</v>
      </c>
      <c r="C1" s="313" t="s">
        <v>172</v>
      </c>
      <c r="D1" s="313" t="s">
        <v>380</v>
      </c>
      <c r="E1" s="313" t="s">
        <v>381</v>
      </c>
      <c r="F1" s="313" t="s">
        <v>382</v>
      </c>
      <c r="G1" s="313" t="s">
        <v>383</v>
      </c>
      <c r="H1" s="313" t="s">
        <v>173</v>
      </c>
      <c r="I1" s="313" t="s">
        <v>174</v>
      </c>
      <c r="J1" s="313" t="s">
        <v>175</v>
      </c>
      <c r="K1" s="313" t="s">
        <v>176</v>
      </c>
      <c r="L1" s="313" t="s">
        <v>177</v>
      </c>
      <c r="M1" s="313" t="s">
        <v>178</v>
      </c>
      <c r="N1" s="313" t="s">
        <v>366</v>
      </c>
      <c r="O1" s="313" t="s">
        <v>333</v>
      </c>
      <c r="P1" s="313" t="s">
        <v>335</v>
      </c>
      <c r="Q1" s="313" t="s">
        <v>350</v>
      </c>
      <c r="R1" s="313" t="s">
        <v>0</v>
      </c>
    </row>
    <row r="2" spans="1:18" x14ac:dyDescent="0.2">
      <c r="A2" s="22">
        <v>1</v>
      </c>
      <c r="B2" s="226">
        <v>130683</v>
      </c>
      <c r="C2" s="314"/>
      <c r="D2" s="315"/>
      <c r="E2" s="315"/>
      <c r="F2" s="315"/>
      <c r="G2" s="314"/>
      <c r="H2" s="314"/>
      <c r="I2" s="314"/>
      <c r="J2" s="314"/>
      <c r="K2" s="314"/>
      <c r="L2" s="314"/>
      <c r="M2" s="314"/>
      <c r="N2" s="315">
        <v>4</v>
      </c>
      <c r="O2" s="315">
        <v>409</v>
      </c>
      <c r="P2" s="315">
        <v>130683</v>
      </c>
      <c r="Q2" s="314">
        <v>564.1</v>
      </c>
      <c r="R2" s="314"/>
    </row>
    <row r="3" spans="1:18" x14ac:dyDescent="0.2">
      <c r="A3" s="22">
        <v>2</v>
      </c>
      <c r="B3" s="226">
        <v>131244</v>
      </c>
      <c r="C3" s="314"/>
      <c r="D3" s="315"/>
      <c r="E3" s="315"/>
      <c r="F3" s="315"/>
      <c r="G3" s="314"/>
      <c r="H3" s="314"/>
      <c r="I3" s="314"/>
      <c r="J3" s="314"/>
      <c r="K3" s="314"/>
      <c r="L3" s="314"/>
      <c r="M3" s="314"/>
      <c r="N3" s="315">
        <v>4.7</v>
      </c>
      <c r="O3" s="315">
        <v>289</v>
      </c>
      <c r="P3" s="315">
        <v>131244</v>
      </c>
      <c r="Q3" s="314">
        <v>509.1</v>
      </c>
      <c r="R3" s="314"/>
    </row>
    <row r="4" spans="1:18" x14ac:dyDescent="0.2">
      <c r="A4" s="22">
        <v>3</v>
      </c>
      <c r="B4" s="226">
        <v>142488</v>
      </c>
      <c r="C4" s="314"/>
      <c r="D4" s="315"/>
      <c r="E4" s="315"/>
      <c r="F4" s="315"/>
      <c r="G4" s="314"/>
      <c r="H4" s="314"/>
      <c r="I4" s="314"/>
      <c r="J4" s="314"/>
      <c r="K4" s="314"/>
      <c r="L4" s="314"/>
      <c r="M4" s="314"/>
      <c r="N4" s="315">
        <v>4.5</v>
      </c>
      <c r="O4" s="315">
        <v>509</v>
      </c>
      <c r="P4" s="315">
        <v>142488</v>
      </c>
      <c r="Q4" s="314">
        <v>670.4</v>
      </c>
      <c r="R4" s="314"/>
    </row>
    <row r="5" spans="1:18" x14ac:dyDescent="0.2">
      <c r="A5" s="22">
        <v>4</v>
      </c>
      <c r="B5" s="226">
        <v>147175</v>
      </c>
      <c r="C5" s="314"/>
      <c r="D5" s="315"/>
      <c r="E5" s="315"/>
      <c r="F5" s="315"/>
      <c r="G5" s="314"/>
      <c r="H5" s="314"/>
      <c r="I5" s="314"/>
      <c r="J5" s="314"/>
      <c r="K5" s="314"/>
      <c r="L5" s="314"/>
      <c r="M5" s="314"/>
      <c r="N5" s="315">
        <v>4</v>
      </c>
      <c r="O5" s="315">
        <v>364</v>
      </c>
      <c r="P5" s="315">
        <v>147175</v>
      </c>
      <c r="Q5" s="314">
        <v>710.2</v>
      </c>
      <c r="R5" s="314"/>
    </row>
    <row r="6" spans="1:18" x14ac:dyDescent="0.2">
      <c r="A6" s="22">
        <v>5</v>
      </c>
      <c r="B6" s="226">
        <v>152420</v>
      </c>
      <c r="C6" s="314"/>
      <c r="D6" s="315"/>
      <c r="E6" s="315"/>
      <c r="F6" s="315"/>
      <c r="G6" s="314"/>
      <c r="H6" s="314"/>
      <c r="I6" s="314"/>
      <c r="J6" s="314"/>
      <c r="K6" s="314"/>
      <c r="L6" s="314"/>
      <c r="M6" s="314"/>
      <c r="N6" s="315">
        <v>3.4</v>
      </c>
      <c r="O6" s="315">
        <v>404</v>
      </c>
      <c r="P6" s="315">
        <v>152420</v>
      </c>
      <c r="Q6" s="314">
        <v>744.8</v>
      </c>
      <c r="R6" s="314"/>
    </row>
    <row r="7" spans="1:18" x14ac:dyDescent="0.2">
      <c r="A7" s="22">
        <v>6</v>
      </c>
      <c r="B7" s="226">
        <v>151849</v>
      </c>
      <c r="C7" s="314"/>
      <c r="D7" s="315"/>
      <c r="E7" s="315"/>
      <c r="F7" s="315"/>
      <c r="G7" s="314"/>
      <c r="H7" s="314"/>
      <c r="I7" s="314"/>
      <c r="J7" s="314"/>
      <c r="K7" s="314"/>
      <c r="L7" s="314"/>
      <c r="M7" s="314"/>
      <c r="N7" s="315">
        <v>3.9</v>
      </c>
      <c r="O7" s="315">
        <v>445</v>
      </c>
      <c r="P7" s="315">
        <v>151849</v>
      </c>
      <c r="Q7" s="314">
        <v>780.2</v>
      </c>
      <c r="R7" s="314"/>
    </row>
    <row r="8" spans="1:18" x14ac:dyDescent="0.2">
      <c r="A8" s="22">
        <v>7</v>
      </c>
      <c r="B8" s="226">
        <v>152586</v>
      </c>
      <c r="C8" s="314"/>
      <c r="D8" s="315"/>
      <c r="E8" s="315"/>
      <c r="F8" s="315"/>
      <c r="G8" s="314"/>
      <c r="H8" s="314"/>
      <c r="I8" s="314"/>
      <c r="J8" s="314"/>
      <c r="K8" s="314"/>
      <c r="L8" s="314"/>
      <c r="M8" s="314"/>
      <c r="N8" s="315">
        <v>3.9</v>
      </c>
      <c r="O8" s="315">
        <v>310</v>
      </c>
      <c r="P8" s="315">
        <v>152586</v>
      </c>
      <c r="Q8" s="314">
        <v>627.20000000000005</v>
      </c>
      <c r="R8" s="314"/>
    </row>
    <row r="9" spans="1:18" x14ac:dyDescent="0.2">
      <c r="A9" s="22">
        <v>8</v>
      </c>
      <c r="B9" s="226">
        <v>152476</v>
      </c>
      <c r="C9" s="314"/>
      <c r="D9" s="315"/>
      <c r="E9" s="315"/>
      <c r="F9" s="315"/>
      <c r="G9" s="314"/>
      <c r="H9" s="314"/>
      <c r="I9" s="314"/>
      <c r="J9" s="314"/>
      <c r="K9" s="314"/>
      <c r="L9" s="314"/>
      <c r="M9" s="314"/>
      <c r="N9" s="315">
        <v>3.6</v>
      </c>
      <c r="O9" s="315">
        <v>372</v>
      </c>
      <c r="P9" s="315">
        <v>152476</v>
      </c>
      <c r="Q9" s="314">
        <v>517.20000000000005</v>
      </c>
      <c r="R9" s="314"/>
    </row>
    <row r="10" spans="1:18" x14ac:dyDescent="0.2">
      <c r="A10" s="22">
        <v>9</v>
      </c>
      <c r="B10" s="226">
        <v>148158</v>
      </c>
      <c r="C10" s="314"/>
      <c r="D10" s="315"/>
      <c r="E10" s="315"/>
      <c r="F10" s="315"/>
      <c r="G10" s="314"/>
      <c r="H10" s="314"/>
      <c r="I10" s="314"/>
      <c r="J10" s="314"/>
      <c r="K10" s="314"/>
      <c r="L10" s="314"/>
      <c r="M10" s="314"/>
      <c r="N10" s="315">
        <v>3.4</v>
      </c>
      <c r="O10" s="315">
        <v>440</v>
      </c>
      <c r="P10" s="315">
        <v>148158</v>
      </c>
      <c r="Q10" s="314">
        <v>547.29999999999995</v>
      </c>
      <c r="R10" s="314"/>
    </row>
    <row r="11" spans="1:18" x14ac:dyDescent="0.2">
      <c r="A11" s="22">
        <v>10</v>
      </c>
      <c r="B11" s="226">
        <v>155987</v>
      </c>
      <c r="C11" s="314"/>
      <c r="D11" s="315"/>
      <c r="E11" s="315"/>
      <c r="F11" s="315"/>
      <c r="G11" s="314"/>
      <c r="H11" s="314"/>
      <c r="I11" s="314"/>
      <c r="J11" s="314"/>
      <c r="K11" s="314"/>
      <c r="L11" s="314"/>
      <c r="M11" s="314"/>
      <c r="N11" s="315">
        <v>2.9</v>
      </c>
      <c r="O11" s="315">
        <v>414</v>
      </c>
      <c r="P11" s="315">
        <v>155987</v>
      </c>
      <c r="Q11" s="314">
        <v>664.8</v>
      </c>
      <c r="R11" s="314"/>
    </row>
    <row r="12" spans="1:18" x14ac:dyDescent="0.2">
      <c r="A12" s="22">
        <v>11</v>
      </c>
      <c r="B12" s="226">
        <v>154824</v>
      </c>
      <c r="C12" s="314"/>
      <c r="D12" s="315"/>
      <c r="E12" s="315"/>
      <c r="F12" s="315"/>
      <c r="G12" s="314"/>
      <c r="H12" s="314"/>
      <c r="I12" s="314"/>
      <c r="J12" s="314"/>
      <c r="K12" s="314"/>
      <c r="L12" s="314"/>
      <c r="M12" s="314"/>
      <c r="N12" s="315">
        <v>3.3</v>
      </c>
      <c r="O12" s="315">
        <v>380</v>
      </c>
      <c r="P12" s="315">
        <v>154824</v>
      </c>
      <c r="Q12" s="314">
        <v>617.79999999999995</v>
      </c>
      <c r="R12" s="314"/>
    </row>
    <row r="13" spans="1:18" x14ac:dyDescent="0.2">
      <c r="A13" s="22">
        <v>12</v>
      </c>
      <c r="B13" s="226">
        <v>191347</v>
      </c>
      <c r="C13" s="314"/>
      <c r="D13" s="315"/>
      <c r="E13" s="315"/>
      <c r="F13" s="315"/>
      <c r="G13" s="314"/>
      <c r="H13" s="314"/>
      <c r="I13" s="314"/>
      <c r="J13" s="314"/>
      <c r="K13" s="314"/>
      <c r="L13" s="314"/>
      <c r="M13" s="314"/>
      <c r="N13" s="315">
        <v>3.6</v>
      </c>
      <c r="O13" s="315">
        <v>598</v>
      </c>
      <c r="P13" s="315">
        <v>191347</v>
      </c>
      <c r="Q13" s="314">
        <v>614.70000000000005</v>
      </c>
      <c r="R13" s="314"/>
    </row>
    <row r="14" spans="1:18" x14ac:dyDescent="0.2">
      <c r="A14" s="22">
        <v>13</v>
      </c>
      <c r="B14" s="226">
        <v>137020</v>
      </c>
      <c r="C14" s="314"/>
      <c r="D14" s="315"/>
      <c r="E14" s="315"/>
      <c r="F14" s="315"/>
      <c r="G14" s="314"/>
      <c r="H14" s="314"/>
      <c r="I14" s="314"/>
      <c r="J14" s="314"/>
      <c r="K14" s="314"/>
      <c r="L14" s="314"/>
      <c r="M14" s="314"/>
      <c r="N14" s="315">
        <v>5</v>
      </c>
      <c r="O14" s="315">
        <v>418</v>
      </c>
      <c r="P14" s="315">
        <v>137020</v>
      </c>
      <c r="Q14" s="314">
        <v>630.20000000000005</v>
      </c>
      <c r="R14" s="314"/>
    </row>
    <row r="15" spans="1:18" x14ac:dyDescent="0.2">
      <c r="A15" s="22">
        <v>14</v>
      </c>
      <c r="B15" s="226">
        <v>134462</v>
      </c>
      <c r="C15" s="314"/>
      <c r="D15" s="315"/>
      <c r="E15" s="315"/>
      <c r="F15" s="315"/>
      <c r="G15" s="314"/>
      <c r="H15" s="314"/>
      <c r="I15" s="314"/>
      <c r="J15" s="314"/>
      <c r="K15" s="314"/>
      <c r="L15" s="314"/>
      <c r="M15" s="314"/>
      <c r="N15" s="315">
        <v>5.8</v>
      </c>
      <c r="O15" s="315">
        <v>359</v>
      </c>
      <c r="P15" s="315">
        <v>134462</v>
      </c>
      <c r="Q15" s="314">
        <v>623.70000000000005</v>
      </c>
      <c r="R15" s="314"/>
    </row>
    <row r="16" spans="1:18" x14ac:dyDescent="0.2">
      <c r="A16" s="22">
        <v>15</v>
      </c>
      <c r="B16" s="226">
        <v>153025</v>
      </c>
      <c r="C16" s="314"/>
      <c r="D16" s="315"/>
      <c r="E16" s="315"/>
      <c r="F16" s="315"/>
      <c r="G16" s="314"/>
      <c r="H16" s="314"/>
      <c r="I16" s="314"/>
      <c r="J16" s="314"/>
      <c r="K16" s="314"/>
      <c r="L16" s="314"/>
      <c r="M16" s="314"/>
      <c r="N16" s="315">
        <v>5.6</v>
      </c>
      <c r="O16" s="315">
        <v>432</v>
      </c>
      <c r="P16" s="315">
        <v>153025</v>
      </c>
      <c r="Q16" s="314">
        <v>766.8</v>
      </c>
      <c r="R16" s="314"/>
    </row>
    <row r="17" spans="1:18" x14ac:dyDescent="0.2">
      <c r="A17" s="22">
        <v>16</v>
      </c>
      <c r="B17" s="226">
        <v>158615</v>
      </c>
      <c r="C17" s="314"/>
      <c r="D17" s="315"/>
      <c r="E17" s="315"/>
      <c r="F17" s="315"/>
      <c r="G17" s="314"/>
      <c r="H17" s="314"/>
      <c r="I17" s="314"/>
      <c r="J17" s="314"/>
      <c r="K17" s="314"/>
      <c r="L17" s="314"/>
      <c r="M17" s="314"/>
      <c r="N17" s="315">
        <v>5.4</v>
      </c>
      <c r="O17" s="315">
        <v>252</v>
      </c>
      <c r="P17" s="315">
        <v>158615</v>
      </c>
      <c r="Q17" s="314">
        <v>728.8</v>
      </c>
      <c r="R17" s="314"/>
    </row>
    <row r="18" spans="1:18" x14ac:dyDescent="0.2">
      <c r="A18" s="22">
        <v>17</v>
      </c>
      <c r="B18" s="226">
        <v>163519</v>
      </c>
      <c r="C18" s="314"/>
      <c r="D18" s="315"/>
      <c r="E18" s="315"/>
      <c r="F18" s="315"/>
      <c r="G18" s="314"/>
      <c r="H18" s="314"/>
      <c r="I18" s="314"/>
      <c r="J18" s="314"/>
      <c r="K18" s="314"/>
      <c r="L18" s="314"/>
      <c r="M18" s="314"/>
      <c r="N18" s="315">
        <v>5.7</v>
      </c>
      <c r="O18" s="315">
        <v>446</v>
      </c>
      <c r="P18" s="315">
        <v>163519</v>
      </c>
      <c r="Q18" s="314">
        <v>811</v>
      </c>
      <c r="R18" s="314"/>
    </row>
    <row r="19" spans="1:18" x14ac:dyDescent="0.2">
      <c r="A19" s="22">
        <v>18</v>
      </c>
      <c r="B19" s="226">
        <v>162964</v>
      </c>
      <c r="C19" s="314"/>
      <c r="D19" s="315"/>
      <c r="E19" s="315"/>
      <c r="F19" s="315"/>
      <c r="G19" s="314"/>
      <c r="H19" s="314"/>
      <c r="I19" s="314"/>
      <c r="J19" s="314"/>
      <c r="K19" s="314"/>
      <c r="L19" s="314"/>
      <c r="M19" s="314"/>
      <c r="N19" s="315">
        <v>6.4</v>
      </c>
      <c r="O19" s="315">
        <v>473</v>
      </c>
      <c r="P19" s="315">
        <v>162964</v>
      </c>
      <c r="Q19" s="314">
        <v>781</v>
      </c>
      <c r="R19" s="314"/>
    </row>
    <row r="20" spans="1:18" x14ac:dyDescent="0.2">
      <c r="A20" s="22">
        <v>19</v>
      </c>
      <c r="B20" s="226">
        <v>164590</v>
      </c>
      <c r="C20" s="314"/>
      <c r="D20" s="315"/>
      <c r="E20" s="315"/>
      <c r="F20" s="315"/>
      <c r="G20" s="314"/>
      <c r="H20" s="314"/>
      <c r="I20" s="314"/>
      <c r="J20" s="314"/>
      <c r="K20" s="314"/>
      <c r="L20" s="314"/>
      <c r="M20" s="314"/>
      <c r="N20" s="315">
        <v>7</v>
      </c>
      <c r="O20" s="315">
        <v>337</v>
      </c>
      <c r="P20" s="315">
        <v>164590</v>
      </c>
      <c r="Q20" s="314">
        <v>736.6</v>
      </c>
      <c r="R20" s="314"/>
    </row>
    <row r="21" spans="1:18" x14ac:dyDescent="0.2">
      <c r="A21" s="22">
        <v>20</v>
      </c>
      <c r="B21" s="227">
        <v>163989</v>
      </c>
      <c r="C21" s="314"/>
      <c r="D21" s="314"/>
      <c r="E21" s="314"/>
      <c r="F21" s="314"/>
      <c r="G21" s="314"/>
      <c r="H21" s="314"/>
      <c r="I21" s="314"/>
      <c r="J21" s="314"/>
      <c r="K21" s="314"/>
      <c r="L21" s="314"/>
      <c r="M21" s="314"/>
      <c r="N21" s="314">
        <v>6.3</v>
      </c>
      <c r="O21" s="314">
        <v>478</v>
      </c>
      <c r="P21" s="314">
        <v>163989</v>
      </c>
      <c r="Q21" s="314">
        <v>634.5</v>
      </c>
      <c r="R21" s="314"/>
    </row>
    <row r="22" spans="1:18" x14ac:dyDescent="0.2">
      <c r="A22" s="22">
        <v>21</v>
      </c>
      <c r="B22" s="227">
        <v>159298</v>
      </c>
      <c r="C22" s="314"/>
      <c r="D22" s="314"/>
      <c r="E22" s="314"/>
      <c r="F22" s="314"/>
      <c r="G22" s="314"/>
      <c r="H22" s="314"/>
      <c r="I22" s="314"/>
      <c r="J22" s="314"/>
      <c r="K22" s="314"/>
      <c r="L22" s="314"/>
      <c r="M22" s="314"/>
      <c r="N22" s="314">
        <v>5.9</v>
      </c>
      <c r="O22" s="314"/>
      <c r="P22" s="314">
        <v>159298</v>
      </c>
      <c r="Q22" s="314">
        <v>563.29999999999995</v>
      </c>
      <c r="R22" s="314"/>
    </row>
    <row r="23" spans="1:18" x14ac:dyDescent="0.2">
      <c r="A23" s="22">
        <v>22</v>
      </c>
      <c r="B23" s="227">
        <v>163992</v>
      </c>
      <c r="C23" s="314"/>
      <c r="D23" s="314"/>
      <c r="E23" s="314"/>
      <c r="F23" s="314"/>
      <c r="G23" s="314"/>
      <c r="H23" s="314"/>
      <c r="I23" s="314"/>
      <c r="J23" s="314"/>
      <c r="K23" s="314"/>
      <c r="L23" s="314"/>
      <c r="M23" s="314"/>
      <c r="N23" s="314">
        <v>6.1</v>
      </c>
      <c r="O23" s="314"/>
      <c r="P23" s="314">
        <v>163992</v>
      </c>
      <c r="Q23" s="314">
        <v>884.8</v>
      </c>
      <c r="R23" s="314"/>
    </row>
    <row r="24" spans="1:18" x14ac:dyDescent="0.2">
      <c r="A24" s="22">
        <v>23</v>
      </c>
      <c r="B24" s="227">
        <v>169980</v>
      </c>
      <c r="C24" s="314"/>
      <c r="D24" s="314"/>
      <c r="E24" s="314"/>
      <c r="F24" s="314"/>
      <c r="G24" s="314"/>
      <c r="H24" s="314"/>
      <c r="I24" s="314"/>
      <c r="J24" s="314"/>
      <c r="K24" s="314"/>
      <c r="L24" s="314"/>
      <c r="M24" s="314"/>
      <c r="N24" s="314">
        <v>5.7</v>
      </c>
      <c r="O24" s="314"/>
      <c r="P24" s="314">
        <v>169980</v>
      </c>
      <c r="Q24" s="314">
        <v>785.4</v>
      </c>
      <c r="R24" s="314"/>
    </row>
    <row r="25" spans="1:18" x14ac:dyDescent="0.2">
      <c r="A25" s="22">
        <v>24</v>
      </c>
      <c r="B25" s="227">
        <v>206174</v>
      </c>
      <c r="C25" s="314"/>
      <c r="D25" s="314"/>
      <c r="E25" s="314"/>
      <c r="F25" s="314"/>
      <c r="G25" s="314"/>
      <c r="H25" s="314"/>
      <c r="I25" s="314"/>
      <c r="J25" s="314"/>
      <c r="K25" s="314"/>
      <c r="L25" s="314"/>
      <c r="M25" s="314"/>
      <c r="N25" s="314">
        <v>6</v>
      </c>
      <c r="O25" s="314"/>
      <c r="P25" s="314">
        <v>206174</v>
      </c>
      <c r="Q25" s="314">
        <v>678.7</v>
      </c>
      <c r="R25" s="314"/>
    </row>
    <row r="26" spans="1:18" x14ac:dyDescent="0.2">
      <c r="A26" s="22">
        <v>25</v>
      </c>
      <c r="B26" s="227">
        <v>145276</v>
      </c>
      <c r="C26" s="314"/>
      <c r="D26" s="314"/>
      <c r="E26" s="314"/>
      <c r="F26" s="314"/>
      <c r="G26" s="314"/>
      <c r="H26" s="314"/>
      <c r="I26" s="314"/>
      <c r="J26" s="314"/>
      <c r="K26" s="314"/>
      <c r="L26" s="314"/>
      <c r="M26" s="314"/>
      <c r="N26" s="314">
        <v>7.6</v>
      </c>
      <c r="O26" s="314"/>
      <c r="P26" s="314">
        <v>145276</v>
      </c>
      <c r="Q26" s="314">
        <v>645.4</v>
      </c>
      <c r="R26" s="314"/>
    </row>
    <row r="27" spans="1:18" x14ac:dyDescent="0.2">
      <c r="A27" s="22">
        <v>26</v>
      </c>
      <c r="B27" s="227">
        <v>146332</v>
      </c>
      <c r="C27" s="314"/>
      <c r="D27" s="314"/>
      <c r="E27" s="314"/>
      <c r="F27" s="314"/>
      <c r="G27" s="314"/>
      <c r="H27" s="314"/>
      <c r="I27" s="314"/>
      <c r="J27" s="314"/>
      <c r="K27" s="314"/>
      <c r="L27" s="314"/>
      <c r="M27" s="314"/>
      <c r="N27" s="314">
        <v>7.9</v>
      </c>
      <c r="O27" s="314"/>
      <c r="P27" s="314">
        <v>146332</v>
      </c>
      <c r="Q27" s="314">
        <v>662.1</v>
      </c>
      <c r="R27" s="314"/>
    </row>
    <row r="28" spans="1:18" x14ac:dyDescent="0.2">
      <c r="A28" s="22">
        <v>27</v>
      </c>
      <c r="B28" s="227">
        <v>173562</v>
      </c>
      <c r="C28" s="314"/>
      <c r="D28" s="314"/>
      <c r="E28" s="314"/>
      <c r="F28" s="314"/>
      <c r="G28" s="314"/>
      <c r="H28" s="314"/>
      <c r="I28" s="314"/>
      <c r="J28" s="314"/>
      <c r="K28" s="314"/>
      <c r="L28" s="314"/>
      <c r="M28" s="314"/>
      <c r="N28" s="314">
        <v>7.1</v>
      </c>
      <c r="O28" s="314"/>
      <c r="P28" s="314">
        <v>173562</v>
      </c>
      <c r="Q28" s="314">
        <v>722.3</v>
      </c>
      <c r="R28" s="314"/>
    </row>
    <row r="29" spans="1:18" x14ac:dyDescent="0.2">
      <c r="A29" s="22">
        <v>28</v>
      </c>
      <c r="B29" s="227">
        <v>170795</v>
      </c>
      <c r="C29" s="314"/>
      <c r="D29" s="314"/>
      <c r="E29" s="314"/>
      <c r="F29" s="314"/>
      <c r="G29" s="314"/>
      <c r="H29" s="314"/>
      <c r="I29" s="314"/>
      <c r="J29" s="314"/>
      <c r="K29" s="314"/>
      <c r="L29" s="314"/>
      <c r="M29" s="314"/>
      <c r="N29" s="314">
        <v>6</v>
      </c>
      <c r="O29" s="314"/>
      <c r="P29" s="314">
        <v>170795</v>
      </c>
      <c r="Q29" s="314">
        <v>753.8</v>
      </c>
      <c r="R29" s="314"/>
    </row>
    <row r="30" spans="1:18" x14ac:dyDescent="0.2">
      <c r="A30" s="22">
        <v>29</v>
      </c>
      <c r="B30" s="227">
        <v>175527</v>
      </c>
      <c r="C30" s="314"/>
      <c r="D30" s="314"/>
      <c r="E30" s="314"/>
      <c r="F30" s="314"/>
      <c r="G30" s="314"/>
      <c r="H30" s="314"/>
      <c r="I30" s="314"/>
      <c r="J30" s="314"/>
      <c r="K30" s="314"/>
      <c r="L30" s="314"/>
      <c r="M30" s="314"/>
      <c r="N30" s="314">
        <v>5.3</v>
      </c>
      <c r="O30" s="314"/>
      <c r="P30" s="314">
        <v>175527</v>
      </c>
      <c r="Q30" s="314">
        <v>794.7</v>
      </c>
      <c r="R30" s="314"/>
    </row>
    <row r="31" spans="1:18" x14ac:dyDescent="0.2">
      <c r="A31" s="22">
        <v>30</v>
      </c>
      <c r="B31" s="227">
        <v>178509</v>
      </c>
      <c r="C31" s="314"/>
      <c r="D31" s="314"/>
      <c r="E31" s="314"/>
      <c r="F31" s="314"/>
      <c r="G31" s="314"/>
      <c r="H31" s="314"/>
      <c r="I31" s="314"/>
      <c r="J31" s="314"/>
      <c r="K31" s="314"/>
      <c r="L31" s="314"/>
      <c r="M31" s="314"/>
      <c r="N31" s="314">
        <v>5.6</v>
      </c>
      <c r="O31" s="314"/>
      <c r="P31" s="314">
        <v>178509</v>
      </c>
      <c r="Q31" s="314">
        <v>798.1</v>
      </c>
      <c r="R31" s="314"/>
    </row>
    <row r="32" spans="1:18" x14ac:dyDescent="0.2">
      <c r="A32" s="22">
        <v>31</v>
      </c>
      <c r="B32" s="227">
        <v>173198</v>
      </c>
      <c r="C32" s="314"/>
      <c r="D32" s="314"/>
      <c r="E32" s="314"/>
      <c r="F32" s="314"/>
      <c r="G32" s="314"/>
      <c r="H32" s="314"/>
      <c r="I32" s="314"/>
      <c r="J32" s="314"/>
      <c r="K32" s="314"/>
      <c r="L32" s="314"/>
      <c r="M32" s="314"/>
      <c r="N32" s="314">
        <v>5.3</v>
      </c>
      <c r="O32" s="314"/>
      <c r="P32" s="314">
        <v>173198</v>
      </c>
      <c r="Q32" s="314">
        <v>662.3</v>
      </c>
      <c r="R32" s="314"/>
    </row>
    <row r="33" spans="1:18" x14ac:dyDescent="0.2">
      <c r="A33" s="22">
        <v>32</v>
      </c>
      <c r="B33" s="227">
        <v>182445</v>
      </c>
      <c r="C33" s="314"/>
      <c r="D33" s="314"/>
      <c r="E33" s="314"/>
      <c r="F33" s="314"/>
      <c r="G33" s="314"/>
      <c r="H33" s="314"/>
      <c r="I33" s="314"/>
      <c r="J33" s="314"/>
      <c r="K33" s="314"/>
      <c r="L33" s="314"/>
      <c r="M33" s="314"/>
      <c r="N33" s="314">
        <v>4.0999999999999996</v>
      </c>
      <c r="O33" s="314"/>
      <c r="P33" s="314">
        <v>182445</v>
      </c>
      <c r="Q33" s="314">
        <v>555</v>
      </c>
      <c r="R33" s="314"/>
    </row>
    <row r="34" spans="1:18" x14ac:dyDescent="0.2">
      <c r="A34" s="22">
        <v>33</v>
      </c>
      <c r="B34" s="227">
        <v>175128</v>
      </c>
      <c r="C34" s="314"/>
      <c r="D34" s="314"/>
      <c r="E34" s="314"/>
      <c r="F34" s="314"/>
      <c r="G34" s="314"/>
      <c r="H34" s="314"/>
      <c r="I34" s="314"/>
      <c r="J34" s="314"/>
      <c r="K34" s="314"/>
      <c r="L34" s="314"/>
      <c r="M34" s="314"/>
      <c r="N34" s="314">
        <v>4</v>
      </c>
      <c r="O34" s="314"/>
      <c r="P34" s="314">
        <v>175128</v>
      </c>
      <c r="Q34" s="314">
        <v>709.4</v>
      </c>
      <c r="R34" s="314"/>
    </row>
    <row r="35" spans="1:18" x14ac:dyDescent="0.2">
      <c r="A35" s="22">
        <v>34</v>
      </c>
      <c r="B35" s="227">
        <v>178642</v>
      </c>
      <c r="C35" s="314"/>
      <c r="D35" s="314"/>
      <c r="E35" s="314"/>
      <c r="F35" s="314"/>
      <c r="G35" s="314"/>
      <c r="H35" s="314"/>
      <c r="I35" s="314"/>
      <c r="J35" s="314"/>
      <c r="K35" s="314"/>
      <c r="L35" s="314"/>
      <c r="M35" s="314"/>
      <c r="N35" s="314">
        <v>3.3</v>
      </c>
      <c r="O35" s="314"/>
      <c r="P35" s="314">
        <v>178642</v>
      </c>
      <c r="Q35" s="314">
        <v>816.7</v>
      </c>
      <c r="R35" s="314"/>
    </row>
    <row r="36" spans="1:18" x14ac:dyDescent="0.2">
      <c r="A36" s="22">
        <v>35</v>
      </c>
      <c r="B36" s="227">
        <v>184272</v>
      </c>
      <c r="C36" s="314"/>
      <c r="D36" s="314"/>
      <c r="E36" s="314"/>
      <c r="F36" s="314"/>
      <c r="G36" s="314"/>
      <c r="H36" s="314"/>
      <c r="I36" s="314"/>
      <c r="J36" s="314"/>
      <c r="K36" s="314"/>
      <c r="L36" s="314"/>
      <c r="M36" s="314"/>
      <c r="N36" s="314">
        <v>3.8</v>
      </c>
      <c r="O36" s="314"/>
      <c r="P36" s="314">
        <v>184272</v>
      </c>
      <c r="Q36" s="314">
        <v>705.9</v>
      </c>
      <c r="R36" s="314"/>
    </row>
    <row r="37" spans="1:18" x14ac:dyDescent="0.2">
      <c r="A37" s="22">
        <v>36</v>
      </c>
      <c r="B37" s="227">
        <v>221549</v>
      </c>
      <c r="C37" s="314"/>
      <c r="D37" s="314"/>
      <c r="E37" s="314"/>
      <c r="F37" s="314"/>
      <c r="G37" s="314"/>
      <c r="H37" s="314"/>
      <c r="I37" s="314"/>
      <c r="J37" s="314"/>
      <c r="K37" s="314"/>
      <c r="L37" s="314"/>
      <c r="M37" s="314"/>
      <c r="N37" s="314">
        <v>3.9</v>
      </c>
      <c r="O37" s="314"/>
      <c r="P37" s="314">
        <v>221549</v>
      </c>
      <c r="Q37" s="314">
        <v>638.6</v>
      </c>
      <c r="R37" s="314"/>
    </row>
    <row r="38" spans="1:18" x14ac:dyDescent="0.2">
      <c r="A38" s="22">
        <v>37</v>
      </c>
      <c r="B38" s="227">
        <v>158004</v>
      </c>
      <c r="C38" s="314"/>
      <c r="D38" s="314"/>
      <c r="E38" s="314"/>
      <c r="F38" s="314"/>
      <c r="G38" s="314"/>
      <c r="H38" s="314"/>
      <c r="I38" s="314"/>
      <c r="J38" s="314"/>
      <c r="K38" s="314"/>
      <c r="L38" s="314"/>
      <c r="M38" s="314"/>
      <c r="N38" s="314">
        <v>4.4000000000000004</v>
      </c>
      <c r="O38" s="314"/>
      <c r="P38" s="314">
        <v>158004</v>
      </c>
      <c r="Q38" s="314">
        <v>539.20000000000005</v>
      </c>
      <c r="R38" s="314"/>
    </row>
    <row r="39" spans="1:18" x14ac:dyDescent="0.2">
      <c r="A39" s="22">
        <v>38</v>
      </c>
      <c r="B39" s="227">
        <v>155156</v>
      </c>
      <c r="C39" s="314"/>
      <c r="D39" s="314"/>
      <c r="E39" s="314"/>
      <c r="F39" s="314"/>
      <c r="G39" s="314"/>
      <c r="H39" s="314"/>
      <c r="I39" s="314"/>
      <c r="J39" s="314"/>
      <c r="K39" s="314"/>
      <c r="L39" s="314"/>
      <c r="M39" s="314"/>
      <c r="N39" s="314">
        <v>4.2</v>
      </c>
      <c r="O39" s="314"/>
      <c r="P39" s="314">
        <v>155156</v>
      </c>
      <c r="Q39" s="314">
        <v>598.1</v>
      </c>
      <c r="R39" s="314"/>
    </row>
    <row r="40" spans="1:18" x14ac:dyDescent="0.2">
      <c r="A40" s="22">
        <v>39</v>
      </c>
      <c r="B40" s="227">
        <v>181910</v>
      </c>
      <c r="C40" s="314"/>
      <c r="D40" s="314"/>
      <c r="E40" s="314"/>
      <c r="F40" s="314"/>
      <c r="G40" s="314"/>
      <c r="H40" s="314"/>
      <c r="I40" s="314"/>
      <c r="J40" s="314"/>
      <c r="K40" s="314"/>
      <c r="L40" s="314"/>
      <c r="M40" s="314"/>
      <c r="N40" s="314">
        <v>3.8</v>
      </c>
      <c r="O40" s="314"/>
      <c r="P40" s="314">
        <v>181910</v>
      </c>
      <c r="Q40" s="314">
        <v>646</v>
      </c>
      <c r="R40" s="314"/>
    </row>
    <row r="41" spans="1:18" x14ac:dyDescent="0.2">
      <c r="A41" s="22">
        <v>40</v>
      </c>
      <c r="B41" s="227">
        <v>176635</v>
      </c>
      <c r="C41" s="314"/>
      <c r="D41" s="314"/>
      <c r="E41" s="314"/>
      <c r="F41" s="314"/>
      <c r="G41" s="314"/>
      <c r="H41" s="314"/>
      <c r="I41" s="314"/>
      <c r="J41" s="314"/>
      <c r="K41" s="314"/>
      <c r="L41" s="314"/>
      <c r="M41" s="314"/>
      <c r="N41" s="314">
        <v>3.2</v>
      </c>
      <c r="O41" s="314"/>
      <c r="P41" s="314">
        <v>176635</v>
      </c>
      <c r="Q41" s="314">
        <v>691.3</v>
      </c>
      <c r="R41" s="314"/>
    </row>
    <row r="42" spans="1:18" x14ac:dyDescent="0.2">
      <c r="A42" s="22">
        <v>41</v>
      </c>
      <c r="B42" s="227">
        <v>190269</v>
      </c>
      <c r="C42" s="314"/>
      <c r="D42" s="314"/>
      <c r="E42" s="314"/>
      <c r="F42" s="314"/>
      <c r="G42" s="314"/>
      <c r="H42" s="314"/>
      <c r="I42" s="314"/>
      <c r="J42" s="314"/>
      <c r="K42" s="314"/>
      <c r="L42" s="314"/>
      <c r="M42" s="314"/>
      <c r="N42" s="314">
        <v>2.9</v>
      </c>
      <c r="O42" s="314"/>
      <c r="P42" s="314">
        <v>190269</v>
      </c>
      <c r="Q42" s="314">
        <v>698.6</v>
      </c>
      <c r="R42" s="314"/>
    </row>
    <row r="43" spans="1:18" x14ac:dyDescent="0.2">
      <c r="A43" s="22">
        <v>42</v>
      </c>
      <c r="B43" s="227">
        <v>191609</v>
      </c>
      <c r="C43" s="314"/>
      <c r="D43" s="314"/>
      <c r="E43" s="314"/>
      <c r="F43" s="314"/>
      <c r="G43" s="314"/>
      <c r="H43" s="314"/>
      <c r="I43" s="314"/>
      <c r="J43" s="314"/>
      <c r="K43" s="314"/>
      <c r="L43" s="314"/>
      <c r="M43" s="314"/>
      <c r="N43" s="314">
        <v>3.4</v>
      </c>
      <c r="O43" s="314"/>
      <c r="P43" s="314">
        <v>191609</v>
      </c>
      <c r="Q43" s="314">
        <v>800.2</v>
      </c>
      <c r="R43" s="314"/>
    </row>
    <row r="44" spans="1:18" x14ac:dyDescent="0.2">
      <c r="A44" s="22">
        <v>43</v>
      </c>
      <c r="B44" s="227">
        <v>182909</v>
      </c>
      <c r="C44" s="314"/>
      <c r="D44" s="314"/>
      <c r="E44" s="314"/>
      <c r="F44" s="314"/>
      <c r="G44" s="314"/>
      <c r="H44" s="314"/>
      <c r="I44" s="314"/>
      <c r="J44" s="314"/>
      <c r="K44" s="314"/>
      <c r="L44" s="314"/>
      <c r="M44" s="314"/>
      <c r="N44" s="314">
        <v>3.3</v>
      </c>
      <c r="O44" s="314"/>
      <c r="P44" s="314">
        <v>182909</v>
      </c>
      <c r="Q44" s="314">
        <v>640.9</v>
      </c>
      <c r="R44" s="314"/>
    </row>
    <row r="45" spans="1:18" x14ac:dyDescent="0.2">
      <c r="A45" s="22">
        <v>44</v>
      </c>
      <c r="B45" s="227">
        <v>193370</v>
      </c>
      <c r="C45" s="314"/>
      <c r="D45" s="314"/>
      <c r="E45" s="314"/>
      <c r="F45" s="314"/>
      <c r="G45" s="314"/>
      <c r="H45" s="314"/>
      <c r="I45" s="314"/>
      <c r="J45" s="314"/>
      <c r="K45" s="314"/>
      <c r="L45" s="314"/>
      <c r="M45" s="314"/>
      <c r="N45" s="314">
        <v>2.9</v>
      </c>
      <c r="O45" s="314"/>
      <c r="P45" s="314">
        <v>193370</v>
      </c>
      <c r="Q45" s="314">
        <v>526.1</v>
      </c>
      <c r="R45" s="314"/>
    </row>
    <row r="46" spans="1:18" x14ac:dyDescent="0.2">
      <c r="A46" s="22">
        <v>45</v>
      </c>
      <c r="B46" s="227">
        <v>182521</v>
      </c>
      <c r="C46" s="314"/>
      <c r="D46" s="314"/>
      <c r="E46" s="314"/>
      <c r="F46" s="314"/>
      <c r="G46" s="314"/>
      <c r="H46" s="314"/>
      <c r="I46" s="314"/>
      <c r="J46" s="314"/>
      <c r="K46" s="314"/>
      <c r="L46" s="314"/>
      <c r="M46" s="314"/>
      <c r="N46" s="314">
        <v>3</v>
      </c>
      <c r="O46" s="314"/>
      <c r="P46" s="314">
        <v>182521</v>
      </c>
      <c r="Q46" s="314">
        <v>488.5</v>
      </c>
      <c r="R46" s="314"/>
    </row>
    <row r="47" spans="1:18" x14ac:dyDescent="0.2">
      <c r="A47" s="22">
        <v>46</v>
      </c>
      <c r="B47" s="227">
        <v>184276</v>
      </c>
      <c r="C47" s="314"/>
      <c r="D47" s="314"/>
      <c r="E47" s="314"/>
      <c r="F47" s="314"/>
      <c r="G47" s="314"/>
      <c r="H47" s="314"/>
      <c r="I47" s="314"/>
      <c r="J47" s="314"/>
      <c r="K47" s="314"/>
      <c r="L47" s="314"/>
      <c r="M47" s="314"/>
      <c r="N47" s="314">
        <v>2.8</v>
      </c>
      <c r="O47" s="314"/>
      <c r="P47" s="314">
        <v>184276</v>
      </c>
      <c r="Q47" s="314">
        <v>629.5</v>
      </c>
      <c r="R47" s="314"/>
    </row>
    <row r="48" spans="1:18" x14ac:dyDescent="0.2">
      <c r="A48" s="22">
        <v>47</v>
      </c>
      <c r="B48" s="227">
        <v>193405</v>
      </c>
      <c r="C48" s="314"/>
      <c r="D48" s="314"/>
      <c r="E48" s="314"/>
      <c r="F48" s="314"/>
      <c r="G48" s="314"/>
      <c r="H48" s="314"/>
      <c r="I48" s="314"/>
      <c r="J48" s="314"/>
      <c r="K48" s="314"/>
      <c r="L48" s="314"/>
      <c r="M48" s="314"/>
      <c r="N48" s="314">
        <v>3.2</v>
      </c>
      <c r="O48" s="314"/>
      <c r="P48" s="314">
        <v>193405</v>
      </c>
      <c r="Q48" s="314">
        <v>435.5</v>
      </c>
      <c r="R48" s="314"/>
    </row>
    <row r="49" spans="1:18" x14ac:dyDescent="0.2">
      <c r="A49" s="22">
        <v>48</v>
      </c>
      <c r="B49" s="227">
        <v>227552</v>
      </c>
      <c r="C49" s="314"/>
      <c r="D49" s="314"/>
      <c r="E49" s="314"/>
      <c r="F49" s="314"/>
      <c r="G49" s="314"/>
      <c r="H49" s="314"/>
      <c r="I49" s="314"/>
      <c r="J49" s="314"/>
      <c r="K49" s="314"/>
      <c r="L49" s="314"/>
      <c r="M49" s="314"/>
      <c r="N49" s="314">
        <v>2.9</v>
      </c>
      <c r="O49" s="314"/>
      <c r="P49" s="314">
        <v>227552</v>
      </c>
      <c r="Q49" s="314">
        <v>425.5</v>
      </c>
      <c r="R49" s="314"/>
    </row>
    <row r="50" spans="1:18" x14ac:dyDescent="0.2">
      <c r="A50" s="22">
        <v>49</v>
      </c>
      <c r="B50" s="227">
        <v>167372</v>
      </c>
      <c r="C50" s="314"/>
      <c r="D50" s="314"/>
      <c r="E50" s="314"/>
      <c r="F50" s="314"/>
      <c r="G50" s="314"/>
      <c r="H50" s="314"/>
      <c r="I50" s="314"/>
      <c r="J50" s="314"/>
      <c r="K50" s="314"/>
      <c r="L50" s="314"/>
      <c r="M50" s="314"/>
      <c r="N50" s="314">
        <v>3.7</v>
      </c>
      <c r="O50" s="314"/>
      <c r="P50" s="314">
        <v>167372</v>
      </c>
      <c r="Q50" s="314">
        <v>584.6</v>
      </c>
      <c r="R50" s="314"/>
    </row>
    <row r="51" spans="1:18" x14ac:dyDescent="0.2">
      <c r="A51" s="22">
        <v>50</v>
      </c>
      <c r="B51" s="227">
        <v>173941</v>
      </c>
      <c r="C51" s="314"/>
      <c r="D51" s="314"/>
      <c r="E51" s="314"/>
      <c r="F51" s="314"/>
      <c r="G51" s="314"/>
      <c r="H51" s="314"/>
      <c r="I51" s="314"/>
      <c r="J51" s="314"/>
      <c r="K51" s="314"/>
      <c r="L51" s="314"/>
      <c r="M51" s="314"/>
      <c r="N51" s="314">
        <v>3.8</v>
      </c>
      <c r="O51" s="314"/>
      <c r="P51" s="314">
        <v>173941</v>
      </c>
      <c r="Q51" s="314">
        <v>635</v>
      </c>
      <c r="R51" s="314"/>
    </row>
    <row r="52" spans="1:18" x14ac:dyDescent="0.2">
      <c r="A52" s="22">
        <v>51</v>
      </c>
      <c r="B52" s="227">
        <v>191851</v>
      </c>
      <c r="C52" s="314"/>
      <c r="D52" s="314"/>
      <c r="E52" s="314"/>
      <c r="F52" s="314"/>
      <c r="G52" s="314"/>
      <c r="H52" s="314"/>
      <c r="I52" s="314"/>
      <c r="J52" s="314"/>
      <c r="K52" s="314"/>
      <c r="L52" s="314"/>
      <c r="M52" s="314"/>
      <c r="N52" s="314">
        <v>3.3</v>
      </c>
      <c r="O52" s="314"/>
      <c r="P52" s="314">
        <v>191851</v>
      </c>
      <c r="Q52" s="314">
        <v>753.9</v>
      </c>
      <c r="R52" s="314"/>
    </row>
    <row r="53" spans="1:18" x14ac:dyDescent="0.2">
      <c r="A53" s="22">
        <v>52</v>
      </c>
      <c r="B53" s="227">
        <v>191886</v>
      </c>
      <c r="C53" s="314"/>
      <c r="D53" s="314"/>
      <c r="E53" s="314"/>
      <c r="F53" s="314"/>
      <c r="G53" s="314"/>
      <c r="H53" s="314"/>
      <c r="I53" s="314"/>
      <c r="J53" s="314"/>
      <c r="K53" s="314"/>
      <c r="L53" s="314"/>
      <c r="M53" s="314"/>
      <c r="N53" s="314">
        <v>3</v>
      </c>
      <c r="O53" s="314"/>
      <c r="P53" s="314">
        <v>191886</v>
      </c>
      <c r="Q53" s="314">
        <v>734.8</v>
      </c>
      <c r="R53" s="314"/>
    </row>
    <row r="54" spans="1:18" x14ac:dyDescent="0.2">
      <c r="A54" s="22">
        <v>53</v>
      </c>
      <c r="B54" s="227">
        <v>205797</v>
      </c>
      <c r="C54" s="314"/>
      <c r="D54" s="314"/>
      <c r="E54" s="314"/>
      <c r="F54" s="314"/>
      <c r="G54" s="314"/>
      <c r="H54" s="314"/>
      <c r="I54" s="314"/>
      <c r="J54" s="314"/>
      <c r="K54" s="314"/>
      <c r="L54" s="314"/>
      <c r="M54" s="314"/>
      <c r="N54" s="314">
        <v>2.9</v>
      </c>
      <c r="O54" s="314"/>
      <c r="P54" s="314">
        <v>205797</v>
      </c>
      <c r="Q54" s="314">
        <v>745.7</v>
      </c>
      <c r="R54" s="314"/>
    </row>
    <row r="55" spans="1:18" x14ac:dyDescent="0.2">
      <c r="A55" s="22">
        <v>54</v>
      </c>
      <c r="B55" s="227">
        <v>196842</v>
      </c>
      <c r="C55" s="314"/>
      <c r="D55" s="314"/>
      <c r="E55" s="314"/>
      <c r="F55" s="314"/>
      <c r="G55" s="314"/>
      <c r="H55" s="314"/>
      <c r="I55" s="314"/>
      <c r="J55" s="314"/>
      <c r="K55" s="314"/>
      <c r="L55" s="314"/>
      <c r="M55" s="314"/>
      <c r="N55" s="314">
        <v>3.2</v>
      </c>
      <c r="O55" s="314"/>
      <c r="P55" s="314">
        <v>196842</v>
      </c>
      <c r="Q55" s="314">
        <v>795.3</v>
      </c>
      <c r="R55" s="314"/>
    </row>
    <row r="56" spans="1:18" x14ac:dyDescent="0.2">
      <c r="A56" s="22">
        <v>55</v>
      </c>
      <c r="B56" s="227">
        <v>197140</v>
      </c>
      <c r="C56" s="314"/>
      <c r="D56" s="314"/>
      <c r="E56" s="314"/>
      <c r="F56" s="314"/>
      <c r="G56" s="314"/>
      <c r="H56" s="314"/>
      <c r="I56" s="314"/>
      <c r="J56" s="314"/>
      <c r="K56" s="314"/>
      <c r="L56" s="314"/>
      <c r="M56" s="314"/>
      <c r="N56" s="314">
        <v>3.3</v>
      </c>
      <c r="O56" s="314"/>
      <c r="P56" s="314">
        <v>197140</v>
      </c>
      <c r="Q56" s="314">
        <v>666.2</v>
      </c>
      <c r="R56" s="314"/>
    </row>
    <row r="57" spans="1:18" x14ac:dyDescent="0.2">
      <c r="A57" s="22">
        <v>56</v>
      </c>
      <c r="B57" s="227">
        <v>204270</v>
      </c>
      <c r="C57" s="314"/>
      <c r="D57" s="314"/>
      <c r="E57" s="314"/>
      <c r="F57" s="314"/>
      <c r="G57" s="314"/>
      <c r="H57" s="314"/>
      <c r="I57" s="314"/>
      <c r="J57" s="314"/>
      <c r="K57" s="314"/>
      <c r="L57" s="314"/>
      <c r="M57" s="314"/>
      <c r="N57" s="314">
        <v>3.1</v>
      </c>
      <c r="O57" s="314"/>
      <c r="P57" s="314">
        <v>204270</v>
      </c>
      <c r="Q57" s="314">
        <v>564.79999999999995</v>
      </c>
      <c r="R57" s="314"/>
    </row>
    <row r="58" spans="1:18" x14ac:dyDescent="0.2">
      <c r="A58" s="22">
        <v>57</v>
      </c>
      <c r="B58" s="227">
        <v>189424</v>
      </c>
      <c r="C58" s="314"/>
      <c r="D58" s="314"/>
      <c r="E58" s="314"/>
      <c r="F58" s="314"/>
      <c r="G58" s="314"/>
      <c r="H58" s="314"/>
      <c r="I58" s="314"/>
      <c r="J58" s="314"/>
      <c r="K58" s="314"/>
      <c r="L58" s="314"/>
      <c r="M58" s="314"/>
      <c r="N58" s="314">
        <v>2.7</v>
      </c>
      <c r="O58" s="314"/>
      <c r="P58" s="314">
        <v>189424</v>
      </c>
      <c r="Q58" s="314">
        <v>755.9</v>
      </c>
      <c r="R58" s="314"/>
    </row>
    <row r="59" spans="1:18" x14ac:dyDescent="0.2">
      <c r="A59" s="22">
        <v>58</v>
      </c>
      <c r="B59" s="227">
        <v>201927</v>
      </c>
      <c r="C59" s="314"/>
      <c r="D59" s="314"/>
      <c r="E59" s="314"/>
      <c r="F59" s="314"/>
      <c r="G59" s="314"/>
      <c r="H59" s="314"/>
      <c r="I59" s="314"/>
      <c r="J59" s="314"/>
      <c r="K59" s="314"/>
      <c r="L59" s="314"/>
      <c r="M59" s="314"/>
      <c r="N59" s="314">
        <v>2.4</v>
      </c>
      <c r="O59" s="314"/>
      <c r="P59" s="314">
        <v>201927</v>
      </c>
      <c r="Q59" s="314">
        <v>932</v>
      </c>
      <c r="R59" s="314"/>
    </row>
    <row r="60" spans="1:18" x14ac:dyDescent="0.2">
      <c r="A60" s="22">
        <v>59</v>
      </c>
      <c r="B60" s="227">
        <v>203621</v>
      </c>
      <c r="C60" s="314"/>
      <c r="D60" s="314"/>
      <c r="E60" s="314"/>
      <c r="F60" s="314"/>
      <c r="G60" s="314"/>
      <c r="H60" s="314"/>
      <c r="I60" s="314"/>
      <c r="J60" s="314"/>
      <c r="K60" s="314"/>
      <c r="L60" s="314"/>
      <c r="M60" s="314"/>
      <c r="N60" s="314">
        <v>2.5</v>
      </c>
      <c r="O60" s="314"/>
      <c r="P60" s="314">
        <v>203621</v>
      </c>
      <c r="Q60" s="314">
        <v>846.2</v>
      </c>
      <c r="R60" s="314"/>
    </row>
    <row r="61" spans="1:18" x14ac:dyDescent="0.2">
      <c r="A61" s="22">
        <v>60</v>
      </c>
      <c r="B61" s="227">
        <v>237478</v>
      </c>
      <c r="C61" s="314"/>
      <c r="D61" s="314"/>
      <c r="E61" s="314"/>
      <c r="F61" s="314"/>
      <c r="G61" s="314"/>
      <c r="H61" s="314"/>
      <c r="I61" s="314"/>
      <c r="J61" s="314"/>
      <c r="K61" s="314"/>
      <c r="L61" s="314"/>
      <c r="M61" s="314"/>
      <c r="N61" s="314">
        <v>2.5</v>
      </c>
      <c r="O61" s="314"/>
      <c r="P61" s="314">
        <v>237478</v>
      </c>
      <c r="Q61" s="314">
        <v>647.4</v>
      </c>
      <c r="R61" s="314"/>
    </row>
    <row r="62" spans="1:18" x14ac:dyDescent="0.2">
      <c r="A62" s="22">
        <v>61</v>
      </c>
      <c r="B62" s="227">
        <v>181073</v>
      </c>
      <c r="C62" s="314"/>
      <c r="D62" s="314"/>
      <c r="E62" s="314"/>
      <c r="F62" s="314"/>
      <c r="G62" s="314"/>
      <c r="H62" s="314"/>
      <c r="I62" s="314"/>
      <c r="J62" s="314"/>
      <c r="K62" s="314"/>
      <c r="L62" s="314"/>
      <c r="M62" s="314"/>
      <c r="N62" s="314">
        <v>3.4</v>
      </c>
      <c r="O62" s="314"/>
      <c r="P62" s="314">
        <v>181073</v>
      </c>
      <c r="Q62" s="314">
        <v>605</v>
      </c>
      <c r="R62" s="314"/>
    </row>
    <row r="63" spans="1:18" x14ac:dyDescent="0.2">
      <c r="A63" s="22">
        <v>62</v>
      </c>
      <c r="B63" s="227">
        <v>178428</v>
      </c>
      <c r="C63" s="314"/>
      <c r="D63" s="314"/>
      <c r="E63" s="314"/>
      <c r="F63" s="314"/>
      <c r="G63" s="314"/>
      <c r="H63" s="314"/>
      <c r="I63" s="314"/>
      <c r="J63" s="314"/>
      <c r="K63" s="314"/>
      <c r="L63" s="314"/>
      <c r="M63" s="314"/>
      <c r="N63" s="314">
        <v>3.2</v>
      </c>
      <c r="O63" s="314"/>
      <c r="P63" s="314">
        <v>178428</v>
      </c>
      <c r="Q63" s="314">
        <v>692.7</v>
      </c>
      <c r="R63" s="314"/>
    </row>
    <row r="64" spans="1:18" x14ac:dyDescent="0.2">
      <c r="A64" s="22">
        <v>63</v>
      </c>
      <c r="B64" s="227">
        <v>203750</v>
      </c>
      <c r="C64" s="314"/>
      <c r="D64" s="314"/>
      <c r="E64" s="314"/>
      <c r="F64" s="314"/>
      <c r="G64" s="314"/>
      <c r="H64" s="314"/>
      <c r="I64" s="314"/>
      <c r="J64" s="314"/>
      <c r="K64" s="314"/>
      <c r="L64" s="314"/>
      <c r="M64" s="314"/>
      <c r="N64" s="314">
        <v>2.9</v>
      </c>
      <c r="O64" s="314"/>
      <c r="P64" s="314">
        <v>203750</v>
      </c>
      <c r="Q64" s="314">
        <v>765.7</v>
      </c>
      <c r="R64" s="314"/>
    </row>
    <row r="65" spans="1:18" x14ac:dyDescent="0.2">
      <c r="A65" s="22">
        <v>64</v>
      </c>
      <c r="B65" s="227">
        <v>199219</v>
      </c>
      <c r="C65" s="314"/>
      <c r="D65" s="314"/>
      <c r="E65" s="314"/>
      <c r="F65" s="314"/>
      <c r="G65" s="314"/>
      <c r="H65" s="314"/>
      <c r="I65" s="314"/>
      <c r="J65" s="314"/>
      <c r="K65" s="314"/>
      <c r="L65" s="314"/>
      <c r="M65" s="314"/>
      <c r="N65" s="314">
        <v>2.8</v>
      </c>
      <c r="O65" s="314"/>
      <c r="P65" s="314">
        <v>199219</v>
      </c>
      <c r="Q65" s="314">
        <v>768.3</v>
      </c>
      <c r="R65" s="314"/>
    </row>
    <row r="66" spans="1:18" x14ac:dyDescent="0.2">
      <c r="A66" s="22">
        <v>65</v>
      </c>
      <c r="B66" s="227">
        <v>211516</v>
      </c>
      <c r="C66" s="314"/>
      <c r="D66" s="314"/>
      <c r="E66" s="314"/>
      <c r="F66" s="314"/>
      <c r="G66" s="314"/>
      <c r="H66" s="314"/>
      <c r="I66" s="314"/>
      <c r="J66" s="314"/>
      <c r="K66" s="314"/>
      <c r="L66" s="314"/>
      <c r="M66" s="314"/>
      <c r="N66" s="314">
        <v>2.5</v>
      </c>
      <c r="O66" s="314"/>
      <c r="P66" s="314">
        <v>211516</v>
      </c>
      <c r="Q66" s="314">
        <v>880.2</v>
      </c>
      <c r="R66" s="314"/>
    </row>
    <row r="67" spans="1:18" x14ac:dyDescent="0.2">
      <c r="A67" s="22">
        <v>66</v>
      </c>
      <c r="B67" s="227">
        <v>205491</v>
      </c>
      <c r="C67" s="314"/>
      <c r="D67" s="314"/>
      <c r="E67" s="314"/>
      <c r="F67" s="314"/>
      <c r="G67" s="314"/>
      <c r="H67" s="314"/>
      <c r="I67" s="314"/>
      <c r="J67" s="314"/>
      <c r="K67" s="314"/>
      <c r="L67" s="314"/>
      <c r="M67" s="314"/>
      <c r="N67" s="314">
        <v>2.7</v>
      </c>
      <c r="O67" s="314"/>
      <c r="P67" s="314">
        <v>205491</v>
      </c>
      <c r="Q67" s="314">
        <v>869.3</v>
      </c>
      <c r="R67" s="314"/>
    </row>
    <row r="68" spans="1:18" x14ac:dyDescent="0.2">
      <c r="A68" s="22">
        <v>67</v>
      </c>
      <c r="B68" s="227">
        <v>208856</v>
      </c>
      <c r="C68" s="314"/>
      <c r="D68" s="314"/>
      <c r="E68" s="314"/>
      <c r="F68" s="314"/>
      <c r="G68" s="314"/>
      <c r="H68" s="314"/>
      <c r="I68" s="314"/>
      <c r="J68" s="314"/>
      <c r="K68" s="314"/>
      <c r="L68" s="314"/>
      <c r="M68" s="314"/>
      <c r="N68" s="314">
        <v>2.7</v>
      </c>
      <c r="O68" s="314"/>
      <c r="P68" s="314">
        <v>208856</v>
      </c>
      <c r="Q68" s="314">
        <v>762.4</v>
      </c>
      <c r="R68" s="314"/>
    </row>
    <row r="69" spans="1:18" x14ac:dyDescent="0.2">
      <c r="A69" s="22">
        <v>68</v>
      </c>
      <c r="B69" s="227">
        <v>211952</v>
      </c>
      <c r="C69" s="314"/>
      <c r="D69" s="314"/>
      <c r="E69" s="314"/>
      <c r="F69" s="314"/>
      <c r="G69" s="314"/>
      <c r="H69" s="314"/>
      <c r="I69" s="314"/>
      <c r="J69" s="314"/>
      <c r="K69" s="314"/>
      <c r="L69" s="314"/>
      <c r="M69" s="314"/>
      <c r="N69" s="314">
        <v>2.4</v>
      </c>
      <c r="O69" s="314"/>
      <c r="P69" s="314">
        <v>211952</v>
      </c>
      <c r="Q69" s="314">
        <v>650.29999999999995</v>
      </c>
      <c r="R69" s="314"/>
    </row>
    <row r="70" spans="1:18" x14ac:dyDescent="0.2">
      <c r="A70" s="22">
        <v>69</v>
      </c>
      <c r="B70" s="227">
        <v>201415</v>
      </c>
      <c r="C70" s="314"/>
      <c r="D70" s="314"/>
      <c r="E70" s="314"/>
      <c r="F70" s="314"/>
      <c r="G70" s="314"/>
      <c r="H70" s="314"/>
      <c r="I70" s="314"/>
      <c r="J70" s="314"/>
      <c r="K70" s="314"/>
      <c r="L70" s="314"/>
      <c r="M70" s="314"/>
      <c r="N70" s="314">
        <v>2.6</v>
      </c>
      <c r="O70" s="314"/>
      <c r="P70" s="314">
        <v>201415</v>
      </c>
      <c r="Q70" s="314">
        <v>735.1</v>
      </c>
      <c r="R70" s="314"/>
    </row>
    <row r="71" spans="1:18" x14ac:dyDescent="0.2">
      <c r="A71" s="22">
        <v>70</v>
      </c>
      <c r="B71" s="227">
        <v>210145</v>
      </c>
      <c r="C71" s="314"/>
      <c r="D71" s="314"/>
      <c r="E71" s="314"/>
      <c r="F71" s="314"/>
      <c r="G71" s="314"/>
      <c r="H71" s="314"/>
      <c r="I71" s="314"/>
      <c r="J71" s="314"/>
      <c r="K71" s="314"/>
      <c r="L71" s="314"/>
      <c r="M71" s="314"/>
      <c r="N71" s="314">
        <v>2.5</v>
      </c>
      <c r="O71" s="314"/>
      <c r="P71" s="314">
        <v>210145</v>
      </c>
      <c r="Q71" s="314">
        <v>925.5</v>
      </c>
      <c r="R71" s="314"/>
    </row>
    <row r="72" spans="1:18" x14ac:dyDescent="0.2">
      <c r="A72" s="22">
        <v>71</v>
      </c>
      <c r="B72" s="227">
        <v>207533</v>
      </c>
      <c r="C72" s="314"/>
      <c r="D72" s="314"/>
      <c r="E72" s="314"/>
      <c r="F72" s="314"/>
      <c r="G72" s="314"/>
      <c r="H72" s="314"/>
      <c r="I72" s="314"/>
      <c r="J72" s="314"/>
      <c r="K72" s="314"/>
      <c r="L72" s="314"/>
      <c r="M72" s="314"/>
      <c r="N72" s="314">
        <v>3.2</v>
      </c>
      <c r="O72" s="314"/>
      <c r="P72" s="314">
        <v>207533</v>
      </c>
      <c r="Q72" s="314">
        <v>884.4</v>
      </c>
      <c r="R72" s="314"/>
    </row>
    <row r="73" spans="1:18" x14ac:dyDescent="0.2">
      <c r="A73" s="22">
        <v>72</v>
      </c>
      <c r="B73" s="227">
        <v>249389</v>
      </c>
      <c r="C73" s="314"/>
      <c r="D73" s="314"/>
      <c r="E73" s="314"/>
      <c r="F73" s="314"/>
      <c r="G73" s="314"/>
      <c r="H73" s="314"/>
      <c r="I73" s="314"/>
      <c r="J73" s="314"/>
      <c r="K73" s="314"/>
      <c r="L73" s="314"/>
      <c r="M73" s="314"/>
      <c r="N73" s="314">
        <v>4.2</v>
      </c>
      <c r="O73" s="314"/>
      <c r="P73" s="314">
        <v>249389</v>
      </c>
      <c r="Q73" s="314">
        <v>713.7</v>
      </c>
      <c r="R73" s="314"/>
    </row>
    <row r="74" spans="1:18" x14ac:dyDescent="0.2">
      <c r="A74" s="22">
        <v>73</v>
      </c>
      <c r="B74" s="227">
        <v>187445</v>
      </c>
      <c r="C74" s="314"/>
      <c r="D74" s="314"/>
      <c r="E74" s="314"/>
      <c r="F74" s="314"/>
      <c r="G74" s="314"/>
      <c r="H74" s="314"/>
      <c r="I74" s="314"/>
      <c r="J74" s="314"/>
      <c r="K74" s="314"/>
      <c r="L74" s="314"/>
      <c r="M74" s="314"/>
      <c r="N74" s="314">
        <v>5.7</v>
      </c>
      <c r="O74" s="314"/>
      <c r="P74" s="314">
        <v>187445</v>
      </c>
      <c r="Q74" s="314">
        <v>729</v>
      </c>
      <c r="R74" s="314"/>
    </row>
    <row r="75" spans="1:18" x14ac:dyDescent="0.2">
      <c r="A75" s="22">
        <v>74</v>
      </c>
      <c r="B75" s="227">
        <v>183767</v>
      </c>
      <c r="C75" s="314"/>
      <c r="D75" s="314"/>
      <c r="E75" s="314"/>
      <c r="F75" s="314"/>
      <c r="G75" s="314"/>
      <c r="H75" s="314"/>
      <c r="I75" s="314"/>
      <c r="J75" s="314"/>
      <c r="K75" s="314"/>
      <c r="L75" s="314"/>
      <c r="M75" s="314"/>
      <c r="N75" s="314">
        <v>6.3</v>
      </c>
      <c r="O75" s="314"/>
      <c r="P75" s="314">
        <v>183767</v>
      </c>
      <c r="Q75" s="314">
        <v>767.4</v>
      </c>
      <c r="R75" s="314"/>
    </row>
    <row r="76" spans="1:18" x14ac:dyDescent="0.2">
      <c r="A76" s="22">
        <v>75</v>
      </c>
      <c r="B76" s="227">
        <v>207973</v>
      </c>
      <c r="C76" s="314"/>
      <c r="D76" s="314"/>
      <c r="E76" s="314"/>
      <c r="F76" s="314"/>
      <c r="G76" s="314"/>
      <c r="H76" s="314"/>
      <c r="I76" s="314"/>
      <c r="J76" s="314"/>
      <c r="K76" s="314"/>
      <c r="L76" s="314"/>
      <c r="M76" s="314"/>
      <c r="N76" s="314">
        <v>6.4</v>
      </c>
      <c r="O76" s="314"/>
      <c r="P76" s="314">
        <v>207973</v>
      </c>
      <c r="Q76" s="314">
        <v>954.7</v>
      </c>
      <c r="R76" s="314"/>
    </row>
    <row r="77" spans="1:18" x14ac:dyDescent="0.2">
      <c r="A77" s="22">
        <v>76</v>
      </c>
      <c r="B77" s="227">
        <v>212262</v>
      </c>
      <c r="C77" s="314"/>
      <c r="D77" s="314"/>
      <c r="E77" s="314"/>
      <c r="F77" s="314"/>
      <c r="G77" s="314"/>
      <c r="H77" s="314"/>
      <c r="I77" s="314"/>
      <c r="J77" s="314"/>
      <c r="K77" s="314"/>
      <c r="L77" s="314"/>
      <c r="M77" s="314"/>
      <c r="N77" s="314">
        <v>6.1</v>
      </c>
      <c r="O77" s="314"/>
      <c r="P77" s="314">
        <v>212262</v>
      </c>
      <c r="Q77" s="314">
        <v>854.4</v>
      </c>
      <c r="R77" s="314"/>
    </row>
    <row r="78" spans="1:18" x14ac:dyDescent="0.2">
      <c r="A78" s="22">
        <v>77</v>
      </c>
      <c r="B78" s="227">
        <v>221155</v>
      </c>
      <c r="C78" s="314"/>
      <c r="D78" s="314"/>
      <c r="E78" s="314"/>
      <c r="F78" s="314"/>
      <c r="G78" s="314"/>
      <c r="H78" s="314"/>
      <c r="I78" s="314"/>
      <c r="J78" s="314"/>
      <c r="K78" s="314"/>
      <c r="L78" s="314"/>
      <c r="M78" s="314"/>
      <c r="N78" s="314">
        <v>5.7</v>
      </c>
      <c r="O78" s="314"/>
      <c r="P78" s="314">
        <v>221155</v>
      </c>
      <c r="Q78" s="314">
        <v>962.5</v>
      </c>
      <c r="R78" s="314"/>
    </row>
    <row r="79" spans="1:18" x14ac:dyDescent="0.2">
      <c r="A79" s="22">
        <v>78</v>
      </c>
      <c r="B79" s="227">
        <v>220867</v>
      </c>
      <c r="C79" s="314"/>
      <c r="D79" s="314"/>
      <c r="E79" s="314"/>
      <c r="F79" s="314"/>
      <c r="G79" s="314"/>
      <c r="H79" s="314"/>
      <c r="I79" s="314"/>
      <c r="J79" s="314"/>
      <c r="K79" s="314"/>
      <c r="L79" s="314"/>
      <c r="M79" s="314"/>
      <c r="N79" s="314">
        <v>5.7</v>
      </c>
      <c r="O79" s="314"/>
      <c r="P79" s="314">
        <v>220867</v>
      </c>
      <c r="Q79" s="314">
        <v>900.7</v>
      </c>
      <c r="R79" s="314"/>
    </row>
    <row r="80" spans="1:18" x14ac:dyDescent="0.2">
      <c r="A80" s="22">
        <v>79</v>
      </c>
      <c r="B80" s="227">
        <v>217687</v>
      </c>
      <c r="C80" s="314"/>
      <c r="D80" s="314"/>
      <c r="E80" s="314"/>
      <c r="F80" s="314"/>
      <c r="G80" s="314"/>
      <c r="H80" s="314"/>
      <c r="I80" s="314"/>
      <c r="J80" s="314"/>
      <c r="K80" s="314"/>
      <c r="L80" s="314"/>
      <c r="M80" s="314"/>
      <c r="N80" s="314">
        <v>5.7</v>
      </c>
      <c r="O80" s="314"/>
      <c r="P80" s="314">
        <v>217687</v>
      </c>
      <c r="Q80" s="314">
        <v>800.9</v>
      </c>
      <c r="R80" s="314"/>
    </row>
    <row r="81" spans="1:18" x14ac:dyDescent="0.2">
      <c r="A81" s="22">
        <v>80</v>
      </c>
      <c r="B81" s="227">
        <v>216605</v>
      </c>
      <c r="C81" s="314"/>
      <c r="D81" s="314"/>
      <c r="E81" s="314"/>
      <c r="F81" s="314"/>
      <c r="G81" s="314"/>
      <c r="H81" s="314"/>
      <c r="I81" s="314"/>
      <c r="J81" s="314"/>
      <c r="K81" s="314"/>
      <c r="L81" s="314"/>
      <c r="M81" s="314"/>
      <c r="N81" s="314">
        <v>5.4</v>
      </c>
      <c r="O81" s="314"/>
      <c r="P81" s="314">
        <v>216605</v>
      </c>
      <c r="Q81" s="314">
        <v>679.2</v>
      </c>
      <c r="R81" s="314"/>
    </row>
    <row r="82" spans="1:18" x14ac:dyDescent="0.2">
      <c r="A82" s="22">
        <v>81</v>
      </c>
      <c r="B82" s="227">
        <v>208915</v>
      </c>
      <c r="C82" s="314"/>
      <c r="D82" s="314"/>
      <c r="E82" s="314"/>
      <c r="F82" s="314"/>
      <c r="G82" s="314"/>
      <c r="H82" s="314"/>
      <c r="I82" s="314"/>
      <c r="J82" s="314"/>
      <c r="K82" s="314"/>
      <c r="L82" s="314"/>
      <c r="M82" s="314"/>
      <c r="N82" s="314">
        <v>5.3</v>
      </c>
      <c r="O82" s="314"/>
      <c r="P82" s="314">
        <v>208915</v>
      </c>
      <c r="Q82" s="314">
        <v>748.8</v>
      </c>
      <c r="R82" s="314"/>
    </row>
    <row r="83" spans="1:18" x14ac:dyDescent="0.2">
      <c r="A83" s="22">
        <v>82</v>
      </c>
      <c r="B83" s="227">
        <v>220499</v>
      </c>
      <c r="C83" s="314"/>
      <c r="D83" s="314"/>
      <c r="E83" s="314"/>
      <c r="F83" s="314"/>
      <c r="G83" s="314"/>
      <c r="H83" s="314"/>
      <c r="I83" s="314"/>
      <c r="J83" s="314"/>
      <c r="K83" s="314"/>
      <c r="L83" s="314"/>
      <c r="M83" s="314"/>
      <c r="N83" s="314">
        <v>4.5999999999999996</v>
      </c>
      <c r="O83" s="314"/>
      <c r="P83" s="314">
        <v>220499</v>
      </c>
      <c r="Q83" s="314">
        <v>850.5</v>
      </c>
      <c r="R83" s="314"/>
    </row>
    <row r="84" spans="1:18" x14ac:dyDescent="0.2">
      <c r="A84" s="22">
        <v>83</v>
      </c>
      <c r="B84" s="227">
        <v>218969</v>
      </c>
      <c r="C84" s="314"/>
      <c r="D84" s="314"/>
      <c r="E84" s="314"/>
      <c r="F84" s="314"/>
      <c r="G84" s="314"/>
      <c r="H84" s="314"/>
      <c r="I84" s="314"/>
      <c r="J84" s="314"/>
      <c r="K84" s="314"/>
      <c r="L84" s="314"/>
      <c r="M84" s="314"/>
      <c r="N84" s="314">
        <v>4.9000000000000004</v>
      </c>
      <c r="O84" s="314"/>
      <c r="P84" s="314">
        <v>218969</v>
      </c>
      <c r="Q84" s="314">
        <v>772.2</v>
      </c>
      <c r="R84" s="314"/>
    </row>
    <row r="85" spans="1:18" x14ac:dyDescent="0.2">
      <c r="A85" s="22">
        <v>84</v>
      </c>
      <c r="B85" s="227">
        <v>265618</v>
      </c>
      <c r="C85" s="314"/>
      <c r="D85" s="314"/>
      <c r="E85" s="314"/>
      <c r="F85" s="314"/>
      <c r="G85" s="314"/>
      <c r="H85" s="314"/>
      <c r="I85" s="314"/>
      <c r="J85" s="314"/>
      <c r="K85" s="314"/>
      <c r="L85" s="314"/>
      <c r="M85" s="314"/>
      <c r="N85" s="314">
        <v>4.8</v>
      </c>
      <c r="O85" s="314"/>
      <c r="P85" s="314">
        <v>265618</v>
      </c>
      <c r="Q85" s="314">
        <v>568.29999999999995</v>
      </c>
      <c r="R85" s="314"/>
    </row>
    <row r="86" spans="1:18" x14ac:dyDescent="0.2">
      <c r="A86" s="22">
        <v>85</v>
      </c>
      <c r="B86" s="227">
        <v>196810</v>
      </c>
      <c r="C86" s="314"/>
      <c r="D86" s="314"/>
      <c r="E86" s="314"/>
      <c r="F86" s="314"/>
      <c r="G86" s="314"/>
      <c r="H86" s="314"/>
      <c r="I86" s="314"/>
      <c r="J86" s="314"/>
      <c r="K86" s="314"/>
      <c r="L86" s="314"/>
      <c r="M86" s="314"/>
      <c r="N86" s="314">
        <v>5.8</v>
      </c>
      <c r="O86" s="314"/>
      <c r="P86" s="314">
        <v>196810</v>
      </c>
      <c r="Q86" s="314">
        <v>545.4</v>
      </c>
      <c r="R86" s="314"/>
    </row>
    <row r="87" spans="1:18" x14ac:dyDescent="0.2">
      <c r="A87" s="22">
        <v>86</v>
      </c>
      <c r="B87" s="227">
        <v>199451</v>
      </c>
      <c r="C87" s="314"/>
      <c r="D87" s="314"/>
      <c r="E87" s="314"/>
      <c r="F87" s="314"/>
      <c r="G87" s="314"/>
      <c r="H87" s="314"/>
      <c r="I87" s="314"/>
      <c r="J87" s="314"/>
      <c r="K87" s="314"/>
      <c r="L87" s="314"/>
      <c r="M87" s="314"/>
      <c r="N87" s="314">
        <v>5.7</v>
      </c>
      <c r="O87" s="314"/>
      <c r="P87" s="314">
        <v>199451</v>
      </c>
      <c r="Q87" s="314">
        <v>561.5</v>
      </c>
      <c r="R87" s="314"/>
    </row>
    <row r="88" spans="1:18" x14ac:dyDescent="0.2">
      <c r="A88" s="22">
        <v>87</v>
      </c>
      <c r="B88" s="227">
        <v>230230</v>
      </c>
      <c r="C88" s="314"/>
      <c r="D88" s="314"/>
      <c r="E88" s="314"/>
      <c r="F88" s="314"/>
      <c r="G88" s="314"/>
      <c r="H88" s="314"/>
      <c r="I88" s="314"/>
      <c r="J88" s="314"/>
      <c r="K88" s="314"/>
      <c r="L88" s="314"/>
      <c r="M88" s="314"/>
      <c r="N88" s="314">
        <v>5.2</v>
      </c>
      <c r="O88" s="314"/>
      <c r="P88" s="314">
        <v>230230</v>
      </c>
      <c r="Q88" s="314">
        <v>645.29999999999995</v>
      </c>
      <c r="R88" s="314"/>
    </row>
    <row r="89" spans="1:18" x14ac:dyDescent="0.2">
      <c r="A89" s="22">
        <v>88</v>
      </c>
      <c r="B89" s="227">
        <v>227109</v>
      </c>
      <c r="C89" s="314"/>
      <c r="D89" s="314"/>
      <c r="E89" s="314"/>
      <c r="F89" s="314"/>
      <c r="G89" s="314"/>
      <c r="H89" s="314"/>
      <c r="I89" s="314"/>
      <c r="J89" s="314"/>
      <c r="K89" s="314"/>
      <c r="L89" s="314"/>
      <c r="M89" s="314"/>
      <c r="N89" s="314">
        <v>4.9000000000000004</v>
      </c>
      <c r="O89" s="314"/>
      <c r="P89" s="314">
        <v>227109</v>
      </c>
      <c r="Q89" s="314">
        <v>693.5</v>
      </c>
      <c r="R89" s="314"/>
    </row>
    <row r="90" spans="1:18" x14ac:dyDescent="0.2">
      <c r="A90" s="22">
        <v>89</v>
      </c>
      <c r="B90" s="227">
        <v>237462</v>
      </c>
      <c r="C90" s="314"/>
      <c r="D90" s="314"/>
      <c r="E90" s="314"/>
      <c r="F90" s="314"/>
      <c r="G90" s="314"/>
      <c r="H90" s="314"/>
      <c r="I90" s="314"/>
      <c r="J90" s="314"/>
      <c r="K90" s="314"/>
      <c r="L90" s="314"/>
      <c r="M90" s="314"/>
      <c r="N90" s="314">
        <v>4.2</v>
      </c>
      <c r="O90" s="314"/>
      <c r="P90" s="314">
        <v>237462</v>
      </c>
      <c r="Q90" s="314">
        <v>756.6</v>
      </c>
      <c r="R90" s="314"/>
    </row>
    <row r="91" spans="1:18" x14ac:dyDescent="0.2">
      <c r="A91" s="22">
        <v>90</v>
      </c>
      <c r="B91" s="227">
        <v>236830</v>
      </c>
      <c r="C91" s="314"/>
      <c r="D91" s="314"/>
      <c r="E91" s="314"/>
      <c r="F91" s="314"/>
      <c r="G91" s="314"/>
      <c r="H91" s="314"/>
      <c r="I91" s="314"/>
      <c r="J91" s="314"/>
      <c r="K91" s="314"/>
      <c r="L91" s="314"/>
      <c r="M91" s="314"/>
      <c r="N91" s="314">
        <v>4.4000000000000004</v>
      </c>
      <c r="O91" s="314"/>
      <c r="P91" s="314">
        <v>236830</v>
      </c>
      <c r="Q91" s="314">
        <v>686.8</v>
      </c>
      <c r="R91" s="314"/>
    </row>
    <row r="92" spans="1:18" x14ac:dyDescent="0.2">
      <c r="A92" s="22">
        <v>91</v>
      </c>
      <c r="B92" s="227">
        <v>236992</v>
      </c>
      <c r="C92" s="314"/>
      <c r="D92" s="314"/>
      <c r="E92" s="314"/>
      <c r="F92" s="314"/>
      <c r="G92" s="314"/>
      <c r="H92" s="314"/>
      <c r="I92" s="314"/>
      <c r="J92" s="314"/>
      <c r="K92" s="314"/>
      <c r="L92" s="314"/>
      <c r="M92" s="314"/>
      <c r="N92" s="314">
        <v>4</v>
      </c>
      <c r="O92" s="314"/>
      <c r="P92" s="314">
        <v>236992</v>
      </c>
      <c r="Q92" s="314">
        <v>681.1</v>
      </c>
      <c r="R92" s="314"/>
    </row>
    <row r="93" spans="1:18" x14ac:dyDescent="0.2">
      <c r="A93" s="22">
        <v>92</v>
      </c>
      <c r="B93" s="227">
        <v>240478</v>
      </c>
      <c r="C93" s="314"/>
      <c r="D93" s="314"/>
      <c r="E93" s="314"/>
      <c r="F93" s="314"/>
      <c r="G93" s="314"/>
      <c r="H93" s="314"/>
      <c r="I93" s="314"/>
      <c r="J93" s="314"/>
      <c r="K93" s="314"/>
      <c r="L93" s="314"/>
      <c r="M93" s="314"/>
      <c r="N93" s="314">
        <v>3.8</v>
      </c>
      <c r="O93" s="314"/>
      <c r="P93" s="314">
        <v>240478</v>
      </c>
      <c r="Q93" s="314">
        <v>660</v>
      </c>
      <c r="R93" s="314"/>
    </row>
    <row r="94" spans="1:18" x14ac:dyDescent="0.2">
      <c r="A94" s="22">
        <v>93</v>
      </c>
      <c r="B94" s="227">
        <v>230665</v>
      </c>
      <c r="C94" s="314"/>
      <c r="D94" s="314"/>
      <c r="E94" s="314"/>
      <c r="F94" s="314"/>
      <c r="G94" s="314"/>
      <c r="H94" s="314"/>
      <c r="I94" s="314"/>
      <c r="J94" s="314"/>
      <c r="K94" s="314"/>
      <c r="L94" s="314"/>
      <c r="M94" s="314"/>
      <c r="N94" s="314">
        <v>3.5</v>
      </c>
      <c r="O94" s="314"/>
      <c r="P94" s="314">
        <v>230665</v>
      </c>
      <c r="Q94" s="314">
        <v>586.1</v>
      </c>
      <c r="R94" s="314"/>
    </row>
    <row r="95" spans="1:18" x14ac:dyDescent="0.2">
      <c r="A95" s="22">
        <v>94</v>
      </c>
      <c r="B95" s="227">
        <v>233193</v>
      </c>
      <c r="C95" s="314"/>
      <c r="D95" s="314"/>
      <c r="E95" s="314"/>
      <c r="F95" s="314"/>
      <c r="G95" s="314"/>
      <c r="H95" s="314"/>
      <c r="I95" s="314"/>
      <c r="J95" s="314"/>
      <c r="K95" s="314"/>
      <c r="L95" s="314"/>
      <c r="M95" s="314"/>
      <c r="N95" s="314">
        <v>3.4</v>
      </c>
      <c r="O95" s="314"/>
      <c r="P95" s="314">
        <v>233193</v>
      </c>
      <c r="Q95" s="314">
        <v>621.79999999999995</v>
      </c>
      <c r="R95" s="314"/>
    </row>
    <row r="96" spans="1:18" x14ac:dyDescent="0.2">
      <c r="A96" s="22">
        <v>95</v>
      </c>
      <c r="B96" s="227">
        <v>240857</v>
      </c>
      <c r="C96" s="314"/>
      <c r="D96" s="314"/>
      <c r="E96" s="314"/>
      <c r="F96" s="314"/>
      <c r="G96" s="314"/>
      <c r="H96" s="314"/>
      <c r="I96" s="314"/>
      <c r="J96" s="314"/>
      <c r="K96" s="314"/>
      <c r="L96" s="314"/>
      <c r="M96" s="314"/>
      <c r="N96" s="314">
        <v>3.8</v>
      </c>
      <c r="O96" s="314"/>
      <c r="P96" s="314">
        <v>240857</v>
      </c>
      <c r="Q96" s="314">
        <v>500.2</v>
      </c>
      <c r="R96" s="314"/>
    </row>
    <row r="97" spans="1:18" x14ac:dyDescent="0.2">
      <c r="A97" s="22">
        <v>96</v>
      </c>
      <c r="B97" s="227">
        <v>293013</v>
      </c>
      <c r="C97" s="314"/>
      <c r="D97" s="314"/>
      <c r="E97" s="314"/>
      <c r="F97" s="314"/>
      <c r="G97" s="314"/>
      <c r="H97" s="314"/>
      <c r="I97" s="314"/>
      <c r="J97" s="314"/>
      <c r="K97" s="314"/>
      <c r="L97" s="314"/>
      <c r="M97" s="314"/>
      <c r="N97" s="314">
        <v>3.9</v>
      </c>
      <c r="O97" s="314"/>
      <c r="P97" s="314">
        <v>293013</v>
      </c>
      <c r="Q97" s="314">
        <v>423.5</v>
      </c>
      <c r="R97" s="314"/>
    </row>
    <row r="98" spans="1:18" x14ac:dyDescent="0.2">
      <c r="A98" s="22">
        <v>97</v>
      </c>
      <c r="B98" s="227">
        <v>213709</v>
      </c>
      <c r="C98" s="314"/>
      <c r="D98" s="314"/>
      <c r="E98" s="314"/>
      <c r="F98" s="314"/>
      <c r="G98" s="314"/>
      <c r="H98" s="314"/>
      <c r="I98" s="314"/>
      <c r="J98" s="314"/>
      <c r="K98" s="314"/>
      <c r="L98" s="314"/>
      <c r="M98" s="314"/>
      <c r="N98" s="314">
        <v>4.7</v>
      </c>
      <c r="O98" s="314"/>
      <c r="P98" s="314">
        <v>213709</v>
      </c>
      <c r="Q98" s="314">
        <v>457.6</v>
      </c>
      <c r="R98" s="314"/>
    </row>
    <row r="99" spans="1:18" x14ac:dyDescent="0.2">
      <c r="A99" s="22">
        <v>98</v>
      </c>
      <c r="B99" s="227">
        <v>227087</v>
      </c>
      <c r="C99" s="314"/>
      <c r="D99" s="314"/>
      <c r="E99" s="314"/>
      <c r="F99" s="314"/>
      <c r="G99" s="314"/>
      <c r="H99" s="314"/>
      <c r="I99" s="314"/>
      <c r="J99" s="314"/>
      <c r="K99" s="314"/>
      <c r="L99" s="314"/>
      <c r="M99" s="314"/>
      <c r="N99" s="314">
        <v>4.8</v>
      </c>
      <c r="O99" s="314"/>
      <c r="P99" s="314">
        <v>227087</v>
      </c>
      <c r="Q99" s="314">
        <v>530.9</v>
      </c>
      <c r="R99" s="314"/>
    </row>
    <row r="100" spans="1:18" x14ac:dyDescent="0.2">
      <c r="A100" s="22">
        <v>99</v>
      </c>
      <c r="B100" s="227">
        <v>253717</v>
      </c>
      <c r="C100" s="314"/>
      <c r="D100" s="314"/>
      <c r="E100" s="314"/>
      <c r="F100" s="314"/>
      <c r="G100" s="314"/>
      <c r="H100" s="314"/>
      <c r="I100" s="314"/>
      <c r="J100" s="314"/>
      <c r="K100" s="314"/>
      <c r="L100" s="314"/>
      <c r="M100" s="314"/>
      <c r="N100" s="314">
        <v>4.7</v>
      </c>
      <c r="O100" s="314"/>
      <c r="P100" s="314">
        <v>253717</v>
      </c>
      <c r="Q100" s="314">
        <v>517</v>
      </c>
      <c r="R100" s="314"/>
    </row>
    <row r="101" spans="1:18" x14ac:dyDescent="0.2">
      <c r="A101" s="22">
        <v>100</v>
      </c>
      <c r="B101" s="227">
        <v>239051</v>
      </c>
      <c r="C101" s="314"/>
      <c r="D101" s="314"/>
      <c r="E101" s="314"/>
      <c r="F101" s="314"/>
      <c r="G101" s="314"/>
      <c r="H101" s="314"/>
      <c r="I101" s="314"/>
      <c r="J101" s="314"/>
      <c r="K101" s="314"/>
      <c r="L101" s="314"/>
      <c r="M101" s="314"/>
      <c r="N101" s="314">
        <v>4.0999999999999996</v>
      </c>
      <c r="O101" s="314"/>
      <c r="P101" s="314">
        <v>239051</v>
      </c>
      <c r="Q101" s="314">
        <v>508.9</v>
      </c>
      <c r="R101" s="314"/>
    </row>
    <row r="102" spans="1:18" x14ac:dyDescent="0.2">
      <c r="A102" s="22">
        <v>101</v>
      </c>
      <c r="B102" s="227">
        <v>257581</v>
      </c>
      <c r="C102" s="314"/>
      <c r="D102" s="314"/>
      <c r="E102" s="314"/>
      <c r="F102" s="314"/>
      <c r="G102" s="314"/>
      <c r="H102" s="314"/>
      <c r="I102" s="314"/>
      <c r="J102" s="314"/>
      <c r="K102" s="314"/>
      <c r="L102" s="314"/>
      <c r="M102" s="314"/>
      <c r="N102" s="314">
        <v>4.2</v>
      </c>
      <c r="O102" s="314"/>
      <c r="P102" s="314">
        <v>257581</v>
      </c>
      <c r="Q102" s="314">
        <v>592</v>
      </c>
      <c r="R102" s="314"/>
    </row>
    <row r="103" spans="1:18" x14ac:dyDescent="0.2">
      <c r="A103" s="22">
        <v>102</v>
      </c>
      <c r="B103" s="227">
        <v>255066</v>
      </c>
      <c r="C103" s="314"/>
      <c r="D103" s="314"/>
      <c r="E103" s="314"/>
      <c r="F103" s="314"/>
      <c r="G103" s="314"/>
      <c r="H103" s="314"/>
      <c r="I103" s="314"/>
      <c r="J103" s="314"/>
      <c r="K103" s="314"/>
      <c r="L103" s="314"/>
      <c r="M103" s="314"/>
      <c r="N103" s="314">
        <v>4.7</v>
      </c>
      <c r="O103" s="314"/>
      <c r="P103" s="314">
        <v>255066</v>
      </c>
      <c r="Q103" s="314">
        <v>608.4</v>
      </c>
      <c r="R103" s="314"/>
    </row>
    <row r="104" spans="1:18" x14ac:dyDescent="0.2">
      <c r="A104" s="22">
        <v>103</v>
      </c>
      <c r="B104" s="227">
        <v>244445</v>
      </c>
      <c r="C104" s="314"/>
      <c r="D104" s="314"/>
      <c r="E104" s="314"/>
      <c r="F104" s="314"/>
      <c r="G104" s="314"/>
      <c r="H104" s="314"/>
      <c r="I104" s="314"/>
      <c r="J104" s="314"/>
      <c r="K104" s="314"/>
      <c r="L104" s="314"/>
      <c r="M104" s="314"/>
      <c r="N104" s="314">
        <v>4.4000000000000004</v>
      </c>
      <c r="O104" s="314"/>
      <c r="P104" s="314">
        <v>244445</v>
      </c>
      <c r="Q104" s="314">
        <v>626.70000000000005</v>
      </c>
      <c r="R104" s="314"/>
    </row>
    <row r="105" spans="1:18" x14ac:dyDescent="0.2">
      <c r="A105" s="22">
        <v>104</v>
      </c>
      <c r="B105" s="227">
        <v>257487</v>
      </c>
      <c r="C105" s="314"/>
      <c r="D105" s="314"/>
      <c r="E105" s="314"/>
      <c r="F105" s="314"/>
      <c r="G105" s="314"/>
      <c r="H105" s="314"/>
      <c r="I105" s="314"/>
      <c r="J105" s="314"/>
      <c r="K105" s="314"/>
      <c r="L105" s="314"/>
      <c r="M105" s="314"/>
      <c r="N105" s="314">
        <v>3.7</v>
      </c>
      <c r="O105" s="314"/>
      <c r="P105" s="314">
        <v>257487</v>
      </c>
      <c r="Q105" s="314">
        <v>525.29999999999995</v>
      </c>
      <c r="R105" s="314"/>
    </row>
    <row r="106" spans="1:18" x14ac:dyDescent="0.2">
      <c r="A106" s="22">
        <v>105</v>
      </c>
      <c r="B106" s="227">
        <v>243624</v>
      </c>
      <c r="C106" s="314"/>
      <c r="D106" s="314"/>
      <c r="E106" s="314"/>
      <c r="F106" s="314"/>
      <c r="G106" s="314"/>
      <c r="H106" s="314"/>
      <c r="I106" s="314"/>
      <c r="J106" s="314"/>
      <c r="K106" s="314"/>
      <c r="L106" s="314"/>
      <c r="M106" s="314"/>
      <c r="N106" s="314">
        <v>3.4</v>
      </c>
      <c r="O106" s="314"/>
      <c r="P106" s="314">
        <v>243624</v>
      </c>
      <c r="Q106" s="314">
        <v>581.79999999999995</v>
      </c>
      <c r="R106" s="314"/>
    </row>
    <row r="107" spans="1:18" x14ac:dyDescent="0.2">
      <c r="A107" s="22">
        <v>106</v>
      </c>
      <c r="B107" s="227">
        <v>245167</v>
      </c>
      <c r="C107" s="314"/>
      <c r="D107" s="314"/>
      <c r="E107" s="314"/>
      <c r="F107" s="314"/>
      <c r="G107" s="314"/>
      <c r="H107" s="314"/>
      <c r="I107" s="314"/>
      <c r="J107" s="314"/>
      <c r="K107" s="314"/>
      <c r="L107" s="314"/>
      <c r="M107" s="314"/>
      <c r="N107" s="314">
        <v>3.1</v>
      </c>
      <c r="O107" s="314"/>
      <c r="P107" s="314">
        <v>245167</v>
      </c>
      <c r="Q107" s="314">
        <v>764.6</v>
      </c>
      <c r="R107" s="314"/>
    </row>
    <row r="108" spans="1:18" x14ac:dyDescent="0.2">
      <c r="A108" s="22">
        <v>107</v>
      </c>
      <c r="B108" s="227">
        <v>252145</v>
      </c>
      <c r="C108" s="314"/>
      <c r="D108" s="314"/>
      <c r="E108" s="314"/>
      <c r="F108" s="314"/>
      <c r="G108" s="314"/>
      <c r="H108" s="314"/>
      <c r="I108" s="314"/>
      <c r="J108" s="314"/>
      <c r="K108" s="314"/>
      <c r="L108" s="314"/>
      <c r="M108" s="314"/>
      <c r="N108" s="314">
        <v>3.9</v>
      </c>
      <c r="O108" s="314"/>
      <c r="P108" s="314">
        <v>252145</v>
      </c>
      <c r="Q108" s="314">
        <v>646.5</v>
      </c>
      <c r="R108" s="314"/>
    </row>
    <row r="109" spans="1:18" x14ac:dyDescent="0.2">
      <c r="A109" s="22">
        <v>108</v>
      </c>
      <c r="B109" s="227">
        <v>294197</v>
      </c>
      <c r="C109" s="314"/>
      <c r="D109" s="314"/>
      <c r="E109" s="314"/>
      <c r="F109" s="314"/>
      <c r="G109" s="314"/>
      <c r="H109" s="314"/>
      <c r="I109" s="314"/>
      <c r="J109" s="314"/>
      <c r="K109" s="314"/>
      <c r="L109" s="314"/>
      <c r="M109" s="314"/>
      <c r="N109" s="314">
        <v>4</v>
      </c>
      <c r="O109" s="314"/>
      <c r="P109" s="314">
        <v>294197</v>
      </c>
      <c r="Q109" s="314">
        <v>591.20000000000005</v>
      </c>
      <c r="R109" s="314"/>
    </row>
    <row r="110" spans="1:18" x14ac:dyDescent="0.2">
      <c r="A110" s="22">
        <v>109</v>
      </c>
      <c r="B110" s="227">
        <v>226791</v>
      </c>
      <c r="C110" s="314"/>
      <c r="D110" s="314"/>
      <c r="E110" s="314"/>
      <c r="F110" s="314"/>
      <c r="G110" s="314"/>
      <c r="H110" s="314"/>
      <c r="I110" s="314"/>
      <c r="J110" s="314"/>
      <c r="K110" s="314"/>
      <c r="L110" s="314"/>
      <c r="M110" s="314"/>
      <c r="N110" s="314">
        <v>4.9000000000000004</v>
      </c>
      <c r="O110" s="314"/>
      <c r="P110" s="314">
        <v>226791</v>
      </c>
      <c r="Q110" s="314">
        <v>580.1</v>
      </c>
      <c r="R110" s="314"/>
    </row>
    <row r="111" spans="1:18" x14ac:dyDescent="0.2">
      <c r="A111" s="22">
        <v>110</v>
      </c>
      <c r="B111" s="227">
        <v>223971</v>
      </c>
      <c r="C111" s="314"/>
      <c r="D111" s="314"/>
      <c r="E111" s="314"/>
      <c r="F111" s="314"/>
      <c r="G111" s="314"/>
      <c r="H111" s="314"/>
      <c r="I111" s="314"/>
      <c r="J111" s="314"/>
      <c r="K111" s="314"/>
      <c r="L111" s="314"/>
      <c r="M111" s="314"/>
      <c r="N111" s="314">
        <v>4.7</v>
      </c>
      <c r="O111" s="314"/>
      <c r="P111" s="314">
        <v>223971</v>
      </c>
      <c r="Q111" s="314">
        <v>640.9</v>
      </c>
      <c r="R111" s="314"/>
    </row>
    <row r="112" spans="1:18" x14ac:dyDescent="0.2">
      <c r="A112" s="22">
        <v>111</v>
      </c>
      <c r="B112" s="227">
        <v>253439</v>
      </c>
      <c r="C112" s="314"/>
      <c r="D112" s="314"/>
      <c r="E112" s="314"/>
      <c r="F112" s="314"/>
      <c r="G112" s="314"/>
      <c r="H112" s="314"/>
      <c r="I112" s="314"/>
      <c r="J112" s="314"/>
      <c r="K112" s="314"/>
      <c r="L112" s="314"/>
      <c r="M112" s="314"/>
      <c r="N112" s="314">
        <v>4.3</v>
      </c>
      <c r="O112" s="314"/>
      <c r="P112" s="314">
        <v>253439</v>
      </c>
      <c r="Q112" s="314">
        <v>804.1</v>
      </c>
      <c r="R112" s="314"/>
    </row>
    <row r="113" spans="1:18" x14ac:dyDescent="0.2">
      <c r="A113" s="22">
        <v>112</v>
      </c>
      <c r="B113" s="227">
        <v>249062</v>
      </c>
      <c r="C113" s="314"/>
      <c r="D113" s="314"/>
      <c r="E113" s="314"/>
      <c r="F113" s="314"/>
      <c r="G113" s="314"/>
      <c r="H113" s="314"/>
      <c r="I113" s="314"/>
      <c r="J113" s="314"/>
      <c r="K113" s="314"/>
      <c r="L113" s="314"/>
      <c r="M113" s="314"/>
      <c r="N113" s="314">
        <v>4</v>
      </c>
      <c r="O113" s="314"/>
      <c r="P113" s="314">
        <v>249062</v>
      </c>
      <c r="Q113" s="314">
        <v>776.8</v>
      </c>
      <c r="R113" s="314"/>
    </row>
    <row r="114" spans="1:18" x14ac:dyDescent="0.2">
      <c r="A114" s="22">
        <v>113</v>
      </c>
      <c r="B114" s="227">
        <v>268658</v>
      </c>
      <c r="C114" s="314"/>
      <c r="D114" s="314"/>
      <c r="E114" s="314"/>
      <c r="F114" s="314"/>
      <c r="G114" s="314"/>
      <c r="H114" s="314"/>
      <c r="I114" s="314"/>
      <c r="J114" s="314"/>
      <c r="K114" s="314"/>
      <c r="L114" s="314"/>
      <c r="M114" s="314"/>
      <c r="N114" s="314">
        <v>3.9</v>
      </c>
      <c r="O114" s="314"/>
      <c r="P114" s="314">
        <v>268658</v>
      </c>
      <c r="Q114" s="314">
        <v>781.9</v>
      </c>
      <c r="R114" s="314"/>
    </row>
    <row r="115" spans="1:18" x14ac:dyDescent="0.2">
      <c r="A115" s="22">
        <v>114</v>
      </c>
      <c r="B115" s="227">
        <v>260315</v>
      </c>
      <c r="C115" s="314"/>
      <c r="D115" s="314"/>
      <c r="E115" s="314"/>
      <c r="F115" s="314"/>
      <c r="G115" s="314"/>
      <c r="H115" s="314"/>
      <c r="I115" s="314"/>
      <c r="J115" s="314"/>
      <c r="K115" s="314"/>
      <c r="L115" s="314"/>
      <c r="M115" s="314"/>
      <c r="N115" s="314">
        <v>4.5999999999999996</v>
      </c>
      <c r="O115" s="314"/>
      <c r="P115" s="314">
        <v>260315</v>
      </c>
      <c r="Q115" s="314">
        <v>816.9</v>
      </c>
      <c r="R115" s="314"/>
    </row>
    <row r="116" spans="1:18" x14ac:dyDescent="0.2">
      <c r="A116" s="22">
        <v>115</v>
      </c>
      <c r="B116" s="227">
        <v>251504</v>
      </c>
      <c r="C116" s="314"/>
      <c r="D116" s="314"/>
      <c r="E116" s="314"/>
      <c r="F116" s="314"/>
      <c r="G116" s="314"/>
      <c r="H116" s="314"/>
      <c r="I116" s="314"/>
      <c r="J116" s="314"/>
      <c r="K116" s="314"/>
      <c r="L116" s="314"/>
      <c r="M116" s="314"/>
      <c r="N116" s="314">
        <v>4.0999999999999996</v>
      </c>
      <c r="O116" s="314"/>
      <c r="P116" s="314">
        <v>251504</v>
      </c>
      <c r="Q116" s="314">
        <v>725.9</v>
      </c>
      <c r="R116" s="314"/>
    </row>
    <row r="117" spans="1:18" x14ac:dyDescent="0.2">
      <c r="A117" s="22">
        <v>116</v>
      </c>
      <c r="B117" s="227">
        <v>266460</v>
      </c>
      <c r="C117" s="314"/>
      <c r="D117" s="314"/>
      <c r="E117" s="314"/>
      <c r="F117" s="314"/>
      <c r="G117" s="314"/>
      <c r="H117" s="314"/>
      <c r="I117" s="314"/>
      <c r="J117" s="314"/>
      <c r="K117" s="314"/>
      <c r="L117" s="314"/>
      <c r="M117" s="314"/>
      <c r="N117" s="314">
        <v>3.7</v>
      </c>
      <c r="O117" s="314"/>
      <c r="P117" s="314">
        <v>266460</v>
      </c>
      <c r="Q117" s="314">
        <v>606.79999999999995</v>
      </c>
      <c r="R117" s="314"/>
    </row>
    <row r="118" spans="1:18" x14ac:dyDescent="0.2">
      <c r="A118" s="22">
        <v>117</v>
      </c>
      <c r="B118" s="227">
        <v>236210</v>
      </c>
      <c r="C118" s="314"/>
      <c r="D118" s="314"/>
      <c r="E118" s="314"/>
      <c r="F118" s="314"/>
      <c r="G118" s="314"/>
      <c r="H118" s="314"/>
      <c r="I118" s="314"/>
      <c r="J118" s="314"/>
      <c r="K118" s="314"/>
      <c r="L118" s="314"/>
      <c r="M118" s="314"/>
      <c r="N118" s="314">
        <v>3.7</v>
      </c>
      <c r="O118" s="314"/>
      <c r="P118" s="314">
        <v>236210</v>
      </c>
      <c r="Q118" s="314">
        <v>637</v>
      </c>
      <c r="R118" s="314"/>
    </row>
    <row r="119" spans="1:18" x14ac:dyDescent="0.2">
      <c r="A119" s="22">
        <v>118</v>
      </c>
      <c r="B119" s="227">
        <v>265188</v>
      </c>
      <c r="C119" s="314"/>
      <c r="D119" s="314"/>
      <c r="E119" s="314"/>
      <c r="F119" s="314"/>
      <c r="G119" s="314"/>
      <c r="H119" s="314"/>
      <c r="I119" s="314"/>
      <c r="J119" s="314"/>
      <c r="K119" s="314"/>
      <c r="L119" s="314"/>
      <c r="M119" s="314"/>
      <c r="N119" s="314">
        <v>3.6</v>
      </c>
      <c r="O119" s="314"/>
      <c r="P119" s="314">
        <v>265188</v>
      </c>
      <c r="Q119" s="314">
        <v>722.7</v>
      </c>
      <c r="R119" s="314"/>
    </row>
    <row r="120" spans="1:18" x14ac:dyDescent="0.2">
      <c r="A120" s="22">
        <v>119</v>
      </c>
      <c r="B120" s="227">
        <v>262004</v>
      </c>
      <c r="C120" s="314"/>
      <c r="D120" s="314"/>
      <c r="E120" s="314"/>
      <c r="F120" s="314"/>
      <c r="G120" s="314"/>
      <c r="H120" s="314"/>
      <c r="I120" s="314"/>
      <c r="J120" s="314"/>
      <c r="K120" s="314"/>
      <c r="L120" s="314"/>
      <c r="M120" s="314"/>
      <c r="N120" s="314">
        <v>4.5999999999999996</v>
      </c>
      <c r="O120" s="314"/>
      <c r="P120" s="314">
        <v>262004</v>
      </c>
      <c r="Q120" s="314">
        <v>713.2</v>
      </c>
      <c r="R120" s="314"/>
    </row>
    <row r="121" spans="1:18" x14ac:dyDescent="0.2">
      <c r="A121" s="22">
        <v>120</v>
      </c>
      <c r="B121" s="227">
        <v>298666</v>
      </c>
      <c r="C121" s="314"/>
      <c r="D121" s="314"/>
      <c r="E121" s="314"/>
      <c r="F121" s="314"/>
      <c r="G121" s="314"/>
      <c r="H121" s="314"/>
      <c r="I121" s="314"/>
      <c r="J121" s="314"/>
      <c r="K121" s="314"/>
      <c r="L121" s="314"/>
      <c r="M121" s="314"/>
      <c r="N121" s="314">
        <v>5</v>
      </c>
      <c r="O121" s="314"/>
      <c r="P121" s="314">
        <v>298666</v>
      </c>
      <c r="Q121" s="314">
        <v>685.7</v>
      </c>
      <c r="R121" s="314"/>
    </row>
    <row r="122" spans="1:18" x14ac:dyDescent="0.2">
      <c r="A122" s="22">
        <v>121</v>
      </c>
      <c r="B122" s="227">
        <v>230546</v>
      </c>
      <c r="C122" s="314"/>
      <c r="D122" s="314"/>
      <c r="E122" s="314"/>
      <c r="F122" s="314"/>
      <c r="G122" s="314"/>
      <c r="H122" s="314"/>
      <c r="I122" s="314"/>
      <c r="J122" s="314"/>
      <c r="K122" s="314"/>
      <c r="L122" s="314"/>
      <c r="M122" s="314"/>
      <c r="N122" s="314">
        <v>6.8</v>
      </c>
      <c r="O122" s="314"/>
      <c r="P122" s="314">
        <v>230546</v>
      </c>
      <c r="Q122" s="314">
        <v>592.79999999999995</v>
      </c>
      <c r="R122" s="314"/>
    </row>
    <row r="123" spans="1:18" x14ac:dyDescent="0.2">
      <c r="A123" s="22">
        <v>122</v>
      </c>
      <c r="B123" s="227">
        <v>228084</v>
      </c>
      <c r="C123" s="314"/>
      <c r="D123" s="314"/>
      <c r="E123" s="314"/>
      <c r="F123" s="314"/>
      <c r="G123" s="314"/>
      <c r="H123" s="314"/>
      <c r="I123" s="314"/>
      <c r="J123" s="314"/>
      <c r="K123" s="314"/>
      <c r="L123" s="314"/>
      <c r="M123" s="314"/>
      <c r="N123" s="314">
        <v>7.7</v>
      </c>
      <c r="O123" s="314"/>
      <c r="P123" s="314">
        <v>228084</v>
      </c>
      <c r="Q123" s="314">
        <v>654.70000000000005</v>
      </c>
      <c r="R123" s="314"/>
    </row>
    <row r="124" spans="1:18" x14ac:dyDescent="0.2">
      <c r="A124" s="22">
        <v>123</v>
      </c>
      <c r="B124" s="227">
        <v>257133</v>
      </c>
      <c r="C124" s="314"/>
      <c r="D124" s="314"/>
      <c r="E124" s="314"/>
      <c r="F124" s="314"/>
      <c r="G124" s="314"/>
      <c r="H124" s="314"/>
      <c r="I124" s="314"/>
      <c r="J124" s="314"/>
      <c r="K124" s="314"/>
      <c r="L124" s="314"/>
      <c r="M124" s="314"/>
      <c r="N124" s="314">
        <v>7.7</v>
      </c>
      <c r="O124" s="314"/>
      <c r="P124" s="314">
        <v>257133</v>
      </c>
      <c r="Q124" s="314">
        <v>880.4</v>
      </c>
      <c r="R124" s="314"/>
    </row>
    <row r="125" spans="1:18" x14ac:dyDescent="0.2">
      <c r="A125" s="22">
        <v>124</v>
      </c>
      <c r="B125" s="227">
        <v>257357</v>
      </c>
      <c r="C125" s="314"/>
      <c r="D125" s="314"/>
      <c r="E125" s="314"/>
      <c r="F125" s="314"/>
      <c r="G125" s="314"/>
      <c r="H125" s="314"/>
      <c r="I125" s="314"/>
      <c r="J125" s="314"/>
      <c r="K125" s="314"/>
      <c r="L125" s="314"/>
      <c r="M125" s="314"/>
      <c r="N125" s="314">
        <v>7.5</v>
      </c>
      <c r="O125" s="314"/>
      <c r="P125" s="314">
        <v>257357</v>
      </c>
      <c r="Q125" s="314">
        <v>809.8</v>
      </c>
      <c r="R125" s="314"/>
    </row>
    <row r="126" spans="1:18" x14ac:dyDescent="0.2">
      <c r="A126" s="22">
        <v>125</v>
      </c>
      <c r="B126" s="227">
        <v>271682</v>
      </c>
      <c r="C126" s="314"/>
      <c r="D126" s="314"/>
      <c r="E126" s="314"/>
      <c r="F126" s="314"/>
      <c r="G126" s="314"/>
      <c r="H126" s="314"/>
      <c r="I126" s="314"/>
      <c r="J126" s="314"/>
      <c r="K126" s="314"/>
      <c r="L126" s="314"/>
      <c r="M126" s="314"/>
      <c r="N126" s="314">
        <v>7.1</v>
      </c>
      <c r="O126" s="314"/>
      <c r="P126" s="314">
        <v>271682</v>
      </c>
      <c r="Q126" s="314">
        <v>821.3</v>
      </c>
      <c r="R126" s="314"/>
    </row>
    <row r="127" spans="1:18" x14ac:dyDescent="0.2">
      <c r="A127" s="22">
        <v>126</v>
      </c>
      <c r="B127" s="227">
        <v>260385</v>
      </c>
      <c r="C127" s="314"/>
      <c r="D127" s="314"/>
      <c r="E127" s="314"/>
      <c r="F127" s="314"/>
      <c r="G127" s="314"/>
      <c r="H127" s="314"/>
      <c r="I127" s="314"/>
      <c r="J127" s="314"/>
      <c r="K127" s="314"/>
      <c r="L127" s="314"/>
      <c r="M127" s="314"/>
      <c r="N127" s="314">
        <v>7.6</v>
      </c>
      <c r="O127" s="314"/>
      <c r="P127" s="314">
        <v>260385</v>
      </c>
      <c r="Q127" s="314">
        <v>906.6</v>
      </c>
      <c r="R127" s="314"/>
    </row>
    <row r="128" spans="1:18" x14ac:dyDescent="0.2">
      <c r="A128" s="22">
        <v>127</v>
      </c>
      <c r="B128" s="227">
        <v>266795</v>
      </c>
      <c r="C128" s="314"/>
      <c r="D128" s="314"/>
      <c r="E128" s="314"/>
      <c r="F128" s="314"/>
      <c r="G128" s="314"/>
      <c r="H128" s="314"/>
      <c r="I128" s="314"/>
      <c r="J128" s="314"/>
      <c r="K128" s="314"/>
      <c r="L128" s="314"/>
      <c r="M128" s="314"/>
      <c r="N128" s="314">
        <v>7.4</v>
      </c>
      <c r="O128" s="314"/>
      <c r="P128" s="314">
        <v>266795</v>
      </c>
      <c r="Q128" s="314">
        <v>720</v>
      </c>
      <c r="R128" s="314"/>
    </row>
    <row r="129" spans="1:18" x14ac:dyDescent="0.2">
      <c r="A129" s="22">
        <v>128</v>
      </c>
      <c r="B129" s="227">
        <v>277716</v>
      </c>
      <c r="C129" s="314"/>
      <c r="D129" s="314"/>
      <c r="E129" s="314"/>
      <c r="F129" s="314"/>
      <c r="G129" s="314"/>
      <c r="H129" s="314"/>
      <c r="I129" s="314"/>
      <c r="J129" s="314"/>
      <c r="K129" s="314"/>
      <c r="L129" s="314"/>
      <c r="M129" s="314"/>
      <c r="N129" s="314">
        <v>6.7</v>
      </c>
      <c r="O129" s="314"/>
      <c r="P129" s="314">
        <v>277716</v>
      </c>
      <c r="Q129" s="314">
        <v>715.2</v>
      </c>
      <c r="R129" s="314"/>
    </row>
    <row r="130" spans="1:18" x14ac:dyDescent="0.2">
      <c r="A130" s="22">
        <v>129</v>
      </c>
      <c r="B130" s="227">
        <v>246350</v>
      </c>
      <c r="C130" s="314"/>
      <c r="D130" s="314"/>
      <c r="E130" s="314"/>
      <c r="F130" s="314"/>
      <c r="G130" s="314"/>
      <c r="H130" s="314"/>
      <c r="I130" s="314"/>
      <c r="J130" s="314"/>
      <c r="K130" s="314"/>
      <c r="L130" s="314"/>
      <c r="M130" s="314"/>
      <c r="N130" s="314">
        <v>6</v>
      </c>
      <c r="O130" s="314"/>
      <c r="P130" s="314">
        <v>246350</v>
      </c>
      <c r="Q130" s="314">
        <v>646.5</v>
      </c>
      <c r="R130" s="314"/>
    </row>
    <row r="131" spans="1:18" x14ac:dyDescent="0.2">
      <c r="A131" s="22">
        <v>130</v>
      </c>
      <c r="B131" s="227">
        <v>259945</v>
      </c>
      <c r="C131" s="314"/>
      <c r="D131" s="314"/>
      <c r="E131" s="314"/>
      <c r="F131" s="314"/>
      <c r="G131" s="314"/>
      <c r="H131" s="314"/>
      <c r="I131" s="314"/>
      <c r="J131" s="314"/>
      <c r="K131" s="314"/>
      <c r="L131" s="314"/>
      <c r="M131" s="314"/>
      <c r="N131" s="314">
        <v>5.5</v>
      </c>
      <c r="O131" s="314"/>
      <c r="P131" s="314">
        <v>259945</v>
      </c>
      <c r="Q131" s="314">
        <v>859.1</v>
      </c>
      <c r="R131" s="314"/>
    </row>
    <row r="132" spans="1:18" x14ac:dyDescent="0.2">
      <c r="A132" s="22">
        <v>131</v>
      </c>
      <c r="B132" s="227">
        <v>263738</v>
      </c>
      <c r="C132" s="314"/>
      <c r="D132" s="314"/>
      <c r="E132" s="314"/>
      <c r="F132" s="314"/>
      <c r="G132" s="314"/>
      <c r="H132" s="314"/>
      <c r="I132" s="314"/>
      <c r="J132" s="314"/>
      <c r="K132" s="314"/>
      <c r="L132" s="314"/>
      <c r="M132" s="314"/>
      <c r="N132" s="314">
        <v>5.6</v>
      </c>
      <c r="O132" s="314"/>
      <c r="P132" s="314">
        <v>263738</v>
      </c>
      <c r="Q132" s="314">
        <v>727.4</v>
      </c>
      <c r="R132" s="314"/>
    </row>
    <row r="133" spans="1:18" x14ac:dyDescent="0.2">
      <c r="A133" s="22">
        <v>132</v>
      </c>
      <c r="B133" s="227">
        <v>308821</v>
      </c>
      <c r="C133" s="314"/>
      <c r="D133" s="314"/>
      <c r="E133" s="314"/>
      <c r="F133" s="314"/>
      <c r="G133" s="314"/>
      <c r="H133" s="314"/>
      <c r="I133" s="314"/>
      <c r="J133" s="314"/>
      <c r="K133" s="314"/>
      <c r="L133" s="314"/>
      <c r="M133" s="314"/>
      <c r="N133" s="314">
        <v>6</v>
      </c>
      <c r="O133" s="314"/>
      <c r="P133" s="314">
        <v>308821</v>
      </c>
      <c r="Q133" s="314">
        <v>637.4</v>
      </c>
      <c r="R133" s="314"/>
    </row>
    <row r="134" spans="1:18" x14ac:dyDescent="0.2">
      <c r="A134" s="22">
        <v>133</v>
      </c>
      <c r="B134" s="227">
        <v>242271</v>
      </c>
      <c r="C134" s="314"/>
      <c r="D134" s="314"/>
      <c r="E134" s="314"/>
      <c r="F134" s="314"/>
      <c r="G134" s="314"/>
      <c r="H134" s="314"/>
      <c r="I134" s="314"/>
      <c r="J134" s="314"/>
      <c r="K134" s="314"/>
      <c r="L134" s="314"/>
      <c r="M134" s="314"/>
      <c r="N134" s="314">
        <v>7</v>
      </c>
      <c r="O134" s="314"/>
      <c r="P134" s="314">
        <v>242271</v>
      </c>
      <c r="Q134" s="314">
        <v>538.1</v>
      </c>
      <c r="R134" s="314"/>
    </row>
    <row r="135" spans="1:18" x14ac:dyDescent="0.2">
      <c r="A135" s="22">
        <v>134</v>
      </c>
      <c r="B135" s="227">
        <v>233478</v>
      </c>
      <c r="C135" s="314"/>
      <c r="D135" s="314"/>
      <c r="E135" s="314"/>
      <c r="F135" s="314"/>
      <c r="G135" s="314"/>
      <c r="H135" s="314"/>
      <c r="I135" s="314"/>
      <c r="J135" s="314"/>
      <c r="K135" s="314"/>
      <c r="L135" s="314"/>
      <c r="M135" s="314"/>
      <c r="N135" s="314">
        <v>7</v>
      </c>
      <c r="O135" s="314"/>
      <c r="P135" s="314">
        <v>233478</v>
      </c>
      <c r="Q135" s="314">
        <v>619.6</v>
      </c>
      <c r="R135" s="314"/>
    </row>
    <row r="136" spans="1:18" x14ac:dyDescent="0.2">
      <c r="A136" s="22">
        <v>135</v>
      </c>
      <c r="B136" s="227">
        <v>264532</v>
      </c>
      <c r="C136" s="314"/>
      <c r="D136" s="314"/>
      <c r="E136" s="314"/>
      <c r="F136" s="314"/>
      <c r="G136" s="314"/>
      <c r="H136" s="314"/>
      <c r="I136" s="314"/>
      <c r="J136" s="314"/>
      <c r="K136" s="314"/>
      <c r="L136" s="314"/>
      <c r="M136" s="314"/>
      <c r="N136" s="314">
        <v>6.4</v>
      </c>
      <c r="O136" s="314"/>
      <c r="P136" s="314">
        <v>264532</v>
      </c>
      <c r="Q136" s="314">
        <v>869.2</v>
      </c>
      <c r="R136" s="314"/>
    </row>
    <row r="137" spans="1:18" x14ac:dyDescent="0.2">
      <c r="A137" s="22">
        <v>136</v>
      </c>
      <c r="B137" s="227">
        <v>265990</v>
      </c>
      <c r="C137" s="314"/>
      <c r="D137" s="314"/>
      <c r="E137" s="314"/>
      <c r="F137" s="314"/>
      <c r="G137" s="314"/>
      <c r="H137" s="314"/>
      <c r="I137" s="314"/>
      <c r="J137" s="314"/>
      <c r="K137" s="314"/>
      <c r="L137" s="314"/>
      <c r="M137" s="314"/>
      <c r="N137" s="314">
        <v>5.2</v>
      </c>
      <c r="O137" s="314"/>
      <c r="P137" s="314">
        <v>265990</v>
      </c>
      <c r="Q137" s="314">
        <v>848.8</v>
      </c>
      <c r="R137" s="314"/>
    </row>
    <row r="138" spans="1:18" x14ac:dyDescent="0.2">
      <c r="A138" s="22">
        <v>137</v>
      </c>
      <c r="B138" s="227">
        <v>281482</v>
      </c>
      <c r="C138" s="314"/>
      <c r="D138" s="314"/>
      <c r="E138" s="314"/>
      <c r="F138" s="314"/>
      <c r="G138" s="314"/>
      <c r="H138" s="314"/>
      <c r="I138" s="314"/>
      <c r="J138" s="314"/>
      <c r="K138" s="314"/>
      <c r="L138" s="314"/>
      <c r="M138" s="314"/>
      <c r="N138" s="314">
        <v>4.9000000000000004</v>
      </c>
      <c r="O138" s="314"/>
      <c r="P138" s="314">
        <v>281482</v>
      </c>
      <c r="Q138" s="314">
        <v>947.1</v>
      </c>
      <c r="R138" s="314"/>
    </row>
    <row r="139" spans="1:18" x14ac:dyDescent="0.2">
      <c r="A139" s="22">
        <v>138</v>
      </c>
      <c r="B139" s="227">
        <v>271242</v>
      </c>
      <c r="C139" s="314"/>
      <c r="D139" s="314"/>
      <c r="E139" s="314"/>
      <c r="F139" s="314"/>
      <c r="G139" s="314"/>
      <c r="H139" s="314"/>
      <c r="I139" s="314"/>
      <c r="J139" s="314"/>
      <c r="K139" s="314"/>
      <c r="L139" s="314"/>
      <c r="M139" s="314"/>
      <c r="N139" s="314">
        <v>5.4</v>
      </c>
      <c r="O139" s="314"/>
      <c r="P139" s="314">
        <v>271242</v>
      </c>
      <c r="Q139" s="314">
        <v>931.3</v>
      </c>
      <c r="R139" s="314"/>
    </row>
    <row r="140" spans="1:18" x14ac:dyDescent="0.2">
      <c r="A140" s="22">
        <v>139</v>
      </c>
      <c r="B140" s="227">
        <v>279323</v>
      </c>
      <c r="C140" s="314"/>
      <c r="D140" s="314"/>
      <c r="E140" s="314"/>
      <c r="F140" s="314"/>
      <c r="G140" s="314"/>
      <c r="H140" s="314"/>
      <c r="I140" s="314"/>
      <c r="J140" s="314"/>
      <c r="K140" s="314"/>
      <c r="L140" s="314"/>
      <c r="M140" s="314"/>
      <c r="N140" s="314">
        <v>5.2</v>
      </c>
      <c r="O140" s="314"/>
      <c r="P140" s="314">
        <v>279323</v>
      </c>
      <c r="Q140" s="314">
        <v>745.9</v>
      </c>
      <c r="R140" s="314"/>
    </row>
    <row r="141" spans="1:18" x14ac:dyDescent="0.2">
      <c r="A141" s="22">
        <v>140</v>
      </c>
      <c r="B141" s="227">
        <v>285212</v>
      </c>
      <c r="C141" s="314"/>
      <c r="D141" s="314"/>
      <c r="E141" s="314"/>
      <c r="F141" s="314"/>
      <c r="G141" s="314"/>
      <c r="H141" s="314"/>
      <c r="I141" s="314"/>
      <c r="J141" s="314"/>
      <c r="K141" s="314"/>
      <c r="L141" s="314"/>
      <c r="M141" s="314"/>
      <c r="N141" s="314">
        <v>4.8</v>
      </c>
      <c r="O141" s="314"/>
      <c r="P141" s="314">
        <v>285212</v>
      </c>
      <c r="Q141" s="314">
        <v>740.1</v>
      </c>
      <c r="R141" s="314"/>
    </row>
    <row r="142" spans="1:18" x14ac:dyDescent="0.2">
      <c r="A142" s="22">
        <v>141</v>
      </c>
      <c r="B142" s="227">
        <v>265331</v>
      </c>
      <c r="C142" s="314"/>
      <c r="D142" s="314"/>
      <c r="E142" s="314"/>
      <c r="F142" s="314"/>
      <c r="G142" s="314"/>
      <c r="H142" s="314"/>
      <c r="I142" s="314"/>
      <c r="J142" s="314"/>
      <c r="K142" s="314"/>
      <c r="L142" s="314"/>
      <c r="M142" s="314"/>
      <c r="N142" s="314">
        <v>4.7</v>
      </c>
      <c r="O142" s="314"/>
      <c r="P142" s="314">
        <v>265331</v>
      </c>
      <c r="Q142" s="314">
        <v>653.70000000000005</v>
      </c>
      <c r="R142" s="314"/>
    </row>
    <row r="143" spans="1:18" x14ac:dyDescent="0.2">
      <c r="A143" s="22">
        <v>142</v>
      </c>
      <c r="B143" s="227">
        <v>273781</v>
      </c>
      <c r="C143" s="314"/>
      <c r="D143" s="314"/>
      <c r="E143" s="314"/>
      <c r="F143" s="314"/>
      <c r="G143" s="314"/>
      <c r="H143" s="314"/>
      <c r="I143" s="314"/>
      <c r="J143" s="314"/>
      <c r="K143" s="314"/>
      <c r="L143" s="314"/>
      <c r="M143" s="314"/>
      <c r="N143" s="314">
        <v>4.7</v>
      </c>
      <c r="O143" s="314"/>
      <c r="P143" s="314">
        <v>273781</v>
      </c>
      <c r="Q143" s="314">
        <v>874.1</v>
      </c>
      <c r="R143" s="314"/>
    </row>
    <row r="144" spans="1:18" x14ac:dyDescent="0.2">
      <c r="A144" s="22">
        <v>143</v>
      </c>
      <c r="B144" s="227">
        <v>272396</v>
      </c>
      <c r="C144" s="314"/>
      <c r="D144" s="314"/>
      <c r="E144" s="314"/>
      <c r="F144" s="314"/>
      <c r="G144" s="314"/>
      <c r="H144" s="314"/>
      <c r="I144" s="314"/>
      <c r="J144" s="314"/>
      <c r="K144" s="314"/>
      <c r="L144" s="314"/>
      <c r="M144" s="314"/>
      <c r="N144" s="314">
        <v>5.3</v>
      </c>
      <c r="O144" s="314"/>
      <c r="P144" s="314">
        <v>272396</v>
      </c>
      <c r="Q144" s="314">
        <v>759.2</v>
      </c>
      <c r="R144" s="314"/>
    </row>
    <row r="145" spans="1:18" x14ac:dyDescent="0.2">
      <c r="A145" s="22">
        <v>144</v>
      </c>
      <c r="B145" s="227">
        <v>327693</v>
      </c>
      <c r="C145" s="314"/>
      <c r="D145" s="314"/>
      <c r="E145" s="314"/>
      <c r="F145" s="314"/>
      <c r="G145" s="314"/>
      <c r="H145" s="314"/>
      <c r="I145" s="314"/>
      <c r="J145" s="314"/>
      <c r="K145" s="314"/>
      <c r="L145" s="314"/>
      <c r="M145" s="314"/>
      <c r="N145" s="314">
        <v>5.0999999999999996</v>
      </c>
      <c r="O145" s="314"/>
      <c r="P145" s="314">
        <v>327693</v>
      </c>
      <c r="Q145" s="314">
        <v>636.79999999999995</v>
      </c>
      <c r="R145" s="314"/>
    </row>
    <row r="146" spans="1:18" x14ac:dyDescent="0.2">
      <c r="A146" s="22">
        <v>145</v>
      </c>
      <c r="B146" s="227">
        <v>252818</v>
      </c>
      <c r="C146" s="314"/>
      <c r="D146" s="314"/>
      <c r="E146" s="314"/>
      <c r="F146" s="314"/>
      <c r="G146" s="314"/>
      <c r="H146" s="314"/>
      <c r="I146" s="314"/>
      <c r="J146" s="314"/>
      <c r="K146" s="314"/>
      <c r="L146" s="314"/>
      <c r="M146" s="314"/>
      <c r="N146" s="314">
        <v>6.1</v>
      </c>
      <c r="O146" s="314"/>
      <c r="P146" s="314">
        <v>252818</v>
      </c>
      <c r="Q146" s="314">
        <v>635.6</v>
      </c>
      <c r="R146" s="314"/>
    </row>
    <row r="147" spans="1:18" x14ac:dyDescent="0.2">
      <c r="A147" s="22">
        <v>146</v>
      </c>
      <c r="B147" s="227">
        <v>253689</v>
      </c>
      <c r="C147" s="314"/>
      <c r="D147" s="314"/>
      <c r="E147" s="314"/>
      <c r="F147" s="314"/>
      <c r="G147" s="314"/>
      <c r="H147" s="314"/>
      <c r="I147" s="314"/>
      <c r="J147" s="314"/>
      <c r="K147" s="314"/>
      <c r="L147" s="314"/>
      <c r="M147" s="314"/>
      <c r="N147" s="314">
        <v>5.7</v>
      </c>
      <c r="O147" s="314"/>
      <c r="P147" s="314">
        <v>253689</v>
      </c>
      <c r="Q147" s="314">
        <v>666.3</v>
      </c>
      <c r="R147" s="314"/>
    </row>
    <row r="148" spans="1:18" x14ac:dyDescent="0.2">
      <c r="A148" s="22">
        <v>147</v>
      </c>
      <c r="B148" s="227">
        <v>287944</v>
      </c>
      <c r="C148" s="314"/>
      <c r="D148" s="314"/>
      <c r="E148" s="314"/>
      <c r="F148" s="314"/>
      <c r="G148" s="314"/>
      <c r="H148" s="314"/>
      <c r="I148" s="314"/>
      <c r="J148" s="314"/>
      <c r="K148" s="314"/>
      <c r="L148" s="314"/>
      <c r="M148" s="314"/>
      <c r="N148" s="314">
        <v>6.1</v>
      </c>
      <c r="O148" s="314"/>
      <c r="P148" s="314">
        <v>287944</v>
      </c>
      <c r="Q148" s="314">
        <v>852.6</v>
      </c>
      <c r="R148" s="314"/>
    </row>
    <row r="149" spans="1:18" x14ac:dyDescent="0.2">
      <c r="A149" s="22">
        <v>148</v>
      </c>
      <c r="B149" s="227">
        <v>284325</v>
      </c>
      <c r="C149" s="314"/>
      <c r="D149" s="314"/>
      <c r="E149" s="314"/>
      <c r="F149" s="314"/>
      <c r="G149" s="314"/>
      <c r="H149" s="314"/>
      <c r="I149" s="314"/>
      <c r="J149" s="314"/>
      <c r="K149" s="314"/>
      <c r="L149" s="314"/>
      <c r="M149" s="314"/>
      <c r="N149" s="314">
        <v>5.2</v>
      </c>
      <c r="O149" s="314"/>
      <c r="P149" s="314">
        <v>284325</v>
      </c>
      <c r="Q149" s="314">
        <v>752.8</v>
      </c>
      <c r="R149" s="314"/>
    </row>
    <row r="150" spans="1:18" x14ac:dyDescent="0.2">
      <c r="A150" s="22">
        <v>149</v>
      </c>
      <c r="B150" s="227">
        <v>296253</v>
      </c>
      <c r="C150" s="314"/>
      <c r="D150" s="314"/>
      <c r="E150" s="314"/>
      <c r="F150" s="314"/>
      <c r="G150" s="314"/>
      <c r="H150" s="314"/>
      <c r="I150" s="314"/>
      <c r="J150" s="314"/>
      <c r="K150" s="314"/>
      <c r="L150" s="314"/>
      <c r="M150" s="314"/>
      <c r="N150" s="314">
        <v>4.8</v>
      </c>
      <c r="O150" s="314"/>
      <c r="P150" s="314">
        <v>296253</v>
      </c>
      <c r="Q150" s="314">
        <v>786.9</v>
      </c>
      <c r="R150" s="314"/>
    </row>
    <row r="151" spans="1:18" x14ac:dyDescent="0.2">
      <c r="A151" s="22">
        <v>150</v>
      </c>
      <c r="B151" s="227">
        <v>289664</v>
      </c>
      <c r="C151" s="314"/>
      <c r="D151" s="314"/>
      <c r="E151" s="314"/>
      <c r="F151" s="314"/>
      <c r="G151" s="314"/>
      <c r="H151" s="314"/>
      <c r="I151" s="314"/>
      <c r="J151" s="314"/>
      <c r="K151" s="314"/>
      <c r="L151" s="314"/>
      <c r="M151" s="314"/>
      <c r="N151" s="314">
        <v>5.8</v>
      </c>
      <c r="O151" s="314"/>
      <c r="P151" s="314">
        <v>289664</v>
      </c>
      <c r="Q151" s="314">
        <v>690.8</v>
      </c>
      <c r="R151" s="314"/>
    </row>
    <row r="152" spans="1:18" x14ac:dyDescent="0.2">
      <c r="A152" s="22">
        <v>151</v>
      </c>
      <c r="B152" s="227">
        <v>294875</v>
      </c>
      <c r="C152" s="314"/>
      <c r="D152" s="314"/>
      <c r="E152" s="314"/>
      <c r="F152" s="314"/>
      <c r="G152" s="314"/>
      <c r="H152" s="314"/>
      <c r="I152" s="314"/>
      <c r="J152" s="314"/>
      <c r="K152" s="314"/>
      <c r="L152" s="314"/>
      <c r="M152" s="314"/>
      <c r="N152" s="314">
        <v>5.5</v>
      </c>
      <c r="O152" s="314"/>
      <c r="P152" s="314">
        <v>294875</v>
      </c>
      <c r="Q152" s="314">
        <v>679.6</v>
      </c>
      <c r="R152" s="314"/>
    </row>
    <row r="153" spans="1:18" x14ac:dyDescent="0.2">
      <c r="A153" s="22">
        <v>152</v>
      </c>
      <c r="B153" s="227">
        <v>294133</v>
      </c>
      <c r="C153" s="314"/>
      <c r="D153" s="314"/>
      <c r="E153" s="314"/>
      <c r="F153" s="314"/>
      <c r="G153" s="314"/>
      <c r="H153" s="314"/>
      <c r="I153" s="314"/>
      <c r="J153" s="314"/>
      <c r="K153" s="314"/>
      <c r="L153" s="314"/>
      <c r="M153" s="314"/>
      <c r="N153" s="314">
        <v>5.2</v>
      </c>
      <c r="O153" s="314"/>
      <c r="P153" s="314">
        <v>294133</v>
      </c>
      <c r="Q153" s="314">
        <v>697.5</v>
      </c>
      <c r="R153" s="314"/>
    </row>
    <row r="154" spans="1:18" x14ac:dyDescent="0.2">
      <c r="A154" s="22">
        <v>153</v>
      </c>
      <c r="B154" s="227">
        <v>282974</v>
      </c>
      <c r="C154" s="314"/>
      <c r="D154" s="314"/>
      <c r="E154" s="314"/>
      <c r="F154" s="314"/>
      <c r="G154" s="314"/>
      <c r="H154" s="314"/>
      <c r="I154" s="314"/>
      <c r="J154" s="314"/>
      <c r="K154" s="314"/>
      <c r="L154" s="314"/>
      <c r="M154" s="314"/>
      <c r="N154" s="314">
        <v>4.7</v>
      </c>
      <c r="O154" s="314"/>
      <c r="P154" s="314">
        <v>282974</v>
      </c>
      <c r="Q154" s="314">
        <v>592.79999999999995</v>
      </c>
      <c r="R154" s="314"/>
    </row>
    <row r="155" spans="1:18" x14ac:dyDescent="0.2">
      <c r="A155" s="22">
        <v>154</v>
      </c>
      <c r="B155" s="227">
        <v>287468</v>
      </c>
      <c r="C155" s="314"/>
      <c r="D155" s="314"/>
      <c r="E155" s="314"/>
      <c r="F155" s="314"/>
      <c r="G155" s="314"/>
      <c r="H155" s="314"/>
      <c r="I155" s="314"/>
      <c r="J155" s="314"/>
      <c r="K155" s="314"/>
      <c r="L155" s="314"/>
      <c r="M155" s="314"/>
      <c r="N155" s="314">
        <v>5</v>
      </c>
      <c r="O155" s="314"/>
      <c r="P155" s="314">
        <v>287468</v>
      </c>
      <c r="Q155" s="314">
        <v>721.3</v>
      </c>
      <c r="R155" s="314"/>
    </row>
    <row r="156" spans="1:18" x14ac:dyDescent="0.2">
      <c r="A156" s="22">
        <v>155</v>
      </c>
      <c r="B156" s="227">
        <v>294278</v>
      </c>
      <c r="C156" s="314"/>
      <c r="D156" s="314"/>
      <c r="E156" s="314"/>
      <c r="F156" s="314"/>
      <c r="G156" s="314"/>
      <c r="H156" s="314"/>
      <c r="I156" s="314"/>
      <c r="J156" s="314"/>
      <c r="K156" s="314"/>
      <c r="L156" s="314"/>
      <c r="M156" s="314"/>
      <c r="N156" s="314">
        <v>5.6</v>
      </c>
      <c r="O156" s="314"/>
      <c r="P156" s="314">
        <v>294278</v>
      </c>
      <c r="Q156" s="314">
        <v>599.6</v>
      </c>
      <c r="R156" s="314"/>
    </row>
    <row r="157" spans="1:18" x14ac:dyDescent="0.2">
      <c r="A157" s="22">
        <v>156</v>
      </c>
      <c r="B157" s="227">
        <v>354627</v>
      </c>
      <c r="C157" s="314"/>
      <c r="D157" s="314"/>
      <c r="E157" s="314"/>
      <c r="F157" s="314"/>
      <c r="G157" s="314"/>
      <c r="H157" s="314"/>
      <c r="I157" s="314"/>
      <c r="J157" s="314"/>
      <c r="K157" s="314"/>
      <c r="L157" s="314"/>
      <c r="M157" s="314"/>
      <c r="N157" s="314">
        <v>6.4</v>
      </c>
      <c r="O157" s="314"/>
      <c r="P157" s="314">
        <v>354627</v>
      </c>
      <c r="Q157" s="314">
        <v>554.29999999999995</v>
      </c>
      <c r="R157" s="314"/>
    </row>
    <row r="158" spans="1:18" x14ac:dyDescent="0.2">
      <c r="A158" s="22">
        <v>157</v>
      </c>
      <c r="B158" s="227">
        <v>263469</v>
      </c>
      <c r="C158" s="314"/>
      <c r="D158" s="314"/>
      <c r="E158" s="314"/>
      <c r="F158" s="314"/>
      <c r="G158" s="314"/>
      <c r="H158" s="314"/>
      <c r="I158" s="314"/>
      <c r="J158" s="314"/>
      <c r="K158" s="314"/>
      <c r="L158" s="314"/>
      <c r="M158" s="314"/>
      <c r="N158" s="314">
        <v>7.7</v>
      </c>
      <c r="O158" s="314"/>
      <c r="P158" s="314">
        <v>263469</v>
      </c>
      <c r="Q158" s="314">
        <v>588</v>
      </c>
      <c r="R158" s="314"/>
    </row>
    <row r="159" spans="1:18" x14ac:dyDescent="0.2">
      <c r="A159" s="22">
        <v>158</v>
      </c>
      <c r="B159" s="227">
        <v>265320</v>
      </c>
      <c r="C159" s="314"/>
      <c r="D159" s="314"/>
      <c r="E159" s="314"/>
      <c r="F159" s="314"/>
      <c r="G159" s="314"/>
      <c r="H159" s="314"/>
      <c r="I159" s="314"/>
      <c r="J159" s="314"/>
      <c r="K159" s="314"/>
      <c r="L159" s="314"/>
      <c r="M159" s="314"/>
      <c r="N159" s="314">
        <v>8.1</v>
      </c>
      <c r="O159" s="314"/>
      <c r="P159" s="314">
        <v>265320</v>
      </c>
      <c r="Q159" s="314">
        <v>591.5</v>
      </c>
      <c r="R159" s="314"/>
    </row>
    <row r="160" spans="1:18" x14ac:dyDescent="0.2">
      <c r="A160" s="22">
        <v>159</v>
      </c>
      <c r="B160" s="227">
        <v>306384</v>
      </c>
      <c r="C160" s="314"/>
      <c r="D160" s="314"/>
      <c r="E160" s="314"/>
      <c r="F160" s="314"/>
      <c r="G160" s="314"/>
      <c r="H160" s="314"/>
      <c r="I160" s="314"/>
      <c r="J160" s="314"/>
      <c r="K160" s="314"/>
      <c r="L160" s="314"/>
      <c r="M160" s="314"/>
      <c r="N160" s="314">
        <v>7.7</v>
      </c>
      <c r="O160" s="314"/>
      <c r="P160" s="314">
        <v>306384</v>
      </c>
      <c r="Q160" s="314">
        <v>670.4</v>
      </c>
      <c r="R160" s="314"/>
    </row>
    <row r="161" spans="1:18" x14ac:dyDescent="0.2">
      <c r="A161" s="22">
        <v>160</v>
      </c>
      <c r="B161" s="227">
        <v>302054</v>
      </c>
      <c r="C161" s="314"/>
      <c r="D161" s="314"/>
      <c r="E161" s="314"/>
      <c r="F161" s="314"/>
      <c r="G161" s="314"/>
      <c r="H161" s="314"/>
      <c r="I161" s="314"/>
      <c r="J161" s="314"/>
      <c r="K161" s="314"/>
      <c r="L161" s="314"/>
      <c r="M161" s="314"/>
      <c r="N161" s="314">
        <v>7</v>
      </c>
      <c r="O161" s="314"/>
      <c r="P161" s="314">
        <v>302054</v>
      </c>
      <c r="Q161" s="314">
        <v>541</v>
      </c>
      <c r="R161" s="314"/>
    </row>
    <row r="162" spans="1:18" x14ac:dyDescent="0.2">
      <c r="A162" s="22">
        <v>161</v>
      </c>
      <c r="B162" s="227">
        <v>311292</v>
      </c>
      <c r="C162" s="314"/>
      <c r="D162" s="314"/>
      <c r="E162" s="314"/>
      <c r="F162" s="314"/>
      <c r="G162" s="314"/>
      <c r="H162" s="314"/>
      <c r="I162" s="314"/>
      <c r="J162" s="314"/>
      <c r="K162" s="314"/>
      <c r="L162" s="314"/>
      <c r="M162" s="314"/>
      <c r="N162" s="314">
        <v>6.6</v>
      </c>
      <c r="O162" s="314"/>
      <c r="P162" s="314">
        <v>311292</v>
      </c>
      <c r="Q162" s="314">
        <v>498.7</v>
      </c>
      <c r="R162" s="314"/>
    </row>
    <row r="163" spans="1:18" x14ac:dyDescent="0.2">
      <c r="A163" s="22">
        <v>162</v>
      </c>
      <c r="B163" s="227">
        <v>317375</v>
      </c>
      <c r="C163" s="314"/>
      <c r="D163" s="314"/>
      <c r="E163" s="314"/>
      <c r="F163" s="314"/>
      <c r="G163" s="314"/>
      <c r="H163" s="314"/>
      <c r="I163" s="314"/>
      <c r="J163" s="314"/>
      <c r="K163" s="314"/>
      <c r="L163" s="314"/>
      <c r="M163" s="314"/>
      <c r="N163" s="314">
        <v>7.3</v>
      </c>
      <c r="O163" s="314"/>
      <c r="P163" s="314">
        <v>317375</v>
      </c>
      <c r="Q163" s="314">
        <v>511.1</v>
      </c>
      <c r="R163" s="314"/>
    </row>
    <row r="164" spans="1:18" x14ac:dyDescent="0.2">
      <c r="A164" s="22">
        <v>163</v>
      </c>
      <c r="B164" s="227">
        <v>316887</v>
      </c>
      <c r="C164" s="314"/>
      <c r="D164" s="314"/>
      <c r="E164" s="314"/>
      <c r="F164" s="314"/>
      <c r="G164" s="314"/>
      <c r="H164" s="314"/>
      <c r="I164" s="314"/>
      <c r="J164" s="314"/>
      <c r="K164" s="314"/>
      <c r="L164" s="314"/>
      <c r="M164" s="314"/>
      <c r="N164" s="314">
        <v>6.9</v>
      </c>
      <c r="O164" s="314"/>
      <c r="P164" s="314">
        <v>316887</v>
      </c>
      <c r="Q164" s="314">
        <v>542.4</v>
      </c>
      <c r="R164" s="314"/>
    </row>
    <row r="165" spans="1:18" x14ac:dyDescent="0.2">
      <c r="A165" s="22">
        <v>164</v>
      </c>
      <c r="B165" s="227">
        <v>321409</v>
      </c>
      <c r="C165" s="314"/>
      <c r="D165" s="314"/>
      <c r="E165" s="314"/>
      <c r="F165" s="314"/>
      <c r="G165" s="314"/>
      <c r="H165" s="314"/>
      <c r="I165" s="314"/>
      <c r="J165" s="314"/>
      <c r="K165" s="314"/>
      <c r="L165" s="314"/>
      <c r="M165" s="314"/>
      <c r="N165" s="314">
        <v>6.2</v>
      </c>
      <c r="O165" s="314"/>
      <c r="P165" s="314">
        <v>321409</v>
      </c>
      <c r="Q165" s="314">
        <v>486.8</v>
      </c>
      <c r="R165" s="314"/>
    </row>
    <row r="166" spans="1:18" x14ac:dyDescent="0.2">
      <c r="A166" s="22">
        <v>165</v>
      </c>
      <c r="B166" s="227">
        <v>300439</v>
      </c>
      <c r="C166" s="314"/>
      <c r="D166" s="314"/>
      <c r="E166" s="314"/>
      <c r="F166" s="314"/>
      <c r="G166" s="314"/>
      <c r="H166" s="314"/>
      <c r="I166" s="314"/>
      <c r="J166" s="314"/>
      <c r="K166" s="314"/>
      <c r="L166" s="314"/>
      <c r="M166" s="314"/>
      <c r="N166" s="314">
        <v>5.8</v>
      </c>
      <c r="O166" s="314"/>
      <c r="P166" s="314">
        <v>300439</v>
      </c>
      <c r="Q166" s="314">
        <v>486.1</v>
      </c>
      <c r="R166" s="314"/>
    </row>
    <row r="167" spans="1:18" x14ac:dyDescent="0.2">
      <c r="A167" s="22">
        <v>166</v>
      </c>
      <c r="B167" s="227">
        <v>302213</v>
      </c>
      <c r="C167" s="314"/>
      <c r="D167" s="314"/>
      <c r="E167" s="314"/>
      <c r="F167" s="314"/>
      <c r="G167" s="314"/>
      <c r="H167" s="314"/>
      <c r="I167" s="314"/>
      <c r="J167" s="314"/>
      <c r="K167" s="314"/>
      <c r="L167" s="314"/>
      <c r="M167" s="314"/>
      <c r="N167" s="314">
        <v>5.5</v>
      </c>
      <c r="O167" s="314"/>
      <c r="P167" s="314">
        <v>302213</v>
      </c>
      <c r="Q167" s="314">
        <v>664.2</v>
      </c>
      <c r="R167" s="314"/>
    </row>
    <row r="168" spans="1:18" x14ac:dyDescent="0.2">
      <c r="A168" s="22">
        <v>167</v>
      </c>
      <c r="B168" s="227">
        <v>311715</v>
      </c>
      <c r="C168" s="314"/>
      <c r="D168" s="314"/>
      <c r="E168" s="314"/>
      <c r="F168" s="314"/>
      <c r="G168" s="314"/>
      <c r="H168" s="314"/>
      <c r="I168" s="314"/>
      <c r="J168" s="314"/>
      <c r="K168" s="314"/>
      <c r="L168" s="314"/>
      <c r="M168" s="314"/>
      <c r="N168" s="314">
        <v>5.6</v>
      </c>
      <c r="O168" s="314"/>
      <c r="P168" s="314">
        <v>311715</v>
      </c>
      <c r="Q168" s="314">
        <v>529.6</v>
      </c>
      <c r="R168" s="314"/>
    </row>
    <row r="169" spans="1:18" x14ac:dyDescent="0.2">
      <c r="A169" s="22">
        <v>168</v>
      </c>
      <c r="B169" s="227">
        <v>370726</v>
      </c>
      <c r="C169" s="314"/>
      <c r="D169" s="314"/>
      <c r="E169" s="314"/>
      <c r="F169" s="314"/>
      <c r="G169" s="314"/>
      <c r="H169" s="314"/>
      <c r="I169" s="314"/>
      <c r="J169" s="314"/>
      <c r="K169" s="314"/>
      <c r="L169" s="314"/>
      <c r="M169" s="314"/>
      <c r="N169" s="314">
        <v>5.8</v>
      </c>
      <c r="O169" s="314"/>
      <c r="P169" s="314">
        <v>370726</v>
      </c>
      <c r="Q169" s="314">
        <v>471.6</v>
      </c>
      <c r="R169" s="314"/>
    </row>
    <row r="170" spans="1:18" x14ac:dyDescent="0.2">
      <c r="A170" s="22">
        <v>169</v>
      </c>
      <c r="B170" s="227">
        <v>286152</v>
      </c>
      <c r="C170" s="314"/>
      <c r="D170" s="314"/>
      <c r="E170" s="314"/>
      <c r="F170" s="314"/>
      <c r="G170" s="314"/>
      <c r="H170" s="314"/>
      <c r="I170" s="314"/>
      <c r="J170" s="314"/>
      <c r="K170" s="314"/>
      <c r="L170" s="314"/>
      <c r="M170" s="314"/>
      <c r="N170" s="314">
        <v>6.7</v>
      </c>
      <c r="O170" s="314"/>
      <c r="P170" s="314">
        <v>286152</v>
      </c>
      <c r="Q170" s="314">
        <v>470</v>
      </c>
      <c r="R170" s="314"/>
    </row>
    <row r="171" spans="1:18" x14ac:dyDescent="0.2">
      <c r="A171" s="22">
        <v>170</v>
      </c>
      <c r="B171" s="227">
        <v>282417</v>
      </c>
      <c r="C171" s="314"/>
      <c r="D171" s="314"/>
      <c r="E171" s="314"/>
      <c r="F171" s="314"/>
      <c r="G171" s="314"/>
      <c r="H171" s="314"/>
      <c r="I171" s="314"/>
      <c r="J171" s="314"/>
      <c r="K171" s="314"/>
      <c r="L171" s="314"/>
      <c r="M171" s="314"/>
      <c r="N171" s="314">
        <v>6.5</v>
      </c>
      <c r="O171" s="314"/>
      <c r="P171" s="314">
        <v>282417</v>
      </c>
      <c r="Q171" s="314">
        <v>543.79999999999995</v>
      </c>
      <c r="R171" s="314"/>
    </row>
    <row r="172" spans="1:18" x14ac:dyDescent="0.2">
      <c r="A172" s="22">
        <v>171</v>
      </c>
      <c r="B172" s="227">
        <v>326153</v>
      </c>
      <c r="C172" s="314"/>
      <c r="D172" s="314"/>
      <c r="E172" s="314"/>
      <c r="F172" s="314"/>
      <c r="G172" s="314"/>
      <c r="H172" s="314"/>
      <c r="I172" s="314"/>
      <c r="J172" s="314"/>
      <c r="K172" s="314"/>
      <c r="L172" s="314"/>
      <c r="M172" s="314"/>
      <c r="N172" s="314">
        <v>6.2</v>
      </c>
      <c r="O172" s="314"/>
      <c r="P172" s="314">
        <v>326153</v>
      </c>
      <c r="Q172" s="314">
        <v>719.2</v>
      </c>
      <c r="R172" s="314"/>
    </row>
    <row r="173" spans="1:18" x14ac:dyDescent="0.2">
      <c r="A173" s="22">
        <v>172</v>
      </c>
      <c r="B173" s="227">
        <v>316526</v>
      </c>
      <c r="C173" s="314"/>
      <c r="D173" s="314"/>
      <c r="E173" s="314"/>
      <c r="F173" s="314"/>
      <c r="G173" s="314"/>
      <c r="H173" s="314"/>
      <c r="I173" s="314"/>
      <c r="J173" s="314"/>
      <c r="K173" s="314"/>
      <c r="L173" s="314"/>
      <c r="M173" s="314"/>
      <c r="N173" s="314">
        <v>5.5</v>
      </c>
      <c r="O173" s="314"/>
      <c r="P173" s="314">
        <v>316526</v>
      </c>
      <c r="Q173" s="314">
        <v>533.79999999999995</v>
      </c>
      <c r="R173" s="314"/>
    </row>
    <row r="174" spans="1:18" x14ac:dyDescent="0.2">
      <c r="A174" s="22">
        <v>173</v>
      </c>
      <c r="B174" s="227">
        <v>337393</v>
      </c>
      <c r="C174" s="314"/>
      <c r="D174" s="314"/>
      <c r="E174" s="314"/>
      <c r="F174" s="314"/>
      <c r="G174" s="314"/>
      <c r="H174" s="314"/>
      <c r="I174" s="314"/>
      <c r="J174" s="314"/>
      <c r="K174" s="314"/>
      <c r="L174" s="314"/>
      <c r="M174" s="314"/>
      <c r="N174" s="314">
        <v>5.0999999999999996</v>
      </c>
      <c r="O174" s="314"/>
      <c r="P174" s="314">
        <v>337393</v>
      </c>
      <c r="Q174" s="314">
        <v>524.29999999999995</v>
      </c>
      <c r="R174" s="314"/>
    </row>
    <row r="175" spans="1:18" x14ac:dyDescent="0.2">
      <c r="A175" s="22">
        <v>174</v>
      </c>
      <c r="B175" s="227">
        <v>330844</v>
      </c>
      <c r="C175" s="314"/>
      <c r="D175" s="314"/>
      <c r="E175" s="314"/>
      <c r="F175" s="314"/>
      <c r="G175" s="314"/>
      <c r="H175" s="314"/>
      <c r="I175" s="314"/>
      <c r="J175" s="314"/>
      <c r="K175" s="314"/>
      <c r="L175" s="314"/>
      <c r="M175" s="314"/>
      <c r="N175" s="314">
        <v>5.9</v>
      </c>
      <c r="O175" s="314"/>
      <c r="P175" s="314">
        <v>330844</v>
      </c>
      <c r="Q175" s="314">
        <v>517.9</v>
      </c>
      <c r="R175" s="314"/>
    </row>
    <row r="176" spans="1:18" x14ac:dyDescent="0.2">
      <c r="A176" s="22">
        <v>175</v>
      </c>
      <c r="B176" s="227">
        <v>325905</v>
      </c>
      <c r="C176" s="314"/>
      <c r="D176" s="314"/>
      <c r="E176" s="314"/>
      <c r="F176" s="314"/>
      <c r="G176" s="314"/>
      <c r="H176" s="314"/>
      <c r="I176" s="314"/>
      <c r="J176" s="314"/>
      <c r="K176" s="314"/>
      <c r="L176" s="314"/>
      <c r="M176" s="314"/>
      <c r="N176" s="314">
        <v>5.3</v>
      </c>
      <c r="O176" s="314"/>
      <c r="P176" s="314">
        <v>325905</v>
      </c>
      <c r="Q176" s="314">
        <v>497.4</v>
      </c>
      <c r="R176" s="314"/>
    </row>
    <row r="177" spans="1:18" x14ac:dyDescent="0.2">
      <c r="A177" s="22">
        <v>176</v>
      </c>
      <c r="B177" s="227">
        <v>339155</v>
      </c>
      <c r="C177" s="314"/>
      <c r="D177" s="314"/>
      <c r="E177" s="314"/>
      <c r="F177" s="314"/>
      <c r="G177" s="314"/>
      <c r="H177" s="314"/>
      <c r="I177" s="314"/>
      <c r="J177" s="314"/>
      <c r="K177" s="314"/>
      <c r="L177" s="314"/>
      <c r="M177" s="314"/>
      <c r="N177" s="314">
        <v>5.3</v>
      </c>
      <c r="O177" s="314"/>
      <c r="P177" s="314">
        <v>339155</v>
      </c>
      <c r="Q177" s="314">
        <v>602.20000000000005</v>
      </c>
      <c r="R177" s="314"/>
    </row>
    <row r="178" spans="1:18" x14ac:dyDescent="0.2">
      <c r="A178" s="22">
        <v>177</v>
      </c>
      <c r="B178" s="227">
        <v>310775</v>
      </c>
      <c r="C178" s="314"/>
      <c r="D178" s="314"/>
      <c r="E178" s="314"/>
      <c r="F178" s="314"/>
      <c r="G178" s="314"/>
      <c r="H178" s="314"/>
      <c r="I178" s="314"/>
      <c r="J178" s="314"/>
      <c r="K178" s="314"/>
      <c r="L178" s="314"/>
      <c r="M178" s="314"/>
      <c r="N178" s="314">
        <v>4.9000000000000004</v>
      </c>
      <c r="O178" s="314"/>
      <c r="P178" s="314">
        <v>310775</v>
      </c>
      <c r="Q178" s="314">
        <v>518.9</v>
      </c>
      <c r="R178" s="314"/>
    </row>
    <row r="179" spans="1:18" x14ac:dyDescent="0.2">
      <c r="A179" s="22">
        <v>178</v>
      </c>
      <c r="B179" s="227">
        <v>312976</v>
      </c>
      <c r="C179" s="314"/>
      <c r="D179" s="314"/>
      <c r="E179" s="314"/>
      <c r="F179" s="314"/>
      <c r="G179" s="314"/>
      <c r="H179" s="314"/>
      <c r="I179" s="314"/>
      <c r="J179" s="314"/>
      <c r="K179" s="314"/>
      <c r="L179" s="314"/>
      <c r="M179" s="314"/>
      <c r="N179" s="314">
        <v>4.5</v>
      </c>
      <c r="O179" s="314"/>
      <c r="P179" s="314">
        <v>312976</v>
      </c>
      <c r="Q179" s="314">
        <v>491.6</v>
      </c>
      <c r="R179" s="314"/>
    </row>
    <row r="180" spans="1:18" x14ac:dyDescent="0.2">
      <c r="A180" s="22">
        <v>179</v>
      </c>
      <c r="B180" s="227">
        <v>323089</v>
      </c>
      <c r="C180" s="314"/>
      <c r="D180" s="314"/>
      <c r="E180" s="314"/>
      <c r="F180" s="314"/>
      <c r="G180" s="314"/>
      <c r="H180" s="314"/>
      <c r="I180" s="314"/>
      <c r="J180" s="314"/>
      <c r="K180" s="314"/>
      <c r="L180" s="314"/>
      <c r="M180" s="314"/>
      <c r="N180" s="314">
        <v>5.3</v>
      </c>
      <c r="O180" s="314"/>
      <c r="P180" s="314">
        <v>323089</v>
      </c>
      <c r="Q180" s="314">
        <v>432.1</v>
      </c>
      <c r="R180" s="314"/>
    </row>
    <row r="181" spans="1:18" x14ac:dyDescent="0.2">
      <c r="A181" s="22">
        <v>180</v>
      </c>
      <c r="B181" s="227">
        <v>380188</v>
      </c>
      <c r="C181" s="314"/>
      <c r="D181" s="314"/>
      <c r="E181" s="314"/>
      <c r="F181" s="314"/>
      <c r="G181" s="314"/>
      <c r="H181" s="314"/>
      <c r="I181" s="314"/>
      <c r="J181" s="314"/>
      <c r="K181" s="314"/>
      <c r="L181" s="314"/>
      <c r="M181" s="314"/>
      <c r="N181" s="314">
        <v>5.3</v>
      </c>
      <c r="O181" s="314"/>
      <c r="P181" s="314">
        <v>380188</v>
      </c>
      <c r="Q181" s="314">
        <v>357.6</v>
      </c>
      <c r="R181" s="314"/>
    </row>
    <row r="182" spans="1:18" x14ac:dyDescent="0.2">
      <c r="A182" s="22">
        <v>181</v>
      </c>
      <c r="B182" s="227">
        <v>295284</v>
      </c>
      <c r="C182" s="314"/>
      <c r="D182" s="314"/>
      <c r="E182" s="314"/>
      <c r="F182" s="314"/>
      <c r="G182" s="314"/>
      <c r="H182" s="314"/>
      <c r="I182" s="314"/>
      <c r="J182" s="314"/>
      <c r="K182" s="314"/>
      <c r="L182" s="314"/>
      <c r="M182" s="314"/>
      <c r="N182" s="314">
        <v>6.6</v>
      </c>
      <c r="O182" s="314"/>
      <c r="P182" s="314">
        <v>295284</v>
      </c>
      <c r="Q182" s="314">
        <v>368.2</v>
      </c>
      <c r="R182" s="314"/>
    </row>
    <row r="183" spans="1:18" x14ac:dyDescent="0.2">
      <c r="A183" s="22">
        <v>182</v>
      </c>
      <c r="B183" s="227">
        <v>290065</v>
      </c>
      <c r="C183" s="314"/>
      <c r="D183" s="314"/>
      <c r="E183" s="314"/>
      <c r="F183" s="314"/>
      <c r="G183" s="314"/>
      <c r="H183" s="314"/>
      <c r="I183" s="314"/>
      <c r="J183" s="314"/>
      <c r="K183" s="314"/>
      <c r="L183" s="314"/>
      <c r="M183" s="314"/>
      <c r="N183" s="314">
        <v>6.9</v>
      </c>
      <c r="O183" s="314"/>
      <c r="P183" s="314">
        <v>290065</v>
      </c>
      <c r="Q183" s="314">
        <v>457.2</v>
      </c>
      <c r="R183" s="314"/>
    </row>
    <row r="184" spans="1:18" x14ac:dyDescent="0.2">
      <c r="A184" s="22">
        <v>183</v>
      </c>
      <c r="B184" s="227">
        <v>335917</v>
      </c>
      <c r="C184" s="314"/>
      <c r="D184" s="314"/>
      <c r="E184" s="314"/>
      <c r="F184" s="314"/>
      <c r="G184" s="314"/>
      <c r="H184" s="314"/>
      <c r="I184" s="314"/>
      <c r="J184" s="314"/>
      <c r="K184" s="314"/>
      <c r="L184" s="314"/>
      <c r="M184" s="314"/>
      <c r="N184" s="314">
        <v>6.3</v>
      </c>
      <c r="O184" s="314"/>
      <c r="P184" s="314">
        <v>335917</v>
      </c>
      <c r="Q184" s="314">
        <v>576</v>
      </c>
      <c r="R184" s="314"/>
    </row>
    <row r="185" spans="1:18" x14ac:dyDescent="0.2">
      <c r="A185" s="22">
        <v>184</v>
      </c>
      <c r="B185" s="227">
        <v>321981</v>
      </c>
      <c r="C185" s="314"/>
      <c r="D185" s="314"/>
      <c r="E185" s="314"/>
      <c r="F185" s="314"/>
      <c r="G185" s="314"/>
      <c r="H185" s="314"/>
      <c r="I185" s="314"/>
      <c r="J185" s="314"/>
      <c r="K185" s="314"/>
      <c r="L185" s="314"/>
      <c r="M185" s="314"/>
      <c r="N185" s="314">
        <v>5.6</v>
      </c>
      <c r="O185" s="314"/>
      <c r="P185" s="314">
        <v>321981</v>
      </c>
      <c r="Q185" s="314">
        <v>498.9</v>
      </c>
      <c r="R185" s="314"/>
    </row>
    <row r="186" spans="1:18" x14ac:dyDescent="0.2">
      <c r="A186" s="22">
        <v>185</v>
      </c>
      <c r="B186" s="227">
        <v>353201</v>
      </c>
      <c r="C186" s="314"/>
      <c r="D186" s="314"/>
      <c r="E186" s="314"/>
      <c r="F186" s="314"/>
      <c r="G186" s="314"/>
      <c r="H186" s="314"/>
      <c r="I186" s="314"/>
      <c r="J186" s="314"/>
      <c r="K186" s="314"/>
      <c r="L186" s="314"/>
      <c r="M186" s="314"/>
      <c r="N186" s="314">
        <v>5.5</v>
      </c>
      <c r="O186" s="314"/>
      <c r="P186" s="314">
        <v>353201</v>
      </c>
      <c r="Q186" s="314">
        <v>584.5</v>
      </c>
      <c r="R186" s="314"/>
    </row>
    <row r="187" spans="1:18" x14ac:dyDescent="0.2">
      <c r="A187" s="22">
        <v>186</v>
      </c>
      <c r="B187" s="227">
        <v>338189</v>
      </c>
      <c r="C187" s="314"/>
      <c r="D187" s="314"/>
      <c r="E187" s="314"/>
      <c r="F187" s="314"/>
      <c r="G187" s="314"/>
      <c r="H187" s="314"/>
      <c r="I187" s="314"/>
      <c r="J187" s="314"/>
      <c r="K187" s="314"/>
      <c r="L187" s="314"/>
      <c r="M187" s="314"/>
      <c r="N187" s="314">
        <v>6.2</v>
      </c>
      <c r="O187" s="314"/>
      <c r="P187" s="314">
        <v>338189</v>
      </c>
      <c r="Q187" s="314">
        <v>451.9</v>
      </c>
      <c r="R187" s="314"/>
    </row>
    <row r="188" spans="1:18" x14ac:dyDescent="0.2">
      <c r="A188" s="22">
        <v>187</v>
      </c>
      <c r="B188" s="227">
        <v>333815</v>
      </c>
      <c r="C188" s="314"/>
      <c r="D188" s="314"/>
      <c r="E188" s="314"/>
      <c r="F188" s="314"/>
      <c r="G188" s="314"/>
      <c r="H188" s="314"/>
      <c r="I188" s="314"/>
      <c r="J188" s="314"/>
      <c r="K188" s="314"/>
      <c r="L188" s="314"/>
      <c r="M188" s="314"/>
      <c r="N188" s="314">
        <v>5.6</v>
      </c>
      <c r="O188" s="314"/>
      <c r="P188" s="314">
        <v>333815</v>
      </c>
      <c r="Q188" s="314">
        <v>430</v>
      </c>
      <c r="R188" s="314"/>
    </row>
    <row r="189" spans="1:18" x14ac:dyDescent="0.2">
      <c r="A189" s="22">
        <v>188</v>
      </c>
      <c r="B189" s="227">
        <v>349191</v>
      </c>
      <c r="C189" s="314"/>
      <c r="D189" s="314"/>
      <c r="E189" s="314"/>
      <c r="F189" s="314"/>
      <c r="G189" s="314"/>
      <c r="H189" s="314"/>
      <c r="I189" s="314"/>
      <c r="J189" s="314"/>
      <c r="K189" s="314"/>
      <c r="L189" s="314"/>
      <c r="M189" s="314"/>
      <c r="N189" s="314">
        <v>5.2</v>
      </c>
      <c r="O189" s="314"/>
      <c r="P189" s="314">
        <v>349191</v>
      </c>
      <c r="Q189" s="314">
        <v>409.4</v>
      </c>
      <c r="R189" s="314"/>
    </row>
    <row r="190" spans="1:18" x14ac:dyDescent="0.2">
      <c r="A190" s="22">
        <v>189</v>
      </c>
      <c r="B190" s="227">
        <v>317145</v>
      </c>
      <c r="C190" s="314"/>
      <c r="D190" s="314"/>
      <c r="E190" s="314"/>
      <c r="F190" s="314"/>
      <c r="G190" s="314"/>
      <c r="H190" s="314"/>
      <c r="I190" s="314"/>
      <c r="J190" s="314"/>
      <c r="K190" s="314"/>
      <c r="L190" s="314"/>
      <c r="M190" s="314"/>
      <c r="N190" s="314">
        <v>4.8</v>
      </c>
      <c r="O190" s="314"/>
      <c r="P190" s="314">
        <v>317145</v>
      </c>
      <c r="Q190" s="314">
        <v>488.5</v>
      </c>
      <c r="R190" s="314"/>
    </row>
    <row r="191" spans="1:18" x14ac:dyDescent="0.2">
      <c r="A191" s="22">
        <v>190</v>
      </c>
      <c r="B191" s="227">
        <v>331073</v>
      </c>
      <c r="C191" s="314"/>
      <c r="D191" s="314"/>
      <c r="E191" s="314"/>
      <c r="F191" s="314"/>
      <c r="G191" s="314"/>
      <c r="H191" s="314"/>
      <c r="I191" s="314"/>
      <c r="J191" s="314"/>
      <c r="K191" s="314"/>
      <c r="L191" s="314"/>
      <c r="M191" s="314"/>
      <c r="N191" s="314">
        <v>4.7</v>
      </c>
      <c r="O191" s="314"/>
      <c r="P191" s="314">
        <v>331073</v>
      </c>
      <c r="Q191" s="314">
        <v>487.5</v>
      </c>
      <c r="R191" s="314"/>
    </row>
    <row r="192" spans="1:18" x14ac:dyDescent="0.2">
      <c r="A192" s="22">
        <v>191</v>
      </c>
      <c r="B192" s="227">
        <v>341848</v>
      </c>
      <c r="C192" s="314"/>
      <c r="D192" s="314"/>
      <c r="E192" s="314"/>
      <c r="F192" s="314"/>
      <c r="G192" s="314"/>
      <c r="H192" s="314"/>
      <c r="I192" s="314"/>
      <c r="J192" s="314"/>
      <c r="K192" s="314"/>
      <c r="L192" s="314"/>
      <c r="M192" s="314"/>
      <c r="N192" s="314">
        <v>5.3</v>
      </c>
      <c r="O192" s="314"/>
      <c r="P192" s="314">
        <v>341848</v>
      </c>
      <c r="Q192" s="314">
        <v>558.1</v>
      </c>
      <c r="R192" s="314"/>
    </row>
    <row r="193" spans="1:18" x14ac:dyDescent="0.2">
      <c r="A193" s="22">
        <v>192</v>
      </c>
      <c r="B193" s="227">
        <v>387473</v>
      </c>
      <c r="C193" s="314"/>
      <c r="D193" s="314"/>
      <c r="E193" s="314"/>
      <c r="F193" s="314"/>
      <c r="G193" s="314"/>
      <c r="H193" s="314"/>
      <c r="I193" s="314"/>
      <c r="J193" s="314"/>
      <c r="K193" s="314"/>
      <c r="L193" s="314"/>
      <c r="M193" s="314"/>
      <c r="N193" s="314">
        <v>5.3</v>
      </c>
      <c r="O193" s="314"/>
      <c r="P193" s="314">
        <v>387473</v>
      </c>
      <c r="Q193" s="314">
        <v>448</v>
      </c>
      <c r="R193" s="314"/>
    </row>
    <row r="194" spans="1:18" x14ac:dyDescent="0.2">
      <c r="A194" s="22">
        <v>193</v>
      </c>
      <c r="B194" s="227">
        <v>307634</v>
      </c>
      <c r="C194" s="314"/>
      <c r="D194" s="314"/>
      <c r="E194" s="314"/>
      <c r="F194" s="314"/>
      <c r="G194" s="314"/>
      <c r="H194" s="314"/>
      <c r="I194" s="314"/>
      <c r="J194" s="314"/>
      <c r="K194" s="314"/>
      <c r="L194" s="314"/>
      <c r="M194" s="314"/>
      <c r="N194" s="314">
        <v>6.4</v>
      </c>
      <c r="O194" s="314"/>
      <c r="P194" s="314">
        <v>307634</v>
      </c>
      <c r="Q194" s="314">
        <v>414.1</v>
      </c>
      <c r="R194" s="314"/>
    </row>
    <row r="195" spans="1:18" x14ac:dyDescent="0.2">
      <c r="A195" s="22">
        <v>194</v>
      </c>
      <c r="B195" s="227">
        <v>308216</v>
      </c>
      <c r="C195" s="314"/>
      <c r="D195" s="314"/>
      <c r="E195" s="314"/>
      <c r="F195" s="314"/>
      <c r="G195" s="314"/>
      <c r="H195" s="314"/>
      <c r="I195" s="314"/>
      <c r="J195" s="314"/>
      <c r="K195" s="314"/>
      <c r="L195" s="314"/>
      <c r="M195" s="314"/>
      <c r="N195" s="314">
        <v>6.2</v>
      </c>
      <c r="O195" s="314"/>
      <c r="P195" s="314">
        <v>308216</v>
      </c>
      <c r="Q195" s="314">
        <v>442.5</v>
      </c>
      <c r="R195" s="314"/>
    </row>
    <row r="196" spans="1:18" x14ac:dyDescent="0.2">
      <c r="A196" s="22">
        <v>195</v>
      </c>
      <c r="B196" s="227">
        <v>334430</v>
      </c>
      <c r="C196" s="314"/>
      <c r="D196" s="314"/>
      <c r="E196" s="314"/>
      <c r="F196" s="314"/>
      <c r="G196" s="314"/>
      <c r="H196" s="314"/>
      <c r="I196" s="314"/>
      <c r="J196" s="314"/>
      <c r="K196" s="314"/>
      <c r="L196" s="314"/>
      <c r="M196" s="314"/>
      <c r="N196" s="314">
        <v>5.9</v>
      </c>
      <c r="O196" s="314"/>
      <c r="P196" s="314">
        <v>334430</v>
      </c>
      <c r="Q196" s="314">
        <v>600.29999999999995</v>
      </c>
      <c r="R196" s="314"/>
    </row>
    <row r="197" spans="1:18" x14ac:dyDescent="0.2">
      <c r="A197" s="22">
        <v>196</v>
      </c>
      <c r="B197" s="227">
        <v>331006</v>
      </c>
      <c r="C197" s="314"/>
      <c r="D197" s="314"/>
      <c r="E197" s="314"/>
      <c r="F197" s="314"/>
      <c r="G197" s="314"/>
      <c r="H197" s="314"/>
      <c r="I197" s="314"/>
      <c r="J197" s="314"/>
      <c r="K197" s="314"/>
      <c r="L197" s="314"/>
      <c r="M197" s="314"/>
      <c r="N197" s="314">
        <v>5.3</v>
      </c>
      <c r="O197" s="314"/>
      <c r="P197" s="314">
        <v>331006</v>
      </c>
      <c r="Q197" s="314">
        <v>577.70000000000005</v>
      </c>
      <c r="R197" s="314"/>
    </row>
    <row r="198" spans="1:18" x14ac:dyDescent="0.2">
      <c r="A198" s="22">
        <v>197</v>
      </c>
      <c r="B198" s="227">
        <v>357288</v>
      </c>
      <c r="C198" s="314"/>
      <c r="D198" s="314"/>
      <c r="E198" s="314"/>
      <c r="F198" s="314"/>
      <c r="G198" s="314"/>
      <c r="H198" s="314"/>
      <c r="I198" s="314"/>
      <c r="J198" s="314"/>
      <c r="K198" s="314"/>
      <c r="L198" s="314"/>
      <c r="M198" s="314"/>
      <c r="N198" s="314">
        <v>4.8</v>
      </c>
      <c r="O198" s="314"/>
      <c r="P198" s="314">
        <v>357288</v>
      </c>
      <c r="Q198" s="314">
        <v>630</v>
      </c>
      <c r="R198" s="314"/>
    </row>
    <row r="199" spans="1:18" x14ac:dyDescent="0.2">
      <c r="A199" s="22">
        <v>198</v>
      </c>
      <c r="B199" s="227">
        <v>339773</v>
      </c>
      <c r="C199" s="314"/>
      <c r="D199" s="314"/>
      <c r="E199" s="314"/>
      <c r="F199" s="314"/>
      <c r="G199" s="314"/>
      <c r="H199" s="314"/>
      <c r="I199" s="314"/>
      <c r="J199" s="314"/>
      <c r="K199" s="314"/>
      <c r="L199" s="314"/>
      <c r="M199" s="314"/>
      <c r="N199" s="314">
        <v>5.9</v>
      </c>
      <c r="O199" s="314"/>
      <c r="P199" s="314">
        <v>339773</v>
      </c>
      <c r="Q199" s="314">
        <v>668.1</v>
      </c>
      <c r="R199" s="314"/>
    </row>
    <row r="200" spans="1:18" x14ac:dyDescent="0.2">
      <c r="A200" s="22">
        <v>199</v>
      </c>
      <c r="B200" s="227">
        <v>344118</v>
      </c>
      <c r="C200" s="314"/>
      <c r="D200" s="314"/>
      <c r="E200" s="314"/>
      <c r="F200" s="314"/>
      <c r="G200" s="314"/>
      <c r="H200" s="314"/>
      <c r="I200" s="314"/>
      <c r="J200" s="314"/>
      <c r="K200" s="314"/>
      <c r="L200" s="314"/>
      <c r="M200" s="314"/>
      <c r="N200" s="314">
        <v>4.9000000000000004</v>
      </c>
      <c r="O200" s="314"/>
      <c r="P200" s="314">
        <v>344118</v>
      </c>
      <c r="Q200" s="314">
        <v>576.9</v>
      </c>
      <c r="R200" s="314"/>
    </row>
    <row r="201" spans="1:18" x14ac:dyDescent="0.2">
      <c r="A201" s="22">
        <v>200</v>
      </c>
      <c r="B201" s="227">
        <v>342430</v>
      </c>
      <c r="C201" s="314"/>
      <c r="D201" s="314"/>
      <c r="E201" s="314"/>
      <c r="F201" s="314"/>
      <c r="G201" s="314"/>
      <c r="H201" s="314"/>
      <c r="I201" s="314"/>
      <c r="J201" s="314"/>
      <c r="K201" s="314"/>
      <c r="L201" s="314"/>
      <c r="M201" s="314"/>
      <c r="N201" s="314">
        <v>4.8</v>
      </c>
      <c r="O201" s="314"/>
      <c r="P201" s="314">
        <v>342430</v>
      </c>
      <c r="Q201" s="314">
        <v>531</v>
      </c>
      <c r="R201" s="314"/>
    </row>
    <row r="202" spans="1:18" x14ac:dyDescent="0.2">
      <c r="A202" s="22">
        <v>201</v>
      </c>
      <c r="B202" s="227">
        <v>313325</v>
      </c>
      <c r="C202" s="314"/>
      <c r="D202" s="314"/>
      <c r="E202" s="314"/>
      <c r="F202" s="314"/>
      <c r="G202" s="314"/>
      <c r="H202" s="314"/>
      <c r="I202" s="314"/>
      <c r="J202" s="314"/>
      <c r="K202" s="314"/>
      <c r="L202" s="314"/>
      <c r="M202" s="314"/>
      <c r="N202" s="314">
        <v>4.5</v>
      </c>
      <c r="O202" s="314"/>
      <c r="P202" s="314">
        <v>313325</v>
      </c>
      <c r="Q202" s="314">
        <v>538.29999999999995</v>
      </c>
      <c r="R202" s="314"/>
    </row>
    <row r="203" spans="1:18" x14ac:dyDescent="0.2">
      <c r="A203" s="22">
        <v>202</v>
      </c>
      <c r="B203" s="227">
        <v>311458</v>
      </c>
      <c r="C203" s="314"/>
      <c r="D203" s="314"/>
      <c r="E203" s="314"/>
      <c r="F203" s="314"/>
      <c r="G203" s="314"/>
      <c r="H203" s="314"/>
      <c r="I203" s="314"/>
      <c r="J203" s="314"/>
      <c r="K203" s="314"/>
      <c r="L203" s="314"/>
      <c r="M203" s="314"/>
      <c r="N203" s="314">
        <v>4.4000000000000004</v>
      </c>
      <c r="O203" s="314"/>
      <c r="P203" s="314">
        <v>311458</v>
      </c>
      <c r="Q203" s="314">
        <v>664.2</v>
      </c>
      <c r="R203" s="314"/>
    </row>
    <row r="204" spans="1:18" x14ac:dyDescent="0.2">
      <c r="A204" s="22">
        <v>203</v>
      </c>
      <c r="B204" s="227">
        <v>299264</v>
      </c>
      <c r="C204" s="314"/>
      <c r="D204" s="314"/>
      <c r="E204" s="314"/>
      <c r="F204" s="314"/>
      <c r="G204" s="314"/>
      <c r="H204" s="314"/>
      <c r="I204" s="314"/>
      <c r="J204" s="314"/>
      <c r="K204" s="314"/>
      <c r="L204" s="314"/>
      <c r="M204" s="314"/>
      <c r="N204" s="314">
        <v>4.5</v>
      </c>
      <c r="O204" s="314"/>
      <c r="P204" s="314">
        <v>299264</v>
      </c>
      <c r="Q204" s="314">
        <v>590.5</v>
      </c>
      <c r="R204" s="314"/>
    </row>
    <row r="205" spans="1:18" x14ac:dyDescent="0.2">
      <c r="A205" s="22">
        <v>204</v>
      </c>
      <c r="B205" s="227">
        <v>346563</v>
      </c>
      <c r="C205" s="314"/>
      <c r="D205" s="314"/>
      <c r="E205" s="314"/>
      <c r="F205" s="314"/>
      <c r="G205" s="314"/>
      <c r="H205" s="314"/>
      <c r="I205" s="314"/>
      <c r="J205" s="314"/>
      <c r="K205" s="314"/>
      <c r="L205" s="314"/>
      <c r="M205" s="314"/>
      <c r="N205" s="314">
        <v>4.7</v>
      </c>
      <c r="O205" s="314"/>
      <c r="P205" s="314">
        <v>346563</v>
      </c>
      <c r="Q205" s="314">
        <v>559.4</v>
      </c>
      <c r="R205" s="314"/>
    </row>
    <row r="206" spans="1:18" x14ac:dyDescent="0.2">
      <c r="A206" s="22">
        <v>205</v>
      </c>
      <c r="B206" s="227">
        <v>274078</v>
      </c>
      <c r="C206" s="314"/>
      <c r="D206" s="314"/>
      <c r="E206" s="314"/>
      <c r="F206" s="314"/>
      <c r="G206" s="314"/>
      <c r="H206" s="314"/>
      <c r="I206" s="314"/>
      <c r="J206" s="314"/>
      <c r="K206" s="314"/>
      <c r="L206" s="314"/>
      <c r="M206" s="314"/>
      <c r="N206" s="314">
        <v>5.5</v>
      </c>
      <c r="O206" s="314"/>
      <c r="P206" s="314">
        <v>274078</v>
      </c>
      <c r="Q206" s="314">
        <v>583.4</v>
      </c>
      <c r="R206" s="314"/>
    </row>
    <row r="207" spans="1:18" x14ac:dyDescent="0.2">
      <c r="A207" s="22">
        <v>206</v>
      </c>
      <c r="B207" s="227">
        <v>264541</v>
      </c>
      <c r="C207" s="314"/>
      <c r="D207" s="314"/>
      <c r="E207" s="314"/>
      <c r="F207" s="314"/>
      <c r="G207" s="314"/>
      <c r="H207" s="314"/>
      <c r="I207" s="314"/>
      <c r="J207" s="314"/>
      <c r="K207" s="314"/>
      <c r="L207" s="314"/>
      <c r="M207" s="314"/>
      <c r="N207" s="314">
        <v>5.7</v>
      </c>
      <c r="O207" s="314"/>
      <c r="P207" s="314">
        <v>264541</v>
      </c>
      <c r="Q207" s="314">
        <v>655</v>
      </c>
      <c r="R207" s="314"/>
    </row>
    <row r="208" spans="1:18" x14ac:dyDescent="0.2">
      <c r="A208" s="22">
        <v>207</v>
      </c>
      <c r="B208" s="227">
        <v>290109</v>
      </c>
      <c r="C208" s="314"/>
      <c r="D208" s="314"/>
      <c r="E208" s="314"/>
      <c r="F208" s="314"/>
      <c r="G208" s="314"/>
      <c r="H208" s="314"/>
      <c r="I208" s="314"/>
      <c r="J208" s="314"/>
      <c r="K208" s="314"/>
      <c r="L208" s="314"/>
      <c r="M208" s="314"/>
      <c r="N208" s="314">
        <v>5.0999999999999996</v>
      </c>
      <c r="O208" s="314"/>
      <c r="P208" s="314">
        <v>290109</v>
      </c>
      <c r="Q208" s="314">
        <v>756.2</v>
      </c>
      <c r="R208" s="314"/>
    </row>
    <row r="209" spans="1:18" x14ac:dyDescent="0.2">
      <c r="A209" s="22">
        <v>208</v>
      </c>
      <c r="B209" s="227">
        <v>292053</v>
      </c>
      <c r="C209" s="314"/>
      <c r="D209" s="314"/>
      <c r="E209" s="314"/>
      <c r="F209" s="314"/>
      <c r="G209" s="314"/>
      <c r="H209" s="314"/>
      <c r="I209" s="314"/>
      <c r="J209" s="314"/>
      <c r="K209" s="314"/>
      <c r="L209" s="314"/>
      <c r="M209" s="314"/>
      <c r="N209" s="314">
        <v>4.7</v>
      </c>
      <c r="O209" s="314"/>
      <c r="P209" s="314">
        <v>292053</v>
      </c>
      <c r="Q209" s="314">
        <v>721.1</v>
      </c>
      <c r="R209" s="314"/>
    </row>
    <row r="210" spans="1:18" x14ac:dyDescent="0.2">
      <c r="A210" s="22">
        <v>209</v>
      </c>
      <c r="B210" s="227">
        <v>307520</v>
      </c>
      <c r="C210" s="314"/>
      <c r="D210" s="314"/>
      <c r="E210" s="314"/>
      <c r="F210" s="314"/>
      <c r="G210" s="314"/>
      <c r="H210" s="314"/>
      <c r="I210" s="314"/>
      <c r="J210" s="314"/>
      <c r="K210" s="314"/>
      <c r="L210" s="314"/>
      <c r="M210" s="314"/>
      <c r="N210" s="314">
        <v>4.3</v>
      </c>
      <c r="O210" s="314"/>
      <c r="P210" s="314">
        <v>307520</v>
      </c>
      <c r="Q210" s="314">
        <v>803.3</v>
      </c>
      <c r="R210" s="314"/>
    </row>
    <row r="211" spans="1:18" x14ac:dyDescent="0.2">
      <c r="A211" s="22">
        <v>210</v>
      </c>
      <c r="B211" s="227">
        <v>306083</v>
      </c>
      <c r="C211" s="314"/>
      <c r="D211" s="314"/>
      <c r="E211" s="314"/>
      <c r="F211" s="314"/>
      <c r="G211" s="314"/>
      <c r="H211" s="314"/>
      <c r="I211" s="314"/>
      <c r="J211" s="314"/>
      <c r="K211" s="314"/>
      <c r="L211" s="314"/>
      <c r="M211" s="314"/>
      <c r="N211" s="314">
        <v>5.3</v>
      </c>
      <c r="O211" s="314"/>
      <c r="P211" s="314">
        <v>306083</v>
      </c>
      <c r="Q211" s="314">
        <v>727.4</v>
      </c>
      <c r="R211" s="314"/>
    </row>
    <row r="212" spans="1:18" x14ac:dyDescent="0.2">
      <c r="A212" s="22">
        <v>211</v>
      </c>
      <c r="B212" s="227">
        <v>308880</v>
      </c>
      <c r="C212" s="314"/>
      <c r="D212" s="314"/>
      <c r="E212" s="314"/>
      <c r="F212" s="314"/>
      <c r="G212" s="314"/>
      <c r="H212" s="314"/>
      <c r="I212" s="314"/>
      <c r="J212" s="314"/>
      <c r="K212" s="314"/>
      <c r="L212" s="314"/>
      <c r="M212" s="314"/>
      <c r="N212" s="314">
        <v>4.5</v>
      </c>
      <c r="O212" s="314"/>
      <c r="P212" s="314">
        <v>308880</v>
      </c>
      <c r="Q212" s="314">
        <v>684.1</v>
      </c>
      <c r="R212" s="314"/>
    </row>
    <row r="213" spans="1:18" x14ac:dyDescent="0.2">
      <c r="A213" s="22">
        <v>212</v>
      </c>
      <c r="B213" s="227">
        <v>314584</v>
      </c>
      <c r="C213" s="314"/>
      <c r="D213" s="314"/>
      <c r="E213" s="314"/>
      <c r="F213" s="314"/>
      <c r="G213" s="314"/>
      <c r="H213" s="314"/>
      <c r="I213" s="314"/>
      <c r="J213" s="314"/>
      <c r="K213" s="314"/>
      <c r="L213" s="314"/>
      <c r="M213" s="314"/>
      <c r="N213" s="314">
        <v>4.2</v>
      </c>
      <c r="O213" s="314"/>
      <c r="P213" s="314">
        <v>314584</v>
      </c>
      <c r="Q213" s="314">
        <v>603.5</v>
      </c>
      <c r="R213" s="314"/>
    </row>
    <row r="214" spans="1:18" x14ac:dyDescent="0.2">
      <c r="A214" s="22">
        <v>213</v>
      </c>
      <c r="B214" s="227">
        <v>288129</v>
      </c>
      <c r="C214" s="314"/>
      <c r="D214" s="314"/>
      <c r="E214" s="314"/>
      <c r="F214" s="314"/>
      <c r="G214" s="314"/>
      <c r="H214" s="314"/>
      <c r="I214" s="314"/>
      <c r="J214" s="314"/>
      <c r="K214" s="314"/>
      <c r="L214" s="314"/>
      <c r="M214" s="314"/>
      <c r="N214" s="314">
        <v>3.8</v>
      </c>
      <c r="O214" s="314"/>
      <c r="P214" s="314">
        <v>288129</v>
      </c>
      <c r="Q214" s="314">
        <v>566.70000000000005</v>
      </c>
      <c r="R214" s="314"/>
    </row>
    <row r="215" spans="1:18" x14ac:dyDescent="0.2">
      <c r="A215" s="22">
        <v>214</v>
      </c>
      <c r="B215" s="227">
        <v>300381</v>
      </c>
      <c r="C215" s="314"/>
      <c r="D215" s="314"/>
      <c r="E215" s="314"/>
      <c r="F215" s="314"/>
      <c r="G215" s="314"/>
      <c r="H215" s="314"/>
      <c r="I215" s="314"/>
      <c r="J215" s="314"/>
      <c r="K215" s="314"/>
      <c r="L215" s="314"/>
      <c r="M215" s="314"/>
      <c r="N215" s="314">
        <v>3.6</v>
      </c>
      <c r="O215" s="314"/>
      <c r="P215" s="314">
        <v>300381</v>
      </c>
      <c r="Q215" s="314">
        <v>689.6</v>
      </c>
      <c r="R215" s="314"/>
    </row>
    <row r="216" spans="1:18" x14ac:dyDescent="0.2">
      <c r="A216" s="22">
        <v>215</v>
      </c>
      <c r="B216" s="227">
        <v>303872</v>
      </c>
      <c r="C216" s="314"/>
      <c r="D216" s="314"/>
      <c r="E216" s="314"/>
      <c r="F216" s="314"/>
      <c r="G216" s="314"/>
      <c r="H216" s="314"/>
      <c r="I216" s="314"/>
      <c r="J216" s="314"/>
      <c r="K216" s="314"/>
      <c r="L216" s="314"/>
      <c r="M216" s="314"/>
      <c r="N216" s="314">
        <v>3.9</v>
      </c>
      <c r="O216" s="314"/>
      <c r="P216" s="314">
        <v>303872</v>
      </c>
      <c r="Q216" s="314">
        <v>600.70000000000005</v>
      </c>
      <c r="R216" s="314"/>
    </row>
    <row r="217" spans="1:18" x14ac:dyDescent="0.2">
      <c r="A217" s="22">
        <v>216</v>
      </c>
      <c r="B217" s="227">
        <v>362717</v>
      </c>
      <c r="C217" s="314"/>
      <c r="D217" s="314"/>
      <c r="E217" s="314"/>
      <c r="F217" s="314"/>
      <c r="G217" s="314"/>
      <c r="H217" s="314"/>
      <c r="I217" s="314"/>
      <c r="J217" s="314"/>
      <c r="K217" s="314"/>
      <c r="L217" s="314"/>
      <c r="M217" s="314"/>
      <c r="N217" s="314">
        <v>3.7</v>
      </c>
      <c r="O217" s="314"/>
      <c r="P217" s="314">
        <v>362717</v>
      </c>
      <c r="Q217" s="314">
        <v>560.70000000000005</v>
      </c>
      <c r="R217" s="314"/>
    </row>
    <row r="218" spans="1:18" x14ac:dyDescent="0.2">
      <c r="A218" s="22">
        <v>217</v>
      </c>
      <c r="B218" s="227">
        <v>279126</v>
      </c>
      <c r="C218" s="314"/>
      <c r="D218" s="314"/>
      <c r="E218" s="314"/>
      <c r="F218" s="314"/>
      <c r="G218" s="314"/>
      <c r="H218" s="314"/>
      <c r="I218" s="314"/>
      <c r="J218" s="314"/>
      <c r="K218" s="314"/>
      <c r="L218" s="314"/>
      <c r="M218" s="314"/>
      <c r="N218" s="314">
        <v>4.4000000000000004</v>
      </c>
      <c r="O218" s="314"/>
      <c r="P218" s="314">
        <v>279126</v>
      </c>
      <c r="Q218" s="314">
        <v>628</v>
      </c>
      <c r="R218" s="314"/>
    </row>
    <row r="219" spans="1:18" x14ac:dyDescent="0.2">
      <c r="A219" s="22">
        <v>218</v>
      </c>
      <c r="B219" s="227">
        <v>275661</v>
      </c>
      <c r="C219" s="314"/>
      <c r="D219" s="314"/>
      <c r="E219" s="314"/>
      <c r="F219" s="314"/>
      <c r="G219" s="314"/>
      <c r="H219" s="314"/>
      <c r="I219" s="314"/>
      <c r="J219" s="314"/>
      <c r="K219" s="314"/>
      <c r="L219" s="314"/>
      <c r="M219" s="314"/>
      <c r="N219" s="314">
        <v>4.2</v>
      </c>
      <c r="O219" s="314"/>
      <c r="P219" s="314">
        <v>275661</v>
      </c>
      <c r="Q219" s="314">
        <v>645.29999999999995</v>
      </c>
      <c r="R219" s="314"/>
    </row>
    <row r="220" spans="1:18" x14ac:dyDescent="0.2">
      <c r="A220" s="22">
        <v>219</v>
      </c>
      <c r="B220" s="227">
        <v>321442</v>
      </c>
      <c r="C220" s="314"/>
      <c r="D220" s="314"/>
      <c r="E220" s="314"/>
      <c r="F220" s="314"/>
      <c r="G220" s="314"/>
      <c r="H220" s="314"/>
      <c r="I220" s="314"/>
      <c r="J220" s="314"/>
      <c r="K220" s="314"/>
      <c r="L220" s="314"/>
      <c r="M220" s="314"/>
      <c r="N220" s="314">
        <v>4</v>
      </c>
      <c r="O220" s="314"/>
      <c r="P220" s="314">
        <v>321442</v>
      </c>
      <c r="Q220" s="314">
        <v>768.9</v>
      </c>
      <c r="R220" s="314"/>
    </row>
    <row r="221" spans="1:18" x14ac:dyDescent="0.2">
      <c r="A221" s="22">
        <v>220</v>
      </c>
      <c r="B221" s="227">
        <v>317064</v>
      </c>
      <c r="C221" s="314"/>
      <c r="D221" s="314"/>
      <c r="E221" s="314"/>
      <c r="F221" s="314"/>
      <c r="G221" s="314"/>
      <c r="H221" s="314"/>
      <c r="I221" s="314"/>
      <c r="J221" s="314"/>
      <c r="K221" s="314"/>
      <c r="L221" s="314"/>
      <c r="M221" s="314"/>
      <c r="N221" s="314">
        <v>3.6</v>
      </c>
      <c r="O221" s="314"/>
      <c r="P221" s="314">
        <v>317064</v>
      </c>
      <c r="Q221" s="314">
        <v>788.3</v>
      </c>
      <c r="R221" s="314"/>
    </row>
    <row r="222" spans="1:18" x14ac:dyDescent="0.2">
      <c r="A222" s="22">
        <v>221</v>
      </c>
      <c r="B222" s="227">
        <v>324924</v>
      </c>
      <c r="C222" s="314"/>
      <c r="D222" s="314"/>
      <c r="E222" s="314"/>
      <c r="F222" s="314"/>
      <c r="G222" s="314"/>
      <c r="H222" s="314"/>
      <c r="I222" s="314"/>
      <c r="J222" s="314"/>
      <c r="K222" s="314"/>
      <c r="L222" s="314"/>
      <c r="M222" s="314"/>
      <c r="N222" s="314">
        <v>3.7</v>
      </c>
      <c r="O222" s="314"/>
      <c r="P222" s="314">
        <v>324924</v>
      </c>
      <c r="Q222" s="314">
        <v>807.6</v>
      </c>
      <c r="R222" s="314"/>
    </row>
    <row r="223" spans="1:18" x14ac:dyDescent="0.2">
      <c r="A223" s="22">
        <v>222</v>
      </c>
      <c r="B223" s="227">
        <v>319252</v>
      </c>
      <c r="C223" s="314"/>
      <c r="D223" s="314"/>
      <c r="E223" s="314"/>
      <c r="F223" s="314"/>
      <c r="G223" s="314"/>
      <c r="H223" s="314"/>
      <c r="I223" s="314"/>
      <c r="J223" s="314"/>
      <c r="K223" s="314"/>
      <c r="L223" s="314"/>
      <c r="M223" s="314"/>
      <c r="N223" s="314">
        <v>4.5999999999999996</v>
      </c>
      <c r="O223" s="314"/>
      <c r="P223" s="314">
        <v>319252</v>
      </c>
      <c r="Q223" s="314">
        <v>676.7</v>
      </c>
      <c r="R223" s="314"/>
    </row>
    <row r="224" spans="1:18" x14ac:dyDescent="0.2">
      <c r="A224" s="22">
        <v>223</v>
      </c>
      <c r="B224" s="227">
        <v>321002</v>
      </c>
      <c r="C224" s="314"/>
      <c r="D224" s="314"/>
      <c r="E224" s="314"/>
      <c r="F224" s="314"/>
      <c r="G224" s="314"/>
      <c r="H224" s="314"/>
      <c r="I224" s="314"/>
      <c r="J224" s="314"/>
      <c r="K224" s="314"/>
      <c r="L224" s="314"/>
      <c r="M224" s="314"/>
      <c r="N224" s="314">
        <v>3.9</v>
      </c>
      <c r="O224" s="314"/>
      <c r="P224" s="314">
        <v>321002</v>
      </c>
      <c r="Q224" s="314">
        <v>633.5</v>
      </c>
      <c r="R224" s="314"/>
    </row>
    <row r="225" spans="1:18" x14ac:dyDescent="0.2">
      <c r="A225" s="22">
        <v>224</v>
      </c>
      <c r="B225" s="227">
        <v>322370</v>
      </c>
      <c r="C225" s="314"/>
      <c r="D225" s="314"/>
      <c r="E225" s="314"/>
      <c r="F225" s="314"/>
      <c r="G225" s="314"/>
      <c r="H225" s="314"/>
      <c r="I225" s="314"/>
      <c r="J225" s="314"/>
      <c r="K225" s="314"/>
      <c r="L225" s="314"/>
      <c r="M225" s="314"/>
      <c r="N225" s="314">
        <v>3.6</v>
      </c>
      <c r="O225" s="314"/>
      <c r="P225" s="314">
        <v>322370</v>
      </c>
      <c r="Q225" s="314">
        <v>744.8</v>
      </c>
      <c r="R225" s="314"/>
    </row>
    <row r="226" spans="1:18" x14ac:dyDescent="0.2">
      <c r="A226" s="22">
        <v>225</v>
      </c>
      <c r="B226" s="227">
        <v>307705</v>
      </c>
      <c r="C226" s="314"/>
      <c r="D226" s="314"/>
      <c r="E226" s="314"/>
      <c r="F226" s="314"/>
      <c r="G226" s="314"/>
      <c r="H226" s="314"/>
      <c r="I226" s="314"/>
      <c r="J226" s="314"/>
      <c r="K226" s="314"/>
      <c r="L226" s="314"/>
      <c r="M226" s="314"/>
      <c r="N226" s="314">
        <v>3.3</v>
      </c>
      <c r="O226" s="314"/>
      <c r="P226" s="314">
        <v>307705</v>
      </c>
      <c r="Q226" s="314">
        <v>839.4</v>
      </c>
      <c r="R226" s="314"/>
    </row>
    <row r="227" spans="1:18" x14ac:dyDescent="0.2">
      <c r="A227" s="22">
        <v>226</v>
      </c>
      <c r="B227" s="227">
        <v>315062</v>
      </c>
      <c r="C227" s="314"/>
      <c r="D227" s="314"/>
      <c r="E227" s="314"/>
      <c r="F227" s="314"/>
      <c r="G227" s="314"/>
      <c r="H227" s="314"/>
      <c r="I227" s="314"/>
      <c r="J227" s="314"/>
      <c r="K227" s="314"/>
      <c r="L227" s="314"/>
      <c r="M227" s="314"/>
      <c r="N227" s="314">
        <v>3.2</v>
      </c>
      <c r="O227" s="314"/>
      <c r="P227" s="314">
        <v>315062</v>
      </c>
      <c r="Q227" s="314">
        <v>598.4</v>
      </c>
      <c r="R227" s="314"/>
    </row>
    <row r="228" spans="1:18" x14ac:dyDescent="0.2">
      <c r="A228" s="22">
        <v>227</v>
      </c>
      <c r="B228" s="227">
        <v>328361</v>
      </c>
      <c r="C228" s="314"/>
      <c r="D228" s="314"/>
      <c r="E228" s="314"/>
      <c r="F228" s="314"/>
      <c r="G228" s="314"/>
      <c r="H228" s="314"/>
      <c r="I228" s="314"/>
      <c r="J228" s="314"/>
      <c r="K228" s="314"/>
      <c r="L228" s="314"/>
      <c r="M228" s="314"/>
      <c r="N228" s="314">
        <v>3.4</v>
      </c>
      <c r="O228" s="314"/>
      <c r="P228" s="314">
        <v>328361</v>
      </c>
      <c r="Q228" s="314">
        <v>515.79999999999995</v>
      </c>
      <c r="R228" s="314"/>
    </row>
    <row r="229" spans="1:18" x14ac:dyDescent="0.2">
      <c r="A229" s="22">
        <v>228</v>
      </c>
      <c r="B229" s="227">
        <v>386872</v>
      </c>
      <c r="C229" s="314"/>
      <c r="D229" s="314"/>
      <c r="E229" s="314"/>
      <c r="F229" s="314"/>
      <c r="G229" s="314"/>
      <c r="H229" s="314"/>
      <c r="I229" s="314"/>
      <c r="J229" s="314"/>
      <c r="K229" s="314"/>
      <c r="L229" s="314"/>
      <c r="M229" s="314"/>
      <c r="N229" s="314">
        <v>3.5</v>
      </c>
      <c r="O229" s="314"/>
      <c r="P229" s="314">
        <v>386872</v>
      </c>
      <c r="Q229" s="314">
        <v>558</v>
      </c>
      <c r="R229" s="314"/>
    </row>
    <row r="230" spans="1:18" x14ac:dyDescent="0.2">
      <c r="A230" s="22">
        <v>229</v>
      </c>
      <c r="B230" s="227">
        <v>298648</v>
      </c>
      <c r="C230" s="314"/>
      <c r="D230" s="314"/>
      <c r="E230" s="314"/>
      <c r="F230" s="314"/>
      <c r="G230" s="314"/>
      <c r="H230" s="314"/>
      <c r="I230" s="314"/>
      <c r="J230" s="314"/>
      <c r="K230" s="314"/>
      <c r="L230" s="314"/>
      <c r="M230" s="314"/>
      <c r="N230" s="314">
        <v>4.2</v>
      </c>
      <c r="O230" s="314"/>
      <c r="P230" s="314">
        <v>298648</v>
      </c>
      <c r="Q230" s="314">
        <v>635.9</v>
      </c>
      <c r="R230" s="314"/>
    </row>
    <row r="231" spans="1:18" x14ac:dyDescent="0.2">
      <c r="A231" s="22">
        <v>230</v>
      </c>
      <c r="B231" s="227">
        <v>299958</v>
      </c>
      <c r="C231" s="314"/>
      <c r="D231" s="314"/>
      <c r="E231" s="314"/>
      <c r="F231" s="314"/>
      <c r="G231" s="314"/>
      <c r="H231" s="314"/>
      <c r="I231" s="314"/>
      <c r="J231" s="314"/>
      <c r="K231" s="314"/>
      <c r="L231" s="314"/>
      <c r="M231" s="314"/>
      <c r="N231" s="314">
        <v>4.2</v>
      </c>
      <c r="O231" s="314"/>
      <c r="P231" s="314">
        <v>299958</v>
      </c>
      <c r="Q231" s="314">
        <v>613.4</v>
      </c>
      <c r="R231" s="314"/>
    </row>
    <row r="232" spans="1:18" x14ac:dyDescent="0.2">
      <c r="A232" s="22">
        <v>231</v>
      </c>
      <c r="B232" s="227">
        <v>345058</v>
      </c>
      <c r="C232" s="314"/>
      <c r="D232" s="314"/>
      <c r="E232" s="314"/>
      <c r="F232" s="314"/>
      <c r="G232" s="314"/>
      <c r="H232" s="314"/>
      <c r="I232" s="314"/>
      <c r="J232" s="314"/>
      <c r="K232" s="314"/>
      <c r="L232" s="314"/>
      <c r="M232" s="314"/>
      <c r="N232" s="314">
        <v>3.9</v>
      </c>
      <c r="O232" s="314"/>
      <c r="P232" s="314">
        <v>345058</v>
      </c>
      <c r="Q232" s="314">
        <v>649.4</v>
      </c>
      <c r="R232" s="314"/>
    </row>
    <row r="233" spans="1:18" x14ac:dyDescent="0.2">
      <c r="A233" s="22">
        <v>232</v>
      </c>
      <c r="B233" s="227">
        <v>338993</v>
      </c>
      <c r="C233" s="314"/>
      <c r="D233" s="314"/>
      <c r="E233" s="314"/>
      <c r="F233" s="314"/>
      <c r="G233" s="314"/>
      <c r="H233" s="314"/>
      <c r="I233" s="314"/>
      <c r="J233" s="314"/>
      <c r="K233" s="314"/>
      <c r="L233" s="314"/>
      <c r="M233" s="314"/>
      <c r="N233" s="314">
        <v>3.5</v>
      </c>
      <c r="O233" s="314"/>
      <c r="P233" s="314">
        <v>338993</v>
      </c>
      <c r="Q233" s="314">
        <v>719.6</v>
      </c>
      <c r="R233" s="314"/>
    </row>
    <row r="234" spans="1:18" x14ac:dyDescent="0.2">
      <c r="A234" s="22">
        <v>233</v>
      </c>
      <c r="B234" s="227">
        <v>348949</v>
      </c>
      <c r="C234" s="314"/>
      <c r="D234" s="314"/>
      <c r="E234" s="314"/>
      <c r="F234" s="314"/>
      <c r="G234" s="314"/>
      <c r="H234" s="314"/>
      <c r="I234" s="314"/>
      <c r="J234" s="314"/>
      <c r="K234" s="314"/>
      <c r="L234" s="314"/>
      <c r="M234" s="314"/>
      <c r="N234" s="314">
        <v>3.2</v>
      </c>
      <c r="O234" s="314"/>
      <c r="P234" s="314">
        <v>348949</v>
      </c>
      <c r="Q234" s="314">
        <v>786.3</v>
      </c>
      <c r="R234" s="314"/>
    </row>
    <row r="235" spans="1:18" x14ac:dyDescent="0.2">
      <c r="A235" s="22">
        <v>234</v>
      </c>
      <c r="B235" s="227">
        <v>346555</v>
      </c>
      <c r="C235" s="314"/>
      <c r="D235" s="314"/>
      <c r="E235" s="314"/>
      <c r="F235" s="314"/>
      <c r="G235" s="314"/>
      <c r="H235" s="314"/>
      <c r="I235" s="314"/>
      <c r="J235" s="314"/>
      <c r="K235" s="314"/>
      <c r="L235" s="314"/>
      <c r="M235" s="314"/>
      <c r="N235" s="314">
        <v>4.5999999999999996</v>
      </c>
      <c r="O235" s="314"/>
      <c r="P235" s="314">
        <v>346555</v>
      </c>
      <c r="Q235" s="314">
        <v>736.3</v>
      </c>
      <c r="R235" s="314"/>
    </row>
    <row r="236" spans="1:18" x14ac:dyDescent="0.2">
      <c r="A236" s="22">
        <v>235</v>
      </c>
      <c r="B236" s="227">
        <v>341300</v>
      </c>
      <c r="C236" s="314"/>
      <c r="D236" s="314"/>
      <c r="E236" s="314"/>
      <c r="F236" s="314"/>
      <c r="G236" s="314"/>
      <c r="H236" s="314"/>
      <c r="I236" s="314"/>
      <c r="J236" s="314"/>
      <c r="K236" s="314"/>
      <c r="L236" s="314"/>
      <c r="M236" s="314"/>
      <c r="N236" s="314">
        <v>4.0999999999999996</v>
      </c>
      <c r="O236" s="314"/>
      <c r="P236" s="314">
        <v>341300</v>
      </c>
      <c r="Q236" s="314">
        <v>648.70000000000005</v>
      </c>
      <c r="R236" s="314"/>
    </row>
    <row r="237" spans="1:18" x14ac:dyDescent="0.2">
      <c r="A237" s="22">
        <v>236</v>
      </c>
      <c r="B237" s="227">
        <v>352160</v>
      </c>
      <c r="C237" s="314"/>
      <c r="D237" s="314"/>
      <c r="E237" s="314"/>
      <c r="F237" s="314"/>
      <c r="G237" s="314"/>
      <c r="H237" s="314"/>
      <c r="I237" s="314"/>
      <c r="J237" s="314"/>
      <c r="K237" s="314"/>
      <c r="L237" s="314"/>
      <c r="M237" s="314"/>
      <c r="N237" s="314">
        <v>3.7</v>
      </c>
      <c r="O237" s="314"/>
      <c r="P237" s="314">
        <v>352160</v>
      </c>
      <c r="Q237" s="314">
        <v>673.3</v>
      </c>
      <c r="R237" s="314"/>
    </row>
    <row r="238" spans="1:18" x14ac:dyDescent="0.2">
      <c r="A238" s="22">
        <v>237</v>
      </c>
      <c r="B238" s="227">
        <v>333509</v>
      </c>
      <c r="C238" s="314"/>
      <c r="D238" s="314"/>
      <c r="E238" s="314"/>
      <c r="F238" s="314"/>
      <c r="G238" s="314"/>
      <c r="H238" s="314"/>
      <c r="I238" s="314"/>
      <c r="J238" s="314"/>
      <c r="K238" s="314"/>
      <c r="L238" s="314"/>
      <c r="M238" s="314"/>
      <c r="N238" s="314">
        <v>3.7</v>
      </c>
      <c r="O238" s="314"/>
      <c r="P238" s="314">
        <v>333509</v>
      </c>
      <c r="Q238" s="314">
        <v>924.9</v>
      </c>
      <c r="R238" s="314"/>
    </row>
    <row r="239" spans="1:18" x14ac:dyDescent="0.2">
      <c r="A239" s="22">
        <v>238</v>
      </c>
      <c r="B239" s="227">
        <v>336943</v>
      </c>
      <c r="C239" s="314"/>
      <c r="D239" s="314"/>
      <c r="E239" s="314"/>
      <c r="F239" s="314"/>
      <c r="G239" s="314"/>
      <c r="H239" s="314"/>
      <c r="I239" s="314"/>
      <c r="J239" s="314"/>
      <c r="K239" s="314"/>
      <c r="L239" s="314"/>
      <c r="M239" s="314"/>
      <c r="N239" s="314">
        <v>3.8</v>
      </c>
      <c r="O239" s="314"/>
      <c r="P239" s="314">
        <v>336943</v>
      </c>
      <c r="Q239" s="314">
        <v>632.79999999999995</v>
      </c>
      <c r="R239" s="314"/>
    </row>
    <row r="240" spans="1:18" x14ac:dyDescent="0.2">
      <c r="A240" s="22">
        <v>239</v>
      </c>
      <c r="B240" s="227">
        <v>351368</v>
      </c>
      <c r="C240" s="314"/>
      <c r="D240" s="314"/>
      <c r="E240" s="314"/>
      <c r="F240" s="314"/>
      <c r="G240" s="314"/>
      <c r="H240" s="314"/>
      <c r="I240" s="314"/>
      <c r="J240" s="314"/>
      <c r="K240" s="314"/>
      <c r="L240" s="314"/>
      <c r="M240" s="314"/>
      <c r="N240" s="314">
        <v>3.7</v>
      </c>
      <c r="O240" s="314"/>
      <c r="P240" s="314">
        <v>351368</v>
      </c>
      <c r="Q240" s="314">
        <v>521.1</v>
      </c>
      <c r="R240" s="314"/>
    </row>
    <row r="241" spans="1:18" x14ac:dyDescent="0.2">
      <c r="A241" s="22">
        <v>240</v>
      </c>
      <c r="B241" s="227">
        <v>408746</v>
      </c>
      <c r="C241" s="314"/>
      <c r="D241" s="314"/>
      <c r="E241" s="314"/>
      <c r="F241" s="314"/>
      <c r="G241" s="314"/>
      <c r="H241" s="314"/>
      <c r="I241" s="314"/>
      <c r="J241" s="314"/>
      <c r="K241" s="314"/>
      <c r="L241" s="314"/>
      <c r="M241" s="314"/>
      <c r="N241" s="314">
        <v>3.5</v>
      </c>
      <c r="O241" s="314"/>
      <c r="P241" s="314">
        <v>408746</v>
      </c>
      <c r="Q241" s="314">
        <v>673.3</v>
      </c>
      <c r="R241" s="314"/>
    </row>
    <row r="242" spans="1:18" x14ac:dyDescent="0.2">
      <c r="A242" s="22">
        <v>241</v>
      </c>
      <c r="B242" s="227">
        <v>315401</v>
      </c>
      <c r="C242" s="314"/>
      <c r="D242" s="314"/>
      <c r="E242" s="314"/>
      <c r="F242" s="314"/>
      <c r="G242" s="314"/>
      <c r="H242" s="314"/>
      <c r="I242" s="314"/>
      <c r="J242" s="314"/>
      <c r="K242" s="314"/>
      <c r="L242" s="314"/>
      <c r="M242" s="314"/>
      <c r="N242" s="314">
        <v>4</v>
      </c>
      <c r="O242" s="314"/>
      <c r="P242" s="314">
        <v>315401</v>
      </c>
      <c r="Q242" s="314">
        <v>427.8</v>
      </c>
      <c r="R242" s="314"/>
    </row>
    <row r="243" spans="1:18" x14ac:dyDescent="0.2">
      <c r="A243" s="22">
        <v>242</v>
      </c>
      <c r="B243" s="227">
        <v>331573</v>
      </c>
      <c r="C243" s="314"/>
      <c r="D243" s="314"/>
      <c r="E243" s="314"/>
      <c r="F243" s="314"/>
      <c r="G243" s="314"/>
      <c r="H243" s="314"/>
      <c r="I243" s="314"/>
      <c r="J243" s="314"/>
      <c r="K243" s="314"/>
      <c r="L243" s="314"/>
      <c r="M243" s="314"/>
      <c r="N243" s="314">
        <v>4.2</v>
      </c>
      <c r="O243" s="314"/>
      <c r="P243" s="314">
        <v>331573</v>
      </c>
      <c r="Q243" s="314">
        <v>558.1</v>
      </c>
      <c r="R243" s="314"/>
    </row>
    <row r="244" spans="1:18" x14ac:dyDescent="0.2">
      <c r="A244" s="22">
        <v>243</v>
      </c>
      <c r="B244" s="227">
        <v>368611</v>
      </c>
      <c r="C244" s="314"/>
      <c r="D244" s="314"/>
      <c r="E244" s="314"/>
      <c r="F244" s="314"/>
      <c r="G244" s="314"/>
      <c r="H244" s="314"/>
      <c r="I244" s="314"/>
      <c r="J244" s="314"/>
      <c r="K244" s="314"/>
      <c r="L244" s="314"/>
      <c r="M244" s="314"/>
      <c r="N244" s="314">
        <v>3.8</v>
      </c>
      <c r="O244" s="314"/>
      <c r="P244" s="314">
        <v>368611</v>
      </c>
      <c r="Q244" s="314">
        <v>683.4</v>
      </c>
      <c r="R244" s="314"/>
    </row>
    <row r="245" spans="1:18" x14ac:dyDescent="0.2">
      <c r="A245" s="22">
        <v>244</v>
      </c>
      <c r="B245" s="227">
        <v>349263</v>
      </c>
      <c r="C245" s="314"/>
      <c r="D245" s="314"/>
      <c r="E245" s="314"/>
      <c r="F245" s="314"/>
      <c r="G245" s="314"/>
      <c r="H245" s="314"/>
      <c r="I245" s="314"/>
      <c r="J245" s="314"/>
      <c r="K245" s="314"/>
      <c r="L245" s="314"/>
      <c r="M245" s="314"/>
      <c r="N245" s="314">
        <v>3.2</v>
      </c>
      <c r="O245" s="314"/>
      <c r="P245" s="314">
        <v>349263</v>
      </c>
      <c r="Q245" s="314">
        <v>693.8</v>
      </c>
      <c r="R245" s="314"/>
    </row>
    <row r="246" spans="1:18" x14ac:dyDescent="0.2">
      <c r="A246" s="22">
        <v>245</v>
      </c>
      <c r="B246" s="227">
        <v>373152</v>
      </c>
      <c r="C246" s="314"/>
      <c r="D246" s="314"/>
      <c r="E246" s="314"/>
      <c r="F246" s="314"/>
      <c r="G246" s="314"/>
      <c r="H246" s="314"/>
      <c r="I246" s="314"/>
      <c r="J246" s="314"/>
      <c r="K246" s="314"/>
      <c r="L246" s="314"/>
      <c r="M246" s="314"/>
      <c r="N246" s="314">
        <v>2.9</v>
      </c>
      <c r="O246" s="314"/>
      <c r="P246" s="314">
        <v>373152</v>
      </c>
      <c r="Q246" s="314">
        <v>622.29999999999995</v>
      </c>
      <c r="R246" s="314"/>
    </row>
    <row r="247" spans="1:18" x14ac:dyDescent="0.2">
      <c r="A247" s="22">
        <v>246</v>
      </c>
      <c r="B247" s="227">
        <v>356093</v>
      </c>
      <c r="C247" s="314"/>
      <c r="D247" s="314"/>
      <c r="E247" s="314"/>
      <c r="F247" s="314"/>
      <c r="G247" s="314"/>
      <c r="H247" s="314"/>
      <c r="I247" s="314"/>
      <c r="J247" s="314"/>
      <c r="K247" s="314"/>
      <c r="L247" s="314"/>
      <c r="M247" s="314"/>
      <c r="N247" s="314">
        <v>4.5</v>
      </c>
      <c r="O247" s="314"/>
      <c r="P247" s="314">
        <v>356093</v>
      </c>
      <c r="Q247" s="314">
        <v>656.7</v>
      </c>
      <c r="R247" s="314"/>
    </row>
    <row r="248" spans="1:18" x14ac:dyDescent="0.2">
      <c r="A248" s="22">
        <v>247</v>
      </c>
      <c r="B248" s="227">
        <v>351509</v>
      </c>
      <c r="C248" s="314"/>
      <c r="D248" s="314"/>
      <c r="E248" s="314"/>
      <c r="F248" s="314"/>
      <c r="G248" s="314"/>
      <c r="H248" s="314"/>
      <c r="I248" s="314"/>
      <c r="J248" s="314"/>
      <c r="K248" s="314"/>
      <c r="L248" s="314"/>
      <c r="M248" s="314"/>
      <c r="N248" s="314">
        <v>4</v>
      </c>
      <c r="O248" s="314"/>
      <c r="P248" s="314">
        <v>351509</v>
      </c>
      <c r="Q248" s="314">
        <v>611</v>
      </c>
      <c r="R248" s="314"/>
    </row>
    <row r="249" spans="1:18" x14ac:dyDescent="0.2">
      <c r="A249" s="22">
        <v>248</v>
      </c>
      <c r="B249" s="227">
        <v>372979</v>
      </c>
      <c r="C249" s="314"/>
      <c r="D249" s="314"/>
      <c r="E249" s="314"/>
      <c r="F249" s="314"/>
      <c r="G249" s="314"/>
      <c r="H249" s="314"/>
      <c r="I249" s="314"/>
      <c r="J249" s="314"/>
      <c r="K249" s="314"/>
      <c r="L249" s="314"/>
      <c r="M249" s="314"/>
      <c r="N249" s="314">
        <v>3.5</v>
      </c>
      <c r="O249" s="314"/>
      <c r="P249" s="314">
        <v>372979</v>
      </c>
      <c r="Q249" s="314">
        <v>654</v>
      </c>
      <c r="R249" s="314"/>
    </row>
    <row r="250" spans="1:18" x14ac:dyDescent="0.2">
      <c r="A250" s="22">
        <v>249</v>
      </c>
      <c r="B250" s="227">
        <v>342579</v>
      </c>
      <c r="C250" s="314"/>
      <c r="D250" s="314"/>
      <c r="E250" s="314"/>
      <c r="F250" s="314"/>
      <c r="G250" s="314"/>
      <c r="H250" s="314"/>
      <c r="I250" s="314"/>
      <c r="J250" s="314"/>
      <c r="K250" s="314"/>
      <c r="L250" s="314"/>
      <c r="M250" s="314"/>
      <c r="N250" s="314">
        <v>3.3</v>
      </c>
      <c r="O250" s="314"/>
      <c r="P250" s="314">
        <v>342579</v>
      </c>
      <c r="Q250" s="314">
        <v>613.20000000000005</v>
      </c>
      <c r="R250" s="314"/>
    </row>
    <row r="251" spans="1:18" x14ac:dyDescent="0.2">
      <c r="A251" s="22">
        <v>250</v>
      </c>
      <c r="B251" s="227">
        <v>355781</v>
      </c>
      <c r="C251" s="314"/>
      <c r="D251" s="314"/>
      <c r="E251" s="314"/>
      <c r="F251" s="314"/>
      <c r="G251" s="314"/>
      <c r="H251" s="314"/>
      <c r="I251" s="314"/>
      <c r="J251" s="314"/>
      <c r="K251" s="314"/>
      <c r="L251" s="314"/>
      <c r="M251" s="314"/>
      <c r="N251" s="314">
        <v>3.2</v>
      </c>
      <c r="O251" s="314"/>
      <c r="P251" s="314">
        <v>355781</v>
      </c>
      <c r="Q251" s="314">
        <v>523.9</v>
      </c>
      <c r="R251" s="314"/>
    </row>
    <row r="252" spans="1:18" x14ac:dyDescent="0.2">
      <c r="A252" s="22">
        <v>251</v>
      </c>
      <c r="B252" s="227">
        <v>368548</v>
      </c>
      <c r="C252" s="314"/>
      <c r="D252" s="314"/>
      <c r="E252" s="314"/>
      <c r="F252" s="314"/>
      <c r="G252" s="314"/>
      <c r="H252" s="314"/>
      <c r="I252" s="314"/>
      <c r="J252" s="314"/>
      <c r="K252" s="314"/>
      <c r="L252" s="314"/>
      <c r="M252" s="314"/>
      <c r="N252" s="314">
        <v>3.3</v>
      </c>
      <c r="O252" s="314"/>
      <c r="P252" s="314">
        <v>368548</v>
      </c>
      <c r="Q252" s="314">
        <v>486</v>
      </c>
      <c r="R252" s="314"/>
    </row>
    <row r="253" spans="1:18" x14ac:dyDescent="0.2">
      <c r="A253" s="22">
        <v>252</v>
      </c>
      <c r="B253" s="227">
        <v>416740</v>
      </c>
      <c r="C253" s="314"/>
      <c r="D253" s="314"/>
      <c r="E253" s="314"/>
      <c r="F253" s="314"/>
      <c r="G253" s="314"/>
      <c r="H253" s="314"/>
      <c r="I253" s="314"/>
      <c r="J253" s="314"/>
      <c r="K253" s="314"/>
      <c r="L253" s="314"/>
      <c r="M253" s="314"/>
      <c r="N253" s="314">
        <v>3.1</v>
      </c>
      <c r="O253" s="314"/>
      <c r="P253" s="314">
        <v>416740</v>
      </c>
      <c r="Q253" s="314">
        <v>550.70000000000005</v>
      </c>
      <c r="R253" s="314"/>
    </row>
    <row r="254" spans="1:18" x14ac:dyDescent="0.2">
      <c r="A254" s="22">
        <v>253</v>
      </c>
      <c r="B254" s="227">
        <v>333791</v>
      </c>
      <c r="C254" s="314"/>
      <c r="D254" s="314"/>
      <c r="E254" s="314"/>
      <c r="F254" s="314"/>
      <c r="G254" s="314"/>
      <c r="H254" s="314"/>
      <c r="I254" s="314"/>
      <c r="J254" s="314"/>
      <c r="K254" s="314"/>
      <c r="L254" s="314"/>
      <c r="M254" s="314"/>
      <c r="N254" s="314">
        <v>3.7</v>
      </c>
      <c r="O254" s="314"/>
      <c r="P254" s="314">
        <v>333791</v>
      </c>
      <c r="Q254" s="314">
        <v>531.20000000000005</v>
      </c>
      <c r="R254" s="314"/>
    </row>
    <row r="255" spans="1:18" x14ac:dyDescent="0.2">
      <c r="A255" s="22">
        <v>254</v>
      </c>
      <c r="B255" s="227">
        <v>332503</v>
      </c>
      <c r="C255" s="314"/>
      <c r="D255" s="314"/>
      <c r="E255" s="314"/>
      <c r="F255" s="314"/>
      <c r="G255" s="314"/>
      <c r="H255" s="314"/>
      <c r="I255" s="314"/>
      <c r="J255" s="314"/>
      <c r="K255" s="314"/>
      <c r="L255" s="314"/>
      <c r="M255" s="314"/>
      <c r="N255" s="314">
        <v>3.7</v>
      </c>
      <c r="O255" s="314"/>
      <c r="P255" s="314">
        <v>332503</v>
      </c>
      <c r="Q255" s="314">
        <v>649.1</v>
      </c>
      <c r="R255" s="314"/>
    </row>
    <row r="256" spans="1:18" x14ac:dyDescent="0.2">
      <c r="A256" s="22">
        <v>255</v>
      </c>
      <c r="B256" s="227">
        <v>374153</v>
      </c>
      <c r="C256" s="314"/>
      <c r="D256" s="314"/>
      <c r="E256" s="314"/>
      <c r="F256" s="314"/>
      <c r="G256" s="314"/>
      <c r="H256" s="314"/>
      <c r="I256" s="314"/>
      <c r="J256" s="314"/>
      <c r="K256" s="314"/>
      <c r="L256" s="314"/>
      <c r="M256" s="314"/>
      <c r="N256" s="314">
        <v>3.5</v>
      </c>
      <c r="O256" s="314"/>
      <c r="P256" s="314">
        <v>374153</v>
      </c>
      <c r="Q256" s="314">
        <v>733.7</v>
      </c>
      <c r="R256" s="314"/>
    </row>
    <row r="257" spans="1:18" x14ac:dyDescent="0.2">
      <c r="A257" s="22">
        <v>256</v>
      </c>
      <c r="B257" s="227">
        <v>362908</v>
      </c>
      <c r="C257" s="314"/>
      <c r="D257" s="314"/>
      <c r="E257" s="314"/>
      <c r="F257" s="314"/>
      <c r="G257" s="314"/>
      <c r="H257" s="314"/>
      <c r="I257" s="314"/>
      <c r="J257" s="314"/>
      <c r="K257" s="314"/>
      <c r="L257" s="314"/>
      <c r="M257" s="314"/>
      <c r="N257" s="314">
        <v>3.2</v>
      </c>
      <c r="O257" s="314"/>
      <c r="P257" s="314">
        <v>362908</v>
      </c>
      <c r="Q257" s="314">
        <v>651.6</v>
      </c>
      <c r="R257" s="314"/>
    </row>
    <row r="258" spans="1:18" x14ac:dyDescent="0.2">
      <c r="A258" s="22">
        <v>257</v>
      </c>
      <c r="B258" s="227">
        <v>389593</v>
      </c>
      <c r="C258" s="314"/>
      <c r="D258" s="314"/>
      <c r="E258" s="314"/>
      <c r="F258" s="314"/>
      <c r="G258" s="314"/>
      <c r="H258" s="314"/>
      <c r="I258" s="314"/>
      <c r="J258" s="314"/>
      <c r="K258" s="314"/>
      <c r="L258" s="314"/>
      <c r="M258" s="314"/>
      <c r="N258" s="314">
        <v>2.9</v>
      </c>
      <c r="O258" s="314"/>
      <c r="P258" s="314">
        <v>389593</v>
      </c>
      <c r="Q258" s="314">
        <v>702</v>
      </c>
      <c r="R258" s="314"/>
    </row>
    <row r="259" spans="1:18" x14ac:dyDescent="0.2">
      <c r="A259" s="22">
        <v>258</v>
      </c>
      <c r="B259" s="227">
        <v>369356</v>
      </c>
      <c r="C259" s="314"/>
      <c r="D259" s="314"/>
      <c r="E259" s="314"/>
      <c r="F259" s="314"/>
      <c r="G259" s="314"/>
      <c r="H259" s="314"/>
      <c r="I259" s="314"/>
      <c r="J259" s="314"/>
      <c r="K259" s="314"/>
      <c r="L259" s="314"/>
      <c r="M259" s="314"/>
      <c r="N259" s="314">
        <v>4.0999999999999996</v>
      </c>
      <c r="O259" s="314"/>
      <c r="P259" s="314">
        <v>369356</v>
      </c>
      <c r="Q259" s="314">
        <v>722.4</v>
      </c>
      <c r="R259" s="314"/>
    </row>
    <row r="260" spans="1:18" x14ac:dyDescent="0.2">
      <c r="A260" s="22">
        <v>259</v>
      </c>
      <c r="B260" s="227">
        <v>376976</v>
      </c>
      <c r="C260" s="314"/>
      <c r="D260" s="314"/>
      <c r="E260" s="314"/>
      <c r="F260" s="314"/>
      <c r="G260" s="314"/>
      <c r="H260" s="314"/>
      <c r="I260" s="314"/>
      <c r="J260" s="314"/>
      <c r="K260" s="314"/>
      <c r="L260" s="314"/>
      <c r="M260" s="314"/>
      <c r="N260" s="314">
        <v>3.8</v>
      </c>
      <c r="O260" s="314"/>
      <c r="P260" s="314">
        <v>376976</v>
      </c>
      <c r="Q260" s="314">
        <v>605.29999999999995</v>
      </c>
      <c r="R260" s="314"/>
    </row>
    <row r="261" spans="1:18" x14ac:dyDescent="0.2">
      <c r="A261" s="22">
        <v>260</v>
      </c>
      <c r="B261" s="227">
        <v>388163</v>
      </c>
      <c r="C261" s="314"/>
      <c r="D261" s="314"/>
      <c r="E261" s="314"/>
      <c r="F261" s="314"/>
      <c r="G261" s="314"/>
      <c r="H261" s="314"/>
      <c r="I261" s="314"/>
      <c r="J261" s="314"/>
      <c r="K261" s="314"/>
      <c r="L261" s="314"/>
      <c r="M261" s="314"/>
      <c r="N261" s="314">
        <v>3.5</v>
      </c>
      <c r="O261" s="314"/>
      <c r="P261" s="314">
        <v>388163</v>
      </c>
      <c r="Q261" s="314">
        <v>603</v>
      </c>
      <c r="R261" s="314"/>
    </row>
    <row r="262" spans="1:18" x14ac:dyDescent="0.2">
      <c r="A262" s="22">
        <v>261</v>
      </c>
      <c r="B262" s="227">
        <v>352642</v>
      </c>
      <c r="C262" s="314"/>
      <c r="D262" s="314"/>
      <c r="E262" s="314"/>
      <c r="F262" s="314"/>
      <c r="G262" s="314"/>
      <c r="H262" s="314"/>
      <c r="I262" s="314"/>
      <c r="J262" s="314"/>
      <c r="K262" s="314"/>
      <c r="L262" s="314"/>
      <c r="M262" s="314"/>
      <c r="N262" s="314">
        <v>3.7</v>
      </c>
      <c r="O262" s="314"/>
      <c r="P262" s="314">
        <v>352642</v>
      </c>
      <c r="Q262" s="314">
        <v>578.79999999999995</v>
      </c>
      <c r="R262" s="314"/>
    </row>
    <row r="263" spans="1:18" x14ac:dyDescent="0.2">
      <c r="A263" s="22">
        <v>262</v>
      </c>
      <c r="B263" s="227">
        <v>369776</v>
      </c>
      <c r="C263" s="314"/>
      <c r="D263" s="314"/>
      <c r="E263" s="314"/>
      <c r="F263" s="314"/>
      <c r="G263" s="314"/>
      <c r="H263" s="314"/>
      <c r="I263" s="314"/>
      <c r="J263" s="314"/>
      <c r="K263" s="314"/>
      <c r="L263" s="314"/>
      <c r="M263" s="314"/>
      <c r="N263" s="314">
        <v>3.5</v>
      </c>
      <c r="O263" s="314"/>
      <c r="P263" s="314">
        <v>369776</v>
      </c>
      <c r="Q263" s="314">
        <v>591.70000000000005</v>
      </c>
      <c r="R263" s="314"/>
    </row>
    <row r="264" spans="1:18" x14ac:dyDescent="0.2">
      <c r="A264" s="22">
        <v>263</v>
      </c>
      <c r="B264" s="227">
        <v>378423</v>
      </c>
      <c r="C264" s="314"/>
      <c r="D264" s="314"/>
      <c r="E264" s="314"/>
      <c r="F264" s="314"/>
      <c r="G264" s="314"/>
      <c r="H264" s="314"/>
      <c r="I264" s="314"/>
      <c r="J264" s="314"/>
      <c r="K264" s="314"/>
      <c r="L264" s="314"/>
      <c r="M264" s="314"/>
      <c r="N264" s="314">
        <v>3.3</v>
      </c>
      <c r="O264" s="314"/>
      <c r="P264" s="314">
        <v>378423</v>
      </c>
      <c r="Q264" s="314">
        <v>553.79999999999995</v>
      </c>
      <c r="R264" s="314"/>
    </row>
    <row r="265" spans="1:18" x14ac:dyDescent="0.2">
      <c r="A265" s="22">
        <v>264</v>
      </c>
      <c r="B265" s="227">
        <v>430719</v>
      </c>
      <c r="C265" s="314"/>
      <c r="D265" s="314"/>
      <c r="E265" s="314"/>
      <c r="F265" s="314"/>
      <c r="G265" s="314"/>
      <c r="H265" s="314"/>
      <c r="I265" s="314"/>
      <c r="J265" s="314"/>
      <c r="K265" s="314"/>
      <c r="L265" s="314"/>
      <c r="M265" s="314"/>
      <c r="N265" s="314">
        <v>3.2</v>
      </c>
      <c r="O265" s="314"/>
      <c r="P265" s="314">
        <v>430719</v>
      </c>
      <c r="Q265" s="314">
        <v>616.79999999999995</v>
      </c>
      <c r="R265" s="314"/>
    </row>
    <row r="266" spans="1:18" x14ac:dyDescent="0.2">
      <c r="A266" s="22">
        <v>265</v>
      </c>
      <c r="B266" s="227">
        <v>340557</v>
      </c>
      <c r="C266" s="314"/>
      <c r="D266" s="314"/>
      <c r="E266" s="314"/>
      <c r="F266" s="314"/>
      <c r="G266" s="314"/>
      <c r="H266" s="314"/>
      <c r="I266" s="314"/>
      <c r="J266" s="314"/>
      <c r="K266" s="314"/>
      <c r="L266" s="314"/>
      <c r="M266" s="314"/>
      <c r="N266" s="314">
        <v>4.2</v>
      </c>
      <c r="O266" s="314"/>
      <c r="P266" s="314">
        <v>340557</v>
      </c>
      <c r="Q266" s="314">
        <v>512.1</v>
      </c>
      <c r="R266" s="314"/>
    </row>
    <row r="267" spans="1:18" x14ac:dyDescent="0.2">
      <c r="A267" s="22">
        <v>266</v>
      </c>
      <c r="B267" s="227">
        <v>337513</v>
      </c>
      <c r="C267" s="314"/>
      <c r="D267" s="314"/>
      <c r="E267" s="314"/>
      <c r="F267" s="314"/>
      <c r="G267" s="314"/>
      <c r="H267" s="314"/>
      <c r="I267" s="314"/>
      <c r="J267" s="314"/>
      <c r="K267" s="314"/>
      <c r="L267" s="314"/>
      <c r="M267" s="314"/>
      <c r="N267" s="314">
        <v>4.7</v>
      </c>
      <c r="O267" s="314"/>
      <c r="P267" s="314">
        <v>337513</v>
      </c>
      <c r="Q267" s="314">
        <v>553.6</v>
      </c>
      <c r="R267" s="314"/>
    </row>
    <row r="268" spans="1:18" x14ac:dyDescent="0.2">
      <c r="A268" s="22">
        <v>267</v>
      </c>
      <c r="B268" s="227">
        <v>383493</v>
      </c>
      <c r="C268" s="314"/>
      <c r="D268" s="314"/>
      <c r="E268" s="314"/>
      <c r="F268" s="314"/>
      <c r="G268" s="314"/>
      <c r="H268" s="314"/>
      <c r="I268" s="314"/>
      <c r="J268" s="314"/>
      <c r="K268" s="314"/>
      <c r="L268" s="314"/>
      <c r="M268" s="314"/>
      <c r="N268" s="314">
        <v>4.5999999999999996</v>
      </c>
      <c r="O268" s="314"/>
      <c r="P268" s="314">
        <v>383493</v>
      </c>
      <c r="Q268" s="314">
        <v>641.70000000000005</v>
      </c>
      <c r="R268" s="314"/>
    </row>
    <row r="269" spans="1:18" x14ac:dyDescent="0.2">
      <c r="A269" s="22">
        <v>268</v>
      </c>
      <c r="B269" s="227">
        <v>383790</v>
      </c>
      <c r="C269" s="314"/>
      <c r="D269" s="314"/>
      <c r="E269" s="314"/>
      <c r="F269" s="314"/>
      <c r="G269" s="314"/>
      <c r="H269" s="314"/>
      <c r="I269" s="314"/>
      <c r="J269" s="314"/>
      <c r="K269" s="314"/>
      <c r="L269" s="314"/>
      <c r="M269" s="314"/>
      <c r="N269" s="314">
        <v>4.3</v>
      </c>
      <c r="O269" s="314"/>
      <c r="P269" s="314">
        <v>383790</v>
      </c>
      <c r="Q269" s="314">
        <v>667.4</v>
      </c>
      <c r="R269" s="314"/>
    </row>
    <row r="270" spans="1:18" x14ac:dyDescent="0.2">
      <c r="A270" s="22">
        <v>269</v>
      </c>
      <c r="B270" s="227">
        <v>407851</v>
      </c>
      <c r="C270" s="314"/>
      <c r="D270" s="314"/>
      <c r="E270" s="314"/>
      <c r="F270" s="314"/>
      <c r="G270" s="314"/>
      <c r="H270" s="314"/>
      <c r="I270" s="314"/>
      <c r="J270" s="314"/>
      <c r="K270" s="314"/>
      <c r="L270" s="314"/>
      <c r="M270" s="314"/>
      <c r="N270" s="314">
        <v>4.0999999999999996</v>
      </c>
      <c r="O270" s="314"/>
      <c r="P270" s="314">
        <v>407851</v>
      </c>
      <c r="Q270" s="314">
        <v>710.5</v>
      </c>
      <c r="R270" s="314"/>
    </row>
    <row r="271" spans="1:18" x14ac:dyDescent="0.2">
      <c r="A271" s="22">
        <v>270</v>
      </c>
      <c r="B271" s="227">
        <v>385334</v>
      </c>
      <c r="C271" s="314"/>
      <c r="D271" s="314"/>
      <c r="E271" s="314"/>
      <c r="F271" s="314"/>
      <c r="G271" s="314"/>
      <c r="H271" s="314"/>
      <c r="I271" s="314"/>
      <c r="J271" s="314"/>
      <c r="K271" s="314"/>
      <c r="L271" s="314"/>
      <c r="M271" s="314"/>
      <c r="N271" s="314">
        <v>5.6</v>
      </c>
      <c r="O271" s="314"/>
      <c r="P271" s="314">
        <v>385334</v>
      </c>
      <c r="Q271" s="314">
        <v>640.70000000000005</v>
      </c>
      <c r="R271" s="314"/>
    </row>
    <row r="272" spans="1:18" x14ac:dyDescent="0.2">
      <c r="A272" s="22">
        <v>271</v>
      </c>
      <c r="B272" s="227">
        <v>394393</v>
      </c>
      <c r="C272" s="314"/>
      <c r="D272" s="314"/>
      <c r="E272" s="314"/>
      <c r="F272" s="314"/>
      <c r="G272" s="314"/>
      <c r="H272" s="314"/>
      <c r="I272" s="314"/>
      <c r="J272" s="314"/>
      <c r="K272" s="314"/>
      <c r="L272" s="314"/>
      <c r="M272" s="314"/>
      <c r="N272" s="314">
        <v>5.3</v>
      </c>
      <c r="O272" s="314"/>
      <c r="P272" s="314">
        <v>394393</v>
      </c>
      <c r="Q272" s="314">
        <v>603.4</v>
      </c>
      <c r="R272" s="314"/>
    </row>
    <row r="273" spans="1:18" x14ac:dyDescent="0.2">
      <c r="A273" s="22">
        <v>272</v>
      </c>
      <c r="B273" s="227">
        <v>400906</v>
      </c>
      <c r="C273" s="314"/>
      <c r="D273" s="314"/>
      <c r="E273" s="314"/>
      <c r="F273" s="314"/>
      <c r="G273" s="314"/>
      <c r="H273" s="314"/>
      <c r="I273" s="314"/>
      <c r="J273" s="314"/>
      <c r="K273" s="314"/>
      <c r="L273" s="314"/>
      <c r="M273" s="314"/>
      <c r="N273" s="314">
        <v>5</v>
      </c>
      <c r="O273" s="314"/>
      <c r="P273" s="314">
        <v>400906</v>
      </c>
      <c r="Q273" s="314">
        <v>685.4</v>
      </c>
      <c r="R273" s="314"/>
    </row>
    <row r="274" spans="1:18" x14ac:dyDescent="0.2">
      <c r="A274" s="22">
        <v>273</v>
      </c>
      <c r="B274" s="227">
        <v>373874</v>
      </c>
      <c r="C274" s="314"/>
      <c r="D274" s="314"/>
      <c r="E274" s="314"/>
      <c r="F274" s="314"/>
      <c r="G274" s="314"/>
      <c r="H274" s="314"/>
      <c r="I274" s="314"/>
      <c r="J274" s="314"/>
      <c r="K274" s="314"/>
      <c r="L274" s="314"/>
      <c r="M274" s="314"/>
      <c r="N274" s="314">
        <v>5.2</v>
      </c>
      <c r="O274" s="314"/>
      <c r="P274" s="314">
        <v>373874</v>
      </c>
      <c r="Q274" s="314">
        <v>609.70000000000005</v>
      </c>
      <c r="R274" s="314"/>
    </row>
    <row r="275" spans="1:18" x14ac:dyDescent="0.2">
      <c r="A275" s="22">
        <v>274</v>
      </c>
      <c r="B275" s="227">
        <v>387655</v>
      </c>
      <c r="C275" s="314"/>
      <c r="D275" s="314"/>
      <c r="E275" s="314"/>
      <c r="F275" s="314"/>
      <c r="G275" s="314"/>
      <c r="H275" s="314"/>
      <c r="I275" s="314"/>
      <c r="J275" s="314"/>
      <c r="K275" s="314"/>
      <c r="L275" s="314"/>
      <c r="M275" s="314"/>
      <c r="N275" s="314">
        <v>5.0999999999999996</v>
      </c>
      <c r="O275" s="314"/>
      <c r="P275" s="314">
        <v>387655</v>
      </c>
      <c r="Q275" s="314">
        <v>524.20000000000005</v>
      </c>
      <c r="R275" s="314"/>
    </row>
    <row r="276" spans="1:18" x14ac:dyDescent="0.2">
      <c r="A276" s="22">
        <v>275</v>
      </c>
      <c r="B276" s="227">
        <v>390381</v>
      </c>
      <c r="C276" s="314"/>
      <c r="D276" s="314"/>
      <c r="E276" s="314"/>
      <c r="F276" s="314"/>
      <c r="G276" s="314"/>
      <c r="H276" s="314"/>
      <c r="I276" s="314"/>
      <c r="J276" s="314"/>
      <c r="K276" s="314"/>
      <c r="L276" s="314"/>
      <c r="M276" s="314"/>
      <c r="N276" s="314">
        <v>5.5</v>
      </c>
      <c r="O276" s="314"/>
      <c r="P276" s="314">
        <v>390381</v>
      </c>
      <c r="Q276" s="314">
        <v>473.6</v>
      </c>
      <c r="R276" s="314"/>
    </row>
    <row r="277" spans="1:18" x14ac:dyDescent="0.2">
      <c r="A277" s="22">
        <v>276</v>
      </c>
      <c r="B277" s="227">
        <v>450598</v>
      </c>
      <c r="C277" s="314"/>
      <c r="D277" s="314"/>
      <c r="E277" s="314"/>
      <c r="F277" s="314"/>
      <c r="G277" s="314"/>
      <c r="H277" s="314"/>
      <c r="I277" s="314"/>
      <c r="J277" s="314"/>
      <c r="K277" s="314"/>
      <c r="L277" s="314"/>
      <c r="M277" s="314"/>
      <c r="N277" s="314">
        <v>5.6</v>
      </c>
      <c r="O277" s="314"/>
      <c r="P277" s="314">
        <v>450598</v>
      </c>
      <c r="Q277" s="314">
        <v>455.8</v>
      </c>
      <c r="R277" s="314"/>
    </row>
    <row r="278" spans="1:18" x14ac:dyDescent="0.2">
      <c r="A278" s="22">
        <v>277</v>
      </c>
      <c r="B278" s="227">
        <v>349409</v>
      </c>
      <c r="C278" s="314"/>
      <c r="D278" s="314"/>
      <c r="E278" s="314"/>
      <c r="F278" s="314"/>
      <c r="G278" s="314"/>
      <c r="H278" s="314"/>
      <c r="I278" s="314"/>
      <c r="J278" s="314"/>
      <c r="K278" s="314"/>
      <c r="L278" s="314"/>
      <c r="M278" s="314"/>
      <c r="N278" s="314">
        <v>6.6</v>
      </c>
      <c r="O278" s="314"/>
      <c r="P278" s="314">
        <v>349409</v>
      </c>
      <c r="Q278" s="314">
        <v>546.79999999999995</v>
      </c>
      <c r="R278" s="314"/>
    </row>
    <row r="279" spans="1:18" x14ac:dyDescent="0.2">
      <c r="A279" s="22">
        <v>278</v>
      </c>
      <c r="B279" s="227">
        <v>340467</v>
      </c>
      <c r="C279" s="314"/>
      <c r="D279" s="314"/>
      <c r="E279" s="314"/>
      <c r="F279" s="314"/>
      <c r="G279" s="314"/>
      <c r="H279" s="314"/>
      <c r="I279" s="314"/>
      <c r="J279" s="314"/>
      <c r="K279" s="314"/>
      <c r="L279" s="314"/>
      <c r="M279" s="314"/>
      <c r="N279" s="314">
        <v>6.6</v>
      </c>
      <c r="O279" s="314"/>
      <c r="P279" s="314">
        <v>340467</v>
      </c>
      <c r="Q279" s="314">
        <v>533.6</v>
      </c>
      <c r="R279" s="314"/>
    </row>
    <row r="280" spans="1:18" x14ac:dyDescent="0.2">
      <c r="A280" s="22">
        <v>279</v>
      </c>
      <c r="B280" s="227">
        <v>391146</v>
      </c>
      <c r="C280" s="314"/>
      <c r="D280" s="314"/>
      <c r="E280" s="314"/>
      <c r="F280" s="314"/>
      <c r="G280" s="314"/>
      <c r="H280" s="314"/>
      <c r="I280" s="314"/>
      <c r="J280" s="314"/>
      <c r="K280" s="314"/>
      <c r="L280" s="314"/>
      <c r="M280" s="314"/>
      <c r="N280" s="314">
        <v>6.3</v>
      </c>
      <c r="O280" s="314"/>
      <c r="P280" s="314">
        <v>391146</v>
      </c>
      <c r="Q280" s="314">
        <v>625.79999999999995</v>
      </c>
      <c r="R280" s="314"/>
    </row>
    <row r="281" spans="1:18" x14ac:dyDescent="0.2">
      <c r="A281" s="22">
        <v>280</v>
      </c>
      <c r="B281" s="227">
        <v>386098</v>
      </c>
      <c r="C281" s="314"/>
      <c r="D281" s="314"/>
      <c r="E281" s="314"/>
      <c r="F281" s="314"/>
      <c r="G281" s="314"/>
      <c r="H281" s="314"/>
      <c r="I281" s="314"/>
      <c r="J281" s="314"/>
      <c r="K281" s="314"/>
      <c r="L281" s="314"/>
      <c r="M281" s="314"/>
      <c r="N281" s="314">
        <v>5.7</v>
      </c>
      <c r="O281" s="314"/>
      <c r="P281" s="314">
        <v>386098</v>
      </c>
      <c r="Q281" s="314">
        <v>598.79999999999995</v>
      </c>
      <c r="R281" s="314"/>
    </row>
    <row r="282" spans="1:18" x14ac:dyDescent="0.2">
      <c r="A282" s="22">
        <v>281</v>
      </c>
      <c r="B282" s="227">
        <v>407384</v>
      </c>
      <c r="C282" s="314"/>
      <c r="D282" s="314"/>
      <c r="E282" s="314"/>
      <c r="F282" s="314"/>
      <c r="G282" s="314"/>
      <c r="H282" s="314"/>
      <c r="I282" s="314"/>
      <c r="J282" s="314"/>
      <c r="K282" s="314"/>
      <c r="L282" s="314"/>
      <c r="M282" s="314"/>
      <c r="N282" s="314">
        <v>5.3</v>
      </c>
      <c r="O282" s="314"/>
      <c r="P282" s="314">
        <v>407384</v>
      </c>
      <c r="Q282" s="314">
        <v>644.29999999999995</v>
      </c>
      <c r="R282" s="314"/>
    </row>
    <row r="283" spans="1:18" x14ac:dyDescent="0.2">
      <c r="A283" s="22">
        <v>282</v>
      </c>
      <c r="B283" s="227">
        <v>396354</v>
      </c>
      <c r="C283" s="314"/>
      <c r="D283" s="314"/>
      <c r="E283" s="314"/>
      <c r="F283" s="314"/>
      <c r="G283" s="314"/>
      <c r="H283" s="314"/>
      <c r="I283" s="314"/>
      <c r="J283" s="314"/>
      <c r="K283" s="314"/>
      <c r="L283" s="314"/>
      <c r="M283" s="314"/>
      <c r="N283" s="314">
        <v>6.5</v>
      </c>
      <c r="O283" s="314"/>
      <c r="P283" s="314">
        <v>396354</v>
      </c>
      <c r="Q283" s="314">
        <v>635.1</v>
      </c>
      <c r="R283" s="314"/>
    </row>
    <row r="284" spans="1:18" x14ac:dyDescent="0.2">
      <c r="A284" s="22">
        <v>283</v>
      </c>
      <c r="B284" s="227">
        <v>404727</v>
      </c>
      <c r="C284" s="314"/>
      <c r="D284" s="314"/>
      <c r="E284" s="314"/>
      <c r="F284" s="314"/>
      <c r="G284" s="314"/>
      <c r="H284" s="314"/>
      <c r="I284" s="314"/>
      <c r="J284" s="314"/>
      <c r="K284" s="314"/>
      <c r="L284" s="314"/>
      <c r="M284" s="314"/>
      <c r="N284" s="314">
        <v>6.2</v>
      </c>
      <c r="O284" s="314"/>
      <c r="P284" s="314">
        <v>404727</v>
      </c>
      <c r="Q284" s="314">
        <v>595.79999999999995</v>
      </c>
      <c r="R284" s="314"/>
    </row>
    <row r="285" spans="1:18" x14ac:dyDescent="0.2">
      <c r="A285" s="22">
        <v>284</v>
      </c>
      <c r="B285" s="227">
        <v>403316</v>
      </c>
      <c r="C285" s="314"/>
      <c r="D285" s="314"/>
      <c r="E285" s="314"/>
      <c r="F285" s="314"/>
      <c r="G285" s="314"/>
      <c r="H285" s="314"/>
      <c r="I285" s="314"/>
      <c r="J285" s="314"/>
      <c r="K285" s="314"/>
      <c r="L285" s="314"/>
      <c r="M285" s="314"/>
      <c r="N285" s="314">
        <v>5.9</v>
      </c>
      <c r="O285" s="314"/>
      <c r="P285" s="314">
        <v>403316</v>
      </c>
      <c r="Q285" s="314">
        <v>571.5</v>
      </c>
      <c r="R285" s="314"/>
    </row>
    <row r="286" spans="1:18" x14ac:dyDescent="0.2">
      <c r="A286" s="22">
        <v>285</v>
      </c>
      <c r="B286" s="227">
        <v>380320</v>
      </c>
      <c r="C286" s="314"/>
      <c r="D286" s="314"/>
      <c r="E286" s="314"/>
      <c r="F286" s="314"/>
      <c r="G286" s="314"/>
      <c r="H286" s="314"/>
      <c r="I286" s="314"/>
      <c r="J286" s="314"/>
      <c r="K286" s="314"/>
      <c r="L286" s="314"/>
      <c r="M286" s="314"/>
      <c r="N286" s="314">
        <v>5.8</v>
      </c>
      <c r="O286" s="314"/>
      <c r="P286" s="314">
        <v>380320</v>
      </c>
      <c r="Q286" s="314">
        <v>584.79999999999995</v>
      </c>
      <c r="R286" s="314"/>
    </row>
    <row r="287" spans="1:18" x14ac:dyDescent="0.2">
      <c r="A287" s="22">
        <v>286</v>
      </c>
      <c r="B287" s="227">
        <v>391072</v>
      </c>
      <c r="C287" s="314"/>
      <c r="D287" s="314"/>
      <c r="E287" s="314"/>
      <c r="F287" s="314"/>
      <c r="G287" s="314"/>
      <c r="H287" s="314"/>
      <c r="I287" s="314"/>
      <c r="J287" s="314"/>
      <c r="K287" s="314"/>
      <c r="L287" s="314"/>
      <c r="M287" s="314"/>
      <c r="N287" s="314">
        <v>5.4</v>
      </c>
      <c r="O287" s="314"/>
      <c r="P287" s="314">
        <v>391072</v>
      </c>
      <c r="Q287" s="314">
        <v>598.1</v>
      </c>
      <c r="R287" s="314"/>
    </row>
    <row r="288" spans="1:18" x14ac:dyDescent="0.2">
      <c r="A288" s="22">
        <v>287</v>
      </c>
      <c r="B288" s="227">
        <v>394341</v>
      </c>
      <c r="C288" s="314"/>
      <c r="D288" s="314"/>
      <c r="E288" s="314"/>
      <c r="F288" s="314"/>
      <c r="G288" s="314"/>
      <c r="H288" s="314"/>
      <c r="I288" s="314"/>
      <c r="J288" s="314"/>
      <c r="K288" s="314"/>
      <c r="L288" s="314"/>
      <c r="M288" s="314"/>
      <c r="N288" s="314">
        <v>5.7</v>
      </c>
      <c r="O288" s="314"/>
      <c r="P288" s="314">
        <v>394341</v>
      </c>
      <c r="Q288" s="314">
        <v>485.8</v>
      </c>
      <c r="R288" s="314"/>
    </row>
    <row r="289" spans="1:18" x14ac:dyDescent="0.2">
      <c r="A289" s="22">
        <v>288</v>
      </c>
      <c r="B289" s="227">
        <v>463668</v>
      </c>
      <c r="C289" s="314"/>
      <c r="D289" s="314"/>
      <c r="E289" s="314"/>
      <c r="F289" s="314"/>
      <c r="G289" s="314"/>
      <c r="H289" s="314"/>
      <c r="I289" s="314"/>
      <c r="J289" s="314"/>
      <c r="K289" s="314"/>
      <c r="L289" s="314"/>
      <c r="M289" s="314"/>
      <c r="N289" s="314">
        <v>5.5</v>
      </c>
      <c r="O289" s="314"/>
      <c r="P289" s="314">
        <v>463668</v>
      </c>
      <c r="Q289" s="314">
        <v>476.5</v>
      </c>
      <c r="R289" s="314"/>
    </row>
    <row r="290" spans="1:18" x14ac:dyDescent="0.2">
      <c r="A290" s="22">
        <v>289</v>
      </c>
      <c r="B290" s="227">
        <v>350742</v>
      </c>
      <c r="C290" s="314"/>
      <c r="D290" s="314"/>
      <c r="E290" s="314"/>
      <c r="F290" s="314"/>
      <c r="G290" s="314"/>
      <c r="H290" s="314"/>
      <c r="I290" s="314"/>
      <c r="J290" s="314"/>
      <c r="K290" s="314"/>
      <c r="L290" s="314"/>
      <c r="M290" s="314"/>
      <c r="N290" s="314">
        <v>6.5</v>
      </c>
      <c r="O290" s="314"/>
      <c r="P290" s="314">
        <v>350742</v>
      </c>
      <c r="Q290" s="314">
        <v>421.1</v>
      </c>
      <c r="R290" s="314"/>
    </row>
    <row r="291" spans="1:18" x14ac:dyDescent="0.2">
      <c r="A291" s="22">
        <v>290</v>
      </c>
      <c r="B291" s="227">
        <v>361878</v>
      </c>
      <c r="C291" s="314"/>
      <c r="D291" s="314"/>
      <c r="E291" s="314"/>
      <c r="F291" s="314"/>
      <c r="G291" s="314"/>
      <c r="H291" s="314"/>
      <c r="I291" s="314"/>
      <c r="J291" s="314"/>
      <c r="K291" s="314"/>
      <c r="L291" s="314"/>
      <c r="M291" s="314"/>
      <c r="N291" s="314">
        <v>6.4</v>
      </c>
      <c r="O291" s="314"/>
      <c r="P291" s="314">
        <v>361878</v>
      </c>
      <c r="Q291" s="314">
        <v>479</v>
      </c>
      <c r="R291" s="314"/>
    </row>
    <row r="292" spans="1:18" x14ac:dyDescent="0.2">
      <c r="A292" s="22">
        <v>291</v>
      </c>
      <c r="B292" s="227">
        <v>404012</v>
      </c>
      <c r="C292" s="314"/>
      <c r="D292" s="314"/>
      <c r="E292" s="314"/>
      <c r="F292" s="314"/>
      <c r="G292" s="314"/>
      <c r="H292" s="314"/>
      <c r="I292" s="314"/>
      <c r="J292" s="314"/>
      <c r="K292" s="314"/>
      <c r="L292" s="314"/>
      <c r="M292" s="314"/>
      <c r="N292" s="314">
        <v>6.1</v>
      </c>
      <c r="O292" s="314"/>
      <c r="P292" s="314">
        <v>404012</v>
      </c>
      <c r="Q292" s="314">
        <v>545</v>
      </c>
      <c r="R292" s="314"/>
    </row>
    <row r="293" spans="1:18" x14ac:dyDescent="0.2">
      <c r="A293" s="22">
        <v>292</v>
      </c>
      <c r="B293" s="227">
        <v>394134</v>
      </c>
      <c r="C293" s="314"/>
      <c r="D293" s="314"/>
      <c r="E293" s="314"/>
      <c r="F293" s="314"/>
      <c r="G293" s="314"/>
      <c r="H293" s="314"/>
      <c r="I293" s="314"/>
      <c r="J293" s="314"/>
      <c r="K293" s="314"/>
      <c r="L293" s="314"/>
      <c r="M293" s="314"/>
      <c r="N293" s="314">
        <v>5.5</v>
      </c>
      <c r="O293" s="314"/>
      <c r="P293" s="314">
        <v>394134</v>
      </c>
      <c r="Q293" s="314">
        <v>510.1</v>
      </c>
      <c r="R293" s="314"/>
    </row>
    <row r="294" spans="1:18" x14ac:dyDescent="0.2">
      <c r="A294" s="22">
        <v>293</v>
      </c>
      <c r="B294" s="227">
        <v>412106</v>
      </c>
      <c r="C294" s="314"/>
      <c r="D294" s="314"/>
      <c r="E294" s="314"/>
      <c r="F294" s="314"/>
      <c r="G294" s="314"/>
      <c r="H294" s="314"/>
      <c r="I294" s="314"/>
      <c r="J294" s="314"/>
      <c r="K294" s="314"/>
      <c r="L294" s="314"/>
      <c r="M294" s="314"/>
      <c r="N294" s="314">
        <v>5.0999999999999996</v>
      </c>
      <c r="O294" s="314"/>
      <c r="P294" s="314">
        <v>412106</v>
      </c>
      <c r="Q294" s="314">
        <v>581.1</v>
      </c>
      <c r="R294" s="314"/>
    </row>
    <row r="295" spans="1:18" x14ac:dyDescent="0.2">
      <c r="A295" s="22">
        <v>294</v>
      </c>
      <c r="B295" s="227">
        <v>409191</v>
      </c>
      <c r="C295" s="314"/>
      <c r="D295" s="314"/>
      <c r="E295" s="314"/>
      <c r="F295" s="314"/>
      <c r="G295" s="314"/>
      <c r="H295" s="314"/>
      <c r="I295" s="314"/>
      <c r="J295" s="314"/>
      <c r="K295" s="314"/>
      <c r="L295" s="314"/>
      <c r="M295" s="314"/>
      <c r="N295" s="314">
        <v>6.2</v>
      </c>
      <c r="O295" s="314"/>
      <c r="P295" s="314">
        <v>409191</v>
      </c>
      <c r="Q295" s="314">
        <v>592.70000000000005</v>
      </c>
      <c r="R295" s="314"/>
    </row>
    <row r="296" spans="1:18" x14ac:dyDescent="0.2">
      <c r="A296" s="22">
        <v>295</v>
      </c>
      <c r="B296" s="227">
        <v>405715</v>
      </c>
      <c r="C296" s="314"/>
      <c r="D296" s="314"/>
      <c r="E296" s="314"/>
      <c r="F296" s="314"/>
      <c r="G296" s="314"/>
      <c r="H296" s="314"/>
      <c r="I296" s="314"/>
      <c r="J296" s="314"/>
      <c r="K296" s="314"/>
      <c r="L296" s="314"/>
      <c r="M296" s="314"/>
      <c r="N296" s="314">
        <v>5.9</v>
      </c>
      <c r="O296" s="314"/>
      <c r="P296" s="314">
        <v>405715</v>
      </c>
      <c r="Q296" s="314">
        <v>585.29999999999995</v>
      </c>
      <c r="R296" s="314"/>
    </row>
    <row r="297" spans="1:18" x14ac:dyDescent="0.2">
      <c r="A297" s="22">
        <v>296</v>
      </c>
      <c r="B297" s="227">
        <v>416217</v>
      </c>
      <c r="C297" s="314"/>
      <c r="D297" s="314"/>
      <c r="E297" s="314"/>
      <c r="F297" s="314"/>
      <c r="G297" s="314"/>
      <c r="H297" s="314"/>
      <c r="I297" s="314"/>
      <c r="J297" s="314"/>
      <c r="K297" s="314"/>
      <c r="L297" s="314"/>
      <c r="M297" s="314"/>
      <c r="N297" s="314">
        <v>5.5</v>
      </c>
      <c r="O297" s="314"/>
      <c r="P297" s="314">
        <v>416217</v>
      </c>
      <c r="Q297" s="314">
        <v>503.1</v>
      </c>
      <c r="R297" s="314"/>
    </row>
    <row r="298" spans="1:18" x14ac:dyDescent="0.2">
      <c r="A298" s="22">
        <v>297</v>
      </c>
      <c r="B298" s="227">
        <v>394139</v>
      </c>
      <c r="C298" s="314"/>
      <c r="D298" s="314"/>
      <c r="E298" s="314"/>
      <c r="F298" s="314"/>
      <c r="G298" s="314"/>
      <c r="H298" s="314"/>
      <c r="I298" s="314"/>
      <c r="J298" s="314"/>
      <c r="K298" s="314"/>
      <c r="L298" s="314"/>
      <c r="M298" s="314"/>
      <c r="N298" s="314">
        <v>5.4</v>
      </c>
      <c r="O298" s="314"/>
      <c r="P298" s="314">
        <v>394139</v>
      </c>
      <c r="Q298" s="314">
        <v>498.2</v>
      </c>
      <c r="R298" s="314"/>
    </row>
    <row r="299" spans="1:18" x14ac:dyDescent="0.2">
      <c r="A299" s="22">
        <v>298</v>
      </c>
      <c r="B299" s="227">
        <v>397886</v>
      </c>
      <c r="C299" s="314"/>
      <c r="D299" s="314"/>
      <c r="E299" s="314"/>
      <c r="F299" s="314"/>
      <c r="G299" s="314"/>
      <c r="H299" s="314"/>
      <c r="I299" s="314"/>
      <c r="J299" s="314"/>
      <c r="K299" s="314"/>
      <c r="L299" s="314"/>
      <c r="M299" s="314"/>
      <c r="N299" s="314">
        <v>5.0999999999999996</v>
      </c>
      <c r="O299" s="314"/>
      <c r="P299" s="314">
        <v>397886</v>
      </c>
      <c r="Q299" s="314">
        <v>526.20000000000005</v>
      </c>
      <c r="R299" s="314"/>
    </row>
    <row r="300" spans="1:18" x14ac:dyDescent="0.2">
      <c r="A300" s="22">
        <v>299</v>
      </c>
      <c r="B300" s="227">
        <v>415243</v>
      </c>
      <c r="C300" s="314"/>
      <c r="D300" s="314"/>
      <c r="E300" s="314"/>
      <c r="F300" s="314"/>
      <c r="G300" s="314"/>
      <c r="H300" s="314"/>
      <c r="I300" s="314"/>
      <c r="J300" s="314"/>
      <c r="K300" s="314"/>
      <c r="L300" s="314"/>
      <c r="M300" s="314"/>
      <c r="N300" s="314">
        <v>4.9000000000000004</v>
      </c>
      <c r="O300" s="314"/>
      <c r="P300" s="314">
        <v>415243</v>
      </c>
      <c r="Q300" s="314">
        <v>457.6</v>
      </c>
      <c r="R300" s="314"/>
    </row>
    <row r="301" spans="1:18" x14ac:dyDescent="0.2">
      <c r="A301" s="22">
        <v>300</v>
      </c>
      <c r="B301" s="227">
        <v>484678</v>
      </c>
      <c r="C301" s="314"/>
      <c r="D301" s="314"/>
      <c r="E301" s="314"/>
      <c r="F301" s="314"/>
      <c r="G301" s="314"/>
      <c r="H301" s="314"/>
      <c r="I301" s="314"/>
      <c r="J301" s="314"/>
      <c r="K301" s="314"/>
      <c r="L301" s="314"/>
      <c r="M301" s="314"/>
      <c r="N301" s="314">
        <v>4.8</v>
      </c>
      <c r="O301" s="314"/>
      <c r="P301" s="314">
        <v>484678</v>
      </c>
      <c r="Q301" s="314">
        <v>437.5</v>
      </c>
      <c r="R301" s="314"/>
    </row>
    <row r="302" spans="1:18" x14ac:dyDescent="0.2">
      <c r="A302" s="22">
        <v>301</v>
      </c>
      <c r="B302" s="227"/>
      <c r="C302" s="314"/>
      <c r="D302" s="314"/>
      <c r="E302" s="314"/>
      <c r="F302" s="314"/>
      <c r="G302" s="314"/>
      <c r="H302" s="314"/>
      <c r="I302" s="314"/>
      <c r="J302" s="314"/>
      <c r="K302" s="314"/>
      <c r="L302" s="314"/>
      <c r="M302" s="314"/>
      <c r="N302" s="314">
        <v>5.5</v>
      </c>
      <c r="O302" s="314"/>
      <c r="P302" s="314"/>
      <c r="Q302" s="314">
        <v>417.3</v>
      </c>
      <c r="R302" s="314"/>
    </row>
    <row r="303" spans="1:18" x14ac:dyDescent="0.2">
      <c r="A303" s="22">
        <v>302</v>
      </c>
      <c r="B303" s="227"/>
      <c r="C303" s="314"/>
      <c r="D303" s="314"/>
      <c r="E303" s="314"/>
      <c r="F303" s="314"/>
      <c r="G303" s="314"/>
      <c r="H303" s="314"/>
      <c r="I303" s="314"/>
      <c r="J303" s="314"/>
      <c r="K303" s="314"/>
      <c r="L303" s="314"/>
      <c r="M303" s="314"/>
      <c r="N303" s="314">
        <v>5.6</v>
      </c>
      <c r="O303" s="314"/>
      <c r="P303" s="314"/>
      <c r="Q303" s="314">
        <v>497.1</v>
      </c>
      <c r="R303" s="314"/>
    </row>
    <row r="304" spans="1:18" x14ac:dyDescent="0.2">
      <c r="A304" s="22">
        <v>303</v>
      </c>
      <c r="B304" s="227"/>
      <c r="C304" s="314"/>
      <c r="D304" s="314"/>
      <c r="E304" s="314"/>
      <c r="F304" s="314"/>
      <c r="G304" s="314"/>
      <c r="H304" s="314"/>
      <c r="I304" s="314"/>
      <c r="J304" s="314"/>
      <c r="K304" s="314"/>
      <c r="L304" s="314"/>
      <c r="M304" s="314"/>
      <c r="N304" s="314">
        <v>5.2</v>
      </c>
      <c r="O304" s="314"/>
      <c r="P304" s="314"/>
      <c r="Q304" s="314">
        <v>541</v>
      </c>
      <c r="R304" s="314"/>
    </row>
    <row r="305" spans="1:18" x14ac:dyDescent="0.2">
      <c r="A305" s="22">
        <v>304</v>
      </c>
      <c r="B305" s="227"/>
      <c r="C305" s="314"/>
      <c r="D305" s="314"/>
      <c r="E305" s="314"/>
      <c r="F305" s="314"/>
      <c r="G305" s="314"/>
      <c r="H305" s="314"/>
      <c r="I305" s="314"/>
      <c r="J305" s="314"/>
      <c r="K305" s="314"/>
      <c r="L305" s="314"/>
      <c r="M305" s="314"/>
      <c r="N305" s="314">
        <v>4.8</v>
      </c>
      <c r="O305" s="314"/>
      <c r="P305" s="314"/>
      <c r="Q305" s="314">
        <v>545.70000000000005</v>
      </c>
      <c r="R305" s="314"/>
    </row>
    <row r="306" spans="1:18" x14ac:dyDescent="0.2">
      <c r="A306" s="22">
        <v>305</v>
      </c>
      <c r="B306" s="227"/>
      <c r="C306" s="314"/>
      <c r="D306" s="314"/>
      <c r="E306" s="314"/>
      <c r="F306" s="314"/>
      <c r="G306" s="314"/>
      <c r="H306" s="314"/>
      <c r="I306" s="314"/>
      <c r="J306" s="314"/>
      <c r="K306" s="314"/>
      <c r="L306" s="314"/>
      <c r="M306" s="314"/>
      <c r="N306" s="314">
        <v>4.4000000000000004</v>
      </c>
      <c r="O306" s="314"/>
      <c r="P306" s="314"/>
      <c r="Q306" s="314">
        <v>565.1</v>
      </c>
      <c r="R306" s="314"/>
    </row>
    <row r="307" spans="1:18" x14ac:dyDescent="0.2">
      <c r="A307" s="22">
        <v>306</v>
      </c>
      <c r="B307" s="227"/>
      <c r="C307" s="314"/>
      <c r="D307" s="314"/>
      <c r="E307" s="314"/>
      <c r="F307" s="314"/>
      <c r="G307" s="314"/>
      <c r="H307" s="314"/>
      <c r="I307" s="314"/>
      <c r="J307" s="314"/>
      <c r="K307" s="314"/>
      <c r="L307" s="314"/>
      <c r="M307" s="314"/>
      <c r="N307" s="314">
        <v>5.4</v>
      </c>
      <c r="O307" s="314"/>
      <c r="P307" s="314"/>
      <c r="Q307" s="314">
        <v>635.29999999999995</v>
      </c>
      <c r="R307" s="314"/>
    </row>
    <row r="308" spans="1:18" x14ac:dyDescent="0.2">
      <c r="A308" s="22">
        <v>307</v>
      </c>
      <c r="B308" s="227"/>
      <c r="C308" s="314"/>
      <c r="D308" s="314"/>
      <c r="E308" s="314"/>
      <c r="F308" s="314"/>
      <c r="G308" s="314"/>
      <c r="H308" s="314"/>
      <c r="I308" s="314"/>
      <c r="J308" s="314"/>
      <c r="K308" s="314"/>
      <c r="L308" s="314"/>
      <c r="M308" s="314"/>
      <c r="N308" s="314">
        <v>5</v>
      </c>
      <c r="O308" s="314"/>
      <c r="P308" s="314"/>
      <c r="Q308" s="314">
        <v>573.1</v>
      </c>
      <c r="R308" s="314"/>
    </row>
    <row r="309" spans="1:18" x14ac:dyDescent="0.2">
      <c r="A309" s="22">
        <v>308</v>
      </c>
      <c r="B309" s="227"/>
      <c r="C309" s="314"/>
      <c r="D309" s="314"/>
      <c r="E309" s="314"/>
      <c r="F309" s="314"/>
      <c r="G309" s="314"/>
      <c r="H309" s="314"/>
      <c r="I309" s="314"/>
      <c r="J309" s="314"/>
      <c r="K309" s="314"/>
      <c r="L309" s="314"/>
      <c r="M309" s="314"/>
      <c r="N309" s="314">
        <v>4.7</v>
      </c>
      <c r="O309" s="314"/>
      <c r="P309" s="314"/>
      <c r="Q309" s="314">
        <v>483</v>
      </c>
      <c r="R309" s="314"/>
    </row>
    <row r="310" spans="1:18" x14ac:dyDescent="0.2">
      <c r="A310" s="22">
        <v>309</v>
      </c>
      <c r="B310" s="227"/>
      <c r="C310" s="314"/>
      <c r="D310" s="314"/>
      <c r="E310" s="314"/>
      <c r="F310" s="314"/>
      <c r="G310" s="314"/>
      <c r="H310" s="314"/>
      <c r="I310" s="314"/>
      <c r="J310" s="314"/>
      <c r="K310" s="314"/>
      <c r="L310" s="314"/>
      <c r="M310" s="314"/>
      <c r="N310" s="314">
        <v>4.7</v>
      </c>
      <c r="O310" s="314"/>
      <c r="P310" s="314"/>
      <c r="Q310" s="314">
        <v>515.6</v>
      </c>
      <c r="R310" s="314"/>
    </row>
    <row r="311" spans="1:18" x14ac:dyDescent="0.2">
      <c r="A311" s="22">
        <v>310</v>
      </c>
      <c r="B311" s="227"/>
      <c r="C311" s="314"/>
      <c r="D311" s="314"/>
      <c r="E311" s="314"/>
      <c r="F311" s="314"/>
      <c r="G311" s="314"/>
      <c r="H311" s="314"/>
      <c r="I311" s="314"/>
      <c r="J311" s="314"/>
      <c r="K311" s="314"/>
      <c r="L311" s="314"/>
      <c r="M311" s="314"/>
      <c r="N311" s="314">
        <v>4.2</v>
      </c>
      <c r="O311" s="314"/>
      <c r="P311" s="314"/>
      <c r="Q311" s="314">
        <v>537.1</v>
      </c>
      <c r="R311" s="314"/>
    </row>
    <row r="312" spans="1:18" x14ac:dyDescent="0.2">
      <c r="A312" s="22">
        <v>311</v>
      </c>
      <c r="B312" s="227"/>
      <c r="C312" s="314"/>
      <c r="D312" s="314"/>
      <c r="E312" s="314"/>
      <c r="F312" s="314"/>
      <c r="G312" s="314"/>
      <c r="H312" s="314"/>
      <c r="I312" s="314"/>
      <c r="J312" s="314"/>
      <c r="K312" s="314"/>
      <c r="L312" s="314"/>
      <c r="M312" s="314"/>
      <c r="N312" s="314">
        <v>4.5999999999999996</v>
      </c>
      <c r="O312" s="314"/>
      <c r="P312" s="314"/>
      <c r="Q312" s="314">
        <v>464.7</v>
      </c>
      <c r="R312" s="314"/>
    </row>
    <row r="313" spans="1:18" x14ac:dyDescent="0.2">
      <c r="A313" s="22">
        <v>312</v>
      </c>
      <c r="B313" s="227"/>
      <c r="C313" s="314"/>
      <c r="D313" s="314"/>
      <c r="E313" s="314"/>
      <c r="F313" s="314"/>
      <c r="G313" s="314"/>
      <c r="H313" s="314"/>
      <c r="I313" s="314"/>
      <c r="J313" s="314"/>
      <c r="K313" s="314"/>
      <c r="L313" s="314"/>
      <c r="M313" s="314"/>
      <c r="N313" s="314">
        <v>4.5999999999999996</v>
      </c>
      <c r="O313" s="314"/>
      <c r="P313" s="314"/>
      <c r="Q313" s="314">
        <v>501.6</v>
      </c>
      <c r="R313" s="314"/>
    </row>
    <row r="314" spans="1:18" x14ac:dyDescent="0.2">
      <c r="A314" s="22">
        <v>313</v>
      </c>
      <c r="B314" s="227"/>
      <c r="C314" s="314"/>
      <c r="D314" s="314"/>
      <c r="E314" s="314"/>
      <c r="F314" s="314"/>
      <c r="G314" s="314"/>
      <c r="H314" s="314"/>
      <c r="I314" s="314"/>
      <c r="J314" s="314"/>
      <c r="K314" s="314"/>
      <c r="L314" s="314"/>
      <c r="M314" s="314"/>
      <c r="N314" s="314">
        <v>5.7</v>
      </c>
      <c r="O314" s="314"/>
      <c r="P314" s="314"/>
      <c r="Q314" s="314">
        <v>435.8</v>
      </c>
      <c r="R314" s="314"/>
    </row>
    <row r="315" spans="1:18" x14ac:dyDescent="0.2">
      <c r="A315" s="22">
        <v>314</v>
      </c>
      <c r="B315" s="227"/>
      <c r="C315" s="314"/>
      <c r="D315" s="314"/>
      <c r="E315" s="314"/>
      <c r="F315" s="314"/>
      <c r="G315" s="314"/>
      <c r="H315" s="314"/>
      <c r="I315" s="314"/>
      <c r="J315" s="314"/>
      <c r="K315" s="314"/>
      <c r="L315" s="314"/>
      <c r="M315" s="314"/>
      <c r="N315" s="314">
        <v>5.8</v>
      </c>
      <c r="O315" s="314"/>
      <c r="P315" s="314"/>
      <c r="Q315" s="314">
        <v>466.2</v>
      </c>
      <c r="R315" s="314"/>
    </row>
    <row r="316" spans="1:18" x14ac:dyDescent="0.2">
      <c r="A316" s="22">
        <v>315</v>
      </c>
      <c r="B316" s="227"/>
      <c r="C316" s="314"/>
      <c r="D316" s="314"/>
      <c r="E316" s="314"/>
      <c r="F316" s="314"/>
      <c r="G316" s="314"/>
      <c r="H316" s="314"/>
      <c r="I316" s="314"/>
      <c r="J316" s="314"/>
      <c r="K316" s="314"/>
      <c r="L316" s="314"/>
      <c r="M316" s="314"/>
      <c r="N316" s="314">
        <v>5.3</v>
      </c>
      <c r="O316" s="314"/>
      <c r="P316" s="314"/>
      <c r="Q316" s="314">
        <v>581.5</v>
      </c>
      <c r="R316" s="314"/>
    </row>
    <row r="317" spans="1:18" x14ac:dyDescent="0.2">
      <c r="A317" s="22">
        <v>316</v>
      </c>
      <c r="B317" s="227"/>
      <c r="C317" s="314"/>
      <c r="D317" s="314"/>
      <c r="E317" s="314"/>
      <c r="F317" s="314"/>
      <c r="G317" s="314"/>
      <c r="H317" s="314"/>
      <c r="I317" s="314"/>
      <c r="J317" s="314"/>
      <c r="K317" s="314"/>
      <c r="L317" s="314"/>
      <c r="M317" s="314"/>
      <c r="N317" s="314">
        <v>4.8</v>
      </c>
      <c r="O317" s="314"/>
      <c r="P317" s="314"/>
      <c r="Q317" s="314">
        <v>607.1</v>
      </c>
      <c r="R317" s="314"/>
    </row>
    <row r="318" spans="1:18" x14ac:dyDescent="0.2">
      <c r="A318" s="22">
        <v>317</v>
      </c>
      <c r="B318" s="227"/>
      <c r="C318" s="314"/>
      <c r="D318" s="314"/>
      <c r="E318" s="314"/>
      <c r="F318" s="314"/>
      <c r="G318" s="314"/>
      <c r="H318" s="314"/>
      <c r="I318" s="314"/>
      <c r="J318" s="314"/>
      <c r="K318" s="314"/>
      <c r="L318" s="314"/>
      <c r="M318" s="314"/>
      <c r="N318" s="314">
        <v>4.5999999999999996</v>
      </c>
      <c r="O318" s="314"/>
      <c r="P318" s="314"/>
      <c r="Q318" s="314">
        <v>639.5</v>
      </c>
      <c r="R318" s="314"/>
    </row>
    <row r="319" spans="1:18" x14ac:dyDescent="0.2">
      <c r="A319" s="22">
        <v>318</v>
      </c>
      <c r="B319" s="227"/>
      <c r="C319" s="314"/>
      <c r="D319" s="314"/>
      <c r="E319" s="314"/>
      <c r="F319" s="314"/>
      <c r="G319" s="314"/>
      <c r="H319" s="314"/>
      <c r="I319" s="314"/>
      <c r="J319" s="314"/>
      <c r="K319" s="314"/>
      <c r="L319" s="314"/>
      <c r="M319" s="314"/>
      <c r="N319" s="314">
        <v>5.8</v>
      </c>
      <c r="O319" s="314"/>
      <c r="P319" s="314"/>
      <c r="Q319" s="314">
        <v>671.3</v>
      </c>
      <c r="R319" s="314"/>
    </row>
    <row r="320" spans="1:18" x14ac:dyDescent="0.2">
      <c r="A320" s="22">
        <v>319</v>
      </c>
      <c r="B320" s="227"/>
      <c r="C320" s="314"/>
      <c r="D320" s="314"/>
      <c r="E320" s="314"/>
      <c r="F320" s="314"/>
      <c r="G320" s="314"/>
      <c r="H320" s="314"/>
      <c r="I320" s="314"/>
      <c r="J320" s="314"/>
      <c r="K320" s="314"/>
      <c r="L320" s="314"/>
      <c r="M320" s="314"/>
      <c r="N320" s="314">
        <v>5.7</v>
      </c>
      <c r="O320" s="314"/>
      <c r="P320" s="314"/>
      <c r="Q320" s="314">
        <v>598.9</v>
      </c>
      <c r="R320" s="314"/>
    </row>
    <row r="321" spans="1:18" x14ac:dyDescent="0.2">
      <c r="A321" s="22">
        <v>320</v>
      </c>
      <c r="B321" s="227"/>
      <c r="C321" s="314"/>
      <c r="D321" s="314"/>
      <c r="E321" s="314"/>
      <c r="F321" s="314"/>
      <c r="G321" s="314"/>
      <c r="H321" s="314"/>
      <c r="I321" s="314"/>
      <c r="J321" s="314"/>
      <c r="K321" s="314"/>
      <c r="L321" s="314"/>
      <c r="M321" s="314"/>
      <c r="N321" s="314">
        <v>5.3</v>
      </c>
      <c r="O321" s="314"/>
      <c r="P321" s="314"/>
      <c r="Q321" s="314">
        <v>537.29999999999995</v>
      </c>
      <c r="R321" s="314"/>
    </row>
    <row r="322" spans="1:18" x14ac:dyDescent="0.2">
      <c r="A322" s="22">
        <v>321</v>
      </c>
      <c r="B322" s="227"/>
      <c r="C322" s="314"/>
      <c r="D322" s="314"/>
      <c r="E322" s="314"/>
      <c r="F322" s="314"/>
      <c r="G322" s="314"/>
      <c r="H322" s="314"/>
      <c r="I322" s="314"/>
      <c r="J322" s="314"/>
      <c r="K322" s="314"/>
      <c r="L322" s="314"/>
      <c r="M322" s="314"/>
      <c r="N322" s="314">
        <v>5.7</v>
      </c>
      <c r="O322" s="314"/>
      <c r="P322" s="314"/>
      <c r="Q322" s="314">
        <v>554.1</v>
      </c>
      <c r="R322" s="314"/>
    </row>
    <row r="323" spans="1:18" x14ac:dyDescent="0.2">
      <c r="A323" s="22">
        <v>322</v>
      </c>
      <c r="B323" s="227"/>
      <c r="C323" s="314"/>
      <c r="D323" s="314"/>
      <c r="E323" s="314"/>
      <c r="F323" s="314"/>
      <c r="G323" s="314"/>
      <c r="H323" s="314"/>
      <c r="I323" s="314"/>
      <c r="J323" s="314"/>
      <c r="K323" s="314"/>
      <c r="L323" s="314"/>
      <c r="M323" s="314"/>
      <c r="N323" s="314">
        <v>5.5</v>
      </c>
      <c r="O323" s="314"/>
      <c r="P323" s="314"/>
      <c r="Q323" s="314">
        <v>581.5</v>
      </c>
      <c r="R323" s="314"/>
    </row>
    <row r="324" spans="1:18" x14ac:dyDescent="0.2">
      <c r="A324" s="22">
        <v>323</v>
      </c>
      <c r="B324" s="227"/>
      <c r="C324" s="314"/>
      <c r="D324" s="314"/>
      <c r="E324" s="314"/>
      <c r="F324" s="314"/>
      <c r="G324" s="314"/>
      <c r="H324" s="314"/>
      <c r="I324" s="314"/>
      <c r="J324" s="314"/>
      <c r="K324" s="314"/>
      <c r="L324" s="314"/>
      <c r="M324" s="314"/>
      <c r="N324" s="314">
        <v>6.2</v>
      </c>
      <c r="O324" s="314"/>
      <c r="P324" s="314"/>
      <c r="Q324" s="314">
        <v>538.4</v>
      </c>
      <c r="R324" s="314"/>
    </row>
    <row r="325" spans="1:18" x14ac:dyDescent="0.2">
      <c r="A325" s="22">
        <v>324</v>
      </c>
      <c r="B325" s="227"/>
      <c r="C325" s="314"/>
      <c r="D325" s="314"/>
      <c r="E325" s="314"/>
      <c r="F325" s="314"/>
      <c r="G325" s="314"/>
      <c r="H325" s="314"/>
      <c r="I325" s="314"/>
      <c r="J325" s="314"/>
      <c r="K325" s="314"/>
      <c r="L325" s="314"/>
      <c r="M325" s="314"/>
      <c r="N325" s="314">
        <v>6.7</v>
      </c>
      <c r="O325" s="314"/>
      <c r="P325" s="314"/>
      <c r="Q325" s="314">
        <v>522.4</v>
      </c>
      <c r="R325" s="314"/>
    </row>
    <row r="326" spans="1:18" x14ac:dyDescent="0.2">
      <c r="A326" s="22">
        <v>325</v>
      </c>
      <c r="B326" s="227"/>
      <c r="C326" s="314"/>
      <c r="D326" s="314"/>
      <c r="E326" s="314"/>
      <c r="F326" s="314"/>
      <c r="G326" s="314"/>
      <c r="H326" s="314"/>
      <c r="I326" s="314"/>
      <c r="J326" s="314"/>
      <c r="K326" s="314"/>
      <c r="L326" s="314"/>
      <c r="M326" s="314"/>
      <c r="N326" s="314">
        <v>9</v>
      </c>
      <c r="O326" s="314"/>
      <c r="P326" s="314"/>
      <c r="Q326" s="314">
        <v>488.5</v>
      </c>
      <c r="R326" s="314"/>
    </row>
    <row r="327" spans="1:18" x14ac:dyDescent="0.2">
      <c r="A327" s="22">
        <v>326</v>
      </c>
      <c r="B327" s="227"/>
      <c r="C327" s="314"/>
      <c r="D327" s="314"/>
      <c r="E327" s="314"/>
      <c r="F327" s="314"/>
      <c r="G327" s="314"/>
      <c r="H327" s="314"/>
      <c r="I327" s="314"/>
      <c r="J327" s="314"/>
      <c r="K327" s="314"/>
      <c r="L327" s="314"/>
      <c r="M327" s="314"/>
      <c r="N327" s="314">
        <v>9.1</v>
      </c>
      <c r="O327" s="314"/>
      <c r="P327" s="314"/>
      <c r="Q327" s="314">
        <v>573.29999999999995</v>
      </c>
      <c r="R327" s="314"/>
    </row>
    <row r="328" spans="1:18" x14ac:dyDescent="0.2">
      <c r="A328" s="22">
        <v>327</v>
      </c>
      <c r="B328" s="227"/>
      <c r="C328" s="314"/>
      <c r="D328" s="314"/>
      <c r="E328" s="314"/>
      <c r="F328" s="314"/>
      <c r="G328" s="314"/>
      <c r="H328" s="314"/>
      <c r="I328" s="314"/>
      <c r="J328" s="314"/>
      <c r="K328" s="314"/>
      <c r="L328" s="314"/>
      <c r="M328" s="314"/>
      <c r="N328" s="314">
        <v>9.1</v>
      </c>
      <c r="O328" s="314"/>
      <c r="P328" s="314"/>
      <c r="Q328" s="314">
        <v>700.5</v>
      </c>
      <c r="R328" s="314"/>
    </row>
    <row r="329" spans="1:18" x14ac:dyDescent="0.2">
      <c r="A329" s="22">
        <v>328</v>
      </c>
      <c r="B329" s="227"/>
      <c r="C329" s="314"/>
      <c r="D329" s="314"/>
      <c r="E329" s="314"/>
      <c r="F329" s="314"/>
      <c r="G329" s="314"/>
      <c r="H329" s="314"/>
      <c r="I329" s="314"/>
      <c r="J329" s="314"/>
      <c r="K329" s="314"/>
      <c r="L329" s="314"/>
      <c r="M329" s="314"/>
      <c r="N329" s="314">
        <v>8.6</v>
      </c>
      <c r="O329" s="314"/>
      <c r="P329" s="314"/>
      <c r="Q329" s="314">
        <v>637.5</v>
      </c>
      <c r="R329" s="314"/>
    </row>
    <row r="330" spans="1:18" x14ac:dyDescent="0.2">
      <c r="A330" s="22">
        <v>329</v>
      </c>
      <c r="B330" s="227"/>
      <c r="C330" s="314"/>
      <c r="D330" s="314"/>
      <c r="E330" s="314"/>
      <c r="F330" s="314"/>
      <c r="G330" s="314"/>
      <c r="H330" s="314"/>
      <c r="I330" s="314"/>
      <c r="J330" s="314"/>
      <c r="K330" s="314"/>
      <c r="L330" s="314"/>
      <c r="M330" s="314"/>
      <c r="N330" s="314">
        <v>8.3000000000000007</v>
      </c>
      <c r="O330" s="314"/>
      <c r="P330" s="314"/>
      <c r="Q330" s="314">
        <v>661.4</v>
      </c>
      <c r="R330" s="314"/>
    </row>
    <row r="331" spans="1:18" x14ac:dyDescent="0.2">
      <c r="A331" s="22">
        <v>330</v>
      </c>
      <c r="B331" s="227"/>
      <c r="C331" s="314"/>
      <c r="D331" s="314"/>
      <c r="E331" s="314"/>
      <c r="F331" s="314"/>
      <c r="G331" s="314"/>
      <c r="H331" s="314"/>
      <c r="I331" s="314"/>
      <c r="J331" s="314"/>
      <c r="K331" s="314"/>
      <c r="L331" s="314"/>
      <c r="M331" s="314"/>
      <c r="N331" s="314">
        <v>9.1</v>
      </c>
      <c r="O331" s="314"/>
      <c r="P331" s="314"/>
      <c r="Q331" s="314">
        <v>702.6</v>
      </c>
      <c r="R331" s="314"/>
    </row>
    <row r="332" spans="1:18" x14ac:dyDescent="0.2">
      <c r="A332" s="22">
        <v>331</v>
      </c>
      <c r="B332" s="227"/>
      <c r="C332" s="314"/>
      <c r="D332" s="314"/>
      <c r="E332" s="314"/>
      <c r="F332" s="314"/>
      <c r="G332" s="314"/>
      <c r="H332" s="314"/>
      <c r="I332" s="314"/>
      <c r="J332" s="314"/>
      <c r="K332" s="314"/>
      <c r="L332" s="314"/>
      <c r="M332" s="314"/>
      <c r="N332" s="314">
        <v>8.6999999999999993</v>
      </c>
      <c r="O332" s="314"/>
      <c r="P332" s="314"/>
      <c r="Q332" s="314">
        <v>562.9</v>
      </c>
      <c r="R332" s="314"/>
    </row>
    <row r="333" spans="1:18" x14ac:dyDescent="0.2">
      <c r="A333" s="22">
        <v>332</v>
      </c>
      <c r="B333" s="227"/>
      <c r="C333" s="314"/>
      <c r="D333" s="314"/>
      <c r="E333" s="314"/>
      <c r="F333" s="314"/>
      <c r="G333" s="314"/>
      <c r="H333" s="314"/>
      <c r="I333" s="314"/>
      <c r="J333" s="314"/>
      <c r="K333" s="314"/>
      <c r="L333" s="314"/>
      <c r="M333" s="314"/>
      <c r="N333" s="314">
        <v>8.1999999999999993</v>
      </c>
      <c r="O333" s="314"/>
      <c r="P333" s="314"/>
      <c r="Q333" s="314">
        <v>603.79999999999995</v>
      </c>
      <c r="R333" s="314"/>
    </row>
    <row r="334" spans="1:18" x14ac:dyDescent="0.2">
      <c r="A334" s="22">
        <v>333</v>
      </c>
      <c r="B334" s="227"/>
      <c r="C334" s="314"/>
      <c r="D334" s="314"/>
      <c r="E334" s="314"/>
      <c r="F334" s="314"/>
      <c r="G334" s="314"/>
      <c r="H334" s="314"/>
      <c r="I334" s="314"/>
      <c r="J334" s="314"/>
      <c r="K334" s="314"/>
      <c r="L334" s="314"/>
      <c r="M334" s="314"/>
      <c r="N334" s="314">
        <v>8.1</v>
      </c>
      <c r="O334" s="314"/>
      <c r="P334" s="314"/>
      <c r="Q334" s="314">
        <v>599.9</v>
      </c>
      <c r="R334" s="314"/>
    </row>
    <row r="335" spans="1:18" x14ac:dyDescent="0.2">
      <c r="A335" s="22">
        <v>334</v>
      </c>
      <c r="B335" s="227"/>
      <c r="C335" s="314"/>
      <c r="D335" s="314"/>
      <c r="E335" s="314"/>
      <c r="F335" s="314"/>
      <c r="G335" s="314"/>
      <c r="H335" s="314"/>
      <c r="I335" s="314"/>
      <c r="J335" s="314"/>
      <c r="K335" s="314"/>
      <c r="L335" s="314"/>
      <c r="M335" s="314"/>
      <c r="N335" s="314">
        <v>7.8</v>
      </c>
      <c r="O335" s="314"/>
      <c r="P335" s="314"/>
      <c r="Q335" s="314">
        <v>605.4</v>
      </c>
      <c r="R335" s="314"/>
    </row>
    <row r="336" spans="1:18" x14ac:dyDescent="0.2">
      <c r="A336" s="22">
        <v>335</v>
      </c>
      <c r="B336" s="227"/>
      <c r="C336" s="314"/>
      <c r="D336" s="314"/>
      <c r="E336" s="314"/>
      <c r="F336" s="314"/>
      <c r="G336" s="314"/>
      <c r="H336" s="314"/>
      <c r="I336" s="314"/>
      <c r="J336" s="314"/>
      <c r="K336" s="314"/>
      <c r="L336" s="314"/>
      <c r="M336" s="314"/>
      <c r="N336" s="314">
        <v>7.8</v>
      </c>
      <c r="O336" s="314"/>
      <c r="P336" s="314"/>
      <c r="Q336" s="314">
        <v>553.4</v>
      </c>
      <c r="R336" s="314"/>
    </row>
    <row r="337" spans="1:18" x14ac:dyDescent="0.2">
      <c r="A337" s="22">
        <v>336</v>
      </c>
      <c r="B337" s="227"/>
      <c r="C337" s="314"/>
      <c r="D337" s="314"/>
      <c r="E337" s="314"/>
      <c r="F337" s="314"/>
      <c r="G337" s="314"/>
      <c r="H337" s="314"/>
      <c r="I337" s="314"/>
      <c r="J337" s="314"/>
      <c r="K337" s="314"/>
      <c r="L337" s="314"/>
      <c r="M337" s="314"/>
      <c r="N337" s="314">
        <v>7.8</v>
      </c>
      <c r="O337" s="314"/>
      <c r="P337" s="314"/>
      <c r="Q337" s="314">
        <v>566</v>
      </c>
      <c r="R337" s="314"/>
    </row>
    <row r="338" spans="1:18" x14ac:dyDescent="0.2">
      <c r="A338" s="22">
        <v>337</v>
      </c>
      <c r="B338" s="227"/>
      <c r="C338" s="314"/>
      <c r="D338" s="314"/>
      <c r="E338" s="314"/>
      <c r="F338" s="314"/>
      <c r="G338" s="314"/>
      <c r="H338" s="314"/>
      <c r="I338" s="314"/>
      <c r="J338" s="314"/>
      <c r="K338" s="314"/>
      <c r="L338" s="314"/>
      <c r="M338" s="314"/>
      <c r="N338" s="314">
        <v>8.8000000000000007</v>
      </c>
      <c r="O338" s="314"/>
      <c r="P338" s="314"/>
      <c r="Q338" s="314">
        <v>471.7</v>
      </c>
      <c r="R338" s="314"/>
    </row>
    <row r="339" spans="1:18" x14ac:dyDescent="0.2">
      <c r="A339" s="22">
        <v>338</v>
      </c>
      <c r="B339" s="227"/>
      <c r="C339" s="314"/>
      <c r="D339" s="314"/>
      <c r="E339" s="314"/>
      <c r="F339" s="314"/>
      <c r="G339" s="314"/>
      <c r="H339" s="314"/>
      <c r="I339" s="314"/>
      <c r="J339" s="314"/>
      <c r="K339" s="314"/>
      <c r="L339" s="314"/>
      <c r="M339" s="314"/>
      <c r="N339" s="314">
        <v>8.6999999999999993</v>
      </c>
      <c r="O339" s="314"/>
      <c r="P339" s="314"/>
      <c r="Q339" s="314">
        <v>531.5</v>
      </c>
      <c r="R339" s="314"/>
    </row>
    <row r="340" spans="1:18" x14ac:dyDescent="0.2">
      <c r="A340" s="22">
        <v>339</v>
      </c>
      <c r="B340" s="227"/>
      <c r="C340" s="314"/>
      <c r="D340" s="314"/>
      <c r="E340" s="314"/>
      <c r="F340" s="314"/>
      <c r="G340" s="314"/>
      <c r="H340" s="314"/>
      <c r="I340" s="314"/>
      <c r="J340" s="314"/>
      <c r="K340" s="314"/>
      <c r="L340" s="314"/>
      <c r="M340" s="314"/>
      <c r="N340" s="314">
        <v>8.1</v>
      </c>
      <c r="O340" s="314"/>
      <c r="P340" s="314"/>
      <c r="Q340" s="314">
        <v>654.20000000000005</v>
      </c>
      <c r="R340" s="314"/>
    </row>
    <row r="341" spans="1:18" x14ac:dyDescent="0.2">
      <c r="A341" s="22">
        <v>340</v>
      </c>
      <c r="B341" s="227"/>
      <c r="C341" s="314"/>
      <c r="D341" s="314"/>
      <c r="E341" s="314"/>
      <c r="F341" s="314"/>
      <c r="G341" s="314"/>
      <c r="H341" s="314"/>
      <c r="I341" s="314"/>
      <c r="J341" s="314"/>
      <c r="K341" s="314"/>
      <c r="L341" s="314"/>
      <c r="M341" s="314"/>
      <c r="N341" s="314">
        <v>7.4</v>
      </c>
      <c r="O341" s="314"/>
      <c r="P341" s="314"/>
      <c r="Q341" s="314">
        <v>561.79999999999995</v>
      </c>
      <c r="R341" s="314"/>
    </row>
    <row r="342" spans="1:18" x14ac:dyDescent="0.2">
      <c r="A342" s="22">
        <v>341</v>
      </c>
      <c r="B342" s="227"/>
      <c r="C342" s="314"/>
      <c r="D342" s="314"/>
      <c r="E342" s="314"/>
      <c r="F342" s="314"/>
      <c r="G342" s="314"/>
      <c r="H342" s="314"/>
      <c r="I342" s="314"/>
      <c r="J342" s="314"/>
      <c r="K342" s="314"/>
      <c r="L342" s="314"/>
      <c r="M342" s="314"/>
      <c r="N342" s="314">
        <v>6.8</v>
      </c>
      <c r="O342" s="314"/>
      <c r="P342" s="314"/>
      <c r="Q342" s="314">
        <v>673.5</v>
      </c>
      <c r="R342" s="314"/>
    </row>
    <row r="343" spans="1:18" x14ac:dyDescent="0.2">
      <c r="A343" s="22">
        <v>342</v>
      </c>
      <c r="B343" s="227"/>
      <c r="C343" s="314"/>
      <c r="D343" s="314"/>
      <c r="E343" s="314"/>
      <c r="F343" s="314"/>
      <c r="G343" s="314"/>
      <c r="H343" s="314"/>
      <c r="I343" s="314"/>
      <c r="J343" s="314"/>
      <c r="K343" s="314"/>
      <c r="L343" s="314"/>
      <c r="M343" s="314"/>
      <c r="N343" s="314">
        <v>8</v>
      </c>
      <c r="O343" s="314"/>
      <c r="P343" s="314"/>
      <c r="Q343" s="314">
        <v>701.7</v>
      </c>
      <c r="R343" s="314"/>
    </row>
    <row r="344" spans="1:18" x14ac:dyDescent="0.2">
      <c r="A344" s="22">
        <v>343</v>
      </c>
      <c r="B344" s="227"/>
      <c r="C344" s="314"/>
      <c r="D344" s="314"/>
      <c r="E344" s="314"/>
      <c r="F344" s="314"/>
      <c r="G344" s="314"/>
      <c r="H344" s="314"/>
      <c r="I344" s="314"/>
      <c r="J344" s="314"/>
      <c r="K344" s="314"/>
      <c r="L344" s="314"/>
      <c r="M344" s="314"/>
      <c r="N344" s="314">
        <v>7.8</v>
      </c>
      <c r="O344" s="314"/>
      <c r="P344" s="314"/>
      <c r="Q344" s="314">
        <v>593.20000000000005</v>
      </c>
      <c r="R344" s="314"/>
    </row>
    <row r="345" spans="1:18" x14ac:dyDescent="0.2">
      <c r="A345" s="22">
        <v>344</v>
      </c>
      <c r="B345" s="227"/>
      <c r="C345" s="314"/>
      <c r="D345" s="314"/>
      <c r="E345" s="314"/>
      <c r="F345" s="314"/>
      <c r="G345" s="314"/>
      <c r="H345" s="314"/>
      <c r="I345" s="314"/>
      <c r="J345" s="314"/>
      <c r="K345" s="314"/>
      <c r="L345" s="314"/>
      <c r="M345" s="314"/>
      <c r="N345" s="314">
        <v>7.6</v>
      </c>
      <c r="O345" s="314"/>
      <c r="P345" s="314"/>
      <c r="Q345" s="314">
        <v>658.2</v>
      </c>
      <c r="R345" s="314"/>
    </row>
    <row r="346" spans="1:18" x14ac:dyDescent="0.2">
      <c r="A346" s="22">
        <v>345</v>
      </c>
      <c r="B346" s="227"/>
      <c r="C346" s="314"/>
      <c r="D346" s="314"/>
      <c r="E346" s="314"/>
      <c r="F346" s="314"/>
      <c r="G346" s="314"/>
      <c r="H346" s="314"/>
      <c r="I346" s="314"/>
      <c r="J346" s="314"/>
      <c r="K346" s="314"/>
      <c r="L346" s="314"/>
      <c r="M346" s="314"/>
      <c r="N346" s="314">
        <v>7.4</v>
      </c>
      <c r="O346" s="314"/>
      <c r="P346" s="314"/>
      <c r="Q346" s="314">
        <v>591.1</v>
      </c>
      <c r="R346" s="314"/>
    </row>
    <row r="347" spans="1:18" x14ac:dyDescent="0.2">
      <c r="A347" s="22">
        <v>346</v>
      </c>
      <c r="B347" s="227"/>
      <c r="C347" s="314"/>
      <c r="D347" s="314"/>
      <c r="E347" s="314"/>
      <c r="F347" s="314"/>
      <c r="G347" s="314"/>
      <c r="H347" s="314"/>
      <c r="I347" s="314"/>
      <c r="J347" s="314"/>
      <c r="K347" s="314"/>
      <c r="L347" s="314"/>
      <c r="M347" s="314"/>
      <c r="N347" s="314">
        <v>7.2</v>
      </c>
      <c r="O347" s="314"/>
      <c r="P347" s="314"/>
      <c r="Q347" s="314">
        <v>590.29999999999995</v>
      </c>
      <c r="R347" s="314"/>
    </row>
    <row r="348" spans="1:18" x14ac:dyDescent="0.2">
      <c r="A348" s="22">
        <v>347</v>
      </c>
      <c r="B348" s="227"/>
      <c r="C348" s="314"/>
      <c r="D348" s="314"/>
      <c r="E348" s="314"/>
      <c r="F348" s="314"/>
      <c r="G348" s="314"/>
      <c r="H348" s="314"/>
      <c r="I348" s="314"/>
      <c r="J348" s="314"/>
      <c r="K348" s="314"/>
      <c r="L348" s="314"/>
      <c r="M348" s="314"/>
      <c r="N348" s="314">
        <v>7.4</v>
      </c>
      <c r="O348" s="314"/>
      <c r="P348" s="314"/>
      <c r="Q348" s="314">
        <v>540.9</v>
      </c>
      <c r="R348" s="314"/>
    </row>
    <row r="349" spans="1:18" x14ac:dyDescent="0.2">
      <c r="A349" s="22">
        <v>348</v>
      </c>
      <c r="B349" s="227"/>
      <c r="C349" s="314"/>
      <c r="D349" s="314"/>
      <c r="E349" s="314"/>
      <c r="F349" s="314"/>
      <c r="G349" s="314"/>
      <c r="H349" s="314"/>
      <c r="I349" s="314"/>
      <c r="J349" s="314"/>
      <c r="K349" s="314"/>
      <c r="L349" s="314"/>
      <c r="M349" s="314"/>
      <c r="N349" s="314">
        <v>7.4</v>
      </c>
      <c r="O349" s="314"/>
      <c r="P349" s="314"/>
      <c r="Q349" s="314">
        <v>546</v>
      </c>
      <c r="R349" s="314"/>
    </row>
    <row r="350" spans="1:18" x14ac:dyDescent="0.2">
      <c r="A350" s="22">
        <v>349</v>
      </c>
      <c r="B350" s="227"/>
      <c r="C350" s="314"/>
      <c r="D350" s="314"/>
      <c r="E350" s="314"/>
      <c r="F350" s="314"/>
      <c r="G350" s="314"/>
      <c r="H350" s="314"/>
      <c r="I350" s="314"/>
      <c r="J350" s="314"/>
      <c r="K350" s="314"/>
      <c r="L350" s="314"/>
      <c r="M350" s="314"/>
      <c r="N350" s="314">
        <v>8.3000000000000007</v>
      </c>
      <c r="O350" s="314"/>
      <c r="P350" s="314"/>
      <c r="Q350" s="314">
        <v>476.5</v>
      </c>
      <c r="R350" s="314"/>
    </row>
    <row r="351" spans="1:18" x14ac:dyDescent="0.2">
      <c r="A351" s="22">
        <v>350</v>
      </c>
      <c r="B351" s="227"/>
      <c r="C351" s="314"/>
      <c r="D351" s="314"/>
      <c r="E351" s="314"/>
      <c r="F351" s="314"/>
      <c r="G351" s="314"/>
      <c r="H351" s="314"/>
      <c r="I351" s="314"/>
      <c r="J351" s="314"/>
      <c r="K351" s="314"/>
      <c r="L351" s="314"/>
      <c r="M351" s="314"/>
      <c r="N351" s="314">
        <v>8.5</v>
      </c>
      <c r="O351" s="314"/>
      <c r="P351" s="314"/>
      <c r="Q351" s="314">
        <v>593.1</v>
      </c>
      <c r="R351" s="314"/>
    </row>
    <row r="352" spans="1:18" x14ac:dyDescent="0.2">
      <c r="A352" s="22">
        <v>351</v>
      </c>
      <c r="B352" s="227"/>
      <c r="C352" s="314"/>
      <c r="D352" s="314"/>
      <c r="E352" s="314"/>
      <c r="F352" s="314"/>
      <c r="G352" s="314"/>
      <c r="H352" s="314"/>
      <c r="I352" s="314"/>
      <c r="J352" s="314"/>
      <c r="K352" s="314"/>
      <c r="L352" s="314"/>
      <c r="M352" s="314"/>
      <c r="N352" s="314">
        <v>7.9</v>
      </c>
      <c r="O352" s="314"/>
      <c r="P352" s="314"/>
      <c r="Q352" s="314">
        <v>670.9</v>
      </c>
      <c r="R352" s="314"/>
    </row>
    <row r="353" spans="1:18" x14ac:dyDescent="0.2">
      <c r="A353" s="22">
        <v>352</v>
      </c>
      <c r="B353" s="227"/>
      <c r="C353" s="314"/>
      <c r="D353" s="314"/>
      <c r="E353" s="314"/>
      <c r="F353" s="314"/>
      <c r="G353" s="314"/>
      <c r="H353" s="314"/>
      <c r="I353" s="314"/>
      <c r="J353" s="314"/>
      <c r="K353" s="314"/>
      <c r="L353" s="314"/>
      <c r="M353" s="314"/>
      <c r="N353" s="314">
        <v>6.9</v>
      </c>
      <c r="O353" s="314"/>
      <c r="P353" s="314"/>
      <c r="Q353" s="314">
        <v>653.29999999999995</v>
      </c>
      <c r="R353" s="314"/>
    </row>
    <row r="354" spans="1:18" x14ac:dyDescent="0.2">
      <c r="A354" s="22">
        <v>353</v>
      </c>
      <c r="B354" s="227"/>
      <c r="C354" s="314"/>
      <c r="D354" s="314"/>
      <c r="E354" s="314"/>
      <c r="F354" s="314"/>
      <c r="G354" s="314"/>
      <c r="H354" s="314"/>
      <c r="I354" s="314"/>
      <c r="J354" s="314"/>
      <c r="K354" s="314"/>
      <c r="L354" s="314"/>
      <c r="M354" s="314"/>
      <c r="N354" s="314">
        <v>6.4</v>
      </c>
      <c r="O354" s="314"/>
      <c r="P354" s="314"/>
      <c r="Q354" s="314">
        <v>749.5</v>
      </c>
      <c r="R354" s="314"/>
    </row>
    <row r="355" spans="1:18" x14ac:dyDescent="0.2">
      <c r="A355" s="22">
        <v>354</v>
      </c>
      <c r="B355" s="227"/>
      <c r="C355" s="314"/>
      <c r="D355" s="314"/>
      <c r="E355" s="314"/>
      <c r="F355" s="314"/>
      <c r="G355" s="314"/>
      <c r="H355" s="314"/>
      <c r="I355" s="314"/>
      <c r="J355" s="314"/>
      <c r="K355" s="314"/>
      <c r="L355" s="314"/>
      <c r="M355" s="314"/>
      <c r="N355" s="314">
        <v>7.5</v>
      </c>
      <c r="O355" s="314"/>
      <c r="P355" s="314"/>
      <c r="Q355" s="314">
        <v>673.5</v>
      </c>
      <c r="R355" s="314"/>
    </row>
    <row r="356" spans="1:18" x14ac:dyDescent="0.2">
      <c r="A356" s="22">
        <v>355</v>
      </c>
      <c r="B356" s="227"/>
      <c r="C356" s="314"/>
      <c r="D356" s="314"/>
      <c r="E356" s="314"/>
      <c r="F356" s="314"/>
      <c r="G356" s="314"/>
      <c r="H356" s="314"/>
      <c r="I356" s="314"/>
      <c r="J356" s="314"/>
      <c r="K356" s="314"/>
      <c r="L356" s="314"/>
      <c r="M356" s="314"/>
      <c r="N356" s="314">
        <v>7</v>
      </c>
      <c r="O356" s="314"/>
      <c r="P356" s="314"/>
      <c r="Q356" s="314">
        <v>619.29999999999995</v>
      </c>
      <c r="R356" s="314"/>
    </row>
    <row r="357" spans="1:18" x14ac:dyDescent="0.2">
      <c r="A357" s="22">
        <v>356</v>
      </c>
      <c r="B357" s="227"/>
      <c r="C357" s="314"/>
      <c r="D357" s="314"/>
      <c r="E357" s="314"/>
      <c r="F357" s="314"/>
      <c r="G357" s="314"/>
      <c r="H357" s="314"/>
      <c r="I357" s="314"/>
      <c r="J357" s="314"/>
      <c r="K357" s="314"/>
      <c r="L357" s="314"/>
      <c r="M357" s="314"/>
      <c r="N357" s="314">
        <v>6.8</v>
      </c>
      <c r="O357" s="314"/>
      <c r="P357" s="314"/>
      <c r="Q357" s="314">
        <v>615.9</v>
      </c>
      <c r="R357" s="314"/>
    </row>
    <row r="358" spans="1:18" x14ac:dyDescent="0.2">
      <c r="A358" s="22">
        <v>357</v>
      </c>
      <c r="B358" s="227"/>
      <c r="C358" s="314"/>
      <c r="D358" s="314"/>
      <c r="E358" s="314"/>
      <c r="F358" s="314"/>
      <c r="G358" s="314"/>
      <c r="H358" s="314"/>
      <c r="I358" s="314"/>
      <c r="J358" s="314"/>
      <c r="K358" s="314"/>
      <c r="L358" s="314"/>
      <c r="M358" s="314"/>
      <c r="N358" s="314">
        <v>6.6</v>
      </c>
      <c r="O358" s="314"/>
      <c r="P358" s="314"/>
      <c r="Q358" s="314">
        <v>588</v>
      </c>
      <c r="R358" s="314"/>
    </row>
    <row r="359" spans="1:18" x14ac:dyDescent="0.2">
      <c r="A359" s="22">
        <v>358</v>
      </c>
      <c r="B359" s="227"/>
      <c r="C359" s="314"/>
      <c r="D359" s="314"/>
      <c r="E359" s="314"/>
      <c r="F359" s="314"/>
      <c r="G359" s="314"/>
      <c r="H359" s="314"/>
      <c r="I359" s="314"/>
      <c r="J359" s="314"/>
      <c r="K359" s="314"/>
      <c r="L359" s="314"/>
      <c r="M359" s="314"/>
      <c r="N359" s="314">
        <v>6.4</v>
      </c>
      <c r="O359" s="314"/>
      <c r="P359" s="314"/>
      <c r="Q359" s="314">
        <v>571.1</v>
      </c>
      <c r="R359" s="314"/>
    </row>
    <row r="360" spans="1:18" x14ac:dyDescent="0.2">
      <c r="A360" s="22">
        <v>359</v>
      </c>
      <c r="B360" s="227"/>
      <c r="C360" s="314"/>
      <c r="D360" s="314"/>
      <c r="E360" s="314"/>
      <c r="F360" s="314"/>
      <c r="G360" s="314"/>
      <c r="H360" s="314"/>
      <c r="I360" s="314"/>
      <c r="J360" s="314"/>
      <c r="K360" s="314"/>
      <c r="L360" s="314"/>
      <c r="M360" s="314"/>
      <c r="N360" s="314">
        <v>6.5</v>
      </c>
      <c r="O360" s="314"/>
      <c r="P360" s="314"/>
      <c r="Q360" s="314">
        <v>491.9</v>
      </c>
      <c r="R360" s="314"/>
    </row>
    <row r="361" spans="1:18" x14ac:dyDescent="0.2">
      <c r="A361" s="22">
        <v>360</v>
      </c>
      <c r="B361" s="227"/>
      <c r="C361" s="314"/>
      <c r="D361" s="314"/>
      <c r="E361" s="314"/>
      <c r="F361" s="314"/>
      <c r="G361" s="314"/>
      <c r="H361" s="314"/>
      <c r="I361" s="314"/>
      <c r="J361" s="314"/>
      <c r="K361" s="314"/>
      <c r="L361" s="314"/>
      <c r="M361" s="314"/>
      <c r="N361" s="314">
        <v>6</v>
      </c>
      <c r="O361" s="314"/>
      <c r="P361" s="314"/>
      <c r="Q361" s="314">
        <v>503.3</v>
      </c>
      <c r="R361" s="314"/>
    </row>
    <row r="362" spans="1:18" x14ac:dyDescent="0.2">
      <c r="A362" s="22">
        <v>361</v>
      </c>
      <c r="B362" s="227"/>
      <c r="C362" s="314"/>
      <c r="D362" s="314"/>
      <c r="E362" s="314"/>
      <c r="F362" s="314"/>
      <c r="G362" s="314"/>
      <c r="H362" s="314"/>
      <c r="I362" s="314"/>
      <c r="J362" s="314"/>
      <c r="K362" s="314"/>
      <c r="L362" s="314"/>
      <c r="M362" s="314"/>
      <c r="N362" s="314">
        <v>7.1</v>
      </c>
      <c r="O362" s="314"/>
      <c r="P362" s="314"/>
      <c r="Q362" s="314">
        <v>509.9</v>
      </c>
      <c r="R362" s="314"/>
    </row>
    <row r="363" spans="1:18" x14ac:dyDescent="0.2">
      <c r="A363" s="22">
        <v>362</v>
      </c>
      <c r="B363" s="227"/>
      <c r="C363" s="314"/>
      <c r="D363" s="314"/>
      <c r="E363" s="314"/>
      <c r="F363" s="314"/>
      <c r="G363" s="314"/>
      <c r="H363" s="314"/>
      <c r="I363" s="314"/>
      <c r="J363" s="314"/>
      <c r="K363" s="314"/>
      <c r="L363" s="314"/>
      <c r="M363" s="314"/>
      <c r="N363" s="314">
        <v>6.9</v>
      </c>
      <c r="O363" s="314"/>
      <c r="P363" s="314"/>
      <c r="Q363" s="314">
        <v>547.1</v>
      </c>
      <c r="R363" s="314"/>
    </row>
    <row r="364" spans="1:18" x14ac:dyDescent="0.2">
      <c r="A364" s="22">
        <v>363</v>
      </c>
      <c r="B364" s="227"/>
      <c r="C364" s="314"/>
      <c r="D364" s="314"/>
      <c r="E364" s="314"/>
      <c r="F364" s="314"/>
      <c r="G364" s="314"/>
      <c r="H364" s="314"/>
      <c r="I364" s="314"/>
      <c r="J364" s="314"/>
      <c r="K364" s="314"/>
      <c r="L364" s="314"/>
      <c r="M364" s="314"/>
      <c r="N364" s="314">
        <v>6.6</v>
      </c>
      <c r="O364" s="314"/>
      <c r="P364" s="314"/>
      <c r="Q364" s="314">
        <v>638.29999999999995</v>
      </c>
      <c r="R364" s="314"/>
    </row>
    <row r="365" spans="1:18" x14ac:dyDescent="0.2">
      <c r="A365" s="22">
        <v>364</v>
      </c>
      <c r="B365" s="227"/>
      <c r="C365" s="314"/>
      <c r="D365" s="314"/>
      <c r="E365" s="314"/>
      <c r="F365" s="314"/>
      <c r="G365" s="314"/>
      <c r="H365" s="314"/>
      <c r="I365" s="314"/>
      <c r="J365" s="314"/>
      <c r="K365" s="314"/>
      <c r="L365" s="314"/>
      <c r="M365" s="314"/>
      <c r="N365" s="314">
        <v>5.8</v>
      </c>
      <c r="O365" s="314"/>
      <c r="P365" s="314"/>
      <c r="Q365" s="314">
        <v>589.4</v>
      </c>
      <c r="R365" s="314"/>
    </row>
    <row r="366" spans="1:18" x14ac:dyDescent="0.2">
      <c r="A366" s="22">
        <v>365</v>
      </c>
      <c r="B366" s="227"/>
      <c r="C366" s="314"/>
      <c r="D366" s="314"/>
      <c r="E366" s="314"/>
      <c r="F366" s="314"/>
      <c r="G366" s="314"/>
      <c r="H366" s="314"/>
      <c r="I366" s="314"/>
      <c r="J366" s="314"/>
      <c r="K366" s="314"/>
      <c r="L366" s="314"/>
      <c r="M366" s="314"/>
      <c r="N366" s="314">
        <v>5.5</v>
      </c>
      <c r="O366" s="314"/>
      <c r="P366" s="314"/>
      <c r="Q366" s="314">
        <v>649.9</v>
      </c>
      <c r="R366" s="314"/>
    </row>
    <row r="367" spans="1:18" x14ac:dyDescent="0.2">
      <c r="A367" s="22">
        <v>366</v>
      </c>
      <c r="B367" s="227"/>
      <c r="C367" s="314"/>
      <c r="D367" s="314"/>
      <c r="E367" s="314"/>
      <c r="F367" s="314"/>
      <c r="G367" s="314"/>
      <c r="H367" s="314"/>
      <c r="I367" s="314"/>
      <c r="J367" s="314"/>
      <c r="K367" s="314"/>
      <c r="L367" s="314"/>
      <c r="M367" s="314"/>
      <c r="N367" s="314">
        <v>6.2</v>
      </c>
      <c r="O367" s="314"/>
      <c r="P367" s="314"/>
      <c r="Q367" s="314">
        <v>621.5</v>
      </c>
      <c r="R367" s="314"/>
    </row>
    <row r="368" spans="1:18" x14ac:dyDescent="0.2">
      <c r="A368" s="22">
        <v>367</v>
      </c>
      <c r="B368" s="227"/>
      <c r="C368" s="314"/>
      <c r="D368" s="314"/>
      <c r="E368" s="314"/>
      <c r="F368" s="314"/>
      <c r="G368" s="314"/>
      <c r="H368" s="314"/>
      <c r="I368" s="314"/>
      <c r="J368" s="314"/>
      <c r="K368" s="314"/>
      <c r="L368" s="314"/>
      <c r="M368" s="314"/>
      <c r="N368" s="314">
        <v>6.3</v>
      </c>
      <c r="O368" s="314"/>
      <c r="P368" s="314"/>
      <c r="Q368" s="314">
        <v>612</v>
      </c>
      <c r="R368" s="314"/>
    </row>
    <row r="369" spans="1:18" x14ac:dyDescent="0.2">
      <c r="A369" s="22">
        <v>368</v>
      </c>
      <c r="B369" s="227"/>
      <c r="C369" s="314"/>
      <c r="D369" s="314"/>
      <c r="E369" s="314"/>
      <c r="F369" s="314"/>
      <c r="G369" s="314"/>
      <c r="H369" s="314"/>
      <c r="I369" s="314"/>
      <c r="J369" s="314"/>
      <c r="K369" s="314"/>
      <c r="L369" s="314"/>
      <c r="M369" s="314"/>
      <c r="N369" s="314">
        <v>5.9</v>
      </c>
      <c r="O369" s="314"/>
      <c r="P369" s="314"/>
      <c r="Q369" s="314">
        <v>599.9</v>
      </c>
      <c r="R369" s="314"/>
    </row>
    <row r="370" spans="1:18" x14ac:dyDescent="0.2">
      <c r="A370" s="22">
        <v>369</v>
      </c>
      <c r="B370" s="227"/>
      <c r="C370" s="314"/>
      <c r="D370" s="314"/>
      <c r="E370" s="314"/>
      <c r="F370" s="314"/>
      <c r="G370" s="314"/>
      <c r="H370" s="314"/>
      <c r="I370" s="314"/>
      <c r="J370" s="314"/>
      <c r="K370" s="314"/>
      <c r="L370" s="314"/>
      <c r="M370" s="314"/>
      <c r="N370" s="314">
        <v>5.8</v>
      </c>
      <c r="O370" s="314"/>
      <c r="P370" s="314"/>
      <c r="Q370" s="314">
        <v>548.79999999999995</v>
      </c>
      <c r="R370" s="314"/>
    </row>
    <row r="371" spans="1:18" x14ac:dyDescent="0.2">
      <c r="A371" s="22">
        <v>370</v>
      </c>
      <c r="B371" s="227"/>
      <c r="C371" s="314"/>
      <c r="D371" s="314"/>
      <c r="E371" s="314"/>
      <c r="F371" s="314"/>
      <c r="G371" s="314"/>
      <c r="H371" s="314"/>
      <c r="I371" s="314"/>
      <c r="J371" s="314"/>
      <c r="K371" s="314"/>
      <c r="L371" s="314"/>
      <c r="M371" s="314"/>
      <c r="N371" s="314">
        <v>5.4</v>
      </c>
      <c r="O371" s="314"/>
      <c r="P371" s="314"/>
      <c r="Q371" s="314">
        <v>550.9</v>
      </c>
      <c r="R371" s="314"/>
    </row>
    <row r="372" spans="1:18" x14ac:dyDescent="0.2">
      <c r="A372" s="22">
        <v>371</v>
      </c>
      <c r="B372" s="227"/>
      <c r="C372" s="314"/>
      <c r="D372" s="314"/>
      <c r="E372" s="314"/>
      <c r="F372" s="314"/>
      <c r="G372" s="314"/>
      <c r="H372" s="314"/>
      <c r="I372" s="314"/>
      <c r="J372" s="314"/>
      <c r="K372" s="314"/>
      <c r="L372" s="314"/>
      <c r="M372" s="314"/>
      <c r="N372" s="314">
        <v>5.6</v>
      </c>
      <c r="O372" s="314"/>
      <c r="P372" s="314"/>
      <c r="Q372" s="314">
        <v>463.3</v>
      </c>
      <c r="R372" s="314"/>
    </row>
    <row r="373" spans="1:18" x14ac:dyDescent="0.2">
      <c r="A373" s="22">
        <v>372</v>
      </c>
      <c r="B373" s="227"/>
      <c r="C373" s="314"/>
      <c r="D373" s="314"/>
      <c r="E373" s="314"/>
      <c r="F373" s="314"/>
      <c r="G373" s="314"/>
      <c r="H373" s="314"/>
      <c r="I373" s="314"/>
      <c r="J373" s="314"/>
      <c r="K373" s="314"/>
      <c r="L373" s="314"/>
      <c r="M373" s="314"/>
      <c r="N373" s="314">
        <v>5.7</v>
      </c>
      <c r="O373" s="314"/>
      <c r="P373" s="314"/>
      <c r="Q373" s="314">
        <v>531.29999999999995</v>
      </c>
      <c r="R373" s="314"/>
    </row>
    <row r="374" spans="1:18" x14ac:dyDescent="0.2">
      <c r="A374" s="22">
        <v>373</v>
      </c>
      <c r="B374" s="227"/>
      <c r="C374" s="314"/>
      <c r="D374" s="314"/>
      <c r="E374" s="314"/>
      <c r="F374" s="314"/>
      <c r="G374" s="314"/>
      <c r="H374" s="314"/>
      <c r="I374" s="314"/>
      <c r="J374" s="314"/>
      <c r="K374" s="314"/>
      <c r="L374" s="314"/>
      <c r="M374" s="314"/>
      <c r="N374" s="314">
        <v>6.4</v>
      </c>
      <c r="O374" s="314"/>
      <c r="P374" s="314"/>
      <c r="Q374" s="314">
        <v>429</v>
      </c>
      <c r="R374" s="314"/>
    </row>
    <row r="375" spans="1:18" x14ac:dyDescent="0.2">
      <c r="A375" s="22">
        <v>374</v>
      </c>
      <c r="B375" s="227"/>
      <c r="C375" s="314"/>
      <c r="D375" s="314"/>
      <c r="E375" s="314"/>
      <c r="F375" s="314"/>
      <c r="G375" s="314"/>
      <c r="H375" s="314"/>
      <c r="I375" s="314"/>
      <c r="J375" s="314"/>
      <c r="K375" s="314"/>
      <c r="L375" s="314"/>
      <c r="M375" s="314"/>
      <c r="N375" s="314">
        <v>6.4</v>
      </c>
      <c r="O375" s="314"/>
      <c r="P375" s="314"/>
      <c r="Q375" s="314">
        <v>507.2</v>
      </c>
      <c r="R375" s="314"/>
    </row>
    <row r="376" spans="1:18" x14ac:dyDescent="0.2">
      <c r="A376" s="22">
        <v>375</v>
      </c>
      <c r="B376" s="227"/>
      <c r="C376" s="314"/>
      <c r="D376" s="314"/>
      <c r="E376" s="314"/>
      <c r="F376" s="314"/>
      <c r="G376" s="314"/>
      <c r="H376" s="314"/>
      <c r="I376" s="314"/>
      <c r="J376" s="314"/>
      <c r="K376" s="314"/>
      <c r="L376" s="314"/>
      <c r="M376" s="314"/>
      <c r="N376" s="314">
        <v>6.1</v>
      </c>
      <c r="O376" s="314"/>
      <c r="P376" s="314"/>
      <c r="Q376" s="314">
        <v>599.79999999999995</v>
      </c>
      <c r="R376" s="314"/>
    </row>
    <row r="377" spans="1:18" x14ac:dyDescent="0.2">
      <c r="A377" s="22">
        <v>376</v>
      </c>
      <c r="B377" s="227"/>
      <c r="C377" s="314"/>
      <c r="D377" s="314"/>
      <c r="E377" s="314"/>
      <c r="F377" s="314"/>
      <c r="G377" s="314"/>
      <c r="H377" s="314"/>
      <c r="I377" s="314"/>
      <c r="J377" s="314"/>
      <c r="K377" s="314"/>
      <c r="L377" s="314"/>
      <c r="M377" s="314"/>
      <c r="N377" s="314">
        <v>5.5</v>
      </c>
      <c r="O377" s="314"/>
      <c r="P377" s="314"/>
      <c r="Q377" s="314">
        <v>593.70000000000005</v>
      </c>
      <c r="R377" s="314"/>
    </row>
    <row r="378" spans="1:18" x14ac:dyDescent="0.2">
      <c r="A378" s="22">
        <v>377</v>
      </c>
      <c r="B378" s="227"/>
      <c r="C378" s="314"/>
      <c r="D378" s="314"/>
      <c r="E378" s="314"/>
      <c r="F378" s="314"/>
      <c r="G378" s="314"/>
      <c r="H378" s="314"/>
      <c r="I378" s="314"/>
      <c r="J378" s="314"/>
      <c r="K378" s="314"/>
      <c r="L378" s="314"/>
      <c r="M378" s="314"/>
      <c r="N378" s="314">
        <v>5.2</v>
      </c>
      <c r="O378" s="314"/>
      <c r="P378" s="314"/>
      <c r="Q378" s="314">
        <v>665.6</v>
      </c>
      <c r="R378" s="314"/>
    </row>
    <row r="379" spans="1:18" x14ac:dyDescent="0.2">
      <c r="A379" s="22">
        <v>378</v>
      </c>
      <c r="B379" s="227"/>
      <c r="C379" s="314"/>
      <c r="D379" s="314"/>
      <c r="E379" s="314"/>
      <c r="F379" s="314"/>
      <c r="G379" s="314"/>
      <c r="H379" s="314"/>
      <c r="I379" s="314"/>
      <c r="J379" s="314"/>
      <c r="K379" s="314"/>
      <c r="L379" s="314"/>
      <c r="M379" s="314"/>
      <c r="N379" s="314">
        <v>6</v>
      </c>
      <c r="O379" s="314"/>
      <c r="P379" s="314"/>
      <c r="Q379" s="314">
        <v>689.3</v>
      </c>
      <c r="R379" s="314"/>
    </row>
    <row r="380" spans="1:18" x14ac:dyDescent="0.2">
      <c r="A380" s="22">
        <v>379</v>
      </c>
      <c r="B380" s="227"/>
      <c r="C380" s="314"/>
      <c r="D380" s="314"/>
      <c r="E380" s="314"/>
      <c r="F380" s="314"/>
      <c r="G380" s="314"/>
      <c r="H380" s="314"/>
      <c r="I380" s="314"/>
      <c r="J380" s="314"/>
      <c r="K380" s="314"/>
      <c r="L380" s="314"/>
      <c r="M380" s="314"/>
      <c r="N380" s="314">
        <v>5.9</v>
      </c>
      <c r="O380" s="314"/>
      <c r="P380" s="314"/>
      <c r="Q380" s="314">
        <v>505</v>
      </c>
      <c r="R380" s="314"/>
    </row>
    <row r="381" spans="1:18" x14ac:dyDescent="0.2">
      <c r="A381" s="22">
        <v>380</v>
      </c>
      <c r="B381" s="227"/>
      <c r="C381" s="314"/>
      <c r="D381" s="314"/>
      <c r="E381" s="314"/>
      <c r="F381" s="314"/>
      <c r="G381" s="314"/>
      <c r="H381" s="314"/>
      <c r="I381" s="314"/>
      <c r="J381" s="314"/>
      <c r="K381" s="314"/>
      <c r="L381" s="314"/>
      <c r="M381" s="314"/>
      <c r="N381" s="314">
        <v>5.9</v>
      </c>
      <c r="O381" s="314"/>
      <c r="P381" s="314"/>
      <c r="Q381" s="314">
        <v>534</v>
      </c>
      <c r="R381" s="314"/>
    </row>
    <row r="382" spans="1:18" x14ac:dyDescent="0.2">
      <c r="A382" s="22">
        <v>381</v>
      </c>
      <c r="B382" s="227"/>
      <c r="C382" s="314"/>
      <c r="D382" s="314"/>
      <c r="E382" s="314"/>
      <c r="F382" s="314"/>
      <c r="G382" s="314"/>
      <c r="H382" s="314"/>
      <c r="I382" s="314"/>
      <c r="J382" s="314"/>
      <c r="K382" s="314"/>
      <c r="L382" s="314"/>
      <c r="M382" s="314"/>
      <c r="N382" s="314">
        <v>5.7</v>
      </c>
      <c r="O382" s="314"/>
      <c r="P382" s="314"/>
      <c r="Q382" s="314">
        <v>579</v>
      </c>
      <c r="R382" s="314"/>
    </row>
    <row r="383" spans="1:18" x14ac:dyDescent="0.2">
      <c r="A383" s="22">
        <v>382</v>
      </c>
      <c r="B383" s="227"/>
      <c r="C383" s="314"/>
      <c r="D383" s="314"/>
      <c r="E383" s="314"/>
      <c r="F383" s="314"/>
      <c r="G383" s="314"/>
      <c r="H383" s="314"/>
      <c r="I383" s="314"/>
      <c r="J383" s="314"/>
      <c r="K383" s="314"/>
      <c r="L383" s="314"/>
      <c r="M383" s="314"/>
      <c r="N383" s="314">
        <v>5.6</v>
      </c>
      <c r="O383" s="314"/>
      <c r="P383" s="314"/>
      <c r="Q383" s="314">
        <v>593.5</v>
      </c>
      <c r="R383" s="314"/>
    </row>
    <row r="384" spans="1:18" x14ac:dyDescent="0.2">
      <c r="A384" s="22">
        <v>383</v>
      </c>
      <c r="B384" s="227"/>
      <c r="C384" s="314"/>
      <c r="D384" s="314"/>
      <c r="E384" s="314"/>
      <c r="F384" s="314"/>
      <c r="G384" s="314"/>
      <c r="H384" s="314"/>
      <c r="I384" s="314"/>
      <c r="J384" s="314"/>
      <c r="K384" s="314"/>
      <c r="L384" s="314"/>
      <c r="M384" s="314"/>
      <c r="N384" s="314">
        <v>5.6</v>
      </c>
      <c r="O384" s="314"/>
      <c r="P384" s="314"/>
      <c r="Q384" s="314">
        <v>457.9</v>
      </c>
      <c r="R384" s="314"/>
    </row>
    <row r="385" spans="1:18" x14ac:dyDescent="0.2">
      <c r="A385" s="22">
        <v>384</v>
      </c>
      <c r="B385" s="227"/>
      <c r="C385" s="314"/>
      <c r="D385" s="314"/>
      <c r="E385" s="314"/>
      <c r="F385" s="314"/>
      <c r="G385" s="314"/>
      <c r="H385" s="314"/>
      <c r="I385" s="314"/>
      <c r="J385" s="314"/>
      <c r="K385" s="314"/>
      <c r="L385" s="314"/>
      <c r="M385" s="314"/>
      <c r="N385" s="314">
        <v>5.7</v>
      </c>
      <c r="O385" s="314"/>
      <c r="P385" s="314"/>
      <c r="Q385" s="314">
        <v>551.1</v>
      </c>
      <c r="R385" s="314"/>
    </row>
    <row r="386" spans="1:18" x14ac:dyDescent="0.2">
      <c r="A386" s="22">
        <v>385</v>
      </c>
      <c r="B386" s="227"/>
      <c r="C386" s="314"/>
      <c r="D386" s="314"/>
      <c r="E386" s="314"/>
      <c r="F386" s="314"/>
      <c r="G386" s="314"/>
      <c r="H386" s="314"/>
      <c r="I386" s="314"/>
      <c r="J386" s="314"/>
      <c r="K386" s="314"/>
      <c r="L386" s="314"/>
      <c r="M386" s="314"/>
      <c r="N386" s="314">
        <v>6.9</v>
      </c>
      <c r="O386" s="314"/>
      <c r="P386" s="314"/>
      <c r="Q386" s="314">
        <v>440</v>
      </c>
      <c r="R386" s="314"/>
    </row>
    <row r="387" spans="1:18" x14ac:dyDescent="0.2">
      <c r="A387" s="22">
        <v>386</v>
      </c>
      <c r="B387" s="227"/>
      <c r="C387" s="314"/>
      <c r="D387" s="314"/>
      <c r="E387" s="314"/>
      <c r="F387" s="314"/>
      <c r="G387" s="314"/>
      <c r="H387" s="314"/>
      <c r="I387" s="314"/>
      <c r="J387" s="314"/>
      <c r="K387" s="314"/>
      <c r="L387" s="314"/>
      <c r="M387" s="314"/>
      <c r="N387" s="314">
        <v>6.8</v>
      </c>
      <c r="O387" s="314"/>
      <c r="P387" s="314"/>
      <c r="Q387" s="314">
        <v>551.29999999999995</v>
      </c>
      <c r="R387" s="314"/>
    </row>
    <row r="388" spans="1:18" x14ac:dyDescent="0.2">
      <c r="A388" s="22">
        <v>387</v>
      </c>
      <c r="B388" s="227"/>
      <c r="C388" s="314"/>
      <c r="D388" s="314"/>
      <c r="E388" s="314"/>
      <c r="F388" s="314"/>
      <c r="G388" s="314"/>
      <c r="H388" s="314"/>
      <c r="I388" s="314"/>
      <c r="J388" s="314"/>
      <c r="K388" s="314"/>
      <c r="L388" s="314"/>
      <c r="M388" s="314"/>
      <c r="N388" s="314">
        <v>6.6</v>
      </c>
      <c r="O388" s="314"/>
      <c r="P388" s="314"/>
      <c r="Q388" s="314">
        <v>640</v>
      </c>
      <c r="R388" s="314"/>
    </row>
    <row r="389" spans="1:18" x14ac:dyDescent="0.2">
      <c r="A389" s="22">
        <v>388</v>
      </c>
      <c r="B389" s="227"/>
      <c r="C389" s="314"/>
      <c r="D389" s="314"/>
      <c r="E389" s="314"/>
      <c r="F389" s="314"/>
      <c r="G389" s="314"/>
      <c r="H389" s="314"/>
      <c r="I389" s="314"/>
      <c r="J389" s="314"/>
      <c r="K389" s="314"/>
      <c r="L389" s="314"/>
      <c r="M389" s="314"/>
      <c r="N389" s="314">
        <v>6.7</v>
      </c>
      <c r="O389" s="314"/>
      <c r="P389" s="314"/>
      <c r="Q389" s="314">
        <v>598</v>
      </c>
      <c r="R389" s="314"/>
    </row>
    <row r="390" spans="1:18" x14ac:dyDescent="0.2">
      <c r="A390" s="22">
        <v>389</v>
      </c>
      <c r="B390" s="227"/>
      <c r="C390" s="314"/>
      <c r="D390" s="314"/>
      <c r="E390" s="314"/>
      <c r="F390" s="314"/>
      <c r="G390" s="314"/>
      <c r="H390" s="314"/>
      <c r="I390" s="314"/>
      <c r="J390" s="314"/>
      <c r="K390" s="314"/>
      <c r="L390" s="314"/>
      <c r="M390" s="314"/>
      <c r="N390" s="314">
        <v>7.1</v>
      </c>
      <c r="O390" s="314"/>
      <c r="P390" s="314"/>
      <c r="Q390" s="314">
        <v>667.5</v>
      </c>
      <c r="R390" s="314"/>
    </row>
    <row r="391" spans="1:18" x14ac:dyDescent="0.2">
      <c r="A391" s="22">
        <v>390</v>
      </c>
      <c r="B391" s="227"/>
      <c r="C391" s="314"/>
      <c r="D391" s="314"/>
      <c r="E391" s="314"/>
      <c r="F391" s="314"/>
      <c r="G391" s="314"/>
      <c r="H391" s="314"/>
      <c r="I391" s="314"/>
      <c r="J391" s="314"/>
      <c r="K391" s="314"/>
      <c r="L391" s="314"/>
      <c r="M391" s="314"/>
      <c r="N391" s="314">
        <v>7.8</v>
      </c>
      <c r="O391" s="314"/>
      <c r="P391" s="314"/>
      <c r="Q391" s="314">
        <v>672.5</v>
      </c>
      <c r="R391" s="314"/>
    </row>
    <row r="392" spans="1:18" x14ac:dyDescent="0.2">
      <c r="A392" s="22">
        <v>391</v>
      </c>
      <c r="B392" s="227"/>
      <c r="C392" s="314"/>
      <c r="D392" s="314"/>
      <c r="E392" s="314"/>
      <c r="F392" s="314"/>
      <c r="G392" s="314"/>
      <c r="H392" s="314"/>
      <c r="I392" s="314"/>
      <c r="J392" s="314"/>
      <c r="K392" s="314"/>
      <c r="L392" s="314"/>
      <c r="M392" s="314"/>
      <c r="N392" s="314">
        <v>7.9</v>
      </c>
      <c r="O392" s="314"/>
      <c r="P392" s="314"/>
      <c r="Q392" s="314">
        <v>603.4</v>
      </c>
      <c r="R392" s="314"/>
    </row>
    <row r="393" spans="1:18" x14ac:dyDescent="0.2">
      <c r="A393" s="22">
        <v>392</v>
      </c>
      <c r="B393" s="227"/>
      <c r="C393" s="314"/>
      <c r="D393" s="314"/>
      <c r="E393" s="314"/>
      <c r="F393" s="314"/>
      <c r="G393" s="314"/>
      <c r="H393" s="314"/>
      <c r="I393" s="314"/>
      <c r="J393" s="314"/>
      <c r="K393" s="314"/>
      <c r="L393" s="314"/>
      <c r="M393" s="314"/>
      <c r="N393" s="314">
        <v>7.6</v>
      </c>
      <c r="O393" s="314"/>
      <c r="P393" s="314"/>
      <c r="Q393" s="314">
        <v>632.70000000000005</v>
      </c>
      <c r="R393" s="314"/>
    </row>
    <row r="394" spans="1:18" x14ac:dyDescent="0.2">
      <c r="A394" s="22">
        <v>393</v>
      </c>
      <c r="B394" s="227"/>
      <c r="C394" s="314"/>
      <c r="D394" s="314"/>
      <c r="E394" s="314"/>
      <c r="F394" s="314"/>
      <c r="G394" s="314"/>
      <c r="H394" s="314"/>
      <c r="I394" s="314"/>
      <c r="J394" s="314"/>
      <c r="K394" s="314"/>
      <c r="L394" s="314"/>
      <c r="M394" s="314"/>
      <c r="N394" s="314">
        <v>7.2</v>
      </c>
      <c r="O394" s="314"/>
      <c r="P394" s="314"/>
      <c r="Q394" s="314">
        <v>568.20000000000005</v>
      </c>
      <c r="R394" s="314"/>
    </row>
    <row r="395" spans="1:18" x14ac:dyDescent="0.2">
      <c r="A395" s="22">
        <v>394</v>
      </c>
      <c r="B395" s="227"/>
      <c r="C395" s="314"/>
      <c r="D395" s="314"/>
      <c r="E395" s="314"/>
      <c r="F395" s="314"/>
      <c r="G395" s="314"/>
      <c r="H395" s="314"/>
      <c r="I395" s="314"/>
      <c r="J395" s="314"/>
      <c r="K395" s="314"/>
      <c r="L395" s="314"/>
      <c r="M395" s="314"/>
      <c r="N395" s="314">
        <v>7.1</v>
      </c>
      <c r="O395" s="314"/>
      <c r="P395" s="314"/>
      <c r="Q395" s="314">
        <v>527.20000000000005</v>
      </c>
      <c r="R395" s="314"/>
    </row>
    <row r="396" spans="1:18" x14ac:dyDescent="0.2">
      <c r="A396" s="22">
        <v>395</v>
      </c>
      <c r="B396" s="227"/>
      <c r="C396" s="314"/>
      <c r="D396" s="314"/>
      <c r="E396" s="314"/>
      <c r="F396" s="314"/>
      <c r="G396" s="314"/>
      <c r="H396" s="314"/>
      <c r="I396" s="314"/>
      <c r="J396" s="314"/>
      <c r="K396" s="314"/>
      <c r="L396" s="314"/>
      <c r="M396" s="314"/>
      <c r="N396" s="314">
        <v>7.1</v>
      </c>
      <c r="O396" s="314"/>
      <c r="P396" s="314"/>
      <c r="Q396" s="314">
        <v>491.9</v>
      </c>
      <c r="R396" s="314"/>
    </row>
    <row r="397" spans="1:18" x14ac:dyDescent="0.2">
      <c r="A397" s="22">
        <v>396</v>
      </c>
      <c r="B397" s="227"/>
      <c r="C397" s="314"/>
      <c r="D397" s="314"/>
      <c r="E397" s="314"/>
      <c r="F397" s="314"/>
      <c r="G397" s="314"/>
      <c r="H397" s="314"/>
      <c r="I397" s="314"/>
      <c r="J397" s="314"/>
      <c r="K397" s="314"/>
      <c r="L397" s="314"/>
      <c r="M397" s="314"/>
      <c r="N397" s="314">
        <v>6.9</v>
      </c>
      <c r="O397" s="314"/>
      <c r="P397" s="314"/>
      <c r="Q397" s="314">
        <v>526.1</v>
      </c>
      <c r="R397" s="314"/>
    </row>
    <row r="398" spans="1:18" x14ac:dyDescent="0.2">
      <c r="A398" s="22">
        <v>397</v>
      </c>
      <c r="B398" s="227"/>
      <c r="C398" s="314"/>
      <c r="D398" s="314"/>
      <c r="E398" s="314"/>
      <c r="F398" s="314"/>
      <c r="G398" s="314"/>
      <c r="H398" s="314"/>
      <c r="I398" s="314"/>
      <c r="J398" s="314"/>
      <c r="K398" s="314"/>
      <c r="L398" s="314"/>
      <c r="M398" s="314"/>
      <c r="N398" s="314">
        <v>8.1999999999999993</v>
      </c>
      <c r="O398" s="314"/>
      <c r="P398" s="314"/>
      <c r="Q398" s="314">
        <v>477.7</v>
      </c>
      <c r="R398" s="314"/>
    </row>
    <row r="399" spans="1:18" x14ac:dyDescent="0.2">
      <c r="A399" s="22">
        <v>398</v>
      </c>
      <c r="B399" s="227"/>
      <c r="C399" s="314"/>
      <c r="D399" s="314"/>
      <c r="E399" s="314"/>
      <c r="F399" s="314"/>
      <c r="G399" s="314"/>
      <c r="H399" s="314"/>
      <c r="I399" s="314"/>
      <c r="J399" s="314"/>
      <c r="K399" s="314"/>
      <c r="L399" s="314"/>
      <c r="M399" s="314"/>
      <c r="N399" s="314">
        <v>8</v>
      </c>
      <c r="O399" s="314"/>
      <c r="P399" s="314"/>
      <c r="Q399" s="314">
        <v>603.79999999999995</v>
      </c>
      <c r="R399" s="314"/>
    </row>
    <row r="400" spans="1:18" x14ac:dyDescent="0.2">
      <c r="A400" s="22">
        <v>399</v>
      </c>
      <c r="B400" s="227"/>
      <c r="C400" s="314"/>
      <c r="D400" s="314"/>
      <c r="E400" s="314"/>
      <c r="F400" s="314"/>
      <c r="G400" s="314"/>
      <c r="H400" s="314"/>
      <c r="I400" s="314"/>
      <c r="J400" s="314"/>
      <c r="K400" s="314"/>
      <c r="L400" s="314"/>
      <c r="M400" s="314"/>
      <c r="N400" s="314">
        <v>7.7</v>
      </c>
      <c r="O400" s="314"/>
      <c r="P400" s="314"/>
      <c r="Q400" s="314">
        <v>648.79999999999995</v>
      </c>
      <c r="R400" s="314"/>
    </row>
    <row r="401" spans="1:18" x14ac:dyDescent="0.2">
      <c r="A401" s="22">
        <v>400</v>
      </c>
      <c r="B401" s="227"/>
      <c r="C401" s="314"/>
      <c r="D401" s="314"/>
      <c r="E401" s="314"/>
      <c r="F401" s="314"/>
      <c r="G401" s="314"/>
      <c r="H401" s="314"/>
      <c r="I401" s="314"/>
      <c r="J401" s="314"/>
      <c r="K401" s="314"/>
      <c r="L401" s="314"/>
      <c r="M401" s="314"/>
      <c r="N401" s="314">
        <v>7</v>
      </c>
      <c r="O401" s="314"/>
      <c r="P401" s="314"/>
      <c r="Q401" s="314">
        <v>601.1</v>
      </c>
      <c r="R401" s="314"/>
    </row>
    <row r="402" spans="1:18" x14ac:dyDescent="0.2">
      <c r="A402" s="22">
        <v>401</v>
      </c>
      <c r="B402" s="227"/>
      <c r="C402" s="314"/>
      <c r="D402" s="314"/>
      <c r="E402" s="314"/>
      <c r="F402" s="314"/>
      <c r="G402" s="314"/>
      <c r="H402" s="314"/>
      <c r="I402" s="314"/>
      <c r="J402" s="314"/>
      <c r="K402" s="314"/>
      <c r="L402" s="314"/>
      <c r="M402" s="314"/>
      <c r="N402" s="314">
        <v>7.1</v>
      </c>
      <c r="O402" s="314"/>
      <c r="P402" s="314"/>
      <c r="Q402" s="314">
        <v>647.29999999999995</v>
      </c>
      <c r="R402" s="314"/>
    </row>
    <row r="403" spans="1:18" x14ac:dyDescent="0.2">
      <c r="A403" s="22">
        <v>402</v>
      </c>
      <c r="B403" s="227"/>
      <c r="C403" s="314"/>
      <c r="D403" s="314"/>
      <c r="E403" s="314"/>
      <c r="F403" s="314"/>
      <c r="G403" s="314"/>
      <c r="H403" s="314"/>
      <c r="I403" s="314"/>
      <c r="J403" s="314"/>
      <c r="K403" s="314"/>
      <c r="L403" s="314"/>
      <c r="M403" s="314"/>
      <c r="N403" s="314">
        <v>7.7</v>
      </c>
      <c r="O403" s="314"/>
      <c r="P403" s="314"/>
      <c r="Q403" s="314">
        <v>650.1</v>
      </c>
      <c r="R403" s="314"/>
    </row>
    <row r="404" spans="1:18" x14ac:dyDescent="0.2">
      <c r="A404" s="22">
        <v>403</v>
      </c>
      <c r="B404" s="227"/>
      <c r="C404" s="314"/>
      <c r="D404" s="314"/>
      <c r="E404" s="314"/>
      <c r="F404" s="314"/>
      <c r="G404" s="314"/>
      <c r="H404" s="314"/>
      <c r="I404" s="314"/>
      <c r="J404" s="314"/>
      <c r="K404" s="314"/>
      <c r="L404" s="314"/>
      <c r="M404" s="314"/>
      <c r="N404" s="314">
        <v>7.3</v>
      </c>
      <c r="O404" s="314"/>
      <c r="P404" s="314"/>
      <c r="Q404" s="314">
        <v>561.20000000000005</v>
      </c>
      <c r="R404" s="314"/>
    </row>
    <row r="405" spans="1:18" x14ac:dyDescent="0.2">
      <c r="A405" s="22">
        <v>404</v>
      </c>
      <c r="B405" s="227"/>
      <c r="C405" s="314"/>
      <c r="D405" s="314"/>
      <c r="E405" s="314"/>
      <c r="F405" s="314"/>
      <c r="G405" s="314"/>
      <c r="H405" s="314"/>
      <c r="I405" s="314"/>
      <c r="J405" s="314"/>
      <c r="K405" s="314"/>
      <c r="L405" s="314"/>
      <c r="M405" s="314"/>
      <c r="N405" s="314">
        <v>7.2</v>
      </c>
      <c r="O405" s="314"/>
      <c r="P405" s="314"/>
      <c r="Q405" s="314">
        <v>606</v>
      </c>
      <c r="R405" s="314"/>
    </row>
    <row r="406" spans="1:18" x14ac:dyDescent="0.2">
      <c r="A406" s="22">
        <v>405</v>
      </c>
      <c r="B406" s="227"/>
      <c r="C406" s="314"/>
      <c r="D406" s="314"/>
      <c r="E406" s="314"/>
      <c r="F406" s="314"/>
      <c r="G406" s="314"/>
      <c r="H406" s="314"/>
      <c r="I406" s="314"/>
      <c r="J406" s="314"/>
      <c r="K406" s="314"/>
      <c r="L406" s="314"/>
      <c r="M406" s="314"/>
      <c r="N406" s="314">
        <v>7.3</v>
      </c>
      <c r="O406" s="314"/>
      <c r="P406" s="314"/>
      <c r="Q406" s="314">
        <v>570.20000000000005</v>
      </c>
      <c r="R406" s="314"/>
    </row>
    <row r="407" spans="1:18" x14ac:dyDescent="0.2">
      <c r="A407" s="22">
        <v>406</v>
      </c>
      <c r="B407" s="227"/>
      <c r="C407" s="314"/>
      <c r="D407" s="314"/>
      <c r="E407" s="314"/>
      <c r="F407" s="314"/>
      <c r="G407" s="314"/>
      <c r="H407" s="314"/>
      <c r="I407" s="314"/>
      <c r="J407" s="314"/>
      <c r="K407" s="314"/>
      <c r="L407" s="314"/>
      <c r="M407" s="314"/>
      <c r="N407" s="314">
        <v>7.5</v>
      </c>
      <c r="O407" s="314"/>
      <c r="P407" s="314"/>
      <c r="Q407" s="314">
        <v>506.3</v>
      </c>
      <c r="R407" s="314"/>
    </row>
    <row r="408" spans="1:18" x14ac:dyDescent="0.2">
      <c r="A408" s="22">
        <v>407</v>
      </c>
      <c r="B408" s="227"/>
      <c r="C408" s="314"/>
      <c r="D408" s="314"/>
      <c r="E408" s="314"/>
      <c r="F408" s="314"/>
      <c r="G408" s="314"/>
      <c r="H408" s="314"/>
      <c r="I408" s="314"/>
      <c r="J408" s="314"/>
      <c r="K408" s="314"/>
      <c r="L408" s="314"/>
      <c r="M408" s="314"/>
      <c r="N408" s="314">
        <v>7.9</v>
      </c>
      <c r="O408" s="314"/>
      <c r="P408" s="314"/>
      <c r="Q408" s="314">
        <v>449.7</v>
      </c>
      <c r="R408" s="314"/>
    </row>
    <row r="409" spans="1:18" x14ac:dyDescent="0.2">
      <c r="A409" s="22">
        <v>408</v>
      </c>
      <c r="B409" s="227"/>
      <c r="C409" s="314"/>
      <c r="D409" s="314"/>
      <c r="E409" s="314"/>
      <c r="F409" s="314"/>
      <c r="G409" s="314"/>
      <c r="H409" s="314"/>
      <c r="I409" s="314"/>
      <c r="J409" s="314"/>
      <c r="K409" s="314"/>
      <c r="L409" s="314"/>
      <c r="M409" s="314"/>
      <c r="N409" s="314">
        <v>8.3000000000000007</v>
      </c>
      <c r="O409" s="314"/>
      <c r="P409" s="314"/>
      <c r="Q409" s="314">
        <v>439.4</v>
      </c>
      <c r="R409" s="314"/>
    </row>
    <row r="410" spans="1:18" x14ac:dyDescent="0.2">
      <c r="A410" s="22">
        <v>409</v>
      </c>
      <c r="B410" s="227"/>
      <c r="C410" s="314"/>
      <c r="D410" s="314"/>
      <c r="E410" s="314"/>
      <c r="F410" s="314"/>
      <c r="G410" s="314"/>
      <c r="H410" s="314"/>
      <c r="I410" s="314"/>
      <c r="J410" s="314"/>
      <c r="K410" s="314"/>
      <c r="L410" s="314"/>
      <c r="M410" s="314"/>
      <c r="N410" s="314">
        <v>9.4</v>
      </c>
      <c r="O410" s="314"/>
      <c r="P410" s="314"/>
      <c r="Q410" s="314">
        <v>444</v>
      </c>
      <c r="R410" s="314"/>
    </row>
    <row r="411" spans="1:18" x14ac:dyDescent="0.2">
      <c r="A411" s="22">
        <v>410</v>
      </c>
      <c r="B411" s="227"/>
      <c r="C411" s="314"/>
      <c r="D411" s="314"/>
      <c r="E411" s="314"/>
      <c r="F411" s="314"/>
      <c r="G411" s="314"/>
      <c r="H411" s="314"/>
      <c r="I411" s="314"/>
      <c r="J411" s="314"/>
      <c r="K411" s="314"/>
      <c r="L411" s="314"/>
      <c r="M411" s="314"/>
      <c r="N411" s="314">
        <v>9.6</v>
      </c>
      <c r="O411" s="314"/>
      <c r="P411" s="314"/>
      <c r="Q411" s="314">
        <v>544.79999999999995</v>
      </c>
      <c r="R411" s="314"/>
    </row>
    <row r="412" spans="1:18" x14ac:dyDescent="0.2">
      <c r="A412" s="22">
        <v>411</v>
      </c>
      <c r="B412" s="227"/>
      <c r="C412" s="314"/>
      <c r="D412" s="314"/>
      <c r="E412" s="314"/>
      <c r="F412" s="314"/>
      <c r="G412" s="314"/>
      <c r="H412" s="314"/>
      <c r="I412" s="314"/>
      <c r="J412" s="314"/>
      <c r="K412" s="314"/>
      <c r="L412" s="314"/>
      <c r="M412" s="314"/>
      <c r="N412" s="314">
        <v>9.5</v>
      </c>
      <c r="O412" s="314"/>
      <c r="P412" s="314"/>
      <c r="Q412" s="314">
        <v>597.1</v>
      </c>
      <c r="R412" s="314"/>
    </row>
    <row r="413" spans="1:18" x14ac:dyDescent="0.2">
      <c r="A413" s="22">
        <v>412</v>
      </c>
      <c r="B413" s="227"/>
      <c r="C413" s="314"/>
      <c r="D413" s="314"/>
      <c r="E413" s="314"/>
      <c r="F413" s="314"/>
      <c r="G413" s="314"/>
      <c r="H413" s="314"/>
      <c r="I413" s="314"/>
      <c r="J413" s="314"/>
      <c r="K413" s="314"/>
      <c r="L413" s="314"/>
      <c r="M413" s="314"/>
      <c r="N413" s="314">
        <v>9.1999999999999993</v>
      </c>
      <c r="O413" s="314"/>
      <c r="P413" s="314"/>
      <c r="Q413" s="314">
        <v>514.5</v>
      </c>
      <c r="R413" s="314"/>
    </row>
    <row r="414" spans="1:18" x14ac:dyDescent="0.2">
      <c r="A414" s="22">
        <v>413</v>
      </c>
      <c r="B414" s="227"/>
      <c r="C414" s="314"/>
      <c r="D414" s="314"/>
      <c r="E414" s="314"/>
      <c r="F414" s="314"/>
      <c r="G414" s="314"/>
      <c r="H414" s="314"/>
      <c r="I414" s="314"/>
      <c r="J414" s="314"/>
      <c r="K414" s="314"/>
      <c r="L414" s="314"/>
      <c r="M414" s="314"/>
      <c r="N414" s="314">
        <v>9.1</v>
      </c>
      <c r="O414" s="314"/>
      <c r="P414" s="314"/>
      <c r="Q414" s="314">
        <v>617.6</v>
      </c>
      <c r="R414" s="314"/>
    </row>
    <row r="415" spans="1:18" x14ac:dyDescent="0.2">
      <c r="A415" s="22">
        <v>414</v>
      </c>
      <c r="B415" s="227"/>
      <c r="C415" s="314"/>
      <c r="D415" s="314"/>
      <c r="E415" s="314"/>
      <c r="F415" s="314"/>
      <c r="G415" s="314"/>
      <c r="H415" s="314"/>
      <c r="I415" s="314"/>
      <c r="J415" s="314"/>
      <c r="K415" s="314"/>
      <c r="L415" s="314"/>
      <c r="M415" s="314"/>
      <c r="N415" s="314">
        <v>9.8000000000000007</v>
      </c>
      <c r="O415" s="314"/>
      <c r="P415" s="314"/>
      <c r="Q415" s="314">
        <v>614.1</v>
      </c>
      <c r="R415" s="314"/>
    </row>
    <row r="416" spans="1:18" x14ac:dyDescent="0.2">
      <c r="A416" s="22">
        <v>415</v>
      </c>
      <c r="B416" s="227"/>
      <c r="C416" s="314"/>
      <c r="D416" s="314"/>
      <c r="E416" s="314"/>
      <c r="F416" s="314"/>
      <c r="G416" s="314"/>
      <c r="H416" s="314"/>
      <c r="I416" s="314"/>
      <c r="J416" s="314"/>
      <c r="K416" s="314"/>
      <c r="L416" s="314"/>
      <c r="M416" s="314"/>
      <c r="N416" s="314">
        <v>9.8000000000000007</v>
      </c>
      <c r="O416" s="314"/>
      <c r="P416" s="314"/>
      <c r="Q416" s="314">
        <v>485.8</v>
      </c>
      <c r="R416" s="314"/>
    </row>
    <row r="417" spans="1:18" x14ac:dyDescent="0.2">
      <c r="A417" s="22">
        <v>416</v>
      </c>
      <c r="B417" s="227"/>
      <c r="C417" s="314"/>
      <c r="D417" s="314"/>
      <c r="E417" s="314"/>
      <c r="F417" s="314"/>
      <c r="G417" s="314"/>
      <c r="H417" s="314"/>
      <c r="I417" s="314"/>
      <c r="J417" s="314"/>
      <c r="K417" s="314"/>
      <c r="L417" s="314"/>
      <c r="M417" s="314"/>
      <c r="N417" s="314">
        <v>9.6</v>
      </c>
      <c r="O417" s="314"/>
      <c r="P417" s="314"/>
      <c r="Q417" s="314">
        <v>519.1</v>
      </c>
      <c r="R417" s="314"/>
    </row>
    <row r="418" spans="1:18" x14ac:dyDescent="0.2">
      <c r="A418" s="22">
        <v>417</v>
      </c>
      <c r="B418" s="227"/>
      <c r="C418" s="314"/>
      <c r="D418" s="314"/>
      <c r="E418" s="314"/>
      <c r="F418" s="314"/>
      <c r="G418" s="314"/>
      <c r="H418" s="314"/>
      <c r="I418" s="314"/>
      <c r="J418" s="314"/>
      <c r="K418" s="314"/>
      <c r="L418" s="314"/>
      <c r="M418" s="314"/>
      <c r="N418" s="314">
        <v>9.6999999999999993</v>
      </c>
      <c r="O418" s="314"/>
      <c r="P418" s="314"/>
      <c r="Q418" s="314">
        <v>476.2</v>
      </c>
      <c r="R418" s="314"/>
    </row>
    <row r="419" spans="1:18" x14ac:dyDescent="0.2">
      <c r="A419" s="22">
        <v>418</v>
      </c>
      <c r="B419" s="227"/>
      <c r="C419" s="314"/>
      <c r="D419" s="314"/>
      <c r="E419" s="314"/>
      <c r="F419" s="314"/>
      <c r="G419" s="314"/>
      <c r="H419" s="314"/>
      <c r="I419" s="314"/>
      <c r="J419" s="314"/>
      <c r="K419" s="314"/>
      <c r="L419" s="314"/>
      <c r="M419" s="314"/>
      <c r="N419" s="314">
        <v>9.9</v>
      </c>
      <c r="O419" s="314"/>
      <c r="P419" s="314"/>
      <c r="Q419" s="314">
        <v>620.6</v>
      </c>
      <c r="R419" s="314"/>
    </row>
    <row r="420" spans="1:18" x14ac:dyDescent="0.2">
      <c r="A420" s="22">
        <v>419</v>
      </c>
      <c r="B420" s="227"/>
      <c r="C420" s="314"/>
      <c r="D420" s="314"/>
      <c r="E420" s="314"/>
      <c r="F420" s="314"/>
      <c r="G420" s="314"/>
      <c r="H420" s="314"/>
      <c r="I420" s="314"/>
      <c r="J420" s="314"/>
      <c r="K420" s="314"/>
      <c r="L420" s="314"/>
      <c r="M420" s="314"/>
      <c r="N420" s="314">
        <v>10.4</v>
      </c>
      <c r="O420" s="314"/>
      <c r="P420" s="314"/>
      <c r="Q420" s="314">
        <v>431.1</v>
      </c>
      <c r="R420" s="314"/>
    </row>
    <row r="421" spans="1:18" x14ac:dyDescent="0.2">
      <c r="A421" s="22">
        <v>420</v>
      </c>
      <c r="B421" s="227"/>
      <c r="C421" s="314"/>
      <c r="D421" s="314"/>
      <c r="E421" s="314"/>
      <c r="F421" s="314"/>
      <c r="G421" s="314"/>
      <c r="H421" s="314"/>
      <c r="I421" s="314"/>
      <c r="J421" s="314"/>
      <c r="K421" s="314"/>
      <c r="L421" s="314"/>
      <c r="M421" s="314"/>
      <c r="N421" s="314">
        <v>10.5</v>
      </c>
      <c r="O421" s="314"/>
      <c r="P421" s="314"/>
      <c r="Q421" s="314">
        <v>389.5</v>
      </c>
      <c r="R421" s="314"/>
    </row>
    <row r="422" spans="1:18" x14ac:dyDescent="0.2">
      <c r="A422" s="22">
        <v>421</v>
      </c>
      <c r="B422" s="227"/>
      <c r="C422" s="314"/>
      <c r="D422" s="314"/>
      <c r="E422" s="314"/>
      <c r="F422" s="314"/>
      <c r="G422" s="314"/>
      <c r="H422" s="314"/>
      <c r="I422" s="314"/>
      <c r="J422" s="314"/>
      <c r="K422" s="314"/>
      <c r="L422" s="314"/>
      <c r="M422" s="314"/>
      <c r="N422" s="314">
        <v>11.4</v>
      </c>
      <c r="O422" s="314"/>
      <c r="P422" s="314"/>
      <c r="Q422" s="314">
        <v>360.4</v>
      </c>
      <c r="R422" s="314"/>
    </row>
    <row r="423" spans="1:18" x14ac:dyDescent="0.2">
      <c r="A423" s="22">
        <v>422</v>
      </c>
      <c r="B423" s="227"/>
      <c r="C423" s="314"/>
      <c r="D423" s="314"/>
      <c r="E423" s="314"/>
      <c r="F423" s="314"/>
      <c r="G423" s="314"/>
      <c r="H423" s="314"/>
      <c r="I423" s="314"/>
      <c r="J423" s="314"/>
      <c r="K423" s="314"/>
      <c r="L423" s="314"/>
      <c r="M423" s="314"/>
      <c r="N423" s="314">
        <v>11.3</v>
      </c>
      <c r="O423" s="314"/>
      <c r="P423" s="314"/>
      <c r="Q423" s="314">
        <v>451.4</v>
      </c>
      <c r="R423" s="314"/>
    </row>
    <row r="424" spans="1:18" x14ac:dyDescent="0.2">
      <c r="A424" s="22">
        <v>423</v>
      </c>
      <c r="B424" s="227"/>
      <c r="C424" s="314"/>
      <c r="D424" s="314"/>
      <c r="E424" s="314"/>
      <c r="F424" s="314"/>
      <c r="G424" s="314"/>
      <c r="H424" s="314"/>
      <c r="I424" s="314"/>
      <c r="J424" s="314"/>
      <c r="K424" s="314"/>
      <c r="L424" s="314"/>
      <c r="M424" s="314"/>
      <c r="N424" s="314">
        <v>10.8</v>
      </c>
      <c r="O424" s="314"/>
      <c r="P424" s="314"/>
      <c r="Q424" s="314">
        <v>534.70000000000005</v>
      </c>
      <c r="R424" s="314"/>
    </row>
    <row r="425" spans="1:18" x14ac:dyDescent="0.2">
      <c r="A425" s="22">
        <v>424</v>
      </c>
      <c r="B425" s="227"/>
      <c r="C425" s="314"/>
      <c r="D425" s="314"/>
      <c r="E425" s="314"/>
      <c r="F425" s="314"/>
      <c r="G425" s="314"/>
      <c r="H425" s="314"/>
      <c r="I425" s="314"/>
      <c r="J425" s="314"/>
      <c r="K425" s="314"/>
      <c r="L425" s="314"/>
      <c r="M425" s="314"/>
      <c r="N425" s="314">
        <v>10</v>
      </c>
      <c r="O425" s="314"/>
      <c r="P425" s="314"/>
      <c r="Q425" s="314">
        <v>526.29999999999995</v>
      </c>
      <c r="R425" s="314"/>
    </row>
    <row r="426" spans="1:18" x14ac:dyDescent="0.2">
      <c r="A426" s="22">
        <v>425</v>
      </c>
      <c r="B426" s="227"/>
      <c r="C426" s="314"/>
      <c r="D426" s="314"/>
      <c r="E426" s="314"/>
      <c r="F426" s="314"/>
      <c r="G426" s="314"/>
      <c r="H426" s="314"/>
      <c r="I426" s="314"/>
      <c r="J426" s="314"/>
      <c r="K426" s="314"/>
      <c r="L426" s="314"/>
      <c r="M426" s="314"/>
      <c r="N426" s="314">
        <v>9.8000000000000007</v>
      </c>
      <c r="O426" s="314"/>
      <c r="P426" s="314"/>
      <c r="Q426" s="314">
        <v>554.29999999999995</v>
      </c>
      <c r="R426" s="314"/>
    </row>
    <row r="427" spans="1:18" x14ac:dyDescent="0.2">
      <c r="A427" s="22">
        <v>426</v>
      </c>
      <c r="B427" s="227"/>
      <c r="C427" s="314"/>
      <c r="D427" s="314"/>
      <c r="E427" s="314"/>
      <c r="F427" s="314"/>
      <c r="G427" s="314"/>
      <c r="H427" s="314"/>
      <c r="I427" s="314"/>
      <c r="J427" s="314"/>
      <c r="K427" s="314"/>
      <c r="L427" s="314"/>
      <c r="M427" s="314"/>
      <c r="N427" s="314">
        <v>10.199999999999999</v>
      </c>
      <c r="O427" s="314"/>
      <c r="P427" s="314"/>
      <c r="Q427" s="314">
        <v>560.4</v>
      </c>
      <c r="R427" s="314"/>
    </row>
    <row r="428" spans="1:18" x14ac:dyDescent="0.2">
      <c r="A428" s="22">
        <v>427</v>
      </c>
      <c r="B428" s="227"/>
      <c r="C428" s="314"/>
      <c r="D428" s="314"/>
      <c r="E428" s="314"/>
      <c r="F428" s="314"/>
      <c r="G428" s="314"/>
      <c r="H428" s="314"/>
      <c r="I428" s="314"/>
      <c r="J428" s="314"/>
      <c r="K428" s="314"/>
      <c r="L428" s="314"/>
      <c r="M428" s="314"/>
      <c r="N428" s="314">
        <v>9.4</v>
      </c>
      <c r="O428" s="314"/>
      <c r="P428" s="314"/>
      <c r="Q428" s="314">
        <v>534.1</v>
      </c>
      <c r="R428" s="314"/>
    </row>
    <row r="429" spans="1:18" x14ac:dyDescent="0.2">
      <c r="A429" s="22">
        <v>428</v>
      </c>
      <c r="B429" s="227"/>
      <c r="C429" s="314"/>
      <c r="D429" s="314"/>
      <c r="E429" s="314"/>
      <c r="F429" s="314"/>
      <c r="G429" s="314"/>
      <c r="H429" s="314"/>
      <c r="I429" s="314"/>
      <c r="J429" s="314"/>
      <c r="K429" s="314"/>
      <c r="L429" s="314"/>
      <c r="M429" s="314"/>
      <c r="N429" s="314">
        <v>9.1999999999999993</v>
      </c>
      <c r="O429" s="314"/>
      <c r="P429" s="314"/>
      <c r="Q429" s="314">
        <v>598.5</v>
      </c>
      <c r="R429" s="314"/>
    </row>
    <row r="430" spans="1:18" x14ac:dyDescent="0.2">
      <c r="A430" s="22">
        <v>429</v>
      </c>
      <c r="B430" s="227"/>
      <c r="C430" s="314"/>
      <c r="D430" s="314"/>
      <c r="E430" s="314"/>
      <c r="F430" s="314"/>
      <c r="G430" s="314"/>
      <c r="H430" s="314"/>
      <c r="I430" s="314"/>
      <c r="J430" s="314"/>
      <c r="K430" s="314"/>
      <c r="L430" s="314"/>
      <c r="M430" s="314"/>
      <c r="N430" s="314">
        <v>8.8000000000000007</v>
      </c>
      <c r="O430" s="314"/>
      <c r="P430" s="314"/>
      <c r="Q430" s="314">
        <v>427.3</v>
      </c>
      <c r="R430" s="314"/>
    </row>
    <row r="431" spans="1:18" x14ac:dyDescent="0.2">
      <c r="A431" s="22">
        <v>430</v>
      </c>
      <c r="B431" s="227"/>
      <c r="C431" s="314"/>
      <c r="D431" s="314"/>
      <c r="E431" s="314"/>
      <c r="F431" s="314"/>
      <c r="G431" s="314"/>
      <c r="H431" s="314"/>
      <c r="I431" s="314"/>
      <c r="J431" s="314"/>
      <c r="K431" s="314"/>
      <c r="L431" s="314"/>
      <c r="M431" s="314"/>
      <c r="N431" s="314">
        <v>8.4</v>
      </c>
      <c r="O431" s="314"/>
      <c r="P431" s="314"/>
      <c r="Q431" s="314">
        <v>436.7</v>
      </c>
      <c r="R431" s="314"/>
    </row>
    <row r="432" spans="1:18" x14ac:dyDescent="0.2">
      <c r="A432" s="22">
        <v>431</v>
      </c>
      <c r="B432" s="227"/>
      <c r="C432" s="314"/>
      <c r="D432" s="314"/>
      <c r="E432" s="314"/>
      <c r="F432" s="314"/>
      <c r="G432" s="314"/>
      <c r="H432" s="314"/>
      <c r="I432" s="314"/>
      <c r="J432" s="314"/>
      <c r="K432" s="314"/>
      <c r="L432" s="314"/>
      <c r="M432" s="314"/>
      <c r="N432" s="314">
        <v>8.1</v>
      </c>
      <c r="O432" s="314"/>
      <c r="P432" s="314"/>
      <c r="Q432" s="314">
        <v>395</v>
      </c>
      <c r="R432" s="314"/>
    </row>
    <row r="433" spans="1:18" x14ac:dyDescent="0.2">
      <c r="A433" s="22">
        <v>432</v>
      </c>
      <c r="B433" s="227"/>
      <c r="C433" s="314"/>
      <c r="D433" s="314"/>
      <c r="E433" s="314"/>
      <c r="F433" s="314"/>
      <c r="G433" s="314"/>
      <c r="H433" s="314"/>
      <c r="I433" s="314"/>
      <c r="J433" s="314"/>
      <c r="K433" s="314"/>
      <c r="L433" s="314"/>
      <c r="M433" s="314"/>
      <c r="N433" s="314">
        <v>8</v>
      </c>
      <c r="O433" s="314"/>
      <c r="P433" s="314"/>
      <c r="Q433" s="314">
        <v>437.4</v>
      </c>
      <c r="R433" s="314"/>
    </row>
    <row r="434" spans="1:18" x14ac:dyDescent="0.2">
      <c r="A434" s="22">
        <v>433</v>
      </c>
      <c r="B434" s="227"/>
      <c r="C434" s="314"/>
      <c r="D434" s="314"/>
      <c r="E434" s="314"/>
      <c r="F434" s="314"/>
      <c r="G434" s="314"/>
      <c r="H434" s="314"/>
      <c r="I434" s="314"/>
      <c r="J434" s="314"/>
      <c r="K434" s="314"/>
      <c r="L434" s="314"/>
      <c r="M434" s="314"/>
      <c r="N434" s="314">
        <v>8.8000000000000007</v>
      </c>
      <c r="O434" s="314"/>
      <c r="P434" s="314"/>
      <c r="Q434" s="314">
        <v>381.8</v>
      </c>
      <c r="R434" s="314"/>
    </row>
    <row r="435" spans="1:18" x14ac:dyDescent="0.2">
      <c r="A435" s="22">
        <v>434</v>
      </c>
      <c r="B435" s="227"/>
      <c r="C435" s="314"/>
      <c r="D435" s="314"/>
      <c r="E435" s="314"/>
      <c r="F435" s="314"/>
      <c r="G435" s="314"/>
      <c r="H435" s="314"/>
      <c r="I435" s="314"/>
      <c r="J435" s="314"/>
      <c r="K435" s="314"/>
      <c r="L435" s="314"/>
      <c r="M435" s="314"/>
      <c r="N435" s="314">
        <v>8.4</v>
      </c>
      <c r="O435" s="314"/>
      <c r="P435" s="314"/>
      <c r="Q435" s="314">
        <v>414.8</v>
      </c>
      <c r="R435" s="314"/>
    </row>
    <row r="436" spans="1:18" x14ac:dyDescent="0.2">
      <c r="A436" s="22">
        <v>435</v>
      </c>
      <c r="B436" s="227"/>
      <c r="C436" s="314"/>
      <c r="D436" s="314"/>
      <c r="E436" s="314"/>
      <c r="F436" s="314"/>
      <c r="G436" s="314"/>
      <c r="H436" s="314"/>
      <c r="I436" s="314"/>
      <c r="J436" s="314"/>
      <c r="K436" s="314"/>
      <c r="L436" s="314"/>
      <c r="M436" s="314"/>
      <c r="N436" s="314">
        <v>8.1</v>
      </c>
      <c r="O436" s="314"/>
      <c r="P436" s="314"/>
      <c r="Q436" s="314">
        <v>497.2</v>
      </c>
      <c r="R436" s="314"/>
    </row>
    <row r="437" spans="1:18" x14ac:dyDescent="0.2">
      <c r="A437" s="22">
        <v>436</v>
      </c>
      <c r="B437" s="227"/>
      <c r="C437" s="314"/>
      <c r="D437" s="314"/>
      <c r="E437" s="314"/>
      <c r="F437" s="314"/>
      <c r="G437" s="314"/>
      <c r="H437" s="314"/>
      <c r="I437" s="314"/>
      <c r="J437" s="314"/>
      <c r="K437" s="314"/>
      <c r="L437" s="314"/>
      <c r="M437" s="314"/>
      <c r="N437" s="314">
        <v>7.6</v>
      </c>
      <c r="O437" s="314"/>
      <c r="P437" s="314"/>
      <c r="Q437" s="314">
        <v>471.4</v>
      </c>
      <c r="R437" s="314"/>
    </row>
    <row r="438" spans="1:18" x14ac:dyDescent="0.2">
      <c r="A438" s="22">
        <v>437</v>
      </c>
      <c r="B438" s="227"/>
      <c r="C438" s="314"/>
      <c r="D438" s="314"/>
      <c r="E438" s="314"/>
      <c r="F438" s="314"/>
      <c r="G438" s="314"/>
      <c r="H438" s="314"/>
      <c r="I438" s="314"/>
      <c r="J438" s="314"/>
      <c r="K438" s="314"/>
      <c r="L438" s="314"/>
      <c r="M438" s="314"/>
      <c r="N438" s="314">
        <v>7.2</v>
      </c>
      <c r="O438" s="314"/>
      <c r="P438" s="314"/>
      <c r="Q438" s="314">
        <v>529.9</v>
      </c>
      <c r="R438" s="314"/>
    </row>
    <row r="439" spans="1:18" x14ac:dyDescent="0.2">
      <c r="A439" s="22">
        <v>438</v>
      </c>
      <c r="B439" s="227"/>
      <c r="C439" s="314"/>
      <c r="D439" s="314"/>
      <c r="E439" s="314"/>
      <c r="F439" s="314"/>
      <c r="G439" s="314"/>
      <c r="H439" s="314"/>
      <c r="I439" s="314"/>
      <c r="J439" s="314"/>
      <c r="K439" s="314"/>
      <c r="L439" s="314"/>
      <c r="M439" s="314"/>
      <c r="N439" s="314">
        <v>7.4</v>
      </c>
      <c r="O439" s="314"/>
      <c r="P439" s="314"/>
      <c r="Q439" s="314">
        <v>509.6</v>
      </c>
      <c r="R439" s="314"/>
    </row>
    <row r="440" spans="1:18" x14ac:dyDescent="0.2">
      <c r="A440" s="22">
        <v>439</v>
      </c>
      <c r="B440" s="227"/>
      <c r="C440" s="314"/>
      <c r="D440" s="314"/>
      <c r="E440" s="314"/>
      <c r="F440" s="314"/>
      <c r="G440" s="314"/>
      <c r="H440" s="314"/>
      <c r="I440" s="314"/>
      <c r="J440" s="314"/>
      <c r="K440" s="314"/>
      <c r="L440" s="314"/>
      <c r="M440" s="314"/>
      <c r="N440" s="314">
        <v>7.5</v>
      </c>
      <c r="O440" s="314"/>
      <c r="P440" s="314"/>
      <c r="Q440" s="314">
        <v>488.6</v>
      </c>
      <c r="R440" s="314"/>
    </row>
    <row r="441" spans="1:18" x14ac:dyDescent="0.2">
      <c r="A441" s="22">
        <v>440</v>
      </c>
      <c r="B441" s="227"/>
      <c r="C441" s="314"/>
      <c r="D441" s="314"/>
      <c r="E441" s="314"/>
      <c r="F441" s="314"/>
      <c r="G441" s="314"/>
      <c r="H441" s="314"/>
      <c r="I441" s="314"/>
      <c r="J441" s="314"/>
      <c r="K441" s="314"/>
      <c r="L441" s="314"/>
      <c r="M441" s="314"/>
      <c r="N441" s="314">
        <v>7.3</v>
      </c>
      <c r="O441" s="314"/>
      <c r="P441" s="314"/>
      <c r="Q441" s="314">
        <v>529.20000000000005</v>
      </c>
      <c r="R441" s="314"/>
    </row>
    <row r="442" spans="1:18" x14ac:dyDescent="0.2">
      <c r="A442" s="22">
        <v>441</v>
      </c>
      <c r="B442" s="227"/>
      <c r="C442" s="314"/>
      <c r="D442" s="314"/>
      <c r="E442" s="314"/>
      <c r="F442" s="314"/>
      <c r="G442" s="314"/>
      <c r="H442" s="314"/>
      <c r="I442" s="314"/>
      <c r="J442" s="314"/>
      <c r="K442" s="314"/>
      <c r="L442" s="314"/>
      <c r="M442" s="314"/>
      <c r="N442" s="314">
        <v>7.1</v>
      </c>
      <c r="O442" s="314"/>
      <c r="P442" s="314"/>
      <c r="Q442" s="314">
        <v>430.2</v>
      </c>
      <c r="R442" s="314"/>
    </row>
    <row r="443" spans="1:18" x14ac:dyDescent="0.2">
      <c r="A443" s="22">
        <v>442</v>
      </c>
      <c r="B443" s="227"/>
      <c r="C443" s="314"/>
      <c r="D443" s="314"/>
      <c r="E443" s="314"/>
      <c r="F443" s="314"/>
      <c r="G443" s="314"/>
      <c r="H443" s="314"/>
      <c r="I443" s="314"/>
      <c r="J443" s="314"/>
      <c r="K443" s="314"/>
      <c r="L443" s="314"/>
      <c r="M443" s="314"/>
      <c r="N443" s="314">
        <v>7</v>
      </c>
      <c r="O443" s="314"/>
      <c r="P443" s="314"/>
      <c r="Q443" s="314">
        <v>413.3</v>
      </c>
      <c r="R443" s="314"/>
    </row>
    <row r="444" spans="1:18" x14ac:dyDescent="0.2">
      <c r="A444" s="22">
        <v>443</v>
      </c>
      <c r="B444" s="227"/>
      <c r="C444" s="314"/>
      <c r="D444" s="314"/>
      <c r="E444" s="314"/>
      <c r="F444" s="314"/>
      <c r="G444" s="314"/>
      <c r="H444" s="314"/>
      <c r="I444" s="314"/>
      <c r="J444" s="314"/>
      <c r="K444" s="314"/>
      <c r="L444" s="314"/>
      <c r="M444" s="314"/>
      <c r="N444" s="314">
        <v>6.9</v>
      </c>
      <c r="O444" s="314"/>
      <c r="P444" s="314"/>
      <c r="Q444" s="314">
        <v>394.7</v>
      </c>
      <c r="R444" s="314"/>
    </row>
    <row r="445" spans="1:18" x14ac:dyDescent="0.2">
      <c r="A445" s="22">
        <v>444</v>
      </c>
      <c r="B445" s="227"/>
      <c r="C445" s="314"/>
      <c r="D445" s="314"/>
      <c r="E445" s="314"/>
      <c r="F445" s="314"/>
      <c r="G445" s="314"/>
      <c r="H445" s="314"/>
      <c r="I445" s="314"/>
      <c r="J445" s="314"/>
      <c r="K445" s="314"/>
      <c r="L445" s="314"/>
      <c r="M445" s="314"/>
      <c r="N445" s="314">
        <v>7</v>
      </c>
      <c r="O445" s="314"/>
      <c r="P445" s="314"/>
      <c r="Q445" s="314">
        <v>411.9</v>
      </c>
      <c r="R445" s="314"/>
    </row>
    <row r="446" spans="1:18" x14ac:dyDescent="0.2">
      <c r="A446" s="22">
        <v>445</v>
      </c>
      <c r="B446" s="227"/>
      <c r="C446" s="314"/>
      <c r="D446" s="314"/>
      <c r="E446" s="314"/>
      <c r="F446" s="314"/>
      <c r="G446" s="314"/>
      <c r="H446" s="314"/>
      <c r="I446" s="314"/>
      <c r="J446" s="314"/>
      <c r="K446" s="314"/>
      <c r="L446" s="314"/>
      <c r="M446" s="314"/>
      <c r="N446" s="314">
        <v>8</v>
      </c>
      <c r="O446" s="314"/>
      <c r="P446" s="314"/>
      <c r="Q446" s="314">
        <v>356.5</v>
      </c>
      <c r="R446" s="314"/>
    </row>
    <row r="447" spans="1:18" x14ac:dyDescent="0.2">
      <c r="A447" s="22">
        <v>446</v>
      </c>
      <c r="B447" s="227"/>
      <c r="C447" s="314"/>
      <c r="D447" s="314"/>
      <c r="E447" s="314"/>
      <c r="F447" s="314"/>
      <c r="G447" s="314"/>
      <c r="H447" s="314"/>
      <c r="I447" s="314"/>
      <c r="J447" s="314"/>
      <c r="K447" s="314"/>
      <c r="L447" s="314"/>
      <c r="M447" s="314"/>
      <c r="N447" s="314">
        <v>7.8</v>
      </c>
      <c r="O447" s="314"/>
      <c r="P447" s="314"/>
      <c r="Q447" s="314">
        <v>422.8</v>
      </c>
      <c r="R447" s="314"/>
    </row>
    <row r="448" spans="1:18" x14ac:dyDescent="0.2">
      <c r="A448" s="22">
        <v>447</v>
      </c>
      <c r="B448" s="227"/>
      <c r="C448" s="314"/>
      <c r="D448" s="314"/>
      <c r="E448" s="314"/>
      <c r="F448" s="314"/>
      <c r="G448" s="314"/>
      <c r="H448" s="314"/>
      <c r="I448" s="314"/>
      <c r="J448" s="314"/>
      <c r="K448" s="314"/>
      <c r="L448" s="314"/>
      <c r="M448" s="314"/>
      <c r="N448" s="314">
        <v>7.5</v>
      </c>
      <c r="O448" s="314"/>
      <c r="P448" s="314"/>
      <c r="Q448" s="314">
        <v>498.5</v>
      </c>
      <c r="R448" s="314"/>
    </row>
    <row r="449" spans="1:18" x14ac:dyDescent="0.2">
      <c r="A449" s="22">
        <v>448</v>
      </c>
      <c r="B449" s="227"/>
      <c r="C449" s="314"/>
      <c r="D449" s="314"/>
      <c r="E449" s="314"/>
      <c r="F449" s="314"/>
      <c r="G449" s="314"/>
      <c r="H449" s="314"/>
      <c r="I449" s="314"/>
      <c r="J449" s="314"/>
      <c r="K449" s="314"/>
      <c r="L449" s="314"/>
      <c r="M449" s="314"/>
      <c r="N449" s="314">
        <v>7.1</v>
      </c>
      <c r="O449" s="314"/>
      <c r="P449" s="314"/>
      <c r="Q449" s="314">
        <v>451.8</v>
      </c>
      <c r="R449" s="314"/>
    </row>
    <row r="450" spans="1:18" x14ac:dyDescent="0.2">
      <c r="A450" s="22">
        <v>449</v>
      </c>
      <c r="B450" s="227"/>
      <c r="C450" s="314"/>
      <c r="D450" s="314"/>
      <c r="E450" s="314"/>
      <c r="F450" s="314"/>
      <c r="G450" s="314"/>
      <c r="H450" s="314"/>
      <c r="I450" s="314"/>
      <c r="J450" s="314"/>
      <c r="K450" s="314"/>
      <c r="L450" s="314"/>
      <c r="M450" s="314"/>
      <c r="N450" s="314">
        <v>7</v>
      </c>
      <c r="O450" s="314"/>
      <c r="P450" s="314"/>
      <c r="Q450" s="314">
        <v>537.5</v>
      </c>
      <c r="R450" s="314"/>
    </row>
    <row r="451" spans="1:18" x14ac:dyDescent="0.2">
      <c r="A451" s="22">
        <v>450</v>
      </c>
      <c r="B451" s="227"/>
      <c r="C451" s="314"/>
      <c r="D451" s="314"/>
      <c r="E451" s="314"/>
      <c r="F451" s="314"/>
      <c r="G451" s="314"/>
      <c r="H451" s="314"/>
      <c r="I451" s="314"/>
      <c r="J451" s="314"/>
      <c r="K451" s="314"/>
      <c r="L451" s="314"/>
      <c r="M451" s="314"/>
      <c r="N451" s="314">
        <v>7.5</v>
      </c>
      <c r="O451" s="314"/>
      <c r="P451" s="314"/>
      <c r="Q451" s="314">
        <v>479.1</v>
      </c>
      <c r="R451" s="314"/>
    </row>
    <row r="452" spans="1:18" x14ac:dyDescent="0.2">
      <c r="A452" s="22">
        <v>451</v>
      </c>
      <c r="B452" s="227"/>
      <c r="C452" s="314"/>
      <c r="D452" s="314"/>
      <c r="E452" s="314"/>
      <c r="F452" s="314"/>
      <c r="G452" s="314"/>
      <c r="H452" s="314"/>
      <c r="I452" s="314"/>
      <c r="J452" s="314"/>
      <c r="K452" s="314"/>
      <c r="L452" s="314"/>
      <c r="M452" s="314"/>
      <c r="N452" s="314">
        <v>7.4</v>
      </c>
      <c r="O452" s="314"/>
      <c r="P452" s="314"/>
      <c r="Q452" s="314">
        <v>491.8</v>
      </c>
      <c r="R452" s="314"/>
    </row>
    <row r="453" spans="1:18" x14ac:dyDescent="0.2">
      <c r="A453" s="22">
        <v>452</v>
      </c>
      <c r="B453" s="227"/>
      <c r="C453" s="314"/>
      <c r="D453" s="314"/>
      <c r="E453" s="314"/>
      <c r="F453" s="314"/>
      <c r="G453" s="314"/>
      <c r="H453" s="314"/>
      <c r="I453" s="314"/>
      <c r="J453" s="314"/>
      <c r="K453" s="314"/>
      <c r="L453" s="314"/>
      <c r="M453" s="314"/>
      <c r="N453" s="314">
        <v>6.9</v>
      </c>
      <c r="O453" s="314"/>
      <c r="P453" s="314"/>
      <c r="Q453" s="314">
        <v>454.6</v>
      </c>
      <c r="R453" s="314"/>
    </row>
    <row r="454" spans="1:18" x14ac:dyDescent="0.2">
      <c r="A454" s="22">
        <v>453</v>
      </c>
      <c r="B454" s="227"/>
      <c r="C454" s="314"/>
      <c r="D454" s="314"/>
      <c r="E454" s="314"/>
      <c r="F454" s="314"/>
      <c r="G454" s="314"/>
      <c r="H454" s="314"/>
      <c r="I454" s="314"/>
      <c r="J454" s="314"/>
      <c r="K454" s="314"/>
      <c r="L454" s="314"/>
      <c r="M454" s="314"/>
      <c r="N454" s="314">
        <v>6.9</v>
      </c>
      <c r="O454" s="314"/>
      <c r="P454" s="314"/>
      <c r="Q454" s="314">
        <v>434.5</v>
      </c>
      <c r="R454" s="314"/>
    </row>
    <row r="455" spans="1:18" x14ac:dyDescent="0.2">
      <c r="A455" s="22">
        <v>454</v>
      </c>
      <c r="B455" s="227"/>
      <c r="C455" s="314"/>
      <c r="D455" s="314"/>
      <c r="E455" s="314"/>
      <c r="F455" s="314"/>
      <c r="G455" s="314"/>
      <c r="H455" s="314"/>
      <c r="I455" s="314"/>
      <c r="J455" s="314"/>
      <c r="K455" s="314"/>
      <c r="L455" s="314"/>
      <c r="M455" s="314"/>
      <c r="N455" s="314">
        <v>6.8</v>
      </c>
      <c r="O455" s="314"/>
      <c r="P455" s="314"/>
      <c r="Q455" s="314">
        <v>397.1</v>
      </c>
      <c r="R455" s="314"/>
    </row>
    <row r="456" spans="1:18" x14ac:dyDescent="0.2">
      <c r="A456" s="22">
        <v>455</v>
      </c>
      <c r="B456" s="227"/>
      <c r="C456" s="314"/>
      <c r="D456" s="314"/>
      <c r="E456" s="314"/>
      <c r="F456" s="314"/>
      <c r="G456" s="314"/>
      <c r="H456" s="314"/>
      <c r="I456" s="314"/>
      <c r="J456" s="314"/>
      <c r="K456" s="314"/>
      <c r="L456" s="314"/>
      <c r="M456" s="314"/>
      <c r="N456" s="314">
        <v>6.7</v>
      </c>
      <c r="O456" s="314"/>
      <c r="P456" s="314"/>
      <c r="Q456" s="314">
        <v>353.8</v>
      </c>
      <c r="R456" s="314"/>
    </row>
    <row r="457" spans="1:18" x14ac:dyDescent="0.2">
      <c r="A457" s="22">
        <v>456</v>
      </c>
      <c r="B457" s="227"/>
      <c r="C457" s="314"/>
      <c r="D457" s="314"/>
      <c r="E457" s="314"/>
      <c r="F457" s="314"/>
      <c r="G457" s="314"/>
      <c r="H457" s="314"/>
      <c r="I457" s="314"/>
      <c r="J457" s="314"/>
      <c r="K457" s="314"/>
      <c r="L457" s="314"/>
      <c r="M457" s="314"/>
      <c r="N457" s="314">
        <v>6.7</v>
      </c>
      <c r="O457" s="314"/>
      <c r="P457" s="314"/>
      <c r="Q457" s="314">
        <v>455.6</v>
      </c>
      <c r="R457" s="314"/>
    </row>
    <row r="458" spans="1:18" x14ac:dyDescent="0.2">
      <c r="A458" s="22">
        <v>457</v>
      </c>
      <c r="B458" s="227"/>
      <c r="C458" s="314"/>
      <c r="D458" s="314"/>
      <c r="E458" s="314"/>
      <c r="F458" s="314"/>
      <c r="G458" s="314"/>
      <c r="H458" s="314"/>
      <c r="I458" s="314"/>
      <c r="J458" s="314"/>
      <c r="K458" s="314"/>
      <c r="L458" s="314"/>
      <c r="M458" s="314"/>
      <c r="N458" s="314">
        <v>7.3</v>
      </c>
      <c r="O458" s="314"/>
      <c r="P458" s="314"/>
      <c r="Q458" s="314">
        <v>350</v>
      </c>
      <c r="R458" s="314"/>
    </row>
    <row r="459" spans="1:18" x14ac:dyDescent="0.2">
      <c r="A459" s="22">
        <v>458</v>
      </c>
      <c r="B459" s="227"/>
      <c r="C459" s="314"/>
      <c r="D459" s="314"/>
      <c r="E459" s="314"/>
      <c r="F459" s="314"/>
      <c r="G459" s="314"/>
      <c r="H459" s="314"/>
      <c r="I459" s="314"/>
      <c r="J459" s="314"/>
      <c r="K459" s="314"/>
      <c r="L459" s="314"/>
      <c r="M459" s="314"/>
      <c r="N459" s="314">
        <v>7.8</v>
      </c>
      <c r="O459" s="314"/>
      <c r="P459" s="314"/>
      <c r="Q459" s="314">
        <v>414.2</v>
      </c>
      <c r="R459" s="314"/>
    </row>
    <row r="460" spans="1:18" x14ac:dyDescent="0.2">
      <c r="A460" s="22">
        <v>459</v>
      </c>
      <c r="B460" s="227"/>
      <c r="C460" s="314"/>
      <c r="D460" s="314"/>
      <c r="E460" s="314"/>
      <c r="F460" s="314"/>
      <c r="G460" s="314"/>
      <c r="H460" s="314"/>
      <c r="I460" s="314"/>
      <c r="J460" s="314"/>
      <c r="K460" s="314"/>
      <c r="L460" s="314"/>
      <c r="M460" s="314"/>
      <c r="N460" s="314">
        <v>7.5</v>
      </c>
      <c r="O460" s="314"/>
      <c r="P460" s="314"/>
      <c r="Q460" s="314">
        <v>517.20000000000005</v>
      </c>
      <c r="R460" s="314"/>
    </row>
    <row r="461" spans="1:18" x14ac:dyDescent="0.2">
      <c r="A461" s="22">
        <v>460</v>
      </c>
      <c r="B461" s="227"/>
      <c r="C461" s="314"/>
      <c r="D461" s="314"/>
      <c r="E461" s="314"/>
      <c r="F461" s="314"/>
      <c r="G461" s="314"/>
      <c r="H461" s="314"/>
      <c r="I461" s="314"/>
      <c r="J461" s="314"/>
      <c r="K461" s="314"/>
      <c r="L461" s="314"/>
      <c r="M461" s="314"/>
      <c r="N461" s="314">
        <v>7</v>
      </c>
      <c r="O461" s="314"/>
      <c r="P461" s="314"/>
      <c r="Q461" s="314">
        <v>509.7</v>
      </c>
      <c r="R461" s="314"/>
    </row>
    <row r="462" spans="1:18" x14ac:dyDescent="0.2">
      <c r="A462" s="22">
        <v>461</v>
      </c>
      <c r="B462" s="227"/>
      <c r="C462" s="314"/>
      <c r="D462" s="314"/>
      <c r="E462" s="314"/>
      <c r="F462" s="314"/>
      <c r="G462" s="314"/>
      <c r="H462" s="314"/>
      <c r="I462" s="314"/>
      <c r="J462" s="314"/>
      <c r="K462" s="314"/>
      <c r="L462" s="314"/>
      <c r="M462" s="314"/>
      <c r="N462" s="314">
        <v>7</v>
      </c>
      <c r="O462" s="314"/>
      <c r="P462" s="314"/>
      <c r="Q462" s="314">
        <v>494.9</v>
      </c>
      <c r="R462" s="314"/>
    </row>
    <row r="463" spans="1:18" x14ac:dyDescent="0.2">
      <c r="A463" s="22">
        <v>462</v>
      </c>
      <c r="B463" s="227"/>
      <c r="C463" s="314"/>
      <c r="D463" s="314"/>
      <c r="E463" s="314"/>
      <c r="F463" s="314"/>
      <c r="G463" s="314"/>
      <c r="H463" s="314"/>
      <c r="I463" s="314"/>
      <c r="J463" s="314"/>
      <c r="K463" s="314"/>
      <c r="L463" s="314"/>
      <c r="M463" s="314"/>
      <c r="N463" s="314">
        <v>7.3</v>
      </c>
      <c r="O463" s="314"/>
      <c r="P463" s="314"/>
      <c r="Q463" s="314">
        <v>504.5</v>
      </c>
      <c r="R463" s="314"/>
    </row>
    <row r="464" spans="1:18" x14ac:dyDescent="0.2">
      <c r="A464" s="22">
        <v>463</v>
      </c>
      <c r="B464" s="227"/>
      <c r="C464" s="314"/>
      <c r="D464" s="314"/>
      <c r="E464" s="314"/>
      <c r="F464" s="314"/>
      <c r="G464" s="314"/>
      <c r="H464" s="314"/>
      <c r="I464" s="314"/>
      <c r="J464" s="314"/>
      <c r="K464" s="314"/>
      <c r="L464" s="314"/>
      <c r="M464" s="314"/>
      <c r="N464" s="314">
        <v>7</v>
      </c>
      <c r="O464" s="314"/>
      <c r="P464" s="314"/>
      <c r="Q464" s="314">
        <v>508.1</v>
      </c>
      <c r="R464" s="314"/>
    </row>
    <row r="465" spans="1:18" x14ac:dyDescent="0.2">
      <c r="A465" s="22">
        <v>464</v>
      </c>
      <c r="B465" s="227"/>
      <c r="C465" s="314"/>
      <c r="D465" s="314"/>
      <c r="E465" s="314"/>
      <c r="F465" s="314"/>
      <c r="G465" s="314"/>
      <c r="H465" s="314"/>
      <c r="I465" s="314"/>
      <c r="J465" s="314"/>
      <c r="K465" s="314"/>
      <c r="L465" s="314"/>
      <c r="M465" s="314"/>
      <c r="N465" s="314">
        <v>6.7</v>
      </c>
      <c r="O465" s="314"/>
      <c r="P465" s="314"/>
      <c r="Q465" s="314">
        <v>499.1</v>
      </c>
      <c r="R465" s="314"/>
    </row>
    <row r="466" spans="1:18" x14ac:dyDescent="0.2">
      <c r="A466" s="22">
        <v>465</v>
      </c>
      <c r="B466" s="227"/>
      <c r="C466" s="314"/>
      <c r="D466" s="314"/>
      <c r="E466" s="314"/>
      <c r="F466" s="314"/>
      <c r="G466" s="314"/>
      <c r="H466" s="314"/>
      <c r="I466" s="314"/>
      <c r="J466" s="314"/>
      <c r="K466" s="314"/>
      <c r="L466" s="314"/>
      <c r="M466" s="314"/>
      <c r="N466" s="314">
        <v>6.8</v>
      </c>
      <c r="O466" s="314"/>
      <c r="P466" s="314"/>
      <c r="Q466" s="314">
        <v>462.2</v>
      </c>
      <c r="R466" s="314"/>
    </row>
    <row r="467" spans="1:18" x14ac:dyDescent="0.2">
      <c r="A467" s="22">
        <v>466</v>
      </c>
      <c r="B467" s="227"/>
      <c r="C467" s="314"/>
      <c r="D467" s="314"/>
      <c r="E467" s="314"/>
      <c r="F467" s="314"/>
      <c r="G467" s="314"/>
      <c r="H467" s="314"/>
      <c r="I467" s="314"/>
      <c r="J467" s="314"/>
      <c r="K467" s="314"/>
      <c r="L467" s="314"/>
      <c r="M467" s="314"/>
      <c r="N467" s="314">
        <v>6.6</v>
      </c>
      <c r="O467" s="314"/>
      <c r="P467" s="314"/>
      <c r="Q467" s="314">
        <v>395.2</v>
      </c>
      <c r="R467" s="314"/>
    </row>
    <row r="468" spans="1:18" x14ac:dyDescent="0.2">
      <c r="A468" s="22">
        <v>467</v>
      </c>
      <c r="B468" s="227"/>
      <c r="C468" s="314"/>
      <c r="D468" s="314"/>
      <c r="E468" s="314"/>
      <c r="F468" s="314"/>
      <c r="G468" s="314"/>
      <c r="H468" s="314"/>
      <c r="I468" s="314"/>
      <c r="J468" s="314"/>
      <c r="K468" s="314"/>
      <c r="L468" s="314"/>
      <c r="M468" s="314"/>
      <c r="N468" s="314">
        <v>6.6</v>
      </c>
      <c r="O468" s="314"/>
      <c r="P468" s="314"/>
      <c r="Q468" s="314">
        <v>384.8</v>
      </c>
      <c r="R468" s="314"/>
    </row>
    <row r="469" spans="1:18" x14ac:dyDescent="0.2">
      <c r="A469" s="22">
        <v>468</v>
      </c>
      <c r="B469" s="227"/>
      <c r="C469" s="314"/>
      <c r="D469" s="314"/>
      <c r="E469" s="314"/>
      <c r="F469" s="314"/>
      <c r="G469" s="314"/>
      <c r="H469" s="314"/>
      <c r="I469" s="314"/>
      <c r="J469" s="314"/>
      <c r="K469" s="314"/>
      <c r="L469" s="314"/>
      <c r="M469" s="314"/>
      <c r="N469" s="314">
        <v>6.3</v>
      </c>
      <c r="O469" s="314"/>
      <c r="P469" s="314"/>
      <c r="Q469" s="314">
        <v>433.7</v>
      </c>
      <c r="R469" s="314"/>
    </row>
    <row r="470" spans="1:18" x14ac:dyDescent="0.2">
      <c r="A470" s="22">
        <v>469</v>
      </c>
      <c r="B470" s="227"/>
      <c r="C470" s="314"/>
      <c r="D470" s="314"/>
      <c r="E470" s="314"/>
      <c r="F470" s="314"/>
      <c r="G470" s="314"/>
      <c r="H470" s="314"/>
      <c r="I470" s="314"/>
      <c r="J470" s="314"/>
      <c r="K470" s="314"/>
      <c r="L470" s="314"/>
      <c r="M470" s="314"/>
      <c r="N470" s="314">
        <v>7.3</v>
      </c>
      <c r="O470" s="314"/>
      <c r="P470" s="314"/>
      <c r="Q470" s="314">
        <v>419.6</v>
      </c>
      <c r="R470" s="314"/>
    </row>
    <row r="471" spans="1:18" x14ac:dyDescent="0.2">
      <c r="A471" s="22">
        <v>470</v>
      </c>
      <c r="B471" s="227"/>
      <c r="C471" s="314"/>
      <c r="D471" s="314"/>
      <c r="E471" s="314"/>
      <c r="F471" s="314"/>
      <c r="G471" s="314"/>
      <c r="H471" s="314"/>
      <c r="I471" s="314"/>
      <c r="J471" s="314"/>
      <c r="K471" s="314"/>
      <c r="L471" s="314"/>
      <c r="M471" s="314"/>
      <c r="N471" s="314">
        <v>7.2</v>
      </c>
      <c r="O471" s="314"/>
      <c r="P471" s="314"/>
      <c r="Q471" s="314">
        <v>422.1</v>
      </c>
      <c r="R471" s="314"/>
    </row>
    <row r="472" spans="1:18" x14ac:dyDescent="0.2">
      <c r="A472" s="22">
        <v>471</v>
      </c>
      <c r="B472" s="227"/>
      <c r="C472" s="314"/>
      <c r="D472" s="314"/>
      <c r="E472" s="314"/>
      <c r="F472" s="314"/>
      <c r="G472" s="314"/>
      <c r="H472" s="314"/>
      <c r="I472" s="314"/>
      <c r="J472" s="314"/>
      <c r="K472" s="314"/>
      <c r="L472" s="314"/>
      <c r="M472" s="314"/>
      <c r="N472" s="314">
        <v>6.9</v>
      </c>
      <c r="O472" s="314"/>
      <c r="P472" s="314"/>
      <c r="Q472" s="314">
        <v>494.2</v>
      </c>
      <c r="R472" s="314"/>
    </row>
    <row r="473" spans="1:18" x14ac:dyDescent="0.2">
      <c r="A473" s="22">
        <v>472</v>
      </c>
      <c r="B473" s="227"/>
      <c r="C473" s="314"/>
      <c r="D473" s="314"/>
      <c r="E473" s="314"/>
      <c r="F473" s="314"/>
      <c r="G473" s="314"/>
      <c r="H473" s="314"/>
      <c r="I473" s="314"/>
      <c r="J473" s="314"/>
      <c r="K473" s="314"/>
      <c r="L473" s="314"/>
      <c r="M473" s="314"/>
      <c r="N473" s="314">
        <v>6.2</v>
      </c>
      <c r="O473" s="314"/>
      <c r="P473" s="314"/>
      <c r="Q473" s="314">
        <v>501.6</v>
      </c>
      <c r="R473" s="314"/>
    </row>
    <row r="474" spans="1:18" x14ac:dyDescent="0.2">
      <c r="A474" s="22">
        <v>473</v>
      </c>
      <c r="B474" s="227"/>
      <c r="C474" s="314"/>
      <c r="D474" s="314"/>
      <c r="E474" s="314"/>
      <c r="F474" s="314"/>
      <c r="G474" s="314"/>
      <c r="H474" s="314"/>
      <c r="I474" s="314"/>
      <c r="J474" s="314"/>
      <c r="K474" s="314"/>
      <c r="L474" s="314"/>
      <c r="M474" s="314"/>
      <c r="N474" s="314">
        <v>6.1</v>
      </c>
      <c r="O474" s="314"/>
      <c r="P474" s="314"/>
      <c r="Q474" s="314">
        <v>506.1</v>
      </c>
      <c r="R474" s="314"/>
    </row>
    <row r="475" spans="1:18" x14ac:dyDescent="0.2">
      <c r="A475" s="22">
        <v>474</v>
      </c>
      <c r="B475" s="227"/>
      <c r="C475" s="314"/>
      <c r="D475" s="314"/>
      <c r="E475" s="314"/>
      <c r="F475" s="314"/>
      <c r="G475" s="314"/>
      <c r="H475" s="314"/>
      <c r="I475" s="314"/>
      <c r="J475" s="314"/>
      <c r="K475" s="314"/>
      <c r="L475" s="314"/>
      <c r="M475" s="314"/>
      <c r="N475" s="314">
        <v>6.3</v>
      </c>
      <c r="O475" s="314"/>
      <c r="P475" s="314"/>
      <c r="Q475" s="314">
        <v>494.6</v>
      </c>
      <c r="R475" s="314"/>
    </row>
    <row r="476" spans="1:18" x14ac:dyDescent="0.2">
      <c r="A476" s="22">
        <v>475</v>
      </c>
      <c r="B476" s="227"/>
      <c r="C476" s="314"/>
      <c r="D476" s="314"/>
      <c r="E476" s="314"/>
      <c r="F476" s="314"/>
      <c r="G476" s="314"/>
      <c r="H476" s="314"/>
      <c r="I476" s="314"/>
      <c r="J476" s="314"/>
      <c r="K476" s="314"/>
      <c r="L476" s="314"/>
      <c r="M476" s="314"/>
      <c r="N476" s="314">
        <v>6.1</v>
      </c>
      <c r="O476" s="314"/>
      <c r="P476" s="314"/>
      <c r="Q476" s="314">
        <v>481.5</v>
      </c>
      <c r="R476" s="314"/>
    </row>
    <row r="477" spans="1:18" x14ac:dyDescent="0.2">
      <c r="A477" s="22">
        <v>476</v>
      </c>
      <c r="B477" s="227"/>
      <c r="C477" s="314"/>
      <c r="D477" s="314"/>
      <c r="E477" s="314"/>
      <c r="F477" s="314"/>
      <c r="G477" s="314"/>
      <c r="H477" s="314"/>
      <c r="I477" s="314"/>
      <c r="J477" s="314"/>
      <c r="K477" s="314"/>
      <c r="L477" s="314"/>
      <c r="M477" s="314"/>
      <c r="N477" s="314">
        <v>5.8</v>
      </c>
      <c r="O477" s="314"/>
      <c r="P477" s="314"/>
      <c r="Q477" s="314">
        <v>493.1</v>
      </c>
      <c r="R477" s="314"/>
    </row>
    <row r="478" spans="1:18" x14ac:dyDescent="0.2">
      <c r="A478" s="22">
        <v>477</v>
      </c>
      <c r="B478" s="227"/>
      <c r="C478" s="314"/>
      <c r="D478" s="314"/>
      <c r="E478" s="314"/>
      <c r="F478" s="314"/>
      <c r="G478" s="314"/>
      <c r="H478" s="314"/>
      <c r="I478" s="314"/>
      <c r="J478" s="314"/>
      <c r="K478" s="314"/>
      <c r="L478" s="314"/>
      <c r="M478" s="314"/>
      <c r="N478" s="314">
        <v>5.7</v>
      </c>
      <c r="O478" s="314"/>
      <c r="P478" s="314"/>
      <c r="Q478" s="314">
        <v>441.9</v>
      </c>
      <c r="R478" s="314"/>
    </row>
    <row r="479" spans="1:18" x14ac:dyDescent="0.2">
      <c r="A479" s="22">
        <v>478</v>
      </c>
      <c r="B479" s="227"/>
      <c r="C479" s="314"/>
      <c r="D479" s="314"/>
      <c r="E479" s="314"/>
      <c r="F479" s="314"/>
      <c r="G479" s="314"/>
      <c r="H479" s="314"/>
      <c r="I479" s="314"/>
      <c r="J479" s="314"/>
      <c r="K479" s="314"/>
      <c r="L479" s="314"/>
      <c r="M479" s="314"/>
      <c r="N479" s="314">
        <v>5.7</v>
      </c>
      <c r="O479" s="314"/>
      <c r="P479" s="314"/>
      <c r="Q479" s="314">
        <v>374.4</v>
      </c>
      <c r="R479" s="314"/>
    </row>
    <row r="480" spans="1:18" x14ac:dyDescent="0.2">
      <c r="A480" s="22">
        <v>479</v>
      </c>
      <c r="B480" s="227"/>
      <c r="C480" s="314"/>
      <c r="D480" s="314"/>
      <c r="E480" s="314"/>
      <c r="F480" s="314"/>
      <c r="G480" s="314"/>
      <c r="H480" s="314"/>
      <c r="I480" s="314"/>
      <c r="J480" s="314"/>
      <c r="K480" s="314"/>
      <c r="L480" s="314"/>
      <c r="M480" s="314"/>
      <c r="N480" s="314">
        <v>5.6</v>
      </c>
      <c r="O480" s="314"/>
      <c r="P480" s="314"/>
      <c r="Q480" s="314">
        <v>357.5</v>
      </c>
      <c r="R480" s="314"/>
    </row>
    <row r="481" spans="1:18" x14ac:dyDescent="0.2">
      <c r="A481" s="22">
        <v>480</v>
      </c>
      <c r="B481" s="227"/>
      <c r="C481" s="314"/>
      <c r="D481" s="314"/>
      <c r="E481" s="314"/>
      <c r="F481" s="314"/>
      <c r="G481" s="314"/>
      <c r="H481" s="314"/>
      <c r="I481" s="314"/>
      <c r="J481" s="314"/>
      <c r="K481" s="314"/>
      <c r="L481" s="314"/>
      <c r="M481" s="314"/>
      <c r="N481" s="314">
        <v>5.4</v>
      </c>
      <c r="O481" s="314"/>
      <c r="P481" s="314"/>
      <c r="Q481" s="314">
        <v>430.1</v>
      </c>
      <c r="R481" s="314"/>
    </row>
    <row r="482" spans="1:18" x14ac:dyDescent="0.2">
      <c r="A482" s="22">
        <v>481</v>
      </c>
      <c r="B482" s="227"/>
      <c r="C482" s="314"/>
      <c r="D482" s="314"/>
      <c r="E482" s="314"/>
      <c r="F482" s="314"/>
      <c r="G482" s="314"/>
      <c r="H482" s="314"/>
      <c r="I482" s="314"/>
      <c r="J482" s="314"/>
      <c r="K482" s="314"/>
      <c r="L482" s="314"/>
      <c r="M482" s="314"/>
      <c r="N482" s="314">
        <v>6.3</v>
      </c>
      <c r="O482" s="314"/>
      <c r="P482" s="314"/>
      <c r="Q482" s="314">
        <v>345</v>
      </c>
      <c r="R482" s="314"/>
    </row>
    <row r="483" spans="1:18" x14ac:dyDescent="0.2">
      <c r="A483" s="22">
        <v>482</v>
      </c>
      <c r="B483" s="227"/>
      <c r="C483" s="314"/>
      <c r="D483" s="314"/>
      <c r="E483" s="314"/>
      <c r="F483" s="314"/>
      <c r="G483" s="314"/>
      <c r="H483" s="314"/>
      <c r="I483" s="314"/>
      <c r="J483" s="314"/>
      <c r="K483" s="314"/>
      <c r="L483" s="314"/>
      <c r="M483" s="314"/>
      <c r="N483" s="314">
        <v>6.2</v>
      </c>
      <c r="O483" s="314"/>
      <c r="P483" s="314"/>
      <c r="Q483" s="314">
        <v>389.5</v>
      </c>
      <c r="R483" s="314"/>
    </row>
    <row r="484" spans="1:18" x14ac:dyDescent="0.2">
      <c r="A484" s="22">
        <v>483</v>
      </c>
      <c r="B484" s="227"/>
      <c r="C484" s="314"/>
      <c r="D484" s="314"/>
      <c r="E484" s="314"/>
      <c r="F484" s="314"/>
      <c r="G484" s="314"/>
      <c r="H484" s="314"/>
      <c r="I484" s="314"/>
      <c r="J484" s="314"/>
      <c r="K484" s="314"/>
      <c r="L484" s="314"/>
      <c r="M484" s="314"/>
      <c r="N484" s="314">
        <v>5.9</v>
      </c>
      <c r="O484" s="314"/>
      <c r="P484" s="314"/>
      <c r="Q484" s="314">
        <v>488.3</v>
      </c>
      <c r="R484" s="314"/>
    </row>
    <row r="485" spans="1:18" x14ac:dyDescent="0.2">
      <c r="A485" s="22">
        <v>484</v>
      </c>
      <c r="B485" s="227"/>
      <c r="C485" s="314"/>
      <c r="D485" s="314"/>
      <c r="E485" s="314"/>
      <c r="F485" s="314"/>
      <c r="G485" s="314"/>
      <c r="H485" s="314"/>
      <c r="I485" s="314"/>
      <c r="J485" s="314"/>
      <c r="K485" s="314"/>
      <c r="L485" s="314"/>
      <c r="M485" s="314"/>
      <c r="N485" s="314">
        <v>5.3</v>
      </c>
      <c r="O485" s="314"/>
      <c r="P485" s="314"/>
      <c r="Q485" s="314">
        <v>425.9</v>
      </c>
      <c r="R485" s="314"/>
    </row>
    <row r="486" spans="1:18" x14ac:dyDescent="0.2">
      <c r="A486" s="22">
        <v>485</v>
      </c>
      <c r="B486" s="227"/>
      <c r="C486" s="314"/>
      <c r="D486" s="314"/>
      <c r="E486" s="314"/>
      <c r="F486" s="314"/>
      <c r="G486" s="314"/>
      <c r="H486" s="314"/>
      <c r="I486" s="314"/>
      <c r="J486" s="314"/>
      <c r="K486" s="314"/>
      <c r="L486" s="314"/>
      <c r="M486" s="314"/>
      <c r="N486" s="314">
        <v>5.4</v>
      </c>
      <c r="O486" s="314"/>
      <c r="P486" s="314"/>
      <c r="Q486" s="314">
        <v>536.20000000000005</v>
      </c>
      <c r="R486" s="314"/>
    </row>
    <row r="487" spans="1:18" x14ac:dyDescent="0.2">
      <c r="A487" s="22">
        <v>486</v>
      </c>
      <c r="B487" s="227"/>
      <c r="C487" s="314"/>
      <c r="D487" s="314"/>
      <c r="E487" s="314"/>
      <c r="F487" s="314"/>
      <c r="G487" s="314"/>
      <c r="H487" s="314"/>
      <c r="I487" s="314"/>
      <c r="J487" s="314"/>
      <c r="K487" s="314"/>
      <c r="L487" s="314"/>
      <c r="M487" s="314"/>
      <c r="N487" s="314">
        <v>5.5</v>
      </c>
      <c r="O487" s="314"/>
      <c r="P487" s="314"/>
      <c r="Q487" s="314">
        <v>495.5</v>
      </c>
      <c r="R487" s="314"/>
    </row>
    <row r="488" spans="1:18" x14ac:dyDescent="0.2">
      <c r="A488" s="22">
        <v>487</v>
      </c>
      <c r="B488" s="227"/>
      <c r="C488" s="314"/>
      <c r="D488" s="314"/>
      <c r="E488" s="314"/>
      <c r="F488" s="314"/>
      <c r="G488" s="314"/>
      <c r="H488" s="314"/>
      <c r="I488" s="314"/>
      <c r="J488" s="314"/>
      <c r="K488" s="314"/>
      <c r="L488" s="314"/>
      <c r="M488" s="314"/>
      <c r="N488" s="314">
        <v>5.5</v>
      </c>
      <c r="O488" s="314"/>
      <c r="P488" s="314"/>
      <c r="Q488" s="314">
        <v>415.1</v>
      </c>
      <c r="R488" s="314"/>
    </row>
    <row r="489" spans="1:18" x14ac:dyDescent="0.2">
      <c r="A489" s="22">
        <v>488</v>
      </c>
      <c r="B489" s="227"/>
      <c r="C489" s="314"/>
      <c r="D489" s="314"/>
      <c r="E489" s="314"/>
      <c r="F489" s="314"/>
      <c r="G489" s="314"/>
      <c r="H489" s="314"/>
      <c r="I489" s="314"/>
      <c r="J489" s="314"/>
      <c r="K489" s="314"/>
      <c r="L489" s="314"/>
      <c r="M489" s="314"/>
      <c r="N489" s="314">
        <v>5.4</v>
      </c>
      <c r="O489" s="314"/>
      <c r="P489" s="314"/>
      <c r="Q489" s="314">
        <v>471.6</v>
      </c>
      <c r="R489" s="314"/>
    </row>
    <row r="490" spans="1:18" x14ac:dyDescent="0.2">
      <c r="A490" s="22">
        <v>489</v>
      </c>
      <c r="B490" s="227"/>
      <c r="C490" s="314"/>
      <c r="D490" s="314"/>
      <c r="E490" s="314"/>
      <c r="F490" s="314"/>
      <c r="G490" s="314"/>
      <c r="H490" s="314"/>
      <c r="I490" s="314"/>
      <c r="J490" s="314"/>
      <c r="K490" s="314"/>
      <c r="L490" s="314"/>
      <c r="M490" s="314"/>
      <c r="N490" s="314">
        <v>5.2</v>
      </c>
      <c r="O490" s="314"/>
      <c r="P490" s="314"/>
      <c r="Q490" s="314">
        <v>426.9</v>
      </c>
      <c r="R490" s="314"/>
    </row>
    <row r="491" spans="1:18" x14ac:dyDescent="0.2">
      <c r="A491" s="22">
        <v>490</v>
      </c>
      <c r="B491" s="227"/>
      <c r="C491" s="314"/>
      <c r="D491" s="314"/>
      <c r="E491" s="314"/>
      <c r="F491" s="314"/>
      <c r="G491" s="314"/>
      <c r="H491" s="314"/>
      <c r="I491" s="314"/>
      <c r="J491" s="314"/>
      <c r="K491" s="314"/>
      <c r="L491" s="314"/>
      <c r="M491" s="314"/>
      <c r="N491" s="314">
        <v>5</v>
      </c>
      <c r="O491" s="314"/>
      <c r="P491" s="314"/>
      <c r="Q491" s="314">
        <v>383.6</v>
      </c>
      <c r="R491" s="314"/>
    </row>
    <row r="492" spans="1:18" x14ac:dyDescent="0.2">
      <c r="A492" s="22">
        <v>491</v>
      </c>
      <c r="B492" s="227"/>
      <c r="C492" s="314"/>
      <c r="D492" s="314"/>
      <c r="E492" s="314"/>
      <c r="F492" s="314"/>
      <c r="G492" s="314"/>
      <c r="H492" s="314"/>
      <c r="I492" s="314"/>
      <c r="J492" s="314"/>
      <c r="K492" s="314"/>
      <c r="L492" s="314"/>
      <c r="M492" s="314"/>
      <c r="N492" s="314">
        <v>5.2</v>
      </c>
      <c r="O492" s="314"/>
      <c r="P492" s="314"/>
      <c r="Q492" s="314">
        <v>387.7</v>
      </c>
      <c r="R492" s="314"/>
    </row>
    <row r="493" spans="1:18" x14ac:dyDescent="0.2">
      <c r="A493" s="22">
        <v>492</v>
      </c>
      <c r="B493" s="227"/>
      <c r="C493" s="314"/>
      <c r="D493" s="314"/>
      <c r="E493" s="314"/>
      <c r="F493" s="314"/>
      <c r="G493" s="314"/>
      <c r="H493" s="314"/>
      <c r="I493" s="314"/>
      <c r="J493" s="314"/>
      <c r="K493" s="314"/>
      <c r="L493" s="314"/>
      <c r="M493" s="314"/>
      <c r="N493" s="314">
        <v>5</v>
      </c>
      <c r="O493" s="314"/>
      <c r="P493" s="314"/>
      <c r="Q493" s="314">
        <v>431.8</v>
      </c>
      <c r="R493" s="314"/>
    </row>
    <row r="494" spans="1:18" x14ac:dyDescent="0.2">
      <c r="A494" s="22">
        <v>493</v>
      </c>
      <c r="B494" s="227"/>
      <c r="C494" s="314"/>
      <c r="D494" s="314"/>
      <c r="E494" s="314"/>
      <c r="F494" s="314"/>
      <c r="G494" s="314"/>
      <c r="H494" s="314"/>
      <c r="I494" s="314"/>
      <c r="J494" s="314"/>
      <c r="K494" s="314"/>
      <c r="L494" s="314"/>
      <c r="M494" s="314"/>
      <c r="N494" s="314">
        <v>6</v>
      </c>
      <c r="O494" s="314"/>
      <c r="P494" s="314"/>
      <c r="Q494" s="314">
        <v>346.7</v>
      </c>
      <c r="R494" s="314"/>
    </row>
    <row r="495" spans="1:18" x14ac:dyDescent="0.2">
      <c r="A495" s="22">
        <v>494</v>
      </c>
      <c r="B495" s="227"/>
      <c r="C495" s="314"/>
      <c r="D495" s="314"/>
      <c r="E495" s="314"/>
      <c r="F495" s="314"/>
      <c r="G495" s="314"/>
      <c r="H495" s="314"/>
      <c r="I495" s="314"/>
      <c r="J495" s="314"/>
      <c r="K495" s="314"/>
      <c r="L495" s="314"/>
      <c r="M495" s="314"/>
      <c r="N495" s="314">
        <v>5.6</v>
      </c>
      <c r="O495" s="314"/>
      <c r="P495" s="314"/>
      <c r="Q495" s="314">
        <v>387.3</v>
      </c>
      <c r="R495" s="314"/>
    </row>
    <row r="496" spans="1:18" x14ac:dyDescent="0.2">
      <c r="A496" s="22">
        <v>495</v>
      </c>
      <c r="B496" s="227"/>
      <c r="C496" s="314"/>
      <c r="D496" s="314"/>
      <c r="E496" s="314"/>
      <c r="F496" s="314"/>
      <c r="G496" s="314"/>
      <c r="H496" s="314"/>
      <c r="I496" s="314"/>
      <c r="J496" s="314"/>
      <c r="K496" s="314"/>
      <c r="L496" s="314"/>
      <c r="M496" s="314"/>
      <c r="N496" s="314">
        <v>5.2</v>
      </c>
      <c r="O496" s="314"/>
      <c r="P496" s="314"/>
      <c r="Q496" s="314">
        <v>448.1</v>
      </c>
      <c r="R496" s="314"/>
    </row>
    <row r="497" spans="1:18" x14ac:dyDescent="0.2">
      <c r="A497" s="22">
        <v>496</v>
      </c>
      <c r="B497" s="227"/>
      <c r="C497" s="314"/>
      <c r="D497" s="314"/>
      <c r="E497" s="314"/>
      <c r="F497" s="314"/>
      <c r="G497" s="314"/>
      <c r="H497" s="314"/>
      <c r="I497" s="314"/>
      <c r="J497" s="314"/>
      <c r="K497" s="314"/>
      <c r="L497" s="314"/>
      <c r="M497" s="314"/>
      <c r="N497" s="314">
        <v>5.0999999999999996</v>
      </c>
      <c r="O497" s="314"/>
      <c r="P497" s="314"/>
      <c r="Q497" s="314">
        <v>422.3</v>
      </c>
      <c r="R497" s="314"/>
    </row>
    <row r="498" spans="1:18" x14ac:dyDescent="0.2">
      <c r="A498" s="22">
        <v>497</v>
      </c>
      <c r="B498" s="227"/>
      <c r="C498" s="314"/>
      <c r="D498" s="314"/>
      <c r="E498" s="314"/>
      <c r="F498" s="314"/>
      <c r="G498" s="314"/>
      <c r="H498" s="314"/>
      <c r="I498" s="314"/>
      <c r="J498" s="314"/>
      <c r="K498" s="314"/>
      <c r="L498" s="314"/>
      <c r="M498" s="314"/>
      <c r="N498" s="314">
        <v>5</v>
      </c>
      <c r="O498" s="314"/>
      <c r="P498" s="314"/>
      <c r="Q498" s="314">
        <v>519.5</v>
      </c>
      <c r="R498" s="314"/>
    </row>
    <row r="499" spans="1:18" x14ac:dyDescent="0.2">
      <c r="A499" s="22">
        <v>498</v>
      </c>
      <c r="B499" s="227"/>
      <c r="C499" s="314"/>
      <c r="D499" s="314"/>
      <c r="E499" s="314"/>
      <c r="F499" s="314"/>
      <c r="G499" s="314"/>
      <c r="H499" s="314"/>
      <c r="I499" s="314"/>
      <c r="J499" s="314"/>
      <c r="K499" s="314"/>
      <c r="L499" s="314"/>
      <c r="M499" s="314"/>
      <c r="N499" s="314">
        <v>5.5</v>
      </c>
      <c r="O499" s="314"/>
      <c r="P499" s="314"/>
      <c r="Q499" s="314">
        <v>423.2</v>
      </c>
      <c r="R499" s="314"/>
    </row>
    <row r="500" spans="1:18" x14ac:dyDescent="0.2">
      <c r="A500" s="22">
        <v>499</v>
      </c>
      <c r="B500" s="227"/>
      <c r="C500" s="314"/>
      <c r="D500" s="314"/>
      <c r="E500" s="314"/>
      <c r="F500" s="314"/>
      <c r="G500" s="314"/>
      <c r="H500" s="314"/>
      <c r="I500" s="314"/>
      <c r="J500" s="314"/>
      <c r="K500" s="314"/>
      <c r="L500" s="314"/>
      <c r="M500" s="314"/>
      <c r="N500" s="314">
        <v>5.3</v>
      </c>
      <c r="O500" s="314"/>
      <c r="P500" s="314"/>
      <c r="Q500" s="314">
        <v>388.1</v>
      </c>
      <c r="R500" s="314"/>
    </row>
    <row r="501" spans="1:18" x14ac:dyDescent="0.2">
      <c r="A501" s="22">
        <v>500</v>
      </c>
      <c r="B501" s="227"/>
      <c r="C501" s="314"/>
      <c r="D501" s="314"/>
      <c r="E501" s="314"/>
      <c r="F501" s="314"/>
      <c r="G501" s="314"/>
      <c r="H501" s="314"/>
      <c r="I501" s="314"/>
      <c r="J501" s="314"/>
      <c r="K501" s="314"/>
      <c r="L501" s="314"/>
      <c r="M501" s="314"/>
      <c r="N501" s="314">
        <v>5.0999999999999996</v>
      </c>
      <c r="O501" s="314"/>
      <c r="P501" s="314"/>
      <c r="Q501" s="314">
        <v>414.8</v>
      </c>
      <c r="R501" s="314"/>
    </row>
    <row r="502" spans="1:18" x14ac:dyDescent="0.2">
      <c r="A502" s="22">
        <v>501</v>
      </c>
      <c r="B502" s="227"/>
      <c r="C502" s="314"/>
      <c r="D502" s="314"/>
      <c r="E502" s="314"/>
      <c r="F502" s="314"/>
      <c r="G502" s="314"/>
      <c r="H502" s="314"/>
      <c r="I502" s="314"/>
      <c r="J502" s="314"/>
      <c r="K502" s="314"/>
      <c r="L502" s="314"/>
      <c r="M502" s="314"/>
      <c r="N502" s="314">
        <v>5.0999999999999996</v>
      </c>
      <c r="O502" s="314"/>
      <c r="P502" s="314"/>
      <c r="Q502" s="314">
        <v>335.6</v>
      </c>
      <c r="R502" s="314"/>
    </row>
    <row r="503" spans="1:18" x14ac:dyDescent="0.2">
      <c r="A503" s="22">
        <v>502</v>
      </c>
      <c r="B503" s="227"/>
      <c r="C503" s="314"/>
      <c r="D503" s="314"/>
      <c r="E503" s="314"/>
      <c r="F503" s="314"/>
      <c r="G503" s="314"/>
      <c r="H503" s="314"/>
      <c r="I503" s="314"/>
      <c r="J503" s="314"/>
      <c r="K503" s="314"/>
      <c r="L503" s="314"/>
      <c r="M503" s="314"/>
      <c r="N503" s="314">
        <v>5</v>
      </c>
      <c r="O503" s="314"/>
      <c r="P503" s="314"/>
      <c r="Q503" s="314">
        <v>286.89999999999998</v>
      </c>
      <c r="R503" s="314"/>
    </row>
    <row r="504" spans="1:18" x14ac:dyDescent="0.2">
      <c r="A504" s="22">
        <v>503</v>
      </c>
      <c r="B504" s="227"/>
      <c r="C504" s="314"/>
      <c r="D504" s="314"/>
      <c r="E504" s="314"/>
      <c r="F504" s="314"/>
      <c r="G504" s="314"/>
      <c r="H504" s="314"/>
      <c r="I504" s="314"/>
      <c r="J504" s="314"/>
      <c r="K504" s="314"/>
      <c r="L504" s="314"/>
      <c r="M504" s="314"/>
      <c r="N504" s="314">
        <v>5.2</v>
      </c>
      <c r="O504" s="314"/>
      <c r="P504" s="314"/>
      <c r="Q504" s="314">
        <v>233.1</v>
      </c>
      <c r="R504" s="314"/>
    </row>
    <row r="505" spans="1:18" x14ac:dyDescent="0.2">
      <c r="A505" s="22">
        <v>504</v>
      </c>
      <c r="B505" s="227"/>
      <c r="C505" s="314"/>
      <c r="D505" s="314"/>
      <c r="E505" s="314"/>
      <c r="F505" s="314"/>
      <c r="G505" s="314"/>
      <c r="H505" s="314"/>
      <c r="I505" s="314"/>
      <c r="J505" s="314"/>
      <c r="K505" s="314"/>
      <c r="L505" s="314"/>
      <c r="M505" s="314"/>
      <c r="N505" s="314">
        <v>5.0999999999999996</v>
      </c>
      <c r="O505" s="314"/>
      <c r="P505" s="314"/>
      <c r="Q505" s="314">
        <v>285.39999999999998</v>
      </c>
      <c r="R505" s="314"/>
    </row>
    <row r="506" spans="1:18" x14ac:dyDescent="0.2">
      <c r="A506" s="22">
        <v>505</v>
      </c>
      <c r="B506" s="227"/>
      <c r="C506" s="314"/>
      <c r="D506" s="314"/>
      <c r="E506" s="314"/>
      <c r="F506" s="314"/>
      <c r="G506" s="314"/>
      <c r="H506" s="314"/>
      <c r="I506" s="314"/>
      <c r="J506" s="314"/>
      <c r="K506" s="314"/>
      <c r="L506" s="314"/>
      <c r="M506" s="314"/>
      <c r="N506" s="314">
        <v>6</v>
      </c>
      <c r="O506" s="314"/>
      <c r="P506" s="314"/>
      <c r="Q506" s="314">
        <v>200</v>
      </c>
      <c r="R506" s="314"/>
    </row>
    <row r="507" spans="1:18" x14ac:dyDescent="0.2">
      <c r="A507" s="22">
        <v>506</v>
      </c>
      <c r="B507" s="227"/>
      <c r="C507" s="314"/>
      <c r="D507" s="314"/>
      <c r="E507" s="314"/>
      <c r="F507" s="314"/>
      <c r="G507" s="314"/>
      <c r="H507" s="314"/>
      <c r="I507" s="314"/>
      <c r="J507" s="314"/>
      <c r="K507" s="314"/>
      <c r="L507" s="314"/>
      <c r="M507" s="314"/>
      <c r="N507" s="314">
        <v>5.9</v>
      </c>
      <c r="O507" s="314"/>
      <c r="P507" s="314"/>
      <c r="Q507" s="314">
        <v>217.5</v>
      </c>
      <c r="R507" s="314"/>
    </row>
    <row r="508" spans="1:18" x14ac:dyDescent="0.2">
      <c r="A508" s="22">
        <v>507</v>
      </c>
      <c r="B508" s="227"/>
      <c r="C508" s="314"/>
      <c r="D508" s="314"/>
      <c r="E508" s="314"/>
      <c r="F508" s="314"/>
      <c r="G508" s="314"/>
      <c r="H508" s="314"/>
      <c r="I508" s="314"/>
      <c r="J508" s="314"/>
      <c r="K508" s="314"/>
      <c r="L508" s="314"/>
      <c r="M508" s="314"/>
      <c r="N508" s="314">
        <v>5.5</v>
      </c>
      <c r="O508" s="314"/>
      <c r="P508" s="314"/>
      <c r="Q508" s="314">
        <v>283.10000000000002</v>
      </c>
      <c r="R508" s="314"/>
    </row>
    <row r="509" spans="1:18" x14ac:dyDescent="0.2">
      <c r="A509" s="22">
        <v>508</v>
      </c>
      <c r="B509" s="227"/>
      <c r="C509" s="314"/>
      <c r="D509" s="314"/>
      <c r="E509" s="314"/>
      <c r="F509" s="314"/>
      <c r="G509" s="314"/>
      <c r="H509" s="314"/>
      <c r="I509" s="314"/>
      <c r="J509" s="314"/>
      <c r="K509" s="314"/>
      <c r="L509" s="314"/>
      <c r="M509" s="314"/>
      <c r="N509" s="314">
        <v>5.3</v>
      </c>
      <c r="O509" s="314"/>
      <c r="P509" s="314"/>
      <c r="Q509" s="314">
        <v>279.39999999999998</v>
      </c>
      <c r="R509" s="314"/>
    </row>
    <row r="510" spans="1:18" x14ac:dyDescent="0.2">
      <c r="A510" s="22">
        <v>509</v>
      </c>
      <c r="B510" s="227"/>
      <c r="C510" s="314"/>
      <c r="D510" s="314"/>
      <c r="E510" s="314"/>
      <c r="F510" s="314"/>
      <c r="G510" s="314"/>
      <c r="H510" s="314"/>
      <c r="I510" s="314"/>
      <c r="J510" s="314"/>
      <c r="K510" s="314"/>
      <c r="L510" s="314"/>
      <c r="M510" s="314"/>
      <c r="N510" s="314">
        <v>5.2</v>
      </c>
      <c r="O510" s="314"/>
      <c r="P510" s="314"/>
      <c r="Q510" s="314">
        <v>315.8</v>
      </c>
      <c r="R510" s="314"/>
    </row>
    <row r="511" spans="1:18" x14ac:dyDescent="0.2">
      <c r="A511" s="22">
        <v>510</v>
      </c>
      <c r="B511" s="227"/>
      <c r="C511" s="314"/>
      <c r="D511" s="314"/>
      <c r="E511" s="314"/>
      <c r="F511" s="314"/>
      <c r="G511" s="314"/>
      <c r="H511" s="314"/>
      <c r="I511" s="314"/>
      <c r="J511" s="314"/>
      <c r="K511" s="314"/>
      <c r="L511" s="314"/>
      <c r="M511" s="314"/>
      <c r="N511" s="314">
        <v>5.4</v>
      </c>
      <c r="O511" s="314"/>
      <c r="P511" s="314"/>
      <c r="Q511" s="314">
        <v>295.89999999999998</v>
      </c>
      <c r="R511" s="314"/>
    </row>
    <row r="512" spans="1:18" x14ac:dyDescent="0.2">
      <c r="A512" s="22">
        <v>511</v>
      </c>
      <c r="B512" s="227"/>
      <c r="C512" s="314"/>
      <c r="D512" s="314"/>
      <c r="E512" s="314"/>
      <c r="F512" s="314"/>
      <c r="G512" s="314"/>
      <c r="H512" s="314"/>
      <c r="I512" s="314"/>
      <c r="J512" s="314"/>
      <c r="K512" s="314"/>
      <c r="L512" s="314"/>
      <c r="M512" s="314"/>
      <c r="N512" s="314">
        <v>5.6</v>
      </c>
      <c r="O512" s="314"/>
      <c r="P512" s="314"/>
      <c r="Q512" s="314">
        <v>354.4</v>
      </c>
      <c r="R512" s="314"/>
    </row>
    <row r="513" spans="1:18" x14ac:dyDescent="0.2">
      <c r="A513" s="22">
        <v>512</v>
      </c>
      <c r="B513" s="227"/>
      <c r="C513" s="314"/>
      <c r="D513" s="314"/>
      <c r="E513" s="314"/>
      <c r="F513" s="314"/>
      <c r="G513" s="314"/>
      <c r="H513" s="314"/>
      <c r="I513" s="314"/>
      <c r="J513" s="314"/>
      <c r="K513" s="314"/>
      <c r="L513" s="314"/>
      <c r="M513" s="314"/>
      <c r="N513" s="314">
        <v>5.5</v>
      </c>
      <c r="O513" s="314"/>
      <c r="P513" s="314"/>
      <c r="Q513" s="314">
        <v>469.3</v>
      </c>
      <c r="R513" s="314"/>
    </row>
    <row r="514" spans="1:18" x14ac:dyDescent="0.2">
      <c r="A514" s="22">
        <v>513</v>
      </c>
      <c r="B514" s="227"/>
      <c r="C514" s="314"/>
      <c r="D514" s="314"/>
      <c r="E514" s="314"/>
      <c r="F514" s="314"/>
      <c r="G514" s="314"/>
      <c r="H514" s="314"/>
      <c r="I514" s="314"/>
      <c r="J514" s="314"/>
      <c r="K514" s="314"/>
      <c r="L514" s="314"/>
      <c r="M514" s="314"/>
      <c r="N514" s="314">
        <v>5.6</v>
      </c>
      <c r="O514" s="314"/>
      <c r="P514" s="314"/>
      <c r="Q514" s="314">
        <v>263.2</v>
      </c>
      <c r="R514" s="314"/>
    </row>
    <row r="515" spans="1:18" x14ac:dyDescent="0.2">
      <c r="A515" s="22">
        <v>514</v>
      </c>
      <c r="B515" s="227"/>
      <c r="C515" s="314"/>
      <c r="D515" s="314"/>
      <c r="E515" s="314"/>
      <c r="F515" s="314"/>
      <c r="G515" s="314"/>
      <c r="H515" s="314"/>
      <c r="I515" s="314"/>
      <c r="J515" s="314"/>
      <c r="K515" s="314"/>
      <c r="L515" s="314"/>
      <c r="M515" s="314"/>
      <c r="N515" s="314">
        <v>5.5</v>
      </c>
      <c r="O515" s="314"/>
      <c r="P515" s="314"/>
      <c r="Q515" s="314">
        <v>281.39999999999998</v>
      </c>
      <c r="R515" s="314"/>
    </row>
    <row r="516" spans="1:18" x14ac:dyDescent="0.2">
      <c r="A516" s="22">
        <v>515</v>
      </c>
      <c r="B516" s="227"/>
      <c r="C516" s="314"/>
      <c r="D516" s="314"/>
      <c r="E516" s="314"/>
      <c r="F516" s="314"/>
      <c r="G516" s="314"/>
      <c r="H516" s="314"/>
      <c r="I516" s="314"/>
      <c r="J516" s="314"/>
      <c r="K516" s="314"/>
      <c r="L516" s="314"/>
      <c r="M516" s="314"/>
      <c r="N516" s="314">
        <v>5.9</v>
      </c>
      <c r="O516" s="314"/>
      <c r="P516" s="314"/>
      <c r="Q516" s="314">
        <v>248.6</v>
      </c>
      <c r="R516" s="314"/>
    </row>
    <row r="517" spans="1:18" x14ac:dyDescent="0.2">
      <c r="A517" s="22">
        <v>516</v>
      </c>
      <c r="B517" s="227"/>
      <c r="C517" s="314"/>
      <c r="D517" s="314"/>
      <c r="E517" s="314"/>
      <c r="F517" s="314"/>
      <c r="G517" s="314"/>
      <c r="H517" s="314"/>
      <c r="I517" s="314"/>
      <c r="J517" s="314"/>
      <c r="K517" s="314"/>
      <c r="L517" s="314"/>
      <c r="M517" s="314"/>
      <c r="N517" s="314">
        <v>6</v>
      </c>
      <c r="O517" s="314"/>
      <c r="P517" s="314"/>
      <c r="Q517" s="314">
        <v>349.8</v>
      </c>
      <c r="R517" s="314"/>
    </row>
    <row r="518" spans="1:18" x14ac:dyDescent="0.2">
      <c r="A518" s="22">
        <v>517</v>
      </c>
      <c r="B518" s="227"/>
      <c r="C518" s="314"/>
      <c r="D518" s="314"/>
      <c r="E518" s="314"/>
      <c r="F518" s="314"/>
      <c r="G518" s="314"/>
      <c r="H518" s="314"/>
      <c r="I518" s="314"/>
      <c r="J518" s="314"/>
      <c r="K518" s="314"/>
      <c r="L518" s="314"/>
      <c r="M518" s="314"/>
      <c r="N518" s="314">
        <v>7.1</v>
      </c>
      <c r="O518" s="314"/>
      <c r="P518" s="314"/>
      <c r="Q518" s="314">
        <v>240</v>
      </c>
      <c r="R518" s="314"/>
    </row>
    <row r="519" spans="1:18" x14ac:dyDescent="0.2">
      <c r="A519" s="22">
        <v>518</v>
      </c>
      <c r="B519" s="227"/>
      <c r="C519" s="314"/>
      <c r="D519" s="314"/>
      <c r="E519" s="314"/>
      <c r="F519" s="314"/>
      <c r="G519" s="314"/>
      <c r="H519" s="314"/>
      <c r="I519" s="314"/>
      <c r="J519" s="314"/>
      <c r="K519" s="314"/>
      <c r="L519" s="314"/>
      <c r="M519" s="314"/>
      <c r="N519" s="314">
        <v>7.3</v>
      </c>
      <c r="O519" s="314"/>
      <c r="P519" s="314"/>
      <c r="Q519" s="314">
        <v>272.7</v>
      </c>
      <c r="R519" s="314"/>
    </row>
    <row r="520" spans="1:18" x14ac:dyDescent="0.2">
      <c r="A520" s="22">
        <v>519</v>
      </c>
      <c r="B520" s="227"/>
      <c r="C520" s="314"/>
      <c r="D520" s="314"/>
      <c r="E520" s="314"/>
      <c r="F520" s="314"/>
      <c r="G520" s="314"/>
      <c r="H520" s="314"/>
      <c r="I520" s="314"/>
      <c r="J520" s="314"/>
      <c r="K520" s="314"/>
      <c r="L520" s="314"/>
      <c r="M520" s="314"/>
      <c r="N520" s="314">
        <v>7.2</v>
      </c>
      <c r="O520" s="314"/>
      <c r="P520" s="314"/>
      <c r="Q520" s="314">
        <v>375.2</v>
      </c>
      <c r="R520" s="314"/>
    </row>
    <row r="521" spans="1:18" x14ac:dyDescent="0.2">
      <c r="A521" s="22">
        <v>520</v>
      </c>
      <c r="B521" s="227"/>
      <c r="C521" s="314"/>
      <c r="D521" s="314"/>
      <c r="E521" s="314"/>
      <c r="F521" s="314"/>
      <c r="G521" s="314"/>
      <c r="H521" s="314"/>
      <c r="I521" s="314"/>
      <c r="J521" s="314"/>
      <c r="K521" s="314"/>
      <c r="L521" s="314"/>
      <c r="M521" s="314"/>
      <c r="N521" s="314">
        <v>6.5</v>
      </c>
      <c r="O521" s="314"/>
      <c r="P521" s="314"/>
      <c r="Q521" s="314">
        <v>343.5</v>
      </c>
      <c r="R521" s="314"/>
    </row>
    <row r="522" spans="1:18" x14ac:dyDescent="0.2">
      <c r="A522" s="22">
        <v>521</v>
      </c>
      <c r="B522" s="227"/>
      <c r="C522" s="314"/>
      <c r="D522" s="314"/>
      <c r="E522" s="314"/>
      <c r="F522" s="314"/>
      <c r="G522" s="314"/>
      <c r="H522" s="314"/>
      <c r="I522" s="314"/>
      <c r="J522" s="314"/>
      <c r="K522" s="314"/>
      <c r="L522" s="314"/>
      <c r="M522" s="314"/>
      <c r="N522" s="314">
        <v>6.7</v>
      </c>
      <c r="O522" s="314"/>
      <c r="P522" s="314"/>
      <c r="Q522" s="314">
        <v>389.7</v>
      </c>
      <c r="R522" s="314"/>
    </row>
    <row r="523" spans="1:18" x14ac:dyDescent="0.2">
      <c r="A523" s="22">
        <v>522</v>
      </c>
      <c r="B523" s="227"/>
      <c r="C523" s="314"/>
      <c r="D523" s="314"/>
      <c r="E523" s="314"/>
      <c r="F523" s="314"/>
      <c r="G523" s="314"/>
      <c r="H523" s="314"/>
      <c r="I523" s="314"/>
      <c r="J523" s="314"/>
      <c r="K523" s="314"/>
      <c r="L523" s="314"/>
      <c r="M523" s="314"/>
      <c r="N523" s="314">
        <v>7</v>
      </c>
      <c r="O523" s="314"/>
      <c r="P523" s="314"/>
      <c r="Q523" s="314">
        <v>335.3</v>
      </c>
      <c r="R523" s="314"/>
    </row>
    <row r="524" spans="1:18" x14ac:dyDescent="0.2">
      <c r="A524" s="22">
        <v>523</v>
      </c>
      <c r="B524" s="227"/>
      <c r="C524" s="314"/>
      <c r="D524" s="314"/>
      <c r="E524" s="314"/>
      <c r="F524" s="314"/>
      <c r="G524" s="314"/>
      <c r="H524" s="314"/>
      <c r="I524" s="314"/>
      <c r="J524" s="314"/>
      <c r="K524" s="314"/>
      <c r="L524" s="314"/>
      <c r="M524" s="314"/>
      <c r="N524" s="314">
        <v>6.8</v>
      </c>
      <c r="O524" s="314"/>
      <c r="P524" s="314"/>
      <c r="Q524" s="314">
        <v>336.8</v>
      </c>
      <c r="R524" s="314"/>
    </row>
    <row r="525" spans="1:18" x14ac:dyDescent="0.2">
      <c r="A525" s="22">
        <v>524</v>
      </c>
      <c r="B525" s="227"/>
      <c r="C525" s="314"/>
      <c r="D525" s="314"/>
      <c r="E525" s="314"/>
      <c r="F525" s="314"/>
      <c r="G525" s="314"/>
      <c r="H525" s="314"/>
      <c r="I525" s="314"/>
      <c r="J525" s="314"/>
      <c r="K525" s="314"/>
      <c r="L525" s="314"/>
      <c r="M525" s="314"/>
      <c r="N525" s="314">
        <v>6.6</v>
      </c>
      <c r="O525" s="314"/>
      <c r="P525" s="314"/>
      <c r="Q525" s="314">
        <v>319.10000000000002</v>
      </c>
      <c r="R525" s="314"/>
    </row>
    <row r="526" spans="1:18" x14ac:dyDescent="0.2">
      <c r="A526" s="22">
        <v>525</v>
      </c>
      <c r="B526" s="227"/>
      <c r="C526" s="314"/>
      <c r="D526" s="314"/>
      <c r="E526" s="314"/>
      <c r="F526" s="314"/>
      <c r="G526" s="314"/>
      <c r="H526" s="314"/>
      <c r="I526" s="314"/>
      <c r="J526" s="314"/>
      <c r="K526" s="314"/>
      <c r="L526" s="314"/>
      <c r="M526" s="314"/>
      <c r="N526" s="314">
        <v>6.5</v>
      </c>
      <c r="O526" s="314"/>
      <c r="P526" s="314"/>
      <c r="Q526" s="314">
        <v>305.60000000000002</v>
      </c>
      <c r="R526" s="314"/>
    </row>
    <row r="527" spans="1:18" x14ac:dyDescent="0.2">
      <c r="A527" s="22">
        <v>526</v>
      </c>
      <c r="B527" s="227"/>
      <c r="C527" s="314"/>
      <c r="D527" s="314"/>
      <c r="E527" s="314"/>
      <c r="F527" s="314"/>
      <c r="G527" s="314"/>
      <c r="H527" s="314"/>
      <c r="I527" s="314"/>
      <c r="J527" s="314"/>
      <c r="K527" s="314"/>
      <c r="L527" s="314"/>
      <c r="M527" s="314"/>
      <c r="N527" s="314">
        <v>6.5</v>
      </c>
      <c r="O527" s="314"/>
      <c r="P527" s="314"/>
      <c r="Q527" s="314">
        <v>279.7</v>
      </c>
      <c r="R527" s="314"/>
    </row>
    <row r="528" spans="1:18" x14ac:dyDescent="0.2">
      <c r="A528" s="22">
        <v>527</v>
      </c>
      <c r="B528" s="227"/>
      <c r="C528" s="314"/>
      <c r="D528" s="314"/>
      <c r="E528" s="314"/>
      <c r="F528" s="314"/>
      <c r="G528" s="314"/>
      <c r="H528" s="314"/>
      <c r="I528" s="314"/>
      <c r="J528" s="314"/>
      <c r="K528" s="314"/>
      <c r="L528" s="314"/>
      <c r="M528" s="314"/>
      <c r="N528" s="314">
        <v>6.7</v>
      </c>
      <c r="O528" s="314"/>
      <c r="P528" s="314"/>
      <c r="Q528" s="314">
        <v>256.3</v>
      </c>
      <c r="R528" s="314"/>
    </row>
    <row r="529" spans="1:18" x14ac:dyDescent="0.2">
      <c r="A529" s="22">
        <v>528</v>
      </c>
      <c r="B529" s="227"/>
      <c r="C529" s="314"/>
      <c r="D529" s="314"/>
      <c r="E529" s="314"/>
      <c r="F529" s="314"/>
      <c r="G529" s="314"/>
      <c r="H529" s="314"/>
      <c r="I529" s="314"/>
      <c r="J529" s="314"/>
      <c r="K529" s="314"/>
      <c r="L529" s="314"/>
      <c r="M529" s="314"/>
      <c r="N529" s="314">
        <v>6.9</v>
      </c>
      <c r="O529" s="314"/>
      <c r="P529" s="314"/>
      <c r="Q529" s="314">
        <v>337.6</v>
      </c>
      <c r="R529" s="314"/>
    </row>
    <row r="530" spans="1:18" x14ac:dyDescent="0.2">
      <c r="A530" s="22">
        <v>529</v>
      </c>
      <c r="B530" s="227"/>
      <c r="C530" s="314"/>
      <c r="D530" s="314"/>
      <c r="E530" s="314"/>
      <c r="F530" s="314"/>
      <c r="G530" s="314"/>
      <c r="H530" s="314"/>
      <c r="I530" s="314"/>
      <c r="J530" s="314"/>
      <c r="K530" s="314"/>
      <c r="L530" s="314"/>
      <c r="M530" s="314"/>
      <c r="N530" s="314">
        <v>8.1</v>
      </c>
      <c r="O530" s="314"/>
      <c r="P530" s="314"/>
      <c r="Q530" s="314">
        <v>258.60000000000002</v>
      </c>
      <c r="R530" s="314"/>
    </row>
    <row r="531" spans="1:18" x14ac:dyDescent="0.2">
      <c r="A531" s="22">
        <v>530</v>
      </c>
      <c r="B531" s="227"/>
      <c r="C531" s="314"/>
      <c r="D531" s="314"/>
      <c r="E531" s="314"/>
      <c r="F531" s="314"/>
      <c r="G531" s="314"/>
      <c r="H531" s="314"/>
      <c r="I531" s="314"/>
      <c r="J531" s="314"/>
      <c r="K531" s="314"/>
      <c r="L531" s="314"/>
      <c r="M531" s="314"/>
      <c r="N531" s="314">
        <v>8.1999999999999993</v>
      </c>
      <c r="O531" s="314"/>
      <c r="P531" s="314"/>
      <c r="Q531" s="314">
        <v>338.6</v>
      </c>
      <c r="R531" s="314"/>
    </row>
    <row r="532" spans="1:18" x14ac:dyDescent="0.2">
      <c r="A532" s="22">
        <v>531</v>
      </c>
      <c r="B532" s="227"/>
      <c r="C532" s="314"/>
      <c r="D532" s="314"/>
      <c r="E532" s="314"/>
      <c r="F532" s="314"/>
      <c r="G532" s="314"/>
      <c r="H532" s="314"/>
      <c r="I532" s="314"/>
      <c r="J532" s="314"/>
      <c r="K532" s="314"/>
      <c r="L532" s="314"/>
      <c r="M532" s="314"/>
      <c r="N532" s="314">
        <v>7.8</v>
      </c>
      <c r="O532" s="314"/>
      <c r="P532" s="314"/>
      <c r="Q532" s="314">
        <v>445.3</v>
      </c>
      <c r="R532" s="314"/>
    </row>
    <row r="533" spans="1:18" x14ac:dyDescent="0.2">
      <c r="A533" s="22">
        <v>532</v>
      </c>
      <c r="B533" s="227"/>
      <c r="C533" s="314"/>
      <c r="D533" s="314"/>
      <c r="E533" s="314"/>
      <c r="F533" s="314"/>
      <c r="G533" s="314"/>
      <c r="H533" s="314"/>
      <c r="I533" s="314"/>
      <c r="J533" s="314"/>
      <c r="K533" s="314"/>
      <c r="L533" s="314"/>
      <c r="M533" s="314"/>
      <c r="N533" s="314">
        <v>7.2</v>
      </c>
      <c r="O533" s="314"/>
      <c r="P533" s="314"/>
      <c r="Q533" s="314">
        <v>405.4</v>
      </c>
      <c r="R533" s="314"/>
    </row>
    <row r="534" spans="1:18" x14ac:dyDescent="0.2">
      <c r="A534" s="22">
        <v>533</v>
      </c>
      <c r="B534" s="227"/>
      <c r="C534" s="314"/>
      <c r="D534" s="314"/>
      <c r="E534" s="314"/>
      <c r="F534" s="314"/>
      <c r="G534" s="314"/>
      <c r="H534" s="314"/>
      <c r="I534" s="314"/>
      <c r="J534" s="314"/>
      <c r="K534" s="314"/>
      <c r="L534" s="314"/>
      <c r="M534" s="314"/>
      <c r="N534" s="314">
        <v>7.3</v>
      </c>
      <c r="O534" s="314"/>
      <c r="P534" s="314"/>
      <c r="Q534" s="314">
        <v>362.2</v>
      </c>
      <c r="R534" s="314"/>
    </row>
    <row r="535" spans="1:18" x14ac:dyDescent="0.2">
      <c r="A535" s="22">
        <v>534</v>
      </c>
      <c r="B535" s="227"/>
      <c r="C535" s="314"/>
      <c r="D535" s="314"/>
      <c r="E535" s="314"/>
      <c r="F535" s="314"/>
      <c r="G535" s="314"/>
      <c r="H535" s="314"/>
      <c r="I535" s="314"/>
      <c r="J535" s="314"/>
      <c r="K535" s="314"/>
      <c r="L535" s="314"/>
      <c r="M535" s="314"/>
      <c r="N535" s="314">
        <v>8</v>
      </c>
      <c r="O535" s="314"/>
      <c r="P535" s="314"/>
      <c r="Q535" s="314">
        <v>349</v>
      </c>
      <c r="R535" s="314"/>
    </row>
    <row r="536" spans="1:18" x14ac:dyDescent="0.2">
      <c r="A536" s="22">
        <v>535</v>
      </c>
      <c r="B536" s="227"/>
      <c r="C536" s="314"/>
      <c r="D536" s="314"/>
      <c r="E536" s="314"/>
      <c r="F536" s="314"/>
      <c r="G536" s="314"/>
      <c r="H536" s="314"/>
      <c r="I536" s="314"/>
      <c r="J536" s="314"/>
      <c r="K536" s="314"/>
      <c r="L536" s="314"/>
      <c r="M536" s="314"/>
      <c r="N536" s="314">
        <v>7.7</v>
      </c>
      <c r="O536" s="314"/>
      <c r="P536" s="314"/>
      <c r="Q536" s="314">
        <v>329.5</v>
      </c>
      <c r="R536" s="314"/>
    </row>
    <row r="537" spans="1:18" x14ac:dyDescent="0.2">
      <c r="A537" s="22">
        <v>536</v>
      </c>
      <c r="B537" s="227"/>
      <c r="C537" s="314"/>
      <c r="D537" s="314"/>
      <c r="E537" s="314"/>
      <c r="F537" s="314"/>
      <c r="G537" s="314"/>
      <c r="H537" s="314"/>
      <c r="I537" s="314"/>
      <c r="J537" s="314"/>
      <c r="K537" s="314"/>
      <c r="L537" s="314"/>
      <c r="M537" s="314"/>
      <c r="N537" s="314">
        <v>7.4</v>
      </c>
      <c r="O537" s="314"/>
      <c r="P537" s="314"/>
      <c r="Q537" s="314">
        <v>340.5</v>
      </c>
      <c r="R537" s="314"/>
    </row>
    <row r="538" spans="1:18" x14ac:dyDescent="0.2">
      <c r="A538" s="22">
        <v>537</v>
      </c>
      <c r="B538" s="227"/>
      <c r="C538" s="314"/>
      <c r="D538" s="314"/>
      <c r="E538" s="314"/>
      <c r="F538" s="314"/>
      <c r="G538" s="314"/>
      <c r="H538" s="314"/>
      <c r="I538" s="314"/>
      <c r="J538" s="314"/>
      <c r="K538" s="314"/>
      <c r="L538" s="314"/>
      <c r="M538" s="314"/>
      <c r="N538" s="314">
        <v>7.3</v>
      </c>
      <c r="O538" s="314"/>
      <c r="P538" s="314"/>
      <c r="Q538" s="314">
        <v>327.5</v>
      </c>
      <c r="R538" s="314"/>
    </row>
    <row r="539" spans="1:18" x14ac:dyDescent="0.2">
      <c r="A539" s="22">
        <v>538</v>
      </c>
      <c r="B539" s="227"/>
      <c r="C539" s="314"/>
      <c r="D539" s="314"/>
      <c r="E539" s="314"/>
      <c r="F539" s="314"/>
      <c r="G539" s="314"/>
      <c r="H539" s="314"/>
      <c r="I539" s="314"/>
      <c r="J539" s="314"/>
      <c r="K539" s="314"/>
      <c r="L539" s="314"/>
      <c r="M539" s="314"/>
      <c r="N539" s="314">
        <v>6.9</v>
      </c>
      <c r="O539" s="314"/>
      <c r="P539" s="314"/>
      <c r="Q539" s="314">
        <v>321</v>
      </c>
      <c r="R539" s="314"/>
    </row>
    <row r="540" spans="1:18" x14ac:dyDescent="0.2">
      <c r="A540" s="22">
        <v>539</v>
      </c>
      <c r="B540" s="227"/>
      <c r="C540" s="314"/>
      <c r="D540" s="314"/>
      <c r="E540" s="314"/>
      <c r="F540" s="314"/>
      <c r="G540" s="314"/>
      <c r="H540" s="314"/>
      <c r="I540" s="314"/>
      <c r="J540" s="314"/>
      <c r="K540" s="314"/>
      <c r="L540" s="314"/>
      <c r="M540" s="314"/>
      <c r="N540" s="314">
        <v>7.1</v>
      </c>
      <c r="O540" s="314"/>
      <c r="P540" s="314"/>
      <c r="Q540" s="314">
        <v>304.89999999999998</v>
      </c>
      <c r="R540" s="314"/>
    </row>
    <row r="541" spans="1:18" x14ac:dyDescent="0.2">
      <c r="A541" s="22">
        <v>540</v>
      </c>
      <c r="B541" s="227"/>
      <c r="C541" s="314"/>
      <c r="D541" s="314"/>
      <c r="E541" s="314"/>
      <c r="F541" s="314"/>
      <c r="G541" s="314"/>
      <c r="H541" s="314"/>
      <c r="I541" s="314"/>
      <c r="J541" s="314"/>
      <c r="K541" s="314"/>
      <c r="L541" s="314"/>
      <c r="M541" s="314"/>
      <c r="N541" s="314">
        <v>7.1</v>
      </c>
      <c r="O541" s="314"/>
      <c r="P541" s="314"/>
      <c r="Q541" s="314">
        <v>363.5</v>
      </c>
      <c r="R541" s="314"/>
    </row>
    <row r="542" spans="1:18" x14ac:dyDescent="0.2">
      <c r="A542" s="22">
        <v>541</v>
      </c>
      <c r="B542" s="227"/>
      <c r="C542" s="314"/>
      <c r="D542" s="314"/>
      <c r="E542" s="314"/>
      <c r="F542" s="314"/>
      <c r="G542" s="314"/>
      <c r="H542" s="314"/>
      <c r="I542" s="314"/>
      <c r="J542" s="314"/>
      <c r="K542" s="314"/>
      <c r="L542" s="314"/>
      <c r="M542" s="314"/>
      <c r="N542" s="314">
        <v>8</v>
      </c>
      <c r="O542" s="314"/>
      <c r="P542" s="314"/>
      <c r="Q542" s="314">
        <v>323.39999999999998</v>
      </c>
      <c r="R542" s="314"/>
    </row>
    <row r="543" spans="1:18" x14ac:dyDescent="0.2">
      <c r="A543" s="22">
        <v>542</v>
      </c>
      <c r="B543" s="227"/>
      <c r="C543" s="314"/>
      <c r="D543" s="314"/>
      <c r="E543" s="314"/>
      <c r="F543" s="314"/>
      <c r="G543" s="314"/>
      <c r="H543" s="314"/>
      <c r="I543" s="314"/>
      <c r="J543" s="314"/>
      <c r="K543" s="314"/>
      <c r="L543" s="314"/>
      <c r="M543" s="314"/>
      <c r="N543" s="314">
        <v>7.8</v>
      </c>
      <c r="O543" s="314"/>
      <c r="P543" s="314"/>
      <c r="Q543" s="314">
        <v>430.2</v>
      </c>
      <c r="R543" s="314"/>
    </row>
    <row r="544" spans="1:18" x14ac:dyDescent="0.2">
      <c r="A544" s="22">
        <v>543</v>
      </c>
      <c r="B544" s="227"/>
      <c r="C544" s="314"/>
      <c r="D544" s="314"/>
      <c r="E544" s="314"/>
      <c r="F544" s="314"/>
      <c r="G544" s="314"/>
      <c r="H544" s="314"/>
      <c r="I544" s="314"/>
      <c r="J544" s="314"/>
      <c r="K544" s="314"/>
      <c r="L544" s="314"/>
      <c r="M544" s="314"/>
      <c r="N544" s="314">
        <v>7.4</v>
      </c>
      <c r="O544" s="314"/>
      <c r="P544" s="314"/>
      <c r="Q544" s="314">
        <v>528.1</v>
      </c>
      <c r="R544" s="314"/>
    </row>
    <row r="545" spans="1:18" x14ac:dyDescent="0.2">
      <c r="A545" s="22">
        <v>544</v>
      </c>
      <c r="B545" s="227"/>
      <c r="C545" s="314"/>
      <c r="D545" s="314"/>
      <c r="E545" s="314"/>
      <c r="F545" s="314"/>
      <c r="G545" s="314"/>
      <c r="H545" s="314"/>
      <c r="I545" s="314"/>
      <c r="J545" s="314"/>
      <c r="K545" s="314"/>
      <c r="L545" s="314"/>
      <c r="M545" s="314"/>
      <c r="N545" s="314">
        <v>6.9</v>
      </c>
      <c r="O545" s="314"/>
      <c r="P545" s="314"/>
      <c r="Q545" s="314">
        <v>431.8</v>
      </c>
      <c r="R545" s="314"/>
    </row>
    <row r="546" spans="1:18" x14ac:dyDescent="0.2">
      <c r="A546" s="22">
        <v>545</v>
      </c>
      <c r="B546" s="227"/>
      <c r="C546" s="314"/>
      <c r="D546" s="314"/>
      <c r="E546" s="314"/>
      <c r="F546" s="314"/>
      <c r="G546" s="314"/>
      <c r="H546" s="314"/>
      <c r="I546" s="314"/>
      <c r="J546" s="314"/>
      <c r="K546" s="314"/>
      <c r="L546" s="314"/>
      <c r="M546" s="314"/>
      <c r="N546" s="314">
        <v>6.8</v>
      </c>
      <c r="O546" s="314"/>
      <c r="P546" s="314"/>
      <c r="Q546" s="314">
        <v>491.1</v>
      </c>
      <c r="R546" s="314"/>
    </row>
    <row r="547" spans="1:18" x14ac:dyDescent="0.2">
      <c r="A547" s="22">
        <v>546</v>
      </c>
      <c r="B547" s="227"/>
      <c r="C547" s="314"/>
      <c r="D547" s="314"/>
      <c r="E547" s="314"/>
      <c r="F547" s="314"/>
      <c r="G547" s="314"/>
      <c r="H547" s="314"/>
      <c r="I547" s="314"/>
      <c r="J547" s="314"/>
      <c r="K547" s="314"/>
      <c r="L547" s="314"/>
      <c r="M547" s="314"/>
      <c r="N547" s="314">
        <v>7.2</v>
      </c>
      <c r="O547" s="314"/>
      <c r="P547" s="314"/>
      <c r="Q547" s="314">
        <v>459.9</v>
      </c>
      <c r="R547" s="314"/>
    </row>
    <row r="548" spans="1:18" x14ac:dyDescent="0.2">
      <c r="A548" s="22">
        <v>547</v>
      </c>
      <c r="B548" s="227"/>
      <c r="C548" s="314"/>
      <c r="D548" s="314"/>
      <c r="E548" s="314"/>
      <c r="F548" s="314"/>
      <c r="G548" s="314"/>
      <c r="H548" s="314"/>
      <c r="I548" s="314"/>
      <c r="J548" s="314"/>
      <c r="K548" s="314"/>
      <c r="L548" s="314"/>
      <c r="M548" s="314"/>
      <c r="N548" s="314">
        <v>7</v>
      </c>
      <c r="O548" s="314"/>
      <c r="P548" s="314"/>
      <c r="Q548" s="314">
        <v>393.3</v>
      </c>
      <c r="R548" s="314"/>
    </row>
    <row r="549" spans="1:18" x14ac:dyDescent="0.2">
      <c r="A549" s="22">
        <v>548</v>
      </c>
      <c r="B549" s="227"/>
      <c r="C549" s="314"/>
      <c r="D549" s="314"/>
      <c r="E549" s="314"/>
      <c r="F549" s="314"/>
      <c r="G549" s="314"/>
      <c r="H549" s="314"/>
      <c r="I549" s="314"/>
      <c r="J549" s="314"/>
      <c r="K549" s="314"/>
      <c r="L549" s="314"/>
      <c r="M549" s="314"/>
      <c r="N549" s="314">
        <v>6.6</v>
      </c>
      <c r="O549" s="314"/>
      <c r="P549" s="314"/>
      <c r="Q549" s="314">
        <v>452.8</v>
      </c>
      <c r="R549" s="314"/>
    </row>
    <row r="550" spans="1:18" x14ac:dyDescent="0.2">
      <c r="A550" s="22">
        <v>549</v>
      </c>
      <c r="B550" s="227"/>
      <c r="C550" s="314"/>
      <c r="D550" s="314"/>
      <c r="E550" s="314"/>
      <c r="F550" s="314"/>
      <c r="G550" s="314"/>
      <c r="H550" s="314"/>
      <c r="I550" s="314"/>
      <c r="J550" s="314"/>
      <c r="K550" s="314"/>
      <c r="L550" s="314"/>
      <c r="M550" s="314"/>
      <c r="N550" s="314">
        <v>6.4</v>
      </c>
      <c r="O550" s="314"/>
      <c r="P550" s="314"/>
      <c r="Q550" s="314">
        <v>412</v>
      </c>
      <c r="R550" s="314"/>
    </row>
    <row r="551" spans="1:18" x14ac:dyDescent="0.2">
      <c r="A551" s="22">
        <v>550</v>
      </c>
      <c r="B551" s="227"/>
      <c r="C551" s="314"/>
      <c r="D551" s="314"/>
      <c r="E551" s="314"/>
      <c r="F551" s="314"/>
      <c r="G551" s="314"/>
      <c r="H551" s="314"/>
      <c r="I551" s="314"/>
      <c r="J551" s="314"/>
      <c r="K551" s="314"/>
      <c r="L551" s="314"/>
      <c r="M551" s="314"/>
      <c r="N551" s="314">
        <v>6.4</v>
      </c>
      <c r="O551" s="314"/>
      <c r="P551" s="314"/>
      <c r="Q551" s="314">
        <v>369.8</v>
      </c>
      <c r="R551" s="314"/>
    </row>
    <row r="552" spans="1:18" x14ac:dyDescent="0.2">
      <c r="A552" s="22">
        <v>551</v>
      </c>
      <c r="B552" s="227"/>
      <c r="C552" s="314"/>
      <c r="D552" s="314"/>
      <c r="E552" s="314"/>
      <c r="F552" s="314"/>
      <c r="G552" s="314"/>
      <c r="H552" s="314"/>
      <c r="I552" s="314"/>
      <c r="J552" s="314"/>
      <c r="K552" s="314"/>
      <c r="L552" s="314"/>
      <c r="M552" s="314"/>
      <c r="N552" s="314">
        <v>6.2</v>
      </c>
      <c r="O552" s="314"/>
      <c r="P552" s="314"/>
      <c r="Q552" s="314">
        <v>382.7</v>
      </c>
      <c r="R552" s="314"/>
    </row>
    <row r="553" spans="1:18" x14ac:dyDescent="0.2">
      <c r="A553" s="22">
        <v>552</v>
      </c>
      <c r="B553" s="227"/>
      <c r="C553" s="314"/>
      <c r="D553" s="314"/>
      <c r="E553" s="314"/>
      <c r="F553" s="314"/>
      <c r="G553" s="314"/>
      <c r="H553" s="314"/>
      <c r="I553" s="314"/>
      <c r="J553" s="314"/>
      <c r="K553" s="314"/>
      <c r="L553" s="314"/>
      <c r="M553" s="314"/>
      <c r="N553" s="314">
        <v>6.1</v>
      </c>
      <c r="O553" s="314"/>
      <c r="P553" s="314"/>
      <c r="Q553" s="314">
        <v>444.8</v>
      </c>
      <c r="R553" s="314"/>
    </row>
    <row r="554" spans="1:18" x14ac:dyDescent="0.2">
      <c r="A554" s="22">
        <v>553</v>
      </c>
      <c r="B554" s="227"/>
      <c r="C554" s="314"/>
      <c r="D554" s="314"/>
      <c r="E554" s="314"/>
      <c r="F554" s="314"/>
      <c r="G554" s="314"/>
      <c r="H554" s="314"/>
      <c r="I554" s="314"/>
      <c r="J554" s="314"/>
      <c r="K554" s="314"/>
      <c r="L554" s="314"/>
      <c r="M554" s="314"/>
      <c r="N554" s="314">
        <v>7.3</v>
      </c>
      <c r="O554" s="314"/>
      <c r="P554" s="314"/>
      <c r="Q554" s="314">
        <v>383.9</v>
      </c>
      <c r="R554" s="314"/>
    </row>
    <row r="555" spans="1:18" x14ac:dyDescent="0.2">
      <c r="A555" s="22">
        <v>554</v>
      </c>
      <c r="B555" s="227"/>
      <c r="C555" s="314"/>
      <c r="D555" s="314"/>
      <c r="E555" s="314"/>
      <c r="F555" s="314"/>
      <c r="G555" s="314"/>
      <c r="H555" s="314"/>
      <c r="I555" s="314"/>
      <c r="J555" s="314"/>
      <c r="K555" s="314"/>
      <c r="L555" s="314"/>
      <c r="M555" s="314"/>
      <c r="N555" s="314">
        <v>7.1</v>
      </c>
      <c r="O555" s="314"/>
      <c r="P555" s="314"/>
      <c r="Q555" s="314">
        <v>446.4</v>
      </c>
      <c r="R555" s="314"/>
    </row>
    <row r="556" spans="1:18" x14ac:dyDescent="0.2">
      <c r="A556" s="22">
        <v>555</v>
      </c>
      <c r="B556" s="227"/>
      <c r="C556" s="314"/>
      <c r="D556" s="314"/>
      <c r="E556" s="314"/>
      <c r="F556" s="314"/>
      <c r="G556" s="314"/>
      <c r="H556" s="314"/>
      <c r="I556" s="314"/>
      <c r="J556" s="314"/>
      <c r="K556" s="314"/>
      <c r="L556" s="314"/>
      <c r="M556" s="314"/>
      <c r="N556" s="314">
        <v>6.8</v>
      </c>
      <c r="O556" s="314"/>
      <c r="P556" s="314"/>
      <c r="Q556" s="314">
        <v>544.5</v>
      </c>
      <c r="R556" s="314"/>
    </row>
    <row r="557" spans="1:18" x14ac:dyDescent="0.2">
      <c r="A557" s="22">
        <v>556</v>
      </c>
      <c r="B557" s="227"/>
      <c r="C557" s="314"/>
      <c r="D557" s="314"/>
      <c r="E557" s="314"/>
      <c r="F557" s="314"/>
      <c r="G557" s="314"/>
      <c r="H557" s="314"/>
      <c r="I557" s="314"/>
      <c r="J557" s="314"/>
      <c r="K557" s="314"/>
      <c r="L557" s="314"/>
      <c r="M557" s="314"/>
      <c r="N557" s="314">
        <v>6.2</v>
      </c>
      <c r="O557" s="314"/>
      <c r="P557" s="314"/>
      <c r="Q557" s="314">
        <v>466.7</v>
      </c>
      <c r="R557" s="314"/>
    </row>
    <row r="558" spans="1:18" x14ac:dyDescent="0.2">
      <c r="A558" s="22">
        <v>557</v>
      </c>
      <c r="B558" s="227"/>
      <c r="C558" s="314"/>
      <c r="D558" s="314"/>
      <c r="E558" s="314"/>
      <c r="F558" s="314"/>
      <c r="G558" s="314"/>
      <c r="H558" s="314"/>
      <c r="I558" s="314"/>
      <c r="J558" s="314"/>
      <c r="K558" s="314"/>
      <c r="L558" s="314"/>
      <c r="M558" s="314"/>
      <c r="N558" s="314">
        <v>5.9</v>
      </c>
      <c r="O558" s="314"/>
      <c r="P558" s="314"/>
      <c r="Q558" s="314">
        <v>519.4</v>
      </c>
      <c r="R558" s="314"/>
    </row>
    <row r="559" spans="1:18" x14ac:dyDescent="0.2">
      <c r="A559" s="22">
        <v>558</v>
      </c>
      <c r="B559" s="227"/>
      <c r="C559" s="314"/>
      <c r="D559" s="314"/>
      <c r="E559" s="314"/>
      <c r="F559" s="314"/>
      <c r="G559" s="314"/>
      <c r="H559" s="314"/>
      <c r="I559" s="314"/>
      <c r="J559" s="314"/>
      <c r="K559" s="314"/>
      <c r="L559" s="314"/>
      <c r="M559" s="314"/>
      <c r="N559" s="314">
        <v>6.2</v>
      </c>
      <c r="O559" s="314"/>
      <c r="P559" s="314"/>
      <c r="Q559" s="314">
        <v>499.7</v>
      </c>
      <c r="R559" s="314"/>
    </row>
    <row r="560" spans="1:18" x14ac:dyDescent="0.2">
      <c r="A560" s="22">
        <v>559</v>
      </c>
      <c r="B560" s="227"/>
      <c r="C560" s="314"/>
      <c r="D560" s="314"/>
      <c r="E560" s="314"/>
      <c r="F560" s="314"/>
      <c r="G560" s="314"/>
      <c r="H560" s="314"/>
      <c r="I560" s="314"/>
      <c r="J560" s="314"/>
      <c r="K560" s="314"/>
      <c r="L560" s="314"/>
      <c r="M560" s="314"/>
      <c r="N560" s="314">
        <v>6.2</v>
      </c>
      <c r="O560" s="314"/>
      <c r="P560" s="314"/>
      <c r="Q560" s="314">
        <v>446.9</v>
      </c>
      <c r="R560" s="314"/>
    </row>
    <row r="561" spans="1:18" x14ac:dyDescent="0.2">
      <c r="A561" s="22">
        <v>560</v>
      </c>
      <c r="B561" s="227"/>
      <c r="C561" s="314"/>
      <c r="D561" s="314"/>
      <c r="E561" s="314"/>
      <c r="F561" s="314"/>
      <c r="G561" s="314"/>
      <c r="H561" s="314"/>
      <c r="I561" s="314"/>
      <c r="J561" s="314"/>
      <c r="K561" s="314"/>
      <c r="L561" s="314"/>
      <c r="M561" s="314"/>
      <c r="N561" s="314">
        <v>5.9</v>
      </c>
      <c r="O561" s="314"/>
      <c r="P561" s="314"/>
      <c r="Q561" s="314">
        <v>516.79999999999995</v>
      </c>
      <c r="R561" s="314"/>
    </row>
    <row r="562" spans="1:18" x14ac:dyDescent="0.2">
      <c r="A562" s="22">
        <v>561</v>
      </c>
      <c r="B562" s="227"/>
      <c r="C562" s="314"/>
      <c r="D562" s="314"/>
      <c r="E562" s="314"/>
      <c r="F562" s="314"/>
      <c r="G562" s="314"/>
      <c r="H562" s="314"/>
      <c r="I562" s="314"/>
      <c r="J562" s="314"/>
      <c r="K562" s="314"/>
      <c r="L562" s="314"/>
      <c r="M562" s="314"/>
      <c r="N562" s="314">
        <v>5.6</v>
      </c>
      <c r="O562" s="314"/>
      <c r="P562" s="314"/>
      <c r="Q562" s="314">
        <v>383.1</v>
      </c>
      <c r="R562" s="314"/>
    </row>
    <row r="563" spans="1:18" x14ac:dyDescent="0.2">
      <c r="A563" s="22">
        <v>562</v>
      </c>
      <c r="B563" s="227"/>
      <c r="C563" s="314"/>
      <c r="D563" s="314"/>
      <c r="E563" s="314"/>
      <c r="F563" s="314"/>
      <c r="G563" s="314"/>
      <c r="H563" s="314"/>
      <c r="I563" s="314"/>
      <c r="J563" s="314"/>
      <c r="K563" s="314"/>
      <c r="L563" s="314"/>
      <c r="M563" s="314"/>
      <c r="N563" s="314">
        <v>5.4</v>
      </c>
      <c r="O563" s="314"/>
      <c r="P563" s="314"/>
      <c r="Q563" s="314">
        <v>398</v>
      </c>
      <c r="R563" s="314"/>
    </row>
    <row r="564" spans="1:18" x14ac:dyDescent="0.2">
      <c r="A564" s="22">
        <v>563</v>
      </c>
      <c r="B564" s="227"/>
      <c r="C564" s="314"/>
      <c r="D564" s="314"/>
      <c r="E564" s="314"/>
      <c r="F564" s="314"/>
      <c r="G564" s="314"/>
      <c r="H564" s="314"/>
      <c r="I564" s="314"/>
      <c r="J564" s="314"/>
      <c r="K564" s="314"/>
      <c r="L564" s="314"/>
      <c r="M564" s="314"/>
      <c r="N564" s="314">
        <v>5.3</v>
      </c>
      <c r="O564" s="314"/>
      <c r="P564" s="314"/>
      <c r="Q564" s="314">
        <v>406.6</v>
      </c>
      <c r="R564" s="314"/>
    </row>
    <row r="565" spans="1:18" x14ac:dyDescent="0.2">
      <c r="A565" s="22">
        <v>564</v>
      </c>
      <c r="B565" s="227"/>
      <c r="C565" s="314"/>
      <c r="D565" s="314"/>
      <c r="E565" s="314"/>
      <c r="F565" s="314"/>
      <c r="G565" s="314"/>
      <c r="H565" s="314"/>
      <c r="I565" s="314"/>
      <c r="J565" s="314"/>
      <c r="K565" s="314"/>
      <c r="L565" s="314"/>
      <c r="M565" s="314"/>
      <c r="N565" s="314">
        <v>5.0999999999999996</v>
      </c>
      <c r="O565" s="314"/>
      <c r="P565" s="314"/>
      <c r="Q565" s="314">
        <v>421.2</v>
      </c>
      <c r="R565" s="314"/>
    </row>
    <row r="566" spans="1:18" x14ac:dyDescent="0.2">
      <c r="A566" s="22">
        <v>565</v>
      </c>
      <c r="B566" s="227"/>
      <c r="C566" s="314"/>
      <c r="D566" s="314"/>
      <c r="E566" s="314"/>
      <c r="F566" s="314"/>
      <c r="G566" s="314"/>
      <c r="H566" s="314"/>
      <c r="I566" s="314"/>
      <c r="J566" s="314"/>
      <c r="K566" s="314"/>
      <c r="L566" s="314"/>
      <c r="M566" s="314"/>
      <c r="N566" s="314">
        <v>6.2</v>
      </c>
      <c r="O566" s="314"/>
      <c r="P566" s="314"/>
      <c r="Q566" s="314">
        <v>344.2</v>
      </c>
      <c r="R566" s="314"/>
    </row>
    <row r="567" spans="1:18" x14ac:dyDescent="0.2">
      <c r="A567" s="22">
        <v>566</v>
      </c>
      <c r="B567" s="227"/>
      <c r="C567" s="314"/>
      <c r="D567" s="314"/>
      <c r="E567" s="314"/>
      <c r="F567" s="314"/>
      <c r="G567" s="314"/>
      <c r="H567" s="314"/>
      <c r="I567" s="314"/>
      <c r="J567" s="314"/>
      <c r="K567" s="314"/>
      <c r="L567" s="314"/>
      <c r="M567" s="314"/>
      <c r="N567" s="314">
        <v>5.9</v>
      </c>
      <c r="O567" s="314"/>
      <c r="P567" s="314"/>
      <c r="Q567" s="314">
        <v>409.9</v>
      </c>
      <c r="R567" s="314"/>
    </row>
    <row r="568" spans="1:18" x14ac:dyDescent="0.2">
      <c r="A568" s="22">
        <v>567</v>
      </c>
      <c r="B568" s="227"/>
      <c r="C568" s="314"/>
      <c r="D568" s="314"/>
      <c r="E568" s="314"/>
      <c r="F568" s="314"/>
      <c r="G568" s="314"/>
      <c r="H568" s="314"/>
      <c r="I568" s="314"/>
      <c r="J568" s="314"/>
      <c r="K568" s="314"/>
      <c r="L568" s="314"/>
      <c r="M568" s="314"/>
      <c r="N568" s="314">
        <v>5.7</v>
      </c>
      <c r="O568" s="314"/>
      <c r="P568" s="314"/>
      <c r="Q568" s="314">
        <v>534.29999999999995</v>
      </c>
      <c r="R568" s="314"/>
    </row>
    <row r="569" spans="1:18" x14ac:dyDescent="0.2">
      <c r="A569" s="22">
        <v>568</v>
      </c>
      <c r="B569" s="227"/>
      <c r="C569" s="314"/>
      <c r="D569" s="314"/>
      <c r="E569" s="314"/>
      <c r="F569" s="314"/>
      <c r="G569" s="314"/>
      <c r="H569" s="314"/>
      <c r="I569" s="314"/>
      <c r="J569" s="314"/>
      <c r="K569" s="314"/>
      <c r="L569" s="314"/>
      <c r="M569" s="314"/>
      <c r="N569" s="314">
        <v>5.6</v>
      </c>
      <c r="O569" s="314"/>
      <c r="P569" s="314"/>
      <c r="Q569" s="314">
        <v>470.2</v>
      </c>
      <c r="R569" s="314"/>
    </row>
    <row r="570" spans="1:18" x14ac:dyDescent="0.2">
      <c r="A570" s="22">
        <v>569</v>
      </c>
      <c r="B570" s="227"/>
      <c r="C570" s="314"/>
      <c r="D570" s="314"/>
      <c r="E570" s="314"/>
      <c r="F570" s="314"/>
      <c r="G570" s="314"/>
      <c r="H570" s="314"/>
      <c r="I570" s="314"/>
      <c r="J570" s="314"/>
      <c r="K570" s="314"/>
      <c r="L570" s="314"/>
      <c r="M570" s="314"/>
      <c r="N570" s="314">
        <v>5.5</v>
      </c>
      <c r="O570" s="314"/>
      <c r="P570" s="314"/>
      <c r="Q570" s="314">
        <v>564.6</v>
      </c>
      <c r="R570" s="314"/>
    </row>
    <row r="571" spans="1:18" x14ac:dyDescent="0.2">
      <c r="A571" s="22">
        <v>570</v>
      </c>
      <c r="B571" s="227"/>
      <c r="C571" s="314"/>
      <c r="D571" s="314"/>
      <c r="E571" s="314"/>
      <c r="F571" s="314"/>
      <c r="G571" s="314"/>
      <c r="H571" s="314"/>
      <c r="I571" s="314"/>
      <c r="J571" s="314"/>
      <c r="K571" s="314"/>
      <c r="L571" s="314"/>
      <c r="M571" s="314"/>
      <c r="N571" s="314">
        <v>5.8</v>
      </c>
      <c r="O571" s="314"/>
      <c r="P571" s="314"/>
      <c r="Q571" s="314">
        <v>499.8</v>
      </c>
      <c r="R571" s="314"/>
    </row>
    <row r="572" spans="1:18" x14ac:dyDescent="0.2">
      <c r="A572" s="22">
        <v>571</v>
      </c>
      <c r="B572" s="227"/>
      <c r="C572" s="314"/>
      <c r="D572" s="314"/>
      <c r="E572" s="314"/>
      <c r="F572" s="314"/>
      <c r="G572" s="314"/>
      <c r="H572" s="314"/>
      <c r="I572" s="314"/>
      <c r="J572" s="314"/>
      <c r="K572" s="314"/>
      <c r="L572" s="314"/>
      <c r="M572" s="314"/>
      <c r="N572" s="314">
        <v>5.9</v>
      </c>
      <c r="O572" s="314"/>
      <c r="P572" s="314"/>
      <c r="Q572" s="314">
        <v>480</v>
      </c>
      <c r="R572" s="314"/>
    </row>
    <row r="573" spans="1:18" x14ac:dyDescent="0.2">
      <c r="A573" s="22">
        <v>572</v>
      </c>
      <c r="B573" s="227"/>
      <c r="C573" s="314"/>
      <c r="D573" s="314"/>
      <c r="E573" s="314"/>
      <c r="F573" s="314"/>
      <c r="G573" s="314"/>
      <c r="H573" s="314"/>
      <c r="I573" s="314"/>
      <c r="J573" s="314"/>
      <c r="K573" s="314"/>
      <c r="L573" s="314"/>
      <c r="M573" s="314"/>
      <c r="N573" s="314">
        <v>5.6</v>
      </c>
      <c r="O573" s="314"/>
      <c r="P573" s="314"/>
      <c r="Q573" s="314">
        <v>556.9</v>
      </c>
      <c r="R573" s="314"/>
    </row>
    <row r="574" spans="1:18" x14ac:dyDescent="0.2">
      <c r="A574" s="22">
        <v>573</v>
      </c>
      <c r="B574" s="227"/>
      <c r="C574" s="314"/>
      <c r="D574" s="314"/>
      <c r="E574" s="314"/>
      <c r="F574" s="314"/>
      <c r="G574" s="314"/>
      <c r="H574" s="314"/>
      <c r="I574" s="314"/>
      <c r="J574" s="314"/>
      <c r="K574" s="314"/>
      <c r="L574" s="314"/>
      <c r="M574" s="314"/>
      <c r="N574" s="314">
        <v>5.4</v>
      </c>
      <c r="O574" s="314"/>
      <c r="P574" s="314"/>
      <c r="Q574" s="314">
        <v>414.5</v>
      </c>
      <c r="R574" s="314"/>
    </row>
    <row r="575" spans="1:18" x14ac:dyDescent="0.2">
      <c r="A575" s="22">
        <v>574</v>
      </c>
      <c r="B575" s="227"/>
      <c r="C575" s="314"/>
      <c r="D575" s="314"/>
      <c r="E575" s="314"/>
      <c r="F575" s="314"/>
      <c r="G575" s="314"/>
      <c r="H575" s="314"/>
      <c r="I575" s="314"/>
      <c r="J575" s="314"/>
      <c r="K575" s="314"/>
      <c r="L575" s="314"/>
      <c r="M575" s="314"/>
      <c r="N575" s="314">
        <v>5.2</v>
      </c>
      <c r="O575" s="314"/>
      <c r="P575" s="314"/>
      <c r="Q575" s="314">
        <v>430.9</v>
      </c>
      <c r="R575" s="314"/>
    </row>
    <row r="576" spans="1:18" x14ac:dyDescent="0.2">
      <c r="A576" s="22">
        <v>575</v>
      </c>
      <c r="B576" s="227"/>
      <c r="C576" s="314"/>
      <c r="D576" s="314"/>
      <c r="E576" s="314"/>
      <c r="F576" s="314"/>
      <c r="G576" s="314"/>
      <c r="H576" s="314"/>
      <c r="I576" s="314"/>
      <c r="J576" s="314"/>
      <c r="K576" s="314"/>
      <c r="L576" s="314"/>
      <c r="M576" s="314"/>
      <c r="N576" s="314">
        <v>5.3</v>
      </c>
      <c r="O576" s="314"/>
      <c r="P576" s="314"/>
      <c r="Q576" s="314">
        <v>428.8</v>
      </c>
      <c r="R576" s="314"/>
    </row>
    <row r="577" spans="1:18" x14ac:dyDescent="0.2">
      <c r="A577" s="22">
        <v>576</v>
      </c>
      <c r="B577" s="227"/>
      <c r="C577" s="314"/>
      <c r="D577" s="314"/>
      <c r="E577" s="314"/>
      <c r="F577" s="314"/>
      <c r="G577" s="314"/>
      <c r="H577" s="314"/>
      <c r="I577" s="314"/>
      <c r="J577" s="314"/>
      <c r="K577" s="314"/>
      <c r="L577" s="314"/>
      <c r="M577" s="314"/>
      <c r="N577" s="314">
        <v>5.2</v>
      </c>
      <c r="O577" s="314"/>
      <c r="P577" s="314"/>
      <c r="Q577" s="314">
        <v>475.8</v>
      </c>
      <c r="R577" s="314"/>
    </row>
    <row r="578" spans="1:18" x14ac:dyDescent="0.2">
      <c r="A578" s="22">
        <v>577</v>
      </c>
      <c r="B578" s="227"/>
      <c r="C578" s="314"/>
      <c r="D578" s="314"/>
      <c r="E578" s="314"/>
      <c r="F578" s="314"/>
      <c r="G578" s="314"/>
      <c r="H578" s="314"/>
      <c r="I578" s="314"/>
      <c r="J578" s="314"/>
      <c r="K578" s="314"/>
      <c r="L578" s="314"/>
      <c r="M578" s="314"/>
      <c r="N578" s="314">
        <v>6.3</v>
      </c>
      <c r="O578" s="314"/>
      <c r="P578" s="314"/>
      <c r="Q578" s="314">
        <v>386</v>
      </c>
      <c r="R578" s="314"/>
    </row>
    <row r="579" spans="1:18" x14ac:dyDescent="0.2">
      <c r="A579" s="22">
        <v>578</v>
      </c>
      <c r="B579" s="227"/>
      <c r="C579" s="314"/>
      <c r="D579" s="314"/>
      <c r="E579" s="314"/>
      <c r="F579" s="314"/>
      <c r="G579" s="314"/>
      <c r="H579" s="314"/>
      <c r="I579" s="314"/>
      <c r="J579" s="314"/>
      <c r="K579" s="314"/>
      <c r="L579" s="314"/>
      <c r="M579" s="314"/>
      <c r="N579" s="314">
        <v>6</v>
      </c>
      <c r="O579" s="314"/>
      <c r="P579" s="314"/>
      <c r="Q579" s="314">
        <v>419.5</v>
      </c>
      <c r="R579" s="314"/>
    </row>
    <row r="580" spans="1:18" x14ac:dyDescent="0.2">
      <c r="A580" s="22">
        <v>579</v>
      </c>
      <c r="B580" s="227"/>
      <c r="C580" s="314"/>
      <c r="D580" s="314"/>
      <c r="E580" s="314"/>
      <c r="F580" s="314"/>
      <c r="G580" s="314"/>
      <c r="H580" s="314"/>
      <c r="I580" s="314"/>
      <c r="J580" s="314"/>
      <c r="K580" s="314"/>
      <c r="L580" s="314"/>
      <c r="M580" s="314"/>
      <c r="N580" s="314">
        <v>5.8</v>
      </c>
      <c r="O580" s="314"/>
      <c r="P580" s="314"/>
      <c r="Q580" s="314">
        <v>525</v>
      </c>
      <c r="R580" s="314"/>
    </row>
    <row r="581" spans="1:18" x14ac:dyDescent="0.2">
      <c r="A581" s="22">
        <v>580</v>
      </c>
      <c r="B581" s="227"/>
      <c r="C581" s="314"/>
      <c r="D581" s="314"/>
      <c r="E581" s="314"/>
      <c r="F581" s="314"/>
      <c r="G581" s="314"/>
      <c r="H581" s="314"/>
      <c r="I581" s="314"/>
      <c r="J581" s="314"/>
      <c r="K581" s="314"/>
      <c r="L581" s="314"/>
      <c r="M581" s="314"/>
      <c r="N581" s="314">
        <v>5.4</v>
      </c>
      <c r="O581" s="314"/>
      <c r="P581" s="314"/>
      <c r="Q581" s="314">
        <v>477.3</v>
      </c>
      <c r="R581" s="314"/>
    </row>
    <row r="582" spans="1:18" x14ac:dyDescent="0.2">
      <c r="A582" s="22">
        <v>581</v>
      </c>
      <c r="B582" s="227"/>
      <c r="C582" s="314"/>
      <c r="D582" s="314"/>
      <c r="E582" s="314"/>
      <c r="F582" s="314"/>
      <c r="G582" s="314"/>
      <c r="H582" s="314"/>
      <c r="I582" s="314"/>
      <c r="J582" s="314"/>
      <c r="K582" s="314"/>
      <c r="L582" s="314"/>
      <c r="M582" s="314"/>
      <c r="N582" s="314">
        <v>5.4</v>
      </c>
      <c r="O582" s="314"/>
      <c r="P582" s="314"/>
      <c r="Q582" s="314">
        <v>563.20000000000005</v>
      </c>
      <c r="R582" s="314"/>
    </row>
    <row r="583" spans="1:18" x14ac:dyDescent="0.2">
      <c r="A583" s="22">
        <v>582</v>
      </c>
      <c r="B583" s="227"/>
      <c r="C583" s="314"/>
      <c r="D583" s="314"/>
      <c r="E583" s="314"/>
      <c r="F583" s="314"/>
      <c r="G583" s="314"/>
      <c r="H583" s="314"/>
      <c r="I583" s="314"/>
      <c r="J583" s="314"/>
      <c r="K583" s="314"/>
      <c r="L583" s="314"/>
      <c r="M583" s="314"/>
      <c r="N583" s="314">
        <v>5.5</v>
      </c>
      <c r="O583" s="314"/>
      <c r="P583" s="314"/>
      <c r="Q583" s="314">
        <v>491.4</v>
      </c>
      <c r="R583" s="314"/>
    </row>
    <row r="584" spans="1:18" x14ac:dyDescent="0.2">
      <c r="A584" s="22">
        <v>583</v>
      </c>
      <c r="B584" s="227"/>
      <c r="C584" s="314"/>
      <c r="D584" s="314"/>
      <c r="E584" s="314"/>
      <c r="F584" s="314"/>
      <c r="G584" s="314"/>
      <c r="H584" s="314"/>
      <c r="I584" s="314"/>
      <c r="J584" s="314"/>
      <c r="K584" s="314"/>
      <c r="L584" s="314"/>
      <c r="M584" s="314"/>
      <c r="N584" s="314">
        <v>5.6</v>
      </c>
      <c r="O584" s="314"/>
      <c r="P584" s="314"/>
      <c r="Q584" s="314">
        <v>481.7</v>
      </c>
      <c r="R584" s="314"/>
    </row>
    <row r="585" spans="1:18" x14ac:dyDescent="0.2">
      <c r="A585" s="22">
        <v>584</v>
      </c>
      <c r="B585" s="227"/>
      <c r="C585" s="314"/>
      <c r="D585" s="314"/>
      <c r="E585" s="314"/>
      <c r="F585" s="314"/>
      <c r="G585" s="314"/>
      <c r="H585" s="314"/>
      <c r="I585" s="314"/>
      <c r="J585" s="314"/>
      <c r="K585" s="314"/>
      <c r="L585" s="314"/>
      <c r="M585" s="314"/>
      <c r="N585" s="314">
        <v>5.0999999999999996</v>
      </c>
      <c r="O585" s="314"/>
      <c r="P585" s="314"/>
      <c r="Q585" s="314">
        <v>496.8</v>
      </c>
      <c r="R585" s="314"/>
    </row>
    <row r="586" spans="1:18" x14ac:dyDescent="0.2">
      <c r="A586" s="22">
        <v>585</v>
      </c>
      <c r="B586" s="227"/>
      <c r="C586" s="314"/>
      <c r="D586" s="314"/>
      <c r="E586" s="314"/>
      <c r="F586" s="314"/>
      <c r="G586" s="314"/>
      <c r="H586" s="314"/>
      <c r="I586" s="314"/>
      <c r="J586" s="314"/>
      <c r="K586" s="314"/>
      <c r="L586" s="314"/>
      <c r="M586" s="314"/>
      <c r="N586" s="314">
        <v>5</v>
      </c>
      <c r="O586" s="314"/>
      <c r="P586" s="314"/>
      <c r="Q586" s="314">
        <v>446.6</v>
      </c>
      <c r="R586" s="314"/>
    </row>
    <row r="587" spans="1:18" x14ac:dyDescent="0.2">
      <c r="A587" s="22">
        <v>586</v>
      </c>
      <c r="B587" s="227"/>
      <c r="C587" s="314"/>
      <c r="D587" s="314"/>
      <c r="E587" s="314"/>
      <c r="F587" s="314"/>
      <c r="G587" s="314"/>
      <c r="H587" s="314"/>
      <c r="I587" s="314"/>
      <c r="J587" s="314"/>
      <c r="K587" s="314"/>
      <c r="L587" s="314"/>
      <c r="M587" s="314"/>
      <c r="N587" s="314">
        <v>4.9000000000000004</v>
      </c>
      <c r="O587" s="314"/>
      <c r="P587" s="314"/>
      <c r="Q587" s="314">
        <v>447.7</v>
      </c>
      <c r="R587" s="314"/>
    </row>
    <row r="588" spans="1:18" x14ac:dyDescent="0.2">
      <c r="A588" s="22">
        <v>587</v>
      </c>
      <c r="B588" s="227"/>
      <c r="C588" s="314"/>
      <c r="D588" s="314"/>
      <c r="E588" s="314"/>
      <c r="F588" s="314"/>
      <c r="G588" s="314"/>
      <c r="H588" s="314"/>
      <c r="I588" s="314"/>
      <c r="J588" s="314"/>
      <c r="K588" s="314"/>
      <c r="L588" s="314"/>
      <c r="M588" s="314"/>
      <c r="N588" s="314">
        <v>5</v>
      </c>
      <c r="O588" s="314"/>
      <c r="P588" s="314"/>
      <c r="Q588" s="314">
        <v>387.8</v>
      </c>
      <c r="R588" s="314"/>
    </row>
    <row r="589" spans="1:18" x14ac:dyDescent="0.2">
      <c r="A589" s="22">
        <v>588</v>
      </c>
      <c r="B589" s="227"/>
      <c r="C589" s="314"/>
      <c r="D589" s="314"/>
      <c r="E589" s="314"/>
      <c r="F589" s="314"/>
      <c r="G589" s="314"/>
      <c r="H589" s="314"/>
      <c r="I589" s="314"/>
      <c r="J589" s="314"/>
      <c r="K589" s="314"/>
      <c r="L589" s="314"/>
      <c r="M589" s="314"/>
      <c r="N589" s="314">
        <v>5</v>
      </c>
      <c r="O589" s="314"/>
      <c r="P589" s="314"/>
      <c r="Q589" s="314">
        <v>472.1</v>
      </c>
      <c r="R589" s="314"/>
    </row>
    <row r="590" spans="1:18" x14ac:dyDescent="0.2">
      <c r="A590" s="22">
        <v>589</v>
      </c>
      <c r="B590" s="227"/>
      <c r="C590" s="314"/>
      <c r="D590" s="314"/>
      <c r="E590" s="314"/>
      <c r="F590" s="314"/>
      <c r="G590" s="314"/>
      <c r="H590" s="314"/>
      <c r="I590" s="314"/>
      <c r="J590" s="314"/>
      <c r="K590" s="314"/>
      <c r="L590" s="314"/>
      <c r="M590" s="314"/>
      <c r="N590" s="314">
        <v>5.9</v>
      </c>
      <c r="O590" s="314"/>
      <c r="P590" s="314"/>
      <c r="Q590" s="314">
        <v>362.9</v>
      </c>
      <c r="R590" s="314"/>
    </row>
    <row r="591" spans="1:18" x14ac:dyDescent="0.2">
      <c r="A591" s="22">
        <v>590</v>
      </c>
      <c r="B591" s="227"/>
      <c r="C591" s="314"/>
      <c r="D591" s="314"/>
      <c r="E591" s="314"/>
      <c r="F591" s="314"/>
      <c r="G591" s="314"/>
      <c r="H591" s="314"/>
      <c r="I591" s="314"/>
      <c r="J591" s="314"/>
      <c r="K591" s="314"/>
      <c r="L591" s="314"/>
      <c r="M591" s="314"/>
      <c r="N591" s="314">
        <v>5.7</v>
      </c>
      <c r="O591" s="314"/>
      <c r="P591" s="314"/>
      <c r="Q591" s="314">
        <v>430.1</v>
      </c>
      <c r="R591" s="314"/>
    </row>
    <row r="592" spans="1:18" x14ac:dyDescent="0.2">
      <c r="A592" s="22">
        <v>591</v>
      </c>
      <c r="B592" s="227"/>
      <c r="C592" s="314"/>
      <c r="D592" s="314"/>
      <c r="E592" s="314"/>
      <c r="F592" s="314"/>
      <c r="G592" s="314"/>
      <c r="H592" s="314"/>
      <c r="I592" s="314"/>
      <c r="J592" s="314"/>
      <c r="K592" s="314"/>
      <c r="L592" s="314"/>
      <c r="M592" s="314"/>
      <c r="N592" s="314">
        <v>5.5</v>
      </c>
      <c r="O592" s="314"/>
      <c r="P592" s="314"/>
      <c r="Q592" s="314">
        <v>504.2</v>
      </c>
      <c r="R592" s="314"/>
    </row>
    <row r="593" spans="1:18" x14ac:dyDescent="0.2">
      <c r="A593" s="22">
        <v>592</v>
      </c>
      <c r="B593" s="227"/>
      <c r="C593" s="314"/>
      <c r="D593" s="314"/>
      <c r="E593" s="314"/>
      <c r="F593" s="314"/>
      <c r="G593" s="314"/>
      <c r="H593" s="314"/>
      <c r="I593" s="314"/>
      <c r="J593" s="314"/>
      <c r="K593" s="314"/>
      <c r="L593" s="314"/>
      <c r="M593" s="314"/>
      <c r="N593" s="314">
        <v>4.8</v>
      </c>
      <c r="O593" s="314"/>
      <c r="P593" s="314"/>
      <c r="Q593" s="314">
        <v>448.5</v>
      </c>
      <c r="R593" s="314"/>
    </row>
    <row r="594" spans="1:18" x14ac:dyDescent="0.2">
      <c r="A594" s="22">
        <v>593</v>
      </c>
      <c r="B594" s="227"/>
      <c r="C594" s="314"/>
      <c r="D594" s="314"/>
      <c r="E594" s="314"/>
      <c r="F594" s="314"/>
      <c r="G594" s="314"/>
      <c r="H594" s="314"/>
      <c r="I594" s="314"/>
      <c r="J594" s="314"/>
      <c r="K594" s="314"/>
      <c r="L594" s="314"/>
      <c r="M594" s="314"/>
      <c r="N594" s="314">
        <v>4.7</v>
      </c>
      <c r="O594" s="314"/>
      <c r="P594" s="314"/>
      <c r="Q594" s="314">
        <v>469.8</v>
      </c>
      <c r="R594" s="314"/>
    </row>
    <row r="595" spans="1:18" x14ac:dyDescent="0.2">
      <c r="A595" s="22">
        <v>594</v>
      </c>
      <c r="B595" s="227"/>
      <c r="C595" s="314"/>
      <c r="D595" s="314"/>
      <c r="E595" s="314"/>
      <c r="F595" s="314"/>
      <c r="G595" s="314"/>
      <c r="H595" s="314"/>
      <c r="I595" s="314"/>
      <c r="J595" s="314"/>
      <c r="K595" s="314"/>
      <c r="L595" s="314"/>
      <c r="M595" s="314"/>
      <c r="N595" s="314">
        <v>5.2</v>
      </c>
      <c r="O595" s="314"/>
      <c r="P595" s="314"/>
      <c r="Q595" s="314">
        <v>454</v>
      </c>
      <c r="R595" s="314"/>
    </row>
    <row r="596" spans="1:18" x14ac:dyDescent="0.2">
      <c r="A596" s="22">
        <v>595</v>
      </c>
      <c r="B596" s="227"/>
      <c r="C596" s="314"/>
      <c r="D596" s="314"/>
      <c r="E596" s="314"/>
      <c r="F596" s="314"/>
      <c r="G596" s="314"/>
      <c r="H596" s="314"/>
      <c r="I596" s="314"/>
      <c r="J596" s="314"/>
      <c r="K596" s="314"/>
      <c r="L596" s="314"/>
      <c r="M596" s="314"/>
      <c r="N596" s="314">
        <v>5</v>
      </c>
      <c r="O596" s="314"/>
      <c r="P596" s="314"/>
      <c r="Q596" s="314">
        <v>436.6</v>
      </c>
      <c r="R596" s="314"/>
    </row>
    <row r="597" spans="1:18" x14ac:dyDescent="0.2">
      <c r="A597" s="22">
        <v>596</v>
      </c>
      <c r="B597" s="227"/>
      <c r="C597" s="314"/>
      <c r="D597" s="314"/>
      <c r="E597" s="314"/>
      <c r="F597" s="314"/>
      <c r="G597" s="314"/>
      <c r="H597" s="314"/>
      <c r="I597" s="314"/>
      <c r="J597" s="314"/>
      <c r="K597" s="314"/>
      <c r="L597" s="314"/>
      <c r="M597" s="314"/>
      <c r="N597" s="314">
        <v>4.8</v>
      </c>
      <c r="O597" s="314"/>
      <c r="P597" s="314"/>
      <c r="Q597" s="314">
        <v>434.1</v>
      </c>
      <c r="R597" s="314"/>
    </row>
    <row r="598" spans="1:18" x14ac:dyDescent="0.2">
      <c r="A598" s="22">
        <v>597</v>
      </c>
      <c r="B598" s="227"/>
      <c r="C598" s="314"/>
      <c r="D598" s="314"/>
      <c r="E598" s="314"/>
      <c r="F598" s="314"/>
      <c r="G598" s="314"/>
      <c r="H598" s="314"/>
      <c r="I598" s="314"/>
      <c r="J598" s="314"/>
      <c r="K598" s="314"/>
      <c r="L598" s="314"/>
      <c r="M598" s="314"/>
      <c r="N598" s="314">
        <v>4.7</v>
      </c>
      <c r="O598" s="314"/>
      <c r="P598" s="314"/>
      <c r="Q598" s="314">
        <v>420.8</v>
      </c>
      <c r="R598" s="314"/>
    </row>
    <row r="599" spans="1:18" x14ac:dyDescent="0.2">
      <c r="A599" s="22">
        <v>598</v>
      </c>
      <c r="B599" s="227"/>
      <c r="C599" s="314"/>
      <c r="D599" s="314"/>
      <c r="E599" s="314"/>
      <c r="F599" s="314"/>
      <c r="G599" s="314"/>
      <c r="H599" s="314"/>
      <c r="I599" s="314"/>
      <c r="J599" s="314"/>
      <c r="K599" s="314"/>
      <c r="L599" s="314"/>
      <c r="M599" s="314"/>
      <c r="N599" s="314">
        <v>4.4000000000000004</v>
      </c>
      <c r="O599" s="314"/>
      <c r="P599" s="314"/>
      <c r="Q599" s="314">
        <v>380.7</v>
      </c>
      <c r="R599" s="314"/>
    </row>
    <row r="600" spans="1:18" x14ac:dyDescent="0.2">
      <c r="A600" s="22">
        <v>599</v>
      </c>
      <c r="B600" s="227"/>
      <c r="C600" s="314"/>
      <c r="D600" s="314"/>
      <c r="E600" s="314"/>
      <c r="F600" s="314"/>
      <c r="G600" s="314"/>
      <c r="H600" s="314"/>
      <c r="I600" s="314"/>
      <c r="J600" s="314"/>
      <c r="K600" s="314"/>
      <c r="L600" s="314"/>
      <c r="M600" s="314"/>
      <c r="N600" s="314">
        <v>4.3</v>
      </c>
      <c r="O600" s="314"/>
      <c r="P600" s="314"/>
      <c r="Q600" s="314">
        <v>379.1</v>
      </c>
      <c r="R600" s="314"/>
    </row>
    <row r="601" spans="1:18" x14ac:dyDescent="0.2">
      <c r="A601" s="22">
        <v>600</v>
      </c>
      <c r="B601" s="227"/>
      <c r="C601" s="314"/>
      <c r="D601" s="314"/>
      <c r="E601" s="314"/>
      <c r="F601" s="314"/>
      <c r="G601" s="314"/>
      <c r="H601" s="314"/>
      <c r="I601" s="314"/>
      <c r="J601" s="314"/>
      <c r="K601" s="314"/>
      <c r="L601" s="314"/>
      <c r="M601" s="314"/>
      <c r="N601" s="314">
        <v>4.4000000000000004</v>
      </c>
      <c r="O601" s="314"/>
      <c r="P601" s="314"/>
      <c r="Q601" s="314">
        <v>448.6</v>
      </c>
      <c r="R601" s="314"/>
    </row>
    <row r="602" spans="1:18" x14ac:dyDescent="0.2">
      <c r="A602" s="22">
        <v>601</v>
      </c>
      <c r="B602" s="227"/>
      <c r="C602" s="314"/>
      <c r="D602" s="314"/>
      <c r="E602" s="314"/>
      <c r="F602" s="314"/>
      <c r="G602" s="314"/>
      <c r="H602" s="314"/>
      <c r="I602" s="314"/>
      <c r="J602" s="314"/>
      <c r="K602" s="314"/>
      <c r="L602" s="314"/>
      <c r="M602" s="314"/>
      <c r="N602" s="314">
        <v>5.2</v>
      </c>
      <c r="O602" s="314"/>
      <c r="P602" s="314"/>
      <c r="Q602" s="314">
        <v>313</v>
      </c>
      <c r="R602" s="314"/>
    </row>
    <row r="603" spans="1:18" x14ac:dyDescent="0.2">
      <c r="A603" s="22">
        <v>602</v>
      </c>
      <c r="B603" s="227"/>
      <c r="C603" s="314"/>
      <c r="D603" s="314"/>
      <c r="E603" s="314"/>
      <c r="F603" s="314"/>
      <c r="G603" s="314"/>
      <c r="H603" s="314"/>
      <c r="I603" s="314"/>
      <c r="J603" s="314"/>
      <c r="K603" s="314"/>
      <c r="L603" s="314"/>
      <c r="M603" s="314"/>
      <c r="N603" s="314">
        <v>5</v>
      </c>
      <c r="O603" s="314"/>
      <c r="P603" s="314"/>
      <c r="Q603" s="314"/>
      <c r="R603" s="314"/>
    </row>
    <row r="604" spans="1:18" x14ac:dyDescent="0.2">
      <c r="A604" s="22">
        <v>603</v>
      </c>
      <c r="B604" s="227"/>
      <c r="C604" s="314"/>
      <c r="D604" s="314"/>
      <c r="E604" s="314"/>
      <c r="F604" s="314"/>
      <c r="G604" s="314"/>
      <c r="H604" s="314"/>
      <c r="I604" s="314"/>
      <c r="J604" s="314"/>
      <c r="K604" s="314"/>
      <c r="L604" s="314"/>
      <c r="M604" s="314"/>
      <c r="N604" s="314">
        <v>5</v>
      </c>
      <c r="O604" s="314"/>
      <c r="P604" s="314"/>
      <c r="Q604" s="314"/>
      <c r="R604" s="314"/>
    </row>
    <row r="605" spans="1:18" x14ac:dyDescent="0.2">
      <c r="A605" s="22">
        <v>604</v>
      </c>
      <c r="B605" s="227"/>
      <c r="C605" s="314"/>
      <c r="D605" s="314"/>
      <c r="E605" s="314"/>
      <c r="F605" s="314"/>
      <c r="G605" s="314"/>
      <c r="H605" s="314"/>
      <c r="I605" s="314"/>
      <c r="J605" s="314"/>
      <c r="K605" s="314"/>
      <c r="L605" s="314"/>
      <c r="M605" s="314"/>
      <c r="N605" s="314">
        <v>4.0999999999999996</v>
      </c>
      <c r="O605" s="314"/>
      <c r="P605" s="314"/>
      <c r="Q605" s="314"/>
      <c r="R605" s="314"/>
    </row>
    <row r="606" spans="1:18" x14ac:dyDescent="0.2">
      <c r="A606" s="22">
        <v>605</v>
      </c>
      <c r="B606" s="227"/>
      <c r="C606" s="314"/>
      <c r="D606" s="314"/>
      <c r="E606" s="314"/>
      <c r="F606" s="314"/>
      <c r="G606" s="314"/>
      <c r="H606" s="314"/>
      <c r="I606" s="314"/>
      <c r="J606" s="314"/>
      <c r="K606" s="314"/>
      <c r="L606" s="314"/>
      <c r="M606" s="314"/>
      <c r="N606" s="314">
        <v>4.2</v>
      </c>
      <c r="O606" s="314"/>
      <c r="P606" s="314"/>
      <c r="Q606" s="314"/>
      <c r="R606" s="314"/>
    </row>
    <row r="607" spans="1:18" x14ac:dyDescent="0.2">
      <c r="A607" s="22">
        <v>606</v>
      </c>
      <c r="B607" s="227"/>
      <c r="C607" s="314"/>
      <c r="D607" s="314"/>
      <c r="E607" s="314"/>
      <c r="F607" s="314"/>
      <c r="G607" s="314"/>
      <c r="H607" s="314"/>
      <c r="I607" s="314"/>
      <c r="J607" s="314"/>
      <c r="K607" s="314"/>
      <c r="L607" s="314"/>
      <c r="M607" s="314"/>
      <c r="N607" s="314">
        <v>4.7</v>
      </c>
      <c r="O607" s="314"/>
      <c r="P607" s="314"/>
      <c r="Q607" s="314"/>
      <c r="R607" s="314"/>
    </row>
    <row r="608" spans="1:18" x14ac:dyDescent="0.2">
      <c r="A608" s="22">
        <v>607</v>
      </c>
      <c r="B608" s="227"/>
      <c r="C608" s="314"/>
      <c r="D608" s="314"/>
      <c r="E608" s="314"/>
      <c r="F608" s="314"/>
      <c r="G608" s="314"/>
      <c r="H608" s="314"/>
      <c r="I608" s="314"/>
      <c r="J608" s="314"/>
      <c r="K608" s="314"/>
      <c r="L608" s="314"/>
      <c r="M608" s="314"/>
      <c r="N608" s="314">
        <v>4.7</v>
      </c>
      <c r="O608" s="314"/>
      <c r="P608" s="314"/>
      <c r="Q608" s="314"/>
      <c r="R608" s="314"/>
    </row>
    <row r="609" spans="1:18" x14ac:dyDescent="0.2">
      <c r="A609" s="22">
        <v>608</v>
      </c>
      <c r="B609" s="227"/>
      <c r="C609" s="314"/>
      <c r="D609" s="314"/>
      <c r="E609" s="314"/>
      <c r="F609" s="314"/>
      <c r="G609" s="314"/>
      <c r="H609" s="314"/>
      <c r="I609" s="314"/>
      <c r="J609" s="314"/>
      <c r="K609" s="314"/>
      <c r="L609" s="314"/>
      <c r="M609" s="314"/>
      <c r="N609" s="314">
        <v>4.5</v>
      </c>
      <c r="O609" s="314"/>
      <c r="P609" s="314"/>
      <c r="Q609" s="314"/>
      <c r="R609" s="314"/>
    </row>
    <row r="610" spans="1:18" x14ac:dyDescent="0.2">
      <c r="A610" s="22">
        <v>609</v>
      </c>
      <c r="B610" s="227"/>
      <c r="C610" s="314"/>
      <c r="D610" s="314"/>
      <c r="E610" s="314"/>
      <c r="F610" s="314"/>
      <c r="G610" s="314"/>
      <c r="H610" s="314"/>
      <c r="I610" s="314"/>
      <c r="J610" s="314"/>
      <c r="K610" s="314"/>
      <c r="L610" s="314"/>
      <c r="M610" s="314"/>
      <c r="N610" s="314">
        <v>4.4000000000000004</v>
      </c>
      <c r="O610" s="314"/>
      <c r="P610" s="314"/>
      <c r="Q610" s="314"/>
      <c r="R610" s="314"/>
    </row>
    <row r="611" spans="1:18" x14ac:dyDescent="0.2">
      <c r="A611" s="22">
        <v>610</v>
      </c>
      <c r="B611" s="227"/>
      <c r="C611" s="314"/>
      <c r="D611" s="314"/>
      <c r="E611" s="314"/>
      <c r="F611" s="314"/>
      <c r="G611" s="314"/>
      <c r="H611" s="314"/>
      <c r="I611" s="314"/>
      <c r="J611" s="314"/>
      <c r="K611" s="314"/>
      <c r="L611" s="314"/>
      <c r="M611" s="314"/>
      <c r="N611" s="314">
        <v>4.2</v>
      </c>
      <c r="O611" s="314"/>
      <c r="P611" s="314"/>
      <c r="Q611" s="314"/>
      <c r="R611" s="314"/>
    </row>
    <row r="612" spans="1:18" x14ac:dyDescent="0.2">
      <c r="A612" s="22">
        <v>611</v>
      </c>
      <c r="B612" s="227"/>
      <c r="C612" s="314"/>
      <c r="D612" s="314"/>
      <c r="E612" s="314"/>
      <c r="F612" s="314"/>
      <c r="G612" s="314"/>
      <c r="H612" s="314"/>
      <c r="I612" s="314"/>
      <c r="J612" s="314"/>
      <c r="K612" s="314"/>
      <c r="L612" s="314"/>
      <c r="M612" s="314"/>
      <c r="N612" s="314">
        <v>4.0999999999999996</v>
      </c>
      <c r="O612" s="314"/>
      <c r="P612" s="314"/>
      <c r="Q612" s="314"/>
      <c r="R612" s="314"/>
    </row>
    <row r="613" spans="1:18" x14ac:dyDescent="0.2">
      <c r="A613" s="22">
        <v>612</v>
      </c>
      <c r="B613" s="227"/>
      <c r="C613" s="314"/>
      <c r="D613" s="314"/>
      <c r="E613" s="314"/>
      <c r="F613" s="314"/>
      <c r="G613" s="314"/>
      <c r="H613" s="314"/>
      <c r="I613" s="314"/>
      <c r="J613" s="314"/>
      <c r="K613" s="314"/>
      <c r="L613" s="314"/>
      <c r="M613" s="314"/>
      <c r="N613" s="314">
        <v>4</v>
      </c>
      <c r="O613" s="314"/>
      <c r="P613" s="314"/>
      <c r="Q613" s="314"/>
      <c r="R613" s="314"/>
    </row>
    <row r="614" spans="1:18" x14ac:dyDescent="0.2">
      <c r="A614" s="22">
        <v>613</v>
      </c>
      <c r="B614" s="227"/>
      <c r="C614" s="314"/>
      <c r="D614" s="314"/>
      <c r="E614" s="314"/>
      <c r="F614" s="314"/>
      <c r="G614" s="314"/>
      <c r="H614" s="314"/>
      <c r="I614" s="314"/>
      <c r="J614" s="314"/>
      <c r="K614" s="314"/>
      <c r="L614" s="314"/>
      <c r="M614" s="314"/>
      <c r="N614" s="314">
        <v>4.8</v>
      </c>
      <c r="O614" s="314"/>
      <c r="P614" s="314"/>
      <c r="Q614" s="314"/>
      <c r="R614" s="314"/>
    </row>
    <row r="615" spans="1:18" x14ac:dyDescent="0.2">
      <c r="A615" s="22">
        <v>614</v>
      </c>
      <c r="B615" s="227"/>
      <c r="C615" s="314"/>
      <c r="D615" s="314"/>
      <c r="E615" s="314"/>
      <c r="F615" s="314"/>
      <c r="G615" s="314"/>
      <c r="H615" s="314"/>
      <c r="I615" s="314"/>
      <c r="J615" s="314"/>
      <c r="K615" s="314"/>
      <c r="L615" s="314"/>
      <c r="M615" s="314"/>
      <c r="N615" s="314">
        <v>4.7</v>
      </c>
      <c r="O615" s="314"/>
      <c r="P615" s="314"/>
      <c r="Q615" s="314"/>
      <c r="R615" s="314"/>
    </row>
    <row r="616" spans="1:18" x14ac:dyDescent="0.2">
      <c r="A616" s="22">
        <v>615</v>
      </c>
      <c r="B616" s="227"/>
      <c r="C616" s="314"/>
      <c r="D616" s="314"/>
      <c r="E616" s="314"/>
      <c r="F616" s="314"/>
      <c r="G616" s="314"/>
      <c r="H616" s="314"/>
      <c r="I616" s="314"/>
      <c r="J616" s="314"/>
      <c r="K616" s="314"/>
      <c r="L616" s="314"/>
      <c r="M616" s="314"/>
      <c r="N616" s="314">
        <v>4.4000000000000004</v>
      </c>
      <c r="O616" s="314"/>
      <c r="P616" s="314"/>
      <c r="Q616" s="314"/>
      <c r="R616" s="314"/>
    </row>
    <row r="617" spans="1:18" x14ac:dyDescent="0.2">
      <c r="A617" s="22">
        <v>616</v>
      </c>
      <c r="B617" s="227"/>
      <c r="C617" s="314"/>
      <c r="D617" s="314"/>
      <c r="E617" s="314"/>
      <c r="F617" s="314"/>
      <c r="G617" s="314"/>
      <c r="H617" s="314"/>
      <c r="I617" s="314"/>
      <c r="J617" s="314"/>
      <c r="K617" s="314"/>
      <c r="L617" s="314"/>
      <c r="M617" s="314"/>
      <c r="N617" s="314">
        <v>4.0999999999999996</v>
      </c>
      <c r="O617" s="314"/>
      <c r="P617" s="314"/>
      <c r="Q617" s="314"/>
      <c r="R617" s="314"/>
    </row>
    <row r="618" spans="1:18" x14ac:dyDescent="0.2">
      <c r="A618" s="22">
        <v>617</v>
      </c>
      <c r="B618" s="227"/>
      <c r="C618" s="314"/>
      <c r="D618" s="314"/>
      <c r="E618" s="314"/>
      <c r="F618" s="314"/>
      <c r="G618" s="314"/>
      <c r="H618" s="314"/>
      <c r="I618" s="314"/>
      <c r="J618" s="314"/>
      <c r="K618" s="314"/>
      <c r="L618" s="314"/>
      <c r="M618" s="314"/>
      <c r="N618" s="314">
        <v>4</v>
      </c>
      <c r="O618" s="314"/>
      <c r="P618" s="314"/>
      <c r="Q618" s="314"/>
      <c r="R618" s="314"/>
    </row>
    <row r="619" spans="1:18" x14ac:dyDescent="0.2">
      <c r="A619" s="22">
        <v>618</v>
      </c>
      <c r="B619" s="227"/>
      <c r="C619" s="314"/>
      <c r="D619" s="314"/>
      <c r="E619" s="314"/>
      <c r="F619" s="314"/>
      <c r="G619" s="314"/>
      <c r="H619" s="314"/>
      <c r="I619" s="314"/>
      <c r="J619" s="314"/>
      <c r="K619" s="314"/>
      <c r="L619" s="314"/>
      <c r="M619" s="314"/>
      <c r="N619" s="314">
        <v>4.5</v>
      </c>
      <c r="O619" s="314"/>
      <c r="P619" s="314"/>
      <c r="Q619" s="314"/>
      <c r="R619" s="314"/>
    </row>
    <row r="620" spans="1:18" x14ac:dyDescent="0.2">
      <c r="A620" s="22">
        <v>619</v>
      </c>
      <c r="B620" s="227"/>
      <c r="C620" s="314"/>
      <c r="D620" s="314"/>
      <c r="E620" s="314"/>
      <c r="F620" s="314"/>
      <c r="G620" s="314"/>
      <c r="H620" s="314"/>
      <c r="I620" s="314"/>
      <c r="J620" s="314"/>
      <c r="K620" s="314"/>
      <c r="L620" s="314"/>
      <c r="M620" s="314"/>
      <c r="N620" s="314">
        <v>4.5</v>
      </c>
      <c r="O620" s="314"/>
      <c r="P620" s="314"/>
      <c r="Q620" s="314"/>
      <c r="R620" s="314"/>
    </row>
    <row r="621" spans="1:18" x14ac:dyDescent="0.2">
      <c r="A621" s="22">
        <v>620</v>
      </c>
      <c r="B621" s="227"/>
      <c r="C621" s="314"/>
      <c r="D621" s="314"/>
      <c r="E621" s="314"/>
      <c r="F621" s="314"/>
      <c r="G621" s="314"/>
      <c r="H621" s="314"/>
      <c r="I621" s="314"/>
      <c r="J621" s="314"/>
      <c r="K621" s="314"/>
      <c r="L621" s="314"/>
      <c r="M621" s="314"/>
      <c r="N621" s="314">
        <v>4.2</v>
      </c>
      <c r="O621" s="314"/>
      <c r="P621" s="314"/>
      <c r="Q621" s="314"/>
      <c r="R621" s="314"/>
    </row>
    <row r="622" spans="1:18" x14ac:dyDescent="0.2">
      <c r="A622" s="22">
        <v>621</v>
      </c>
      <c r="B622" s="227"/>
      <c r="C622" s="314"/>
      <c r="D622" s="314"/>
      <c r="E622" s="314"/>
      <c r="F622" s="314"/>
      <c r="G622" s="314"/>
      <c r="H622" s="314"/>
      <c r="I622" s="314"/>
      <c r="J622" s="314"/>
      <c r="K622" s="314"/>
      <c r="L622" s="314"/>
      <c r="M622" s="314"/>
      <c r="N622" s="314">
        <v>4.0999999999999996</v>
      </c>
      <c r="O622" s="314"/>
      <c r="P622" s="314"/>
      <c r="Q622" s="314"/>
      <c r="R622" s="314"/>
    </row>
    <row r="623" spans="1:18" x14ac:dyDescent="0.2">
      <c r="A623" s="22">
        <v>622</v>
      </c>
      <c r="B623" s="227"/>
      <c r="C623" s="314"/>
      <c r="D623" s="314"/>
      <c r="E623" s="314"/>
      <c r="F623" s="314"/>
      <c r="G623" s="314"/>
      <c r="H623" s="314"/>
      <c r="I623" s="314"/>
      <c r="J623" s="314"/>
      <c r="K623" s="314"/>
      <c r="L623" s="314"/>
      <c r="M623" s="314"/>
      <c r="N623" s="314">
        <v>3.8</v>
      </c>
      <c r="O623" s="314"/>
      <c r="P623" s="314"/>
      <c r="Q623" s="314"/>
      <c r="R623" s="314"/>
    </row>
    <row r="624" spans="1:18" x14ac:dyDescent="0.2">
      <c r="A624" s="22">
        <v>623</v>
      </c>
      <c r="B624" s="227"/>
      <c r="C624" s="314"/>
      <c r="D624" s="314"/>
      <c r="E624" s="314"/>
      <c r="F624" s="314"/>
      <c r="G624" s="314"/>
      <c r="H624" s="314"/>
      <c r="I624" s="314"/>
      <c r="J624" s="314"/>
      <c r="K624" s="314"/>
      <c r="L624" s="314"/>
      <c r="M624" s="314"/>
      <c r="N624" s="314">
        <v>3.8</v>
      </c>
      <c r="O624" s="314"/>
      <c r="P624" s="314"/>
      <c r="Q624" s="314"/>
      <c r="R624" s="314"/>
    </row>
    <row r="625" spans="1:18" x14ac:dyDescent="0.2">
      <c r="A625" s="22">
        <v>624</v>
      </c>
      <c r="B625" s="227"/>
      <c r="C625" s="314"/>
      <c r="D625" s="314"/>
      <c r="E625" s="314"/>
      <c r="F625" s="314"/>
      <c r="G625" s="314"/>
      <c r="H625" s="314"/>
      <c r="I625" s="314"/>
      <c r="J625" s="314"/>
      <c r="K625" s="314"/>
      <c r="L625" s="314"/>
      <c r="M625" s="314"/>
      <c r="N625" s="314">
        <v>3.7</v>
      </c>
      <c r="O625" s="314"/>
      <c r="P625" s="314"/>
      <c r="Q625" s="314"/>
      <c r="R625" s="314"/>
    </row>
    <row r="626" spans="1:18" x14ac:dyDescent="0.2">
      <c r="A626" s="22">
        <v>625</v>
      </c>
      <c r="B626" s="227"/>
      <c r="C626" s="314"/>
      <c r="D626" s="314"/>
      <c r="E626" s="314"/>
      <c r="F626" s="314"/>
      <c r="G626" s="314"/>
      <c r="H626" s="314"/>
      <c r="I626" s="314"/>
      <c r="J626" s="314"/>
      <c r="K626" s="314"/>
      <c r="L626" s="314"/>
      <c r="M626" s="314"/>
      <c r="N626" s="314">
        <v>4.5</v>
      </c>
      <c r="O626" s="314"/>
      <c r="P626" s="314"/>
      <c r="Q626" s="314"/>
      <c r="R626" s="314"/>
    </row>
    <row r="627" spans="1:18" x14ac:dyDescent="0.2">
      <c r="A627" s="22">
        <v>626</v>
      </c>
      <c r="B627" s="227"/>
      <c r="C627" s="314"/>
      <c r="D627" s="314"/>
      <c r="E627" s="314"/>
      <c r="F627" s="314"/>
      <c r="G627" s="314"/>
      <c r="H627" s="314"/>
      <c r="I627" s="314"/>
      <c r="J627" s="314"/>
      <c r="K627" s="314"/>
      <c r="L627" s="314"/>
      <c r="M627" s="314"/>
      <c r="N627" s="314">
        <v>4.4000000000000004</v>
      </c>
      <c r="O627" s="314"/>
      <c r="P627" s="314"/>
      <c r="Q627" s="314"/>
      <c r="R627" s="314"/>
    </row>
    <row r="628" spans="1:18" x14ac:dyDescent="0.2">
      <c r="A628" s="22">
        <v>627</v>
      </c>
      <c r="B628" s="227"/>
      <c r="C628" s="314"/>
      <c r="D628" s="314"/>
      <c r="E628" s="314"/>
      <c r="F628" s="314"/>
      <c r="G628" s="314"/>
      <c r="H628" s="314"/>
      <c r="I628" s="314"/>
      <c r="J628" s="314"/>
      <c r="K628" s="314"/>
      <c r="L628" s="314"/>
      <c r="M628" s="314"/>
      <c r="N628" s="314">
        <v>4.3</v>
      </c>
      <c r="O628" s="314"/>
      <c r="P628" s="314"/>
      <c r="Q628" s="314"/>
      <c r="R628" s="314"/>
    </row>
    <row r="629" spans="1:18" x14ac:dyDescent="0.2">
      <c r="A629" s="22">
        <v>628</v>
      </c>
      <c r="B629" s="227"/>
      <c r="C629" s="314"/>
      <c r="D629" s="314"/>
      <c r="E629" s="314"/>
      <c r="F629" s="314"/>
      <c r="G629" s="314"/>
      <c r="H629" s="314"/>
      <c r="I629" s="314"/>
      <c r="J629" s="314"/>
      <c r="K629" s="314"/>
      <c r="L629" s="314"/>
      <c r="M629" s="314"/>
      <c r="N629" s="314">
        <v>3.7</v>
      </c>
      <c r="O629" s="314"/>
      <c r="P629" s="314"/>
      <c r="Q629" s="314"/>
      <c r="R629" s="314"/>
    </row>
    <row r="630" spans="1:18" x14ac:dyDescent="0.2">
      <c r="A630" s="22">
        <v>629</v>
      </c>
      <c r="B630" s="227"/>
      <c r="C630" s="314"/>
      <c r="D630" s="314"/>
      <c r="E630" s="314"/>
      <c r="F630" s="314"/>
      <c r="G630" s="314"/>
      <c r="H630" s="314"/>
      <c r="I630" s="314"/>
      <c r="J630" s="314"/>
      <c r="K630" s="314"/>
      <c r="L630" s="314"/>
      <c r="M630" s="314"/>
      <c r="N630" s="314">
        <v>3.8</v>
      </c>
      <c r="O630" s="314"/>
      <c r="P630" s="314"/>
      <c r="Q630" s="314"/>
      <c r="R630" s="314"/>
    </row>
    <row r="631" spans="1:18" x14ac:dyDescent="0.2">
      <c r="A631" s="22">
        <v>630</v>
      </c>
      <c r="B631" s="227"/>
      <c r="C631" s="314"/>
      <c r="D631" s="314"/>
      <c r="E631" s="314"/>
      <c r="F631" s="314"/>
      <c r="G631" s="314"/>
      <c r="H631" s="314"/>
      <c r="I631" s="314"/>
      <c r="J631" s="314"/>
      <c r="K631" s="314"/>
      <c r="L631" s="314"/>
      <c r="M631" s="314"/>
      <c r="N631" s="314">
        <v>4.0999999999999996</v>
      </c>
      <c r="O631" s="314"/>
      <c r="P631" s="314"/>
      <c r="Q631" s="314"/>
      <c r="R631" s="314"/>
    </row>
    <row r="632" spans="1:18" x14ac:dyDescent="0.2">
      <c r="A632" s="22">
        <v>631</v>
      </c>
      <c r="B632" s="227"/>
      <c r="C632" s="314"/>
      <c r="D632" s="314"/>
      <c r="E632" s="314"/>
      <c r="F632" s="314"/>
      <c r="G632" s="314"/>
      <c r="H632" s="314"/>
      <c r="I632" s="314"/>
      <c r="J632" s="314"/>
      <c r="K632" s="314"/>
      <c r="L632" s="314"/>
      <c r="M632" s="314"/>
      <c r="N632" s="314">
        <v>4.2</v>
      </c>
      <c r="O632" s="314"/>
      <c r="P632" s="314"/>
      <c r="Q632" s="314"/>
      <c r="R632" s="314"/>
    </row>
    <row r="633" spans="1:18" x14ac:dyDescent="0.2">
      <c r="A633" s="22">
        <v>632</v>
      </c>
      <c r="B633" s="227"/>
      <c r="C633" s="314"/>
      <c r="D633" s="314"/>
      <c r="E633" s="314"/>
      <c r="F633" s="314"/>
      <c r="G633" s="314"/>
      <c r="H633" s="314"/>
      <c r="I633" s="314"/>
      <c r="J633" s="314"/>
      <c r="K633" s="314"/>
      <c r="L633" s="314"/>
      <c r="M633" s="314"/>
      <c r="N633" s="314">
        <v>4.0999999999999996</v>
      </c>
      <c r="O633" s="314"/>
      <c r="P633" s="314"/>
      <c r="Q633" s="314"/>
      <c r="R633" s="314"/>
    </row>
    <row r="634" spans="1:18" x14ac:dyDescent="0.2">
      <c r="A634" s="22">
        <v>633</v>
      </c>
      <c r="B634" s="227"/>
      <c r="C634" s="314"/>
      <c r="D634" s="314"/>
      <c r="E634" s="314"/>
      <c r="F634" s="314"/>
      <c r="G634" s="314"/>
      <c r="H634" s="314"/>
      <c r="I634" s="314"/>
      <c r="J634" s="314"/>
      <c r="K634" s="314"/>
      <c r="L634" s="314"/>
      <c r="M634" s="314"/>
      <c r="N634" s="314">
        <v>3.8</v>
      </c>
      <c r="O634" s="314"/>
      <c r="P634" s="314"/>
      <c r="Q634" s="314"/>
      <c r="R634" s="314"/>
    </row>
    <row r="635" spans="1:18" x14ac:dyDescent="0.2">
      <c r="A635" s="22">
        <v>634</v>
      </c>
      <c r="B635" s="227"/>
      <c r="C635" s="314"/>
      <c r="D635" s="314"/>
      <c r="E635" s="314"/>
      <c r="F635" s="314"/>
      <c r="G635" s="314"/>
      <c r="H635" s="314"/>
      <c r="I635" s="314"/>
      <c r="J635" s="314"/>
      <c r="K635" s="314"/>
      <c r="L635" s="314"/>
      <c r="M635" s="314"/>
      <c r="N635" s="314">
        <v>3.6</v>
      </c>
      <c r="O635" s="314"/>
      <c r="P635" s="314"/>
      <c r="Q635" s="314"/>
      <c r="R635" s="314"/>
    </row>
    <row r="636" spans="1:18" x14ac:dyDescent="0.2">
      <c r="A636" s="22">
        <v>635</v>
      </c>
      <c r="B636" s="227"/>
      <c r="C636" s="314"/>
      <c r="D636" s="314"/>
      <c r="E636" s="314"/>
      <c r="F636" s="314"/>
      <c r="G636" s="314"/>
      <c r="H636" s="314"/>
      <c r="I636" s="314"/>
      <c r="J636" s="314"/>
      <c r="K636" s="314"/>
      <c r="L636" s="314"/>
      <c r="M636" s="314"/>
      <c r="N636" s="314">
        <v>3.7</v>
      </c>
      <c r="O636" s="314"/>
      <c r="P636" s="314"/>
      <c r="Q636" s="314"/>
      <c r="R636" s="314"/>
    </row>
    <row r="637" spans="1:18" x14ac:dyDescent="0.2">
      <c r="A637" s="22">
        <v>636</v>
      </c>
      <c r="B637" s="227"/>
      <c r="C637" s="314"/>
      <c r="D637" s="314"/>
      <c r="E637" s="314"/>
      <c r="F637" s="314"/>
      <c r="G637" s="314"/>
      <c r="H637" s="314"/>
      <c r="I637" s="314"/>
      <c r="J637" s="314"/>
      <c r="K637" s="314"/>
      <c r="L637" s="314"/>
      <c r="M637" s="314"/>
      <c r="N637" s="314">
        <v>3.7</v>
      </c>
      <c r="O637" s="314"/>
      <c r="P637" s="314"/>
      <c r="Q637" s="314"/>
      <c r="R637" s="314"/>
    </row>
    <row r="638" spans="1:18" x14ac:dyDescent="0.2">
      <c r="A638" s="22">
        <v>637</v>
      </c>
      <c r="B638" s="227"/>
      <c r="C638" s="314"/>
      <c r="D638" s="314"/>
      <c r="E638" s="314"/>
      <c r="F638" s="314"/>
      <c r="G638" s="314"/>
      <c r="H638" s="314"/>
      <c r="I638" s="314"/>
      <c r="J638" s="314"/>
      <c r="K638" s="314"/>
      <c r="L638" s="314"/>
      <c r="M638" s="314"/>
      <c r="N638" s="314">
        <v>4.7</v>
      </c>
      <c r="O638" s="314"/>
      <c r="P638" s="314"/>
      <c r="Q638" s="314"/>
      <c r="R638" s="314"/>
    </row>
    <row r="639" spans="1:18" x14ac:dyDescent="0.2">
      <c r="A639" s="22">
        <v>638</v>
      </c>
      <c r="B639" s="227"/>
      <c r="C639" s="314"/>
      <c r="D639" s="314"/>
      <c r="E639" s="314"/>
      <c r="F639" s="314"/>
      <c r="G639" s="314"/>
      <c r="H639" s="314"/>
      <c r="I639" s="314"/>
      <c r="J639" s="314"/>
      <c r="K639" s="314"/>
      <c r="L639" s="314"/>
      <c r="M639" s="314"/>
      <c r="N639" s="314">
        <v>4.5999999999999996</v>
      </c>
      <c r="O639" s="314"/>
      <c r="P639" s="314"/>
      <c r="Q639" s="314"/>
      <c r="R639" s="314"/>
    </row>
    <row r="640" spans="1:18" x14ac:dyDescent="0.2">
      <c r="A640" s="22">
        <v>639</v>
      </c>
      <c r="B640" s="227"/>
      <c r="C640" s="314"/>
      <c r="D640" s="314"/>
      <c r="E640" s="314"/>
      <c r="F640" s="314"/>
      <c r="G640" s="314"/>
      <c r="H640" s="314"/>
      <c r="I640" s="314"/>
      <c r="J640" s="314"/>
      <c r="K640" s="314"/>
      <c r="L640" s="314"/>
      <c r="M640" s="314"/>
      <c r="N640" s="314">
        <v>4.5</v>
      </c>
      <c r="O640" s="314"/>
      <c r="P640" s="314"/>
      <c r="Q640" s="314"/>
      <c r="R640" s="314"/>
    </row>
    <row r="641" spans="1:18" x14ac:dyDescent="0.2">
      <c r="A641" s="22">
        <v>640</v>
      </c>
      <c r="B641" s="227"/>
      <c r="C641" s="314"/>
      <c r="D641" s="314"/>
      <c r="E641" s="314"/>
      <c r="F641" s="314"/>
      <c r="G641" s="314"/>
      <c r="H641" s="314"/>
      <c r="I641" s="314"/>
      <c r="J641" s="314"/>
      <c r="K641" s="314"/>
      <c r="L641" s="314"/>
      <c r="M641" s="314"/>
      <c r="N641" s="314">
        <v>4.2</v>
      </c>
      <c r="O641" s="314"/>
      <c r="P641" s="314"/>
      <c r="Q641" s="314"/>
      <c r="R641" s="314"/>
    </row>
    <row r="642" spans="1:18" x14ac:dyDescent="0.2">
      <c r="A642" s="22">
        <v>641</v>
      </c>
      <c r="B642" s="227"/>
      <c r="C642" s="314"/>
      <c r="D642" s="314"/>
      <c r="E642" s="314"/>
      <c r="F642" s="314"/>
      <c r="G642" s="314"/>
      <c r="H642" s="314"/>
      <c r="I642" s="314"/>
      <c r="J642" s="314"/>
      <c r="K642" s="314"/>
      <c r="L642" s="314"/>
      <c r="M642" s="314"/>
      <c r="N642" s="314">
        <v>4.0999999999999996</v>
      </c>
      <c r="O642" s="314"/>
      <c r="P642" s="314"/>
      <c r="Q642" s="314"/>
      <c r="R642" s="314"/>
    </row>
    <row r="643" spans="1:18" x14ac:dyDescent="0.2">
      <c r="A643" s="22">
        <v>642</v>
      </c>
      <c r="B643" s="227"/>
      <c r="C643" s="314"/>
      <c r="D643" s="314"/>
      <c r="E643" s="314"/>
      <c r="F643" s="314"/>
      <c r="G643" s="314"/>
      <c r="H643" s="314"/>
      <c r="I643" s="314"/>
      <c r="J643" s="314"/>
      <c r="K643" s="314"/>
      <c r="L643" s="314"/>
      <c r="M643" s="314"/>
      <c r="N643" s="314">
        <v>4.7</v>
      </c>
      <c r="O643" s="314"/>
      <c r="P643" s="314"/>
      <c r="Q643" s="314"/>
      <c r="R643" s="314"/>
    </row>
    <row r="644" spans="1:18" x14ac:dyDescent="0.2">
      <c r="A644" s="22">
        <v>643</v>
      </c>
      <c r="B644" s="227"/>
      <c r="C644" s="314"/>
      <c r="D644" s="314"/>
      <c r="E644" s="314"/>
      <c r="F644" s="314"/>
      <c r="G644" s="314"/>
      <c r="H644" s="314"/>
      <c r="I644" s="314"/>
      <c r="J644" s="314"/>
      <c r="K644" s="314"/>
      <c r="L644" s="314"/>
      <c r="M644" s="314"/>
      <c r="N644" s="314">
        <v>4.7</v>
      </c>
      <c r="O644" s="314"/>
      <c r="P644" s="314"/>
      <c r="Q644" s="314"/>
      <c r="R644" s="314"/>
    </row>
    <row r="645" spans="1:18" x14ac:dyDescent="0.2">
      <c r="A645" s="22">
        <v>644</v>
      </c>
      <c r="B645" s="227"/>
      <c r="C645" s="314"/>
      <c r="D645" s="314"/>
      <c r="E645" s="314"/>
      <c r="F645" s="314"/>
      <c r="G645" s="314"/>
      <c r="H645" s="314"/>
      <c r="I645" s="314"/>
      <c r="J645" s="314"/>
      <c r="K645" s="314"/>
      <c r="L645" s="314"/>
      <c r="M645" s="314"/>
      <c r="N645" s="314">
        <v>4.9000000000000004</v>
      </c>
      <c r="O645" s="314"/>
      <c r="P645" s="314"/>
      <c r="Q645" s="314"/>
      <c r="R645" s="314"/>
    </row>
    <row r="646" spans="1:18" x14ac:dyDescent="0.2">
      <c r="A646" s="22">
        <v>645</v>
      </c>
      <c r="B646" s="227"/>
      <c r="C646" s="314"/>
      <c r="D646" s="314"/>
      <c r="E646" s="314"/>
      <c r="F646" s="314"/>
      <c r="G646" s="314"/>
      <c r="H646" s="314"/>
      <c r="I646" s="314"/>
      <c r="J646" s="314"/>
      <c r="K646" s="314"/>
      <c r="L646" s="314"/>
      <c r="M646" s="314"/>
      <c r="N646" s="314">
        <v>4.7</v>
      </c>
      <c r="O646" s="314"/>
      <c r="P646" s="314"/>
      <c r="Q646" s="314"/>
      <c r="R646" s="314"/>
    </row>
    <row r="647" spans="1:18" x14ac:dyDescent="0.2">
      <c r="A647" s="22">
        <v>646</v>
      </c>
      <c r="B647" s="227"/>
      <c r="C647" s="314"/>
      <c r="D647" s="314"/>
      <c r="E647" s="314"/>
      <c r="F647" s="314"/>
      <c r="G647" s="314"/>
      <c r="H647" s="314"/>
      <c r="I647" s="314"/>
      <c r="J647" s="314"/>
      <c r="K647" s="314"/>
      <c r="L647" s="314"/>
      <c r="M647" s="314"/>
      <c r="N647" s="314">
        <v>5</v>
      </c>
      <c r="O647" s="314"/>
      <c r="P647" s="314"/>
      <c r="Q647" s="314"/>
      <c r="R647" s="314"/>
    </row>
    <row r="648" spans="1:18" x14ac:dyDescent="0.2">
      <c r="A648" s="22">
        <v>647</v>
      </c>
      <c r="B648" s="227"/>
      <c r="C648" s="314"/>
      <c r="D648" s="314"/>
      <c r="E648" s="314"/>
      <c r="F648" s="314"/>
      <c r="G648" s="314"/>
      <c r="H648" s="314"/>
      <c r="I648" s="314"/>
      <c r="J648" s="314"/>
      <c r="K648" s="314"/>
      <c r="L648" s="314"/>
      <c r="M648" s="314"/>
      <c r="N648" s="314">
        <v>5.3</v>
      </c>
      <c r="O648" s="314"/>
      <c r="P648" s="314"/>
      <c r="Q648" s="314"/>
      <c r="R648" s="314"/>
    </row>
    <row r="649" spans="1:18" x14ac:dyDescent="0.2">
      <c r="A649" s="22">
        <v>648</v>
      </c>
      <c r="B649" s="227"/>
      <c r="C649" s="314"/>
      <c r="D649" s="314"/>
      <c r="E649" s="314"/>
      <c r="F649" s="314"/>
      <c r="G649" s="314"/>
      <c r="H649" s="314"/>
      <c r="I649" s="314"/>
      <c r="J649" s="314"/>
      <c r="K649" s="314"/>
      <c r="L649" s="314"/>
      <c r="M649" s="314"/>
      <c r="N649" s="314">
        <v>5.4</v>
      </c>
      <c r="O649" s="314"/>
      <c r="P649" s="314"/>
      <c r="Q649" s="314"/>
      <c r="R649" s="314"/>
    </row>
    <row r="650" spans="1:18" x14ac:dyDescent="0.2">
      <c r="A650" s="22">
        <v>649</v>
      </c>
      <c r="B650" s="227"/>
      <c r="C650" s="314"/>
      <c r="D650" s="314"/>
      <c r="E650" s="314"/>
      <c r="F650" s="314"/>
      <c r="G650" s="314"/>
      <c r="H650" s="314"/>
      <c r="I650" s="314"/>
      <c r="J650" s="314"/>
      <c r="K650" s="314"/>
      <c r="L650" s="314"/>
      <c r="M650" s="314"/>
      <c r="N650" s="314">
        <v>6.3</v>
      </c>
      <c r="O650" s="314"/>
      <c r="P650" s="314"/>
      <c r="Q650" s="314"/>
      <c r="R650" s="314"/>
    </row>
    <row r="651" spans="1:18" x14ac:dyDescent="0.2">
      <c r="A651" s="22">
        <v>650</v>
      </c>
      <c r="B651" s="227"/>
      <c r="C651" s="314"/>
      <c r="D651" s="314"/>
      <c r="E651" s="314"/>
      <c r="F651" s="314"/>
      <c r="G651" s="314"/>
      <c r="H651" s="314"/>
      <c r="I651" s="314"/>
      <c r="J651" s="314"/>
      <c r="K651" s="314"/>
      <c r="L651" s="314"/>
      <c r="M651" s="314"/>
      <c r="N651" s="314">
        <v>6.1</v>
      </c>
      <c r="O651" s="314"/>
      <c r="P651" s="314"/>
      <c r="Q651" s="314"/>
      <c r="R651" s="314"/>
    </row>
    <row r="652" spans="1:18" x14ac:dyDescent="0.2">
      <c r="A652" s="22">
        <v>651</v>
      </c>
      <c r="B652" s="227"/>
      <c r="C652" s="314"/>
      <c r="D652" s="314"/>
      <c r="E652" s="314"/>
      <c r="F652" s="314"/>
      <c r="G652" s="314"/>
      <c r="H652" s="314"/>
      <c r="I652" s="314"/>
      <c r="J652" s="314"/>
      <c r="K652" s="314"/>
      <c r="L652" s="314"/>
      <c r="M652" s="314"/>
      <c r="N652" s="314">
        <v>6.1</v>
      </c>
      <c r="O652" s="314"/>
      <c r="P652" s="314"/>
      <c r="Q652" s="314"/>
      <c r="R652" s="314"/>
    </row>
    <row r="653" spans="1:18" x14ac:dyDescent="0.2">
      <c r="A653" s="22">
        <v>652</v>
      </c>
      <c r="B653" s="227"/>
      <c r="C653" s="314"/>
      <c r="D653" s="314"/>
      <c r="E653" s="314"/>
      <c r="F653" s="314"/>
      <c r="G653" s="314"/>
      <c r="H653" s="314"/>
      <c r="I653" s="314"/>
      <c r="J653" s="314"/>
      <c r="K653" s="314"/>
      <c r="L653" s="314"/>
      <c r="M653" s="314"/>
      <c r="N653" s="314">
        <v>5.7</v>
      </c>
      <c r="O653" s="314"/>
      <c r="P653" s="314"/>
      <c r="Q653" s="314"/>
      <c r="R653" s="314"/>
    </row>
    <row r="654" spans="1:18" x14ac:dyDescent="0.2">
      <c r="A654" s="22">
        <v>653</v>
      </c>
      <c r="B654" s="227"/>
      <c r="C654" s="314"/>
      <c r="D654" s="314"/>
      <c r="E654" s="314"/>
      <c r="F654" s="314"/>
      <c r="G654" s="314"/>
      <c r="H654" s="314"/>
      <c r="I654" s="314"/>
      <c r="J654" s="314"/>
      <c r="K654" s="314"/>
      <c r="L654" s="314"/>
      <c r="M654" s="314"/>
      <c r="N654" s="314">
        <v>5.5</v>
      </c>
      <c r="O654" s="314"/>
      <c r="P654" s="314"/>
      <c r="Q654" s="314"/>
      <c r="R654" s="314"/>
    </row>
    <row r="655" spans="1:18" x14ac:dyDescent="0.2">
      <c r="A655" s="22">
        <v>654</v>
      </c>
      <c r="B655" s="227"/>
      <c r="C655" s="314"/>
      <c r="D655" s="314"/>
      <c r="E655" s="314"/>
      <c r="F655" s="314"/>
      <c r="G655" s="314"/>
      <c r="H655" s="314"/>
      <c r="I655" s="314"/>
      <c r="J655" s="314"/>
      <c r="K655" s="314"/>
      <c r="L655" s="314"/>
      <c r="M655" s="314"/>
      <c r="N655" s="314">
        <v>6</v>
      </c>
      <c r="O655" s="314"/>
      <c r="P655" s="314"/>
      <c r="Q655" s="314"/>
      <c r="R655" s="314"/>
    </row>
    <row r="656" spans="1:18" x14ac:dyDescent="0.2">
      <c r="A656" s="22">
        <v>655</v>
      </c>
      <c r="B656" s="227"/>
      <c r="C656" s="314"/>
      <c r="D656" s="314"/>
      <c r="E656" s="314"/>
      <c r="F656" s="314"/>
      <c r="G656" s="314"/>
      <c r="H656" s="314"/>
      <c r="I656" s="314"/>
      <c r="J656" s="314"/>
      <c r="K656" s="314"/>
      <c r="L656" s="314"/>
      <c r="M656" s="314"/>
      <c r="N656" s="314">
        <v>5.9</v>
      </c>
      <c r="O656" s="314"/>
      <c r="P656" s="314"/>
      <c r="Q656" s="314"/>
      <c r="R656" s="314"/>
    </row>
    <row r="657" spans="1:18" x14ac:dyDescent="0.2">
      <c r="A657" s="22">
        <v>656</v>
      </c>
      <c r="B657" s="227"/>
      <c r="C657" s="314"/>
      <c r="D657" s="314"/>
      <c r="E657" s="314"/>
      <c r="F657" s="314"/>
      <c r="G657" s="314"/>
      <c r="H657" s="314"/>
      <c r="I657" s="314"/>
      <c r="J657" s="314"/>
      <c r="K657" s="314"/>
      <c r="L657" s="314"/>
      <c r="M657" s="314"/>
      <c r="N657" s="314">
        <v>5.7</v>
      </c>
      <c r="O657" s="314"/>
      <c r="P657" s="314"/>
      <c r="Q657" s="314"/>
      <c r="R657" s="314"/>
    </row>
    <row r="658" spans="1:18" x14ac:dyDescent="0.2">
      <c r="A658" s="22">
        <v>657</v>
      </c>
      <c r="B658" s="227"/>
      <c r="C658" s="314"/>
      <c r="D658" s="314"/>
      <c r="E658" s="314"/>
      <c r="F658" s="314"/>
      <c r="G658" s="314"/>
      <c r="H658" s="314"/>
      <c r="I658" s="314"/>
      <c r="J658" s="314"/>
      <c r="K658" s="314"/>
      <c r="L658" s="314"/>
      <c r="M658" s="314"/>
      <c r="N658" s="314">
        <v>5.4</v>
      </c>
      <c r="O658" s="314"/>
      <c r="P658" s="314"/>
      <c r="Q658" s="314"/>
      <c r="R658" s="314"/>
    </row>
    <row r="659" spans="1:18" x14ac:dyDescent="0.2">
      <c r="A659" s="22">
        <v>658</v>
      </c>
      <c r="B659" s="227"/>
      <c r="C659" s="314"/>
      <c r="D659" s="314"/>
      <c r="E659" s="314"/>
      <c r="F659" s="314"/>
      <c r="G659" s="314"/>
      <c r="H659" s="314"/>
      <c r="I659" s="314"/>
      <c r="J659" s="314"/>
      <c r="K659" s="314"/>
      <c r="L659" s="314"/>
      <c r="M659" s="314"/>
      <c r="N659" s="314">
        <v>5.3</v>
      </c>
      <c r="O659" s="314"/>
      <c r="P659" s="314"/>
      <c r="Q659" s="314"/>
      <c r="R659" s="314"/>
    </row>
    <row r="660" spans="1:18" x14ac:dyDescent="0.2">
      <c r="A660" s="22">
        <v>659</v>
      </c>
      <c r="B660" s="227"/>
      <c r="C660" s="314"/>
      <c r="D660" s="314"/>
      <c r="E660" s="314"/>
      <c r="F660" s="314"/>
      <c r="G660" s="314"/>
      <c r="H660" s="314"/>
      <c r="I660" s="314"/>
      <c r="J660" s="314"/>
      <c r="K660" s="314"/>
      <c r="L660" s="314"/>
      <c r="M660" s="314"/>
      <c r="N660" s="314">
        <v>5.6</v>
      </c>
      <c r="O660" s="314"/>
      <c r="P660" s="314"/>
      <c r="Q660" s="314"/>
      <c r="R660" s="314"/>
    </row>
    <row r="661" spans="1:18" x14ac:dyDescent="0.2">
      <c r="A661" s="22">
        <v>660</v>
      </c>
      <c r="B661" s="227"/>
      <c r="C661" s="314"/>
      <c r="D661" s="314"/>
      <c r="E661" s="314"/>
      <c r="F661" s="314"/>
      <c r="G661" s="314"/>
      <c r="H661" s="314"/>
      <c r="I661" s="314"/>
      <c r="J661" s="314"/>
      <c r="K661" s="314"/>
      <c r="L661" s="314"/>
      <c r="M661" s="314"/>
      <c r="N661" s="314">
        <v>5.7</v>
      </c>
      <c r="O661" s="314"/>
      <c r="P661" s="314"/>
      <c r="Q661" s="314"/>
      <c r="R661" s="314"/>
    </row>
    <row r="662" spans="1:18" x14ac:dyDescent="0.2">
      <c r="A662" s="22">
        <v>661</v>
      </c>
      <c r="B662" s="227"/>
      <c r="C662" s="314"/>
      <c r="D662" s="314"/>
      <c r="E662" s="314"/>
      <c r="F662" s="314"/>
      <c r="G662" s="314"/>
      <c r="H662" s="314"/>
      <c r="I662" s="314"/>
      <c r="J662" s="314"/>
      <c r="K662" s="314"/>
      <c r="L662" s="314"/>
      <c r="M662" s="314"/>
      <c r="N662" s="314">
        <v>6.5</v>
      </c>
      <c r="O662" s="314"/>
      <c r="P662" s="314"/>
      <c r="Q662" s="314"/>
      <c r="R662" s="314"/>
    </row>
    <row r="663" spans="1:18" x14ac:dyDescent="0.2">
      <c r="A663" s="22">
        <v>662</v>
      </c>
      <c r="B663" s="227"/>
      <c r="C663" s="314"/>
      <c r="D663" s="314"/>
      <c r="E663" s="314"/>
      <c r="F663" s="314"/>
      <c r="G663" s="314"/>
      <c r="H663" s="314"/>
      <c r="I663" s="314"/>
      <c r="J663" s="314"/>
      <c r="K663" s="314"/>
      <c r="L663" s="314"/>
      <c r="M663" s="314"/>
      <c r="N663" s="314">
        <v>6.4</v>
      </c>
      <c r="O663" s="314"/>
      <c r="P663" s="314"/>
      <c r="Q663" s="314"/>
      <c r="R663" s="314"/>
    </row>
    <row r="664" spans="1:18" x14ac:dyDescent="0.2">
      <c r="A664" s="22">
        <v>663</v>
      </c>
      <c r="B664" s="227"/>
      <c r="C664" s="314"/>
      <c r="D664" s="314"/>
      <c r="E664" s="314"/>
      <c r="F664" s="314"/>
      <c r="G664" s="314"/>
      <c r="H664" s="314"/>
      <c r="I664" s="314"/>
      <c r="J664" s="314"/>
      <c r="K664" s="314"/>
      <c r="L664" s="314"/>
      <c r="M664" s="314"/>
      <c r="N664" s="314">
        <v>6.2</v>
      </c>
      <c r="O664" s="314"/>
      <c r="P664" s="314"/>
      <c r="Q664" s="314"/>
      <c r="R664" s="314"/>
    </row>
    <row r="665" spans="1:18" x14ac:dyDescent="0.2">
      <c r="A665" s="22">
        <v>664</v>
      </c>
      <c r="B665" s="227"/>
      <c r="C665" s="314"/>
      <c r="D665" s="314"/>
      <c r="E665" s="314"/>
      <c r="F665" s="314"/>
      <c r="G665" s="314"/>
      <c r="H665" s="314"/>
      <c r="I665" s="314"/>
      <c r="J665" s="314"/>
      <c r="K665" s="314"/>
      <c r="L665" s="314"/>
      <c r="M665" s="314"/>
      <c r="N665" s="314">
        <v>5.8</v>
      </c>
      <c r="O665" s="314"/>
      <c r="P665" s="314"/>
      <c r="Q665" s="314"/>
      <c r="R665" s="314"/>
    </row>
    <row r="666" spans="1:18" x14ac:dyDescent="0.2">
      <c r="A666" s="22">
        <v>665</v>
      </c>
      <c r="B666" s="227"/>
      <c r="C666" s="314"/>
      <c r="D666" s="314"/>
      <c r="E666" s="314"/>
      <c r="F666" s="314"/>
      <c r="G666" s="314"/>
      <c r="H666" s="314"/>
      <c r="I666" s="314"/>
      <c r="J666" s="314"/>
      <c r="K666" s="314"/>
      <c r="L666" s="314"/>
      <c r="M666" s="314"/>
      <c r="N666" s="314">
        <v>5.8</v>
      </c>
      <c r="O666" s="314"/>
      <c r="P666" s="314"/>
      <c r="Q666" s="314"/>
      <c r="R666" s="314"/>
    </row>
    <row r="667" spans="1:18" x14ac:dyDescent="0.2">
      <c r="A667" s="22">
        <v>666</v>
      </c>
      <c r="B667" s="227"/>
      <c r="C667" s="314"/>
      <c r="D667" s="314"/>
      <c r="E667" s="314"/>
      <c r="F667" s="314"/>
      <c r="G667" s="314"/>
      <c r="H667" s="314"/>
      <c r="I667" s="314"/>
      <c r="J667" s="314"/>
      <c r="K667" s="314"/>
      <c r="L667" s="314"/>
      <c r="M667" s="314"/>
      <c r="N667" s="314">
        <v>6.5</v>
      </c>
      <c r="O667" s="314"/>
      <c r="P667" s="314"/>
      <c r="Q667" s="314"/>
      <c r="R667" s="314"/>
    </row>
    <row r="668" spans="1:18" x14ac:dyDescent="0.2">
      <c r="A668" s="22">
        <v>667</v>
      </c>
      <c r="B668" s="227"/>
      <c r="C668" s="314"/>
      <c r="D668" s="314"/>
      <c r="E668" s="314"/>
      <c r="F668" s="314"/>
      <c r="G668" s="314"/>
      <c r="H668" s="314"/>
      <c r="I668" s="314"/>
      <c r="J668" s="314"/>
      <c r="K668" s="314"/>
      <c r="L668" s="314"/>
      <c r="M668" s="314"/>
      <c r="N668" s="314">
        <v>6.3</v>
      </c>
      <c r="O668" s="314"/>
      <c r="P668" s="314"/>
      <c r="Q668" s="314"/>
      <c r="R668" s="314"/>
    </row>
    <row r="669" spans="1:18" x14ac:dyDescent="0.2">
      <c r="A669" s="22">
        <v>668</v>
      </c>
      <c r="B669" s="227"/>
      <c r="C669" s="314"/>
      <c r="D669" s="314"/>
      <c r="E669" s="314"/>
      <c r="F669" s="314"/>
      <c r="G669" s="314"/>
      <c r="H669" s="314"/>
      <c r="I669" s="314"/>
      <c r="J669" s="314"/>
      <c r="K669" s="314"/>
      <c r="L669" s="314"/>
      <c r="M669" s="314"/>
      <c r="N669" s="314">
        <v>6</v>
      </c>
      <c r="O669" s="314"/>
      <c r="P669" s="314"/>
      <c r="Q669" s="314"/>
      <c r="R669" s="314"/>
    </row>
    <row r="670" spans="1:18" x14ac:dyDescent="0.2">
      <c r="A670" s="22">
        <v>669</v>
      </c>
      <c r="B670" s="227"/>
      <c r="C670" s="314"/>
      <c r="D670" s="314"/>
      <c r="E670" s="314"/>
      <c r="F670" s="314"/>
      <c r="G670" s="314"/>
      <c r="H670" s="314"/>
      <c r="I670" s="314"/>
      <c r="J670" s="314"/>
      <c r="K670" s="314"/>
      <c r="L670" s="314"/>
      <c r="M670" s="314"/>
      <c r="N670" s="314">
        <v>5.8</v>
      </c>
      <c r="O670" s="314"/>
      <c r="P670" s="314"/>
      <c r="Q670" s="314"/>
      <c r="R670" s="314"/>
    </row>
    <row r="671" spans="1:18" x14ac:dyDescent="0.2">
      <c r="A671" s="22">
        <v>670</v>
      </c>
      <c r="B671" s="227"/>
      <c r="C671" s="314"/>
      <c r="D671" s="314"/>
      <c r="E671" s="314"/>
      <c r="F671" s="314"/>
      <c r="G671" s="314"/>
      <c r="H671" s="314"/>
      <c r="I671" s="314"/>
      <c r="J671" s="314"/>
      <c r="K671" s="314"/>
      <c r="L671" s="314"/>
      <c r="M671" s="314"/>
      <c r="N671" s="314">
        <v>5.6</v>
      </c>
      <c r="O671" s="314"/>
      <c r="P671" s="314"/>
      <c r="Q671" s="314"/>
      <c r="R671" s="314"/>
    </row>
    <row r="672" spans="1:18" x14ac:dyDescent="0.2">
      <c r="A672" s="22">
        <v>671</v>
      </c>
      <c r="B672" s="227"/>
      <c r="C672" s="314"/>
      <c r="D672" s="314"/>
      <c r="E672" s="314"/>
      <c r="F672" s="314"/>
      <c r="G672" s="314"/>
      <c r="H672" s="314"/>
      <c r="I672" s="314"/>
      <c r="J672" s="314"/>
      <c r="K672" s="314"/>
      <c r="L672" s="314"/>
      <c r="M672" s="314"/>
      <c r="N672" s="314">
        <v>5.6</v>
      </c>
      <c r="O672" s="314"/>
      <c r="P672" s="314"/>
      <c r="Q672" s="314"/>
      <c r="R672" s="314"/>
    </row>
    <row r="673" spans="1:18" x14ac:dyDescent="0.2">
      <c r="A673" s="22">
        <v>672</v>
      </c>
      <c r="B673" s="227"/>
      <c r="C673" s="314"/>
      <c r="D673" s="314"/>
      <c r="E673" s="314"/>
      <c r="F673" s="314"/>
      <c r="G673" s="314"/>
      <c r="H673" s="314"/>
      <c r="I673" s="314"/>
      <c r="J673" s="314"/>
      <c r="K673" s="314"/>
      <c r="L673" s="314"/>
      <c r="M673" s="314"/>
      <c r="N673" s="314">
        <v>5.4</v>
      </c>
      <c r="O673" s="314"/>
      <c r="P673" s="314"/>
      <c r="Q673" s="314"/>
      <c r="R673" s="314"/>
    </row>
    <row r="674" spans="1:18" x14ac:dyDescent="0.2">
      <c r="A674" s="22">
        <v>673</v>
      </c>
      <c r="B674" s="227"/>
      <c r="C674" s="314"/>
      <c r="D674" s="314"/>
      <c r="E674" s="314"/>
      <c r="F674" s="314"/>
      <c r="G674" s="314"/>
      <c r="H674" s="314"/>
      <c r="I674" s="314"/>
      <c r="J674" s="314"/>
      <c r="K674" s="314"/>
      <c r="L674" s="314"/>
      <c r="M674" s="314"/>
      <c r="N674" s="314">
        <v>6.3</v>
      </c>
      <c r="O674" s="314"/>
      <c r="P674" s="314"/>
      <c r="Q674" s="314"/>
      <c r="R674" s="314"/>
    </row>
    <row r="675" spans="1:18" x14ac:dyDescent="0.2">
      <c r="A675" s="22">
        <v>674</v>
      </c>
      <c r="B675" s="227"/>
      <c r="C675" s="314"/>
      <c r="D675" s="314"/>
      <c r="E675" s="314"/>
      <c r="F675" s="314"/>
      <c r="G675" s="314"/>
      <c r="H675" s="314"/>
      <c r="I675" s="314"/>
      <c r="J675" s="314"/>
      <c r="K675" s="314"/>
      <c r="L675" s="314"/>
      <c r="M675" s="314"/>
      <c r="N675" s="314">
        <v>6</v>
      </c>
      <c r="O675" s="314"/>
      <c r="P675" s="314"/>
      <c r="Q675" s="314"/>
      <c r="R675" s="314"/>
    </row>
    <row r="676" spans="1:18" x14ac:dyDescent="0.2">
      <c r="A676" s="22">
        <v>675</v>
      </c>
      <c r="B676" s="227"/>
      <c r="C676" s="314"/>
      <c r="D676" s="314"/>
      <c r="E676" s="314"/>
      <c r="F676" s="314"/>
      <c r="G676" s="314"/>
      <c r="H676" s="314"/>
      <c r="I676" s="314"/>
      <c r="J676" s="314"/>
      <c r="K676" s="314"/>
      <c r="L676" s="314"/>
      <c r="M676" s="314"/>
      <c r="N676" s="314">
        <v>6</v>
      </c>
      <c r="O676" s="314"/>
      <c r="P676" s="314"/>
      <c r="Q676" s="314"/>
      <c r="R676" s="314"/>
    </row>
    <row r="677" spans="1:18" x14ac:dyDescent="0.2">
      <c r="A677" s="22">
        <v>676</v>
      </c>
      <c r="B677" s="227"/>
      <c r="C677" s="314"/>
      <c r="D677" s="314"/>
      <c r="E677" s="314"/>
      <c r="F677" s="314"/>
      <c r="G677" s="314"/>
      <c r="H677" s="314"/>
      <c r="I677" s="314"/>
      <c r="J677" s="314"/>
      <c r="K677" s="314"/>
      <c r="L677" s="314"/>
      <c r="M677" s="314"/>
      <c r="N677" s="314">
        <v>5.4</v>
      </c>
      <c r="O677" s="314"/>
      <c r="P677" s="314"/>
      <c r="Q677" s="314"/>
      <c r="R677" s="314"/>
    </row>
    <row r="678" spans="1:18" x14ac:dyDescent="0.2">
      <c r="A678" s="22">
        <v>677</v>
      </c>
      <c r="B678" s="227"/>
      <c r="C678" s="314"/>
      <c r="D678" s="314"/>
      <c r="E678" s="314"/>
      <c r="F678" s="314"/>
      <c r="G678" s="314"/>
      <c r="H678" s="314"/>
      <c r="I678" s="314"/>
      <c r="J678" s="314"/>
      <c r="K678" s="314"/>
      <c r="L678" s="314"/>
      <c r="M678" s="314"/>
      <c r="N678" s="314">
        <v>5.3</v>
      </c>
      <c r="O678" s="314"/>
      <c r="P678" s="314"/>
      <c r="Q678" s="314"/>
      <c r="R678" s="314"/>
    </row>
    <row r="679" spans="1:18" x14ac:dyDescent="0.2">
      <c r="A679" s="22">
        <v>678</v>
      </c>
      <c r="B679" s="227"/>
      <c r="C679" s="314"/>
      <c r="D679" s="314"/>
      <c r="E679" s="314"/>
      <c r="F679" s="314"/>
      <c r="G679" s="314"/>
      <c r="H679" s="314"/>
      <c r="I679" s="314"/>
      <c r="J679" s="314"/>
      <c r="K679" s="314"/>
      <c r="L679" s="314"/>
      <c r="M679" s="314"/>
      <c r="N679" s="314">
        <v>5.8</v>
      </c>
      <c r="O679" s="314"/>
      <c r="P679" s="314"/>
      <c r="Q679" s="314"/>
      <c r="R679" s="314"/>
    </row>
    <row r="680" spans="1:18" x14ac:dyDescent="0.2">
      <c r="A680" s="22">
        <v>679</v>
      </c>
      <c r="B680" s="227"/>
      <c r="C680" s="314"/>
      <c r="D680" s="314"/>
      <c r="E680" s="314"/>
      <c r="F680" s="314"/>
      <c r="G680" s="314"/>
      <c r="H680" s="314"/>
      <c r="I680" s="314"/>
      <c r="J680" s="314"/>
      <c r="K680" s="314"/>
      <c r="L680" s="314"/>
      <c r="M680" s="314"/>
      <c r="N680" s="314">
        <v>5.7</v>
      </c>
      <c r="O680" s="314"/>
      <c r="P680" s="314"/>
      <c r="Q680" s="314"/>
      <c r="R680" s="314"/>
    </row>
    <row r="681" spans="1:18" x14ac:dyDescent="0.2">
      <c r="A681" s="22">
        <v>680</v>
      </c>
      <c r="B681" s="227"/>
      <c r="C681" s="314"/>
      <c r="D681" s="314"/>
      <c r="E681" s="314"/>
      <c r="F681" s="314"/>
      <c r="G681" s="314"/>
      <c r="H681" s="314"/>
      <c r="I681" s="314"/>
      <c r="J681" s="314"/>
      <c r="K681" s="314"/>
      <c r="L681" s="314"/>
      <c r="M681" s="314"/>
      <c r="N681" s="314">
        <v>5.4</v>
      </c>
      <c r="O681" s="314"/>
      <c r="P681" s="314"/>
      <c r="Q681" s="314"/>
      <c r="R681" s="314"/>
    </row>
    <row r="682" spans="1:18" x14ac:dyDescent="0.2">
      <c r="A682" s="22">
        <v>681</v>
      </c>
      <c r="B682" s="227"/>
      <c r="C682" s="314"/>
      <c r="D682" s="314"/>
      <c r="E682" s="314"/>
      <c r="F682" s="314"/>
      <c r="G682" s="314"/>
      <c r="H682" s="314"/>
      <c r="I682" s="314"/>
      <c r="J682" s="314"/>
      <c r="K682" s="314"/>
      <c r="L682" s="314"/>
      <c r="M682" s="314"/>
      <c r="N682" s="314">
        <v>5.0999999999999996</v>
      </c>
      <c r="O682" s="314"/>
      <c r="P682" s="314"/>
      <c r="Q682" s="314"/>
      <c r="R682" s="314"/>
    </row>
    <row r="683" spans="1:18" x14ac:dyDescent="0.2">
      <c r="A683" s="22">
        <v>682</v>
      </c>
      <c r="B683" s="227"/>
      <c r="C683" s="314"/>
      <c r="D683" s="314"/>
      <c r="E683" s="314"/>
      <c r="F683" s="314"/>
      <c r="G683" s="314"/>
      <c r="H683" s="314"/>
      <c r="I683" s="314"/>
      <c r="J683" s="314"/>
      <c r="K683" s="314"/>
      <c r="L683" s="314"/>
      <c r="M683" s="314"/>
      <c r="N683" s="314">
        <v>5.0999999999999996</v>
      </c>
      <c r="O683" s="314"/>
      <c r="P683" s="314"/>
      <c r="Q683" s="314"/>
      <c r="R683" s="314"/>
    </row>
    <row r="684" spans="1:18" x14ac:dyDescent="0.2">
      <c r="A684" s="22">
        <v>683</v>
      </c>
      <c r="B684" s="227"/>
      <c r="C684" s="314"/>
      <c r="D684" s="314"/>
      <c r="E684" s="314"/>
      <c r="F684" s="314"/>
      <c r="G684" s="314"/>
      <c r="H684" s="314"/>
      <c r="I684" s="314"/>
      <c r="J684" s="314"/>
      <c r="K684" s="314"/>
      <c r="L684" s="314"/>
      <c r="M684" s="314"/>
      <c r="N684" s="314">
        <v>5.2</v>
      </c>
      <c r="O684" s="314"/>
      <c r="P684" s="314"/>
      <c r="Q684" s="314"/>
      <c r="R684" s="314"/>
    </row>
    <row r="685" spans="1:18" x14ac:dyDescent="0.2">
      <c r="A685" s="22">
        <v>684</v>
      </c>
      <c r="B685" s="227"/>
      <c r="C685" s="314"/>
      <c r="D685" s="314"/>
      <c r="E685" s="314"/>
      <c r="F685" s="314"/>
      <c r="G685" s="314"/>
      <c r="H685" s="314"/>
      <c r="I685" s="314"/>
      <c r="J685" s="314"/>
      <c r="K685" s="314"/>
      <c r="L685" s="314"/>
      <c r="M685" s="314"/>
      <c r="N685" s="314">
        <v>5.0999999999999996</v>
      </c>
      <c r="O685" s="314"/>
      <c r="P685" s="314"/>
      <c r="Q685" s="314"/>
      <c r="R685" s="314"/>
    </row>
    <row r="686" spans="1:18" x14ac:dyDescent="0.2">
      <c r="A686" s="22">
        <v>685</v>
      </c>
      <c r="B686" s="227"/>
      <c r="C686" s="314"/>
      <c r="D686" s="314"/>
      <c r="E686" s="314"/>
      <c r="F686" s="314"/>
      <c r="G686" s="314"/>
      <c r="H686" s="314"/>
      <c r="I686" s="314"/>
      <c r="J686" s="314"/>
      <c r="K686" s="314"/>
      <c r="L686" s="314"/>
      <c r="M686" s="314"/>
      <c r="N686" s="314">
        <v>5.7</v>
      </c>
      <c r="O686" s="314"/>
      <c r="P686" s="314"/>
      <c r="Q686" s="314"/>
      <c r="R686" s="314"/>
    </row>
    <row r="687" spans="1:18" x14ac:dyDescent="0.2">
      <c r="A687" s="22">
        <v>686</v>
      </c>
      <c r="B687" s="227"/>
      <c r="C687" s="314"/>
      <c r="D687" s="314"/>
      <c r="E687" s="314"/>
      <c r="F687" s="314"/>
      <c r="G687" s="314"/>
      <c r="H687" s="314"/>
      <c r="I687" s="314"/>
      <c r="J687" s="314"/>
      <c r="K687" s="314"/>
      <c r="L687" s="314"/>
      <c r="M687" s="314"/>
      <c r="N687" s="314">
        <v>5.8</v>
      </c>
      <c r="O687" s="314"/>
      <c r="P687" s="314"/>
      <c r="Q687" s="314"/>
      <c r="R687" s="314"/>
    </row>
    <row r="688" spans="1:18" x14ac:dyDescent="0.2">
      <c r="A688" s="22">
        <v>687</v>
      </c>
      <c r="B688" s="227"/>
      <c r="C688" s="314"/>
      <c r="D688" s="314"/>
      <c r="E688" s="314"/>
      <c r="F688" s="314"/>
      <c r="G688" s="314"/>
      <c r="H688" s="314"/>
      <c r="I688" s="314"/>
      <c r="J688" s="314"/>
      <c r="K688" s="314"/>
      <c r="L688" s="314"/>
      <c r="M688" s="314"/>
      <c r="N688" s="314">
        <v>5.4</v>
      </c>
      <c r="O688" s="314"/>
      <c r="P688" s="314"/>
      <c r="Q688" s="314"/>
      <c r="R688" s="314"/>
    </row>
    <row r="689" spans="1:18" x14ac:dyDescent="0.2">
      <c r="A689" s="22">
        <v>688</v>
      </c>
      <c r="B689" s="227"/>
      <c r="C689" s="314"/>
      <c r="D689" s="314"/>
      <c r="E689" s="314"/>
      <c r="F689" s="314"/>
      <c r="G689" s="314"/>
      <c r="H689" s="314"/>
      <c r="I689" s="314"/>
      <c r="J689" s="314"/>
      <c r="K689" s="314"/>
      <c r="L689" s="314"/>
      <c r="M689" s="314"/>
      <c r="N689" s="314">
        <v>4.9000000000000004</v>
      </c>
      <c r="O689" s="314"/>
      <c r="P689" s="314"/>
      <c r="Q689" s="314"/>
      <c r="R689" s="314"/>
    </row>
    <row r="690" spans="1:18" x14ac:dyDescent="0.2">
      <c r="A690" s="22">
        <v>689</v>
      </c>
      <c r="B690" s="227"/>
      <c r="C690" s="314"/>
      <c r="D690" s="314"/>
      <c r="E690" s="314"/>
      <c r="F690" s="314"/>
      <c r="G690" s="314"/>
      <c r="H690" s="314"/>
      <c r="I690" s="314"/>
      <c r="J690" s="314"/>
      <c r="K690" s="314"/>
      <c r="L690" s="314"/>
      <c r="M690" s="314"/>
      <c r="N690" s="314">
        <v>4.9000000000000004</v>
      </c>
      <c r="O690" s="314"/>
      <c r="P690" s="314"/>
      <c r="Q690" s="314"/>
      <c r="R690" s="314"/>
    </row>
    <row r="691" spans="1:18" x14ac:dyDescent="0.2">
      <c r="A691" s="22">
        <v>690</v>
      </c>
      <c r="B691" s="227"/>
      <c r="C691" s="314"/>
      <c r="D691" s="314"/>
      <c r="E691" s="314"/>
      <c r="F691" s="314"/>
      <c r="G691" s="314"/>
      <c r="H691" s="314"/>
      <c r="I691" s="314"/>
      <c r="J691" s="314"/>
      <c r="K691" s="314"/>
      <c r="L691" s="314"/>
      <c r="M691" s="314"/>
      <c r="N691" s="314">
        <v>5.2</v>
      </c>
      <c r="O691" s="314"/>
      <c r="P691" s="314"/>
      <c r="Q691" s="314"/>
      <c r="R691" s="314"/>
    </row>
    <row r="692" spans="1:18" x14ac:dyDescent="0.2">
      <c r="A692" s="22">
        <v>691</v>
      </c>
      <c r="B692" s="227"/>
      <c r="C692" s="314"/>
      <c r="D692" s="314"/>
      <c r="E692" s="314"/>
      <c r="F692" s="314"/>
      <c r="G692" s="314"/>
      <c r="H692" s="314"/>
      <c r="I692" s="314"/>
      <c r="J692" s="314"/>
      <c r="K692" s="314"/>
      <c r="L692" s="314"/>
      <c r="M692" s="314"/>
      <c r="N692" s="314">
        <v>5.2</v>
      </c>
      <c r="O692" s="314"/>
      <c r="P692" s="314"/>
      <c r="Q692" s="314"/>
      <c r="R692" s="314"/>
    </row>
    <row r="693" spans="1:18" x14ac:dyDescent="0.2">
      <c r="A693" s="22">
        <v>692</v>
      </c>
      <c r="B693" s="227"/>
      <c r="C693" s="314"/>
      <c r="D693" s="314"/>
      <c r="E693" s="314"/>
      <c r="F693" s="314"/>
      <c r="G693" s="314"/>
      <c r="H693" s="314"/>
      <c r="I693" s="314"/>
      <c r="J693" s="314"/>
      <c r="K693" s="314"/>
      <c r="L693" s="314"/>
      <c r="M693" s="314"/>
      <c r="N693" s="314">
        <v>4.9000000000000004</v>
      </c>
      <c r="O693" s="314"/>
      <c r="P693" s="314"/>
      <c r="Q693" s="314"/>
      <c r="R693" s="314"/>
    </row>
    <row r="694" spans="1:18" x14ac:dyDescent="0.2">
      <c r="A694" s="22">
        <v>693</v>
      </c>
      <c r="B694" s="227"/>
      <c r="C694" s="314"/>
      <c r="D694" s="314"/>
      <c r="E694" s="314"/>
      <c r="F694" s="314"/>
      <c r="G694" s="314"/>
      <c r="H694" s="314"/>
      <c r="I694" s="314"/>
      <c r="J694" s="314"/>
      <c r="K694" s="314"/>
      <c r="L694" s="314"/>
      <c r="M694" s="314"/>
      <c r="N694" s="314">
        <v>4.8</v>
      </c>
      <c r="O694" s="314"/>
      <c r="P694" s="314"/>
      <c r="Q694" s="314"/>
      <c r="R694" s="314"/>
    </row>
    <row r="695" spans="1:18" x14ac:dyDescent="0.2">
      <c r="A695" s="22">
        <v>694</v>
      </c>
      <c r="B695" s="227"/>
      <c r="C695" s="314"/>
      <c r="D695" s="314"/>
      <c r="E695" s="314"/>
      <c r="F695" s="314"/>
      <c r="G695" s="314"/>
      <c r="H695" s="314"/>
      <c r="I695" s="314"/>
      <c r="J695" s="314"/>
      <c r="K695" s="314"/>
      <c r="L695" s="314"/>
      <c r="M695" s="314"/>
      <c r="N695" s="314">
        <v>4.5999999999999996</v>
      </c>
      <c r="O695" s="314"/>
      <c r="P695" s="314"/>
      <c r="Q695" s="314"/>
      <c r="R695" s="314"/>
    </row>
    <row r="696" spans="1:18" x14ac:dyDescent="0.2">
      <c r="A696" s="22">
        <v>695</v>
      </c>
      <c r="B696" s="227"/>
      <c r="C696" s="314"/>
      <c r="D696" s="314"/>
      <c r="E696" s="314"/>
      <c r="F696" s="314"/>
      <c r="G696" s="314"/>
      <c r="H696" s="314"/>
      <c r="I696" s="314"/>
      <c r="J696" s="314"/>
      <c r="K696" s="314"/>
      <c r="L696" s="314"/>
      <c r="M696" s="314"/>
      <c r="N696" s="314">
        <v>4.8</v>
      </c>
      <c r="O696" s="314"/>
      <c r="P696" s="314"/>
      <c r="Q696" s="314"/>
      <c r="R696" s="314"/>
    </row>
    <row r="697" spans="1:18" x14ac:dyDescent="0.2">
      <c r="A697" s="22">
        <v>696</v>
      </c>
      <c r="B697" s="227"/>
      <c r="C697" s="314"/>
      <c r="D697" s="314"/>
      <c r="E697" s="314"/>
      <c r="F697" s="314"/>
      <c r="G697" s="314"/>
      <c r="H697" s="314"/>
      <c r="I697" s="314"/>
      <c r="J697" s="314"/>
      <c r="K697" s="314"/>
      <c r="L697" s="314"/>
      <c r="M697" s="314"/>
      <c r="N697" s="314">
        <v>4.5999999999999996</v>
      </c>
      <c r="O697" s="314"/>
      <c r="P697" s="314"/>
      <c r="Q697" s="314"/>
      <c r="R697" s="314"/>
    </row>
    <row r="698" spans="1:18" x14ac:dyDescent="0.2">
      <c r="A698" s="22">
        <v>697</v>
      </c>
      <c r="B698" s="227"/>
      <c r="C698" s="314"/>
      <c r="D698" s="314"/>
      <c r="E698" s="314"/>
      <c r="F698" s="314"/>
      <c r="G698" s="314"/>
      <c r="H698" s="314"/>
      <c r="I698" s="314"/>
      <c r="J698" s="314"/>
      <c r="K698" s="314"/>
      <c r="L698" s="314"/>
      <c r="M698" s="314"/>
      <c r="N698" s="314">
        <v>5.0999999999999996</v>
      </c>
      <c r="O698" s="314"/>
      <c r="P698" s="314"/>
      <c r="Q698" s="314"/>
      <c r="R698" s="314"/>
    </row>
    <row r="699" spans="1:18" x14ac:dyDescent="0.2">
      <c r="A699" s="22">
        <v>698</v>
      </c>
      <c r="B699" s="227"/>
      <c r="C699" s="314"/>
      <c r="D699" s="314"/>
      <c r="E699" s="314"/>
      <c r="F699" s="314"/>
      <c r="G699" s="314"/>
      <c r="H699" s="314"/>
      <c r="I699" s="314"/>
      <c r="J699" s="314"/>
      <c r="K699" s="314"/>
      <c r="L699" s="314"/>
      <c r="M699" s="314"/>
      <c r="N699" s="314">
        <v>5.0999999999999996</v>
      </c>
      <c r="O699" s="314"/>
      <c r="P699" s="314"/>
      <c r="Q699" s="314"/>
      <c r="R699" s="314"/>
    </row>
    <row r="700" spans="1:18" x14ac:dyDescent="0.2">
      <c r="A700" s="22">
        <v>699</v>
      </c>
      <c r="B700" s="227"/>
      <c r="C700" s="314"/>
      <c r="D700" s="314"/>
      <c r="E700" s="314"/>
      <c r="F700" s="314"/>
      <c r="G700" s="314"/>
      <c r="H700" s="314"/>
      <c r="I700" s="314"/>
      <c r="J700" s="314"/>
      <c r="K700" s="314"/>
      <c r="L700" s="314"/>
      <c r="M700" s="314"/>
      <c r="N700" s="314">
        <v>4.8</v>
      </c>
      <c r="O700" s="314"/>
      <c r="P700" s="314"/>
      <c r="Q700" s="314"/>
      <c r="R700" s="314"/>
    </row>
    <row r="701" spans="1:18" x14ac:dyDescent="0.2">
      <c r="A701" s="22">
        <v>700</v>
      </c>
      <c r="B701" s="227"/>
      <c r="C701" s="314"/>
      <c r="D701" s="314"/>
      <c r="E701" s="314"/>
      <c r="F701" s="314"/>
      <c r="G701" s="314"/>
      <c r="H701" s="314"/>
      <c r="I701" s="314"/>
      <c r="J701" s="314"/>
      <c r="K701" s="314"/>
      <c r="L701" s="314"/>
      <c r="M701" s="314"/>
      <c r="N701" s="314">
        <v>4.5</v>
      </c>
      <c r="O701" s="314"/>
      <c r="P701" s="314"/>
      <c r="Q701" s="314"/>
      <c r="R701" s="314"/>
    </row>
    <row r="702" spans="1:18" x14ac:dyDescent="0.2">
      <c r="A702" s="22">
        <v>701</v>
      </c>
      <c r="B702" s="227"/>
      <c r="C702" s="314"/>
      <c r="D702" s="314"/>
      <c r="E702" s="314"/>
      <c r="F702" s="314"/>
      <c r="G702" s="314"/>
      <c r="H702" s="314"/>
      <c r="I702" s="314"/>
      <c r="J702" s="314"/>
      <c r="K702" s="314"/>
      <c r="L702" s="314"/>
      <c r="M702" s="314"/>
      <c r="N702" s="314">
        <v>4.4000000000000004</v>
      </c>
      <c r="O702" s="314"/>
      <c r="P702" s="314"/>
      <c r="Q702" s="314"/>
      <c r="R702" s="314"/>
    </row>
    <row r="703" spans="1:18" x14ac:dyDescent="0.2">
      <c r="A703" s="22">
        <v>702</v>
      </c>
      <c r="B703" s="227"/>
      <c r="C703" s="314"/>
      <c r="D703" s="314"/>
      <c r="E703" s="314"/>
      <c r="F703" s="314"/>
      <c r="G703" s="314"/>
      <c r="H703" s="314"/>
      <c r="I703" s="314"/>
      <c r="J703" s="314"/>
      <c r="K703" s="314"/>
      <c r="L703" s="314"/>
      <c r="M703" s="314"/>
      <c r="N703" s="314">
        <v>4.8</v>
      </c>
      <c r="O703" s="314"/>
      <c r="P703" s="314"/>
      <c r="Q703" s="314"/>
      <c r="R703" s="314"/>
    </row>
    <row r="704" spans="1:18" x14ac:dyDescent="0.2">
      <c r="A704" s="22">
        <v>703</v>
      </c>
      <c r="B704" s="227"/>
      <c r="C704" s="314"/>
      <c r="D704" s="314"/>
      <c r="E704" s="314"/>
      <c r="F704" s="314"/>
      <c r="G704" s="314"/>
      <c r="H704" s="314"/>
      <c r="I704" s="314"/>
      <c r="J704" s="314"/>
      <c r="K704" s="314"/>
      <c r="L704" s="314"/>
      <c r="M704" s="314"/>
      <c r="N704" s="314">
        <v>5</v>
      </c>
      <c r="O704" s="314"/>
      <c r="P704" s="314"/>
      <c r="Q704" s="314"/>
      <c r="R704" s="314"/>
    </row>
    <row r="705" spans="1:18" x14ac:dyDescent="0.2">
      <c r="A705" s="22">
        <v>704</v>
      </c>
      <c r="B705" s="227"/>
      <c r="C705" s="314"/>
      <c r="D705" s="314"/>
      <c r="E705" s="314"/>
      <c r="F705" s="314"/>
      <c r="G705" s="314"/>
      <c r="H705" s="314"/>
      <c r="I705" s="314"/>
      <c r="J705" s="314"/>
      <c r="K705" s="314"/>
      <c r="L705" s="314"/>
      <c r="M705" s="314"/>
      <c r="N705" s="314">
        <v>4.5999999999999996</v>
      </c>
      <c r="O705" s="314"/>
      <c r="P705" s="314"/>
      <c r="Q705" s="314"/>
      <c r="R705" s="314"/>
    </row>
    <row r="706" spans="1:18" x14ac:dyDescent="0.2">
      <c r="A706" s="22">
        <v>705</v>
      </c>
      <c r="B706" s="227"/>
      <c r="C706" s="314"/>
      <c r="D706" s="314"/>
      <c r="E706" s="314"/>
      <c r="F706" s="314"/>
      <c r="G706" s="314"/>
      <c r="H706" s="314"/>
      <c r="I706" s="314"/>
      <c r="J706" s="314"/>
      <c r="K706" s="314"/>
      <c r="L706" s="314"/>
      <c r="M706" s="314"/>
      <c r="N706" s="314">
        <v>4.4000000000000004</v>
      </c>
      <c r="O706" s="314"/>
      <c r="P706" s="314"/>
      <c r="Q706" s="314"/>
      <c r="R706" s="314"/>
    </row>
    <row r="707" spans="1:18" x14ac:dyDescent="0.2">
      <c r="A707" s="22">
        <v>706</v>
      </c>
      <c r="B707" s="227"/>
      <c r="C707" s="314"/>
      <c r="D707" s="314"/>
      <c r="E707" s="314"/>
      <c r="F707" s="314"/>
      <c r="G707" s="314"/>
      <c r="H707" s="314"/>
      <c r="I707" s="314"/>
      <c r="J707" s="314"/>
      <c r="K707" s="314"/>
      <c r="L707" s="314"/>
      <c r="M707" s="314"/>
      <c r="N707" s="314">
        <v>4.0999999999999996</v>
      </c>
      <c r="O707" s="314"/>
      <c r="P707" s="314"/>
      <c r="Q707" s="314"/>
      <c r="R707" s="314"/>
    </row>
    <row r="708" spans="1:18" x14ac:dyDescent="0.2">
      <c r="A708" s="22">
        <v>707</v>
      </c>
      <c r="B708" s="227"/>
      <c r="C708" s="314"/>
      <c r="D708" s="314"/>
      <c r="E708" s="314"/>
      <c r="F708" s="314"/>
      <c r="G708" s="314"/>
      <c r="H708" s="314"/>
      <c r="I708" s="314"/>
      <c r="J708" s="314"/>
      <c r="K708" s="314"/>
      <c r="L708" s="314"/>
      <c r="M708" s="314"/>
      <c r="N708" s="314">
        <v>4.3</v>
      </c>
      <c r="O708" s="314"/>
      <c r="P708" s="314"/>
      <c r="Q708" s="314"/>
      <c r="R708" s="314"/>
    </row>
    <row r="709" spans="1:18" x14ac:dyDescent="0.2">
      <c r="A709" s="22">
        <v>708</v>
      </c>
      <c r="B709" s="227"/>
      <c r="C709" s="314"/>
      <c r="D709" s="314"/>
      <c r="E709" s="314"/>
      <c r="F709" s="314"/>
      <c r="G709" s="314"/>
      <c r="H709" s="314"/>
      <c r="I709" s="314"/>
      <c r="J709" s="314"/>
      <c r="K709" s="314"/>
      <c r="L709" s="314"/>
      <c r="M709" s="314"/>
      <c r="N709" s="314">
        <v>4.3</v>
      </c>
      <c r="O709" s="314"/>
      <c r="P709" s="314"/>
      <c r="Q709" s="314"/>
      <c r="R709" s="314"/>
    </row>
    <row r="710" spans="1:18" x14ac:dyDescent="0.2">
      <c r="A710" s="22">
        <v>709</v>
      </c>
      <c r="B710" s="227"/>
      <c r="C710" s="314"/>
      <c r="D710" s="314"/>
      <c r="E710" s="314"/>
      <c r="F710" s="314"/>
      <c r="G710" s="314"/>
      <c r="H710" s="314"/>
      <c r="I710" s="314"/>
      <c r="J710" s="314"/>
      <c r="K710" s="314"/>
      <c r="L710" s="314"/>
      <c r="M710" s="314"/>
      <c r="N710" s="314">
        <v>5</v>
      </c>
      <c r="O710" s="314"/>
      <c r="P710" s="314"/>
      <c r="Q710" s="314"/>
      <c r="R710" s="314"/>
    </row>
    <row r="711" spans="1:18" x14ac:dyDescent="0.2">
      <c r="A711" s="22">
        <v>710</v>
      </c>
      <c r="B711" s="227"/>
      <c r="C711" s="314"/>
      <c r="D711" s="314"/>
      <c r="E711" s="314"/>
      <c r="F711" s="314"/>
      <c r="G711" s="314"/>
      <c r="H711" s="314"/>
      <c r="I711" s="314"/>
      <c r="J711" s="314"/>
      <c r="K711" s="314"/>
      <c r="L711" s="314"/>
      <c r="M711" s="314"/>
      <c r="N711" s="314">
        <v>4.9000000000000004</v>
      </c>
      <c r="O711" s="314"/>
      <c r="P711" s="314"/>
      <c r="Q711" s="314"/>
      <c r="R711" s="314"/>
    </row>
    <row r="712" spans="1:18" x14ac:dyDescent="0.2">
      <c r="A712" s="22">
        <v>711</v>
      </c>
      <c r="B712" s="227"/>
      <c r="C712" s="314"/>
      <c r="D712" s="314"/>
      <c r="E712" s="314"/>
      <c r="F712" s="314"/>
      <c r="G712" s="314"/>
      <c r="H712" s="314"/>
      <c r="I712" s="314"/>
      <c r="J712" s="314"/>
      <c r="K712" s="314"/>
      <c r="L712" s="314"/>
      <c r="M712" s="314"/>
      <c r="N712" s="314">
        <v>4.5</v>
      </c>
      <c r="O712" s="314"/>
      <c r="P712" s="314"/>
      <c r="Q712" s="314"/>
      <c r="R712" s="314"/>
    </row>
    <row r="713" spans="1:18" x14ac:dyDescent="0.2">
      <c r="A713" s="22">
        <v>712</v>
      </c>
      <c r="B713" s="227"/>
      <c r="C713" s="314"/>
      <c r="D713" s="314"/>
      <c r="E713" s="314"/>
      <c r="F713" s="314"/>
      <c r="G713" s="314"/>
      <c r="H713" s="314"/>
      <c r="I713" s="314"/>
      <c r="J713" s="314"/>
      <c r="K713" s="314"/>
      <c r="L713" s="314"/>
      <c r="M713" s="314"/>
      <c r="N713" s="314">
        <v>4.3</v>
      </c>
      <c r="O713" s="314"/>
      <c r="P713" s="314"/>
      <c r="Q713" s="314"/>
      <c r="R713" s="314"/>
    </row>
    <row r="714" spans="1:18" x14ac:dyDescent="0.2">
      <c r="A714" s="22">
        <v>713</v>
      </c>
      <c r="B714" s="227"/>
      <c r="C714" s="314"/>
      <c r="D714" s="314"/>
      <c r="E714" s="314"/>
      <c r="F714" s="314"/>
      <c r="G714" s="314"/>
      <c r="H714" s="314"/>
      <c r="I714" s="314"/>
      <c r="J714" s="314"/>
      <c r="K714" s="314"/>
      <c r="L714" s="314"/>
      <c r="M714" s="314"/>
      <c r="N714" s="314">
        <v>4.3</v>
      </c>
      <c r="O714" s="314"/>
      <c r="P714" s="314"/>
      <c r="Q714" s="314"/>
      <c r="R714" s="314"/>
    </row>
    <row r="715" spans="1:18" x14ac:dyDescent="0.2">
      <c r="A715" s="22">
        <v>714</v>
      </c>
      <c r="B715" s="227"/>
      <c r="C715" s="314"/>
      <c r="D715" s="314"/>
      <c r="E715" s="314"/>
      <c r="F715" s="314"/>
      <c r="G715" s="314"/>
      <c r="H715" s="314"/>
      <c r="I715" s="314"/>
      <c r="J715" s="314"/>
      <c r="K715" s="314"/>
      <c r="L715" s="314"/>
      <c r="M715" s="314"/>
      <c r="N715" s="314">
        <v>4.7</v>
      </c>
      <c r="O715" s="314"/>
      <c r="P715" s="314"/>
      <c r="Q715" s="314"/>
      <c r="R715" s="314"/>
    </row>
    <row r="716" spans="1:18" x14ac:dyDescent="0.2">
      <c r="A716" s="22">
        <v>715</v>
      </c>
      <c r="B716" s="227"/>
      <c r="C716" s="314"/>
      <c r="D716" s="314"/>
      <c r="E716" s="314"/>
      <c r="F716" s="314"/>
      <c r="G716" s="314"/>
      <c r="H716" s="314"/>
      <c r="I716" s="314"/>
      <c r="J716" s="314"/>
      <c r="K716" s="314"/>
      <c r="L716" s="314"/>
      <c r="M716" s="314"/>
      <c r="N716" s="314">
        <v>4.9000000000000004</v>
      </c>
      <c r="O716" s="314"/>
      <c r="P716" s="314"/>
      <c r="Q716" s="314"/>
      <c r="R716" s="314"/>
    </row>
    <row r="717" spans="1:18" x14ac:dyDescent="0.2">
      <c r="A717" s="22">
        <v>716</v>
      </c>
      <c r="B717" s="227"/>
      <c r="C717" s="314"/>
      <c r="D717" s="314"/>
      <c r="E717" s="314"/>
      <c r="F717" s="314"/>
      <c r="G717" s="314"/>
      <c r="H717" s="314"/>
      <c r="I717" s="314"/>
      <c r="J717" s="314"/>
      <c r="K717" s="314"/>
      <c r="L717" s="314"/>
      <c r="M717" s="314"/>
      <c r="N717" s="314">
        <v>4.5999999999999996</v>
      </c>
      <c r="O717" s="314"/>
      <c r="P717" s="314"/>
      <c r="Q717" s="314"/>
      <c r="R717" s="314"/>
    </row>
    <row r="718" spans="1:18" x14ac:dyDescent="0.2">
      <c r="A718" s="22">
        <v>717</v>
      </c>
      <c r="B718" s="227"/>
      <c r="C718" s="314"/>
      <c r="D718" s="314"/>
      <c r="E718" s="314"/>
      <c r="F718" s="314"/>
      <c r="G718" s="314"/>
      <c r="H718" s="314"/>
      <c r="I718" s="314"/>
      <c r="J718" s="314"/>
      <c r="K718" s="314"/>
      <c r="L718" s="314"/>
      <c r="M718" s="314"/>
      <c r="N718" s="314">
        <v>4.5</v>
      </c>
      <c r="O718" s="314"/>
      <c r="P718" s="314"/>
      <c r="Q718" s="314"/>
      <c r="R718" s="314"/>
    </row>
    <row r="719" spans="1:18" x14ac:dyDescent="0.2">
      <c r="A719" s="22">
        <v>718</v>
      </c>
      <c r="B719" s="227"/>
      <c r="C719" s="314"/>
      <c r="D719" s="314"/>
      <c r="E719" s="314"/>
      <c r="F719" s="314"/>
      <c r="G719" s="314"/>
      <c r="H719" s="314"/>
      <c r="I719" s="314"/>
      <c r="J719" s="314"/>
      <c r="K719" s="314"/>
      <c r="L719" s="314"/>
      <c r="M719" s="314"/>
      <c r="N719" s="314">
        <v>4.4000000000000004</v>
      </c>
      <c r="O719" s="314"/>
      <c r="P719" s="314"/>
      <c r="Q719" s="314"/>
      <c r="R719" s="314"/>
    </row>
    <row r="720" spans="1:18" x14ac:dyDescent="0.2">
      <c r="A720" s="22">
        <v>719</v>
      </c>
      <c r="B720" s="227"/>
      <c r="C720" s="314"/>
      <c r="D720" s="314"/>
      <c r="E720" s="314"/>
      <c r="F720" s="314"/>
      <c r="G720" s="314"/>
      <c r="H720" s="314"/>
      <c r="I720" s="314"/>
      <c r="J720" s="314"/>
      <c r="K720" s="314"/>
      <c r="L720" s="314"/>
      <c r="M720" s="314"/>
      <c r="N720" s="314">
        <v>4.5</v>
      </c>
      <c r="O720" s="314"/>
      <c r="P720" s="314"/>
      <c r="Q720" s="314"/>
      <c r="R720" s="314"/>
    </row>
    <row r="721" spans="1:18" x14ac:dyDescent="0.2">
      <c r="A721" s="22">
        <v>720</v>
      </c>
      <c r="B721" s="227"/>
      <c r="C721" s="314"/>
      <c r="D721" s="314"/>
      <c r="E721" s="314"/>
      <c r="F721" s="314"/>
      <c r="G721" s="314"/>
      <c r="H721" s="314"/>
      <c r="I721" s="314"/>
      <c r="J721" s="314"/>
      <c r="K721" s="314"/>
      <c r="L721" s="314"/>
      <c r="M721" s="314"/>
      <c r="N721" s="314">
        <v>4.8</v>
      </c>
      <c r="O721" s="314"/>
      <c r="P721" s="314"/>
      <c r="Q721" s="314"/>
      <c r="R721" s="314"/>
    </row>
    <row r="722" spans="1:18" x14ac:dyDescent="0.2">
      <c r="A722" s="22">
        <v>721</v>
      </c>
      <c r="B722" s="227"/>
      <c r="C722" s="314"/>
      <c r="D722" s="314"/>
      <c r="E722" s="314"/>
      <c r="F722" s="314"/>
      <c r="G722" s="314"/>
      <c r="H722" s="314"/>
      <c r="I722" s="314"/>
      <c r="J722" s="314"/>
      <c r="K722" s="314"/>
      <c r="L722" s="314"/>
      <c r="M722" s="314"/>
      <c r="N722" s="314">
        <v>5.4</v>
      </c>
      <c r="O722" s="314"/>
      <c r="P722" s="314"/>
      <c r="Q722" s="314"/>
      <c r="R722" s="314"/>
    </row>
    <row r="723" spans="1:18" x14ac:dyDescent="0.2">
      <c r="A723" s="22">
        <v>722</v>
      </c>
      <c r="B723" s="227"/>
      <c r="C723" s="314"/>
      <c r="D723" s="314"/>
      <c r="E723" s="314"/>
      <c r="F723" s="314"/>
      <c r="G723" s="314"/>
      <c r="H723" s="314"/>
      <c r="I723" s="314"/>
      <c r="J723" s="314"/>
      <c r="K723" s="314"/>
      <c r="L723" s="314"/>
      <c r="M723" s="314"/>
      <c r="N723" s="314">
        <v>5.2</v>
      </c>
      <c r="O723" s="314"/>
      <c r="P723" s="314"/>
      <c r="Q723" s="314"/>
      <c r="R723" s="314"/>
    </row>
    <row r="724" spans="1:18" x14ac:dyDescent="0.2">
      <c r="A724" s="22">
        <v>723</v>
      </c>
      <c r="B724" s="227"/>
      <c r="C724" s="314"/>
      <c r="D724" s="314"/>
      <c r="E724" s="314"/>
      <c r="F724" s="314"/>
      <c r="G724" s="314"/>
      <c r="H724" s="314"/>
      <c r="I724" s="314"/>
      <c r="J724" s="314"/>
      <c r="K724" s="314"/>
      <c r="L724" s="314"/>
      <c r="M724" s="314"/>
      <c r="N724" s="314">
        <v>5.2</v>
      </c>
      <c r="O724" s="314"/>
      <c r="P724" s="314"/>
      <c r="Q724" s="314"/>
      <c r="R724" s="314"/>
    </row>
    <row r="725" spans="1:18" x14ac:dyDescent="0.2">
      <c r="A725" s="22">
        <v>724</v>
      </c>
      <c r="B725" s="227"/>
      <c r="C725" s="314"/>
      <c r="D725" s="314"/>
      <c r="E725" s="314"/>
      <c r="F725" s="314"/>
      <c r="G725" s="314"/>
      <c r="H725" s="314"/>
      <c r="I725" s="314"/>
      <c r="J725" s="314"/>
      <c r="K725" s="314"/>
      <c r="L725" s="314"/>
      <c r="M725" s="314"/>
      <c r="N725" s="314">
        <v>4.8</v>
      </c>
      <c r="O725" s="314"/>
      <c r="P725" s="314"/>
      <c r="Q725" s="314"/>
      <c r="R725" s="314"/>
    </row>
    <row r="726" spans="1:18" x14ac:dyDescent="0.2">
      <c r="A726" s="22">
        <v>725</v>
      </c>
      <c r="B726" s="227"/>
      <c r="C726" s="314"/>
      <c r="D726" s="314"/>
      <c r="E726" s="314"/>
      <c r="F726" s="314"/>
      <c r="G726" s="314"/>
      <c r="H726" s="314"/>
      <c r="I726" s="314"/>
      <c r="J726" s="314"/>
      <c r="K726" s="314"/>
      <c r="L726" s="314"/>
      <c r="M726" s="314"/>
      <c r="N726" s="314">
        <v>5.2</v>
      </c>
      <c r="O726" s="314"/>
      <c r="P726" s="314"/>
      <c r="Q726" s="314"/>
      <c r="R726" s="314"/>
    </row>
    <row r="727" spans="1:18" x14ac:dyDescent="0.2">
      <c r="A727" s="22">
        <v>726</v>
      </c>
      <c r="B727" s="227"/>
      <c r="C727" s="314"/>
      <c r="D727" s="314"/>
      <c r="E727" s="314"/>
      <c r="F727" s="314"/>
      <c r="G727" s="314"/>
      <c r="H727" s="314"/>
      <c r="I727" s="314"/>
      <c r="J727" s="314"/>
      <c r="K727" s="314"/>
      <c r="L727" s="314"/>
      <c r="M727" s="314"/>
      <c r="N727" s="314">
        <v>5.7</v>
      </c>
      <c r="O727" s="314"/>
      <c r="P727" s="314"/>
      <c r="Q727" s="314"/>
      <c r="R727" s="314"/>
    </row>
    <row r="728" spans="1:18" x14ac:dyDescent="0.2">
      <c r="A728" s="22">
        <v>727</v>
      </c>
      <c r="B728" s="227"/>
      <c r="C728" s="314"/>
      <c r="D728" s="314"/>
      <c r="E728" s="314"/>
      <c r="F728" s="314"/>
      <c r="G728" s="314"/>
      <c r="H728" s="314"/>
      <c r="I728" s="314"/>
      <c r="J728" s="314"/>
      <c r="K728" s="314"/>
      <c r="L728" s="314"/>
      <c r="M728" s="314"/>
      <c r="N728" s="314">
        <v>6</v>
      </c>
      <c r="O728" s="314"/>
      <c r="P728" s="314"/>
      <c r="Q728" s="314"/>
      <c r="R728" s="314"/>
    </row>
    <row r="729" spans="1:18" x14ac:dyDescent="0.2">
      <c r="A729" s="22">
        <v>728</v>
      </c>
      <c r="B729" s="227"/>
      <c r="C729" s="314"/>
      <c r="D729" s="314"/>
      <c r="E729" s="314"/>
      <c r="F729" s="314"/>
      <c r="G729" s="314"/>
      <c r="H729" s="314"/>
      <c r="I729" s="314"/>
      <c r="J729" s="314"/>
      <c r="K729" s="314"/>
      <c r="L729" s="314"/>
      <c r="M729" s="314"/>
      <c r="N729" s="314">
        <v>6.1</v>
      </c>
      <c r="O729" s="314"/>
      <c r="P729" s="314"/>
      <c r="Q729" s="314"/>
      <c r="R729" s="314"/>
    </row>
    <row r="730" spans="1:18" x14ac:dyDescent="0.2">
      <c r="A730" s="22">
        <v>729</v>
      </c>
      <c r="B730" s="227"/>
      <c r="C730" s="314"/>
      <c r="D730" s="314"/>
      <c r="E730" s="314"/>
      <c r="F730" s="314"/>
      <c r="G730" s="314"/>
      <c r="H730" s="314"/>
      <c r="I730" s="314"/>
      <c r="J730" s="314"/>
      <c r="K730" s="314"/>
      <c r="L730" s="314"/>
      <c r="M730" s="314"/>
      <c r="N730" s="314">
        <v>6</v>
      </c>
      <c r="O730" s="314"/>
      <c r="P730" s="314"/>
      <c r="Q730" s="314"/>
      <c r="R730" s="314"/>
    </row>
    <row r="731" spans="1:18" x14ac:dyDescent="0.2">
      <c r="A731" s="22">
        <v>730</v>
      </c>
      <c r="B731" s="227"/>
      <c r="C731" s="314"/>
      <c r="D731" s="314"/>
      <c r="E731" s="314"/>
      <c r="F731" s="314"/>
      <c r="G731" s="314"/>
      <c r="H731" s="314"/>
      <c r="I731" s="314"/>
      <c r="J731" s="314"/>
      <c r="K731" s="314"/>
      <c r="L731" s="314"/>
      <c r="M731" s="314"/>
      <c r="N731" s="314">
        <v>6.1</v>
      </c>
      <c r="O731" s="314"/>
      <c r="P731" s="314"/>
      <c r="Q731" s="314"/>
      <c r="R731" s="314"/>
    </row>
    <row r="732" spans="1:18" x14ac:dyDescent="0.2">
      <c r="A732" s="22">
        <v>731</v>
      </c>
      <c r="B732" s="227"/>
      <c r="C732" s="314"/>
      <c r="D732" s="314"/>
      <c r="E732" s="314"/>
      <c r="F732" s="314"/>
      <c r="G732" s="314"/>
      <c r="H732" s="314"/>
      <c r="I732" s="314"/>
      <c r="J732" s="314"/>
      <c r="K732" s="314"/>
      <c r="L732" s="314"/>
      <c r="M732" s="314"/>
      <c r="N732" s="314">
        <v>6.5</v>
      </c>
      <c r="O732" s="314"/>
      <c r="P732" s="314"/>
      <c r="Q732" s="314"/>
      <c r="R732" s="314"/>
    </row>
    <row r="733" spans="1:18" x14ac:dyDescent="0.2">
      <c r="A733" s="22">
        <v>732</v>
      </c>
      <c r="B733" s="227"/>
      <c r="C733" s="314"/>
      <c r="D733" s="314"/>
      <c r="E733" s="314"/>
      <c r="F733" s="314"/>
      <c r="G733" s="314"/>
      <c r="H733" s="314"/>
      <c r="I733" s="314"/>
      <c r="J733" s="314"/>
      <c r="K733" s="314"/>
      <c r="L733" s="314"/>
      <c r="M733" s="314"/>
      <c r="N733" s="314">
        <v>7.1</v>
      </c>
      <c r="O733" s="314"/>
      <c r="P733" s="314"/>
      <c r="Q733" s="314"/>
      <c r="R733" s="314"/>
    </row>
    <row r="734" spans="1:18" x14ac:dyDescent="0.2">
      <c r="A734" s="22">
        <v>733</v>
      </c>
      <c r="B734" s="227"/>
      <c r="C734" s="314"/>
      <c r="D734" s="314"/>
      <c r="E734" s="314"/>
      <c r="F734" s="314"/>
      <c r="G734" s="314"/>
      <c r="H734" s="314"/>
      <c r="I734" s="314"/>
      <c r="J734" s="314"/>
      <c r="K734" s="314"/>
      <c r="L734" s="314"/>
      <c r="M734" s="314"/>
      <c r="N734" s="314">
        <v>8.5</v>
      </c>
      <c r="O734" s="314"/>
      <c r="P734" s="314"/>
      <c r="Q734" s="314"/>
      <c r="R734" s="314"/>
    </row>
    <row r="735" spans="1:18" x14ac:dyDescent="0.2">
      <c r="A735" s="22">
        <v>734</v>
      </c>
      <c r="B735" s="227"/>
      <c r="C735" s="314"/>
      <c r="D735" s="314"/>
      <c r="E735" s="314"/>
      <c r="F735" s="314"/>
      <c r="G735" s="314"/>
      <c r="H735" s="314"/>
      <c r="I735" s="314"/>
      <c r="J735" s="314"/>
      <c r="K735" s="314"/>
      <c r="L735" s="314"/>
      <c r="M735" s="314"/>
      <c r="N735" s="314">
        <v>8.9</v>
      </c>
      <c r="O735" s="314"/>
      <c r="P735" s="314"/>
      <c r="Q735" s="314"/>
      <c r="R735" s="314"/>
    </row>
    <row r="736" spans="1:18" x14ac:dyDescent="0.2">
      <c r="A736" s="22">
        <v>735</v>
      </c>
      <c r="B736" s="227"/>
      <c r="C736" s="314"/>
      <c r="D736" s="314"/>
      <c r="E736" s="314"/>
      <c r="F736" s="314"/>
      <c r="G736" s="314"/>
      <c r="H736" s="314"/>
      <c r="I736" s="314"/>
      <c r="J736" s="314"/>
      <c r="K736" s="314"/>
      <c r="L736" s="314"/>
      <c r="M736" s="314"/>
      <c r="N736" s="314">
        <v>9</v>
      </c>
      <c r="O736" s="314"/>
      <c r="P736" s="314"/>
      <c r="Q736" s="314"/>
      <c r="R736" s="314"/>
    </row>
    <row r="737" spans="1:18" x14ac:dyDescent="0.2">
      <c r="A737" s="22">
        <v>736</v>
      </c>
      <c r="B737" s="227"/>
      <c r="C737" s="314"/>
      <c r="D737" s="314"/>
      <c r="E737" s="314"/>
      <c r="F737" s="314"/>
      <c r="G737" s="314"/>
      <c r="H737" s="314"/>
      <c r="I737" s="314"/>
      <c r="J737" s="314"/>
      <c r="K737" s="314"/>
      <c r="L737" s="314"/>
      <c r="M737" s="314"/>
      <c r="N737" s="314">
        <v>8.6</v>
      </c>
      <c r="O737" s="314"/>
      <c r="P737" s="314"/>
      <c r="Q737" s="314"/>
      <c r="R737" s="314"/>
    </row>
    <row r="738" spans="1:18" x14ac:dyDescent="0.2">
      <c r="A738" s="22">
        <v>737</v>
      </c>
      <c r="B738" s="227"/>
      <c r="C738" s="314"/>
      <c r="D738" s="314"/>
      <c r="E738" s="314"/>
      <c r="F738" s="314"/>
      <c r="G738" s="314"/>
      <c r="H738" s="314"/>
      <c r="I738" s="314"/>
      <c r="J738" s="314"/>
      <c r="K738" s="314"/>
      <c r="L738" s="314"/>
      <c r="M738" s="314"/>
      <c r="N738" s="314">
        <v>9.1</v>
      </c>
      <c r="O738" s="314"/>
      <c r="P738" s="314"/>
      <c r="Q738" s="314"/>
      <c r="R738" s="314"/>
    </row>
    <row r="739" spans="1:18" x14ac:dyDescent="0.2">
      <c r="A739" s="22">
        <v>738</v>
      </c>
      <c r="B739" s="227"/>
      <c r="C739" s="314"/>
      <c r="D739" s="314"/>
      <c r="E739" s="314"/>
      <c r="F739" s="314"/>
      <c r="G739" s="314"/>
      <c r="H739" s="314"/>
      <c r="I739" s="314"/>
      <c r="J739" s="314"/>
      <c r="K739" s="314"/>
      <c r="L739" s="314"/>
      <c r="M739" s="314"/>
      <c r="N739" s="314">
        <v>9.6999999999999993</v>
      </c>
      <c r="O739" s="314"/>
      <c r="P739" s="314"/>
      <c r="Q739" s="314"/>
      <c r="R739" s="314"/>
    </row>
    <row r="740" spans="1:18" x14ac:dyDescent="0.2">
      <c r="A740" s="22">
        <v>739</v>
      </c>
      <c r="B740" s="227"/>
      <c r="C740" s="314"/>
      <c r="D740" s="314"/>
      <c r="E740" s="314"/>
      <c r="F740" s="314"/>
      <c r="G740" s="314"/>
      <c r="H740" s="314"/>
      <c r="I740" s="314"/>
      <c r="J740" s="314"/>
      <c r="K740" s="314"/>
      <c r="L740" s="314"/>
      <c r="M740" s="314"/>
      <c r="N740" s="314">
        <v>9.6999999999999993</v>
      </c>
      <c r="O740" s="314"/>
      <c r="P740" s="314"/>
      <c r="Q740" s="314"/>
      <c r="R740" s="314"/>
    </row>
    <row r="741" spans="1:18" x14ac:dyDescent="0.2">
      <c r="A741" s="22">
        <v>740</v>
      </c>
      <c r="B741" s="227"/>
      <c r="C741" s="314"/>
      <c r="D741" s="314"/>
      <c r="E741" s="314"/>
      <c r="F741" s="314"/>
      <c r="G741" s="314"/>
      <c r="H741" s="314"/>
      <c r="I741" s="314"/>
      <c r="J741" s="314"/>
      <c r="K741" s="314"/>
      <c r="L741" s="314"/>
      <c r="M741" s="314"/>
      <c r="N741" s="314">
        <v>9.6</v>
      </c>
      <c r="O741" s="314"/>
      <c r="P741" s="314"/>
      <c r="Q741" s="314"/>
      <c r="R741" s="314"/>
    </row>
    <row r="742" spans="1:18" x14ac:dyDescent="0.2">
      <c r="A742" s="22">
        <v>741</v>
      </c>
      <c r="B742" s="227"/>
      <c r="C742" s="314"/>
      <c r="D742" s="314"/>
      <c r="E742" s="314"/>
      <c r="F742" s="314"/>
      <c r="G742" s="314"/>
      <c r="H742" s="314"/>
      <c r="I742" s="314"/>
      <c r="J742" s="314"/>
      <c r="K742" s="314"/>
      <c r="L742" s="314"/>
      <c r="M742" s="314"/>
      <c r="N742" s="314">
        <v>9.5</v>
      </c>
      <c r="O742" s="314"/>
      <c r="P742" s="314"/>
      <c r="Q742" s="314"/>
      <c r="R742" s="314"/>
    </row>
    <row r="743" spans="1:18" x14ac:dyDescent="0.2">
      <c r="A743" s="22">
        <v>742</v>
      </c>
      <c r="B743" s="227"/>
      <c r="C743" s="314"/>
      <c r="D743" s="314"/>
      <c r="E743" s="314"/>
      <c r="F743" s="314"/>
      <c r="G743" s="314"/>
      <c r="H743" s="314"/>
      <c r="I743" s="314"/>
      <c r="J743" s="314"/>
      <c r="K743" s="314"/>
      <c r="L743" s="314"/>
      <c r="M743" s="314"/>
      <c r="N743" s="314">
        <v>9.5</v>
      </c>
      <c r="O743" s="314"/>
      <c r="P743" s="314"/>
      <c r="Q743" s="314"/>
      <c r="R743" s="314"/>
    </row>
    <row r="744" spans="1:18" x14ac:dyDescent="0.2">
      <c r="A744" s="22">
        <v>743</v>
      </c>
      <c r="B744" s="227"/>
      <c r="C744" s="314"/>
      <c r="D744" s="314"/>
      <c r="E744" s="314"/>
      <c r="F744" s="314"/>
      <c r="G744" s="314"/>
      <c r="H744" s="314"/>
      <c r="I744" s="314"/>
      <c r="J744" s="314"/>
      <c r="K744" s="314"/>
      <c r="L744" s="314"/>
      <c r="M744" s="314"/>
      <c r="N744" s="314">
        <v>9.4</v>
      </c>
      <c r="O744" s="314"/>
      <c r="P744" s="314"/>
      <c r="Q744" s="314"/>
      <c r="R744" s="314"/>
    </row>
    <row r="745" spans="1:18" x14ac:dyDescent="0.2">
      <c r="A745" s="22">
        <v>744</v>
      </c>
      <c r="B745" s="227"/>
      <c r="C745" s="314"/>
      <c r="D745" s="314"/>
      <c r="E745" s="314"/>
      <c r="F745" s="314"/>
      <c r="G745" s="314"/>
      <c r="H745" s="314"/>
      <c r="I745" s="314"/>
      <c r="J745" s="314"/>
      <c r="K745" s="314"/>
      <c r="L745" s="314"/>
      <c r="M745" s="314"/>
      <c r="N745" s="314">
        <v>9.6999999999999993</v>
      </c>
      <c r="O745" s="314"/>
      <c r="P745" s="314"/>
      <c r="Q745" s="314"/>
      <c r="R745" s="314"/>
    </row>
    <row r="746" spans="1:18" x14ac:dyDescent="0.2">
      <c r="A746" s="22">
        <v>745</v>
      </c>
      <c r="B746" s="227"/>
      <c r="C746" s="314"/>
      <c r="D746" s="314"/>
      <c r="E746" s="314"/>
      <c r="F746" s="314"/>
      <c r="G746" s="314"/>
      <c r="H746" s="314"/>
      <c r="I746" s="314"/>
      <c r="J746" s="314"/>
      <c r="K746" s="314"/>
      <c r="L746" s="314"/>
      <c r="M746" s="314"/>
      <c r="N746" s="314">
        <v>10.6</v>
      </c>
      <c r="O746" s="314"/>
      <c r="P746" s="314"/>
      <c r="Q746" s="314"/>
      <c r="R746" s="314"/>
    </row>
    <row r="747" spans="1:18" x14ac:dyDescent="0.2">
      <c r="A747" s="22">
        <v>746</v>
      </c>
      <c r="B747" s="227"/>
      <c r="C747" s="314"/>
      <c r="D747" s="314"/>
      <c r="E747" s="314"/>
      <c r="F747" s="314"/>
      <c r="G747" s="314"/>
      <c r="H747" s="314"/>
      <c r="I747" s="314"/>
      <c r="J747" s="314"/>
      <c r="K747" s="314"/>
      <c r="L747" s="314"/>
      <c r="M747" s="314"/>
      <c r="N747" s="314">
        <v>10.4</v>
      </c>
      <c r="O747" s="314"/>
      <c r="P747" s="314"/>
      <c r="Q747" s="314"/>
      <c r="R747" s="314"/>
    </row>
    <row r="748" spans="1:18" x14ac:dyDescent="0.2">
      <c r="A748" s="22">
        <v>747</v>
      </c>
      <c r="B748" s="227"/>
      <c r="C748" s="314"/>
      <c r="D748" s="314"/>
      <c r="E748" s="314"/>
      <c r="F748" s="314"/>
      <c r="G748" s="314"/>
      <c r="H748" s="314"/>
      <c r="I748" s="314"/>
      <c r="J748" s="314"/>
      <c r="K748" s="314"/>
      <c r="L748" s="314"/>
      <c r="M748" s="314"/>
      <c r="N748" s="314">
        <v>10.199999999999999</v>
      </c>
      <c r="O748" s="314"/>
      <c r="P748" s="314"/>
      <c r="Q748" s="314"/>
      <c r="R748" s="314"/>
    </row>
    <row r="749" spans="1:18" x14ac:dyDescent="0.2">
      <c r="A749" s="22">
        <v>748</v>
      </c>
      <c r="B749" s="227"/>
      <c r="C749" s="314"/>
      <c r="D749" s="314"/>
      <c r="E749" s="314"/>
      <c r="F749" s="314"/>
      <c r="G749" s="314"/>
      <c r="H749" s="314"/>
      <c r="I749" s="314"/>
      <c r="J749" s="314"/>
      <c r="K749" s="314"/>
      <c r="L749" s="314"/>
      <c r="M749" s="314"/>
      <c r="N749" s="314">
        <v>9.5</v>
      </c>
      <c r="O749" s="314"/>
      <c r="P749" s="314"/>
      <c r="Q749" s="314"/>
      <c r="R749" s="314"/>
    </row>
    <row r="750" spans="1:18" x14ac:dyDescent="0.2">
      <c r="A750" s="22">
        <v>749</v>
      </c>
      <c r="B750" s="227"/>
      <c r="C750" s="314"/>
      <c r="D750" s="314"/>
      <c r="E750" s="314"/>
      <c r="F750" s="314"/>
      <c r="G750" s="314"/>
      <c r="H750" s="314"/>
      <c r="I750" s="314"/>
      <c r="J750" s="314"/>
      <c r="K750" s="314"/>
      <c r="L750" s="314"/>
      <c r="M750" s="314"/>
      <c r="N750" s="314">
        <v>9.3000000000000007</v>
      </c>
      <c r="O750" s="314"/>
      <c r="P750" s="314"/>
      <c r="Q750" s="314"/>
      <c r="R750" s="314"/>
    </row>
    <row r="751" spans="1:18" x14ac:dyDescent="0.2">
      <c r="A751" s="22">
        <v>750</v>
      </c>
      <c r="B751" s="227"/>
      <c r="C751" s="314"/>
      <c r="D751" s="314"/>
      <c r="E751" s="314"/>
      <c r="F751" s="314"/>
      <c r="G751" s="314"/>
      <c r="H751" s="314"/>
      <c r="I751" s="314"/>
      <c r="J751" s="314"/>
      <c r="K751" s="314"/>
      <c r="L751" s="314"/>
      <c r="M751" s="314"/>
      <c r="N751" s="314">
        <v>9.6</v>
      </c>
      <c r="O751" s="314"/>
      <c r="P751" s="314"/>
      <c r="Q751" s="314"/>
      <c r="R751" s="314"/>
    </row>
    <row r="752" spans="1:18" x14ac:dyDescent="0.2">
      <c r="A752" s="22">
        <v>751</v>
      </c>
      <c r="B752" s="227"/>
      <c r="C752" s="314"/>
      <c r="D752" s="314"/>
      <c r="E752" s="314"/>
      <c r="F752" s="314"/>
      <c r="G752" s="314"/>
      <c r="H752" s="314"/>
      <c r="I752" s="314"/>
      <c r="J752" s="314"/>
      <c r="K752" s="314"/>
      <c r="L752" s="314"/>
      <c r="M752" s="314"/>
      <c r="N752" s="314">
        <v>9.6999999999999993</v>
      </c>
      <c r="O752" s="314"/>
      <c r="P752" s="314"/>
      <c r="Q752" s="314"/>
      <c r="R752" s="314"/>
    </row>
    <row r="753" spans="1:18" x14ac:dyDescent="0.2">
      <c r="A753" s="22">
        <v>752</v>
      </c>
      <c r="B753" s="227"/>
      <c r="C753" s="314"/>
      <c r="D753" s="314"/>
      <c r="E753" s="314"/>
      <c r="F753" s="314"/>
      <c r="G753" s="314"/>
      <c r="H753" s="314"/>
      <c r="I753" s="314"/>
      <c r="J753" s="314"/>
      <c r="K753" s="314"/>
      <c r="L753" s="314"/>
      <c r="M753" s="314"/>
      <c r="N753" s="314">
        <v>9.5</v>
      </c>
      <c r="O753" s="314"/>
      <c r="P753" s="314"/>
      <c r="Q753" s="314"/>
      <c r="R753" s="314"/>
    </row>
    <row r="754" spans="1:18" x14ac:dyDescent="0.2">
      <c r="A754" s="22">
        <v>753</v>
      </c>
      <c r="B754" s="227"/>
      <c r="C754" s="314"/>
      <c r="D754" s="314"/>
      <c r="E754" s="314"/>
      <c r="F754" s="314"/>
      <c r="G754" s="314"/>
      <c r="H754" s="314"/>
      <c r="I754" s="314"/>
      <c r="J754" s="314"/>
      <c r="K754" s="314"/>
      <c r="L754" s="314"/>
      <c r="M754" s="314"/>
      <c r="N754" s="314">
        <v>9.1999999999999993</v>
      </c>
      <c r="O754" s="314"/>
      <c r="P754" s="314"/>
      <c r="Q754" s="314"/>
      <c r="R754" s="314"/>
    </row>
    <row r="755" spans="1:18" x14ac:dyDescent="0.2">
      <c r="A755" s="22">
        <v>754</v>
      </c>
      <c r="B755" s="227"/>
      <c r="C755" s="314"/>
      <c r="D755" s="314"/>
      <c r="E755" s="314"/>
      <c r="F755" s="314"/>
      <c r="G755" s="314"/>
      <c r="H755" s="314"/>
      <c r="I755" s="314"/>
      <c r="J755" s="314"/>
      <c r="K755" s="314"/>
      <c r="L755" s="314"/>
      <c r="M755" s="314"/>
      <c r="N755" s="314">
        <v>9</v>
      </c>
      <c r="O755" s="314"/>
      <c r="P755" s="314"/>
      <c r="Q755" s="314"/>
      <c r="R755" s="314"/>
    </row>
    <row r="756" spans="1:18" x14ac:dyDescent="0.2">
      <c r="A756" s="22">
        <v>755</v>
      </c>
      <c r="B756" s="227"/>
      <c r="C756" s="314"/>
      <c r="D756" s="314"/>
      <c r="E756" s="314"/>
      <c r="F756" s="314"/>
      <c r="G756" s="314"/>
      <c r="H756" s="314"/>
      <c r="I756" s="314"/>
      <c r="J756" s="314"/>
      <c r="K756" s="314"/>
      <c r="L756" s="314"/>
      <c r="M756" s="314"/>
      <c r="N756" s="314">
        <v>9.3000000000000007</v>
      </c>
      <c r="O756" s="314"/>
      <c r="P756" s="314"/>
      <c r="Q756" s="314"/>
      <c r="R756" s="314"/>
    </row>
    <row r="757" spans="1:18" x14ac:dyDescent="0.2">
      <c r="A757" s="22">
        <v>756</v>
      </c>
      <c r="B757" s="227"/>
      <c r="C757" s="314"/>
      <c r="D757" s="314"/>
      <c r="E757" s="314"/>
      <c r="F757" s="314"/>
      <c r="G757" s="314"/>
      <c r="H757" s="314"/>
      <c r="I757" s="314"/>
      <c r="J757" s="314"/>
      <c r="K757" s="314"/>
      <c r="L757" s="314"/>
      <c r="M757" s="314"/>
      <c r="N757" s="314">
        <v>9.1</v>
      </c>
      <c r="O757" s="314"/>
      <c r="P757" s="314"/>
      <c r="Q757" s="314"/>
      <c r="R757" s="314"/>
    </row>
    <row r="758" spans="1:18" x14ac:dyDescent="0.2">
      <c r="A758" s="22">
        <v>757</v>
      </c>
      <c r="B758" s="227"/>
      <c r="C758" s="314"/>
      <c r="D758" s="314"/>
      <c r="E758" s="314"/>
      <c r="F758" s="314"/>
      <c r="G758" s="314"/>
      <c r="H758" s="314"/>
      <c r="I758" s="314"/>
      <c r="J758" s="314"/>
      <c r="K758" s="314"/>
      <c r="L758" s="314"/>
      <c r="M758" s="314"/>
      <c r="N758" s="314">
        <v>9.8000000000000007</v>
      </c>
      <c r="O758" s="314"/>
      <c r="P758" s="314"/>
      <c r="Q758" s="314"/>
      <c r="R758" s="314"/>
    </row>
    <row r="759" spans="1:18" x14ac:dyDescent="0.2">
      <c r="A759" s="22">
        <v>758</v>
      </c>
      <c r="B759" s="227"/>
      <c r="C759" s="314"/>
      <c r="D759" s="314"/>
      <c r="E759" s="314"/>
      <c r="F759" s="314"/>
      <c r="G759" s="314"/>
      <c r="H759" s="314"/>
      <c r="I759" s="314"/>
      <c r="J759" s="314"/>
      <c r="K759" s="314"/>
      <c r="L759" s="314"/>
      <c r="M759" s="314"/>
      <c r="N759" s="314">
        <v>9.5</v>
      </c>
      <c r="O759" s="314"/>
      <c r="P759" s="314"/>
      <c r="Q759" s="314"/>
      <c r="R759" s="314"/>
    </row>
    <row r="760" spans="1:18" x14ac:dyDescent="0.2">
      <c r="A760" s="22">
        <v>759</v>
      </c>
      <c r="B760" s="227"/>
      <c r="C760" s="314"/>
      <c r="D760" s="314"/>
      <c r="E760" s="314"/>
      <c r="F760" s="314"/>
      <c r="G760" s="314"/>
      <c r="H760" s="314"/>
      <c r="I760" s="314"/>
      <c r="J760" s="314"/>
      <c r="K760" s="314"/>
      <c r="L760" s="314"/>
      <c r="M760" s="314"/>
      <c r="N760" s="314">
        <v>9.1999999999999993</v>
      </c>
      <c r="O760" s="314"/>
      <c r="P760" s="314"/>
      <c r="Q760" s="314"/>
      <c r="R760" s="314"/>
    </row>
    <row r="761" spans="1:18" x14ac:dyDescent="0.2">
      <c r="A761" s="22">
        <v>760</v>
      </c>
      <c r="B761" s="227"/>
      <c r="C761" s="314"/>
      <c r="D761" s="314"/>
      <c r="E761" s="314"/>
      <c r="F761" s="314"/>
      <c r="G761" s="314"/>
      <c r="H761" s="314"/>
      <c r="I761" s="314"/>
      <c r="J761" s="314"/>
      <c r="K761" s="314"/>
      <c r="L761" s="314"/>
      <c r="M761" s="314"/>
      <c r="N761" s="314">
        <v>8.6999999999999993</v>
      </c>
      <c r="O761" s="314"/>
      <c r="P761" s="314"/>
      <c r="Q761" s="314"/>
      <c r="R761" s="314"/>
    </row>
    <row r="762" spans="1:18" x14ac:dyDescent="0.2">
      <c r="A762" s="22">
        <v>761</v>
      </c>
      <c r="B762" s="227"/>
      <c r="C762" s="314"/>
      <c r="D762" s="314"/>
      <c r="E762" s="314"/>
      <c r="F762" s="314"/>
      <c r="G762" s="314"/>
      <c r="H762" s="314"/>
      <c r="I762" s="314"/>
      <c r="J762" s="314"/>
      <c r="K762" s="314"/>
      <c r="L762" s="314"/>
      <c r="M762" s="314"/>
      <c r="N762" s="314">
        <v>8.6999999999999993</v>
      </c>
      <c r="O762" s="314"/>
      <c r="P762" s="314"/>
      <c r="Q762" s="314"/>
      <c r="R762" s="314"/>
    </row>
    <row r="763" spans="1:18" x14ac:dyDescent="0.2">
      <c r="A763" s="22">
        <v>762</v>
      </c>
      <c r="B763" s="227"/>
      <c r="C763" s="314"/>
      <c r="D763" s="314"/>
      <c r="E763" s="314"/>
      <c r="F763" s="314"/>
      <c r="G763" s="314"/>
      <c r="H763" s="314"/>
      <c r="I763" s="314"/>
      <c r="J763" s="314"/>
      <c r="K763" s="314"/>
      <c r="L763" s="314"/>
      <c r="M763" s="314"/>
      <c r="N763" s="314">
        <v>9.3000000000000007</v>
      </c>
      <c r="O763" s="314"/>
      <c r="P763" s="314"/>
      <c r="Q763" s="314"/>
      <c r="R763" s="314"/>
    </row>
    <row r="764" spans="1:18" x14ac:dyDescent="0.2">
      <c r="A764" s="22">
        <v>763</v>
      </c>
      <c r="B764" s="227"/>
      <c r="C764" s="314"/>
      <c r="D764" s="314"/>
      <c r="E764" s="314"/>
      <c r="F764" s="314"/>
      <c r="G764" s="314"/>
      <c r="H764" s="314"/>
      <c r="I764" s="314"/>
      <c r="J764" s="314"/>
      <c r="K764" s="314"/>
      <c r="L764" s="314"/>
      <c r="M764" s="314"/>
      <c r="N764" s="314">
        <v>9.3000000000000007</v>
      </c>
      <c r="O764" s="314"/>
      <c r="P764" s="314"/>
      <c r="Q764" s="314"/>
      <c r="R764" s="314"/>
    </row>
    <row r="765" spans="1:18" x14ac:dyDescent="0.2">
      <c r="A765" s="22">
        <v>764</v>
      </c>
      <c r="B765" s="227"/>
      <c r="C765" s="314"/>
      <c r="D765" s="314"/>
      <c r="E765" s="314"/>
      <c r="F765" s="314"/>
      <c r="G765" s="314"/>
      <c r="H765" s="314"/>
      <c r="I765" s="314"/>
      <c r="J765" s="314"/>
      <c r="K765" s="314"/>
      <c r="L765" s="314"/>
      <c r="M765" s="314"/>
      <c r="N765" s="314">
        <v>9.1</v>
      </c>
      <c r="O765" s="314"/>
      <c r="P765" s="314"/>
      <c r="Q765" s="314"/>
      <c r="R765" s="314"/>
    </row>
    <row r="766" spans="1:18" x14ac:dyDescent="0.2">
      <c r="A766" s="22">
        <v>765</v>
      </c>
      <c r="B766" s="227"/>
      <c r="C766" s="314"/>
      <c r="D766" s="314"/>
      <c r="E766" s="314"/>
      <c r="F766" s="314"/>
      <c r="G766" s="314"/>
      <c r="H766" s="314"/>
      <c r="I766" s="314"/>
      <c r="J766" s="314"/>
      <c r="K766" s="314"/>
      <c r="L766" s="314"/>
      <c r="M766" s="314"/>
      <c r="N766" s="314">
        <v>8.8000000000000007</v>
      </c>
      <c r="O766" s="314"/>
      <c r="P766" s="314"/>
      <c r="Q766" s="314"/>
      <c r="R766" s="314"/>
    </row>
    <row r="767" spans="1:18" x14ac:dyDescent="0.2">
      <c r="A767" s="22">
        <v>766</v>
      </c>
      <c r="B767" s="227"/>
      <c r="C767" s="314"/>
      <c r="D767" s="314"/>
      <c r="E767" s="314"/>
      <c r="F767" s="314"/>
      <c r="G767" s="314"/>
      <c r="H767" s="314"/>
      <c r="I767" s="314"/>
      <c r="J767" s="314"/>
      <c r="K767" s="314"/>
      <c r="L767" s="314"/>
      <c r="M767" s="314"/>
      <c r="N767" s="314">
        <v>8.5</v>
      </c>
      <c r="O767" s="314"/>
      <c r="P767" s="314"/>
      <c r="Q767" s="314"/>
      <c r="R767" s="314"/>
    </row>
    <row r="768" spans="1:18" x14ac:dyDescent="0.2">
      <c r="A768" s="22">
        <v>767</v>
      </c>
      <c r="B768" s="227"/>
      <c r="C768" s="314"/>
      <c r="D768" s="314"/>
      <c r="E768" s="314"/>
      <c r="F768" s="314"/>
      <c r="G768" s="314"/>
      <c r="H768" s="314"/>
      <c r="I768" s="314"/>
      <c r="J768" s="314"/>
      <c r="K768" s="314"/>
      <c r="L768" s="314"/>
      <c r="M768" s="314"/>
      <c r="N768" s="314">
        <v>8.1999999999999993</v>
      </c>
      <c r="O768" s="314"/>
      <c r="P768" s="314"/>
      <c r="Q768" s="314"/>
      <c r="R768" s="314"/>
    </row>
    <row r="769" spans="1:18" x14ac:dyDescent="0.2">
      <c r="A769" s="22">
        <v>768</v>
      </c>
      <c r="B769" s="227"/>
      <c r="C769" s="314"/>
      <c r="D769" s="314"/>
      <c r="E769" s="314"/>
      <c r="F769" s="314"/>
      <c r="G769" s="314"/>
      <c r="H769" s="314"/>
      <c r="I769" s="314"/>
      <c r="J769" s="314"/>
      <c r="K769" s="314"/>
      <c r="L769" s="314"/>
      <c r="M769" s="314"/>
      <c r="N769" s="314">
        <v>8.3000000000000007</v>
      </c>
      <c r="O769" s="314"/>
      <c r="P769" s="314"/>
      <c r="Q769" s="314"/>
      <c r="R769" s="314"/>
    </row>
    <row r="770" spans="1:18" x14ac:dyDescent="0.2">
      <c r="A770" s="22">
        <v>769</v>
      </c>
      <c r="B770" s="227"/>
      <c r="C770" s="314"/>
      <c r="D770" s="314"/>
      <c r="E770" s="314"/>
      <c r="F770" s="314"/>
      <c r="G770" s="314"/>
      <c r="H770" s="314"/>
      <c r="I770" s="314"/>
      <c r="J770" s="314"/>
      <c r="K770" s="314"/>
      <c r="L770" s="314"/>
      <c r="M770" s="314"/>
      <c r="N770" s="314">
        <v>8.8000000000000007</v>
      </c>
      <c r="O770" s="314"/>
      <c r="P770" s="314"/>
      <c r="Q770" s="314"/>
      <c r="R770" s="314"/>
    </row>
    <row r="771" spans="1:18" x14ac:dyDescent="0.2">
      <c r="A771" s="22">
        <v>770</v>
      </c>
      <c r="B771" s="227"/>
      <c r="C771" s="314"/>
      <c r="D771" s="314"/>
      <c r="E771" s="314"/>
      <c r="F771" s="314"/>
      <c r="G771" s="314"/>
      <c r="H771" s="314"/>
      <c r="I771" s="314"/>
      <c r="J771" s="314"/>
      <c r="K771" s="314"/>
      <c r="L771" s="314"/>
      <c r="M771" s="314"/>
      <c r="N771" s="314">
        <v>8.6999999999999993</v>
      </c>
      <c r="O771" s="314"/>
      <c r="P771" s="314"/>
      <c r="Q771" s="314"/>
      <c r="R771" s="314"/>
    </row>
    <row r="772" spans="1:18" x14ac:dyDescent="0.2">
      <c r="A772" s="22">
        <v>771</v>
      </c>
      <c r="B772" s="227"/>
      <c r="C772" s="314"/>
      <c r="D772" s="314"/>
      <c r="E772" s="314"/>
      <c r="F772" s="314"/>
      <c r="G772" s="314"/>
      <c r="H772" s="314"/>
      <c r="I772" s="314"/>
      <c r="J772" s="314"/>
      <c r="K772" s="314"/>
      <c r="L772" s="314"/>
      <c r="M772" s="314"/>
      <c r="N772" s="314">
        <v>8.4</v>
      </c>
      <c r="O772" s="314"/>
      <c r="P772" s="314"/>
      <c r="Q772" s="314"/>
      <c r="R772" s="314"/>
    </row>
    <row r="773" spans="1:18" x14ac:dyDescent="0.2">
      <c r="A773" s="22">
        <v>772</v>
      </c>
      <c r="B773" s="227"/>
      <c r="C773" s="314"/>
      <c r="D773" s="314"/>
      <c r="E773" s="314"/>
      <c r="F773" s="314"/>
      <c r="G773" s="314"/>
      <c r="H773" s="314"/>
      <c r="I773" s="314"/>
      <c r="J773" s="314"/>
      <c r="K773" s="314"/>
      <c r="L773" s="314"/>
      <c r="M773" s="314"/>
      <c r="N773" s="314">
        <v>7.7</v>
      </c>
      <c r="O773" s="314"/>
      <c r="P773" s="314"/>
      <c r="Q773" s="314"/>
      <c r="R773" s="314"/>
    </row>
    <row r="774" spans="1:18" x14ac:dyDescent="0.2">
      <c r="A774" s="22">
        <v>773</v>
      </c>
      <c r="B774" s="227"/>
      <c r="C774" s="314"/>
      <c r="D774" s="314"/>
      <c r="E774" s="314"/>
      <c r="F774" s="314"/>
      <c r="G774" s="314"/>
      <c r="H774" s="314"/>
      <c r="I774" s="314"/>
      <c r="J774" s="314"/>
      <c r="K774" s="314"/>
      <c r="L774" s="314"/>
      <c r="M774" s="314"/>
      <c r="N774" s="314">
        <v>7.9</v>
      </c>
      <c r="O774" s="314"/>
      <c r="P774" s="314"/>
      <c r="Q774" s="314"/>
      <c r="R774" s="314"/>
    </row>
    <row r="775" spans="1:18" x14ac:dyDescent="0.2">
      <c r="A775" s="22">
        <v>774</v>
      </c>
      <c r="B775" s="227"/>
      <c r="C775" s="314"/>
      <c r="D775" s="314"/>
      <c r="E775" s="314"/>
      <c r="F775" s="314"/>
      <c r="G775" s="314"/>
      <c r="H775" s="314"/>
      <c r="I775" s="314"/>
      <c r="J775" s="314"/>
      <c r="K775" s="314"/>
      <c r="L775" s="314"/>
      <c r="M775" s="314"/>
      <c r="N775" s="314">
        <v>8.4</v>
      </c>
      <c r="O775" s="314"/>
      <c r="P775" s="314"/>
      <c r="Q775" s="314"/>
      <c r="R775" s="314"/>
    </row>
    <row r="776" spans="1:18" x14ac:dyDescent="0.2">
      <c r="A776" s="22">
        <v>775</v>
      </c>
      <c r="B776" s="227"/>
      <c r="C776" s="314"/>
      <c r="D776" s="314"/>
      <c r="E776" s="314"/>
      <c r="F776" s="314"/>
      <c r="G776" s="314"/>
      <c r="H776" s="314"/>
      <c r="I776" s="314"/>
      <c r="J776" s="314"/>
      <c r="K776" s="314"/>
      <c r="L776" s="314"/>
      <c r="M776" s="314"/>
      <c r="N776" s="314">
        <v>8.6</v>
      </c>
      <c r="O776" s="314"/>
      <c r="P776" s="314"/>
      <c r="Q776" s="314"/>
      <c r="R776" s="314"/>
    </row>
    <row r="777" spans="1:18" x14ac:dyDescent="0.2">
      <c r="A777" s="22">
        <v>776</v>
      </c>
      <c r="B777" s="227"/>
      <c r="C777" s="314"/>
      <c r="D777" s="314"/>
      <c r="E777" s="314"/>
      <c r="F777" s="314"/>
      <c r="G777" s="314"/>
      <c r="H777" s="314"/>
      <c r="I777" s="314"/>
      <c r="J777" s="314"/>
      <c r="K777" s="314"/>
      <c r="L777" s="314"/>
      <c r="M777" s="314"/>
      <c r="N777" s="314">
        <v>8.1999999999999993</v>
      </c>
      <c r="O777" s="314"/>
      <c r="P777" s="314"/>
      <c r="Q777" s="314"/>
      <c r="R777" s="314"/>
    </row>
    <row r="778" spans="1:18" x14ac:dyDescent="0.2">
      <c r="A778" s="22">
        <v>777</v>
      </c>
      <c r="B778" s="227"/>
      <c r="C778" s="314"/>
      <c r="D778" s="314"/>
      <c r="E778" s="314"/>
      <c r="F778" s="314"/>
      <c r="G778" s="314"/>
      <c r="H778" s="314"/>
      <c r="I778" s="314"/>
      <c r="J778" s="314"/>
      <c r="K778" s="314"/>
      <c r="L778" s="314"/>
      <c r="M778" s="314"/>
      <c r="N778" s="314">
        <v>7.6</v>
      </c>
      <c r="O778" s="314"/>
      <c r="P778" s="314"/>
      <c r="Q778" s="314"/>
      <c r="R778" s="314"/>
    </row>
    <row r="779" spans="1:18" x14ac:dyDescent="0.2">
      <c r="A779" s="22">
        <v>778</v>
      </c>
      <c r="B779" s="227"/>
      <c r="C779" s="314"/>
      <c r="D779" s="314"/>
      <c r="E779" s="314"/>
      <c r="F779" s="314"/>
      <c r="G779" s="314"/>
      <c r="H779" s="314"/>
      <c r="I779" s="314"/>
      <c r="J779" s="314"/>
      <c r="K779" s="314"/>
      <c r="L779" s="314"/>
      <c r="M779" s="314"/>
      <c r="N779" s="314">
        <v>7.5</v>
      </c>
      <c r="O779" s="314"/>
      <c r="P779" s="314"/>
      <c r="Q779" s="314"/>
      <c r="R779" s="314"/>
    </row>
    <row r="780" spans="1:18" x14ac:dyDescent="0.2">
      <c r="A780" s="22">
        <v>779</v>
      </c>
      <c r="B780" s="227"/>
      <c r="C780" s="314"/>
      <c r="D780" s="314"/>
      <c r="E780" s="314"/>
      <c r="F780" s="314"/>
      <c r="G780" s="314"/>
      <c r="H780" s="314"/>
      <c r="I780" s="314"/>
      <c r="J780" s="314"/>
      <c r="K780" s="314"/>
      <c r="L780" s="314"/>
      <c r="M780" s="314"/>
      <c r="N780" s="314">
        <v>7.4</v>
      </c>
      <c r="O780" s="314"/>
      <c r="P780" s="314"/>
      <c r="Q780" s="314"/>
      <c r="R780" s="314"/>
    </row>
    <row r="781" spans="1:18" x14ac:dyDescent="0.2">
      <c r="A781" s="22">
        <v>780</v>
      </c>
      <c r="B781" s="227"/>
      <c r="C781" s="314"/>
      <c r="D781" s="314"/>
      <c r="E781" s="314"/>
      <c r="F781" s="314"/>
      <c r="G781" s="314"/>
      <c r="H781" s="314"/>
      <c r="I781" s="314"/>
      <c r="J781" s="314"/>
      <c r="K781" s="314"/>
      <c r="L781" s="314"/>
      <c r="M781" s="314"/>
      <c r="N781" s="314">
        <v>7.6</v>
      </c>
      <c r="O781" s="314"/>
      <c r="P781" s="314"/>
      <c r="Q781" s="314"/>
      <c r="R781" s="314"/>
    </row>
    <row r="782" spans="1:18" x14ac:dyDescent="0.2">
      <c r="A782" s="22">
        <v>781</v>
      </c>
      <c r="B782" s="227"/>
      <c r="C782" s="314"/>
      <c r="D782" s="314"/>
      <c r="E782" s="314"/>
      <c r="F782" s="314"/>
      <c r="G782" s="314"/>
      <c r="H782" s="314"/>
      <c r="I782" s="314"/>
      <c r="J782" s="314"/>
      <c r="K782" s="314"/>
      <c r="L782" s="314"/>
      <c r="M782" s="314"/>
      <c r="N782" s="314">
        <v>8.5</v>
      </c>
      <c r="O782" s="314"/>
      <c r="P782" s="314"/>
      <c r="Q782" s="314"/>
      <c r="R782" s="314"/>
    </row>
    <row r="783" spans="1:18" x14ac:dyDescent="0.2">
      <c r="A783" s="22">
        <v>782</v>
      </c>
      <c r="B783" s="227"/>
      <c r="C783" s="314"/>
      <c r="D783" s="314"/>
      <c r="E783" s="314"/>
      <c r="F783" s="314"/>
      <c r="G783" s="314"/>
      <c r="H783" s="314"/>
      <c r="I783" s="314"/>
      <c r="J783" s="314"/>
      <c r="K783" s="314"/>
      <c r="L783" s="314"/>
      <c r="M783" s="314"/>
      <c r="N783" s="314">
        <v>8.1</v>
      </c>
      <c r="O783" s="314"/>
      <c r="P783" s="314"/>
      <c r="Q783" s="314"/>
      <c r="R783" s="314"/>
    </row>
    <row r="784" spans="1:18" x14ac:dyDescent="0.2">
      <c r="A784" s="22">
        <v>783</v>
      </c>
      <c r="B784" s="227"/>
      <c r="C784" s="314"/>
      <c r="D784" s="314"/>
      <c r="E784" s="314"/>
      <c r="F784" s="314"/>
      <c r="G784" s="314"/>
      <c r="H784" s="314"/>
      <c r="I784" s="314"/>
      <c r="J784" s="314"/>
      <c r="K784" s="314"/>
      <c r="L784" s="314"/>
      <c r="M784" s="314"/>
      <c r="N784" s="314">
        <v>7.6</v>
      </c>
      <c r="O784" s="314"/>
      <c r="P784" s="314"/>
      <c r="Q784" s="314"/>
      <c r="R784" s="314"/>
    </row>
    <row r="785" spans="1:18" x14ac:dyDescent="0.2">
      <c r="A785" s="22">
        <v>784</v>
      </c>
      <c r="B785" s="227"/>
      <c r="C785" s="314"/>
      <c r="D785" s="314"/>
      <c r="E785" s="314"/>
      <c r="F785" s="314"/>
      <c r="G785" s="314"/>
      <c r="H785" s="314"/>
      <c r="I785" s="314"/>
      <c r="J785" s="314"/>
      <c r="K785" s="314"/>
      <c r="L785" s="314"/>
      <c r="M785" s="314"/>
      <c r="N785" s="314">
        <v>7.1</v>
      </c>
      <c r="O785" s="314"/>
      <c r="P785" s="314"/>
      <c r="Q785" s="314"/>
      <c r="R785" s="314"/>
    </row>
    <row r="786" spans="1:18" x14ac:dyDescent="0.2">
      <c r="A786" s="22">
        <v>785</v>
      </c>
      <c r="B786" s="227"/>
      <c r="C786" s="314"/>
      <c r="D786" s="314"/>
      <c r="E786" s="314"/>
      <c r="F786" s="314"/>
      <c r="G786" s="314"/>
      <c r="H786" s="314"/>
      <c r="I786" s="314"/>
      <c r="J786" s="314"/>
      <c r="K786" s="314"/>
      <c r="L786" s="314"/>
      <c r="M786" s="314"/>
      <c r="N786" s="314">
        <v>7.3</v>
      </c>
      <c r="O786" s="314"/>
      <c r="P786" s="314"/>
      <c r="Q786" s="314"/>
      <c r="R786" s="314"/>
    </row>
    <row r="787" spans="1:18" x14ac:dyDescent="0.2">
      <c r="A787" s="22">
        <v>786</v>
      </c>
      <c r="B787" s="227"/>
      <c r="C787" s="314"/>
      <c r="D787" s="314"/>
      <c r="E787" s="314"/>
      <c r="F787" s="314"/>
      <c r="G787" s="314"/>
      <c r="H787" s="314"/>
      <c r="I787" s="314"/>
      <c r="J787" s="314"/>
      <c r="K787" s="314"/>
      <c r="L787" s="314"/>
      <c r="M787" s="314"/>
      <c r="N787" s="314">
        <v>7.8</v>
      </c>
      <c r="O787" s="314"/>
      <c r="P787" s="314"/>
      <c r="Q787" s="314"/>
      <c r="R787" s="314"/>
    </row>
    <row r="788" spans="1:18" x14ac:dyDescent="0.2">
      <c r="A788" s="22">
        <v>787</v>
      </c>
      <c r="B788" s="227"/>
      <c r="C788" s="314"/>
      <c r="D788" s="314"/>
      <c r="E788" s="314"/>
      <c r="F788" s="314"/>
      <c r="G788" s="314"/>
      <c r="H788" s="314"/>
      <c r="I788" s="314"/>
      <c r="J788" s="314"/>
      <c r="K788" s="314"/>
      <c r="L788" s="314"/>
      <c r="M788" s="314"/>
      <c r="N788" s="314">
        <v>7.7</v>
      </c>
      <c r="O788" s="314"/>
      <c r="P788" s="314"/>
      <c r="Q788" s="314"/>
      <c r="R788" s="314"/>
    </row>
    <row r="789" spans="1:18" x14ac:dyDescent="0.2">
      <c r="A789" s="22">
        <v>788</v>
      </c>
      <c r="B789" s="227"/>
      <c r="C789" s="314"/>
      <c r="D789" s="314"/>
      <c r="E789" s="314"/>
      <c r="F789" s="314"/>
      <c r="G789" s="314"/>
      <c r="H789" s="314"/>
      <c r="I789" s="314"/>
      <c r="J789" s="314"/>
      <c r="K789" s="314"/>
      <c r="L789" s="314"/>
      <c r="M789" s="314"/>
      <c r="N789" s="314">
        <v>7.3</v>
      </c>
      <c r="O789" s="314"/>
      <c r="P789" s="314"/>
      <c r="Q789" s="314"/>
      <c r="R789" s="314"/>
    </row>
    <row r="790" spans="1:18" x14ac:dyDescent="0.2">
      <c r="A790" s="22">
        <v>789</v>
      </c>
      <c r="B790" s="227"/>
      <c r="C790" s="314"/>
      <c r="D790" s="314"/>
      <c r="E790" s="314"/>
      <c r="F790" s="314"/>
      <c r="G790" s="314"/>
      <c r="H790" s="314"/>
      <c r="I790" s="314"/>
      <c r="J790" s="314"/>
      <c r="K790" s="314"/>
      <c r="L790" s="314"/>
      <c r="M790" s="314"/>
      <c r="N790" s="314">
        <v>7</v>
      </c>
      <c r="O790" s="314"/>
      <c r="P790" s="314"/>
      <c r="Q790" s="314"/>
      <c r="R790" s="314"/>
    </row>
    <row r="791" spans="1:18" x14ac:dyDescent="0.2">
      <c r="A791" s="22">
        <v>790</v>
      </c>
      <c r="B791" s="227"/>
      <c r="C791" s="314"/>
      <c r="D791" s="314"/>
      <c r="E791" s="314"/>
      <c r="F791" s="314"/>
      <c r="G791" s="314"/>
      <c r="H791" s="314"/>
      <c r="I791" s="314"/>
      <c r="J791" s="314"/>
      <c r="K791" s="314"/>
      <c r="L791" s="314"/>
      <c r="M791" s="314"/>
      <c r="N791" s="314">
        <v>7</v>
      </c>
      <c r="O791" s="314"/>
      <c r="P791" s="314"/>
      <c r="Q791" s="314"/>
      <c r="R791" s="314"/>
    </row>
    <row r="792" spans="1:18" x14ac:dyDescent="0.2">
      <c r="A792" s="22">
        <v>791</v>
      </c>
      <c r="B792" s="227"/>
      <c r="C792" s="314"/>
      <c r="D792" s="314"/>
      <c r="E792" s="314"/>
      <c r="F792" s="314"/>
      <c r="G792" s="314"/>
      <c r="H792" s="314"/>
      <c r="I792" s="314"/>
      <c r="J792" s="314"/>
      <c r="K792" s="314"/>
      <c r="L792" s="314"/>
      <c r="M792" s="314"/>
      <c r="N792" s="314">
        <v>6.6</v>
      </c>
      <c r="O792" s="314"/>
      <c r="P792" s="314"/>
      <c r="Q792" s="314"/>
      <c r="R792" s="314"/>
    </row>
    <row r="793" spans="1:18" x14ac:dyDescent="0.2">
      <c r="A793" s="22">
        <v>792</v>
      </c>
      <c r="B793" s="227"/>
      <c r="C793" s="314"/>
      <c r="D793" s="314"/>
      <c r="E793" s="314"/>
      <c r="F793" s="314"/>
      <c r="G793" s="314"/>
      <c r="H793" s="314"/>
      <c r="I793" s="314"/>
      <c r="J793" s="314"/>
      <c r="K793" s="314"/>
      <c r="L793" s="314"/>
      <c r="M793" s="314"/>
      <c r="N793" s="314">
        <v>6.5</v>
      </c>
      <c r="O793" s="314"/>
      <c r="P793" s="314"/>
      <c r="Q793" s="314"/>
      <c r="R793" s="314"/>
    </row>
    <row r="794" spans="1:18" x14ac:dyDescent="0.2">
      <c r="A794" s="22">
        <v>793</v>
      </c>
      <c r="B794" s="227"/>
      <c r="C794" s="314"/>
      <c r="D794" s="314"/>
      <c r="E794" s="314"/>
      <c r="F794" s="314"/>
      <c r="G794" s="314"/>
      <c r="H794" s="314"/>
      <c r="I794" s="314"/>
      <c r="J794" s="314"/>
      <c r="K794" s="314"/>
      <c r="L794" s="314"/>
      <c r="M794" s="314"/>
      <c r="N794" s="314">
        <v>7</v>
      </c>
      <c r="O794" s="314"/>
      <c r="P794" s="314"/>
      <c r="Q794" s="314"/>
      <c r="R794" s="314"/>
    </row>
    <row r="795" spans="1:18" x14ac:dyDescent="0.2">
      <c r="A795" s="22">
        <v>794</v>
      </c>
      <c r="B795" s="227"/>
      <c r="C795" s="314"/>
      <c r="D795" s="314"/>
      <c r="E795" s="314"/>
      <c r="F795" s="314"/>
      <c r="G795" s="314"/>
      <c r="H795" s="314"/>
      <c r="I795" s="314"/>
      <c r="J795" s="314"/>
      <c r="K795" s="314"/>
      <c r="L795" s="314"/>
      <c r="M795" s="314"/>
      <c r="N795" s="314">
        <v>7</v>
      </c>
      <c r="O795" s="314"/>
      <c r="P795" s="314"/>
      <c r="Q795" s="314"/>
      <c r="R795" s="314"/>
    </row>
    <row r="796" spans="1:18" x14ac:dyDescent="0.2">
      <c r="A796" s="22">
        <v>795</v>
      </c>
      <c r="B796" s="227"/>
      <c r="C796" s="314"/>
      <c r="D796" s="314"/>
      <c r="E796" s="314"/>
      <c r="F796" s="314"/>
      <c r="G796" s="314"/>
      <c r="H796" s="314"/>
      <c r="I796" s="314"/>
      <c r="J796" s="314"/>
      <c r="K796" s="314"/>
      <c r="L796" s="314"/>
      <c r="M796" s="314"/>
      <c r="N796" s="314">
        <v>6.8</v>
      </c>
      <c r="O796" s="314"/>
      <c r="P796" s="314"/>
      <c r="Q796" s="314"/>
      <c r="R796" s="314"/>
    </row>
    <row r="797" spans="1:18" x14ac:dyDescent="0.2">
      <c r="A797" s="22">
        <v>796</v>
      </c>
      <c r="B797" s="227"/>
      <c r="C797" s="314"/>
      <c r="D797" s="314"/>
      <c r="E797" s="314"/>
      <c r="F797" s="314"/>
      <c r="G797" s="314"/>
      <c r="H797" s="314"/>
      <c r="I797" s="314"/>
      <c r="J797" s="314"/>
      <c r="K797" s="314"/>
      <c r="L797" s="314"/>
      <c r="M797" s="314"/>
      <c r="N797" s="314">
        <v>5.9</v>
      </c>
      <c r="O797" s="314"/>
      <c r="P797" s="314"/>
      <c r="Q797" s="314"/>
      <c r="R797" s="314"/>
    </row>
    <row r="798" spans="1:18" x14ac:dyDescent="0.2">
      <c r="A798" s="22">
        <v>797</v>
      </c>
      <c r="B798" s="227"/>
      <c r="C798" s="314"/>
      <c r="D798" s="314"/>
      <c r="E798" s="314"/>
      <c r="F798" s="314"/>
      <c r="G798" s="314"/>
      <c r="H798" s="314"/>
      <c r="I798" s="314"/>
      <c r="J798" s="314"/>
      <c r="K798" s="314"/>
      <c r="L798" s="314"/>
      <c r="M798" s="314"/>
      <c r="N798" s="314">
        <v>6.1</v>
      </c>
      <c r="O798" s="314"/>
      <c r="P798" s="314"/>
      <c r="Q798" s="314"/>
      <c r="R798" s="314"/>
    </row>
    <row r="799" spans="1:18" x14ac:dyDescent="0.2">
      <c r="A799" s="22">
        <v>798</v>
      </c>
      <c r="B799" s="227"/>
      <c r="C799" s="314"/>
      <c r="D799" s="314"/>
      <c r="E799" s="314"/>
      <c r="F799" s="314"/>
      <c r="G799" s="314"/>
      <c r="H799" s="314"/>
      <c r="I799" s="314"/>
      <c r="J799" s="314"/>
      <c r="K799" s="314"/>
      <c r="L799" s="314"/>
      <c r="M799" s="314"/>
      <c r="N799" s="314">
        <v>6.3</v>
      </c>
      <c r="O799" s="314"/>
      <c r="P799" s="314"/>
      <c r="Q799" s="314"/>
      <c r="R799" s="314"/>
    </row>
    <row r="800" spans="1:18" x14ac:dyDescent="0.2">
      <c r="A800" s="22">
        <v>799</v>
      </c>
      <c r="B800" s="227"/>
      <c r="C800" s="314"/>
      <c r="D800" s="314"/>
      <c r="E800" s="314"/>
      <c r="F800" s="314"/>
      <c r="G800" s="314"/>
      <c r="H800" s="314"/>
      <c r="I800" s="314"/>
      <c r="J800" s="314"/>
      <c r="K800" s="314"/>
      <c r="L800" s="314"/>
      <c r="M800" s="314"/>
      <c r="N800" s="314">
        <v>6.5</v>
      </c>
      <c r="O800" s="314"/>
      <c r="P800" s="314"/>
      <c r="Q800" s="314"/>
      <c r="R800" s="314"/>
    </row>
    <row r="801" spans="1:18" x14ac:dyDescent="0.2">
      <c r="A801" s="22">
        <v>800</v>
      </c>
      <c r="B801" s="227"/>
      <c r="C801" s="314"/>
      <c r="D801" s="314"/>
      <c r="E801" s="314"/>
      <c r="F801" s="314"/>
      <c r="G801" s="314"/>
      <c r="H801" s="314"/>
      <c r="I801" s="314"/>
      <c r="J801" s="314"/>
      <c r="K801" s="314"/>
      <c r="L801" s="314"/>
      <c r="M801" s="314"/>
      <c r="N801" s="314">
        <v>6.3</v>
      </c>
      <c r="O801" s="314"/>
      <c r="P801" s="314"/>
      <c r="Q801" s="314"/>
      <c r="R801" s="314"/>
    </row>
    <row r="802" spans="1:18" x14ac:dyDescent="0.2">
      <c r="A802" s="22">
        <v>801</v>
      </c>
      <c r="B802" s="227"/>
      <c r="C802" s="314"/>
      <c r="D802" s="314"/>
      <c r="E802" s="314"/>
      <c r="F802" s="314"/>
      <c r="G802" s="314"/>
      <c r="H802" s="314"/>
      <c r="I802" s="314"/>
      <c r="J802" s="314"/>
      <c r="K802" s="314"/>
      <c r="L802" s="314"/>
      <c r="M802" s="314"/>
      <c r="N802" s="314">
        <v>5.7</v>
      </c>
      <c r="O802" s="314"/>
      <c r="P802" s="314"/>
      <c r="Q802" s="314"/>
      <c r="R802" s="314"/>
    </row>
    <row r="803" spans="1:18" x14ac:dyDescent="0.2">
      <c r="A803" s="22">
        <v>802</v>
      </c>
      <c r="B803" s="227"/>
      <c r="C803" s="314"/>
      <c r="D803" s="314"/>
      <c r="E803" s="314"/>
      <c r="F803" s="314"/>
      <c r="G803" s="314"/>
      <c r="H803" s="314"/>
      <c r="I803" s="314"/>
      <c r="J803" s="314"/>
      <c r="K803" s="314"/>
      <c r="L803" s="314"/>
      <c r="M803" s="314"/>
      <c r="N803" s="314">
        <v>5.5</v>
      </c>
      <c r="O803" s="314"/>
      <c r="P803" s="314"/>
      <c r="Q803" s="314"/>
      <c r="R803" s="314"/>
    </row>
    <row r="804" spans="1:18" x14ac:dyDescent="0.2">
      <c r="A804" s="22">
        <v>803</v>
      </c>
      <c r="B804" s="227"/>
      <c r="C804" s="314"/>
      <c r="D804" s="314"/>
      <c r="E804" s="314"/>
      <c r="F804" s="314"/>
      <c r="G804" s="314"/>
      <c r="H804" s="314"/>
      <c r="I804" s="314"/>
      <c r="J804" s="314"/>
      <c r="K804" s="314"/>
      <c r="L804" s="314"/>
      <c r="M804" s="314"/>
      <c r="N804" s="314">
        <v>5.5</v>
      </c>
      <c r="O804" s="314"/>
      <c r="P804" s="314"/>
      <c r="Q804" s="314"/>
      <c r="R804" s="314"/>
    </row>
    <row r="805" spans="1:18" x14ac:dyDescent="0.2">
      <c r="A805" s="22">
        <v>804</v>
      </c>
      <c r="B805" s="227"/>
      <c r="C805" s="314"/>
      <c r="D805" s="314"/>
      <c r="E805" s="314"/>
      <c r="F805" s="314"/>
      <c r="G805" s="314"/>
      <c r="H805" s="314"/>
      <c r="I805" s="314"/>
      <c r="J805" s="314"/>
      <c r="K805" s="314"/>
      <c r="L805" s="314"/>
      <c r="M805" s="314"/>
      <c r="N805" s="314">
        <v>5.4</v>
      </c>
      <c r="O805" s="314"/>
      <c r="P805" s="314"/>
      <c r="Q805" s="314"/>
      <c r="R805" s="314"/>
    </row>
    <row r="806" spans="1:18" x14ac:dyDescent="0.2">
      <c r="A806" s="22">
        <v>805</v>
      </c>
      <c r="B806" s="227"/>
      <c r="C806" s="314"/>
      <c r="D806" s="314"/>
      <c r="E806" s="314"/>
      <c r="F806" s="314"/>
      <c r="G806" s="314"/>
      <c r="H806" s="314"/>
      <c r="I806" s="314"/>
      <c r="J806" s="314"/>
      <c r="K806" s="314"/>
      <c r="L806" s="314"/>
      <c r="M806" s="314"/>
      <c r="N806" s="314">
        <v>6.1</v>
      </c>
      <c r="O806" s="314"/>
      <c r="P806" s="314"/>
      <c r="Q806" s="314"/>
      <c r="R806" s="314"/>
    </row>
    <row r="807" spans="1:18" x14ac:dyDescent="0.2">
      <c r="A807" s="22">
        <v>806</v>
      </c>
      <c r="B807" s="227"/>
      <c r="C807" s="314"/>
      <c r="D807" s="314"/>
      <c r="E807" s="314"/>
      <c r="F807" s="314"/>
      <c r="G807" s="314"/>
      <c r="H807" s="314"/>
      <c r="I807" s="314"/>
      <c r="J807" s="314"/>
      <c r="K807" s="314"/>
      <c r="L807" s="314"/>
      <c r="M807" s="314"/>
      <c r="N807" s="314">
        <v>5.8</v>
      </c>
      <c r="O807" s="314"/>
      <c r="P807" s="314"/>
      <c r="Q807" s="314"/>
      <c r="R807" s="314"/>
    </row>
    <row r="808" spans="1:18" x14ac:dyDescent="0.2">
      <c r="A808" s="22">
        <v>807</v>
      </c>
      <c r="B808" s="227"/>
      <c r="C808" s="314"/>
      <c r="D808" s="314"/>
      <c r="E808" s="314"/>
      <c r="F808" s="314"/>
      <c r="G808" s="314"/>
      <c r="H808" s="314"/>
      <c r="I808" s="314"/>
      <c r="J808" s="314"/>
      <c r="K808" s="314"/>
      <c r="L808" s="314"/>
      <c r="M808" s="314"/>
      <c r="N808" s="314">
        <v>5.6</v>
      </c>
      <c r="O808" s="314"/>
      <c r="P808" s="314"/>
      <c r="Q808" s="314"/>
      <c r="R808" s="314"/>
    </row>
    <row r="809" spans="1:18" x14ac:dyDescent="0.2">
      <c r="A809" s="22">
        <v>808</v>
      </c>
      <c r="B809" s="227"/>
      <c r="C809" s="314"/>
      <c r="D809" s="314"/>
      <c r="E809" s="314"/>
      <c r="F809" s="314"/>
      <c r="G809" s="314"/>
      <c r="H809" s="314"/>
      <c r="I809" s="314"/>
      <c r="J809" s="314"/>
      <c r="K809" s="314"/>
      <c r="L809" s="314"/>
      <c r="M809" s="314"/>
      <c r="N809" s="314">
        <v>5.0999999999999996</v>
      </c>
      <c r="O809" s="314"/>
      <c r="P809" s="314"/>
      <c r="Q809" s="314"/>
      <c r="R809" s="314"/>
    </row>
    <row r="810" spans="1:18" x14ac:dyDescent="0.2">
      <c r="A810" s="22">
        <v>809</v>
      </c>
      <c r="B810" s="227"/>
      <c r="C810" s="314"/>
      <c r="D810" s="314"/>
      <c r="E810" s="314"/>
      <c r="F810" s="314"/>
      <c r="G810" s="314"/>
      <c r="H810" s="314"/>
      <c r="I810" s="314"/>
      <c r="J810" s="314"/>
      <c r="K810" s="314"/>
      <c r="L810" s="314"/>
      <c r="M810" s="314"/>
      <c r="N810" s="314">
        <v>5.3</v>
      </c>
      <c r="O810" s="314"/>
      <c r="P810" s="314"/>
      <c r="Q810" s="314"/>
      <c r="R810" s="314"/>
    </row>
    <row r="811" spans="1:18" x14ac:dyDescent="0.2">
      <c r="A811" s="22">
        <v>810</v>
      </c>
      <c r="B811" s="227"/>
      <c r="C811" s="314"/>
      <c r="D811" s="314"/>
      <c r="E811" s="314"/>
      <c r="F811" s="314"/>
      <c r="G811" s="314"/>
      <c r="H811" s="314"/>
      <c r="I811" s="314"/>
      <c r="J811" s="314"/>
      <c r="K811" s="314"/>
      <c r="L811" s="314"/>
      <c r="M811" s="314"/>
      <c r="N811" s="314">
        <v>5.5</v>
      </c>
      <c r="O811" s="314"/>
      <c r="P811" s="314"/>
      <c r="Q811" s="314"/>
      <c r="R811" s="314"/>
    </row>
    <row r="812" spans="1:18" x14ac:dyDescent="0.2">
      <c r="A812" s="22">
        <v>811</v>
      </c>
      <c r="B812" s="227"/>
      <c r="C812" s="314"/>
      <c r="D812" s="314"/>
      <c r="E812" s="314"/>
      <c r="F812" s="314"/>
      <c r="G812" s="314"/>
      <c r="H812" s="314"/>
      <c r="I812" s="314"/>
      <c r="J812" s="314"/>
      <c r="K812" s="314"/>
      <c r="L812" s="314"/>
      <c r="M812" s="314"/>
      <c r="N812" s="314">
        <v>5.6</v>
      </c>
      <c r="O812" s="314"/>
      <c r="P812" s="314"/>
      <c r="Q812" s="314"/>
      <c r="R812" s="314"/>
    </row>
    <row r="813" spans="1:18" x14ac:dyDescent="0.2">
      <c r="A813" s="22">
        <v>812</v>
      </c>
      <c r="B813" s="227"/>
      <c r="C813" s="314"/>
      <c r="D813" s="314"/>
      <c r="E813" s="314"/>
      <c r="F813" s="314"/>
      <c r="G813" s="314"/>
      <c r="H813" s="314"/>
      <c r="I813" s="314"/>
      <c r="J813" s="314"/>
      <c r="K813" s="314"/>
      <c r="L813" s="314"/>
      <c r="M813" s="314"/>
      <c r="N813" s="314">
        <v>5.2</v>
      </c>
      <c r="O813" s="314"/>
      <c r="P813" s="314"/>
      <c r="Q813" s="314"/>
      <c r="R813" s="314"/>
    </row>
    <row r="814" spans="1:18" x14ac:dyDescent="0.2">
      <c r="A814" s="22">
        <v>813</v>
      </c>
      <c r="B814" s="227"/>
      <c r="C814" s="314"/>
      <c r="D814" s="314"/>
      <c r="E814" s="314"/>
      <c r="F814" s="314"/>
      <c r="G814" s="314"/>
      <c r="H814" s="314"/>
      <c r="I814" s="314"/>
      <c r="J814" s="314"/>
      <c r="K814" s="314"/>
      <c r="L814" s="314"/>
      <c r="M814" s="314"/>
      <c r="N814" s="314">
        <v>4.9000000000000004</v>
      </c>
      <c r="O814" s="314"/>
      <c r="P814" s="314"/>
      <c r="Q814" s="314"/>
      <c r="R814" s="314"/>
    </row>
    <row r="815" spans="1:18" x14ac:dyDescent="0.2">
      <c r="A815" s="22">
        <v>814</v>
      </c>
      <c r="B815" s="227"/>
      <c r="C815" s="314"/>
      <c r="D815" s="314"/>
      <c r="E815" s="314"/>
      <c r="F815" s="314"/>
      <c r="G815" s="314"/>
      <c r="H815" s="314"/>
      <c r="I815" s="314"/>
      <c r="J815" s="314"/>
      <c r="K815" s="314"/>
      <c r="L815" s="314"/>
      <c r="M815" s="314"/>
      <c r="N815" s="314">
        <v>4.8</v>
      </c>
      <c r="O815" s="314"/>
      <c r="P815" s="314"/>
      <c r="Q815" s="314"/>
      <c r="R815" s="314"/>
    </row>
    <row r="816" spans="1:18" x14ac:dyDescent="0.2">
      <c r="A816" s="22">
        <v>815</v>
      </c>
      <c r="B816" s="227"/>
      <c r="C816" s="314"/>
      <c r="D816" s="314"/>
      <c r="E816" s="314"/>
      <c r="F816" s="314"/>
      <c r="G816" s="314"/>
      <c r="H816" s="314"/>
      <c r="I816" s="314"/>
      <c r="J816" s="314"/>
      <c r="K816" s="314"/>
      <c r="L816" s="314"/>
      <c r="M816" s="314"/>
      <c r="N816" s="314">
        <v>4.8</v>
      </c>
      <c r="O816" s="314"/>
      <c r="P816" s="314"/>
      <c r="Q816" s="314"/>
      <c r="R816" s="314"/>
    </row>
    <row r="817" spans="1:18" x14ac:dyDescent="0.2">
      <c r="A817" s="22">
        <v>816</v>
      </c>
      <c r="B817" s="227"/>
      <c r="C817" s="314"/>
      <c r="D817" s="314"/>
      <c r="E817" s="314"/>
      <c r="F817" s="314"/>
      <c r="G817" s="314"/>
      <c r="H817" s="314"/>
      <c r="I817" s="314"/>
      <c r="J817" s="314"/>
      <c r="K817" s="314"/>
      <c r="L817" s="314"/>
      <c r="M817" s="314"/>
      <c r="N817" s="314">
        <v>4.8</v>
      </c>
      <c r="O817" s="314"/>
      <c r="P817" s="314"/>
      <c r="Q817" s="314"/>
      <c r="R817" s="314"/>
    </row>
    <row r="818" spans="1:18" x14ac:dyDescent="0.2">
      <c r="A818" s="22">
        <v>817</v>
      </c>
      <c r="B818" s="227"/>
      <c r="C818" s="314"/>
      <c r="D818" s="314"/>
      <c r="E818" s="314"/>
      <c r="F818" s="314"/>
      <c r="G818" s="314"/>
      <c r="H818" s="314"/>
      <c r="I818" s="314"/>
      <c r="J818" s="314"/>
      <c r="K818" s="314"/>
      <c r="L818" s="314"/>
      <c r="M818" s="314"/>
      <c r="N818" s="314">
        <v>5.3</v>
      </c>
      <c r="O818" s="314"/>
      <c r="P818" s="314"/>
      <c r="Q818" s="314"/>
      <c r="R818" s="314"/>
    </row>
    <row r="819" spans="1:18" x14ac:dyDescent="0.2">
      <c r="A819" s="22">
        <v>818</v>
      </c>
      <c r="B819" s="227"/>
      <c r="C819" s="314"/>
      <c r="D819" s="314"/>
      <c r="E819" s="314"/>
      <c r="F819" s="314"/>
      <c r="G819" s="314"/>
      <c r="H819" s="314"/>
      <c r="I819" s="314"/>
      <c r="J819" s="314"/>
      <c r="K819" s="314"/>
      <c r="L819" s="314"/>
      <c r="M819" s="314"/>
      <c r="N819" s="314">
        <v>5.2</v>
      </c>
      <c r="O819" s="314"/>
      <c r="P819" s="314"/>
      <c r="Q819" s="314"/>
      <c r="R819" s="314"/>
    </row>
    <row r="820" spans="1:18" x14ac:dyDescent="0.2">
      <c r="A820" s="22">
        <v>819</v>
      </c>
      <c r="B820" s="227"/>
      <c r="C820" s="314"/>
      <c r="D820" s="314"/>
      <c r="E820" s="314"/>
      <c r="F820" s="314"/>
      <c r="G820" s="314"/>
      <c r="H820" s="314"/>
      <c r="I820" s="314"/>
      <c r="J820" s="314"/>
      <c r="K820" s="314"/>
      <c r="L820" s="314"/>
      <c r="M820" s="314"/>
      <c r="N820" s="314">
        <v>5.0999999999999996</v>
      </c>
      <c r="O820" s="314"/>
      <c r="P820" s="314"/>
      <c r="Q820" s="314"/>
      <c r="R820" s="314"/>
    </row>
    <row r="821" spans="1:18" x14ac:dyDescent="0.2">
      <c r="A821" s="22">
        <v>820</v>
      </c>
      <c r="B821" s="227"/>
      <c r="C821" s="314"/>
      <c r="D821" s="314"/>
      <c r="E821" s="314"/>
      <c r="F821" s="314"/>
      <c r="G821" s="314"/>
      <c r="H821" s="314"/>
      <c r="I821" s="314"/>
      <c r="J821" s="314"/>
      <c r="K821" s="314"/>
      <c r="L821" s="314"/>
      <c r="M821" s="314"/>
      <c r="N821" s="314">
        <v>4.7</v>
      </c>
      <c r="O821" s="314"/>
      <c r="P821" s="314"/>
      <c r="Q821" s="314"/>
      <c r="R821" s="314"/>
    </row>
    <row r="822" spans="1:18" x14ac:dyDescent="0.2">
      <c r="A822" s="22">
        <v>821</v>
      </c>
      <c r="B822" s="227"/>
      <c r="C822" s="314"/>
      <c r="D822" s="314"/>
      <c r="E822" s="314"/>
      <c r="F822" s="314"/>
      <c r="G822" s="314"/>
      <c r="H822" s="314"/>
      <c r="I822" s="314"/>
      <c r="J822" s="314"/>
      <c r="K822" s="314"/>
      <c r="L822" s="314"/>
      <c r="M822" s="314"/>
      <c r="N822" s="314">
        <v>4.5</v>
      </c>
      <c r="O822" s="314"/>
      <c r="P822" s="314"/>
      <c r="Q822" s="314"/>
      <c r="R822" s="314"/>
    </row>
    <row r="823" spans="1:18" x14ac:dyDescent="0.2">
      <c r="A823" s="22">
        <v>822</v>
      </c>
      <c r="B823" s="227"/>
      <c r="C823" s="314"/>
      <c r="D823" s="314"/>
      <c r="E823" s="314"/>
      <c r="F823" s="314"/>
      <c r="G823" s="314"/>
      <c r="H823" s="314"/>
      <c r="I823" s="314"/>
      <c r="J823" s="314"/>
      <c r="K823" s="314"/>
      <c r="L823" s="314"/>
      <c r="M823" s="314"/>
      <c r="N823" s="314">
        <v>5.0999999999999996</v>
      </c>
      <c r="O823" s="314"/>
      <c r="P823" s="314"/>
      <c r="Q823" s="314"/>
      <c r="R823" s="314"/>
    </row>
    <row r="824" spans="1:18" x14ac:dyDescent="0.2">
      <c r="A824" s="22">
        <v>823</v>
      </c>
      <c r="B824" s="227"/>
      <c r="C824" s="314"/>
      <c r="D824" s="314"/>
      <c r="E824" s="314"/>
      <c r="F824" s="314"/>
      <c r="G824" s="314"/>
      <c r="H824" s="314"/>
      <c r="I824" s="314"/>
      <c r="J824" s="314"/>
      <c r="K824" s="314"/>
      <c r="L824" s="314"/>
      <c r="M824" s="314"/>
      <c r="N824" s="314"/>
      <c r="O824" s="314"/>
      <c r="P824" s="314"/>
      <c r="Q824" s="314"/>
      <c r="R824" s="314"/>
    </row>
    <row r="825" spans="1:18" x14ac:dyDescent="0.2">
      <c r="A825" s="22">
        <v>824</v>
      </c>
      <c r="B825" s="227"/>
      <c r="C825" s="314"/>
      <c r="D825" s="314"/>
      <c r="E825" s="314"/>
      <c r="F825" s="314"/>
      <c r="G825" s="314"/>
      <c r="H825" s="314"/>
      <c r="I825" s="314"/>
      <c r="J825" s="314"/>
      <c r="K825" s="314"/>
      <c r="L825" s="314"/>
      <c r="M825" s="314"/>
      <c r="N825" s="314"/>
      <c r="O825" s="314"/>
      <c r="P825" s="314"/>
      <c r="Q825" s="314"/>
      <c r="R825" s="314"/>
    </row>
    <row r="826" spans="1:18" x14ac:dyDescent="0.2">
      <c r="A826" s="22">
        <v>825</v>
      </c>
      <c r="B826" s="227"/>
      <c r="C826" s="314"/>
      <c r="D826" s="314"/>
      <c r="E826" s="314"/>
      <c r="F826" s="314"/>
      <c r="G826" s="314"/>
      <c r="H826" s="314"/>
      <c r="I826" s="314"/>
      <c r="J826" s="314"/>
      <c r="K826" s="314"/>
      <c r="L826" s="314"/>
      <c r="M826" s="314"/>
      <c r="N826" s="314"/>
      <c r="O826" s="314"/>
      <c r="P826" s="314"/>
      <c r="Q826" s="314"/>
      <c r="R826" s="314"/>
    </row>
    <row r="827" spans="1:18" x14ac:dyDescent="0.2">
      <c r="A827" s="22">
        <v>826</v>
      </c>
      <c r="B827" s="227"/>
      <c r="C827" s="314"/>
      <c r="D827" s="314"/>
      <c r="E827" s="314"/>
      <c r="F827" s="314"/>
      <c r="G827" s="314"/>
      <c r="H827" s="314"/>
      <c r="I827" s="314"/>
      <c r="J827" s="314"/>
      <c r="K827" s="314"/>
      <c r="L827" s="314"/>
      <c r="M827" s="314"/>
      <c r="N827" s="314"/>
      <c r="O827" s="314"/>
      <c r="P827" s="314"/>
      <c r="Q827" s="314"/>
      <c r="R827" s="314"/>
    </row>
    <row r="828" spans="1:18" x14ac:dyDescent="0.2">
      <c r="A828" s="22">
        <v>827</v>
      </c>
      <c r="B828" s="227"/>
      <c r="C828" s="314"/>
      <c r="D828" s="314"/>
      <c r="E828" s="314"/>
      <c r="F828" s="314"/>
      <c r="G828" s="314"/>
      <c r="H828" s="314"/>
      <c r="I828" s="314"/>
      <c r="J828" s="314"/>
      <c r="K828" s="314"/>
      <c r="L828" s="314"/>
      <c r="M828" s="314"/>
      <c r="N828" s="314"/>
      <c r="O828" s="314"/>
      <c r="P828" s="314"/>
      <c r="Q828" s="314"/>
      <c r="R828" s="314"/>
    </row>
    <row r="829" spans="1:18" x14ac:dyDescent="0.2">
      <c r="A829" s="22">
        <v>828</v>
      </c>
      <c r="B829" s="227"/>
      <c r="C829" s="314"/>
      <c r="D829" s="314"/>
      <c r="E829" s="314"/>
      <c r="F829" s="314"/>
      <c r="G829" s="314"/>
      <c r="H829" s="314"/>
      <c r="I829" s="314"/>
      <c r="J829" s="314"/>
      <c r="K829" s="314"/>
      <c r="L829" s="314"/>
      <c r="M829" s="314"/>
      <c r="N829" s="314"/>
      <c r="O829" s="314"/>
      <c r="P829" s="314"/>
      <c r="Q829" s="314"/>
      <c r="R829" s="314"/>
    </row>
    <row r="830" spans="1:18" x14ac:dyDescent="0.2">
      <c r="A830" s="22">
        <v>829</v>
      </c>
      <c r="B830" s="227"/>
      <c r="C830" s="314"/>
      <c r="D830" s="314"/>
      <c r="E830" s="314"/>
      <c r="F830" s="314"/>
      <c r="G830" s="314"/>
      <c r="H830" s="314"/>
      <c r="I830" s="314"/>
      <c r="J830" s="314"/>
      <c r="K830" s="314"/>
      <c r="L830" s="314"/>
      <c r="M830" s="314"/>
      <c r="N830" s="314"/>
      <c r="O830" s="314"/>
      <c r="P830" s="314"/>
      <c r="Q830" s="314"/>
      <c r="R830" s="314"/>
    </row>
    <row r="831" spans="1:18" x14ac:dyDescent="0.2">
      <c r="A831" s="22">
        <v>830</v>
      </c>
      <c r="B831" s="227"/>
      <c r="C831" s="314"/>
      <c r="D831" s="314"/>
      <c r="E831" s="314"/>
      <c r="F831" s="314"/>
      <c r="G831" s="314"/>
      <c r="H831" s="314"/>
      <c r="I831" s="314"/>
      <c r="J831" s="314"/>
      <c r="K831" s="314"/>
      <c r="L831" s="314"/>
      <c r="M831" s="314"/>
      <c r="N831" s="314"/>
      <c r="O831" s="314"/>
      <c r="P831" s="314"/>
      <c r="Q831" s="314"/>
      <c r="R831" s="314"/>
    </row>
    <row r="832" spans="1:18" x14ac:dyDescent="0.2">
      <c r="A832" s="22">
        <v>831</v>
      </c>
      <c r="B832" s="227"/>
      <c r="C832" s="314"/>
      <c r="D832" s="314"/>
      <c r="E832" s="314"/>
      <c r="F832" s="314"/>
      <c r="G832" s="314"/>
      <c r="H832" s="314"/>
      <c r="I832" s="314"/>
      <c r="J832" s="314"/>
      <c r="K832" s="314"/>
      <c r="L832" s="314"/>
      <c r="M832" s="314"/>
      <c r="N832" s="314"/>
      <c r="O832" s="314"/>
      <c r="P832" s="314"/>
      <c r="Q832" s="314"/>
      <c r="R832" s="314"/>
    </row>
    <row r="833" spans="1:18" x14ac:dyDescent="0.2">
      <c r="A833" s="22">
        <v>832</v>
      </c>
      <c r="B833" s="227"/>
      <c r="C833" s="314"/>
      <c r="D833" s="314"/>
      <c r="E833" s="314"/>
      <c r="F833" s="314"/>
      <c r="G833" s="314"/>
      <c r="H833" s="314"/>
      <c r="I833" s="314"/>
      <c r="J833" s="314"/>
      <c r="K833" s="314"/>
      <c r="L833" s="314"/>
      <c r="M833" s="314"/>
      <c r="N833" s="314"/>
      <c r="O833" s="314"/>
      <c r="P833" s="314"/>
      <c r="Q833" s="314"/>
      <c r="R833" s="314"/>
    </row>
    <row r="834" spans="1:18" x14ac:dyDescent="0.2">
      <c r="A834" s="22">
        <v>833</v>
      </c>
      <c r="B834" s="227"/>
      <c r="C834" s="314"/>
      <c r="D834" s="314"/>
      <c r="E834" s="314"/>
      <c r="F834" s="314"/>
      <c r="G834" s="314"/>
      <c r="H834" s="314"/>
      <c r="I834" s="314"/>
      <c r="J834" s="314"/>
      <c r="K834" s="314"/>
      <c r="L834" s="314"/>
      <c r="M834" s="314"/>
      <c r="N834" s="314"/>
      <c r="O834" s="314"/>
      <c r="P834" s="314"/>
      <c r="Q834" s="314"/>
      <c r="R834" s="314"/>
    </row>
    <row r="835" spans="1:18" x14ac:dyDescent="0.2">
      <c r="A835" s="22">
        <v>834</v>
      </c>
      <c r="B835" s="227"/>
      <c r="C835" s="314"/>
      <c r="D835" s="314"/>
      <c r="E835" s="314"/>
      <c r="F835" s="314"/>
      <c r="G835" s="314"/>
      <c r="H835" s="314"/>
      <c r="I835" s="314"/>
      <c r="J835" s="314"/>
      <c r="K835" s="314"/>
      <c r="L835" s="314"/>
      <c r="M835" s="314"/>
      <c r="N835" s="314"/>
      <c r="O835" s="314"/>
      <c r="P835" s="314"/>
      <c r="Q835" s="314"/>
      <c r="R835" s="314"/>
    </row>
    <row r="836" spans="1:18" x14ac:dyDescent="0.2">
      <c r="A836" s="22">
        <v>835</v>
      </c>
      <c r="B836" s="227"/>
      <c r="C836" s="314"/>
      <c r="D836" s="314"/>
      <c r="E836" s="314"/>
      <c r="F836" s="314"/>
      <c r="G836" s="314"/>
      <c r="H836" s="314"/>
      <c r="I836" s="314"/>
      <c r="J836" s="314"/>
      <c r="K836" s="314"/>
      <c r="L836" s="314"/>
      <c r="M836" s="314"/>
      <c r="N836" s="314"/>
      <c r="O836" s="314"/>
      <c r="P836" s="314"/>
      <c r="Q836" s="314"/>
      <c r="R836" s="314"/>
    </row>
    <row r="837" spans="1:18" x14ac:dyDescent="0.2">
      <c r="A837" s="22">
        <v>836</v>
      </c>
      <c r="B837" s="227"/>
      <c r="C837" s="314"/>
      <c r="D837" s="314"/>
      <c r="E837" s="314"/>
      <c r="F837" s="314"/>
      <c r="G837" s="314"/>
      <c r="H837" s="314"/>
      <c r="I837" s="314"/>
      <c r="J837" s="314"/>
      <c r="K837" s="314"/>
      <c r="L837" s="314"/>
      <c r="M837" s="314"/>
      <c r="N837" s="314"/>
      <c r="O837" s="314"/>
      <c r="P837" s="314"/>
      <c r="Q837" s="314"/>
      <c r="R837" s="314"/>
    </row>
    <row r="838" spans="1:18" x14ac:dyDescent="0.2">
      <c r="A838" s="22">
        <v>837</v>
      </c>
      <c r="B838" s="227"/>
      <c r="C838" s="314"/>
      <c r="D838" s="314"/>
      <c r="E838" s="314"/>
      <c r="F838" s="314"/>
      <c r="G838" s="314"/>
      <c r="H838" s="314"/>
      <c r="I838" s="314"/>
      <c r="J838" s="314"/>
      <c r="K838" s="314"/>
      <c r="L838" s="314"/>
      <c r="M838" s="314"/>
      <c r="N838" s="314"/>
      <c r="O838" s="314"/>
      <c r="P838" s="314"/>
      <c r="Q838" s="314"/>
      <c r="R838" s="314"/>
    </row>
    <row r="839" spans="1:18" x14ac:dyDescent="0.2">
      <c r="A839" s="22">
        <v>838</v>
      </c>
      <c r="B839" s="227"/>
      <c r="C839" s="314"/>
      <c r="D839" s="314"/>
      <c r="E839" s="314"/>
      <c r="F839" s="314"/>
      <c r="G839" s="314"/>
      <c r="H839" s="314"/>
      <c r="I839" s="314"/>
      <c r="J839" s="314"/>
      <c r="K839" s="314"/>
      <c r="L839" s="314"/>
      <c r="M839" s="314"/>
      <c r="N839" s="314"/>
      <c r="O839" s="314"/>
      <c r="P839" s="314"/>
      <c r="Q839" s="314"/>
      <c r="R839" s="314"/>
    </row>
    <row r="840" spans="1:18" x14ac:dyDescent="0.2">
      <c r="A840" s="22">
        <v>839</v>
      </c>
      <c r="B840" s="227"/>
      <c r="C840" s="314"/>
      <c r="D840" s="314"/>
      <c r="E840" s="314"/>
      <c r="F840" s="314"/>
      <c r="G840" s="314"/>
      <c r="H840" s="314"/>
      <c r="I840" s="314"/>
      <c r="J840" s="314"/>
      <c r="K840" s="314"/>
      <c r="L840" s="314"/>
      <c r="M840" s="314"/>
      <c r="N840" s="314"/>
      <c r="O840" s="314"/>
      <c r="P840" s="314"/>
      <c r="Q840" s="314"/>
      <c r="R840" s="314"/>
    </row>
    <row r="841" spans="1:18" x14ac:dyDescent="0.2">
      <c r="A841" s="22">
        <v>840</v>
      </c>
      <c r="B841" s="227"/>
      <c r="C841" s="314"/>
      <c r="D841" s="314"/>
      <c r="E841" s="314"/>
      <c r="F841" s="314"/>
      <c r="G841" s="314"/>
      <c r="H841" s="314"/>
      <c r="I841" s="314"/>
      <c r="J841" s="314"/>
      <c r="K841" s="314"/>
      <c r="L841" s="314"/>
      <c r="M841" s="314"/>
      <c r="N841" s="314"/>
      <c r="O841" s="314"/>
      <c r="P841" s="314"/>
      <c r="Q841" s="314"/>
      <c r="R841" s="314"/>
    </row>
    <row r="842" spans="1:18" x14ac:dyDescent="0.2">
      <c r="A842" s="22">
        <v>841</v>
      </c>
      <c r="B842" s="227"/>
      <c r="C842" s="314"/>
      <c r="D842" s="314"/>
      <c r="E842" s="314"/>
      <c r="F842" s="314"/>
      <c r="G842" s="314"/>
      <c r="H842" s="314"/>
      <c r="I842" s="314"/>
      <c r="J842" s="314"/>
      <c r="K842" s="314"/>
      <c r="L842" s="314"/>
      <c r="M842" s="314"/>
      <c r="N842" s="314"/>
      <c r="O842" s="314"/>
      <c r="P842" s="314"/>
      <c r="Q842" s="314"/>
      <c r="R842" s="314"/>
    </row>
    <row r="843" spans="1:18" x14ac:dyDescent="0.2">
      <c r="A843" s="22">
        <v>842</v>
      </c>
      <c r="B843" s="227"/>
      <c r="C843" s="314"/>
      <c r="D843" s="314"/>
      <c r="E843" s="314"/>
      <c r="F843" s="314"/>
      <c r="G843" s="314"/>
      <c r="H843" s="314"/>
      <c r="I843" s="314"/>
      <c r="J843" s="314"/>
      <c r="K843" s="314"/>
      <c r="L843" s="314"/>
      <c r="M843" s="314"/>
      <c r="N843" s="314"/>
      <c r="O843" s="314"/>
      <c r="P843" s="314"/>
      <c r="Q843" s="314"/>
      <c r="R843" s="314"/>
    </row>
    <row r="844" spans="1:18" x14ac:dyDescent="0.2">
      <c r="A844" s="22">
        <v>843</v>
      </c>
      <c r="B844" s="227"/>
      <c r="C844" s="314"/>
      <c r="D844" s="314"/>
      <c r="E844" s="314"/>
      <c r="F844" s="314"/>
      <c r="G844" s="314"/>
      <c r="H844" s="314"/>
      <c r="I844" s="314"/>
      <c r="J844" s="314"/>
      <c r="K844" s="314"/>
      <c r="L844" s="314"/>
      <c r="M844" s="314"/>
      <c r="N844" s="314"/>
      <c r="O844" s="314"/>
      <c r="P844" s="314"/>
      <c r="Q844" s="314"/>
      <c r="R844" s="314"/>
    </row>
    <row r="845" spans="1:18" x14ac:dyDescent="0.2">
      <c r="A845" s="22">
        <v>844</v>
      </c>
      <c r="B845" s="227"/>
      <c r="C845" s="314"/>
      <c r="D845" s="314"/>
      <c r="E845" s="314"/>
      <c r="F845" s="314"/>
      <c r="G845" s="314"/>
      <c r="H845" s="314"/>
      <c r="I845" s="314"/>
      <c r="J845" s="314"/>
      <c r="K845" s="314"/>
      <c r="L845" s="314"/>
      <c r="M845" s="314"/>
      <c r="N845" s="314"/>
      <c r="O845" s="314"/>
      <c r="P845" s="314"/>
      <c r="Q845" s="314"/>
      <c r="R845" s="314"/>
    </row>
    <row r="846" spans="1:18" x14ac:dyDescent="0.2">
      <c r="A846" s="22">
        <v>845</v>
      </c>
      <c r="B846" s="227"/>
      <c r="C846" s="314"/>
      <c r="D846" s="314"/>
      <c r="E846" s="314"/>
      <c r="F846" s="314"/>
      <c r="G846" s="314"/>
      <c r="H846" s="314"/>
      <c r="I846" s="314"/>
      <c r="J846" s="314"/>
      <c r="K846" s="314"/>
      <c r="L846" s="314"/>
      <c r="M846" s="314"/>
      <c r="N846" s="314"/>
      <c r="O846" s="314"/>
      <c r="P846" s="314"/>
      <c r="Q846" s="314"/>
      <c r="R846" s="314"/>
    </row>
    <row r="847" spans="1:18" x14ac:dyDescent="0.2">
      <c r="A847" s="22">
        <v>846</v>
      </c>
      <c r="B847" s="227"/>
      <c r="C847" s="314"/>
      <c r="D847" s="314"/>
      <c r="E847" s="314"/>
      <c r="F847" s="314"/>
      <c r="G847" s="314"/>
      <c r="H847" s="314"/>
      <c r="I847" s="314"/>
      <c r="J847" s="314"/>
      <c r="K847" s="314"/>
      <c r="L847" s="314"/>
      <c r="M847" s="314"/>
      <c r="N847" s="314"/>
      <c r="O847" s="314"/>
      <c r="P847" s="314"/>
      <c r="Q847" s="314"/>
      <c r="R847" s="314"/>
    </row>
    <row r="848" spans="1:18" x14ac:dyDescent="0.2">
      <c r="A848" s="22">
        <v>847</v>
      </c>
      <c r="B848" s="227"/>
      <c r="C848" s="314"/>
      <c r="D848" s="314"/>
      <c r="E848" s="314"/>
      <c r="F848" s="314"/>
      <c r="G848" s="314"/>
      <c r="H848" s="314"/>
      <c r="I848" s="314"/>
      <c r="J848" s="314"/>
      <c r="K848" s="314"/>
      <c r="L848" s="314"/>
      <c r="M848" s="314"/>
      <c r="N848" s="314"/>
      <c r="O848" s="314"/>
      <c r="P848" s="314"/>
      <c r="Q848" s="314"/>
      <c r="R848" s="314"/>
    </row>
    <row r="849" spans="1:18" x14ac:dyDescent="0.2">
      <c r="A849" s="22">
        <v>848</v>
      </c>
      <c r="B849" s="227"/>
      <c r="C849" s="314"/>
      <c r="D849" s="314"/>
      <c r="E849" s="314"/>
      <c r="F849" s="314"/>
      <c r="G849" s="314"/>
      <c r="H849" s="314"/>
      <c r="I849" s="314"/>
      <c r="J849" s="314"/>
      <c r="K849" s="314"/>
      <c r="L849" s="314"/>
      <c r="M849" s="314"/>
      <c r="N849" s="314"/>
      <c r="O849" s="314"/>
      <c r="P849" s="314"/>
      <c r="Q849" s="314"/>
      <c r="R849" s="314"/>
    </row>
    <row r="850" spans="1:18" x14ac:dyDescent="0.2">
      <c r="A850" s="22">
        <v>849</v>
      </c>
      <c r="B850" s="227"/>
      <c r="C850" s="314"/>
      <c r="D850" s="314"/>
      <c r="E850" s="314"/>
      <c r="F850" s="314"/>
      <c r="G850" s="314"/>
      <c r="H850" s="314"/>
      <c r="I850" s="314"/>
      <c r="J850" s="314"/>
      <c r="K850" s="314"/>
      <c r="L850" s="314"/>
      <c r="M850" s="314"/>
      <c r="N850" s="314"/>
      <c r="O850" s="314"/>
      <c r="P850" s="314"/>
      <c r="Q850" s="314"/>
      <c r="R850" s="314"/>
    </row>
    <row r="851" spans="1:18" x14ac:dyDescent="0.2">
      <c r="A851" s="22">
        <v>850</v>
      </c>
      <c r="B851" s="227"/>
      <c r="C851" s="314"/>
      <c r="D851" s="314"/>
      <c r="E851" s="314"/>
      <c r="F851" s="314"/>
      <c r="G851" s="314"/>
      <c r="H851" s="314"/>
      <c r="I851" s="314"/>
      <c r="J851" s="314"/>
      <c r="K851" s="314"/>
      <c r="L851" s="314"/>
      <c r="M851" s="314"/>
      <c r="N851" s="314"/>
      <c r="O851" s="314"/>
      <c r="P851" s="314"/>
      <c r="Q851" s="314"/>
      <c r="R851" s="314"/>
    </row>
    <row r="852" spans="1:18" x14ac:dyDescent="0.2">
      <c r="A852" s="22">
        <v>851</v>
      </c>
      <c r="B852" s="227"/>
      <c r="C852" s="314"/>
      <c r="D852" s="314"/>
      <c r="E852" s="314"/>
      <c r="F852" s="314"/>
      <c r="G852" s="314"/>
      <c r="H852" s="314"/>
      <c r="I852" s="314"/>
      <c r="J852" s="314"/>
      <c r="K852" s="314"/>
      <c r="L852" s="314"/>
      <c r="M852" s="314"/>
      <c r="N852" s="314"/>
      <c r="O852" s="314"/>
      <c r="P852" s="314"/>
      <c r="Q852" s="314"/>
      <c r="R852" s="314"/>
    </row>
    <row r="853" spans="1:18" x14ac:dyDescent="0.2">
      <c r="A853" s="22">
        <v>852</v>
      </c>
      <c r="B853" s="227"/>
      <c r="C853" s="314"/>
      <c r="D853" s="314"/>
      <c r="E853" s="314"/>
      <c r="F853" s="314"/>
      <c r="G853" s="314"/>
      <c r="H853" s="314"/>
      <c r="I853" s="314"/>
      <c r="J853" s="314"/>
      <c r="K853" s="314"/>
      <c r="L853" s="314"/>
      <c r="M853" s="314"/>
      <c r="N853" s="314"/>
      <c r="O853" s="314"/>
      <c r="P853" s="314"/>
      <c r="Q853" s="314"/>
      <c r="R853" s="314"/>
    </row>
    <row r="854" spans="1:18" x14ac:dyDescent="0.2">
      <c r="A854" s="22">
        <v>853</v>
      </c>
      <c r="B854" s="227"/>
      <c r="C854" s="314"/>
      <c r="D854" s="314"/>
      <c r="E854" s="314"/>
      <c r="F854" s="314"/>
      <c r="G854" s="314"/>
      <c r="H854" s="314"/>
      <c r="I854" s="314"/>
      <c r="J854" s="314"/>
      <c r="K854" s="314"/>
      <c r="L854" s="314"/>
      <c r="M854" s="314"/>
      <c r="N854" s="314"/>
      <c r="O854" s="314"/>
      <c r="P854" s="314"/>
      <c r="Q854" s="314"/>
      <c r="R854" s="314"/>
    </row>
    <row r="855" spans="1:18" x14ac:dyDescent="0.2">
      <c r="A855" s="22">
        <v>854</v>
      </c>
      <c r="B855" s="227"/>
      <c r="C855" s="314"/>
      <c r="D855" s="314"/>
      <c r="E855" s="314"/>
      <c r="F855" s="314"/>
      <c r="G855" s="314"/>
      <c r="H855" s="314"/>
      <c r="I855" s="314"/>
      <c r="J855" s="314"/>
      <c r="K855" s="314"/>
      <c r="L855" s="314"/>
      <c r="M855" s="314"/>
      <c r="N855" s="314"/>
      <c r="O855" s="314"/>
      <c r="P855" s="314"/>
      <c r="Q855" s="314"/>
      <c r="R855" s="314"/>
    </row>
    <row r="856" spans="1:18" x14ac:dyDescent="0.2">
      <c r="A856" s="22">
        <v>855</v>
      </c>
      <c r="B856" s="227"/>
      <c r="C856" s="314"/>
      <c r="D856" s="314"/>
      <c r="E856" s="314"/>
      <c r="F856" s="314"/>
      <c r="G856" s="314"/>
      <c r="H856" s="314"/>
      <c r="I856" s="314"/>
      <c r="J856" s="314"/>
      <c r="K856" s="314"/>
      <c r="L856" s="314"/>
      <c r="M856" s="314"/>
      <c r="N856" s="314"/>
      <c r="O856" s="314"/>
      <c r="P856" s="314"/>
      <c r="Q856" s="314"/>
      <c r="R856" s="314"/>
    </row>
    <row r="857" spans="1:18" x14ac:dyDescent="0.2">
      <c r="A857" s="22">
        <v>856</v>
      </c>
      <c r="B857" s="227"/>
      <c r="C857" s="314"/>
      <c r="D857" s="314"/>
      <c r="E857" s="314"/>
      <c r="F857" s="314"/>
      <c r="G857" s="314"/>
      <c r="H857" s="314"/>
      <c r="I857" s="314"/>
      <c r="J857" s="314"/>
      <c r="K857" s="314"/>
      <c r="L857" s="314"/>
      <c r="M857" s="314"/>
      <c r="N857" s="314"/>
      <c r="O857" s="314"/>
      <c r="P857" s="314"/>
      <c r="Q857" s="314"/>
      <c r="R857" s="314"/>
    </row>
    <row r="858" spans="1:18" x14ac:dyDescent="0.2">
      <c r="A858" s="22">
        <v>857</v>
      </c>
      <c r="B858" s="227"/>
      <c r="C858" s="314"/>
      <c r="D858" s="314"/>
      <c r="E858" s="314"/>
      <c r="F858" s="314"/>
      <c r="G858" s="314"/>
      <c r="H858" s="314"/>
      <c r="I858" s="314"/>
      <c r="J858" s="314"/>
      <c r="K858" s="314"/>
      <c r="L858" s="314"/>
      <c r="M858" s="314"/>
      <c r="N858" s="314"/>
      <c r="O858" s="314"/>
      <c r="P858" s="314"/>
      <c r="Q858" s="314"/>
      <c r="R858" s="314"/>
    </row>
    <row r="859" spans="1:18" x14ac:dyDescent="0.2">
      <c r="A859" s="22">
        <v>858</v>
      </c>
      <c r="B859" s="227"/>
      <c r="C859" s="314"/>
      <c r="D859" s="314"/>
      <c r="E859" s="314"/>
      <c r="F859" s="314"/>
      <c r="G859" s="314"/>
      <c r="H859" s="314"/>
      <c r="I859" s="314"/>
      <c r="J859" s="314"/>
      <c r="K859" s="314"/>
      <c r="L859" s="314"/>
      <c r="M859" s="314"/>
      <c r="N859" s="314"/>
      <c r="O859" s="314"/>
      <c r="P859" s="314"/>
      <c r="Q859" s="314"/>
      <c r="R859" s="314"/>
    </row>
    <row r="860" spans="1:18" x14ac:dyDescent="0.2">
      <c r="A860" s="22">
        <v>859</v>
      </c>
      <c r="B860" s="227"/>
      <c r="C860" s="314"/>
      <c r="D860" s="314"/>
      <c r="E860" s="314"/>
      <c r="F860" s="314"/>
      <c r="G860" s="314"/>
      <c r="H860" s="314"/>
      <c r="I860" s="314"/>
      <c r="J860" s="314"/>
      <c r="K860" s="314"/>
      <c r="L860" s="314"/>
      <c r="M860" s="314"/>
      <c r="N860" s="314"/>
      <c r="O860" s="314"/>
      <c r="P860" s="314"/>
      <c r="Q860" s="314"/>
      <c r="R860" s="314"/>
    </row>
    <row r="861" spans="1:18" x14ac:dyDescent="0.2">
      <c r="A861" s="22">
        <v>860</v>
      </c>
      <c r="B861" s="227"/>
      <c r="C861" s="314"/>
      <c r="D861" s="314"/>
      <c r="E861" s="314"/>
      <c r="F861" s="314"/>
      <c r="G861" s="314"/>
      <c r="H861" s="314"/>
      <c r="I861" s="314"/>
      <c r="J861" s="314"/>
      <c r="K861" s="314"/>
      <c r="L861" s="314"/>
      <c r="M861" s="314"/>
      <c r="N861" s="314"/>
      <c r="O861" s="314"/>
      <c r="P861" s="314"/>
      <c r="Q861" s="314"/>
      <c r="R861" s="314"/>
    </row>
    <row r="862" spans="1:18" x14ac:dyDescent="0.2">
      <c r="A862" s="22">
        <v>861</v>
      </c>
      <c r="B862" s="227"/>
      <c r="C862" s="314"/>
      <c r="D862" s="314"/>
      <c r="E862" s="314"/>
      <c r="F862" s="314"/>
      <c r="G862" s="314"/>
      <c r="H862" s="314"/>
      <c r="I862" s="314"/>
      <c r="J862" s="314"/>
      <c r="K862" s="314"/>
      <c r="L862" s="314"/>
      <c r="M862" s="314"/>
      <c r="N862" s="314"/>
      <c r="O862" s="314"/>
      <c r="P862" s="314"/>
      <c r="Q862" s="314"/>
      <c r="R862" s="314"/>
    </row>
    <row r="863" spans="1:18" x14ac:dyDescent="0.2">
      <c r="A863" s="22">
        <v>862</v>
      </c>
      <c r="B863" s="227"/>
      <c r="C863" s="314"/>
      <c r="D863" s="314"/>
      <c r="E863" s="314"/>
      <c r="F863" s="314"/>
      <c r="G863" s="314"/>
      <c r="H863" s="314"/>
      <c r="I863" s="314"/>
      <c r="J863" s="314"/>
      <c r="K863" s="314"/>
      <c r="L863" s="314"/>
      <c r="M863" s="314"/>
      <c r="N863" s="314"/>
      <c r="O863" s="314"/>
      <c r="P863" s="314"/>
      <c r="Q863" s="314"/>
      <c r="R863" s="314"/>
    </row>
    <row r="864" spans="1:18" x14ac:dyDescent="0.2">
      <c r="A864" s="22">
        <v>863</v>
      </c>
      <c r="B864" s="227"/>
      <c r="C864" s="314"/>
      <c r="D864" s="314"/>
      <c r="E864" s="314"/>
      <c r="F864" s="314"/>
      <c r="G864" s="314"/>
      <c r="H864" s="314"/>
      <c r="I864" s="314"/>
      <c r="J864" s="314"/>
      <c r="K864" s="314"/>
      <c r="L864" s="314"/>
      <c r="M864" s="314"/>
      <c r="N864" s="314"/>
      <c r="O864" s="314"/>
      <c r="P864" s="314"/>
      <c r="Q864" s="314"/>
      <c r="R864" s="314"/>
    </row>
    <row r="865" spans="1:18" x14ac:dyDescent="0.2">
      <c r="A865" s="22">
        <v>864</v>
      </c>
      <c r="B865" s="227"/>
      <c r="C865" s="314"/>
      <c r="D865" s="314"/>
      <c r="E865" s="314"/>
      <c r="F865" s="314"/>
      <c r="G865" s="314"/>
      <c r="H865" s="314"/>
      <c r="I865" s="314"/>
      <c r="J865" s="314"/>
      <c r="K865" s="314"/>
      <c r="L865" s="314"/>
      <c r="M865" s="314"/>
      <c r="N865" s="314"/>
      <c r="O865" s="314"/>
      <c r="P865" s="314"/>
      <c r="Q865" s="314"/>
      <c r="R865" s="314"/>
    </row>
    <row r="866" spans="1:18" x14ac:dyDescent="0.2">
      <c r="A866" s="22">
        <v>865</v>
      </c>
      <c r="B866" s="227"/>
      <c r="C866" s="314"/>
      <c r="D866" s="314"/>
      <c r="E866" s="314"/>
      <c r="F866" s="314"/>
      <c r="G866" s="314"/>
      <c r="H866" s="314"/>
      <c r="I866" s="314"/>
      <c r="J866" s="314"/>
      <c r="K866" s="314"/>
      <c r="L866" s="314"/>
      <c r="M866" s="314"/>
      <c r="N866" s="314"/>
      <c r="O866" s="314"/>
      <c r="P866" s="314"/>
      <c r="Q866" s="314"/>
      <c r="R866" s="314"/>
    </row>
    <row r="867" spans="1:18" x14ac:dyDescent="0.2">
      <c r="A867" s="22">
        <v>866</v>
      </c>
      <c r="B867" s="227"/>
      <c r="C867" s="314"/>
      <c r="D867" s="314"/>
      <c r="E867" s="314"/>
      <c r="F867" s="314"/>
      <c r="G867" s="314"/>
      <c r="H867" s="314"/>
      <c r="I867" s="314"/>
      <c r="J867" s="314"/>
      <c r="K867" s="314"/>
      <c r="L867" s="314"/>
      <c r="M867" s="314"/>
      <c r="N867" s="314"/>
      <c r="O867" s="314"/>
      <c r="P867" s="314"/>
      <c r="Q867" s="314"/>
      <c r="R867" s="314"/>
    </row>
    <row r="868" spans="1:18" x14ac:dyDescent="0.2">
      <c r="A868" s="22">
        <v>867</v>
      </c>
      <c r="B868" s="227"/>
      <c r="C868" s="314"/>
      <c r="D868" s="314"/>
      <c r="E868" s="314"/>
      <c r="F868" s="314"/>
      <c r="G868" s="314"/>
      <c r="H868" s="314"/>
      <c r="I868" s="314"/>
      <c r="J868" s="314"/>
      <c r="K868" s="314"/>
      <c r="L868" s="314"/>
      <c r="M868" s="314"/>
      <c r="N868" s="314"/>
      <c r="O868" s="314"/>
      <c r="P868" s="314"/>
      <c r="Q868" s="314"/>
      <c r="R868" s="314"/>
    </row>
    <row r="869" spans="1:18" x14ac:dyDescent="0.2">
      <c r="A869" s="22">
        <v>868</v>
      </c>
      <c r="B869" s="227"/>
      <c r="C869" s="314"/>
      <c r="D869" s="314"/>
      <c r="E869" s="314"/>
      <c r="F869" s="314"/>
      <c r="G869" s="314"/>
      <c r="H869" s="314"/>
      <c r="I869" s="314"/>
      <c r="J869" s="314"/>
      <c r="K869" s="314"/>
      <c r="L869" s="314"/>
      <c r="M869" s="314"/>
      <c r="N869" s="314"/>
      <c r="O869" s="314"/>
      <c r="P869" s="314"/>
      <c r="Q869" s="314"/>
      <c r="R869" s="314"/>
    </row>
    <row r="870" spans="1:18" x14ac:dyDescent="0.2">
      <c r="A870" s="22">
        <v>869</v>
      </c>
      <c r="B870" s="227"/>
      <c r="C870" s="314"/>
      <c r="D870" s="314"/>
      <c r="E870" s="314"/>
      <c r="F870" s="314"/>
      <c r="G870" s="314"/>
      <c r="H870" s="314"/>
      <c r="I870" s="314"/>
      <c r="J870" s="314"/>
      <c r="K870" s="314"/>
      <c r="L870" s="314"/>
      <c r="M870" s="314"/>
      <c r="N870" s="314"/>
      <c r="O870" s="314"/>
      <c r="P870" s="314"/>
      <c r="Q870" s="314"/>
      <c r="R870" s="314"/>
    </row>
    <row r="871" spans="1:18" x14ac:dyDescent="0.2">
      <c r="A871" s="22">
        <v>870</v>
      </c>
      <c r="B871" s="227"/>
      <c r="C871" s="314"/>
      <c r="D871" s="314"/>
      <c r="E871" s="314"/>
      <c r="F871" s="314"/>
      <c r="G871" s="314"/>
      <c r="H871" s="314"/>
      <c r="I871" s="314"/>
      <c r="J871" s="314"/>
      <c r="K871" s="314"/>
      <c r="L871" s="314"/>
      <c r="M871" s="314"/>
      <c r="N871" s="314"/>
      <c r="O871" s="314"/>
      <c r="P871" s="314"/>
      <c r="Q871" s="314"/>
      <c r="R871" s="314"/>
    </row>
    <row r="872" spans="1:18" x14ac:dyDescent="0.2">
      <c r="A872" s="22">
        <v>871</v>
      </c>
      <c r="B872" s="227"/>
      <c r="C872" s="314"/>
      <c r="D872" s="314"/>
      <c r="E872" s="314"/>
      <c r="F872" s="314"/>
      <c r="G872" s="314"/>
      <c r="H872" s="314"/>
      <c r="I872" s="314"/>
      <c r="J872" s="314"/>
      <c r="K872" s="314"/>
      <c r="L872" s="314"/>
      <c r="M872" s="314"/>
      <c r="N872" s="314"/>
      <c r="O872" s="314"/>
      <c r="P872" s="314"/>
      <c r="Q872" s="314"/>
      <c r="R872" s="314"/>
    </row>
    <row r="873" spans="1:18" x14ac:dyDescent="0.2">
      <c r="A873" s="22">
        <v>872</v>
      </c>
      <c r="B873" s="227"/>
      <c r="C873" s="314"/>
      <c r="D873" s="314"/>
      <c r="E873" s="314"/>
      <c r="F873" s="314"/>
      <c r="G873" s="314"/>
      <c r="H873" s="314"/>
      <c r="I873" s="314"/>
      <c r="J873" s="314"/>
      <c r="K873" s="314"/>
      <c r="L873" s="314"/>
      <c r="M873" s="314"/>
      <c r="N873" s="314"/>
      <c r="O873" s="314"/>
      <c r="P873" s="314"/>
      <c r="Q873" s="314"/>
      <c r="R873" s="314"/>
    </row>
    <row r="874" spans="1:18" x14ac:dyDescent="0.2">
      <c r="A874" s="22">
        <v>873</v>
      </c>
      <c r="B874" s="227"/>
      <c r="C874" s="314"/>
      <c r="D874" s="314"/>
      <c r="E874" s="314"/>
      <c r="F874" s="314"/>
      <c r="G874" s="314"/>
      <c r="H874" s="314"/>
      <c r="I874" s="314"/>
      <c r="J874" s="314"/>
      <c r="K874" s="314"/>
      <c r="L874" s="314"/>
      <c r="M874" s="314"/>
      <c r="N874" s="314"/>
      <c r="O874" s="314"/>
      <c r="P874" s="314"/>
      <c r="Q874" s="314"/>
      <c r="R874" s="314"/>
    </row>
    <row r="875" spans="1:18" x14ac:dyDescent="0.2">
      <c r="A875" s="22">
        <v>874</v>
      </c>
      <c r="B875" s="227"/>
      <c r="C875" s="314"/>
      <c r="D875" s="314"/>
      <c r="E875" s="314"/>
      <c r="F875" s="314"/>
      <c r="G875" s="314"/>
      <c r="H875" s="314"/>
      <c r="I875" s="314"/>
      <c r="J875" s="314"/>
      <c r="K875" s="314"/>
      <c r="L875" s="314"/>
      <c r="M875" s="314"/>
      <c r="N875" s="314"/>
      <c r="O875" s="314"/>
      <c r="P875" s="314"/>
      <c r="Q875" s="314"/>
      <c r="R875" s="314"/>
    </row>
    <row r="876" spans="1:18" x14ac:dyDescent="0.2">
      <c r="A876" s="22">
        <v>875</v>
      </c>
      <c r="B876" s="227"/>
      <c r="C876" s="314"/>
      <c r="D876" s="314"/>
      <c r="E876" s="314"/>
      <c r="F876" s="314"/>
      <c r="G876" s="314"/>
      <c r="H876" s="314"/>
      <c r="I876" s="314"/>
      <c r="J876" s="314"/>
      <c r="K876" s="314"/>
      <c r="L876" s="314"/>
      <c r="M876" s="314"/>
      <c r="N876" s="314"/>
      <c r="O876" s="314"/>
      <c r="P876" s="314"/>
      <c r="Q876" s="314"/>
      <c r="R876" s="314"/>
    </row>
    <row r="877" spans="1:18" x14ac:dyDescent="0.2">
      <c r="A877" s="22">
        <v>876</v>
      </c>
      <c r="B877" s="227"/>
      <c r="C877" s="314"/>
      <c r="D877" s="314"/>
      <c r="E877" s="314"/>
      <c r="F877" s="314"/>
      <c r="G877" s="314"/>
      <c r="H877" s="314"/>
      <c r="I877" s="314"/>
      <c r="J877" s="314"/>
      <c r="K877" s="314"/>
      <c r="L877" s="314"/>
      <c r="M877" s="314"/>
      <c r="N877" s="314"/>
      <c r="O877" s="314"/>
      <c r="P877" s="314"/>
      <c r="Q877" s="314"/>
      <c r="R877" s="314"/>
    </row>
    <row r="878" spans="1:18" x14ac:dyDescent="0.2">
      <c r="A878" s="22">
        <v>877</v>
      </c>
      <c r="B878" s="227"/>
      <c r="C878" s="314"/>
      <c r="D878" s="314"/>
      <c r="E878" s="314"/>
      <c r="F878" s="314"/>
      <c r="G878" s="314"/>
      <c r="H878" s="314"/>
      <c r="I878" s="314"/>
      <c r="J878" s="314"/>
      <c r="K878" s="314"/>
      <c r="L878" s="314"/>
      <c r="M878" s="314"/>
      <c r="N878" s="314"/>
      <c r="O878" s="314"/>
      <c r="P878" s="314"/>
      <c r="Q878" s="314"/>
      <c r="R878" s="314"/>
    </row>
    <row r="879" spans="1:18" x14ac:dyDescent="0.2">
      <c r="A879" s="22">
        <v>878</v>
      </c>
      <c r="B879" s="227"/>
      <c r="C879" s="314"/>
      <c r="D879" s="314"/>
      <c r="E879" s="314"/>
      <c r="F879" s="314"/>
      <c r="G879" s="314"/>
      <c r="H879" s="314"/>
      <c r="I879" s="314"/>
      <c r="J879" s="314"/>
      <c r="K879" s="314"/>
      <c r="L879" s="314"/>
      <c r="M879" s="314"/>
      <c r="N879" s="314"/>
      <c r="O879" s="314"/>
      <c r="P879" s="314"/>
      <c r="Q879" s="314"/>
      <c r="R879" s="314"/>
    </row>
    <row r="880" spans="1:18" x14ac:dyDescent="0.2">
      <c r="A880" s="22">
        <v>879</v>
      </c>
      <c r="B880" s="227"/>
      <c r="C880" s="314"/>
      <c r="D880" s="314"/>
      <c r="E880" s="314"/>
      <c r="F880" s="314"/>
      <c r="G880" s="314"/>
      <c r="H880" s="314"/>
      <c r="I880" s="314"/>
      <c r="J880" s="314"/>
      <c r="K880" s="314"/>
      <c r="L880" s="314"/>
      <c r="M880" s="314"/>
      <c r="N880" s="314"/>
      <c r="O880" s="314"/>
      <c r="P880" s="314"/>
      <c r="Q880" s="314"/>
      <c r="R880" s="314"/>
    </row>
    <row r="881" spans="1:18" x14ac:dyDescent="0.2">
      <c r="A881" s="22">
        <v>880</v>
      </c>
      <c r="B881" s="227"/>
      <c r="C881" s="314"/>
      <c r="D881" s="314"/>
      <c r="E881" s="314"/>
      <c r="F881" s="314"/>
      <c r="G881" s="314"/>
      <c r="H881" s="314"/>
      <c r="I881" s="314"/>
      <c r="J881" s="314"/>
      <c r="K881" s="314"/>
      <c r="L881" s="314"/>
      <c r="M881" s="314"/>
      <c r="N881" s="314"/>
      <c r="O881" s="314"/>
      <c r="P881" s="314"/>
      <c r="Q881" s="314"/>
      <c r="R881" s="314"/>
    </row>
    <row r="882" spans="1:18" x14ac:dyDescent="0.2">
      <c r="A882" s="22">
        <v>881</v>
      </c>
      <c r="B882" s="227"/>
      <c r="C882" s="314"/>
      <c r="D882" s="314"/>
      <c r="E882" s="314"/>
      <c r="F882" s="314"/>
      <c r="G882" s="314"/>
      <c r="H882" s="314"/>
      <c r="I882" s="314"/>
      <c r="J882" s="314"/>
      <c r="K882" s="314"/>
      <c r="L882" s="314"/>
      <c r="M882" s="314"/>
      <c r="N882" s="314"/>
      <c r="O882" s="314"/>
      <c r="P882" s="314"/>
      <c r="Q882" s="314"/>
      <c r="R882" s="314"/>
    </row>
    <row r="883" spans="1:18" x14ac:dyDescent="0.2">
      <c r="A883" s="22">
        <v>882</v>
      </c>
      <c r="B883" s="227"/>
      <c r="C883" s="314"/>
      <c r="D883" s="314"/>
      <c r="E883" s="314"/>
      <c r="F883" s="314"/>
      <c r="G883" s="314"/>
      <c r="H883" s="314"/>
      <c r="I883" s="314"/>
      <c r="J883" s="314"/>
      <c r="K883" s="314"/>
      <c r="L883" s="314"/>
      <c r="M883" s="314"/>
      <c r="N883" s="314"/>
      <c r="O883" s="314"/>
      <c r="P883" s="314"/>
      <c r="Q883" s="314"/>
      <c r="R883" s="314"/>
    </row>
    <row r="884" spans="1:18" x14ac:dyDescent="0.2">
      <c r="A884" s="22">
        <v>883</v>
      </c>
      <c r="B884" s="227"/>
      <c r="C884" s="314"/>
      <c r="D884" s="314"/>
      <c r="E884" s="314"/>
      <c r="F884" s="314"/>
      <c r="G884" s="314"/>
      <c r="H884" s="314"/>
      <c r="I884" s="314"/>
      <c r="J884" s="314"/>
      <c r="K884" s="314"/>
      <c r="L884" s="314"/>
      <c r="M884" s="314"/>
      <c r="N884" s="314"/>
      <c r="O884" s="314"/>
      <c r="P884" s="314"/>
      <c r="Q884" s="314"/>
      <c r="R884" s="314"/>
    </row>
    <row r="885" spans="1:18" x14ac:dyDescent="0.2">
      <c r="A885" s="22">
        <v>884</v>
      </c>
      <c r="B885" s="227"/>
      <c r="C885" s="314"/>
      <c r="D885" s="314"/>
      <c r="E885" s="314"/>
      <c r="F885" s="314"/>
      <c r="G885" s="314"/>
      <c r="H885" s="314"/>
      <c r="I885" s="314"/>
      <c r="J885" s="314"/>
      <c r="K885" s="314"/>
      <c r="L885" s="314"/>
      <c r="M885" s="314"/>
      <c r="N885" s="314"/>
      <c r="O885" s="314"/>
      <c r="P885" s="314"/>
      <c r="Q885" s="314"/>
      <c r="R885" s="314"/>
    </row>
    <row r="886" spans="1:18" x14ac:dyDescent="0.2">
      <c r="A886" s="22">
        <v>885</v>
      </c>
      <c r="B886" s="227"/>
      <c r="C886" s="314"/>
      <c r="D886" s="314"/>
      <c r="E886" s="314"/>
      <c r="F886" s="314"/>
      <c r="G886" s="314"/>
      <c r="H886" s="314"/>
      <c r="I886" s="314"/>
      <c r="J886" s="314"/>
      <c r="K886" s="314"/>
      <c r="L886" s="314"/>
      <c r="M886" s="314"/>
      <c r="N886" s="314"/>
      <c r="O886" s="314"/>
      <c r="P886" s="314"/>
      <c r="Q886" s="314"/>
      <c r="R886" s="314"/>
    </row>
    <row r="887" spans="1:18" x14ac:dyDescent="0.2">
      <c r="A887" s="22">
        <v>886</v>
      </c>
      <c r="B887" s="227"/>
      <c r="C887" s="314"/>
      <c r="D887" s="314"/>
      <c r="E887" s="314"/>
      <c r="F887" s="314"/>
      <c r="G887" s="314"/>
      <c r="H887" s="314"/>
      <c r="I887" s="314"/>
      <c r="J887" s="314"/>
      <c r="K887" s="314"/>
      <c r="L887" s="314"/>
      <c r="M887" s="314"/>
      <c r="N887" s="314"/>
      <c r="O887" s="314"/>
      <c r="P887" s="314"/>
      <c r="Q887" s="314"/>
      <c r="R887" s="314"/>
    </row>
    <row r="888" spans="1:18" x14ac:dyDescent="0.2">
      <c r="A888" s="22">
        <v>887</v>
      </c>
      <c r="B888" s="227"/>
      <c r="C888" s="314"/>
      <c r="D888" s="314"/>
      <c r="E888" s="314"/>
      <c r="F888" s="314"/>
      <c r="G888" s="314"/>
      <c r="H888" s="314"/>
      <c r="I888" s="314"/>
      <c r="J888" s="314"/>
      <c r="K888" s="314"/>
      <c r="L888" s="314"/>
      <c r="M888" s="314"/>
      <c r="N888" s="314"/>
      <c r="O888" s="314"/>
      <c r="P888" s="314"/>
      <c r="Q888" s="314"/>
      <c r="R888" s="314"/>
    </row>
    <row r="889" spans="1:18" x14ac:dyDescent="0.2">
      <c r="A889" s="22">
        <v>888</v>
      </c>
      <c r="B889" s="227"/>
      <c r="C889" s="314"/>
      <c r="D889" s="314"/>
      <c r="E889" s="314"/>
      <c r="F889" s="314"/>
      <c r="G889" s="314"/>
      <c r="H889" s="314"/>
      <c r="I889" s="314"/>
      <c r="J889" s="314"/>
      <c r="K889" s="314"/>
      <c r="L889" s="314"/>
      <c r="M889" s="314"/>
      <c r="N889" s="314"/>
      <c r="O889" s="314"/>
      <c r="P889" s="314"/>
      <c r="Q889" s="314"/>
      <c r="R889" s="314"/>
    </row>
    <row r="890" spans="1:18" x14ac:dyDescent="0.2">
      <c r="A890" s="22">
        <v>889</v>
      </c>
      <c r="B890" s="227"/>
      <c r="C890" s="314"/>
      <c r="D890" s="314"/>
      <c r="E890" s="314"/>
      <c r="F890" s="314"/>
      <c r="G890" s="314"/>
      <c r="H890" s="314"/>
      <c r="I890" s="314"/>
      <c r="J890" s="314"/>
      <c r="K890" s="314"/>
      <c r="L890" s="314"/>
      <c r="M890" s="314"/>
      <c r="N890" s="314"/>
      <c r="O890" s="314"/>
      <c r="P890" s="314"/>
      <c r="Q890" s="314"/>
      <c r="R890" s="314"/>
    </row>
    <row r="891" spans="1:18" x14ac:dyDescent="0.2">
      <c r="A891" s="22">
        <v>890</v>
      </c>
      <c r="B891" s="227"/>
      <c r="C891" s="314"/>
      <c r="D891" s="314"/>
      <c r="E891" s="314"/>
      <c r="F891" s="314"/>
      <c r="G891" s="314"/>
      <c r="H891" s="314"/>
      <c r="I891" s="314"/>
      <c r="J891" s="314"/>
      <c r="K891" s="314"/>
      <c r="L891" s="314"/>
      <c r="M891" s="314"/>
      <c r="N891" s="314"/>
      <c r="O891" s="314"/>
      <c r="P891" s="314"/>
      <c r="Q891" s="314"/>
      <c r="R891" s="314"/>
    </row>
    <row r="892" spans="1:18" x14ac:dyDescent="0.2">
      <c r="A892" s="22">
        <v>891</v>
      </c>
      <c r="B892" s="227"/>
      <c r="C892" s="314"/>
      <c r="D892" s="314"/>
      <c r="E892" s="314"/>
      <c r="F892" s="314"/>
      <c r="G892" s="314"/>
      <c r="H892" s="314"/>
      <c r="I892" s="314"/>
      <c r="J892" s="314"/>
      <c r="K892" s="314"/>
      <c r="L892" s="314"/>
      <c r="M892" s="314"/>
      <c r="N892" s="314"/>
      <c r="O892" s="314"/>
      <c r="P892" s="314"/>
      <c r="Q892" s="314"/>
      <c r="R892" s="314"/>
    </row>
    <row r="893" spans="1:18" x14ac:dyDescent="0.2">
      <c r="A893" s="22">
        <v>892</v>
      </c>
      <c r="B893" s="227"/>
      <c r="C893" s="314"/>
      <c r="D893" s="314"/>
      <c r="E893" s="314"/>
      <c r="F893" s="314"/>
      <c r="G893" s="314"/>
      <c r="H893" s="314"/>
      <c r="I893" s="314"/>
      <c r="J893" s="314"/>
      <c r="K893" s="314"/>
      <c r="L893" s="314"/>
      <c r="M893" s="314"/>
      <c r="N893" s="314"/>
      <c r="O893" s="314"/>
      <c r="P893" s="314"/>
      <c r="Q893" s="314"/>
      <c r="R893" s="314"/>
    </row>
    <row r="894" spans="1:18" x14ac:dyDescent="0.2">
      <c r="A894" s="22">
        <v>893</v>
      </c>
      <c r="B894" s="227"/>
      <c r="C894" s="314"/>
      <c r="D894" s="314"/>
      <c r="E894" s="314"/>
      <c r="F894" s="314"/>
      <c r="G894" s="314"/>
      <c r="H894" s="314"/>
      <c r="I894" s="314"/>
      <c r="J894" s="314"/>
      <c r="K894" s="314"/>
      <c r="L894" s="314"/>
      <c r="M894" s="314"/>
      <c r="N894" s="314"/>
      <c r="O894" s="314"/>
      <c r="P894" s="314"/>
      <c r="Q894" s="314"/>
      <c r="R894" s="314"/>
    </row>
    <row r="895" spans="1:18" x14ac:dyDescent="0.2">
      <c r="A895" s="22">
        <v>894</v>
      </c>
      <c r="B895" s="227"/>
      <c r="C895" s="314"/>
      <c r="D895" s="314"/>
      <c r="E895" s="314"/>
      <c r="F895" s="314"/>
      <c r="G895" s="314"/>
      <c r="H895" s="314"/>
      <c r="I895" s="314"/>
      <c r="J895" s="314"/>
      <c r="K895" s="314"/>
      <c r="L895" s="314"/>
      <c r="M895" s="314"/>
      <c r="N895" s="314"/>
      <c r="O895" s="314"/>
      <c r="P895" s="314"/>
      <c r="Q895" s="314"/>
      <c r="R895" s="314"/>
    </row>
    <row r="896" spans="1:18" x14ac:dyDescent="0.2">
      <c r="A896" s="22">
        <v>895</v>
      </c>
      <c r="B896" s="227"/>
      <c r="C896" s="314"/>
      <c r="D896" s="314"/>
      <c r="E896" s="314"/>
      <c r="F896" s="314"/>
      <c r="G896" s="314"/>
      <c r="H896" s="314"/>
      <c r="I896" s="314"/>
      <c r="J896" s="314"/>
      <c r="K896" s="314"/>
      <c r="L896" s="314"/>
      <c r="M896" s="314"/>
      <c r="N896" s="314"/>
      <c r="O896" s="314"/>
      <c r="P896" s="314"/>
      <c r="Q896" s="314"/>
      <c r="R896" s="314"/>
    </row>
    <row r="897" spans="1:18" x14ac:dyDescent="0.2">
      <c r="A897" s="22">
        <v>896</v>
      </c>
      <c r="B897" s="227"/>
      <c r="C897" s="314"/>
      <c r="D897" s="314"/>
      <c r="E897" s="314"/>
      <c r="F897" s="314"/>
      <c r="G897" s="314"/>
      <c r="H897" s="314"/>
      <c r="I897" s="314"/>
      <c r="J897" s="314"/>
      <c r="K897" s="314"/>
      <c r="L897" s="314"/>
      <c r="M897" s="314"/>
      <c r="N897" s="314"/>
      <c r="O897" s="314"/>
      <c r="P897" s="314"/>
      <c r="Q897" s="314"/>
      <c r="R897" s="314"/>
    </row>
    <row r="898" spans="1:18" x14ac:dyDescent="0.2">
      <c r="A898" s="22">
        <v>897</v>
      </c>
      <c r="B898" s="227"/>
      <c r="C898" s="314"/>
      <c r="D898" s="314"/>
      <c r="E898" s="314"/>
      <c r="F898" s="314"/>
      <c r="G898" s="314"/>
      <c r="H898" s="314"/>
      <c r="I898" s="314"/>
      <c r="J898" s="314"/>
      <c r="K898" s="314"/>
      <c r="L898" s="314"/>
      <c r="M898" s="314"/>
      <c r="N898" s="314"/>
      <c r="O898" s="314"/>
      <c r="P898" s="314"/>
      <c r="Q898" s="314"/>
      <c r="R898" s="314"/>
    </row>
    <row r="899" spans="1:18" x14ac:dyDescent="0.2">
      <c r="A899" s="22">
        <v>898</v>
      </c>
      <c r="B899" s="227"/>
      <c r="C899" s="314"/>
      <c r="D899" s="314"/>
      <c r="E899" s="314"/>
      <c r="F899" s="314"/>
      <c r="G899" s="314"/>
      <c r="H899" s="314"/>
      <c r="I899" s="314"/>
      <c r="J899" s="314"/>
      <c r="K899" s="314"/>
      <c r="L899" s="314"/>
      <c r="M899" s="314"/>
      <c r="N899" s="314"/>
      <c r="O899" s="314"/>
      <c r="P899" s="314"/>
      <c r="Q899" s="314"/>
      <c r="R899" s="314"/>
    </row>
    <row r="900" spans="1:18" x14ac:dyDescent="0.2">
      <c r="A900" s="22">
        <v>899</v>
      </c>
      <c r="B900" s="227"/>
      <c r="C900" s="314"/>
      <c r="D900" s="314"/>
      <c r="E900" s="314"/>
      <c r="F900" s="314"/>
      <c r="G900" s="314"/>
      <c r="H900" s="314"/>
      <c r="I900" s="314"/>
      <c r="J900" s="314"/>
      <c r="K900" s="314"/>
      <c r="L900" s="314"/>
      <c r="M900" s="314"/>
      <c r="N900" s="314"/>
      <c r="O900" s="314"/>
      <c r="P900" s="314"/>
      <c r="Q900" s="314"/>
      <c r="R900" s="314"/>
    </row>
    <row r="901" spans="1:18" x14ac:dyDescent="0.2">
      <c r="A901" s="22">
        <v>900</v>
      </c>
      <c r="B901" s="227"/>
      <c r="C901" s="314"/>
      <c r="D901" s="314"/>
      <c r="E901" s="314"/>
      <c r="F901" s="314"/>
      <c r="G901" s="314"/>
      <c r="H901" s="314"/>
      <c r="I901" s="314"/>
      <c r="J901" s="314"/>
      <c r="K901" s="314"/>
      <c r="L901" s="314"/>
      <c r="M901" s="314"/>
      <c r="N901" s="314"/>
      <c r="O901" s="314"/>
      <c r="P901" s="314"/>
      <c r="Q901" s="314"/>
      <c r="R901" s="314"/>
    </row>
    <row r="902" spans="1:18" x14ac:dyDescent="0.2">
      <c r="A902" s="22">
        <v>901</v>
      </c>
      <c r="B902" s="227"/>
      <c r="C902" s="314"/>
      <c r="D902" s="314"/>
      <c r="E902" s="314"/>
      <c r="F902" s="314"/>
      <c r="G902" s="314"/>
      <c r="H902" s="314"/>
      <c r="I902" s="314"/>
      <c r="J902" s="314"/>
      <c r="K902" s="314"/>
      <c r="L902" s="314"/>
      <c r="M902" s="314"/>
      <c r="N902" s="314"/>
      <c r="O902" s="314"/>
      <c r="P902" s="314"/>
      <c r="Q902" s="314"/>
      <c r="R902" s="314"/>
    </row>
    <row r="903" spans="1:18" x14ac:dyDescent="0.2">
      <c r="A903" s="22">
        <v>902</v>
      </c>
      <c r="B903" s="227"/>
      <c r="C903" s="314"/>
      <c r="D903" s="314"/>
      <c r="E903" s="314"/>
      <c r="F903" s="314"/>
      <c r="G903" s="314"/>
      <c r="H903" s="314"/>
      <c r="I903" s="314"/>
      <c r="J903" s="314"/>
      <c r="K903" s="314"/>
      <c r="L903" s="314"/>
      <c r="M903" s="314"/>
      <c r="N903" s="314"/>
      <c r="O903" s="314"/>
      <c r="P903" s="314"/>
      <c r="Q903" s="314"/>
      <c r="R903" s="314"/>
    </row>
    <row r="904" spans="1:18" x14ac:dyDescent="0.2">
      <c r="A904" s="22">
        <v>903</v>
      </c>
      <c r="B904" s="227"/>
      <c r="C904" s="314"/>
      <c r="D904" s="314"/>
      <c r="E904" s="314"/>
      <c r="F904" s="314"/>
      <c r="G904" s="314"/>
      <c r="H904" s="314"/>
      <c r="I904" s="314"/>
      <c r="J904" s="314"/>
      <c r="K904" s="314"/>
      <c r="L904" s="314"/>
      <c r="M904" s="314"/>
      <c r="N904" s="314"/>
      <c r="O904" s="314"/>
      <c r="P904" s="314"/>
      <c r="Q904" s="314"/>
      <c r="R904" s="314"/>
    </row>
    <row r="905" spans="1:18" x14ac:dyDescent="0.2">
      <c r="A905" s="22">
        <v>904</v>
      </c>
      <c r="B905" s="227"/>
      <c r="C905" s="314"/>
      <c r="D905" s="314"/>
      <c r="E905" s="314"/>
      <c r="F905" s="314"/>
      <c r="G905" s="314"/>
      <c r="H905" s="314"/>
      <c r="I905" s="314"/>
      <c r="J905" s="314"/>
      <c r="K905" s="314"/>
      <c r="L905" s="314"/>
      <c r="M905" s="314"/>
      <c r="N905" s="314"/>
      <c r="O905" s="314"/>
      <c r="P905" s="314"/>
      <c r="Q905" s="314"/>
      <c r="R905" s="314"/>
    </row>
    <row r="906" spans="1:18" x14ac:dyDescent="0.2">
      <c r="A906" s="22">
        <v>905</v>
      </c>
      <c r="B906" s="227"/>
      <c r="C906" s="314"/>
      <c r="D906" s="314"/>
      <c r="E906" s="314"/>
      <c r="F906" s="314"/>
      <c r="G906" s="314"/>
      <c r="H906" s="314"/>
      <c r="I906" s="314"/>
      <c r="J906" s="314"/>
      <c r="K906" s="314"/>
      <c r="L906" s="314"/>
      <c r="M906" s="314"/>
      <c r="N906" s="314"/>
      <c r="O906" s="314"/>
      <c r="P906" s="314"/>
      <c r="Q906" s="314"/>
      <c r="R906" s="314"/>
    </row>
    <row r="907" spans="1:18" x14ac:dyDescent="0.2">
      <c r="A907" s="22">
        <v>906</v>
      </c>
      <c r="B907" s="227"/>
      <c r="C907" s="314"/>
      <c r="D907" s="314"/>
      <c r="E907" s="314"/>
      <c r="F907" s="314"/>
      <c r="G907" s="314"/>
      <c r="H907" s="314"/>
      <c r="I907" s="314"/>
      <c r="J907" s="314"/>
      <c r="K907" s="314"/>
      <c r="L907" s="314"/>
      <c r="M907" s="314"/>
      <c r="N907" s="314"/>
      <c r="O907" s="314"/>
      <c r="P907" s="314"/>
      <c r="Q907" s="314"/>
      <c r="R907" s="314"/>
    </row>
    <row r="908" spans="1:18" x14ac:dyDescent="0.2">
      <c r="A908" s="22">
        <v>907</v>
      </c>
      <c r="B908" s="227"/>
      <c r="C908" s="314"/>
      <c r="D908" s="314"/>
      <c r="E908" s="314"/>
      <c r="F908" s="314"/>
      <c r="G908" s="314"/>
      <c r="H908" s="314"/>
      <c r="I908" s="314"/>
      <c r="J908" s="314"/>
      <c r="K908" s="314"/>
      <c r="L908" s="314"/>
      <c r="M908" s="314"/>
      <c r="N908" s="314"/>
      <c r="O908" s="314"/>
      <c r="P908" s="314"/>
      <c r="Q908" s="314"/>
      <c r="R908" s="314"/>
    </row>
    <row r="909" spans="1:18" x14ac:dyDescent="0.2">
      <c r="A909" s="22">
        <v>908</v>
      </c>
      <c r="B909" s="227"/>
      <c r="C909" s="314"/>
      <c r="D909" s="314"/>
      <c r="E909" s="314"/>
      <c r="F909" s="314"/>
      <c r="G909" s="314"/>
      <c r="H909" s="314"/>
      <c r="I909" s="314"/>
      <c r="J909" s="314"/>
      <c r="K909" s="314"/>
      <c r="L909" s="314"/>
      <c r="M909" s="314"/>
      <c r="N909" s="314"/>
      <c r="O909" s="314"/>
      <c r="P909" s="314"/>
      <c r="Q909" s="314"/>
      <c r="R909" s="314"/>
    </row>
    <row r="910" spans="1:18" x14ac:dyDescent="0.2">
      <c r="A910" s="22">
        <v>909</v>
      </c>
      <c r="B910" s="227"/>
      <c r="C910" s="314"/>
      <c r="D910" s="314"/>
      <c r="E910" s="314"/>
      <c r="F910" s="314"/>
      <c r="G910" s="314"/>
      <c r="H910" s="314"/>
      <c r="I910" s="314"/>
      <c r="J910" s="314"/>
      <c r="K910" s="314"/>
      <c r="L910" s="314"/>
      <c r="M910" s="314"/>
      <c r="N910" s="314"/>
      <c r="O910" s="314"/>
      <c r="P910" s="314"/>
      <c r="Q910" s="314"/>
      <c r="R910" s="314"/>
    </row>
    <row r="911" spans="1:18" x14ac:dyDescent="0.2">
      <c r="A911" s="22">
        <v>910</v>
      </c>
      <c r="B911" s="227"/>
      <c r="C911" s="314"/>
      <c r="D911" s="314"/>
      <c r="E911" s="314"/>
      <c r="F911" s="314"/>
      <c r="G911" s="314"/>
      <c r="H911" s="314"/>
      <c r="I911" s="314"/>
      <c r="J911" s="314"/>
      <c r="K911" s="314"/>
      <c r="L911" s="314"/>
      <c r="M911" s="314"/>
      <c r="N911" s="314"/>
      <c r="O911" s="314"/>
      <c r="P911" s="314"/>
      <c r="Q911" s="314"/>
      <c r="R911" s="314"/>
    </row>
    <row r="912" spans="1:18" x14ac:dyDescent="0.2">
      <c r="A912" s="22">
        <v>911</v>
      </c>
      <c r="B912" s="227"/>
      <c r="C912" s="314"/>
      <c r="D912" s="314"/>
      <c r="E912" s="314"/>
      <c r="F912" s="314"/>
      <c r="G912" s="314"/>
      <c r="H912" s="314"/>
      <c r="I912" s="314"/>
      <c r="J912" s="314"/>
      <c r="K912" s="314"/>
      <c r="L912" s="314"/>
      <c r="M912" s="314"/>
      <c r="N912" s="314"/>
      <c r="O912" s="314"/>
      <c r="P912" s="314"/>
      <c r="Q912" s="314"/>
      <c r="R912" s="314"/>
    </row>
    <row r="913" spans="1:18" x14ac:dyDescent="0.2">
      <c r="A913" s="22">
        <v>912</v>
      </c>
      <c r="B913" s="227"/>
      <c r="C913" s="314"/>
      <c r="D913" s="314"/>
      <c r="E913" s="314"/>
      <c r="F913" s="314"/>
      <c r="G913" s="314"/>
      <c r="H913" s="314"/>
      <c r="I913" s="314"/>
      <c r="J913" s="314"/>
      <c r="K913" s="314"/>
      <c r="L913" s="314"/>
      <c r="M913" s="314"/>
      <c r="N913" s="314"/>
      <c r="O913" s="314"/>
      <c r="P913" s="314"/>
      <c r="Q913" s="314"/>
      <c r="R913" s="314"/>
    </row>
    <row r="914" spans="1:18" x14ac:dyDescent="0.2">
      <c r="A914" s="22">
        <v>913</v>
      </c>
      <c r="B914" s="227"/>
      <c r="C914" s="314"/>
      <c r="D914" s="314"/>
      <c r="E914" s="314"/>
      <c r="F914" s="314"/>
      <c r="G914" s="314"/>
      <c r="H914" s="314"/>
      <c r="I914" s="314"/>
      <c r="J914" s="314"/>
      <c r="K914" s="314"/>
      <c r="L914" s="314"/>
      <c r="M914" s="314"/>
      <c r="N914" s="314"/>
      <c r="O914" s="314"/>
      <c r="P914" s="314"/>
      <c r="Q914" s="314"/>
      <c r="R914" s="314"/>
    </row>
    <row r="915" spans="1:18" x14ac:dyDescent="0.2">
      <c r="A915" s="22">
        <v>914</v>
      </c>
      <c r="B915" s="227"/>
      <c r="C915" s="314"/>
      <c r="D915" s="314"/>
      <c r="E915" s="314"/>
      <c r="F915" s="314"/>
      <c r="G915" s="314"/>
      <c r="H915" s="314"/>
      <c r="I915" s="314"/>
      <c r="J915" s="314"/>
      <c r="K915" s="314"/>
      <c r="L915" s="314"/>
      <c r="M915" s="314"/>
      <c r="N915" s="314"/>
      <c r="O915" s="314"/>
      <c r="P915" s="314"/>
      <c r="Q915" s="314"/>
      <c r="R915" s="314"/>
    </row>
    <row r="916" spans="1:18" x14ac:dyDescent="0.2">
      <c r="A916" s="22">
        <v>915</v>
      </c>
      <c r="B916" s="227"/>
      <c r="C916" s="314"/>
      <c r="D916" s="314"/>
      <c r="E916" s="314"/>
      <c r="F916" s="314"/>
      <c r="G916" s="314"/>
      <c r="H916" s="314"/>
      <c r="I916" s="314"/>
      <c r="J916" s="314"/>
      <c r="K916" s="314"/>
      <c r="L916" s="314"/>
      <c r="M916" s="314"/>
      <c r="N916" s="314"/>
      <c r="O916" s="314"/>
      <c r="P916" s="314"/>
      <c r="Q916" s="314"/>
      <c r="R916" s="314"/>
    </row>
    <row r="917" spans="1:18" x14ac:dyDescent="0.2">
      <c r="A917" s="22">
        <v>916</v>
      </c>
      <c r="B917" s="227"/>
      <c r="C917" s="314"/>
      <c r="D917" s="314"/>
      <c r="E917" s="314"/>
      <c r="F917" s="314"/>
      <c r="G917" s="314"/>
      <c r="H917" s="314"/>
      <c r="I917" s="314"/>
      <c r="J917" s="314"/>
      <c r="K917" s="314"/>
      <c r="L917" s="314"/>
      <c r="M917" s="314"/>
      <c r="N917" s="314"/>
      <c r="O917" s="314"/>
      <c r="P917" s="314"/>
      <c r="Q917" s="314"/>
      <c r="R917" s="314"/>
    </row>
    <row r="918" spans="1:18" x14ac:dyDescent="0.2">
      <c r="A918" s="22">
        <v>917</v>
      </c>
      <c r="B918" s="227"/>
      <c r="C918" s="314"/>
      <c r="D918" s="314"/>
      <c r="E918" s="314"/>
      <c r="F918" s="314"/>
      <c r="G918" s="314"/>
      <c r="H918" s="314"/>
      <c r="I918" s="314"/>
      <c r="J918" s="314"/>
      <c r="K918" s="314"/>
      <c r="L918" s="314"/>
      <c r="M918" s="314"/>
      <c r="N918" s="314"/>
      <c r="O918" s="314"/>
      <c r="P918" s="314"/>
      <c r="Q918" s="314"/>
      <c r="R918" s="314"/>
    </row>
    <row r="919" spans="1:18" x14ac:dyDescent="0.2">
      <c r="A919" s="22">
        <v>918</v>
      </c>
      <c r="B919" s="227"/>
      <c r="C919" s="314"/>
      <c r="D919" s="314"/>
      <c r="E919" s="314"/>
      <c r="F919" s="314"/>
      <c r="G919" s="314"/>
      <c r="H919" s="314"/>
      <c r="I919" s="314"/>
      <c r="J919" s="314"/>
      <c r="K919" s="314"/>
      <c r="L919" s="314"/>
      <c r="M919" s="314"/>
      <c r="N919" s="314"/>
      <c r="O919" s="314"/>
      <c r="P919" s="314"/>
      <c r="Q919" s="314"/>
      <c r="R919" s="314"/>
    </row>
    <row r="920" spans="1:18" x14ac:dyDescent="0.2">
      <c r="A920" s="22">
        <v>919</v>
      </c>
      <c r="B920" s="227"/>
      <c r="C920" s="314"/>
      <c r="D920" s="314"/>
      <c r="E920" s="314"/>
      <c r="F920" s="314"/>
      <c r="G920" s="314"/>
      <c r="H920" s="314"/>
      <c r="I920" s="314"/>
      <c r="J920" s="314"/>
      <c r="K920" s="314"/>
      <c r="L920" s="314"/>
      <c r="M920" s="314"/>
      <c r="N920" s="314"/>
      <c r="O920" s="314"/>
      <c r="P920" s="314"/>
      <c r="Q920" s="314"/>
      <c r="R920" s="314"/>
    </row>
    <row r="921" spans="1:18" x14ac:dyDescent="0.2">
      <c r="A921" s="22">
        <v>920</v>
      </c>
      <c r="B921" s="227"/>
      <c r="C921" s="314"/>
      <c r="D921" s="314"/>
      <c r="E921" s="314"/>
      <c r="F921" s="314"/>
      <c r="G921" s="314"/>
      <c r="H921" s="314"/>
      <c r="I921" s="314"/>
      <c r="J921" s="314"/>
      <c r="K921" s="314"/>
      <c r="L921" s="314"/>
      <c r="M921" s="314"/>
      <c r="N921" s="314"/>
      <c r="O921" s="314"/>
      <c r="P921" s="314"/>
      <c r="Q921" s="314"/>
      <c r="R921" s="314"/>
    </row>
    <row r="922" spans="1:18" x14ac:dyDescent="0.2">
      <c r="A922" s="22">
        <v>921</v>
      </c>
      <c r="B922" s="227"/>
      <c r="C922" s="314"/>
      <c r="D922" s="314"/>
      <c r="E922" s="314"/>
      <c r="F922" s="314"/>
      <c r="G922" s="314"/>
      <c r="H922" s="314"/>
      <c r="I922" s="314"/>
      <c r="J922" s="314"/>
      <c r="K922" s="314"/>
      <c r="L922" s="314"/>
      <c r="M922" s="314"/>
      <c r="N922" s="314"/>
      <c r="O922" s="314"/>
      <c r="P922" s="314"/>
      <c r="Q922" s="314"/>
      <c r="R922" s="314"/>
    </row>
    <row r="923" spans="1:18" x14ac:dyDescent="0.2">
      <c r="A923" s="22">
        <v>922</v>
      </c>
      <c r="B923" s="227"/>
      <c r="C923" s="314"/>
      <c r="D923" s="314"/>
      <c r="E923" s="314"/>
      <c r="F923" s="314"/>
      <c r="G923" s="314"/>
      <c r="H923" s="314"/>
      <c r="I923" s="314"/>
      <c r="J923" s="314"/>
      <c r="K923" s="314"/>
      <c r="L923" s="314"/>
      <c r="M923" s="314"/>
      <c r="N923" s="314"/>
      <c r="O923" s="314"/>
      <c r="P923" s="314"/>
      <c r="Q923" s="314"/>
      <c r="R923" s="314"/>
    </row>
    <row r="924" spans="1:18" x14ac:dyDescent="0.2">
      <c r="A924" s="22">
        <v>923</v>
      </c>
      <c r="B924" s="227"/>
      <c r="C924" s="314"/>
      <c r="D924" s="314"/>
      <c r="E924" s="314"/>
      <c r="F924" s="314"/>
      <c r="G924" s="314"/>
      <c r="H924" s="314"/>
      <c r="I924" s="314"/>
      <c r="J924" s="314"/>
      <c r="K924" s="314"/>
      <c r="L924" s="314"/>
      <c r="M924" s="314"/>
      <c r="N924" s="314"/>
      <c r="O924" s="314"/>
      <c r="P924" s="314"/>
      <c r="Q924" s="314"/>
      <c r="R924" s="314"/>
    </row>
    <row r="925" spans="1:18" x14ac:dyDescent="0.2">
      <c r="A925" s="22">
        <v>924</v>
      </c>
      <c r="B925" s="227"/>
      <c r="C925" s="314"/>
      <c r="D925" s="314"/>
      <c r="E925" s="314"/>
      <c r="F925" s="314"/>
      <c r="G925" s="314"/>
      <c r="H925" s="314"/>
      <c r="I925" s="314"/>
      <c r="J925" s="314"/>
      <c r="K925" s="314"/>
      <c r="L925" s="314"/>
      <c r="M925" s="314"/>
      <c r="N925" s="314"/>
      <c r="O925" s="314"/>
      <c r="P925" s="314"/>
      <c r="Q925" s="314"/>
      <c r="R925" s="314"/>
    </row>
    <row r="926" spans="1:18" x14ac:dyDescent="0.2">
      <c r="A926" s="22">
        <v>925</v>
      </c>
      <c r="B926" s="227"/>
      <c r="C926" s="314"/>
      <c r="D926" s="314"/>
      <c r="E926" s="314"/>
      <c r="F926" s="314"/>
      <c r="G926" s="314"/>
      <c r="H926" s="314"/>
      <c r="I926" s="314"/>
      <c r="J926" s="314"/>
      <c r="K926" s="314"/>
      <c r="L926" s="314"/>
      <c r="M926" s="314"/>
      <c r="N926" s="314"/>
      <c r="O926" s="314"/>
      <c r="P926" s="314"/>
      <c r="Q926" s="314"/>
      <c r="R926" s="314"/>
    </row>
    <row r="927" spans="1:18" x14ac:dyDescent="0.2">
      <c r="A927" s="22">
        <v>926</v>
      </c>
      <c r="B927" s="227"/>
      <c r="C927" s="314"/>
      <c r="D927" s="314"/>
      <c r="E927" s="314"/>
      <c r="F927" s="314"/>
      <c r="G927" s="314"/>
      <c r="H927" s="314"/>
      <c r="I927" s="314"/>
      <c r="J927" s="314"/>
      <c r="K927" s="314"/>
      <c r="L927" s="314"/>
      <c r="M927" s="314"/>
      <c r="N927" s="314"/>
      <c r="O927" s="314"/>
      <c r="P927" s="314"/>
      <c r="Q927" s="314"/>
      <c r="R927" s="314"/>
    </row>
    <row r="928" spans="1:18" x14ac:dyDescent="0.2">
      <c r="A928" s="22">
        <v>927</v>
      </c>
      <c r="B928" s="227"/>
      <c r="C928" s="314"/>
      <c r="D928" s="314"/>
      <c r="E928" s="314"/>
      <c r="F928" s="314"/>
      <c r="G928" s="314"/>
      <c r="H928" s="314"/>
      <c r="I928" s="314"/>
      <c r="J928" s="314"/>
      <c r="K928" s="314"/>
      <c r="L928" s="314"/>
      <c r="M928" s="314"/>
      <c r="N928" s="314"/>
      <c r="O928" s="314"/>
      <c r="P928" s="314"/>
      <c r="Q928" s="314"/>
      <c r="R928" s="314"/>
    </row>
    <row r="929" spans="1:18" x14ac:dyDescent="0.2">
      <c r="A929" s="22">
        <v>928</v>
      </c>
      <c r="B929" s="227"/>
      <c r="C929" s="314"/>
      <c r="D929" s="314"/>
      <c r="E929" s="314"/>
      <c r="F929" s="314"/>
      <c r="G929" s="314"/>
      <c r="H929" s="314"/>
      <c r="I929" s="314"/>
      <c r="J929" s="314"/>
      <c r="K929" s="314"/>
      <c r="L929" s="314"/>
      <c r="M929" s="314"/>
      <c r="N929" s="314"/>
      <c r="O929" s="314"/>
      <c r="P929" s="314"/>
      <c r="Q929" s="314"/>
      <c r="R929" s="314"/>
    </row>
    <row r="930" spans="1:18" x14ac:dyDescent="0.2">
      <c r="A930" s="22">
        <v>929</v>
      </c>
      <c r="B930" s="227"/>
      <c r="C930" s="314"/>
      <c r="D930" s="314"/>
      <c r="E930" s="314"/>
      <c r="F930" s="314"/>
      <c r="G930" s="314"/>
      <c r="H930" s="314"/>
      <c r="I930" s="314"/>
      <c r="J930" s="314"/>
      <c r="K930" s="314"/>
      <c r="L930" s="314"/>
      <c r="M930" s="314"/>
      <c r="N930" s="314"/>
      <c r="O930" s="314"/>
      <c r="P930" s="314"/>
      <c r="Q930" s="314"/>
      <c r="R930" s="314"/>
    </row>
    <row r="931" spans="1:18" x14ac:dyDescent="0.2">
      <c r="A931" s="22">
        <v>930</v>
      </c>
      <c r="B931" s="227"/>
      <c r="C931" s="314"/>
      <c r="D931" s="314"/>
      <c r="E931" s="314"/>
      <c r="F931" s="314"/>
      <c r="G931" s="314"/>
      <c r="H931" s="314"/>
      <c r="I931" s="314"/>
      <c r="J931" s="314"/>
      <c r="K931" s="314"/>
      <c r="L931" s="314"/>
      <c r="M931" s="314"/>
      <c r="N931" s="314"/>
      <c r="O931" s="314"/>
      <c r="P931" s="314"/>
      <c r="Q931" s="314"/>
      <c r="R931" s="314"/>
    </row>
    <row r="932" spans="1:18" x14ac:dyDescent="0.2">
      <c r="A932" s="22">
        <v>931</v>
      </c>
      <c r="B932" s="227"/>
      <c r="C932" s="314"/>
      <c r="D932" s="314"/>
      <c r="E932" s="314"/>
      <c r="F932" s="314"/>
      <c r="G932" s="314"/>
      <c r="H932" s="314"/>
      <c r="I932" s="314"/>
      <c r="J932" s="314"/>
      <c r="K932" s="314"/>
      <c r="L932" s="314"/>
      <c r="M932" s="314"/>
      <c r="N932" s="314"/>
      <c r="O932" s="314"/>
      <c r="P932" s="314"/>
      <c r="Q932" s="314"/>
      <c r="R932" s="314"/>
    </row>
    <row r="933" spans="1:18" x14ac:dyDescent="0.2">
      <c r="A933" s="22">
        <v>932</v>
      </c>
      <c r="B933" s="227"/>
      <c r="C933" s="314"/>
      <c r="D933" s="314"/>
      <c r="E933" s="314"/>
      <c r="F933" s="314"/>
      <c r="G933" s="314"/>
      <c r="H933" s="314"/>
      <c r="I933" s="314"/>
      <c r="J933" s="314"/>
      <c r="K933" s="314"/>
      <c r="L933" s="314"/>
      <c r="M933" s="314"/>
      <c r="N933" s="314"/>
      <c r="O933" s="314"/>
      <c r="P933" s="314"/>
      <c r="Q933" s="314"/>
      <c r="R933" s="314"/>
    </row>
    <row r="934" spans="1:18" x14ac:dyDescent="0.2">
      <c r="A934" s="22">
        <v>933</v>
      </c>
      <c r="B934" s="227"/>
      <c r="C934" s="314"/>
      <c r="D934" s="314"/>
      <c r="E934" s="314"/>
      <c r="F934" s="314"/>
      <c r="G934" s="314"/>
      <c r="H934" s="314"/>
      <c r="I934" s="314"/>
      <c r="J934" s="314"/>
      <c r="K934" s="314"/>
      <c r="L934" s="314"/>
      <c r="M934" s="314"/>
      <c r="N934" s="314"/>
      <c r="O934" s="314"/>
      <c r="P934" s="314"/>
      <c r="Q934" s="314"/>
      <c r="R934" s="314"/>
    </row>
    <row r="935" spans="1:18" x14ac:dyDescent="0.2">
      <c r="A935" s="22">
        <v>934</v>
      </c>
      <c r="B935" s="227"/>
      <c r="C935" s="314"/>
      <c r="D935" s="314"/>
      <c r="E935" s="314"/>
      <c r="F935" s="314"/>
      <c r="G935" s="314"/>
      <c r="H935" s="314"/>
      <c r="I935" s="314"/>
      <c r="J935" s="314"/>
      <c r="K935" s="314"/>
      <c r="L935" s="314"/>
      <c r="M935" s="314"/>
      <c r="N935" s="314"/>
      <c r="O935" s="314"/>
      <c r="P935" s="314"/>
      <c r="Q935" s="314"/>
      <c r="R935" s="314"/>
    </row>
    <row r="936" spans="1:18" x14ac:dyDescent="0.2">
      <c r="A936" s="22">
        <v>935</v>
      </c>
      <c r="B936" s="227"/>
      <c r="C936" s="314"/>
      <c r="D936" s="314"/>
      <c r="E936" s="314"/>
      <c r="F936" s="314"/>
      <c r="G936" s="314"/>
      <c r="H936" s="314"/>
      <c r="I936" s="314"/>
      <c r="J936" s="314"/>
      <c r="K936" s="314"/>
      <c r="L936" s="314"/>
      <c r="M936" s="314"/>
      <c r="N936" s="314"/>
      <c r="O936" s="314"/>
      <c r="P936" s="314"/>
      <c r="Q936" s="314"/>
      <c r="R936" s="314"/>
    </row>
    <row r="937" spans="1:18" x14ac:dyDescent="0.2">
      <c r="A937" s="22">
        <v>936</v>
      </c>
      <c r="B937" s="227"/>
      <c r="C937" s="314"/>
      <c r="D937" s="314"/>
      <c r="E937" s="314"/>
      <c r="F937" s="314"/>
      <c r="G937" s="314"/>
      <c r="H937" s="314"/>
      <c r="I937" s="314"/>
      <c r="J937" s="314"/>
      <c r="K937" s="314"/>
      <c r="L937" s="314"/>
      <c r="M937" s="314"/>
      <c r="N937" s="314"/>
      <c r="O937" s="314"/>
      <c r="P937" s="314"/>
      <c r="Q937" s="314"/>
      <c r="R937" s="314"/>
    </row>
    <row r="938" spans="1:18" x14ac:dyDescent="0.2">
      <c r="A938" s="22">
        <v>937</v>
      </c>
      <c r="B938" s="227"/>
      <c r="C938" s="314"/>
      <c r="D938" s="314"/>
      <c r="E938" s="314"/>
      <c r="F938" s="314"/>
      <c r="G938" s="314"/>
      <c r="H938" s="314"/>
      <c r="I938" s="314"/>
      <c r="J938" s="314"/>
      <c r="K938" s="314"/>
      <c r="L938" s="314"/>
      <c r="M938" s="314"/>
      <c r="N938" s="314"/>
      <c r="O938" s="314"/>
      <c r="P938" s="314"/>
      <c r="Q938" s="314"/>
      <c r="R938" s="314"/>
    </row>
    <row r="939" spans="1:18" x14ac:dyDescent="0.2">
      <c r="A939" s="22">
        <v>938</v>
      </c>
      <c r="B939" s="227"/>
      <c r="C939" s="314"/>
      <c r="D939" s="314"/>
      <c r="E939" s="314"/>
      <c r="F939" s="314"/>
      <c r="G939" s="314"/>
      <c r="H939" s="314"/>
      <c r="I939" s="314"/>
      <c r="J939" s="314"/>
      <c r="K939" s="314"/>
      <c r="L939" s="314"/>
      <c r="M939" s="314"/>
      <c r="N939" s="314"/>
      <c r="O939" s="314"/>
      <c r="P939" s="314"/>
      <c r="Q939" s="314"/>
      <c r="R939" s="314"/>
    </row>
    <row r="940" spans="1:18" x14ac:dyDescent="0.2">
      <c r="A940" s="22">
        <v>939</v>
      </c>
      <c r="B940" s="227"/>
      <c r="C940" s="314"/>
      <c r="D940" s="314"/>
      <c r="E940" s="314"/>
      <c r="F940" s="314"/>
      <c r="G940" s="314"/>
      <c r="H940" s="314"/>
      <c r="I940" s="314"/>
      <c r="J940" s="314"/>
      <c r="K940" s="314"/>
      <c r="L940" s="314"/>
      <c r="M940" s="314"/>
      <c r="N940" s="314"/>
      <c r="O940" s="314"/>
      <c r="P940" s="314"/>
      <c r="Q940" s="314"/>
      <c r="R940" s="314"/>
    </row>
    <row r="941" spans="1:18" x14ac:dyDescent="0.2">
      <c r="A941" s="22">
        <v>940</v>
      </c>
      <c r="B941" s="227"/>
      <c r="C941" s="314"/>
      <c r="D941" s="314"/>
      <c r="E941" s="314"/>
      <c r="F941" s="314"/>
      <c r="G941" s="314"/>
      <c r="H941" s="314"/>
      <c r="I941" s="314"/>
      <c r="J941" s="314"/>
      <c r="K941" s="314"/>
      <c r="L941" s="314"/>
      <c r="M941" s="314"/>
      <c r="N941" s="314"/>
      <c r="O941" s="314"/>
      <c r="P941" s="314"/>
      <c r="Q941" s="314"/>
      <c r="R941" s="314"/>
    </row>
    <row r="942" spans="1:18" x14ac:dyDescent="0.2">
      <c r="A942" s="22">
        <v>941</v>
      </c>
      <c r="B942" s="227"/>
      <c r="C942" s="314"/>
      <c r="D942" s="314"/>
      <c r="E942" s="314"/>
      <c r="F942" s="314"/>
      <c r="G942" s="314"/>
      <c r="H942" s="314"/>
      <c r="I942" s="314"/>
      <c r="J942" s="314"/>
      <c r="K942" s="314"/>
      <c r="L942" s="314"/>
      <c r="M942" s="314"/>
      <c r="N942" s="314"/>
      <c r="O942" s="314"/>
      <c r="P942" s="314"/>
      <c r="Q942" s="314"/>
      <c r="R942" s="314"/>
    </row>
    <row r="943" spans="1:18" x14ac:dyDescent="0.2">
      <c r="A943" s="22">
        <v>942</v>
      </c>
      <c r="B943" s="227"/>
      <c r="C943" s="314"/>
      <c r="D943" s="314"/>
      <c r="E943" s="314"/>
      <c r="F943" s="314"/>
      <c r="G943" s="314"/>
      <c r="H943" s="314"/>
      <c r="I943" s="314"/>
      <c r="J943" s="314"/>
      <c r="K943" s="314"/>
      <c r="L943" s="314"/>
      <c r="M943" s="314"/>
      <c r="N943" s="314"/>
      <c r="O943" s="314"/>
      <c r="P943" s="314"/>
      <c r="Q943" s="314"/>
      <c r="R943" s="314"/>
    </row>
    <row r="944" spans="1:18" x14ac:dyDescent="0.2">
      <c r="A944" s="22">
        <v>943</v>
      </c>
      <c r="B944" s="227"/>
      <c r="C944" s="314"/>
      <c r="D944" s="314"/>
      <c r="E944" s="314"/>
      <c r="F944" s="314"/>
      <c r="G944" s="314"/>
      <c r="H944" s="314"/>
      <c r="I944" s="314"/>
      <c r="J944" s="314"/>
      <c r="K944" s="314"/>
      <c r="L944" s="314"/>
      <c r="M944" s="314"/>
      <c r="N944" s="314"/>
      <c r="O944" s="314"/>
      <c r="P944" s="314"/>
      <c r="Q944" s="314"/>
      <c r="R944" s="314"/>
    </row>
    <row r="945" spans="1:18" x14ac:dyDescent="0.2">
      <c r="A945" s="22">
        <v>944</v>
      </c>
      <c r="B945" s="227"/>
      <c r="C945" s="314"/>
      <c r="D945" s="314"/>
      <c r="E945" s="314"/>
      <c r="F945" s="314"/>
      <c r="G945" s="314"/>
      <c r="H945" s="314"/>
      <c r="I945" s="314"/>
      <c r="J945" s="314"/>
      <c r="K945" s="314"/>
      <c r="L945" s="314"/>
      <c r="M945" s="314"/>
      <c r="N945" s="314"/>
      <c r="O945" s="314"/>
      <c r="P945" s="314"/>
      <c r="Q945" s="314"/>
      <c r="R945" s="314"/>
    </row>
    <row r="946" spans="1:18" x14ac:dyDescent="0.2">
      <c r="A946" s="22">
        <v>945</v>
      </c>
      <c r="B946" s="227"/>
      <c r="C946" s="314"/>
      <c r="D946" s="314"/>
      <c r="E946" s="314"/>
      <c r="F946" s="314"/>
      <c r="G946" s="314"/>
      <c r="H946" s="314"/>
      <c r="I946" s="314"/>
      <c r="J946" s="314"/>
      <c r="K946" s="314"/>
      <c r="L946" s="314"/>
      <c r="M946" s="314"/>
      <c r="N946" s="314"/>
      <c r="O946" s="314"/>
      <c r="P946" s="314"/>
      <c r="Q946" s="314"/>
      <c r="R946" s="314"/>
    </row>
    <row r="947" spans="1:18" x14ac:dyDescent="0.2">
      <c r="A947" s="22">
        <v>946</v>
      </c>
      <c r="B947" s="227"/>
      <c r="C947" s="314"/>
      <c r="D947" s="314"/>
      <c r="E947" s="314"/>
      <c r="F947" s="314"/>
      <c r="G947" s="314"/>
      <c r="H947" s="314"/>
      <c r="I947" s="314"/>
      <c r="J947" s="314"/>
      <c r="K947" s="314"/>
      <c r="L947" s="314"/>
      <c r="M947" s="314"/>
      <c r="N947" s="314"/>
      <c r="O947" s="314"/>
      <c r="P947" s="314"/>
      <c r="Q947" s="314"/>
      <c r="R947" s="314"/>
    </row>
    <row r="948" spans="1:18" x14ac:dyDescent="0.2">
      <c r="A948" s="22">
        <v>947</v>
      </c>
      <c r="B948" s="227"/>
      <c r="C948" s="314"/>
      <c r="D948" s="314"/>
      <c r="E948" s="314"/>
      <c r="F948" s="314"/>
      <c r="G948" s="314"/>
      <c r="H948" s="314"/>
      <c r="I948" s="314"/>
      <c r="J948" s="314"/>
      <c r="K948" s="314"/>
      <c r="L948" s="314"/>
      <c r="M948" s="314"/>
      <c r="N948" s="314"/>
      <c r="O948" s="314"/>
      <c r="P948" s="314"/>
      <c r="Q948" s="314"/>
      <c r="R948" s="314"/>
    </row>
    <row r="949" spans="1:18" x14ac:dyDescent="0.2">
      <c r="A949" s="22">
        <v>948</v>
      </c>
      <c r="B949" s="227"/>
      <c r="C949" s="314"/>
      <c r="D949" s="314"/>
      <c r="E949" s="314"/>
      <c r="F949" s="314"/>
      <c r="G949" s="314"/>
      <c r="H949" s="314"/>
      <c r="I949" s="314"/>
      <c r="J949" s="314"/>
      <c r="K949" s="314"/>
      <c r="L949" s="314"/>
      <c r="M949" s="314"/>
      <c r="N949" s="314"/>
      <c r="O949" s="314"/>
      <c r="P949" s="314"/>
      <c r="Q949" s="314"/>
      <c r="R949" s="314"/>
    </row>
    <row r="950" spans="1:18" x14ac:dyDescent="0.2">
      <c r="A950" s="22">
        <v>949</v>
      </c>
      <c r="B950" s="227"/>
      <c r="C950" s="314"/>
      <c r="D950" s="314"/>
      <c r="E950" s="314"/>
      <c r="F950" s="314"/>
      <c r="G950" s="314"/>
      <c r="H950" s="314"/>
      <c r="I950" s="314"/>
      <c r="J950" s="314"/>
      <c r="K950" s="314"/>
      <c r="L950" s="314"/>
      <c r="M950" s="314"/>
      <c r="N950" s="314"/>
      <c r="O950" s="314"/>
      <c r="P950" s="314"/>
      <c r="Q950" s="314"/>
      <c r="R950" s="314"/>
    </row>
    <row r="951" spans="1:18" x14ac:dyDescent="0.2">
      <c r="A951" s="22">
        <v>950</v>
      </c>
      <c r="B951" s="227"/>
      <c r="C951" s="314"/>
      <c r="D951" s="314"/>
      <c r="E951" s="314"/>
      <c r="F951" s="314"/>
      <c r="G951" s="314"/>
      <c r="H951" s="314"/>
      <c r="I951" s="314"/>
      <c r="J951" s="314"/>
      <c r="K951" s="314"/>
      <c r="L951" s="314"/>
      <c r="M951" s="314"/>
      <c r="N951" s="314"/>
      <c r="O951" s="314"/>
      <c r="P951" s="314"/>
      <c r="Q951" s="314"/>
      <c r="R951" s="314"/>
    </row>
    <row r="952" spans="1:18" x14ac:dyDescent="0.2">
      <c r="A952" s="22">
        <v>951</v>
      </c>
      <c r="B952" s="227"/>
      <c r="C952" s="314"/>
      <c r="D952" s="314"/>
      <c r="E952" s="314"/>
      <c r="F952" s="314"/>
      <c r="G952" s="314"/>
      <c r="H952" s="314"/>
      <c r="I952" s="314"/>
      <c r="J952" s="314"/>
      <c r="K952" s="314"/>
      <c r="L952" s="314"/>
      <c r="M952" s="314"/>
      <c r="N952" s="314"/>
      <c r="O952" s="314"/>
      <c r="P952" s="314"/>
      <c r="Q952" s="314"/>
      <c r="R952" s="314"/>
    </row>
    <row r="953" spans="1:18" x14ac:dyDescent="0.2">
      <c r="A953" s="22">
        <v>952</v>
      </c>
      <c r="B953" s="227"/>
      <c r="C953" s="314"/>
      <c r="D953" s="314"/>
      <c r="E953" s="314"/>
      <c r="F953" s="314"/>
      <c r="G953" s="314"/>
      <c r="H953" s="314"/>
      <c r="I953" s="314"/>
      <c r="J953" s="314"/>
      <c r="K953" s="314"/>
      <c r="L953" s="314"/>
      <c r="M953" s="314"/>
      <c r="N953" s="314"/>
      <c r="O953" s="314"/>
      <c r="P953" s="314"/>
      <c r="Q953" s="314"/>
      <c r="R953" s="314"/>
    </row>
    <row r="954" spans="1:18" x14ac:dyDescent="0.2">
      <c r="A954" s="22">
        <v>953</v>
      </c>
      <c r="B954" s="227"/>
      <c r="C954" s="314"/>
      <c r="D954" s="314"/>
      <c r="E954" s="314"/>
      <c r="F954" s="314"/>
      <c r="G954" s="314"/>
      <c r="H954" s="314"/>
      <c r="I954" s="314"/>
      <c r="J954" s="314"/>
      <c r="K954" s="314"/>
      <c r="L954" s="314"/>
      <c r="M954" s="314"/>
      <c r="N954" s="314"/>
      <c r="O954" s="314"/>
      <c r="P954" s="314"/>
      <c r="Q954" s="314"/>
      <c r="R954" s="314"/>
    </row>
    <row r="955" spans="1:18" x14ac:dyDescent="0.2">
      <c r="A955" s="22">
        <v>954</v>
      </c>
      <c r="B955" s="227"/>
      <c r="C955" s="314"/>
      <c r="D955" s="314"/>
      <c r="E955" s="314"/>
      <c r="F955" s="314"/>
      <c r="G955" s="314"/>
      <c r="H955" s="314"/>
      <c r="I955" s="314"/>
      <c r="J955" s="314"/>
      <c r="K955" s="314"/>
      <c r="L955" s="314"/>
      <c r="M955" s="314"/>
      <c r="N955" s="314"/>
      <c r="O955" s="314"/>
      <c r="P955" s="314"/>
      <c r="Q955" s="314"/>
      <c r="R955" s="314"/>
    </row>
    <row r="956" spans="1:18" x14ac:dyDescent="0.2">
      <c r="A956" s="22">
        <v>955</v>
      </c>
      <c r="B956" s="227"/>
      <c r="C956" s="314"/>
      <c r="D956" s="314"/>
      <c r="E956" s="314"/>
      <c r="F956" s="314"/>
      <c r="G956" s="314"/>
      <c r="H956" s="314"/>
      <c r="I956" s="314"/>
      <c r="J956" s="314"/>
      <c r="K956" s="314"/>
      <c r="L956" s="314"/>
      <c r="M956" s="314"/>
      <c r="N956" s="314"/>
      <c r="O956" s="314"/>
      <c r="P956" s="314"/>
      <c r="Q956" s="314"/>
      <c r="R956" s="314"/>
    </row>
    <row r="957" spans="1:18" x14ac:dyDescent="0.2">
      <c r="A957" s="22">
        <v>956</v>
      </c>
      <c r="B957" s="227"/>
      <c r="C957" s="314"/>
      <c r="D957" s="314"/>
      <c r="E957" s="314"/>
      <c r="F957" s="314"/>
      <c r="G957" s="314"/>
      <c r="H957" s="314"/>
      <c r="I957" s="314"/>
      <c r="J957" s="314"/>
      <c r="K957" s="314"/>
      <c r="L957" s="314"/>
      <c r="M957" s="314"/>
      <c r="N957" s="314"/>
      <c r="O957" s="314"/>
      <c r="P957" s="314"/>
      <c r="Q957" s="314"/>
      <c r="R957" s="314"/>
    </row>
    <row r="958" spans="1:18" x14ac:dyDescent="0.2">
      <c r="A958" s="22">
        <v>957</v>
      </c>
      <c r="B958" s="227"/>
      <c r="C958" s="314"/>
      <c r="D958" s="314"/>
      <c r="E958" s="314"/>
      <c r="F958" s="314"/>
      <c r="G958" s="314"/>
      <c r="H958" s="314"/>
      <c r="I958" s="314"/>
      <c r="J958" s="314"/>
      <c r="K958" s="314"/>
      <c r="L958" s="314"/>
      <c r="M958" s="314"/>
      <c r="N958" s="314"/>
      <c r="O958" s="314"/>
      <c r="P958" s="314"/>
      <c r="Q958" s="314"/>
      <c r="R958" s="314"/>
    </row>
    <row r="959" spans="1:18" x14ac:dyDescent="0.2">
      <c r="A959" s="22">
        <v>958</v>
      </c>
      <c r="B959" s="227"/>
      <c r="C959" s="314"/>
      <c r="D959" s="314"/>
      <c r="E959" s="314"/>
      <c r="F959" s="314"/>
      <c r="G959" s="314"/>
      <c r="H959" s="314"/>
      <c r="I959" s="314"/>
      <c r="J959" s="314"/>
      <c r="K959" s="314"/>
      <c r="L959" s="314"/>
      <c r="M959" s="314"/>
      <c r="N959" s="314"/>
      <c r="O959" s="314"/>
      <c r="P959" s="314"/>
      <c r="Q959" s="314"/>
      <c r="R959" s="314"/>
    </row>
    <row r="960" spans="1:18" x14ac:dyDescent="0.2">
      <c r="A960" s="22">
        <v>959</v>
      </c>
      <c r="B960" s="227"/>
      <c r="C960" s="314"/>
      <c r="D960" s="314"/>
      <c r="E960" s="314"/>
      <c r="F960" s="314"/>
      <c r="G960" s="314"/>
      <c r="H960" s="314"/>
      <c r="I960" s="314"/>
      <c r="J960" s="314"/>
      <c r="K960" s="314"/>
      <c r="L960" s="314"/>
      <c r="M960" s="314"/>
      <c r="N960" s="314"/>
      <c r="O960" s="314"/>
      <c r="P960" s="314"/>
      <c r="Q960" s="314"/>
      <c r="R960" s="314"/>
    </row>
    <row r="961" spans="1:18" x14ac:dyDescent="0.2">
      <c r="A961" s="22">
        <v>960</v>
      </c>
      <c r="B961" s="227"/>
      <c r="C961" s="314"/>
      <c r="D961" s="314"/>
      <c r="E961" s="314"/>
      <c r="F961" s="314"/>
      <c r="G961" s="314"/>
      <c r="H961" s="314"/>
      <c r="I961" s="314"/>
      <c r="J961" s="314"/>
      <c r="K961" s="314"/>
      <c r="L961" s="314"/>
      <c r="M961" s="314"/>
      <c r="N961" s="314"/>
      <c r="O961" s="314"/>
      <c r="P961" s="314"/>
      <c r="Q961" s="314"/>
      <c r="R961" s="314"/>
    </row>
    <row r="962" spans="1:18" x14ac:dyDescent="0.2">
      <c r="A962" s="22">
        <v>961</v>
      </c>
      <c r="B962" s="227"/>
      <c r="C962" s="314"/>
      <c r="D962" s="314"/>
      <c r="E962" s="314"/>
      <c r="F962" s="314"/>
      <c r="G962" s="314"/>
      <c r="H962" s="314"/>
      <c r="I962" s="314"/>
      <c r="J962" s="314"/>
      <c r="K962" s="314"/>
      <c r="L962" s="314"/>
      <c r="M962" s="314"/>
      <c r="N962" s="314"/>
      <c r="O962" s="314"/>
      <c r="P962" s="314"/>
      <c r="Q962" s="314"/>
      <c r="R962" s="314"/>
    </row>
    <row r="963" spans="1:18" x14ac:dyDescent="0.2">
      <c r="A963" s="22">
        <v>962</v>
      </c>
      <c r="B963" s="227"/>
      <c r="C963" s="314"/>
      <c r="D963" s="314"/>
      <c r="E963" s="314"/>
      <c r="F963" s="314"/>
      <c r="G963" s="314"/>
      <c r="H963" s="314"/>
      <c r="I963" s="314"/>
      <c r="J963" s="314"/>
      <c r="K963" s="314"/>
      <c r="L963" s="314"/>
      <c r="M963" s="314"/>
      <c r="N963" s="314"/>
      <c r="O963" s="314"/>
      <c r="P963" s="314"/>
      <c r="Q963" s="314"/>
      <c r="R963" s="314"/>
    </row>
    <row r="964" spans="1:18" x14ac:dyDescent="0.2">
      <c r="A964" s="22">
        <v>963</v>
      </c>
      <c r="B964" s="227"/>
      <c r="C964" s="314"/>
      <c r="D964" s="314"/>
      <c r="E964" s="314"/>
      <c r="F964" s="314"/>
      <c r="G964" s="314"/>
      <c r="H964" s="314"/>
      <c r="I964" s="314"/>
      <c r="J964" s="314"/>
      <c r="K964" s="314"/>
      <c r="L964" s="314"/>
      <c r="M964" s="314"/>
      <c r="N964" s="314"/>
      <c r="O964" s="314"/>
      <c r="P964" s="314"/>
      <c r="Q964" s="314"/>
      <c r="R964" s="314"/>
    </row>
    <row r="965" spans="1:18" x14ac:dyDescent="0.2">
      <c r="A965" s="22">
        <v>964</v>
      </c>
      <c r="B965" s="227"/>
      <c r="C965" s="314"/>
      <c r="D965" s="314"/>
      <c r="E965" s="314"/>
      <c r="F965" s="314"/>
      <c r="G965" s="314"/>
      <c r="H965" s="314"/>
      <c r="I965" s="314"/>
      <c r="J965" s="314"/>
      <c r="K965" s="314"/>
      <c r="L965" s="314"/>
      <c r="M965" s="314"/>
      <c r="N965" s="314"/>
      <c r="O965" s="314"/>
      <c r="P965" s="314"/>
      <c r="Q965" s="314"/>
      <c r="R965" s="314"/>
    </row>
    <row r="966" spans="1:18" x14ac:dyDescent="0.2">
      <c r="A966" s="22">
        <v>965</v>
      </c>
      <c r="B966" s="227"/>
      <c r="C966" s="314"/>
      <c r="D966" s="314"/>
      <c r="E966" s="314"/>
      <c r="F966" s="314"/>
      <c r="G966" s="314"/>
      <c r="H966" s="314"/>
      <c r="I966" s="314"/>
      <c r="J966" s="314"/>
      <c r="K966" s="314"/>
      <c r="L966" s="314"/>
      <c r="M966" s="314"/>
      <c r="N966" s="314"/>
      <c r="O966" s="314"/>
      <c r="P966" s="314"/>
      <c r="Q966" s="314"/>
      <c r="R966" s="314"/>
    </row>
    <row r="967" spans="1:18" x14ac:dyDescent="0.2">
      <c r="A967" s="22">
        <v>966</v>
      </c>
      <c r="B967" s="227"/>
      <c r="C967" s="314"/>
      <c r="D967" s="314"/>
      <c r="E967" s="314"/>
      <c r="F967" s="314"/>
      <c r="G967" s="314"/>
      <c r="H967" s="314"/>
      <c r="I967" s="314"/>
      <c r="J967" s="314"/>
      <c r="K967" s="314"/>
      <c r="L967" s="314"/>
      <c r="M967" s="314"/>
      <c r="N967" s="314"/>
      <c r="O967" s="314"/>
      <c r="P967" s="314"/>
      <c r="Q967" s="314"/>
      <c r="R967" s="314"/>
    </row>
    <row r="968" spans="1:18" x14ac:dyDescent="0.2">
      <c r="A968" s="22">
        <v>967</v>
      </c>
      <c r="B968" s="227"/>
      <c r="C968" s="314"/>
      <c r="D968" s="314"/>
      <c r="E968" s="314"/>
      <c r="F968" s="314"/>
      <c r="G968" s="314"/>
      <c r="H968" s="314"/>
      <c r="I968" s="314"/>
      <c r="J968" s="314"/>
      <c r="K968" s="314"/>
      <c r="L968" s="314"/>
      <c r="M968" s="314"/>
      <c r="N968" s="314"/>
      <c r="O968" s="314"/>
      <c r="P968" s="314"/>
      <c r="Q968" s="314"/>
      <c r="R968" s="314"/>
    </row>
    <row r="969" spans="1:18" x14ac:dyDescent="0.2">
      <c r="A969" s="22">
        <v>968</v>
      </c>
      <c r="B969" s="227"/>
      <c r="C969" s="314"/>
      <c r="D969" s="314"/>
      <c r="E969" s="314"/>
      <c r="F969" s="314"/>
      <c r="G969" s="314"/>
      <c r="H969" s="314"/>
      <c r="I969" s="314"/>
      <c r="J969" s="314"/>
      <c r="K969" s="314"/>
      <c r="L969" s="314"/>
      <c r="M969" s="314"/>
      <c r="N969" s="314"/>
      <c r="O969" s="314"/>
      <c r="P969" s="314"/>
      <c r="Q969" s="314"/>
      <c r="R969" s="314"/>
    </row>
    <row r="970" spans="1:18" x14ac:dyDescent="0.2">
      <c r="A970" s="22">
        <v>969</v>
      </c>
      <c r="B970" s="227"/>
      <c r="C970" s="314"/>
      <c r="D970" s="314"/>
      <c r="E970" s="314"/>
      <c r="F970" s="314"/>
      <c r="G970" s="314"/>
      <c r="H970" s="314"/>
      <c r="I970" s="314"/>
      <c r="J970" s="314"/>
      <c r="K970" s="314"/>
      <c r="L970" s="314"/>
      <c r="M970" s="314"/>
      <c r="N970" s="314"/>
      <c r="O970" s="314"/>
      <c r="P970" s="314"/>
      <c r="Q970" s="314"/>
      <c r="R970" s="314"/>
    </row>
    <row r="971" spans="1:18" x14ac:dyDescent="0.2">
      <c r="A971" s="22">
        <v>970</v>
      </c>
      <c r="B971" s="227"/>
      <c r="C971" s="314"/>
      <c r="D971" s="314"/>
      <c r="E971" s="314"/>
      <c r="F971" s="314"/>
      <c r="G971" s="314"/>
      <c r="H971" s="314"/>
      <c r="I971" s="314"/>
      <c r="J971" s="314"/>
      <c r="K971" s="314"/>
      <c r="L971" s="314"/>
      <c r="M971" s="314"/>
      <c r="N971" s="314"/>
      <c r="O971" s="314"/>
      <c r="P971" s="314"/>
      <c r="Q971" s="314"/>
      <c r="R971" s="314"/>
    </row>
    <row r="972" spans="1:18" x14ac:dyDescent="0.2">
      <c r="A972" s="22">
        <v>971</v>
      </c>
      <c r="B972" s="227"/>
      <c r="C972" s="314"/>
      <c r="D972" s="314"/>
      <c r="E972" s="314"/>
      <c r="F972" s="314"/>
      <c r="G972" s="314"/>
      <c r="H972" s="314"/>
      <c r="I972" s="314"/>
      <c r="J972" s="314"/>
      <c r="K972" s="314"/>
      <c r="L972" s="314"/>
      <c r="M972" s="314"/>
      <c r="N972" s="314"/>
      <c r="O972" s="314"/>
      <c r="P972" s="314"/>
      <c r="Q972" s="314"/>
      <c r="R972" s="314"/>
    </row>
    <row r="973" spans="1:18" x14ac:dyDescent="0.2">
      <c r="A973" s="22">
        <v>972</v>
      </c>
      <c r="B973" s="227"/>
      <c r="C973" s="314"/>
      <c r="D973" s="314"/>
      <c r="E973" s="314"/>
      <c r="F973" s="314"/>
      <c r="G973" s="314"/>
      <c r="H973" s="314"/>
      <c r="I973" s="314"/>
      <c r="J973" s="314"/>
      <c r="K973" s="314"/>
      <c r="L973" s="314"/>
      <c r="M973" s="314"/>
      <c r="N973" s="314"/>
      <c r="O973" s="314"/>
      <c r="P973" s="314"/>
      <c r="Q973" s="314"/>
      <c r="R973" s="314"/>
    </row>
    <row r="974" spans="1:18" x14ac:dyDescent="0.2">
      <c r="A974" s="22">
        <v>973</v>
      </c>
      <c r="B974" s="227"/>
      <c r="C974" s="314"/>
      <c r="D974" s="314"/>
      <c r="E974" s="314"/>
      <c r="F974" s="314"/>
      <c r="G974" s="314"/>
      <c r="H974" s="314"/>
      <c r="I974" s="314"/>
      <c r="J974" s="314"/>
      <c r="K974" s="314"/>
      <c r="L974" s="314"/>
      <c r="M974" s="314"/>
      <c r="N974" s="314"/>
      <c r="O974" s="314"/>
      <c r="P974" s="314"/>
      <c r="Q974" s="314"/>
      <c r="R974" s="314"/>
    </row>
    <row r="975" spans="1:18" x14ac:dyDescent="0.2">
      <c r="A975" s="22">
        <v>974</v>
      </c>
      <c r="B975" s="227"/>
      <c r="C975" s="314"/>
      <c r="D975" s="314"/>
      <c r="E975" s="314"/>
      <c r="F975" s="314"/>
      <c r="G975" s="314"/>
      <c r="H975" s="314"/>
      <c r="I975" s="314"/>
      <c r="J975" s="314"/>
      <c r="K975" s="314"/>
      <c r="L975" s="314"/>
      <c r="M975" s="314"/>
      <c r="N975" s="314"/>
      <c r="O975" s="314"/>
      <c r="P975" s="314"/>
      <c r="Q975" s="314"/>
      <c r="R975" s="314"/>
    </row>
    <row r="976" spans="1:18" x14ac:dyDescent="0.2">
      <c r="A976" s="22">
        <v>975</v>
      </c>
      <c r="B976" s="227"/>
      <c r="C976" s="314"/>
      <c r="D976" s="314"/>
      <c r="E976" s="314"/>
      <c r="F976" s="314"/>
      <c r="G976" s="314"/>
      <c r="H976" s="314"/>
      <c r="I976" s="314"/>
      <c r="J976" s="314"/>
      <c r="K976" s="314"/>
      <c r="L976" s="314"/>
      <c r="M976" s="314"/>
      <c r="N976" s="314"/>
      <c r="O976" s="314"/>
      <c r="P976" s="314"/>
      <c r="Q976" s="314"/>
      <c r="R976" s="314"/>
    </row>
    <row r="977" spans="1:18" x14ac:dyDescent="0.2">
      <c r="A977" s="22">
        <v>976</v>
      </c>
      <c r="B977" s="227"/>
      <c r="C977" s="314"/>
      <c r="D977" s="314"/>
      <c r="E977" s="314"/>
      <c r="F977" s="314"/>
      <c r="G977" s="314"/>
      <c r="H977" s="314"/>
      <c r="I977" s="314"/>
      <c r="J977" s="314"/>
      <c r="K977" s="314"/>
      <c r="L977" s="314"/>
      <c r="M977" s="314"/>
      <c r="N977" s="314"/>
      <c r="O977" s="314"/>
      <c r="P977" s="314"/>
      <c r="Q977" s="314"/>
      <c r="R977" s="314"/>
    </row>
    <row r="978" spans="1:18" x14ac:dyDescent="0.2">
      <c r="A978" s="22">
        <v>977</v>
      </c>
      <c r="B978" s="227"/>
      <c r="C978" s="314"/>
      <c r="D978" s="314"/>
      <c r="E978" s="314"/>
      <c r="F978" s="314"/>
      <c r="G978" s="314"/>
      <c r="H978" s="314"/>
      <c r="I978" s="314"/>
      <c r="J978" s="314"/>
      <c r="K978" s="314"/>
      <c r="L978" s="314"/>
      <c r="M978" s="314"/>
      <c r="N978" s="314"/>
      <c r="O978" s="314"/>
      <c r="P978" s="314"/>
      <c r="Q978" s="314"/>
      <c r="R978" s="314"/>
    </row>
    <row r="979" spans="1:18" x14ac:dyDescent="0.2">
      <c r="A979" s="22">
        <v>978</v>
      </c>
      <c r="B979" s="227"/>
      <c r="C979" s="314"/>
      <c r="D979" s="314"/>
      <c r="E979" s="314"/>
      <c r="F979" s="314"/>
      <c r="G979" s="314"/>
      <c r="H979" s="314"/>
      <c r="I979" s="314"/>
      <c r="J979" s="314"/>
      <c r="K979" s="314"/>
      <c r="L979" s="314"/>
      <c r="M979" s="314"/>
      <c r="N979" s="314"/>
      <c r="O979" s="314"/>
      <c r="P979" s="314"/>
      <c r="Q979" s="314"/>
      <c r="R979" s="314"/>
    </row>
    <row r="980" spans="1:18" x14ac:dyDescent="0.2">
      <c r="A980" s="22">
        <v>979</v>
      </c>
      <c r="B980" s="227"/>
      <c r="C980" s="314"/>
      <c r="D980" s="314"/>
      <c r="E980" s="314"/>
      <c r="F980" s="314"/>
      <c r="G980" s="314"/>
      <c r="H980" s="314"/>
      <c r="I980" s="314"/>
      <c r="J980" s="314"/>
      <c r="K980" s="314"/>
      <c r="L980" s="314"/>
      <c r="M980" s="314"/>
      <c r="N980" s="314"/>
      <c r="O980" s="314"/>
      <c r="P980" s="314"/>
      <c r="Q980" s="314"/>
      <c r="R980" s="314"/>
    </row>
    <row r="981" spans="1:18" x14ac:dyDescent="0.2">
      <c r="A981" s="22">
        <v>980</v>
      </c>
      <c r="B981" s="227"/>
      <c r="C981" s="314"/>
      <c r="D981" s="314"/>
      <c r="E981" s="314"/>
      <c r="F981" s="314"/>
      <c r="G981" s="314"/>
      <c r="H981" s="314"/>
      <c r="I981" s="314"/>
      <c r="J981" s="314"/>
      <c r="K981" s="314"/>
      <c r="L981" s="314"/>
      <c r="M981" s="314"/>
      <c r="N981" s="314"/>
      <c r="O981" s="314"/>
      <c r="P981" s="314"/>
      <c r="Q981" s="314"/>
      <c r="R981" s="314"/>
    </row>
    <row r="982" spans="1:18" x14ac:dyDescent="0.2">
      <c r="A982" s="22">
        <v>981</v>
      </c>
      <c r="B982" s="227"/>
      <c r="C982" s="314"/>
      <c r="D982" s="314"/>
      <c r="E982" s="314"/>
      <c r="F982" s="314"/>
      <c r="G982" s="314"/>
      <c r="H982" s="314"/>
      <c r="I982" s="314"/>
      <c r="J982" s="314"/>
      <c r="K982" s="314"/>
      <c r="L982" s="314"/>
      <c r="M982" s="314"/>
      <c r="N982" s="314"/>
      <c r="O982" s="314"/>
      <c r="P982" s="314"/>
      <c r="Q982" s="314"/>
      <c r="R982" s="314"/>
    </row>
    <row r="983" spans="1:18" x14ac:dyDescent="0.2">
      <c r="A983" s="22">
        <v>982</v>
      </c>
      <c r="B983" s="227"/>
      <c r="C983" s="314"/>
      <c r="D983" s="314"/>
      <c r="E983" s="314"/>
      <c r="F983" s="314"/>
      <c r="G983" s="314"/>
      <c r="H983" s="314"/>
      <c r="I983" s="314"/>
      <c r="J983" s="314"/>
      <c r="K983" s="314"/>
      <c r="L983" s="314"/>
      <c r="M983" s="314"/>
      <c r="N983" s="314"/>
      <c r="O983" s="314"/>
      <c r="P983" s="314"/>
      <c r="Q983" s="314"/>
      <c r="R983" s="314"/>
    </row>
    <row r="984" spans="1:18" x14ac:dyDescent="0.2">
      <c r="A984" s="22">
        <v>983</v>
      </c>
      <c r="B984" s="227"/>
      <c r="C984" s="314"/>
      <c r="D984" s="314"/>
      <c r="E984" s="314"/>
      <c r="F984" s="314"/>
      <c r="G984" s="314"/>
      <c r="H984" s="314"/>
      <c r="I984" s="314"/>
      <c r="J984" s="314"/>
      <c r="K984" s="314"/>
      <c r="L984" s="314"/>
      <c r="M984" s="314"/>
      <c r="N984" s="314"/>
      <c r="O984" s="314"/>
      <c r="P984" s="314"/>
      <c r="Q984" s="314"/>
      <c r="R984" s="314"/>
    </row>
    <row r="985" spans="1:18" x14ac:dyDescent="0.2">
      <c r="A985" s="22">
        <v>984</v>
      </c>
      <c r="B985" s="227"/>
      <c r="C985" s="314"/>
      <c r="D985" s="314"/>
      <c r="E985" s="314"/>
      <c r="F985" s="314"/>
      <c r="G985" s="314"/>
      <c r="H985" s="314"/>
      <c r="I985" s="314"/>
      <c r="J985" s="314"/>
      <c r="K985" s="314"/>
      <c r="L985" s="314"/>
      <c r="M985" s="314"/>
      <c r="N985" s="314"/>
      <c r="O985" s="314"/>
      <c r="P985" s="314"/>
      <c r="Q985" s="314"/>
      <c r="R985" s="314"/>
    </row>
    <row r="986" spans="1:18" x14ac:dyDescent="0.2">
      <c r="A986" s="22">
        <v>985</v>
      </c>
      <c r="B986" s="227"/>
      <c r="C986" s="314"/>
      <c r="D986" s="314"/>
      <c r="E986" s="314"/>
      <c r="F986" s="314"/>
      <c r="G986" s="314"/>
      <c r="H986" s="314"/>
      <c r="I986" s="314"/>
      <c r="J986" s="314"/>
      <c r="K986" s="314"/>
      <c r="L986" s="314"/>
      <c r="M986" s="314"/>
      <c r="N986" s="314"/>
      <c r="O986" s="314"/>
      <c r="P986" s="314"/>
      <c r="Q986" s="314"/>
      <c r="R986" s="314"/>
    </row>
    <row r="987" spans="1:18" x14ac:dyDescent="0.2">
      <c r="A987" s="22">
        <v>986</v>
      </c>
      <c r="B987" s="227"/>
      <c r="C987" s="314"/>
      <c r="D987" s="314"/>
      <c r="E987" s="314"/>
      <c r="F987" s="314"/>
      <c r="G987" s="314"/>
      <c r="H987" s="314"/>
      <c r="I987" s="314"/>
      <c r="J987" s="314"/>
      <c r="K987" s="314"/>
      <c r="L987" s="314"/>
      <c r="M987" s="314"/>
      <c r="N987" s="314"/>
      <c r="O987" s="314"/>
      <c r="P987" s="314"/>
      <c r="Q987" s="314"/>
      <c r="R987" s="314"/>
    </row>
    <row r="988" spans="1:18" x14ac:dyDescent="0.2">
      <c r="A988" s="22">
        <v>987</v>
      </c>
      <c r="B988" s="227"/>
      <c r="C988" s="314"/>
      <c r="D988" s="314"/>
      <c r="E988" s="314"/>
      <c r="F988" s="314"/>
      <c r="G988" s="314"/>
      <c r="H988" s="314"/>
      <c r="I988" s="314"/>
      <c r="J988" s="314"/>
      <c r="K988" s="314"/>
      <c r="L988" s="314"/>
      <c r="M988" s="314"/>
      <c r="N988" s="314"/>
      <c r="O988" s="314"/>
      <c r="P988" s="314"/>
      <c r="Q988" s="314"/>
      <c r="R988" s="314"/>
    </row>
    <row r="989" spans="1:18" x14ac:dyDescent="0.2">
      <c r="A989" s="22">
        <v>988</v>
      </c>
      <c r="B989" s="227"/>
      <c r="C989" s="314"/>
      <c r="D989" s="314"/>
      <c r="E989" s="314"/>
      <c r="F989" s="314"/>
      <c r="G989" s="314"/>
      <c r="H989" s="314"/>
      <c r="I989" s="314"/>
      <c r="J989" s="314"/>
      <c r="K989" s="314"/>
      <c r="L989" s="314"/>
      <c r="M989" s="314"/>
      <c r="N989" s="314"/>
      <c r="O989" s="314"/>
      <c r="P989" s="314"/>
      <c r="Q989" s="314"/>
      <c r="R989" s="314"/>
    </row>
    <row r="990" spans="1:18" x14ac:dyDescent="0.2">
      <c r="A990" s="22">
        <v>989</v>
      </c>
      <c r="B990" s="227"/>
      <c r="C990" s="314"/>
      <c r="D990" s="314"/>
      <c r="E990" s="314"/>
      <c r="F990" s="314"/>
      <c r="G990" s="314"/>
      <c r="H990" s="314"/>
      <c r="I990" s="314"/>
      <c r="J990" s="314"/>
      <c r="K990" s="314"/>
      <c r="L990" s="314"/>
      <c r="M990" s="314"/>
      <c r="N990" s="314"/>
      <c r="O990" s="314"/>
      <c r="P990" s="314"/>
      <c r="Q990" s="314"/>
      <c r="R990" s="314"/>
    </row>
    <row r="991" spans="1:18" x14ac:dyDescent="0.2">
      <c r="A991" s="22">
        <v>990</v>
      </c>
      <c r="B991" s="227"/>
      <c r="C991" s="314"/>
      <c r="D991" s="314"/>
      <c r="E991" s="314"/>
      <c r="F991" s="314"/>
      <c r="G991" s="314"/>
      <c r="H991" s="314"/>
      <c r="I991" s="314"/>
      <c r="J991" s="314"/>
      <c r="K991" s="314"/>
      <c r="L991" s="314"/>
      <c r="M991" s="314"/>
      <c r="N991" s="314"/>
      <c r="O991" s="314"/>
      <c r="P991" s="314"/>
      <c r="Q991" s="314"/>
      <c r="R991" s="314"/>
    </row>
    <row r="992" spans="1:18" x14ac:dyDescent="0.2">
      <c r="A992" s="22">
        <v>991</v>
      </c>
      <c r="B992" s="227"/>
      <c r="C992" s="314"/>
      <c r="D992" s="314"/>
      <c r="E992" s="314"/>
      <c r="F992" s="314"/>
      <c r="G992" s="314"/>
      <c r="H992" s="314"/>
      <c r="I992" s="314"/>
      <c r="J992" s="314"/>
      <c r="K992" s="314"/>
      <c r="L992" s="314"/>
      <c r="M992" s="314"/>
      <c r="N992" s="314"/>
      <c r="O992" s="314"/>
      <c r="P992" s="314"/>
      <c r="Q992" s="314"/>
      <c r="R992" s="314"/>
    </row>
    <row r="993" spans="1:18" x14ac:dyDescent="0.2">
      <c r="A993" s="22">
        <v>992</v>
      </c>
      <c r="B993" s="227"/>
      <c r="C993" s="314"/>
      <c r="D993" s="314"/>
      <c r="E993" s="314"/>
      <c r="F993" s="314"/>
      <c r="G993" s="314"/>
      <c r="H993" s="314"/>
      <c r="I993" s="314"/>
      <c r="J993" s="314"/>
      <c r="K993" s="314"/>
      <c r="L993" s="314"/>
      <c r="M993" s="314"/>
      <c r="N993" s="314"/>
      <c r="O993" s="314"/>
      <c r="P993" s="314"/>
      <c r="Q993" s="314"/>
      <c r="R993" s="314"/>
    </row>
    <row r="994" spans="1:18" x14ac:dyDescent="0.2">
      <c r="A994" s="22">
        <v>993</v>
      </c>
      <c r="B994" s="227"/>
      <c r="C994" s="314"/>
      <c r="D994" s="314"/>
      <c r="E994" s="314"/>
      <c r="F994" s="314"/>
      <c r="G994" s="314"/>
      <c r="H994" s="314"/>
      <c r="I994" s="314"/>
      <c r="J994" s="314"/>
      <c r="K994" s="314"/>
      <c r="L994" s="314"/>
      <c r="M994" s="314"/>
      <c r="N994" s="314"/>
      <c r="O994" s="314"/>
      <c r="P994" s="314"/>
      <c r="Q994" s="314"/>
      <c r="R994" s="314"/>
    </row>
    <row r="995" spans="1:18" x14ac:dyDescent="0.2">
      <c r="A995" s="22">
        <v>994</v>
      </c>
      <c r="B995" s="227"/>
      <c r="C995" s="314"/>
      <c r="D995" s="314"/>
      <c r="E995" s="314"/>
      <c r="F995" s="314"/>
      <c r="G995" s="314"/>
      <c r="H995" s="314"/>
      <c r="I995" s="314"/>
      <c r="J995" s="314"/>
      <c r="K995" s="314"/>
      <c r="L995" s="314"/>
      <c r="M995" s="314"/>
      <c r="N995" s="314"/>
      <c r="O995" s="314"/>
      <c r="P995" s="314"/>
      <c r="Q995" s="314"/>
      <c r="R995" s="314"/>
    </row>
    <row r="996" spans="1:18" x14ac:dyDescent="0.2">
      <c r="A996" s="22">
        <v>995</v>
      </c>
      <c r="B996" s="227"/>
      <c r="C996" s="314"/>
      <c r="D996" s="314"/>
      <c r="E996" s="314"/>
      <c r="F996" s="314"/>
      <c r="G996" s="314"/>
      <c r="H996" s="314"/>
      <c r="I996" s="314"/>
      <c r="J996" s="314"/>
      <c r="K996" s="314"/>
      <c r="L996" s="314"/>
      <c r="M996" s="314"/>
      <c r="N996" s="314"/>
      <c r="O996" s="314"/>
      <c r="P996" s="314"/>
      <c r="Q996" s="314"/>
      <c r="R996" s="314"/>
    </row>
    <row r="997" spans="1:18" x14ac:dyDescent="0.2">
      <c r="A997" s="22">
        <v>996</v>
      </c>
      <c r="B997" s="227"/>
      <c r="C997" s="314"/>
      <c r="D997" s="314"/>
      <c r="E997" s="314"/>
      <c r="F997" s="314"/>
      <c r="G997" s="314"/>
      <c r="H997" s="314"/>
      <c r="I997" s="314"/>
      <c r="J997" s="314"/>
      <c r="K997" s="314"/>
      <c r="L997" s="314"/>
      <c r="M997" s="314"/>
      <c r="N997" s="314"/>
      <c r="O997" s="314"/>
      <c r="P997" s="314"/>
      <c r="Q997" s="314"/>
      <c r="R997" s="314"/>
    </row>
    <row r="998" spans="1:18" x14ac:dyDescent="0.2">
      <c r="A998" s="22">
        <v>997</v>
      </c>
      <c r="B998" s="227"/>
      <c r="C998" s="314"/>
      <c r="D998" s="314"/>
      <c r="E998" s="314"/>
      <c r="F998" s="314"/>
      <c r="G998" s="314"/>
      <c r="H998" s="314"/>
      <c r="I998" s="314"/>
      <c r="J998" s="314"/>
      <c r="K998" s="314"/>
      <c r="L998" s="314"/>
      <c r="M998" s="314"/>
      <c r="N998" s="314"/>
      <c r="O998" s="314"/>
      <c r="P998" s="314"/>
      <c r="Q998" s="314"/>
      <c r="R998" s="314"/>
    </row>
    <row r="999" spans="1:18" x14ac:dyDescent="0.2">
      <c r="A999" s="22">
        <v>998</v>
      </c>
      <c r="B999" s="227"/>
      <c r="C999" s="314"/>
      <c r="D999" s="314"/>
      <c r="E999" s="314"/>
      <c r="F999" s="314"/>
      <c r="G999" s="314"/>
      <c r="H999" s="314"/>
      <c r="I999" s="314"/>
      <c r="J999" s="314"/>
      <c r="K999" s="314"/>
      <c r="L999" s="314"/>
      <c r="M999" s="314"/>
      <c r="N999" s="314"/>
      <c r="O999" s="314"/>
      <c r="P999" s="314"/>
      <c r="Q999" s="314"/>
      <c r="R999" s="314"/>
    </row>
    <row r="1000" spans="1:18" x14ac:dyDescent="0.2">
      <c r="A1000" s="22">
        <v>999</v>
      </c>
      <c r="B1000" s="227"/>
      <c r="C1000" s="314"/>
      <c r="D1000" s="314"/>
      <c r="E1000" s="314"/>
      <c r="F1000" s="314"/>
      <c r="G1000" s="314"/>
      <c r="H1000" s="314"/>
      <c r="I1000" s="314"/>
      <c r="J1000" s="314"/>
      <c r="K1000" s="314"/>
      <c r="L1000" s="314"/>
      <c r="M1000" s="314"/>
      <c r="N1000" s="314"/>
      <c r="O1000" s="314"/>
      <c r="P1000" s="314"/>
      <c r="Q1000" s="314"/>
      <c r="R1000" s="314"/>
    </row>
    <row r="1001" spans="1:18" x14ac:dyDescent="0.2">
      <c r="A1001" s="22">
        <v>1000</v>
      </c>
      <c r="B1001" s="227"/>
      <c r="C1001" s="314"/>
      <c r="D1001" s="314"/>
      <c r="E1001" s="314"/>
      <c r="F1001" s="314"/>
      <c r="G1001" s="314"/>
      <c r="H1001" s="314"/>
      <c r="I1001" s="314"/>
      <c r="J1001" s="314"/>
      <c r="K1001" s="314"/>
      <c r="L1001" s="314"/>
      <c r="M1001" s="314"/>
      <c r="N1001" s="314"/>
      <c r="O1001" s="314"/>
      <c r="P1001" s="314"/>
      <c r="Q1001" s="314"/>
      <c r="R1001" s="314"/>
    </row>
    <row r="1002" spans="1:18" x14ac:dyDescent="0.2">
      <c r="A1002" s="22">
        <v>1001</v>
      </c>
      <c r="B1002" s="227"/>
      <c r="C1002" s="314"/>
      <c r="D1002" s="314"/>
      <c r="E1002" s="314"/>
      <c r="F1002" s="314"/>
      <c r="G1002" s="314"/>
      <c r="H1002" s="314"/>
      <c r="I1002" s="314"/>
      <c r="J1002" s="314"/>
      <c r="K1002" s="314"/>
      <c r="L1002" s="314"/>
      <c r="M1002" s="314"/>
      <c r="N1002" s="314"/>
      <c r="O1002" s="314"/>
      <c r="P1002" s="314"/>
      <c r="Q1002" s="314"/>
      <c r="R1002" s="314"/>
    </row>
    <row r="1003" spans="1:18" x14ac:dyDescent="0.2">
      <c r="A1003" s="22">
        <v>1002</v>
      </c>
      <c r="B1003" s="227"/>
      <c r="C1003" s="314"/>
      <c r="D1003" s="314"/>
      <c r="E1003" s="314"/>
      <c r="F1003" s="314"/>
      <c r="G1003" s="314"/>
      <c r="H1003" s="314"/>
      <c r="I1003" s="314"/>
      <c r="J1003" s="314"/>
      <c r="K1003" s="314"/>
      <c r="L1003" s="314"/>
      <c r="M1003" s="314"/>
      <c r="N1003" s="314"/>
      <c r="O1003" s="314"/>
      <c r="P1003" s="314"/>
      <c r="Q1003" s="314"/>
      <c r="R1003" s="314"/>
    </row>
    <row r="1004" spans="1:18" x14ac:dyDescent="0.2">
      <c r="A1004" s="22">
        <v>1003</v>
      </c>
      <c r="B1004" s="227"/>
      <c r="C1004" s="314"/>
      <c r="D1004" s="314"/>
      <c r="E1004" s="314"/>
      <c r="F1004" s="314"/>
      <c r="G1004" s="314"/>
      <c r="H1004" s="314"/>
      <c r="I1004" s="314"/>
      <c r="J1004" s="314"/>
      <c r="K1004" s="314"/>
      <c r="L1004" s="314"/>
      <c r="M1004" s="314"/>
      <c r="N1004" s="314"/>
      <c r="O1004" s="314"/>
      <c r="P1004" s="314"/>
      <c r="Q1004" s="314"/>
      <c r="R1004" s="314"/>
    </row>
    <row r="1005" spans="1:18" x14ac:dyDescent="0.2">
      <c r="A1005" s="22">
        <v>1004</v>
      </c>
      <c r="B1005" s="227"/>
      <c r="C1005" s="314"/>
      <c r="D1005" s="314"/>
      <c r="E1005" s="314"/>
      <c r="F1005" s="314"/>
      <c r="G1005" s="314"/>
      <c r="H1005" s="314"/>
      <c r="I1005" s="314"/>
      <c r="J1005" s="314"/>
      <c r="K1005" s="314"/>
      <c r="L1005" s="314"/>
      <c r="M1005" s="314"/>
      <c r="N1005" s="314"/>
      <c r="O1005" s="314"/>
      <c r="P1005" s="314"/>
      <c r="Q1005" s="314"/>
      <c r="R1005" s="314"/>
    </row>
    <row r="1006" spans="1:18" x14ac:dyDescent="0.2">
      <c r="A1006" s="22">
        <v>1005</v>
      </c>
      <c r="B1006" s="227"/>
      <c r="C1006" s="314"/>
      <c r="D1006" s="314"/>
      <c r="E1006" s="314"/>
      <c r="F1006" s="314"/>
      <c r="G1006" s="314"/>
      <c r="H1006" s="314"/>
      <c r="I1006" s="314"/>
      <c r="J1006" s="314"/>
      <c r="K1006" s="314"/>
      <c r="L1006" s="314"/>
      <c r="M1006" s="314"/>
      <c r="N1006" s="314"/>
      <c r="O1006" s="314"/>
      <c r="P1006" s="314"/>
      <c r="Q1006" s="314"/>
      <c r="R1006" s="314"/>
    </row>
    <row r="1007" spans="1:18" x14ac:dyDescent="0.2">
      <c r="A1007" s="22">
        <v>1006</v>
      </c>
      <c r="B1007" s="227"/>
      <c r="C1007" s="314"/>
      <c r="D1007" s="314"/>
      <c r="E1007" s="314"/>
      <c r="F1007" s="314"/>
      <c r="G1007" s="314"/>
      <c r="H1007" s="314"/>
      <c r="I1007" s="314"/>
      <c r="J1007" s="314"/>
      <c r="K1007" s="314"/>
      <c r="L1007" s="314"/>
      <c r="M1007" s="314"/>
      <c r="N1007" s="314"/>
      <c r="O1007" s="314"/>
      <c r="P1007" s="314"/>
      <c r="Q1007" s="314"/>
      <c r="R1007" s="314"/>
    </row>
    <row r="1008" spans="1:18" x14ac:dyDescent="0.2">
      <c r="A1008" s="22">
        <v>1007</v>
      </c>
      <c r="B1008" s="227"/>
      <c r="C1008" s="314"/>
      <c r="D1008" s="314"/>
      <c r="E1008" s="314"/>
      <c r="F1008" s="314"/>
      <c r="G1008" s="314"/>
      <c r="H1008" s="314"/>
      <c r="I1008" s="314"/>
      <c r="J1008" s="314"/>
      <c r="K1008" s="314"/>
      <c r="L1008" s="314"/>
      <c r="M1008" s="314"/>
      <c r="N1008" s="314"/>
      <c r="O1008" s="314"/>
      <c r="P1008" s="314"/>
      <c r="Q1008" s="314"/>
      <c r="R1008" s="314"/>
    </row>
    <row r="1009" spans="1:18" x14ac:dyDescent="0.2">
      <c r="A1009" s="22">
        <v>1008</v>
      </c>
      <c r="B1009" s="227"/>
      <c r="C1009" s="314"/>
      <c r="D1009" s="314"/>
      <c r="E1009" s="314"/>
      <c r="F1009" s="314"/>
      <c r="G1009" s="314"/>
      <c r="H1009" s="314"/>
      <c r="I1009" s="314"/>
      <c r="J1009" s="314"/>
      <c r="K1009" s="314"/>
      <c r="L1009" s="314"/>
      <c r="M1009" s="314"/>
      <c r="N1009" s="314"/>
      <c r="O1009" s="314"/>
      <c r="P1009" s="314"/>
      <c r="Q1009" s="314"/>
      <c r="R1009" s="314"/>
    </row>
    <row r="1010" spans="1:18" x14ac:dyDescent="0.2">
      <c r="A1010" s="22">
        <v>1009</v>
      </c>
      <c r="B1010" s="227"/>
      <c r="C1010" s="314"/>
      <c r="D1010" s="314"/>
      <c r="E1010" s="314"/>
      <c r="F1010" s="314"/>
      <c r="G1010" s="314"/>
      <c r="H1010" s="314"/>
      <c r="I1010" s="314"/>
      <c r="J1010" s="314"/>
      <c r="K1010" s="314"/>
      <c r="L1010" s="314"/>
      <c r="M1010" s="314"/>
      <c r="N1010" s="314"/>
      <c r="O1010" s="314"/>
      <c r="P1010" s="314"/>
      <c r="Q1010" s="314"/>
      <c r="R1010" s="314"/>
    </row>
    <row r="1011" spans="1:18" x14ac:dyDescent="0.2">
      <c r="A1011" s="22">
        <v>1010</v>
      </c>
      <c r="B1011" s="227"/>
      <c r="C1011" s="314"/>
      <c r="D1011" s="314"/>
      <c r="E1011" s="314"/>
      <c r="F1011" s="314"/>
      <c r="G1011" s="314"/>
      <c r="H1011" s="314"/>
      <c r="I1011" s="314"/>
      <c r="J1011" s="314"/>
      <c r="K1011" s="314"/>
      <c r="L1011" s="314"/>
      <c r="M1011" s="314"/>
      <c r="N1011" s="314"/>
      <c r="O1011" s="314"/>
      <c r="P1011" s="314"/>
      <c r="Q1011" s="314"/>
      <c r="R1011" s="314"/>
    </row>
    <row r="1012" spans="1:18" x14ac:dyDescent="0.2">
      <c r="A1012" s="22">
        <v>1011</v>
      </c>
      <c r="B1012" s="227"/>
      <c r="C1012" s="314"/>
      <c r="D1012" s="314"/>
      <c r="E1012" s="314"/>
      <c r="F1012" s="314"/>
      <c r="G1012" s="314"/>
      <c r="H1012" s="314"/>
      <c r="I1012" s="314"/>
      <c r="J1012" s="314"/>
      <c r="K1012" s="314"/>
      <c r="L1012" s="314"/>
      <c r="M1012" s="314"/>
      <c r="N1012" s="314"/>
      <c r="O1012" s="314"/>
      <c r="P1012" s="314"/>
      <c r="Q1012" s="314"/>
      <c r="R1012" s="314"/>
    </row>
    <row r="1013" spans="1:18" x14ac:dyDescent="0.2">
      <c r="A1013" s="22">
        <v>1012</v>
      </c>
      <c r="B1013" s="227"/>
      <c r="C1013" s="314"/>
      <c r="D1013" s="314"/>
      <c r="E1013" s="314"/>
      <c r="F1013" s="314"/>
      <c r="G1013" s="314"/>
      <c r="H1013" s="314"/>
      <c r="I1013" s="314"/>
      <c r="J1013" s="314"/>
      <c r="K1013" s="314"/>
      <c r="L1013" s="314"/>
      <c r="M1013" s="314"/>
      <c r="N1013" s="314"/>
      <c r="O1013" s="314"/>
      <c r="P1013" s="314"/>
      <c r="Q1013" s="314"/>
      <c r="R1013" s="314"/>
    </row>
    <row r="1014" spans="1:18" x14ac:dyDescent="0.2">
      <c r="A1014" s="22">
        <v>1013</v>
      </c>
      <c r="B1014" s="227"/>
      <c r="C1014" s="314"/>
      <c r="D1014" s="314"/>
      <c r="E1014" s="314"/>
      <c r="F1014" s="314"/>
      <c r="G1014" s="314"/>
      <c r="H1014" s="314"/>
      <c r="I1014" s="314"/>
      <c r="J1014" s="314"/>
      <c r="K1014" s="314"/>
      <c r="L1014" s="314"/>
      <c r="M1014" s="314"/>
      <c r="N1014" s="314"/>
      <c r="O1014" s="314"/>
      <c r="P1014" s="314"/>
      <c r="Q1014" s="314"/>
      <c r="R1014" s="314"/>
    </row>
    <row r="1015" spans="1:18" x14ac:dyDescent="0.2">
      <c r="A1015" s="22">
        <v>1014</v>
      </c>
      <c r="B1015" s="227"/>
      <c r="C1015" s="314"/>
      <c r="D1015" s="314"/>
      <c r="E1015" s="314"/>
      <c r="F1015" s="314"/>
      <c r="G1015" s="314"/>
      <c r="H1015" s="314"/>
      <c r="I1015" s="314"/>
      <c r="J1015" s="314"/>
      <c r="K1015" s="314"/>
      <c r="L1015" s="314"/>
      <c r="M1015" s="314"/>
      <c r="N1015" s="314"/>
      <c r="O1015" s="314"/>
      <c r="P1015" s="314"/>
      <c r="Q1015" s="314"/>
      <c r="R1015" s="314"/>
    </row>
    <row r="1016" spans="1:18" x14ac:dyDescent="0.2">
      <c r="A1016" s="22">
        <v>1015</v>
      </c>
      <c r="B1016" s="227"/>
      <c r="C1016" s="314"/>
      <c r="D1016" s="314"/>
      <c r="E1016" s="314"/>
      <c r="F1016" s="314"/>
      <c r="G1016" s="314"/>
      <c r="H1016" s="314"/>
      <c r="I1016" s="314"/>
      <c r="J1016" s="314"/>
      <c r="K1016" s="314"/>
      <c r="L1016" s="314"/>
      <c r="M1016" s="314"/>
      <c r="N1016" s="314"/>
      <c r="O1016" s="314"/>
      <c r="P1016" s="314"/>
      <c r="Q1016" s="314"/>
      <c r="R1016" s="314"/>
    </row>
    <row r="1017" spans="1:18" x14ac:dyDescent="0.2">
      <c r="A1017" s="22">
        <v>1016</v>
      </c>
      <c r="B1017" s="227"/>
      <c r="C1017" s="314"/>
      <c r="D1017" s="314"/>
      <c r="E1017" s="314"/>
      <c r="F1017" s="314"/>
      <c r="G1017" s="314"/>
      <c r="H1017" s="314"/>
      <c r="I1017" s="314"/>
      <c r="J1017" s="314"/>
      <c r="K1017" s="314"/>
      <c r="L1017" s="314"/>
      <c r="M1017" s="314"/>
      <c r="N1017" s="314"/>
      <c r="O1017" s="314"/>
      <c r="P1017" s="314"/>
      <c r="Q1017" s="314"/>
      <c r="R1017" s="314"/>
    </row>
    <row r="1018" spans="1:18" x14ac:dyDescent="0.2">
      <c r="A1018" s="22">
        <v>1017</v>
      </c>
      <c r="B1018" s="227"/>
      <c r="C1018" s="314"/>
      <c r="D1018" s="314"/>
      <c r="E1018" s="314"/>
      <c r="F1018" s="314"/>
      <c r="G1018" s="314"/>
      <c r="H1018" s="314"/>
      <c r="I1018" s="314"/>
      <c r="J1018" s="314"/>
      <c r="K1018" s="314"/>
      <c r="L1018" s="314"/>
      <c r="M1018" s="314"/>
      <c r="N1018" s="314"/>
      <c r="O1018" s="314"/>
      <c r="P1018" s="314"/>
      <c r="Q1018" s="314"/>
      <c r="R1018" s="314"/>
    </row>
    <row r="1019" spans="1:18" x14ac:dyDescent="0.2">
      <c r="A1019" s="22">
        <v>1018</v>
      </c>
      <c r="B1019" s="227"/>
      <c r="C1019" s="314"/>
      <c r="D1019" s="314"/>
      <c r="E1019" s="314"/>
      <c r="F1019" s="314"/>
      <c r="G1019" s="314"/>
      <c r="H1019" s="314"/>
      <c r="I1019" s="314"/>
      <c r="J1019" s="314"/>
      <c r="K1019" s="314"/>
      <c r="L1019" s="314"/>
      <c r="M1019" s="314"/>
      <c r="N1019" s="314"/>
      <c r="O1019" s="314"/>
      <c r="P1019" s="314"/>
      <c r="Q1019" s="314"/>
      <c r="R1019" s="314"/>
    </row>
    <row r="1020" spans="1:18" x14ac:dyDescent="0.2">
      <c r="A1020" s="22">
        <v>1019</v>
      </c>
      <c r="B1020" s="227"/>
      <c r="C1020" s="314"/>
      <c r="D1020" s="314"/>
      <c r="E1020" s="314"/>
      <c r="F1020" s="314"/>
      <c r="G1020" s="314"/>
      <c r="H1020" s="314"/>
      <c r="I1020" s="314"/>
      <c r="J1020" s="314"/>
      <c r="K1020" s="314"/>
      <c r="L1020" s="314"/>
      <c r="M1020" s="314"/>
      <c r="N1020" s="314"/>
      <c r="O1020" s="314"/>
      <c r="P1020" s="314"/>
      <c r="Q1020" s="314"/>
      <c r="R1020" s="314"/>
    </row>
    <row r="1021" spans="1:18" x14ac:dyDescent="0.2">
      <c r="A1021" s="22">
        <v>1020</v>
      </c>
      <c r="B1021" s="227"/>
      <c r="C1021" s="314"/>
      <c r="D1021" s="314"/>
      <c r="E1021" s="314"/>
      <c r="F1021" s="314"/>
      <c r="G1021" s="314"/>
      <c r="H1021" s="314"/>
      <c r="I1021" s="314"/>
      <c r="J1021" s="314"/>
      <c r="K1021" s="314"/>
      <c r="L1021" s="314"/>
      <c r="M1021" s="314"/>
      <c r="N1021" s="314"/>
      <c r="O1021" s="314"/>
      <c r="P1021" s="314"/>
      <c r="Q1021" s="314"/>
      <c r="R1021" s="314"/>
    </row>
    <row r="1022" spans="1:18" x14ac:dyDescent="0.2">
      <c r="A1022" s="22">
        <v>1021</v>
      </c>
      <c r="B1022" s="227"/>
      <c r="C1022" s="314"/>
      <c r="D1022" s="314"/>
      <c r="E1022" s="314"/>
      <c r="F1022" s="314"/>
      <c r="G1022" s="314"/>
      <c r="H1022" s="314"/>
      <c r="I1022" s="314"/>
      <c r="J1022" s="314"/>
      <c r="K1022" s="314"/>
      <c r="L1022" s="314"/>
      <c r="M1022" s="314"/>
      <c r="N1022" s="314"/>
      <c r="O1022" s="314"/>
      <c r="P1022" s="314"/>
      <c r="Q1022" s="314"/>
      <c r="R1022" s="314"/>
    </row>
    <row r="1023" spans="1:18" x14ac:dyDescent="0.2">
      <c r="A1023" s="22">
        <v>1022</v>
      </c>
      <c r="B1023" s="227"/>
      <c r="C1023" s="314"/>
      <c r="D1023" s="314"/>
      <c r="E1023" s="314"/>
      <c r="F1023" s="314"/>
      <c r="G1023" s="314"/>
      <c r="H1023" s="314"/>
      <c r="I1023" s="314"/>
      <c r="J1023" s="314"/>
      <c r="K1023" s="314"/>
      <c r="L1023" s="314"/>
      <c r="M1023" s="314"/>
      <c r="N1023" s="314"/>
      <c r="O1023" s="314"/>
      <c r="P1023" s="314"/>
      <c r="Q1023" s="314"/>
      <c r="R1023" s="314"/>
    </row>
    <row r="1024" spans="1:18" x14ac:dyDescent="0.2">
      <c r="A1024" s="22">
        <v>1023</v>
      </c>
      <c r="B1024" s="227"/>
      <c r="C1024" s="314"/>
      <c r="D1024" s="314"/>
      <c r="E1024" s="314"/>
      <c r="F1024" s="314"/>
      <c r="G1024" s="314"/>
      <c r="H1024" s="314"/>
      <c r="I1024" s="314"/>
      <c r="J1024" s="314"/>
      <c r="K1024" s="314"/>
      <c r="L1024" s="314"/>
      <c r="M1024" s="314"/>
      <c r="N1024" s="314"/>
      <c r="O1024" s="314"/>
      <c r="P1024" s="314"/>
      <c r="Q1024" s="314"/>
      <c r="R1024" s="314"/>
    </row>
    <row r="1025" spans="1:18" x14ac:dyDescent="0.2">
      <c r="A1025" s="22">
        <v>1024</v>
      </c>
      <c r="B1025" s="227"/>
      <c r="C1025" s="314"/>
      <c r="D1025" s="314"/>
      <c r="E1025" s="314"/>
      <c r="F1025" s="314"/>
      <c r="G1025" s="314"/>
      <c r="H1025" s="314"/>
      <c r="I1025" s="314"/>
      <c r="J1025" s="314"/>
      <c r="K1025" s="314"/>
      <c r="L1025" s="314"/>
      <c r="M1025" s="314"/>
      <c r="N1025" s="314"/>
      <c r="O1025" s="314"/>
      <c r="P1025" s="314"/>
      <c r="Q1025" s="314"/>
      <c r="R1025" s="314"/>
    </row>
    <row r="1026" spans="1:18" x14ac:dyDescent="0.2">
      <c r="A1026" s="22">
        <v>1025</v>
      </c>
      <c r="B1026" s="227"/>
      <c r="C1026" s="314"/>
      <c r="D1026" s="314"/>
      <c r="E1026" s="314"/>
      <c r="F1026" s="314"/>
      <c r="G1026" s="314"/>
      <c r="H1026" s="314"/>
      <c r="I1026" s="314"/>
      <c r="J1026" s="314"/>
      <c r="K1026" s="314"/>
      <c r="L1026" s="314"/>
      <c r="M1026" s="314"/>
      <c r="N1026" s="314"/>
      <c r="O1026" s="314"/>
      <c r="P1026" s="314"/>
      <c r="Q1026" s="314"/>
      <c r="R1026" s="314"/>
    </row>
    <row r="1027" spans="1:18" x14ac:dyDescent="0.2">
      <c r="A1027" s="22">
        <v>1026</v>
      </c>
      <c r="B1027" s="227"/>
      <c r="C1027" s="314"/>
      <c r="D1027" s="314"/>
      <c r="E1027" s="314"/>
      <c r="F1027" s="314"/>
      <c r="G1027" s="314"/>
      <c r="H1027" s="314"/>
      <c r="I1027" s="314"/>
      <c r="J1027" s="314"/>
      <c r="K1027" s="314"/>
      <c r="L1027" s="314"/>
      <c r="M1027" s="314"/>
      <c r="N1027" s="314"/>
      <c r="O1027" s="314"/>
      <c r="P1027" s="314"/>
      <c r="Q1027" s="314"/>
      <c r="R1027" s="314"/>
    </row>
    <row r="1028" spans="1:18" x14ac:dyDescent="0.2">
      <c r="A1028" s="22">
        <v>1027</v>
      </c>
      <c r="B1028" s="227"/>
      <c r="C1028" s="314"/>
      <c r="D1028" s="314"/>
      <c r="E1028" s="314"/>
      <c r="F1028" s="314"/>
      <c r="G1028" s="314"/>
      <c r="H1028" s="314"/>
      <c r="I1028" s="314"/>
      <c r="J1028" s="314"/>
      <c r="K1028" s="314"/>
      <c r="L1028" s="314"/>
      <c r="M1028" s="314"/>
      <c r="N1028" s="314"/>
      <c r="O1028" s="314"/>
      <c r="P1028" s="314"/>
      <c r="Q1028" s="314"/>
      <c r="R1028" s="314"/>
    </row>
    <row r="1029" spans="1:18" x14ac:dyDescent="0.2">
      <c r="A1029" s="22">
        <v>1028</v>
      </c>
      <c r="B1029" s="227"/>
      <c r="C1029" s="314"/>
      <c r="D1029" s="314"/>
      <c r="E1029" s="314"/>
      <c r="F1029" s="314"/>
      <c r="G1029" s="314"/>
      <c r="H1029" s="314"/>
      <c r="I1029" s="314"/>
      <c r="J1029" s="314"/>
      <c r="K1029" s="314"/>
      <c r="L1029" s="314"/>
      <c r="M1029" s="314"/>
      <c r="N1029" s="314"/>
      <c r="O1029" s="314"/>
      <c r="P1029" s="314"/>
      <c r="Q1029" s="314"/>
      <c r="R1029" s="314"/>
    </row>
    <row r="1030" spans="1:18" x14ac:dyDescent="0.2">
      <c r="A1030" s="22">
        <v>1029</v>
      </c>
      <c r="B1030" s="227"/>
      <c r="C1030" s="314"/>
      <c r="D1030" s="314"/>
      <c r="E1030" s="314"/>
      <c r="F1030" s="314"/>
      <c r="G1030" s="314"/>
      <c r="H1030" s="314"/>
      <c r="I1030" s="314"/>
      <c r="J1030" s="314"/>
      <c r="K1030" s="314"/>
      <c r="L1030" s="314"/>
      <c r="M1030" s="314"/>
      <c r="N1030" s="314"/>
      <c r="O1030" s="314"/>
      <c r="P1030" s="314"/>
      <c r="Q1030" s="314"/>
      <c r="R1030" s="314"/>
    </row>
    <row r="1031" spans="1:18" x14ac:dyDescent="0.2">
      <c r="A1031" s="22">
        <v>1030</v>
      </c>
      <c r="B1031" s="227"/>
      <c r="C1031" s="314"/>
      <c r="D1031" s="314"/>
      <c r="E1031" s="314"/>
      <c r="F1031" s="314"/>
      <c r="G1031" s="314"/>
      <c r="H1031" s="314"/>
      <c r="I1031" s="314"/>
      <c r="J1031" s="314"/>
      <c r="K1031" s="314"/>
      <c r="L1031" s="314"/>
      <c r="M1031" s="314"/>
      <c r="N1031" s="314"/>
      <c r="O1031" s="314"/>
      <c r="P1031" s="314"/>
      <c r="Q1031" s="314"/>
      <c r="R1031" s="314"/>
    </row>
    <row r="1032" spans="1:18" x14ac:dyDescent="0.2">
      <c r="A1032" s="22">
        <v>1031</v>
      </c>
      <c r="B1032" s="227"/>
      <c r="C1032" s="314"/>
      <c r="D1032" s="314"/>
      <c r="E1032" s="314"/>
      <c r="F1032" s="314"/>
      <c r="G1032" s="314"/>
      <c r="H1032" s="314"/>
      <c r="I1032" s="314"/>
      <c r="J1032" s="314"/>
      <c r="K1032" s="314"/>
      <c r="L1032" s="314"/>
      <c r="M1032" s="314"/>
      <c r="N1032" s="314"/>
      <c r="O1032" s="314"/>
      <c r="P1032" s="314"/>
      <c r="Q1032" s="314"/>
      <c r="R1032" s="314"/>
    </row>
    <row r="1033" spans="1:18" x14ac:dyDescent="0.2">
      <c r="A1033" s="22">
        <v>1032</v>
      </c>
      <c r="B1033" s="227"/>
      <c r="C1033" s="314"/>
      <c r="D1033" s="314"/>
      <c r="E1033" s="314"/>
      <c r="F1033" s="314"/>
      <c r="G1033" s="314"/>
      <c r="H1033" s="314"/>
      <c r="I1033" s="314"/>
      <c r="J1033" s="314"/>
      <c r="K1033" s="314"/>
      <c r="L1033" s="314"/>
      <c r="M1033" s="314"/>
      <c r="N1033" s="314"/>
      <c r="O1033" s="314"/>
      <c r="P1033" s="314"/>
      <c r="Q1033" s="314"/>
      <c r="R1033" s="314"/>
    </row>
    <row r="1034" spans="1:18" x14ac:dyDescent="0.2">
      <c r="A1034" s="22">
        <v>1033</v>
      </c>
      <c r="B1034" s="227"/>
      <c r="C1034" s="314"/>
      <c r="D1034" s="314"/>
      <c r="E1034" s="314"/>
      <c r="F1034" s="314"/>
      <c r="G1034" s="314"/>
      <c r="H1034" s="314"/>
      <c r="I1034" s="314"/>
      <c r="J1034" s="314"/>
      <c r="K1034" s="314"/>
      <c r="L1034" s="314"/>
      <c r="M1034" s="314"/>
      <c r="N1034" s="314"/>
      <c r="O1034" s="314"/>
      <c r="P1034" s="314"/>
      <c r="Q1034" s="314"/>
      <c r="R1034" s="314"/>
    </row>
    <row r="1035" spans="1:18" x14ac:dyDescent="0.2">
      <c r="A1035" s="22">
        <v>1034</v>
      </c>
      <c r="B1035" s="227"/>
      <c r="C1035" s="314"/>
      <c r="D1035" s="314"/>
      <c r="E1035" s="314"/>
      <c r="F1035" s="314"/>
      <c r="G1035" s="314"/>
      <c r="H1035" s="314"/>
      <c r="I1035" s="314"/>
      <c r="J1035" s="314"/>
      <c r="K1035" s="314"/>
      <c r="L1035" s="314"/>
      <c r="M1035" s="314"/>
      <c r="N1035" s="314"/>
      <c r="O1035" s="314"/>
      <c r="P1035" s="314"/>
      <c r="Q1035" s="314"/>
      <c r="R1035" s="314"/>
    </row>
    <row r="1036" spans="1:18" x14ac:dyDescent="0.2">
      <c r="A1036" s="22">
        <v>1035</v>
      </c>
      <c r="B1036" s="227"/>
      <c r="C1036" s="314"/>
      <c r="D1036" s="314"/>
      <c r="E1036" s="314"/>
      <c r="F1036" s="314"/>
      <c r="G1036" s="314"/>
      <c r="H1036" s="314"/>
      <c r="I1036" s="314"/>
      <c r="J1036" s="314"/>
      <c r="K1036" s="314"/>
      <c r="L1036" s="314"/>
      <c r="M1036" s="314"/>
      <c r="N1036" s="314"/>
      <c r="O1036" s="314"/>
      <c r="P1036" s="314"/>
      <c r="Q1036" s="314"/>
      <c r="R1036" s="314"/>
    </row>
    <row r="1037" spans="1:18" x14ac:dyDescent="0.2">
      <c r="A1037" s="22">
        <v>1036</v>
      </c>
      <c r="B1037" s="227"/>
      <c r="C1037" s="314"/>
      <c r="D1037" s="314"/>
      <c r="E1037" s="314"/>
      <c r="F1037" s="314"/>
      <c r="G1037" s="314"/>
      <c r="H1037" s="314"/>
      <c r="I1037" s="314"/>
      <c r="J1037" s="314"/>
      <c r="K1037" s="314"/>
      <c r="L1037" s="314"/>
      <c r="M1037" s="314"/>
      <c r="N1037" s="314"/>
      <c r="O1037" s="314"/>
      <c r="P1037" s="314"/>
      <c r="Q1037" s="314"/>
      <c r="R1037" s="314"/>
    </row>
    <row r="1038" spans="1:18" x14ac:dyDescent="0.2">
      <c r="A1038" s="22">
        <v>1037</v>
      </c>
      <c r="B1038" s="227"/>
      <c r="C1038" s="314"/>
      <c r="D1038" s="314"/>
      <c r="E1038" s="314"/>
      <c r="F1038" s="314"/>
      <c r="G1038" s="314"/>
      <c r="H1038" s="314"/>
      <c r="I1038" s="314"/>
      <c r="J1038" s="314"/>
      <c r="K1038" s="314"/>
      <c r="L1038" s="314"/>
      <c r="M1038" s="314"/>
      <c r="N1038" s="314"/>
      <c r="O1038" s="314"/>
      <c r="P1038" s="314"/>
      <c r="Q1038" s="314"/>
      <c r="R1038" s="314"/>
    </row>
    <row r="1039" spans="1:18" x14ac:dyDescent="0.2">
      <c r="A1039" s="22">
        <v>1038</v>
      </c>
      <c r="B1039" s="227"/>
      <c r="C1039" s="314"/>
      <c r="D1039" s="314"/>
      <c r="E1039" s="314"/>
      <c r="F1039" s="314"/>
      <c r="G1039" s="314"/>
      <c r="H1039" s="314"/>
      <c r="I1039" s="314"/>
      <c r="J1039" s="314"/>
      <c r="K1039" s="314"/>
      <c r="L1039" s="314"/>
      <c r="M1039" s="314"/>
      <c r="N1039" s="314"/>
      <c r="O1039" s="314"/>
      <c r="P1039" s="314"/>
      <c r="Q1039" s="314"/>
      <c r="R1039" s="314"/>
    </row>
    <row r="1040" spans="1:18" x14ac:dyDescent="0.2">
      <c r="A1040" s="22">
        <v>1039</v>
      </c>
      <c r="B1040" s="227"/>
      <c r="C1040" s="314"/>
      <c r="D1040" s="314"/>
      <c r="E1040" s="314"/>
      <c r="F1040" s="314"/>
      <c r="G1040" s="314"/>
      <c r="H1040" s="314"/>
      <c r="I1040" s="314"/>
      <c r="J1040" s="314"/>
      <c r="K1040" s="314"/>
      <c r="L1040" s="314"/>
      <c r="M1040" s="314"/>
      <c r="N1040" s="314"/>
      <c r="O1040" s="314"/>
      <c r="P1040" s="314"/>
      <c r="Q1040" s="314"/>
      <c r="R1040" s="314"/>
    </row>
    <row r="1041" spans="1:18" x14ac:dyDescent="0.2">
      <c r="A1041" s="22">
        <v>1040</v>
      </c>
      <c r="B1041" s="227"/>
      <c r="C1041" s="314"/>
      <c r="D1041" s="314"/>
      <c r="E1041" s="314"/>
      <c r="F1041" s="314"/>
      <c r="G1041" s="314"/>
      <c r="H1041" s="314"/>
      <c r="I1041" s="314"/>
      <c r="J1041" s="314"/>
      <c r="K1041" s="314"/>
      <c r="L1041" s="314"/>
      <c r="M1041" s="314"/>
      <c r="N1041" s="314"/>
      <c r="O1041" s="314"/>
      <c r="P1041" s="314"/>
      <c r="Q1041" s="314"/>
      <c r="R1041" s="314"/>
    </row>
    <row r="1042" spans="1:18" x14ac:dyDescent="0.2">
      <c r="A1042" s="22">
        <v>1041</v>
      </c>
      <c r="B1042" s="227"/>
      <c r="C1042" s="314"/>
      <c r="D1042" s="314"/>
      <c r="E1042" s="314"/>
      <c r="F1042" s="314"/>
      <c r="G1042" s="314"/>
      <c r="H1042" s="314"/>
      <c r="I1042" s="314"/>
      <c r="J1042" s="314"/>
      <c r="K1042" s="314"/>
      <c r="L1042" s="314"/>
      <c r="M1042" s="314"/>
      <c r="N1042" s="314"/>
      <c r="O1042" s="314"/>
      <c r="P1042" s="314"/>
      <c r="Q1042" s="314"/>
      <c r="R1042" s="314"/>
    </row>
    <row r="1043" spans="1:18" x14ac:dyDescent="0.2">
      <c r="A1043" s="22">
        <v>1042</v>
      </c>
      <c r="B1043" s="227"/>
      <c r="C1043" s="314"/>
      <c r="D1043" s="314"/>
      <c r="E1043" s="314"/>
      <c r="F1043" s="314"/>
      <c r="G1043" s="314"/>
      <c r="H1043" s="314"/>
      <c r="I1043" s="314"/>
      <c r="J1043" s="314"/>
      <c r="K1043" s="314"/>
      <c r="L1043" s="314"/>
      <c r="M1043" s="314"/>
      <c r="N1043" s="314"/>
      <c r="O1043" s="314"/>
      <c r="P1043" s="314"/>
      <c r="Q1043" s="314"/>
      <c r="R1043" s="314"/>
    </row>
    <row r="1044" spans="1:18" x14ac:dyDescent="0.2">
      <c r="A1044" s="22">
        <v>1043</v>
      </c>
      <c r="B1044" s="227"/>
      <c r="C1044" s="314"/>
      <c r="D1044" s="314"/>
      <c r="E1044" s="314"/>
      <c r="F1044" s="314"/>
      <c r="G1044" s="314"/>
      <c r="H1044" s="314"/>
      <c r="I1044" s="314"/>
      <c r="J1044" s="314"/>
      <c r="K1044" s="314"/>
      <c r="L1044" s="314"/>
      <c r="M1044" s="314"/>
      <c r="N1044" s="314"/>
      <c r="O1044" s="314"/>
      <c r="P1044" s="314"/>
      <c r="Q1044" s="314"/>
      <c r="R1044" s="314"/>
    </row>
    <row r="1045" spans="1:18" x14ac:dyDescent="0.2">
      <c r="A1045" s="22">
        <v>1044</v>
      </c>
      <c r="B1045" s="227"/>
      <c r="C1045" s="314"/>
      <c r="D1045" s="314"/>
      <c r="E1045" s="314"/>
      <c r="F1045" s="314"/>
      <c r="G1045" s="314"/>
      <c r="H1045" s="314"/>
      <c r="I1045" s="314"/>
      <c r="J1045" s="314"/>
      <c r="K1045" s="314"/>
      <c r="L1045" s="314"/>
      <c r="M1045" s="314"/>
      <c r="N1045" s="314"/>
      <c r="O1045" s="314"/>
      <c r="P1045" s="314"/>
      <c r="Q1045" s="314"/>
      <c r="R1045" s="314"/>
    </row>
    <row r="1046" spans="1:18" x14ac:dyDescent="0.2">
      <c r="A1046" s="22">
        <v>1045</v>
      </c>
      <c r="B1046" s="227"/>
      <c r="C1046" s="314"/>
      <c r="D1046" s="314"/>
      <c r="E1046" s="314"/>
      <c r="F1046" s="314"/>
      <c r="G1046" s="314"/>
      <c r="H1046" s="314"/>
      <c r="I1046" s="314"/>
      <c r="J1046" s="314"/>
      <c r="K1046" s="314"/>
      <c r="L1046" s="314"/>
      <c r="M1046" s="314"/>
      <c r="N1046" s="314"/>
      <c r="O1046" s="314"/>
      <c r="P1046" s="314"/>
      <c r="Q1046" s="314"/>
      <c r="R1046" s="314"/>
    </row>
    <row r="1047" spans="1:18" x14ac:dyDescent="0.2">
      <c r="A1047" s="22">
        <v>1046</v>
      </c>
      <c r="B1047" s="227"/>
      <c r="C1047" s="314"/>
      <c r="D1047" s="314"/>
      <c r="E1047" s="314"/>
      <c r="F1047" s="314"/>
      <c r="G1047" s="314"/>
      <c r="H1047" s="314"/>
      <c r="I1047" s="314"/>
      <c r="J1047" s="314"/>
      <c r="K1047" s="314"/>
      <c r="L1047" s="314"/>
      <c r="M1047" s="314"/>
      <c r="N1047" s="314"/>
      <c r="O1047" s="314"/>
      <c r="P1047" s="314"/>
      <c r="Q1047" s="314"/>
      <c r="R1047" s="314"/>
    </row>
    <row r="1048" spans="1:18" x14ac:dyDescent="0.2">
      <c r="A1048" s="22">
        <v>1047</v>
      </c>
      <c r="B1048" s="227"/>
      <c r="C1048" s="314"/>
      <c r="D1048" s="314"/>
      <c r="E1048" s="314"/>
      <c r="F1048" s="314"/>
      <c r="G1048" s="314"/>
      <c r="H1048" s="314"/>
      <c r="I1048" s="314"/>
      <c r="J1048" s="314"/>
      <c r="K1048" s="314"/>
      <c r="L1048" s="314"/>
      <c r="M1048" s="314"/>
      <c r="N1048" s="314"/>
      <c r="O1048" s="314"/>
      <c r="P1048" s="314"/>
      <c r="Q1048" s="314"/>
      <c r="R1048" s="314"/>
    </row>
    <row r="1049" spans="1:18" x14ac:dyDescent="0.2">
      <c r="A1049" s="22">
        <v>1048</v>
      </c>
      <c r="B1049" s="227"/>
      <c r="C1049" s="314"/>
      <c r="D1049" s="314"/>
      <c r="E1049" s="314"/>
      <c r="F1049" s="314"/>
      <c r="G1049" s="314"/>
      <c r="H1049" s="314"/>
      <c r="I1049" s="314"/>
      <c r="J1049" s="314"/>
      <c r="K1049" s="314"/>
      <c r="L1049" s="314"/>
      <c r="M1049" s="314"/>
      <c r="N1049" s="314"/>
      <c r="O1049" s="314"/>
      <c r="P1049" s="314"/>
      <c r="Q1049" s="314"/>
      <c r="R1049" s="314"/>
    </row>
    <row r="1050" spans="1:18" x14ac:dyDescent="0.2">
      <c r="A1050" s="22">
        <v>1049</v>
      </c>
      <c r="B1050" s="227"/>
      <c r="C1050" s="314"/>
      <c r="D1050" s="314"/>
      <c r="E1050" s="314"/>
      <c r="F1050" s="314"/>
      <c r="G1050" s="314"/>
      <c r="H1050" s="314"/>
      <c r="I1050" s="314"/>
      <c r="J1050" s="314"/>
      <c r="K1050" s="314"/>
      <c r="L1050" s="314"/>
      <c r="M1050" s="314"/>
      <c r="N1050" s="314"/>
      <c r="O1050" s="314"/>
      <c r="P1050" s="314"/>
      <c r="Q1050" s="314"/>
      <c r="R1050" s="314"/>
    </row>
    <row r="1051" spans="1:18" x14ac:dyDescent="0.2">
      <c r="A1051" s="22">
        <v>1050</v>
      </c>
      <c r="B1051" s="227"/>
      <c r="C1051" s="314"/>
      <c r="D1051" s="314"/>
      <c r="E1051" s="314"/>
      <c r="F1051" s="314"/>
      <c r="G1051" s="314"/>
      <c r="H1051" s="314"/>
      <c r="I1051" s="314"/>
      <c r="J1051" s="314"/>
      <c r="K1051" s="314"/>
      <c r="L1051" s="314"/>
      <c r="M1051" s="314"/>
      <c r="N1051" s="314"/>
      <c r="O1051" s="314"/>
      <c r="P1051" s="314"/>
      <c r="Q1051" s="314"/>
      <c r="R1051" s="314"/>
    </row>
    <row r="1052" spans="1:18" x14ac:dyDescent="0.2">
      <c r="A1052" s="22">
        <v>1051</v>
      </c>
      <c r="B1052" s="227"/>
      <c r="C1052" s="314"/>
      <c r="D1052" s="314"/>
      <c r="E1052" s="314"/>
      <c r="F1052" s="314"/>
      <c r="G1052" s="314"/>
      <c r="H1052" s="314"/>
      <c r="I1052" s="314"/>
      <c r="J1052" s="314"/>
      <c r="K1052" s="314"/>
      <c r="L1052" s="314"/>
      <c r="M1052" s="314"/>
      <c r="N1052" s="314"/>
      <c r="O1052" s="314"/>
      <c r="P1052" s="314"/>
      <c r="Q1052" s="314"/>
      <c r="R1052" s="314"/>
    </row>
    <row r="1053" spans="1:18" x14ac:dyDescent="0.2">
      <c r="A1053" s="22">
        <v>1052</v>
      </c>
      <c r="B1053" s="227"/>
      <c r="C1053" s="314"/>
      <c r="D1053" s="314"/>
      <c r="E1053" s="314"/>
      <c r="F1053" s="314"/>
      <c r="G1053" s="314"/>
      <c r="H1053" s="314"/>
      <c r="I1053" s="314"/>
      <c r="J1053" s="314"/>
      <c r="K1053" s="314"/>
      <c r="L1053" s="314"/>
      <c r="M1053" s="314"/>
      <c r="N1053" s="314"/>
      <c r="O1053" s="314"/>
      <c r="P1053" s="314"/>
      <c r="Q1053" s="314"/>
      <c r="R1053" s="314"/>
    </row>
    <row r="1054" spans="1:18" x14ac:dyDescent="0.2">
      <c r="A1054" s="22">
        <v>1053</v>
      </c>
      <c r="B1054" s="227"/>
      <c r="C1054" s="314"/>
      <c r="D1054" s="314"/>
      <c r="E1054" s="314"/>
      <c r="F1054" s="314"/>
      <c r="G1054" s="314"/>
      <c r="H1054" s="314"/>
      <c r="I1054" s="314"/>
      <c r="J1054" s="314"/>
      <c r="K1054" s="314"/>
      <c r="L1054" s="314"/>
      <c r="M1054" s="314"/>
      <c r="N1054" s="314"/>
      <c r="O1054" s="314"/>
      <c r="P1054" s="314"/>
      <c r="Q1054" s="314"/>
      <c r="R1054" s="314"/>
    </row>
    <row r="1055" spans="1:18" x14ac:dyDescent="0.2">
      <c r="A1055" s="22">
        <v>1054</v>
      </c>
      <c r="B1055" s="227"/>
      <c r="C1055" s="314"/>
      <c r="D1055" s="314"/>
      <c r="E1055" s="314"/>
      <c r="F1055" s="314"/>
      <c r="G1055" s="314"/>
      <c r="H1055" s="314"/>
      <c r="I1055" s="314"/>
      <c r="J1055" s="314"/>
      <c r="K1055" s="314"/>
      <c r="L1055" s="314"/>
      <c r="M1055" s="314"/>
      <c r="N1055" s="314"/>
      <c r="O1055" s="314"/>
      <c r="P1055" s="314"/>
      <c r="Q1055" s="314"/>
      <c r="R1055" s="314"/>
    </row>
    <row r="1056" spans="1:18" x14ac:dyDescent="0.2">
      <c r="A1056" s="22">
        <v>1055</v>
      </c>
      <c r="B1056" s="227"/>
      <c r="C1056" s="314"/>
      <c r="D1056" s="314"/>
      <c r="E1056" s="314"/>
      <c r="F1056" s="314"/>
      <c r="G1056" s="314"/>
      <c r="H1056" s="314"/>
      <c r="I1056" s="314"/>
      <c r="J1056" s="314"/>
      <c r="K1056" s="314"/>
      <c r="L1056" s="314"/>
      <c r="M1056" s="314"/>
      <c r="N1056" s="314"/>
      <c r="O1056" s="314"/>
      <c r="P1056" s="314"/>
      <c r="Q1056" s="314"/>
      <c r="R1056" s="314"/>
    </row>
    <row r="1057" spans="1:18" x14ac:dyDescent="0.2">
      <c r="A1057" s="22">
        <v>1056</v>
      </c>
      <c r="B1057" s="227"/>
      <c r="C1057" s="314"/>
      <c r="D1057" s="314"/>
      <c r="E1057" s="314"/>
      <c r="F1057" s="314"/>
      <c r="G1057" s="314"/>
      <c r="H1057" s="314"/>
      <c r="I1057" s="314"/>
      <c r="J1057" s="314"/>
      <c r="K1057" s="314"/>
      <c r="L1057" s="314"/>
      <c r="M1057" s="314"/>
      <c r="N1057" s="314"/>
      <c r="O1057" s="314"/>
      <c r="P1057" s="314"/>
      <c r="Q1057" s="314"/>
      <c r="R1057" s="314"/>
    </row>
    <row r="1058" spans="1:18" x14ac:dyDescent="0.2">
      <c r="A1058" s="22">
        <v>1057</v>
      </c>
      <c r="B1058" s="227"/>
      <c r="C1058" s="314"/>
      <c r="D1058" s="314"/>
      <c r="E1058" s="314"/>
      <c r="F1058" s="314"/>
      <c r="G1058" s="314"/>
      <c r="H1058" s="314"/>
      <c r="I1058" s="314"/>
      <c r="J1058" s="314"/>
      <c r="K1058" s="314"/>
      <c r="L1058" s="314"/>
      <c r="M1058" s="314"/>
      <c r="N1058" s="314"/>
      <c r="O1058" s="314"/>
      <c r="P1058" s="314"/>
      <c r="Q1058" s="314"/>
      <c r="R1058" s="314"/>
    </row>
    <row r="1059" spans="1:18" x14ac:dyDescent="0.2">
      <c r="A1059" s="22">
        <v>1058</v>
      </c>
      <c r="B1059" s="227"/>
      <c r="C1059" s="314"/>
      <c r="D1059" s="314"/>
      <c r="E1059" s="314"/>
      <c r="F1059" s="314"/>
      <c r="G1059" s="314"/>
      <c r="H1059" s="314"/>
      <c r="I1059" s="314"/>
      <c r="J1059" s="314"/>
      <c r="K1059" s="314"/>
      <c r="L1059" s="314"/>
      <c r="M1059" s="314"/>
      <c r="N1059" s="314"/>
      <c r="O1059" s="314"/>
      <c r="P1059" s="314"/>
      <c r="Q1059" s="314"/>
      <c r="R1059" s="314"/>
    </row>
    <row r="1060" spans="1:18" x14ac:dyDescent="0.2">
      <c r="A1060" s="22">
        <v>1059</v>
      </c>
      <c r="B1060" s="227"/>
      <c r="C1060" s="314"/>
      <c r="D1060" s="314"/>
      <c r="E1060" s="314"/>
      <c r="F1060" s="314"/>
      <c r="G1060" s="314"/>
      <c r="H1060" s="314"/>
      <c r="I1060" s="314"/>
      <c r="J1060" s="314"/>
      <c r="K1060" s="314"/>
      <c r="L1060" s="314"/>
      <c r="M1060" s="314"/>
      <c r="N1060" s="314"/>
      <c r="O1060" s="314"/>
      <c r="P1060" s="314"/>
      <c r="Q1060" s="314"/>
      <c r="R1060" s="314"/>
    </row>
    <row r="1061" spans="1:18" x14ac:dyDescent="0.2">
      <c r="A1061" s="22">
        <v>1060</v>
      </c>
      <c r="B1061" s="227"/>
      <c r="C1061" s="314"/>
      <c r="D1061" s="314"/>
      <c r="E1061" s="314"/>
      <c r="F1061" s="314"/>
      <c r="G1061" s="314"/>
      <c r="H1061" s="314"/>
      <c r="I1061" s="314"/>
      <c r="J1061" s="314"/>
      <c r="K1061" s="314"/>
      <c r="L1061" s="314"/>
      <c r="M1061" s="314"/>
      <c r="N1061" s="314"/>
      <c r="O1061" s="314"/>
      <c r="P1061" s="314"/>
      <c r="Q1061" s="314"/>
      <c r="R1061" s="314"/>
    </row>
    <row r="1062" spans="1:18" x14ac:dyDescent="0.2">
      <c r="A1062" s="22">
        <v>1061</v>
      </c>
      <c r="B1062" s="227"/>
      <c r="C1062" s="314"/>
      <c r="D1062" s="314"/>
      <c r="E1062" s="314"/>
      <c r="F1062" s="314"/>
      <c r="G1062" s="314"/>
      <c r="H1062" s="314"/>
      <c r="I1062" s="314"/>
      <c r="J1062" s="314"/>
      <c r="K1062" s="314"/>
      <c r="L1062" s="314"/>
      <c r="M1062" s="314"/>
      <c r="N1062" s="314"/>
      <c r="O1062" s="314"/>
      <c r="P1062" s="314"/>
      <c r="Q1062" s="314"/>
      <c r="R1062" s="314"/>
    </row>
    <row r="1063" spans="1:18" x14ac:dyDescent="0.2">
      <c r="A1063" s="22">
        <v>1062</v>
      </c>
      <c r="B1063" s="227"/>
      <c r="C1063" s="314"/>
      <c r="D1063" s="314"/>
      <c r="E1063" s="314"/>
      <c r="F1063" s="314"/>
      <c r="G1063" s="314"/>
      <c r="H1063" s="314"/>
      <c r="I1063" s="314"/>
      <c r="J1063" s="314"/>
      <c r="K1063" s="314"/>
      <c r="L1063" s="314"/>
      <c r="M1063" s="314"/>
      <c r="N1063" s="314"/>
      <c r="O1063" s="314"/>
      <c r="P1063" s="314"/>
      <c r="Q1063" s="314"/>
      <c r="R1063" s="314"/>
    </row>
    <row r="1064" spans="1:18" x14ac:dyDescent="0.2">
      <c r="A1064" s="22">
        <v>1063</v>
      </c>
      <c r="B1064" s="227"/>
      <c r="C1064" s="314"/>
      <c r="D1064" s="314"/>
      <c r="E1064" s="314"/>
      <c r="F1064" s="314"/>
      <c r="G1064" s="314"/>
      <c r="H1064" s="314"/>
      <c r="I1064" s="314"/>
      <c r="J1064" s="314"/>
      <c r="K1064" s="314"/>
      <c r="L1064" s="314"/>
      <c r="M1064" s="314"/>
      <c r="N1064" s="314"/>
      <c r="O1064" s="314"/>
      <c r="P1064" s="314"/>
      <c r="Q1064" s="314"/>
      <c r="R1064" s="314"/>
    </row>
    <row r="1065" spans="1:18" x14ac:dyDescent="0.2">
      <c r="A1065" s="22">
        <v>1064</v>
      </c>
      <c r="B1065" s="227"/>
      <c r="C1065" s="314"/>
      <c r="D1065" s="314"/>
      <c r="E1065" s="314"/>
      <c r="F1065" s="314"/>
      <c r="G1065" s="314"/>
      <c r="H1065" s="314"/>
      <c r="I1065" s="314"/>
      <c r="J1065" s="314"/>
      <c r="K1065" s="314"/>
      <c r="L1065" s="314"/>
      <c r="M1065" s="314"/>
      <c r="N1065" s="314"/>
      <c r="O1065" s="314"/>
      <c r="P1065" s="314"/>
      <c r="Q1065" s="314"/>
      <c r="R1065" s="314"/>
    </row>
    <row r="1066" spans="1:18" x14ac:dyDescent="0.2">
      <c r="A1066" s="22">
        <v>1065</v>
      </c>
      <c r="B1066" s="227"/>
      <c r="C1066" s="314"/>
      <c r="D1066" s="314"/>
      <c r="E1066" s="314"/>
      <c r="F1066" s="314"/>
      <c r="G1066" s="314"/>
      <c r="H1066" s="314"/>
      <c r="I1066" s="314"/>
      <c r="J1066" s="314"/>
      <c r="K1066" s="314"/>
      <c r="L1066" s="314"/>
      <c r="M1066" s="314"/>
      <c r="N1066" s="314"/>
      <c r="O1066" s="314"/>
      <c r="P1066" s="314"/>
      <c r="Q1066" s="314"/>
      <c r="R1066" s="314"/>
    </row>
    <row r="1067" spans="1:18" x14ac:dyDescent="0.2">
      <c r="A1067" s="22">
        <v>1066</v>
      </c>
      <c r="B1067" s="227"/>
      <c r="C1067" s="314"/>
      <c r="D1067" s="314"/>
      <c r="E1067" s="314"/>
      <c r="F1067" s="314"/>
      <c r="G1067" s="314"/>
      <c r="H1067" s="314"/>
      <c r="I1067" s="314"/>
      <c r="J1067" s="314"/>
      <c r="K1067" s="314"/>
      <c r="L1067" s="314"/>
      <c r="M1067" s="314"/>
      <c r="N1067" s="314"/>
      <c r="O1067" s="314"/>
      <c r="P1067" s="314"/>
      <c r="Q1067" s="314"/>
      <c r="R1067" s="314"/>
    </row>
    <row r="1068" spans="1:18" x14ac:dyDescent="0.2">
      <c r="A1068" s="22">
        <v>1067</v>
      </c>
      <c r="B1068" s="227"/>
      <c r="C1068" s="314"/>
      <c r="D1068" s="314"/>
      <c r="E1068" s="314"/>
      <c r="F1068" s="314"/>
      <c r="G1068" s="314"/>
      <c r="H1068" s="314"/>
      <c r="I1068" s="314"/>
      <c r="J1068" s="314"/>
      <c r="K1068" s="314"/>
      <c r="L1068" s="314"/>
      <c r="M1068" s="314"/>
      <c r="N1068" s="314"/>
      <c r="O1068" s="314"/>
      <c r="P1068" s="314"/>
      <c r="Q1068" s="314"/>
      <c r="R1068" s="314"/>
    </row>
    <row r="1069" spans="1:18" x14ac:dyDescent="0.2">
      <c r="A1069" s="22">
        <v>1068</v>
      </c>
      <c r="B1069" s="227"/>
      <c r="C1069" s="314"/>
      <c r="D1069" s="314"/>
      <c r="E1069" s="314"/>
      <c r="F1069" s="314"/>
      <c r="G1069" s="314"/>
      <c r="H1069" s="314"/>
      <c r="I1069" s="314"/>
      <c r="J1069" s="314"/>
      <c r="K1069" s="314"/>
      <c r="L1069" s="314"/>
      <c r="M1069" s="314"/>
      <c r="N1069" s="314"/>
      <c r="O1069" s="314"/>
      <c r="P1069" s="314"/>
      <c r="Q1069" s="314"/>
      <c r="R1069" s="314"/>
    </row>
    <row r="1070" spans="1:18" x14ac:dyDescent="0.2">
      <c r="A1070" s="22">
        <v>1069</v>
      </c>
      <c r="B1070" s="227"/>
      <c r="C1070" s="314"/>
      <c r="D1070" s="314"/>
      <c r="E1070" s="314"/>
      <c r="F1070" s="314"/>
      <c r="G1070" s="314"/>
      <c r="H1070" s="314"/>
      <c r="I1070" s="314"/>
      <c r="J1070" s="314"/>
      <c r="K1070" s="314"/>
      <c r="L1070" s="314"/>
      <c r="M1070" s="314"/>
      <c r="N1070" s="314"/>
      <c r="O1070" s="314"/>
      <c r="P1070" s="314"/>
      <c r="Q1070" s="314"/>
      <c r="R1070" s="314"/>
    </row>
    <row r="1071" spans="1:18" x14ac:dyDescent="0.2">
      <c r="A1071" s="22">
        <v>1070</v>
      </c>
      <c r="B1071" s="227"/>
      <c r="C1071" s="314"/>
      <c r="D1071" s="314"/>
      <c r="E1071" s="314"/>
      <c r="F1071" s="314"/>
      <c r="G1071" s="314"/>
      <c r="H1071" s="314"/>
      <c r="I1071" s="314"/>
      <c r="J1071" s="314"/>
      <c r="K1071" s="314"/>
      <c r="L1071" s="314"/>
      <c r="M1071" s="314"/>
      <c r="N1071" s="314"/>
      <c r="O1071" s="314"/>
      <c r="P1071" s="314"/>
      <c r="Q1071" s="314"/>
      <c r="R1071" s="314"/>
    </row>
    <row r="1072" spans="1:18" x14ac:dyDescent="0.2">
      <c r="A1072" s="22">
        <v>1071</v>
      </c>
      <c r="B1072" s="227"/>
      <c r="C1072" s="314"/>
      <c r="D1072" s="314"/>
      <c r="E1072" s="314"/>
      <c r="F1072" s="314"/>
      <c r="G1072" s="314"/>
      <c r="H1072" s="314"/>
      <c r="I1072" s="314"/>
      <c r="J1072" s="314"/>
      <c r="K1072" s="314"/>
      <c r="L1072" s="314"/>
      <c r="M1072" s="314"/>
      <c r="N1072" s="314"/>
      <c r="O1072" s="314"/>
      <c r="P1072" s="314"/>
      <c r="Q1072" s="314"/>
      <c r="R1072" s="314"/>
    </row>
    <row r="1073" spans="1:18" x14ac:dyDescent="0.2">
      <c r="A1073" s="22">
        <v>1072</v>
      </c>
      <c r="B1073" s="227"/>
      <c r="C1073" s="314"/>
      <c r="D1073" s="314"/>
      <c r="E1073" s="314"/>
      <c r="F1073" s="314"/>
      <c r="G1073" s="314"/>
      <c r="H1073" s="314"/>
      <c r="I1073" s="314"/>
      <c r="J1073" s="314"/>
      <c r="K1073" s="314"/>
      <c r="L1073" s="314"/>
      <c r="M1073" s="314"/>
      <c r="N1073" s="314"/>
      <c r="O1073" s="314"/>
      <c r="P1073" s="314"/>
      <c r="Q1073" s="314"/>
      <c r="R1073" s="314"/>
    </row>
    <row r="1074" spans="1:18" x14ac:dyDescent="0.2">
      <c r="A1074" s="22">
        <v>1073</v>
      </c>
      <c r="B1074" s="227"/>
      <c r="C1074" s="314"/>
      <c r="D1074" s="314"/>
      <c r="E1074" s="314"/>
      <c r="F1074" s="314"/>
      <c r="G1074" s="314"/>
      <c r="H1074" s="314"/>
      <c r="I1074" s="314"/>
      <c r="J1074" s="314"/>
      <c r="K1074" s="314"/>
      <c r="L1074" s="314"/>
      <c r="M1074" s="314"/>
      <c r="N1074" s="314"/>
      <c r="O1074" s="314"/>
      <c r="P1074" s="314"/>
      <c r="Q1074" s="314"/>
      <c r="R1074" s="314"/>
    </row>
    <row r="1075" spans="1:18" x14ac:dyDescent="0.2">
      <c r="A1075" s="22">
        <v>1074</v>
      </c>
      <c r="B1075" s="227"/>
      <c r="C1075" s="314"/>
      <c r="D1075" s="314"/>
      <c r="E1075" s="314"/>
      <c r="F1075" s="314"/>
      <c r="G1075" s="314"/>
      <c r="H1075" s="314"/>
      <c r="I1075" s="314"/>
      <c r="J1075" s="314"/>
      <c r="K1075" s="314"/>
      <c r="L1075" s="314"/>
      <c r="M1075" s="314"/>
      <c r="N1075" s="314"/>
      <c r="O1075" s="314"/>
      <c r="P1075" s="314"/>
      <c r="Q1075" s="314"/>
      <c r="R1075" s="314"/>
    </row>
    <row r="1076" spans="1:18" x14ac:dyDescent="0.2">
      <c r="A1076" s="22">
        <v>1075</v>
      </c>
      <c r="B1076" s="227"/>
      <c r="C1076" s="314"/>
      <c r="D1076" s="314"/>
      <c r="E1076" s="314"/>
      <c r="F1076" s="314"/>
      <c r="G1076" s="314"/>
      <c r="H1076" s="314"/>
      <c r="I1076" s="314"/>
      <c r="J1076" s="314"/>
      <c r="K1076" s="314"/>
      <c r="L1076" s="314"/>
      <c r="M1076" s="314"/>
      <c r="N1076" s="314"/>
      <c r="O1076" s="314"/>
      <c r="P1076" s="314"/>
      <c r="Q1076" s="314"/>
      <c r="R1076" s="314"/>
    </row>
    <row r="1077" spans="1:18" x14ac:dyDescent="0.2">
      <c r="A1077" s="22">
        <v>1076</v>
      </c>
      <c r="B1077" s="227"/>
      <c r="C1077" s="314"/>
      <c r="D1077" s="314"/>
      <c r="E1077" s="314"/>
      <c r="F1077" s="314"/>
      <c r="G1077" s="314"/>
      <c r="H1077" s="314"/>
      <c r="I1077" s="314"/>
      <c r="J1077" s="314"/>
      <c r="K1077" s="314"/>
      <c r="L1077" s="314"/>
      <c r="M1077" s="314"/>
      <c r="N1077" s="314"/>
      <c r="O1077" s="314"/>
      <c r="P1077" s="314"/>
      <c r="Q1077" s="314"/>
      <c r="R1077" s="314"/>
    </row>
    <row r="1078" spans="1:18" x14ac:dyDescent="0.2">
      <c r="A1078" s="22">
        <v>1077</v>
      </c>
      <c r="B1078" s="227"/>
      <c r="C1078" s="314"/>
      <c r="D1078" s="314"/>
      <c r="E1078" s="314"/>
      <c r="F1078" s="314"/>
      <c r="G1078" s="314"/>
      <c r="H1078" s="314"/>
      <c r="I1078" s="314"/>
      <c r="J1078" s="314"/>
      <c r="K1078" s="314"/>
      <c r="L1078" s="314"/>
      <c r="M1078" s="314"/>
      <c r="N1078" s="314"/>
      <c r="O1078" s="314"/>
      <c r="P1078" s="314"/>
      <c r="Q1078" s="314"/>
      <c r="R1078" s="314"/>
    </row>
    <row r="1079" spans="1:18" x14ac:dyDescent="0.2">
      <c r="A1079" s="22">
        <v>1078</v>
      </c>
      <c r="B1079" s="227"/>
      <c r="C1079" s="314"/>
      <c r="D1079" s="314"/>
      <c r="E1079" s="314"/>
      <c r="F1079" s="314"/>
      <c r="G1079" s="314"/>
      <c r="H1079" s="314"/>
      <c r="I1079" s="314"/>
      <c r="J1079" s="314"/>
      <c r="K1079" s="314"/>
      <c r="L1079" s="314"/>
      <c r="M1079" s="314"/>
      <c r="N1079" s="314"/>
      <c r="O1079" s="314"/>
      <c r="P1079" s="314"/>
      <c r="Q1079" s="314"/>
      <c r="R1079" s="314"/>
    </row>
    <row r="1080" spans="1:18" x14ac:dyDescent="0.2">
      <c r="A1080" s="22">
        <v>1079</v>
      </c>
      <c r="B1080" s="227"/>
      <c r="C1080" s="314"/>
      <c r="D1080" s="314"/>
      <c r="E1080" s="314"/>
      <c r="F1080" s="314"/>
      <c r="G1080" s="314"/>
      <c r="H1080" s="314"/>
      <c r="I1080" s="314"/>
      <c r="J1080" s="314"/>
      <c r="K1080" s="314"/>
      <c r="L1080" s="314"/>
      <c r="M1080" s="314"/>
      <c r="N1080" s="314"/>
      <c r="O1080" s="314"/>
      <c r="P1080" s="314"/>
      <c r="Q1080" s="314"/>
      <c r="R1080" s="314"/>
    </row>
    <row r="1081" spans="1:18" x14ac:dyDescent="0.2">
      <c r="A1081" s="22">
        <v>1080</v>
      </c>
      <c r="B1081" s="227"/>
      <c r="C1081" s="314"/>
      <c r="D1081" s="314"/>
      <c r="E1081" s="314"/>
      <c r="F1081" s="314"/>
      <c r="G1081" s="314"/>
      <c r="H1081" s="314"/>
      <c r="I1081" s="314"/>
      <c r="J1081" s="314"/>
      <c r="K1081" s="314"/>
      <c r="L1081" s="314"/>
      <c r="M1081" s="314"/>
      <c r="N1081" s="314"/>
      <c r="O1081" s="314"/>
      <c r="P1081" s="314"/>
      <c r="Q1081" s="314"/>
      <c r="R1081" s="314"/>
    </row>
    <row r="1082" spans="1:18" x14ac:dyDescent="0.2">
      <c r="A1082" s="22">
        <v>1081</v>
      </c>
      <c r="B1082" s="227"/>
      <c r="C1082" s="314"/>
      <c r="D1082" s="314"/>
      <c r="E1082" s="314"/>
      <c r="F1082" s="314"/>
      <c r="G1082" s="314"/>
      <c r="H1082" s="314"/>
      <c r="I1082" s="314"/>
      <c r="J1082" s="314"/>
      <c r="K1082" s="314"/>
      <c r="L1082" s="314"/>
      <c r="M1082" s="314"/>
      <c r="N1082" s="314"/>
      <c r="O1082" s="314"/>
      <c r="P1082" s="314"/>
      <c r="Q1082" s="314"/>
      <c r="R1082" s="314"/>
    </row>
    <row r="1083" spans="1:18" x14ac:dyDescent="0.2">
      <c r="A1083" s="22">
        <v>1082</v>
      </c>
      <c r="B1083" s="227"/>
      <c r="C1083" s="314"/>
      <c r="D1083" s="314"/>
      <c r="E1083" s="314"/>
      <c r="F1083" s="314"/>
      <c r="G1083" s="314"/>
      <c r="H1083" s="314"/>
      <c r="I1083" s="314"/>
      <c r="J1083" s="314"/>
      <c r="K1083" s="314"/>
      <c r="L1083" s="314"/>
      <c r="M1083" s="314"/>
      <c r="N1083" s="314"/>
      <c r="O1083" s="314"/>
      <c r="P1083" s="314"/>
      <c r="Q1083" s="314"/>
      <c r="R1083" s="314"/>
    </row>
    <row r="1084" spans="1:18" x14ac:dyDescent="0.2">
      <c r="A1084" s="22">
        <v>1083</v>
      </c>
      <c r="B1084" s="227"/>
      <c r="C1084" s="314"/>
      <c r="D1084" s="314"/>
      <c r="E1084" s="314"/>
      <c r="F1084" s="314"/>
      <c r="G1084" s="314"/>
      <c r="H1084" s="314"/>
      <c r="I1084" s="314"/>
      <c r="J1084" s="314"/>
      <c r="K1084" s="314"/>
      <c r="L1084" s="314"/>
      <c r="M1084" s="314"/>
      <c r="N1084" s="314"/>
      <c r="O1084" s="314"/>
      <c r="P1084" s="314"/>
      <c r="Q1084" s="314"/>
      <c r="R1084" s="314"/>
    </row>
    <row r="1085" spans="1:18" x14ac:dyDescent="0.2">
      <c r="A1085" s="22">
        <v>1084</v>
      </c>
      <c r="B1085" s="227"/>
      <c r="C1085" s="314"/>
      <c r="D1085" s="314"/>
      <c r="E1085" s="314"/>
      <c r="F1085" s="314"/>
      <c r="G1085" s="314"/>
      <c r="H1085" s="314"/>
      <c r="I1085" s="314"/>
      <c r="J1085" s="314"/>
      <c r="K1085" s="314"/>
      <c r="L1085" s="314"/>
      <c r="M1085" s="314"/>
      <c r="N1085" s="314"/>
      <c r="O1085" s="314"/>
      <c r="P1085" s="314"/>
      <c r="Q1085" s="314"/>
      <c r="R1085" s="314"/>
    </row>
    <row r="1086" spans="1:18" x14ac:dyDescent="0.2">
      <c r="A1086" s="22">
        <v>1085</v>
      </c>
      <c r="B1086" s="227"/>
      <c r="C1086" s="314"/>
      <c r="D1086" s="314"/>
      <c r="E1086" s="314"/>
      <c r="F1086" s="314"/>
      <c r="G1086" s="314"/>
      <c r="H1086" s="314"/>
      <c r="I1086" s="314"/>
      <c r="J1086" s="314"/>
      <c r="K1086" s="314"/>
      <c r="L1086" s="314"/>
      <c r="M1086" s="314"/>
      <c r="N1086" s="314"/>
      <c r="O1086" s="314"/>
      <c r="P1086" s="314"/>
      <c r="Q1086" s="314"/>
      <c r="R1086" s="314"/>
    </row>
    <row r="1087" spans="1:18" x14ac:dyDescent="0.2">
      <c r="A1087" s="22">
        <v>1086</v>
      </c>
      <c r="B1087" s="227"/>
      <c r="C1087" s="314"/>
      <c r="D1087" s="314"/>
      <c r="E1087" s="314"/>
      <c r="F1087" s="314"/>
      <c r="G1087" s="314"/>
      <c r="H1087" s="314"/>
      <c r="I1087" s="314"/>
      <c r="J1087" s="314"/>
      <c r="K1087" s="314"/>
      <c r="L1087" s="314"/>
      <c r="M1087" s="314"/>
      <c r="N1087" s="314"/>
      <c r="O1087" s="314"/>
      <c r="P1087" s="314"/>
      <c r="Q1087" s="314"/>
      <c r="R1087" s="314"/>
    </row>
    <row r="1088" spans="1:18" x14ac:dyDescent="0.2">
      <c r="A1088" s="22">
        <v>1087</v>
      </c>
      <c r="B1088" s="227"/>
      <c r="C1088" s="314"/>
      <c r="D1088" s="314"/>
      <c r="E1088" s="314"/>
      <c r="F1088" s="314"/>
      <c r="G1088" s="314"/>
      <c r="H1088" s="314"/>
      <c r="I1088" s="314"/>
      <c r="J1088" s="314"/>
      <c r="K1088" s="314"/>
      <c r="L1088" s="314"/>
      <c r="M1088" s="314"/>
      <c r="N1088" s="314"/>
      <c r="O1088" s="314"/>
      <c r="P1088" s="314"/>
      <c r="Q1088" s="314"/>
      <c r="R1088" s="314"/>
    </row>
    <row r="1089" spans="1:18" x14ac:dyDescent="0.2">
      <c r="A1089" s="22">
        <v>1088</v>
      </c>
      <c r="B1089" s="227"/>
      <c r="C1089" s="314"/>
      <c r="D1089" s="314"/>
      <c r="E1089" s="314"/>
      <c r="F1089" s="314"/>
      <c r="G1089" s="314"/>
      <c r="H1089" s="314"/>
      <c r="I1089" s="314"/>
      <c r="J1089" s="314"/>
      <c r="K1089" s="314"/>
      <c r="L1089" s="314"/>
      <c r="M1089" s="314"/>
      <c r="N1089" s="314"/>
      <c r="O1089" s="314"/>
      <c r="P1089" s="314"/>
      <c r="Q1089" s="314"/>
      <c r="R1089" s="314"/>
    </row>
    <row r="1090" spans="1:18" x14ac:dyDescent="0.2">
      <c r="A1090" s="22">
        <v>1089</v>
      </c>
      <c r="B1090" s="227"/>
      <c r="C1090" s="314"/>
      <c r="D1090" s="314"/>
      <c r="E1090" s="314"/>
      <c r="F1090" s="314"/>
      <c r="G1090" s="314"/>
      <c r="H1090" s="314"/>
      <c r="I1090" s="314"/>
      <c r="J1090" s="314"/>
      <c r="K1090" s="314"/>
      <c r="L1090" s="314"/>
      <c r="M1090" s="314"/>
      <c r="N1090" s="314"/>
      <c r="O1090" s="314"/>
      <c r="P1090" s="314"/>
      <c r="Q1090" s="314"/>
      <c r="R1090" s="314"/>
    </row>
    <row r="1091" spans="1:18" x14ac:dyDescent="0.2">
      <c r="A1091" s="22">
        <v>1090</v>
      </c>
      <c r="B1091" s="227"/>
      <c r="C1091" s="314"/>
      <c r="D1091" s="314"/>
      <c r="E1091" s="314"/>
      <c r="F1091" s="314"/>
      <c r="G1091" s="314"/>
      <c r="H1091" s="314"/>
      <c r="I1091" s="314"/>
      <c r="J1091" s="314"/>
      <c r="K1091" s="314"/>
      <c r="L1091" s="314"/>
      <c r="M1091" s="314"/>
      <c r="N1091" s="314"/>
      <c r="O1091" s="314"/>
      <c r="P1091" s="314"/>
      <c r="Q1091" s="314"/>
      <c r="R1091" s="314"/>
    </row>
    <row r="1092" spans="1:18" x14ac:dyDescent="0.2">
      <c r="A1092" s="22">
        <v>1091</v>
      </c>
      <c r="B1092" s="227"/>
      <c r="C1092" s="314"/>
      <c r="D1092" s="314"/>
      <c r="E1092" s="314"/>
      <c r="F1092" s="314"/>
      <c r="G1092" s="314"/>
      <c r="H1092" s="314"/>
      <c r="I1092" s="314"/>
      <c r="J1092" s="314"/>
      <c r="K1092" s="314"/>
      <c r="L1092" s="314"/>
      <c r="M1092" s="314"/>
      <c r="N1092" s="314"/>
      <c r="O1092" s="314"/>
      <c r="P1092" s="314"/>
      <c r="Q1092" s="314"/>
      <c r="R1092" s="314"/>
    </row>
    <row r="1093" spans="1:18" x14ac:dyDescent="0.2">
      <c r="A1093" s="22">
        <v>1092</v>
      </c>
      <c r="B1093" s="227"/>
      <c r="C1093" s="314"/>
      <c r="D1093" s="314"/>
      <c r="E1093" s="314"/>
      <c r="F1093" s="314"/>
      <c r="G1093" s="314"/>
      <c r="H1093" s="314"/>
      <c r="I1093" s="314"/>
      <c r="J1093" s="314"/>
      <c r="K1093" s="314"/>
      <c r="L1093" s="314"/>
      <c r="M1093" s="314"/>
      <c r="N1093" s="314"/>
      <c r="O1093" s="314"/>
      <c r="P1093" s="314"/>
      <c r="Q1093" s="314"/>
      <c r="R1093" s="314"/>
    </row>
    <row r="1094" spans="1:18" x14ac:dyDescent="0.2">
      <c r="A1094" s="22">
        <v>1093</v>
      </c>
      <c r="B1094" s="227"/>
      <c r="C1094" s="314"/>
      <c r="D1094" s="314"/>
      <c r="E1094" s="314"/>
      <c r="F1094" s="314"/>
      <c r="G1094" s="314"/>
      <c r="H1094" s="314"/>
      <c r="I1094" s="314"/>
      <c r="J1094" s="314"/>
      <c r="K1094" s="314"/>
      <c r="L1094" s="314"/>
      <c r="M1094" s="314"/>
      <c r="N1094" s="314"/>
      <c r="O1094" s="314"/>
      <c r="P1094" s="314"/>
      <c r="Q1094" s="314"/>
      <c r="R1094" s="314"/>
    </row>
    <row r="1095" spans="1:18" x14ac:dyDescent="0.2">
      <c r="A1095" s="22">
        <v>1094</v>
      </c>
      <c r="B1095" s="227"/>
      <c r="C1095" s="314"/>
      <c r="D1095" s="314"/>
      <c r="E1095" s="314"/>
      <c r="F1095" s="314"/>
      <c r="G1095" s="314"/>
      <c r="H1095" s="314"/>
      <c r="I1095" s="314"/>
      <c r="J1095" s="314"/>
      <c r="K1095" s="314"/>
      <c r="L1095" s="314"/>
      <c r="M1095" s="314"/>
      <c r="N1095" s="314"/>
      <c r="O1095" s="314"/>
      <c r="P1095" s="314"/>
      <c r="Q1095" s="314"/>
      <c r="R1095" s="314"/>
    </row>
    <row r="1096" spans="1:18" x14ac:dyDescent="0.2">
      <c r="A1096" s="22">
        <v>1095</v>
      </c>
      <c r="B1096" s="227"/>
      <c r="C1096" s="314"/>
      <c r="D1096" s="314"/>
      <c r="E1096" s="314"/>
      <c r="F1096" s="314"/>
      <c r="G1096" s="314"/>
      <c r="H1096" s="314"/>
      <c r="I1096" s="314"/>
      <c r="J1096" s="314"/>
      <c r="K1096" s="314"/>
      <c r="L1096" s="314"/>
      <c r="M1096" s="314"/>
      <c r="N1096" s="314"/>
      <c r="O1096" s="314"/>
      <c r="P1096" s="314"/>
      <c r="Q1096" s="314"/>
      <c r="R1096" s="314"/>
    </row>
    <row r="1097" spans="1:18" x14ac:dyDescent="0.2">
      <c r="A1097" s="22">
        <v>1096</v>
      </c>
      <c r="B1097" s="227"/>
      <c r="C1097" s="314"/>
      <c r="D1097" s="314"/>
      <c r="E1097" s="314"/>
      <c r="F1097" s="314"/>
      <c r="G1097" s="314"/>
      <c r="H1097" s="314"/>
      <c r="I1097" s="314"/>
      <c r="J1097" s="314"/>
      <c r="K1097" s="314"/>
      <c r="L1097" s="314"/>
      <c r="M1097" s="314"/>
      <c r="N1097" s="314"/>
      <c r="O1097" s="314"/>
      <c r="P1097" s="314"/>
      <c r="Q1097" s="314"/>
      <c r="R1097" s="314"/>
    </row>
    <row r="1098" spans="1:18" x14ac:dyDescent="0.2">
      <c r="A1098" s="22">
        <v>1097</v>
      </c>
      <c r="B1098" s="227"/>
      <c r="C1098" s="314"/>
      <c r="D1098" s="314"/>
      <c r="E1098" s="314"/>
      <c r="F1098" s="314"/>
      <c r="G1098" s="314"/>
      <c r="H1098" s="314"/>
      <c r="I1098" s="314"/>
      <c r="J1098" s="314"/>
      <c r="K1098" s="314"/>
      <c r="L1098" s="314"/>
      <c r="M1098" s="314"/>
      <c r="N1098" s="314"/>
      <c r="O1098" s="314"/>
      <c r="P1098" s="314"/>
      <c r="Q1098" s="314"/>
      <c r="R1098" s="314"/>
    </row>
    <row r="1099" spans="1:18" x14ac:dyDescent="0.2">
      <c r="A1099" s="22">
        <v>1098</v>
      </c>
      <c r="B1099" s="227"/>
      <c r="C1099" s="314"/>
      <c r="D1099" s="314"/>
      <c r="E1099" s="314"/>
      <c r="F1099" s="314"/>
      <c r="G1099" s="314"/>
      <c r="H1099" s="314"/>
      <c r="I1099" s="314"/>
      <c r="J1099" s="314"/>
      <c r="K1099" s="314"/>
      <c r="L1099" s="314"/>
      <c r="M1099" s="314"/>
      <c r="N1099" s="314"/>
      <c r="O1099" s="314"/>
      <c r="P1099" s="314"/>
      <c r="Q1099" s="314"/>
      <c r="R1099" s="314"/>
    </row>
    <row r="1100" spans="1:18" x14ac:dyDescent="0.2">
      <c r="A1100" s="22">
        <v>1099</v>
      </c>
      <c r="B1100" s="227"/>
      <c r="C1100" s="314"/>
      <c r="D1100" s="314"/>
      <c r="E1100" s="314"/>
      <c r="F1100" s="314"/>
      <c r="G1100" s="314"/>
      <c r="H1100" s="314"/>
      <c r="I1100" s="314"/>
      <c r="J1100" s="314"/>
      <c r="K1100" s="314"/>
      <c r="L1100" s="314"/>
      <c r="M1100" s="314"/>
      <c r="N1100" s="314"/>
      <c r="O1100" s="314"/>
      <c r="P1100" s="314"/>
      <c r="Q1100" s="314"/>
      <c r="R1100" s="314"/>
    </row>
    <row r="1101" spans="1:18" x14ac:dyDescent="0.2">
      <c r="A1101" s="22">
        <v>1100</v>
      </c>
      <c r="B1101" s="227"/>
      <c r="C1101" s="314"/>
      <c r="D1101" s="314"/>
      <c r="E1101" s="314"/>
      <c r="F1101" s="314"/>
      <c r="G1101" s="314"/>
      <c r="H1101" s="314"/>
      <c r="I1101" s="314"/>
      <c r="J1101" s="314"/>
      <c r="K1101" s="314"/>
      <c r="L1101" s="314"/>
      <c r="M1101" s="314"/>
      <c r="N1101" s="314"/>
      <c r="O1101" s="314"/>
      <c r="P1101" s="314"/>
      <c r="Q1101" s="314"/>
      <c r="R1101" s="314"/>
    </row>
    <row r="1102" spans="1:18" x14ac:dyDescent="0.2">
      <c r="A1102" s="22">
        <v>1101</v>
      </c>
      <c r="B1102" s="227"/>
      <c r="C1102" s="314"/>
      <c r="D1102" s="314"/>
      <c r="E1102" s="314"/>
      <c r="F1102" s="314"/>
      <c r="G1102" s="314"/>
      <c r="H1102" s="314"/>
      <c r="I1102" s="314"/>
      <c r="J1102" s="314"/>
      <c r="K1102" s="314"/>
      <c r="L1102" s="314"/>
      <c r="M1102" s="314"/>
      <c r="N1102" s="314"/>
      <c r="O1102" s="314"/>
      <c r="P1102" s="314"/>
      <c r="Q1102" s="314"/>
      <c r="R1102" s="314"/>
    </row>
    <row r="1103" spans="1:18" x14ac:dyDescent="0.2">
      <c r="A1103" s="22">
        <v>1102</v>
      </c>
      <c r="B1103" s="227"/>
      <c r="C1103" s="314"/>
      <c r="D1103" s="314"/>
      <c r="E1103" s="314"/>
      <c r="F1103" s="314"/>
      <c r="G1103" s="314"/>
      <c r="H1103" s="314"/>
      <c r="I1103" s="314"/>
      <c r="J1103" s="314"/>
      <c r="K1103" s="314"/>
      <c r="L1103" s="314"/>
      <c r="M1103" s="314"/>
      <c r="N1103" s="314"/>
      <c r="O1103" s="314"/>
      <c r="P1103" s="314"/>
      <c r="Q1103" s="314"/>
      <c r="R1103" s="314"/>
    </row>
    <row r="1104" spans="1:18" x14ac:dyDescent="0.2">
      <c r="A1104" s="22">
        <v>1103</v>
      </c>
      <c r="B1104" s="227"/>
      <c r="C1104" s="314"/>
      <c r="D1104" s="314"/>
      <c r="E1104" s="314"/>
      <c r="F1104" s="314"/>
      <c r="G1104" s="314"/>
      <c r="H1104" s="314"/>
      <c r="I1104" s="314"/>
      <c r="J1104" s="314"/>
      <c r="K1104" s="314"/>
      <c r="L1104" s="314"/>
      <c r="M1104" s="314"/>
      <c r="N1104" s="314"/>
      <c r="O1104" s="314"/>
      <c r="P1104" s="314"/>
      <c r="Q1104" s="314"/>
      <c r="R1104" s="314"/>
    </row>
    <row r="1105" spans="1:18" x14ac:dyDescent="0.2">
      <c r="A1105" s="22">
        <v>1104</v>
      </c>
      <c r="B1105" s="227"/>
      <c r="C1105" s="314"/>
      <c r="D1105" s="314"/>
      <c r="E1105" s="314"/>
      <c r="F1105" s="314"/>
      <c r="G1105" s="314"/>
      <c r="H1105" s="314"/>
      <c r="I1105" s="314"/>
      <c r="J1105" s="314"/>
      <c r="K1105" s="314"/>
      <c r="L1105" s="314"/>
      <c r="M1105" s="314"/>
      <c r="N1105" s="314"/>
      <c r="O1105" s="314"/>
      <c r="P1105" s="314"/>
      <c r="Q1105" s="314"/>
      <c r="R1105" s="314"/>
    </row>
    <row r="1106" spans="1:18" x14ac:dyDescent="0.2">
      <c r="A1106" s="22">
        <v>1105</v>
      </c>
      <c r="B1106" s="227"/>
      <c r="C1106" s="314"/>
      <c r="D1106" s="314"/>
      <c r="E1106" s="314"/>
      <c r="F1106" s="314"/>
      <c r="G1106" s="314"/>
      <c r="H1106" s="314"/>
      <c r="I1106" s="314"/>
      <c r="J1106" s="314"/>
      <c r="K1106" s="314"/>
      <c r="L1106" s="314"/>
      <c r="M1106" s="314"/>
      <c r="N1106" s="314"/>
      <c r="O1106" s="314"/>
      <c r="P1106" s="314"/>
      <c r="Q1106" s="314"/>
      <c r="R1106" s="314"/>
    </row>
    <row r="1107" spans="1:18" x14ac:dyDescent="0.2">
      <c r="A1107" s="22">
        <v>1106</v>
      </c>
      <c r="B1107" s="227"/>
      <c r="C1107" s="314"/>
      <c r="D1107" s="314"/>
      <c r="E1107" s="314"/>
      <c r="F1107" s="314"/>
      <c r="G1107" s="314"/>
      <c r="H1107" s="314"/>
      <c r="I1107" s="314"/>
      <c r="J1107" s="314"/>
      <c r="K1107" s="314"/>
      <c r="L1107" s="314"/>
      <c r="M1107" s="314"/>
      <c r="N1107" s="314"/>
      <c r="O1107" s="314"/>
      <c r="P1107" s="314"/>
      <c r="Q1107" s="314"/>
      <c r="R1107" s="314"/>
    </row>
    <row r="1108" spans="1:18" x14ac:dyDescent="0.2">
      <c r="A1108" s="22">
        <v>1107</v>
      </c>
      <c r="B1108" s="227"/>
      <c r="C1108" s="314"/>
      <c r="D1108" s="314"/>
      <c r="E1108" s="314"/>
      <c r="F1108" s="314"/>
      <c r="G1108" s="314"/>
      <c r="H1108" s="314"/>
      <c r="I1108" s="314"/>
      <c r="J1108" s="314"/>
      <c r="K1108" s="314"/>
      <c r="L1108" s="314"/>
      <c r="M1108" s="314"/>
      <c r="N1108" s="314"/>
      <c r="O1108" s="314"/>
      <c r="P1108" s="314"/>
      <c r="Q1108" s="314"/>
      <c r="R1108" s="314"/>
    </row>
    <row r="1109" spans="1:18" x14ac:dyDescent="0.2">
      <c r="A1109" s="22">
        <v>1108</v>
      </c>
      <c r="B1109" s="227"/>
      <c r="C1109" s="314"/>
      <c r="D1109" s="314"/>
      <c r="E1109" s="314"/>
      <c r="F1109" s="314"/>
      <c r="G1109" s="314"/>
      <c r="H1109" s="314"/>
      <c r="I1109" s="314"/>
      <c r="J1109" s="314"/>
      <c r="K1109" s="314"/>
      <c r="L1109" s="314"/>
      <c r="M1109" s="314"/>
      <c r="N1109" s="314"/>
      <c r="O1109" s="314"/>
      <c r="P1109" s="314"/>
      <c r="Q1109" s="314"/>
      <c r="R1109" s="314"/>
    </row>
    <row r="1110" spans="1:18" x14ac:dyDescent="0.2">
      <c r="A1110" s="22">
        <v>1109</v>
      </c>
      <c r="B1110" s="227"/>
      <c r="C1110" s="314"/>
      <c r="D1110" s="314"/>
      <c r="E1110" s="314"/>
      <c r="F1110" s="314"/>
      <c r="G1110" s="314"/>
      <c r="H1110" s="314"/>
      <c r="I1110" s="314"/>
      <c r="J1110" s="314"/>
      <c r="K1110" s="314"/>
      <c r="L1110" s="314"/>
      <c r="M1110" s="314"/>
      <c r="N1110" s="314"/>
      <c r="O1110" s="314"/>
      <c r="P1110" s="314"/>
      <c r="Q1110" s="314"/>
      <c r="R1110" s="314"/>
    </row>
    <row r="1111" spans="1:18" x14ac:dyDescent="0.2">
      <c r="A1111" s="22">
        <v>1110</v>
      </c>
      <c r="B1111" s="227"/>
      <c r="C1111" s="314"/>
      <c r="D1111" s="314"/>
      <c r="E1111" s="314"/>
      <c r="F1111" s="314"/>
      <c r="G1111" s="314"/>
      <c r="H1111" s="314"/>
      <c r="I1111" s="314"/>
      <c r="J1111" s="314"/>
      <c r="K1111" s="314"/>
      <c r="L1111" s="314"/>
      <c r="M1111" s="314"/>
      <c r="N1111" s="314"/>
      <c r="O1111" s="314"/>
      <c r="P1111" s="314"/>
      <c r="Q1111" s="314"/>
      <c r="R1111" s="314"/>
    </row>
    <row r="1112" spans="1:18" x14ac:dyDescent="0.2">
      <c r="A1112" s="22">
        <v>1111</v>
      </c>
      <c r="B1112" s="227"/>
      <c r="C1112" s="314"/>
      <c r="D1112" s="314"/>
      <c r="E1112" s="314"/>
      <c r="F1112" s="314"/>
      <c r="G1112" s="314"/>
      <c r="H1112" s="314"/>
      <c r="I1112" s="314"/>
      <c r="J1112" s="314"/>
      <c r="K1112" s="314"/>
      <c r="L1112" s="314"/>
      <c r="M1112" s="314"/>
      <c r="N1112" s="314"/>
      <c r="O1112" s="314"/>
      <c r="P1112" s="314"/>
      <c r="Q1112" s="314"/>
      <c r="R1112" s="314"/>
    </row>
    <row r="1113" spans="1:18" x14ac:dyDescent="0.2">
      <c r="A1113" s="22">
        <v>1112</v>
      </c>
      <c r="B1113" s="227"/>
      <c r="C1113" s="314"/>
      <c r="D1113" s="314"/>
      <c r="E1113" s="314"/>
      <c r="F1113" s="314"/>
      <c r="G1113" s="314"/>
      <c r="H1113" s="314"/>
      <c r="I1113" s="314"/>
      <c r="J1113" s="314"/>
      <c r="K1113" s="314"/>
      <c r="L1113" s="314"/>
      <c r="M1113" s="314"/>
      <c r="N1113" s="314"/>
      <c r="O1113" s="314"/>
      <c r="P1113" s="314"/>
      <c r="Q1113" s="314"/>
      <c r="R1113" s="314"/>
    </row>
    <row r="1114" spans="1:18" x14ac:dyDescent="0.2">
      <c r="A1114" s="22">
        <v>1113</v>
      </c>
      <c r="B1114" s="227"/>
      <c r="C1114" s="314"/>
      <c r="D1114" s="314"/>
      <c r="E1114" s="314"/>
      <c r="F1114" s="314"/>
      <c r="G1114" s="314"/>
      <c r="H1114" s="314"/>
      <c r="I1114" s="314"/>
      <c r="J1114" s="314"/>
      <c r="K1114" s="314"/>
      <c r="L1114" s="314"/>
      <c r="M1114" s="314"/>
      <c r="N1114" s="314"/>
      <c r="O1114" s="314"/>
      <c r="P1114" s="314"/>
      <c r="Q1114" s="314"/>
      <c r="R1114" s="314"/>
    </row>
    <row r="1115" spans="1:18" x14ac:dyDescent="0.2">
      <c r="A1115" s="22">
        <v>1114</v>
      </c>
      <c r="B1115" s="227"/>
      <c r="C1115" s="314"/>
      <c r="D1115" s="314"/>
      <c r="E1115" s="314"/>
      <c r="F1115" s="314"/>
      <c r="G1115" s="314"/>
      <c r="H1115" s="314"/>
      <c r="I1115" s="314"/>
      <c r="J1115" s="314"/>
      <c r="K1115" s="314"/>
      <c r="L1115" s="314"/>
      <c r="M1115" s="314"/>
      <c r="N1115" s="314"/>
      <c r="O1115" s="314"/>
      <c r="P1115" s="314"/>
      <c r="Q1115" s="314"/>
      <c r="R1115" s="314"/>
    </row>
    <row r="1116" spans="1:18" x14ac:dyDescent="0.2">
      <c r="A1116" s="22">
        <v>1115</v>
      </c>
      <c r="B1116" s="227"/>
      <c r="C1116" s="314"/>
      <c r="D1116" s="314"/>
      <c r="E1116" s="314"/>
      <c r="F1116" s="314"/>
      <c r="G1116" s="314"/>
      <c r="H1116" s="314"/>
      <c r="I1116" s="314"/>
      <c r="J1116" s="314"/>
      <c r="K1116" s="314"/>
      <c r="L1116" s="314"/>
      <c r="M1116" s="314"/>
      <c r="N1116" s="314"/>
      <c r="O1116" s="314"/>
      <c r="P1116" s="314"/>
      <c r="Q1116" s="314"/>
      <c r="R1116" s="314"/>
    </row>
    <row r="1117" spans="1:18" x14ac:dyDescent="0.2">
      <c r="A1117" s="22">
        <v>1116</v>
      </c>
      <c r="B1117" s="227"/>
      <c r="C1117" s="314"/>
      <c r="D1117" s="314"/>
      <c r="E1117" s="314"/>
      <c r="F1117" s="314"/>
      <c r="G1117" s="314"/>
      <c r="H1117" s="314"/>
      <c r="I1117" s="314"/>
      <c r="J1117" s="314"/>
      <c r="K1117" s="314"/>
      <c r="L1117" s="314"/>
      <c r="M1117" s="314"/>
      <c r="N1117" s="314"/>
      <c r="O1117" s="314"/>
      <c r="P1117" s="314"/>
      <c r="Q1117" s="314"/>
      <c r="R1117" s="314"/>
    </row>
    <row r="1118" spans="1:18" x14ac:dyDescent="0.2">
      <c r="A1118" s="22">
        <v>1117</v>
      </c>
      <c r="B1118" s="227"/>
      <c r="C1118" s="314"/>
      <c r="D1118" s="314"/>
      <c r="E1118" s="314"/>
      <c r="F1118" s="314"/>
      <c r="G1118" s="314"/>
      <c r="H1118" s="314"/>
      <c r="I1118" s="314"/>
      <c r="J1118" s="314"/>
      <c r="K1118" s="314"/>
      <c r="L1118" s="314"/>
      <c r="M1118" s="314"/>
      <c r="N1118" s="314"/>
      <c r="O1118" s="314"/>
      <c r="P1118" s="314"/>
      <c r="Q1118" s="314"/>
      <c r="R1118" s="314"/>
    </row>
    <row r="1119" spans="1:18" x14ac:dyDescent="0.2">
      <c r="A1119" s="22">
        <v>1118</v>
      </c>
      <c r="B1119" s="227"/>
      <c r="C1119" s="314"/>
      <c r="D1119" s="314"/>
      <c r="E1119" s="314"/>
      <c r="F1119" s="314"/>
      <c r="G1119" s="314"/>
      <c r="H1119" s="314"/>
      <c r="I1119" s="314"/>
      <c r="J1119" s="314"/>
      <c r="K1119" s="314"/>
      <c r="L1119" s="314"/>
      <c r="M1119" s="314"/>
      <c r="N1119" s="314"/>
      <c r="O1119" s="314"/>
      <c r="P1119" s="314"/>
      <c r="Q1119" s="314"/>
      <c r="R1119" s="314"/>
    </row>
    <row r="1120" spans="1:18" x14ac:dyDescent="0.2">
      <c r="A1120" s="22">
        <v>1119</v>
      </c>
      <c r="B1120" s="227"/>
      <c r="C1120" s="314"/>
      <c r="D1120" s="314"/>
      <c r="E1120" s="314"/>
      <c r="F1120" s="314"/>
      <c r="G1120" s="314"/>
      <c r="H1120" s="314"/>
      <c r="I1120" s="314"/>
      <c r="J1120" s="314"/>
      <c r="K1120" s="314"/>
      <c r="L1120" s="314"/>
      <c r="M1120" s="314"/>
      <c r="N1120" s="314"/>
      <c r="O1120" s="314"/>
      <c r="P1120" s="314"/>
      <c r="Q1120" s="314"/>
      <c r="R1120" s="314"/>
    </row>
    <row r="1121" spans="1:18" x14ac:dyDescent="0.2">
      <c r="A1121" s="22">
        <v>1120</v>
      </c>
      <c r="B1121" s="227"/>
      <c r="C1121" s="314"/>
      <c r="D1121" s="314"/>
      <c r="E1121" s="314"/>
      <c r="F1121" s="314"/>
      <c r="G1121" s="314"/>
      <c r="H1121" s="314"/>
      <c r="I1121" s="314"/>
      <c r="J1121" s="314"/>
      <c r="K1121" s="314"/>
      <c r="L1121" s="314"/>
      <c r="M1121" s="314"/>
      <c r="N1121" s="314"/>
      <c r="O1121" s="314"/>
      <c r="P1121" s="314"/>
      <c r="Q1121" s="314"/>
      <c r="R1121" s="314"/>
    </row>
    <row r="1122" spans="1:18" x14ac:dyDescent="0.2">
      <c r="A1122" s="22">
        <v>1121</v>
      </c>
      <c r="B1122" s="227"/>
      <c r="C1122" s="314"/>
      <c r="D1122" s="314"/>
      <c r="E1122" s="314"/>
      <c r="F1122" s="314"/>
      <c r="G1122" s="314"/>
      <c r="H1122" s="314"/>
      <c r="I1122" s="314"/>
      <c r="J1122" s="314"/>
      <c r="K1122" s="314"/>
      <c r="L1122" s="314"/>
      <c r="M1122" s="314"/>
      <c r="N1122" s="314"/>
      <c r="O1122" s="314"/>
      <c r="P1122" s="314"/>
      <c r="Q1122" s="314"/>
      <c r="R1122" s="314"/>
    </row>
    <row r="1123" spans="1:18" x14ac:dyDescent="0.2">
      <c r="A1123" s="22">
        <v>1122</v>
      </c>
      <c r="B1123" s="227"/>
      <c r="C1123" s="314"/>
      <c r="D1123" s="314"/>
      <c r="E1123" s="314"/>
      <c r="F1123" s="314"/>
      <c r="G1123" s="314"/>
      <c r="H1123" s="314"/>
      <c r="I1123" s="314"/>
      <c r="J1123" s="314"/>
      <c r="K1123" s="314"/>
      <c r="L1123" s="314"/>
      <c r="M1123" s="314"/>
      <c r="N1123" s="314"/>
      <c r="O1123" s="314"/>
      <c r="P1123" s="314"/>
      <c r="Q1123" s="314"/>
      <c r="R1123" s="314"/>
    </row>
    <row r="1124" spans="1:18" x14ac:dyDescent="0.2">
      <c r="A1124" s="22">
        <v>1123</v>
      </c>
      <c r="B1124" s="227"/>
      <c r="C1124" s="314"/>
      <c r="D1124" s="314"/>
      <c r="E1124" s="314"/>
      <c r="F1124" s="314"/>
      <c r="G1124" s="314"/>
      <c r="H1124" s="314"/>
      <c r="I1124" s="314"/>
      <c r="J1124" s="314"/>
      <c r="K1124" s="314"/>
      <c r="L1124" s="314"/>
      <c r="M1124" s="314"/>
      <c r="N1124" s="314"/>
      <c r="O1124" s="314"/>
      <c r="P1124" s="314"/>
      <c r="Q1124" s="314"/>
      <c r="R1124" s="314"/>
    </row>
    <row r="1125" spans="1:18" x14ac:dyDescent="0.2">
      <c r="A1125" s="22">
        <v>1124</v>
      </c>
      <c r="B1125" s="227"/>
      <c r="C1125" s="314"/>
      <c r="D1125" s="314"/>
      <c r="E1125" s="314"/>
      <c r="F1125" s="314"/>
      <c r="G1125" s="314"/>
      <c r="H1125" s="314"/>
      <c r="I1125" s="314"/>
      <c r="J1125" s="314"/>
      <c r="K1125" s="314"/>
      <c r="L1125" s="314"/>
      <c r="M1125" s="314"/>
      <c r="N1125" s="314"/>
      <c r="O1125" s="314"/>
      <c r="P1125" s="314"/>
      <c r="Q1125" s="314"/>
      <c r="R1125" s="314"/>
    </row>
    <row r="1126" spans="1:18" x14ac:dyDescent="0.2">
      <c r="A1126" s="22">
        <v>1125</v>
      </c>
      <c r="B1126" s="227"/>
      <c r="C1126" s="314"/>
      <c r="D1126" s="314"/>
      <c r="E1126" s="314"/>
      <c r="F1126" s="314"/>
      <c r="G1126" s="314"/>
      <c r="H1126" s="314"/>
      <c r="I1126" s="314"/>
      <c r="J1126" s="314"/>
      <c r="K1126" s="314"/>
      <c r="L1126" s="314"/>
      <c r="M1126" s="314"/>
      <c r="N1126" s="314"/>
      <c r="O1126" s="314"/>
      <c r="P1126" s="314"/>
      <c r="Q1126" s="314"/>
      <c r="R1126" s="314"/>
    </row>
    <row r="1127" spans="1:18" x14ac:dyDescent="0.2">
      <c r="A1127" s="22">
        <v>1126</v>
      </c>
      <c r="B1127" s="227"/>
      <c r="C1127" s="314"/>
      <c r="D1127" s="314"/>
      <c r="E1127" s="314"/>
      <c r="F1127" s="314"/>
      <c r="G1127" s="314"/>
      <c r="H1127" s="314"/>
      <c r="I1127" s="314"/>
      <c r="J1127" s="314"/>
      <c r="K1127" s="314"/>
      <c r="L1127" s="314"/>
      <c r="M1127" s="314"/>
      <c r="N1127" s="314"/>
      <c r="O1127" s="314"/>
      <c r="P1127" s="314"/>
      <c r="Q1127" s="314"/>
      <c r="R1127" s="314"/>
    </row>
    <row r="1128" spans="1:18" x14ac:dyDescent="0.2">
      <c r="A1128" s="22">
        <v>1127</v>
      </c>
      <c r="B1128" s="227"/>
      <c r="C1128" s="314"/>
      <c r="D1128" s="314"/>
      <c r="E1128" s="314"/>
      <c r="F1128" s="314"/>
      <c r="G1128" s="314"/>
      <c r="H1128" s="314"/>
      <c r="I1128" s="314"/>
      <c r="J1128" s="314"/>
      <c r="K1128" s="314"/>
      <c r="L1128" s="314"/>
      <c r="M1128" s="314"/>
      <c r="N1128" s="314"/>
      <c r="O1128" s="314"/>
      <c r="P1128" s="314"/>
      <c r="Q1128" s="314"/>
      <c r="R1128" s="314"/>
    </row>
    <row r="1129" spans="1:18" x14ac:dyDescent="0.2">
      <c r="A1129" s="22">
        <v>1128</v>
      </c>
      <c r="B1129" s="227"/>
      <c r="C1129" s="314"/>
      <c r="D1129" s="314"/>
      <c r="E1129" s="314"/>
      <c r="F1129" s="314"/>
      <c r="G1129" s="314"/>
      <c r="H1129" s="314"/>
      <c r="I1129" s="314"/>
      <c r="J1129" s="314"/>
      <c r="K1129" s="314"/>
      <c r="L1129" s="314"/>
      <c r="M1129" s="314"/>
      <c r="N1129" s="314"/>
      <c r="O1129" s="314"/>
      <c r="P1129" s="314"/>
      <c r="Q1129" s="314"/>
      <c r="R1129" s="314"/>
    </row>
    <row r="1130" spans="1:18" x14ac:dyDescent="0.2">
      <c r="A1130" s="22">
        <v>1129</v>
      </c>
      <c r="B1130" s="227"/>
      <c r="C1130" s="314"/>
      <c r="D1130" s="314"/>
      <c r="E1130" s="314"/>
      <c r="F1130" s="314"/>
      <c r="G1130" s="314"/>
      <c r="H1130" s="314"/>
      <c r="I1130" s="314"/>
      <c r="J1130" s="314"/>
      <c r="K1130" s="314"/>
      <c r="L1130" s="314"/>
      <c r="M1130" s="314"/>
      <c r="N1130" s="314"/>
      <c r="O1130" s="314"/>
      <c r="P1130" s="314"/>
      <c r="Q1130" s="314"/>
      <c r="R1130" s="314"/>
    </row>
    <row r="1131" spans="1:18" x14ac:dyDescent="0.2">
      <c r="A1131" s="22">
        <v>1130</v>
      </c>
      <c r="B1131" s="227"/>
      <c r="C1131" s="314"/>
      <c r="D1131" s="314"/>
      <c r="E1131" s="314"/>
      <c r="F1131" s="314"/>
      <c r="G1131" s="314"/>
      <c r="H1131" s="314"/>
      <c r="I1131" s="314"/>
      <c r="J1131" s="314"/>
      <c r="K1131" s="314"/>
      <c r="L1131" s="314"/>
      <c r="M1131" s="314"/>
      <c r="N1131" s="314"/>
      <c r="O1131" s="314"/>
      <c r="P1131" s="314"/>
      <c r="Q1131" s="314"/>
      <c r="R1131" s="314"/>
    </row>
    <row r="1132" spans="1:18" x14ac:dyDescent="0.2">
      <c r="A1132" s="22">
        <v>1131</v>
      </c>
      <c r="B1132" s="227"/>
      <c r="C1132" s="314"/>
      <c r="D1132" s="314"/>
      <c r="E1132" s="314"/>
      <c r="F1132" s="314"/>
      <c r="G1132" s="314"/>
      <c r="H1132" s="314"/>
      <c r="I1132" s="314"/>
      <c r="J1132" s="314"/>
      <c r="K1132" s="314"/>
      <c r="L1132" s="314"/>
      <c r="M1132" s="314"/>
      <c r="N1132" s="314"/>
      <c r="O1132" s="314"/>
      <c r="P1132" s="314"/>
      <c r="Q1132" s="314"/>
      <c r="R1132" s="314"/>
    </row>
    <row r="1133" spans="1:18" x14ac:dyDescent="0.2">
      <c r="A1133" s="22">
        <v>1132</v>
      </c>
      <c r="B1133" s="227"/>
      <c r="C1133" s="314"/>
      <c r="D1133" s="314"/>
      <c r="E1133" s="314"/>
      <c r="F1133" s="314"/>
      <c r="G1133" s="314"/>
      <c r="H1133" s="314"/>
      <c r="I1133" s="314"/>
      <c r="J1133" s="314"/>
      <c r="K1133" s="314"/>
      <c r="L1133" s="314"/>
      <c r="M1133" s="314"/>
      <c r="N1133" s="314"/>
      <c r="O1133" s="314"/>
      <c r="P1133" s="314"/>
      <c r="Q1133" s="314"/>
      <c r="R1133" s="314"/>
    </row>
    <row r="1134" spans="1:18" x14ac:dyDescent="0.2">
      <c r="A1134" s="22">
        <v>1133</v>
      </c>
      <c r="B1134" s="227"/>
      <c r="C1134" s="314"/>
      <c r="D1134" s="314"/>
      <c r="E1134" s="314"/>
      <c r="F1134" s="314"/>
      <c r="G1134" s="314"/>
      <c r="H1134" s="314"/>
      <c r="I1134" s="314"/>
      <c r="J1134" s="314"/>
      <c r="K1134" s="314"/>
      <c r="L1134" s="314"/>
      <c r="M1134" s="314"/>
      <c r="N1134" s="314"/>
      <c r="O1134" s="314"/>
      <c r="P1134" s="314"/>
      <c r="Q1134" s="314"/>
      <c r="R1134" s="314"/>
    </row>
    <row r="1135" spans="1:18" x14ac:dyDescent="0.2">
      <c r="A1135" s="22">
        <v>1134</v>
      </c>
      <c r="B1135" s="227"/>
      <c r="C1135" s="314"/>
      <c r="D1135" s="314"/>
      <c r="E1135" s="314"/>
      <c r="F1135" s="314"/>
      <c r="G1135" s="314"/>
      <c r="H1135" s="314"/>
      <c r="I1135" s="314"/>
      <c r="J1135" s="314"/>
      <c r="K1135" s="314"/>
      <c r="L1135" s="314"/>
      <c r="M1135" s="314"/>
      <c r="N1135" s="314"/>
      <c r="O1135" s="314"/>
      <c r="P1135" s="314"/>
      <c r="Q1135" s="314"/>
      <c r="R1135" s="314"/>
    </row>
    <row r="1136" spans="1:18" x14ac:dyDescent="0.2">
      <c r="A1136" s="22">
        <v>1135</v>
      </c>
      <c r="B1136" s="227"/>
      <c r="C1136" s="314"/>
      <c r="D1136" s="314"/>
      <c r="E1136" s="314"/>
      <c r="F1136" s="314"/>
      <c r="G1136" s="314"/>
      <c r="H1136" s="314"/>
      <c r="I1136" s="314"/>
      <c r="J1136" s="314"/>
      <c r="K1136" s="314"/>
      <c r="L1136" s="314"/>
      <c r="M1136" s="314"/>
      <c r="N1136" s="314"/>
      <c r="O1136" s="314"/>
      <c r="P1136" s="314"/>
      <c r="Q1136" s="314"/>
      <c r="R1136" s="314"/>
    </row>
    <row r="1137" spans="1:18" x14ac:dyDescent="0.2">
      <c r="A1137" s="22">
        <v>1136</v>
      </c>
      <c r="B1137" s="227"/>
      <c r="C1137" s="314"/>
      <c r="D1137" s="314"/>
      <c r="E1137" s="314"/>
      <c r="F1137" s="314"/>
      <c r="G1137" s="314"/>
      <c r="H1137" s="314"/>
      <c r="I1137" s="314"/>
      <c r="J1137" s="314"/>
      <c r="K1137" s="314"/>
      <c r="L1137" s="314"/>
      <c r="M1137" s="314"/>
      <c r="N1137" s="314"/>
      <c r="O1137" s="314"/>
      <c r="P1137" s="314"/>
      <c r="Q1137" s="314"/>
      <c r="R1137" s="314"/>
    </row>
    <row r="1138" spans="1:18" x14ac:dyDescent="0.2">
      <c r="A1138" s="22">
        <v>1137</v>
      </c>
      <c r="B1138" s="227"/>
      <c r="C1138" s="314"/>
      <c r="D1138" s="314"/>
      <c r="E1138" s="314"/>
      <c r="F1138" s="314"/>
      <c r="G1138" s="314"/>
      <c r="H1138" s="314"/>
      <c r="I1138" s="314"/>
      <c r="J1138" s="314"/>
      <c r="K1138" s="314"/>
      <c r="L1138" s="314"/>
      <c r="M1138" s="314"/>
      <c r="N1138" s="314"/>
      <c r="O1138" s="314"/>
      <c r="P1138" s="314"/>
      <c r="Q1138" s="314"/>
      <c r="R1138" s="314"/>
    </row>
    <row r="1139" spans="1:18" x14ac:dyDescent="0.2">
      <c r="A1139" s="22">
        <v>1138</v>
      </c>
      <c r="B1139" s="227"/>
      <c r="C1139" s="314"/>
      <c r="D1139" s="314"/>
      <c r="E1139" s="314"/>
      <c r="F1139" s="314"/>
      <c r="G1139" s="314"/>
      <c r="H1139" s="314"/>
      <c r="I1139" s="314"/>
      <c r="J1139" s="314"/>
      <c r="K1139" s="314"/>
      <c r="L1139" s="314"/>
      <c r="M1139" s="314"/>
      <c r="N1139" s="314"/>
      <c r="O1139" s="314"/>
      <c r="P1139" s="314"/>
      <c r="Q1139" s="314"/>
      <c r="R1139" s="314"/>
    </row>
    <row r="1140" spans="1:18" x14ac:dyDescent="0.2">
      <c r="A1140" s="22">
        <v>1139</v>
      </c>
      <c r="B1140" s="227"/>
      <c r="C1140" s="314"/>
      <c r="D1140" s="314"/>
      <c r="E1140" s="314"/>
      <c r="F1140" s="314"/>
      <c r="G1140" s="314"/>
      <c r="H1140" s="314"/>
      <c r="I1140" s="314"/>
      <c r="J1140" s="314"/>
      <c r="K1140" s="314"/>
      <c r="L1140" s="314"/>
      <c r="M1140" s="314"/>
      <c r="N1140" s="314"/>
      <c r="O1140" s="314"/>
      <c r="P1140" s="314"/>
      <c r="Q1140" s="314"/>
      <c r="R1140" s="314"/>
    </row>
    <row r="1141" spans="1:18" x14ac:dyDescent="0.2">
      <c r="A1141" s="22">
        <v>1140</v>
      </c>
      <c r="B1141" s="227"/>
      <c r="C1141" s="314"/>
      <c r="D1141" s="314"/>
      <c r="E1141" s="314"/>
      <c r="F1141" s="314"/>
      <c r="G1141" s="314"/>
      <c r="H1141" s="314"/>
      <c r="I1141" s="314"/>
      <c r="J1141" s="314"/>
      <c r="K1141" s="314"/>
      <c r="L1141" s="314"/>
      <c r="M1141" s="314"/>
      <c r="N1141" s="314"/>
      <c r="O1141" s="314"/>
      <c r="P1141" s="314"/>
      <c r="Q1141" s="314"/>
      <c r="R1141" s="314"/>
    </row>
    <row r="1142" spans="1:18" x14ac:dyDescent="0.2">
      <c r="A1142" s="22">
        <v>1141</v>
      </c>
      <c r="B1142" s="227"/>
      <c r="C1142" s="314"/>
      <c r="D1142" s="314"/>
      <c r="E1142" s="314"/>
      <c r="F1142" s="314"/>
      <c r="G1142" s="314"/>
      <c r="H1142" s="314"/>
      <c r="I1142" s="314"/>
      <c r="J1142" s="314"/>
      <c r="K1142" s="314"/>
      <c r="L1142" s="314"/>
      <c r="M1142" s="314"/>
      <c r="N1142" s="314"/>
      <c r="O1142" s="314"/>
      <c r="P1142" s="314"/>
      <c r="Q1142" s="314"/>
      <c r="R1142" s="314"/>
    </row>
    <row r="1143" spans="1:18" x14ac:dyDescent="0.2">
      <c r="A1143" s="22">
        <v>1142</v>
      </c>
      <c r="B1143" s="227"/>
      <c r="C1143" s="314"/>
      <c r="D1143" s="314"/>
      <c r="E1143" s="314"/>
      <c r="F1143" s="314"/>
      <c r="G1143" s="314"/>
      <c r="H1143" s="314"/>
      <c r="I1143" s="314"/>
      <c r="J1143" s="314"/>
      <c r="K1143" s="314"/>
      <c r="L1143" s="314"/>
      <c r="M1143" s="314"/>
      <c r="N1143" s="314"/>
      <c r="O1143" s="314"/>
      <c r="P1143" s="314"/>
      <c r="Q1143" s="314"/>
      <c r="R1143" s="314"/>
    </row>
    <row r="1144" spans="1:18" x14ac:dyDescent="0.2">
      <c r="A1144" s="22">
        <v>1143</v>
      </c>
      <c r="B1144" s="227"/>
      <c r="C1144" s="314"/>
      <c r="D1144" s="314"/>
      <c r="E1144" s="314"/>
      <c r="F1144" s="314"/>
      <c r="G1144" s="314"/>
      <c r="H1144" s="314"/>
      <c r="I1144" s="314"/>
      <c r="J1144" s="314"/>
      <c r="K1144" s="314"/>
      <c r="L1144" s="314"/>
      <c r="M1144" s="314"/>
      <c r="N1144" s="314"/>
      <c r="O1144" s="314"/>
      <c r="P1144" s="314"/>
      <c r="Q1144" s="314"/>
      <c r="R1144" s="314"/>
    </row>
    <row r="1145" spans="1:18" x14ac:dyDescent="0.2">
      <c r="A1145" s="22">
        <v>1144</v>
      </c>
      <c r="B1145" s="227"/>
      <c r="C1145" s="314"/>
      <c r="D1145" s="314"/>
      <c r="E1145" s="314"/>
      <c r="F1145" s="314"/>
      <c r="G1145" s="314"/>
      <c r="H1145" s="314"/>
      <c r="I1145" s="314"/>
      <c r="J1145" s="314"/>
      <c r="K1145" s="314"/>
      <c r="L1145" s="314"/>
      <c r="M1145" s="314"/>
      <c r="N1145" s="314"/>
      <c r="O1145" s="314"/>
      <c r="P1145" s="314"/>
      <c r="Q1145" s="314"/>
      <c r="R1145" s="314"/>
    </row>
    <row r="1146" spans="1:18" x14ac:dyDescent="0.2">
      <c r="A1146" s="22">
        <v>1145</v>
      </c>
      <c r="B1146" s="227"/>
      <c r="C1146" s="314"/>
      <c r="D1146" s="314"/>
      <c r="E1146" s="314"/>
      <c r="F1146" s="314"/>
      <c r="G1146" s="314"/>
      <c r="H1146" s="314"/>
      <c r="I1146" s="314"/>
      <c r="J1146" s="314"/>
      <c r="K1146" s="314"/>
      <c r="L1146" s="314"/>
      <c r="M1146" s="314"/>
      <c r="N1146" s="314"/>
      <c r="O1146" s="314"/>
      <c r="P1146" s="314"/>
      <c r="Q1146" s="314"/>
      <c r="R1146" s="314"/>
    </row>
    <row r="1147" spans="1:18" x14ac:dyDescent="0.2">
      <c r="A1147" s="22">
        <v>1146</v>
      </c>
      <c r="B1147" s="227"/>
      <c r="C1147" s="314"/>
      <c r="D1147" s="314"/>
      <c r="E1147" s="314"/>
      <c r="F1147" s="314"/>
      <c r="G1147" s="314"/>
      <c r="H1147" s="314"/>
      <c r="I1147" s="314"/>
      <c r="J1147" s="314"/>
      <c r="K1147" s="314"/>
      <c r="L1147" s="314"/>
      <c r="M1147" s="314"/>
      <c r="N1147" s="314"/>
      <c r="O1147" s="314"/>
      <c r="P1147" s="314"/>
      <c r="Q1147" s="314"/>
      <c r="R1147" s="314"/>
    </row>
    <row r="1148" spans="1:18" x14ac:dyDescent="0.2">
      <c r="A1148" s="22">
        <v>1147</v>
      </c>
      <c r="B1148" s="227"/>
      <c r="C1148" s="314"/>
      <c r="D1148" s="314"/>
      <c r="E1148" s="314"/>
      <c r="F1148" s="314"/>
      <c r="G1148" s="314"/>
      <c r="H1148" s="314"/>
      <c r="I1148" s="314"/>
      <c r="J1148" s="314"/>
      <c r="K1148" s="314"/>
      <c r="L1148" s="314"/>
      <c r="M1148" s="314"/>
      <c r="N1148" s="314"/>
      <c r="O1148" s="314"/>
      <c r="P1148" s="314"/>
      <c r="Q1148" s="314"/>
      <c r="R1148" s="314"/>
    </row>
    <row r="1149" spans="1:18" x14ac:dyDescent="0.2">
      <c r="A1149" s="22">
        <v>1148</v>
      </c>
      <c r="B1149" s="227"/>
      <c r="C1149" s="314"/>
      <c r="D1149" s="314"/>
      <c r="E1149" s="314"/>
      <c r="F1149" s="314"/>
      <c r="G1149" s="314"/>
      <c r="H1149" s="314"/>
      <c r="I1149" s="314"/>
      <c r="J1149" s="314"/>
      <c r="K1149" s="314"/>
      <c r="L1149" s="314"/>
      <c r="M1149" s="314"/>
      <c r="N1149" s="314"/>
      <c r="O1149" s="314"/>
      <c r="P1149" s="314"/>
      <c r="Q1149" s="314"/>
      <c r="R1149" s="314"/>
    </row>
    <row r="1150" spans="1:18" x14ac:dyDescent="0.2">
      <c r="A1150" s="22">
        <v>1149</v>
      </c>
      <c r="B1150" s="227"/>
      <c r="C1150" s="314"/>
      <c r="D1150" s="314"/>
      <c r="E1150" s="314"/>
      <c r="F1150" s="314"/>
      <c r="G1150" s="314"/>
      <c r="H1150" s="314"/>
      <c r="I1150" s="314"/>
      <c r="J1150" s="314"/>
      <c r="K1150" s="314"/>
      <c r="L1150" s="314"/>
      <c r="M1150" s="314"/>
      <c r="N1150" s="314"/>
      <c r="O1150" s="314"/>
      <c r="P1150" s="314"/>
      <c r="Q1150" s="314"/>
      <c r="R1150" s="314"/>
    </row>
    <row r="1151" spans="1:18" x14ac:dyDescent="0.2">
      <c r="A1151" s="22">
        <v>1150</v>
      </c>
      <c r="B1151" s="227"/>
      <c r="C1151" s="314"/>
      <c r="D1151" s="314"/>
      <c r="E1151" s="314"/>
      <c r="F1151" s="314"/>
      <c r="G1151" s="314"/>
      <c r="H1151" s="314"/>
      <c r="I1151" s="314"/>
      <c r="J1151" s="314"/>
      <c r="K1151" s="314"/>
      <c r="L1151" s="314"/>
      <c r="M1151" s="314"/>
      <c r="N1151" s="314"/>
      <c r="O1151" s="314"/>
      <c r="P1151" s="314"/>
      <c r="Q1151" s="314"/>
      <c r="R1151" s="314"/>
    </row>
    <row r="1152" spans="1:18" x14ac:dyDescent="0.2">
      <c r="A1152" s="22">
        <v>1151</v>
      </c>
      <c r="B1152" s="227"/>
      <c r="C1152" s="314"/>
      <c r="D1152" s="314"/>
      <c r="E1152" s="314"/>
      <c r="F1152" s="314"/>
      <c r="G1152" s="314"/>
      <c r="H1152" s="314"/>
      <c r="I1152" s="314"/>
      <c r="J1152" s="314"/>
      <c r="K1152" s="314"/>
      <c r="L1152" s="314"/>
      <c r="M1152" s="314"/>
      <c r="N1152" s="314"/>
      <c r="O1152" s="314"/>
      <c r="P1152" s="314"/>
      <c r="Q1152" s="314"/>
      <c r="R1152" s="314"/>
    </row>
    <row r="1153" spans="1:18" x14ac:dyDescent="0.2">
      <c r="A1153" s="22">
        <v>1152</v>
      </c>
      <c r="B1153" s="227"/>
      <c r="C1153" s="314"/>
      <c r="D1153" s="314"/>
      <c r="E1153" s="314"/>
      <c r="F1153" s="314"/>
      <c r="G1153" s="314"/>
      <c r="H1153" s="314"/>
      <c r="I1153" s="314"/>
      <c r="J1153" s="314"/>
      <c r="K1153" s="314"/>
      <c r="L1153" s="314"/>
      <c r="M1153" s="314"/>
      <c r="N1153" s="314"/>
      <c r="O1153" s="314"/>
      <c r="P1153" s="314"/>
      <c r="Q1153" s="314"/>
      <c r="R1153" s="314"/>
    </row>
    <row r="1154" spans="1:18" x14ac:dyDescent="0.2">
      <c r="A1154" s="22">
        <v>1153</v>
      </c>
      <c r="B1154" s="227"/>
      <c r="C1154" s="314"/>
      <c r="D1154" s="314"/>
      <c r="E1154" s="314"/>
      <c r="F1154" s="314"/>
      <c r="G1154" s="314"/>
      <c r="H1154" s="314"/>
      <c r="I1154" s="314"/>
      <c r="J1154" s="314"/>
      <c r="K1154" s="314"/>
      <c r="L1154" s="314"/>
      <c r="M1154" s="314"/>
      <c r="N1154" s="314"/>
      <c r="O1154" s="314"/>
      <c r="P1154" s="314"/>
      <c r="Q1154" s="314"/>
      <c r="R1154" s="314"/>
    </row>
    <row r="1155" spans="1:18" x14ac:dyDescent="0.2">
      <c r="A1155" s="22">
        <v>1154</v>
      </c>
      <c r="B1155" s="227"/>
      <c r="C1155" s="314"/>
      <c r="D1155" s="314"/>
      <c r="E1155" s="314"/>
      <c r="F1155" s="314"/>
      <c r="G1155" s="314"/>
      <c r="H1155" s="314"/>
      <c r="I1155" s="314"/>
      <c r="J1155" s="314"/>
      <c r="K1155" s="314"/>
      <c r="L1155" s="314"/>
      <c r="M1155" s="314"/>
      <c r="N1155" s="314"/>
      <c r="O1155" s="314"/>
      <c r="P1155" s="314"/>
      <c r="Q1155" s="314"/>
      <c r="R1155" s="314"/>
    </row>
    <row r="1156" spans="1:18" x14ac:dyDescent="0.2">
      <c r="A1156" s="22">
        <v>1155</v>
      </c>
      <c r="B1156" s="227"/>
      <c r="C1156" s="314"/>
      <c r="D1156" s="314"/>
      <c r="E1156" s="314"/>
      <c r="F1156" s="314"/>
      <c r="G1156" s="314"/>
      <c r="H1156" s="314"/>
      <c r="I1156" s="314"/>
      <c r="J1156" s="314"/>
      <c r="K1156" s="314"/>
      <c r="L1156" s="314"/>
      <c r="M1156" s="314"/>
      <c r="N1156" s="314"/>
      <c r="O1156" s="314"/>
      <c r="P1156" s="314"/>
      <c r="Q1156" s="314"/>
      <c r="R1156" s="314"/>
    </row>
    <row r="1157" spans="1:18" x14ac:dyDescent="0.2">
      <c r="A1157" s="22">
        <v>1156</v>
      </c>
      <c r="B1157" s="227"/>
      <c r="C1157" s="314"/>
      <c r="D1157" s="314"/>
      <c r="E1157" s="314"/>
      <c r="F1157" s="314"/>
      <c r="G1157" s="314"/>
      <c r="H1157" s="314"/>
      <c r="I1157" s="314"/>
      <c r="J1157" s="314"/>
      <c r="K1157" s="314"/>
      <c r="L1157" s="314"/>
      <c r="M1157" s="314"/>
      <c r="N1157" s="314"/>
      <c r="O1157" s="314"/>
      <c r="P1157" s="314"/>
      <c r="Q1157" s="314"/>
      <c r="R1157" s="314"/>
    </row>
    <row r="1158" spans="1:18" x14ac:dyDescent="0.2">
      <c r="A1158" s="22">
        <v>1157</v>
      </c>
      <c r="B1158" s="227"/>
      <c r="C1158" s="314"/>
      <c r="D1158" s="314"/>
      <c r="E1158" s="314"/>
      <c r="F1158" s="314"/>
      <c r="G1158" s="314"/>
      <c r="H1158" s="314"/>
      <c r="I1158" s="314"/>
      <c r="J1158" s="314"/>
      <c r="K1158" s="314"/>
      <c r="L1158" s="314"/>
      <c r="M1158" s="314"/>
      <c r="N1158" s="314"/>
      <c r="O1158" s="314"/>
      <c r="P1158" s="314"/>
      <c r="Q1158" s="314"/>
      <c r="R1158" s="314"/>
    </row>
    <row r="1159" spans="1:18" x14ac:dyDescent="0.2">
      <c r="A1159" s="22">
        <v>1158</v>
      </c>
      <c r="B1159" s="227"/>
      <c r="C1159" s="314"/>
      <c r="D1159" s="314"/>
      <c r="E1159" s="314"/>
      <c r="F1159" s="314"/>
      <c r="G1159" s="314"/>
      <c r="H1159" s="314"/>
      <c r="I1159" s="314"/>
      <c r="J1159" s="314"/>
      <c r="K1159" s="314"/>
      <c r="L1159" s="314"/>
      <c r="M1159" s="314"/>
      <c r="N1159" s="314"/>
      <c r="O1159" s="314"/>
      <c r="P1159" s="314"/>
      <c r="Q1159" s="314"/>
      <c r="R1159" s="314"/>
    </row>
    <row r="1160" spans="1:18" x14ac:dyDescent="0.2">
      <c r="A1160" s="22">
        <v>1159</v>
      </c>
      <c r="B1160" s="227"/>
      <c r="C1160" s="314"/>
      <c r="D1160" s="314"/>
      <c r="E1160" s="314"/>
      <c r="F1160" s="314"/>
      <c r="G1160" s="314"/>
      <c r="H1160" s="314"/>
      <c r="I1160" s="314"/>
      <c r="J1160" s="314"/>
      <c r="K1160" s="314"/>
      <c r="L1160" s="314"/>
      <c r="M1160" s="314"/>
      <c r="N1160" s="314"/>
      <c r="O1160" s="314"/>
      <c r="P1160" s="314"/>
      <c r="Q1160" s="314"/>
      <c r="R1160" s="314"/>
    </row>
    <row r="1161" spans="1:18" x14ac:dyDescent="0.2">
      <c r="A1161" s="22">
        <v>1160</v>
      </c>
      <c r="B1161" s="227"/>
      <c r="C1161" s="314"/>
      <c r="D1161" s="314"/>
      <c r="E1161" s="314"/>
      <c r="F1161" s="314"/>
      <c r="G1161" s="314"/>
      <c r="H1161" s="314"/>
      <c r="I1161" s="314"/>
      <c r="J1161" s="314"/>
      <c r="K1161" s="314"/>
      <c r="L1161" s="314"/>
      <c r="M1161" s="314"/>
      <c r="N1161" s="314"/>
      <c r="O1161" s="314"/>
      <c r="P1161" s="314"/>
      <c r="Q1161" s="314"/>
      <c r="R1161" s="314"/>
    </row>
    <row r="1162" spans="1:18" x14ac:dyDescent="0.2">
      <c r="A1162" s="22">
        <v>1161</v>
      </c>
      <c r="B1162" s="227"/>
      <c r="C1162" s="314"/>
      <c r="D1162" s="314"/>
      <c r="E1162" s="314"/>
      <c r="F1162" s="314"/>
      <c r="G1162" s="314"/>
      <c r="H1162" s="314"/>
      <c r="I1162" s="314"/>
      <c r="J1162" s="314"/>
      <c r="K1162" s="314"/>
      <c r="L1162" s="314"/>
      <c r="M1162" s="314"/>
      <c r="N1162" s="314"/>
      <c r="O1162" s="314"/>
      <c r="P1162" s="314"/>
      <c r="Q1162" s="314"/>
      <c r="R1162" s="314"/>
    </row>
    <row r="1163" spans="1:18" x14ac:dyDescent="0.2">
      <c r="A1163" s="22">
        <v>1162</v>
      </c>
      <c r="B1163" s="227"/>
      <c r="C1163" s="314"/>
      <c r="D1163" s="314"/>
      <c r="E1163" s="314"/>
      <c r="F1163" s="314"/>
      <c r="G1163" s="314"/>
      <c r="H1163" s="314"/>
      <c r="I1163" s="314"/>
      <c r="J1163" s="314"/>
      <c r="K1163" s="314"/>
      <c r="L1163" s="314"/>
      <c r="M1163" s="314"/>
      <c r="N1163" s="314"/>
      <c r="O1163" s="314"/>
      <c r="P1163" s="314"/>
      <c r="Q1163" s="314"/>
      <c r="R1163" s="314"/>
    </row>
    <row r="1164" spans="1:18" x14ac:dyDescent="0.2">
      <c r="A1164" s="22">
        <v>1163</v>
      </c>
      <c r="B1164" s="227"/>
      <c r="C1164" s="314"/>
      <c r="D1164" s="314"/>
      <c r="E1164" s="314"/>
      <c r="F1164" s="314"/>
      <c r="G1164" s="314"/>
      <c r="H1164" s="314"/>
      <c r="I1164" s="314"/>
      <c r="J1164" s="314"/>
      <c r="K1164" s="314"/>
      <c r="L1164" s="314"/>
      <c r="M1164" s="314"/>
      <c r="N1164" s="314"/>
      <c r="O1164" s="314"/>
      <c r="P1164" s="314"/>
      <c r="Q1164" s="314"/>
      <c r="R1164" s="314"/>
    </row>
    <row r="1165" spans="1:18" x14ac:dyDescent="0.2">
      <c r="A1165" s="22">
        <v>1164</v>
      </c>
      <c r="B1165" s="227"/>
      <c r="C1165" s="314"/>
      <c r="D1165" s="314"/>
      <c r="E1165" s="314"/>
      <c r="F1165" s="314"/>
      <c r="G1165" s="314"/>
      <c r="H1165" s="314"/>
      <c r="I1165" s="314"/>
      <c r="J1165" s="314"/>
      <c r="K1165" s="314"/>
      <c r="L1165" s="314"/>
      <c r="M1165" s="314"/>
      <c r="N1165" s="314"/>
      <c r="O1165" s="314"/>
      <c r="P1165" s="314"/>
      <c r="Q1165" s="314"/>
      <c r="R1165" s="314"/>
    </row>
    <row r="1166" spans="1:18" x14ac:dyDescent="0.2">
      <c r="A1166" s="22">
        <v>1165</v>
      </c>
      <c r="B1166" s="227"/>
      <c r="C1166" s="314"/>
      <c r="D1166" s="314"/>
      <c r="E1166" s="314"/>
      <c r="F1166" s="314"/>
      <c r="G1166" s="314"/>
      <c r="H1166" s="314"/>
      <c r="I1166" s="314"/>
      <c r="J1166" s="314"/>
      <c r="K1166" s="314"/>
      <c r="L1166" s="314"/>
      <c r="M1166" s="314"/>
      <c r="N1166" s="314"/>
      <c r="O1166" s="314"/>
      <c r="P1166" s="314"/>
      <c r="Q1166" s="314"/>
      <c r="R1166" s="314"/>
    </row>
    <row r="1167" spans="1:18" x14ac:dyDescent="0.2">
      <c r="A1167" s="22">
        <v>1166</v>
      </c>
      <c r="B1167" s="227"/>
      <c r="C1167" s="314"/>
      <c r="D1167" s="314"/>
      <c r="E1167" s="314"/>
      <c r="F1167" s="314"/>
      <c r="G1167" s="314"/>
      <c r="H1167" s="314"/>
      <c r="I1167" s="314"/>
      <c r="J1167" s="314"/>
      <c r="K1167" s="314"/>
      <c r="L1167" s="314"/>
      <c r="M1167" s="314"/>
      <c r="N1167" s="314"/>
      <c r="O1167" s="314"/>
      <c r="P1167" s="314"/>
      <c r="Q1167" s="314"/>
      <c r="R1167" s="314"/>
    </row>
    <row r="1168" spans="1:18" x14ac:dyDescent="0.2">
      <c r="A1168" s="22">
        <v>1167</v>
      </c>
      <c r="B1168" s="227"/>
      <c r="C1168" s="314"/>
      <c r="D1168" s="314"/>
      <c r="E1168" s="314"/>
      <c r="F1168" s="314"/>
      <c r="G1168" s="314"/>
      <c r="H1168" s="314"/>
      <c r="I1168" s="314"/>
      <c r="J1168" s="314"/>
      <c r="K1168" s="314"/>
      <c r="L1168" s="314"/>
      <c r="M1168" s="314"/>
      <c r="N1168" s="314"/>
      <c r="O1168" s="314"/>
      <c r="P1168" s="314"/>
      <c r="Q1168" s="314"/>
      <c r="R1168" s="314"/>
    </row>
    <row r="1169" spans="1:18" x14ac:dyDescent="0.2">
      <c r="A1169" s="22">
        <v>1168</v>
      </c>
      <c r="B1169" s="227"/>
      <c r="C1169" s="314"/>
      <c r="D1169" s="314"/>
      <c r="E1169" s="314"/>
      <c r="F1169" s="314"/>
      <c r="G1169" s="314"/>
      <c r="H1169" s="314"/>
      <c r="I1169" s="314"/>
      <c r="J1169" s="314"/>
      <c r="K1169" s="314"/>
      <c r="L1169" s="314"/>
      <c r="M1169" s="314"/>
      <c r="N1169" s="314"/>
      <c r="O1169" s="314"/>
      <c r="P1169" s="314"/>
      <c r="Q1169" s="314"/>
      <c r="R1169" s="314"/>
    </row>
    <row r="1170" spans="1:18" x14ac:dyDescent="0.2">
      <c r="A1170" s="22">
        <v>1169</v>
      </c>
      <c r="B1170" s="227"/>
      <c r="C1170" s="314"/>
      <c r="D1170" s="314"/>
      <c r="E1170" s="314"/>
      <c r="F1170" s="314"/>
      <c r="G1170" s="314"/>
      <c r="H1170" s="314"/>
      <c r="I1170" s="314"/>
      <c r="J1170" s="314"/>
      <c r="K1170" s="314"/>
      <c r="L1170" s="314"/>
      <c r="M1170" s="314"/>
      <c r="N1170" s="314"/>
      <c r="O1170" s="314"/>
      <c r="P1170" s="314"/>
      <c r="Q1170" s="314"/>
      <c r="R1170" s="314"/>
    </row>
    <row r="1171" spans="1:18" x14ac:dyDescent="0.2">
      <c r="A1171" s="22">
        <v>1170</v>
      </c>
      <c r="B1171" s="227"/>
      <c r="C1171" s="314"/>
      <c r="D1171" s="314"/>
      <c r="E1171" s="314"/>
      <c r="F1171" s="314"/>
      <c r="G1171" s="314"/>
      <c r="H1171" s="314"/>
      <c r="I1171" s="314"/>
      <c r="J1171" s="314"/>
      <c r="K1171" s="314"/>
      <c r="L1171" s="314"/>
      <c r="M1171" s="314"/>
      <c r="N1171" s="314"/>
      <c r="O1171" s="314"/>
      <c r="P1171" s="314"/>
      <c r="Q1171" s="314"/>
      <c r="R1171" s="314"/>
    </row>
    <row r="1172" spans="1:18" x14ac:dyDescent="0.2">
      <c r="A1172" s="22">
        <v>1171</v>
      </c>
      <c r="B1172" s="227"/>
      <c r="C1172" s="314"/>
      <c r="D1172" s="314"/>
      <c r="E1172" s="314"/>
      <c r="F1172" s="314"/>
      <c r="G1172" s="314"/>
      <c r="H1172" s="314"/>
      <c r="I1172" s="314"/>
      <c r="J1172" s="314"/>
      <c r="K1172" s="314"/>
      <c r="L1172" s="314"/>
      <c r="M1172" s="314"/>
      <c r="N1172" s="314"/>
      <c r="O1172" s="314"/>
      <c r="P1172" s="314"/>
      <c r="Q1172" s="314"/>
      <c r="R1172" s="314"/>
    </row>
    <row r="1173" spans="1:18" x14ac:dyDescent="0.2">
      <c r="A1173" s="22">
        <v>1172</v>
      </c>
      <c r="B1173" s="227"/>
      <c r="C1173" s="314"/>
      <c r="D1173" s="314"/>
      <c r="E1173" s="314"/>
      <c r="F1173" s="314"/>
      <c r="G1173" s="314"/>
      <c r="H1173" s="314"/>
      <c r="I1173" s="314"/>
      <c r="J1173" s="314"/>
      <c r="K1173" s="314"/>
      <c r="L1173" s="314"/>
      <c r="M1173" s="314"/>
      <c r="N1173" s="314"/>
      <c r="O1173" s="314"/>
      <c r="P1173" s="314"/>
      <c r="Q1173" s="314"/>
      <c r="R1173" s="314"/>
    </row>
    <row r="1174" spans="1:18" x14ac:dyDescent="0.2">
      <c r="A1174" s="22">
        <v>1173</v>
      </c>
      <c r="B1174" s="227"/>
      <c r="C1174" s="314"/>
      <c r="D1174" s="314"/>
      <c r="E1174" s="314"/>
      <c r="F1174" s="314"/>
      <c r="G1174" s="314"/>
      <c r="H1174" s="314"/>
      <c r="I1174" s="314"/>
      <c r="J1174" s="314"/>
      <c r="K1174" s="314"/>
      <c r="L1174" s="314"/>
      <c r="M1174" s="314"/>
      <c r="N1174" s="314"/>
      <c r="O1174" s="314"/>
      <c r="P1174" s="314"/>
      <c r="Q1174" s="314"/>
      <c r="R1174" s="314"/>
    </row>
    <row r="1175" spans="1:18" x14ac:dyDescent="0.2">
      <c r="A1175" s="22">
        <v>1174</v>
      </c>
      <c r="B1175" s="227"/>
      <c r="C1175" s="314"/>
      <c r="D1175" s="314"/>
      <c r="E1175" s="314"/>
      <c r="F1175" s="314"/>
      <c r="G1175" s="314"/>
      <c r="H1175" s="314"/>
      <c r="I1175" s="314"/>
      <c r="J1175" s="314"/>
      <c r="K1175" s="314"/>
      <c r="L1175" s="314"/>
      <c r="M1175" s="314"/>
      <c r="N1175" s="314"/>
      <c r="O1175" s="314"/>
      <c r="P1175" s="314"/>
      <c r="Q1175" s="314"/>
      <c r="R1175" s="314"/>
    </row>
    <row r="1176" spans="1:18" x14ac:dyDescent="0.2">
      <c r="A1176" s="22">
        <v>1175</v>
      </c>
      <c r="B1176" s="227"/>
      <c r="C1176" s="314"/>
      <c r="D1176" s="314"/>
      <c r="E1176" s="314"/>
      <c r="F1176" s="314"/>
      <c r="G1176" s="314"/>
      <c r="H1176" s="314"/>
      <c r="I1176" s="314"/>
      <c r="J1176" s="314"/>
      <c r="K1176" s="314"/>
      <c r="L1176" s="314"/>
      <c r="M1176" s="314"/>
      <c r="N1176" s="314"/>
      <c r="O1176" s="314"/>
      <c r="P1176" s="314"/>
      <c r="Q1176" s="314"/>
      <c r="R1176" s="314"/>
    </row>
    <row r="1177" spans="1:18" x14ac:dyDescent="0.2">
      <c r="A1177" s="22">
        <v>1176</v>
      </c>
      <c r="B1177" s="227"/>
      <c r="C1177" s="314"/>
      <c r="D1177" s="314"/>
      <c r="E1177" s="314"/>
      <c r="F1177" s="314"/>
      <c r="G1177" s="314"/>
      <c r="H1177" s="314"/>
      <c r="I1177" s="314"/>
      <c r="J1177" s="314"/>
      <c r="K1177" s="314"/>
      <c r="L1177" s="314"/>
      <c r="M1177" s="314"/>
      <c r="N1177" s="314"/>
      <c r="O1177" s="314"/>
      <c r="P1177" s="314"/>
      <c r="Q1177" s="314"/>
      <c r="R1177" s="314"/>
    </row>
    <row r="1178" spans="1:18" x14ac:dyDescent="0.2">
      <c r="A1178" s="22">
        <v>1177</v>
      </c>
      <c r="B1178" s="227"/>
      <c r="C1178" s="314"/>
      <c r="D1178" s="314"/>
      <c r="E1178" s="314"/>
      <c r="F1178" s="314"/>
      <c r="G1178" s="314"/>
      <c r="H1178" s="314"/>
      <c r="I1178" s="314"/>
      <c r="J1178" s="314"/>
      <c r="K1178" s="314"/>
      <c r="L1178" s="314"/>
      <c r="M1178" s="314"/>
      <c r="N1178" s="314"/>
      <c r="O1178" s="314"/>
      <c r="P1178" s="314"/>
      <c r="Q1178" s="314"/>
      <c r="R1178" s="314"/>
    </row>
    <row r="1179" spans="1:18" x14ac:dyDescent="0.2">
      <c r="A1179" s="22">
        <v>1178</v>
      </c>
      <c r="B1179" s="227"/>
      <c r="C1179" s="314"/>
      <c r="D1179" s="314"/>
      <c r="E1179" s="314"/>
      <c r="F1179" s="314"/>
      <c r="G1179" s="314"/>
      <c r="H1179" s="314"/>
      <c r="I1179" s="314"/>
      <c r="J1179" s="314"/>
      <c r="K1179" s="314"/>
      <c r="L1179" s="314"/>
      <c r="M1179" s="314"/>
      <c r="N1179" s="314"/>
      <c r="O1179" s="314"/>
      <c r="P1179" s="314"/>
      <c r="Q1179" s="314"/>
      <c r="R1179" s="314"/>
    </row>
    <row r="1180" spans="1:18" x14ac:dyDescent="0.2">
      <c r="A1180" s="22">
        <v>1179</v>
      </c>
      <c r="B1180" s="227"/>
      <c r="C1180" s="314"/>
      <c r="D1180" s="314"/>
      <c r="E1180" s="314"/>
      <c r="F1180" s="314"/>
      <c r="G1180" s="314"/>
      <c r="H1180" s="314"/>
      <c r="I1180" s="314"/>
      <c r="J1180" s="314"/>
      <c r="K1180" s="314"/>
      <c r="L1180" s="314"/>
      <c r="M1180" s="314"/>
      <c r="N1180" s="314"/>
      <c r="O1180" s="314"/>
      <c r="P1180" s="314"/>
      <c r="Q1180" s="314"/>
      <c r="R1180" s="314"/>
    </row>
    <row r="1181" spans="1:18" x14ac:dyDescent="0.2">
      <c r="A1181" s="22">
        <v>1180</v>
      </c>
      <c r="B1181" s="227"/>
      <c r="C1181" s="314"/>
      <c r="D1181" s="314"/>
      <c r="E1181" s="314"/>
      <c r="F1181" s="314"/>
      <c r="G1181" s="314"/>
      <c r="H1181" s="314"/>
      <c r="I1181" s="314"/>
      <c r="J1181" s="314"/>
      <c r="K1181" s="314"/>
      <c r="L1181" s="314"/>
      <c r="M1181" s="314"/>
      <c r="N1181" s="314"/>
      <c r="O1181" s="314"/>
      <c r="P1181" s="314"/>
      <c r="Q1181" s="314"/>
      <c r="R1181" s="314"/>
    </row>
    <row r="1182" spans="1:18" x14ac:dyDescent="0.2">
      <c r="A1182" s="22">
        <v>1181</v>
      </c>
      <c r="B1182" s="227"/>
      <c r="C1182" s="314"/>
      <c r="D1182" s="314"/>
      <c r="E1182" s="314"/>
      <c r="F1182" s="314"/>
      <c r="G1182" s="314"/>
      <c r="H1182" s="314"/>
      <c r="I1182" s="314"/>
      <c r="J1182" s="314"/>
      <c r="K1182" s="314"/>
      <c r="L1182" s="314"/>
      <c r="M1182" s="314"/>
      <c r="N1182" s="314"/>
      <c r="O1182" s="314"/>
      <c r="P1182" s="314"/>
      <c r="Q1182" s="314"/>
      <c r="R1182" s="314"/>
    </row>
    <row r="1183" spans="1:18" x14ac:dyDescent="0.2">
      <c r="A1183" s="22">
        <v>1182</v>
      </c>
      <c r="B1183" s="227"/>
      <c r="C1183" s="314"/>
      <c r="D1183" s="314"/>
      <c r="E1183" s="314"/>
      <c r="F1183" s="314"/>
      <c r="G1183" s="314"/>
      <c r="H1183" s="314"/>
      <c r="I1183" s="314"/>
      <c r="J1183" s="314"/>
      <c r="K1183" s="314"/>
      <c r="L1183" s="314"/>
      <c r="M1183" s="314"/>
      <c r="N1183" s="314"/>
      <c r="O1183" s="314"/>
      <c r="P1183" s="314"/>
      <c r="Q1183" s="314"/>
      <c r="R1183" s="314"/>
    </row>
    <row r="1184" spans="1:18" x14ac:dyDescent="0.2">
      <c r="A1184" s="22">
        <v>1183</v>
      </c>
      <c r="B1184" s="227"/>
      <c r="C1184" s="314"/>
      <c r="D1184" s="314"/>
      <c r="E1184" s="314"/>
      <c r="F1184" s="314"/>
      <c r="G1184" s="314"/>
      <c r="H1184" s="314"/>
      <c r="I1184" s="314"/>
      <c r="J1184" s="314"/>
      <c r="K1184" s="314"/>
      <c r="L1184" s="314"/>
      <c r="M1184" s="314"/>
      <c r="N1184" s="314"/>
      <c r="O1184" s="314"/>
      <c r="P1184" s="314"/>
      <c r="Q1184" s="314"/>
      <c r="R1184" s="314"/>
    </row>
    <row r="1185" spans="1:18" x14ac:dyDescent="0.2">
      <c r="A1185" s="22">
        <v>1184</v>
      </c>
      <c r="B1185" s="227"/>
      <c r="C1185" s="314"/>
      <c r="D1185" s="314"/>
      <c r="E1185" s="314"/>
      <c r="F1185" s="314"/>
      <c r="G1185" s="314"/>
      <c r="H1185" s="314"/>
      <c r="I1185" s="314"/>
      <c r="J1185" s="314"/>
      <c r="K1185" s="314"/>
      <c r="L1185" s="314"/>
      <c r="M1185" s="314"/>
      <c r="N1185" s="314"/>
      <c r="O1185" s="314"/>
      <c r="P1185" s="314"/>
      <c r="Q1185" s="314"/>
      <c r="R1185" s="314"/>
    </row>
    <row r="1186" spans="1:18" x14ac:dyDescent="0.2">
      <c r="A1186" s="22">
        <v>1185</v>
      </c>
      <c r="B1186" s="227"/>
      <c r="C1186" s="314"/>
      <c r="D1186" s="314"/>
      <c r="E1186" s="314"/>
      <c r="F1186" s="314"/>
      <c r="G1186" s="314"/>
      <c r="H1186" s="314"/>
      <c r="I1186" s="314"/>
      <c r="J1186" s="314"/>
      <c r="K1186" s="314"/>
      <c r="L1186" s="314"/>
      <c r="M1186" s="314"/>
      <c r="N1186" s="314"/>
      <c r="O1186" s="314"/>
      <c r="P1186" s="314"/>
      <c r="Q1186" s="314"/>
      <c r="R1186" s="314"/>
    </row>
    <row r="1187" spans="1:18" x14ac:dyDescent="0.2">
      <c r="A1187" s="22">
        <v>1186</v>
      </c>
      <c r="B1187" s="227"/>
      <c r="C1187" s="314"/>
      <c r="D1187" s="314"/>
      <c r="E1187" s="314"/>
      <c r="F1187" s="314"/>
      <c r="G1187" s="314"/>
      <c r="H1187" s="314"/>
      <c r="I1187" s="314"/>
      <c r="J1187" s="314"/>
      <c r="K1187" s="314"/>
      <c r="L1187" s="314"/>
      <c r="M1187" s="314"/>
      <c r="N1187" s="314"/>
      <c r="O1187" s="314"/>
      <c r="P1187" s="314"/>
      <c r="Q1187" s="314"/>
      <c r="R1187" s="314"/>
    </row>
    <row r="1188" spans="1:18" x14ac:dyDescent="0.2">
      <c r="A1188" s="22">
        <v>1187</v>
      </c>
      <c r="B1188" s="227"/>
      <c r="C1188" s="314"/>
      <c r="D1188" s="314"/>
      <c r="E1188" s="314"/>
      <c r="F1188" s="314"/>
      <c r="G1188" s="314"/>
      <c r="H1188" s="314"/>
      <c r="I1188" s="314"/>
      <c r="J1188" s="314"/>
      <c r="K1188" s="314"/>
      <c r="L1188" s="314"/>
      <c r="M1188" s="314"/>
      <c r="N1188" s="314"/>
      <c r="O1188" s="314"/>
      <c r="P1188" s="314"/>
      <c r="Q1188" s="314"/>
      <c r="R1188" s="314"/>
    </row>
    <row r="1189" spans="1:18" x14ac:dyDescent="0.2">
      <c r="A1189" s="22">
        <v>1188</v>
      </c>
      <c r="B1189" s="227"/>
      <c r="C1189" s="314"/>
      <c r="D1189" s="314"/>
      <c r="E1189" s="314"/>
      <c r="F1189" s="314"/>
      <c r="G1189" s="314"/>
      <c r="H1189" s="314"/>
      <c r="I1189" s="314"/>
      <c r="J1189" s="314"/>
      <c r="K1189" s="314"/>
      <c r="L1189" s="314"/>
      <c r="M1189" s="314"/>
      <c r="N1189" s="314"/>
      <c r="O1189" s="314"/>
      <c r="P1189" s="314"/>
      <c r="Q1189" s="314"/>
      <c r="R1189" s="314"/>
    </row>
    <row r="1190" spans="1:18" x14ac:dyDescent="0.2">
      <c r="A1190" s="22">
        <v>1189</v>
      </c>
      <c r="B1190" s="227"/>
      <c r="C1190" s="314"/>
      <c r="D1190" s="314"/>
      <c r="E1190" s="314"/>
      <c r="F1190" s="314"/>
      <c r="G1190" s="314"/>
      <c r="H1190" s="314"/>
      <c r="I1190" s="314"/>
      <c r="J1190" s="314"/>
      <c r="K1190" s="314"/>
      <c r="L1190" s="314"/>
      <c r="M1190" s="314"/>
      <c r="N1190" s="314"/>
      <c r="O1190" s="314"/>
      <c r="P1190" s="314"/>
      <c r="Q1190" s="314"/>
      <c r="R1190" s="314"/>
    </row>
    <row r="1191" spans="1:18" x14ac:dyDescent="0.2">
      <c r="A1191" s="22">
        <v>1190</v>
      </c>
      <c r="B1191" s="227"/>
      <c r="C1191" s="314"/>
      <c r="D1191" s="314"/>
      <c r="E1191" s="314"/>
      <c r="F1191" s="314"/>
      <c r="G1191" s="314"/>
      <c r="H1191" s="314"/>
      <c r="I1191" s="314"/>
      <c r="J1191" s="314"/>
      <c r="K1191" s="314"/>
      <c r="L1191" s="314"/>
      <c r="M1191" s="314"/>
      <c r="N1191" s="314"/>
      <c r="O1191" s="314"/>
      <c r="P1191" s="314"/>
      <c r="Q1191" s="314"/>
      <c r="R1191" s="314"/>
    </row>
    <row r="1192" spans="1:18" x14ac:dyDescent="0.2">
      <c r="A1192" s="22">
        <v>1191</v>
      </c>
      <c r="B1192" s="227"/>
      <c r="C1192" s="314"/>
      <c r="D1192" s="314"/>
      <c r="E1192" s="314"/>
      <c r="F1192" s="314"/>
      <c r="G1192" s="314"/>
      <c r="H1192" s="314"/>
      <c r="I1192" s="314"/>
      <c r="J1192" s="314"/>
      <c r="K1192" s="314"/>
      <c r="L1192" s="314"/>
      <c r="M1192" s="314"/>
      <c r="N1192" s="314"/>
      <c r="O1192" s="314"/>
      <c r="P1192" s="314"/>
      <c r="Q1192" s="314"/>
      <c r="R1192" s="314"/>
    </row>
    <row r="1193" spans="1:18" x14ac:dyDescent="0.2">
      <c r="A1193" s="22">
        <v>1192</v>
      </c>
      <c r="B1193" s="227"/>
      <c r="C1193" s="314"/>
      <c r="D1193" s="314"/>
      <c r="E1193" s="314"/>
      <c r="F1193" s="314"/>
      <c r="G1193" s="314"/>
      <c r="H1193" s="314"/>
      <c r="I1193" s="314"/>
      <c r="J1193" s="314"/>
      <c r="K1193" s="314"/>
      <c r="L1193" s="314"/>
      <c r="M1193" s="314"/>
      <c r="N1193" s="314"/>
      <c r="O1193" s="314"/>
      <c r="P1193" s="314"/>
      <c r="Q1193" s="314"/>
      <c r="R1193" s="314"/>
    </row>
    <row r="1194" spans="1:18" x14ac:dyDescent="0.2">
      <c r="A1194" s="22">
        <v>1193</v>
      </c>
      <c r="B1194" s="227"/>
      <c r="C1194" s="314"/>
      <c r="D1194" s="314"/>
      <c r="E1194" s="314"/>
      <c r="F1194" s="314"/>
      <c r="G1194" s="314"/>
      <c r="H1194" s="314"/>
      <c r="I1194" s="314"/>
      <c r="J1194" s="314"/>
      <c r="K1194" s="314"/>
      <c r="L1194" s="314"/>
      <c r="M1194" s="314"/>
      <c r="N1194" s="314"/>
      <c r="O1194" s="314"/>
      <c r="P1194" s="314"/>
      <c r="Q1194" s="314"/>
      <c r="R1194" s="314"/>
    </row>
    <row r="1195" spans="1:18" x14ac:dyDescent="0.2">
      <c r="A1195" s="22">
        <v>1194</v>
      </c>
      <c r="B1195" s="227"/>
      <c r="C1195" s="314"/>
      <c r="D1195" s="314"/>
      <c r="E1195" s="314"/>
      <c r="F1195" s="314"/>
      <c r="G1195" s="314"/>
      <c r="H1195" s="314"/>
      <c r="I1195" s="314"/>
      <c r="J1195" s="314"/>
      <c r="K1195" s="314"/>
      <c r="L1195" s="314"/>
      <c r="M1195" s="314"/>
      <c r="N1195" s="314"/>
      <c r="O1195" s="314"/>
      <c r="P1195" s="314"/>
      <c r="Q1195" s="314"/>
      <c r="R1195" s="314"/>
    </row>
    <row r="1196" spans="1:18" x14ac:dyDescent="0.2">
      <c r="A1196" s="22">
        <v>1195</v>
      </c>
      <c r="B1196" s="227"/>
      <c r="C1196" s="314"/>
      <c r="D1196" s="314"/>
      <c r="E1196" s="314"/>
      <c r="F1196" s="314"/>
      <c r="G1196" s="314"/>
      <c r="H1196" s="314"/>
      <c r="I1196" s="314"/>
      <c r="J1196" s="314"/>
      <c r="K1196" s="314"/>
      <c r="L1196" s="314"/>
      <c r="M1196" s="314"/>
      <c r="N1196" s="314"/>
      <c r="O1196" s="314"/>
      <c r="P1196" s="314"/>
      <c r="Q1196" s="314"/>
      <c r="R1196" s="314"/>
    </row>
    <row r="1197" spans="1:18" x14ac:dyDescent="0.2">
      <c r="A1197" s="22">
        <v>1196</v>
      </c>
      <c r="B1197" s="227"/>
      <c r="C1197" s="314"/>
      <c r="D1197" s="314"/>
      <c r="E1197" s="314"/>
      <c r="F1197" s="314"/>
      <c r="G1197" s="314"/>
      <c r="H1197" s="314"/>
      <c r="I1197" s="314"/>
      <c r="J1197" s="314"/>
      <c r="K1197" s="314"/>
      <c r="L1197" s="314"/>
      <c r="M1197" s="314"/>
      <c r="N1197" s="314"/>
      <c r="O1197" s="314"/>
      <c r="P1197" s="314"/>
      <c r="Q1197" s="314"/>
      <c r="R1197" s="314"/>
    </row>
    <row r="1198" spans="1:18" x14ac:dyDescent="0.2">
      <c r="A1198" s="22">
        <v>1197</v>
      </c>
      <c r="B1198" s="227"/>
      <c r="C1198" s="314"/>
      <c r="D1198" s="314"/>
      <c r="E1198" s="314"/>
      <c r="F1198" s="314"/>
      <c r="G1198" s="314"/>
      <c r="H1198" s="314"/>
      <c r="I1198" s="314"/>
      <c r="J1198" s="314"/>
      <c r="K1198" s="314"/>
      <c r="L1198" s="314"/>
      <c r="M1198" s="314"/>
      <c r="N1198" s="314"/>
      <c r="O1198" s="314"/>
      <c r="P1198" s="314"/>
      <c r="Q1198" s="314"/>
      <c r="R1198" s="314"/>
    </row>
    <row r="1199" spans="1:18" x14ac:dyDescent="0.2">
      <c r="A1199" s="22">
        <v>1198</v>
      </c>
      <c r="B1199" s="227"/>
      <c r="C1199" s="314"/>
      <c r="D1199" s="314"/>
      <c r="E1199" s="314"/>
      <c r="F1199" s="314"/>
      <c r="G1199" s="314"/>
      <c r="H1199" s="314"/>
      <c r="I1199" s="314"/>
      <c r="J1199" s="314"/>
      <c r="K1199" s="314"/>
      <c r="L1199" s="314"/>
      <c r="M1199" s="314"/>
      <c r="N1199" s="314"/>
      <c r="O1199" s="314"/>
      <c r="P1199" s="314"/>
      <c r="Q1199" s="314"/>
      <c r="R1199" s="314"/>
    </row>
    <row r="1200" spans="1:18" x14ac:dyDescent="0.2">
      <c r="A1200" s="22">
        <v>1199</v>
      </c>
      <c r="B1200" s="227"/>
      <c r="C1200" s="314"/>
      <c r="D1200" s="314"/>
      <c r="E1200" s="314"/>
      <c r="F1200" s="314"/>
      <c r="G1200" s="314"/>
      <c r="H1200" s="314"/>
      <c r="I1200" s="314"/>
      <c r="J1200" s="314"/>
      <c r="K1200" s="314"/>
      <c r="L1200" s="314"/>
      <c r="M1200" s="314"/>
      <c r="N1200" s="314"/>
      <c r="O1200" s="314"/>
      <c r="P1200" s="314"/>
      <c r="Q1200" s="314"/>
      <c r="R1200" s="314"/>
    </row>
    <row r="1201" spans="1:18" x14ac:dyDescent="0.2">
      <c r="A1201" s="22">
        <v>1200</v>
      </c>
      <c r="B1201" s="227"/>
      <c r="C1201" s="314"/>
      <c r="D1201" s="314"/>
      <c r="E1201" s="314"/>
      <c r="F1201" s="314"/>
      <c r="G1201" s="314"/>
      <c r="H1201" s="314"/>
      <c r="I1201" s="314"/>
      <c r="J1201" s="314"/>
      <c r="K1201" s="314"/>
      <c r="L1201" s="314"/>
      <c r="M1201" s="314"/>
      <c r="N1201" s="314"/>
      <c r="O1201" s="314"/>
      <c r="P1201" s="314"/>
      <c r="Q1201" s="314"/>
      <c r="R1201" s="314"/>
    </row>
    <row r="1202" spans="1:18" x14ac:dyDescent="0.2">
      <c r="A1202" s="22">
        <v>1201</v>
      </c>
      <c r="B1202" s="227"/>
      <c r="C1202" s="314"/>
      <c r="D1202" s="314"/>
      <c r="E1202" s="314"/>
      <c r="F1202" s="314"/>
      <c r="G1202" s="314"/>
      <c r="H1202" s="314"/>
      <c r="I1202" s="314"/>
      <c r="J1202" s="314"/>
      <c r="K1202" s="314"/>
      <c r="L1202" s="314"/>
      <c r="M1202" s="314"/>
      <c r="N1202" s="314"/>
      <c r="O1202" s="314"/>
      <c r="P1202" s="314"/>
      <c r="Q1202" s="314"/>
      <c r="R1202" s="314"/>
    </row>
    <row r="1203" spans="1:18" x14ac:dyDescent="0.2">
      <c r="A1203" s="22">
        <v>1202</v>
      </c>
      <c r="B1203" s="227"/>
      <c r="C1203" s="314"/>
      <c r="D1203" s="314"/>
      <c r="E1203" s="314"/>
      <c r="F1203" s="314"/>
      <c r="G1203" s="314"/>
      <c r="H1203" s="314"/>
      <c r="I1203" s="314"/>
      <c r="J1203" s="314"/>
      <c r="K1203" s="314"/>
      <c r="L1203" s="314"/>
      <c r="M1203" s="314"/>
      <c r="N1203" s="314"/>
      <c r="O1203" s="314"/>
      <c r="P1203" s="314"/>
      <c r="Q1203" s="314"/>
      <c r="R1203" s="314"/>
    </row>
    <row r="1204" spans="1:18" x14ac:dyDescent="0.2">
      <c r="A1204" s="22">
        <v>1203</v>
      </c>
      <c r="B1204" s="227"/>
      <c r="C1204" s="314"/>
      <c r="D1204" s="314"/>
      <c r="E1204" s="314"/>
      <c r="F1204" s="314"/>
      <c r="G1204" s="314"/>
      <c r="H1204" s="314"/>
      <c r="I1204" s="314"/>
      <c r="J1204" s="314"/>
      <c r="K1204" s="314"/>
      <c r="L1204" s="314"/>
      <c r="M1204" s="314"/>
      <c r="N1204" s="314"/>
      <c r="O1204" s="314"/>
      <c r="P1204" s="314"/>
      <c r="Q1204" s="314"/>
      <c r="R1204" s="314"/>
    </row>
    <row r="1205" spans="1:18" x14ac:dyDescent="0.2">
      <c r="A1205" s="22">
        <v>1204</v>
      </c>
      <c r="B1205" s="227"/>
      <c r="C1205" s="314"/>
      <c r="D1205" s="314"/>
      <c r="E1205" s="314"/>
      <c r="F1205" s="314"/>
      <c r="G1205" s="314"/>
      <c r="H1205" s="314"/>
      <c r="I1205" s="314"/>
      <c r="J1205" s="314"/>
      <c r="K1205" s="314"/>
      <c r="L1205" s="314"/>
      <c r="M1205" s="314"/>
      <c r="N1205" s="314"/>
      <c r="O1205" s="314"/>
      <c r="P1205" s="314"/>
      <c r="Q1205" s="314"/>
      <c r="R1205" s="314"/>
    </row>
    <row r="1206" spans="1:18" x14ac:dyDescent="0.2">
      <c r="A1206" s="22">
        <v>1205</v>
      </c>
      <c r="B1206" s="227"/>
      <c r="C1206" s="314"/>
      <c r="D1206" s="314"/>
      <c r="E1206" s="314"/>
      <c r="F1206" s="314"/>
      <c r="G1206" s="314"/>
      <c r="H1206" s="314"/>
      <c r="I1206" s="314"/>
      <c r="J1206" s="314"/>
      <c r="K1206" s="314"/>
      <c r="L1206" s="314"/>
      <c r="M1206" s="314"/>
      <c r="N1206" s="314"/>
      <c r="O1206" s="314"/>
      <c r="P1206" s="314"/>
      <c r="Q1206" s="314"/>
      <c r="R1206" s="314"/>
    </row>
    <row r="1207" spans="1:18" x14ac:dyDescent="0.2">
      <c r="A1207" s="22">
        <v>1206</v>
      </c>
      <c r="B1207" s="227"/>
      <c r="C1207" s="314"/>
      <c r="D1207" s="314"/>
      <c r="E1207" s="314"/>
      <c r="F1207" s="314"/>
      <c r="G1207" s="314"/>
      <c r="H1207" s="314"/>
      <c r="I1207" s="314"/>
      <c r="J1207" s="314"/>
      <c r="K1207" s="314"/>
      <c r="L1207" s="314"/>
      <c r="M1207" s="314"/>
      <c r="N1207" s="314"/>
      <c r="O1207" s="314"/>
      <c r="P1207" s="314"/>
      <c r="Q1207" s="314"/>
      <c r="R1207" s="314"/>
    </row>
    <row r="1208" spans="1:18" x14ac:dyDescent="0.2">
      <c r="A1208" s="22">
        <v>1207</v>
      </c>
      <c r="B1208" s="227"/>
      <c r="C1208" s="314"/>
      <c r="D1208" s="314"/>
      <c r="E1208" s="314"/>
      <c r="F1208" s="314"/>
      <c r="G1208" s="314"/>
      <c r="H1208" s="314"/>
      <c r="I1208" s="314"/>
      <c r="J1208" s="314"/>
      <c r="K1208" s="314"/>
      <c r="L1208" s="314"/>
      <c r="M1208" s="314"/>
      <c r="N1208" s="314"/>
      <c r="O1208" s="314"/>
      <c r="P1208" s="314"/>
      <c r="Q1208" s="314"/>
      <c r="R1208" s="314"/>
    </row>
    <row r="1209" spans="1:18" x14ac:dyDescent="0.2">
      <c r="A1209" s="22">
        <v>1208</v>
      </c>
      <c r="B1209" s="227"/>
      <c r="C1209" s="314"/>
      <c r="D1209" s="314"/>
      <c r="E1209" s="314"/>
      <c r="F1209" s="314"/>
      <c r="G1209" s="314"/>
      <c r="H1209" s="314"/>
      <c r="I1209" s="314"/>
      <c r="J1209" s="314"/>
      <c r="K1209" s="314"/>
      <c r="L1209" s="314"/>
      <c r="M1209" s="314"/>
      <c r="N1209" s="314"/>
      <c r="O1209" s="314"/>
      <c r="P1209" s="314"/>
      <c r="Q1209" s="314"/>
      <c r="R1209" s="314"/>
    </row>
    <row r="1210" spans="1:18" x14ac:dyDescent="0.2">
      <c r="A1210" s="22">
        <v>1209</v>
      </c>
      <c r="B1210" s="227"/>
      <c r="C1210" s="314"/>
      <c r="D1210" s="314"/>
      <c r="E1210" s="314"/>
      <c r="F1210" s="314"/>
      <c r="G1210" s="314"/>
      <c r="H1210" s="314"/>
      <c r="I1210" s="314"/>
      <c r="J1210" s="314"/>
      <c r="K1210" s="314"/>
      <c r="L1210" s="314"/>
      <c r="M1210" s="314"/>
      <c r="N1210" s="314"/>
      <c r="O1210" s="314"/>
      <c r="P1210" s="314"/>
      <c r="Q1210" s="314"/>
      <c r="R1210" s="314"/>
    </row>
    <row r="1211" spans="1:18" x14ac:dyDescent="0.2">
      <c r="A1211" s="22">
        <v>1210</v>
      </c>
      <c r="B1211" s="227"/>
      <c r="C1211" s="314"/>
      <c r="D1211" s="314"/>
      <c r="E1211" s="314"/>
      <c r="F1211" s="314"/>
      <c r="G1211" s="314"/>
      <c r="H1211" s="314"/>
      <c r="I1211" s="314"/>
      <c r="J1211" s="314"/>
      <c r="K1211" s="314"/>
      <c r="L1211" s="314"/>
      <c r="M1211" s="314"/>
      <c r="N1211" s="314"/>
      <c r="O1211" s="314"/>
      <c r="P1211" s="314"/>
      <c r="Q1211" s="314"/>
      <c r="R1211" s="314"/>
    </row>
    <row r="1212" spans="1:18" x14ac:dyDescent="0.2">
      <c r="A1212" s="22">
        <v>1211</v>
      </c>
      <c r="B1212" s="227"/>
      <c r="C1212" s="314"/>
      <c r="D1212" s="314"/>
      <c r="E1212" s="314"/>
      <c r="F1212" s="314"/>
      <c r="G1212" s="314"/>
      <c r="H1212" s="314"/>
      <c r="I1212" s="314"/>
      <c r="J1212" s="314"/>
      <c r="K1212" s="314"/>
      <c r="L1212" s="314"/>
      <c r="M1212" s="314"/>
      <c r="N1212" s="314"/>
      <c r="O1212" s="314"/>
      <c r="P1212" s="314"/>
      <c r="Q1212" s="314"/>
      <c r="R1212" s="314"/>
    </row>
    <row r="1213" spans="1:18" x14ac:dyDescent="0.2">
      <c r="A1213" s="22">
        <v>1212</v>
      </c>
      <c r="B1213" s="227"/>
      <c r="C1213" s="314"/>
      <c r="D1213" s="314"/>
      <c r="E1213" s="314"/>
      <c r="F1213" s="314"/>
      <c r="G1213" s="314"/>
      <c r="H1213" s="314"/>
      <c r="I1213" s="314"/>
      <c r="J1213" s="314"/>
      <c r="K1213" s="314"/>
      <c r="L1213" s="314"/>
      <c r="M1213" s="314"/>
      <c r="N1213" s="314"/>
      <c r="O1213" s="314"/>
      <c r="P1213" s="314"/>
      <c r="Q1213" s="314"/>
      <c r="R1213" s="314"/>
    </row>
    <row r="1214" spans="1:18" x14ac:dyDescent="0.2">
      <c r="A1214" s="22">
        <v>1213</v>
      </c>
      <c r="B1214" s="227"/>
      <c r="C1214" s="314"/>
      <c r="D1214" s="314"/>
      <c r="E1214" s="314"/>
      <c r="F1214" s="314"/>
      <c r="G1214" s="314"/>
      <c r="H1214" s="314"/>
      <c r="I1214" s="314"/>
      <c r="J1214" s="314"/>
      <c r="K1214" s="314"/>
      <c r="L1214" s="314"/>
      <c r="M1214" s="314"/>
      <c r="N1214" s="314"/>
      <c r="O1214" s="314"/>
      <c r="P1214" s="314"/>
      <c r="Q1214" s="314"/>
      <c r="R1214" s="314"/>
    </row>
    <row r="1215" spans="1:18" x14ac:dyDescent="0.2">
      <c r="A1215" s="22">
        <v>1214</v>
      </c>
      <c r="B1215" s="227"/>
      <c r="C1215" s="314"/>
      <c r="D1215" s="314"/>
      <c r="E1215" s="314"/>
      <c r="F1215" s="314"/>
      <c r="G1215" s="314"/>
      <c r="H1215" s="314"/>
      <c r="I1215" s="314"/>
      <c r="J1215" s="314"/>
      <c r="K1215" s="314"/>
      <c r="L1215" s="314"/>
      <c r="M1215" s="314"/>
      <c r="N1215" s="314"/>
      <c r="O1215" s="314"/>
      <c r="P1215" s="314"/>
      <c r="Q1215" s="314"/>
      <c r="R1215" s="314"/>
    </row>
    <row r="1216" spans="1:18" x14ac:dyDescent="0.2">
      <c r="A1216" s="22">
        <v>1215</v>
      </c>
      <c r="B1216" s="227"/>
      <c r="C1216" s="314"/>
      <c r="D1216" s="314"/>
      <c r="E1216" s="314"/>
      <c r="F1216" s="314"/>
      <c r="G1216" s="314"/>
      <c r="H1216" s="314"/>
      <c r="I1216" s="314"/>
      <c r="J1216" s="314"/>
      <c r="K1216" s="314"/>
      <c r="L1216" s="314"/>
      <c r="M1216" s="314"/>
      <c r="N1216" s="314"/>
      <c r="O1216" s="314"/>
      <c r="P1216" s="314"/>
      <c r="Q1216" s="314"/>
      <c r="R1216" s="314"/>
    </row>
    <row r="1217" spans="1:18" x14ac:dyDescent="0.2">
      <c r="A1217" s="22">
        <v>1216</v>
      </c>
      <c r="B1217" s="227"/>
      <c r="C1217" s="314"/>
      <c r="D1217" s="314"/>
      <c r="E1217" s="314"/>
      <c r="F1217" s="314"/>
      <c r="G1217" s="314"/>
      <c r="H1217" s="314"/>
      <c r="I1217" s="314"/>
      <c r="J1217" s="314"/>
      <c r="K1217" s="314"/>
      <c r="L1217" s="314"/>
      <c r="M1217" s="314"/>
      <c r="N1217" s="314"/>
      <c r="O1217" s="314"/>
      <c r="P1217" s="314"/>
      <c r="Q1217" s="314"/>
      <c r="R1217" s="314"/>
    </row>
    <row r="1218" spans="1:18" x14ac:dyDescent="0.2">
      <c r="A1218" s="22">
        <v>1217</v>
      </c>
      <c r="B1218" s="227"/>
      <c r="C1218" s="314"/>
      <c r="D1218" s="314"/>
      <c r="E1218" s="314"/>
      <c r="F1218" s="314"/>
      <c r="G1218" s="314"/>
      <c r="H1218" s="314"/>
      <c r="I1218" s="314"/>
      <c r="J1218" s="314"/>
      <c r="K1218" s="314"/>
      <c r="L1218" s="314"/>
      <c r="M1218" s="314"/>
      <c r="N1218" s="314"/>
      <c r="O1218" s="314"/>
      <c r="P1218" s="314"/>
      <c r="Q1218" s="314"/>
      <c r="R1218" s="314"/>
    </row>
    <row r="1219" spans="1:18" x14ac:dyDescent="0.2">
      <c r="A1219" s="22">
        <v>1218</v>
      </c>
      <c r="B1219" s="227"/>
      <c r="C1219" s="314"/>
      <c r="D1219" s="314"/>
      <c r="E1219" s="314"/>
      <c r="F1219" s="314"/>
      <c r="G1219" s="314"/>
      <c r="H1219" s="314"/>
      <c r="I1219" s="314"/>
      <c r="J1219" s="314"/>
      <c r="K1219" s="314"/>
      <c r="L1219" s="314"/>
      <c r="M1219" s="314"/>
      <c r="N1219" s="314"/>
      <c r="O1219" s="314"/>
      <c r="P1219" s="314"/>
      <c r="Q1219" s="314"/>
      <c r="R1219" s="314"/>
    </row>
    <row r="1220" spans="1:18" x14ac:dyDescent="0.2">
      <c r="A1220" s="22">
        <v>1219</v>
      </c>
      <c r="B1220" s="227"/>
      <c r="C1220" s="314"/>
      <c r="D1220" s="314"/>
      <c r="E1220" s="314"/>
      <c r="F1220" s="314"/>
      <c r="G1220" s="314"/>
      <c r="H1220" s="314"/>
      <c r="I1220" s="314"/>
      <c r="J1220" s="314"/>
      <c r="K1220" s="314"/>
      <c r="L1220" s="314"/>
      <c r="M1220" s="314"/>
      <c r="N1220" s="314"/>
      <c r="O1220" s="314"/>
      <c r="P1220" s="314"/>
      <c r="Q1220" s="314"/>
      <c r="R1220" s="314"/>
    </row>
    <row r="1221" spans="1:18" x14ac:dyDescent="0.2">
      <c r="A1221" s="22">
        <v>1220</v>
      </c>
      <c r="B1221" s="227"/>
      <c r="C1221" s="314"/>
      <c r="D1221" s="314"/>
      <c r="E1221" s="314"/>
      <c r="F1221" s="314"/>
      <c r="G1221" s="314"/>
      <c r="H1221" s="314"/>
      <c r="I1221" s="314"/>
      <c r="J1221" s="314"/>
      <c r="K1221" s="314"/>
      <c r="L1221" s="314"/>
      <c r="M1221" s="314"/>
      <c r="N1221" s="314"/>
      <c r="O1221" s="314"/>
      <c r="P1221" s="314"/>
      <c r="Q1221" s="314"/>
      <c r="R1221" s="314"/>
    </row>
    <row r="1222" spans="1:18" x14ac:dyDescent="0.2">
      <c r="A1222" s="22">
        <v>1221</v>
      </c>
      <c r="B1222" s="227"/>
      <c r="C1222" s="314"/>
      <c r="D1222" s="314"/>
      <c r="E1222" s="314"/>
      <c r="F1222" s="314"/>
      <c r="G1222" s="314"/>
      <c r="H1222" s="314"/>
      <c r="I1222" s="314"/>
      <c r="J1222" s="314"/>
      <c r="K1222" s="314"/>
      <c r="L1222" s="314"/>
      <c r="M1222" s="314"/>
      <c r="N1222" s="314"/>
      <c r="O1222" s="314"/>
      <c r="P1222" s="314"/>
      <c r="Q1222" s="314"/>
      <c r="R1222" s="314"/>
    </row>
    <row r="1223" spans="1:18" x14ac:dyDescent="0.2">
      <c r="A1223" s="22">
        <v>1222</v>
      </c>
      <c r="B1223" s="227"/>
      <c r="C1223" s="314"/>
      <c r="D1223" s="314"/>
      <c r="E1223" s="314"/>
      <c r="F1223" s="314"/>
      <c r="G1223" s="314"/>
      <c r="H1223" s="314"/>
      <c r="I1223" s="314"/>
      <c r="J1223" s="314"/>
      <c r="K1223" s="314"/>
      <c r="L1223" s="314"/>
      <c r="M1223" s="314"/>
      <c r="N1223" s="314"/>
      <c r="O1223" s="314"/>
      <c r="P1223" s="314"/>
      <c r="Q1223" s="314"/>
      <c r="R1223" s="314"/>
    </row>
    <row r="1224" spans="1:18" x14ac:dyDescent="0.2">
      <c r="A1224" s="22">
        <v>1223</v>
      </c>
      <c r="B1224" s="227"/>
      <c r="C1224" s="314"/>
      <c r="D1224" s="314"/>
      <c r="E1224" s="314"/>
      <c r="F1224" s="314"/>
      <c r="G1224" s="314"/>
      <c r="H1224" s="314"/>
      <c r="I1224" s="314"/>
      <c r="J1224" s="314"/>
      <c r="K1224" s="314"/>
      <c r="L1224" s="314"/>
      <c r="M1224" s="314"/>
      <c r="N1224" s="314"/>
      <c r="O1224" s="314"/>
      <c r="P1224" s="314"/>
      <c r="Q1224" s="314"/>
      <c r="R1224" s="314"/>
    </row>
    <row r="1225" spans="1:18" x14ac:dyDescent="0.2">
      <c r="A1225" s="22">
        <v>1224</v>
      </c>
      <c r="B1225" s="227"/>
      <c r="C1225" s="314"/>
      <c r="D1225" s="314"/>
      <c r="E1225" s="314"/>
      <c r="F1225" s="314"/>
      <c r="G1225" s="314"/>
      <c r="H1225" s="314"/>
      <c r="I1225" s="314"/>
      <c r="J1225" s="314"/>
      <c r="K1225" s="314"/>
      <c r="L1225" s="314"/>
      <c r="M1225" s="314"/>
      <c r="N1225" s="314"/>
      <c r="O1225" s="314"/>
      <c r="P1225" s="314"/>
      <c r="Q1225" s="314"/>
      <c r="R1225" s="314"/>
    </row>
    <row r="1226" spans="1:18" x14ac:dyDescent="0.2">
      <c r="A1226" s="22">
        <v>1225</v>
      </c>
      <c r="B1226" s="227"/>
      <c r="C1226" s="314"/>
      <c r="D1226" s="314"/>
      <c r="E1226" s="314"/>
      <c r="F1226" s="314"/>
      <c r="G1226" s="314"/>
      <c r="H1226" s="314"/>
      <c r="I1226" s="314"/>
      <c r="J1226" s="314"/>
      <c r="K1226" s="314"/>
      <c r="L1226" s="314"/>
      <c r="M1226" s="314"/>
      <c r="N1226" s="314"/>
      <c r="O1226" s="314"/>
      <c r="P1226" s="314"/>
      <c r="Q1226" s="314"/>
      <c r="R1226" s="314"/>
    </row>
    <row r="1227" spans="1:18" x14ac:dyDescent="0.2">
      <c r="A1227" s="22">
        <v>1226</v>
      </c>
      <c r="B1227" s="227"/>
      <c r="C1227" s="314"/>
      <c r="D1227" s="314"/>
      <c r="E1227" s="314"/>
      <c r="F1227" s="314"/>
      <c r="G1227" s="314"/>
      <c r="H1227" s="314"/>
      <c r="I1227" s="314"/>
      <c r="J1227" s="314"/>
      <c r="K1227" s="314"/>
      <c r="L1227" s="314"/>
      <c r="M1227" s="314"/>
      <c r="N1227" s="314"/>
      <c r="O1227" s="314"/>
      <c r="P1227" s="314"/>
      <c r="Q1227" s="314"/>
      <c r="R1227" s="314"/>
    </row>
    <row r="1228" spans="1:18" x14ac:dyDescent="0.2">
      <c r="A1228" s="22">
        <v>1227</v>
      </c>
      <c r="B1228" s="227"/>
      <c r="C1228" s="314"/>
      <c r="D1228" s="314"/>
      <c r="E1228" s="314"/>
      <c r="F1228" s="314"/>
      <c r="G1228" s="314"/>
      <c r="H1228" s="314"/>
      <c r="I1228" s="314"/>
      <c r="J1228" s="314"/>
      <c r="K1228" s="314"/>
      <c r="L1228" s="314"/>
      <c r="M1228" s="314"/>
      <c r="N1228" s="314"/>
      <c r="O1228" s="314"/>
      <c r="P1228" s="314"/>
      <c r="Q1228" s="314"/>
      <c r="R1228" s="314"/>
    </row>
    <row r="1229" spans="1:18" x14ac:dyDescent="0.2">
      <c r="A1229" s="22">
        <v>1228</v>
      </c>
      <c r="B1229" s="227"/>
      <c r="C1229" s="314"/>
      <c r="D1229" s="314"/>
      <c r="E1229" s="314"/>
      <c r="F1229" s="314"/>
      <c r="G1229" s="314"/>
      <c r="H1229" s="314"/>
      <c r="I1229" s="314"/>
      <c r="J1229" s="314"/>
      <c r="K1229" s="314"/>
      <c r="L1229" s="314"/>
      <c r="M1229" s="314"/>
      <c r="N1229" s="314"/>
      <c r="O1229" s="314"/>
      <c r="P1229" s="314"/>
      <c r="Q1229" s="314"/>
      <c r="R1229" s="314"/>
    </row>
    <row r="1230" spans="1:18" x14ac:dyDescent="0.2">
      <c r="A1230" s="22">
        <v>1229</v>
      </c>
      <c r="B1230" s="227"/>
      <c r="C1230" s="314"/>
      <c r="D1230" s="314"/>
      <c r="E1230" s="314"/>
      <c r="F1230" s="314"/>
      <c r="G1230" s="314"/>
      <c r="H1230" s="314"/>
      <c r="I1230" s="314"/>
      <c r="J1230" s="314"/>
      <c r="K1230" s="314"/>
      <c r="L1230" s="314"/>
      <c r="M1230" s="314"/>
      <c r="N1230" s="314"/>
      <c r="O1230" s="314"/>
      <c r="P1230" s="314"/>
      <c r="Q1230" s="314"/>
      <c r="R1230" s="314"/>
    </row>
    <row r="1231" spans="1:18" x14ac:dyDescent="0.2">
      <c r="A1231" s="22">
        <v>1230</v>
      </c>
      <c r="B1231" s="227"/>
      <c r="C1231" s="314"/>
      <c r="D1231" s="314"/>
      <c r="E1231" s="314"/>
      <c r="F1231" s="314"/>
      <c r="G1231" s="314"/>
      <c r="H1231" s="314"/>
      <c r="I1231" s="314"/>
      <c r="J1231" s="314"/>
      <c r="K1231" s="314"/>
      <c r="L1231" s="314"/>
      <c r="M1231" s="314"/>
      <c r="N1231" s="314"/>
      <c r="O1231" s="314"/>
      <c r="P1231" s="314"/>
      <c r="Q1231" s="314"/>
      <c r="R1231" s="314"/>
    </row>
    <row r="1232" spans="1:18" x14ac:dyDescent="0.2">
      <c r="A1232" s="22">
        <v>1231</v>
      </c>
      <c r="B1232" s="227"/>
      <c r="C1232" s="314"/>
      <c r="D1232" s="314"/>
      <c r="E1232" s="314"/>
      <c r="F1232" s="314"/>
      <c r="G1232" s="314"/>
      <c r="H1232" s="314"/>
      <c r="I1232" s="314"/>
      <c r="J1232" s="314"/>
      <c r="K1232" s="314"/>
      <c r="L1232" s="314"/>
      <c r="M1232" s="314"/>
      <c r="N1232" s="314"/>
      <c r="O1232" s="314"/>
      <c r="P1232" s="314"/>
      <c r="Q1232" s="314"/>
      <c r="R1232" s="314"/>
    </row>
    <row r="1233" spans="1:18" x14ac:dyDescent="0.2">
      <c r="A1233" s="22">
        <v>1232</v>
      </c>
      <c r="B1233" s="227"/>
      <c r="C1233" s="314"/>
      <c r="D1233" s="314"/>
      <c r="E1233" s="314"/>
      <c r="F1233" s="314"/>
      <c r="G1233" s="314"/>
      <c r="H1233" s="314"/>
      <c r="I1233" s="314"/>
      <c r="J1233" s="314"/>
      <c r="K1233" s="314"/>
      <c r="L1233" s="314"/>
      <c r="M1233" s="314"/>
      <c r="N1233" s="314"/>
      <c r="O1233" s="314"/>
      <c r="P1233" s="314"/>
      <c r="Q1233" s="314"/>
      <c r="R1233" s="314"/>
    </row>
    <row r="1234" spans="1:18" x14ac:dyDescent="0.2">
      <c r="A1234" s="22">
        <v>1233</v>
      </c>
      <c r="B1234" s="227"/>
      <c r="C1234" s="314"/>
      <c r="D1234" s="314"/>
      <c r="E1234" s="314"/>
      <c r="F1234" s="314"/>
      <c r="G1234" s="314"/>
      <c r="H1234" s="314"/>
      <c r="I1234" s="314"/>
      <c r="J1234" s="314"/>
      <c r="K1234" s="314"/>
      <c r="L1234" s="314"/>
      <c r="M1234" s="314"/>
      <c r="N1234" s="314"/>
      <c r="O1234" s="314"/>
      <c r="P1234" s="314"/>
      <c r="Q1234" s="314"/>
      <c r="R1234" s="314"/>
    </row>
    <row r="1235" spans="1:18" x14ac:dyDescent="0.2">
      <c r="A1235" s="22">
        <v>1234</v>
      </c>
      <c r="B1235" s="227"/>
      <c r="C1235" s="314"/>
      <c r="D1235" s="314"/>
      <c r="E1235" s="314"/>
      <c r="F1235" s="314"/>
      <c r="G1235" s="314"/>
      <c r="H1235" s="314"/>
      <c r="I1235" s="314"/>
      <c r="J1235" s="314"/>
      <c r="K1235" s="314"/>
      <c r="L1235" s="314"/>
      <c r="M1235" s="314"/>
      <c r="N1235" s="314"/>
      <c r="O1235" s="314"/>
      <c r="P1235" s="314"/>
      <c r="Q1235" s="314"/>
      <c r="R1235" s="314"/>
    </row>
    <row r="1236" spans="1:18" x14ac:dyDescent="0.2">
      <c r="A1236" s="22">
        <v>1235</v>
      </c>
      <c r="B1236" s="227"/>
      <c r="C1236" s="314"/>
      <c r="D1236" s="314"/>
      <c r="E1236" s="314"/>
      <c r="F1236" s="314"/>
      <c r="G1236" s="314"/>
      <c r="H1236" s="314"/>
      <c r="I1236" s="314"/>
      <c r="J1236" s="314"/>
      <c r="K1236" s="314"/>
      <c r="L1236" s="314"/>
      <c r="M1236" s="314"/>
      <c r="N1236" s="314"/>
      <c r="O1236" s="314"/>
      <c r="P1236" s="314"/>
      <c r="Q1236" s="314"/>
      <c r="R1236" s="314"/>
    </row>
    <row r="1237" spans="1:18" x14ac:dyDescent="0.2">
      <c r="A1237" s="22">
        <v>1236</v>
      </c>
      <c r="B1237" s="227"/>
      <c r="C1237" s="314"/>
      <c r="D1237" s="314"/>
      <c r="E1237" s="314"/>
      <c r="F1237" s="314"/>
      <c r="G1237" s="314"/>
      <c r="H1237" s="314"/>
      <c r="I1237" s="314"/>
      <c r="J1237" s="314"/>
      <c r="K1237" s="314"/>
      <c r="L1237" s="314"/>
      <c r="M1237" s="314"/>
      <c r="N1237" s="314"/>
      <c r="O1237" s="314"/>
      <c r="P1237" s="314"/>
      <c r="Q1237" s="314"/>
      <c r="R1237" s="314"/>
    </row>
    <row r="1238" spans="1:18" x14ac:dyDescent="0.2">
      <c r="A1238" s="22">
        <v>1237</v>
      </c>
      <c r="B1238" s="227"/>
      <c r="C1238" s="314"/>
      <c r="D1238" s="314"/>
      <c r="E1238" s="314"/>
      <c r="F1238" s="314"/>
      <c r="G1238" s="314"/>
      <c r="H1238" s="314"/>
      <c r="I1238" s="314"/>
      <c r="J1238" s="314"/>
      <c r="K1238" s="314"/>
      <c r="L1238" s="314"/>
      <c r="M1238" s="314"/>
      <c r="N1238" s="314"/>
      <c r="O1238" s="314"/>
      <c r="P1238" s="314"/>
      <c r="Q1238" s="314"/>
      <c r="R1238" s="314"/>
    </row>
    <row r="1239" spans="1:18" x14ac:dyDescent="0.2">
      <c r="A1239" s="22">
        <v>1238</v>
      </c>
      <c r="B1239" s="227"/>
      <c r="C1239" s="314"/>
      <c r="D1239" s="314"/>
      <c r="E1239" s="314"/>
      <c r="F1239" s="314"/>
      <c r="G1239" s="314"/>
      <c r="H1239" s="314"/>
      <c r="I1239" s="314"/>
      <c r="J1239" s="314"/>
      <c r="K1239" s="314"/>
      <c r="L1239" s="314"/>
      <c r="M1239" s="314"/>
      <c r="N1239" s="314"/>
      <c r="O1239" s="314"/>
      <c r="P1239" s="314"/>
      <c r="Q1239" s="314"/>
      <c r="R1239" s="314"/>
    </row>
    <row r="1240" spans="1:18" x14ac:dyDescent="0.2">
      <c r="A1240" s="22">
        <v>1239</v>
      </c>
      <c r="B1240" s="227"/>
      <c r="C1240" s="314"/>
      <c r="D1240" s="314"/>
      <c r="E1240" s="314"/>
      <c r="F1240" s="314"/>
      <c r="G1240" s="314"/>
      <c r="H1240" s="314"/>
      <c r="I1240" s="314"/>
      <c r="J1240" s="314"/>
      <c r="K1240" s="314"/>
      <c r="L1240" s="314"/>
      <c r="M1240" s="314"/>
      <c r="N1240" s="314"/>
      <c r="O1240" s="314"/>
      <c r="P1240" s="314"/>
      <c r="Q1240" s="314"/>
      <c r="R1240" s="314"/>
    </row>
    <row r="1241" spans="1:18" x14ac:dyDescent="0.2">
      <c r="A1241" s="22">
        <v>1240</v>
      </c>
      <c r="B1241" s="227"/>
      <c r="C1241" s="314"/>
      <c r="D1241" s="314"/>
      <c r="E1241" s="314"/>
      <c r="F1241" s="314"/>
      <c r="G1241" s="314"/>
      <c r="H1241" s="314"/>
      <c r="I1241" s="314"/>
      <c r="J1241" s="314"/>
      <c r="K1241" s="314"/>
      <c r="L1241" s="314"/>
      <c r="M1241" s="314"/>
      <c r="N1241" s="314"/>
      <c r="O1241" s="314"/>
      <c r="P1241" s="314"/>
      <c r="Q1241" s="314"/>
      <c r="R1241" s="314"/>
    </row>
    <row r="1242" spans="1:18" x14ac:dyDescent="0.2">
      <c r="A1242" s="22">
        <v>1241</v>
      </c>
      <c r="B1242" s="227"/>
      <c r="C1242" s="314"/>
      <c r="D1242" s="314"/>
      <c r="E1242" s="314"/>
      <c r="F1242" s="314"/>
      <c r="G1242" s="314"/>
      <c r="H1242" s="314"/>
      <c r="I1242" s="314"/>
      <c r="J1242" s="314"/>
      <c r="K1242" s="314"/>
      <c r="L1242" s="314"/>
      <c r="M1242" s="314"/>
      <c r="N1242" s="314"/>
      <c r="O1242" s="314"/>
      <c r="P1242" s="314"/>
      <c r="Q1242" s="314"/>
      <c r="R1242" s="314"/>
    </row>
    <row r="1243" spans="1:18" x14ac:dyDescent="0.2">
      <c r="A1243" s="22">
        <v>1242</v>
      </c>
      <c r="B1243" s="227"/>
      <c r="C1243" s="314"/>
      <c r="D1243" s="314"/>
      <c r="E1243" s="314"/>
      <c r="F1243" s="314"/>
      <c r="G1243" s="314"/>
      <c r="H1243" s="314"/>
      <c r="I1243" s="314"/>
      <c r="J1243" s="314"/>
      <c r="K1243" s="314"/>
      <c r="L1243" s="314"/>
      <c r="M1243" s="314"/>
      <c r="N1243" s="314"/>
      <c r="O1243" s="314"/>
      <c r="P1243" s="314"/>
      <c r="Q1243" s="314"/>
      <c r="R1243" s="314"/>
    </row>
    <row r="1244" spans="1:18" x14ac:dyDescent="0.2">
      <c r="A1244" s="22">
        <v>1243</v>
      </c>
      <c r="B1244" s="227"/>
      <c r="C1244" s="314"/>
      <c r="D1244" s="314"/>
      <c r="E1244" s="314"/>
      <c r="F1244" s="314"/>
      <c r="G1244" s="314"/>
      <c r="H1244" s="314"/>
      <c r="I1244" s="314"/>
      <c r="J1244" s="314"/>
      <c r="K1244" s="314"/>
      <c r="L1244" s="314"/>
      <c r="M1244" s="314"/>
      <c r="N1244" s="314"/>
      <c r="O1244" s="314"/>
      <c r="P1244" s="314"/>
      <c r="Q1244" s="314"/>
      <c r="R1244" s="314"/>
    </row>
    <row r="1245" spans="1:18" x14ac:dyDescent="0.2">
      <c r="A1245" s="22">
        <v>1244</v>
      </c>
      <c r="B1245" s="227"/>
      <c r="C1245" s="314"/>
      <c r="D1245" s="314"/>
      <c r="E1245" s="314"/>
      <c r="F1245" s="314"/>
      <c r="G1245" s="314"/>
      <c r="H1245" s="314"/>
      <c r="I1245" s="314"/>
      <c r="J1245" s="314"/>
      <c r="K1245" s="314"/>
      <c r="L1245" s="314"/>
      <c r="M1245" s="314"/>
      <c r="N1245" s="314"/>
      <c r="O1245" s="314"/>
      <c r="P1245" s="314"/>
      <c r="Q1245" s="314"/>
      <c r="R1245" s="314"/>
    </row>
    <row r="1246" spans="1:18" x14ac:dyDescent="0.2">
      <c r="A1246" s="22">
        <v>1245</v>
      </c>
      <c r="B1246" s="227"/>
      <c r="C1246" s="314"/>
      <c r="D1246" s="314"/>
      <c r="E1246" s="314"/>
      <c r="F1246" s="314"/>
      <c r="G1246" s="314"/>
      <c r="H1246" s="314"/>
      <c r="I1246" s="314"/>
      <c r="J1246" s="314"/>
      <c r="K1246" s="314"/>
      <c r="L1246" s="314"/>
      <c r="M1246" s="314"/>
      <c r="N1246" s="314"/>
      <c r="O1246" s="314"/>
      <c r="P1246" s="314"/>
      <c r="Q1246" s="314"/>
      <c r="R1246" s="314"/>
    </row>
    <row r="1247" spans="1:18" x14ac:dyDescent="0.2">
      <c r="A1247" s="22">
        <v>1246</v>
      </c>
      <c r="B1247" s="227"/>
      <c r="C1247" s="314"/>
      <c r="D1247" s="314"/>
      <c r="E1247" s="314"/>
      <c r="F1247" s="314"/>
      <c r="G1247" s="314"/>
      <c r="H1247" s="314"/>
      <c r="I1247" s="314"/>
      <c r="J1247" s="314"/>
      <c r="K1247" s="314"/>
      <c r="L1247" s="314"/>
      <c r="M1247" s="314"/>
      <c r="N1247" s="314"/>
      <c r="O1247" s="314"/>
      <c r="P1247" s="314"/>
      <c r="Q1247" s="314"/>
      <c r="R1247" s="314"/>
    </row>
    <row r="1248" spans="1:18" x14ac:dyDescent="0.2">
      <c r="A1248" s="22">
        <v>1247</v>
      </c>
      <c r="B1248" s="227"/>
      <c r="C1248" s="314"/>
      <c r="D1248" s="314"/>
      <c r="E1248" s="314"/>
      <c r="F1248" s="314"/>
      <c r="G1248" s="314"/>
      <c r="H1248" s="314"/>
      <c r="I1248" s="314"/>
      <c r="J1248" s="314"/>
      <c r="K1248" s="314"/>
      <c r="L1248" s="314"/>
      <c r="M1248" s="314"/>
      <c r="N1248" s="314"/>
      <c r="O1248" s="314"/>
      <c r="P1248" s="314"/>
      <c r="Q1248" s="314"/>
      <c r="R1248" s="314"/>
    </row>
    <row r="1249" spans="1:18" x14ac:dyDescent="0.2">
      <c r="A1249" s="22">
        <v>1248</v>
      </c>
      <c r="B1249" s="227"/>
      <c r="C1249" s="314"/>
      <c r="D1249" s="314"/>
      <c r="E1249" s="314"/>
      <c r="F1249" s="314"/>
      <c r="G1249" s="314"/>
      <c r="H1249" s="314"/>
      <c r="I1249" s="314"/>
      <c r="J1249" s="314"/>
      <c r="K1249" s="314"/>
      <c r="L1249" s="314"/>
      <c r="M1249" s="314"/>
      <c r="N1249" s="314"/>
      <c r="O1249" s="314"/>
      <c r="P1249" s="314"/>
      <c r="Q1249" s="314"/>
      <c r="R1249" s="314"/>
    </row>
    <row r="1250" spans="1:18" x14ac:dyDescent="0.2">
      <c r="A1250" s="22">
        <v>1249</v>
      </c>
      <c r="B1250" s="227"/>
      <c r="C1250" s="314"/>
      <c r="D1250" s="314"/>
      <c r="E1250" s="314"/>
      <c r="F1250" s="314"/>
      <c r="G1250" s="314"/>
      <c r="H1250" s="314"/>
      <c r="I1250" s="314"/>
      <c r="J1250" s="314"/>
      <c r="K1250" s="314"/>
      <c r="L1250" s="314"/>
      <c r="M1250" s="314"/>
      <c r="N1250" s="314"/>
      <c r="O1250" s="314"/>
      <c r="P1250" s="314"/>
      <c r="Q1250" s="314"/>
      <c r="R1250" s="314"/>
    </row>
    <row r="1251" spans="1:18" x14ac:dyDescent="0.2">
      <c r="A1251" s="22">
        <v>1250</v>
      </c>
      <c r="B1251" s="227"/>
      <c r="C1251" s="314"/>
      <c r="D1251" s="314"/>
      <c r="E1251" s="314"/>
      <c r="F1251" s="314"/>
      <c r="G1251" s="314"/>
      <c r="H1251" s="314"/>
      <c r="I1251" s="314"/>
      <c r="J1251" s="314"/>
      <c r="K1251" s="314"/>
      <c r="L1251" s="314"/>
      <c r="M1251" s="314"/>
      <c r="N1251" s="314"/>
      <c r="O1251" s="314"/>
      <c r="P1251" s="314"/>
      <c r="Q1251" s="314"/>
      <c r="R1251" s="314"/>
    </row>
    <row r="1252" spans="1:18" x14ac:dyDescent="0.2">
      <c r="A1252" s="22">
        <v>1251</v>
      </c>
      <c r="B1252" s="227"/>
      <c r="C1252" s="314"/>
      <c r="D1252" s="314"/>
      <c r="E1252" s="314"/>
      <c r="F1252" s="314"/>
      <c r="G1252" s="314"/>
      <c r="H1252" s="314"/>
      <c r="I1252" s="314"/>
      <c r="J1252" s="314"/>
      <c r="K1252" s="314"/>
      <c r="L1252" s="314"/>
      <c r="M1252" s="314"/>
      <c r="N1252" s="314"/>
      <c r="O1252" s="314"/>
      <c r="P1252" s="314"/>
      <c r="Q1252" s="314"/>
      <c r="R1252" s="314"/>
    </row>
    <row r="1253" spans="1:18" x14ac:dyDescent="0.2">
      <c r="A1253" s="22">
        <v>1252</v>
      </c>
      <c r="B1253" s="227"/>
      <c r="C1253" s="314"/>
      <c r="D1253" s="314"/>
      <c r="E1253" s="314"/>
      <c r="F1253" s="314"/>
      <c r="G1253" s="314"/>
      <c r="H1253" s="314"/>
      <c r="I1253" s="314"/>
      <c r="J1253" s="314"/>
      <c r="K1253" s="314"/>
      <c r="L1253" s="314"/>
      <c r="M1253" s="314"/>
      <c r="N1253" s="314"/>
      <c r="O1253" s="314"/>
      <c r="P1253" s="314"/>
      <c r="Q1253" s="314"/>
      <c r="R1253" s="314"/>
    </row>
    <row r="1254" spans="1:18" x14ac:dyDescent="0.2">
      <c r="A1254" s="22">
        <v>1253</v>
      </c>
      <c r="B1254" s="227"/>
      <c r="C1254" s="314"/>
      <c r="D1254" s="314"/>
      <c r="E1254" s="314"/>
      <c r="F1254" s="314"/>
      <c r="G1254" s="314"/>
      <c r="H1254" s="314"/>
      <c r="I1254" s="314"/>
      <c r="J1254" s="314"/>
      <c r="K1254" s="314"/>
      <c r="L1254" s="314"/>
      <c r="M1254" s="314"/>
      <c r="N1254" s="314"/>
      <c r="O1254" s="314"/>
      <c r="P1254" s="314"/>
      <c r="Q1254" s="314"/>
      <c r="R1254" s="314"/>
    </row>
    <row r="1255" spans="1:18" x14ac:dyDescent="0.2">
      <c r="A1255" s="22">
        <v>1254</v>
      </c>
      <c r="B1255" s="227"/>
      <c r="C1255" s="314"/>
      <c r="D1255" s="314"/>
      <c r="E1255" s="314"/>
      <c r="F1255" s="314"/>
      <c r="G1255" s="314"/>
      <c r="H1255" s="314"/>
      <c r="I1255" s="314"/>
      <c r="J1255" s="314"/>
      <c r="K1255" s="314"/>
      <c r="L1255" s="314"/>
      <c r="M1255" s="314"/>
      <c r="N1255" s="314"/>
      <c r="O1255" s="314"/>
      <c r="P1255" s="314"/>
      <c r="Q1255" s="314"/>
      <c r="R1255" s="314"/>
    </row>
    <row r="1256" spans="1:18" x14ac:dyDescent="0.2">
      <c r="A1256" s="22">
        <v>1255</v>
      </c>
      <c r="B1256" s="227"/>
      <c r="C1256" s="314"/>
      <c r="D1256" s="314"/>
      <c r="E1256" s="314"/>
      <c r="F1256" s="314"/>
      <c r="G1256" s="314"/>
      <c r="H1256" s="314"/>
      <c r="I1256" s="314"/>
      <c r="J1256" s="314"/>
      <c r="K1256" s="314"/>
      <c r="L1256" s="314"/>
      <c r="M1256" s="314"/>
      <c r="N1256" s="314"/>
      <c r="O1256" s="314"/>
      <c r="P1256" s="314"/>
      <c r="Q1256" s="314"/>
      <c r="R1256" s="314"/>
    </row>
    <row r="1257" spans="1:18" x14ac:dyDescent="0.2">
      <c r="A1257" s="22">
        <v>1256</v>
      </c>
      <c r="B1257" s="227"/>
      <c r="C1257" s="314"/>
      <c r="D1257" s="314"/>
      <c r="E1257" s="314"/>
      <c r="F1257" s="314"/>
      <c r="G1257" s="314"/>
      <c r="H1257" s="314"/>
      <c r="I1257" s="314"/>
      <c r="J1257" s="314"/>
      <c r="K1257" s="314"/>
      <c r="L1257" s="314"/>
      <c r="M1257" s="314"/>
      <c r="N1257" s="314"/>
      <c r="O1257" s="314"/>
      <c r="P1257" s="314"/>
      <c r="Q1257" s="314"/>
      <c r="R1257" s="314"/>
    </row>
    <row r="1258" spans="1:18" x14ac:dyDescent="0.2">
      <c r="A1258" s="22">
        <v>1257</v>
      </c>
      <c r="B1258" s="227"/>
      <c r="C1258" s="314"/>
      <c r="D1258" s="314"/>
      <c r="E1258" s="314"/>
      <c r="F1258" s="314"/>
      <c r="G1258" s="314"/>
      <c r="H1258" s="314"/>
      <c r="I1258" s="314"/>
      <c r="J1258" s="314"/>
      <c r="K1258" s="314"/>
      <c r="L1258" s="314"/>
      <c r="M1258" s="314"/>
      <c r="N1258" s="314"/>
      <c r="O1258" s="314"/>
      <c r="P1258" s="314"/>
      <c r="Q1258" s="314"/>
      <c r="R1258" s="314"/>
    </row>
    <row r="1259" spans="1:18" x14ac:dyDescent="0.2">
      <c r="A1259" s="22">
        <v>1258</v>
      </c>
      <c r="B1259" s="227"/>
      <c r="C1259" s="314"/>
      <c r="D1259" s="314"/>
      <c r="E1259" s="314"/>
      <c r="F1259" s="314"/>
      <c r="G1259" s="314"/>
      <c r="H1259" s="314"/>
      <c r="I1259" s="314"/>
      <c r="J1259" s="314"/>
      <c r="K1259" s="314"/>
      <c r="L1259" s="314"/>
      <c r="M1259" s="314"/>
      <c r="N1259" s="314"/>
      <c r="O1259" s="314"/>
      <c r="P1259" s="314"/>
      <c r="Q1259" s="314"/>
      <c r="R1259" s="314"/>
    </row>
    <row r="1260" spans="1:18" x14ac:dyDescent="0.2">
      <c r="A1260" s="22">
        <v>1259</v>
      </c>
      <c r="B1260" s="227"/>
      <c r="C1260" s="314"/>
      <c r="D1260" s="314"/>
      <c r="E1260" s="314"/>
      <c r="F1260" s="314"/>
      <c r="G1260" s="314"/>
      <c r="H1260" s="314"/>
      <c r="I1260" s="314"/>
      <c r="J1260" s="314"/>
      <c r="K1260" s="314"/>
      <c r="L1260" s="314"/>
      <c r="M1260" s="314"/>
      <c r="N1260" s="314"/>
      <c r="O1260" s="314"/>
      <c r="P1260" s="314"/>
      <c r="Q1260" s="314"/>
      <c r="R1260" s="314"/>
    </row>
    <row r="1261" spans="1:18" x14ac:dyDescent="0.2">
      <c r="A1261" s="22">
        <v>1260</v>
      </c>
      <c r="B1261" s="227"/>
      <c r="C1261" s="314"/>
      <c r="D1261" s="314"/>
      <c r="E1261" s="314"/>
      <c r="F1261" s="314"/>
      <c r="G1261" s="314"/>
      <c r="H1261" s="314"/>
      <c r="I1261" s="314"/>
      <c r="J1261" s="314"/>
      <c r="K1261" s="314"/>
      <c r="L1261" s="314"/>
      <c r="M1261" s="314"/>
      <c r="N1261" s="314"/>
      <c r="O1261" s="314"/>
      <c r="P1261" s="314"/>
      <c r="Q1261" s="314"/>
      <c r="R1261" s="314"/>
    </row>
    <row r="1262" spans="1:18" x14ac:dyDescent="0.2">
      <c r="A1262" s="22">
        <v>1261</v>
      </c>
      <c r="B1262" s="227"/>
      <c r="C1262" s="314"/>
      <c r="D1262" s="314"/>
      <c r="E1262" s="314"/>
      <c r="F1262" s="314"/>
      <c r="G1262" s="314"/>
      <c r="H1262" s="314"/>
      <c r="I1262" s="314"/>
      <c r="J1262" s="314"/>
      <c r="K1262" s="314"/>
      <c r="L1262" s="314"/>
      <c r="M1262" s="314"/>
      <c r="N1262" s="314"/>
      <c r="O1262" s="314"/>
      <c r="P1262" s="314"/>
      <c r="Q1262" s="314"/>
      <c r="R1262" s="314"/>
    </row>
    <row r="1263" spans="1:18" x14ac:dyDescent="0.2">
      <c r="A1263" s="22">
        <v>1262</v>
      </c>
      <c r="B1263" s="227"/>
      <c r="C1263" s="314"/>
      <c r="D1263" s="314"/>
      <c r="E1263" s="314"/>
      <c r="F1263" s="314"/>
      <c r="G1263" s="314"/>
      <c r="H1263" s="314"/>
      <c r="I1263" s="314"/>
      <c r="J1263" s="314"/>
      <c r="K1263" s="314"/>
      <c r="L1263" s="314"/>
      <c r="M1263" s="314"/>
      <c r="N1263" s="314"/>
      <c r="O1263" s="314"/>
      <c r="P1263" s="314"/>
      <c r="Q1263" s="314"/>
      <c r="R1263" s="314"/>
    </row>
    <row r="1264" spans="1:18" x14ac:dyDescent="0.2">
      <c r="A1264" s="22">
        <v>1263</v>
      </c>
      <c r="B1264" s="227"/>
      <c r="C1264" s="314"/>
      <c r="D1264" s="314"/>
      <c r="E1264" s="314"/>
      <c r="F1264" s="314"/>
      <c r="G1264" s="314"/>
      <c r="H1264" s="314"/>
      <c r="I1264" s="314"/>
      <c r="J1264" s="314"/>
      <c r="K1264" s="314"/>
      <c r="L1264" s="314"/>
      <c r="M1264" s="314"/>
      <c r="N1264" s="314"/>
      <c r="O1264" s="314"/>
      <c r="P1264" s="314"/>
      <c r="Q1264" s="314"/>
      <c r="R1264" s="314"/>
    </row>
    <row r="1265" spans="1:18" x14ac:dyDescent="0.2">
      <c r="A1265" s="22">
        <v>1264</v>
      </c>
      <c r="B1265" s="227"/>
      <c r="C1265" s="314"/>
      <c r="D1265" s="314"/>
      <c r="E1265" s="314"/>
      <c r="F1265" s="314"/>
      <c r="G1265" s="314"/>
      <c r="H1265" s="314"/>
      <c r="I1265" s="314"/>
      <c r="J1265" s="314"/>
      <c r="K1265" s="314"/>
      <c r="L1265" s="314"/>
      <c r="M1265" s="314"/>
      <c r="N1265" s="314"/>
      <c r="O1265" s="314"/>
      <c r="P1265" s="314"/>
      <c r="Q1265" s="314"/>
      <c r="R1265" s="314"/>
    </row>
    <row r="1266" spans="1:18" x14ac:dyDescent="0.2">
      <c r="A1266" s="22">
        <v>1265</v>
      </c>
      <c r="B1266" s="227"/>
      <c r="C1266" s="314"/>
      <c r="D1266" s="314"/>
      <c r="E1266" s="314"/>
      <c r="F1266" s="314"/>
      <c r="G1266" s="314"/>
      <c r="H1266" s="314"/>
      <c r="I1266" s="314"/>
      <c r="J1266" s="314"/>
      <c r="K1266" s="314"/>
      <c r="L1266" s="314"/>
      <c r="M1266" s="314"/>
      <c r="N1266" s="314"/>
      <c r="O1266" s="314"/>
      <c r="P1266" s="314"/>
      <c r="Q1266" s="314"/>
      <c r="R1266" s="314"/>
    </row>
    <row r="1267" spans="1:18" x14ac:dyDescent="0.2">
      <c r="A1267" s="22">
        <v>1266</v>
      </c>
      <c r="B1267" s="227"/>
      <c r="C1267" s="314"/>
      <c r="D1267" s="314"/>
      <c r="E1267" s="314"/>
      <c r="F1267" s="314"/>
      <c r="G1267" s="314"/>
      <c r="H1267" s="314"/>
      <c r="I1267" s="314"/>
      <c r="J1267" s="314"/>
      <c r="K1267" s="314"/>
      <c r="L1267" s="314"/>
      <c r="M1267" s="314"/>
      <c r="N1267" s="314"/>
      <c r="O1267" s="314"/>
      <c r="P1267" s="314"/>
      <c r="Q1267" s="314"/>
      <c r="R1267" s="314"/>
    </row>
    <row r="1268" spans="1:18" x14ac:dyDescent="0.2">
      <c r="A1268" s="22">
        <v>1267</v>
      </c>
      <c r="B1268" s="227"/>
      <c r="C1268" s="314"/>
      <c r="D1268" s="314"/>
      <c r="E1268" s="314"/>
      <c r="F1268" s="314"/>
      <c r="G1268" s="314"/>
      <c r="H1268" s="314"/>
      <c r="I1268" s="314"/>
      <c r="J1268" s="314"/>
      <c r="K1268" s="314"/>
      <c r="L1268" s="314"/>
      <c r="M1268" s="314"/>
      <c r="N1268" s="314"/>
      <c r="O1268" s="314"/>
      <c r="P1268" s="314"/>
      <c r="Q1268" s="314"/>
      <c r="R1268" s="314"/>
    </row>
    <row r="1269" spans="1:18" x14ac:dyDescent="0.2">
      <c r="A1269" s="22">
        <v>1268</v>
      </c>
      <c r="B1269" s="227"/>
      <c r="C1269" s="314"/>
      <c r="D1269" s="314"/>
      <c r="E1269" s="314"/>
      <c r="F1269" s="314"/>
      <c r="G1269" s="314"/>
      <c r="H1269" s="314"/>
      <c r="I1269" s="314"/>
      <c r="J1269" s="314"/>
      <c r="K1269" s="314"/>
      <c r="L1269" s="314"/>
      <c r="M1269" s="314"/>
      <c r="N1269" s="314"/>
      <c r="O1269" s="314"/>
      <c r="P1269" s="314"/>
      <c r="Q1269" s="314"/>
      <c r="R1269" s="314"/>
    </row>
    <row r="1270" spans="1:18" x14ac:dyDescent="0.2">
      <c r="A1270" s="22">
        <v>1269</v>
      </c>
      <c r="B1270" s="227"/>
      <c r="C1270" s="314"/>
      <c r="D1270" s="314"/>
      <c r="E1270" s="314"/>
      <c r="F1270" s="314"/>
      <c r="G1270" s="314"/>
      <c r="H1270" s="314"/>
      <c r="I1270" s="314"/>
      <c r="J1270" s="314"/>
      <c r="K1270" s="314"/>
      <c r="L1270" s="314"/>
      <c r="M1270" s="314"/>
      <c r="N1270" s="314"/>
      <c r="O1270" s="314"/>
      <c r="P1270" s="314"/>
      <c r="Q1270" s="314"/>
      <c r="R1270" s="314"/>
    </row>
    <row r="1271" spans="1:18" x14ac:dyDescent="0.2">
      <c r="A1271" s="22">
        <v>1270</v>
      </c>
      <c r="B1271" s="227"/>
      <c r="C1271" s="314"/>
      <c r="D1271" s="314"/>
      <c r="E1271" s="314"/>
      <c r="F1271" s="314"/>
      <c r="G1271" s="314"/>
      <c r="H1271" s="314"/>
      <c r="I1271" s="314"/>
      <c r="J1271" s="314"/>
      <c r="K1271" s="314"/>
      <c r="L1271" s="314"/>
      <c r="M1271" s="314"/>
      <c r="N1271" s="314"/>
      <c r="O1271" s="314"/>
      <c r="P1271" s="314"/>
      <c r="Q1271" s="314"/>
      <c r="R1271" s="314"/>
    </row>
    <row r="1272" spans="1:18" x14ac:dyDescent="0.2">
      <c r="A1272" s="22">
        <v>1271</v>
      </c>
      <c r="B1272" s="227"/>
      <c r="C1272" s="314"/>
      <c r="D1272" s="314"/>
      <c r="E1272" s="314"/>
      <c r="F1272" s="314"/>
      <c r="G1272" s="314"/>
      <c r="H1272" s="314"/>
      <c r="I1272" s="314"/>
      <c r="J1272" s="314"/>
      <c r="K1272" s="314"/>
      <c r="L1272" s="314"/>
      <c r="M1272" s="314"/>
      <c r="N1272" s="314"/>
      <c r="O1272" s="314"/>
      <c r="P1272" s="314"/>
      <c r="Q1272" s="314"/>
      <c r="R1272" s="314"/>
    </row>
    <row r="1273" spans="1:18" x14ac:dyDescent="0.2">
      <c r="A1273" s="22">
        <v>1272</v>
      </c>
      <c r="B1273" s="227"/>
      <c r="C1273" s="314"/>
      <c r="D1273" s="314"/>
      <c r="E1273" s="314"/>
      <c r="F1273" s="314"/>
      <c r="G1273" s="314"/>
      <c r="H1273" s="314"/>
      <c r="I1273" s="314"/>
      <c r="J1273" s="314"/>
      <c r="K1273" s="314"/>
      <c r="L1273" s="314"/>
      <c r="M1273" s="314"/>
      <c r="N1273" s="314"/>
      <c r="O1273" s="314"/>
      <c r="P1273" s="314"/>
      <c r="Q1273" s="314"/>
      <c r="R1273" s="314"/>
    </row>
    <row r="1274" spans="1:18" x14ac:dyDescent="0.2">
      <c r="A1274" s="22">
        <v>1273</v>
      </c>
      <c r="B1274" s="227"/>
      <c r="C1274" s="314"/>
      <c r="D1274" s="314"/>
      <c r="E1274" s="314"/>
      <c r="F1274" s="314"/>
      <c r="G1274" s="314"/>
      <c r="H1274" s="314"/>
      <c r="I1274" s="314"/>
      <c r="J1274" s="314"/>
      <c r="K1274" s="314"/>
      <c r="L1274" s="314"/>
      <c r="M1274" s="314"/>
      <c r="N1274" s="314"/>
      <c r="O1274" s="314"/>
      <c r="P1274" s="314"/>
      <c r="Q1274" s="314"/>
      <c r="R1274" s="314"/>
    </row>
    <row r="1275" spans="1:18" x14ac:dyDescent="0.2">
      <c r="A1275" s="22">
        <v>1274</v>
      </c>
      <c r="B1275" s="227"/>
      <c r="C1275" s="314"/>
      <c r="D1275" s="314"/>
      <c r="E1275" s="314"/>
      <c r="F1275" s="314"/>
      <c r="G1275" s="314"/>
      <c r="H1275" s="314"/>
      <c r="I1275" s="314"/>
      <c r="J1275" s="314"/>
      <c r="K1275" s="314"/>
      <c r="L1275" s="314"/>
      <c r="M1275" s="314"/>
      <c r="N1275" s="314"/>
      <c r="O1275" s="314"/>
      <c r="P1275" s="314"/>
      <c r="Q1275" s="314"/>
      <c r="R1275" s="314"/>
    </row>
    <row r="1276" spans="1:18" x14ac:dyDescent="0.2">
      <c r="A1276" s="22">
        <v>1275</v>
      </c>
      <c r="B1276" s="227"/>
      <c r="C1276" s="314"/>
      <c r="D1276" s="314"/>
      <c r="E1276" s="314"/>
      <c r="F1276" s="314"/>
      <c r="G1276" s="314"/>
      <c r="H1276" s="314"/>
      <c r="I1276" s="314"/>
      <c r="J1276" s="314"/>
      <c r="K1276" s="314"/>
      <c r="L1276" s="314"/>
      <c r="M1276" s="314"/>
      <c r="N1276" s="314"/>
      <c r="O1276" s="314"/>
      <c r="P1276" s="314"/>
      <c r="Q1276" s="314"/>
      <c r="R1276" s="314"/>
    </row>
    <row r="1277" spans="1:18" x14ac:dyDescent="0.2">
      <c r="A1277" s="22">
        <v>1276</v>
      </c>
      <c r="B1277" s="227"/>
      <c r="C1277" s="314"/>
      <c r="D1277" s="314"/>
      <c r="E1277" s="314"/>
      <c r="F1277" s="314"/>
      <c r="G1277" s="314"/>
      <c r="H1277" s="314"/>
      <c r="I1277" s="314"/>
      <c r="J1277" s="314"/>
      <c r="K1277" s="314"/>
      <c r="L1277" s="314"/>
      <c r="M1277" s="314"/>
      <c r="N1277" s="314"/>
      <c r="O1277" s="314"/>
      <c r="P1277" s="314"/>
      <c r="Q1277" s="314"/>
      <c r="R1277" s="314"/>
    </row>
    <row r="1278" spans="1:18" x14ac:dyDescent="0.2">
      <c r="A1278" s="22">
        <v>1277</v>
      </c>
      <c r="B1278" s="227"/>
      <c r="C1278" s="314"/>
      <c r="D1278" s="314"/>
      <c r="E1278" s="314"/>
      <c r="F1278" s="314"/>
      <c r="G1278" s="314"/>
      <c r="H1278" s="314"/>
      <c r="I1278" s="314"/>
      <c r="J1278" s="314"/>
      <c r="K1278" s="314"/>
      <c r="L1278" s="314"/>
      <c r="M1278" s="314"/>
      <c r="N1278" s="314"/>
      <c r="O1278" s="314"/>
      <c r="P1278" s="314"/>
      <c r="Q1278" s="314"/>
      <c r="R1278" s="314"/>
    </row>
    <row r="1279" spans="1:18" x14ac:dyDescent="0.2">
      <c r="A1279" s="22">
        <v>1278</v>
      </c>
      <c r="B1279" s="227"/>
      <c r="C1279" s="314"/>
      <c r="D1279" s="314"/>
      <c r="E1279" s="314"/>
      <c r="F1279" s="314"/>
      <c r="G1279" s="314"/>
      <c r="H1279" s="314"/>
      <c r="I1279" s="314"/>
      <c r="J1279" s="314"/>
      <c r="K1279" s="314"/>
      <c r="L1279" s="314"/>
      <c r="M1279" s="314"/>
      <c r="N1279" s="314"/>
      <c r="O1279" s="314"/>
      <c r="P1279" s="314"/>
      <c r="Q1279" s="314"/>
      <c r="R1279" s="314"/>
    </row>
    <row r="1280" spans="1:18" x14ac:dyDescent="0.2">
      <c r="A1280" s="22">
        <v>1279</v>
      </c>
      <c r="B1280" s="227"/>
      <c r="C1280" s="314"/>
      <c r="D1280" s="314"/>
      <c r="E1280" s="314"/>
      <c r="F1280" s="314"/>
      <c r="G1280" s="314"/>
      <c r="H1280" s="314"/>
      <c r="I1280" s="314"/>
      <c r="J1280" s="314"/>
      <c r="K1280" s="314"/>
      <c r="L1280" s="314"/>
      <c r="M1280" s="314"/>
      <c r="N1280" s="314"/>
      <c r="O1280" s="314"/>
      <c r="P1280" s="314"/>
      <c r="Q1280" s="314"/>
      <c r="R1280" s="314"/>
    </row>
    <row r="1281" spans="1:18" x14ac:dyDescent="0.2">
      <c r="A1281" s="22">
        <v>1280</v>
      </c>
      <c r="B1281" s="227"/>
      <c r="C1281" s="314"/>
      <c r="D1281" s="314"/>
      <c r="E1281" s="314"/>
      <c r="F1281" s="314"/>
      <c r="G1281" s="314"/>
      <c r="H1281" s="314"/>
      <c r="I1281" s="314"/>
      <c r="J1281" s="314"/>
      <c r="K1281" s="314"/>
      <c r="L1281" s="314"/>
      <c r="M1281" s="314"/>
      <c r="N1281" s="314"/>
      <c r="O1281" s="314"/>
      <c r="P1281" s="314"/>
      <c r="Q1281" s="314"/>
      <c r="R1281" s="314"/>
    </row>
    <row r="1282" spans="1:18" x14ac:dyDescent="0.2">
      <c r="A1282" s="22">
        <v>1281</v>
      </c>
      <c r="B1282" s="227"/>
      <c r="C1282" s="314"/>
      <c r="D1282" s="314"/>
      <c r="E1282" s="314"/>
      <c r="F1282" s="314"/>
      <c r="G1282" s="314"/>
      <c r="H1282" s="314"/>
      <c r="I1282" s="314"/>
      <c r="J1282" s="314"/>
      <c r="K1282" s="314"/>
      <c r="L1282" s="314"/>
      <c r="M1282" s="314"/>
      <c r="N1282" s="314"/>
      <c r="O1282" s="314"/>
      <c r="P1282" s="314"/>
      <c r="Q1282" s="314"/>
      <c r="R1282" s="314"/>
    </row>
    <row r="1283" spans="1:18" x14ac:dyDescent="0.2">
      <c r="A1283" s="22">
        <v>1282</v>
      </c>
      <c r="B1283" s="227"/>
      <c r="C1283" s="314"/>
      <c r="D1283" s="314"/>
      <c r="E1283" s="314"/>
      <c r="F1283" s="314"/>
      <c r="G1283" s="314"/>
      <c r="H1283" s="314"/>
      <c r="I1283" s="314"/>
      <c r="J1283" s="314"/>
      <c r="K1283" s="314"/>
      <c r="L1283" s="314"/>
      <c r="M1283" s="314"/>
      <c r="N1283" s="314"/>
      <c r="O1283" s="314"/>
      <c r="P1283" s="314"/>
      <c r="Q1283" s="314"/>
      <c r="R1283" s="314"/>
    </row>
    <row r="1284" spans="1:18" x14ac:dyDescent="0.2">
      <c r="A1284" s="22">
        <v>1283</v>
      </c>
      <c r="B1284" s="227"/>
      <c r="C1284" s="314"/>
      <c r="D1284" s="314"/>
      <c r="E1284" s="314"/>
      <c r="F1284" s="314"/>
      <c r="G1284" s="314"/>
      <c r="H1284" s="314"/>
      <c r="I1284" s="314"/>
      <c r="J1284" s="314"/>
      <c r="K1284" s="314"/>
      <c r="L1284" s="314"/>
      <c r="M1284" s="314"/>
      <c r="N1284" s="314"/>
      <c r="O1284" s="314"/>
      <c r="P1284" s="314"/>
      <c r="Q1284" s="314"/>
      <c r="R1284" s="314"/>
    </row>
    <row r="1285" spans="1:18" x14ac:dyDescent="0.2">
      <c r="A1285" s="22">
        <v>1284</v>
      </c>
      <c r="B1285" s="227"/>
      <c r="C1285" s="314"/>
      <c r="D1285" s="314"/>
      <c r="E1285" s="314"/>
      <c r="F1285" s="314"/>
      <c r="G1285" s="314"/>
      <c r="H1285" s="314"/>
      <c r="I1285" s="314"/>
      <c r="J1285" s="314"/>
      <c r="K1285" s="314"/>
      <c r="L1285" s="314"/>
      <c r="M1285" s="314"/>
      <c r="N1285" s="314"/>
      <c r="O1285" s="314"/>
      <c r="P1285" s="314"/>
      <c r="Q1285" s="314"/>
      <c r="R1285" s="314"/>
    </row>
    <row r="1286" spans="1:18" x14ac:dyDescent="0.2">
      <c r="A1286" s="22">
        <v>1285</v>
      </c>
      <c r="B1286" s="227"/>
      <c r="C1286" s="314"/>
      <c r="D1286" s="314"/>
      <c r="E1286" s="314"/>
      <c r="F1286" s="314"/>
      <c r="G1286" s="314"/>
      <c r="H1286" s="314"/>
      <c r="I1286" s="314"/>
      <c r="J1286" s="314"/>
      <c r="K1286" s="314"/>
      <c r="L1286" s="314"/>
      <c r="M1286" s="314"/>
      <c r="N1286" s="314"/>
      <c r="O1286" s="314"/>
      <c r="P1286" s="314"/>
      <c r="Q1286" s="314"/>
      <c r="R1286" s="314"/>
    </row>
    <row r="1287" spans="1:18" x14ac:dyDescent="0.2">
      <c r="A1287" s="22">
        <v>1286</v>
      </c>
      <c r="B1287" s="227"/>
      <c r="C1287" s="314"/>
      <c r="D1287" s="314"/>
      <c r="E1287" s="314"/>
      <c r="F1287" s="314"/>
      <c r="G1287" s="314"/>
      <c r="H1287" s="314"/>
      <c r="I1287" s="314"/>
      <c r="J1287" s="314"/>
      <c r="K1287" s="314"/>
      <c r="L1287" s="314"/>
      <c r="M1287" s="314"/>
      <c r="N1287" s="314"/>
      <c r="O1287" s="314"/>
      <c r="P1287" s="314"/>
      <c r="Q1287" s="314"/>
      <c r="R1287" s="314"/>
    </row>
    <row r="1288" spans="1:18" x14ac:dyDescent="0.2">
      <c r="A1288" s="22">
        <v>1287</v>
      </c>
      <c r="B1288" s="227"/>
      <c r="C1288" s="314"/>
      <c r="D1288" s="314"/>
      <c r="E1288" s="314"/>
      <c r="F1288" s="314"/>
      <c r="G1288" s="314"/>
      <c r="H1288" s="314"/>
      <c r="I1288" s="314"/>
      <c r="J1288" s="314"/>
      <c r="K1288" s="314"/>
      <c r="L1288" s="314"/>
      <c r="M1288" s="314"/>
      <c r="N1288" s="314"/>
      <c r="O1288" s="314"/>
      <c r="P1288" s="314"/>
      <c r="Q1288" s="314"/>
      <c r="R1288" s="314"/>
    </row>
    <row r="1289" spans="1:18" x14ac:dyDescent="0.2">
      <c r="A1289" s="22">
        <v>1288</v>
      </c>
      <c r="B1289" s="227"/>
      <c r="C1289" s="314"/>
      <c r="D1289" s="314"/>
      <c r="E1289" s="314"/>
      <c r="F1289" s="314"/>
      <c r="G1289" s="314"/>
      <c r="H1289" s="314"/>
      <c r="I1289" s="314"/>
      <c r="J1289" s="314"/>
      <c r="K1289" s="314"/>
      <c r="L1289" s="314"/>
      <c r="M1289" s="314"/>
      <c r="N1289" s="314"/>
      <c r="O1289" s="314"/>
      <c r="P1289" s="314"/>
      <c r="Q1289" s="314"/>
      <c r="R1289" s="314"/>
    </row>
    <row r="1290" spans="1:18" x14ac:dyDescent="0.2">
      <c r="A1290" s="22">
        <v>1289</v>
      </c>
      <c r="B1290" s="227"/>
      <c r="C1290" s="314"/>
      <c r="D1290" s="314"/>
      <c r="E1290" s="314"/>
      <c r="F1290" s="314"/>
      <c r="G1290" s="314"/>
      <c r="H1290" s="314"/>
      <c r="I1290" s="314"/>
      <c r="J1290" s="314"/>
      <c r="K1290" s="314"/>
      <c r="L1290" s="314"/>
      <c r="M1290" s="314"/>
      <c r="N1290" s="314"/>
      <c r="O1290" s="314"/>
      <c r="P1290" s="314"/>
      <c r="Q1290" s="314"/>
      <c r="R1290" s="314"/>
    </row>
    <row r="1291" spans="1:18" x14ac:dyDescent="0.2">
      <c r="A1291" s="22">
        <v>1290</v>
      </c>
      <c r="B1291" s="227"/>
      <c r="C1291" s="314"/>
      <c r="D1291" s="314"/>
      <c r="E1291" s="314"/>
      <c r="F1291" s="314"/>
      <c r="G1291" s="314"/>
      <c r="H1291" s="314"/>
      <c r="I1291" s="314"/>
      <c r="J1291" s="314"/>
      <c r="K1291" s="314"/>
      <c r="L1291" s="314"/>
      <c r="M1291" s="314"/>
      <c r="N1291" s="314"/>
      <c r="O1291" s="314"/>
      <c r="P1291" s="314"/>
      <c r="Q1291" s="314"/>
      <c r="R1291" s="314"/>
    </row>
    <row r="1292" spans="1:18" x14ac:dyDescent="0.2">
      <c r="A1292" s="22">
        <v>1291</v>
      </c>
      <c r="B1292" s="227"/>
      <c r="C1292" s="314"/>
      <c r="D1292" s="314"/>
      <c r="E1292" s="314"/>
      <c r="F1292" s="314"/>
      <c r="G1292" s="314"/>
      <c r="H1292" s="314"/>
      <c r="I1292" s="314"/>
      <c r="J1292" s="314"/>
      <c r="K1292" s="314"/>
      <c r="L1292" s="314"/>
      <c r="M1292" s="314"/>
      <c r="N1292" s="314"/>
      <c r="O1292" s="314"/>
      <c r="P1292" s="314"/>
      <c r="Q1292" s="314"/>
      <c r="R1292" s="314"/>
    </row>
    <row r="1293" spans="1:18" x14ac:dyDescent="0.2">
      <c r="A1293" s="22">
        <v>1292</v>
      </c>
      <c r="B1293" s="227"/>
      <c r="C1293" s="314"/>
      <c r="D1293" s="314"/>
      <c r="E1293" s="314"/>
      <c r="F1293" s="314"/>
      <c r="G1293" s="314"/>
      <c r="H1293" s="314"/>
      <c r="I1293" s="314"/>
      <c r="J1293" s="314"/>
      <c r="K1293" s="314"/>
      <c r="L1293" s="314"/>
      <c r="M1293" s="314"/>
      <c r="N1293" s="314"/>
      <c r="O1293" s="314"/>
      <c r="P1293" s="314"/>
      <c r="Q1293" s="314"/>
      <c r="R1293" s="314"/>
    </row>
    <row r="1294" spans="1:18" x14ac:dyDescent="0.2">
      <c r="A1294" s="22">
        <v>1293</v>
      </c>
      <c r="B1294" s="227"/>
      <c r="C1294" s="314"/>
      <c r="D1294" s="314"/>
      <c r="E1294" s="314"/>
      <c r="F1294" s="314"/>
      <c r="G1294" s="314"/>
      <c r="H1294" s="314"/>
      <c r="I1294" s="314"/>
      <c r="J1294" s="314"/>
      <c r="K1294" s="314"/>
      <c r="L1294" s="314"/>
      <c r="M1294" s="314"/>
      <c r="N1294" s="314"/>
      <c r="O1294" s="314"/>
      <c r="P1294" s="314"/>
      <c r="Q1294" s="314"/>
      <c r="R1294" s="314"/>
    </row>
    <row r="1295" spans="1:18" x14ac:dyDescent="0.2">
      <c r="A1295" s="22">
        <v>1294</v>
      </c>
      <c r="B1295" s="227"/>
      <c r="C1295" s="314"/>
      <c r="D1295" s="314"/>
      <c r="E1295" s="314"/>
      <c r="F1295" s="314"/>
      <c r="G1295" s="314"/>
      <c r="H1295" s="314"/>
      <c r="I1295" s="314"/>
      <c r="J1295" s="314"/>
      <c r="K1295" s="314"/>
      <c r="L1295" s="314"/>
      <c r="M1295" s="314"/>
      <c r="N1295" s="314"/>
      <c r="O1295" s="314"/>
      <c r="P1295" s="314"/>
      <c r="Q1295" s="314"/>
      <c r="R1295" s="314"/>
    </row>
    <row r="1296" spans="1:18" x14ac:dyDescent="0.2">
      <c r="A1296" s="22">
        <v>1295</v>
      </c>
      <c r="B1296" s="227"/>
      <c r="C1296" s="314"/>
      <c r="D1296" s="314"/>
      <c r="E1296" s="314"/>
      <c r="F1296" s="314"/>
      <c r="G1296" s="314"/>
      <c r="H1296" s="314"/>
      <c r="I1296" s="314"/>
      <c r="J1296" s="314"/>
      <c r="K1296" s="314"/>
      <c r="L1296" s="314"/>
      <c r="M1296" s="314"/>
      <c r="N1296" s="314"/>
      <c r="O1296" s="314"/>
      <c r="P1296" s="314"/>
      <c r="Q1296" s="314"/>
      <c r="R1296" s="314"/>
    </row>
    <row r="1297" spans="1:18" x14ac:dyDescent="0.2">
      <c r="A1297" s="22">
        <v>1296</v>
      </c>
      <c r="B1297" s="227"/>
      <c r="C1297" s="314"/>
      <c r="D1297" s="314"/>
      <c r="E1297" s="314"/>
      <c r="F1297" s="314"/>
      <c r="G1297" s="314"/>
      <c r="H1297" s="314"/>
      <c r="I1297" s="314"/>
      <c r="J1297" s="314"/>
      <c r="K1297" s="314"/>
      <c r="L1297" s="314"/>
      <c r="M1297" s="314"/>
      <c r="N1297" s="314"/>
      <c r="O1297" s="314"/>
      <c r="P1297" s="314"/>
      <c r="Q1297" s="314"/>
      <c r="R1297" s="314"/>
    </row>
    <row r="1298" spans="1:18" x14ac:dyDescent="0.2">
      <c r="A1298" s="22">
        <v>1297</v>
      </c>
      <c r="B1298" s="227"/>
      <c r="C1298" s="314"/>
      <c r="D1298" s="314"/>
      <c r="E1298" s="314"/>
      <c r="F1298" s="314"/>
      <c r="G1298" s="314"/>
      <c r="H1298" s="314"/>
      <c r="I1298" s="314"/>
      <c r="J1298" s="314"/>
      <c r="K1298" s="314"/>
      <c r="L1298" s="314"/>
      <c r="M1298" s="314"/>
      <c r="N1298" s="314"/>
      <c r="O1298" s="314"/>
      <c r="P1298" s="314"/>
      <c r="Q1298" s="314"/>
      <c r="R1298" s="314"/>
    </row>
    <row r="1299" spans="1:18" x14ac:dyDescent="0.2">
      <c r="A1299" s="22">
        <v>1298</v>
      </c>
      <c r="B1299" s="227"/>
      <c r="C1299" s="314"/>
      <c r="D1299" s="314"/>
      <c r="E1299" s="314"/>
      <c r="F1299" s="314"/>
      <c r="G1299" s="314"/>
      <c r="H1299" s="314"/>
      <c r="I1299" s="314"/>
      <c r="J1299" s="314"/>
      <c r="K1299" s="314"/>
      <c r="L1299" s="314"/>
      <c r="M1299" s="314"/>
      <c r="N1299" s="314"/>
      <c r="O1299" s="314"/>
      <c r="P1299" s="314"/>
      <c r="Q1299" s="314"/>
      <c r="R1299" s="314"/>
    </row>
    <row r="1300" spans="1:18" x14ac:dyDescent="0.2">
      <c r="A1300" s="22">
        <v>1299</v>
      </c>
      <c r="B1300" s="227"/>
      <c r="C1300" s="314"/>
      <c r="D1300" s="314"/>
      <c r="E1300" s="314"/>
      <c r="F1300" s="314"/>
      <c r="G1300" s="314"/>
      <c r="H1300" s="314"/>
      <c r="I1300" s="314"/>
      <c r="J1300" s="314"/>
      <c r="K1300" s="314"/>
      <c r="L1300" s="314"/>
      <c r="M1300" s="314"/>
      <c r="N1300" s="314"/>
      <c r="O1300" s="314"/>
      <c r="P1300" s="314"/>
      <c r="Q1300" s="314"/>
      <c r="R1300" s="314"/>
    </row>
    <row r="1301" spans="1:18" x14ac:dyDescent="0.2">
      <c r="A1301" s="22">
        <v>1300</v>
      </c>
      <c r="B1301" s="227"/>
      <c r="C1301" s="314"/>
      <c r="D1301" s="314"/>
      <c r="E1301" s="314"/>
      <c r="F1301" s="314"/>
      <c r="G1301" s="314"/>
      <c r="H1301" s="314"/>
      <c r="I1301" s="314"/>
      <c r="J1301" s="314"/>
      <c r="K1301" s="314"/>
      <c r="L1301" s="314"/>
      <c r="M1301" s="314"/>
      <c r="N1301" s="314"/>
      <c r="O1301" s="314"/>
      <c r="P1301" s="314"/>
      <c r="Q1301" s="314"/>
      <c r="R1301" s="314"/>
    </row>
    <row r="1302" spans="1:18" x14ac:dyDescent="0.2">
      <c r="A1302" s="22">
        <v>1301</v>
      </c>
      <c r="B1302" s="227"/>
      <c r="C1302" s="314"/>
      <c r="D1302" s="314"/>
      <c r="E1302" s="314"/>
      <c r="F1302" s="314"/>
      <c r="G1302" s="314"/>
      <c r="H1302" s="314"/>
      <c r="I1302" s="314"/>
      <c r="J1302" s="314"/>
      <c r="K1302" s="314"/>
      <c r="L1302" s="314"/>
      <c r="M1302" s="314"/>
      <c r="N1302" s="314"/>
      <c r="O1302" s="314"/>
      <c r="P1302" s="314"/>
      <c r="Q1302" s="314"/>
      <c r="R1302" s="314"/>
    </row>
    <row r="1303" spans="1:18" x14ac:dyDescent="0.2">
      <c r="A1303" s="22">
        <v>1302</v>
      </c>
      <c r="B1303" s="227"/>
      <c r="C1303" s="314"/>
      <c r="D1303" s="314"/>
      <c r="E1303" s="314"/>
      <c r="F1303" s="314"/>
      <c r="G1303" s="314"/>
      <c r="H1303" s="314"/>
      <c r="I1303" s="314"/>
      <c r="J1303" s="314"/>
      <c r="K1303" s="314"/>
      <c r="L1303" s="314"/>
      <c r="M1303" s="314"/>
      <c r="N1303" s="314"/>
      <c r="O1303" s="314"/>
      <c r="P1303" s="314"/>
      <c r="Q1303" s="314"/>
      <c r="R1303" s="314"/>
    </row>
    <row r="1304" spans="1:18" x14ac:dyDescent="0.2">
      <c r="A1304" s="22">
        <v>1303</v>
      </c>
      <c r="B1304" s="227"/>
      <c r="C1304" s="314"/>
      <c r="D1304" s="314"/>
      <c r="E1304" s="314"/>
      <c r="F1304" s="314"/>
      <c r="G1304" s="314"/>
      <c r="H1304" s="314"/>
      <c r="I1304" s="314"/>
      <c r="J1304" s="314"/>
      <c r="K1304" s="314"/>
      <c r="L1304" s="314"/>
      <c r="M1304" s="314"/>
      <c r="N1304" s="314"/>
      <c r="O1304" s="314"/>
      <c r="P1304" s="314"/>
      <c r="Q1304" s="314"/>
      <c r="R1304" s="314"/>
    </row>
    <row r="1305" spans="1:18" x14ac:dyDescent="0.2">
      <c r="A1305" s="22">
        <v>1304</v>
      </c>
      <c r="B1305" s="227"/>
      <c r="C1305" s="314"/>
      <c r="D1305" s="314"/>
      <c r="E1305" s="314"/>
      <c r="F1305" s="314"/>
      <c r="G1305" s="314"/>
      <c r="H1305" s="314"/>
      <c r="I1305" s="314"/>
      <c r="J1305" s="314"/>
      <c r="K1305" s="314"/>
      <c r="L1305" s="314"/>
      <c r="M1305" s="314"/>
      <c r="N1305" s="314"/>
      <c r="O1305" s="314"/>
      <c r="P1305" s="314"/>
      <c r="Q1305" s="314"/>
      <c r="R1305" s="314"/>
    </row>
    <row r="1306" spans="1:18" x14ac:dyDescent="0.2">
      <c r="A1306" s="22">
        <v>1305</v>
      </c>
      <c r="B1306" s="227"/>
      <c r="C1306" s="314"/>
      <c r="D1306" s="314"/>
      <c r="E1306" s="314"/>
      <c r="F1306" s="314"/>
      <c r="G1306" s="314"/>
      <c r="H1306" s="314"/>
      <c r="I1306" s="314"/>
      <c r="J1306" s="314"/>
      <c r="K1306" s="314"/>
      <c r="L1306" s="314"/>
      <c r="M1306" s="314"/>
      <c r="N1306" s="314"/>
      <c r="O1306" s="314"/>
      <c r="P1306" s="314"/>
      <c r="Q1306" s="314"/>
      <c r="R1306" s="314"/>
    </row>
    <row r="1307" spans="1:18" x14ac:dyDescent="0.2">
      <c r="A1307" s="22">
        <v>1306</v>
      </c>
      <c r="B1307" s="227"/>
      <c r="C1307" s="314"/>
      <c r="D1307" s="314"/>
      <c r="E1307" s="314"/>
      <c r="F1307" s="314"/>
      <c r="G1307" s="314"/>
      <c r="H1307" s="314"/>
      <c r="I1307" s="314"/>
      <c r="J1307" s="314"/>
      <c r="K1307" s="314"/>
      <c r="L1307" s="314"/>
      <c r="M1307" s="314"/>
      <c r="N1307" s="314"/>
      <c r="O1307" s="314"/>
      <c r="P1307" s="314"/>
      <c r="Q1307" s="314"/>
      <c r="R1307" s="314"/>
    </row>
    <row r="1308" spans="1:18" x14ac:dyDescent="0.2">
      <c r="A1308" s="22">
        <v>1307</v>
      </c>
      <c r="B1308" s="227"/>
      <c r="C1308" s="314"/>
      <c r="D1308" s="314"/>
      <c r="E1308" s="314"/>
      <c r="F1308" s="314"/>
      <c r="G1308" s="314"/>
      <c r="H1308" s="314"/>
      <c r="I1308" s="314"/>
      <c r="J1308" s="314"/>
      <c r="K1308" s="314"/>
      <c r="L1308" s="314"/>
      <c r="M1308" s="314"/>
      <c r="N1308" s="314"/>
      <c r="O1308" s="314"/>
      <c r="P1308" s="314"/>
      <c r="Q1308" s="314"/>
      <c r="R1308" s="314"/>
    </row>
    <row r="1309" spans="1:18" x14ac:dyDescent="0.2">
      <c r="A1309" s="22">
        <v>1308</v>
      </c>
      <c r="B1309" s="227"/>
      <c r="C1309" s="314"/>
      <c r="D1309" s="314"/>
      <c r="E1309" s="314"/>
      <c r="F1309" s="314"/>
      <c r="G1309" s="314"/>
      <c r="H1309" s="314"/>
      <c r="I1309" s="314"/>
      <c r="J1309" s="314"/>
      <c r="K1309" s="314"/>
      <c r="L1309" s="314"/>
      <c r="M1309" s="314"/>
      <c r="N1309" s="314"/>
      <c r="O1309" s="314"/>
      <c r="P1309" s="314"/>
      <c r="Q1309" s="314"/>
      <c r="R1309" s="314"/>
    </row>
    <row r="1310" spans="1:18" x14ac:dyDescent="0.2">
      <c r="A1310" s="22">
        <v>1309</v>
      </c>
      <c r="B1310" s="227"/>
      <c r="C1310" s="314"/>
      <c r="D1310" s="314"/>
      <c r="E1310" s="314"/>
      <c r="F1310" s="314"/>
      <c r="G1310" s="314"/>
      <c r="H1310" s="314"/>
      <c r="I1310" s="314"/>
      <c r="J1310" s="314"/>
      <c r="K1310" s="314"/>
      <c r="L1310" s="314"/>
      <c r="M1310" s="314"/>
      <c r="N1310" s="314"/>
      <c r="O1310" s="314"/>
      <c r="P1310" s="314"/>
      <c r="Q1310" s="314"/>
      <c r="R1310" s="314"/>
    </row>
    <row r="1311" spans="1:18" x14ac:dyDescent="0.2">
      <c r="A1311" s="22">
        <v>1310</v>
      </c>
      <c r="B1311" s="227"/>
      <c r="C1311" s="314"/>
      <c r="D1311" s="314"/>
      <c r="E1311" s="314"/>
      <c r="F1311" s="314"/>
      <c r="G1311" s="314"/>
      <c r="H1311" s="314"/>
      <c r="I1311" s="314"/>
      <c r="J1311" s="314"/>
      <c r="K1311" s="314"/>
      <c r="L1311" s="314"/>
      <c r="M1311" s="314"/>
      <c r="N1311" s="314"/>
      <c r="O1311" s="314"/>
      <c r="P1311" s="314"/>
      <c r="Q1311" s="314"/>
      <c r="R1311" s="314"/>
    </row>
    <row r="1312" spans="1:18" x14ac:dyDescent="0.2">
      <c r="A1312" s="22">
        <v>1311</v>
      </c>
      <c r="B1312" s="227"/>
      <c r="C1312" s="314"/>
      <c r="D1312" s="314"/>
      <c r="E1312" s="314"/>
      <c r="F1312" s="314"/>
      <c r="G1312" s="314"/>
      <c r="H1312" s="314"/>
      <c r="I1312" s="314"/>
      <c r="J1312" s="314"/>
      <c r="K1312" s="314"/>
      <c r="L1312" s="314"/>
      <c r="M1312" s="314"/>
      <c r="N1312" s="314"/>
      <c r="O1312" s="314"/>
      <c r="P1312" s="314"/>
      <c r="Q1312" s="314"/>
      <c r="R1312" s="314"/>
    </row>
    <row r="1313" spans="1:18" x14ac:dyDescent="0.2">
      <c r="A1313" s="22">
        <v>1312</v>
      </c>
      <c r="B1313" s="227"/>
      <c r="C1313" s="314"/>
      <c r="D1313" s="314"/>
      <c r="E1313" s="314"/>
      <c r="F1313" s="314"/>
      <c r="G1313" s="314"/>
      <c r="H1313" s="314"/>
      <c r="I1313" s="314"/>
      <c r="J1313" s="314"/>
      <c r="K1313" s="314"/>
      <c r="L1313" s="314"/>
      <c r="M1313" s="314"/>
      <c r="N1313" s="314"/>
      <c r="O1313" s="314"/>
      <c r="P1313" s="314"/>
      <c r="Q1313" s="314"/>
      <c r="R1313" s="314"/>
    </row>
    <row r="1314" spans="1:18" x14ac:dyDescent="0.2">
      <c r="A1314" s="22">
        <v>1313</v>
      </c>
      <c r="B1314" s="227"/>
      <c r="C1314" s="314"/>
      <c r="D1314" s="314"/>
      <c r="E1314" s="314"/>
      <c r="F1314" s="314"/>
      <c r="G1314" s="314"/>
      <c r="H1314" s="314"/>
      <c r="I1314" s="314"/>
      <c r="J1314" s="314"/>
      <c r="K1314" s="314"/>
      <c r="L1314" s="314"/>
      <c r="M1314" s="314"/>
      <c r="N1314" s="314"/>
      <c r="O1314" s="314"/>
      <c r="P1314" s="314"/>
      <c r="Q1314" s="314"/>
      <c r="R1314" s="314"/>
    </row>
    <row r="1315" spans="1:18" x14ac:dyDescent="0.2">
      <c r="A1315" s="22">
        <v>1314</v>
      </c>
      <c r="B1315" s="227"/>
      <c r="C1315" s="314"/>
      <c r="D1315" s="314"/>
      <c r="E1315" s="314"/>
      <c r="F1315" s="314"/>
      <c r="G1315" s="314"/>
      <c r="H1315" s="314"/>
      <c r="I1315" s="314"/>
      <c r="J1315" s="314"/>
      <c r="K1315" s="314"/>
      <c r="L1315" s="314"/>
      <c r="M1315" s="314"/>
      <c r="N1315" s="314"/>
      <c r="O1315" s="314"/>
      <c r="P1315" s="314"/>
      <c r="Q1315" s="314"/>
      <c r="R1315" s="314"/>
    </row>
    <row r="1316" spans="1:18" x14ac:dyDescent="0.2">
      <c r="A1316" s="22">
        <v>1315</v>
      </c>
      <c r="B1316" s="227"/>
      <c r="C1316" s="314"/>
      <c r="D1316" s="314"/>
      <c r="E1316" s="314"/>
      <c r="F1316" s="314"/>
      <c r="G1316" s="314"/>
      <c r="H1316" s="314"/>
      <c r="I1316" s="314"/>
      <c r="J1316" s="314"/>
      <c r="K1316" s="314"/>
      <c r="L1316" s="314"/>
      <c r="M1316" s="314"/>
      <c r="N1316" s="314"/>
      <c r="O1316" s="314"/>
      <c r="P1316" s="314"/>
      <c r="Q1316" s="314"/>
      <c r="R1316" s="314"/>
    </row>
    <row r="1317" spans="1:18" x14ac:dyDescent="0.2">
      <c r="A1317" s="22">
        <v>1316</v>
      </c>
      <c r="B1317" s="227"/>
      <c r="C1317" s="314"/>
      <c r="D1317" s="314"/>
      <c r="E1317" s="314"/>
      <c r="F1317" s="314"/>
      <c r="G1317" s="314"/>
      <c r="H1317" s="314"/>
      <c r="I1317" s="314"/>
      <c r="J1317" s="314"/>
      <c r="K1317" s="314"/>
      <c r="L1317" s="314"/>
      <c r="M1317" s="314"/>
      <c r="N1317" s="314"/>
      <c r="O1317" s="314"/>
      <c r="P1317" s="314"/>
      <c r="Q1317" s="314"/>
      <c r="R1317" s="314"/>
    </row>
    <row r="1318" spans="1:18" x14ac:dyDescent="0.2">
      <c r="A1318" s="22">
        <v>1317</v>
      </c>
      <c r="B1318" s="227"/>
      <c r="C1318" s="314"/>
      <c r="D1318" s="314"/>
      <c r="E1318" s="314"/>
      <c r="F1318" s="314"/>
      <c r="G1318" s="314"/>
      <c r="H1318" s="314"/>
      <c r="I1318" s="314"/>
      <c r="J1318" s="314"/>
      <c r="K1318" s="314"/>
      <c r="L1318" s="314"/>
      <c r="M1318" s="314"/>
      <c r="N1318" s="314"/>
      <c r="O1318" s="314"/>
      <c r="P1318" s="314"/>
      <c r="Q1318" s="314"/>
      <c r="R1318" s="314"/>
    </row>
    <row r="1319" spans="1:18" x14ac:dyDescent="0.2">
      <c r="A1319" s="22">
        <v>1318</v>
      </c>
      <c r="B1319" s="227"/>
      <c r="C1319" s="314"/>
      <c r="D1319" s="314"/>
      <c r="E1319" s="314"/>
      <c r="F1319" s="314"/>
      <c r="G1319" s="314"/>
      <c r="H1319" s="314"/>
      <c r="I1319" s="314"/>
      <c r="J1319" s="314"/>
      <c r="K1319" s="314"/>
      <c r="L1319" s="314"/>
      <c r="M1319" s="314"/>
      <c r="N1319" s="314"/>
      <c r="O1319" s="314"/>
      <c r="P1319" s="314"/>
      <c r="Q1319" s="314"/>
      <c r="R1319" s="314"/>
    </row>
    <row r="1320" spans="1:18" x14ac:dyDescent="0.2">
      <c r="A1320" s="22">
        <v>1319</v>
      </c>
      <c r="B1320" s="227"/>
      <c r="C1320" s="314"/>
      <c r="D1320" s="314"/>
      <c r="E1320" s="314"/>
      <c r="F1320" s="314"/>
      <c r="G1320" s="314"/>
      <c r="H1320" s="314"/>
      <c r="I1320" s="314"/>
      <c r="J1320" s="314"/>
      <c r="K1320" s="314"/>
      <c r="L1320" s="314"/>
      <c r="M1320" s="314"/>
      <c r="N1320" s="314"/>
      <c r="O1320" s="314"/>
      <c r="P1320" s="314"/>
      <c r="Q1320" s="314"/>
      <c r="R1320" s="314"/>
    </row>
    <row r="1321" spans="1:18" x14ac:dyDescent="0.2">
      <c r="A1321" s="22">
        <v>1320</v>
      </c>
      <c r="B1321" s="227"/>
      <c r="C1321" s="314"/>
      <c r="D1321" s="314"/>
      <c r="E1321" s="314"/>
      <c r="F1321" s="314"/>
      <c r="G1321" s="314"/>
      <c r="H1321" s="314"/>
      <c r="I1321" s="314"/>
      <c r="J1321" s="314"/>
      <c r="K1321" s="314"/>
      <c r="L1321" s="314"/>
      <c r="M1321" s="314"/>
      <c r="N1321" s="314"/>
      <c r="O1321" s="314"/>
      <c r="P1321" s="314"/>
      <c r="Q1321" s="314"/>
      <c r="R1321" s="314"/>
    </row>
    <row r="1322" spans="1:18" x14ac:dyDescent="0.2">
      <c r="A1322" s="22">
        <v>1321</v>
      </c>
      <c r="B1322" s="227"/>
      <c r="C1322" s="314"/>
      <c r="D1322" s="314"/>
      <c r="E1322" s="314"/>
      <c r="F1322" s="314"/>
      <c r="G1322" s="314"/>
      <c r="H1322" s="314"/>
      <c r="I1322" s="314"/>
      <c r="J1322" s="314"/>
      <c r="K1322" s="314"/>
      <c r="L1322" s="314"/>
      <c r="M1322" s="314"/>
      <c r="N1322" s="314"/>
      <c r="O1322" s="314"/>
      <c r="P1322" s="314"/>
      <c r="Q1322" s="314"/>
      <c r="R1322" s="314"/>
    </row>
    <row r="1323" spans="1:18" x14ac:dyDescent="0.2">
      <c r="A1323" s="22">
        <v>1322</v>
      </c>
      <c r="B1323" s="227"/>
      <c r="C1323" s="314"/>
      <c r="D1323" s="314"/>
      <c r="E1323" s="314"/>
      <c r="F1323" s="314"/>
      <c r="G1323" s="314"/>
      <c r="H1323" s="314"/>
      <c r="I1323" s="314"/>
      <c r="J1323" s="314"/>
      <c r="K1323" s="314"/>
      <c r="L1323" s="314"/>
      <c r="M1323" s="314"/>
      <c r="N1323" s="314"/>
      <c r="O1323" s="314"/>
      <c r="P1323" s="314"/>
      <c r="Q1323" s="314"/>
      <c r="R1323" s="314"/>
    </row>
    <row r="1324" spans="1:18" x14ac:dyDescent="0.2">
      <c r="A1324" s="22">
        <v>1323</v>
      </c>
      <c r="B1324" s="227"/>
      <c r="C1324" s="314"/>
      <c r="D1324" s="314"/>
      <c r="E1324" s="314"/>
      <c r="F1324" s="314"/>
      <c r="G1324" s="314"/>
      <c r="H1324" s="314"/>
      <c r="I1324" s="314"/>
      <c r="J1324" s="314"/>
      <c r="K1324" s="314"/>
      <c r="L1324" s="314"/>
      <c r="M1324" s="314"/>
      <c r="N1324" s="314"/>
      <c r="O1324" s="314"/>
      <c r="P1324" s="314"/>
      <c r="Q1324" s="314"/>
      <c r="R1324" s="314"/>
    </row>
    <row r="1325" spans="1:18" x14ac:dyDescent="0.2">
      <c r="A1325" s="22">
        <v>1324</v>
      </c>
      <c r="B1325" s="227"/>
      <c r="C1325" s="314"/>
      <c r="D1325" s="314"/>
      <c r="E1325" s="314"/>
      <c r="F1325" s="314"/>
      <c r="G1325" s="314"/>
      <c r="H1325" s="314"/>
      <c r="I1325" s="314"/>
      <c r="J1325" s="314"/>
      <c r="K1325" s="314"/>
      <c r="L1325" s="314"/>
      <c r="M1325" s="314"/>
      <c r="N1325" s="314"/>
      <c r="O1325" s="314"/>
      <c r="P1325" s="314"/>
      <c r="Q1325" s="314"/>
      <c r="R1325" s="314"/>
    </row>
    <row r="1326" spans="1:18" x14ac:dyDescent="0.2">
      <c r="A1326" s="22">
        <v>1325</v>
      </c>
      <c r="B1326" s="227"/>
      <c r="C1326" s="314"/>
      <c r="D1326" s="314"/>
      <c r="E1326" s="314"/>
      <c r="F1326" s="314"/>
      <c r="G1326" s="314"/>
      <c r="H1326" s="314"/>
      <c r="I1326" s="314"/>
      <c r="J1326" s="314"/>
      <c r="K1326" s="314"/>
      <c r="L1326" s="314"/>
      <c r="M1326" s="314"/>
      <c r="N1326" s="314"/>
      <c r="O1326" s="314"/>
      <c r="P1326" s="314"/>
      <c r="Q1326" s="314"/>
      <c r="R1326" s="314"/>
    </row>
    <row r="1327" spans="1:18" x14ac:dyDescent="0.2">
      <c r="A1327" s="22">
        <v>1326</v>
      </c>
      <c r="B1327" s="227"/>
      <c r="C1327" s="314"/>
      <c r="D1327" s="314"/>
      <c r="E1327" s="314"/>
      <c r="F1327" s="314"/>
      <c r="G1327" s="314"/>
      <c r="H1327" s="314"/>
      <c r="I1327" s="314"/>
      <c r="J1327" s="314"/>
      <c r="K1327" s="314"/>
      <c r="L1327" s="314"/>
      <c r="M1327" s="314"/>
      <c r="N1327" s="314"/>
      <c r="O1327" s="314"/>
      <c r="P1327" s="314"/>
      <c r="Q1327" s="314"/>
      <c r="R1327" s="314"/>
    </row>
    <row r="1328" spans="1:18" x14ac:dyDescent="0.2">
      <c r="A1328" s="22">
        <v>1327</v>
      </c>
      <c r="B1328" s="227"/>
      <c r="C1328" s="314"/>
      <c r="D1328" s="314"/>
      <c r="E1328" s="314"/>
      <c r="F1328" s="314"/>
      <c r="G1328" s="314"/>
      <c r="H1328" s="314"/>
      <c r="I1328" s="314"/>
      <c r="J1328" s="314"/>
      <c r="K1328" s="314"/>
      <c r="L1328" s="314"/>
      <c r="M1328" s="314"/>
      <c r="N1328" s="314"/>
      <c r="O1328" s="314"/>
      <c r="P1328" s="314"/>
      <c r="Q1328" s="314"/>
      <c r="R1328" s="314"/>
    </row>
    <row r="1329" spans="1:18" x14ac:dyDescent="0.2">
      <c r="A1329" s="22">
        <v>1328</v>
      </c>
      <c r="B1329" s="227"/>
      <c r="C1329" s="314"/>
      <c r="D1329" s="314"/>
      <c r="E1329" s="314"/>
      <c r="F1329" s="314"/>
      <c r="G1329" s="314"/>
      <c r="H1329" s="314"/>
      <c r="I1329" s="314"/>
      <c r="J1329" s="314"/>
      <c r="K1329" s="314"/>
      <c r="L1329" s="314"/>
      <c r="M1329" s="314"/>
      <c r="N1329" s="314"/>
      <c r="O1329" s="314"/>
      <c r="P1329" s="314"/>
      <c r="Q1329" s="314"/>
      <c r="R1329" s="314"/>
    </row>
    <row r="1330" spans="1:18" x14ac:dyDescent="0.2">
      <c r="A1330" s="22">
        <v>1329</v>
      </c>
      <c r="B1330" s="227"/>
      <c r="C1330" s="314"/>
      <c r="D1330" s="314"/>
      <c r="E1330" s="314"/>
      <c r="F1330" s="314"/>
      <c r="G1330" s="314"/>
      <c r="H1330" s="314"/>
      <c r="I1330" s="314"/>
      <c r="J1330" s="314"/>
      <c r="K1330" s="314"/>
      <c r="L1330" s="314"/>
      <c r="M1330" s="314"/>
      <c r="N1330" s="314"/>
      <c r="O1330" s="314"/>
      <c r="P1330" s="314"/>
      <c r="Q1330" s="314"/>
      <c r="R1330" s="314"/>
    </row>
    <row r="1331" spans="1:18" x14ac:dyDescent="0.2">
      <c r="A1331" s="22">
        <v>1330</v>
      </c>
      <c r="B1331" s="227"/>
      <c r="C1331" s="314"/>
      <c r="D1331" s="314"/>
      <c r="E1331" s="314"/>
      <c r="F1331" s="314"/>
      <c r="G1331" s="314"/>
      <c r="H1331" s="314"/>
      <c r="I1331" s="314"/>
      <c r="J1331" s="314"/>
      <c r="K1331" s="314"/>
      <c r="L1331" s="314"/>
      <c r="M1331" s="314"/>
      <c r="N1331" s="314"/>
      <c r="O1331" s="314"/>
      <c r="P1331" s="314"/>
      <c r="Q1331" s="314"/>
      <c r="R1331" s="314"/>
    </row>
    <row r="1332" spans="1:18" x14ac:dyDescent="0.2">
      <c r="A1332" s="22">
        <v>1331</v>
      </c>
      <c r="B1332" s="227"/>
      <c r="C1332" s="314"/>
      <c r="D1332" s="314"/>
      <c r="E1332" s="314"/>
      <c r="F1332" s="314"/>
      <c r="G1332" s="314"/>
      <c r="H1332" s="314"/>
      <c r="I1332" s="314"/>
      <c r="J1332" s="314"/>
      <c r="K1332" s="314"/>
      <c r="L1332" s="314"/>
      <c r="M1332" s="314"/>
      <c r="N1332" s="314"/>
      <c r="O1332" s="314"/>
      <c r="P1332" s="314"/>
      <c r="Q1332" s="314"/>
      <c r="R1332" s="314"/>
    </row>
    <row r="1333" spans="1:18" x14ac:dyDescent="0.2">
      <c r="A1333" s="22">
        <v>1332</v>
      </c>
      <c r="B1333" s="227"/>
      <c r="C1333" s="314"/>
      <c r="D1333" s="314"/>
      <c r="E1333" s="314"/>
      <c r="F1333" s="314"/>
      <c r="G1333" s="314"/>
      <c r="H1333" s="314"/>
      <c r="I1333" s="314"/>
      <c r="J1333" s="314"/>
      <c r="K1333" s="314"/>
      <c r="L1333" s="314"/>
      <c r="M1333" s="314"/>
      <c r="N1333" s="314"/>
      <c r="O1333" s="314"/>
      <c r="P1333" s="314"/>
      <c r="Q1333" s="314"/>
      <c r="R1333" s="314"/>
    </row>
    <row r="1334" spans="1:18" x14ac:dyDescent="0.2">
      <c r="A1334" s="22">
        <v>1333</v>
      </c>
      <c r="B1334" s="227"/>
      <c r="C1334" s="314"/>
      <c r="D1334" s="314"/>
      <c r="E1334" s="314"/>
      <c r="F1334" s="314"/>
      <c r="G1334" s="314"/>
      <c r="H1334" s="314"/>
      <c r="I1334" s="314"/>
      <c r="J1334" s="314"/>
      <c r="K1334" s="314"/>
      <c r="L1334" s="314"/>
      <c r="M1334" s="314"/>
      <c r="N1334" s="314"/>
      <c r="O1334" s="314"/>
      <c r="P1334" s="314"/>
      <c r="Q1334" s="314"/>
      <c r="R1334" s="314"/>
    </row>
    <row r="1335" spans="1:18" x14ac:dyDescent="0.2">
      <c r="A1335" s="22">
        <v>1334</v>
      </c>
      <c r="B1335" s="227"/>
      <c r="C1335" s="314"/>
      <c r="D1335" s="314"/>
      <c r="E1335" s="314"/>
      <c r="F1335" s="314"/>
      <c r="G1335" s="314"/>
      <c r="H1335" s="314"/>
      <c r="I1335" s="314"/>
      <c r="J1335" s="314"/>
      <c r="K1335" s="314"/>
      <c r="L1335" s="314"/>
      <c r="M1335" s="314"/>
      <c r="N1335" s="314"/>
      <c r="O1335" s="314"/>
      <c r="P1335" s="314"/>
      <c r="Q1335" s="314"/>
      <c r="R1335" s="314"/>
    </row>
    <row r="1336" spans="1:18" x14ac:dyDescent="0.2">
      <c r="A1336" s="22">
        <v>1335</v>
      </c>
      <c r="B1336" s="227"/>
      <c r="C1336" s="314"/>
      <c r="D1336" s="314"/>
      <c r="E1336" s="314"/>
      <c r="F1336" s="314"/>
      <c r="G1336" s="314"/>
      <c r="H1336" s="314"/>
      <c r="I1336" s="314"/>
      <c r="J1336" s="314"/>
      <c r="K1336" s="314"/>
      <c r="L1336" s="314"/>
      <c r="M1336" s="314"/>
      <c r="N1336" s="314"/>
      <c r="O1336" s="314"/>
      <c r="P1336" s="314"/>
      <c r="Q1336" s="314"/>
      <c r="R1336" s="314"/>
    </row>
    <row r="1337" spans="1:18" x14ac:dyDescent="0.2">
      <c r="A1337" s="22">
        <v>1336</v>
      </c>
      <c r="B1337" s="227"/>
      <c r="C1337" s="314"/>
      <c r="D1337" s="314"/>
      <c r="E1337" s="314"/>
      <c r="F1337" s="314"/>
      <c r="G1337" s="314"/>
      <c r="H1337" s="314"/>
      <c r="I1337" s="314"/>
      <c r="J1337" s="314"/>
      <c r="K1337" s="314"/>
      <c r="L1337" s="314"/>
      <c r="M1337" s="314"/>
      <c r="N1337" s="314"/>
      <c r="O1337" s="314"/>
      <c r="P1337" s="314"/>
      <c r="Q1337" s="314"/>
      <c r="R1337" s="314"/>
    </row>
    <row r="1338" spans="1:18" x14ac:dyDescent="0.2">
      <c r="A1338" s="22">
        <v>1337</v>
      </c>
      <c r="B1338" s="227"/>
      <c r="C1338" s="314"/>
      <c r="D1338" s="314"/>
      <c r="E1338" s="314"/>
      <c r="F1338" s="314"/>
      <c r="G1338" s="314"/>
      <c r="H1338" s="314"/>
      <c r="I1338" s="314"/>
      <c r="J1338" s="314"/>
      <c r="K1338" s="314"/>
      <c r="L1338" s="314"/>
      <c r="M1338" s="314"/>
      <c r="N1338" s="314"/>
      <c r="O1338" s="314"/>
      <c r="P1338" s="314"/>
      <c r="Q1338" s="314"/>
      <c r="R1338" s="314"/>
    </row>
    <row r="1339" spans="1:18" x14ac:dyDescent="0.2">
      <c r="A1339" s="22">
        <v>1338</v>
      </c>
      <c r="B1339" s="227"/>
      <c r="C1339" s="314"/>
      <c r="D1339" s="314"/>
      <c r="E1339" s="314"/>
      <c r="F1339" s="314"/>
      <c r="G1339" s="314"/>
      <c r="H1339" s="314"/>
      <c r="I1339" s="314"/>
      <c r="J1339" s="314"/>
      <c r="K1339" s="314"/>
      <c r="L1339" s="314"/>
      <c r="M1339" s="314"/>
      <c r="N1339" s="314"/>
      <c r="O1339" s="314"/>
      <c r="P1339" s="314"/>
      <c r="Q1339" s="314"/>
      <c r="R1339" s="314"/>
    </row>
    <row r="1340" spans="1:18" x14ac:dyDescent="0.2">
      <c r="A1340" s="22">
        <v>1339</v>
      </c>
      <c r="B1340" s="227"/>
      <c r="C1340" s="314"/>
      <c r="D1340" s="314"/>
      <c r="E1340" s="314"/>
      <c r="F1340" s="314"/>
      <c r="G1340" s="314"/>
      <c r="H1340" s="314"/>
      <c r="I1340" s="314"/>
      <c r="J1340" s="314"/>
      <c r="K1340" s="314"/>
      <c r="L1340" s="314"/>
      <c r="M1340" s="314"/>
      <c r="N1340" s="314"/>
      <c r="O1340" s="314"/>
      <c r="P1340" s="314"/>
      <c r="Q1340" s="314"/>
      <c r="R1340" s="314"/>
    </row>
    <row r="1341" spans="1:18" x14ac:dyDescent="0.2">
      <c r="A1341" s="22">
        <v>1340</v>
      </c>
      <c r="B1341" s="227"/>
      <c r="C1341" s="314"/>
      <c r="D1341" s="314"/>
      <c r="E1341" s="314"/>
      <c r="F1341" s="314"/>
      <c r="G1341" s="314"/>
      <c r="H1341" s="314"/>
      <c r="I1341" s="314"/>
      <c r="J1341" s="314"/>
      <c r="K1341" s="314"/>
      <c r="L1341" s="314"/>
      <c r="M1341" s="314"/>
      <c r="N1341" s="314"/>
      <c r="O1341" s="314"/>
      <c r="P1341" s="314"/>
      <c r="Q1341" s="314"/>
      <c r="R1341" s="314"/>
    </row>
    <row r="1342" spans="1:18" x14ac:dyDescent="0.2">
      <c r="A1342" s="22">
        <v>1341</v>
      </c>
      <c r="B1342" s="227"/>
      <c r="C1342" s="314"/>
      <c r="D1342" s="314"/>
      <c r="E1342" s="314"/>
      <c r="F1342" s="314"/>
      <c r="G1342" s="314"/>
      <c r="H1342" s="314"/>
      <c r="I1342" s="314"/>
      <c r="J1342" s="314"/>
      <c r="K1342" s="314"/>
      <c r="L1342" s="314"/>
      <c r="M1342" s="314"/>
      <c r="N1342" s="314"/>
      <c r="O1342" s="314"/>
      <c r="P1342" s="314"/>
      <c r="Q1342" s="314"/>
      <c r="R1342" s="314"/>
    </row>
    <row r="1343" spans="1:18" x14ac:dyDescent="0.2">
      <c r="A1343" s="22">
        <v>1342</v>
      </c>
      <c r="B1343" s="227"/>
      <c r="C1343" s="314"/>
      <c r="D1343" s="314"/>
      <c r="E1343" s="314"/>
      <c r="F1343" s="314"/>
      <c r="G1343" s="314"/>
      <c r="H1343" s="314"/>
      <c r="I1343" s="314"/>
      <c r="J1343" s="314"/>
      <c r="K1343" s="314"/>
      <c r="L1343" s="314"/>
      <c r="M1343" s="314"/>
      <c r="N1343" s="314"/>
      <c r="O1343" s="314"/>
      <c r="P1343" s="314"/>
      <c r="Q1343" s="314"/>
      <c r="R1343" s="314"/>
    </row>
    <row r="1344" spans="1:18" x14ac:dyDescent="0.2">
      <c r="A1344" s="22">
        <v>1343</v>
      </c>
      <c r="B1344" s="227"/>
      <c r="C1344" s="314"/>
      <c r="D1344" s="314"/>
      <c r="E1344" s="314"/>
      <c r="F1344" s="314"/>
      <c r="G1344" s="314"/>
      <c r="H1344" s="314"/>
      <c r="I1344" s="314"/>
      <c r="J1344" s="314"/>
      <c r="K1344" s="314"/>
      <c r="L1344" s="314"/>
      <c r="M1344" s="314"/>
      <c r="N1344" s="314"/>
      <c r="O1344" s="314"/>
      <c r="P1344" s="314"/>
      <c r="Q1344" s="314"/>
      <c r="R1344" s="314"/>
    </row>
    <row r="1345" spans="1:18" x14ac:dyDescent="0.2">
      <c r="A1345" s="22">
        <v>1344</v>
      </c>
      <c r="B1345" s="227"/>
      <c r="C1345" s="314"/>
      <c r="D1345" s="314"/>
      <c r="E1345" s="314"/>
      <c r="F1345" s="314"/>
      <c r="G1345" s="314"/>
      <c r="H1345" s="314"/>
      <c r="I1345" s="314"/>
      <c r="J1345" s="314"/>
      <c r="K1345" s="314"/>
      <c r="L1345" s="314"/>
      <c r="M1345" s="314"/>
      <c r="N1345" s="314"/>
      <c r="O1345" s="314"/>
      <c r="P1345" s="314"/>
      <c r="Q1345" s="314"/>
      <c r="R1345" s="314"/>
    </row>
    <row r="1346" spans="1:18" x14ac:dyDescent="0.2">
      <c r="A1346" s="22">
        <v>1345</v>
      </c>
      <c r="B1346" s="227"/>
      <c r="C1346" s="314"/>
      <c r="D1346" s="314"/>
      <c r="E1346" s="314"/>
      <c r="F1346" s="314"/>
      <c r="G1346" s="314"/>
      <c r="H1346" s="314"/>
      <c r="I1346" s="314"/>
      <c r="J1346" s="314"/>
      <c r="K1346" s="314"/>
      <c r="L1346" s="314"/>
      <c r="M1346" s="314"/>
      <c r="N1346" s="314"/>
      <c r="O1346" s="314"/>
      <c r="P1346" s="314"/>
      <c r="Q1346" s="314"/>
      <c r="R1346" s="314"/>
    </row>
    <row r="1347" spans="1:18" x14ac:dyDescent="0.2">
      <c r="A1347" s="22">
        <v>1346</v>
      </c>
      <c r="B1347" s="227"/>
      <c r="C1347" s="314"/>
      <c r="D1347" s="314"/>
      <c r="E1347" s="314"/>
      <c r="F1347" s="314"/>
      <c r="G1347" s="314"/>
      <c r="H1347" s="314"/>
      <c r="I1347" s="314"/>
      <c r="J1347" s="314"/>
      <c r="K1347" s="314"/>
      <c r="L1347" s="314"/>
      <c r="M1347" s="314"/>
      <c r="N1347" s="314"/>
      <c r="O1347" s="314"/>
      <c r="P1347" s="314"/>
      <c r="Q1347" s="314"/>
      <c r="R1347" s="314"/>
    </row>
    <row r="1348" spans="1:18" x14ac:dyDescent="0.2">
      <c r="A1348" s="22">
        <v>1347</v>
      </c>
      <c r="B1348" s="227"/>
      <c r="C1348" s="314"/>
      <c r="D1348" s="314"/>
      <c r="E1348" s="314"/>
      <c r="F1348" s="314"/>
      <c r="G1348" s="314"/>
      <c r="H1348" s="314"/>
      <c r="I1348" s="314"/>
      <c r="J1348" s="314"/>
      <c r="K1348" s="314"/>
      <c r="L1348" s="314"/>
      <c r="M1348" s="314"/>
      <c r="N1348" s="314"/>
      <c r="O1348" s="314"/>
      <c r="P1348" s="314"/>
      <c r="Q1348" s="314"/>
      <c r="R1348" s="314"/>
    </row>
    <row r="1349" spans="1:18" x14ac:dyDescent="0.2">
      <c r="A1349" s="22">
        <v>1348</v>
      </c>
      <c r="B1349" s="227"/>
      <c r="C1349" s="314"/>
      <c r="D1349" s="314"/>
      <c r="E1349" s="314"/>
      <c r="F1349" s="314"/>
      <c r="G1349" s="314"/>
      <c r="H1349" s="314"/>
      <c r="I1349" s="314"/>
      <c r="J1349" s="314"/>
      <c r="K1349" s="314"/>
      <c r="L1349" s="314"/>
      <c r="M1349" s="314"/>
      <c r="N1349" s="314"/>
      <c r="O1349" s="314"/>
      <c r="P1349" s="314"/>
      <c r="Q1349" s="314"/>
      <c r="R1349" s="314"/>
    </row>
    <row r="1350" spans="1:18" x14ac:dyDescent="0.2">
      <c r="A1350" s="22">
        <v>1349</v>
      </c>
      <c r="B1350" s="227"/>
      <c r="C1350" s="314"/>
      <c r="D1350" s="314"/>
      <c r="E1350" s="314"/>
      <c r="F1350" s="314"/>
      <c r="G1350" s="314"/>
      <c r="H1350" s="314"/>
      <c r="I1350" s="314"/>
      <c r="J1350" s="314"/>
      <c r="K1350" s="314"/>
      <c r="L1350" s="314"/>
      <c r="M1350" s="314"/>
      <c r="N1350" s="314"/>
      <c r="O1350" s="314"/>
      <c r="P1350" s="314"/>
      <c r="Q1350" s="314"/>
      <c r="R1350" s="314"/>
    </row>
    <row r="1351" spans="1:18" x14ac:dyDescent="0.2">
      <c r="A1351" s="22">
        <v>1350</v>
      </c>
      <c r="B1351" s="227"/>
      <c r="C1351" s="314"/>
      <c r="D1351" s="314"/>
      <c r="E1351" s="314"/>
      <c r="F1351" s="314"/>
      <c r="G1351" s="314"/>
      <c r="H1351" s="314"/>
      <c r="I1351" s="314"/>
      <c r="J1351" s="314"/>
      <c r="K1351" s="314"/>
      <c r="L1351" s="314"/>
      <c r="M1351" s="314"/>
      <c r="N1351" s="314"/>
      <c r="O1351" s="314"/>
      <c r="P1351" s="314"/>
      <c r="Q1351" s="314"/>
      <c r="R1351" s="314"/>
    </row>
    <row r="1352" spans="1:18" x14ac:dyDescent="0.2">
      <c r="A1352" s="22">
        <v>1351</v>
      </c>
      <c r="B1352" s="227"/>
      <c r="C1352" s="314"/>
      <c r="D1352" s="314"/>
      <c r="E1352" s="314"/>
      <c r="F1352" s="314"/>
      <c r="G1352" s="314"/>
      <c r="H1352" s="314"/>
      <c r="I1352" s="314"/>
      <c r="J1352" s="314"/>
      <c r="K1352" s="314"/>
      <c r="L1352" s="314"/>
      <c r="M1352" s="314"/>
      <c r="N1352" s="314"/>
      <c r="O1352" s="314"/>
      <c r="P1352" s="314"/>
      <c r="Q1352" s="314"/>
      <c r="R1352" s="314"/>
    </row>
    <row r="1353" spans="1:18" x14ac:dyDescent="0.2">
      <c r="A1353" s="22">
        <v>1352</v>
      </c>
      <c r="B1353" s="227"/>
      <c r="C1353" s="314"/>
      <c r="D1353" s="314"/>
      <c r="E1353" s="314"/>
      <c r="F1353" s="314"/>
      <c r="G1353" s="314"/>
      <c r="H1353" s="314"/>
      <c r="I1353" s="314"/>
      <c r="J1353" s="314"/>
      <c r="K1353" s="314"/>
      <c r="L1353" s="314"/>
      <c r="M1353" s="314"/>
      <c r="N1353" s="314"/>
      <c r="O1353" s="314"/>
      <c r="P1353" s="314"/>
      <c r="Q1353" s="314"/>
      <c r="R1353" s="314"/>
    </row>
    <row r="1354" spans="1:18" x14ac:dyDescent="0.2">
      <c r="A1354" s="22">
        <v>1353</v>
      </c>
      <c r="B1354" s="227"/>
      <c r="C1354" s="314"/>
      <c r="D1354" s="314"/>
      <c r="E1354" s="314"/>
      <c r="F1354" s="314"/>
      <c r="G1354" s="314"/>
      <c r="H1354" s="314"/>
      <c r="I1354" s="314"/>
      <c r="J1354" s="314"/>
      <c r="K1354" s="314"/>
      <c r="L1354" s="314"/>
      <c r="M1354" s="314"/>
      <c r="N1354" s="314"/>
      <c r="O1354" s="314"/>
      <c r="P1354" s="314"/>
      <c r="Q1354" s="314"/>
      <c r="R1354" s="314"/>
    </row>
    <row r="1355" spans="1:18" x14ac:dyDescent="0.2">
      <c r="A1355" s="22">
        <v>1354</v>
      </c>
      <c r="B1355" s="227"/>
      <c r="C1355" s="314"/>
      <c r="D1355" s="314"/>
      <c r="E1355" s="314"/>
      <c r="F1355" s="314"/>
      <c r="G1355" s="314"/>
      <c r="H1355" s="314"/>
      <c r="I1355" s="314"/>
      <c r="J1355" s="314"/>
      <c r="K1355" s="314"/>
      <c r="L1355" s="314"/>
      <c r="M1355" s="314"/>
      <c r="N1355" s="314"/>
      <c r="O1355" s="314"/>
      <c r="P1355" s="314"/>
      <c r="Q1355" s="314"/>
      <c r="R1355" s="314"/>
    </row>
    <row r="1356" spans="1:18" x14ac:dyDescent="0.2">
      <c r="A1356" s="22">
        <v>1355</v>
      </c>
      <c r="B1356" s="227"/>
      <c r="C1356" s="314"/>
      <c r="D1356" s="314"/>
      <c r="E1356" s="314"/>
      <c r="F1356" s="314"/>
      <c r="G1356" s="314"/>
      <c r="H1356" s="314"/>
      <c r="I1356" s="314"/>
      <c r="J1356" s="314"/>
      <c r="K1356" s="314"/>
      <c r="L1356" s="314"/>
      <c r="M1356" s="314"/>
      <c r="N1356" s="314"/>
      <c r="O1356" s="314"/>
      <c r="P1356" s="314"/>
      <c r="Q1356" s="314"/>
      <c r="R1356" s="314"/>
    </row>
    <row r="1357" spans="1:18" x14ac:dyDescent="0.2">
      <c r="A1357" s="22">
        <v>1356</v>
      </c>
      <c r="B1357" s="227"/>
      <c r="C1357" s="314"/>
      <c r="D1357" s="314"/>
      <c r="E1357" s="314"/>
      <c r="F1357" s="314"/>
      <c r="G1357" s="314"/>
      <c r="H1357" s="314"/>
      <c r="I1357" s="314"/>
      <c r="J1357" s="314"/>
      <c r="K1357" s="314"/>
      <c r="L1357" s="314"/>
      <c r="M1357" s="314"/>
      <c r="N1357" s="314"/>
      <c r="O1357" s="314"/>
      <c r="P1357" s="314"/>
      <c r="Q1357" s="314"/>
      <c r="R1357" s="314"/>
    </row>
    <row r="1358" spans="1:18" x14ac:dyDescent="0.2">
      <c r="A1358" s="22">
        <v>1357</v>
      </c>
      <c r="B1358" s="227"/>
      <c r="C1358" s="314"/>
      <c r="D1358" s="314"/>
      <c r="E1358" s="314"/>
      <c r="F1358" s="314"/>
      <c r="G1358" s="314"/>
      <c r="H1358" s="314"/>
      <c r="I1358" s="314"/>
      <c r="J1358" s="314"/>
      <c r="K1358" s="314"/>
      <c r="L1358" s="314"/>
      <c r="M1358" s="314"/>
      <c r="N1358" s="314"/>
      <c r="O1358" s="314"/>
      <c r="P1358" s="314"/>
      <c r="Q1358" s="314"/>
      <c r="R1358" s="314"/>
    </row>
    <row r="1359" spans="1:18" x14ac:dyDescent="0.2">
      <c r="A1359" s="22">
        <v>1358</v>
      </c>
      <c r="B1359" s="227"/>
      <c r="C1359" s="314"/>
      <c r="D1359" s="314"/>
      <c r="E1359" s="314"/>
      <c r="F1359" s="314"/>
      <c r="G1359" s="314"/>
      <c r="H1359" s="314"/>
      <c r="I1359" s="314"/>
      <c r="J1359" s="314"/>
      <c r="K1359" s="314"/>
      <c r="L1359" s="314"/>
      <c r="M1359" s="314"/>
      <c r="N1359" s="314"/>
      <c r="O1359" s="314"/>
      <c r="P1359" s="314"/>
      <c r="Q1359" s="314"/>
      <c r="R1359" s="314"/>
    </row>
    <row r="1360" spans="1:18" x14ac:dyDescent="0.2">
      <c r="A1360" s="22">
        <v>1359</v>
      </c>
      <c r="B1360" s="227"/>
      <c r="C1360" s="314"/>
      <c r="D1360" s="314"/>
      <c r="E1360" s="314"/>
      <c r="F1360" s="314"/>
      <c r="G1360" s="314"/>
      <c r="H1360" s="314"/>
      <c r="I1360" s="314"/>
      <c r="J1360" s="314"/>
      <c r="K1360" s="314"/>
      <c r="L1360" s="314"/>
      <c r="M1360" s="314"/>
      <c r="N1360" s="314"/>
      <c r="O1360" s="314"/>
      <c r="P1360" s="314"/>
      <c r="Q1360" s="314"/>
      <c r="R1360" s="314"/>
    </row>
    <row r="1361" spans="1:18" x14ac:dyDescent="0.2">
      <c r="A1361" s="22">
        <v>1360</v>
      </c>
      <c r="B1361" s="227"/>
      <c r="C1361" s="314"/>
      <c r="D1361" s="314"/>
      <c r="E1361" s="314"/>
      <c r="F1361" s="314"/>
      <c r="G1361" s="314"/>
      <c r="H1361" s="314"/>
      <c r="I1361" s="314"/>
      <c r="J1361" s="314"/>
      <c r="K1361" s="314"/>
      <c r="L1361" s="314"/>
      <c r="M1361" s="314"/>
      <c r="N1361" s="314"/>
      <c r="O1361" s="314"/>
      <c r="P1361" s="314"/>
      <c r="Q1361" s="314"/>
      <c r="R1361" s="314"/>
    </row>
    <row r="1362" spans="1:18" x14ac:dyDescent="0.2">
      <c r="A1362" s="22">
        <v>1361</v>
      </c>
      <c r="B1362" s="227"/>
      <c r="C1362" s="314"/>
      <c r="D1362" s="314"/>
      <c r="E1362" s="314"/>
      <c r="F1362" s="314"/>
      <c r="G1362" s="314"/>
      <c r="H1362" s="314"/>
      <c r="I1362" s="314"/>
      <c r="J1362" s="314"/>
      <c r="K1362" s="314"/>
      <c r="L1362" s="314"/>
      <c r="M1362" s="314"/>
      <c r="N1362" s="314"/>
      <c r="O1362" s="314"/>
      <c r="P1362" s="314"/>
      <c r="Q1362" s="314"/>
      <c r="R1362" s="314"/>
    </row>
    <row r="1363" spans="1:18" x14ac:dyDescent="0.2">
      <c r="A1363" s="22">
        <v>1362</v>
      </c>
      <c r="B1363" s="227"/>
      <c r="C1363" s="314"/>
      <c r="D1363" s="314"/>
      <c r="E1363" s="314"/>
      <c r="F1363" s="314"/>
      <c r="G1363" s="314"/>
      <c r="H1363" s="314"/>
      <c r="I1363" s="314"/>
      <c r="J1363" s="314"/>
      <c r="K1363" s="314"/>
      <c r="L1363" s="314"/>
      <c r="M1363" s="314"/>
      <c r="N1363" s="314"/>
      <c r="O1363" s="314"/>
      <c r="P1363" s="314"/>
      <c r="Q1363" s="314"/>
      <c r="R1363" s="314"/>
    </row>
    <row r="1364" spans="1:18" x14ac:dyDescent="0.2">
      <c r="A1364" s="22">
        <v>1363</v>
      </c>
      <c r="B1364" s="227"/>
      <c r="C1364" s="314"/>
      <c r="D1364" s="314"/>
      <c r="E1364" s="314"/>
      <c r="F1364" s="314"/>
      <c r="G1364" s="314"/>
      <c r="H1364" s="314"/>
      <c r="I1364" s="314"/>
      <c r="J1364" s="314"/>
      <c r="K1364" s="314"/>
      <c r="L1364" s="314"/>
      <c r="M1364" s="314"/>
      <c r="N1364" s="314"/>
      <c r="O1364" s="314"/>
      <c r="P1364" s="314"/>
      <c r="Q1364" s="314"/>
      <c r="R1364" s="314"/>
    </row>
    <row r="1365" spans="1:18" x14ac:dyDescent="0.2">
      <c r="A1365" s="22">
        <v>1364</v>
      </c>
      <c r="B1365" s="227"/>
      <c r="C1365" s="314"/>
      <c r="D1365" s="314"/>
      <c r="E1365" s="314"/>
      <c r="F1365" s="314"/>
      <c r="G1365" s="314"/>
      <c r="H1365" s="314"/>
      <c r="I1365" s="314"/>
      <c r="J1365" s="314"/>
      <c r="K1365" s="314"/>
      <c r="L1365" s="314"/>
      <c r="M1365" s="314"/>
      <c r="N1365" s="314"/>
      <c r="O1365" s="314"/>
      <c r="P1365" s="314"/>
      <c r="Q1365" s="314"/>
      <c r="R1365" s="314"/>
    </row>
    <row r="1366" spans="1:18" x14ac:dyDescent="0.2">
      <c r="A1366" s="22">
        <v>1365</v>
      </c>
      <c r="B1366" s="227"/>
      <c r="C1366" s="314"/>
      <c r="D1366" s="314"/>
      <c r="E1366" s="314"/>
      <c r="F1366" s="314"/>
      <c r="G1366" s="314"/>
      <c r="H1366" s="314"/>
      <c r="I1366" s="314"/>
      <c r="J1366" s="314"/>
      <c r="K1366" s="314"/>
      <c r="L1366" s="314"/>
      <c r="M1366" s="314"/>
      <c r="N1366" s="314"/>
      <c r="O1366" s="314"/>
      <c r="P1366" s="314"/>
      <c r="Q1366" s="314"/>
      <c r="R1366" s="314"/>
    </row>
    <row r="1367" spans="1:18" x14ac:dyDescent="0.2">
      <c r="A1367" s="22">
        <v>1366</v>
      </c>
      <c r="B1367" s="227"/>
      <c r="C1367" s="314"/>
      <c r="D1367" s="314"/>
      <c r="E1367" s="314"/>
      <c r="F1367" s="314"/>
      <c r="G1367" s="314"/>
      <c r="H1367" s="314"/>
      <c r="I1367" s="314"/>
      <c r="J1367" s="314"/>
      <c r="K1367" s="314"/>
      <c r="L1367" s="314"/>
      <c r="M1367" s="314"/>
      <c r="N1367" s="314"/>
      <c r="O1367" s="314"/>
      <c r="P1367" s="314"/>
      <c r="Q1367" s="314"/>
      <c r="R1367" s="314"/>
    </row>
    <row r="1368" spans="1:18" x14ac:dyDescent="0.2">
      <c r="A1368" s="22">
        <v>1367</v>
      </c>
      <c r="B1368" s="227"/>
      <c r="C1368" s="314"/>
      <c r="D1368" s="314"/>
      <c r="E1368" s="314"/>
      <c r="F1368" s="314"/>
      <c r="G1368" s="314"/>
      <c r="H1368" s="314"/>
      <c r="I1368" s="314"/>
      <c r="J1368" s="314"/>
      <c r="K1368" s="314"/>
      <c r="L1368" s="314"/>
      <c r="M1368" s="314"/>
      <c r="N1368" s="314"/>
      <c r="O1368" s="314"/>
      <c r="P1368" s="314"/>
      <c r="Q1368" s="314"/>
      <c r="R1368" s="314"/>
    </row>
    <row r="1369" spans="1:18" x14ac:dyDescent="0.2">
      <c r="A1369" s="22">
        <v>1368</v>
      </c>
      <c r="B1369" s="227"/>
      <c r="C1369" s="314"/>
      <c r="D1369" s="314"/>
      <c r="E1369" s="314"/>
      <c r="F1369" s="314"/>
      <c r="G1369" s="314"/>
      <c r="H1369" s="314"/>
      <c r="I1369" s="314"/>
      <c r="J1369" s="314"/>
      <c r="K1369" s="314"/>
      <c r="L1369" s="314"/>
      <c r="M1369" s="314"/>
      <c r="N1369" s="314"/>
      <c r="O1369" s="314"/>
      <c r="P1369" s="314"/>
      <c r="Q1369" s="314"/>
      <c r="R1369" s="314"/>
    </row>
    <row r="1370" spans="1:18" x14ac:dyDescent="0.2">
      <c r="A1370" s="22">
        <v>1369</v>
      </c>
      <c r="B1370" s="227"/>
      <c r="C1370" s="314"/>
      <c r="D1370" s="314"/>
      <c r="E1370" s="314"/>
      <c r="F1370" s="314"/>
      <c r="G1370" s="314"/>
      <c r="H1370" s="314"/>
      <c r="I1370" s="314"/>
      <c r="J1370" s="314"/>
      <c r="K1370" s="314"/>
      <c r="L1370" s="314"/>
      <c r="M1370" s="314"/>
      <c r="N1370" s="314"/>
      <c r="O1370" s="314"/>
      <c r="P1370" s="314"/>
      <c r="Q1370" s="314"/>
      <c r="R1370" s="314"/>
    </row>
    <row r="1371" spans="1:18" x14ac:dyDescent="0.2">
      <c r="A1371" s="22">
        <v>1370</v>
      </c>
      <c r="B1371" s="227"/>
      <c r="C1371" s="314"/>
      <c r="D1371" s="314"/>
      <c r="E1371" s="314"/>
      <c r="F1371" s="314"/>
      <c r="G1371" s="314"/>
      <c r="H1371" s="314"/>
      <c r="I1371" s="314"/>
      <c r="J1371" s="314"/>
      <c r="K1371" s="314"/>
      <c r="L1371" s="314"/>
      <c r="M1371" s="314"/>
      <c r="N1371" s="314"/>
      <c r="O1371" s="314"/>
      <c r="P1371" s="314"/>
      <c r="Q1371" s="314"/>
      <c r="R1371" s="314"/>
    </row>
    <row r="1372" spans="1:18" x14ac:dyDescent="0.2">
      <c r="A1372" s="22">
        <v>1371</v>
      </c>
      <c r="B1372" s="227"/>
      <c r="C1372" s="314"/>
      <c r="D1372" s="314"/>
      <c r="E1372" s="314"/>
      <c r="F1372" s="314"/>
      <c r="G1372" s="314"/>
      <c r="H1372" s="314"/>
      <c r="I1372" s="314"/>
      <c r="J1372" s="314"/>
      <c r="K1372" s="314"/>
      <c r="L1372" s="314"/>
      <c r="M1372" s="314"/>
      <c r="N1372" s="314"/>
      <c r="O1372" s="314"/>
      <c r="P1372" s="314"/>
      <c r="Q1372" s="314"/>
      <c r="R1372" s="314"/>
    </row>
    <row r="1373" spans="1:18" x14ac:dyDescent="0.2">
      <c r="A1373" s="22">
        <v>1372</v>
      </c>
      <c r="B1373" s="227"/>
      <c r="C1373" s="314"/>
      <c r="D1373" s="314"/>
      <c r="E1373" s="314"/>
      <c r="F1373" s="314"/>
      <c r="G1373" s="314"/>
      <c r="H1373" s="314"/>
      <c r="I1373" s="314"/>
      <c r="J1373" s="314"/>
      <c r="K1373" s="314"/>
      <c r="L1373" s="314"/>
      <c r="M1373" s="314"/>
      <c r="N1373" s="314"/>
      <c r="O1373" s="314"/>
      <c r="P1373" s="314"/>
      <c r="Q1373" s="314"/>
      <c r="R1373" s="314"/>
    </row>
    <row r="1374" spans="1:18" x14ac:dyDescent="0.2">
      <c r="A1374" s="22">
        <v>1373</v>
      </c>
      <c r="B1374" s="227"/>
      <c r="C1374" s="314"/>
      <c r="D1374" s="314"/>
      <c r="E1374" s="314"/>
      <c r="F1374" s="314"/>
      <c r="G1374" s="314"/>
      <c r="H1374" s="314"/>
      <c r="I1374" s="314"/>
      <c r="J1374" s="314"/>
      <c r="K1374" s="314"/>
      <c r="L1374" s="314"/>
      <c r="M1374" s="314"/>
      <c r="N1374" s="314"/>
      <c r="O1374" s="314"/>
      <c r="P1374" s="314"/>
      <c r="Q1374" s="314"/>
      <c r="R1374" s="314"/>
    </row>
    <row r="1375" spans="1:18" x14ac:dyDescent="0.2">
      <c r="A1375" s="22">
        <v>1374</v>
      </c>
      <c r="B1375" s="227"/>
      <c r="C1375" s="314"/>
      <c r="D1375" s="314"/>
      <c r="E1375" s="314"/>
      <c r="F1375" s="314"/>
      <c r="G1375" s="314"/>
      <c r="H1375" s="314"/>
      <c r="I1375" s="314"/>
      <c r="J1375" s="314"/>
      <c r="K1375" s="314"/>
      <c r="L1375" s="314"/>
      <c r="M1375" s="314"/>
      <c r="N1375" s="314"/>
      <c r="O1375" s="314"/>
      <c r="P1375" s="314"/>
      <c r="Q1375" s="314"/>
      <c r="R1375" s="314"/>
    </row>
    <row r="1376" spans="1:18" x14ac:dyDescent="0.2">
      <c r="A1376" s="22">
        <v>1375</v>
      </c>
      <c r="B1376" s="227"/>
      <c r="C1376" s="314"/>
      <c r="D1376" s="314"/>
      <c r="E1376" s="314"/>
      <c r="F1376" s="314"/>
      <c r="G1376" s="314"/>
      <c r="H1376" s="314"/>
      <c r="I1376" s="314"/>
      <c r="J1376" s="314"/>
      <c r="K1376" s="314"/>
      <c r="L1376" s="314"/>
      <c r="M1376" s="314"/>
      <c r="N1376" s="314"/>
      <c r="O1376" s="314"/>
      <c r="P1376" s="314"/>
      <c r="Q1376" s="314"/>
      <c r="R1376" s="314"/>
    </row>
    <row r="1377" spans="1:18" x14ac:dyDescent="0.2">
      <c r="A1377" s="22">
        <v>1376</v>
      </c>
      <c r="B1377" s="227"/>
      <c r="C1377" s="314"/>
      <c r="D1377" s="314"/>
      <c r="E1377" s="314"/>
      <c r="F1377" s="314"/>
      <c r="G1377" s="314"/>
      <c r="H1377" s="314"/>
      <c r="I1377" s="314"/>
      <c r="J1377" s="314"/>
      <c r="K1377" s="314"/>
      <c r="L1377" s="314"/>
      <c r="M1377" s="314"/>
      <c r="N1377" s="314"/>
      <c r="O1377" s="314"/>
      <c r="P1377" s="314"/>
      <c r="Q1377" s="314"/>
      <c r="R1377" s="314"/>
    </row>
    <row r="1378" spans="1:18" x14ac:dyDescent="0.2">
      <c r="A1378" s="22">
        <v>1377</v>
      </c>
      <c r="B1378" s="227"/>
      <c r="C1378" s="314"/>
      <c r="D1378" s="314"/>
      <c r="E1378" s="314"/>
      <c r="F1378" s="314"/>
      <c r="G1378" s="314"/>
      <c r="H1378" s="314"/>
      <c r="I1378" s="314"/>
      <c r="J1378" s="314"/>
      <c r="K1378" s="314"/>
      <c r="L1378" s="314"/>
      <c r="M1378" s="314"/>
      <c r="N1378" s="314"/>
      <c r="O1378" s="314"/>
      <c r="P1378" s="314"/>
      <c r="Q1378" s="314"/>
      <c r="R1378" s="314"/>
    </row>
    <row r="1379" spans="1:18" x14ac:dyDescent="0.2">
      <c r="A1379" s="22">
        <v>1378</v>
      </c>
      <c r="B1379" s="227"/>
      <c r="C1379" s="314"/>
      <c r="D1379" s="314"/>
      <c r="E1379" s="314"/>
      <c r="F1379" s="314"/>
      <c r="G1379" s="314"/>
      <c r="H1379" s="314"/>
      <c r="I1379" s="314"/>
      <c r="J1379" s="314"/>
      <c r="K1379" s="314"/>
      <c r="L1379" s="314"/>
      <c r="M1379" s="314"/>
      <c r="N1379" s="314"/>
      <c r="O1379" s="314"/>
      <c r="P1379" s="314"/>
      <c r="Q1379" s="314"/>
      <c r="R1379" s="314"/>
    </row>
    <row r="1380" spans="1:18" x14ac:dyDescent="0.2">
      <c r="A1380" s="22">
        <v>1379</v>
      </c>
      <c r="B1380" s="227"/>
      <c r="C1380" s="314"/>
      <c r="D1380" s="314"/>
      <c r="E1380" s="314"/>
      <c r="F1380" s="314"/>
      <c r="G1380" s="314"/>
      <c r="H1380" s="314"/>
      <c r="I1380" s="314"/>
      <c r="J1380" s="314"/>
      <c r="K1380" s="314"/>
      <c r="L1380" s="314"/>
      <c r="M1380" s="314"/>
      <c r="N1380" s="314"/>
      <c r="O1380" s="314"/>
      <c r="P1380" s="314"/>
      <c r="Q1380" s="314"/>
      <c r="R1380" s="314"/>
    </row>
    <row r="1381" spans="1:18" x14ac:dyDescent="0.2">
      <c r="A1381" s="22">
        <v>1380</v>
      </c>
      <c r="B1381" s="227"/>
      <c r="C1381" s="314"/>
      <c r="D1381" s="314"/>
      <c r="E1381" s="314"/>
      <c r="F1381" s="314"/>
      <c r="G1381" s="314"/>
      <c r="H1381" s="314"/>
      <c r="I1381" s="314"/>
      <c r="J1381" s="314"/>
      <c r="K1381" s="314"/>
      <c r="L1381" s="314"/>
      <c r="M1381" s="314"/>
      <c r="N1381" s="314"/>
      <c r="O1381" s="314"/>
      <c r="P1381" s="314"/>
      <c r="Q1381" s="314"/>
      <c r="R1381" s="314"/>
    </row>
    <row r="1382" spans="1:18" x14ac:dyDescent="0.2">
      <c r="A1382" s="22">
        <v>1381</v>
      </c>
      <c r="B1382" s="227"/>
      <c r="C1382" s="314"/>
      <c r="D1382" s="314"/>
      <c r="E1382" s="314"/>
      <c r="F1382" s="314"/>
      <c r="G1382" s="314"/>
      <c r="H1382" s="314"/>
      <c r="I1382" s="314"/>
      <c r="J1382" s="314"/>
      <c r="K1382" s="314"/>
      <c r="L1382" s="314"/>
      <c r="M1382" s="314"/>
      <c r="N1382" s="314"/>
      <c r="O1382" s="314"/>
      <c r="P1382" s="314"/>
      <c r="Q1382" s="314"/>
      <c r="R1382" s="314"/>
    </row>
    <row r="1383" spans="1:18" x14ac:dyDescent="0.2">
      <c r="A1383" s="22">
        <v>1382</v>
      </c>
      <c r="B1383" s="227"/>
      <c r="C1383" s="314"/>
      <c r="D1383" s="314"/>
      <c r="E1383" s="314"/>
      <c r="F1383" s="314"/>
      <c r="G1383" s="314"/>
      <c r="H1383" s="314"/>
      <c r="I1383" s="314"/>
      <c r="J1383" s="314"/>
      <c r="K1383" s="314"/>
      <c r="L1383" s="314"/>
      <c r="M1383" s="314"/>
      <c r="N1383" s="314"/>
      <c r="O1383" s="314"/>
      <c r="P1383" s="314"/>
      <c r="Q1383" s="314"/>
      <c r="R1383" s="314"/>
    </row>
    <row r="1384" spans="1:18" x14ac:dyDescent="0.2">
      <c r="A1384" s="22">
        <v>1383</v>
      </c>
      <c r="B1384" s="227"/>
      <c r="C1384" s="314"/>
      <c r="D1384" s="314"/>
      <c r="E1384" s="314"/>
      <c r="F1384" s="314"/>
      <c r="G1384" s="314"/>
      <c r="H1384" s="314"/>
      <c r="I1384" s="314"/>
      <c r="J1384" s="314"/>
      <c r="K1384" s="314"/>
      <c r="L1384" s="314"/>
      <c r="M1384" s="314"/>
      <c r="N1384" s="314"/>
      <c r="O1384" s="314"/>
      <c r="P1384" s="314"/>
      <c r="Q1384" s="314"/>
      <c r="R1384" s="314"/>
    </row>
    <row r="1385" spans="1:18" x14ac:dyDescent="0.2">
      <c r="A1385" s="22">
        <v>1384</v>
      </c>
      <c r="B1385" s="227"/>
      <c r="C1385" s="314"/>
      <c r="D1385" s="314"/>
      <c r="E1385" s="314"/>
      <c r="F1385" s="314"/>
      <c r="G1385" s="314"/>
      <c r="H1385" s="314"/>
      <c r="I1385" s="314"/>
      <c r="J1385" s="314"/>
      <c r="K1385" s="314"/>
      <c r="L1385" s="314"/>
      <c r="M1385" s="314"/>
      <c r="N1385" s="314"/>
      <c r="O1385" s="314"/>
      <c r="P1385" s="314"/>
      <c r="Q1385" s="314"/>
      <c r="R1385" s="314"/>
    </row>
    <row r="1386" spans="1:18" x14ac:dyDescent="0.2">
      <c r="A1386" s="22">
        <v>1385</v>
      </c>
      <c r="B1386" s="227"/>
      <c r="C1386" s="314"/>
      <c r="D1386" s="314"/>
      <c r="E1386" s="314"/>
      <c r="F1386" s="314"/>
      <c r="G1386" s="314"/>
      <c r="H1386" s="314"/>
      <c r="I1386" s="314"/>
      <c r="J1386" s="314"/>
      <c r="K1386" s="314"/>
      <c r="L1386" s="314"/>
      <c r="M1386" s="314"/>
      <c r="N1386" s="314"/>
      <c r="O1386" s="314"/>
      <c r="P1386" s="314"/>
      <c r="Q1386" s="314"/>
      <c r="R1386" s="314"/>
    </row>
    <row r="1387" spans="1:18" x14ac:dyDescent="0.2">
      <c r="A1387" s="22">
        <v>1386</v>
      </c>
      <c r="B1387" s="227"/>
      <c r="C1387" s="314"/>
      <c r="D1387" s="314"/>
      <c r="E1387" s="314"/>
      <c r="F1387" s="314"/>
      <c r="G1387" s="314"/>
      <c r="H1387" s="314"/>
      <c r="I1387" s="314"/>
      <c r="J1387" s="314"/>
      <c r="K1387" s="314"/>
      <c r="L1387" s="314"/>
      <c r="M1387" s="314"/>
      <c r="N1387" s="314"/>
      <c r="O1387" s="314"/>
      <c r="P1387" s="314"/>
      <c r="Q1387" s="314"/>
      <c r="R1387" s="314"/>
    </row>
    <row r="1388" spans="1:18" x14ac:dyDescent="0.2">
      <c r="A1388" s="22">
        <v>1387</v>
      </c>
      <c r="B1388" s="227"/>
      <c r="C1388" s="314"/>
      <c r="D1388" s="314"/>
      <c r="E1388" s="314"/>
      <c r="F1388" s="314"/>
      <c r="G1388" s="314"/>
      <c r="H1388" s="314"/>
      <c r="I1388" s="314"/>
      <c r="J1388" s="314"/>
      <c r="K1388" s="314"/>
      <c r="L1388" s="314"/>
      <c r="M1388" s="314"/>
      <c r="N1388" s="314"/>
      <c r="O1388" s="314"/>
      <c r="P1388" s="314"/>
      <c r="Q1388" s="314"/>
      <c r="R1388" s="314"/>
    </row>
    <row r="1389" spans="1:18" x14ac:dyDescent="0.2">
      <c r="A1389" s="22">
        <v>1388</v>
      </c>
      <c r="B1389" s="227"/>
      <c r="C1389" s="314"/>
      <c r="D1389" s="314"/>
      <c r="E1389" s="314"/>
      <c r="F1389" s="314"/>
      <c r="G1389" s="314"/>
      <c r="H1389" s="314"/>
      <c r="I1389" s="314"/>
      <c r="J1389" s="314"/>
      <c r="K1389" s="314"/>
      <c r="L1389" s="314"/>
      <c r="M1389" s="314"/>
      <c r="N1389" s="314"/>
      <c r="O1389" s="314"/>
      <c r="P1389" s="314"/>
      <c r="Q1389" s="314"/>
      <c r="R1389" s="314"/>
    </row>
    <row r="1390" spans="1:18" x14ac:dyDescent="0.2">
      <c r="A1390" s="22">
        <v>1389</v>
      </c>
      <c r="B1390" s="227"/>
      <c r="C1390" s="314"/>
      <c r="D1390" s="314"/>
      <c r="E1390" s="314"/>
      <c r="F1390" s="314"/>
      <c r="G1390" s="314"/>
      <c r="H1390" s="314"/>
      <c r="I1390" s="314"/>
      <c r="J1390" s="314"/>
      <c r="K1390" s="314"/>
      <c r="L1390" s="314"/>
      <c r="M1390" s="314"/>
      <c r="N1390" s="314"/>
      <c r="O1390" s="314"/>
      <c r="P1390" s="314"/>
      <c r="Q1390" s="314"/>
      <c r="R1390" s="314"/>
    </row>
    <row r="1391" spans="1:18" x14ac:dyDescent="0.2">
      <c r="A1391" s="22">
        <v>1390</v>
      </c>
      <c r="B1391" s="227"/>
      <c r="C1391" s="314"/>
      <c r="D1391" s="314"/>
      <c r="E1391" s="314"/>
      <c r="F1391" s="314"/>
      <c r="G1391" s="314"/>
      <c r="H1391" s="314"/>
      <c r="I1391" s="314"/>
      <c r="J1391" s="314"/>
      <c r="K1391" s="314"/>
      <c r="L1391" s="314"/>
      <c r="M1391" s="314"/>
      <c r="N1391" s="314"/>
      <c r="O1391" s="314"/>
      <c r="P1391" s="314"/>
      <c r="Q1391" s="314"/>
      <c r="R1391" s="314"/>
    </row>
    <row r="1392" spans="1:18" x14ac:dyDescent="0.2">
      <c r="A1392" s="22">
        <v>1391</v>
      </c>
      <c r="B1392" s="227"/>
      <c r="C1392" s="314"/>
      <c r="D1392" s="314"/>
      <c r="E1392" s="314"/>
      <c r="F1392" s="314"/>
      <c r="G1392" s="314"/>
      <c r="H1392" s="314"/>
      <c r="I1392" s="314"/>
      <c r="J1392" s="314"/>
      <c r="K1392" s="314"/>
      <c r="L1392" s="314"/>
      <c r="M1392" s="314"/>
      <c r="N1392" s="314"/>
      <c r="O1392" s="314"/>
      <c r="P1392" s="314"/>
      <c r="Q1392" s="314"/>
      <c r="R1392" s="314"/>
    </row>
    <row r="1393" spans="1:18" x14ac:dyDescent="0.2">
      <c r="A1393" s="22">
        <v>1392</v>
      </c>
      <c r="B1393" s="227"/>
      <c r="C1393" s="314"/>
      <c r="D1393" s="314"/>
      <c r="E1393" s="314"/>
      <c r="F1393" s="314"/>
      <c r="G1393" s="314"/>
      <c r="H1393" s="314"/>
      <c r="I1393" s="314"/>
      <c r="J1393" s="314"/>
      <c r="K1393" s="314"/>
      <c r="L1393" s="314"/>
      <c r="M1393" s="314"/>
      <c r="N1393" s="314"/>
      <c r="O1393" s="314"/>
      <c r="P1393" s="314"/>
      <c r="Q1393" s="314"/>
      <c r="R1393" s="314"/>
    </row>
    <row r="1394" spans="1:18" x14ac:dyDescent="0.2">
      <c r="A1394" s="22">
        <v>1393</v>
      </c>
      <c r="B1394" s="227"/>
      <c r="C1394" s="314"/>
      <c r="D1394" s="314"/>
      <c r="E1394" s="314"/>
      <c r="F1394" s="314"/>
      <c r="G1394" s="314"/>
      <c r="H1394" s="314"/>
      <c r="I1394" s="314"/>
      <c r="J1394" s="314"/>
      <c r="K1394" s="314"/>
      <c r="L1394" s="314"/>
      <c r="M1394" s="314"/>
      <c r="N1394" s="314"/>
      <c r="O1394" s="314"/>
      <c r="P1394" s="314"/>
      <c r="Q1394" s="314"/>
      <c r="R1394" s="314"/>
    </row>
    <row r="1395" spans="1:18" x14ac:dyDescent="0.2">
      <c r="A1395" s="22">
        <v>1394</v>
      </c>
      <c r="B1395" s="227"/>
      <c r="C1395" s="314"/>
      <c r="D1395" s="314"/>
      <c r="E1395" s="314"/>
      <c r="F1395" s="314"/>
      <c r="G1395" s="314"/>
      <c r="H1395" s="314"/>
      <c r="I1395" s="314"/>
      <c r="J1395" s="314"/>
      <c r="K1395" s="314"/>
      <c r="L1395" s="314"/>
      <c r="M1395" s="314"/>
      <c r="N1395" s="314"/>
      <c r="O1395" s="314"/>
      <c r="P1395" s="314"/>
      <c r="Q1395" s="314"/>
      <c r="R1395" s="314"/>
    </row>
    <row r="1396" spans="1:18" x14ac:dyDescent="0.2">
      <c r="A1396" s="22">
        <v>1395</v>
      </c>
      <c r="B1396" s="227"/>
      <c r="C1396" s="314"/>
      <c r="D1396" s="314"/>
      <c r="E1396" s="314"/>
      <c r="F1396" s="314"/>
      <c r="G1396" s="314"/>
      <c r="H1396" s="314"/>
      <c r="I1396" s="314"/>
      <c r="J1396" s="314"/>
      <c r="K1396" s="314"/>
      <c r="L1396" s="314"/>
      <c r="M1396" s="314"/>
      <c r="N1396" s="314"/>
      <c r="O1396" s="314"/>
      <c r="P1396" s="314"/>
      <c r="Q1396" s="314"/>
      <c r="R1396" s="314"/>
    </row>
    <row r="1397" spans="1:18" x14ac:dyDescent="0.2">
      <c r="A1397" s="22">
        <v>1396</v>
      </c>
      <c r="B1397" s="227"/>
      <c r="C1397" s="314"/>
      <c r="D1397" s="314"/>
      <c r="E1397" s="314"/>
      <c r="F1397" s="314"/>
      <c r="G1397" s="314"/>
      <c r="H1397" s="314"/>
      <c r="I1397" s="314"/>
      <c r="J1397" s="314"/>
      <c r="K1397" s="314"/>
      <c r="L1397" s="314"/>
      <c r="M1397" s="314"/>
      <c r="N1397" s="314"/>
      <c r="O1397" s="314"/>
      <c r="P1397" s="314"/>
      <c r="Q1397" s="314"/>
      <c r="R1397" s="314"/>
    </row>
    <row r="1398" spans="1:18" x14ac:dyDescent="0.2">
      <c r="A1398" s="22">
        <v>1397</v>
      </c>
      <c r="B1398" s="227"/>
      <c r="C1398" s="314"/>
      <c r="D1398" s="314"/>
      <c r="E1398" s="314"/>
      <c r="F1398" s="314"/>
      <c r="G1398" s="314"/>
      <c r="H1398" s="314"/>
      <c r="I1398" s="314"/>
      <c r="J1398" s="314"/>
      <c r="K1398" s="314"/>
      <c r="L1398" s="314"/>
      <c r="M1398" s="314"/>
      <c r="N1398" s="314"/>
      <c r="O1398" s="314"/>
      <c r="P1398" s="314"/>
      <c r="Q1398" s="314"/>
      <c r="R1398" s="314"/>
    </row>
    <row r="1399" spans="1:18" x14ac:dyDescent="0.2">
      <c r="A1399" s="22">
        <v>1398</v>
      </c>
      <c r="B1399" s="227"/>
      <c r="C1399" s="314"/>
      <c r="D1399" s="314"/>
      <c r="E1399" s="314"/>
      <c r="F1399" s="314"/>
      <c r="G1399" s="314"/>
      <c r="H1399" s="314"/>
      <c r="I1399" s="314"/>
      <c r="J1399" s="314"/>
      <c r="K1399" s="314"/>
      <c r="L1399" s="314"/>
      <c r="M1399" s="314"/>
      <c r="N1399" s="314"/>
      <c r="O1399" s="314"/>
      <c r="P1399" s="314"/>
      <c r="Q1399" s="314"/>
      <c r="R1399" s="314"/>
    </row>
    <row r="1400" spans="1:18" x14ac:dyDescent="0.2">
      <c r="A1400" s="22">
        <v>1399</v>
      </c>
      <c r="B1400" s="227"/>
      <c r="C1400" s="314"/>
      <c r="D1400" s="314"/>
      <c r="E1400" s="314"/>
      <c r="F1400" s="314"/>
      <c r="G1400" s="314"/>
      <c r="H1400" s="314"/>
      <c r="I1400" s="314"/>
      <c r="J1400" s="314"/>
      <c r="K1400" s="314"/>
      <c r="L1400" s="314"/>
      <c r="M1400" s="314"/>
      <c r="N1400" s="314"/>
      <c r="O1400" s="314"/>
      <c r="P1400" s="314"/>
      <c r="Q1400" s="314"/>
      <c r="R1400" s="314"/>
    </row>
    <row r="1401" spans="1:18" x14ac:dyDescent="0.2">
      <c r="A1401" s="22">
        <v>1400</v>
      </c>
      <c r="B1401" s="227"/>
      <c r="C1401" s="314"/>
      <c r="D1401" s="314"/>
      <c r="E1401" s="314"/>
      <c r="F1401" s="314"/>
      <c r="G1401" s="314"/>
      <c r="H1401" s="314"/>
      <c r="I1401" s="314"/>
      <c r="J1401" s="314"/>
      <c r="K1401" s="314"/>
      <c r="L1401" s="314"/>
      <c r="M1401" s="314"/>
      <c r="N1401" s="314"/>
      <c r="O1401" s="314"/>
      <c r="P1401" s="314"/>
      <c r="Q1401" s="314"/>
      <c r="R1401" s="314"/>
    </row>
    <row r="1402" spans="1:18" x14ac:dyDescent="0.2">
      <c r="A1402" s="22">
        <v>1401</v>
      </c>
      <c r="B1402" s="227"/>
      <c r="C1402" s="314"/>
      <c r="D1402" s="314"/>
      <c r="E1402" s="314"/>
      <c r="F1402" s="314"/>
      <c r="G1402" s="314"/>
      <c r="H1402" s="314"/>
      <c r="I1402" s="314"/>
      <c r="J1402" s="314"/>
      <c r="K1402" s="314"/>
      <c r="L1402" s="314"/>
      <c r="M1402" s="314"/>
      <c r="N1402" s="314"/>
      <c r="O1402" s="314"/>
      <c r="P1402" s="314"/>
      <c r="Q1402" s="314"/>
      <c r="R1402" s="314"/>
    </row>
    <row r="1403" spans="1:18" x14ac:dyDescent="0.2">
      <c r="A1403" s="22">
        <v>1402</v>
      </c>
      <c r="B1403" s="227"/>
      <c r="C1403" s="314"/>
      <c r="D1403" s="314"/>
      <c r="E1403" s="314"/>
      <c r="F1403" s="314"/>
      <c r="G1403" s="314"/>
      <c r="H1403" s="314"/>
      <c r="I1403" s="314"/>
      <c r="J1403" s="314"/>
      <c r="K1403" s="314"/>
      <c r="L1403" s="314"/>
      <c r="M1403" s="314"/>
      <c r="N1403" s="314"/>
      <c r="O1403" s="314"/>
      <c r="P1403" s="314"/>
      <c r="Q1403" s="314"/>
      <c r="R1403" s="314"/>
    </row>
    <row r="1404" spans="1:18" x14ac:dyDescent="0.2">
      <c r="A1404" s="22">
        <v>1403</v>
      </c>
      <c r="B1404" s="227"/>
      <c r="C1404" s="314"/>
      <c r="D1404" s="314"/>
      <c r="E1404" s="314"/>
      <c r="F1404" s="314"/>
      <c r="G1404" s="314"/>
      <c r="H1404" s="314"/>
      <c r="I1404" s="314"/>
      <c r="J1404" s="314"/>
      <c r="K1404" s="314"/>
      <c r="L1404" s="314"/>
      <c r="M1404" s="314"/>
      <c r="N1404" s="314"/>
      <c r="O1404" s="314"/>
      <c r="P1404" s="314"/>
      <c r="Q1404" s="314"/>
      <c r="R1404" s="314"/>
    </row>
    <row r="1405" spans="1:18" x14ac:dyDescent="0.2">
      <c r="A1405" s="22">
        <v>1404</v>
      </c>
      <c r="B1405" s="227"/>
      <c r="C1405" s="314"/>
      <c r="D1405" s="314"/>
      <c r="E1405" s="314"/>
      <c r="F1405" s="314"/>
      <c r="G1405" s="314"/>
      <c r="H1405" s="314"/>
      <c r="I1405" s="314"/>
      <c r="J1405" s="314"/>
      <c r="K1405" s="314"/>
      <c r="L1405" s="314"/>
      <c r="M1405" s="314"/>
      <c r="N1405" s="314"/>
      <c r="O1405" s="314"/>
      <c r="P1405" s="314"/>
      <c r="Q1405" s="314"/>
      <c r="R1405" s="314"/>
    </row>
    <row r="1406" spans="1:18" x14ac:dyDescent="0.2">
      <c r="A1406" s="22">
        <v>1405</v>
      </c>
      <c r="B1406" s="227"/>
      <c r="C1406" s="314"/>
      <c r="D1406" s="314"/>
      <c r="E1406" s="314"/>
      <c r="F1406" s="314"/>
      <c r="G1406" s="314"/>
      <c r="H1406" s="314"/>
      <c r="I1406" s="314"/>
      <c r="J1406" s="314"/>
      <c r="K1406" s="314"/>
      <c r="L1406" s="314"/>
      <c r="M1406" s="314"/>
      <c r="N1406" s="314"/>
      <c r="O1406" s="314"/>
      <c r="P1406" s="314"/>
      <c r="Q1406" s="314"/>
      <c r="R1406" s="314"/>
    </row>
    <row r="1407" spans="1:18" x14ac:dyDescent="0.2">
      <c r="A1407" s="22">
        <v>1406</v>
      </c>
      <c r="B1407" s="227"/>
      <c r="C1407" s="314"/>
      <c r="D1407" s="314"/>
      <c r="E1407" s="314"/>
      <c r="F1407" s="314"/>
      <c r="G1407" s="314"/>
      <c r="H1407" s="314"/>
      <c r="I1407" s="314"/>
      <c r="J1407" s="314"/>
      <c r="K1407" s="314"/>
      <c r="L1407" s="314"/>
      <c r="M1407" s="314"/>
      <c r="N1407" s="314"/>
      <c r="O1407" s="314"/>
      <c r="P1407" s="314"/>
      <c r="Q1407" s="314"/>
      <c r="R1407" s="314"/>
    </row>
    <row r="1408" spans="1:18" x14ac:dyDescent="0.2">
      <c r="A1408" s="22">
        <v>1407</v>
      </c>
      <c r="B1408" s="227"/>
      <c r="C1408" s="314"/>
      <c r="D1408" s="314"/>
      <c r="E1408" s="314"/>
      <c r="F1408" s="314"/>
      <c r="G1408" s="314"/>
      <c r="H1408" s="314"/>
      <c r="I1408" s="314"/>
      <c r="J1408" s="314"/>
      <c r="K1408" s="314"/>
      <c r="L1408" s="314"/>
      <c r="M1408" s="314"/>
      <c r="N1408" s="314"/>
      <c r="O1408" s="314"/>
      <c r="P1408" s="314"/>
      <c r="Q1408" s="314"/>
      <c r="R1408" s="314"/>
    </row>
    <row r="1409" spans="1:18" x14ac:dyDescent="0.2">
      <c r="A1409" s="22">
        <v>1408</v>
      </c>
      <c r="B1409" s="227"/>
      <c r="C1409" s="314"/>
      <c r="D1409" s="314"/>
      <c r="E1409" s="314"/>
      <c r="F1409" s="314"/>
      <c r="G1409" s="314"/>
      <c r="H1409" s="314"/>
      <c r="I1409" s="314"/>
      <c r="J1409" s="314"/>
      <c r="K1409" s="314"/>
      <c r="L1409" s="314"/>
      <c r="M1409" s="314"/>
      <c r="N1409" s="314"/>
      <c r="O1409" s="314"/>
      <c r="P1409" s="314"/>
      <c r="Q1409" s="314"/>
      <c r="R1409" s="314"/>
    </row>
    <row r="1410" spans="1:18" x14ac:dyDescent="0.2">
      <c r="A1410" s="22">
        <v>1409</v>
      </c>
      <c r="B1410" s="227"/>
      <c r="C1410" s="314"/>
      <c r="D1410" s="314"/>
      <c r="E1410" s="314"/>
      <c r="F1410" s="314"/>
      <c r="G1410" s="314"/>
      <c r="H1410" s="314"/>
      <c r="I1410" s="314"/>
      <c r="J1410" s="314"/>
      <c r="K1410" s="314"/>
      <c r="L1410" s="314"/>
      <c r="M1410" s="314"/>
      <c r="N1410" s="314"/>
      <c r="O1410" s="314"/>
      <c r="P1410" s="314"/>
      <c r="Q1410" s="314"/>
      <c r="R1410" s="314"/>
    </row>
    <row r="1411" spans="1:18" x14ac:dyDescent="0.2">
      <c r="A1411" s="22">
        <v>1410</v>
      </c>
      <c r="B1411" s="227"/>
      <c r="C1411" s="314"/>
      <c r="D1411" s="314"/>
      <c r="E1411" s="314"/>
      <c r="F1411" s="314"/>
      <c r="G1411" s="314"/>
      <c r="H1411" s="314"/>
      <c r="I1411" s="314"/>
      <c r="J1411" s="314"/>
      <c r="K1411" s="314"/>
      <c r="L1411" s="314"/>
      <c r="M1411" s="314"/>
      <c r="N1411" s="314"/>
      <c r="O1411" s="314"/>
      <c r="P1411" s="314"/>
      <c r="Q1411" s="314"/>
      <c r="R1411" s="314"/>
    </row>
    <row r="1412" spans="1:18" x14ac:dyDescent="0.2">
      <c r="A1412" s="22">
        <v>1411</v>
      </c>
      <c r="B1412" s="227"/>
      <c r="C1412" s="314"/>
      <c r="D1412" s="314"/>
      <c r="E1412" s="314"/>
      <c r="F1412" s="314"/>
      <c r="G1412" s="314"/>
      <c r="H1412" s="314"/>
      <c r="I1412" s="314"/>
      <c r="J1412" s="314"/>
      <c r="K1412" s="314"/>
      <c r="L1412" s="314"/>
      <c r="M1412" s="314"/>
      <c r="N1412" s="314"/>
      <c r="O1412" s="314"/>
      <c r="P1412" s="314"/>
      <c r="Q1412" s="314"/>
      <c r="R1412" s="314"/>
    </row>
    <row r="1413" spans="1:18" x14ac:dyDescent="0.2">
      <c r="A1413" s="22">
        <v>1412</v>
      </c>
      <c r="B1413" s="227"/>
      <c r="C1413" s="314"/>
      <c r="D1413" s="314"/>
      <c r="E1413" s="314"/>
      <c r="F1413" s="314"/>
      <c r="G1413" s="314"/>
      <c r="H1413" s="314"/>
      <c r="I1413" s="314"/>
      <c r="J1413" s="314"/>
      <c r="K1413" s="314"/>
      <c r="L1413" s="314"/>
      <c r="M1413" s="314"/>
      <c r="N1413" s="314"/>
      <c r="O1413" s="314"/>
      <c r="P1413" s="314"/>
      <c r="Q1413" s="314"/>
      <c r="R1413" s="314"/>
    </row>
    <row r="1414" spans="1:18" x14ac:dyDescent="0.2">
      <c r="A1414" s="22">
        <v>1413</v>
      </c>
      <c r="B1414" s="227"/>
      <c r="C1414" s="314"/>
      <c r="D1414" s="314"/>
      <c r="E1414" s="314"/>
      <c r="F1414" s="314"/>
      <c r="G1414" s="314"/>
      <c r="H1414" s="314"/>
      <c r="I1414" s="314"/>
      <c r="J1414" s="314"/>
      <c r="K1414" s="314"/>
      <c r="L1414" s="314"/>
      <c r="M1414" s="314"/>
      <c r="N1414" s="314"/>
      <c r="O1414" s="314"/>
      <c r="P1414" s="314"/>
      <c r="Q1414" s="314"/>
      <c r="R1414" s="314"/>
    </row>
    <row r="1415" spans="1:18" x14ac:dyDescent="0.2">
      <c r="A1415" s="22">
        <v>1414</v>
      </c>
      <c r="B1415" s="227"/>
      <c r="C1415" s="314"/>
      <c r="D1415" s="314"/>
      <c r="E1415" s="314"/>
      <c r="F1415" s="314"/>
      <c r="G1415" s="314"/>
      <c r="H1415" s="314"/>
      <c r="I1415" s="314"/>
      <c r="J1415" s="314"/>
      <c r="K1415" s="314"/>
      <c r="L1415" s="314"/>
      <c r="M1415" s="314"/>
      <c r="N1415" s="314"/>
      <c r="O1415" s="314"/>
      <c r="P1415" s="314"/>
      <c r="Q1415" s="314"/>
      <c r="R1415" s="314"/>
    </row>
    <row r="1416" spans="1:18" x14ac:dyDescent="0.2">
      <c r="A1416" s="22">
        <v>1415</v>
      </c>
      <c r="B1416" s="227"/>
      <c r="C1416" s="314"/>
      <c r="D1416" s="314"/>
      <c r="E1416" s="314"/>
      <c r="F1416" s="314"/>
      <c r="G1416" s="314"/>
      <c r="H1416" s="314"/>
      <c r="I1416" s="314"/>
      <c r="J1416" s="314"/>
      <c r="K1416" s="314"/>
      <c r="L1416" s="314"/>
      <c r="M1416" s="314"/>
      <c r="N1416" s="314"/>
      <c r="O1416" s="314"/>
      <c r="P1416" s="314"/>
      <c r="Q1416" s="314"/>
      <c r="R1416" s="314"/>
    </row>
    <row r="1417" spans="1:18" x14ac:dyDescent="0.2">
      <c r="A1417" s="22">
        <v>1416</v>
      </c>
      <c r="B1417" s="227"/>
      <c r="C1417" s="314"/>
      <c r="D1417" s="314"/>
      <c r="E1417" s="314"/>
      <c r="F1417" s="314"/>
      <c r="G1417" s="314"/>
      <c r="H1417" s="314"/>
      <c r="I1417" s="314"/>
      <c r="J1417" s="314"/>
      <c r="K1417" s="314"/>
      <c r="L1417" s="314"/>
      <c r="M1417" s="314"/>
      <c r="N1417" s="314"/>
      <c r="O1417" s="314"/>
      <c r="P1417" s="314"/>
      <c r="Q1417" s="314"/>
      <c r="R1417" s="314"/>
    </row>
    <row r="1418" spans="1:18" x14ac:dyDescent="0.2">
      <c r="A1418" s="22">
        <v>1417</v>
      </c>
      <c r="B1418" s="227"/>
      <c r="C1418" s="314"/>
      <c r="D1418" s="314"/>
      <c r="E1418" s="314"/>
      <c r="F1418" s="314"/>
      <c r="G1418" s="314"/>
      <c r="H1418" s="314"/>
      <c r="I1418" s="314"/>
      <c r="J1418" s="314"/>
      <c r="K1418" s="314"/>
      <c r="L1418" s="314"/>
      <c r="M1418" s="314"/>
      <c r="N1418" s="314"/>
      <c r="O1418" s="314"/>
      <c r="P1418" s="314"/>
      <c r="Q1418" s="314"/>
      <c r="R1418" s="314"/>
    </row>
    <row r="1419" spans="1:18" x14ac:dyDescent="0.2">
      <c r="A1419" s="22">
        <v>1418</v>
      </c>
      <c r="B1419" s="227"/>
      <c r="C1419" s="314"/>
      <c r="D1419" s="314"/>
      <c r="E1419" s="314"/>
      <c r="F1419" s="314"/>
      <c r="G1419" s="314"/>
      <c r="H1419" s="314"/>
      <c r="I1419" s="314"/>
      <c r="J1419" s="314"/>
      <c r="K1419" s="314"/>
      <c r="L1419" s="314"/>
      <c r="M1419" s="314"/>
      <c r="N1419" s="314"/>
      <c r="O1419" s="314"/>
      <c r="P1419" s="314"/>
      <c r="Q1419" s="314"/>
      <c r="R1419" s="314"/>
    </row>
    <row r="1420" spans="1:18" x14ac:dyDescent="0.2">
      <c r="A1420" s="22">
        <v>1419</v>
      </c>
      <c r="B1420" s="227"/>
      <c r="C1420" s="314"/>
      <c r="D1420" s="314"/>
      <c r="E1420" s="314"/>
      <c r="F1420" s="314"/>
      <c r="G1420" s="314"/>
      <c r="H1420" s="314"/>
      <c r="I1420" s="314"/>
      <c r="J1420" s="314"/>
      <c r="K1420" s="314"/>
      <c r="L1420" s="314"/>
      <c r="M1420" s="314"/>
      <c r="N1420" s="314"/>
      <c r="O1420" s="314"/>
      <c r="P1420" s="314"/>
      <c r="Q1420" s="314"/>
      <c r="R1420" s="314"/>
    </row>
    <row r="1421" spans="1:18" x14ac:dyDescent="0.2">
      <c r="A1421" s="22">
        <v>1420</v>
      </c>
      <c r="B1421" s="227"/>
      <c r="C1421" s="314"/>
      <c r="D1421" s="314"/>
      <c r="E1421" s="314"/>
      <c r="F1421" s="314"/>
      <c r="G1421" s="314"/>
      <c r="H1421" s="314"/>
      <c r="I1421" s="314"/>
      <c r="J1421" s="314"/>
      <c r="K1421" s="314"/>
      <c r="L1421" s="314"/>
      <c r="M1421" s="314"/>
      <c r="N1421" s="314"/>
      <c r="O1421" s="314"/>
      <c r="P1421" s="314"/>
      <c r="Q1421" s="314"/>
      <c r="R1421" s="314"/>
    </row>
    <row r="1422" spans="1:18" x14ac:dyDescent="0.2">
      <c r="A1422" s="22">
        <v>1421</v>
      </c>
      <c r="B1422" s="227"/>
      <c r="C1422" s="314"/>
      <c r="D1422" s="314"/>
      <c r="E1422" s="314"/>
      <c r="F1422" s="314"/>
      <c r="G1422" s="314"/>
      <c r="H1422" s="314"/>
      <c r="I1422" s="314"/>
      <c r="J1422" s="314"/>
      <c r="K1422" s="314"/>
      <c r="L1422" s="314"/>
      <c r="M1422" s="314"/>
      <c r="N1422" s="314"/>
      <c r="O1422" s="314"/>
      <c r="P1422" s="314"/>
      <c r="Q1422" s="314"/>
      <c r="R1422" s="314"/>
    </row>
    <row r="1423" spans="1:18" x14ac:dyDescent="0.2">
      <c r="A1423" s="22">
        <v>1422</v>
      </c>
      <c r="B1423" s="227"/>
      <c r="C1423" s="314"/>
      <c r="D1423" s="314"/>
      <c r="E1423" s="314"/>
      <c r="F1423" s="314"/>
      <c r="G1423" s="314"/>
      <c r="H1423" s="314"/>
      <c r="I1423" s="314"/>
      <c r="J1423" s="314"/>
      <c r="K1423" s="314"/>
      <c r="L1423" s="314"/>
      <c r="M1423" s="314"/>
      <c r="N1423" s="314"/>
      <c r="O1423" s="314"/>
      <c r="P1423" s="314"/>
      <c r="Q1423" s="314"/>
      <c r="R1423" s="314"/>
    </row>
    <row r="1424" spans="1:18" x14ac:dyDescent="0.2">
      <c r="A1424" s="22">
        <v>1423</v>
      </c>
      <c r="B1424" s="227"/>
      <c r="C1424" s="314"/>
      <c r="D1424" s="314"/>
      <c r="E1424" s="314"/>
      <c r="F1424" s="314"/>
      <c r="G1424" s="314"/>
      <c r="H1424" s="314"/>
      <c r="I1424" s="314"/>
      <c r="J1424" s="314"/>
      <c r="K1424" s="314"/>
      <c r="L1424" s="314"/>
      <c r="M1424" s="314"/>
      <c r="N1424" s="314"/>
      <c r="O1424" s="314"/>
      <c r="P1424" s="314"/>
      <c r="Q1424" s="314"/>
      <c r="R1424" s="314"/>
    </row>
    <row r="1425" spans="1:18" x14ac:dyDescent="0.2">
      <c r="A1425" s="22">
        <v>1424</v>
      </c>
      <c r="B1425" s="227"/>
      <c r="C1425" s="314"/>
      <c r="D1425" s="314"/>
      <c r="E1425" s="314"/>
      <c r="F1425" s="314"/>
      <c r="G1425" s="314"/>
      <c r="H1425" s="314"/>
      <c r="I1425" s="314"/>
      <c r="J1425" s="314"/>
      <c r="K1425" s="314"/>
      <c r="L1425" s="314"/>
      <c r="M1425" s="314"/>
      <c r="N1425" s="314"/>
      <c r="O1425" s="314"/>
      <c r="P1425" s="314"/>
      <c r="Q1425" s="314"/>
      <c r="R1425" s="314"/>
    </row>
    <row r="1426" spans="1:18" x14ac:dyDescent="0.2">
      <c r="A1426" s="22">
        <v>1425</v>
      </c>
      <c r="B1426" s="227"/>
      <c r="C1426" s="314"/>
      <c r="D1426" s="314"/>
      <c r="E1426" s="314"/>
      <c r="F1426" s="314"/>
      <c r="G1426" s="314"/>
      <c r="H1426" s="314"/>
      <c r="I1426" s="314"/>
      <c r="J1426" s="314"/>
      <c r="K1426" s="314"/>
      <c r="L1426" s="314"/>
      <c r="M1426" s="314"/>
      <c r="N1426" s="314"/>
      <c r="O1426" s="314"/>
      <c r="P1426" s="314"/>
      <c r="Q1426" s="314"/>
      <c r="R1426" s="314"/>
    </row>
    <row r="1427" spans="1:18" x14ac:dyDescent="0.2">
      <c r="A1427" s="22">
        <v>1426</v>
      </c>
      <c r="B1427" s="227"/>
      <c r="C1427" s="314"/>
      <c r="D1427" s="314"/>
      <c r="E1427" s="314"/>
      <c r="F1427" s="314"/>
      <c r="G1427" s="314"/>
      <c r="H1427" s="314"/>
      <c r="I1427" s="314"/>
      <c r="J1427" s="314"/>
      <c r="K1427" s="314"/>
      <c r="L1427" s="314"/>
      <c r="M1427" s="314"/>
      <c r="N1427" s="314"/>
      <c r="O1427" s="314"/>
      <c r="P1427" s="314"/>
      <c r="Q1427" s="314"/>
      <c r="R1427" s="314"/>
    </row>
    <row r="1428" spans="1:18" x14ac:dyDescent="0.2">
      <c r="A1428" s="22">
        <v>1427</v>
      </c>
      <c r="B1428" s="227"/>
      <c r="C1428" s="314"/>
      <c r="D1428" s="314"/>
      <c r="E1428" s="314"/>
      <c r="F1428" s="314"/>
      <c r="G1428" s="314"/>
      <c r="H1428" s="314"/>
      <c r="I1428" s="314"/>
      <c r="J1428" s="314"/>
      <c r="K1428" s="314"/>
      <c r="L1428" s="314"/>
      <c r="M1428" s="314"/>
      <c r="N1428" s="314"/>
      <c r="O1428" s="314"/>
      <c r="P1428" s="314"/>
      <c r="Q1428" s="314"/>
      <c r="R1428" s="314"/>
    </row>
    <row r="1429" spans="1:18" x14ac:dyDescent="0.2">
      <c r="A1429" s="22">
        <v>1428</v>
      </c>
      <c r="B1429" s="227"/>
      <c r="C1429" s="314"/>
      <c r="D1429" s="314"/>
      <c r="E1429" s="314"/>
      <c r="F1429" s="314"/>
      <c r="G1429" s="314"/>
      <c r="H1429" s="314"/>
      <c r="I1429" s="314"/>
      <c r="J1429" s="314"/>
      <c r="K1429" s="314"/>
      <c r="L1429" s="314"/>
      <c r="M1429" s="314"/>
      <c r="N1429" s="314"/>
      <c r="O1429" s="314"/>
      <c r="P1429" s="314"/>
      <c r="Q1429" s="314"/>
      <c r="R1429" s="314"/>
    </row>
    <row r="1430" spans="1:18" x14ac:dyDescent="0.2">
      <c r="A1430" s="22">
        <v>1429</v>
      </c>
      <c r="B1430" s="227"/>
      <c r="C1430" s="314"/>
      <c r="D1430" s="314"/>
      <c r="E1430" s="314"/>
      <c r="F1430" s="314"/>
      <c r="G1430" s="314"/>
      <c r="H1430" s="314"/>
      <c r="I1430" s="314"/>
      <c r="J1430" s="314"/>
      <c r="K1430" s="314"/>
      <c r="L1430" s="314"/>
      <c r="M1430" s="314"/>
      <c r="N1430" s="314"/>
      <c r="O1430" s="314"/>
      <c r="P1430" s="314"/>
      <c r="Q1430" s="314"/>
      <c r="R1430" s="314"/>
    </row>
    <row r="1431" spans="1:18" x14ac:dyDescent="0.2">
      <c r="A1431" s="22">
        <v>1430</v>
      </c>
      <c r="B1431" s="227"/>
      <c r="C1431" s="314"/>
      <c r="D1431" s="314"/>
      <c r="E1431" s="314"/>
      <c r="F1431" s="314"/>
      <c r="G1431" s="314"/>
      <c r="H1431" s="314"/>
      <c r="I1431" s="314"/>
      <c r="J1431" s="314"/>
      <c r="K1431" s="314"/>
      <c r="L1431" s="314"/>
      <c r="M1431" s="314"/>
      <c r="N1431" s="314"/>
      <c r="O1431" s="314"/>
      <c r="P1431" s="314"/>
      <c r="Q1431" s="314"/>
      <c r="R1431" s="314"/>
    </row>
    <row r="1432" spans="1:18" x14ac:dyDescent="0.2">
      <c r="A1432" s="22">
        <v>1431</v>
      </c>
      <c r="B1432" s="227"/>
      <c r="C1432" s="314"/>
      <c r="D1432" s="314"/>
      <c r="E1432" s="314"/>
      <c r="F1432" s="314"/>
      <c r="G1432" s="314"/>
      <c r="H1432" s="314"/>
      <c r="I1432" s="314"/>
      <c r="J1432" s="314"/>
      <c r="K1432" s="314"/>
      <c r="L1432" s="314"/>
      <c r="M1432" s="314"/>
      <c r="N1432" s="314"/>
      <c r="O1432" s="314"/>
      <c r="P1432" s="314"/>
      <c r="Q1432" s="314"/>
      <c r="R1432" s="314"/>
    </row>
    <row r="1433" spans="1:18" x14ac:dyDescent="0.2">
      <c r="A1433" s="22">
        <v>1432</v>
      </c>
      <c r="B1433" s="227"/>
      <c r="C1433" s="314"/>
      <c r="D1433" s="314"/>
      <c r="E1433" s="314"/>
      <c r="F1433" s="314"/>
      <c r="G1433" s="314"/>
      <c r="H1433" s="314"/>
      <c r="I1433" s="314"/>
      <c r="J1433" s="314"/>
      <c r="K1433" s="314"/>
      <c r="L1433" s="314"/>
      <c r="M1433" s="314"/>
      <c r="N1433" s="314"/>
      <c r="O1433" s="314"/>
      <c r="P1433" s="314"/>
      <c r="Q1433" s="314"/>
      <c r="R1433" s="314"/>
    </row>
    <row r="1434" spans="1:18" x14ac:dyDescent="0.2">
      <c r="A1434" s="22">
        <v>1433</v>
      </c>
      <c r="B1434" s="227"/>
      <c r="C1434" s="314"/>
      <c r="D1434" s="314"/>
      <c r="E1434" s="314"/>
      <c r="F1434" s="314"/>
      <c r="G1434" s="314"/>
      <c r="H1434" s="314"/>
      <c r="I1434" s="314"/>
      <c r="J1434" s="314"/>
      <c r="K1434" s="314"/>
      <c r="L1434" s="314"/>
      <c r="M1434" s="314"/>
      <c r="N1434" s="314"/>
      <c r="O1434" s="314"/>
      <c r="P1434" s="314"/>
      <c r="Q1434" s="314"/>
      <c r="R1434" s="314"/>
    </row>
    <row r="1435" spans="1:18" x14ac:dyDescent="0.2">
      <c r="A1435" s="22">
        <v>1434</v>
      </c>
      <c r="B1435" s="227"/>
      <c r="C1435" s="314"/>
      <c r="D1435" s="314"/>
      <c r="E1435" s="314"/>
      <c r="F1435" s="314"/>
      <c r="G1435" s="314"/>
      <c r="H1435" s="314"/>
      <c r="I1435" s="314"/>
      <c r="J1435" s="314"/>
      <c r="K1435" s="314"/>
      <c r="L1435" s="314"/>
      <c r="M1435" s="314"/>
      <c r="N1435" s="314"/>
      <c r="O1435" s="314"/>
      <c r="P1435" s="314"/>
      <c r="Q1435" s="314"/>
      <c r="R1435" s="314"/>
    </row>
    <row r="1436" spans="1:18" x14ac:dyDescent="0.2">
      <c r="A1436" s="22">
        <v>1435</v>
      </c>
      <c r="B1436" s="227"/>
      <c r="C1436" s="314"/>
      <c r="D1436" s="314"/>
      <c r="E1436" s="314"/>
      <c r="F1436" s="314"/>
      <c r="G1436" s="314"/>
      <c r="H1436" s="314"/>
      <c r="I1436" s="314"/>
      <c r="J1436" s="314"/>
      <c r="K1436" s="314"/>
      <c r="L1436" s="314"/>
      <c r="M1436" s="314"/>
      <c r="N1436" s="314"/>
      <c r="O1436" s="314"/>
      <c r="P1436" s="314"/>
      <c r="Q1436" s="314"/>
      <c r="R1436" s="314"/>
    </row>
    <row r="1437" spans="1:18" x14ac:dyDescent="0.2">
      <c r="A1437" s="22">
        <v>1436</v>
      </c>
      <c r="B1437" s="227"/>
      <c r="C1437" s="314"/>
      <c r="D1437" s="314"/>
      <c r="E1437" s="314"/>
      <c r="F1437" s="314"/>
      <c r="G1437" s="314"/>
      <c r="H1437" s="314"/>
      <c r="I1437" s="314"/>
      <c r="J1437" s="314"/>
      <c r="K1437" s="314"/>
      <c r="L1437" s="314"/>
      <c r="M1437" s="314"/>
      <c r="N1437" s="314"/>
      <c r="O1437" s="314"/>
      <c r="P1437" s="314"/>
      <c r="Q1437" s="314"/>
      <c r="R1437" s="314"/>
    </row>
    <row r="1438" spans="1:18" x14ac:dyDescent="0.2">
      <c r="A1438" s="22">
        <v>1437</v>
      </c>
      <c r="B1438" s="227"/>
      <c r="C1438" s="314"/>
      <c r="D1438" s="314"/>
      <c r="E1438" s="314"/>
      <c r="F1438" s="314"/>
      <c r="G1438" s="314"/>
      <c r="H1438" s="314"/>
      <c r="I1438" s="314"/>
      <c r="J1438" s="314"/>
      <c r="K1438" s="314"/>
      <c r="L1438" s="314"/>
      <c r="M1438" s="314"/>
      <c r="N1438" s="314"/>
      <c r="O1438" s="314"/>
      <c r="P1438" s="314"/>
      <c r="Q1438" s="314"/>
      <c r="R1438" s="314"/>
    </row>
    <row r="1439" spans="1:18" x14ac:dyDescent="0.2">
      <c r="A1439" s="22">
        <v>1438</v>
      </c>
      <c r="B1439" s="227"/>
      <c r="C1439" s="314"/>
      <c r="D1439" s="314"/>
      <c r="E1439" s="314"/>
      <c r="F1439" s="314"/>
      <c r="G1439" s="314"/>
      <c r="H1439" s="314"/>
      <c r="I1439" s="314"/>
      <c r="J1439" s="314"/>
      <c r="K1439" s="314"/>
      <c r="L1439" s="314"/>
      <c r="M1439" s="314"/>
      <c r="N1439" s="314"/>
      <c r="O1439" s="314"/>
      <c r="P1439" s="314"/>
      <c r="Q1439" s="314"/>
      <c r="R1439" s="314"/>
    </row>
    <row r="1440" spans="1:18" x14ac:dyDescent="0.2">
      <c r="A1440" s="22">
        <v>1439</v>
      </c>
      <c r="B1440" s="227"/>
      <c r="C1440" s="314"/>
      <c r="D1440" s="314"/>
      <c r="E1440" s="314"/>
      <c r="F1440" s="314"/>
      <c r="G1440" s="314"/>
      <c r="H1440" s="314"/>
      <c r="I1440" s="314"/>
      <c r="J1440" s="314"/>
      <c r="K1440" s="314"/>
      <c r="L1440" s="314"/>
      <c r="M1440" s="314"/>
      <c r="N1440" s="314"/>
      <c r="O1440" s="314"/>
      <c r="P1440" s="314"/>
      <c r="Q1440" s="314"/>
      <c r="R1440" s="314"/>
    </row>
    <row r="1441" spans="1:18" x14ac:dyDescent="0.2">
      <c r="A1441" s="22">
        <v>1440</v>
      </c>
      <c r="B1441" s="227"/>
      <c r="C1441" s="314"/>
      <c r="D1441" s="314"/>
      <c r="E1441" s="314"/>
      <c r="F1441" s="314"/>
      <c r="G1441" s="314"/>
      <c r="H1441" s="314"/>
      <c r="I1441" s="314"/>
      <c r="J1441" s="314"/>
      <c r="K1441" s="314"/>
      <c r="L1441" s="314"/>
      <c r="M1441" s="314"/>
      <c r="N1441" s="314"/>
      <c r="O1441" s="314"/>
      <c r="P1441" s="314"/>
      <c r="Q1441" s="314"/>
      <c r="R1441" s="314"/>
    </row>
    <row r="1442" spans="1:18" x14ac:dyDescent="0.2">
      <c r="A1442" s="22">
        <v>1441</v>
      </c>
      <c r="B1442" s="227"/>
      <c r="C1442" s="314"/>
      <c r="D1442" s="314"/>
      <c r="E1442" s="314"/>
      <c r="F1442" s="314"/>
      <c r="G1442" s="314"/>
      <c r="H1442" s="314"/>
      <c r="I1442" s="314"/>
      <c r="J1442" s="314"/>
      <c r="K1442" s="314"/>
      <c r="L1442" s="314"/>
      <c r="M1442" s="314"/>
      <c r="N1442" s="314"/>
      <c r="O1442" s="314"/>
      <c r="P1442" s="314"/>
      <c r="Q1442" s="314"/>
      <c r="R1442" s="314"/>
    </row>
    <row r="1443" spans="1:18" x14ac:dyDescent="0.2">
      <c r="A1443" s="22">
        <v>1442</v>
      </c>
      <c r="B1443" s="227"/>
      <c r="C1443" s="314"/>
      <c r="D1443" s="314"/>
      <c r="E1443" s="314"/>
      <c r="F1443" s="314"/>
      <c r="G1443" s="314"/>
      <c r="H1443" s="314"/>
      <c r="I1443" s="314"/>
      <c r="J1443" s="314"/>
      <c r="K1443" s="314"/>
      <c r="L1443" s="314"/>
      <c r="M1443" s="314"/>
      <c r="N1443" s="314"/>
      <c r="O1443" s="314"/>
      <c r="P1443" s="314"/>
      <c r="Q1443" s="314"/>
      <c r="R1443" s="314"/>
    </row>
    <row r="1444" spans="1:18" x14ac:dyDescent="0.2">
      <c r="A1444" s="22">
        <v>1443</v>
      </c>
      <c r="B1444" s="227"/>
      <c r="C1444" s="314"/>
      <c r="D1444" s="314"/>
      <c r="E1444" s="314"/>
      <c r="F1444" s="314"/>
      <c r="G1444" s="314"/>
      <c r="H1444" s="314"/>
      <c r="I1444" s="314"/>
      <c r="J1444" s="314"/>
      <c r="K1444" s="314"/>
      <c r="L1444" s="314"/>
      <c r="M1444" s="314"/>
      <c r="N1444" s="314"/>
      <c r="O1444" s="314"/>
      <c r="P1444" s="314"/>
      <c r="Q1444" s="314"/>
      <c r="R1444" s="314"/>
    </row>
    <row r="1445" spans="1:18" x14ac:dyDescent="0.2">
      <c r="A1445" s="22">
        <v>1444</v>
      </c>
      <c r="B1445" s="227"/>
      <c r="C1445" s="314"/>
      <c r="D1445" s="314"/>
      <c r="E1445" s="314"/>
      <c r="F1445" s="314"/>
      <c r="G1445" s="314"/>
      <c r="H1445" s="314"/>
      <c r="I1445" s="314"/>
      <c r="J1445" s="314"/>
      <c r="K1445" s="314"/>
      <c r="L1445" s="314"/>
      <c r="M1445" s="314"/>
      <c r="N1445" s="314"/>
      <c r="O1445" s="314"/>
      <c r="P1445" s="314"/>
      <c r="Q1445" s="314"/>
      <c r="R1445" s="314"/>
    </row>
    <row r="1446" spans="1:18" x14ac:dyDescent="0.2">
      <c r="A1446" s="22">
        <v>1445</v>
      </c>
      <c r="B1446" s="227"/>
      <c r="C1446" s="314"/>
      <c r="D1446" s="314"/>
      <c r="E1446" s="314"/>
      <c r="F1446" s="314"/>
      <c r="G1446" s="314"/>
      <c r="H1446" s="314"/>
      <c r="I1446" s="314"/>
      <c r="J1446" s="314"/>
      <c r="K1446" s="314"/>
      <c r="L1446" s="314"/>
      <c r="M1446" s="314"/>
      <c r="N1446" s="314"/>
      <c r="O1446" s="314"/>
      <c r="P1446" s="314"/>
      <c r="Q1446" s="314"/>
      <c r="R1446" s="314"/>
    </row>
    <row r="1447" spans="1:18" x14ac:dyDescent="0.2">
      <c r="A1447" s="22">
        <v>1446</v>
      </c>
      <c r="B1447" s="227"/>
      <c r="C1447" s="314"/>
      <c r="D1447" s="314"/>
      <c r="E1447" s="314"/>
      <c r="F1447" s="314"/>
      <c r="G1447" s="314"/>
      <c r="H1447" s="314"/>
      <c r="I1447" s="314"/>
      <c r="J1447" s="314"/>
      <c r="K1447" s="314"/>
      <c r="L1447" s="314"/>
      <c r="M1447" s="314"/>
      <c r="N1447" s="314"/>
      <c r="O1447" s="314"/>
      <c r="P1447" s="314"/>
      <c r="Q1447" s="314"/>
      <c r="R1447" s="314"/>
    </row>
    <row r="1448" spans="1:18" x14ac:dyDescent="0.2">
      <c r="A1448" s="22">
        <v>1447</v>
      </c>
      <c r="B1448" s="227"/>
      <c r="C1448" s="314"/>
      <c r="D1448" s="314"/>
      <c r="E1448" s="314"/>
      <c r="F1448" s="314"/>
      <c r="G1448" s="314"/>
      <c r="H1448" s="314"/>
      <c r="I1448" s="314"/>
      <c r="J1448" s="314"/>
      <c r="K1448" s="314"/>
      <c r="L1448" s="314"/>
      <c r="M1448" s="314"/>
      <c r="N1448" s="314"/>
      <c r="O1448" s="314"/>
      <c r="P1448" s="314"/>
      <c r="Q1448" s="314"/>
      <c r="R1448" s="314"/>
    </row>
    <row r="1449" spans="1:18" x14ac:dyDescent="0.2">
      <c r="A1449" s="22">
        <v>1448</v>
      </c>
      <c r="B1449" s="227"/>
      <c r="C1449" s="314"/>
      <c r="D1449" s="314"/>
      <c r="E1449" s="314"/>
      <c r="F1449" s="314"/>
      <c r="G1449" s="314"/>
      <c r="H1449" s="314"/>
      <c r="I1449" s="314"/>
      <c r="J1449" s="314"/>
      <c r="K1449" s="314"/>
      <c r="L1449" s="314"/>
      <c r="M1449" s="314"/>
      <c r="N1449" s="314"/>
      <c r="O1449" s="314"/>
      <c r="P1449" s="314"/>
      <c r="Q1449" s="314"/>
      <c r="R1449" s="314"/>
    </row>
    <row r="1450" spans="1:18" x14ac:dyDescent="0.2">
      <c r="A1450" s="22">
        <v>1449</v>
      </c>
      <c r="B1450" s="227"/>
      <c r="C1450" s="314"/>
      <c r="D1450" s="314"/>
      <c r="E1450" s="314"/>
      <c r="F1450" s="314"/>
      <c r="G1450" s="314"/>
      <c r="H1450" s="314"/>
      <c r="I1450" s="314"/>
      <c r="J1450" s="314"/>
      <c r="K1450" s="314"/>
      <c r="L1450" s="314"/>
      <c r="M1450" s="314"/>
      <c r="N1450" s="314"/>
      <c r="O1450" s="314"/>
      <c r="P1450" s="314"/>
      <c r="Q1450" s="314"/>
      <c r="R1450" s="314"/>
    </row>
    <row r="1451" spans="1:18" x14ac:dyDescent="0.2">
      <c r="A1451" s="22">
        <v>1450</v>
      </c>
      <c r="B1451" s="227"/>
      <c r="C1451" s="314"/>
      <c r="D1451" s="314"/>
      <c r="E1451" s="314"/>
      <c r="F1451" s="314"/>
      <c r="G1451" s="314"/>
      <c r="H1451" s="314"/>
      <c r="I1451" s="314"/>
      <c r="J1451" s="314"/>
      <c r="K1451" s="314"/>
      <c r="L1451" s="314"/>
      <c r="M1451" s="314"/>
      <c r="N1451" s="314"/>
      <c r="O1451" s="314"/>
      <c r="P1451" s="314"/>
      <c r="Q1451" s="314"/>
      <c r="R1451" s="314"/>
    </row>
    <row r="1452" spans="1:18" x14ac:dyDescent="0.2">
      <c r="A1452" s="22">
        <v>1451</v>
      </c>
      <c r="B1452" s="227"/>
      <c r="C1452" s="314"/>
      <c r="D1452" s="314"/>
      <c r="E1452" s="314"/>
      <c r="F1452" s="314"/>
      <c r="G1452" s="314"/>
      <c r="H1452" s="314"/>
      <c r="I1452" s="314"/>
      <c r="J1452" s="314"/>
      <c r="K1452" s="314"/>
      <c r="L1452" s="314"/>
      <c r="M1452" s="314"/>
      <c r="N1452" s="314"/>
      <c r="O1452" s="314"/>
      <c r="P1452" s="314"/>
      <c r="Q1452" s="314"/>
      <c r="R1452" s="314"/>
    </row>
    <row r="1453" spans="1:18" x14ac:dyDescent="0.2">
      <c r="A1453" s="22">
        <v>1452</v>
      </c>
      <c r="B1453" s="227"/>
      <c r="C1453" s="314"/>
      <c r="D1453" s="314"/>
      <c r="E1453" s="314"/>
      <c r="F1453" s="314"/>
      <c r="G1453" s="314"/>
      <c r="H1453" s="314"/>
      <c r="I1453" s="314"/>
      <c r="J1453" s="314"/>
      <c r="K1453" s="314"/>
      <c r="L1453" s="314"/>
      <c r="M1453" s="314"/>
      <c r="N1453" s="314"/>
      <c r="O1453" s="314"/>
      <c r="P1453" s="314"/>
      <c r="Q1453" s="314"/>
      <c r="R1453" s="314"/>
    </row>
    <row r="1454" spans="1:18" x14ac:dyDescent="0.2">
      <c r="A1454" s="22">
        <v>1453</v>
      </c>
      <c r="B1454" s="227"/>
      <c r="C1454" s="314"/>
      <c r="D1454" s="314"/>
      <c r="E1454" s="314"/>
      <c r="F1454" s="314"/>
      <c r="G1454" s="314"/>
      <c r="H1454" s="314"/>
      <c r="I1454" s="314"/>
      <c r="J1454" s="314"/>
      <c r="K1454" s="314"/>
      <c r="L1454" s="314"/>
      <c r="M1454" s="314"/>
      <c r="N1454" s="314"/>
      <c r="O1454" s="314"/>
      <c r="P1454" s="314"/>
      <c r="Q1454" s="314"/>
      <c r="R1454" s="314"/>
    </row>
    <row r="1455" spans="1:18" x14ac:dyDescent="0.2">
      <c r="A1455" s="22">
        <v>1454</v>
      </c>
      <c r="B1455" s="227"/>
      <c r="C1455" s="314"/>
      <c r="D1455" s="314"/>
      <c r="E1455" s="314"/>
      <c r="F1455" s="314"/>
      <c r="G1455" s="314"/>
      <c r="H1455" s="314"/>
      <c r="I1455" s="314"/>
      <c r="J1455" s="314"/>
      <c r="K1455" s="314"/>
      <c r="L1455" s="314"/>
      <c r="M1455" s="314"/>
      <c r="N1455" s="314"/>
      <c r="O1455" s="314"/>
      <c r="P1455" s="314"/>
      <c r="Q1455" s="314"/>
      <c r="R1455" s="314"/>
    </row>
    <row r="1456" spans="1:18" x14ac:dyDescent="0.2">
      <c r="A1456" s="22">
        <v>1455</v>
      </c>
      <c r="B1456" s="227"/>
      <c r="C1456" s="314"/>
      <c r="D1456" s="314"/>
      <c r="E1456" s="314"/>
      <c r="F1456" s="314"/>
      <c r="G1456" s="314"/>
      <c r="H1456" s="314"/>
      <c r="I1456" s="314"/>
      <c r="J1456" s="314"/>
      <c r="K1456" s="314"/>
      <c r="L1456" s="314"/>
      <c r="M1456" s="314"/>
      <c r="N1456" s="314"/>
      <c r="O1456" s="314"/>
      <c r="P1456" s="314"/>
      <c r="Q1456" s="314"/>
      <c r="R1456" s="314"/>
    </row>
    <row r="1457" spans="1:18" x14ac:dyDescent="0.2">
      <c r="A1457" s="22">
        <v>1456</v>
      </c>
      <c r="B1457" s="227"/>
      <c r="C1457" s="314"/>
      <c r="D1457" s="314"/>
      <c r="E1457" s="314"/>
      <c r="F1457" s="314"/>
      <c r="G1457" s="314"/>
      <c r="H1457" s="314"/>
      <c r="I1457" s="314"/>
      <c r="J1457" s="314"/>
      <c r="K1457" s="314"/>
      <c r="L1457" s="314"/>
      <c r="M1457" s="314"/>
      <c r="N1457" s="314"/>
      <c r="O1457" s="314"/>
      <c r="P1457" s="314"/>
      <c r="Q1457" s="314"/>
      <c r="R1457" s="314"/>
    </row>
    <row r="1458" spans="1:18" x14ac:dyDescent="0.2">
      <c r="A1458" s="22">
        <v>1457</v>
      </c>
      <c r="B1458" s="227"/>
      <c r="C1458" s="314"/>
      <c r="D1458" s="314"/>
      <c r="E1458" s="314"/>
      <c r="F1458" s="314"/>
      <c r="G1458" s="314"/>
      <c r="H1458" s="314"/>
      <c r="I1458" s="314"/>
      <c r="J1458" s="314"/>
      <c r="K1458" s="314"/>
      <c r="L1458" s="314"/>
      <c r="M1458" s="314"/>
      <c r="N1458" s="314"/>
      <c r="O1458" s="314"/>
      <c r="P1458" s="314"/>
      <c r="Q1458" s="314"/>
      <c r="R1458" s="314"/>
    </row>
    <row r="1459" spans="1:18" x14ac:dyDescent="0.2">
      <c r="A1459" s="22">
        <v>1458</v>
      </c>
      <c r="B1459" s="227"/>
      <c r="C1459" s="314"/>
      <c r="D1459" s="314"/>
      <c r="E1459" s="314"/>
      <c r="F1459" s="314"/>
      <c r="G1459" s="314"/>
      <c r="H1459" s="314"/>
      <c r="I1459" s="314"/>
      <c r="J1459" s="314"/>
      <c r="K1459" s="314"/>
      <c r="L1459" s="314"/>
      <c r="M1459" s="314"/>
      <c r="N1459" s="314"/>
      <c r="O1459" s="314"/>
      <c r="P1459" s="314"/>
      <c r="Q1459" s="314"/>
      <c r="R1459" s="314"/>
    </row>
    <row r="1460" spans="1:18" x14ac:dyDescent="0.2">
      <c r="A1460" s="22">
        <v>1459</v>
      </c>
      <c r="B1460" s="227"/>
      <c r="C1460" s="314"/>
      <c r="D1460" s="314"/>
      <c r="E1460" s="314"/>
      <c r="F1460" s="314"/>
      <c r="G1460" s="314"/>
      <c r="H1460" s="314"/>
      <c r="I1460" s="314"/>
      <c r="J1460" s="314"/>
      <c r="K1460" s="314"/>
      <c r="L1460" s="314"/>
      <c r="M1460" s="314"/>
      <c r="N1460" s="314"/>
      <c r="O1460" s="314"/>
      <c r="P1460" s="314"/>
      <c r="Q1460" s="314"/>
      <c r="R1460" s="314"/>
    </row>
    <row r="1461" spans="1:18" x14ac:dyDescent="0.2">
      <c r="A1461" s="22">
        <v>1460</v>
      </c>
      <c r="B1461" s="227"/>
      <c r="C1461" s="314"/>
      <c r="D1461" s="314"/>
      <c r="E1461" s="314"/>
      <c r="F1461" s="314"/>
      <c r="G1461" s="314"/>
      <c r="H1461" s="314"/>
      <c r="I1461" s="314"/>
      <c r="J1461" s="314"/>
      <c r="K1461" s="314"/>
      <c r="L1461" s="314"/>
      <c r="M1461" s="314"/>
      <c r="N1461" s="314"/>
      <c r="O1461" s="314"/>
      <c r="P1461" s="314"/>
      <c r="Q1461" s="314"/>
      <c r="R1461" s="314"/>
    </row>
    <row r="1462" spans="1:18" x14ac:dyDescent="0.2">
      <c r="A1462" s="22">
        <v>1461</v>
      </c>
      <c r="B1462" s="227"/>
      <c r="C1462" s="314"/>
      <c r="D1462" s="314"/>
      <c r="E1462" s="314"/>
      <c r="F1462" s="314"/>
      <c r="G1462" s="314"/>
      <c r="H1462" s="314"/>
      <c r="I1462" s="314"/>
      <c r="J1462" s="314"/>
      <c r="K1462" s="314"/>
      <c r="L1462" s="314"/>
      <c r="M1462" s="314"/>
      <c r="N1462" s="314"/>
      <c r="O1462" s="314"/>
      <c r="P1462" s="314"/>
      <c r="Q1462" s="314"/>
      <c r="R1462" s="314"/>
    </row>
    <row r="1463" spans="1:18" x14ac:dyDescent="0.2">
      <c r="A1463" s="22">
        <v>1462</v>
      </c>
      <c r="B1463" s="227"/>
      <c r="C1463" s="314"/>
      <c r="D1463" s="314"/>
      <c r="E1463" s="314"/>
      <c r="F1463" s="314"/>
      <c r="G1463" s="314"/>
      <c r="H1463" s="314"/>
      <c r="I1463" s="314"/>
      <c r="J1463" s="314"/>
      <c r="K1463" s="314"/>
      <c r="L1463" s="314"/>
      <c r="M1463" s="314"/>
      <c r="N1463" s="314"/>
      <c r="O1463" s="314"/>
      <c r="P1463" s="314"/>
      <c r="Q1463" s="314"/>
      <c r="R1463" s="314"/>
    </row>
    <row r="1464" spans="1:18" x14ac:dyDescent="0.2">
      <c r="A1464" s="22">
        <v>1463</v>
      </c>
      <c r="B1464" s="227"/>
      <c r="C1464" s="314"/>
      <c r="D1464" s="314"/>
      <c r="E1464" s="314"/>
      <c r="F1464" s="314"/>
      <c r="G1464" s="314"/>
      <c r="H1464" s="314"/>
      <c r="I1464" s="314"/>
      <c r="J1464" s="314"/>
      <c r="K1464" s="314"/>
      <c r="L1464" s="314"/>
      <c r="M1464" s="314"/>
      <c r="N1464" s="314"/>
      <c r="O1464" s="314"/>
      <c r="P1464" s="314"/>
      <c r="Q1464" s="314"/>
      <c r="R1464" s="314"/>
    </row>
    <row r="1465" spans="1:18" x14ac:dyDescent="0.2">
      <c r="A1465" s="22">
        <v>1464</v>
      </c>
      <c r="B1465" s="227"/>
      <c r="C1465" s="314"/>
      <c r="D1465" s="314"/>
      <c r="E1465" s="314"/>
      <c r="F1465" s="314"/>
      <c r="G1465" s="314"/>
      <c r="H1465" s="314"/>
      <c r="I1465" s="314"/>
      <c r="J1465" s="314"/>
      <c r="K1465" s="314"/>
      <c r="L1465" s="314"/>
      <c r="M1465" s="314"/>
      <c r="N1465" s="314"/>
      <c r="O1465" s="314"/>
      <c r="P1465" s="314"/>
      <c r="Q1465" s="314"/>
      <c r="R1465" s="314"/>
    </row>
    <row r="1466" spans="1:18" x14ac:dyDescent="0.2">
      <c r="A1466" s="22">
        <v>1465</v>
      </c>
      <c r="B1466" s="227"/>
      <c r="C1466" s="314"/>
      <c r="D1466" s="314"/>
      <c r="E1466" s="314"/>
      <c r="F1466" s="314"/>
      <c r="G1466" s="314"/>
      <c r="H1466" s="314"/>
      <c r="I1466" s="314"/>
      <c r="J1466" s="314"/>
      <c r="K1466" s="314"/>
      <c r="L1466" s="314"/>
      <c r="M1466" s="314"/>
      <c r="N1466" s="314"/>
      <c r="O1466" s="314"/>
      <c r="P1466" s="314"/>
      <c r="Q1466" s="314"/>
      <c r="R1466" s="314"/>
    </row>
    <row r="1467" spans="1:18" x14ac:dyDescent="0.2">
      <c r="A1467" s="22">
        <v>1466</v>
      </c>
      <c r="B1467" s="227"/>
      <c r="C1467" s="314"/>
      <c r="D1467" s="314"/>
      <c r="E1467" s="314"/>
      <c r="F1467" s="314"/>
      <c r="G1467" s="314"/>
      <c r="H1467" s="314"/>
      <c r="I1467" s="314"/>
      <c r="J1467" s="314"/>
      <c r="K1467" s="314"/>
      <c r="L1467" s="314"/>
      <c r="M1467" s="314"/>
      <c r="N1467" s="314"/>
      <c r="O1467" s="314"/>
      <c r="P1467" s="314"/>
      <c r="Q1467" s="314"/>
      <c r="R1467" s="314"/>
    </row>
    <row r="1468" spans="1:18" x14ac:dyDescent="0.2">
      <c r="A1468" s="22">
        <v>1467</v>
      </c>
      <c r="B1468" s="227"/>
      <c r="C1468" s="314"/>
      <c r="D1468" s="314"/>
      <c r="E1468" s="314"/>
      <c r="F1468" s="314"/>
      <c r="G1468" s="314"/>
      <c r="H1468" s="314"/>
      <c r="I1468" s="314"/>
      <c r="J1468" s="314"/>
      <c r="K1468" s="314"/>
      <c r="L1468" s="314"/>
      <c r="M1468" s="314"/>
      <c r="N1468" s="314"/>
      <c r="O1468" s="314"/>
      <c r="P1468" s="314"/>
      <c r="Q1468" s="314"/>
      <c r="R1468" s="314"/>
    </row>
    <row r="1469" spans="1:18" x14ac:dyDescent="0.2">
      <c r="A1469" s="22">
        <v>1468</v>
      </c>
      <c r="B1469" s="227"/>
      <c r="C1469" s="314"/>
      <c r="D1469" s="314"/>
      <c r="E1469" s="314"/>
      <c r="F1469" s="314"/>
      <c r="G1469" s="314"/>
      <c r="H1469" s="314"/>
      <c r="I1469" s="314"/>
      <c r="J1469" s="314"/>
      <c r="K1469" s="314"/>
      <c r="L1469" s="314"/>
      <c r="M1469" s="314"/>
      <c r="N1469" s="314"/>
      <c r="O1469" s="314"/>
      <c r="P1469" s="314"/>
      <c r="Q1469" s="314"/>
      <c r="R1469" s="314"/>
    </row>
    <row r="1470" spans="1:18" x14ac:dyDescent="0.2">
      <c r="A1470" s="22">
        <v>1469</v>
      </c>
      <c r="B1470" s="227"/>
      <c r="C1470" s="314"/>
      <c r="D1470" s="314"/>
      <c r="E1470" s="314"/>
      <c r="F1470" s="314"/>
      <c r="G1470" s="314"/>
      <c r="H1470" s="314"/>
      <c r="I1470" s="314"/>
      <c r="J1470" s="314"/>
      <c r="K1470" s="314"/>
      <c r="L1470" s="314"/>
      <c r="M1470" s="314"/>
      <c r="N1470" s="314"/>
      <c r="O1470" s="314"/>
      <c r="P1470" s="314"/>
      <c r="Q1470" s="314"/>
      <c r="R1470" s="314"/>
    </row>
    <row r="1471" spans="1:18" x14ac:dyDescent="0.2">
      <c r="A1471" s="22">
        <v>1470</v>
      </c>
      <c r="B1471" s="227"/>
      <c r="C1471" s="314"/>
      <c r="D1471" s="314"/>
      <c r="E1471" s="314"/>
      <c r="F1471" s="314"/>
      <c r="G1471" s="314"/>
      <c r="H1471" s="314"/>
      <c r="I1471" s="314"/>
      <c r="J1471" s="314"/>
      <c r="K1471" s="314"/>
      <c r="L1471" s="314"/>
      <c r="M1471" s="314"/>
      <c r="N1471" s="314"/>
      <c r="O1471" s="314"/>
      <c r="P1471" s="314"/>
      <c r="Q1471" s="314"/>
      <c r="R1471" s="314"/>
    </row>
    <row r="1472" spans="1:18" x14ac:dyDescent="0.2">
      <c r="A1472" s="22">
        <v>1471</v>
      </c>
      <c r="B1472" s="227"/>
      <c r="C1472" s="314"/>
      <c r="D1472" s="314"/>
      <c r="E1472" s="314"/>
      <c r="F1472" s="314"/>
      <c r="G1472" s="314"/>
      <c r="H1472" s="314"/>
      <c r="I1472" s="314"/>
      <c r="J1472" s="314"/>
      <c r="K1472" s="314"/>
      <c r="L1472" s="314"/>
      <c r="M1472" s="314"/>
      <c r="N1472" s="314"/>
      <c r="O1472" s="314"/>
      <c r="P1472" s="314"/>
      <c r="Q1472" s="314"/>
      <c r="R1472" s="314"/>
    </row>
    <row r="1473" spans="1:18" x14ac:dyDescent="0.2">
      <c r="A1473" s="22">
        <v>1472</v>
      </c>
      <c r="B1473" s="227"/>
      <c r="C1473" s="314"/>
      <c r="D1473" s="314"/>
      <c r="E1473" s="314"/>
      <c r="F1473" s="314"/>
      <c r="G1473" s="314"/>
      <c r="H1473" s="314"/>
      <c r="I1473" s="314"/>
      <c r="J1473" s="314"/>
      <c r="K1473" s="314"/>
      <c r="L1473" s="314"/>
      <c r="M1473" s="314"/>
      <c r="N1473" s="314"/>
      <c r="O1473" s="314"/>
      <c r="P1473" s="314"/>
      <c r="Q1473" s="314"/>
      <c r="R1473" s="314"/>
    </row>
    <row r="1474" spans="1:18" x14ac:dyDescent="0.2">
      <c r="A1474" s="22">
        <v>1473</v>
      </c>
      <c r="B1474" s="227"/>
      <c r="C1474" s="314"/>
      <c r="D1474" s="314"/>
      <c r="E1474" s="314"/>
      <c r="F1474" s="314"/>
      <c r="G1474" s="314"/>
      <c r="H1474" s="314"/>
      <c r="I1474" s="314"/>
      <c r="J1474" s="314"/>
      <c r="K1474" s="314"/>
      <c r="L1474" s="314"/>
      <c r="M1474" s="314"/>
      <c r="N1474" s="314"/>
      <c r="O1474" s="314"/>
      <c r="P1474" s="314"/>
      <c r="Q1474" s="314"/>
      <c r="R1474" s="314"/>
    </row>
    <row r="1475" spans="1:18" x14ac:dyDescent="0.2">
      <c r="A1475" s="22">
        <v>1474</v>
      </c>
      <c r="B1475" s="227"/>
      <c r="C1475" s="314"/>
      <c r="D1475" s="314"/>
      <c r="E1475" s="314"/>
      <c r="F1475" s="314"/>
      <c r="G1475" s="314"/>
      <c r="H1475" s="314"/>
      <c r="I1475" s="314"/>
      <c r="J1475" s="314"/>
      <c r="K1475" s="314"/>
      <c r="L1475" s="314"/>
      <c r="M1475" s="314"/>
      <c r="N1475" s="314"/>
      <c r="O1475" s="314"/>
      <c r="P1475" s="314"/>
      <c r="Q1475" s="314"/>
      <c r="R1475" s="314"/>
    </row>
    <row r="1476" spans="1:18" x14ac:dyDescent="0.2">
      <c r="A1476" s="22">
        <v>1475</v>
      </c>
      <c r="B1476" s="227"/>
      <c r="C1476" s="314"/>
      <c r="D1476" s="314"/>
      <c r="E1476" s="314"/>
      <c r="F1476" s="314"/>
      <c r="G1476" s="314"/>
      <c r="H1476" s="314"/>
      <c r="I1476" s="314"/>
      <c r="J1476" s="314"/>
      <c r="K1476" s="314"/>
      <c r="L1476" s="314"/>
      <c r="M1476" s="314"/>
      <c r="N1476" s="314"/>
      <c r="O1476" s="314"/>
      <c r="P1476" s="314"/>
      <c r="Q1476" s="314"/>
      <c r="R1476" s="314"/>
    </row>
    <row r="1477" spans="1:18" x14ac:dyDescent="0.2">
      <c r="A1477" s="22">
        <v>1476</v>
      </c>
      <c r="B1477" s="227"/>
      <c r="C1477" s="314"/>
      <c r="D1477" s="314"/>
      <c r="E1477" s="314"/>
      <c r="F1477" s="314"/>
      <c r="G1477" s="314"/>
      <c r="H1477" s="314"/>
      <c r="I1477" s="314"/>
      <c r="J1477" s="314"/>
      <c r="K1477" s="314"/>
      <c r="L1477" s="314"/>
      <c r="M1477" s="314"/>
      <c r="N1477" s="314"/>
      <c r="O1477" s="314"/>
      <c r="P1477" s="314"/>
      <c r="Q1477" s="314"/>
      <c r="R1477" s="314"/>
    </row>
    <row r="1478" spans="1:18" x14ac:dyDescent="0.2">
      <c r="A1478" s="22">
        <v>1477</v>
      </c>
      <c r="B1478" s="227"/>
      <c r="C1478" s="314"/>
      <c r="D1478" s="314"/>
      <c r="E1478" s="314"/>
      <c r="F1478" s="314"/>
      <c r="G1478" s="314"/>
      <c r="H1478" s="314"/>
      <c r="I1478" s="314"/>
      <c r="J1478" s="314"/>
      <c r="K1478" s="314"/>
      <c r="L1478" s="314"/>
      <c r="M1478" s="314"/>
      <c r="N1478" s="314"/>
      <c r="O1478" s="314"/>
      <c r="P1478" s="314"/>
      <c r="Q1478" s="314"/>
      <c r="R1478" s="314"/>
    </row>
    <row r="1479" spans="1:18" x14ac:dyDescent="0.2">
      <c r="A1479" s="22">
        <v>1478</v>
      </c>
      <c r="B1479" s="227"/>
      <c r="C1479" s="314"/>
      <c r="D1479" s="314"/>
      <c r="E1479" s="314"/>
      <c r="F1479" s="314"/>
      <c r="G1479" s="314"/>
      <c r="H1479" s="314"/>
      <c r="I1479" s="314"/>
      <c r="J1479" s="314"/>
      <c r="K1479" s="314"/>
      <c r="L1479" s="314"/>
      <c r="M1479" s="314"/>
      <c r="N1479" s="314"/>
      <c r="O1479" s="314"/>
      <c r="P1479" s="314"/>
      <c r="Q1479" s="314"/>
      <c r="R1479" s="314"/>
    </row>
    <row r="1480" spans="1:18" x14ac:dyDescent="0.2">
      <c r="A1480" s="22">
        <v>1479</v>
      </c>
      <c r="B1480" s="227"/>
      <c r="C1480" s="314"/>
      <c r="D1480" s="314"/>
      <c r="E1480" s="314"/>
      <c r="F1480" s="314"/>
      <c r="G1480" s="314"/>
      <c r="H1480" s="314"/>
      <c r="I1480" s="314"/>
      <c r="J1480" s="314"/>
      <c r="K1480" s="314"/>
      <c r="L1480" s="314"/>
      <c r="M1480" s="314"/>
      <c r="N1480" s="314"/>
      <c r="O1480" s="314"/>
      <c r="P1480" s="314"/>
      <c r="Q1480" s="314"/>
      <c r="R1480" s="314"/>
    </row>
    <row r="1481" spans="1:18" x14ac:dyDescent="0.2">
      <c r="A1481" s="22">
        <v>1480</v>
      </c>
      <c r="B1481" s="227"/>
      <c r="C1481" s="314"/>
      <c r="D1481" s="314"/>
      <c r="E1481" s="314"/>
      <c r="F1481" s="314"/>
      <c r="G1481" s="314"/>
      <c r="H1481" s="314"/>
      <c r="I1481" s="314"/>
      <c r="J1481" s="314"/>
      <c r="K1481" s="314"/>
      <c r="L1481" s="314"/>
      <c r="M1481" s="314"/>
      <c r="N1481" s="314"/>
      <c r="O1481" s="314"/>
      <c r="P1481" s="314"/>
      <c r="Q1481" s="314"/>
      <c r="R1481" s="314"/>
    </row>
    <row r="1482" spans="1:18" x14ac:dyDescent="0.2">
      <c r="A1482" s="22">
        <v>1481</v>
      </c>
      <c r="B1482" s="227"/>
      <c r="C1482" s="314"/>
      <c r="D1482" s="314"/>
      <c r="E1482" s="314"/>
      <c r="F1482" s="314"/>
      <c r="G1482" s="314"/>
      <c r="H1482" s="314"/>
      <c r="I1482" s="314"/>
      <c r="J1482" s="314"/>
      <c r="K1482" s="314"/>
      <c r="L1482" s="314"/>
      <c r="M1482" s="314"/>
      <c r="N1482" s="314"/>
      <c r="O1482" s="314"/>
      <c r="P1482" s="314"/>
      <c r="Q1482" s="314"/>
      <c r="R1482" s="314"/>
    </row>
    <row r="1483" spans="1:18" x14ac:dyDescent="0.2">
      <c r="A1483" s="22">
        <v>1482</v>
      </c>
      <c r="B1483" s="227"/>
      <c r="C1483" s="314"/>
      <c r="D1483" s="314"/>
      <c r="E1483" s="314"/>
      <c r="F1483" s="314"/>
      <c r="G1483" s="314"/>
      <c r="H1483" s="314"/>
      <c r="I1483" s="314"/>
      <c r="J1483" s="314"/>
      <c r="K1483" s="314"/>
      <c r="L1483" s="314"/>
      <c r="M1483" s="314"/>
      <c r="N1483" s="314"/>
      <c r="O1483" s="314"/>
      <c r="P1483" s="314"/>
      <c r="Q1483" s="314"/>
      <c r="R1483" s="314"/>
    </row>
    <row r="1484" spans="1:18" x14ac:dyDescent="0.2">
      <c r="A1484" s="22">
        <v>1483</v>
      </c>
      <c r="B1484" s="227"/>
      <c r="C1484" s="314"/>
      <c r="D1484" s="314"/>
      <c r="E1484" s="314"/>
      <c r="F1484" s="314"/>
      <c r="G1484" s="314"/>
      <c r="H1484" s="314"/>
      <c r="I1484" s="314"/>
      <c r="J1484" s="314"/>
      <c r="K1484" s="314"/>
      <c r="L1484" s="314"/>
      <c r="M1484" s="314"/>
      <c r="N1484" s="314"/>
      <c r="O1484" s="314"/>
      <c r="P1484" s="314"/>
      <c r="Q1484" s="314"/>
      <c r="R1484" s="314"/>
    </row>
    <row r="1485" spans="1:18" x14ac:dyDescent="0.2">
      <c r="A1485" s="22">
        <v>1484</v>
      </c>
      <c r="B1485" s="227"/>
      <c r="C1485" s="314"/>
      <c r="D1485" s="314"/>
      <c r="E1485" s="314"/>
      <c r="F1485" s="314"/>
      <c r="G1485" s="314"/>
      <c r="H1485" s="314"/>
      <c r="I1485" s="314"/>
      <c r="J1485" s="314"/>
      <c r="K1485" s="314"/>
      <c r="L1485" s="314"/>
      <c r="M1485" s="314"/>
      <c r="N1485" s="314"/>
      <c r="O1485" s="314"/>
      <c r="P1485" s="314"/>
      <c r="Q1485" s="314"/>
      <c r="R1485" s="314"/>
    </row>
    <row r="1486" spans="1:18" x14ac:dyDescent="0.2">
      <c r="A1486" s="22">
        <v>1485</v>
      </c>
      <c r="B1486" s="227"/>
      <c r="C1486" s="314"/>
      <c r="D1486" s="314"/>
      <c r="E1486" s="314"/>
      <c r="F1486" s="314"/>
      <c r="G1486" s="314"/>
      <c r="H1486" s="314"/>
      <c r="I1486" s="314"/>
      <c r="J1486" s="314"/>
      <c r="K1486" s="314"/>
      <c r="L1486" s="314"/>
      <c r="M1486" s="314"/>
      <c r="N1486" s="314"/>
      <c r="O1486" s="314"/>
      <c r="P1486" s="314"/>
      <c r="Q1486" s="314"/>
      <c r="R1486" s="314"/>
    </row>
    <row r="1487" spans="1:18" x14ac:dyDescent="0.2">
      <c r="A1487" s="22">
        <v>1486</v>
      </c>
      <c r="B1487" s="227"/>
      <c r="C1487" s="314"/>
      <c r="D1487" s="314"/>
      <c r="E1487" s="314"/>
      <c r="F1487" s="314"/>
      <c r="G1487" s="314"/>
      <c r="H1487" s="314"/>
      <c r="I1487" s="314"/>
      <c r="J1487" s="314"/>
      <c r="K1487" s="314"/>
      <c r="L1487" s="314"/>
      <c r="M1487" s="314"/>
      <c r="N1487" s="314"/>
      <c r="O1487" s="314"/>
      <c r="P1487" s="314"/>
      <c r="Q1487" s="314"/>
      <c r="R1487" s="314"/>
    </row>
    <row r="1488" spans="1:18" x14ac:dyDescent="0.2">
      <c r="A1488" s="22">
        <v>1487</v>
      </c>
      <c r="B1488" s="227"/>
      <c r="C1488" s="314"/>
      <c r="D1488" s="314"/>
      <c r="E1488" s="314"/>
      <c r="F1488" s="314"/>
      <c r="G1488" s="314"/>
      <c r="H1488" s="314"/>
      <c r="I1488" s="314"/>
      <c r="J1488" s="314"/>
      <c r="K1488" s="314"/>
      <c r="L1488" s="314"/>
      <c r="M1488" s="314"/>
      <c r="N1488" s="314"/>
      <c r="O1488" s="314"/>
      <c r="P1488" s="314"/>
      <c r="Q1488" s="314"/>
      <c r="R1488" s="314"/>
    </row>
    <row r="1489" spans="1:18" x14ac:dyDescent="0.2">
      <c r="A1489" s="22">
        <v>1488</v>
      </c>
      <c r="B1489" s="227"/>
      <c r="C1489" s="314"/>
      <c r="D1489" s="314"/>
      <c r="E1489" s="314"/>
      <c r="F1489" s="314"/>
      <c r="G1489" s="314"/>
      <c r="H1489" s="314"/>
      <c r="I1489" s="314"/>
      <c r="J1489" s="314"/>
      <c r="K1489" s="314"/>
      <c r="L1489" s="314"/>
      <c r="M1489" s="314"/>
      <c r="N1489" s="314"/>
      <c r="O1489" s="314"/>
      <c r="P1489" s="314"/>
      <c r="Q1489" s="314"/>
      <c r="R1489" s="314"/>
    </row>
    <row r="1490" spans="1:18" x14ac:dyDescent="0.2">
      <c r="A1490" s="22">
        <v>1489</v>
      </c>
      <c r="B1490" s="227"/>
      <c r="C1490" s="314"/>
      <c r="D1490" s="314"/>
      <c r="E1490" s="314"/>
      <c r="F1490" s="314"/>
      <c r="G1490" s="314"/>
      <c r="H1490" s="314"/>
      <c r="I1490" s="314"/>
      <c r="J1490" s="314"/>
      <c r="K1490" s="314"/>
      <c r="L1490" s="314"/>
      <c r="M1490" s="314"/>
      <c r="N1490" s="314"/>
      <c r="O1490" s="314"/>
      <c r="P1490" s="314"/>
      <c r="Q1490" s="314"/>
      <c r="R1490" s="314"/>
    </row>
    <row r="1491" spans="1:18" x14ac:dyDescent="0.2">
      <c r="A1491" s="22">
        <v>1490</v>
      </c>
      <c r="B1491" s="227"/>
      <c r="C1491" s="314"/>
      <c r="D1491" s="314"/>
      <c r="E1491" s="314"/>
      <c r="F1491" s="314"/>
      <c r="G1491" s="314"/>
      <c r="H1491" s="314"/>
      <c r="I1491" s="314"/>
      <c r="J1491" s="314"/>
      <c r="K1491" s="314"/>
      <c r="L1491" s="314"/>
      <c r="M1491" s="314"/>
      <c r="N1491" s="314"/>
      <c r="O1491" s="314"/>
      <c r="P1491" s="314"/>
      <c r="Q1491" s="314"/>
      <c r="R1491" s="314"/>
    </row>
    <row r="1492" spans="1:18" x14ac:dyDescent="0.2">
      <c r="A1492" s="22">
        <v>1491</v>
      </c>
      <c r="B1492" s="227"/>
      <c r="C1492" s="314"/>
      <c r="D1492" s="314"/>
      <c r="E1492" s="314"/>
      <c r="F1492" s="314"/>
      <c r="G1492" s="314"/>
      <c r="H1492" s="314"/>
      <c r="I1492" s="314"/>
      <c r="J1492" s="314"/>
      <c r="K1492" s="314"/>
      <c r="L1492" s="314"/>
      <c r="M1492" s="314"/>
      <c r="N1492" s="314"/>
      <c r="O1492" s="314"/>
      <c r="P1492" s="314"/>
      <c r="Q1492" s="314"/>
      <c r="R1492" s="314"/>
    </row>
    <row r="1493" spans="1:18" x14ac:dyDescent="0.2">
      <c r="A1493" s="22">
        <v>1492</v>
      </c>
      <c r="B1493" s="227"/>
      <c r="C1493" s="314"/>
      <c r="D1493" s="314"/>
      <c r="E1493" s="314"/>
      <c r="F1493" s="314"/>
      <c r="G1493" s="314"/>
      <c r="H1493" s="314"/>
      <c r="I1493" s="314"/>
      <c r="J1493" s="314"/>
      <c r="K1493" s="314"/>
      <c r="L1493" s="314"/>
      <c r="M1493" s="314"/>
      <c r="N1493" s="314"/>
      <c r="O1493" s="314"/>
      <c r="P1493" s="314"/>
      <c r="Q1493" s="314"/>
      <c r="R1493" s="314"/>
    </row>
    <row r="1494" spans="1:18" x14ac:dyDescent="0.2">
      <c r="A1494" s="22">
        <v>1493</v>
      </c>
      <c r="B1494" s="227"/>
      <c r="C1494" s="314"/>
      <c r="D1494" s="314"/>
      <c r="E1494" s="314"/>
      <c r="F1494" s="314"/>
      <c r="G1494" s="314"/>
      <c r="H1494" s="314"/>
      <c r="I1494" s="314"/>
      <c r="J1494" s="314"/>
      <c r="K1494" s="314"/>
      <c r="L1494" s="314"/>
      <c r="M1494" s="314"/>
      <c r="N1494" s="314"/>
      <c r="O1494" s="314"/>
      <c r="P1494" s="314"/>
      <c r="Q1494" s="314"/>
      <c r="R1494" s="314"/>
    </row>
    <row r="1495" spans="1:18" x14ac:dyDescent="0.2">
      <c r="A1495" s="22">
        <v>1494</v>
      </c>
      <c r="B1495" s="227"/>
      <c r="C1495" s="314"/>
      <c r="D1495" s="314"/>
      <c r="E1495" s="314"/>
      <c r="F1495" s="314"/>
      <c r="G1495" s="314"/>
      <c r="H1495" s="314"/>
      <c r="I1495" s="314"/>
      <c r="J1495" s="314"/>
      <c r="K1495" s="314"/>
      <c r="L1495" s="314"/>
      <c r="M1495" s="314"/>
      <c r="N1495" s="314"/>
      <c r="O1495" s="314"/>
      <c r="P1495" s="314"/>
      <c r="Q1495" s="314"/>
      <c r="R1495" s="314"/>
    </row>
    <row r="1496" spans="1:18" x14ac:dyDescent="0.2">
      <c r="A1496" s="22">
        <v>1495</v>
      </c>
      <c r="B1496" s="227"/>
      <c r="C1496" s="314"/>
      <c r="D1496" s="314"/>
      <c r="E1496" s="314"/>
      <c r="F1496" s="314"/>
      <c r="G1496" s="314"/>
      <c r="H1496" s="314"/>
      <c r="I1496" s="314"/>
      <c r="J1496" s="314"/>
      <c r="K1496" s="314"/>
      <c r="L1496" s="314"/>
      <c r="M1496" s="314"/>
      <c r="N1496" s="314"/>
      <c r="O1496" s="314"/>
      <c r="P1496" s="314"/>
      <c r="Q1496" s="314"/>
      <c r="R1496" s="314"/>
    </row>
    <row r="1497" spans="1:18" x14ac:dyDescent="0.2">
      <c r="A1497" s="22">
        <v>1496</v>
      </c>
      <c r="B1497" s="227"/>
      <c r="C1497" s="314"/>
      <c r="D1497" s="314"/>
      <c r="E1497" s="314"/>
      <c r="F1497" s="314"/>
      <c r="G1497" s="314"/>
      <c r="H1497" s="314"/>
      <c r="I1497" s="314"/>
      <c r="J1497" s="314"/>
      <c r="K1497" s="314"/>
      <c r="L1497" s="314"/>
      <c r="M1497" s="314"/>
      <c r="N1497" s="314"/>
      <c r="O1497" s="314"/>
      <c r="P1497" s="314"/>
      <c r="Q1497" s="314"/>
      <c r="R1497" s="314"/>
    </row>
    <row r="1498" spans="1:18" x14ac:dyDescent="0.2">
      <c r="A1498" s="22">
        <v>1497</v>
      </c>
      <c r="B1498" s="227"/>
      <c r="C1498" s="314"/>
      <c r="D1498" s="314"/>
      <c r="E1498" s="314"/>
      <c r="F1498" s="314"/>
      <c r="G1498" s="314"/>
      <c r="H1498" s="314"/>
      <c r="I1498" s="314"/>
      <c r="J1498" s="314"/>
      <c r="K1498" s="314"/>
      <c r="L1498" s="314"/>
      <c r="M1498" s="314"/>
      <c r="N1498" s="314"/>
      <c r="O1498" s="314"/>
      <c r="P1498" s="314"/>
      <c r="Q1498" s="314"/>
      <c r="R1498" s="314"/>
    </row>
    <row r="1499" spans="1:18" x14ac:dyDescent="0.2">
      <c r="A1499" s="22">
        <v>1498</v>
      </c>
      <c r="B1499" s="227"/>
      <c r="C1499" s="314"/>
      <c r="D1499" s="314"/>
      <c r="E1499" s="314"/>
      <c r="F1499" s="314"/>
      <c r="G1499" s="314"/>
      <c r="H1499" s="314"/>
      <c r="I1499" s="314"/>
      <c r="J1499" s="314"/>
      <c r="K1499" s="314"/>
      <c r="L1499" s="314"/>
      <c r="M1499" s="314"/>
      <c r="N1499" s="314"/>
      <c r="O1499" s="314"/>
      <c r="P1499" s="314"/>
      <c r="Q1499" s="314"/>
      <c r="R1499" s="314"/>
    </row>
    <row r="1500" spans="1:18" x14ac:dyDescent="0.2">
      <c r="A1500" s="22">
        <v>1499</v>
      </c>
      <c r="B1500" s="227"/>
      <c r="C1500" s="314"/>
      <c r="D1500" s="314"/>
      <c r="E1500" s="314"/>
      <c r="F1500" s="314"/>
      <c r="G1500" s="314"/>
      <c r="H1500" s="314"/>
      <c r="I1500" s="314"/>
      <c r="J1500" s="314"/>
      <c r="K1500" s="314"/>
      <c r="L1500" s="314"/>
      <c r="M1500" s="314"/>
      <c r="N1500" s="314"/>
      <c r="O1500" s="314"/>
      <c r="P1500" s="314"/>
      <c r="Q1500" s="314"/>
      <c r="R1500" s="314"/>
    </row>
    <row r="1501" spans="1:18" x14ac:dyDescent="0.2">
      <c r="A1501" s="22">
        <v>1500</v>
      </c>
      <c r="B1501" s="227"/>
      <c r="C1501" s="314"/>
      <c r="D1501" s="314"/>
      <c r="E1501" s="314"/>
      <c r="F1501" s="314"/>
      <c r="G1501" s="314"/>
      <c r="H1501" s="314"/>
      <c r="I1501" s="314"/>
      <c r="J1501" s="314"/>
      <c r="K1501" s="314"/>
      <c r="L1501" s="314"/>
      <c r="M1501" s="314"/>
      <c r="N1501" s="314"/>
      <c r="O1501" s="314"/>
      <c r="P1501" s="314"/>
      <c r="Q1501" s="314"/>
      <c r="R1501" s="314"/>
    </row>
    <row r="1502" spans="1:18" x14ac:dyDescent="0.2">
      <c r="A1502" s="22">
        <v>1501</v>
      </c>
      <c r="B1502" s="227"/>
      <c r="C1502" s="314"/>
      <c r="D1502" s="314"/>
      <c r="E1502" s="314"/>
      <c r="F1502" s="314"/>
      <c r="G1502" s="314"/>
      <c r="H1502" s="314"/>
      <c r="I1502" s="314"/>
      <c r="J1502" s="314"/>
      <c r="K1502" s="314"/>
      <c r="L1502" s="314"/>
      <c r="M1502" s="314"/>
      <c r="N1502" s="314"/>
      <c r="O1502" s="314"/>
      <c r="P1502" s="314"/>
      <c r="Q1502" s="314"/>
      <c r="R1502" s="314"/>
    </row>
    <row r="1503" spans="1:18" x14ac:dyDescent="0.2">
      <c r="A1503" s="22">
        <v>1502</v>
      </c>
      <c r="B1503" s="227"/>
      <c r="C1503" s="314"/>
      <c r="D1503" s="314"/>
      <c r="E1503" s="314"/>
      <c r="F1503" s="314"/>
      <c r="G1503" s="314"/>
      <c r="H1503" s="314"/>
      <c r="I1503" s="314"/>
      <c r="J1503" s="314"/>
      <c r="K1503" s="314"/>
      <c r="L1503" s="314"/>
      <c r="M1503" s="314"/>
      <c r="N1503" s="314"/>
      <c r="O1503" s="314"/>
      <c r="P1503" s="314"/>
      <c r="Q1503" s="314"/>
      <c r="R1503" s="314"/>
    </row>
    <row r="1504" spans="1:18" x14ac:dyDescent="0.2">
      <c r="A1504" s="22">
        <v>1503</v>
      </c>
      <c r="B1504" s="227"/>
      <c r="C1504" s="314"/>
      <c r="D1504" s="314"/>
      <c r="E1504" s="314"/>
      <c r="F1504" s="314"/>
      <c r="G1504" s="314"/>
      <c r="H1504" s="314"/>
      <c r="I1504" s="314"/>
      <c r="J1504" s="314"/>
      <c r="K1504" s="314"/>
      <c r="L1504" s="314"/>
      <c r="M1504" s="314"/>
      <c r="N1504" s="314"/>
      <c r="O1504" s="314"/>
      <c r="P1504" s="314"/>
      <c r="Q1504" s="314"/>
      <c r="R1504" s="314"/>
    </row>
    <row r="1505" spans="1:18" x14ac:dyDescent="0.2">
      <c r="A1505" s="22">
        <v>1504</v>
      </c>
      <c r="B1505" s="227"/>
      <c r="C1505" s="314"/>
      <c r="D1505" s="314"/>
      <c r="E1505" s="314"/>
      <c r="F1505" s="314"/>
      <c r="G1505" s="314"/>
      <c r="H1505" s="314"/>
      <c r="I1505" s="314"/>
      <c r="J1505" s="314"/>
      <c r="K1505" s="314"/>
      <c r="L1505" s="314"/>
      <c r="M1505" s="314"/>
      <c r="N1505" s="314"/>
      <c r="O1505" s="314"/>
      <c r="P1505" s="314"/>
      <c r="Q1505" s="314"/>
      <c r="R1505" s="314"/>
    </row>
    <row r="1506" spans="1:18" x14ac:dyDescent="0.2">
      <c r="A1506" s="22">
        <v>1505</v>
      </c>
      <c r="B1506" s="227"/>
      <c r="C1506" s="314"/>
      <c r="D1506" s="314"/>
      <c r="E1506" s="314"/>
      <c r="F1506" s="314"/>
      <c r="G1506" s="314"/>
      <c r="H1506" s="314"/>
      <c r="I1506" s="314"/>
      <c r="J1506" s="314"/>
      <c r="K1506" s="314"/>
      <c r="L1506" s="314"/>
      <c r="M1506" s="314"/>
      <c r="N1506" s="314"/>
      <c r="O1506" s="314"/>
      <c r="P1506" s="314"/>
      <c r="Q1506" s="314"/>
      <c r="R1506" s="314"/>
    </row>
    <row r="1507" spans="1:18" x14ac:dyDescent="0.2">
      <c r="A1507" s="22">
        <v>1506</v>
      </c>
      <c r="B1507" s="227"/>
      <c r="C1507" s="314"/>
      <c r="D1507" s="314"/>
      <c r="E1507" s="314"/>
      <c r="F1507" s="314"/>
      <c r="G1507" s="314"/>
      <c r="H1507" s="314"/>
      <c r="I1507" s="314"/>
      <c r="J1507" s="314"/>
      <c r="K1507" s="314"/>
      <c r="L1507" s="314"/>
      <c r="M1507" s="314"/>
      <c r="N1507" s="314"/>
      <c r="O1507" s="314"/>
      <c r="P1507" s="314"/>
      <c r="Q1507" s="314"/>
      <c r="R1507" s="314"/>
    </row>
    <row r="1508" spans="1:18" x14ac:dyDescent="0.2">
      <c r="A1508" s="22">
        <v>1507</v>
      </c>
      <c r="B1508" s="227"/>
      <c r="C1508" s="314"/>
      <c r="D1508" s="314"/>
      <c r="E1508" s="314"/>
      <c r="F1508" s="314"/>
      <c r="G1508" s="314"/>
      <c r="H1508" s="314"/>
      <c r="I1508" s="314"/>
      <c r="J1508" s="314"/>
      <c r="K1508" s="314"/>
      <c r="L1508" s="314"/>
      <c r="M1508" s="314"/>
      <c r="N1508" s="314"/>
      <c r="O1508" s="314"/>
      <c r="P1508" s="314"/>
      <c r="Q1508" s="314"/>
      <c r="R1508" s="314"/>
    </row>
    <row r="1509" spans="1:18" x14ac:dyDescent="0.2">
      <c r="A1509" s="22">
        <v>1508</v>
      </c>
      <c r="B1509" s="227"/>
      <c r="C1509" s="314"/>
      <c r="D1509" s="314"/>
      <c r="E1509" s="314"/>
      <c r="F1509" s="314"/>
      <c r="G1509" s="314"/>
      <c r="H1509" s="314"/>
      <c r="I1509" s="314"/>
      <c r="J1509" s="314"/>
      <c r="K1509" s="314"/>
      <c r="L1509" s="314"/>
      <c r="M1509" s="314"/>
      <c r="N1509" s="314"/>
      <c r="O1509" s="314"/>
      <c r="P1509" s="314"/>
      <c r="Q1509" s="314"/>
      <c r="R1509" s="314"/>
    </row>
    <row r="1510" spans="1:18" x14ac:dyDescent="0.2">
      <c r="A1510" s="22">
        <v>1509</v>
      </c>
      <c r="B1510" s="227"/>
      <c r="C1510" s="314"/>
      <c r="D1510" s="314"/>
      <c r="E1510" s="314"/>
      <c r="F1510" s="314"/>
      <c r="G1510" s="314"/>
      <c r="H1510" s="314"/>
      <c r="I1510" s="314"/>
      <c r="J1510" s="314"/>
      <c r="K1510" s="314"/>
      <c r="L1510" s="314"/>
      <c r="M1510" s="314"/>
      <c r="N1510" s="314"/>
      <c r="O1510" s="314"/>
      <c r="P1510" s="314"/>
      <c r="Q1510" s="314"/>
      <c r="R1510" s="314"/>
    </row>
    <row r="1511" spans="1:18" x14ac:dyDescent="0.2">
      <c r="A1511" s="22">
        <v>1510</v>
      </c>
      <c r="B1511" s="227"/>
      <c r="C1511" s="314"/>
      <c r="D1511" s="314"/>
      <c r="E1511" s="314"/>
      <c r="F1511" s="314"/>
      <c r="G1511" s="314"/>
      <c r="H1511" s="314"/>
      <c r="I1511" s="314"/>
      <c r="J1511" s="314"/>
      <c r="K1511" s="314"/>
      <c r="L1511" s="314"/>
      <c r="M1511" s="314"/>
      <c r="N1511" s="314"/>
      <c r="O1511" s="314"/>
      <c r="P1511" s="314"/>
      <c r="Q1511" s="314"/>
      <c r="R1511" s="314"/>
    </row>
    <row r="1512" spans="1:18" x14ac:dyDescent="0.2">
      <c r="A1512" s="22">
        <v>1511</v>
      </c>
      <c r="B1512" s="227"/>
      <c r="C1512" s="314"/>
      <c r="D1512" s="314"/>
      <c r="E1512" s="314"/>
      <c r="F1512" s="314"/>
      <c r="G1512" s="314"/>
      <c r="H1512" s="314"/>
      <c r="I1512" s="314"/>
      <c r="J1512" s="314"/>
      <c r="K1512" s="314"/>
      <c r="L1512" s="314"/>
      <c r="M1512" s="314"/>
      <c r="N1512" s="314"/>
      <c r="O1512" s="314"/>
      <c r="P1512" s="314"/>
      <c r="Q1512" s="314"/>
      <c r="R1512" s="314"/>
    </row>
    <row r="1513" spans="1:18" x14ac:dyDescent="0.2">
      <c r="A1513" s="22">
        <v>1512</v>
      </c>
      <c r="B1513" s="227"/>
      <c r="C1513" s="314"/>
      <c r="D1513" s="314"/>
      <c r="E1513" s="314"/>
      <c r="F1513" s="314"/>
      <c r="G1513" s="314"/>
      <c r="H1513" s="314"/>
      <c r="I1513" s="314"/>
      <c r="J1513" s="314"/>
      <c r="K1513" s="314"/>
      <c r="L1513" s="314"/>
      <c r="M1513" s="314"/>
      <c r="N1513" s="314"/>
      <c r="O1513" s="314"/>
      <c r="P1513" s="314"/>
      <c r="Q1513" s="314"/>
      <c r="R1513" s="314"/>
    </row>
    <row r="1514" spans="1:18" x14ac:dyDescent="0.2">
      <c r="A1514" s="22">
        <v>1513</v>
      </c>
      <c r="B1514" s="227"/>
      <c r="C1514" s="314"/>
      <c r="D1514" s="314"/>
      <c r="E1514" s="314"/>
      <c r="F1514" s="314"/>
      <c r="G1514" s="314"/>
      <c r="H1514" s="314"/>
      <c r="I1514" s="314"/>
      <c r="J1514" s="314"/>
      <c r="K1514" s="314"/>
      <c r="L1514" s="314"/>
      <c r="M1514" s="314"/>
      <c r="N1514" s="314"/>
      <c r="O1514" s="314"/>
      <c r="P1514" s="314"/>
      <c r="Q1514" s="314"/>
      <c r="R1514" s="314"/>
    </row>
    <row r="1515" spans="1:18" x14ac:dyDescent="0.2">
      <c r="A1515" s="22">
        <v>1514</v>
      </c>
      <c r="B1515" s="227"/>
      <c r="C1515" s="314"/>
      <c r="D1515" s="314"/>
      <c r="E1515" s="314"/>
      <c r="F1515" s="314"/>
      <c r="G1515" s="314"/>
      <c r="H1515" s="314"/>
      <c r="I1515" s="314"/>
      <c r="J1515" s="314"/>
      <c r="K1515" s="314"/>
      <c r="L1515" s="314"/>
      <c r="M1515" s="314"/>
      <c r="N1515" s="314"/>
      <c r="O1515" s="314"/>
      <c r="P1515" s="314"/>
      <c r="Q1515" s="314"/>
      <c r="R1515" s="314"/>
    </row>
    <row r="1516" spans="1:18" x14ac:dyDescent="0.2">
      <c r="A1516" s="22">
        <v>1515</v>
      </c>
      <c r="B1516" s="227"/>
      <c r="C1516" s="314"/>
      <c r="D1516" s="314"/>
      <c r="E1516" s="314"/>
      <c r="F1516" s="314"/>
      <c r="G1516" s="314"/>
      <c r="H1516" s="314"/>
      <c r="I1516" s="314"/>
      <c r="J1516" s="314"/>
      <c r="K1516" s="314"/>
      <c r="L1516" s="314"/>
      <c r="M1516" s="314"/>
      <c r="N1516" s="314"/>
      <c r="O1516" s="314"/>
      <c r="P1516" s="314"/>
      <c r="Q1516" s="314"/>
      <c r="R1516" s="314"/>
    </row>
    <row r="1517" spans="1:18" x14ac:dyDescent="0.2">
      <c r="A1517" s="22">
        <v>1516</v>
      </c>
      <c r="B1517" s="227"/>
      <c r="C1517" s="314"/>
      <c r="D1517" s="314"/>
      <c r="E1517" s="314"/>
      <c r="F1517" s="314"/>
      <c r="G1517" s="314"/>
      <c r="H1517" s="314"/>
      <c r="I1517" s="314"/>
      <c r="J1517" s="314"/>
      <c r="K1517" s="314"/>
      <c r="L1517" s="314"/>
      <c r="M1517" s="314"/>
      <c r="N1517" s="314"/>
      <c r="O1517" s="314"/>
      <c r="P1517" s="314"/>
      <c r="Q1517" s="314"/>
      <c r="R1517" s="314"/>
    </row>
    <row r="1518" spans="1:18" x14ac:dyDescent="0.2">
      <c r="A1518" s="22">
        <v>1517</v>
      </c>
      <c r="B1518" s="227"/>
      <c r="C1518" s="314"/>
      <c r="D1518" s="314"/>
      <c r="E1518" s="314"/>
      <c r="F1518" s="314"/>
      <c r="G1518" s="314"/>
      <c r="H1518" s="314"/>
      <c r="I1518" s="314"/>
      <c r="J1518" s="314"/>
      <c r="K1518" s="314"/>
      <c r="L1518" s="314"/>
      <c r="M1518" s="314"/>
      <c r="N1518" s="314"/>
      <c r="O1518" s="314"/>
      <c r="P1518" s="314"/>
      <c r="Q1518" s="314"/>
      <c r="R1518" s="314"/>
    </row>
    <row r="1519" spans="1:18" x14ac:dyDescent="0.2">
      <c r="A1519" s="22">
        <v>1518</v>
      </c>
      <c r="B1519" s="227"/>
      <c r="C1519" s="314"/>
      <c r="D1519" s="314"/>
      <c r="E1519" s="314"/>
      <c r="F1519" s="314"/>
      <c r="G1519" s="314"/>
      <c r="H1519" s="314"/>
      <c r="I1519" s="314"/>
      <c r="J1519" s="314"/>
      <c r="K1519" s="314"/>
      <c r="L1519" s="314"/>
      <c r="M1519" s="314"/>
      <c r="N1519" s="314"/>
      <c r="O1519" s="314"/>
      <c r="P1519" s="314"/>
      <c r="Q1519" s="314"/>
      <c r="R1519" s="314"/>
    </row>
    <row r="1520" spans="1:18" x14ac:dyDescent="0.2">
      <c r="A1520" s="22">
        <v>1519</v>
      </c>
      <c r="B1520" s="227"/>
      <c r="C1520" s="314"/>
      <c r="D1520" s="314"/>
      <c r="E1520" s="314"/>
      <c r="F1520" s="314"/>
      <c r="G1520" s="314"/>
      <c r="H1520" s="314"/>
      <c r="I1520" s="314"/>
      <c r="J1520" s="314"/>
      <c r="K1520" s="314"/>
      <c r="L1520" s="314"/>
      <c r="M1520" s="314"/>
      <c r="N1520" s="314"/>
      <c r="O1520" s="314"/>
      <c r="P1520" s="314"/>
      <c r="Q1520" s="314"/>
      <c r="R1520" s="314"/>
    </row>
    <row r="1521" spans="1:18" x14ac:dyDescent="0.2">
      <c r="A1521" s="22">
        <v>1520</v>
      </c>
      <c r="B1521" s="227"/>
      <c r="C1521" s="314"/>
      <c r="D1521" s="314"/>
      <c r="E1521" s="314"/>
      <c r="F1521" s="314"/>
      <c r="G1521" s="314"/>
      <c r="H1521" s="314"/>
      <c r="I1521" s="314"/>
      <c r="J1521" s="314"/>
      <c r="K1521" s="314"/>
      <c r="L1521" s="314"/>
      <c r="M1521" s="314"/>
      <c r="N1521" s="314"/>
      <c r="O1521" s="314"/>
      <c r="P1521" s="314"/>
      <c r="Q1521" s="314"/>
      <c r="R1521" s="314"/>
    </row>
    <row r="1522" spans="1:18" x14ac:dyDescent="0.2">
      <c r="A1522" s="22">
        <v>1521</v>
      </c>
      <c r="B1522" s="227"/>
      <c r="C1522" s="314"/>
      <c r="D1522" s="314"/>
      <c r="E1522" s="314"/>
      <c r="F1522" s="314"/>
      <c r="G1522" s="314"/>
      <c r="H1522" s="314"/>
      <c r="I1522" s="314"/>
      <c r="J1522" s="314"/>
      <c r="K1522" s="314"/>
      <c r="L1522" s="314"/>
      <c r="M1522" s="314"/>
      <c r="N1522" s="314"/>
      <c r="O1522" s="314"/>
      <c r="P1522" s="314"/>
      <c r="Q1522" s="314"/>
      <c r="R1522" s="314"/>
    </row>
    <row r="1523" spans="1:18" x14ac:dyDescent="0.2">
      <c r="A1523" s="22">
        <v>1522</v>
      </c>
      <c r="B1523" s="227"/>
      <c r="C1523" s="314"/>
      <c r="D1523" s="314"/>
      <c r="E1523" s="314"/>
      <c r="F1523" s="314"/>
      <c r="G1523" s="314"/>
      <c r="H1523" s="314"/>
      <c r="I1523" s="314"/>
      <c r="J1523" s="314"/>
      <c r="K1523" s="314"/>
      <c r="L1523" s="314"/>
      <c r="M1523" s="314"/>
      <c r="N1523" s="314"/>
      <c r="O1523" s="314"/>
      <c r="P1523" s="314"/>
      <c r="Q1523" s="314"/>
      <c r="R1523" s="314"/>
    </row>
    <row r="1524" spans="1:18" x14ac:dyDescent="0.2">
      <c r="A1524" s="22">
        <v>1523</v>
      </c>
      <c r="B1524" s="227"/>
      <c r="C1524" s="314"/>
      <c r="D1524" s="314"/>
      <c r="E1524" s="314"/>
      <c r="F1524" s="314"/>
      <c r="G1524" s="314"/>
      <c r="H1524" s="314"/>
      <c r="I1524" s="314"/>
      <c r="J1524" s="314"/>
      <c r="K1524" s="314"/>
      <c r="L1524" s="314"/>
      <c r="M1524" s="314"/>
      <c r="N1524" s="314"/>
      <c r="O1524" s="314"/>
      <c r="P1524" s="314"/>
      <c r="Q1524" s="314"/>
      <c r="R1524" s="314"/>
    </row>
    <row r="1525" spans="1:18" x14ac:dyDescent="0.2">
      <c r="A1525" s="22">
        <v>1524</v>
      </c>
      <c r="B1525" s="227"/>
      <c r="C1525" s="314"/>
      <c r="D1525" s="314"/>
      <c r="E1525" s="314"/>
      <c r="F1525" s="314"/>
      <c r="G1525" s="314"/>
      <c r="H1525" s="314"/>
      <c r="I1525" s="314"/>
      <c r="J1525" s="314"/>
      <c r="K1525" s="314"/>
      <c r="L1525" s="314"/>
      <c r="M1525" s="314"/>
      <c r="N1525" s="314"/>
      <c r="O1525" s="314"/>
      <c r="P1525" s="314"/>
      <c r="Q1525" s="314"/>
      <c r="R1525" s="314"/>
    </row>
    <row r="1526" spans="1:18" x14ac:dyDescent="0.2">
      <c r="A1526" s="22">
        <v>1525</v>
      </c>
      <c r="B1526" s="227"/>
      <c r="C1526" s="314"/>
      <c r="D1526" s="314"/>
      <c r="E1526" s="314"/>
      <c r="F1526" s="314"/>
      <c r="G1526" s="314"/>
      <c r="H1526" s="314"/>
      <c r="I1526" s="314"/>
      <c r="J1526" s="314"/>
      <c r="K1526" s="314"/>
      <c r="L1526" s="314"/>
      <c r="M1526" s="314"/>
      <c r="N1526" s="314"/>
      <c r="O1526" s="314"/>
      <c r="P1526" s="314"/>
      <c r="Q1526" s="314"/>
      <c r="R1526" s="314"/>
    </row>
    <row r="1527" spans="1:18" x14ac:dyDescent="0.2">
      <c r="A1527" s="22">
        <v>1526</v>
      </c>
      <c r="B1527" s="227"/>
      <c r="C1527" s="314"/>
      <c r="D1527" s="314"/>
      <c r="E1527" s="314"/>
      <c r="F1527" s="314"/>
      <c r="G1527" s="314"/>
      <c r="H1527" s="314"/>
      <c r="I1527" s="314"/>
      <c r="J1527" s="314"/>
      <c r="K1527" s="314"/>
      <c r="L1527" s="314"/>
      <c r="M1527" s="314"/>
      <c r="N1527" s="314"/>
      <c r="O1527" s="314"/>
      <c r="P1527" s="314"/>
      <c r="Q1527" s="314"/>
      <c r="R1527" s="314"/>
    </row>
    <row r="1528" spans="1:18" x14ac:dyDescent="0.2">
      <c r="A1528" s="22">
        <v>1527</v>
      </c>
      <c r="B1528" s="227"/>
      <c r="C1528" s="314"/>
      <c r="D1528" s="314"/>
      <c r="E1528" s="314"/>
      <c r="F1528" s="314"/>
      <c r="G1528" s="314"/>
      <c r="H1528" s="314"/>
      <c r="I1528" s="314"/>
      <c r="J1528" s="314"/>
      <c r="K1528" s="314"/>
      <c r="L1528" s="314"/>
      <c r="M1528" s="314"/>
      <c r="N1528" s="314"/>
      <c r="O1528" s="314"/>
      <c r="P1528" s="314"/>
      <c r="Q1528" s="314"/>
      <c r="R1528" s="314"/>
    </row>
    <row r="1529" spans="1:18" x14ac:dyDescent="0.2">
      <c r="A1529" s="22">
        <v>1528</v>
      </c>
      <c r="B1529" s="227"/>
      <c r="C1529" s="314"/>
      <c r="D1529" s="314"/>
      <c r="E1529" s="314"/>
      <c r="F1529" s="314"/>
      <c r="G1529" s="314"/>
      <c r="H1529" s="314"/>
      <c r="I1529" s="314"/>
      <c r="J1529" s="314"/>
      <c r="K1529" s="314"/>
      <c r="L1529" s="314"/>
      <c r="M1529" s="314"/>
      <c r="N1529" s="314"/>
      <c r="O1529" s="314"/>
      <c r="P1529" s="314"/>
      <c r="Q1529" s="314"/>
      <c r="R1529" s="314"/>
    </row>
    <row r="1530" spans="1:18" x14ac:dyDescent="0.2">
      <c r="A1530" s="22">
        <v>1529</v>
      </c>
      <c r="B1530" s="227"/>
      <c r="C1530" s="314"/>
      <c r="D1530" s="314"/>
      <c r="E1530" s="314"/>
      <c r="F1530" s="314"/>
      <c r="G1530" s="314"/>
      <c r="H1530" s="314"/>
      <c r="I1530" s="314"/>
      <c r="J1530" s="314"/>
      <c r="K1530" s="314"/>
      <c r="L1530" s="314"/>
      <c r="M1530" s="314"/>
      <c r="N1530" s="314"/>
      <c r="O1530" s="314"/>
      <c r="P1530" s="314"/>
      <c r="Q1530" s="314"/>
      <c r="R1530" s="314"/>
    </row>
    <row r="1531" spans="1:18" x14ac:dyDescent="0.2">
      <c r="A1531" s="22">
        <v>1530</v>
      </c>
      <c r="B1531" s="227"/>
      <c r="C1531" s="314"/>
      <c r="D1531" s="314"/>
      <c r="E1531" s="314"/>
      <c r="F1531" s="314"/>
      <c r="G1531" s="314"/>
      <c r="H1531" s="314"/>
      <c r="I1531" s="314"/>
      <c r="J1531" s="314"/>
      <c r="K1531" s="314"/>
      <c r="L1531" s="314"/>
      <c r="M1531" s="314"/>
      <c r="N1531" s="314"/>
      <c r="O1531" s="314"/>
      <c r="P1531" s="314"/>
      <c r="Q1531" s="314"/>
      <c r="R1531" s="314"/>
    </row>
    <row r="1532" spans="1:18" x14ac:dyDescent="0.2">
      <c r="A1532" s="22">
        <v>1531</v>
      </c>
      <c r="B1532" s="227"/>
      <c r="C1532" s="314"/>
      <c r="D1532" s="314"/>
      <c r="E1532" s="314"/>
      <c r="F1532" s="314"/>
      <c r="G1532" s="314"/>
      <c r="H1532" s="314"/>
      <c r="I1532" s="314"/>
      <c r="J1532" s="314"/>
      <c r="K1532" s="314"/>
      <c r="L1532" s="314"/>
      <c r="M1532" s="314"/>
      <c r="N1532" s="314"/>
      <c r="O1532" s="314"/>
      <c r="P1532" s="314"/>
      <c r="Q1532" s="314"/>
      <c r="R1532" s="314"/>
    </row>
    <row r="1533" spans="1:18" x14ac:dyDescent="0.2">
      <c r="A1533" s="22">
        <v>1532</v>
      </c>
      <c r="B1533" s="227"/>
      <c r="C1533" s="314"/>
      <c r="D1533" s="314"/>
      <c r="E1533" s="314"/>
      <c r="F1533" s="314"/>
      <c r="G1533" s="314"/>
      <c r="H1533" s="314"/>
      <c r="I1533" s="314"/>
      <c r="J1533" s="314"/>
      <c r="K1533" s="314"/>
      <c r="L1533" s="314"/>
      <c r="M1533" s="314"/>
      <c r="N1533" s="314"/>
      <c r="O1533" s="314"/>
      <c r="P1533" s="314"/>
      <c r="Q1533" s="314"/>
      <c r="R1533" s="314"/>
    </row>
    <row r="1534" spans="1:18" x14ac:dyDescent="0.2">
      <c r="A1534" s="22">
        <v>1533</v>
      </c>
      <c r="B1534" s="227"/>
      <c r="C1534" s="314"/>
      <c r="D1534" s="314"/>
      <c r="E1534" s="314"/>
      <c r="F1534" s="314"/>
      <c r="G1534" s="314"/>
      <c r="H1534" s="314"/>
      <c r="I1534" s="314"/>
      <c r="J1534" s="314"/>
      <c r="K1534" s="314"/>
      <c r="L1534" s="314"/>
      <c r="M1534" s="314"/>
      <c r="N1534" s="314"/>
      <c r="O1534" s="314"/>
      <c r="P1534" s="314"/>
      <c r="Q1534" s="314"/>
      <c r="R1534" s="314"/>
    </row>
    <row r="1535" spans="1:18" x14ac:dyDescent="0.2">
      <c r="A1535" s="22">
        <v>1534</v>
      </c>
      <c r="B1535" s="227"/>
      <c r="C1535" s="314"/>
      <c r="D1535" s="314"/>
      <c r="E1535" s="314"/>
      <c r="F1535" s="314"/>
      <c r="G1535" s="314"/>
      <c r="H1535" s="314"/>
      <c r="I1535" s="314"/>
      <c r="J1535" s="314"/>
      <c r="K1535" s="314"/>
      <c r="L1535" s="314"/>
      <c r="M1535" s="314"/>
      <c r="N1535" s="314"/>
      <c r="O1535" s="314"/>
      <c r="P1535" s="314"/>
      <c r="Q1535" s="314"/>
      <c r="R1535" s="314"/>
    </row>
    <row r="1536" spans="1:18" x14ac:dyDescent="0.2">
      <c r="A1536" s="22">
        <v>1535</v>
      </c>
      <c r="B1536" s="227"/>
      <c r="C1536" s="314"/>
      <c r="D1536" s="314"/>
      <c r="E1536" s="314"/>
      <c r="F1536" s="314"/>
      <c r="G1536" s="314"/>
      <c r="H1536" s="314"/>
      <c r="I1536" s="314"/>
      <c r="J1536" s="314"/>
      <c r="K1536" s="314"/>
      <c r="L1536" s="314"/>
      <c r="M1536" s="314"/>
      <c r="N1536" s="314"/>
      <c r="O1536" s="314"/>
      <c r="P1536" s="314"/>
      <c r="Q1536" s="314"/>
      <c r="R1536" s="314"/>
    </row>
    <row r="1537" spans="1:18" x14ac:dyDescent="0.2">
      <c r="A1537" s="22">
        <v>1536</v>
      </c>
      <c r="B1537" s="227"/>
      <c r="C1537" s="314"/>
      <c r="D1537" s="314"/>
      <c r="E1537" s="314"/>
      <c r="F1537" s="314"/>
      <c r="G1537" s="314"/>
      <c r="H1537" s="314"/>
      <c r="I1537" s="314"/>
      <c r="J1537" s="314"/>
      <c r="K1537" s="314"/>
      <c r="L1537" s="314"/>
      <c r="M1537" s="314"/>
      <c r="N1537" s="314"/>
      <c r="O1537" s="314"/>
      <c r="P1537" s="314"/>
      <c r="Q1537" s="314"/>
      <c r="R1537" s="314"/>
    </row>
    <row r="1538" spans="1:18" x14ac:dyDescent="0.2">
      <c r="A1538" s="22">
        <v>1537</v>
      </c>
      <c r="B1538" s="227"/>
      <c r="C1538" s="314"/>
      <c r="D1538" s="314"/>
      <c r="E1538" s="314"/>
      <c r="F1538" s="314"/>
      <c r="G1538" s="314"/>
      <c r="H1538" s="314"/>
      <c r="I1538" s="314"/>
      <c r="J1538" s="314"/>
      <c r="K1538" s="314"/>
      <c r="L1538" s="314"/>
      <c r="M1538" s="314"/>
      <c r="N1538" s="314"/>
      <c r="O1538" s="314"/>
      <c r="P1538" s="314"/>
      <c r="Q1538" s="314"/>
      <c r="R1538" s="314"/>
    </row>
    <row r="1539" spans="1:18" x14ac:dyDescent="0.2">
      <c r="A1539" s="22">
        <v>1538</v>
      </c>
      <c r="B1539" s="227"/>
      <c r="C1539" s="314"/>
      <c r="D1539" s="314"/>
      <c r="E1539" s="314"/>
      <c r="F1539" s="314"/>
      <c r="G1539" s="314"/>
      <c r="H1539" s="314"/>
      <c r="I1539" s="314"/>
      <c r="J1539" s="314"/>
      <c r="K1539" s="314"/>
      <c r="L1539" s="314"/>
      <c r="M1539" s="314"/>
      <c r="N1539" s="314"/>
      <c r="O1539" s="314"/>
      <c r="P1539" s="314"/>
      <c r="Q1539" s="314"/>
      <c r="R1539" s="314"/>
    </row>
    <row r="1540" spans="1:18" x14ac:dyDescent="0.2">
      <c r="A1540" s="22">
        <v>1539</v>
      </c>
      <c r="B1540" s="227"/>
      <c r="C1540" s="314"/>
      <c r="D1540" s="314"/>
      <c r="E1540" s="314"/>
      <c r="F1540" s="314"/>
      <c r="G1540" s="314"/>
      <c r="H1540" s="314"/>
      <c r="I1540" s="314"/>
      <c r="J1540" s="314"/>
      <c r="K1540" s="314"/>
      <c r="L1540" s="314"/>
      <c r="M1540" s="314"/>
      <c r="N1540" s="314"/>
      <c r="O1540" s="314"/>
      <c r="P1540" s="314"/>
      <c r="Q1540" s="314"/>
      <c r="R1540" s="314"/>
    </row>
    <row r="1541" spans="1:18" x14ac:dyDescent="0.2">
      <c r="A1541" s="22">
        <v>1540</v>
      </c>
      <c r="B1541" s="227"/>
      <c r="C1541" s="314"/>
      <c r="D1541" s="314"/>
      <c r="E1541" s="314"/>
      <c r="F1541" s="314"/>
      <c r="G1541" s="314"/>
      <c r="H1541" s="314"/>
      <c r="I1541" s="314"/>
      <c r="J1541" s="314"/>
      <c r="K1541" s="314"/>
      <c r="L1541" s="314"/>
      <c r="M1541" s="314"/>
      <c r="N1541" s="314"/>
      <c r="O1541" s="314"/>
      <c r="P1541" s="314"/>
      <c r="Q1541" s="314"/>
      <c r="R1541" s="314"/>
    </row>
    <row r="1542" spans="1:18" x14ac:dyDescent="0.2">
      <c r="A1542" s="22">
        <v>1541</v>
      </c>
      <c r="B1542" s="227"/>
      <c r="C1542" s="314"/>
      <c r="D1542" s="314"/>
      <c r="E1542" s="314"/>
      <c r="F1542" s="314"/>
      <c r="G1542" s="314"/>
      <c r="H1542" s="314"/>
      <c r="I1542" s="314"/>
      <c r="J1542" s="314"/>
      <c r="K1542" s="314"/>
      <c r="L1542" s="314"/>
      <c r="M1542" s="314"/>
      <c r="N1542" s="314"/>
      <c r="O1542" s="314"/>
      <c r="P1542" s="314"/>
      <c r="Q1542" s="314"/>
      <c r="R1542" s="314"/>
    </row>
    <row r="1543" spans="1:18" x14ac:dyDescent="0.2">
      <c r="A1543" s="22">
        <v>1542</v>
      </c>
      <c r="B1543" s="227"/>
      <c r="C1543" s="314"/>
      <c r="D1543" s="314"/>
      <c r="E1543" s="314"/>
      <c r="F1543" s="314"/>
      <c r="G1543" s="314"/>
      <c r="H1543" s="314"/>
      <c r="I1543" s="314"/>
      <c r="J1543" s="314"/>
      <c r="K1543" s="314"/>
      <c r="L1543" s="314"/>
      <c r="M1543" s="314"/>
      <c r="N1543" s="314"/>
      <c r="O1543" s="314"/>
      <c r="P1543" s="314"/>
      <c r="Q1543" s="314"/>
      <c r="R1543" s="314"/>
    </row>
    <row r="1544" spans="1:18" x14ac:dyDescent="0.2">
      <c r="A1544" s="22">
        <v>1543</v>
      </c>
      <c r="B1544" s="227"/>
      <c r="C1544" s="314"/>
      <c r="D1544" s="314"/>
      <c r="E1544" s="314"/>
      <c r="F1544" s="314"/>
      <c r="G1544" s="314"/>
      <c r="H1544" s="314"/>
      <c r="I1544" s="314"/>
      <c r="J1544" s="314"/>
      <c r="K1544" s="314"/>
      <c r="L1544" s="314"/>
      <c r="M1544" s="314"/>
      <c r="N1544" s="314"/>
      <c r="O1544" s="314"/>
      <c r="P1544" s="314"/>
      <c r="Q1544" s="314"/>
      <c r="R1544" s="314"/>
    </row>
    <row r="1545" spans="1:18" x14ac:dyDescent="0.2">
      <c r="A1545" s="22">
        <v>1544</v>
      </c>
      <c r="B1545" s="227"/>
      <c r="C1545" s="314"/>
      <c r="D1545" s="314"/>
      <c r="E1545" s="314"/>
      <c r="F1545" s="314"/>
      <c r="G1545" s="314"/>
      <c r="H1545" s="314"/>
      <c r="I1545" s="314"/>
      <c r="J1545" s="314"/>
      <c r="K1545" s="314"/>
      <c r="L1545" s="314"/>
      <c r="M1545" s="314"/>
      <c r="N1545" s="314"/>
      <c r="O1545" s="314"/>
      <c r="P1545" s="314"/>
      <c r="Q1545" s="314"/>
      <c r="R1545" s="314"/>
    </row>
    <row r="1546" spans="1:18" x14ac:dyDescent="0.2">
      <c r="A1546" s="22">
        <v>1545</v>
      </c>
      <c r="B1546" s="227"/>
      <c r="C1546" s="314"/>
      <c r="D1546" s="314"/>
      <c r="E1546" s="314"/>
      <c r="F1546" s="314"/>
      <c r="G1546" s="314"/>
      <c r="H1546" s="314"/>
      <c r="I1546" s="314"/>
      <c r="J1546" s="314"/>
      <c r="K1546" s="314"/>
      <c r="L1546" s="314"/>
      <c r="M1546" s="314"/>
      <c r="N1546" s="314"/>
      <c r="O1546" s="314"/>
      <c r="P1546" s="314"/>
      <c r="Q1546" s="314"/>
      <c r="R1546" s="314"/>
    </row>
    <row r="1547" spans="1:18" x14ac:dyDescent="0.2">
      <c r="A1547" s="22">
        <v>1546</v>
      </c>
      <c r="B1547" s="227"/>
      <c r="C1547" s="314"/>
      <c r="D1547" s="314"/>
      <c r="E1547" s="314"/>
      <c r="F1547" s="314"/>
      <c r="G1547" s="314"/>
      <c r="H1547" s="314"/>
      <c r="I1547" s="314"/>
      <c r="J1547" s="314"/>
      <c r="K1547" s="314"/>
      <c r="L1547" s="314"/>
      <c r="M1547" s="314"/>
      <c r="N1547" s="314"/>
      <c r="O1547" s="314"/>
      <c r="P1547" s="314"/>
      <c r="Q1547" s="314"/>
      <c r="R1547" s="314"/>
    </row>
    <row r="1548" spans="1:18" x14ac:dyDescent="0.2">
      <c r="A1548" s="22">
        <v>1547</v>
      </c>
      <c r="B1548" s="227"/>
      <c r="C1548" s="314"/>
      <c r="D1548" s="314"/>
      <c r="E1548" s="314"/>
      <c r="F1548" s="314"/>
      <c r="G1548" s="314"/>
      <c r="H1548" s="314"/>
      <c r="I1548" s="314"/>
      <c r="J1548" s="314"/>
      <c r="K1548" s="314"/>
      <c r="L1548" s="314"/>
      <c r="M1548" s="314"/>
      <c r="N1548" s="314"/>
      <c r="O1548" s="314"/>
      <c r="P1548" s="314"/>
      <c r="Q1548" s="314"/>
      <c r="R1548" s="314"/>
    </row>
    <row r="1549" spans="1:18" x14ac:dyDescent="0.2">
      <c r="A1549" s="22">
        <v>1548</v>
      </c>
      <c r="B1549" s="227"/>
      <c r="C1549" s="314"/>
      <c r="D1549" s="314"/>
      <c r="E1549" s="314"/>
      <c r="F1549" s="314"/>
      <c r="G1549" s="314"/>
      <c r="H1549" s="314"/>
      <c r="I1549" s="314"/>
      <c r="J1549" s="314"/>
      <c r="K1549" s="314"/>
      <c r="L1549" s="314"/>
      <c r="M1549" s="314"/>
      <c r="N1549" s="314"/>
      <c r="O1549" s="314"/>
      <c r="P1549" s="314"/>
      <c r="Q1549" s="314"/>
      <c r="R1549" s="314"/>
    </row>
    <row r="1550" spans="1:18" x14ac:dyDescent="0.2">
      <c r="A1550" s="22">
        <v>1549</v>
      </c>
      <c r="B1550" s="227"/>
      <c r="C1550" s="314"/>
      <c r="D1550" s="314"/>
      <c r="E1550" s="314"/>
      <c r="F1550" s="314"/>
      <c r="G1550" s="314"/>
      <c r="H1550" s="314"/>
      <c r="I1550" s="314"/>
      <c r="J1550" s="314"/>
      <c r="K1550" s="314"/>
      <c r="L1550" s="314"/>
      <c r="M1550" s="314"/>
      <c r="N1550" s="314"/>
      <c r="O1550" s="314"/>
      <c r="P1550" s="314"/>
      <c r="Q1550" s="314"/>
      <c r="R1550" s="314"/>
    </row>
    <row r="1551" spans="1:18" x14ac:dyDescent="0.2">
      <c r="A1551" s="22">
        <v>1550</v>
      </c>
      <c r="B1551" s="227"/>
      <c r="C1551" s="314"/>
      <c r="D1551" s="314"/>
      <c r="E1551" s="314"/>
      <c r="F1551" s="314"/>
      <c r="G1551" s="314"/>
      <c r="H1551" s="314"/>
      <c r="I1551" s="314"/>
      <c r="J1551" s="314"/>
      <c r="K1551" s="314"/>
      <c r="L1551" s="314"/>
      <c r="M1551" s="314"/>
      <c r="N1551" s="314"/>
      <c r="O1551" s="314"/>
      <c r="P1551" s="314"/>
      <c r="Q1551" s="314"/>
      <c r="R1551" s="314"/>
    </row>
    <row r="1552" spans="1:18" x14ac:dyDescent="0.2">
      <c r="A1552" s="22">
        <v>1551</v>
      </c>
      <c r="B1552" s="227"/>
      <c r="C1552" s="314"/>
      <c r="D1552" s="314"/>
      <c r="E1552" s="314"/>
      <c r="F1552" s="314"/>
      <c r="G1552" s="314"/>
      <c r="H1552" s="314"/>
      <c r="I1552" s="314"/>
      <c r="J1552" s="314"/>
      <c r="K1552" s="314"/>
      <c r="L1552" s="314"/>
      <c r="M1552" s="314"/>
      <c r="N1552" s="314"/>
      <c r="O1552" s="314"/>
      <c r="P1552" s="314"/>
      <c r="Q1552" s="314"/>
      <c r="R1552" s="314"/>
    </row>
    <row r="1553" spans="1:18" x14ac:dyDescent="0.2">
      <c r="A1553" s="22">
        <v>1552</v>
      </c>
      <c r="B1553" s="227"/>
      <c r="C1553" s="314"/>
      <c r="D1553" s="314"/>
      <c r="E1553" s="314"/>
      <c r="F1553" s="314"/>
      <c r="G1553" s="314"/>
      <c r="H1553" s="314"/>
      <c r="I1553" s="314"/>
      <c r="J1553" s="314"/>
      <c r="K1553" s="314"/>
      <c r="L1553" s="314"/>
      <c r="M1553" s="314"/>
      <c r="N1553" s="314"/>
      <c r="O1553" s="314"/>
      <c r="P1553" s="314"/>
      <c r="Q1553" s="314"/>
      <c r="R1553" s="314"/>
    </row>
    <row r="1554" spans="1:18" x14ac:dyDescent="0.2">
      <c r="A1554" s="22">
        <v>1553</v>
      </c>
      <c r="B1554" s="227"/>
      <c r="C1554" s="314"/>
      <c r="D1554" s="314"/>
      <c r="E1554" s="314"/>
      <c r="F1554" s="314"/>
      <c r="G1554" s="314"/>
      <c r="H1554" s="314"/>
      <c r="I1554" s="314"/>
      <c r="J1554" s="314"/>
      <c r="K1554" s="314"/>
      <c r="L1554" s="314"/>
      <c r="M1554" s="314"/>
      <c r="N1554" s="314"/>
      <c r="O1554" s="314"/>
      <c r="P1554" s="314"/>
      <c r="Q1554" s="314"/>
      <c r="R1554" s="314"/>
    </row>
    <row r="1555" spans="1:18" x14ac:dyDescent="0.2">
      <c r="A1555" s="22">
        <v>1554</v>
      </c>
      <c r="B1555" s="227"/>
      <c r="C1555" s="314"/>
      <c r="D1555" s="314"/>
      <c r="E1555" s="314"/>
      <c r="F1555" s="314"/>
      <c r="G1555" s="314"/>
      <c r="H1555" s="314"/>
      <c r="I1555" s="314"/>
      <c r="J1555" s="314"/>
      <c r="K1555" s="314"/>
      <c r="L1555" s="314"/>
      <c r="M1555" s="314"/>
      <c r="N1555" s="314"/>
      <c r="O1555" s="314"/>
      <c r="P1555" s="314"/>
      <c r="Q1555" s="314"/>
      <c r="R1555" s="314"/>
    </row>
    <row r="1556" spans="1:18" x14ac:dyDescent="0.2">
      <c r="A1556" s="22">
        <v>1555</v>
      </c>
      <c r="B1556" s="227"/>
      <c r="C1556" s="314"/>
      <c r="D1556" s="314"/>
      <c r="E1556" s="314"/>
      <c r="F1556" s="314"/>
      <c r="G1556" s="314"/>
      <c r="H1556" s="314"/>
      <c r="I1556" s="314"/>
      <c r="J1556" s="314"/>
      <c r="K1556" s="314"/>
      <c r="L1556" s="314"/>
      <c r="M1556" s="314"/>
      <c r="N1556" s="314"/>
      <c r="O1556" s="314"/>
      <c r="P1556" s="314"/>
      <c r="Q1556" s="314"/>
      <c r="R1556" s="314"/>
    </row>
    <row r="1557" spans="1:18" x14ac:dyDescent="0.2">
      <c r="A1557" s="22">
        <v>1556</v>
      </c>
      <c r="B1557" s="227"/>
      <c r="C1557" s="314"/>
      <c r="D1557" s="314"/>
      <c r="E1557" s="314"/>
      <c r="F1557" s="314"/>
      <c r="G1557" s="314"/>
      <c r="H1557" s="314"/>
      <c r="I1557" s="314"/>
      <c r="J1557" s="314"/>
      <c r="K1557" s="314"/>
      <c r="L1557" s="314"/>
      <c r="M1557" s="314"/>
      <c r="N1557" s="314"/>
      <c r="O1557" s="314"/>
      <c r="P1557" s="314"/>
      <c r="Q1557" s="314"/>
      <c r="R1557" s="314"/>
    </row>
    <row r="1558" spans="1:18" x14ac:dyDescent="0.2">
      <c r="A1558" s="22">
        <v>1557</v>
      </c>
      <c r="B1558" s="227"/>
      <c r="C1558" s="314"/>
      <c r="D1558" s="314"/>
      <c r="E1558" s="314"/>
      <c r="F1558" s="314"/>
      <c r="G1558" s="314"/>
      <c r="H1558" s="314"/>
      <c r="I1558" s="314"/>
      <c r="J1558" s="314"/>
      <c r="K1558" s="314"/>
      <c r="L1558" s="314"/>
      <c r="M1558" s="314"/>
      <c r="N1558" s="314"/>
      <c r="O1558" s="314"/>
      <c r="P1558" s="314"/>
      <c r="Q1558" s="314"/>
      <c r="R1558" s="314"/>
    </row>
    <row r="1559" spans="1:18" x14ac:dyDescent="0.2">
      <c r="A1559" s="22">
        <v>1558</v>
      </c>
      <c r="B1559" s="227"/>
      <c r="C1559" s="314"/>
      <c r="D1559" s="314"/>
      <c r="E1559" s="314"/>
      <c r="F1559" s="314"/>
      <c r="G1559" s="314"/>
      <c r="H1559" s="314"/>
      <c r="I1559" s="314"/>
      <c r="J1559" s="314"/>
      <c r="K1559" s="314"/>
      <c r="L1559" s="314"/>
      <c r="M1559" s="314"/>
      <c r="N1559" s="314"/>
      <c r="O1559" s="314"/>
      <c r="P1559" s="314"/>
      <c r="Q1559" s="314"/>
      <c r="R1559" s="314"/>
    </row>
    <row r="1560" spans="1:18" x14ac:dyDescent="0.2">
      <c r="A1560" s="22">
        <v>1559</v>
      </c>
      <c r="B1560" s="227"/>
      <c r="C1560" s="314"/>
      <c r="D1560" s="314"/>
      <c r="E1560" s="314"/>
      <c r="F1560" s="314"/>
      <c r="G1560" s="314"/>
      <c r="H1560" s="314"/>
      <c r="I1560" s="314"/>
      <c r="J1560" s="314"/>
      <c r="K1560" s="314"/>
      <c r="L1560" s="314"/>
      <c r="M1560" s="314"/>
      <c r="N1560" s="314"/>
      <c r="O1560" s="314"/>
      <c r="P1560" s="314"/>
      <c r="Q1560" s="314"/>
      <c r="R1560" s="314"/>
    </row>
    <row r="1561" spans="1:18" x14ac:dyDescent="0.2">
      <c r="A1561" s="22">
        <v>1560</v>
      </c>
      <c r="B1561" s="227"/>
      <c r="C1561" s="314"/>
      <c r="D1561" s="314"/>
      <c r="E1561" s="314"/>
      <c r="F1561" s="314"/>
      <c r="G1561" s="314"/>
      <c r="H1561" s="314"/>
      <c r="I1561" s="314"/>
      <c r="J1561" s="314"/>
      <c r="K1561" s="314"/>
      <c r="L1561" s="314"/>
      <c r="M1561" s="314"/>
      <c r="N1561" s="314"/>
      <c r="O1561" s="314"/>
      <c r="P1561" s="314"/>
      <c r="Q1561" s="314"/>
      <c r="R1561" s="314"/>
    </row>
    <row r="1562" spans="1:18" x14ac:dyDescent="0.2">
      <c r="A1562" s="22">
        <v>1561</v>
      </c>
      <c r="B1562" s="227"/>
      <c r="C1562" s="314"/>
      <c r="D1562" s="314"/>
      <c r="E1562" s="314"/>
      <c r="F1562" s="314"/>
      <c r="G1562" s="314"/>
      <c r="H1562" s="314"/>
      <c r="I1562" s="314"/>
      <c r="J1562" s="314"/>
      <c r="K1562" s="314"/>
      <c r="L1562" s="314"/>
      <c r="M1562" s="314"/>
      <c r="N1562" s="314"/>
      <c r="O1562" s="314"/>
      <c r="P1562" s="314"/>
      <c r="Q1562" s="314"/>
      <c r="R1562" s="314"/>
    </row>
    <row r="1563" spans="1:18" x14ac:dyDescent="0.2">
      <c r="A1563" s="22">
        <v>1562</v>
      </c>
      <c r="B1563" s="227"/>
      <c r="C1563" s="314"/>
      <c r="D1563" s="314"/>
      <c r="E1563" s="314"/>
      <c r="F1563" s="314"/>
      <c r="G1563" s="314"/>
      <c r="H1563" s="314"/>
      <c r="I1563" s="314"/>
      <c r="J1563" s="314"/>
      <c r="K1563" s="314"/>
      <c r="L1563" s="314"/>
      <c r="M1563" s="314"/>
      <c r="N1563" s="314"/>
      <c r="O1563" s="314"/>
      <c r="P1563" s="314"/>
      <c r="Q1563" s="314"/>
      <c r="R1563" s="314"/>
    </row>
    <row r="1564" spans="1:18" x14ac:dyDescent="0.2">
      <c r="A1564" s="22">
        <v>1563</v>
      </c>
      <c r="B1564" s="227"/>
      <c r="C1564" s="314"/>
      <c r="D1564" s="314"/>
      <c r="E1564" s="314"/>
      <c r="F1564" s="314"/>
      <c r="G1564" s="314"/>
      <c r="H1564" s="314"/>
      <c r="I1564" s="314"/>
      <c r="J1564" s="314"/>
      <c r="K1564" s="314"/>
      <c r="L1564" s="314"/>
      <c r="M1564" s="314"/>
      <c r="N1564" s="314"/>
      <c r="O1564" s="314"/>
      <c r="P1564" s="314"/>
      <c r="Q1564" s="314"/>
      <c r="R1564" s="314"/>
    </row>
    <row r="1565" spans="1:18" x14ac:dyDescent="0.2">
      <c r="A1565" s="22">
        <v>1564</v>
      </c>
      <c r="B1565" s="227"/>
      <c r="C1565" s="314"/>
      <c r="D1565" s="314"/>
      <c r="E1565" s="314"/>
      <c r="F1565" s="314"/>
      <c r="G1565" s="314"/>
      <c r="H1565" s="314"/>
      <c r="I1565" s="314"/>
      <c r="J1565" s="314"/>
      <c r="K1565" s="314"/>
      <c r="L1565" s="314"/>
      <c r="M1565" s="314"/>
      <c r="N1565" s="314"/>
      <c r="O1565" s="314"/>
      <c r="P1565" s="314"/>
      <c r="Q1565" s="314"/>
      <c r="R1565" s="314"/>
    </row>
    <row r="1566" spans="1:18" x14ac:dyDescent="0.2">
      <c r="A1566" s="22">
        <v>1565</v>
      </c>
      <c r="B1566" s="227"/>
      <c r="C1566" s="314"/>
      <c r="D1566" s="314"/>
      <c r="E1566" s="314"/>
      <c r="F1566" s="314"/>
      <c r="G1566" s="314"/>
      <c r="H1566" s="314"/>
      <c r="I1566" s="314"/>
      <c r="J1566" s="314"/>
      <c r="K1566" s="314"/>
      <c r="L1566" s="314"/>
      <c r="M1566" s="314"/>
      <c r="N1566" s="314"/>
      <c r="O1566" s="314"/>
      <c r="P1566" s="314"/>
      <c r="Q1566" s="314"/>
      <c r="R1566" s="314"/>
    </row>
    <row r="1567" spans="1:18" x14ac:dyDescent="0.2">
      <c r="A1567" s="22">
        <v>1566</v>
      </c>
      <c r="B1567" s="227"/>
      <c r="C1567" s="314"/>
      <c r="D1567" s="314"/>
      <c r="E1567" s="314"/>
      <c r="F1567" s="314"/>
      <c r="G1567" s="314"/>
      <c r="H1567" s="314"/>
      <c r="I1567" s="314"/>
      <c r="J1567" s="314"/>
      <c r="K1567" s="314"/>
      <c r="L1567" s="314"/>
      <c r="M1567" s="314"/>
      <c r="N1567" s="314"/>
      <c r="O1567" s="314"/>
      <c r="P1567" s="314"/>
      <c r="Q1567" s="314"/>
      <c r="R1567" s="314"/>
    </row>
    <row r="1568" spans="1:18" x14ac:dyDescent="0.2">
      <c r="A1568" s="22">
        <v>1567</v>
      </c>
      <c r="B1568" s="227"/>
      <c r="C1568" s="314"/>
      <c r="D1568" s="314"/>
      <c r="E1568" s="314"/>
      <c r="F1568" s="314"/>
      <c r="G1568" s="314"/>
      <c r="H1568" s="314"/>
      <c r="I1568" s="314"/>
      <c r="J1568" s="314"/>
      <c r="K1568" s="314"/>
      <c r="L1568" s="314"/>
      <c r="M1568" s="314"/>
      <c r="N1568" s="314"/>
      <c r="O1568" s="314"/>
      <c r="P1568" s="314"/>
      <c r="Q1568" s="314"/>
      <c r="R1568" s="314"/>
    </row>
    <row r="1569" spans="1:18" x14ac:dyDescent="0.2">
      <c r="A1569" s="22">
        <v>1568</v>
      </c>
      <c r="B1569" s="227"/>
      <c r="C1569" s="314"/>
      <c r="D1569" s="314"/>
      <c r="E1569" s="314"/>
      <c r="F1569" s="314"/>
      <c r="G1569" s="314"/>
      <c r="H1569" s="314"/>
      <c r="I1569" s="314"/>
      <c r="J1569" s="314"/>
      <c r="K1569" s="314"/>
      <c r="L1569" s="314"/>
      <c r="M1569" s="314"/>
      <c r="N1569" s="314"/>
      <c r="O1569" s="314"/>
      <c r="P1569" s="314"/>
      <c r="Q1569" s="314"/>
      <c r="R1569" s="314"/>
    </row>
    <row r="1570" spans="1:18" x14ac:dyDescent="0.2">
      <c r="A1570" s="22">
        <v>1569</v>
      </c>
      <c r="B1570" s="227"/>
      <c r="C1570" s="314"/>
      <c r="D1570" s="314"/>
      <c r="E1570" s="314"/>
      <c r="F1570" s="314"/>
      <c r="G1570" s="314"/>
      <c r="H1570" s="314"/>
      <c r="I1570" s="314"/>
      <c r="J1570" s="314"/>
      <c r="K1570" s="314"/>
      <c r="L1570" s="314"/>
      <c r="M1570" s="314"/>
      <c r="N1570" s="314"/>
      <c r="O1570" s="314"/>
      <c r="P1570" s="314"/>
      <c r="Q1570" s="314"/>
      <c r="R1570" s="314"/>
    </row>
    <row r="1571" spans="1:18" x14ac:dyDescent="0.2">
      <c r="A1571" s="22">
        <v>1570</v>
      </c>
      <c r="B1571" s="227"/>
      <c r="C1571" s="314"/>
      <c r="D1571" s="314"/>
      <c r="E1571" s="314"/>
      <c r="F1571" s="314"/>
      <c r="G1571" s="314"/>
      <c r="H1571" s="314"/>
      <c r="I1571" s="314"/>
      <c r="J1571" s="314"/>
      <c r="K1571" s="314"/>
      <c r="L1571" s="314"/>
      <c r="M1571" s="314"/>
      <c r="N1571" s="314"/>
      <c r="O1571" s="314"/>
      <c r="P1571" s="314"/>
      <c r="Q1571" s="314"/>
      <c r="R1571" s="314"/>
    </row>
    <row r="1572" spans="1:18" x14ac:dyDescent="0.2">
      <c r="A1572" s="22">
        <v>1571</v>
      </c>
      <c r="B1572" s="227"/>
      <c r="C1572" s="314"/>
      <c r="D1572" s="314"/>
      <c r="E1572" s="314"/>
      <c r="F1572" s="314"/>
      <c r="G1572" s="314"/>
      <c r="H1572" s="314"/>
      <c r="I1572" s="314"/>
      <c r="J1572" s="314"/>
      <c r="K1572" s="314"/>
      <c r="L1572" s="314"/>
      <c r="M1572" s="314"/>
      <c r="N1572" s="314"/>
      <c r="O1572" s="314"/>
      <c r="P1572" s="314"/>
      <c r="Q1572" s="314"/>
      <c r="R1572" s="314"/>
    </row>
    <row r="1573" spans="1:18" x14ac:dyDescent="0.2">
      <c r="A1573" s="22">
        <v>1572</v>
      </c>
      <c r="B1573" s="227"/>
      <c r="C1573" s="314"/>
      <c r="D1573" s="314"/>
      <c r="E1573" s="314"/>
      <c r="F1573" s="314"/>
      <c r="G1573" s="314"/>
      <c r="H1573" s="314"/>
      <c r="I1573" s="314"/>
      <c r="J1573" s="314"/>
      <c r="K1573" s="314"/>
      <c r="L1573" s="314"/>
      <c r="M1573" s="314"/>
      <c r="N1573" s="314"/>
      <c r="O1573" s="314"/>
      <c r="P1573" s="314"/>
      <c r="Q1573" s="314"/>
      <c r="R1573" s="314"/>
    </row>
    <row r="1574" spans="1:18" x14ac:dyDescent="0.2">
      <c r="A1574" s="22">
        <v>1573</v>
      </c>
      <c r="B1574" s="227"/>
      <c r="C1574" s="314"/>
      <c r="D1574" s="314"/>
      <c r="E1574" s="314"/>
      <c r="F1574" s="314"/>
      <c r="G1574" s="314"/>
      <c r="H1574" s="314"/>
      <c r="I1574" s="314"/>
      <c r="J1574" s="314"/>
      <c r="K1574" s="314"/>
      <c r="L1574" s="314"/>
      <c r="M1574" s="314"/>
      <c r="N1574" s="314"/>
      <c r="O1574" s="314"/>
      <c r="P1574" s="314"/>
      <c r="Q1574" s="314"/>
      <c r="R1574" s="314"/>
    </row>
    <row r="1575" spans="1:18" x14ac:dyDescent="0.2">
      <c r="A1575" s="22">
        <v>1574</v>
      </c>
      <c r="B1575" s="227"/>
      <c r="C1575" s="314"/>
      <c r="D1575" s="314"/>
      <c r="E1575" s="314"/>
      <c r="F1575" s="314"/>
      <c r="G1575" s="314"/>
      <c r="H1575" s="314"/>
      <c r="I1575" s="314"/>
      <c r="J1575" s="314"/>
      <c r="K1575" s="314"/>
      <c r="L1575" s="314"/>
      <c r="M1575" s="314"/>
      <c r="N1575" s="314"/>
      <c r="O1575" s="314"/>
      <c r="P1575" s="314"/>
      <c r="Q1575" s="314"/>
      <c r="R1575" s="314"/>
    </row>
    <row r="1576" spans="1:18" x14ac:dyDescent="0.2">
      <c r="A1576" s="22">
        <v>1575</v>
      </c>
      <c r="B1576" s="227"/>
      <c r="C1576" s="314"/>
      <c r="D1576" s="314"/>
      <c r="E1576" s="314"/>
      <c r="F1576" s="314"/>
      <c r="G1576" s="314"/>
      <c r="H1576" s="314"/>
      <c r="I1576" s="314"/>
      <c r="J1576" s="314"/>
      <c r="K1576" s="314"/>
      <c r="L1576" s="314"/>
      <c r="M1576" s="314"/>
      <c r="N1576" s="314"/>
      <c r="O1576" s="314"/>
      <c r="P1576" s="314"/>
      <c r="Q1576" s="314"/>
      <c r="R1576" s="314"/>
    </row>
    <row r="1577" spans="1:18" x14ac:dyDescent="0.2">
      <c r="A1577" s="22">
        <v>1576</v>
      </c>
      <c r="B1577" s="227"/>
      <c r="C1577" s="314"/>
      <c r="D1577" s="314"/>
      <c r="E1577" s="314"/>
      <c r="F1577" s="314"/>
      <c r="G1577" s="314"/>
      <c r="H1577" s="314"/>
      <c r="I1577" s="314"/>
      <c r="J1577" s="314"/>
      <c r="K1577" s="314"/>
      <c r="L1577" s="314"/>
      <c r="M1577" s="314"/>
      <c r="N1577" s="314"/>
      <c r="O1577" s="314"/>
      <c r="P1577" s="314"/>
      <c r="Q1577" s="314"/>
      <c r="R1577" s="314"/>
    </row>
    <row r="1578" spans="1:18" x14ac:dyDescent="0.2">
      <c r="A1578" s="22">
        <v>1577</v>
      </c>
      <c r="B1578" s="227"/>
      <c r="C1578" s="314"/>
      <c r="D1578" s="314"/>
      <c r="E1578" s="314"/>
      <c r="F1578" s="314"/>
      <c r="G1578" s="314"/>
      <c r="H1578" s="314"/>
      <c r="I1578" s="314"/>
      <c r="J1578" s="314"/>
      <c r="K1578" s="314"/>
      <c r="L1578" s="314"/>
      <c r="M1578" s="314"/>
      <c r="N1578" s="314"/>
      <c r="O1578" s="314"/>
      <c r="P1578" s="314"/>
      <c r="Q1578" s="314"/>
      <c r="R1578" s="314"/>
    </row>
    <row r="1579" spans="1:18" x14ac:dyDescent="0.2">
      <c r="A1579" s="22">
        <v>1578</v>
      </c>
      <c r="B1579" s="227"/>
      <c r="C1579" s="314"/>
      <c r="D1579" s="314"/>
      <c r="E1579" s="314"/>
      <c r="F1579" s="314"/>
      <c r="G1579" s="314"/>
      <c r="H1579" s="314"/>
      <c r="I1579" s="314"/>
      <c r="J1579" s="314"/>
      <c r="K1579" s="314"/>
      <c r="L1579" s="314"/>
      <c r="M1579" s="314"/>
      <c r="N1579" s="314"/>
      <c r="O1579" s="314"/>
      <c r="P1579" s="314"/>
      <c r="Q1579" s="314"/>
      <c r="R1579" s="314"/>
    </row>
    <row r="1580" spans="1:18" x14ac:dyDescent="0.2">
      <c r="A1580" s="22">
        <v>1579</v>
      </c>
      <c r="B1580" s="227"/>
      <c r="C1580" s="314"/>
      <c r="D1580" s="314"/>
      <c r="E1580" s="314"/>
      <c r="F1580" s="314"/>
      <c r="G1580" s="314"/>
      <c r="H1580" s="314"/>
      <c r="I1580" s="314"/>
      <c r="J1580" s="314"/>
      <c r="K1580" s="314"/>
      <c r="L1580" s="314"/>
      <c r="M1580" s="314"/>
      <c r="N1580" s="314"/>
      <c r="O1580" s="314"/>
      <c r="P1580" s="314"/>
      <c r="Q1580" s="314"/>
      <c r="R1580" s="314"/>
    </row>
    <row r="1581" spans="1:18" x14ac:dyDescent="0.2">
      <c r="A1581" s="22">
        <v>1580</v>
      </c>
      <c r="B1581" s="227"/>
      <c r="C1581" s="314"/>
      <c r="D1581" s="314"/>
      <c r="E1581" s="314"/>
      <c r="F1581" s="314"/>
      <c r="G1581" s="314"/>
      <c r="H1581" s="314"/>
      <c r="I1581" s="314"/>
      <c r="J1581" s="314"/>
      <c r="K1581" s="314"/>
      <c r="L1581" s="314"/>
      <c r="M1581" s="314"/>
      <c r="N1581" s="314"/>
      <c r="O1581" s="314"/>
      <c r="P1581" s="314"/>
      <c r="Q1581" s="314"/>
      <c r="R1581" s="314"/>
    </row>
    <row r="1582" spans="1:18" x14ac:dyDescent="0.2">
      <c r="A1582" s="22">
        <v>1581</v>
      </c>
      <c r="B1582" s="227"/>
      <c r="C1582" s="314"/>
      <c r="D1582" s="314"/>
      <c r="E1582" s="314"/>
      <c r="F1582" s="314"/>
      <c r="G1582" s="314"/>
      <c r="H1582" s="314"/>
      <c r="I1582" s="314"/>
      <c r="J1582" s="314"/>
      <c r="K1582" s="314"/>
      <c r="L1582" s="314"/>
      <c r="M1582" s="314"/>
      <c r="N1582" s="314"/>
      <c r="O1582" s="314"/>
      <c r="P1582" s="314"/>
      <c r="Q1582" s="314"/>
      <c r="R1582" s="314"/>
    </row>
    <row r="1583" spans="1:18" x14ac:dyDescent="0.2">
      <c r="A1583" s="22">
        <v>1582</v>
      </c>
      <c r="B1583" s="227"/>
      <c r="C1583" s="314"/>
      <c r="D1583" s="314"/>
      <c r="E1583" s="314"/>
      <c r="F1583" s="314"/>
      <c r="G1583" s="314"/>
      <c r="H1583" s="314"/>
      <c r="I1583" s="314"/>
      <c r="J1583" s="314"/>
      <c r="K1583" s="314"/>
      <c r="L1583" s="314"/>
      <c r="M1583" s="314"/>
      <c r="N1583" s="314"/>
      <c r="O1583" s="314"/>
      <c r="P1583" s="314"/>
      <c r="Q1583" s="314"/>
      <c r="R1583" s="314"/>
    </row>
    <row r="1584" spans="1:18" x14ac:dyDescent="0.2">
      <c r="A1584" s="22">
        <v>1583</v>
      </c>
      <c r="B1584" s="227"/>
      <c r="C1584" s="314"/>
      <c r="D1584" s="314"/>
      <c r="E1584" s="314"/>
      <c r="F1584" s="314"/>
      <c r="G1584" s="314"/>
      <c r="H1584" s="314"/>
      <c r="I1584" s="314"/>
      <c r="J1584" s="314"/>
      <c r="K1584" s="314"/>
      <c r="L1584" s="314"/>
      <c r="M1584" s="314"/>
      <c r="N1584" s="314"/>
      <c r="O1584" s="314"/>
      <c r="P1584" s="314"/>
      <c r="Q1584" s="314"/>
      <c r="R1584" s="314"/>
    </row>
    <row r="1585" spans="1:18" x14ac:dyDescent="0.2">
      <c r="A1585" s="22">
        <v>1584</v>
      </c>
      <c r="B1585" s="227"/>
      <c r="C1585" s="314"/>
      <c r="D1585" s="314"/>
      <c r="E1585" s="314"/>
      <c r="F1585" s="314"/>
      <c r="G1585" s="314"/>
      <c r="H1585" s="314"/>
      <c r="I1585" s="314"/>
      <c r="J1585" s="314"/>
      <c r="K1585" s="314"/>
      <c r="L1585" s="314"/>
      <c r="M1585" s="314"/>
      <c r="N1585" s="314"/>
      <c r="O1585" s="314"/>
      <c r="P1585" s="314"/>
      <c r="Q1585" s="314"/>
      <c r="R1585" s="314"/>
    </row>
    <row r="1586" spans="1:18" x14ac:dyDescent="0.2">
      <c r="A1586" s="22">
        <v>1585</v>
      </c>
      <c r="B1586" s="227"/>
      <c r="C1586" s="314"/>
      <c r="D1586" s="314"/>
      <c r="E1586" s="314"/>
      <c r="F1586" s="314"/>
      <c r="G1586" s="314"/>
      <c r="H1586" s="314"/>
      <c r="I1586" s="314"/>
      <c r="J1586" s="314"/>
      <c r="K1586" s="314"/>
      <c r="L1586" s="314"/>
      <c r="M1586" s="314"/>
      <c r="N1586" s="314"/>
      <c r="O1586" s="314"/>
      <c r="P1586" s="314"/>
      <c r="Q1586" s="314"/>
      <c r="R1586" s="314"/>
    </row>
    <row r="1587" spans="1:18" x14ac:dyDescent="0.2">
      <c r="A1587" s="22">
        <v>1586</v>
      </c>
      <c r="B1587" s="227"/>
      <c r="C1587" s="314"/>
      <c r="D1587" s="314"/>
      <c r="E1587" s="314"/>
      <c r="F1587" s="314"/>
      <c r="G1587" s="314"/>
      <c r="H1587" s="314"/>
      <c r="I1587" s="314"/>
      <c r="J1587" s="314"/>
      <c r="K1587" s="314"/>
      <c r="L1587" s="314"/>
      <c r="M1587" s="314"/>
      <c r="N1587" s="314"/>
      <c r="O1587" s="314"/>
      <c r="P1587" s="314"/>
      <c r="Q1587" s="314"/>
      <c r="R1587" s="314"/>
    </row>
    <row r="1588" spans="1:18" x14ac:dyDescent="0.2">
      <c r="A1588" s="22">
        <v>1587</v>
      </c>
      <c r="B1588" s="227"/>
      <c r="C1588" s="314"/>
      <c r="D1588" s="314"/>
      <c r="E1588" s="314"/>
      <c r="F1588" s="314"/>
      <c r="G1588" s="314"/>
      <c r="H1588" s="314"/>
      <c r="I1588" s="314"/>
      <c r="J1588" s="314"/>
      <c r="K1588" s="314"/>
      <c r="L1588" s="314"/>
      <c r="M1588" s="314"/>
      <c r="N1588" s="314"/>
      <c r="O1588" s="314"/>
      <c r="P1588" s="314"/>
      <c r="Q1588" s="314"/>
      <c r="R1588" s="314"/>
    </row>
    <row r="1589" spans="1:18" x14ac:dyDescent="0.2">
      <c r="A1589" s="22">
        <v>1588</v>
      </c>
      <c r="B1589" s="227"/>
      <c r="C1589" s="314"/>
      <c r="D1589" s="314"/>
      <c r="E1589" s="314"/>
      <c r="F1589" s="314"/>
      <c r="G1589" s="314"/>
      <c r="H1589" s="314"/>
      <c r="I1589" s="314"/>
      <c r="J1589" s="314"/>
      <c r="K1589" s="314"/>
      <c r="L1589" s="314"/>
      <c r="M1589" s="314"/>
      <c r="N1589" s="314"/>
      <c r="O1589" s="314"/>
      <c r="P1589" s="314"/>
      <c r="Q1589" s="314"/>
      <c r="R1589" s="314"/>
    </row>
    <row r="1590" spans="1:18" x14ac:dyDescent="0.2">
      <c r="A1590" s="22">
        <v>1589</v>
      </c>
      <c r="B1590" s="227"/>
      <c r="C1590" s="314"/>
      <c r="D1590" s="314"/>
      <c r="E1590" s="314"/>
      <c r="F1590" s="314"/>
      <c r="G1590" s="314"/>
      <c r="H1590" s="314"/>
      <c r="I1590" s="314"/>
      <c r="J1590" s="314"/>
      <c r="K1590" s="314"/>
      <c r="L1590" s="314"/>
      <c r="M1590" s="314"/>
      <c r="N1590" s="314"/>
      <c r="O1590" s="314"/>
      <c r="P1590" s="314"/>
      <c r="Q1590" s="314"/>
      <c r="R1590" s="314"/>
    </row>
    <row r="1591" spans="1:18" x14ac:dyDescent="0.2">
      <c r="A1591" s="22">
        <v>1590</v>
      </c>
      <c r="B1591" s="227"/>
      <c r="C1591" s="314"/>
      <c r="D1591" s="314"/>
      <c r="E1591" s="314"/>
      <c r="F1591" s="314"/>
      <c r="G1591" s="314"/>
      <c r="H1591" s="314"/>
      <c r="I1591" s="314"/>
      <c r="J1591" s="314"/>
      <c r="K1591" s="314"/>
      <c r="L1591" s="314"/>
      <c r="M1591" s="314"/>
      <c r="N1591" s="314"/>
      <c r="O1591" s="314"/>
      <c r="P1591" s="314"/>
      <c r="Q1591" s="314"/>
      <c r="R1591" s="314"/>
    </row>
    <row r="1592" spans="1:18" x14ac:dyDescent="0.2">
      <c r="A1592" s="22">
        <v>1591</v>
      </c>
      <c r="B1592" s="227"/>
      <c r="C1592" s="314"/>
      <c r="D1592" s="314"/>
      <c r="E1592" s="314"/>
      <c r="F1592" s="314"/>
      <c r="G1592" s="314"/>
      <c r="H1592" s="314"/>
      <c r="I1592" s="314"/>
      <c r="J1592" s="314"/>
      <c r="K1592" s="314"/>
      <c r="L1592" s="314"/>
      <c r="M1592" s="314"/>
      <c r="N1592" s="314"/>
      <c r="O1592" s="314"/>
      <c r="P1592" s="314"/>
      <c r="Q1592" s="314"/>
      <c r="R1592" s="314"/>
    </row>
    <row r="1593" spans="1:18" x14ac:dyDescent="0.2">
      <c r="A1593" s="22">
        <v>1592</v>
      </c>
      <c r="B1593" s="227"/>
      <c r="C1593" s="314"/>
      <c r="D1593" s="314"/>
      <c r="E1593" s="314"/>
      <c r="F1593" s="314"/>
      <c r="G1593" s="314"/>
      <c r="H1593" s="314"/>
      <c r="I1593" s="314"/>
      <c r="J1593" s="314"/>
      <c r="K1593" s="314"/>
      <c r="L1593" s="314"/>
      <c r="M1593" s="314"/>
      <c r="N1593" s="314"/>
      <c r="O1593" s="314"/>
      <c r="P1593" s="314"/>
      <c r="Q1593" s="314"/>
      <c r="R1593" s="314"/>
    </row>
    <row r="1594" spans="1:18" x14ac:dyDescent="0.2">
      <c r="A1594" s="22">
        <v>1593</v>
      </c>
      <c r="B1594" s="227"/>
      <c r="C1594" s="314"/>
      <c r="D1594" s="314"/>
      <c r="E1594" s="314"/>
      <c r="F1594" s="314"/>
      <c r="G1594" s="314"/>
      <c r="H1594" s="314"/>
      <c r="I1594" s="314"/>
      <c r="J1594" s="314"/>
      <c r="K1594" s="314"/>
      <c r="L1594" s="314"/>
      <c r="M1594" s="314"/>
      <c r="N1594" s="314"/>
      <c r="O1594" s="314"/>
      <c r="P1594" s="314"/>
      <c r="Q1594" s="314"/>
      <c r="R1594" s="314"/>
    </row>
    <row r="1595" spans="1:18" x14ac:dyDescent="0.2">
      <c r="A1595" s="22">
        <v>1594</v>
      </c>
      <c r="B1595" s="227"/>
      <c r="C1595" s="314"/>
      <c r="D1595" s="314"/>
      <c r="E1595" s="314"/>
      <c r="F1595" s="314"/>
      <c r="G1595" s="314"/>
      <c r="H1595" s="314"/>
      <c r="I1595" s="314"/>
      <c r="J1595" s="314"/>
      <c r="K1595" s="314"/>
      <c r="L1595" s="314"/>
      <c r="M1595" s="314"/>
      <c r="N1595" s="314"/>
      <c r="O1595" s="314"/>
      <c r="P1595" s="314"/>
      <c r="Q1595" s="314"/>
      <c r="R1595" s="314"/>
    </row>
    <row r="1596" spans="1:18" x14ac:dyDescent="0.2">
      <c r="A1596" s="22">
        <v>1595</v>
      </c>
      <c r="B1596" s="227"/>
      <c r="C1596" s="314"/>
      <c r="D1596" s="314"/>
      <c r="E1596" s="314"/>
      <c r="F1596" s="314"/>
      <c r="G1596" s="314"/>
      <c r="H1596" s="314"/>
      <c r="I1596" s="314"/>
      <c r="J1596" s="314"/>
      <c r="K1596" s="314"/>
      <c r="L1596" s="314"/>
      <c r="M1596" s="314"/>
      <c r="N1596" s="314"/>
      <c r="O1596" s="314"/>
      <c r="P1596" s="314"/>
      <c r="Q1596" s="314"/>
      <c r="R1596" s="314"/>
    </row>
    <row r="1597" spans="1:18" x14ac:dyDescent="0.2">
      <c r="A1597" s="22">
        <v>1596</v>
      </c>
      <c r="B1597" s="227"/>
      <c r="C1597" s="314"/>
      <c r="D1597" s="314"/>
      <c r="E1597" s="314"/>
      <c r="F1597" s="314"/>
      <c r="G1597" s="314"/>
      <c r="H1597" s="314"/>
      <c r="I1597" s="314"/>
      <c r="J1597" s="314"/>
      <c r="K1597" s="314"/>
      <c r="L1597" s="314"/>
      <c r="M1597" s="314"/>
      <c r="N1597" s="314"/>
      <c r="O1597" s="314"/>
      <c r="P1597" s="314"/>
      <c r="Q1597" s="314"/>
      <c r="R1597" s="314"/>
    </row>
    <row r="1598" spans="1:18" x14ac:dyDescent="0.2">
      <c r="A1598" s="22">
        <v>1597</v>
      </c>
      <c r="B1598" s="227"/>
      <c r="C1598" s="314"/>
      <c r="D1598" s="314"/>
      <c r="E1598" s="314"/>
      <c r="F1598" s="314"/>
      <c r="G1598" s="314"/>
      <c r="H1598" s="314"/>
      <c r="I1598" s="314"/>
      <c r="J1598" s="314"/>
      <c r="K1598" s="314"/>
      <c r="L1598" s="314"/>
      <c r="M1598" s="314"/>
      <c r="N1598" s="314"/>
      <c r="O1598" s="314"/>
      <c r="P1598" s="314"/>
      <c r="Q1598" s="314"/>
      <c r="R1598" s="314"/>
    </row>
    <row r="1599" spans="1:18" x14ac:dyDescent="0.2">
      <c r="A1599" s="22">
        <v>1598</v>
      </c>
      <c r="B1599" s="227"/>
      <c r="C1599" s="314"/>
      <c r="D1599" s="314"/>
      <c r="E1599" s="314"/>
      <c r="F1599" s="314"/>
      <c r="G1599" s="314"/>
      <c r="H1599" s="314"/>
      <c r="I1599" s="314"/>
      <c r="J1599" s="314"/>
      <c r="K1599" s="314"/>
      <c r="L1599" s="314"/>
      <c r="M1599" s="314"/>
      <c r="N1599" s="314"/>
      <c r="O1599" s="314"/>
      <c r="P1599" s="314"/>
      <c r="Q1599" s="314"/>
      <c r="R1599" s="314"/>
    </row>
    <row r="1600" spans="1:18" x14ac:dyDescent="0.2">
      <c r="A1600" s="22">
        <v>1599</v>
      </c>
      <c r="B1600" s="227"/>
      <c r="C1600" s="314"/>
      <c r="D1600" s="314"/>
      <c r="E1600" s="314"/>
      <c r="F1600" s="314"/>
      <c r="G1600" s="314"/>
      <c r="H1600" s="314"/>
      <c r="I1600" s="314"/>
      <c r="J1600" s="314"/>
      <c r="K1600" s="314"/>
      <c r="L1600" s="314"/>
      <c r="M1600" s="314"/>
      <c r="N1600" s="314"/>
      <c r="O1600" s="314"/>
      <c r="P1600" s="314"/>
      <c r="Q1600" s="314"/>
      <c r="R1600" s="314"/>
    </row>
    <row r="1601" spans="1:18" x14ac:dyDescent="0.2">
      <c r="A1601" s="22">
        <v>1600</v>
      </c>
      <c r="B1601" s="227"/>
      <c r="C1601" s="314"/>
      <c r="D1601" s="314"/>
      <c r="E1601" s="314"/>
      <c r="F1601" s="314"/>
      <c r="G1601" s="314"/>
      <c r="H1601" s="314"/>
      <c r="I1601" s="314"/>
      <c r="J1601" s="314"/>
      <c r="K1601" s="314"/>
      <c r="L1601" s="314"/>
      <c r="M1601" s="314"/>
      <c r="N1601" s="314"/>
      <c r="O1601" s="314"/>
      <c r="P1601" s="314"/>
      <c r="Q1601" s="314"/>
      <c r="R1601" s="314"/>
    </row>
    <row r="1602" spans="1:18" x14ac:dyDescent="0.2">
      <c r="A1602" s="22">
        <v>1601</v>
      </c>
      <c r="B1602" s="227"/>
      <c r="C1602" s="314"/>
      <c r="D1602" s="314"/>
      <c r="E1602" s="314"/>
      <c r="F1602" s="314"/>
      <c r="G1602" s="314"/>
      <c r="H1602" s="314"/>
      <c r="I1602" s="314"/>
      <c r="J1602" s="314"/>
      <c r="K1602" s="314"/>
      <c r="L1602" s="314"/>
      <c r="M1602" s="314"/>
      <c r="N1602" s="314"/>
      <c r="O1602" s="314"/>
      <c r="P1602" s="314"/>
      <c r="Q1602" s="314"/>
      <c r="R1602" s="314"/>
    </row>
    <row r="1603" spans="1:18" x14ac:dyDescent="0.2">
      <c r="A1603" s="22">
        <v>1602</v>
      </c>
      <c r="B1603" s="227"/>
      <c r="C1603" s="314"/>
      <c r="D1603" s="314"/>
      <c r="E1603" s="314"/>
      <c r="F1603" s="314"/>
      <c r="G1603" s="314"/>
      <c r="H1603" s="314"/>
      <c r="I1603" s="314"/>
      <c r="J1603" s="314"/>
      <c r="K1603" s="314"/>
      <c r="L1603" s="314"/>
      <c r="M1603" s="314"/>
      <c r="N1603" s="314"/>
      <c r="O1603" s="314"/>
      <c r="P1603" s="314"/>
      <c r="Q1603" s="314"/>
      <c r="R1603" s="314"/>
    </row>
    <row r="1604" spans="1:18" x14ac:dyDescent="0.2">
      <c r="A1604" s="22">
        <v>1603</v>
      </c>
      <c r="B1604" s="227"/>
      <c r="C1604" s="314"/>
      <c r="D1604" s="314"/>
      <c r="E1604" s="314"/>
      <c r="F1604" s="314"/>
      <c r="G1604" s="314"/>
      <c r="H1604" s="314"/>
      <c r="I1604" s="314"/>
      <c r="J1604" s="314"/>
      <c r="K1604" s="314"/>
      <c r="L1604" s="314"/>
      <c r="M1604" s="314"/>
      <c r="N1604" s="314"/>
      <c r="O1604" s="314"/>
      <c r="P1604" s="314"/>
      <c r="Q1604" s="314"/>
      <c r="R1604" s="314"/>
    </row>
    <row r="1605" spans="1:18" x14ac:dyDescent="0.2">
      <c r="A1605" s="22">
        <v>1604</v>
      </c>
      <c r="B1605" s="227"/>
      <c r="C1605" s="314"/>
      <c r="D1605" s="314"/>
      <c r="E1605" s="314"/>
      <c r="F1605" s="314"/>
      <c r="G1605" s="314"/>
      <c r="H1605" s="314"/>
      <c r="I1605" s="314"/>
      <c r="J1605" s="314"/>
      <c r="K1605" s="314"/>
      <c r="L1605" s="314"/>
      <c r="M1605" s="314"/>
      <c r="N1605" s="314"/>
      <c r="O1605" s="314"/>
      <c r="P1605" s="314"/>
      <c r="Q1605" s="314"/>
      <c r="R1605" s="314"/>
    </row>
    <row r="1606" spans="1:18" x14ac:dyDescent="0.2">
      <c r="A1606" s="22">
        <v>1605</v>
      </c>
      <c r="B1606" s="227"/>
      <c r="C1606" s="314"/>
      <c r="D1606" s="314"/>
      <c r="E1606" s="314"/>
      <c r="F1606" s="314"/>
      <c r="G1606" s="314"/>
      <c r="H1606" s="314"/>
      <c r="I1606" s="314"/>
      <c r="J1606" s="314"/>
      <c r="K1606" s="314"/>
      <c r="L1606" s="314"/>
      <c r="M1606" s="314"/>
      <c r="N1606" s="314"/>
      <c r="O1606" s="314"/>
      <c r="P1606" s="314"/>
      <c r="Q1606" s="314"/>
      <c r="R1606" s="314"/>
    </row>
    <row r="1607" spans="1:18" x14ac:dyDescent="0.2">
      <c r="A1607" s="22">
        <v>1606</v>
      </c>
      <c r="B1607" s="227"/>
      <c r="C1607" s="314"/>
      <c r="D1607" s="314"/>
      <c r="E1607" s="314"/>
      <c r="F1607" s="314"/>
      <c r="G1607" s="314"/>
      <c r="H1607" s="314"/>
      <c r="I1607" s="314"/>
      <c r="J1607" s="314"/>
      <c r="K1607" s="314"/>
      <c r="L1607" s="314"/>
      <c r="M1607" s="314"/>
      <c r="N1607" s="314"/>
      <c r="O1607" s="314"/>
      <c r="P1607" s="314"/>
      <c r="Q1607" s="314"/>
      <c r="R1607" s="314"/>
    </row>
    <row r="1608" spans="1:18" x14ac:dyDescent="0.2">
      <c r="A1608" s="22">
        <v>1607</v>
      </c>
      <c r="B1608" s="227"/>
      <c r="C1608" s="314"/>
      <c r="D1608" s="314"/>
      <c r="E1608" s="314"/>
      <c r="F1608" s="314"/>
      <c r="G1608" s="314"/>
      <c r="H1608" s="314"/>
      <c r="I1608" s="314"/>
      <c r="J1608" s="314"/>
      <c r="K1608" s="314"/>
      <c r="L1608" s="314"/>
      <c r="M1608" s="314"/>
      <c r="N1608" s="314"/>
      <c r="O1608" s="314"/>
      <c r="P1608" s="314"/>
      <c r="Q1608" s="314"/>
      <c r="R1608" s="314"/>
    </row>
    <row r="1609" spans="1:18" x14ac:dyDescent="0.2">
      <c r="A1609" s="22">
        <v>1608</v>
      </c>
      <c r="B1609" s="227"/>
      <c r="C1609" s="314"/>
      <c r="D1609" s="314"/>
      <c r="E1609" s="314"/>
      <c r="F1609" s="314"/>
      <c r="G1609" s="314"/>
      <c r="H1609" s="314"/>
      <c r="I1609" s="314"/>
      <c r="J1609" s="314"/>
      <c r="K1609" s="314"/>
      <c r="L1609" s="314"/>
      <c r="M1609" s="314"/>
      <c r="N1609" s="314"/>
      <c r="O1609" s="314"/>
      <c r="P1609" s="314"/>
      <c r="Q1609" s="314"/>
      <c r="R1609" s="314"/>
    </row>
    <row r="1610" spans="1:18" x14ac:dyDescent="0.2">
      <c r="A1610" s="22">
        <v>1609</v>
      </c>
      <c r="B1610" s="227"/>
      <c r="C1610" s="314"/>
      <c r="D1610" s="314"/>
      <c r="E1610" s="314"/>
      <c r="F1610" s="314"/>
      <c r="G1610" s="314"/>
      <c r="H1610" s="314"/>
      <c r="I1610" s="314"/>
      <c r="J1610" s="314"/>
      <c r="K1610" s="314"/>
      <c r="L1610" s="314"/>
      <c r="M1610" s="314"/>
      <c r="N1610" s="314"/>
      <c r="O1610" s="314"/>
      <c r="P1610" s="314"/>
      <c r="Q1610" s="314"/>
      <c r="R1610" s="314"/>
    </row>
    <row r="1611" spans="1:18" x14ac:dyDescent="0.2">
      <c r="A1611" s="22">
        <v>1610</v>
      </c>
      <c r="B1611" s="227"/>
      <c r="C1611" s="314"/>
      <c r="D1611" s="314"/>
      <c r="E1611" s="314"/>
      <c r="F1611" s="314"/>
      <c r="G1611" s="314"/>
      <c r="H1611" s="314"/>
      <c r="I1611" s="314"/>
      <c r="J1611" s="314"/>
      <c r="K1611" s="314"/>
      <c r="L1611" s="314"/>
      <c r="M1611" s="314"/>
      <c r="N1611" s="314"/>
      <c r="O1611" s="314"/>
      <c r="P1611" s="314"/>
      <c r="Q1611" s="314"/>
      <c r="R1611" s="314"/>
    </row>
    <row r="1612" spans="1:18" x14ac:dyDescent="0.2">
      <c r="A1612" s="22">
        <v>1611</v>
      </c>
      <c r="B1612" s="227"/>
      <c r="C1612" s="314"/>
      <c r="D1612" s="314"/>
      <c r="E1612" s="314"/>
      <c r="F1612" s="314"/>
      <c r="G1612" s="314"/>
      <c r="H1612" s="314"/>
      <c r="I1612" s="314"/>
      <c r="J1612" s="314"/>
      <c r="K1612" s="314"/>
      <c r="L1612" s="314"/>
      <c r="M1612" s="314"/>
      <c r="N1612" s="314"/>
      <c r="O1612" s="314"/>
      <c r="P1612" s="314"/>
      <c r="Q1612" s="314"/>
      <c r="R1612" s="314"/>
    </row>
    <row r="1613" spans="1:18" x14ac:dyDescent="0.2">
      <c r="A1613" s="22">
        <v>1612</v>
      </c>
      <c r="B1613" s="227"/>
      <c r="C1613" s="314"/>
      <c r="D1613" s="314"/>
      <c r="E1613" s="314"/>
      <c r="F1613" s="314"/>
      <c r="G1613" s="314"/>
      <c r="H1613" s="314"/>
      <c r="I1613" s="314"/>
      <c r="J1613" s="314"/>
      <c r="K1613" s="314"/>
      <c r="L1613" s="314"/>
      <c r="M1613" s="314"/>
      <c r="N1613" s="314"/>
      <c r="O1613" s="314"/>
      <c r="P1613" s="314"/>
      <c r="Q1613" s="314"/>
      <c r="R1613" s="314"/>
    </row>
    <row r="1614" spans="1:18" x14ac:dyDescent="0.2">
      <c r="A1614" s="22">
        <v>1613</v>
      </c>
      <c r="B1614" s="227"/>
      <c r="C1614" s="314"/>
      <c r="D1614" s="314"/>
      <c r="E1614" s="314"/>
      <c r="F1614" s="314"/>
      <c r="G1614" s="314"/>
      <c r="H1614" s="314"/>
      <c r="I1614" s="314"/>
      <c r="J1614" s="314"/>
      <c r="K1614" s="314"/>
      <c r="L1614" s="314"/>
      <c r="M1614" s="314"/>
      <c r="N1614" s="314"/>
      <c r="O1614" s="314"/>
      <c r="P1614" s="314"/>
      <c r="Q1614" s="314"/>
      <c r="R1614" s="314"/>
    </row>
    <row r="1615" spans="1:18" x14ac:dyDescent="0.2">
      <c r="A1615" s="22">
        <v>1614</v>
      </c>
      <c r="B1615" s="227"/>
      <c r="C1615" s="314"/>
      <c r="D1615" s="314"/>
      <c r="E1615" s="314"/>
      <c r="F1615" s="314"/>
      <c r="G1615" s="314"/>
      <c r="H1615" s="314"/>
      <c r="I1615" s="314"/>
      <c r="J1615" s="314"/>
      <c r="K1615" s="314"/>
      <c r="L1615" s="314"/>
      <c r="M1615" s="314"/>
      <c r="N1615" s="314"/>
      <c r="O1615" s="314"/>
      <c r="P1615" s="314"/>
      <c r="Q1615" s="314"/>
      <c r="R1615" s="314"/>
    </row>
    <row r="1616" spans="1:18" x14ac:dyDescent="0.2">
      <c r="A1616" s="22">
        <v>1615</v>
      </c>
      <c r="B1616" s="227"/>
      <c r="C1616" s="314"/>
      <c r="D1616" s="314"/>
      <c r="E1616" s="314"/>
      <c r="F1616" s="314"/>
      <c r="G1616" s="314"/>
      <c r="H1616" s="314"/>
      <c r="I1616" s="314"/>
      <c r="J1616" s="314"/>
      <c r="K1616" s="314"/>
      <c r="L1616" s="314"/>
      <c r="M1616" s="314"/>
      <c r="N1616" s="314"/>
      <c r="O1616" s="314"/>
      <c r="P1616" s="314"/>
      <c r="Q1616" s="314"/>
      <c r="R1616" s="314"/>
    </row>
    <row r="1617" spans="1:18" x14ac:dyDescent="0.2">
      <c r="A1617" s="22">
        <v>1616</v>
      </c>
      <c r="B1617" s="227"/>
      <c r="C1617" s="314"/>
      <c r="D1617" s="314"/>
      <c r="E1617" s="314"/>
      <c r="F1617" s="314"/>
      <c r="G1617" s="314"/>
      <c r="H1617" s="314"/>
      <c r="I1617" s="314"/>
      <c r="J1617" s="314"/>
      <c r="K1617" s="314"/>
      <c r="L1617" s="314"/>
      <c r="M1617" s="314"/>
      <c r="N1617" s="314"/>
      <c r="O1617" s="314"/>
      <c r="P1617" s="314"/>
      <c r="Q1617" s="314"/>
      <c r="R1617" s="314"/>
    </row>
    <row r="1618" spans="1:18" x14ac:dyDescent="0.2">
      <c r="A1618" s="22">
        <v>1617</v>
      </c>
      <c r="B1618" s="227"/>
      <c r="C1618" s="314"/>
      <c r="D1618" s="314"/>
      <c r="E1618" s="314"/>
      <c r="F1618" s="314"/>
      <c r="G1618" s="314"/>
      <c r="H1618" s="314"/>
      <c r="I1618" s="314"/>
      <c r="J1618" s="314"/>
      <c r="K1618" s="314"/>
      <c r="L1618" s="314"/>
      <c r="M1618" s="314"/>
      <c r="N1618" s="314"/>
      <c r="O1618" s="314"/>
      <c r="P1618" s="314"/>
      <c r="Q1618" s="314"/>
      <c r="R1618" s="314"/>
    </row>
    <row r="1619" spans="1:18" x14ac:dyDescent="0.2">
      <c r="A1619" s="22">
        <v>1618</v>
      </c>
      <c r="B1619" s="227"/>
      <c r="C1619" s="314"/>
      <c r="D1619" s="314"/>
      <c r="E1619" s="314"/>
      <c r="F1619" s="314"/>
      <c r="G1619" s="314"/>
      <c r="H1619" s="314"/>
      <c r="I1619" s="314"/>
      <c r="J1619" s="314"/>
      <c r="K1619" s="314"/>
      <c r="L1619" s="314"/>
      <c r="M1619" s="314"/>
      <c r="N1619" s="314"/>
      <c r="O1619" s="314"/>
      <c r="P1619" s="314"/>
      <c r="Q1619" s="314"/>
      <c r="R1619" s="314"/>
    </row>
    <row r="1620" spans="1:18" x14ac:dyDescent="0.2">
      <c r="A1620" s="22">
        <v>1619</v>
      </c>
      <c r="B1620" s="227"/>
      <c r="C1620" s="314"/>
      <c r="D1620" s="314"/>
      <c r="E1620" s="314"/>
      <c r="F1620" s="314"/>
      <c r="G1620" s="314"/>
      <c r="H1620" s="314"/>
      <c r="I1620" s="314"/>
      <c r="J1620" s="314"/>
      <c r="K1620" s="314"/>
      <c r="L1620" s="314"/>
      <c r="M1620" s="314"/>
      <c r="N1620" s="314"/>
      <c r="O1620" s="314"/>
      <c r="P1620" s="314"/>
      <c r="Q1620" s="314"/>
      <c r="R1620" s="314"/>
    </row>
    <row r="1621" spans="1:18" x14ac:dyDescent="0.2">
      <c r="A1621" s="22">
        <v>1620</v>
      </c>
      <c r="B1621" s="227"/>
      <c r="C1621" s="314"/>
      <c r="D1621" s="314"/>
      <c r="E1621" s="314"/>
      <c r="F1621" s="314"/>
      <c r="G1621" s="314"/>
      <c r="H1621" s="314"/>
      <c r="I1621" s="314"/>
      <c r="J1621" s="314"/>
      <c r="K1621" s="314"/>
      <c r="L1621" s="314"/>
      <c r="M1621" s="314"/>
      <c r="N1621" s="314"/>
      <c r="O1621" s="314"/>
      <c r="P1621" s="314"/>
      <c r="Q1621" s="314"/>
      <c r="R1621" s="314"/>
    </row>
    <row r="1622" spans="1:18" x14ac:dyDescent="0.2">
      <c r="A1622" s="22">
        <v>1621</v>
      </c>
      <c r="B1622" s="227"/>
      <c r="C1622" s="314"/>
      <c r="D1622" s="314"/>
      <c r="E1622" s="314"/>
      <c r="F1622" s="314"/>
      <c r="G1622" s="314"/>
      <c r="H1622" s="314"/>
      <c r="I1622" s="314"/>
      <c r="J1622" s="314"/>
      <c r="K1622" s="314"/>
      <c r="L1622" s="314"/>
      <c r="M1622" s="314"/>
      <c r="N1622" s="314"/>
      <c r="O1622" s="314"/>
      <c r="P1622" s="314"/>
      <c r="Q1622" s="314"/>
      <c r="R1622" s="314"/>
    </row>
    <row r="1623" spans="1:18" x14ac:dyDescent="0.2">
      <c r="A1623" s="22">
        <v>1622</v>
      </c>
      <c r="B1623" s="227"/>
      <c r="C1623" s="314"/>
      <c r="D1623" s="314"/>
      <c r="E1623" s="314"/>
      <c r="F1623" s="314"/>
      <c r="G1623" s="314"/>
      <c r="H1623" s="314"/>
      <c r="I1623" s="314"/>
      <c r="J1623" s="314"/>
      <c r="K1623" s="314"/>
      <c r="L1623" s="314"/>
      <c r="M1623" s="314"/>
      <c r="N1623" s="314"/>
      <c r="O1623" s="314"/>
      <c r="P1623" s="314"/>
      <c r="Q1623" s="314"/>
      <c r="R1623" s="314"/>
    </row>
    <row r="1624" spans="1:18" x14ac:dyDescent="0.2">
      <c r="A1624" s="22">
        <v>1623</v>
      </c>
      <c r="B1624" s="227"/>
      <c r="C1624" s="314"/>
      <c r="D1624" s="314"/>
      <c r="E1624" s="314"/>
      <c r="F1624" s="314"/>
      <c r="G1624" s="314"/>
      <c r="H1624" s="314"/>
      <c r="I1624" s="314"/>
      <c r="J1624" s="314"/>
      <c r="K1624" s="314"/>
      <c r="L1624" s="314"/>
      <c r="M1624" s="314"/>
      <c r="N1624" s="314"/>
      <c r="O1624" s="314"/>
      <c r="P1624" s="314"/>
      <c r="Q1624" s="314"/>
      <c r="R1624" s="314"/>
    </row>
    <row r="1625" spans="1:18" x14ac:dyDescent="0.2">
      <c r="A1625" s="22">
        <v>1624</v>
      </c>
      <c r="B1625" s="227"/>
      <c r="C1625" s="314"/>
      <c r="D1625" s="314"/>
      <c r="E1625" s="314"/>
      <c r="F1625" s="314"/>
      <c r="G1625" s="314"/>
      <c r="H1625" s="314"/>
      <c r="I1625" s="314"/>
      <c r="J1625" s="314"/>
      <c r="K1625" s="314"/>
      <c r="L1625" s="314"/>
      <c r="M1625" s="314"/>
      <c r="N1625" s="314"/>
      <c r="O1625" s="314"/>
      <c r="P1625" s="314"/>
      <c r="Q1625" s="314"/>
      <c r="R1625" s="314"/>
    </row>
    <row r="1626" spans="1:18" x14ac:dyDescent="0.2">
      <c r="A1626" s="22">
        <v>1625</v>
      </c>
      <c r="B1626" s="227"/>
      <c r="C1626" s="314"/>
      <c r="D1626" s="314"/>
      <c r="E1626" s="314"/>
      <c r="F1626" s="314"/>
      <c r="G1626" s="314"/>
      <c r="H1626" s="314"/>
      <c r="I1626" s="314"/>
      <c r="J1626" s="314"/>
      <c r="K1626" s="314"/>
      <c r="L1626" s="314"/>
      <c r="M1626" s="314"/>
      <c r="N1626" s="314"/>
      <c r="O1626" s="314"/>
      <c r="P1626" s="314"/>
      <c r="Q1626" s="314"/>
      <c r="R1626" s="314"/>
    </row>
    <row r="1627" spans="1:18" x14ac:dyDescent="0.2">
      <c r="A1627" s="22">
        <v>1626</v>
      </c>
      <c r="B1627" s="227"/>
      <c r="C1627" s="314"/>
      <c r="D1627" s="314"/>
      <c r="E1627" s="314"/>
      <c r="F1627" s="314"/>
      <c r="G1627" s="314"/>
      <c r="H1627" s="314"/>
      <c r="I1627" s="314"/>
      <c r="J1627" s="314"/>
      <c r="K1627" s="314"/>
      <c r="L1627" s="314"/>
      <c r="M1627" s="314"/>
      <c r="N1627" s="314"/>
      <c r="O1627" s="314"/>
      <c r="P1627" s="314"/>
      <c r="Q1627" s="314"/>
      <c r="R1627" s="314"/>
    </row>
    <row r="1628" spans="1:18" x14ac:dyDescent="0.2">
      <c r="A1628" s="22">
        <v>1627</v>
      </c>
      <c r="B1628" s="227"/>
      <c r="C1628" s="314"/>
      <c r="D1628" s="314"/>
      <c r="E1628" s="314"/>
      <c r="F1628" s="314"/>
      <c r="G1628" s="314"/>
      <c r="H1628" s="314"/>
      <c r="I1628" s="314"/>
      <c r="J1628" s="314"/>
      <c r="K1628" s="314"/>
      <c r="L1628" s="314"/>
      <c r="M1628" s="314"/>
      <c r="N1628" s="314"/>
      <c r="O1628" s="314"/>
      <c r="P1628" s="314"/>
      <c r="Q1628" s="314"/>
      <c r="R1628" s="314"/>
    </row>
    <row r="1629" spans="1:18" x14ac:dyDescent="0.2">
      <c r="A1629" s="22">
        <v>1628</v>
      </c>
      <c r="B1629" s="227"/>
      <c r="C1629" s="314"/>
      <c r="D1629" s="314"/>
      <c r="E1629" s="314"/>
      <c r="F1629" s="314"/>
      <c r="G1629" s="314"/>
      <c r="H1629" s="314"/>
      <c r="I1629" s="314"/>
      <c r="J1629" s="314"/>
      <c r="K1629" s="314"/>
      <c r="L1629" s="314"/>
      <c r="M1629" s="314"/>
      <c r="N1629" s="314"/>
      <c r="O1629" s="314"/>
      <c r="P1629" s="314"/>
      <c r="Q1629" s="314"/>
      <c r="R1629" s="314"/>
    </row>
    <row r="1630" spans="1:18" x14ac:dyDescent="0.2">
      <c r="A1630" s="22">
        <v>1629</v>
      </c>
      <c r="B1630" s="227"/>
      <c r="C1630" s="314"/>
      <c r="D1630" s="314"/>
      <c r="E1630" s="314"/>
      <c r="F1630" s="314"/>
      <c r="G1630" s="314"/>
      <c r="H1630" s="314"/>
      <c r="I1630" s="314"/>
      <c r="J1630" s="314"/>
      <c r="K1630" s="314"/>
      <c r="L1630" s="314"/>
      <c r="M1630" s="314"/>
      <c r="N1630" s="314"/>
      <c r="O1630" s="314"/>
      <c r="P1630" s="314"/>
      <c r="Q1630" s="314"/>
      <c r="R1630" s="314"/>
    </row>
    <row r="1631" spans="1:18" x14ac:dyDescent="0.2">
      <c r="A1631" s="22">
        <v>1630</v>
      </c>
      <c r="B1631" s="227"/>
      <c r="C1631" s="314"/>
      <c r="D1631" s="314"/>
      <c r="E1631" s="314"/>
      <c r="F1631" s="314"/>
      <c r="G1631" s="314"/>
      <c r="H1631" s="314"/>
      <c r="I1631" s="314"/>
      <c r="J1631" s="314"/>
      <c r="K1631" s="314"/>
      <c r="L1631" s="314"/>
      <c r="M1631" s="314"/>
      <c r="N1631" s="314"/>
      <c r="O1631" s="314"/>
      <c r="P1631" s="314"/>
      <c r="Q1631" s="314"/>
      <c r="R1631" s="314"/>
    </row>
    <row r="1632" spans="1:18" x14ac:dyDescent="0.2">
      <c r="A1632" s="22">
        <v>1631</v>
      </c>
      <c r="B1632" s="227"/>
      <c r="C1632" s="314"/>
      <c r="D1632" s="314"/>
      <c r="E1632" s="314"/>
      <c r="F1632" s="314"/>
      <c r="G1632" s="314"/>
      <c r="H1632" s="314"/>
      <c r="I1632" s="314"/>
      <c r="J1632" s="314"/>
      <c r="K1632" s="314"/>
      <c r="L1632" s="314"/>
      <c r="M1632" s="314"/>
      <c r="N1632" s="314"/>
      <c r="O1632" s="314"/>
      <c r="P1632" s="314"/>
      <c r="Q1632" s="314"/>
      <c r="R1632" s="314"/>
    </row>
    <row r="1633" spans="1:18" x14ac:dyDescent="0.2">
      <c r="A1633" s="22">
        <v>1632</v>
      </c>
      <c r="B1633" s="227"/>
      <c r="C1633" s="314"/>
      <c r="D1633" s="314"/>
      <c r="E1633" s="314"/>
      <c r="F1633" s="314"/>
      <c r="G1633" s="314"/>
      <c r="H1633" s="314"/>
      <c r="I1633" s="314"/>
      <c r="J1633" s="314"/>
      <c r="K1633" s="314"/>
      <c r="L1633" s="314"/>
      <c r="M1633" s="314"/>
      <c r="N1633" s="314"/>
      <c r="O1633" s="314"/>
      <c r="P1633" s="314"/>
      <c r="Q1633" s="314"/>
      <c r="R1633" s="314"/>
    </row>
    <row r="1634" spans="1:18" x14ac:dyDescent="0.2">
      <c r="A1634" s="22">
        <v>1633</v>
      </c>
      <c r="B1634" s="227"/>
      <c r="C1634" s="314"/>
      <c r="D1634" s="314"/>
      <c r="E1634" s="314"/>
      <c r="F1634" s="314"/>
      <c r="G1634" s="314"/>
      <c r="H1634" s="314"/>
      <c r="I1634" s="314"/>
      <c r="J1634" s="314"/>
      <c r="K1634" s="314"/>
      <c r="L1634" s="314"/>
      <c r="M1634" s="314"/>
      <c r="N1634" s="314"/>
      <c r="O1634" s="314"/>
      <c r="P1634" s="314"/>
      <c r="Q1634" s="314"/>
      <c r="R1634" s="314"/>
    </row>
    <row r="1635" spans="1:18" x14ac:dyDescent="0.2">
      <c r="A1635" s="22">
        <v>1634</v>
      </c>
      <c r="B1635" s="227"/>
      <c r="C1635" s="314"/>
      <c r="D1635" s="314"/>
      <c r="E1635" s="314"/>
      <c r="F1635" s="314"/>
      <c r="G1635" s="314"/>
      <c r="H1635" s="314"/>
      <c r="I1635" s="314"/>
      <c r="J1635" s="314"/>
      <c r="K1635" s="314"/>
      <c r="L1635" s="314"/>
      <c r="M1635" s="314"/>
      <c r="N1635" s="314"/>
      <c r="O1635" s="314"/>
      <c r="P1635" s="314"/>
      <c r="Q1635" s="314"/>
      <c r="R1635" s="314"/>
    </row>
    <row r="1636" spans="1:18" x14ac:dyDescent="0.2">
      <c r="A1636" s="22">
        <v>1635</v>
      </c>
      <c r="B1636" s="227"/>
      <c r="C1636" s="314"/>
      <c r="D1636" s="314"/>
      <c r="E1636" s="314"/>
      <c r="F1636" s="314"/>
      <c r="G1636" s="314"/>
      <c r="H1636" s="314"/>
      <c r="I1636" s="314"/>
      <c r="J1636" s="314"/>
      <c r="K1636" s="314"/>
      <c r="L1636" s="314"/>
      <c r="M1636" s="314"/>
      <c r="N1636" s="314"/>
      <c r="O1636" s="314"/>
      <c r="P1636" s="314"/>
      <c r="Q1636" s="314"/>
      <c r="R1636" s="314"/>
    </row>
    <row r="1637" spans="1:18" x14ac:dyDescent="0.2">
      <c r="A1637" s="22">
        <v>1636</v>
      </c>
      <c r="B1637" s="227"/>
      <c r="C1637" s="314"/>
      <c r="D1637" s="314"/>
      <c r="E1637" s="314"/>
      <c r="F1637" s="314"/>
      <c r="G1637" s="314"/>
      <c r="H1637" s="314"/>
      <c r="I1637" s="314"/>
      <c r="J1637" s="314"/>
      <c r="K1637" s="314"/>
      <c r="L1637" s="314"/>
      <c r="M1637" s="314"/>
      <c r="N1637" s="314"/>
      <c r="O1637" s="314"/>
      <c r="P1637" s="314"/>
      <c r="Q1637" s="314"/>
      <c r="R1637" s="314"/>
    </row>
    <row r="1638" spans="1:18" x14ac:dyDescent="0.2">
      <c r="A1638" s="22">
        <v>1637</v>
      </c>
      <c r="B1638" s="227"/>
      <c r="C1638" s="314"/>
      <c r="D1638" s="314"/>
      <c r="E1638" s="314"/>
      <c r="F1638" s="314"/>
      <c r="G1638" s="314"/>
      <c r="H1638" s="314"/>
      <c r="I1638" s="314"/>
      <c r="J1638" s="314"/>
      <c r="K1638" s="314"/>
      <c r="L1638" s="314"/>
      <c r="M1638" s="314"/>
      <c r="N1638" s="314"/>
      <c r="O1638" s="314"/>
      <c r="P1638" s="314"/>
      <c r="Q1638" s="314"/>
      <c r="R1638" s="314"/>
    </row>
    <row r="1639" spans="1:18" x14ac:dyDescent="0.2">
      <c r="A1639" s="22">
        <v>1638</v>
      </c>
      <c r="B1639" s="227"/>
      <c r="C1639" s="314"/>
      <c r="D1639" s="314"/>
      <c r="E1639" s="314"/>
      <c r="F1639" s="314"/>
      <c r="G1639" s="314"/>
      <c r="H1639" s="314"/>
      <c r="I1639" s="314"/>
      <c r="J1639" s="314"/>
      <c r="K1639" s="314"/>
      <c r="L1639" s="314"/>
      <c r="M1639" s="314"/>
      <c r="N1639" s="314"/>
      <c r="O1639" s="314"/>
      <c r="P1639" s="314"/>
      <c r="Q1639" s="314"/>
      <c r="R1639" s="314"/>
    </row>
    <row r="1640" spans="1:18" x14ac:dyDescent="0.2">
      <c r="A1640" s="22">
        <v>1639</v>
      </c>
      <c r="B1640" s="227"/>
      <c r="C1640" s="314"/>
      <c r="D1640" s="314"/>
      <c r="E1640" s="314"/>
      <c r="F1640" s="314"/>
      <c r="G1640" s="314"/>
      <c r="H1640" s="314"/>
      <c r="I1640" s="314"/>
      <c r="J1640" s="314"/>
      <c r="K1640" s="314"/>
      <c r="L1640" s="314"/>
      <c r="M1640" s="314"/>
      <c r="N1640" s="314"/>
      <c r="O1640" s="314"/>
      <c r="P1640" s="314"/>
      <c r="Q1640" s="314"/>
      <c r="R1640" s="314"/>
    </row>
    <row r="1641" spans="1:18" x14ac:dyDescent="0.2">
      <c r="A1641" s="22">
        <v>1640</v>
      </c>
      <c r="B1641" s="227"/>
      <c r="C1641" s="314"/>
      <c r="D1641" s="314"/>
      <c r="E1641" s="314"/>
      <c r="F1641" s="314"/>
      <c r="G1641" s="314"/>
      <c r="H1641" s="314"/>
      <c r="I1641" s="314"/>
      <c r="J1641" s="314"/>
      <c r="K1641" s="314"/>
      <c r="L1641" s="314"/>
      <c r="M1641" s="314"/>
      <c r="N1641" s="314"/>
      <c r="O1641" s="314"/>
      <c r="P1641" s="314"/>
      <c r="Q1641" s="314"/>
      <c r="R1641" s="314"/>
    </row>
    <row r="1642" spans="1:18" x14ac:dyDescent="0.2">
      <c r="A1642" s="22">
        <v>1641</v>
      </c>
      <c r="B1642" s="227"/>
      <c r="C1642" s="314"/>
      <c r="D1642" s="314"/>
      <c r="E1642" s="314"/>
      <c r="F1642" s="314"/>
      <c r="G1642" s="314"/>
      <c r="H1642" s="314"/>
      <c r="I1642" s="314"/>
      <c r="J1642" s="314"/>
      <c r="K1642" s="314"/>
      <c r="L1642" s="314"/>
      <c r="M1642" s="314"/>
      <c r="N1642" s="314"/>
      <c r="O1642" s="314"/>
      <c r="P1642" s="314"/>
      <c r="Q1642" s="314"/>
      <c r="R1642" s="314"/>
    </row>
    <row r="1643" spans="1:18" x14ac:dyDescent="0.2">
      <c r="A1643" s="22">
        <v>1642</v>
      </c>
      <c r="B1643" s="227"/>
      <c r="C1643" s="314"/>
      <c r="D1643" s="314"/>
      <c r="E1643" s="314"/>
      <c r="F1643" s="314"/>
      <c r="G1643" s="314"/>
      <c r="H1643" s="314"/>
      <c r="I1643" s="314"/>
      <c r="J1643" s="314"/>
      <c r="K1643" s="314"/>
      <c r="L1643" s="314"/>
      <c r="M1643" s="314"/>
      <c r="N1643" s="314"/>
      <c r="O1643" s="314"/>
      <c r="P1643" s="314"/>
      <c r="Q1643" s="314"/>
      <c r="R1643" s="314"/>
    </row>
    <row r="1644" spans="1:18" x14ac:dyDescent="0.2">
      <c r="A1644" s="22">
        <v>1643</v>
      </c>
      <c r="B1644" s="227"/>
      <c r="C1644" s="314"/>
      <c r="D1644" s="314"/>
      <c r="E1644" s="314"/>
      <c r="F1644" s="314"/>
      <c r="G1644" s="314"/>
      <c r="H1644" s="314"/>
      <c r="I1644" s="314"/>
      <c r="J1644" s="314"/>
      <c r="K1644" s="314"/>
      <c r="L1644" s="314"/>
      <c r="M1644" s="314"/>
      <c r="N1644" s="314"/>
      <c r="O1644" s="314"/>
      <c r="P1644" s="314"/>
      <c r="Q1644" s="314"/>
      <c r="R1644" s="314"/>
    </row>
    <row r="1645" spans="1:18" x14ac:dyDescent="0.2">
      <c r="A1645" s="22">
        <v>1644</v>
      </c>
      <c r="B1645" s="227"/>
      <c r="C1645" s="314"/>
      <c r="D1645" s="314"/>
      <c r="E1645" s="314"/>
      <c r="F1645" s="314"/>
      <c r="G1645" s="314"/>
      <c r="H1645" s="314"/>
      <c r="I1645" s="314"/>
      <c r="J1645" s="314"/>
      <c r="K1645" s="314"/>
      <c r="L1645" s="314"/>
      <c r="M1645" s="314"/>
      <c r="N1645" s="314"/>
      <c r="O1645" s="314"/>
      <c r="P1645" s="314"/>
      <c r="Q1645" s="314"/>
      <c r="R1645" s="314"/>
    </row>
    <row r="1646" spans="1:18" x14ac:dyDescent="0.2">
      <c r="A1646" s="22">
        <v>1645</v>
      </c>
      <c r="B1646" s="227"/>
      <c r="C1646" s="314"/>
      <c r="D1646" s="314"/>
      <c r="E1646" s="314"/>
      <c r="F1646" s="314"/>
      <c r="G1646" s="314"/>
      <c r="H1646" s="314"/>
      <c r="I1646" s="314"/>
      <c r="J1646" s="314"/>
      <c r="K1646" s="314"/>
      <c r="L1646" s="314"/>
      <c r="M1646" s="314"/>
      <c r="N1646" s="314"/>
      <c r="O1646" s="314"/>
      <c r="P1646" s="314"/>
      <c r="Q1646" s="314"/>
      <c r="R1646" s="314"/>
    </row>
    <row r="1647" spans="1:18" x14ac:dyDescent="0.2">
      <c r="A1647" s="22">
        <v>1646</v>
      </c>
      <c r="B1647" s="227"/>
      <c r="C1647" s="314"/>
      <c r="D1647" s="314"/>
      <c r="E1647" s="314"/>
      <c r="F1647" s="314"/>
      <c r="G1647" s="314"/>
      <c r="H1647" s="314"/>
      <c r="I1647" s="314"/>
      <c r="J1647" s="314"/>
      <c r="K1647" s="314"/>
      <c r="L1647" s="314"/>
      <c r="M1647" s="314"/>
      <c r="N1647" s="314"/>
      <c r="O1647" s="314"/>
      <c r="P1647" s="314"/>
      <c r="Q1647" s="314"/>
      <c r="R1647" s="314"/>
    </row>
    <row r="1648" spans="1:18" x14ac:dyDescent="0.2">
      <c r="A1648" s="22">
        <v>1647</v>
      </c>
      <c r="B1648" s="227"/>
      <c r="C1648" s="314"/>
      <c r="D1648" s="314"/>
      <c r="E1648" s="314"/>
      <c r="F1648" s="314"/>
      <c r="G1648" s="314"/>
      <c r="H1648" s="314"/>
      <c r="I1648" s="314"/>
      <c r="J1648" s="314"/>
      <c r="K1648" s="314"/>
      <c r="L1648" s="314"/>
      <c r="M1648" s="314"/>
      <c r="N1648" s="314"/>
      <c r="O1648" s="314"/>
      <c r="P1648" s="314"/>
      <c r="Q1648" s="314"/>
      <c r="R1648" s="314"/>
    </row>
    <row r="1649" spans="1:18" x14ac:dyDescent="0.2">
      <c r="A1649" s="22">
        <v>1648</v>
      </c>
      <c r="B1649" s="227"/>
      <c r="C1649" s="314"/>
      <c r="D1649" s="314"/>
      <c r="E1649" s="314"/>
      <c r="F1649" s="314"/>
      <c r="G1649" s="314"/>
      <c r="H1649" s="314"/>
      <c r="I1649" s="314"/>
      <c r="J1649" s="314"/>
      <c r="K1649" s="314"/>
      <c r="L1649" s="314"/>
      <c r="M1649" s="314"/>
      <c r="N1649" s="314"/>
      <c r="O1649" s="314"/>
      <c r="P1649" s="314"/>
      <c r="Q1649" s="314"/>
      <c r="R1649" s="314"/>
    </row>
    <row r="1650" spans="1:18" x14ac:dyDescent="0.2">
      <c r="A1650" s="22">
        <v>1649</v>
      </c>
      <c r="B1650" s="227"/>
      <c r="C1650" s="314"/>
      <c r="D1650" s="314"/>
      <c r="E1650" s="314"/>
      <c r="F1650" s="314"/>
      <c r="G1650" s="314"/>
      <c r="H1650" s="314"/>
      <c r="I1650" s="314"/>
      <c r="J1650" s="314"/>
      <c r="K1650" s="314"/>
      <c r="L1650" s="314"/>
      <c r="M1650" s="314"/>
      <c r="N1650" s="314"/>
      <c r="O1650" s="314"/>
      <c r="P1650" s="314"/>
      <c r="Q1650" s="314"/>
      <c r="R1650" s="314"/>
    </row>
    <row r="1651" spans="1:18" x14ac:dyDescent="0.2">
      <c r="A1651" s="22">
        <v>1650</v>
      </c>
      <c r="B1651" s="227"/>
      <c r="C1651" s="314"/>
      <c r="D1651" s="314"/>
      <c r="E1651" s="314"/>
      <c r="F1651" s="314"/>
      <c r="G1651" s="314"/>
      <c r="H1651" s="314"/>
      <c r="I1651" s="314"/>
      <c r="J1651" s="314"/>
      <c r="K1651" s="314"/>
      <c r="L1651" s="314"/>
      <c r="M1651" s="314"/>
      <c r="N1651" s="314"/>
      <c r="O1651" s="314"/>
      <c r="P1651" s="314"/>
      <c r="Q1651" s="314"/>
      <c r="R1651" s="314"/>
    </row>
    <row r="1652" spans="1:18" x14ac:dyDescent="0.2">
      <c r="A1652" s="22">
        <v>1651</v>
      </c>
      <c r="B1652" s="227"/>
      <c r="C1652" s="314"/>
      <c r="D1652" s="314"/>
      <c r="E1652" s="314"/>
      <c r="F1652" s="314"/>
      <c r="G1652" s="314"/>
      <c r="H1652" s="314"/>
      <c r="I1652" s="314"/>
      <c r="J1652" s="314"/>
      <c r="K1652" s="314"/>
      <c r="L1652" s="314"/>
      <c r="M1652" s="314"/>
      <c r="N1652" s="314"/>
      <c r="O1652" s="314"/>
      <c r="P1652" s="314"/>
      <c r="Q1652" s="314"/>
      <c r="R1652" s="314"/>
    </row>
    <row r="1653" spans="1:18" x14ac:dyDescent="0.2">
      <c r="A1653" s="22">
        <v>1652</v>
      </c>
      <c r="B1653" s="227"/>
      <c r="C1653" s="314"/>
      <c r="D1653" s="314"/>
      <c r="E1653" s="314"/>
      <c r="F1653" s="314"/>
      <c r="G1653" s="314"/>
      <c r="H1653" s="314"/>
      <c r="I1653" s="314"/>
      <c r="J1653" s="314"/>
      <c r="K1653" s="314"/>
      <c r="L1653" s="314"/>
      <c r="M1653" s="314"/>
      <c r="N1653" s="314"/>
      <c r="O1653" s="314"/>
      <c r="P1653" s="314"/>
      <c r="Q1653" s="314"/>
      <c r="R1653" s="314"/>
    </row>
    <row r="1654" spans="1:18" x14ac:dyDescent="0.2">
      <c r="A1654" s="22">
        <v>1653</v>
      </c>
      <c r="B1654" s="227"/>
      <c r="C1654" s="314"/>
      <c r="D1654" s="314"/>
      <c r="E1654" s="314"/>
      <c r="F1654" s="314"/>
      <c r="G1654" s="314"/>
      <c r="H1654" s="314"/>
      <c r="I1654" s="314"/>
      <c r="J1654" s="314"/>
      <c r="K1654" s="314"/>
      <c r="L1654" s="314"/>
      <c r="M1654" s="314"/>
      <c r="N1654" s="314"/>
      <c r="O1654" s="314"/>
      <c r="P1654" s="314"/>
      <c r="Q1654" s="314"/>
      <c r="R1654" s="314"/>
    </row>
    <row r="1655" spans="1:18" x14ac:dyDescent="0.2">
      <c r="A1655" s="22">
        <v>1654</v>
      </c>
      <c r="B1655" s="227"/>
      <c r="C1655" s="314"/>
      <c r="D1655" s="314"/>
      <c r="E1655" s="314"/>
      <c r="F1655" s="314"/>
      <c r="G1655" s="314"/>
      <c r="H1655" s="314"/>
      <c r="I1655" s="314"/>
      <c r="J1655" s="314"/>
      <c r="K1655" s="314"/>
      <c r="L1655" s="314"/>
      <c r="M1655" s="314"/>
      <c r="N1655" s="314"/>
      <c r="O1655" s="314"/>
      <c r="P1655" s="314"/>
      <c r="Q1655" s="314"/>
      <c r="R1655" s="314"/>
    </row>
    <row r="1656" spans="1:18" x14ac:dyDescent="0.2">
      <c r="A1656" s="22">
        <v>1655</v>
      </c>
      <c r="B1656" s="227"/>
      <c r="C1656" s="314"/>
      <c r="D1656" s="314"/>
      <c r="E1656" s="314"/>
      <c r="F1656" s="314"/>
      <c r="G1656" s="314"/>
      <c r="H1656" s="314"/>
      <c r="I1656" s="314"/>
      <c r="J1656" s="314"/>
      <c r="K1656" s="314"/>
      <c r="L1656" s="314"/>
      <c r="M1656" s="314"/>
      <c r="N1656" s="314"/>
      <c r="O1656" s="314"/>
      <c r="P1656" s="314"/>
      <c r="Q1656" s="314"/>
      <c r="R1656" s="314"/>
    </row>
    <row r="1657" spans="1:18" x14ac:dyDescent="0.2">
      <c r="A1657" s="22">
        <v>1656</v>
      </c>
      <c r="B1657" s="227"/>
      <c r="C1657" s="314"/>
      <c r="D1657" s="314"/>
      <c r="E1657" s="314"/>
      <c r="F1657" s="314"/>
      <c r="G1657" s="314"/>
      <c r="H1657" s="314"/>
      <c r="I1657" s="314"/>
      <c r="J1657" s="314"/>
      <c r="K1657" s="314"/>
      <c r="L1657" s="314"/>
      <c r="M1657" s="314"/>
      <c r="N1657" s="314"/>
      <c r="O1657" s="314"/>
      <c r="P1657" s="314"/>
      <c r="Q1657" s="314"/>
      <c r="R1657" s="314"/>
    </row>
    <row r="1658" spans="1:18" x14ac:dyDescent="0.2">
      <c r="A1658" s="22">
        <v>1657</v>
      </c>
      <c r="B1658" s="227"/>
      <c r="C1658" s="314"/>
      <c r="D1658" s="314"/>
      <c r="E1658" s="314"/>
      <c r="F1658" s="314"/>
      <c r="G1658" s="314"/>
      <c r="H1658" s="314"/>
      <c r="I1658" s="314"/>
      <c r="J1658" s="314"/>
      <c r="K1658" s="314"/>
      <c r="L1658" s="314"/>
      <c r="M1658" s="314"/>
      <c r="N1658" s="314"/>
      <c r="O1658" s="314"/>
      <c r="P1658" s="314"/>
      <c r="Q1658" s="314"/>
      <c r="R1658" s="314"/>
    </row>
    <row r="1659" spans="1:18" x14ac:dyDescent="0.2">
      <c r="A1659" s="22">
        <v>1658</v>
      </c>
      <c r="B1659" s="227"/>
      <c r="C1659" s="314"/>
      <c r="D1659" s="314"/>
      <c r="E1659" s="314"/>
      <c r="F1659" s="314"/>
      <c r="G1659" s="314"/>
      <c r="H1659" s="314"/>
      <c r="I1659" s="314"/>
      <c r="J1659" s="314"/>
      <c r="K1659" s="314"/>
      <c r="L1659" s="314"/>
      <c r="M1659" s="314"/>
      <c r="N1659" s="314"/>
      <c r="O1659" s="314"/>
      <c r="P1659" s="314"/>
      <c r="Q1659" s="314"/>
      <c r="R1659" s="314"/>
    </row>
    <row r="1660" spans="1:18" x14ac:dyDescent="0.2">
      <c r="A1660" s="22">
        <v>1659</v>
      </c>
      <c r="B1660" s="227"/>
      <c r="C1660" s="314"/>
      <c r="D1660" s="314"/>
      <c r="E1660" s="314"/>
      <c r="F1660" s="314"/>
      <c r="G1660" s="314"/>
      <c r="H1660" s="314"/>
      <c r="I1660" s="314"/>
      <c r="J1660" s="314"/>
      <c r="K1660" s="314"/>
      <c r="L1660" s="314"/>
      <c r="M1660" s="314"/>
      <c r="N1660" s="314"/>
      <c r="O1660" s="314"/>
      <c r="P1660" s="314"/>
      <c r="Q1660" s="314"/>
      <c r="R1660" s="314"/>
    </row>
    <row r="1661" spans="1:18" x14ac:dyDescent="0.2">
      <c r="A1661" s="22">
        <v>1660</v>
      </c>
      <c r="B1661" s="227"/>
      <c r="C1661" s="314"/>
      <c r="D1661" s="314"/>
      <c r="E1661" s="314"/>
      <c r="F1661" s="314"/>
      <c r="G1661" s="314"/>
      <c r="H1661" s="314"/>
      <c r="I1661" s="314"/>
      <c r="J1661" s="314"/>
      <c r="K1661" s="314"/>
      <c r="L1661" s="314"/>
      <c r="M1661" s="314"/>
      <c r="N1661" s="314"/>
      <c r="O1661" s="314"/>
      <c r="P1661" s="314"/>
      <c r="Q1661" s="314"/>
      <c r="R1661" s="314"/>
    </row>
    <row r="1662" spans="1:18" x14ac:dyDescent="0.2">
      <c r="A1662" s="22">
        <v>1661</v>
      </c>
      <c r="B1662" s="227"/>
      <c r="C1662" s="314"/>
      <c r="D1662" s="314"/>
      <c r="E1662" s="314"/>
      <c r="F1662" s="314"/>
      <c r="G1662" s="314"/>
      <c r="H1662" s="314"/>
      <c r="I1662" s="314"/>
      <c r="J1662" s="314"/>
      <c r="K1662" s="314"/>
      <c r="L1662" s="314"/>
      <c r="M1662" s="314"/>
      <c r="N1662" s="314"/>
      <c r="O1662" s="314"/>
      <c r="P1662" s="314"/>
      <c r="Q1662" s="314"/>
      <c r="R1662" s="314"/>
    </row>
    <row r="1663" spans="1:18" x14ac:dyDescent="0.2">
      <c r="A1663" s="22">
        <v>1662</v>
      </c>
      <c r="B1663" s="227"/>
      <c r="C1663" s="314"/>
      <c r="D1663" s="314"/>
      <c r="E1663" s="314"/>
      <c r="F1663" s="314"/>
      <c r="G1663" s="314"/>
      <c r="H1663" s="314"/>
      <c r="I1663" s="314"/>
      <c r="J1663" s="314"/>
      <c r="K1663" s="314"/>
      <c r="L1663" s="314"/>
      <c r="M1663" s="314"/>
      <c r="N1663" s="314"/>
      <c r="O1663" s="314"/>
      <c r="P1663" s="314"/>
      <c r="Q1663" s="314"/>
      <c r="R1663" s="314"/>
    </row>
    <row r="1664" spans="1:18" x14ac:dyDescent="0.2">
      <c r="A1664" s="22">
        <v>1663</v>
      </c>
      <c r="B1664" s="227"/>
      <c r="C1664" s="314"/>
      <c r="D1664" s="314"/>
      <c r="E1664" s="314"/>
      <c r="F1664" s="314"/>
      <c r="G1664" s="314"/>
      <c r="H1664" s="314"/>
      <c r="I1664" s="314"/>
      <c r="J1664" s="314"/>
      <c r="K1664" s="314"/>
      <c r="L1664" s="314"/>
      <c r="M1664" s="314"/>
      <c r="N1664" s="314"/>
      <c r="O1664" s="314"/>
      <c r="P1664" s="314"/>
      <c r="Q1664" s="314"/>
      <c r="R1664" s="314"/>
    </row>
    <row r="1665" spans="1:18" x14ac:dyDescent="0.2">
      <c r="A1665" s="22">
        <v>1664</v>
      </c>
      <c r="B1665" s="227"/>
      <c r="C1665" s="314"/>
      <c r="D1665" s="314"/>
      <c r="E1665" s="314"/>
      <c r="F1665" s="314"/>
      <c r="G1665" s="314"/>
      <c r="H1665" s="314"/>
      <c r="I1665" s="314"/>
      <c r="J1665" s="314"/>
      <c r="K1665" s="314"/>
      <c r="L1665" s="314"/>
      <c r="M1665" s="314"/>
      <c r="N1665" s="314"/>
      <c r="O1665" s="314"/>
      <c r="P1665" s="314"/>
      <c r="Q1665" s="314"/>
      <c r="R1665" s="314"/>
    </row>
    <row r="1666" spans="1:18" x14ac:dyDescent="0.2">
      <c r="A1666" s="22">
        <v>1665</v>
      </c>
      <c r="B1666" s="227"/>
      <c r="C1666" s="314"/>
      <c r="D1666" s="314"/>
      <c r="E1666" s="314"/>
      <c r="F1666" s="314"/>
      <c r="G1666" s="314"/>
      <c r="H1666" s="314"/>
      <c r="I1666" s="314"/>
      <c r="J1666" s="314"/>
      <c r="K1666" s="314"/>
      <c r="L1666" s="314"/>
      <c r="M1666" s="314"/>
      <c r="N1666" s="314"/>
      <c r="O1666" s="314"/>
      <c r="P1666" s="314"/>
      <c r="Q1666" s="314"/>
      <c r="R1666" s="314"/>
    </row>
    <row r="1667" spans="1:18" x14ac:dyDescent="0.2">
      <c r="A1667" s="22">
        <v>1666</v>
      </c>
      <c r="B1667" s="227"/>
      <c r="C1667" s="314"/>
      <c r="D1667" s="314"/>
      <c r="E1667" s="314"/>
      <c r="F1667" s="314"/>
      <c r="G1667" s="314"/>
      <c r="H1667" s="314"/>
      <c r="I1667" s="314"/>
      <c r="J1667" s="314"/>
      <c r="K1667" s="314"/>
      <c r="L1667" s="314"/>
      <c r="M1667" s="314"/>
      <c r="N1667" s="314"/>
      <c r="O1667" s="314"/>
      <c r="P1667" s="314"/>
      <c r="Q1667" s="314"/>
      <c r="R1667" s="314"/>
    </row>
    <row r="1668" spans="1:18" x14ac:dyDescent="0.2">
      <c r="A1668" s="22">
        <v>1667</v>
      </c>
      <c r="B1668" s="227"/>
      <c r="C1668" s="314"/>
      <c r="D1668" s="314"/>
      <c r="E1668" s="314"/>
      <c r="F1668" s="314"/>
      <c r="G1668" s="314"/>
      <c r="H1668" s="314"/>
      <c r="I1668" s="314"/>
      <c r="J1668" s="314"/>
      <c r="K1668" s="314"/>
      <c r="L1668" s="314"/>
      <c r="M1668" s="314"/>
      <c r="N1668" s="314"/>
      <c r="O1668" s="314"/>
      <c r="P1668" s="314"/>
      <c r="Q1668" s="314"/>
      <c r="R1668" s="314"/>
    </row>
    <row r="1669" spans="1:18" x14ac:dyDescent="0.2">
      <c r="A1669" s="22">
        <v>1668</v>
      </c>
      <c r="B1669" s="227"/>
      <c r="C1669" s="314"/>
      <c r="D1669" s="314"/>
      <c r="E1669" s="314"/>
      <c r="F1669" s="314"/>
      <c r="G1669" s="314"/>
      <c r="H1669" s="314"/>
      <c r="I1669" s="314"/>
      <c r="J1669" s="314"/>
      <c r="K1669" s="314"/>
      <c r="L1669" s="314"/>
      <c r="M1669" s="314"/>
      <c r="N1669" s="314"/>
      <c r="O1669" s="314"/>
      <c r="P1669" s="314"/>
      <c r="Q1669" s="314"/>
      <c r="R1669" s="314"/>
    </row>
    <row r="1670" spans="1:18" x14ac:dyDescent="0.2">
      <c r="A1670" s="22">
        <v>1669</v>
      </c>
      <c r="B1670" s="227"/>
      <c r="C1670" s="314"/>
      <c r="D1670" s="314"/>
      <c r="E1670" s="314"/>
      <c r="F1670" s="314"/>
      <c r="G1670" s="314"/>
      <c r="H1670" s="314"/>
      <c r="I1670" s="314"/>
      <c r="J1670" s="314"/>
      <c r="K1670" s="314"/>
      <c r="L1670" s="314"/>
      <c r="M1670" s="314"/>
      <c r="N1670" s="314"/>
      <c r="O1670" s="314"/>
      <c r="P1670" s="314"/>
      <c r="Q1670" s="314"/>
      <c r="R1670" s="314"/>
    </row>
    <row r="1671" spans="1:18" x14ac:dyDescent="0.2">
      <c r="A1671" s="22">
        <v>1670</v>
      </c>
      <c r="B1671" s="227"/>
      <c r="C1671" s="314"/>
      <c r="D1671" s="314"/>
      <c r="E1671" s="314"/>
      <c r="F1671" s="314"/>
      <c r="G1671" s="314"/>
      <c r="H1671" s="314"/>
      <c r="I1671" s="314"/>
      <c r="J1671" s="314"/>
      <c r="K1671" s="314"/>
      <c r="L1671" s="314"/>
      <c r="M1671" s="314"/>
      <c r="N1671" s="314"/>
      <c r="O1671" s="314"/>
      <c r="P1671" s="314"/>
      <c r="Q1671" s="314"/>
      <c r="R1671" s="314"/>
    </row>
    <row r="1672" spans="1:18" x14ac:dyDescent="0.2">
      <c r="A1672" s="22">
        <v>1671</v>
      </c>
      <c r="B1672" s="227"/>
      <c r="C1672" s="314"/>
      <c r="D1672" s="314"/>
      <c r="E1672" s="314"/>
      <c r="F1672" s="314"/>
      <c r="G1672" s="314"/>
      <c r="H1672" s="314"/>
      <c r="I1672" s="314"/>
      <c r="J1672" s="314"/>
      <c r="K1672" s="314"/>
      <c r="L1672" s="314"/>
      <c r="M1672" s="314"/>
      <c r="N1672" s="314"/>
      <c r="O1672" s="314"/>
      <c r="P1672" s="314"/>
      <c r="Q1672" s="314"/>
      <c r="R1672" s="314"/>
    </row>
    <row r="1673" spans="1:18" x14ac:dyDescent="0.2">
      <c r="A1673" s="22">
        <v>1672</v>
      </c>
      <c r="B1673" s="227"/>
      <c r="C1673" s="314"/>
      <c r="D1673" s="314"/>
      <c r="E1673" s="314"/>
      <c r="F1673" s="314"/>
      <c r="G1673" s="314"/>
      <c r="H1673" s="314"/>
      <c r="I1673" s="314"/>
      <c r="J1673" s="314"/>
      <c r="K1673" s="314"/>
      <c r="L1673" s="314"/>
      <c r="M1673" s="314"/>
      <c r="N1673" s="314"/>
      <c r="O1673" s="314"/>
      <c r="P1673" s="314"/>
      <c r="Q1673" s="314"/>
      <c r="R1673" s="314"/>
    </row>
    <row r="1674" spans="1:18" x14ac:dyDescent="0.2">
      <c r="A1674" s="22">
        <v>1673</v>
      </c>
      <c r="B1674" s="227"/>
      <c r="C1674" s="314"/>
      <c r="D1674" s="314"/>
      <c r="E1674" s="314"/>
      <c r="F1674" s="314"/>
      <c r="G1674" s="314"/>
      <c r="H1674" s="314"/>
      <c r="I1674" s="314"/>
      <c r="J1674" s="314"/>
      <c r="K1674" s="314"/>
      <c r="L1674" s="314"/>
      <c r="M1674" s="314"/>
      <c r="N1674" s="314"/>
      <c r="O1674" s="314"/>
      <c r="P1674" s="314"/>
      <c r="Q1674" s="314"/>
      <c r="R1674" s="314"/>
    </row>
    <row r="1675" spans="1:18" x14ac:dyDescent="0.2">
      <c r="A1675" s="22">
        <v>1674</v>
      </c>
      <c r="B1675" s="227"/>
      <c r="C1675" s="314"/>
      <c r="D1675" s="314"/>
      <c r="E1675" s="314"/>
      <c r="F1675" s="314"/>
      <c r="G1675" s="314"/>
      <c r="H1675" s="314"/>
      <c r="I1675" s="314"/>
      <c r="J1675" s="314"/>
      <c r="K1675" s="314"/>
      <c r="L1675" s="314"/>
      <c r="M1675" s="314"/>
      <c r="N1675" s="314"/>
      <c r="O1675" s="314"/>
      <c r="P1675" s="314"/>
      <c r="Q1675" s="314"/>
      <c r="R1675" s="314"/>
    </row>
    <row r="1676" spans="1:18" x14ac:dyDescent="0.2">
      <c r="A1676" s="22">
        <v>1675</v>
      </c>
      <c r="B1676" s="227"/>
      <c r="C1676" s="314"/>
      <c r="D1676" s="314"/>
      <c r="E1676" s="314"/>
      <c r="F1676" s="314"/>
      <c r="G1676" s="314"/>
      <c r="H1676" s="314"/>
      <c r="I1676" s="314"/>
      <c r="J1676" s="314"/>
      <c r="K1676" s="314"/>
      <c r="L1676" s="314"/>
      <c r="M1676" s="314"/>
      <c r="N1676" s="314"/>
      <c r="O1676" s="314"/>
      <c r="P1676" s="314"/>
      <c r="Q1676" s="314"/>
      <c r="R1676" s="314"/>
    </row>
    <row r="1677" spans="1:18" x14ac:dyDescent="0.2">
      <c r="A1677" s="22">
        <v>1676</v>
      </c>
      <c r="B1677" s="227"/>
      <c r="C1677" s="314"/>
      <c r="D1677" s="314"/>
      <c r="E1677" s="314"/>
      <c r="F1677" s="314"/>
      <c r="G1677" s="314"/>
      <c r="H1677" s="314"/>
      <c r="I1677" s="314"/>
      <c r="J1677" s="314"/>
      <c r="K1677" s="314"/>
      <c r="L1677" s="314"/>
      <c r="M1677" s="314"/>
      <c r="N1677" s="314"/>
      <c r="O1677" s="314"/>
      <c r="P1677" s="314"/>
      <c r="Q1677" s="314"/>
      <c r="R1677" s="314"/>
    </row>
    <row r="1678" spans="1:18" x14ac:dyDescent="0.2">
      <c r="A1678" s="22">
        <v>1677</v>
      </c>
      <c r="B1678" s="227"/>
      <c r="C1678" s="314"/>
      <c r="D1678" s="314"/>
      <c r="E1678" s="314"/>
      <c r="F1678" s="314"/>
      <c r="G1678" s="314"/>
      <c r="H1678" s="314"/>
      <c r="I1678" s="314"/>
      <c r="J1678" s="314"/>
      <c r="K1678" s="314"/>
      <c r="L1678" s="314"/>
      <c r="M1678" s="314"/>
      <c r="N1678" s="314"/>
      <c r="O1678" s="314"/>
      <c r="P1678" s="314"/>
      <c r="Q1678" s="314"/>
      <c r="R1678" s="314"/>
    </row>
    <row r="1679" spans="1:18" x14ac:dyDescent="0.2">
      <c r="A1679" s="22">
        <v>1678</v>
      </c>
      <c r="B1679" s="227"/>
      <c r="C1679" s="314"/>
      <c r="D1679" s="314"/>
      <c r="E1679" s="314"/>
      <c r="F1679" s="314"/>
      <c r="G1679" s="314"/>
      <c r="H1679" s="314"/>
      <c r="I1679" s="314"/>
      <c r="J1679" s="314"/>
      <c r="K1679" s="314"/>
      <c r="L1679" s="314"/>
      <c r="M1679" s="314"/>
      <c r="N1679" s="314"/>
      <c r="O1679" s="314"/>
      <c r="P1679" s="314"/>
      <c r="Q1679" s="314"/>
      <c r="R1679" s="314"/>
    </row>
    <row r="1680" spans="1:18" x14ac:dyDescent="0.2">
      <c r="A1680" s="22">
        <v>1679</v>
      </c>
      <c r="B1680" s="227"/>
      <c r="C1680" s="314"/>
      <c r="D1680" s="314"/>
      <c r="E1680" s="314"/>
      <c r="F1680" s="314"/>
      <c r="G1680" s="314"/>
      <c r="H1680" s="314"/>
      <c r="I1680" s="314"/>
      <c r="J1680" s="314"/>
      <c r="K1680" s="314"/>
      <c r="L1680" s="314"/>
      <c r="M1680" s="314"/>
      <c r="N1680" s="314"/>
      <c r="O1680" s="314"/>
      <c r="P1680" s="314"/>
      <c r="Q1680" s="314"/>
      <c r="R1680" s="314"/>
    </row>
    <row r="1681" spans="1:18" x14ac:dyDescent="0.2">
      <c r="A1681" s="22">
        <v>1680</v>
      </c>
      <c r="B1681" s="227"/>
      <c r="C1681" s="314"/>
      <c r="D1681" s="314"/>
      <c r="E1681" s="314"/>
      <c r="F1681" s="314"/>
      <c r="G1681" s="314"/>
      <c r="H1681" s="314"/>
      <c r="I1681" s="314"/>
      <c r="J1681" s="314"/>
      <c r="K1681" s="314"/>
      <c r="L1681" s="314"/>
      <c r="M1681" s="314"/>
      <c r="N1681" s="314"/>
      <c r="O1681" s="314"/>
      <c r="P1681" s="314"/>
      <c r="Q1681" s="314"/>
      <c r="R1681" s="314"/>
    </row>
    <row r="1682" spans="1:18" x14ac:dyDescent="0.2">
      <c r="A1682" s="22">
        <v>1681</v>
      </c>
      <c r="B1682" s="227"/>
      <c r="C1682" s="314"/>
      <c r="D1682" s="314"/>
      <c r="E1682" s="314"/>
      <c r="F1682" s="314"/>
      <c r="G1682" s="314"/>
      <c r="H1682" s="314"/>
      <c r="I1682" s="314"/>
      <c r="J1682" s="314"/>
      <c r="K1682" s="314"/>
      <c r="L1682" s="314"/>
      <c r="M1682" s="314"/>
      <c r="N1682" s="314"/>
      <c r="O1682" s="314"/>
      <c r="P1682" s="314"/>
      <c r="Q1682" s="314"/>
      <c r="R1682" s="314"/>
    </row>
    <row r="1683" spans="1:18" x14ac:dyDescent="0.2">
      <c r="A1683" s="22">
        <v>1682</v>
      </c>
      <c r="B1683" s="227"/>
      <c r="C1683" s="314"/>
      <c r="D1683" s="314"/>
      <c r="E1683" s="314"/>
      <c r="F1683" s="314"/>
      <c r="G1683" s="314"/>
      <c r="H1683" s="314"/>
      <c r="I1683" s="314"/>
      <c r="J1683" s="314"/>
      <c r="K1683" s="314"/>
      <c r="L1683" s="314"/>
      <c r="M1683" s="314"/>
      <c r="N1683" s="314"/>
      <c r="O1683" s="314"/>
      <c r="P1683" s="314"/>
      <c r="Q1683" s="314"/>
      <c r="R1683" s="314"/>
    </row>
    <row r="1684" spans="1:18" x14ac:dyDescent="0.2">
      <c r="A1684" s="22">
        <v>1683</v>
      </c>
      <c r="B1684" s="227"/>
      <c r="C1684" s="314"/>
      <c r="D1684" s="314"/>
      <c r="E1684" s="314"/>
      <c r="F1684" s="314"/>
      <c r="G1684" s="314"/>
      <c r="H1684" s="314"/>
      <c r="I1684" s="314"/>
      <c r="J1684" s="314"/>
      <c r="K1684" s="314"/>
      <c r="L1684" s="314"/>
      <c r="M1684" s="314"/>
      <c r="N1684" s="314"/>
      <c r="O1684" s="314"/>
      <c r="P1684" s="314"/>
      <c r="Q1684" s="314"/>
      <c r="R1684" s="314"/>
    </row>
    <row r="1685" spans="1:18" x14ac:dyDescent="0.2">
      <c r="A1685" s="22">
        <v>1684</v>
      </c>
      <c r="B1685" s="227"/>
      <c r="C1685" s="314"/>
      <c r="D1685" s="314"/>
      <c r="E1685" s="314"/>
      <c r="F1685" s="314"/>
      <c r="G1685" s="314"/>
      <c r="H1685" s="314"/>
      <c r="I1685" s="314"/>
      <c r="J1685" s="314"/>
      <c r="K1685" s="314"/>
      <c r="L1685" s="314"/>
      <c r="M1685" s="314"/>
      <c r="N1685" s="314"/>
      <c r="O1685" s="314"/>
      <c r="P1685" s="314"/>
      <c r="Q1685" s="314"/>
      <c r="R1685" s="314"/>
    </row>
    <row r="1686" spans="1:18" x14ac:dyDescent="0.2">
      <c r="A1686" s="22">
        <v>1685</v>
      </c>
      <c r="B1686" s="227"/>
      <c r="C1686" s="314"/>
      <c r="D1686" s="314"/>
      <c r="E1686" s="314"/>
      <c r="F1686" s="314"/>
      <c r="G1686" s="314"/>
      <c r="H1686" s="314"/>
      <c r="I1686" s="314"/>
      <c r="J1686" s="314"/>
      <c r="K1686" s="314"/>
      <c r="L1686" s="314"/>
      <c r="M1686" s="314"/>
      <c r="N1686" s="314"/>
      <c r="O1686" s="314"/>
      <c r="P1686" s="314"/>
      <c r="Q1686" s="314"/>
      <c r="R1686" s="314"/>
    </row>
    <row r="1687" spans="1:18" x14ac:dyDescent="0.2">
      <c r="A1687" s="22">
        <v>1686</v>
      </c>
      <c r="B1687" s="227"/>
      <c r="C1687" s="314"/>
      <c r="D1687" s="314"/>
      <c r="E1687" s="314"/>
      <c r="F1687" s="314"/>
      <c r="G1687" s="314"/>
      <c r="H1687" s="314"/>
      <c r="I1687" s="314"/>
      <c r="J1687" s="314"/>
      <c r="K1687" s="314"/>
      <c r="L1687" s="314"/>
      <c r="M1687" s="314"/>
      <c r="N1687" s="314"/>
      <c r="O1687" s="314"/>
      <c r="P1687" s="314"/>
      <c r="Q1687" s="314"/>
      <c r="R1687" s="314"/>
    </row>
    <row r="1688" spans="1:18" x14ac:dyDescent="0.2">
      <c r="A1688" s="22">
        <v>1687</v>
      </c>
      <c r="B1688" s="227"/>
      <c r="C1688" s="314"/>
      <c r="D1688" s="314"/>
      <c r="E1688" s="314"/>
      <c r="F1688" s="314"/>
      <c r="G1688" s="314"/>
      <c r="H1688" s="314"/>
      <c r="I1688" s="314"/>
      <c r="J1688" s="314"/>
      <c r="K1688" s="314"/>
      <c r="L1688" s="314"/>
      <c r="M1688" s="314"/>
      <c r="N1688" s="314"/>
      <c r="O1688" s="314"/>
      <c r="P1688" s="314"/>
      <c r="Q1688" s="314"/>
      <c r="R1688" s="314"/>
    </row>
    <row r="1689" spans="1:18" x14ac:dyDescent="0.2">
      <c r="A1689" s="22">
        <v>1688</v>
      </c>
      <c r="B1689" s="227"/>
      <c r="C1689" s="314"/>
      <c r="D1689" s="314"/>
      <c r="E1689" s="314"/>
      <c r="F1689" s="314"/>
      <c r="G1689" s="314"/>
      <c r="H1689" s="314"/>
      <c r="I1689" s="314"/>
      <c r="J1689" s="314"/>
      <c r="K1689" s="314"/>
      <c r="L1689" s="314"/>
      <c r="M1689" s="314"/>
      <c r="N1689" s="314"/>
      <c r="O1689" s="314"/>
      <c r="P1689" s="314"/>
      <c r="Q1689" s="314"/>
      <c r="R1689" s="314"/>
    </row>
    <row r="1690" spans="1:18" x14ac:dyDescent="0.2">
      <c r="A1690" s="22">
        <v>1689</v>
      </c>
      <c r="B1690" s="227"/>
      <c r="C1690" s="314"/>
      <c r="D1690" s="314"/>
      <c r="E1690" s="314"/>
      <c r="F1690" s="314"/>
      <c r="G1690" s="314"/>
      <c r="H1690" s="314"/>
      <c r="I1690" s="314"/>
      <c r="J1690" s="314"/>
      <c r="K1690" s="314"/>
      <c r="L1690" s="314"/>
      <c r="M1690" s="314"/>
      <c r="N1690" s="314"/>
      <c r="O1690" s="314"/>
      <c r="P1690" s="314"/>
      <c r="Q1690" s="314"/>
      <c r="R1690" s="314"/>
    </row>
    <row r="1691" spans="1:18" x14ac:dyDescent="0.2">
      <c r="A1691" s="22">
        <v>1690</v>
      </c>
      <c r="B1691" s="227"/>
      <c r="C1691" s="314"/>
      <c r="D1691" s="314"/>
      <c r="E1691" s="314"/>
      <c r="F1691" s="314"/>
      <c r="G1691" s="314"/>
      <c r="H1691" s="314"/>
      <c r="I1691" s="314"/>
      <c r="J1691" s="314"/>
      <c r="K1691" s="314"/>
      <c r="L1691" s="314"/>
      <c r="M1691" s="314"/>
      <c r="N1691" s="314"/>
      <c r="O1691" s="314"/>
      <c r="P1691" s="314"/>
      <c r="Q1691" s="314"/>
      <c r="R1691" s="314"/>
    </row>
    <row r="1692" spans="1:18" x14ac:dyDescent="0.2">
      <c r="A1692" s="22">
        <v>1691</v>
      </c>
      <c r="B1692" s="227"/>
      <c r="C1692" s="314"/>
      <c r="D1692" s="314"/>
      <c r="E1692" s="314"/>
      <c r="F1692" s="314"/>
      <c r="G1692" s="314"/>
      <c r="H1692" s="314"/>
      <c r="I1692" s="314"/>
      <c r="J1692" s="314"/>
      <c r="K1692" s="314"/>
      <c r="L1692" s="314"/>
      <c r="M1692" s="314"/>
      <c r="N1692" s="314"/>
      <c r="O1692" s="314"/>
      <c r="P1692" s="314"/>
      <c r="Q1692" s="314"/>
      <c r="R1692" s="314"/>
    </row>
    <row r="1693" spans="1:18" x14ac:dyDescent="0.2">
      <c r="A1693" s="22">
        <v>1692</v>
      </c>
      <c r="B1693" s="227"/>
      <c r="C1693" s="314"/>
      <c r="D1693" s="314"/>
      <c r="E1693" s="314"/>
      <c r="F1693" s="314"/>
      <c r="G1693" s="314"/>
      <c r="H1693" s="314"/>
      <c r="I1693" s="314"/>
      <c r="J1693" s="314"/>
      <c r="K1693" s="314"/>
      <c r="L1693" s="314"/>
      <c r="M1693" s="314"/>
      <c r="N1693" s="314"/>
      <c r="O1693" s="314"/>
      <c r="P1693" s="314"/>
      <c r="Q1693" s="314"/>
      <c r="R1693" s="314"/>
    </row>
    <row r="1694" spans="1:18" x14ac:dyDescent="0.2">
      <c r="A1694" s="22">
        <v>1693</v>
      </c>
      <c r="B1694" s="227"/>
      <c r="C1694" s="314"/>
      <c r="D1694" s="314"/>
      <c r="E1694" s="314"/>
      <c r="F1694" s="314"/>
      <c r="G1694" s="314"/>
      <c r="H1694" s="314"/>
      <c r="I1694" s="314"/>
      <c r="J1694" s="314"/>
      <c r="K1694" s="314"/>
      <c r="L1694" s="314"/>
      <c r="M1694" s="314"/>
      <c r="N1694" s="314"/>
      <c r="O1694" s="314"/>
      <c r="P1694" s="314"/>
      <c r="Q1694" s="314"/>
      <c r="R1694" s="314"/>
    </row>
    <row r="1695" spans="1:18" x14ac:dyDescent="0.2">
      <c r="A1695" s="22">
        <v>1694</v>
      </c>
      <c r="B1695" s="227"/>
      <c r="C1695" s="314"/>
      <c r="D1695" s="314"/>
      <c r="E1695" s="314"/>
      <c r="F1695" s="314"/>
      <c r="G1695" s="314"/>
      <c r="H1695" s="314"/>
      <c r="I1695" s="314"/>
      <c r="J1695" s="314"/>
      <c r="K1695" s="314"/>
      <c r="L1695" s="314"/>
      <c r="M1695" s="314"/>
      <c r="N1695" s="314"/>
      <c r="O1695" s="314"/>
      <c r="P1695" s="314"/>
      <c r="Q1695" s="314"/>
      <c r="R1695" s="314"/>
    </row>
    <row r="1696" spans="1:18" x14ac:dyDescent="0.2">
      <c r="A1696" s="22">
        <v>1695</v>
      </c>
      <c r="B1696" s="227"/>
      <c r="C1696" s="314"/>
      <c r="D1696" s="314"/>
      <c r="E1696" s="314"/>
      <c r="F1696" s="314"/>
      <c r="G1696" s="314"/>
      <c r="H1696" s="314"/>
      <c r="I1696" s="314"/>
      <c r="J1696" s="314"/>
      <c r="K1696" s="314"/>
      <c r="L1696" s="314"/>
      <c r="M1696" s="314"/>
      <c r="N1696" s="314"/>
      <c r="O1696" s="314"/>
      <c r="P1696" s="314"/>
      <c r="Q1696" s="314"/>
      <c r="R1696" s="314"/>
    </row>
    <row r="1697" spans="1:18" x14ac:dyDescent="0.2">
      <c r="A1697" s="22">
        <v>1696</v>
      </c>
      <c r="B1697" s="227"/>
      <c r="C1697" s="314"/>
      <c r="D1697" s="314"/>
      <c r="E1697" s="314"/>
      <c r="F1697" s="314"/>
      <c r="G1697" s="314"/>
      <c r="H1697" s="314"/>
      <c r="I1697" s="314"/>
      <c r="J1697" s="314"/>
      <c r="K1697" s="314"/>
      <c r="L1697" s="314"/>
      <c r="M1697" s="314"/>
      <c r="N1697" s="314"/>
      <c r="O1697" s="314"/>
      <c r="P1697" s="314"/>
      <c r="Q1697" s="314"/>
      <c r="R1697" s="314"/>
    </row>
    <row r="1698" spans="1:18" x14ac:dyDescent="0.2">
      <c r="A1698" s="22">
        <v>1697</v>
      </c>
      <c r="B1698" s="227"/>
      <c r="C1698" s="314"/>
      <c r="D1698" s="314"/>
      <c r="E1698" s="314"/>
      <c r="F1698" s="314"/>
      <c r="G1698" s="314"/>
      <c r="H1698" s="314"/>
      <c r="I1698" s="314"/>
      <c r="J1698" s="314"/>
      <c r="K1698" s="314"/>
      <c r="L1698" s="314"/>
      <c r="M1698" s="314"/>
      <c r="N1698" s="314"/>
      <c r="O1698" s="314"/>
      <c r="P1698" s="314"/>
      <c r="Q1698" s="314"/>
      <c r="R1698" s="314"/>
    </row>
    <row r="1699" spans="1:18" x14ac:dyDescent="0.2">
      <c r="A1699" s="22">
        <v>1698</v>
      </c>
      <c r="B1699" s="227"/>
      <c r="C1699" s="314"/>
      <c r="D1699" s="314"/>
      <c r="E1699" s="314"/>
      <c r="F1699" s="314"/>
      <c r="G1699" s="314"/>
      <c r="H1699" s="314"/>
      <c r="I1699" s="314"/>
      <c r="J1699" s="314"/>
      <c r="K1699" s="314"/>
      <c r="L1699" s="314"/>
      <c r="M1699" s="314"/>
      <c r="N1699" s="314"/>
      <c r="O1699" s="314"/>
      <c r="P1699" s="314"/>
      <c r="Q1699" s="314"/>
      <c r="R1699" s="314"/>
    </row>
    <row r="1700" spans="1:18" x14ac:dyDescent="0.2">
      <c r="A1700" s="22">
        <v>1699</v>
      </c>
      <c r="B1700" s="227"/>
      <c r="C1700" s="314"/>
      <c r="D1700" s="314"/>
      <c r="E1700" s="314"/>
      <c r="F1700" s="314"/>
      <c r="G1700" s="314"/>
      <c r="H1700" s="314"/>
      <c r="I1700" s="314"/>
      <c r="J1700" s="314"/>
      <c r="K1700" s="314"/>
      <c r="L1700" s="314"/>
      <c r="M1700" s="314"/>
      <c r="N1700" s="314"/>
      <c r="O1700" s="314"/>
      <c r="P1700" s="314"/>
      <c r="Q1700" s="314"/>
      <c r="R1700" s="314"/>
    </row>
    <row r="1701" spans="1:18" x14ac:dyDescent="0.2">
      <c r="A1701" s="22">
        <v>1700</v>
      </c>
      <c r="B1701" s="227"/>
      <c r="C1701" s="314"/>
      <c r="D1701" s="314"/>
      <c r="E1701" s="314"/>
      <c r="F1701" s="314"/>
      <c r="G1701" s="314"/>
      <c r="H1701" s="314"/>
      <c r="I1701" s="314"/>
      <c r="J1701" s="314"/>
      <c r="K1701" s="314"/>
      <c r="L1701" s="314"/>
      <c r="M1701" s="314"/>
      <c r="N1701" s="314"/>
      <c r="O1701" s="314"/>
      <c r="P1701" s="314"/>
      <c r="Q1701" s="314"/>
      <c r="R1701" s="314"/>
    </row>
    <row r="1702" spans="1:18" x14ac:dyDescent="0.2">
      <c r="A1702" s="22">
        <v>1701</v>
      </c>
      <c r="B1702" s="227"/>
      <c r="C1702" s="314"/>
      <c r="D1702" s="314"/>
      <c r="E1702" s="314"/>
      <c r="F1702" s="314"/>
      <c r="G1702" s="314"/>
      <c r="H1702" s="314"/>
      <c r="I1702" s="314"/>
      <c r="J1702" s="314"/>
      <c r="K1702" s="314"/>
      <c r="L1702" s="314"/>
      <c r="M1702" s="314"/>
      <c r="N1702" s="314"/>
      <c r="O1702" s="314"/>
      <c r="P1702" s="314"/>
      <c r="Q1702" s="314"/>
      <c r="R1702" s="314"/>
    </row>
    <row r="1703" spans="1:18" x14ac:dyDescent="0.2">
      <c r="A1703" s="22">
        <v>1702</v>
      </c>
      <c r="B1703" s="227"/>
      <c r="C1703" s="314"/>
      <c r="D1703" s="314"/>
      <c r="E1703" s="314"/>
      <c r="F1703" s="314"/>
      <c r="G1703" s="314"/>
      <c r="H1703" s="314"/>
      <c r="I1703" s="314"/>
      <c r="J1703" s="314"/>
      <c r="K1703" s="314"/>
      <c r="L1703" s="314"/>
      <c r="M1703" s="314"/>
      <c r="N1703" s="314"/>
      <c r="O1703" s="314"/>
      <c r="P1703" s="314"/>
      <c r="Q1703" s="314"/>
      <c r="R1703" s="314"/>
    </row>
    <row r="1704" spans="1:18" x14ac:dyDescent="0.2">
      <c r="A1704" s="22">
        <v>1703</v>
      </c>
      <c r="B1704" s="227"/>
      <c r="C1704" s="314"/>
      <c r="D1704" s="314"/>
      <c r="E1704" s="314"/>
      <c r="F1704" s="314"/>
      <c r="G1704" s="314"/>
      <c r="H1704" s="314"/>
      <c r="I1704" s="314"/>
      <c r="J1704" s="314"/>
      <c r="K1704" s="314"/>
      <c r="L1704" s="314"/>
      <c r="M1704" s="314"/>
      <c r="N1704" s="314"/>
      <c r="O1704" s="314"/>
      <c r="P1704" s="314"/>
      <c r="Q1704" s="314"/>
      <c r="R1704" s="314"/>
    </row>
    <row r="1705" spans="1:18" x14ac:dyDescent="0.2">
      <c r="A1705" s="22">
        <v>1704</v>
      </c>
      <c r="B1705" s="227"/>
      <c r="C1705" s="314"/>
      <c r="D1705" s="314"/>
      <c r="E1705" s="314"/>
      <c r="F1705" s="314"/>
      <c r="G1705" s="314"/>
      <c r="H1705" s="314"/>
      <c r="I1705" s="314"/>
      <c r="J1705" s="314"/>
      <c r="K1705" s="314"/>
      <c r="L1705" s="314"/>
      <c r="M1705" s="314"/>
      <c r="N1705" s="314"/>
      <c r="O1705" s="314"/>
      <c r="P1705" s="314"/>
      <c r="Q1705" s="314"/>
      <c r="R1705" s="314"/>
    </row>
    <row r="1706" spans="1:18" x14ac:dyDescent="0.2">
      <c r="A1706" s="22">
        <v>1705</v>
      </c>
      <c r="B1706" s="227"/>
      <c r="C1706" s="314"/>
      <c r="D1706" s="314"/>
      <c r="E1706" s="314"/>
      <c r="F1706" s="314"/>
      <c r="G1706" s="314"/>
      <c r="H1706" s="314"/>
      <c r="I1706" s="314"/>
      <c r="J1706" s="314"/>
      <c r="K1706" s="314"/>
      <c r="L1706" s="314"/>
      <c r="M1706" s="314"/>
      <c r="N1706" s="314"/>
      <c r="O1706" s="314"/>
      <c r="P1706" s="314"/>
      <c r="Q1706" s="314"/>
      <c r="R1706" s="314"/>
    </row>
    <row r="1707" spans="1:18" x14ac:dyDescent="0.2">
      <c r="A1707" s="22">
        <v>1706</v>
      </c>
      <c r="B1707" s="227"/>
      <c r="C1707" s="314"/>
      <c r="D1707" s="314"/>
      <c r="E1707" s="314"/>
      <c r="F1707" s="314"/>
      <c r="G1707" s="314"/>
      <c r="H1707" s="314"/>
      <c r="I1707" s="314"/>
      <c r="J1707" s="314"/>
      <c r="K1707" s="314"/>
      <c r="L1707" s="314"/>
      <c r="M1707" s="314"/>
      <c r="N1707" s="314"/>
      <c r="O1707" s="314"/>
      <c r="P1707" s="314"/>
      <c r="Q1707" s="314"/>
      <c r="R1707" s="314"/>
    </row>
    <row r="1708" spans="1:18" x14ac:dyDescent="0.2">
      <c r="A1708" s="22">
        <v>1707</v>
      </c>
      <c r="B1708" s="227"/>
      <c r="C1708" s="314"/>
      <c r="D1708" s="314"/>
      <c r="E1708" s="314"/>
      <c r="F1708" s="314"/>
      <c r="G1708" s="314"/>
      <c r="H1708" s="314"/>
      <c r="I1708" s="314"/>
      <c r="J1708" s="314"/>
      <c r="K1708" s="314"/>
      <c r="L1708" s="314"/>
      <c r="M1708" s="314"/>
      <c r="N1708" s="314"/>
      <c r="O1708" s="314"/>
      <c r="P1708" s="314"/>
      <c r="Q1708" s="314"/>
      <c r="R1708" s="314"/>
    </row>
    <row r="1709" spans="1:18" x14ac:dyDescent="0.2">
      <c r="A1709" s="22">
        <v>1708</v>
      </c>
      <c r="B1709" s="227"/>
      <c r="C1709" s="314"/>
      <c r="D1709" s="314"/>
      <c r="E1709" s="314"/>
      <c r="F1709" s="314"/>
      <c r="G1709" s="314"/>
      <c r="H1709" s="314"/>
      <c r="I1709" s="314"/>
      <c r="J1709" s="314"/>
      <c r="K1709" s="314"/>
      <c r="L1709" s="314"/>
      <c r="M1709" s="314"/>
      <c r="N1709" s="314"/>
      <c r="O1709" s="314"/>
      <c r="P1709" s="314"/>
      <c r="Q1709" s="314"/>
      <c r="R1709" s="314"/>
    </row>
    <row r="1710" spans="1:18" x14ac:dyDescent="0.2">
      <c r="A1710" s="22">
        <v>1709</v>
      </c>
      <c r="B1710" s="227"/>
      <c r="C1710" s="314"/>
      <c r="D1710" s="314"/>
      <c r="E1710" s="314"/>
      <c r="F1710" s="314"/>
      <c r="G1710" s="314"/>
      <c r="H1710" s="314"/>
      <c r="I1710" s="314"/>
      <c r="J1710" s="314"/>
      <c r="K1710" s="314"/>
      <c r="L1710" s="314"/>
      <c r="M1710" s="314"/>
      <c r="N1710" s="314"/>
      <c r="O1710" s="314"/>
      <c r="P1710" s="314"/>
      <c r="Q1710" s="314"/>
      <c r="R1710" s="314"/>
    </row>
    <row r="1711" spans="1:18" x14ac:dyDescent="0.2">
      <c r="A1711" s="22">
        <v>1710</v>
      </c>
      <c r="B1711" s="227"/>
      <c r="C1711" s="314"/>
      <c r="D1711" s="314"/>
      <c r="E1711" s="314"/>
      <c r="F1711" s="314"/>
      <c r="G1711" s="314"/>
      <c r="H1711" s="314"/>
      <c r="I1711" s="314"/>
      <c r="J1711" s="314"/>
      <c r="K1711" s="314"/>
      <c r="L1711" s="314"/>
      <c r="M1711" s="314"/>
      <c r="N1711" s="314"/>
      <c r="O1711" s="314"/>
      <c r="P1711" s="314"/>
      <c r="Q1711" s="314"/>
      <c r="R1711" s="314"/>
    </row>
    <row r="1712" spans="1:18" x14ac:dyDescent="0.2">
      <c r="A1712" s="22">
        <v>1711</v>
      </c>
      <c r="B1712" s="227"/>
      <c r="C1712" s="314"/>
      <c r="D1712" s="314"/>
      <c r="E1712" s="314"/>
      <c r="F1712" s="314"/>
      <c r="G1712" s="314"/>
      <c r="H1712" s="314"/>
      <c r="I1712" s="314"/>
      <c r="J1712" s="314"/>
      <c r="K1712" s="314"/>
      <c r="L1712" s="314"/>
      <c r="M1712" s="314"/>
      <c r="N1712" s="314"/>
      <c r="O1712" s="314"/>
      <c r="P1712" s="314"/>
      <c r="Q1712" s="314"/>
      <c r="R1712" s="314"/>
    </row>
    <row r="1713" spans="1:18" x14ac:dyDescent="0.2">
      <c r="A1713" s="22">
        <v>1712</v>
      </c>
      <c r="B1713" s="227"/>
      <c r="C1713" s="314"/>
      <c r="D1713" s="314"/>
      <c r="E1713" s="314"/>
      <c r="F1713" s="314"/>
      <c r="G1713" s="314"/>
      <c r="H1713" s="314"/>
      <c r="I1713" s="314"/>
      <c r="J1713" s="314"/>
      <c r="K1713" s="314"/>
      <c r="L1713" s="314"/>
      <c r="M1713" s="314"/>
      <c r="N1713" s="314"/>
      <c r="O1713" s="314"/>
      <c r="P1713" s="314"/>
      <c r="Q1713" s="314"/>
      <c r="R1713" s="314"/>
    </row>
    <row r="1714" spans="1:18" x14ac:dyDescent="0.2">
      <c r="A1714" s="22">
        <v>1713</v>
      </c>
      <c r="B1714" s="227"/>
      <c r="C1714" s="314"/>
      <c r="D1714" s="314"/>
      <c r="E1714" s="314"/>
      <c r="F1714" s="314"/>
      <c r="G1714" s="314"/>
      <c r="H1714" s="314"/>
      <c r="I1714" s="314"/>
      <c r="J1714" s="314"/>
      <c r="K1714" s="314"/>
      <c r="L1714" s="314"/>
      <c r="M1714" s="314"/>
      <c r="N1714" s="314"/>
      <c r="O1714" s="314"/>
      <c r="P1714" s="314"/>
      <c r="Q1714" s="314"/>
      <c r="R1714" s="314"/>
    </row>
    <row r="1715" spans="1:18" x14ac:dyDescent="0.2">
      <c r="A1715" s="22">
        <v>1714</v>
      </c>
      <c r="B1715" s="227"/>
      <c r="C1715" s="314"/>
      <c r="D1715" s="314"/>
      <c r="E1715" s="314"/>
      <c r="F1715" s="314"/>
      <c r="G1715" s="314"/>
      <c r="H1715" s="314"/>
      <c r="I1715" s="314"/>
      <c r="J1715" s="314"/>
      <c r="K1715" s="314"/>
      <c r="L1715" s="314"/>
      <c r="M1715" s="314"/>
      <c r="N1715" s="314"/>
      <c r="O1715" s="314"/>
      <c r="P1715" s="314"/>
      <c r="Q1715" s="314"/>
      <c r="R1715" s="314"/>
    </row>
    <row r="1716" spans="1:18" x14ac:dyDescent="0.2">
      <c r="A1716" s="22">
        <v>1715</v>
      </c>
      <c r="B1716" s="227"/>
      <c r="C1716" s="314"/>
      <c r="D1716" s="314"/>
      <c r="E1716" s="314"/>
      <c r="F1716" s="314"/>
      <c r="G1716" s="314"/>
      <c r="H1716" s="314"/>
      <c r="I1716" s="314"/>
      <c r="J1716" s="314"/>
      <c r="K1716" s="314"/>
      <c r="L1716" s="314"/>
      <c r="M1716" s="314"/>
      <c r="N1716" s="314"/>
      <c r="O1716" s="314"/>
      <c r="P1716" s="314"/>
      <c r="Q1716" s="314"/>
      <c r="R1716" s="314"/>
    </row>
    <row r="1717" spans="1:18" x14ac:dyDescent="0.2">
      <c r="A1717" s="22">
        <v>1716</v>
      </c>
      <c r="B1717" s="227"/>
      <c r="C1717" s="314"/>
      <c r="D1717" s="314"/>
      <c r="E1717" s="314"/>
      <c r="F1717" s="314"/>
      <c r="G1717" s="314"/>
      <c r="H1717" s="314"/>
      <c r="I1717" s="314"/>
      <c r="J1717" s="314"/>
      <c r="K1717" s="314"/>
      <c r="L1717" s="314"/>
      <c r="M1717" s="314"/>
      <c r="N1717" s="314"/>
      <c r="O1717" s="314"/>
      <c r="P1717" s="314"/>
      <c r="Q1717" s="314"/>
      <c r="R1717" s="314"/>
    </row>
    <row r="1718" spans="1:18" x14ac:dyDescent="0.2">
      <c r="A1718" s="22">
        <v>1717</v>
      </c>
      <c r="B1718" s="227"/>
      <c r="C1718" s="314"/>
      <c r="D1718" s="314"/>
      <c r="E1718" s="314"/>
      <c r="F1718" s="314"/>
      <c r="G1718" s="314"/>
      <c r="H1718" s="314"/>
      <c r="I1718" s="314"/>
      <c r="J1718" s="314"/>
      <c r="K1718" s="314"/>
      <c r="L1718" s="314"/>
      <c r="M1718" s="314"/>
      <c r="N1718" s="314"/>
      <c r="O1718" s="314"/>
      <c r="P1718" s="314"/>
      <c r="Q1718" s="314"/>
      <c r="R1718" s="314"/>
    </row>
    <row r="1719" spans="1:18" x14ac:dyDescent="0.2">
      <c r="A1719" s="22">
        <v>1718</v>
      </c>
      <c r="B1719" s="227"/>
      <c r="C1719" s="314"/>
      <c r="D1719" s="314"/>
      <c r="E1719" s="314"/>
      <c r="F1719" s="314"/>
      <c r="G1719" s="314"/>
      <c r="H1719" s="314"/>
      <c r="I1719" s="314"/>
      <c r="J1719" s="314"/>
      <c r="K1719" s="314"/>
      <c r="L1719" s="314"/>
      <c r="M1719" s="314"/>
      <c r="N1719" s="314"/>
      <c r="O1719" s="314"/>
      <c r="P1719" s="314"/>
      <c r="Q1719" s="314"/>
      <c r="R1719" s="314"/>
    </row>
    <row r="1720" spans="1:18" x14ac:dyDescent="0.2">
      <c r="A1720" s="22">
        <v>1719</v>
      </c>
      <c r="B1720" s="227"/>
      <c r="C1720" s="314"/>
      <c r="D1720" s="314"/>
      <c r="E1720" s="314"/>
      <c r="F1720" s="314"/>
      <c r="G1720" s="314"/>
      <c r="H1720" s="314"/>
      <c r="I1720" s="314"/>
      <c r="J1720" s="314"/>
      <c r="K1720" s="314"/>
      <c r="L1720" s="314"/>
      <c r="M1720" s="314"/>
      <c r="N1720" s="314"/>
      <c r="O1720" s="314"/>
      <c r="P1720" s="314"/>
      <c r="Q1720" s="314"/>
      <c r="R1720" s="314"/>
    </row>
    <row r="1721" spans="1:18" x14ac:dyDescent="0.2">
      <c r="A1721" s="22">
        <v>1720</v>
      </c>
      <c r="B1721" s="227"/>
      <c r="C1721" s="314"/>
      <c r="D1721" s="314"/>
      <c r="E1721" s="314"/>
      <c r="F1721" s="314"/>
      <c r="G1721" s="314"/>
      <c r="H1721" s="314"/>
      <c r="I1721" s="314"/>
      <c r="J1721" s="314"/>
      <c r="K1721" s="314"/>
      <c r="L1721" s="314"/>
      <c r="M1721" s="314"/>
      <c r="N1721" s="314"/>
      <c r="O1721" s="314"/>
      <c r="P1721" s="314"/>
      <c r="Q1721" s="314"/>
      <c r="R1721" s="314"/>
    </row>
    <row r="1722" spans="1:18" x14ac:dyDescent="0.2">
      <c r="A1722" s="22">
        <v>1721</v>
      </c>
      <c r="B1722" s="227"/>
      <c r="C1722" s="314"/>
      <c r="D1722" s="314"/>
      <c r="E1722" s="314"/>
      <c r="F1722" s="314"/>
      <c r="G1722" s="314"/>
      <c r="H1722" s="314"/>
      <c r="I1722" s="314"/>
      <c r="J1722" s="314"/>
      <c r="K1722" s="314"/>
      <c r="L1722" s="314"/>
      <c r="M1722" s="314"/>
      <c r="N1722" s="314"/>
      <c r="O1722" s="314"/>
      <c r="P1722" s="314"/>
      <c r="Q1722" s="314"/>
      <c r="R1722" s="314"/>
    </row>
    <row r="1723" spans="1:18" x14ac:dyDescent="0.2">
      <c r="A1723" s="22">
        <v>1722</v>
      </c>
      <c r="B1723" s="227"/>
      <c r="C1723" s="314"/>
      <c r="D1723" s="314"/>
      <c r="E1723" s="314"/>
      <c r="F1723" s="314"/>
      <c r="G1723" s="314"/>
      <c r="H1723" s="314"/>
      <c r="I1723" s="314"/>
      <c r="J1723" s="314"/>
      <c r="K1723" s="314"/>
      <c r="L1723" s="314"/>
      <c r="M1723" s="314"/>
      <c r="N1723" s="314"/>
      <c r="O1723" s="314"/>
      <c r="P1723" s="314"/>
      <c r="Q1723" s="314"/>
      <c r="R1723" s="314"/>
    </row>
    <row r="1724" spans="1:18" x14ac:dyDescent="0.2">
      <c r="A1724" s="22">
        <v>1723</v>
      </c>
      <c r="B1724" s="227"/>
      <c r="C1724" s="314"/>
      <c r="D1724" s="314"/>
      <c r="E1724" s="314"/>
      <c r="F1724" s="314"/>
      <c r="G1724" s="314"/>
      <c r="H1724" s="314"/>
      <c r="I1724" s="314"/>
      <c r="J1724" s="314"/>
      <c r="K1724" s="314"/>
      <c r="L1724" s="314"/>
      <c r="M1724" s="314"/>
      <c r="N1724" s="314"/>
      <c r="O1724" s="314"/>
      <c r="P1724" s="314"/>
      <c r="Q1724" s="314"/>
      <c r="R1724" s="314"/>
    </row>
    <row r="1725" spans="1:18" x14ac:dyDescent="0.2">
      <c r="A1725" s="22">
        <v>1724</v>
      </c>
      <c r="B1725" s="227"/>
      <c r="C1725" s="314"/>
      <c r="D1725" s="314"/>
      <c r="E1725" s="314"/>
      <c r="F1725" s="314"/>
      <c r="G1725" s="314"/>
      <c r="H1725" s="314"/>
      <c r="I1725" s="314"/>
      <c r="J1725" s="314"/>
      <c r="K1725" s="314"/>
      <c r="L1725" s="314"/>
      <c r="M1725" s="314"/>
      <c r="N1725" s="314"/>
      <c r="O1725" s="314"/>
      <c r="P1725" s="314"/>
      <c r="Q1725" s="314"/>
      <c r="R1725" s="314"/>
    </row>
    <row r="1726" spans="1:18" x14ac:dyDescent="0.2">
      <c r="A1726" s="22">
        <v>1725</v>
      </c>
      <c r="B1726" s="227"/>
      <c r="C1726" s="314"/>
      <c r="D1726" s="314"/>
      <c r="E1726" s="314"/>
      <c r="F1726" s="314"/>
      <c r="G1726" s="314"/>
      <c r="H1726" s="314"/>
      <c r="I1726" s="314"/>
      <c r="J1726" s="314"/>
      <c r="K1726" s="314"/>
      <c r="L1726" s="314"/>
      <c r="M1726" s="314"/>
      <c r="N1726" s="314"/>
      <c r="O1726" s="314"/>
      <c r="P1726" s="314"/>
      <c r="Q1726" s="314"/>
      <c r="R1726" s="314"/>
    </row>
    <row r="1727" spans="1:18" x14ac:dyDescent="0.2">
      <c r="A1727" s="22">
        <v>1726</v>
      </c>
      <c r="B1727" s="227"/>
      <c r="C1727" s="314"/>
      <c r="D1727" s="314"/>
      <c r="E1727" s="314"/>
      <c r="F1727" s="314"/>
      <c r="G1727" s="314"/>
      <c r="H1727" s="314"/>
      <c r="I1727" s="314"/>
      <c r="J1727" s="314"/>
      <c r="K1727" s="314"/>
      <c r="L1727" s="314"/>
      <c r="M1727" s="314"/>
      <c r="N1727" s="314"/>
      <c r="O1727" s="314"/>
      <c r="P1727" s="314"/>
      <c r="Q1727" s="314"/>
      <c r="R1727" s="314"/>
    </row>
    <row r="1728" spans="1:18" x14ac:dyDescent="0.2">
      <c r="A1728" s="22">
        <v>1727</v>
      </c>
      <c r="B1728" s="227"/>
      <c r="C1728" s="314"/>
      <c r="D1728" s="314"/>
      <c r="E1728" s="314"/>
      <c r="F1728" s="314"/>
      <c r="G1728" s="314"/>
      <c r="H1728" s="314"/>
      <c r="I1728" s="314"/>
      <c r="J1728" s="314"/>
      <c r="K1728" s="314"/>
      <c r="L1728" s="314"/>
      <c r="M1728" s="314"/>
      <c r="N1728" s="314"/>
      <c r="O1728" s="314"/>
      <c r="P1728" s="314"/>
      <c r="Q1728" s="314"/>
      <c r="R1728" s="314"/>
    </row>
    <row r="1729" spans="1:18" x14ac:dyDescent="0.2">
      <c r="A1729" s="22">
        <v>1728</v>
      </c>
      <c r="B1729" s="227"/>
      <c r="C1729" s="314"/>
      <c r="D1729" s="314"/>
      <c r="E1729" s="314"/>
      <c r="F1729" s="314"/>
      <c r="G1729" s="314"/>
      <c r="H1729" s="314"/>
      <c r="I1729" s="314"/>
      <c r="J1729" s="314"/>
      <c r="K1729" s="314"/>
      <c r="L1729" s="314"/>
      <c r="M1729" s="314"/>
      <c r="N1729" s="314"/>
      <c r="O1729" s="314"/>
      <c r="P1729" s="314"/>
      <c r="Q1729" s="314"/>
      <c r="R1729" s="314"/>
    </row>
    <row r="1730" spans="1:18" x14ac:dyDescent="0.2">
      <c r="A1730" s="22">
        <v>1729</v>
      </c>
      <c r="B1730" s="227"/>
      <c r="C1730" s="314"/>
      <c r="D1730" s="314"/>
      <c r="E1730" s="314"/>
      <c r="F1730" s="314"/>
      <c r="G1730" s="314"/>
      <c r="H1730" s="314"/>
      <c r="I1730" s="314"/>
      <c r="J1730" s="314"/>
      <c r="K1730" s="314"/>
      <c r="L1730" s="314"/>
      <c r="M1730" s="314"/>
      <c r="N1730" s="314"/>
      <c r="O1730" s="314"/>
      <c r="P1730" s="314"/>
      <c r="Q1730" s="314"/>
      <c r="R1730" s="314"/>
    </row>
    <row r="1731" spans="1:18" x14ac:dyDescent="0.2">
      <c r="A1731" s="22">
        <v>1730</v>
      </c>
      <c r="B1731" s="227"/>
      <c r="C1731" s="314"/>
      <c r="D1731" s="314"/>
      <c r="E1731" s="314"/>
      <c r="F1731" s="314"/>
      <c r="G1731" s="314"/>
      <c r="H1731" s="314"/>
      <c r="I1731" s="314"/>
      <c r="J1731" s="314"/>
      <c r="K1731" s="314"/>
      <c r="L1731" s="314"/>
      <c r="M1731" s="314"/>
      <c r="N1731" s="314"/>
      <c r="O1731" s="314"/>
      <c r="P1731" s="314"/>
      <c r="Q1731" s="314"/>
      <c r="R1731" s="314"/>
    </row>
    <row r="1732" spans="1:18" x14ac:dyDescent="0.2">
      <c r="A1732" s="22">
        <v>1731</v>
      </c>
      <c r="B1732" s="227"/>
      <c r="C1732" s="314"/>
      <c r="D1732" s="314"/>
      <c r="E1732" s="314"/>
      <c r="F1732" s="314"/>
      <c r="G1732" s="314"/>
      <c r="H1732" s="314"/>
      <c r="I1732" s="314"/>
      <c r="J1732" s="314"/>
      <c r="K1732" s="314"/>
      <c r="L1732" s="314"/>
      <c r="M1732" s="314"/>
      <c r="N1732" s="314"/>
      <c r="O1732" s="314"/>
      <c r="P1732" s="314"/>
      <c r="Q1732" s="314"/>
      <c r="R1732" s="314"/>
    </row>
    <row r="1733" spans="1:18" x14ac:dyDescent="0.2">
      <c r="A1733" s="22">
        <v>1732</v>
      </c>
      <c r="B1733" s="227"/>
      <c r="C1733" s="314"/>
      <c r="D1733" s="314"/>
      <c r="E1733" s="314"/>
      <c r="F1733" s="314"/>
      <c r="G1733" s="314"/>
      <c r="H1733" s="314"/>
      <c r="I1733" s="314"/>
      <c r="J1733" s="314"/>
      <c r="K1733" s="314"/>
      <c r="L1733" s="314"/>
      <c r="M1733" s="314"/>
      <c r="N1733" s="314"/>
      <c r="O1733" s="314"/>
      <c r="P1733" s="314"/>
      <c r="Q1733" s="314"/>
      <c r="R1733" s="314"/>
    </row>
    <row r="1734" spans="1:18" x14ac:dyDescent="0.2">
      <c r="A1734" s="22">
        <v>1733</v>
      </c>
      <c r="B1734" s="227"/>
      <c r="C1734" s="314"/>
      <c r="D1734" s="314"/>
      <c r="E1734" s="314"/>
      <c r="F1734" s="314"/>
      <c r="G1734" s="314"/>
      <c r="H1734" s="314"/>
      <c r="I1734" s="314"/>
      <c r="J1734" s="314"/>
      <c r="K1734" s="314"/>
      <c r="L1734" s="314"/>
      <c r="M1734" s="314"/>
      <c r="N1734" s="314"/>
      <c r="O1734" s="314"/>
      <c r="P1734" s="314"/>
      <c r="Q1734" s="314"/>
      <c r="R1734" s="314"/>
    </row>
    <row r="1735" spans="1:18" x14ac:dyDescent="0.2">
      <c r="A1735" s="22">
        <v>1734</v>
      </c>
      <c r="B1735" s="227"/>
      <c r="C1735" s="314"/>
      <c r="D1735" s="314"/>
      <c r="E1735" s="314"/>
      <c r="F1735" s="314"/>
      <c r="G1735" s="314"/>
      <c r="H1735" s="314"/>
      <c r="I1735" s="314"/>
      <c r="J1735" s="314"/>
      <c r="K1735" s="314"/>
      <c r="L1735" s="314"/>
      <c r="M1735" s="314"/>
      <c r="N1735" s="314"/>
      <c r="O1735" s="314"/>
      <c r="P1735" s="314"/>
      <c r="Q1735" s="314"/>
      <c r="R1735" s="314"/>
    </row>
    <row r="1736" spans="1:18" x14ac:dyDescent="0.2">
      <c r="A1736" s="22">
        <v>1735</v>
      </c>
      <c r="B1736" s="227"/>
      <c r="C1736" s="314"/>
      <c r="D1736" s="314"/>
      <c r="E1736" s="314"/>
      <c r="F1736" s="314"/>
      <c r="G1736" s="314"/>
      <c r="H1736" s="314"/>
      <c r="I1736" s="314"/>
      <c r="J1736" s="314"/>
      <c r="K1736" s="314"/>
      <c r="L1736" s="314"/>
      <c r="M1736" s="314"/>
      <c r="N1736" s="314"/>
      <c r="O1736" s="314"/>
      <c r="P1736" s="314"/>
      <c r="Q1736" s="314"/>
      <c r="R1736" s="314"/>
    </row>
    <row r="1737" spans="1:18" x14ac:dyDescent="0.2">
      <c r="A1737" s="22">
        <v>1736</v>
      </c>
      <c r="B1737" s="227"/>
      <c r="C1737" s="314"/>
      <c r="D1737" s="314"/>
      <c r="E1737" s="314"/>
      <c r="F1737" s="314"/>
      <c r="G1737" s="314"/>
      <c r="H1737" s="314"/>
      <c r="I1737" s="314"/>
      <c r="J1737" s="314"/>
      <c r="K1737" s="314"/>
      <c r="L1737" s="314"/>
      <c r="M1737" s="314"/>
      <c r="N1737" s="314"/>
      <c r="O1737" s="314"/>
      <c r="P1737" s="314"/>
      <c r="Q1737" s="314"/>
      <c r="R1737" s="314"/>
    </row>
    <row r="1738" spans="1:18" x14ac:dyDescent="0.2">
      <c r="A1738" s="22">
        <v>1737</v>
      </c>
      <c r="B1738" s="227"/>
      <c r="C1738" s="314"/>
      <c r="D1738" s="314"/>
      <c r="E1738" s="314"/>
      <c r="F1738" s="314"/>
      <c r="G1738" s="314"/>
      <c r="H1738" s="314"/>
      <c r="I1738" s="314"/>
      <c r="J1738" s="314"/>
      <c r="K1738" s="314"/>
      <c r="L1738" s="314"/>
      <c r="M1738" s="314"/>
      <c r="N1738" s="314"/>
      <c r="O1738" s="314"/>
      <c r="P1738" s="314"/>
      <c r="Q1738" s="314"/>
      <c r="R1738" s="314"/>
    </row>
    <row r="1739" spans="1:18" x14ac:dyDescent="0.2">
      <c r="A1739" s="22">
        <v>1738</v>
      </c>
      <c r="B1739" s="227"/>
      <c r="C1739" s="314"/>
      <c r="D1739" s="314"/>
      <c r="E1739" s="314"/>
      <c r="F1739" s="314"/>
      <c r="G1739" s="314"/>
      <c r="H1739" s="314"/>
      <c r="I1739" s="314"/>
      <c r="J1739" s="314"/>
      <c r="K1739" s="314"/>
      <c r="L1739" s="314"/>
      <c r="M1739" s="314"/>
      <c r="N1739" s="314"/>
      <c r="O1739" s="314"/>
      <c r="P1739" s="314"/>
      <c r="Q1739" s="314"/>
      <c r="R1739" s="314"/>
    </row>
    <row r="1740" spans="1:18" x14ac:dyDescent="0.2">
      <c r="A1740" s="22">
        <v>1739</v>
      </c>
      <c r="B1740" s="227"/>
      <c r="C1740" s="314"/>
      <c r="D1740" s="314"/>
      <c r="E1740" s="314"/>
      <c r="F1740" s="314"/>
      <c r="G1740" s="314"/>
      <c r="H1740" s="314"/>
      <c r="I1740" s="314"/>
      <c r="J1740" s="314"/>
      <c r="K1740" s="314"/>
      <c r="L1740" s="314"/>
      <c r="M1740" s="314"/>
      <c r="N1740" s="314"/>
      <c r="O1740" s="314"/>
      <c r="P1740" s="314"/>
      <c r="Q1740" s="314"/>
      <c r="R1740" s="314"/>
    </row>
    <row r="1741" spans="1:18" x14ac:dyDescent="0.2">
      <c r="A1741" s="22">
        <v>1740</v>
      </c>
      <c r="B1741" s="227"/>
      <c r="C1741" s="314"/>
      <c r="D1741" s="314"/>
      <c r="E1741" s="314"/>
      <c r="F1741" s="314"/>
      <c r="G1741" s="314"/>
      <c r="H1741" s="314"/>
      <c r="I1741" s="314"/>
      <c r="J1741" s="314"/>
      <c r="K1741" s="314"/>
      <c r="L1741" s="314"/>
      <c r="M1741" s="314"/>
      <c r="N1741" s="314"/>
      <c r="O1741" s="314"/>
      <c r="P1741" s="314"/>
      <c r="Q1741" s="314"/>
      <c r="R1741" s="314"/>
    </row>
    <row r="1742" spans="1:18" x14ac:dyDescent="0.2">
      <c r="A1742" s="22">
        <v>1741</v>
      </c>
      <c r="B1742" s="227"/>
      <c r="C1742" s="314"/>
      <c r="D1742" s="314"/>
      <c r="E1742" s="314"/>
      <c r="F1742" s="314"/>
      <c r="G1742" s="314"/>
      <c r="H1742" s="314"/>
      <c r="I1742" s="314"/>
      <c r="J1742" s="314"/>
      <c r="K1742" s="314"/>
      <c r="L1742" s="314"/>
      <c r="M1742" s="314"/>
      <c r="N1742" s="314"/>
      <c r="O1742" s="314"/>
      <c r="P1742" s="314"/>
      <c r="Q1742" s="314"/>
      <c r="R1742" s="314"/>
    </row>
    <row r="1743" spans="1:18" x14ac:dyDescent="0.2">
      <c r="A1743" s="22">
        <v>1742</v>
      </c>
      <c r="B1743" s="227"/>
      <c r="C1743" s="314"/>
      <c r="D1743" s="314"/>
      <c r="E1743" s="314"/>
      <c r="F1743" s="314"/>
      <c r="G1743" s="314"/>
      <c r="H1743" s="314"/>
      <c r="I1743" s="314"/>
      <c r="J1743" s="314"/>
      <c r="K1743" s="314"/>
      <c r="L1743" s="314"/>
      <c r="M1743" s="314"/>
      <c r="N1743" s="314"/>
      <c r="O1743" s="314"/>
      <c r="P1743" s="314"/>
      <c r="Q1743" s="314"/>
      <c r="R1743" s="314"/>
    </row>
    <row r="1744" spans="1:18" x14ac:dyDescent="0.2">
      <c r="A1744" s="22">
        <v>1743</v>
      </c>
      <c r="B1744" s="227"/>
      <c r="C1744" s="314"/>
      <c r="D1744" s="314"/>
      <c r="E1744" s="314"/>
      <c r="F1744" s="314"/>
      <c r="G1744" s="314"/>
      <c r="H1744" s="314"/>
      <c r="I1744" s="314"/>
      <c r="J1744" s="314"/>
      <c r="K1744" s="314"/>
      <c r="L1744" s="314"/>
      <c r="M1744" s="314"/>
      <c r="N1744" s="314"/>
      <c r="O1744" s="314"/>
      <c r="P1744" s="314"/>
      <c r="Q1744" s="314"/>
      <c r="R1744" s="314"/>
    </row>
    <row r="1745" spans="1:18" x14ac:dyDescent="0.2">
      <c r="A1745" s="22">
        <v>1744</v>
      </c>
      <c r="B1745" s="227"/>
      <c r="C1745" s="314"/>
      <c r="D1745" s="314"/>
      <c r="E1745" s="314"/>
      <c r="F1745" s="314"/>
      <c r="G1745" s="314"/>
      <c r="H1745" s="314"/>
      <c r="I1745" s="314"/>
      <c r="J1745" s="314"/>
      <c r="K1745" s="314"/>
      <c r="L1745" s="314"/>
      <c r="M1745" s="314"/>
      <c r="N1745" s="314"/>
      <c r="O1745" s="314"/>
      <c r="P1745" s="314"/>
      <c r="Q1745" s="314"/>
      <c r="R1745" s="314"/>
    </row>
    <row r="1746" spans="1:18" x14ac:dyDescent="0.2">
      <c r="A1746" s="22">
        <v>1745</v>
      </c>
      <c r="B1746" s="227"/>
      <c r="C1746" s="314"/>
      <c r="D1746" s="314"/>
      <c r="E1746" s="314"/>
      <c r="F1746" s="314"/>
      <c r="G1746" s="314"/>
      <c r="H1746" s="314"/>
      <c r="I1746" s="314"/>
      <c r="J1746" s="314"/>
      <c r="K1746" s="314"/>
      <c r="L1746" s="314"/>
      <c r="M1746" s="314"/>
      <c r="N1746" s="314"/>
      <c r="O1746" s="314"/>
      <c r="P1746" s="314"/>
      <c r="Q1746" s="314"/>
      <c r="R1746" s="314"/>
    </row>
    <row r="1747" spans="1:18" x14ac:dyDescent="0.2">
      <c r="A1747" s="22">
        <v>1746</v>
      </c>
      <c r="B1747" s="227"/>
      <c r="C1747" s="314"/>
      <c r="D1747" s="314"/>
      <c r="E1747" s="314"/>
      <c r="F1747" s="314"/>
      <c r="G1747" s="314"/>
      <c r="H1747" s="314"/>
      <c r="I1747" s="314"/>
      <c r="J1747" s="314"/>
      <c r="K1747" s="314"/>
      <c r="L1747" s="314"/>
      <c r="M1747" s="314"/>
      <c r="N1747" s="314"/>
      <c r="O1747" s="314"/>
      <c r="P1747" s="314"/>
      <c r="Q1747" s="314"/>
      <c r="R1747" s="314"/>
    </row>
    <row r="1748" spans="1:18" x14ac:dyDescent="0.2">
      <c r="A1748" s="22">
        <v>1747</v>
      </c>
      <c r="B1748" s="227"/>
      <c r="C1748" s="314"/>
      <c r="D1748" s="314"/>
      <c r="E1748" s="314"/>
      <c r="F1748" s="314"/>
      <c r="G1748" s="314"/>
      <c r="H1748" s="314"/>
      <c r="I1748" s="314"/>
      <c r="J1748" s="314"/>
      <c r="K1748" s="314"/>
      <c r="L1748" s="314"/>
      <c r="M1748" s="314"/>
      <c r="N1748" s="314"/>
      <c r="O1748" s="314"/>
      <c r="P1748" s="314"/>
      <c r="Q1748" s="314"/>
      <c r="R1748" s="314"/>
    </row>
    <row r="1749" spans="1:18" x14ac:dyDescent="0.2">
      <c r="A1749" s="22">
        <v>1748</v>
      </c>
      <c r="B1749" s="227"/>
      <c r="C1749" s="314"/>
      <c r="D1749" s="314"/>
      <c r="E1749" s="314"/>
      <c r="F1749" s="314"/>
      <c r="G1749" s="314"/>
      <c r="H1749" s="314"/>
      <c r="I1749" s="314"/>
      <c r="J1749" s="314"/>
      <c r="K1749" s="314"/>
      <c r="L1749" s="314"/>
      <c r="M1749" s="314"/>
      <c r="N1749" s="314"/>
      <c r="O1749" s="314"/>
      <c r="P1749" s="314"/>
      <c r="Q1749" s="314"/>
      <c r="R1749" s="314"/>
    </row>
    <row r="1750" spans="1:18" x14ac:dyDescent="0.2">
      <c r="A1750" s="22">
        <v>1749</v>
      </c>
      <c r="B1750" s="227"/>
      <c r="C1750" s="314"/>
      <c r="D1750" s="314"/>
      <c r="E1750" s="314"/>
      <c r="F1750" s="314"/>
      <c r="G1750" s="314"/>
      <c r="H1750" s="314"/>
      <c r="I1750" s="314"/>
      <c r="J1750" s="314"/>
      <c r="K1750" s="314"/>
      <c r="L1750" s="314"/>
      <c r="M1750" s="314"/>
      <c r="N1750" s="314"/>
      <c r="O1750" s="314"/>
      <c r="P1750" s="314"/>
      <c r="Q1750" s="314"/>
      <c r="R1750" s="314"/>
    </row>
    <row r="1751" spans="1:18" x14ac:dyDescent="0.2">
      <c r="A1751" s="22">
        <v>1750</v>
      </c>
      <c r="B1751" s="227"/>
      <c r="C1751" s="314"/>
      <c r="D1751" s="314"/>
      <c r="E1751" s="314"/>
      <c r="F1751" s="314"/>
      <c r="G1751" s="314"/>
      <c r="H1751" s="314"/>
      <c r="I1751" s="314"/>
      <c r="J1751" s="314"/>
      <c r="K1751" s="314"/>
      <c r="L1751" s="314"/>
      <c r="M1751" s="314"/>
      <c r="N1751" s="314"/>
      <c r="O1751" s="314"/>
      <c r="P1751" s="314"/>
      <c r="Q1751" s="314"/>
      <c r="R1751" s="314"/>
    </row>
    <row r="1752" spans="1:18" x14ac:dyDescent="0.2">
      <c r="A1752" s="22">
        <v>1751</v>
      </c>
      <c r="B1752" s="227"/>
      <c r="C1752" s="314"/>
      <c r="D1752" s="314"/>
      <c r="E1752" s="314"/>
      <c r="F1752" s="314"/>
      <c r="G1752" s="314"/>
      <c r="H1752" s="314"/>
      <c r="I1752" s="314"/>
      <c r="J1752" s="314"/>
      <c r="K1752" s="314"/>
      <c r="L1752" s="314"/>
      <c r="M1752" s="314"/>
      <c r="N1752" s="314"/>
      <c r="O1752" s="314"/>
      <c r="P1752" s="314"/>
      <c r="Q1752" s="314"/>
      <c r="R1752" s="314"/>
    </row>
    <row r="1753" spans="1:18" x14ac:dyDescent="0.2">
      <c r="A1753" s="22">
        <v>1752</v>
      </c>
      <c r="B1753" s="227"/>
      <c r="C1753" s="314"/>
      <c r="D1753" s="314"/>
      <c r="E1753" s="314"/>
      <c r="F1753" s="314"/>
      <c r="G1753" s="314"/>
      <c r="H1753" s="314"/>
      <c r="I1753" s="314"/>
      <c r="J1753" s="314"/>
      <c r="K1753" s="314"/>
      <c r="L1753" s="314"/>
      <c r="M1753" s="314"/>
      <c r="N1753" s="314"/>
      <c r="O1753" s="314"/>
      <c r="P1753" s="314"/>
      <c r="Q1753" s="314"/>
      <c r="R1753" s="314"/>
    </row>
    <row r="1754" spans="1:18" x14ac:dyDescent="0.2">
      <c r="A1754" s="22">
        <v>1753</v>
      </c>
      <c r="B1754" s="227"/>
      <c r="C1754" s="314"/>
      <c r="D1754" s="314"/>
      <c r="E1754" s="314"/>
      <c r="F1754" s="314"/>
      <c r="G1754" s="314"/>
      <c r="H1754" s="314"/>
      <c r="I1754" s="314"/>
      <c r="J1754" s="314"/>
      <c r="K1754" s="314"/>
      <c r="L1754" s="314"/>
      <c r="M1754" s="314"/>
      <c r="N1754" s="314"/>
      <c r="O1754" s="314"/>
      <c r="P1754" s="314"/>
      <c r="Q1754" s="314"/>
      <c r="R1754" s="314"/>
    </row>
    <row r="1755" spans="1:18" x14ac:dyDescent="0.2">
      <c r="A1755" s="22">
        <v>1754</v>
      </c>
      <c r="B1755" s="227"/>
      <c r="C1755" s="314"/>
      <c r="D1755" s="314"/>
      <c r="E1755" s="314"/>
      <c r="F1755" s="314"/>
      <c r="G1755" s="314"/>
      <c r="H1755" s="314"/>
      <c r="I1755" s="314"/>
      <c r="J1755" s="314"/>
      <c r="K1755" s="314"/>
      <c r="L1755" s="314"/>
      <c r="M1755" s="314"/>
      <c r="N1755" s="314"/>
      <c r="O1755" s="314"/>
      <c r="P1755" s="314"/>
      <c r="Q1755" s="314"/>
      <c r="R1755" s="314"/>
    </row>
    <row r="1756" spans="1:18" x14ac:dyDescent="0.2">
      <c r="A1756" s="22">
        <v>1755</v>
      </c>
      <c r="B1756" s="227"/>
      <c r="C1756" s="314"/>
      <c r="D1756" s="314"/>
      <c r="E1756" s="314"/>
      <c r="F1756" s="314"/>
      <c r="G1756" s="314"/>
      <c r="H1756" s="314"/>
      <c r="I1756" s="314"/>
      <c r="J1756" s="314"/>
      <c r="K1756" s="314"/>
      <c r="L1756" s="314"/>
      <c r="M1756" s="314"/>
      <c r="N1756" s="314"/>
      <c r="O1756" s="314"/>
      <c r="P1756" s="314"/>
      <c r="Q1756" s="314"/>
      <c r="R1756" s="314"/>
    </row>
    <row r="1757" spans="1:18" x14ac:dyDescent="0.2">
      <c r="A1757" s="22">
        <v>1756</v>
      </c>
      <c r="B1757" s="227"/>
      <c r="C1757" s="314"/>
      <c r="D1757" s="314"/>
      <c r="E1757" s="314"/>
      <c r="F1757" s="314"/>
      <c r="G1757" s="314"/>
      <c r="H1757" s="314"/>
      <c r="I1757" s="314"/>
      <c r="J1757" s="314"/>
      <c r="K1757" s="314"/>
      <c r="L1757" s="314"/>
      <c r="M1757" s="314"/>
      <c r="N1757" s="314"/>
      <c r="O1757" s="314"/>
      <c r="P1757" s="314"/>
      <c r="Q1757" s="314"/>
      <c r="R1757" s="314"/>
    </row>
    <row r="1758" spans="1:18" x14ac:dyDescent="0.2">
      <c r="A1758" s="22">
        <v>1757</v>
      </c>
      <c r="B1758" s="227"/>
      <c r="C1758" s="314"/>
      <c r="D1758" s="314"/>
      <c r="E1758" s="314"/>
      <c r="F1758" s="314"/>
      <c r="G1758" s="314"/>
      <c r="H1758" s="314"/>
      <c r="I1758" s="314"/>
      <c r="J1758" s="314"/>
      <c r="K1758" s="314"/>
      <c r="L1758" s="314"/>
      <c r="M1758" s="314"/>
      <c r="N1758" s="314"/>
      <c r="O1758" s="314"/>
      <c r="P1758" s="314"/>
      <c r="Q1758" s="314"/>
      <c r="R1758" s="314"/>
    </row>
    <row r="1759" spans="1:18" x14ac:dyDescent="0.2">
      <c r="A1759" s="22">
        <v>1758</v>
      </c>
      <c r="B1759" s="227"/>
      <c r="C1759" s="314"/>
      <c r="D1759" s="314"/>
      <c r="E1759" s="314"/>
      <c r="F1759" s="314"/>
      <c r="G1759" s="314"/>
      <c r="H1759" s="314"/>
      <c r="I1759" s="314"/>
      <c r="J1759" s="314"/>
      <c r="K1759" s="314"/>
      <c r="L1759" s="314"/>
      <c r="M1759" s="314"/>
      <c r="N1759" s="314"/>
      <c r="O1759" s="314"/>
      <c r="P1759" s="314"/>
      <c r="Q1759" s="314"/>
      <c r="R1759" s="314"/>
    </row>
    <row r="1760" spans="1:18" x14ac:dyDescent="0.2">
      <c r="A1760" s="22">
        <v>1759</v>
      </c>
      <c r="B1760" s="227"/>
      <c r="C1760" s="314"/>
      <c r="D1760" s="314"/>
      <c r="E1760" s="314"/>
      <c r="F1760" s="314"/>
      <c r="G1760" s="314"/>
      <c r="H1760" s="314"/>
      <c r="I1760" s="314"/>
      <c r="J1760" s="314"/>
      <c r="K1760" s="314"/>
      <c r="L1760" s="314"/>
      <c r="M1760" s="314"/>
      <c r="N1760" s="314"/>
      <c r="O1760" s="314"/>
      <c r="P1760" s="314"/>
      <c r="Q1760" s="314"/>
      <c r="R1760" s="314"/>
    </row>
    <row r="1761" spans="1:18" x14ac:dyDescent="0.2">
      <c r="A1761" s="22">
        <v>1760</v>
      </c>
      <c r="B1761" s="227"/>
      <c r="C1761" s="314"/>
      <c r="D1761" s="314"/>
      <c r="E1761" s="314"/>
      <c r="F1761" s="314"/>
      <c r="G1761" s="314"/>
      <c r="H1761" s="314"/>
      <c r="I1761" s="314"/>
      <c r="J1761" s="314"/>
      <c r="K1761" s="314"/>
      <c r="L1761" s="314"/>
      <c r="M1761" s="314"/>
      <c r="N1761" s="314"/>
      <c r="O1761" s="314"/>
      <c r="P1761" s="314"/>
      <c r="Q1761" s="314"/>
      <c r="R1761" s="314"/>
    </row>
    <row r="1762" spans="1:18" x14ac:dyDescent="0.2">
      <c r="A1762" s="22">
        <v>1761</v>
      </c>
      <c r="B1762" s="227"/>
      <c r="C1762" s="314"/>
      <c r="D1762" s="314"/>
      <c r="E1762" s="314"/>
      <c r="F1762" s="314"/>
      <c r="G1762" s="314"/>
      <c r="H1762" s="314"/>
      <c r="I1762" s="314"/>
      <c r="J1762" s="314"/>
      <c r="K1762" s="314"/>
      <c r="L1762" s="314"/>
      <c r="M1762" s="314"/>
      <c r="N1762" s="314"/>
      <c r="O1762" s="314"/>
      <c r="P1762" s="314"/>
      <c r="Q1762" s="314"/>
      <c r="R1762" s="314"/>
    </row>
    <row r="1763" spans="1:18" x14ac:dyDescent="0.2">
      <c r="A1763" s="22">
        <v>1762</v>
      </c>
      <c r="B1763" s="227"/>
      <c r="C1763" s="314"/>
      <c r="D1763" s="314"/>
      <c r="E1763" s="314"/>
      <c r="F1763" s="314"/>
      <c r="G1763" s="314"/>
      <c r="H1763" s="314"/>
      <c r="I1763" s="314"/>
      <c r="J1763" s="314"/>
      <c r="K1763" s="314"/>
      <c r="L1763" s="314"/>
      <c r="M1763" s="314"/>
      <c r="N1763" s="314"/>
      <c r="O1763" s="314"/>
      <c r="P1763" s="314"/>
      <c r="Q1763" s="314"/>
      <c r="R1763" s="314"/>
    </row>
    <row r="1764" spans="1:18" x14ac:dyDescent="0.2">
      <c r="A1764" s="22">
        <v>1763</v>
      </c>
      <c r="B1764" s="227"/>
      <c r="C1764" s="314"/>
      <c r="D1764" s="314"/>
      <c r="E1764" s="314"/>
      <c r="F1764" s="314"/>
      <c r="G1764" s="314"/>
      <c r="H1764" s="314"/>
      <c r="I1764" s="314"/>
      <c r="J1764" s="314"/>
      <c r="K1764" s="314"/>
      <c r="L1764" s="314"/>
      <c r="M1764" s="314"/>
      <c r="N1764" s="314"/>
      <c r="O1764" s="314"/>
      <c r="P1764" s="314"/>
      <c r="Q1764" s="314"/>
      <c r="R1764" s="314"/>
    </row>
    <row r="1765" spans="1:18" x14ac:dyDescent="0.2">
      <c r="A1765" s="22">
        <v>1764</v>
      </c>
      <c r="B1765" s="227"/>
      <c r="C1765" s="314"/>
      <c r="D1765" s="314"/>
      <c r="E1765" s="314"/>
      <c r="F1765" s="314"/>
      <c r="G1765" s="314"/>
      <c r="H1765" s="314"/>
      <c r="I1765" s="314"/>
      <c r="J1765" s="314"/>
      <c r="K1765" s="314"/>
      <c r="L1765" s="314"/>
      <c r="M1765" s="314"/>
      <c r="N1765" s="314"/>
      <c r="O1765" s="314"/>
      <c r="P1765" s="314"/>
      <c r="Q1765" s="314"/>
      <c r="R1765" s="314"/>
    </row>
    <row r="1766" spans="1:18" x14ac:dyDescent="0.2">
      <c r="A1766" s="22">
        <v>1765</v>
      </c>
      <c r="B1766" s="227"/>
      <c r="C1766" s="314"/>
      <c r="D1766" s="314"/>
      <c r="E1766" s="314"/>
      <c r="F1766" s="314"/>
      <c r="G1766" s="314"/>
      <c r="H1766" s="314"/>
      <c r="I1766" s="314"/>
      <c r="J1766" s="314"/>
      <c r="K1766" s="314"/>
      <c r="L1766" s="314"/>
      <c r="M1766" s="314"/>
      <c r="N1766" s="314"/>
      <c r="O1766" s="314"/>
      <c r="P1766" s="314"/>
      <c r="Q1766" s="314"/>
      <c r="R1766" s="314"/>
    </row>
    <row r="1767" spans="1:18" x14ac:dyDescent="0.2">
      <c r="A1767" s="22">
        <v>1766</v>
      </c>
      <c r="B1767" s="227"/>
      <c r="C1767" s="314"/>
      <c r="D1767" s="314"/>
      <c r="E1767" s="314"/>
      <c r="F1767" s="314"/>
      <c r="G1767" s="314"/>
      <c r="H1767" s="314"/>
      <c r="I1767" s="314"/>
      <c r="J1767" s="314"/>
      <c r="K1767" s="314"/>
      <c r="L1767" s="314"/>
      <c r="M1767" s="314"/>
      <c r="N1767" s="314"/>
      <c r="O1767" s="314"/>
      <c r="P1767" s="314"/>
      <c r="Q1767" s="314"/>
      <c r="R1767" s="314"/>
    </row>
    <row r="1768" spans="1:18" x14ac:dyDescent="0.2">
      <c r="A1768" s="22">
        <v>1767</v>
      </c>
      <c r="B1768" s="227"/>
      <c r="C1768" s="314"/>
      <c r="D1768" s="314"/>
      <c r="E1768" s="314"/>
      <c r="F1768" s="314"/>
      <c r="G1768" s="314"/>
      <c r="H1768" s="314"/>
      <c r="I1768" s="314"/>
      <c r="J1768" s="314"/>
      <c r="K1768" s="314"/>
      <c r="L1768" s="314"/>
      <c r="M1768" s="314"/>
      <c r="N1768" s="314"/>
      <c r="O1768" s="314"/>
      <c r="P1768" s="314"/>
      <c r="Q1768" s="314"/>
      <c r="R1768" s="314"/>
    </row>
    <row r="1769" spans="1:18" x14ac:dyDescent="0.2">
      <c r="A1769" s="22">
        <v>1768</v>
      </c>
      <c r="B1769" s="227"/>
      <c r="C1769" s="314"/>
      <c r="D1769" s="314"/>
      <c r="E1769" s="314"/>
      <c r="F1769" s="314"/>
      <c r="G1769" s="314"/>
      <c r="H1769" s="314"/>
      <c r="I1769" s="314"/>
      <c r="J1769" s="314"/>
      <c r="K1769" s="314"/>
      <c r="L1769" s="314"/>
      <c r="M1769" s="314"/>
      <c r="N1769" s="314"/>
      <c r="O1769" s="314"/>
      <c r="P1769" s="314"/>
      <c r="Q1769" s="314"/>
      <c r="R1769" s="314"/>
    </row>
    <row r="1770" spans="1:18" x14ac:dyDescent="0.2">
      <c r="A1770" s="22">
        <v>1769</v>
      </c>
      <c r="B1770" s="227"/>
      <c r="C1770" s="314"/>
      <c r="D1770" s="314"/>
      <c r="E1770" s="314"/>
      <c r="F1770" s="314"/>
      <c r="G1770" s="314"/>
      <c r="H1770" s="314"/>
      <c r="I1770" s="314"/>
      <c r="J1770" s="314"/>
      <c r="K1770" s="314"/>
      <c r="L1770" s="314"/>
      <c r="M1770" s="314"/>
      <c r="N1770" s="314"/>
      <c r="O1770" s="314"/>
      <c r="P1770" s="314"/>
      <c r="Q1770" s="314"/>
      <c r="R1770" s="314"/>
    </row>
    <row r="1771" spans="1:18" x14ac:dyDescent="0.2">
      <c r="A1771" s="22">
        <v>1770</v>
      </c>
      <c r="B1771" s="227"/>
      <c r="C1771" s="314"/>
      <c r="D1771" s="314"/>
      <c r="E1771" s="314"/>
      <c r="F1771" s="314"/>
      <c r="G1771" s="314"/>
      <c r="H1771" s="314"/>
      <c r="I1771" s="314"/>
      <c r="J1771" s="314"/>
      <c r="K1771" s="314"/>
      <c r="L1771" s="314"/>
      <c r="M1771" s="314"/>
      <c r="N1771" s="314"/>
      <c r="O1771" s="314"/>
      <c r="P1771" s="314"/>
      <c r="Q1771" s="314"/>
      <c r="R1771" s="314"/>
    </row>
    <row r="1772" spans="1:18" x14ac:dyDescent="0.2">
      <c r="A1772" s="22">
        <v>1771</v>
      </c>
      <c r="B1772" s="227"/>
      <c r="C1772" s="314"/>
      <c r="D1772" s="314"/>
      <c r="E1772" s="314"/>
      <c r="F1772" s="314"/>
      <c r="G1772" s="314"/>
      <c r="H1772" s="314"/>
      <c r="I1772" s="314"/>
      <c r="J1772" s="314"/>
      <c r="K1772" s="314"/>
      <c r="L1772" s="314"/>
      <c r="M1772" s="314"/>
      <c r="N1772" s="314"/>
      <c r="O1772" s="314"/>
      <c r="P1772" s="314"/>
      <c r="Q1772" s="314"/>
      <c r="R1772" s="314"/>
    </row>
    <row r="1773" spans="1:18" x14ac:dyDescent="0.2">
      <c r="A1773" s="22">
        <v>1772</v>
      </c>
      <c r="B1773" s="227"/>
      <c r="C1773" s="314"/>
      <c r="D1773" s="314"/>
      <c r="E1773" s="314"/>
      <c r="F1773" s="314"/>
      <c r="G1773" s="314"/>
      <c r="H1773" s="314"/>
      <c r="I1773" s="314"/>
      <c r="J1773" s="314"/>
      <c r="K1773" s="314"/>
      <c r="L1773" s="314"/>
      <c r="M1773" s="314"/>
      <c r="N1773" s="314"/>
      <c r="O1773" s="314"/>
      <c r="P1773" s="314"/>
      <c r="Q1773" s="314"/>
      <c r="R1773" s="314"/>
    </row>
    <row r="1774" spans="1:18" x14ac:dyDescent="0.2">
      <c r="A1774" s="22">
        <v>1773</v>
      </c>
      <c r="B1774" s="227"/>
      <c r="C1774" s="314"/>
      <c r="D1774" s="314"/>
      <c r="E1774" s="314"/>
      <c r="F1774" s="314"/>
      <c r="G1774" s="314"/>
      <c r="H1774" s="314"/>
      <c r="I1774" s="314"/>
      <c r="J1774" s="314"/>
      <c r="K1774" s="314"/>
      <c r="L1774" s="314"/>
      <c r="M1774" s="314"/>
      <c r="N1774" s="314"/>
      <c r="O1774" s="314"/>
      <c r="P1774" s="314"/>
      <c r="Q1774" s="314"/>
      <c r="R1774" s="314"/>
    </row>
    <row r="1775" spans="1:18" x14ac:dyDescent="0.2">
      <c r="A1775" s="22">
        <v>1774</v>
      </c>
      <c r="B1775" s="227"/>
      <c r="C1775" s="314"/>
      <c r="D1775" s="314"/>
      <c r="E1775" s="314"/>
      <c r="F1775" s="314"/>
      <c r="G1775" s="314"/>
      <c r="H1775" s="314"/>
      <c r="I1775" s="314"/>
      <c r="J1775" s="314"/>
      <c r="K1775" s="314"/>
      <c r="L1775" s="314"/>
      <c r="M1775" s="314"/>
      <c r="N1775" s="314"/>
      <c r="O1775" s="314"/>
      <c r="P1775" s="314"/>
      <c r="Q1775" s="314"/>
      <c r="R1775" s="314"/>
    </row>
    <row r="1776" spans="1:18" x14ac:dyDescent="0.2">
      <c r="A1776" s="22">
        <v>1775</v>
      </c>
      <c r="B1776" s="227"/>
      <c r="C1776" s="314"/>
      <c r="D1776" s="314"/>
      <c r="E1776" s="314"/>
      <c r="F1776" s="314"/>
      <c r="G1776" s="314"/>
      <c r="H1776" s="314"/>
      <c r="I1776" s="314"/>
      <c r="J1776" s="314"/>
      <c r="K1776" s="314"/>
      <c r="L1776" s="314"/>
      <c r="M1776" s="314"/>
      <c r="N1776" s="314"/>
      <c r="O1776" s="314"/>
      <c r="P1776" s="314"/>
      <c r="Q1776" s="314"/>
      <c r="R1776" s="314"/>
    </row>
    <row r="1777" spans="1:18" x14ac:dyDescent="0.2">
      <c r="A1777" s="22">
        <v>1776</v>
      </c>
      <c r="B1777" s="227"/>
      <c r="C1777" s="314"/>
      <c r="D1777" s="314"/>
      <c r="E1777" s="314"/>
      <c r="F1777" s="314"/>
      <c r="G1777" s="314"/>
      <c r="H1777" s="314"/>
      <c r="I1777" s="314"/>
      <c r="J1777" s="314"/>
      <c r="K1777" s="314"/>
      <c r="L1777" s="314"/>
      <c r="M1777" s="314"/>
      <c r="N1777" s="314"/>
      <c r="O1777" s="314"/>
      <c r="P1777" s="314"/>
      <c r="Q1777" s="314"/>
      <c r="R1777" s="314"/>
    </row>
    <row r="1778" spans="1:18" x14ac:dyDescent="0.2">
      <c r="A1778" s="22">
        <v>1777</v>
      </c>
      <c r="B1778" s="227"/>
      <c r="C1778" s="314"/>
      <c r="D1778" s="314"/>
      <c r="E1778" s="314"/>
      <c r="F1778" s="314"/>
      <c r="G1778" s="314"/>
      <c r="H1778" s="314"/>
      <c r="I1778" s="314"/>
      <c r="J1778" s="314"/>
      <c r="K1778" s="314"/>
      <c r="L1778" s="314"/>
      <c r="M1778" s="314"/>
      <c r="N1778" s="314"/>
      <c r="O1778" s="314"/>
      <c r="P1778" s="314"/>
      <c r="Q1778" s="314"/>
      <c r="R1778" s="314"/>
    </row>
    <row r="1779" spans="1:18" x14ac:dyDescent="0.2">
      <c r="A1779" s="22">
        <v>1778</v>
      </c>
      <c r="B1779" s="227"/>
      <c r="C1779" s="314"/>
      <c r="D1779" s="314"/>
      <c r="E1779" s="314"/>
      <c r="F1779" s="314"/>
      <c r="G1779" s="314"/>
      <c r="H1779" s="314"/>
      <c r="I1779" s="314"/>
      <c r="J1779" s="314"/>
      <c r="K1779" s="314"/>
      <c r="L1779" s="314"/>
      <c r="M1779" s="314"/>
      <c r="N1779" s="314"/>
      <c r="O1779" s="314"/>
      <c r="P1779" s="314"/>
      <c r="Q1779" s="314"/>
      <c r="R1779" s="314"/>
    </row>
    <row r="1780" spans="1:18" x14ac:dyDescent="0.2">
      <c r="A1780" s="22">
        <v>1779</v>
      </c>
      <c r="B1780" s="227"/>
      <c r="C1780" s="314"/>
      <c r="D1780" s="314"/>
      <c r="E1780" s="314"/>
      <c r="F1780" s="314"/>
      <c r="G1780" s="314"/>
      <c r="H1780" s="314"/>
      <c r="I1780" s="314"/>
      <c r="J1780" s="314"/>
      <c r="K1780" s="314"/>
      <c r="L1780" s="314"/>
      <c r="M1780" s="314"/>
      <c r="N1780" s="314"/>
      <c r="O1780" s="314"/>
      <c r="P1780" s="314"/>
      <c r="Q1780" s="314"/>
      <c r="R1780" s="314"/>
    </row>
    <row r="1781" spans="1:18" x14ac:dyDescent="0.2">
      <c r="A1781" s="22">
        <v>1780</v>
      </c>
      <c r="B1781" s="227"/>
      <c r="C1781" s="314"/>
      <c r="D1781" s="314"/>
      <c r="E1781" s="314"/>
      <c r="F1781" s="314"/>
      <c r="G1781" s="314"/>
      <c r="H1781" s="314"/>
      <c r="I1781" s="314"/>
      <c r="J1781" s="314"/>
      <c r="K1781" s="314"/>
      <c r="L1781" s="314"/>
      <c r="M1781" s="314"/>
      <c r="N1781" s="314"/>
      <c r="O1781" s="314"/>
      <c r="P1781" s="314"/>
      <c r="Q1781" s="314"/>
      <c r="R1781" s="314"/>
    </row>
    <row r="1782" spans="1:18" x14ac:dyDescent="0.2">
      <c r="A1782" s="22">
        <v>1781</v>
      </c>
      <c r="B1782" s="227"/>
      <c r="C1782" s="314"/>
      <c r="D1782" s="314"/>
      <c r="E1782" s="314"/>
      <c r="F1782" s="314"/>
      <c r="G1782" s="314"/>
      <c r="H1782" s="314"/>
      <c r="I1782" s="314"/>
      <c r="J1782" s="314"/>
      <c r="K1782" s="314"/>
      <c r="L1782" s="314"/>
      <c r="M1782" s="314"/>
      <c r="N1782" s="314"/>
      <c r="O1782" s="314"/>
      <c r="P1782" s="314"/>
      <c r="Q1782" s="314"/>
      <c r="R1782" s="314"/>
    </row>
    <row r="1783" spans="1:18" x14ac:dyDescent="0.2">
      <c r="A1783" s="22">
        <v>1782</v>
      </c>
      <c r="B1783" s="227"/>
      <c r="C1783" s="314"/>
      <c r="D1783" s="314"/>
      <c r="E1783" s="314"/>
      <c r="F1783" s="314"/>
      <c r="G1783" s="314"/>
      <c r="H1783" s="314"/>
      <c r="I1783" s="314"/>
      <c r="J1783" s="314"/>
      <c r="K1783" s="314"/>
      <c r="L1783" s="314"/>
      <c r="M1783" s="314"/>
      <c r="N1783" s="314"/>
      <c r="O1783" s="314"/>
      <c r="P1783" s="314"/>
      <c r="Q1783" s="314"/>
      <c r="R1783" s="314"/>
    </row>
    <row r="1784" spans="1:18" x14ac:dyDescent="0.2">
      <c r="A1784" s="22">
        <v>1783</v>
      </c>
      <c r="B1784" s="227"/>
      <c r="C1784" s="314"/>
      <c r="D1784" s="314"/>
      <c r="E1784" s="314"/>
      <c r="F1784" s="314"/>
      <c r="G1784" s="314"/>
      <c r="H1784" s="314"/>
      <c r="I1784" s="314"/>
      <c r="J1784" s="314"/>
      <c r="K1784" s="314"/>
      <c r="L1784" s="314"/>
      <c r="M1784" s="314"/>
      <c r="N1784" s="314"/>
      <c r="O1784" s="314"/>
      <c r="P1784" s="314"/>
      <c r="Q1784" s="314"/>
      <c r="R1784" s="314"/>
    </row>
    <row r="1785" spans="1:18" x14ac:dyDescent="0.2">
      <c r="A1785" s="22">
        <v>1784</v>
      </c>
      <c r="B1785" s="227"/>
      <c r="C1785" s="314"/>
      <c r="D1785" s="314"/>
      <c r="E1785" s="314"/>
      <c r="F1785" s="314"/>
      <c r="G1785" s="314"/>
      <c r="H1785" s="314"/>
      <c r="I1785" s="314"/>
      <c r="J1785" s="314"/>
      <c r="K1785" s="314"/>
      <c r="L1785" s="314"/>
      <c r="M1785" s="314"/>
      <c r="N1785" s="314"/>
      <c r="O1785" s="314"/>
      <c r="P1785" s="314"/>
      <c r="Q1785" s="314"/>
      <c r="R1785" s="314"/>
    </row>
    <row r="1786" spans="1:18" x14ac:dyDescent="0.2">
      <c r="A1786" s="22">
        <v>1785</v>
      </c>
      <c r="B1786" s="227"/>
      <c r="C1786" s="314"/>
      <c r="D1786" s="314"/>
      <c r="E1786" s="314"/>
      <c r="F1786" s="314"/>
      <c r="G1786" s="314"/>
      <c r="H1786" s="314"/>
      <c r="I1786" s="314"/>
      <c r="J1786" s="314"/>
      <c r="K1786" s="314"/>
      <c r="L1786" s="314"/>
      <c r="M1786" s="314"/>
      <c r="N1786" s="314"/>
      <c r="O1786" s="314"/>
      <c r="P1786" s="314"/>
      <c r="Q1786" s="314"/>
      <c r="R1786" s="314"/>
    </row>
    <row r="1787" spans="1:18" x14ac:dyDescent="0.2">
      <c r="A1787" s="22">
        <v>1786</v>
      </c>
      <c r="B1787" s="227"/>
      <c r="C1787" s="314"/>
      <c r="D1787" s="314"/>
      <c r="E1787" s="314"/>
      <c r="F1787" s="314"/>
      <c r="G1787" s="314"/>
      <c r="H1787" s="314"/>
      <c r="I1787" s="314"/>
      <c r="J1787" s="314"/>
      <c r="K1787" s="314"/>
      <c r="L1787" s="314"/>
      <c r="M1787" s="314"/>
      <c r="N1787" s="314"/>
      <c r="O1787" s="314"/>
      <c r="P1787" s="314"/>
      <c r="Q1787" s="314"/>
      <c r="R1787" s="314"/>
    </row>
    <row r="1788" spans="1:18" x14ac:dyDescent="0.2">
      <c r="A1788" s="22">
        <v>1787</v>
      </c>
      <c r="B1788" s="227"/>
      <c r="C1788" s="314"/>
      <c r="D1788" s="314"/>
      <c r="E1788" s="314"/>
      <c r="F1788" s="314"/>
      <c r="G1788" s="314"/>
      <c r="H1788" s="314"/>
      <c r="I1788" s="314"/>
      <c r="J1788" s="314"/>
      <c r="K1788" s="314"/>
      <c r="L1788" s="314"/>
      <c r="M1788" s="314"/>
      <c r="N1788" s="314"/>
      <c r="O1788" s="314"/>
      <c r="P1788" s="314"/>
      <c r="Q1788" s="314"/>
      <c r="R1788" s="314"/>
    </row>
    <row r="1789" spans="1:18" x14ac:dyDescent="0.2">
      <c r="A1789" s="22">
        <v>1788</v>
      </c>
      <c r="B1789" s="227"/>
      <c r="C1789" s="314"/>
      <c r="D1789" s="314"/>
      <c r="E1789" s="314"/>
      <c r="F1789" s="314"/>
      <c r="G1789" s="314"/>
      <c r="H1789" s="314"/>
      <c r="I1789" s="314"/>
      <c r="J1789" s="314"/>
      <c r="K1789" s="314"/>
      <c r="L1789" s="314"/>
      <c r="M1789" s="314"/>
      <c r="N1789" s="314"/>
      <c r="O1789" s="314"/>
      <c r="P1789" s="314"/>
      <c r="Q1789" s="314"/>
      <c r="R1789" s="314"/>
    </row>
    <row r="1790" spans="1:18" x14ac:dyDescent="0.2">
      <c r="A1790" s="22">
        <v>1789</v>
      </c>
      <c r="B1790" s="227"/>
      <c r="C1790" s="314"/>
      <c r="D1790" s="314"/>
      <c r="E1790" s="314"/>
      <c r="F1790" s="314"/>
      <c r="G1790" s="314"/>
      <c r="H1790" s="314"/>
      <c r="I1790" s="314"/>
      <c r="J1790" s="314"/>
      <c r="K1790" s="314"/>
      <c r="L1790" s="314"/>
      <c r="M1790" s="314"/>
      <c r="N1790" s="314"/>
      <c r="O1790" s="314"/>
      <c r="P1790" s="314"/>
      <c r="Q1790" s="314"/>
      <c r="R1790" s="314"/>
    </row>
    <row r="1791" spans="1:18" x14ac:dyDescent="0.2">
      <c r="A1791" s="22">
        <v>1790</v>
      </c>
      <c r="B1791" s="227"/>
      <c r="C1791" s="314"/>
      <c r="D1791" s="314"/>
      <c r="E1791" s="314"/>
      <c r="F1791" s="314"/>
      <c r="G1791" s="314"/>
      <c r="H1791" s="314"/>
      <c r="I1791" s="314"/>
      <c r="J1791" s="314"/>
      <c r="K1791" s="314"/>
      <c r="L1791" s="314"/>
      <c r="M1791" s="314"/>
      <c r="N1791" s="314"/>
      <c r="O1791" s="314"/>
      <c r="P1791" s="314"/>
      <c r="Q1791" s="314"/>
      <c r="R1791" s="314"/>
    </row>
    <row r="1792" spans="1:18" x14ac:dyDescent="0.2">
      <c r="A1792" s="22">
        <v>1791</v>
      </c>
      <c r="B1792" s="227"/>
      <c r="C1792" s="314"/>
      <c r="D1792" s="314"/>
      <c r="E1792" s="314"/>
      <c r="F1792" s="314"/>
      <c r="G1792" s="314"/>
      <c r="H1792" s="314"/>
      <c r="I1792" s="314"/>
      <c r="J1792" s="314"/>
      <c r="K1792" s="314"/>
      <c r="L1792" s="314"/>
      <c r="M1792" s="314"/>
      <c r="N1792" s="314"/>
      <c r="O1792" s="314"/>
      <c r="P1792" s="314"/>
      <c r="Q1792" s="314"/>
      <c r="R1792" s="314"/>
    </row>
    <row r="1793" spans="1:18" x14ac:dyDescent="0.2">
      <c r="A1793" s="22">
        <v>1792</v>
      </c>
      <c r="B1793" s="227"/>
      <c r="C1793" s="314"/>
      <c r="D1793" s="314"/>
      <c r="E1793" s="314"/>
      <c r="F1793" s="314"/>
      <c r="G1793" s="314"/>
      <c r="H1793" s="314"/>
      <c r="I1793" s="314"/>
      <c r="J1793" s="314"/>
      <c r="K1793" s="314"/>
      <c r="L1793" s="314"/>
      <c r="M1793" s="314"/>
      <c r="N1793" s="314"/>
      <c r="O1793" s="314"/>
      <c r="P1793" s="314"/>
      <c r="Q1793" s="314"/>
      <c r="R1793" s="314"/>
    </row>
    <row r="1794" spans="1:18" x14ac:dyDescent="0.2">
      <c r="A1794" s="22">
        <v>1793</v>
      </c>
      <c r="B1794" s="227"/>
      <c r="C1794" s="314"/>
      <c r="D1794" s="314"/>
      <c r="E1794" s="314"/>
      <c r="F1794" s="314"/>
      <c r="G1794" s="314"/>
      <c r="H1794" s="314"/>
      <c r="I1794" s="314"/>
      <c r="J1794" s="314"/>
      <c r="K1794" s="314"/>
      <c r="L1794" s="314"/>
      <c r="M1794" s="314"/>
      <c r="N1794" s="314"/>
      <c r="O1794" s="314"/>
      <c r="P1794" s="314"/>
      <c r="Q1794" s="314"/>
      <c r="R1794" s="314"/>
    </row>
    <row r="1795" spans="1:18" x14ac:dyDescent="0.2">
      <c r="A1795" s="22">
        <v>1794</v>
      </c>
      <c r="B1795" s="227"/>
      <c r="C1795" s="314"/>
      <c r="D1795" s="314"/>
      <c r="E1795" s="314"/>
      <c r="F1795" s="314"/>
      <c r="G1795" s="314"/>
      <c r="H1795" s="314"/>
      <c r="I1795" s="314"/>
      <c r="J1795" s="314"/>
      <c r="K1795" s="314"/>
      <c r="L1795" s="314"/>
      <c r="M1795" s="314"/>
      <c r="N1795" s="314"/>
      <c r="O1795" s="314"/>
      <c r="P1795" s="314"/>
      <c r="Q1795" s="314"/>
      <c r="R1795" s="314"/>
    </row>
    <row r="1796" spans="1:18" x14ac:dyDescent="0.2">
      <c r="A1796" s="22">
        <v>1795</v>
      </c>
      <c r="B1796" s="227"/>
      <c r="C1796" s="314"/>
      <c r="D1796" s="314"/>
      <c r="E1796" s="314"/>
      <c r="F1796" s="314"/>
      <c r="G1796" s="314"/>
      <c r="H1796" s="314"/>
      <c r="I1796" s="314"/>
      <c r="J1796" s="314"/>
      <c r="K1796" s="314"/>
      <c r="L1796" s="314"/>
      <c r="M1796" s="314"/>
      <c r="N1796" s="314"/>
      <c r="O1796" s="314"/>
      <c r="P1796" s="314"/>
      <c r="Q1796" s="314"/>
      <c r="R1796" s="314"/>
    </row>
    <row r="1797" spans="1:18" x14ac:dyDescent="0.2">
      <c r="A1797" s="22">
        <v>1796</v>
      </c>
      <c r="B1797" s="227"/>
      <c r="C1797" s="314"/>
      <c r="D1797" s="314"/>
      <c r="E1797" s="314"/>
      <c r="F1797" s="314"/>
      <c r="G1797" s="314"/>
      <c r="H1797" s="314"/>
      <c r="I1797" s="314"/>
      <c r="J1797" s="314"/>
      <c r="K1797" s="314"/>
      <c r="L1797" s="314"/>
      <c r="M1797" s="314"/>
      <c r="N1797" s="314"/>
      <c r="O1797" s="314"/>
      <c r="P1797" s="314"/>
      <c r="Q1797" s="314"/>
      <c r="R1797" s="314"/>
    </row>
    <row r="1798" spans="1:18" x14ac:dyDescent="0.2">
      <c r="A1798" s="22">
        <v>1797</v>
      </c>
      <c r="B1798" s="227"/>
      <c r="C1798" s="314"/>
      <c r="D1798" s="314"/>
      <c r="E1798" s="314"/>
      <c r="F1798" s="314"/>
      <c r="G1798" s="314"/>
      <c r="H1798" s="314"/>
      <c r="I1798" s="314"/>
      <c r="J1798" s="314"/>
      <c r="K1798" s="314"/>
      <c r="L1798" s="314"/>
      <c r="M1798" s="314"/>
      <c r="N1798" s="314"/>
      <c r="O1798" s="314"/>
      <c r="P1798" s="314"/>
      <c r="Q1798" s="314"/>
      <c r="R1798" s="314"/>
    </row>
    <row r="1799" spans="1:18" x14ac:dyDescent="0.2">
      <c r="A1799" s="22">
        <v>1798</v>
      </c>
      <c r="B1799" s="227"/>
      <c r="C1799" s="314"/>
      <c r="D1799" s="314"/>
      <c r="E1799" s="314"/>
      <c r="F1799" s="314"/>
      <c r="G1799" s="314"/>
      <c r="H1799" s="314"/>
      <c r="I1799" s="314"/>
      <c r="J1799" s="314"/>
      <c r="K1799" s="314"/>
      <c r="L1799" s="314"/>
      <c r="M1799" s="314"/>
      <c r="N1799" s="314"/>
      <c r="O1799" s="314"/>
      <c r="P1799" s="314"/>
      <c r="Q1799" s="314"/>
      <c r="R1799" s="314"/>
    </row>
    <row r="1800" spans="1:18" x14ac:dyDescent="0.2">
      <c r="A1800" s="22">
        <v>1799</v>
      </c>
      <c r="B1800" s="227"/>
      <c r="C1800" s="314"/>
      <c r="D1800" s="314"/>
      <c r="E1800" s="314"/>
      <c r="F1800" s="314"/>
      <c r="G1800" s="314"/>
      <c r="H1800" s="314"/>
      <c r="I1800" s="314"/>
      <c r="J1800" s="314"/>
      <c r="K1800" s="314"/>
      <c r="L1800" s="314"/>
      <c r="M1800" s="314"/>
      <c r="N1800" s="314"/>
      <c r="O1800" s="314"/>
      <c r="P1800" s="314"/>
      <c r="Q1800" s="314"/>
      <c r="R1800" s="314"/>
    </row>
    <row r="1801" spans="1:18" x14ac:dyDescent="0.2">
      <c r="A1801" s="22">
        <v>1800</v>
      </c>
      <c r="B1801" s="227"/>
      <c r="C1801" s="314"/>
      <c r="D1801" s="314"/>
      <c r="E1801" s="314"/>
      <c r="F1801" s="314"/>
      <c r="G1801" s="314"/>
      <c r="H1801" s="314"/>
      <c r="I1801" s="314"/>
      <c r="J1801" s="314"/>
      <c r="K1801" s="314"/>
      <c r="L1801" s="314"/>
      <c r="M1801" s="314"/>
      <c r="N1801" s="314"/>
      <c r="O1801" s="314"/>
      <c r="P1801" s="314"/>
      <c r="Q1801" s="314"/>
      <c r="R1801" s="314"/>
    </row>
    <row r="1802" spans="1:18" x14ac:dyDescent="0.2">
      <c r="A1802" s="22">
        <v>1801</v>
      </c>
      <c r="B1802" s="227"/>
      <c r="C1802" s="314"/>
      <c r="D1802" s="314"/>
      <c r="E1802" s="314"/>
      <c r="F1802" s="314"/>
      <c r="G1802" s="314"/>
      <c r="H1802" s="314"/>
      <c r="I1802" s="314"/>
      <c r="J1802" s="314"/>
      <c r="K1802" s="314"/>
      <c r="L1802" s="314"/>
      <c r="M1802" s="314"/>
      <c r="N1802" s="314"/>
      <c r="O1802" s="314"/>
      <c r="P1802" s="314"/>
      <c r="Q1802" s="314"/>
      <c r="R1802" s="314"/>
    </row>
    <row r="1803" spans="1:18" x14ac:dyDescent="0.2">
      <c r="A1803" s="22">
        <v>1802</v>
      </c>
      <c r="B1803" s="227"/>
      <c r="C1803" s="314"/>
      <c r="D1803" s="314"/>
      <c r="E1803" s="314"/>
      <c r="F1803" s="314"/>
      <c r="G1803" s="314"/>
      <c r="H1803" s="314"/>
      <c r="I1803" s="314"/>
      <c r="J1803" s="314"/>
      <c r="K1803" s="314"/>
      <c r="L1803" s="314"/>
      <c r="M1803" s="314"/>
      <c r="N1803" s="314"/>
      <c r="O1803" s="314"/>
      <c r="P1803" s="314"/>
      <c r="Q1803" s="314"/>
      <c r="R1803" s="314"/>
    </row>
    <row r="1804" spans="1:18" x14ac:dyDescent="0.2">
      <c r="A1804" s="22">
        <v>1803</v>
      </c>
      <c r="B1804" s="227"/>
      <c r="C1804" s="314"/>
      <c r="D1804" s="314"/>
      <c r="E1804" s="314"/>
      <c r="F1804" s="314"/>
      <c r="G1804" s="314"/>
      <c r="H1804" s="314"/>
      <c r="I1804" s="314"/>
      <c r="J1804" s="314"/>
      <c r="K1804" s="314"/>
      <c r="L1804" s="314"/>
      <c r="M1804" s="314"/>
      <c r="N1804" s="314"/>
      <c r="O1804" s="314"/>
      <c r="P1804" s="314"/>
      <c r="Q1804" s="314"/>
      <c r="R1804" s="314"/>
    </row>
    <row r="1805" spans="1:18" x14ac:dyDescent="0.2">
      <c r="A1805" s="22">
        <v>1804</v>
      </c>
      <c r="B1805" s="227"/>
      <c r="C1805" s="314"/>
      <c r="D1805" s="314"/>
      <c r="E1805" s="314"/>
      <c r="F1805" s="314"/>
      <c r="G1805" s="314"/>
      <c r="H1805" s="314"/>
      <c r="I1805" s="314"/>
      <c r="J1805" s="314"/>
      <c r="K1805" s="314"/>
      <c r="L1805" s="314"/>
      <c r="M1805" s="314"/>
      <c r="N1805" s="314"/>
      <c r="O1805" s="314"/>
      <c r="P1805" s="314"/>
      <c r="Q1805" s="314"/>
      <c r="R1805" s="314"/>
    </row>
    <row r="1806" spans="1:18" x14ac:dyDescent="0.2">
      <c r="A1806" s="22">
        <v>1805</v>
      </c>
      <c r="B1806" s="227"/>
      <c r="C1806" s="314"/>
      <c r="D1806" s="314"/>
      <c r="E1806" s="314"/>
      <c r="F1806" s="314"/>
      <c r="G1806" s="314"/>
      <c r="H1806" s="314"/>
      <c r="I1806" s="314"/>
      <c r="J1806" s="314"/>
      <c r="K1806" s="314"/>
      <c r="L1806" s="314"/>
      <c r="M1806" s="314"/>
      <c r="N1806" s="314"/>
      <c r="O1806" s="314"/>
      <c r="P1806" s="314"/>
      <c r="Q1806" s="314"/>
      <c r="R1806" s="314"/>
    </row>
    <row r="1807" spans="1:18" x14ac:dyDescent="0.2">
      <c r="A1807" s="22">
        <v>1806</v>
      </c>
      <c r="B1807" s="227"/>
      <c r="C1807" s="314"/>
      <c r="D1807" s="314"/>
      <c r="E1807" s="314"/>
      <c r="F1807" s="314"/>
      <c r="G1807" s="314"/>
      <c r="H1807" s="314"/>
      <c r="I1807" s="314"/>
      <c r="J1807" s="314"/>
      <c r="K1807" s="314"/>
      <c r="L1807" s="314"/>
      <c r="M1807" s="314"/>
      <c r="N1807" s="314"/>
      <c r="O1807" s="314"/>
      <c r="P1807" s="314"/>
      <c r="Q1807" s="314"/>
      <c r="R1807" s="314"/>
    </row>
    <row r="1808" spans="1:18" x14ac:dyDescent="0.2">
      <c r="A1808" s="22">
        <v>1807</v>
      </c>
      <c r="B1808" s="227"/>
      <c r="C1808" s="314"/>
      <c r="D1808" s="314"/>
      <c r="E1808" s="314"/>
      <c r="F1808" s="314"/>
      <c r="G1808" s="314"/>
      <c r="H1808" s="314"/>
      <c r="I1808" s="314"/>
      <c r="J1808" s="314"/>
      <c r="K1808" s="314"/>
      <c r="L1808" s="314"/>
      <c r="M1808" s="314"/>
      <c r="N1808" s="314"/>
      <c r="O1808" s="314"/>
      <c r="P1808" s="314"/>
      <c r="Q1808" s="314"/>
      <c r="R1808" s="314"/>
    </row>
    <row r="1809" spans="1:18" x14ac:dyDescent="0.2">
      <c r="A1809" s="22">
        <v>1808</v>
      </c>
      <c r="B1809" s="227"/>
      <c r="C1809" s="314"/>
      <c r="D1809" s="314"/>
      <c r="E1809" s="314"/>
      <c r="F1809" s="314"/>
      <c r="G1809" s="314"/>
      <c r="H1809" s="314"/>
      <c r="I1809" s="314"/>
      <c r="J1809" s="314"/>
      <c r="K1809" s="314"/>
      <c r="L1809" s="314"/>
      <c r="M1809" s="314"/>
      <c r="N1809" s="314"/>
      <c r="O1809" s="314"/>
      <c r="P1809" s="314"/>
      <c r="Q1809" s="314"/>
      <c r="R1809" s="314"/>
    </row>
    <row r="1810" spans="1:18" x14ac:dyDescent="0.2">
      <c r="A1810" s="22">
        <v>1809</v>
      </c>
      <c r="B1810" s="227"/>
      <c r="C1810" s="314"/>
      <c r="D1810" s="314"/>
      <c r="E1810" s="314"/>
      <c r="F1810" s="314"/>
      <c r="G1810" s="314"/>
      <c r="H1810" s="314"/>
      <c r="I1810" s="314"/>
      <c r="J1810" s="314"/>
      <c r="K1810" s="314"/>
      <c r="L1810" s="314"/>
      <c r="M1810" s="314"/>
      <c r="N1810" s="314"/>
      <c r="O1810" s="314"/>
      <c r="P1810" s="314"/>
      <c r="Q1810" s="314"/>
      <c r="R1810" s="314"/>
    </row>
    <row r="1811" spans="1:18" x14ac:dyDescent="0.2">
      <c r="A1811" s="22">
        <v>1810</v>
      </c>
      <c r="B1811" s="227"/>
      <c r="C1811" s="314"/>
      <c r="D1811" s="314"/>
      <c r="E1811" s="314"/>
      <c r="F1811" s="314"/>
      <c r="G1811" s="314"/>
      <c r="H1811" s="314"/>
      <c r="I1811" s="314"/>
      <c r="J1811" s="314"/>
      <c r="K1811" s="314"/>
      <c r="L1811" s="314"/>
      <c r="M1811" s="314"/>
      <c r="N1811" s="314"/>
      <c r="O1811" s="314"/>
      <c r="P1811" s="314"/>
      <c r="Q1811" s="314"/>
      <c r="R1811" s="314"/>
    </row>
    <row r="1812" spans="1:18" x14ac:dyDescent="0.2">
      <c r="A1812" s="22">
        <v>1811</v>
      </c>
      <c r="B1812" s="227"/>
      <c r="C1812" s="314"/>
      <c r="D1812" s="314"/>
      <c r="E1812" s="314"/>
      <c r="F1812" s="314"/>
      <c r="G1812" s="314"/>
      <c r="H1812" s="314"/>
      <c r="I1812" s="314"/>
      <c r="J1812" s="314"/>
      <c r="K1812" s="314"/>
      <c r="L1812" s="314"/>
      <c r="M1812" s="314"/>
      <c r="N1812" s="314"/>
      <c r="O1812" s="314"/>
      <c r="P1812" s="314"/>
      <c r="Q1812" s="314"/>
      <c r="R1812" s="314"/>
    </row>
    <row r="1813" spans="1:18" x14ac:dyDescent="0.2">
      <c r="A1813" s="22">
        <v>1812</v>
      </c>
      <c r="B1813" s="227"/>
      <c r="C1813" s="314"/>
      <c r="D1813" s="314"/>
      <c r="E1813" s="314"/>
      <c r="F1813" s="314"/>
      <c r="G1813" s="314"/>
      <c r="H1813" s="314"/>
      <c r="I1813" s="314"/>
      <c r="J1813" s="314"/>
      <c r="K1813" s="314"/>
      <c r="L1813" s="314"/>
      <c r="M1813" s="314"/>
      <c r="N1813" s="314"/>
      <c r="O1813" s="314"/>
      <c r="P1813" s="314"/>
      <c r="Q1813" s="314"/>
      <c r="R1813" s="314"/>
    </row>
    <row r="1814" spans="1:18" x14ac:dyDescent="0.2">
      <c r="A1814" s="22">
        <v>1813</v>
      </c>
      <c r="B1814" s="227"/>
      <c r="C1814" s="314"/>
      <c r="D1814" s="314"/>
      <c r="E1814" s="314"/>
      <c r="F1814" s="314"/>
      <c r="G1814" s="314"/>
      <c r="H1814" s="314"/>
      <c r="I1814" s="314"/>
      <c r="J1814" s="314"/>
      <c r="K1814" s="314"/>
      <c r="L1814" s="314"/>
      <c r="M1814" s="314"/>
      <c r="N1814" s="314"/>
      <c r="O1814" s="314"/>
      <c r="P1814" s="314"/>
      <c r="Q1814" s="314"/>
      <c r="R1814" s="314"/>
    </row>
    <row r="1815" spans="1:18" x14ac:dyDescent="0.2">
      <c r="A1815" s="22">
        <v>1814</v>
      </c>
      <c r="B1815" s="227"/>
      <c r="C1815" s="314"/>
      <c r="D1815" s="314"/>
      <c r="E1815" s="314"/>
      <c r="F1815" s="314"/>
      <c r="G1815" s="314"/>
      <c r="H1815" s="314"/>
      <c r="I1815" s="314"/>
      <c r="J1815" s="314"/>
      <c r="K1815" s="314"/>
      <c r="L1815" s="314"/>
      <c r="M1815" s="314"/>
      <c r="N1815" s="314"/>
      <c r="O1815" s="314"/>
      <c r="P1815" s="314"/>
      <c r="Q1815" s="314"/>
      <c r="R1815" s="314"/>
    </row>
    <row r="1816" spans="1:18" x14ac:dyDescent="0.2">
      <c r="A1816" s="22">
        <v>1815</v>
      </c>
      <c r="B1816" s="227"/>
      <c r="C1816" s="314"/>
      <c r="D1816" s="314"/>
      <c r="E1816" s="314"/>
      <c r="F1816" s="314"/>
      <c r="G1816" s="314"/>
      <c r="H1816" s="314"/>
      <c r="I1816" s="314"/>
      <c r="J1816" s="314"/>
      <c r="K1816" s="314"/>
      <c r="L1816" s="314"/>
      <c r="M1816" s="314"/>
      <c r="N1816" s="314"/>
      <c r="O1816" s="314"/>
      <c r="P1816" s="314"/>
      <c r="Q1816" s="314"/>
      <c r="R1816" s="314"/>
    </row>
    <row r="1817" spans="1:18" x14ac:dyDescent="0.2">
      <c r="A1817" s="22">
        <v>1816</v>
      </c>
      <c r="B1817" s="227"/>
      <c r="C1817" s="314"/>
      <c r="D1817" s="314"/>
      <c r="E1817" s="314"/>
      <c r="F1817" s="314"/>
      <c r="G1817" s="314"/>
      <c r="H1817" s="314"/>
      <c r="I1817" s="314"/>
      <c r="J1817" s="314"/>
      <c r="K1817" s="314"/>
      <c r="L1817" s="314"/>
      <c r="M1817" s="314"/>
      <c r="N1817" s="314"/>
      <c r="O1817" s="314"/>
      <c r="P1817" s="314"/>
      <c r="Q1817" s="314"/>
      <c r="R1817" s="314"/>
    </row>
    <row r="1818" spans="1:18" x14ac:dyDescent="0.2">
      <c r="A1818" s="22">
        <v>1817</v>
      </c>
      <c r="B1818" s="227"/>
      <c r="C1818" s="314"/>
      <c r="D1818" s="314"/>
      <c r="E1818" s="314"/>
      <c r="F1818" s="314"/>
      <c r="G1818" s="314"/>
      <c r="H1818" s="314"/>
      <c r="I1818" s="314"/>
      <c r="J1818" s="314"/>
      <c r="K1818" s="314"/>
      <c r="L1818" s="314"/>
      <c r="M1818" s="314"/>
      <c r="N1818" s="314"/>
      <c r="O1818" s="314"/>
      <c r="P1818" s="314"/>
      <c r="Q1818" s="314"/>
      <c r="R1818" s="314"/>
    </row>
    <row r="1819" spans="1:18" x14ac:dyDescent="0.2">
      <c r="A1819" s="22">
        <v>1818</v>
      </c>
      <c r="B1819" s="227"/>
      <c r="C1819" s="314"/>
      <c r="D1819" s="314"/>
      <c r="E1819" s="314"/>
      <c r="F1819" s="314"/>
      <c r="G1819" s="314"/>
      <c r="H1819" s="314"/>
      <c r="I1819" s="314"/>
      <c r="J1819" s="314"/>
      <c r="K1819" s="314"/>
      <c r="L1819" s="314"/>
      <c r="M1819" s="314"/>
      <c r="N1819" s="314"/>
      <c r="O1819" s="314"/>
      <c r="P1819" s="314"/>
      <c r="Q1819" s="314"/>
      <c r="R1819" s="314"/>
    </row>
    <row r="1820" spans="1:18" x14ac:dyDescent="0.2">
      <c r="A1820" s="22">
        <v>1819</v>
      </c>
      <c r="B1820" s="227"/>
      <c r="C1820" s="314"/>
      <c r="D1820" s="314"/>
      <c r="E1820" s="314"/>
      <c r="F1820" s="314"/>
      <c r="G1820" s="314"/>
      <c r="H1820" s="314"/>
      <c r="I1820" s="314"/>
      <c r="J1820" s="314"/>
      <c r="K1820" s="314"/>
      <c r="L1820" s="314"/>
      <c r="M1820" s="314"/>
      <c r="N1820" s="314"/>
      <c r="O1820" s="314"/>
      <c r="P1820" s="314"/>
      <c r="Q1820" s="314"/>
      <c r="R1820" s="314"/>
    </row>
    <row r="1821" spans="1:18" x14ac:dyDescent="0.2">
      <c r="A1821" s="22">
        <v>1820</v>
      </c>
      <c r="B1821" s="227"/>
      <c r="C1821" s="314"/>
      <c r="D1821" s="314"/>
      <c r="E1821" s="314"/>
      <c r="F1821" s="314"/>
      <c r="G1821" s="314"/>
      <c r="H1821" s="314"/>
      <c r="I1821" s="314"/>
      <c r="J1821" s="314"/>
      <c r="K1821" s="314"/>
      <c r="L1821" s="314"/>
      <c r="M1821" s="314"/>
      <c r="N1821" s="314"/>
      <c r="O1821" s="314"/>
      <c r="P1821" s="314"/>
      <c r="Q1821" s="314"/>
      <c r="R1821" s="314"/>
    </row>
    <row r="1822" spans="1:18" x14ac:dyDescent="0.2">
      <c r="A1822" s="22">
        <v>1821</v>
      </c>
      <c r="B1822" s="227"/>
      <c r="C1822" s="314"/>
      <c r="D1822" s="314"/>
      <c r="E1822" s="314"/>
      <c r="F1822" s="314"/>
      <c r="G1822" s="314"/>
      <c r="H1822" s="314"/>
      <c r="I1822" s="314"/>
      <c r="J1822" s="314"/>
      <c r="K1822" s="314"/>
      <c r="L1822" s="314"/>
      <c r="M1822" s="314"/>
      <c r="N1822" s="314"/>
      <c r="O1822" s="314"/>
      <c r="P1822" s="314"/>
      <c r="Q1822" s="314"/>
      <c r="R1822" s="314"/>
    </row>
    <row r="1823" spans="1:18" x14ac:dyDescent="0.2">
      <c r="A1823" s="22">
        <v>1822</v>
      </c>
      <c r="B1823" s="227"/>
      <c r="C1823" s="314"/>
      <c r="D1823" s="314"/>
      <c r="E1823" s="314"/>
      <c r="F1823" s="314"/>
      <c r="G1823" s="314"/>
      <c r="H1823" s="314"/>
      <c r="I1823" s="314"/>
      <c r="J1823" s="314"/>
      <c r="K1823" s="314"/>
      <c r="L1823" s="314"/>
      <c r="M1823" s="314"/>
      <c r="N1823" s="314"/>
      <c r="O1823" s="314"/>
      <c r="P1823" s="314"/>
      <c r="Q1823" s="314"/>
      <c r="R1823" s="314"/>
    </row>
    <row r="1824" spans="1:18" x14ac:dyDescent="0.2">
      <c r="A1824" s="22">
        <v>1823</v>
      </c>
      <c r="B1824" s="227"/>
      <c r="C1824" s="314"/>
      <c r="D1824" s="314"/>
      <c r="E1824" s="314"/>
      <c r="F1824" s="314"/>
      <c r="G1824" s="314"/>
      <c r="H1824" s="314"/>
      <c r="I1824" s="314"/>
      <c r="J1824" s="314"/>
      <c r="K1824" s="314"/>
      <c r="L1824" s="314"/>
      <c r="M1824" s="314"/>
      <c r="N1824" s="314"/>
      <c r="O1824" s="314"/>
      <c r="P1824" s="314"/>
      <c r="Q1824" s="314"/>
      <c r="R1824" s="314"/>
    </row>
    <row r="1825" spans="1:18" x14ac:dyDescent="0.2">
      <c r="A1825" s="22">
        <v>1824</v>
      </c>
      <c r="B1825" s="227"/>
      <c r="C1825" s="314"/>
      <c r="D1825" s="314"/>
      <c r="E1825" s="314"/>
      <c r="F1825" s="314"/>
      <c r="G1825" s="314"/>
      <c r="H1825" s="314"/>
      <c r="I1825" s="314"/>
      <c r="J1825" s="314"/>
      <c r="K1825" s="314"/>
      <c r="L1825" s="314"/>
      <c r="M1825" s="314"/>
      <c r="N1825" s="314"/>
      <c r="O1825" s="314"/>
      <c r="P1825" s="314"/>
      <c r="Q1825" s="314"/>
      <c r="R1825" s="314"/>
    </row>
    <row r="1826" spans="1:18" x14ac:dyDescent="0.2">
      <c r="A1826" s="22">
        <v>1825</v>
      </c>
      <c r="B1826" s="227"/>
      <c r="C1826" s="314"/>
      <c r="D1826" s="314"/>
      <c r="E1826" s="314"/>
      <c r="F1826" s="314"/>
      <c r="G1826" s="314"/>
      <c r="H1826" s="314"/>
      <c r="I1826" s="314"/>
      <c r="J1826" s="314"/>
      <c r="K1826" s="314"/>
      <c r="L1826" s="314"/>
      <c r="M1826" s="314"/>
      <c r="N1826" s="314"/>
      <c r="O1826" s="314"/>
      <c r="P1826" s="314"/>
      <c r="Q1826" s="314"/>
      <c r="R1826" s="314"/>
    </row>
    <row r="1827" spans="1:18" x14ac:dyDescent="0.2">
      <c r="A1827" s="22">
        <v>1826</v>
      </c>
      <c r="B1827" s="227"/>
      <c r="C1827" s="314"/>
      <c r="D1827" s="314"/>
      <c r="E1827" s="314"/>
      <c r="F1827" s="314"/>
      <c r="G1827" s="314"/>
      <c r="H1827" s="314"/>
      <c r="I1827" s="314"/>
      <c r="J1827" s="314"/>
      <c r="K1827" s="314"/>
      <c r="L1827" s="314"/>
      <c r="M1827" s="314"/>
      <c r="N1827" s="314"/>
      <c r="O1827" s="314"/>
      <c r="P1827" s="314"/>
      <c r="Q1827" s="314"/>
      <c r="R1827" s="314"/>
    </row>
    <row r="1828" spans="1:18" x14ac:dyDescent="0.2">
      <c r="A1828" s="22">
        <v>1827</v>
      </c>
      <c r="B1828" s="227"/>
      <c r="C1828" s="314"/>
      <c r="D1828" s="314"/>
      <c r="E1828" s="314"/>
      <c r="F1828" s="314"/>
      <c r="G1828" s="314"/>
      <c r="H1828" s="314"/>
      <c r="I1828" s="314"/>
      <c r="J1828" s="314"/>
      <c r="K1828" s="314"/>
      <c r="L1828" s="314"/>
      <c r="M1828" s="314"/>
      <c r="N1828" s="314"/>
      <c r="O1828" s="314"/>
      <c r="P1828" s="314"/>
      <c r="Q1828" s="314"/>
      <c r="R1828" s="314"/>
    </row>
    <row r="1829" spans="1:18" x14ac:dyDescent="0.2">
      <c r="A1829" s="22">
        <v>1828</v>
      </c>
      <c r="B1829" s="227"/>
      <c r="C1829" s="314"/>
      <c r="D1829" s="314"/>
      <c r="E1829" s="314"/>
      <c r="F1829" s="314"/>
      <c r="G1829" s="314"/>
      <c r="H1829" s="314"/>
      <c r="I1829" s="314"/>
      <c r="J1829" s="314"/>
      <c r="K1829" s="314"/>
      <c r="L1829" s="314"/>
      <c r="M1829" s="314"/>
      <c r="N1829" s="314"/>
      <c r="O1829" s="314"/>
      <c r="P1829" s="314"/>
      <c r="Q1829" s="314"/>
      <c r="R1829" s="314"/>
    </row>
    <row r="1830" spans="1:18" x14ac:dyDescent="0.2">
      <c r="A1830" s="22">
        <v>1829</v>
      </c>
      <c r="B1830" s="227"/>
      <c r="C1830" s="314"/>
      <c r="D1830" s="314"/>
      <c r="E1830" s="314"/>
      <c r="F1830" s="314"/>
      <c r="G1830" s="314"/>
      <c r="H1830" s="314"/>
      <c r="I1830" s="314"/>
      <c r="J1830" s="314"/>
      <c r="K1830" s="314"/>
      <c r="L1830" s="314"/>
      <c r="M1830" s="314"/>
      <c r="N1830" s="314"/>
      <c r="O1830" s="314"/>
      <c r="P1830" s="314"/>
      <c r="Q1830" s="314"/>
      <c r="R1830" s="314"/>
    </row>
    <row r="1831" spans="1:18" x14ac:dyDescent="0.2">
      <c r="A1831" s="22">
        <v>1830</v>
      </c>
      <c r="B1831" s="227"/>
      <c r="C1831" s="314"/>
      <c r="D1831" s="314"/>
      <c r="E1831" s="314"/>
      <c r="F1831" s="314"/>
      <c r="G1831" s="314"/>
      <c r="H1831" s="314"/>
      <c r="I1831" s="314"/>
      <c r="J1831" s="314"/>
      <c r="K1831" s="314"/>
      <c r="L1831" s="314"/>
      <c r="M1831" s="314"/>
      <c r="N1831" s="314"/>
      <c r="O1831" s="314"/>
      <c r="P1831" s="314"/>
      <c r="Q1831" s="314"/>
      <c r="R1831" s="314"/>
    </row>
    <row r="1832" spans="1:18" x14ac:dyDescent="0.2">
      <c r="A1832" s="22">
        <v>1831</v>
      </c>
      <c r="B1832" s="227"/>
      <c r="C1832" s="314"/>
      <c r="D1832" s="314"/>
      <c r="E1832" s="314"/>
      <c r="F1832" s="314"/>
      <c r="G1832" s="314"/>
      <c r="H1832" s="314"/>
      <c r="I1832" s="314"/>
      <c r="J1832" s="314"/>
      <c r="K1832" s="314"/>
      <c r="L1832" s="314"/>
      <c r="M1832" s="314"/>
      <c r="N1832" s="314"/>
      <c r="O1832" s="314"/>
      <c r="P1832" s="314"/>
      <c r="Q1832" s="314"/>
      <c r="R1832" s="314"/>
    </row>
    <row r="1833" spans="1:18" x14ac:dyDescent="0.2">
      <c r="A1833" s="22">
        <v>1832</v>
      </c>
      <c r="B1833" s="227"/>
      <c r="C1833" s="314"/>
      <c r="D1833" s="314"/>
      <c r="E1833" s="314"/>
      <c r="F1833" s="314"/>
      <c r="G1833" s="314"/>
      <c r="H1833" s="314"/>
      <c r="I1833" s="314"/>
      <c r="J1833" s="314"/>
      <c r="K1833" s="314"/>
      <c r="L1833" s="314"/>
      <c r="M1833" s="314"/>
      <c r="N1833" s="314"/>
      <c r="O1833" s="314"/>
      <c r="P1833" s="314"/>
      <c r="Q1833" s="314"/>
      <c r="R1833" s="314"/>
    </row>
    <row r="1834" spans="1:18" x14ac:dyDescent="0.2">
      <c r="A1834" s="22">
        <v>1833</v>
      </c>
      <c r="B1834" s="227"/>
      <c r="C1834" s="314"/>
      <c r="D1834" s="314"/>
      <c r="E1834" s="314"/>
      <c r="F1834" s="314"/>
      <c r="G1834" s="314"/>
      <c r="H1834" s="314"/>
      <c r="I1834" s="314"/>
      <c r="J1834" s="314"/>
      <c r="K1834" s="314"/>
      <c r="L1834" s="314"/>
      <c r="M1834" s="314"/>
      <c r="N1834" s="314"/>
      <c r="O1834" s="314"/>
      <c r="P1834" s="314"/>
      <c r="Q1834" s="314"/>
      <c r="R1834" s="314"/>
    </row>
    <row r="1835" spans="1:18" x14ac:dyDescent="0.2">
      <c r="A1835" s="22">
        <v>1834</v>
      </c>
      <c r="B1835" s="227"/>
      <c r="C1835" s="314"/>
      <c r="D1835" s="314"/>
      <c r="E1835" s="314"/>
      <c r="F1835" s="314"/>
      <c r="G1835" s="314"/>
      <c r="H1835" s="314"/>
      <c r="I1835" s="314"/>
      <c r="J1835" s="314"/>
      <c r="K1835" s="314"/>
      <c r="L1835" s="314"/>
      <c r="M1835" s="314"/>
      <c r="N1835" s="314"/>
      <c r="O1835" s="314"/>
      <c r="P1835" s="314"/>
      <c r="Q1835" s="314"/>
      <c r="R1835" s="314"/>
    </row>
    <row r="1836" spans="1:18" x14ac:dyDescent="0.2">
      <c r="A1836" s="22">
        <v>1835</v>
      </c>
      <c r="B1836" s="227"/>
      <c r="C1836" s="314"/>
      <c r="D1836" s="314"/>
      <c r="E1836" s="314"/>
      <c r="F1836" s="314"/>
      <c r="G1836" s="314"/>
      <c r="H1836" s="314"/>
      <c r="I1836" s="314"/>
      <c r="J1836" s="314"/>
      <c r="K1836" s="314"/>
      <c r="L1836" s="314"/>
      <c r="M1836" s="314"/>
      <c r="N1836" s="314"/>
      <c r="O1836" s="314"/>
      <c r="P1836" s="314"/>
      <c r="Q1836" s="314"/>
      <c r="R1836" s="314"/>
    </row>
    <row r="1837" spans="1:18" x14ac:dyDescent="0.2">
      <c r="A1837" s="22">
        <v>1836</v>
      </c>
      <c r="B1837" s="227"/>
      <c r="C1837" s="314"/>
      <c r="D1837" s="314"/>
      <c r="E1837" s="314"/>
      <c r="F1837" s="314"/>
      <c r="G1837" s="314"/>
      <c r="H1837" s="314"/>
      <c r="I1837" s="314"/>
      <c r="J1837" s="314"/>
      <c r="K1837" s="314"/>
      <c r="L1837" s="314"/>
      <c r="M1837" s="314"/>
      <c r="N1837" s="314"/>
      <c r="O1837" s="314"/>
      <c r="P1837" s="314"/>
      <c r="Q1837" s="314"/>
      <c r="R1837" s="314"/>
    </row>
    <row r="1838" spans="1:18" x14ac:dyDescent="0.2">
      <c r="A1838" s="22">
        <v>1837</v>
      </c>
      <c r="B1838" s="227"/>
      <c r="C1838" s="314"/>
      <c r="D1838" s="314"/>
      <c r="E1838" s="314"/>
      <c r="F1838" s="314"/>
      <c r="G1838" s="314"/>
      <c r="H1838" s="314"/>
      <c r="I1838" s="314"/>
      <c r="J1838" s="314"/>
      <c r="K1838" s="314"/>
      <c r="L1838" s="314"/>
      <c r="M1838" s="314"/>
      <c r="N1838" s="314"/>
      <c r="O1838" s="314"/>
      <c r="P1838" s="314"/>
      <c r="Q1838" s="314"/>
      <c r="R1838" s="314"/>
    </row>
    <row r="1839" spans="1:18" x14ac:dyDescent="0.2">
      <c r="A1839" s="22">
        <v>1838</v>
      </c>
      <c r="B1839" s="227"/>
      <c r="C1839" s="314"/>
      <c r="D1839" s="314"/>
      <c r="E1839" s="314"/>
      <c r="F1839" s="314"/>
      <c r="G1839" s="314"/>
      <c r="H1839" s="314"/>
      <c r="I1839" s="314"/>
      <c r="J1839" s="314"/>
      <c r="K1839" s="314"/>
      <c r="L1839" s="314"/>
      <c r="M1839" s="314"/>
      <c r="N1839" s="314"/>
      <c r="O1839" s="314"/>
      <c r="P1839" s="314"/>
      <c r="Q1839" s="314"/>
      <c r="R1839" s="314"/>
    </row>
    <row r="1840" spans="1:18" x14ac:dyDescent="0.2">
      <c r="A1840" s="22">
        <v>1839</v>
      </c>
      <c r="B1840" s="227"/>
      <c r="C1840" s="314"/>
      <c r="D1840" s="314"/>
      <c r="E1840" s="314"/>
      <c r="F1840" s="314"/>
      <c r="G1840" s="314"/>
      <c r="H1840" s="314"/>
      <c r="I1840" s="314"/>
      <c r="J1840" s="314"/>
      <c r="K1840" s="314"/>
      <c r="L1840" s="314"/>
      <c r="M1840" s="314"/>
      <c r="N1840" s="314"/>
      <c r="O1840" s="314"/>
      <c r="P1840" s="314"/>
      <c r="Q1840" s="314"/>
      <c r="R1840" s="314"/>
    </row>
    <row r="1841" spans="1:18" x14ac:dyDescent="0.2">
      <c r="A1841" s="22">
        <v>1840</v>
      </c>
      <c r="B1841" s="227"/>
      <c r="C1841" s="314"/>
      <c r="D1841" s="314"/>
      <c r="E1841" s="314"/>
      <c r="F1841" s="314"/>
      <c r="G1841" s="314"/>
      <c r="H1841" s="314"/>
      <c r="I1841" s="314"/>
      <c r="J1841" s="314"/>
      <c r="K1841" s="314"/>
      <c r="L1841" s="314"/>
      <c r="M1841" s="314"/>
      <c r="N1841" s="314"/>
      <c r="O1841" s="314"/>
      <c r="P1841" s="314"/>
      <c r="Q1841" s="314"/>
      <c r="R1841" s="314"/>
    </row>
    <row r="1842" spans="1:18" x14ac:dyDescent="0.2">
      <c r="A1842" s="22">
        <v>1841</v>
      </c>
      <c r="B1842" s="227"/>
      <c r="C1842" s="314"/>
      <c r="D1842" s="314"/>
      <c r="E1842" s="314"/>
      <c r="F1842" s="314"/>
      <c r="G1842" s="314"/>
      <c r="H1842" s="314"/>
      <c r="I1842" s="314"/>
      <c r="J1842" s="314"/>
      <c r="K1842" s="314"/>
      <c r="L1842" s="314"/>
      <c r="M1842" s="314"/>
      <c r="N1842" s="314"/>
      <c r="O1842" s="314"/>
      <c r="P1842" s="314"/>
      <c r="Q1842" s="314"/>
      <c r="R1842" s="314"/>
    </row>
    <row r="1843" spans="1:18" x14ac:dyDescent="0.2">
      <c r="A1843" s="22">
        <v>1842</v>
      </c>
      <c r="B1843" s="227"/>
      <c r="C1843" s="314"/>
      <c r="D1843" s="314"/>
      <c r="E1843" s="314"/>
      <c r="F1843" s="314"/>
      <c r="G1843" s="314"/>
      <c r="H1843" s="314"/>
      <c r="I1843" s="314"/>
      <c r="J1843" s="314"/>
      <c r="K1843" s="314"/>
      <c r="L1843" s="314"/>
      <c r="M1843" s="314"/>
      <c r="N1843" s="314"/>
      <c r="O1843" s="314"/>
      <c r="P1843" s="314"/>
      <c r="Q1843" s="314"/>
      <c r="R1843" s="314"/>
    </row>
    <row r="1844" spans="1:18" x14ac:dyDescent="0.2">
      <c r="A1844" s="22">
        <v>1843</v>
      </c>
      <c r="B1844" s="227"/>
      <c r="C1844" s="314"/>
      <c r="D1844" s="314"/>
      <c r="E1844" s="314"/>
      <c r="F1844" s="314"/>
      <c r="G1844" s="314"/>
      <c r="H1844" s="314"/>
      <c r="I1844" s="314"/>
      <c r="J1844" s="314"/>
      <c r="K1844" s="314"/>
      <c r="L1844" s="314"/>
      <c r="M1844" s="314"/>
      <c r="N1844" s="314"/>
      <c r="O1844" s="314"/>
      <c r="P1844" s="314"/>
      <c r="Q1844" s="314"/>
      <c r="R1844" s="314"/>
    </row>
    <row r="1845" spans="1:18" x14ac:dyDescent="0.2">
      <c r="A1845" s="22">
        <v>1844</v>
      </c>
      <c r="B1845" s="227"/>
      <c r="C1845" s="314"/>
      <c r="D1845" s="314"/>
      <c r="E1845" s="314"/>
      <c r="F1845" s="314"/>
      <c r="G1845" s="314"/>
      <c r="H1845" s="314"/>
      <c r="I1845" s="314"/>
      <c r="J1845" s="314"/>
      <c r="K1845" s="314"/>
      <c r="L1845" s="314"/>
      <c r="M1845" s="314"/>
      <c r="N1845" s="314"/>
      <c r="O1845" s="314"/>
      <c r="P1845" s="314"/>
      <c r="Q1845" s="314"/>
      <c r="R1845" s="314"/>
    </row>
    <row r="1846" spans="1:18" x14ac:dyDescent="0.2">
      <c r="A1846" s="22">
        <v>1845</v>
      </c>
      <c r="B1846" s="227"/>
      <c r="C1846" s="314"/>
      <c r="D1846" s="314"/>
      <c r="E1846" s="314"/>
      <c r="F1846" s="314"/>
      <c r="G1846" s="314"/>
      <c r="H1846" s="314"/>
      <c r="I1846" s="314"/>
      <c r="J1846" s="314"/>
      <c r="K1846" s="314"/>
      <c r="L1846" s="314"/>
      <c r="M1846" s="314"/>
      <c r="N1846" s="314"/>
      <c r="O1846" s="314"/>
      <c r="P1846" s="314"/>
      <c r="Q1846" s="314"/>
      <c r="R1846" s="314"/>
    </row>
    <row r="1847" spans="1:18" x14ac:dyDescent="0.2">
      <c r="A1847" s="22">
        <v>1846</v>
      </c>
      <c r="B1847" s="227"/>
      <c r="C1847" s="314"/>
      <c r="D1847" s="314"/>
      <c r="E1847" s="314"/>
      <c r="F1847" s="314"/>
      <c r="G1847" s="314"/>
      <c r="H1847" s="314"/>
      <c r="I1847" s="314"/>
      <c r="J1847" s="314"/>
      <c r="K1847" s="314"/>
      <c r="L1847" s="314"/>
      <c r="M1847" s="314"/>
      <c r="N1847" s="314"/>
      <c r="O1847" s="314"/>
      <c r="P1847" s="314"/>
      <c r="Q1847" s="314"/>
      <c r="R1847" s="314"/>
    </row>
    <row r="1848" spans="1:18" x14ac:dyDescent="0.2">
      <c r="A1848" s="22">
        <v>1847</v>
      </c>
      <c r="B1848" s="227"/>
      <c r="C1848" s="314"/>
      <c r="D1848" s="314"/>
      <c r="E1848" s="314"/>
      <c r="F1848" s="314"/>
      <c r="G1848" s="314"/>
      <c r="H1848" s="314"/>
      <c r="I1848" s="314"/>
      <c r="J1848" s="314"/>
      <c r="K1848" s="314"/>
      <c r="L1848" s="314"/>
      <c r="M1848" s="314"/>
      <c r="N1848" s="314"/>
      <c r="O1848" s="314"/>
      <c r="P1848" s="314"/>
      <c r="Q1848" s="314"/>
      <c r="R1848" s="314"/>
    </row>
    <row r="1849" spans="1:18" x14ac:dyDescent="0.2">
      <c r="A1849" s="22">
        <v>1848</v>
      </c>
      <c r="B1849" s="227"/>
      <c r="C1849" s="314"/>
      <c r="D1849" s="314"/>
      <c r="E1849" s="314"/>
      <c r="F1849" s="314"/>
      <c r="G1849" s="314"/>
      <c r="H1849" s="314"/>
      <c r="I1849" s="314"/>
      <c r="J1849" s="314"/>
      <c r="K1849" s="314"/>
      <c r="L1849" s="314"/>
      <c r="M1849" s="314"/>
      <c r="N1849" s="314"/>
      <c r="O1849" s="314"/>
      <c r="P1849" s="314"/>
      <c r="Q1849" s="314"/>
      <c r="R1849" s="314"/>
    </row>
    <row r="1850" spans="1:18" x14ac:dyDescent="0.2">
      <c r="A1850" s="22">
        <v>1849</v>
      </c>
      <c r="B1850" s="227"/>
      <c r="C1850" s="314"/>
      <c r="D1850" s="314"/>
      <c r="E1850" s="314"/>
      <c r="F1850" s="314"/>
      <c r="G1850" s="314"/>
      <c r="H1850" s="314"/>
      <c r="I1850" s="314"/>
      <c r="J1850" s="314"/>
      <c r="K1850" s="314"/>
      <c r="L1850" s="314"/>
      <c r="M1850" s="314"/>
      <c r="N1850" s="314"/>
      <c r="O1850" s="314"/>
      <c r="P1850" s="314"/>
      <c r="Q1850" s="314"/>
      <c r="R1850" s="314"/>
    </row>
    <row r="1851" spans="1:18" x14ac:dyDescent="0.2">
      <c r="A1851" s="22">
        <v>1850</v>
      </c>
      <c r="B1851" s="227"/>
      <c r="C1851" s="314"/>
      <c r="D1851" s="314"/>
      <c r="E1851" s="314"/>
      <c r="F1851" s="314"/>
      <c r="G1851" s="314"/>
      <c r="H1851" s="314"/>
      <c r="I1851" s="314"/>
      <c r="J1851" s="314"/>
      <c r="K1851" s="314"/>
      <c r="L1851" s="314"/>
      <c r="M1851" s="314"/>
      <c r="N1851" s="314"/>
      <c r="O1851" s="314"/>
      <c r="P1851" s="314"/>
      <c r="Q1851" s="314"/>
      <c r="R1851" s="314"/>
    </row>
    <row r="1852" spans="1:18" x14ac:dyDescent="0.2">
      <c r="A1852" s="22">
        <v>1851</v>
      </c>
      <c r="B1852" s="227"/>
      <c r="C1852" s="314"/>
      <c r="D1852" s="314"/>
      <c r="E1852" s="314"/>
      <c r="F1852" s="314"/>
      <c r="G1852" s="314"/>
      <c r="H1852" s="314"/>
      <c r="I1852" s="314"/>
      <c r="J1852" s="314"/>
      <c r="K1852" s="314"/>
      <c r="L1852" s="314"/>
      <c r="M1852" s="314"/>
      <c r="N1852" s="314"/>
      <c r="O1852" s="314"/>
      <c r="P1852" s="314"/>
      <c r="Q1852" s="314"/>
      <c r="R1852" s="314"/>
    </row>
    <row r="1853" spans="1:18" x14ac:dyDescent="0.2">
      <c r="A1853" s="22">
        <v>1852</v>
      </c>
      <c r="B1853" s="227"/>
      <c r="C1853" s="314"/>
      <c r="D1853" s="314"/>
      <c r="E1853" s="314"/>
      <c r="F1853" s="314"/>
      <c r="G1853" s="314"/>
      <c r="H1853" s="314"/>
      <c r="I1853" s="314"/>
      <c r="J1853" s="314"/>
      <c r="K1853" s="314"/>
      <c r="L1853" s="314"/>
      <c r="M1853" s="314"/>
      <c r="N1853" s="314"/>
      <c r="O1853" s="314"/>
      <c r="P1853" s="314"/>
      <c r="Q1853" s="314"/>
      <c r="R1853" s="314"/>
    </row>
    <row r="1854" spans="1:18" x14ac:dyDescent="0.2">
      <c r="A1854" s="22">
        <v>1853</v>
      </c>
      <c r="B1854" s="227"/>
      <c r="C1854" s="314"/>
      <c r="D1854" s="314"/>
      <c r="E1854" s="314"/>
      <c r="F1854" s="314"/>
      <c r="G1854" s="314"/>
      <c r="H1854" s="314"/>
      <c r="I1854" s="314"/>
      <c r="J1854" s="314"/>
      <c r="K1854" s="314"/>
      <c r="L1854" s="314"/>
      <c r="M1854" s="314"/>
      <c r="N1854" s="314"/>
      <c r="O1854" s="314"/>
      <c r="P1854" s="314"/>
      <c r="Q1854" s="314"/>
      <c r="R1854" s="314"/>
    </row>
    <row r="1855" spans="1:18" x14ac:dyDescent="0.2">
      <c r="A1855" s="22">
        <v>1854</v>
      </c>
      <c r="B1855" s="227"/>
      <c r="C1855" s="314"/>
      <c r="D1855" s="314"/>
      <c r="E1855" s="314"/>
      <c r="F1855" s="314"/>
      <c r="G1855" s="314"/>
      <c r="H1855" s="314"/>
      <c r="I1855" s="314"/>
      <c r="J1855" s="314"/>
      <c r="K1855" s="314"/>
      <c r="L1855" s="314"/>
      <c r="M1855" s="314"/>
      <c r="N1855" s="314"/>
      <c r="O1855" s="314"/>
      <c r="P1855" s="314"/>
      <c r="Q1855" s="314"/>
      <c r="R1855" s="314"/>
    </row>
    <row r="1856" spans="1:18" x14ac:dyDescent="0.2">
      <c r="A1856" s="22">
        <v>1855</v>
      </c>
      <c r="B1856" s="227"/>
      <c r="C1856" s="314"/>
      <c r="D1856" s="314"/>
      <c r="E1856" s="314"/>
      <c r="F1856" s="314"/>
      <c r="G1856" s="314"/>
      <c r="H1856" s="314"/>
      <c r="I1856" s="314"/>
      <c r="J1856" s="314"/>
      <c r="K1856" s="314"/>
      <c r="L1856" s="314"/>
      <c r="M1856" s="314"/>
      <c r="N1856" s="314"/>
      <c r="O1856" s="314"/>
      <c r="P1856" s="314"/>
      <c r="Q1856" s="314"/>
      <c r="R1856" s="314"/>
    </row>
    <row r="1857" spans="1:18" x14ac:dyDescent="0.2">
      <c r="A1857" s="22">
        <v>1856</v>
      </c>
      <c r="B1857" s="227"/>
      <c r="C1857" s="314"/>
      <c r="D1857" s="314"/>
      <c r="E1857" s="314"/>
      <c r="F1857" s="314"/>
      <c r="G1857" s="314"/>
      <c r="H1857" s="314"/>
      <c r="I1857" s="314"/>
      <c r="J1857" s="314"/>
      <c r="K1857" s="314"/>
      <c r="L1857" s="314"/>
      <c r="M1857" s="314"/>
      <c r="N1857" s="314"/>
      <c r="O1857" s="314"/>
      <c r="P1857" s="314"/>
      <c r="Q1857" s="314"/>
      <c r="R1857" s="314"/>
    </row>
    <row r="1858" spans="1:18" x14ac:dyDescent="0.2">
      <c r="A1858" s="22">
        <v>1857</v>
      </c>
      <c r="B1858" s="227"/>
      <c r="C1858" s="314"/>
      <c r="D1858" s="314"/>
      <c r="E1858" s="314"/>
      <c r="F1858" s="314"/>
      <c r="G1858" s="314"/>
      <c r="H1858" s="314"/>
      <c r="I1858" s="314"/>
      <c r="J1858" s="314"/>
      <c r="K1858" s="314"/>
      <c r="L1858" s="314"/>
      <c r="M1858" s="314"/>
      <c r="N1858" s="314"/>
      <c r="O1858" s="314"/>
      <c r="P1858" s="314"/>
      <c r="Q1858" s="314"/>
      <c r="R1858" s="314"/>
    </row>
    <row r="1859" spans="1:18" x14ac:dyDescent="0.2">
      <c r="A1859" s="22">
        <v>1858</v>
      </c>
      <c r="B1859" s="227"/>
      <c r="C1859" s="314"/>
      <c r="D1859" s="314"/>
      <c r="E1859" s="314"/>
      <c r="F1859" s="314"/>
      <c r="G1859" s="314"/>
      <c r="H1859" s="314"/>
      <c r="I1859" s="314"/>
      <c r="J1859" s="314"/>
      <c r="K1859" s="314"/>
      <c r="L1859" s="314"/>
      <c r="M1859" s="314"/>
      <c r="N1859" s="314"/>
      <c r="O1859" s="314"/>
      <c r="P1859" s="314"/>
      <c r="Q1859" s="314"/>
      <c r="R1859" s="314"/>
    </row>
    <row r="1860" spans="1:18" x14ac:dyDescent="0.2">
      <c r="A1860" s="22">
        <v>1859</v>
      </c>
      <c r="B1860" s="227"/>
      <c r="C1860" s="314"/>
      <c r="D1860" s="314"/>
      <c r="E1860" s="314"/>
      <c r="F1860" s="314"/>
      <c r="G1860" s="314"/>
      <c r="H1860" s="314"/>
      <c r="I1860" s="314"/>
      <c r="J1860" s="314"/>
      <c r="K1860" s="314"/>
      <c r="L1860" s="314"/>
      <c r="M1860" s="314"/>
      <c r="N1860" s="314"/>
      <c r="O1860" s="314"/>
      <c r="P1860" s="314"/>
      <c r="Q1860" s="314"/>
      <c r="R1860" s="314"/>
    </row>
    <row r="1861" spans="1:18" x14ac:dyDescent="0.2">
      <c r="A1861" s="22">
        <v>1860</v>
      </c>
      <c r="B1861" s="227"/>
      <c r="C1861" s="314"/>
      <c r="D1861" s="314"/>
      <c r="E1861" s="314"/>
      <c r="F1861" s="314"/>
      <c r="G1861" s="314"/>
      <c r="H1861" s="314"/>
      <c r="I1861" s="314"/>
      <c r="J1861" s="314"/>
      <c r="K1861" s="314"/>
      <c r="L1861" s="314"/>
      <c r="M1861" s="314"/>
      <c r="N1861" s="314"/>
      <c r="O1861" s="314"/>
      <c r="P1861" s="314"/>
      <c r="Q1861" s="314"/>
      <c r="R1861" s="314"/>
    </row>
    <row r="1862" spans="1:18" x14ac:dyDescent="0.2">
      <c r="A1862" s="22">
        <v>1861</v>
      </c>
      <c r="B1862" s="227"/>
      <c r="C1862" s="314"/>
      <c r="D1862" s="314"/>
      <c r="E1862" s="314"/>
      <c r="F1862" s="314"/>
      <c r="G1862" s="314"/>
      <c r="H1862" s="314"/>
      <c r="I1862" s="314"/>
      <c r="J1862" s="314"/>
      <c r="K1862" s="314"/>
      <c r="L1862" s="314"/>
      <c r="M1862" s="314"/>
      <c r="N1862" s="314"/>
      <c r="O1862" s="314"/>
      <c r="P1862" s="314"/>
      <c r="Q1862" s="314"/>
      <c r="R1862" s="314"/>
    </row>
    <row r="1863" spans="1:18" x14ac:dyDescent="0.2">
      <c r="A1863" s="22">
        <v>1862</v>
      </c>
      <c r="B1863" s="227"/>
      <c r="C1863" s="314"/>
      <c r="D1863" s="314"/>
      <c r="E1863" s="314"/>
      <c r="F1863" s="314"/>
      <c r="G1863" s="314"/>
      <c r="H1863" s="314"/>
      <c r="I1863" s="314"/>
      <c r="J1863" s="314"/>
      <c r="K1863" s="314"/>
      <c r="L1863" s="314"/>
      <c r="M1863" s="314"/>
      <c r="N1863" s="314"/>
      <c r="O1863" s="314"/>
      <c r="P1863" s="314"/>
      <c r="Q1863" s="314"/>
      <c r="R1863" s="314"/>
    </row>
    <row r="1864" spans="1:18" x14ac:dyDescent="0.2">
      <c r="A1864" s="22">
        <v>1863</v>
      </c>
      <c r="B1864" s="227"/>
      <c r="C1864" s="314"/>
      <c r="D1864" s="314"/>
      <c r="E1864" s="314"/>
      <c r="F1864" s="314"/>
      <c r="G1864" s="314"/>
      <c r="H1864" s="314"/>
      <c r="I1864" s="314"/>
      <c r="J1864" s="314"/>
      <c r="K1864" s="314"/>
      <c r="L1864" s="314"/>
      <c r="M1864" s="314"/>
      <c r="N1864" s="314"/>
      <c r="O1864" s="314"/>
      <c r="P1864" s="314"/>
      <c r="Q1864" s="314"/>
      <c r="R1864" s="314"/>
    </row>
    <row r="1865" spans="1:18" x14ac:dyDescent="0.2">
      <c r="A1865" s="22">
        <v>1864</v>
      </c>
      <c r="B1865" s="227"/>
      <c r="C1865" s="314"/>
      <c r="D1865" s="314"/>
      <c r="E1865" s="314"/>
      <c r="F1865" s="314"/>
      <c r="G1865" s="314"/>
      <c r="H1865" s="314"/>
      <c r="I1865" s="314"/>
      <c r="J1865" s="314"/>
      <c r="K1865" s="314"/>
      <c r="L1865" s="314"/>
      <c r="M1865" s="314"/>
      <c r="N1865" s="314"/>
      <c r="O1865" s="314"/>
      <c r="P1865" s="314"/>
      <c r="Q1865" s="314"/>
      <c r="R1865" s="314"/>
    </row>
    <row r="1866" spans="1:18" x14ac:dyDescent="0.2">
      <c r="A1866" s="22">
        <v>1865</v>
      </c>
      <c r="B1866" s="227"/>
      <c r="C1866" s="314"/>
      <c r="D1866" s="314"/>
      <c r="E1866" s="314"/>
      <c r="F1866" s="314"/>
      <c r="G1866" s="314"/>
      <c r="H1866" s="314"/>
      <c r="I1866" s="314"/>
      <c r="J1866" s="314"/>
      <c r="K1866" s="314"/>
      <c r="L1866" s="314"/>
      <c r="M1866" s="314"/>
      <c r="N1866" s="314"/>
      <c r="O1866" s="314"/>
      <c r="P1866" s="314"/>
      <c r="Q1866" s="314"/>
      <c r="R1866" s="314"/>
    </row>
    <row r="1867" spans="1:18" x14ac:dyDescent="0.2">
      <c r="A1867" s="22">
        <v>1866</v>
      </c>
      <c r="B1867" s="227"/>
      <c r="C1867" s="314"/>
      <c r="D1867" s="314"/>
      <c r="E1867" s="314"/>
      <c r="F1867" s="314"/>
      <c r="G1867" s="314"/>
      <c r="H1867" s="314"/>
      <c r="I1867" s="314"/>
      <c r="J1867" s="314"/>
      <c r="K1867" s="314"/>
      <c r="L1867" s="314"/>
      <c r="M1867" s="314"/>
      <c r="N1867" s="314"/>
      <c r="O1867" s="314"/>
      <c r="P1867" s="314"/>
      <c r="Q1867" s="314"/>
      <c r="R1867" s="314"/>
    </row>
    <row r="1868" spans="1:18" x14ac:dyDescent="0.2">
      <c r="A1868" s="22">
        <v>1867</v>
      </c>
      <c r="B1868" s="227"/>
      <c r="C1868" s="314"/>
      <c r="D1868" s="314"/>
      <c r="E1868" s="314"/>
      <c r="F1868" s="314"/>
      <c r="G1868" s="314"/>
      <c r="H1868" s="314"/>
      <c r="I1868" s="314"/>
      <c r="J1868" s="314"/>
      <c r="K1868" s="314"/>
      <c r="L1868" s="314"/>
      <c r="M1868" s="314"/>
      <c r="N1868" s="314"/>
      <c r="O1868" s="314"/>
      <c r="P1868" s="314"/>
      <c r="Q1868" s="314"/>
      <c r="R1868" s="314"/>
    </row>
    <row r="1869" spans="1:18" x14ac:dyDescent="0.2">
      <c r="A1869" s="22">
        <v>1868</v>
      </c>
      <c r="B1869" s="227"/>
      <c r="C1869" s="314"/>
      <c r="D1869" s="314"/>
      <c r="E1869" s="314"/>
      <c r="F1869" s="314"/>
      <c r="G1869" s="314"/>
      <c r="H1869" s="314"/>
      <c r="I1869" s="314"/>
      <c r="J1869" s="314"/>
      <c r="K1869" s="314"/>
      <c r="L1869" s="314"/>
      <c r="M1869" s="314"/>
      <c r="N1869" s="314"/>
      <c r="O1869" s="314"/>
      <c r="P1869" s="314"/>
      <c r="Q1869" s="314"/>
      <c r="R1869" s="314"/>
    </row>
    <row r="1870" spans="1:18" x14ac:dyDescent="0.2">
      <c r="A1870" s="22">
        <v>1869</v>
      </c>
      <c r="B1870" s="227"/>
      <c r="C1870" s="314"/>
      <c r="D1870" s="314"/>
      <c r="E1870" s="314"/>
      <c r="F1870" s="314"/>
      <c r="G1870" s="314"/>
      <c r="H1870" s="314"/>
      <c r="I1870" s="314"/>
      <c r="J1870" s="314"/>
      <c r="K1870" s="314"/>
      <c r="L1870" s="314"/>
      <c r="M1870" s="314"/>
      <c r="N1870" s="314"/>
      <c r="O1870" s="314"/>
      <c r="P1870" s="314"/>
      <c r="Q1870" s="314"/>
      <c r="R1870" s="314"/>
    </row>
    <row r="1871" spans="1:18" x14ac:dyDescent="0.2">
      <c r="A1871" s="22">
        <v>1870</v>
      </c>
      <c r="B1871" s="227"/>
      <c r="C1871" s="314"/>
      <c r="D1871" s="314"/>
      <c r="E1871" s="314"/>
      <c r="F1871" s="314"/>
      <c r="G1871" s="314"/>
      <c r="H1871" s="314"/>
      <c r="I1871" s="314"/>
      <c r="J1871" s="314"/>
      <c r="K1871" s="314"/>
      <c r="L1871" s="314"/>
      <c r="M1871" s="314"/>
      <c r="N1871" s="314"/>
      <c r="O1871" s="314"/>
      <c r="P1871" s="314"/>
      <c r="Q1871" s="314"/>
      <c r="R1871" s="314"/>
    </row>
    <row r="1872" spans="1:18" x14ac:dyDescent="0.2">
      <c r="A1872" s="22">
        <v>1871</v>
      </c>
      <c r="B1872" s="227"/>
      <c r="C1872" s="314"/>
      <c r="D1872" s="314"/>
      <c r="E1872" s="314"/>
      <c r="F1872" s="314"/>
      <c r="G1872" s="314"/>
      <c r="H1872" s="314"/>
      <c r="I1872" s="314"/>
      <c r="J1872" s="314"/>
      <c r="K1872" s="314"/>
      <c r="L1872" s="314"/>
      <c r="M1872" s="314"/>
      <c r="N1872" s="314"/>
      <c r="O1872" s="314"/>
      <c r="P1872" s="314"/>
      <c r="Q1872" s="314"/>
      <c r="R1872" s="314"/>
    </row>
    <row r="1873" spans="1:18" x14ac:dyDescent="0.2">
      <c r="A1873" s="22">
        <v>1872</v>
      </c>
      <c r="B1873" s="227"/>
      <c r="C1873" s="314"/>
      <c r="D1873" s="314"/>
      <c r="E1873" s="314"/>
      <c r="F1873" s="314"/>
      <c r="G1873" s="314"/>
      <c r="H1873" s="314"/>
      <c r="I1873" s="314"/>
      <c r="J1873" s="314"/>
      <c r="K1873" s="314"/>
      <c r="L1873" s="314"/>
      <c r="M1873" s="314"/>
      <c r="N1873" s="314"/>
      <c r="O1873" s="314"/>
      <c r="P1873" s="314"/>
      <c r="Q1873" s="314"/>
      <c r="R1873" s="314"/>
    </row>
    <row r="1874" spans="1:18" x14ac:dyDescent="0.2">
      <c r="A1874" s="22">
        <v>1873</v>
      </c>
      <c r="B1874" s="227"/>
      <c r="C1874" s="314"/>
      <c r="D1874" s="314"/>
      <c r="E1874" s="314"/>
      <c r="F1874" s="314"/>
      <c r="G1874" s="314"/>
      <c r="H1874" s="314"/>
      <c r="I1874" s="314"/>
      <c r="J1874" s="314"/>
      <c r="K1874" s="314"/>
      <c r="L1874" s="314"/>
      <c r="M1874" s="314"/>
      <c r="N1874" s="314"/>
      <c r="O1874" s="314"/>
      <c r="P1874" s="314"/>
      <c r="Q1874" s="314"/>
      <c r="R1874" s="314"/>
    </row>
    <row r="1875" spans="1:18" x14ac:dyDescent="0.2">
      <c r="A1875" s="22">
        <v>1874</v>
      </c>
      <c r="B1875" s="227"/>
      <c r="C1875" s="314"/>
      <c r="D1875" s="314"/>
      <c r="E1875" s="314"/>
      <c r="F1875" s="314"/>
      <c r="G1875" s="314"/>
      <c r="H1875" s="314"/>
      <c r="I1875" s="314"/>
      <c r="J1875" s="314"/>
      <c r="K1875" s="314"/>
      <c r="L1875" s="314"/>
      <c r="M1875" s="314"/>
      <c r="N1875" s="314"/>
      <c r="O1875" s="314"/>
      <c r="P1875" s="314"/>
      <c r="Q1875" s="314"/>
      <c r="R1875" s="314"/>
    </row>
    <row r="1876" spans="1:18" x14ac:dyDescent="0.2">
      <c r="A1876" s="22">
        <v>1875</v>
      </c>
      <c r="B1876" s="227"/>
      <c r="C1876" s="314"/>
      <c r="D1876" s="314"/>
      <c r="E1876" s="314"/>
      <c r="F1876" s="314"/>
      <c r="G1876" s="314"/>
      <c r="H1876" s="314"/>
      <c r="I1876" s="314"/>
      <c r="J1876" s="314"/>
      <c r="K1876" s="314"/>
      <c r="L1876" s="314"/>
      <c r="M1876" s="314"/>
      <c r="N1876" s="314"/>
      <c r="O1876" s="314"/>
      <c r="P1876" s="314"/>
      <c r="Q1876" s="314"/>
      <c r="R1876" s="314"/>
    </row>
    <row r="1877" spans="1:18" x14ac:dyDescent="0.2">
      <c r="A1877" s="22">
        <v>1876</v>
      </c>
      <c r="B1877" s="227"/>
      <c r="C1877" s="314"/>
      <c r="D1877" s="314"/>
      <c r="E1877" s="314"/>
      <c r="F1877" s="314"/>
      <c r="G1877" s="314"/>
      <c r="H1877" s="314"/>
      <c r="I1877" s="314"/>
      <c r="J1877" s="314"/>
      <c r="K1877" s="314"/>
      <c r="L1877" s="314"/>
      <c r="M1877" s="314"/>
      <c r="N1877" s="314"/>
      <c r="O1877" s="314"/>
      <c r="P1877" s="314"/>
      <c r="Q1877" s="314"/>
      <c r="R1877" s="314"/>
    </row>
    <row r="1878" spans="1:18" x14ac:dyDescent="0.2">
      <c r="A1878" s="22">
        <v>1877</v>
      </c>
      <c r="B1878" s="227"/>
      <c r="C1878" s="314"/>
      <c r="D1878" s="314"/>
      <c r="E1878" s="314"/>
      <c r="F1878" s="314"/>
      <c r="G1878" s="314"/>
      <c r="H1878" s="314"/>
      <c r="I1878" s="314"/>
      <c r="J1878" s="314"/>
      <c r="K1878" s="314"/>
      <c r="L1878" s="314"/>
      <c r="M1878" s="314"/>
      <c r="N1878" s="314"/>
      <c r="O1878" s="314"/>
      <c r="P1878" s="314"/>
      <c r="Q1878" s="314"/>
      <c r="R1878" s="314"/>
    </row>
    <row r="1879" spans="1:18" x14ac:dyDescent="0.2">
      <c r="A1879" s="22">
        <v>1878</v>
      </c>
      <c r="B1879" s="227"/>
      <c r="C1879" s="314"/>
      <c r="D1879" s="314"/>
      <c r="E1879" s="314"/>
      <c r="F1879" s="314"/>
      <c r="G1879" s="314"/>
      <c r="H1879" s="314"/>
      <c r="I1879" s="314"/>
      <c r="J1879" s="314"/>
      <c r="K1879" s="314"/>
      <c r="L1879" s="314"/>
      <c r="M1879" s="314"/>
      <c r="N1879" s="314"/>
      <c r="O1879" s="314"/>
      <c r="P1879" s="314"/>
      <c r="Q1879" s="314"/>
      <c r="R1879" s="314"/>
    </row>
    <row r="1880" spans="1:18" x14ac:dyDescent="0.2">
      <c r="A1880" s="22">
        <v>1879</v>
      </c>
      <c r="B1880" s="227"/>
      <c r="C1880" s="314"/>
      <c r="D1880" s="314"/>
      <c r="E1880" s="314"/>
      <c r="F1880" s="314"/>
      <c r="G1880" s="314"/>
      <c r="H1880" s="314"/>
      <c r="I1880" s="314"/>
      <c r="J1880" s="314"/>
      <c r="K1880" s="314"/>
      <c r="L1880" s="314"/>
      <c r="M1880" s="314"/>
      <c r="N1880" s="314"/>
      <c r="O1880" s="314"/>
      <c r="P1880" s="314"/>
      <c r="Q1880" s="314"/>
      <c r="R1880" s="314"/>
    </row>
    <row r="1881" spans="1:18" x14ac:dyDescent="0.2">
      <c r="A1881" s="22">
        <v>1880</v>
      </c>
      <c r="B1881" s="227"/>
      <c r="C1881" s="314"/>
      <c r="D1881" s="314"/>
      <c r="E1881" s="314"/>
      <c r="F1881" s="314"/>
      <c r="G1881" s="314"/>
      <c r="H1881" s="314"/>
      <c r="I1881" s="314"/>
      <c r="J1881" s="314"/>
      <c r="K1881" s="314"/>
      <c r="L1881" s="314"/>
      <c r="M1881" s="314"/>
      <c r="N1881" s="314"/>
      <c r="O1881" s="314"/>
      <c r="P1881" s="314"/>
      <c r="Q1881" s="314"/>
      <c r="R1881" s="314"/>
    </row>
    <row r="1882" spans="1:18" x14ac:dyDescent="0.2">
      <c r="A1882" s="22">
        <v>1881</v>
      </c>
      <c r="B1882" s="227"/>
      <c r="C1882" s="314"/>
      <c r="D1882" s="314"/>
      <c r="E1882" s="314"/>
      <c r="F1882" s="314"/>
      <c r="G1882" s="314"/>
      <c r="H1882" s="314"/>
      <c r="I1882" s="314"/>
      <c r="J1882" s="314"/>
      <c r="K1882" s="314"/>
      <c r="L1882" s="314"/>
      <c r="M1882" s="314"/>
      <c r="N1882" s="314"/>
      <c r="O1882" s="314"/>
      <c r="P1882" s="314"/>
      <c r="Q1882" s="314"/>
      <c r="R1882" s="314"/>
    </row>
    <row r="1883" spans="1:18" x14ac:dyDescent="0.2">
      <c r="A1883" s="22">
        <v>1882</v>
      </c>
      <c r="B1883" s="227"/>
      <c r="C1883" s="314"/>
      <c r="D1883" s="314"/>
      <c r="E1883" s="314"/>
      <c r="F1883" s="314"/>
      <c r="G1883" s="314"/>
      <c r="H1883" s="314"/>
      <c r="I1883" s="314"/>
      <c r="J1883" s="314"/>
      <c r="K1883" s="314"/>
      <c r="L1883" s="314"/>
      <c r="M1883" s="314"/>
      <c r="N1883" s="314"/>
      <c r="O1883" s="314"/>
      <c r="P1883" s="314"/>
      <c r="Q1883" s="314"/>
      <c r="R1883" s="314"/>
    </row>
    <row r="1884" spans="1:18" x14ac:dyDescent="0.2">
      <c r="A1884" s="22">
        <v>1883</v>
      </c>
      <c r="B1884" s="227"/>
      <c r="C1884" s="314"/>
      <c r="D1884" s="314"/>
      <c r="E1884" s="314"/>
      <c r="F1884" s="314"/>
      <c r="G1884" s="314"/>
      <c r="H1884" s="314"/>
      <c r="I1884" s="314"/>
      <c r="J1884" s="314"/>
      <c r="K1884" s="314"/>
      <c r="L1884" s="314"/>
      <c r="M1884" s="314"/>
      <c r="N1884" s="314"/>
      <c r="O1884" s="314"/>
      <c r="P1884" s="314"/>
      <c r="Q1884" s="314"/>
      <c r="R1884" s="314"/>
    </row>
    <row r="1885" spans="1:18" x14ac:dyDescent="0.2">
      <c r="A1885" s="22">
        <v>1884</v>
      </c>
      <c r="B1885" s="227"/>
      <c r="C1885" s="314"/>
      <c r="D1885" s="314"/>
      <c r="E1885" s="314"/>
      <c r="F1885" s="314"/>
      <c r="G1885" s="314"/>
      <c r="H1885" s="314"/>
      <c r="I1885" s="314"/>
      <c r="J1885" s="314"/>
      <c r="K1885" s="314"/>
      <c r="L1885" s="314"/>
      <c r="M1885" s="314"/>
      <c r="N1885" s="314"/>
      <c r="O1885" s="314"/>
      <c r="P1885" s="314"/>
      <c r="Q1885" s="314"/>
      <c r="R1885" s="314"/>
    </row>
    <row r="1886" spans="1:18" x14ac:dyDescent="0.2">
      <c r="A1886" s="22">
        <v>1885</v>
      </c>
      <c r="B1886" s="227"/>
      <c r="C1886" s="314"/>
      <c r="D1886" s="314"/>
      <c r="E1886" s="314"/>
      <c r="F1886" s="314"/>
      <c r="G1886" s="314"/>
      <c r="H1886" s="314"/>
      <c r="I1886" s="314"/>
      <c r="J1886" s="314"/>
      <c r="K1886" s="314"/>
      <c r="L1886" s="314"/>
      <c r="M1886" s="314"/>
      <c r="N1886" s="314"/>
      <c r="O1886" s="314"/>
      <c r="P1886" s="314"/>
      <c r="Q1886" s="314"/>
      <c r="R1886" s="314"/>
    </row>
    <row r="1887" spans="1:18" x14ac:dyDescent="0.2">
      <c r="A1887" s="22">
        <v>1886</v>
      </c>
      <c r="B1887" s="227"/>
      <c r="C1887" s="314"/>
      <c r="D1887" s="314"/>
      <c r="E1887" s="314"/>
      <c r="F1887" s="314"/>
      <c r="G1887" s="314"/>
      <c r="H1887" s="314"/>
      <c r="I1887" s="314"/>
      <c r="J1887" s="314"/>
      <c r="K1887" s="314"/>
      <c r="L1887" s="314"/>
      <c r="M1887" s="314"/>
      <c r="N1887" s="314"/>
      <c r="O1887" s="314"/>
      <c r="P1887" s="314"/>
      <c r="Q1887" s="314"/>
      <c r="R1887" s="314"/>
    </row>
    <row r="1888" spans="1:18" x14ac:dyDescent="0.2">
      <c r="A1888" s="22">
        <v>1887</v>
      </c>
      <c r="B1888" s="227"/>
      <c r="C1888" s="314"/>
      <c r="D1888" s="314"/>
      <c r="E1888" s="314"/>
      <c r="F1888" s="314"/>
      <c r="G1888" s="314"/>
      <c r="H1888" s="314"/>
      <c r="I1888" s="314"/>
      <c r="J1888" s="314"/>
      <c r="K1888" s="314"/>
      <c r="L1888" s="314"/>
      <c r="M1888" s="314"/>
      <c r="N1888" s="314"/>
      <c r="O1888" s="314"/>
      <c r="P1888" s="314"/>
      <c r="Q1888" s="314"/>
      <c r="R1888" s="314"/>
    </row>
    <row r="1889" spans="1:18" x14ac:dyDescent="0.2">
      <c r="A1889" s="22">
        <v>1888</v>
      </c>
      <c r="B1889" s="227"/>
      <c r="C1889" s="314"/>
      <c r="D1889" s="314"/>
      <c r="E1889" s="314"/>
      <c r="F1889" s="314"/>
      <c r="G1889" s="314"/>
      <c r="H1889" s="314"/>
      <c r="I1889" s="314"/>
      <c r="J1889" s="314"/>
      <c r="K1889" s="314"/>
      <c r="L1889" s="314"/>
      <c r="M1889" s="314"/>
      <c r="N1889" s="314"/>
      <c r="O1889" s="314"/>
      <c r="P1889" s="314"/>
      <c r="Q1889" s="314"/>
      <c r="R1889" s="314"/>
    </row>
    <row r="1890" spans="1:18" x14ac:dyDescent="0.2">
      <c r="A1890" s="22">
        <v>1889</v>
      </c>
      <c r="B1890" s="227"/>
      <c r="C1890" s="314"/>
      <c r="D1890" s="314"/>
      <c r="E1890" s="314"/>
      <c r="F1890" s="314"/>
      <c r="G1890" s="314"/>
      <c r="H1890" s="314"/>
      <c r="I1890" s="314"/>
      <c r="J1890" s="314"/>
      <c r="K1890" s="314"/>
      <c r="L1890" s="314"/>
      <c r="M1890" s="314"/>
      <c r="N1890" s="314"/>
      <c r="O1890" s="314"/>
      <c r="P1890" s="314"/>
      <c r="Q1890" s="314"/>
      <c r="R1890" s="314"/>
    </row>
    <row r="1891" spans="1:18" x14ac:dyDescent="0.2">
      <c r="A1891" s="22">
        <v>1890</v>
      </c>
      <c r="B1891" s="227"/>
      <c r="C1891" s="314"/>
      <c r="D1891" s="314"/>
      <c r="E1891" s="314"/>
      <c r="F1891" s="314"/>
      <c r="G1891" s="314"/>
      <c r="H1891" s="314"/>
      <c r="I1891" s="314"/>
      <c r="J1891" s="314"/>
      <c r="K1891" s="314"/>
      <c r="L1891" s="314"/>
      <c r="M1891" s="314"/>
      <c r="N1891" s="314"/>
      <c r="O1891" s="314"/>
      <c r="P1891" s="314"/>
      <c r="Q1891" s="314"/>
      <c r="R1891" s="314"/>
    </row>
    <row r="1892" spans="1:18" x14ac:dyDescent="0.2">
      <c r="A1892" s="22">
        <v>1891</v>
      </c>
      <c r="B1892" s="227"/>
      <c r="C1892" s="314"/>
      <c r="D1892" s="314"/>
      <c r="E1892" s="314"/>
      <c r="F1892" s="314"/>
      <c r="G1892" s="314"/>
      <c r="H1892" s="314"/>
      <c r="I1892" s="314"/>
      <c r="J1892" s="314"/>
      <c r="K1892" s="314"/>
      <c r="L1892" s="314"/>
      <c r="M1892" s="314"/>
      <c r="N1892" s="314"/>
      <c r="O1892" s="314"/>
      <c r="P1892" s="314"/>
      <c r="Q1892" s="314"/>
      <c r="R1892" s="314"/>
    </row>
    <row r="1893" spans="1:18" x14ac:dyDescent="0.2">
      <c r="A1893" s="22">
        <v>1892</v>
      </c>
      <c r="B1893" s="227"/>
      <c r="C1893" s="314"/>
      <c r="D1893" s="314"/>
      <c r="E1893" s="314"/>
      <c r="F1893" s="314"/>
      <c r="G1893" s="314"/>
      <c r="H1893" s="314"/>
      <c r="I1893" s="314"/>
      <c r="J1893" s="314"/>
      <c r="K1893" s="314"/>
      <c r="L1893" s="314"/>
      <c r="M1893" s="314"/>
      <c r="N1893" s="314"/>
      <c r="O1893" s="314"/>
      <c r="P1893" s="314"/>
      <c r="Q1893" s="314"/>
      <c r="R1893" s="314"/>
    </row>
    <row r="1894" spans="1:18" x14ac:dyDescent="0.2">
      <c r="A1894" s="22">
        <v>1893</v>
      </c>
      <c r="B1894" s="227"/>
      <c r="C1894" s="314"/>
      <c r="D1894" s="314"/>
      <c r="E1894" s="314"/>
      <c r="F1894" s="314"/>
      <c r="G1894" s="314"/>
      <c r="H1894" s="314"/>
      <c r="I1894" s="314"/>
      <c r="J1894" s="314"/>
      <c r="K1894" s="314"/>
      <c r="L1894" s="314"/>
      <c r="M1894" s="314"/>
      <c r="N1894" s="314"/>
      <c r="O1894" s="314"/>
      <c r="P1894" s="314"/>
      <c r="Q1894" s="314"/>
      <c r="R1894" s="314"/>
    </row>
    <row r="1895" spans="1:18" x14ac:dyDescent="0.2">
      <c r="A1895" s="22">
        <v>1894</v>
      </c>
      <c r="B1895" s="227"/>
      <c r="C1895" s="314"/>
      <c r="D1895" s="314"/>
      <c r="E1895" s="314"/>
      <c r="F1895" s="314"/>
      <c r="G1895" s="314"/>
      <c r="H1895" s="314"/>
      <c r="I1895" s="314"/>
      <c r="J1895" s="314"/>
      <c r="K1895" s="314"/>
      <c r="L1895" s="314"/>
      <c r="M1895" s="314"/>
      <c r="N1895" s="314"/>
      <c r="O1895" s="314"/>
      <c r="P1895" s="314"/>
      <c r="Q1895" s="314"/>
      <c r="R1895" s="314"/>
    </row>
    <row r="1896" spans="1:18" x14ac:dyDescent="0.2">
      <c r="A1896" s="22">
        <v>1895</v>
      </c>
      <c r="B1896" s="227"/>
      <c r="C1896" s="314"/>
      <c r="D1896" s="314"/>
      <c r="E1896" s="314"/>
      <c r="F1896" s="314"/>
      <c r="G1896" s="314"/>
      <c r="H1896" s="314"/>
      <c r="I1896" s="314"/>
      <c r="J1896" s="314"/>
      <c r="K1896" s="314"/>
      <c r="L1896" s="314"/>
      <c r="M1896" s="314"/>
      <c r="N1896" s="314"/>
      <c r="O1896" s="314"/>
      <c r="P1896" s="314"/>
      <c r="Q1896" s="314"/>
      <c r="R1896" s="314"/>
    </row>
    <row r="1897" spans="1:18" x14ac:dyDescent="0.2">
      <c r="A1897" s="22">
        <v>1896</v>
      </c>
      <c r="B1897" s="227"/>
      <c r="C1897" s="314"/>
      <c r="D1897" s="314"/>
      <c r="E1897" s="314"/>
      <c r="F1897" s="314"/>
      <c r="G1897" s="314"/>
      <c r="H1897" s="314"/>
      <c r="I1897" s="314"/>
      <c r="J1897" s="314"/>
      <c r="K1897" s="314"/>
      <c r="L1897" s="314"/>
      <c r="M1897" s="314"/>
      <c r="N1897" s="314"/>
      <c r="O1897" s="314"/>
      <c r="P1897" s="314"/>
      <c r="Q1897" s="314"/>
      <c r="R1897" s="314"/>
    </row>
    <row r="1898" spans="1:18" x14ac:dyDescent="0.2">
      <c r="A1898" s="22">
        <v>1897</v>
      </c>
      <c r="B1898" s="227"/>
      <c r="C1898" s="314"/>
      <c r="D1898" s="314"/>
      <c r="E1898" s="314"/>
      <c r="F1898" s="314"/>
      <c r="G1898" s="314"/>
      <c r="H1898" s="314"/>
      <c r="I1898" s="314"/>
      <c r="J1898" s="314"/>
      <c r="K1898" s="314"/>
      <c r="L1898" s="314"/>
      <c r="M1898" s="314"/>
      <c r="N1898" s="314"/>
      <c r="O1898" s="314"/>
      <c r="P1898" s="314"/>
      <c r="Q1898" s="314"/>
      <c r="R1898" s="314"/>
    </row>
    <row r="1899" spans="1:18" x14ac:dyDescent="0.2">
      <c r="A1899" s="22">
        <v>1898</v>
      </c>
      <c r="B1899" s="227"/>
      <c r="C1899" s="314"/>
      <c r="D1899" s="314"/>
      <c r="E1899" s="314"/>
      <c r="F1899" s="314"/>
      <c r="G1899" s="314"/>
      <c r="H1899" s="314"/>
      <c r="I1899" s="314"/>
      <c r="J1899" s="314"/>
      <c r="K1899" s="314"/>
      <c r="L1899" s="314"/>
      <c r="M1899" s="314"/>
      <c r="N1899" s="314"/>
      <c r="O1899" s="314"/>
      <c r="P1899" s="314"/>
      <c r="Q1899" s="314"/>
      <c r="R1899" s="314"/>
    </row>
    <row r="1900" spans="1:18" x14ac:dyDescent="0.2">
      <c r="A1900" s="22">
        <v>1899</v>
      </c>
      <c r="B1900" s="227"/>
      <c r="C1900" s="314"/>
      <c r="D1900" s="314"/>
      <c r="E1900" s="314"/>
      <c r="F1900" s="314"/>
      <c r="G1900" s="314"/>
      <c r="H1900" s="314"/>
      <c r="I1900" s="314"/>
      <c r="J1900" s="314"/>
      <c r="K1900" s="314"/>
      <c r="L1900" s="314"/>
      <c r="M1900" s="314"/>
      <c r="N1900" s="314"/>
      <c r="O1900" s="314"/>
      <c r="P1900" s="314"/>
      <c r="Q1900" s="314"/>
      <c r="R1900" s="314"/>
    </row>
    <row r="1901" spans="1:18" x14ac:dyDescent="0.2">
      <c r="A1901" s="22">
        <v>1900</v>
      </c>
      <c r="B1901" s="227"/>
      <c r="C1901" s="314"/>
      <c r="D1901" s="314"/>
      <c r="E1901" s="314"/>
      <c r="F1901" s="314"/>
      <c r="G1901" s="314"/>
      <c r="H1901" s="314"/>
      <c r="I1901" s="314"/>
      <c r="J1901" s="314"/>
      <c r="K1901" s="314"/>
      <c r="L1901" s="314"/>
      <c r="M1901" s="314"/>
      <c r="N1901" s="314"/>
      <c r="O1901" s="314"/>
      <c r="P1901" s="314"/>
      <c r="Q1901" s="314"/>
      <c r="R1901" s="314"/>
    </row>
    <row r="1902" spans="1:18" x14ac:dyDescent="0.2">
      <c r="A1902" s="22">
        <v>1901</v>
      </c>
      <c r="B1902" s="227"/>
      <c r="C1902" s="314"/>
      <c r="D1902" s="314"/>
      <c r="E1902" s="314"/>
      <c r="F1902" s="314"/>
      <c r="G1902" s="314"/>
      <c r="H1902" s="314"/>
      <c r="I1902" s="314"/>
      <c r="J1902" s="314"/>
      <c r="K1902" s="314"/>
      <c r="L1902" s="314"/>
      <c r="M1902" s="314"/>
      <c r="N1902" s="314"/>
      <c r="O1902" s="314"/>
      <c r="P1902" s="314"/>
      <c r="Q1902" s="314"/>
      <c r="R1902" s="314"/>
    </row>
    <row r="1903" spans="1:18" x14ac:dyDescent="0.2">
      <c r="A1903" s="22">
        <v>1902</v>
      </c>
      <c r="B1903" s="227"/>
      <c r="C1903" s="314"/>
      <c r="D1903" s="314"/>
      <c r="E1903" s="314"/>
      <c r="F1903" s="314"/>
      <c r="G1903" s="314"/>
      <c r="H1903" s="314"/>
      <c r="I1903" s="314"/>
      <c r="J1903" s="314"/>
      <c r="K1903" s="314"/>
      <c r="L1903" s="314"/>
      <c r="M1903" s="314"/>
      <c r="N1903" s="314"/>
      <c r="O1903" s="314"/>
      <c r="P1903" s="314"/>
      <c r="Q1903" s="314"/>
      <c r="R1903" s="314"/>
    </row>
    <row r="1904" spans="1:18" x14ac:dyDescent="0.2">
      <c r="A1904" s="22">
        <v>1903</v>
      </c>
      <c r="B1904" s="227"/>
      <c r="C1904" s="314"/>
      <c r="D1904" s="314"/>
      <c r="E1904" s="314"/>
      <c r="F1904" s="314"/>
      <c r="G1904" s="314"/>
      <c r="H1904" s="314"/>
      <c r="I1904" s="314"/>
      <c r="J1904" s="314"/>
      <c r="K1904" s="314"/>
      <c r="L1904" s="314"/>
      <c r="M1904" s="314"/>
      <c r="N1904" s="314"/>
      <c r="O1904" s="314"/>
      <c r="P1904" s="314"/>
      <c r="Q1904" s="314"/>
      <c r="R1904" s="314"/>
    </row>
    <row r="1905" spans="1:18" x14ac:dyDescent="0.2">
      <c r="A1905" s="22">
        <v>1904</v>
      </c>
      <c r="B1905" s="227"/>
      <c r="C1905" s="314"/>
      <c r="D1905" s="314"/>
      <c r="E1905" s="314"/>
      <c r="F1905" s="314"/>
      <c r="G1905" s="314"/>
      <c r="H1905" s="314"/>
      <c r="I1905" s="314"/>
      <c r="J1905" s="314"/>
      <c r="K1905" s="314"/>
      <c r="L1905" s="314"/>
      <c r="M1905" s="314"/>
      <c r="N1905" s="314"/>
      <c r="O1905" s="314"/>
      <c r="P1905" s="314"/>
      <c r="Q1905" s="314"/>
      <c r="R1905" s="314"/>
    </row>
    <row r="1906" spans="1:18" x14ac:dyDescent="0.2">
      <c r="A1906" s="22">
        <v>1905</v>
      </c>
      <c r="B1906" s="227"/>
      <c r="C1906" s="314"/>
      <c r="D1906" s="314"/>
      <c r="E1906" s="314"/>
      <c r="F1906" s="314"/>
      <c r="G1906" s="314"/>
      <c r="H1906" s="314"/>
      <c r="I1906" s="314"/>
      <c r="J1906" s="314"/>
      <c r="K1906" s="314"/>
      <c r="L1906" s="314"/>
      <c r="M1906" s="314"/>
      <c r="N1906" s="314"/>
      <c r="O1906" s="314"/>
      <c r="P1906" s="314"/>
      <c r="Q1906" s="314"/>
      <c r="R1906" s="314"/>
    </row>
    <row r="1907" spans="1:18" x14ac:dyDescent="0.2">
      <c r="A1907" s="22">
        <v>1906</v>
      </c>
      <c r="B1907" s="227"/>
      <c r="C1907" s="314"/>
      <c r="D1907" s="314"/>
      <c r="E1907" s="314"/>
      <c r="F1907" s="314"/>
      <c r="G1907" s="314"/>
      <c r="H1907" s="314"/>
      <c r="I1907" s="314"/>
      <c r="J1907" s="314"/>
      <c r="K1907" s="314"/>
      <c r="L1907" s="314"/>
      <c r="M1907" s="314"/>
      <c r="N1907" s="314"/>
      <c r="O1907" s="314"/>
      <c r="P1907" s="314"/>
      <c r="Q1907" s="314"/>
      <c r="R1907" s="314"/>
    </row>
    <row r="1908" spans="1:18" x14ac:dyDescent="0.2">
      <c r="A1908" s="22">
        <v>1907</v>
      </c>
      <c r="B1908" s="227"/>
      <c r="C1908" s="314"/>
      <c r="D1908" s="314"/>
      <c r="E1908" s="314"/>
      <c r="F1908" s="314"/>
      <c r="G1908" s="314"/>
      <c r="H1908" s="314"/>
      <c r="I1908" s="314"/>
      <c r="J1908" s="314"/>
      <c r="K1908" s="314"/>
      <c r="L1908" s="314"/>
      <c r="M1908" s="314"/>
      <c r="N1908" s="314"/>
      <c r="O1908" s="314"/>
      <c r="P1908" s="314"/>
      <c r="Q1908" s="314"/>
      <c r="R1908" s="314"/>
    </row>
    <row r="1909" spans="1:18" x14ac:dyDescent="0.2">
      <c r="A1909" s="22">
        <v>1908</v>
      </c>
      <c r="B1909" s="227"/>
      <c r="C1909" s="314"/>
      <c r="D1909" s="314"/>
      <c r="E1909" s="314"/>
      <c r="F1909" s="314"/>
      <c r="G1909" s="314"/>
      <c r="H1909" s="314"/>
      <c r="I1909" s="314"/>
      <c r="J1909" s="314"/>
      <c r="K1909" s="314"/>
      <c r="L1909" s="314"/>
      <c r="M1909" s="314"/>
      <c r="N1909" s="314"/>
      <c r="O1909" s="314"/>
      <c r="P1909" s="314"/>
      <c r="Q1909" s="314"/>
      <c r="R1909" s="314"/>
    </row>
    <row r="1910" spans="1:18" x14ac:dyDescent="0.2">
      <c r="A1910" s="22">
        <v>1909</v>
      </c>
      <c r="B1910" s="227"/>
      <c r="C1910" s="314"/>
      <c r="D1910" s="314"/>
      <c r="E1910" s="314"/>
      <c r="F1910" s="314"/>
      <c r="G1910" s="314"/>
      <c r="H1910" s="314"/>
      <c r="I1910" s="314"/>
      <c r="J1910" s="314"/>
      <c r="K1910" s="314"/>
      <c r="L1910" s="314"/>
      <c r="M1910" s="314"/>
      <c r="N1910" s="314"/>
      <c r="O1910" s="314"/>
      <c r="P1910" s="314"/>
      <c r="Q1910" s="314"/>
      <c r="R1910" s="314"/>
    </row>
    <row r="1911" spans="1:18" x14ac:dyDescent="0.2">
      <c r="A1911" s="22">
        <v>1910</v>
      </c>
      <c r="B1911" s="227"/>
      <c r="C1911" s="314"/>
      <c r="D1911" s="314"/>
      <c r="E1911" s="314"/>
      <c r="F1911" s="314"/>
      <c r="G1911" s="314"/>
      <c r="H1911" s="314"/>
      <c r="I1911" s="314"/>
      <c r="J1911" s="314"/>
      <c r="K1911" s="314"/>
      <c r="L1911" s="314"/>
      <c r="M1911" s="314"/>
      <c r="N1911" s="314"/>
      <c r="O1911" s="314"/>
      <c r="P1911" s="314"/>
      <c r="Q1911" s="314"/>
      <c r="R1911" s="314"/>
    </row>
    <row r="1912" spans="1:18" x14ac:dyDescent="0.2">
      <c r="A1912" s="22">
        <v>1911</v>
      </c>
      <c r="B1912" s="227"/>
      <c r="C1912" s="314"/>
      <c r="D1912" s="314"/>
      <c r="E1912" s="314"/>
      <c r="F1912" s="314"/>
      <c r="G1912" s="314"/>
      <c r="H1912" s="314"/>
      <c r="I1912" s="314"/>
      <c r="J1912" s="314"/>
      <c r="K1912" s="314"/>
      <c r="L1912" s="314"/>
      <c r="M1912" s="314"/>
      <c r="N1912" s="314"/>
      <c r="O1912" s="314"/>
      <c r="P1912" s="314"/>
      <c r="Q1912" s="314"/>
      <c r="R1912" s="314"/>
    </row>
    <row r="1913" spans="1:18" x14ac:dyDescent="0.2">
      <c r="A1913" s="22">
        <v>1912</v>
      </c>
      <c r="B1913" s="227"/>
      <c r="C1913" s="314"/>
      <c r="D1913" s="314"/>
      <c r="E1913" s="314"/>
      <c r="F1913" s="314"/>
      <c r="G1913" s="314"/>
      <c r="H1913" s="314"/>
      <c r="I1913" s="314"/>
      <c r="J1913" s="314"/>
      <c r="K1913" s="314"/>
      <c r="L1913" s="314"/>
      <c r="M1913" s="314"/>
      <c r="N1913" s="314"/>
      <c r="O1913" s="314"/>
      <c r="P1913" s="314"/>
      <c r="Q1913" s="314"/>
      <c r="R1913" s="314"/>
    </row>
    <row r="1914" spans="1:18" x14ac:dyDescent="0.2">
      <c r="A1914" s="22">
        <v>1913</v>
      </c>
      <c r="B1914" s="227"/>
      <c r="C1914" s="314"/>
      <c r="D1914" s="314"/>
      <c r="E1914" s="314"/>
      <c r="F1914" s="314"/>
      <c r="G1914" s="314"/>
      <c r="H1914" s="314"/>
      <c r="I1914" s="314"/>
      <c r="J1914" s="314"/>
      <c r="K1914" s="314"/>
      <c r="L1914" s="314"/>
      <c r="M1914" s="314"/>
      <c r="N1914" s="314"/>
      <c r="O1914" s="314"/>
      <c r="P1914" s="314"/>
      <c r="Q1914" s="314"/>
      <c r="R1914" s="314"/>
    </row>
    <row r="1915" spans="1:18" x14ac:dyDescent="0.2">
      <c r="A1915" s="22">
        <v>1914</v>
      </c>
      <c r="B1915" s="227"/>
      <c r="C1915" s="314"/>
      <c r="D1915" s="314"/>
      <c r="E1915" s="314"/>
      <c r="F1915" s="314"/>
      <c r="G1915" s="314"/>
      <c r="H1915" s="314"/>
      <c r="I1915" s="314"/>
      <c r="J1915" s="314"/>
      <c r="K1915" s="314"/>
      <c r="L1915" s="314"/>
      <c r="M1915" s="314"/>
      <c r="N1915" s="314"/>
      <c r="O1915" s="314"/>
      <c r="P1915" s="314"/>
      <c r="Q1915" s="314"/>
      <c r="R1915" s="314"/>
    </row>
    <row r="1916" spans="1:18" x14ac:dyDescent="0.2">
      <c r="A1916" s="22">
        <v>1915</v>
      </c>
      <c r="B1916" s="227"/>
      <c r="C1916" s="314"/>
      <c r="D1916" s="314"/>
      <c r="E1916" s="314"/>
      <c r="F1916" s="314"/>
      <c r="G1916" s="314"/>
      <c r="H1916" s="314"/>
      <c r="I1916" s="314"/>
      <c r="J1916" s="314"/>
      <c r="K1916" s="314"/>
      <c r="L1916" s="314"/>
      <c r="M1916" s="314"/>
      <c r="N1916" s="314"/>
      <c r="O1916" s="314"/>
      <c r="P1916" s="314"/>
      <c r="Q1916" s="314"/>
      <c r="R1916" s="314"/>
    </row>
    <row r="1917" spans="1:18" x14ac:dyDescent="0.2">
      <c r="A1917" s="22">
        <v>1916</v>
      </c>
      <c r="B1917" s="227"/>
      <c r="C1917" s="314"/>
      <c r="D1917" s="314"/>
      <c r="E1917" s="314"/>
      <c r="F1917" s="314"/>
      <c r="G1917" s="314"/>
      <c r="H1917" s="314"/>
      <c r="I1917" s="314"/>
      <c r="J1917" s="314"/>
      <c r="K1917" s="314"/>
      <c r="L1917" s="314"/>
      <c r="M1917" s="314"/>
      <c r="N1917" s="314"/>
      <c r="O1917" s="314"/>
      <c r="P1917" s="314"/>
      <c r="Q1917" s="314"/>
      <c r="R1917" s="314"/>
    </row>
    <row r="1918" spans="1:18" x14ac:dyDescent="0.2">
      <c r="A1918" s="22">
        <v>1917</v>
      </c>
      <c r="B1918" s="227"/>
      <c r="C1918" s="314"/>
      <c r="D1918" s="314"/>
      <c r="E1918" s="314"/>
      <c r="F1918" s="314"/>
      <c r="G1918" s="314"/>
      <c r="H1918" s="314"/>
      <c r="I1918" s="314"/>
      <c r="J1918" s="314"/>
      <c r="K1918" s="314"/>
      <c r="L1918" s="314"/>
      <c r="M1918" s="314"/>
      <c r="N1918" s="314"/>
      <c r="O1918" s="314"/>
      <c r="P1918" s="314"/>
      <c r="Q1918" s="314"/>
      <c r="R1918" s="314"/>
    </row>
    <row r="1919" spans="1:18" x14ac:dyDescent="0.2">
      <c r="A1919" s="22">
        <v>1918</v>
      </c>
      <c r="B1919" s="227"/>
      <c r="C1919" s="314"/>
      <c r="D1919" s="314"/>
      <c r="E1919" s="314"/>
      <c r="F1919" s="314"/>
      <c r="G1919" s="314"/>
      <c r="H1919" s="314"/>
      <c r="I1919" s="314"/>
      <c r="J1919" s="314"/>
      <c r="K1919" s="314"/>
      <c r="L1919" s="314"/>
      <c r="M1919" s="314"/>
      <c r="N1919" s="314"/>
      <c r="O1919" s="314"/>
      <c r="P1919" s="314"/>
      <c r="Q1919" s="314"/>
      <c r="R1919" s="314"/>
    </row>
    <row r="1920" spans="1:18" x14ac:dyDescent="0.2">
      <c r="A1920" s="22">
        <v>1919</v>
      </c>
      <c r="B1920" s="227"/>
      <c r="C1920" s="314"/>
      <c r="D1920" s="314"/>
      <c r="E1920" s="314"/>
      <c r="F1920" s="314"/>
      <c r="G1920" s="314"/>
      <c r="H1920" s="314"/>
      <c r="I1920" s="314"/>
      <c r="J1920" s="314"/>
      <c r="K1920" s="314"/>
      <c r="L1920" s="314"/>
      <c r="M1920" s="314"/>
      <c r="N1920" s="314"/>
      <c r="O1920" s="314"/>
      <c r="P1920" s="314"/>
      <c r="Q1920" s="314"/>
      <c r="R1920" s="314"/>
    </row>
    <row r="1921" spans="1:18" x14ac:dyDescent="0.2">
      <c r="A1921" s="22">
        <v>1920</v>
      </c>
      <c r="B1921" s="227"/>
      <c r="C1921" s="314"/>
      <c r="D1921" s="314"/>
      <c r="E1921" s="314"/>
      <c r="F1921" s="314"/>
      <c r="G1921" s="314"/>
      <c r="H1921" s="314"/>
      <c r="I1921" s="314"/>
      <c r="J1921" s="314"/>
      <c r="K1921" s="314"/>
      <c r="L1921" s="314"/>
      <c r="M1921" s="314"/>
      <c r="N1921" s="314"/>
      <c r="O1921" s="314"/>
      <c r="P1921" s="314"/>
      <c r="Q1921" s="314"/>
      <c r="R1921" s="314"/>
    </row>
    <row r="1922" spans="1:18" x14ac:dyDescent="0.2">
      <c r="A1922" s="22">
        <v>1921</v>
      </c>
      <c r="B1922" s="227"/>
      <c r="C1922" s="314"/>
      <c r="D1922" s="314"/>
      <c r="E1922" s="314"/>
      <c r="F1922" s="314"/>
      <c r="G1922" s="314"/>
      <c r="H1922" s="314"/>
      <c r="I1922" s="314"/>
      <c r="J1922" s="314"/>
      <c r="K1922" s="314"/>
      <c r="L1922" s="314"/>
      <c r="M1922" s="314"/>
      <c r="N1922" s="314"/>
      <c r="O1922" s="314"/>
      <c r="P1922" s="314"/>
      <c r="Q1922" s="314"/>
      <c r="R1922" s="314"/>
    </row>
    <row r="1923" spans="1:18" x14ac:dyDescent="0.2">
      <c r="A1923" s="22">
        <v>1922</v>
      </c>
      <c r="B1923" s="227"/>
      <c r="C1923" s="314"/>
      <c r="D1923" s="314"/>
      <c r="E1923" s="314"/>
      <c r="F1923" s="314"/>
      <c r="G1923" s="314"/>
      <c r="H1923" s="314"/>
      <c r="I1923" s="314"/>
      <c r="J1923" s="314"/>
      <c r="K1923" s="314"/>
      <c r="L1923" s="314"/>
      <c r="M1923" s="314"/>
      <c r="N1923" s="314"/>
      <c r="O1923" s="314"/>
      <c r="P1923" s="314"/>
      <c r="Q1923" s="314"/>
      <c r="R1923" s="314"/>
    </row>
    <row r="1924" spans="1:18" x14ac:dyDescent="0.2">
      <c r="A1924" s="22">
        <v>1923</v>
      </c>
      <c r="B1924" s="227"/>
      <c r="C1924" s="314"/>
      <c r="D1924" s="314"/>
      <c r="E1924" s="314"/>
      <c r="F1924" s="314"/>
      <c r="G1924" s="314"/>
      <c r="H1924" s="314"/>
      <c r="I1924" s="314"/>
      <c r="J1924" s="314"/>
      <c r="K1924" s="314"/>
      <c r="L1924" s="314"/>
      <c r="M1924" s="314"/>
      <c r="N1924" s="314"/>
      <c r="O1924" s="314"/>
      <c r="P1924" s="314"/>
      <c r="Q1924" s="314"/>
      <c r="R1924" s="314"/>
    </row>
    <row r="1925" spans="1:18" x14ac:dyDescent="0.2">
      <c r="A1925" s="22">
        <v>1924</v>
      </c>
      <c r="B1925" s="227"/>
      <c r="C1925" s="314"/>
      <c r="D1925" s="314"/>
      <c r="E1925" s="314"/>
      <c r="F1925" s="314"/>
      <c r="G1925" s="314"/>
      <c r="H1925" s="314"/>
      <c r="I1925" s="314"/>
      <c r="J1925" s="314"/>
      <c r="K1925" s="314"/>
      <c r="L1925" s="314"/>
      <c r="M1925" s="314"/>
      <c r="N1925" s="314"/>
      <c r="O1925" s="314"/>
      <c r="P1925" s="314"/>
      <c r="Q1925" s="314"/>
      <c r="R1925" s="314"/>
    </row>
    <row r="1926" spans="1:18" x14ac:dyDescent="0.2">
      <c r="A1926" s="22">
        <v>1925</v>
      </c>
      <c r="B1926" s="227"/>
      <c r="C1926" s="314"/>
      <c r="D1926" s="314"/>
      <c r="E1926" s="314"/>
      <c r="F1926" s="314"/>
      <c r="G1926" s="314"/>
      <c r="H1926" s="314"/>
      <c r="I1926" s="314"/>
      <c r="J1926" s="314"/>
      <c r="K1926" s="314"/>
      <c r="L1926" s="314"/>
      <c r="M1926" s="314"/>
      <c r="N1926" s="314"/>
      <c r="O1926" s="314"/>
      <c r="P1926" s="314"/>
      <c r="Q1926" s="314"/>
      <c r="R1926" s="314"/>
    </row>
    <row r="1927" spans="1:18" x14ac:dyDescent="0.2">
      <c r="A1927" s="22">
        <v>1926</v>
      </c>
      <c r="B1927" s="227"/>
      <c r="C1927" s="314"/>
      <c r="D1927" s="314"/>
      <c r="E1927" s="314"/>
      <c r="F1927" s="314"/>
      <c r="G1927" s="314"/>
      <c r="H1927" s="314"/>
      <c r="I1927" s="314"/>
      <c r="J1927" s="314"/>
      <c r="K1927" s="314"/>
      <c r="L1927" s="314"/>
      <c r="M1927" s="314"/>
      <c r="N1927" s="314"/>
      <c r="O1927" s="314"/>
      <c r="P1927" s="314"/>
      <c r="Q1927" s="314"/>
      <c r="R1927" s="314"/>
    </row>
    <row r="1928" spans="1:18" x14ac:dyDescent="0.2">
      <c r="A1928" s="22">
        <v>1927</v>
      </c>
      <c r="B1928" s="227"/>
      <c r="C1928" s="314"/>
      <c r="D1928" s="314"/>
      <c r="E1928" s="314"/>
      <c r="F1928" s="314"/>
      <c r="G1928" s="314"/>
      <c r="H1928" s="314"/>
      <c r="I1928" s="314"/>
      <c r="J1928" s="314"/>
      <c r="K1928" s="314"/>
      <c r="L1928" s="314"/>
      <c r="M1928" s="314"/>
      <c r="N1928" s="314"/>
      <c r="O1928" s="314"/>
      <c r="P1928" s="314"/>
      <c r="Q1928" s="314"/>
      <c r="R1928" s="314"/>
    </row>
    <row r="1929" spans="1:18" x14ac:dyDescent="0.2">
      <c r="A1929" s="22">
        <v>1928</v>
      </c>
      <c r="B1929" s="227"/>
      <c r="C1929" s="314"/>
      <c r="D1929" s="314"/>
      <c r="E1929" s="314"/>
      <c r="F1929" s="314"/>
      <c r="G1929" s="314"/>
      <c r="H1929" s="314"/>
      <c r="I1929" s="314"/>
      <c r="J1929" s="314"/>
      <c r="K1929" s="314"/>
      <c r="L1929" s="314"/>
      <c r="M1929" s="314"/>
      <c r="N1929" s="314"/>
      <c r="O1929" s="314"/>
      <c r="P1929" s="314"/>
      <c r="Q1929" s="314"/>
      <c r="R1929" s="314"/>
    </row>
    <row r="1930" spans="1:18" x14ac:dyDescent="0.2">
      <c r="A1930" s="22">
        <v>1929</v>
      </c>
      <c r="B1930" s="227"/>
      <c r="C1930" s="314"/>
      <c r="D1930" s="314"/>
      <c r="E1930" s="314"/>
      <c r="F1930" s="314"/>
      <c r="G1930" s="314"/>
      <c r="H1930" s="314"/>
      <c r="I1930" s="314"/>
      <c r="J1930" s="314"/>
      <c r="K1930" s="314"/>
      <c r="L1930" s="314"/>
      <c r="M1930" s="314"/>
      <c r="N1930" s="314"/>
      <c r="O1930" s="314"/>
      <c r="P1930" s="314"/>
      <c r="Q1930" s="314"/>
      <c r="R1930" s="314"/>
    </row>
    <row r="1931" spans="1:18" x14ac:dyDescent="0.2">
      <c r="A1931" s="22">
        <v>1930</v>
      </c>
      <c r="B1931" s="227"/>
      <c r="C1931" s="314"/>
      <c r="D1931" s="314"/>
      <c r="E1931" s="314"/>
      <c r="F1931" s="314"/>
      <c r="G1931" s="314"/>
      <c r="H1931" s="314"/>
      <c r="I1931" s="314"/>
      <c r="J1931" s="314"/>
      <c r="K1931" s="314"/>
      <c r="L1931" s="314"/>
      <c r="M1931" s="314"/>
      <c r="N1931" s="314"/>
      <c r="O1931" s="314"/>
      <c r="P1931" s="314"/>
      <c r="Q1931" s="314"/>
      <c r="R1931" s="314"/>
    </row>
    <row r="1932" spans="1:18" x14ac:dyDescent="0.2">
      <c r="A1932" s="22">
        <v>1931</v>
      </c>
      <c r="B1932" s="227"/>
      <c r="C1932" s="314"/>
      <c r="D1932" s="314"/>
      <c r="E1932" s="314"/>
      <c r="F1932" s="314"/>
      <c r="G1932" s="314"/>
      <c r="H1932" s="314"/>
      <c r="I1932" s="314"/>
      <c r="J1932" s="314"/>
      <c r="K1932" s="314"/>
      <c r="L1932" s="314"/>
      <c r="M1932" s="314"/>
      <c r="N1932" s="314"/>
      <c r="O1932" s="314"/>
      <c r="P1932" s="314"/>
      <c r="Q1932" s="314"/>
      <c r="R1932" s="314"/>
    </row>
    <row r="1933" spans="1:18" x14ac:dyDescent="0.2">
      <c r="A1933" s="22">
        <v>1932</v>
      </c>
      <c r="B1933" s="227"/>
      <c r="C1933" s="314"/>
      <c r="D1933" s="314"/>
      <c r="E1933" s="314"/>
      <c r="F1933" s="314"/>
      <c r="G1933" s="314"/>
      <c r="H1933" s="314"/>
      <c r="I1933" s="314"/>
      <c r="J1933" s="314"/>
      <c r="K1933" s="314"/>
      <c r="L1933" s="314"/>
      <c r="M1933" s="314"/>
      <c r="N1933" s="314"/>
      <c r="O1933" s="314"/>
      <c r="P1933" s="314"/>
      <c r="Q1933" s="314"/>
      <c r="R1933" s="314"/>
    </row>
    <row r="1934" spans="1:18" x14ac:dyDescent="0.2">
      <c r="A1934" s="22">
        <v>1933</v>
      </c>
      <c r="B1934" s="227"/>
      <c r="C1934" s="314"/>
      <c r="D1934" s="314"/>
      <c r="E1934" s="314"/>
      <c r="F1934" s="314"/>
      <c r="G1934" s="314"/>
      <c r="H1934" s="314"/>
      <c r="I1934" s="314"/>
      <c r="J1934" s="314"/>
      <c r="K1934" s="314"/>
      <c r="L1934" s="314"/>
      <c r="M1934" s="314"/>
      <c r="N1934" s="314"/>
      <c r="O1934" s="314"/>
      <c r="P1934" s="314"/>
      <c r="Q1934" s="314"/>
      <c r="R1934" s="314"/>
    </row>
    <row r="1935" spans="1:18" x14ac:dyDescent="0.2">
      <c r="A1935" s="22">
        <v>1934</v>
      </c>
      <c r="B1935" s="227"/>
      <c r="C1935" s="314"/>
      <c r="D1935" s="314"/>
      <c r="E1935" s="314"/>
      <c r="F1935" s="314"/>
      <c r="G1935" s="314"/>
      <c r="H1935" s="314"/>
      <c r="I1935" s="314"/>
      <c r="J1935" s="314"/>
      <c r="K1935" s="314"/>
      <c r="L1935" s="314"/>
      <c r="M1935" s="314"/>
      <c r="N1935" s="314"/>
      <c r="O1935" s="314"/>
      <c r="P1935" s="314"/>
      <c r="Q1935" s="314"/>
      <c r="R1935" s="314"/>
    </row>
    <row r="1936" spans="1:18" x14ac:dyDescent="0.2">
      <c r="A1936" s="22">
        <v>1935</v>
      </c>
      <c r="B1936" s="227"/>
      <c r="C1936" s="314"/>
      <c r="D1936" s="314"/>
      <c r="E1936" s="314"/>
      <c r="F1936" s="314"/>
      <c r="G1936" s="314"/>
      <c r="H1936" s="314"/>
      <c r="I1936" s="314"/>
      <c r="J1936" s="314"/>
      <c r="K1936" s="314"/>
      <c r="L1936" s="314"/>
      <c r="M1936" s="314"/>
      <c r="N1936" s="314"/>
      <c r="O1936" s="314"/>
      <c r="P1936" s="314"/>
      <c r="Q1936" s="314"/>
      <c r="R1936" s="314"/>
    </row>
    <row r="1937" spans="1:18" x14ac:dyDescent="0.2">
      <c r="A1937" s="22">
        <v>1936</v>
      </c>
      <c r="B1937" s="227"/>
      <c r="C1937" s="314"/>
      <c r="D1937" s="314"/>
      <c r="E1937" s="314"/>
      <c r="F1937" s="314"/>
      <c r="G1937" s="314"/>
      <c r="H1937" s="314"/>
      <c r="I1937" s="314"/>
      <c r="J1937" s="314"/>
      <c r="K1937" s="314"/>
      <c r="L1937" s="314"/>
      <c r="M1937" s="314"/>
      <c r="N1937" s="314"/>
      <c r="O1937" s="314"/>
      <c r="P1937" s="314"/>
      <c r="Q1937" s="314"/>
      <c r="R1937" s="314"/>
    </row>
    <row r="1938" spans="1:18" x14ac:dyDescent="0.2">
      <c r="A1938" s="22">
        <v>1937</v>
      </c>
      <c r="B1938" s="227"/>
      <c r="C1938" s="314"/>
      <c r="D1938" s="314"/>
      <c r="E1938" s="314"/>
      <c r="F1938" s="314"/>
      <c r="G1938" s="314"/>
      <c r="H1938" s="314"/>
      <c r="I1938" s="314"/>
      <c r="J1938" s="314"/>
      <c r="K1938" s="314"/>
      <c r="L1938" s="314"/>
      <c r="M1938" s="314"/>
      <c r="N1938" s="314"/>
      <c r="O1938" s="314"/>
      <c r="P1938" s="314"/>
      <c r="Q1938" s="314"/>
      <c r="R1938" s="314"/>
    </row>
    <row r="1939" spans="1:18" x14ac:dyDescent="0.2">
      <c r="A1939" s="22">
        <v>1938</v>
      </c>
      <c r="B1939" s="227"/>
      <c r="C1939" s="314"/>
      <c r="D1939" s="314"/>
      <c r="E1939" s="314"/>
      <c r="F1939" s="314"/>
      <c r="G1939" s="314"/>
      <c r="H1939" s="314"/>
      <c r="I1939" s="314"/>
      <c r="J1939" s="314"/>
      <c r="K1939" s="314"/>
      <c r="L1939" s="314"/>
      <c r="M1939" s="314"/>
      <c r="N1939" s="314"/>
      <c r="O1939" s="314"/>
      <c r="P1939" s="314"/>
      <c r="Q1939" s="314"/>
      <c r="R1939" s="314"/>
    </row>
    <row r="1940" spans="1:18" x14ac:dyDescent="0.2">
      <c r="A1940" s="22">
        <v>1939</v>
      </c>
      <c r="B1940" s="227"/>
      <c r="C1940" s="314"/>
      <c r="D1940" s="314"/>
      <c r="E1940" s="314"/>
      <c r="F1940" s="314"/>
      <c r="G1940" s="314"/>
      <c r="H1940" s="314"/>
      <c r="I1940" s="314"/>
      <c r="J1940" s="314"/>
      <c r="K1940" s="314"/>
      <c r="L1940" s="314"/>
      <c r="M1940" s="314"/>
      <c r="N1940" s="314"/>
      <c r="O1940" s="314"/>
      <c r="P1940" s="314"/>
      <c r="Q1940" s="314"/>
      <c r="R1940" s="314"/>
    </row>
    <row r="1941" spans="1:18" x14ac:dyDescent="0.2">
      <c r="A1941" s="22">
        <v>1940</v>
      </c>
      <c r="B1941" s="227"/>
      <c r="C1941" s="314"/>
      <c r="D1941" s="314"/>
      <c r="E1941" s="314"/>
      <c r="F1941" s="314"/>
      <c r="G1941" s="314"/>
      <c r="H1941" s="314"/>
      <c r="I1941" s="314"/>
      <c r="J1941" s="314"/>
      <c r="K1941" s="314"/>
      <c r="L1941" s="314"/>
      <c r="M1941" s="314"/>
      <c r="N1941" s="314"/>
      <c r="O1941" s="314"/>
      <c r="P1941" s="314"/>
      <c r="Q1941" s="314"/>
      <c r="R1941" s="314"/>
    </row>
    <row r="1942" spans="1:18" x14ac:dyDescent="0.2">
      <c r="A1942" s="22">
        <v>1941</v>
      </c>
      <c r="B1942" s="227"/>
      <c r="C1942" s="314"/>
      <c r="D1942" s="314"/>
      <c r="E1942" s="314"/>
      <c r="F1942" s="314"/>
      <c r="G1942" s="314"/>
      <c r="H1942" s="314"/>
      <c r="I1942" s="314"/>
      <c r="J1942" s="314"/>
      <c r="K1942" s="314"/>
      <c r="L1942" s="314"/>
      <c r="M1942" s="314"/>
      <c r="N1942" s="314"/>
      <c r="O1942" s="314"/>
      <c r="P1942" s="314"/>
      <c r="Q1942" s="314"/>
      <c r="R1942" s="314"/>
    </row>
    <row r="1943" spans="1:18" x14ac:dyDescent="0.2">
      <c r="A1943" s="22">
        <v>1942</v>
      </c>
      <c r="B1943" s="227"/>
      <c r="C1943" s="314"/>
      <c r="D1943" s="314"/>
      <c r="E1943" s="314"/>
      <c r="F1943" s="314"/>
      <c r="G1943" s="314"/>
      <c r="H1943" s="314"/>
      <c r="I1943" s="314"/>
      <c r="J1943" s="314"/>
      <c r="K1943" s="314"/>
      <c r="L1943" s="314"/>
      <c r="M1943" s="314"/>
      <c r="N1943" s="314"/>
      <c r="O1943" s="314"/>
      <c r="P1943" s="314"/>
      <c r="Q1943" s="314"/>
      <c r="R1943" s="314"/>
    </row>
    <row r="1944" spans="1:18" x14ac:dyDescent="0.2">
      <c r="A1944" s="22">
        <v>1943</v>
      </c>
      <c r="B1944" s="227"/>
      <c r="C1944" s="314"/>
      <c r="D1944" s="314"/>
      <c r="E1944" s="314"/>
      <c r="F1944" s="314"/>
      <c r="G1944" s="314"/>
      <c r="H1944" s="314"/>
      <c r="I1944" s="314"/>
      <c r="J1944" s="314"/>
      <c r="K1944" s="314"/>
      <c r="L1944" s="314"/>
      <c r="M1944" s="314"/>
      <c r="N1944" s="314"/>
      <c r="O1944" s="314"/>
      <c r="P1944" s="314"/>
      <c r="Q1944" s="314"/>
      <c r="R1944" s="314"/>
    </row>
    <row r="1945" spans="1:18" x14ac:dyDescent="0.2">
      <c r="A1945" s="22">
        <v>1944</v>
      </c>
      <c r="B1945" s="227"/>
      <c r="C1945" s="314"/>
      <c r="D1945" s="314"/>
      <c r="E1945" s="314"/>
      <c r="F1945" s="314"/>
      <c r="G1945" s="314"/>
      <c r="H1945" s="314"/>
      <c r="I1945" s="314"/>
      <c r="J1945" s="314"/>
      <c r="K1945" s="314"/>
      <c r="L1945" s="314"/>
      <c r="M1945" s="314"/>
      <c r="N1945" s="314"/>
      <c r="O1945" s="314"/>
      <c r="P1945" s="314"/>
      <c r="Q1945" s="314"/>
      <c r="R1945" s="314"/>
    </row>
    <row r="1946" spans="1:18" x14ac:dyDescent="0.2">
      <c r="A1946" s="22">
        <v>1945</v>
      </c>
      <c r="B1946" s="227"/>
      <c r="C1946" s="314"/>
      <c r="D1946" s="314"/>
      <c r="E1946" s="314"/>
      <c r="F1946" s="314"/>
      <c r="G1946" s="314"/>
      <c r="H1946" s="314"/>
      <c r="I1946" s="314"/>
      <c r="J1946" s="314"/>
      <c r="K1946" s="314"/>
      <c r="L1946" s="314"/>
      <c r="M1946" s="314"/>
      <c r="N1946" s="314"/>
      <c r="O1946" s="314"/>
      <c r="P1946" s="314"/>
      <c r="Q1946" s="314"/>
      <c r="R1946" s="314"/>
    </row>
    <row r="1947" spans="1:18" x14ac:dyDescent="0.2">
      <c r="A1947" s="22">
        <v>1946</v>
      </c>
      <c r="B1947" s="227"/>
      <c r="C1947" s="314"/>
      <c r="D1947" s="314"/>
      <c r="E1947" s="314"/>
      <c r="F1947" s="314"/>
      <c r="G1947" s="314"/>
      <c r="H1947" s="314"/>
      <c r="I1947" s="314"/>
      <c r="J1947" s="314"/>
      <c r="K1947" s="314"/>
      <c r="L1947" s="314"/>
      <c r="M1947" s="314"/>
      <c r="N1947" s="314"/>
      <c r="O1947" s="314"/>
      <c r="P1947" s="314"/>
      <c r="Q1947" s="314"/>
      <c r="R1947" s="314"/>
    </row>
    <row r="1948" spans="1:18" x14ac:dyDescent="0.2">
      <c r="A1948" s="22">
        <v>1947</v>
      </c>
      <c r="B1948" s="227"/>
      <c r="C1948" s="314"/>
      <c r="D1948" s="314"/>
      <c r="E1948" s="314"/>
      <c r="F1948" s="314"/>
      <c r="G1948" s="314"/>
      <c r="H1948" s="314"/>
      <c r="I1948" s="314"/>
      <c r="J1948" s="314"/>
      <c r="K1948" s="314"/>
      <c r="L1948" s="314"/>
      <c r="M1948" s="314"/>
      <c r="N1948" s="314"/>
      <c r="O1948" s="314"/>
      <c r="P1948" s="314"/>
      <c r="Q1948" s="314"/>
      <c r="R1948" s="314"/>
    </row>
    <row r="1949" spans="1:18" x14ac:dyDescent="0.2">
      <c r="A1949" s="22">
        <v>1948</v>
      </c>
      <c r="B1949" s="227"/>
      <c r="C1949" s="314"/>
      <c r="D1949" s="314"/>
      <c r="E1949" s="314"/>
      <c r="F1949" s="314"/>
      <c r="G1949" s="314"/>
      <c r="H1949" s="314"/>
      <c r="I1949" s="314"/>
      <c r="J1949" s="314"/>
      <c r="K1949" s="314"/>
      <c r="L1949" s="314"/>
      <c r="M1949" s="314"/>
      <c r="N1949" s="314"/>
      <c r="O1949" s="314"/>
      <c r="P1949" s="314"/>
      <c r="Q1949" s="314"/>
      <c r="R1949" s="314"/>
    </row>
    <row r="1950" spans="1:18" x14ac:dyDescent="0.2">
      <c r="A1950" s="22">
        <v>1949</v>
      </c>
      <c r="B1950" s="227"/>
      <c r="C1950" s="314"/>
      <c r="D1950" s="314"/>
      <c r="E1950" s="314"/>
      <c r="F1950" s="314"/>
      <c r="G1950" s="314"/>
      <c r="H1950" s="314"/>
      <c r="I1950" s="314"/>
      <c r="J1950" s="314"/>
      <c r="K1950" s="314"/>
      <c r="L1950" s="314"/>
      <c r="M1950" s="314"/>
      <c r="N1950" s="314"/>
      <c r="O1950" s="314"/>
      <c r="P1950" s="314"/>
      <c r="Q1950" s="314"/>
      <c r="R1950" s="314"/>
    </row>
    <row r="1951" spans="1:18" x14ac:dyDescent="0.2">
      <c r="A1951" s="22">
        <v>1950</v>
      </c>
      <c r="B1951" s="227"/>
      <c r="C1951" s="314"/>
      <c r="D1951" s="314"/>
      <c r="E1951" s="314"/>
      <c r="F1951" s="314"/>
      <c r="G1951" s="314"/>
      <c r="H1951" s="314"/>
      <c r="I1951" s="314"/>
      <c r="J1951" s="314"/>
      <c r="K1951" s="314"/>
      <c r="L1951" s="314"/>
      <c r="M1951" s="314"/>
      <c r="N1951" s="314"/>
      <c r="O1951" s="314"/>
      <c r="P1951" s="314"/>
      <c r="Q1951" s="314"/>
      <c r="R1951" s="314"/>
    </row>
    <row r="1952" spans="1:18" x14ac:dyDescent="0.2">
      <c r="A1952" s="22">
        <v>1951</v>
      </c>
      <c r="B1952" s="227"/>
      <c r="C1952" s="314"/>
      <c r="D1952" s="314"/>
      <c r="E1952" s="314"/>
      <c r="F1952" s="314"/>
      <c r="G1952" s="314"/>
      <c r="H1952" s="314"/>
      <c r="I1952" s="314"/>
      <c r="J1952" s="314"/>
      <c r="K1952" s="314"/>
      <c r="L1952" s="314"/>
      <c r="M1952" s="314"/>
      <c r="N1952" s="314"/>
      <c r="O1952" s="314"/>
      <c r="P1952" s="314"/>
      <c r="Q1952" s="314"/>
      <c r="R1952" s="314"/>
    </row>
    <row r="1953" spans="1:18" x14ac:dyDescent="0.2">
      <c r="A1953" s="22">
        <v>1952</v>
      </c>
      <c r="B1953" s="227"/>
      <c r="C1953" s="314"/>
      <c r="D1953" s="314"/>
      <c r="E1953" s="314"/>
      <c r="F1953" s="314"/>
      <c r="G1953" s="314"/>
      <c r="H1953" s="314"/>
      <c r="I1953" s="314"/>
      <c r="J1953" s="314"/>
      <c r="K1953" s="314"/>
      <c r="L1953" s="314"/>
      <c r="M1953" s="314"/>
      <c r="N1953" s="314"/>
      <c r="O1953" s="314"/>
      <c r="P1953" s="314"/>
      <c r="Q1953" s="314"/>
      <c r="R1953" s="314"/>
    </row>
    <row r="1954" spans="1:18" x14ac:dyDescent="0.2">
      <c r="A1954" s="22">
        <v>1953</v>
      </c>
      <c r="B1954" s="227"/>
      <c r="C1954" s="314"/>
      <c r="D1954" s="314"/>
      <c r="E1954" s="314"/>
      <c r="F1954" s="314"/>
      <c r="G1954" s="314"/>
      <c r="H1954" s="314"/>
      <c r="I1954" s="314"/>
      <c r="J1954" s="314"/>
      <c r="K1954" s="314"/>
      <c r="L1954" s="314"/>
      <c r="M1954" s="314"/>
      <c r="N1954" s="314"/>
      <c r="O1954" s="314"/>
      <c r="P1954" s="314"/>
      <c r="Q1954" s="314"/>
      <c r="R1954" s="314"/>
    </row>
    <row r="1955" spans="1:18" x14ac:dyDescent="0.2">
      <c r="A1955" s="22">
        <v>1954</v>
      </c>
      <c r="B1955" s="227"/>
      <c r="C1955" s="314"/>
      <c r="D1955" s="314"/>
      <c r="E1955" s="314"/>
      <c r="F1955" s="314"/>
      <c r="G1955" s="314"/>
      <c r="H1955" s="314"/>
      <c r="I1955" s="314"/>
      <c r="J1955" s="314"/>
      <c r="K1955" s="314"/>
      <c r="L1955" s="314"/>
      <c r="M1955" s="314"/>
      <c r="N1955" s="314"/>
      <c r="O1955" s="314"/>
      <c r="P1955" s="314"/>
      <c r="Q1955" s="314"/>
      <c r="R1955" s="314"/>
    </row>
    <row r="1956" spans="1:18" x14ac:dyDescent="0.2">
      <c r="A1956" s="22">
        <v>1955</v>
      </c>
      <c r="B1956" s="227"/>
      <c r="C1956" s="314"/>
      <c r="D1956" s="314"/>
      <c r="E1956" s="314"/>
      <c r="F1956" s="314"/>
      <c r="G1956" s="314"/>
      <c r="H1956" s="314"/>
      <c r="I1956" s="314"/>
      <c r="J1956" s="314"/>
      <c r="K1956" s="314"/>
      <c r="L1956" s="314"/>
      <c r="M1956" s="314"/>
      <c r="N1956" s="314"/>
      <c r="O1956" s="314"/>
      <c r="P1956" s="314"/>
      <c r="Q1956" s="314"/>
      <c r="R1956" s="314"/>
    </row>
    <row r="1957" spans="1:18" x14ac:dyDescent="0.2">
      <c r="A1957" s="22">
        <v>1956</v>
      </c>
      <c r="B1957" s="227"/>
      <c r="C1957" s="314"/>
      <c r="D1957" s="314"/>
      <c r="E1957" s="314"/>
      <c r="F1957" s="314"/>
      <c r="G1957" s="314"/>
      <c r="H1957" s="314"/>
      <c r="I1957" s="314"/>
      <c r="J1957" s="314"/>
      <c r="K1957" s="314"/>
      <c r="L1957" s="314"/>
      <c r="M1957" s="314"/>
      <c r="N1957" s="314"/>
      <c r="O1957" s="314"/>
      <c r="P1957" s="314"/>
      <c r="Q1957" s="314"/>
      <c r="R1957" s="314"/>
    </row>
    <row r="1958" spans="1:18" x14ac:dyDescent="0.2">
      <c r="A1958" s="22">
        <v>1957</v>
      </c>
      <c r="B1958" s="227"/>
      <c r="C1958" s="314"/>
      <c r="D1958" s="314"/>
      <c r="E1958" s="314"/>
      <c r="F1958" s="314"/>
      <c r="G1958" s="314"/>
      <c r="H1958" s="314"/>
      <c r="I1958" s="314"/>
      <c r="J1958" s="314"/>
      <c r="K1958" s="314"/>
      <c r="L1958" s="314"/>
      <c r="M1958" s="314"/>
      <c r="N1958" s="314"/>
      <c r="O1958" s="314"/>
      <c r="P1958" s="314"/>
      <c r="Q1958" s="314"/>
      <c r="R1958" s="314"/>
    </row>
    <row r="1959" spans="1:18" x14ac:dyDescent="0.2">
      <c r="A1959" s="22">
        <v>1958</v>
      </c>
      <c r="B1959" s="227"/>
      <c r="C1959" s="314"/>
      <c r="D1959" s="314"/>
      <c r="E1959" s="314"/>
      <c r="F1959" s="314"/>
      <c r="G1959" s="314"/>
      <c r="H1959" s="314"/>
      <c r="I1959" s="314"/>
      <c r="J1959" s="314"/>
      <c r="K1959" s="314"/>
      <c r="L1959" s="314"/>
      <c r="M1959" s="314"/>
      <c r="N1959" s="314"/>
      <c r="O1959" s="314"/>
      <c r="P1959" s="314"/>
      <c r="Q1959" s="314"/>
      <c r="R1959" s="314"/>
    </row>
    <row r="1960" spans="1:18" x14ac:dyDescent="0.2">
      <c r="A1960" s="22">
        <v>1959</v>
      </c>
      <c r="B1960" s="227"/>
      <c r="C1960" s="314"/>
      <c r="D1960" s="314"/>
      <c r="E1960" s="314"/>
      <c r="F1960" s="314"/>
      <c r="G1960" s="314"/>
      <c r="H1960" s="314"/>
      <c r="I1960" s="314"/>
      <c r="J1960" s="314"/>
      <c r="K1960" s="314"/>
      <c r="L1960" s="314"/>
      <c r="M1960" s="314"/>
      <c r="N1960" s="314"/>
      <c r="O1960" s="314"/>
      <c r="P1960" s="314"/>
      <c r="Q1960" s="314"/>
      <c r="R1960" s="314"/>
    </row>
    <row r="1961" spans="1:18" x14ac:dyDescent="0.2">
      <c r="A1961" s="22">
        <v>1960</v>
      </c>
      <c r="B1961" s="227"/>
      <c r="C1961" s="314"/>
      <c r="D1961" s="314"/>
      <c r="E1961" s="314"/>
      <c r="F1961" s="314"/>
      <c r="G1961" s="314"/>
      <c r="H1961" s="314"/>
      <c r="I1961" s="314"/>
      <c r="J1961" s="314"/>
      <c r="K1961" s="314"/>
      <c r="L1961" s="314"/>
      <c r="M1961" s="314"/>
      <c r="N1961" s="314"/>
      <c r="O1961" s="314"/>
      <c r="P1961" s="314"/>
      <c r="Q1961" s="314"/>
      <c r="R1961" s="314"/>
    </row>
    <row r="1962" spans="1:18" x14ac:dyDescent="0.2">
      <c r="A1962" s="22">
        <v>1961</v>
      </c>
      <c r="B1962" s="227"/>
      <c r="C1962" s="314"/>
      <c r="D1962" s="314"/>
      <c r="E1962" s="314"/>
      <c r="F1962" s="314"/>
      <c r="G1962" s="314"/>
      <c r="H1962" s="314"/>
      <c r="I1962" s="314"/>
      <c r="J1962" s="314"/>
      <c r="K1962" s="314"/>
      <c r="L1962" s="314"/>
      <c r="M1962" s="314"/>
      <c r="N1962" s="314"/>
      <c r="O1962" s="314"/>
      <c r="P1962" s="314"/>
      <c r="Q1962" s="314"/>
      <c r="R1962" s="314"/>
    </row>
    <row r="1963" spans="1:18" x14ac:dyDescent="0.2">
      <c r="A1963" s="22">
        <v>1962</v>
      </c>
      <c r="B1963" s="227"/>
      <c r="C1963" s="314"/>
      <c r="D1963" s="314"/>
      <c r="E1963" s="314"/>
      <c r="F1963" s="314"/>
      <c r="G1963" s="314"/>
      <c r="H1963" s="314"/>
      <c r="I1963" s="314"/>
      <c r="J1963" s="314"/>
      <c r="K1963" s="314"/>
      <c r="L1963" s="314"/>
      <c r="M1963" s="314"/>
      <c r="N1963" s="314"/>
      <c r="O1963" s="314"/>
      <c r="P1963" s="314"/>
      <c r="Q1963" s="314"/>
      <c r="R1963" s="314"/>
    </row>
    <row r="1964" spans="1:18" x14ac:dyDescent="0.2">
      <c r="A1964" s="22">
        <v>1963</v>
      </c>
      <c r="B1964" s="227"/>
      <c r="C1964" s="314"/>
      <c r="D1964" s="314"/>
      <c r="E1964" s="314"/>
      <c r="F1964" s="314"/>
      <c r="G1964" s="314"/>
      <c r="H1964" s="314"/>
      <c r="I1964" s="314"/>
      <c r="J1964" s="314"/>
      <c r="K1964" s="314"/>
      <c r="L1964" s="314"/>
      <c r="M1964" s="314"/>
      <c r="N1964" s="314"/>
      <c r="O1964" s="314"/>
      <c r="P1964" s="314"/>
      <c r="Q1964" s="314"/>
      <c r="R1964" s="314"/>
    </row>
    <row r="1965" spans="1:18" x14ac:dyDescent="0.2">
      <c r="A1965" s="22">
        <v>1964</v>
      </c>
      <c r="B1965" s="227"/>
      <c r="C1965" s="314"/>
      <c r="D1965" s="314"/>
      <c r="E1965" s="314"/>
      <c r="F1965" s="314"/>
      <c r="G1965" s="314"/>
      <c r="H1965" s="314"/>
      <c r="I1965" s="314"/>
      <c r="J1965" s="314"/>
      <c r="K1965" s="314"/>
      <c r="L1965" s="314"/>
      <c r="M1965" s="314"/>
      <c r="N1965" s="314"/>
      <c r="O1965" s="314"/>
      <c r="P1965" s="314"/>
      <c r="Q1965" s="314"/>
      <c r="R1965" s="314"/>
    </row>
    <row r="1966" spans="1:18" x14ac:dyDescent="0.2">
      <c r="A1966" s="22">
        <v>1965</v>
      </c>
      <c r="B1966" s="227"/>
      <c r="C1966" s="314"/>
      <c r="D1966" s="314"/>
      <c r="E1966" s="314"/>
      <c r="F1966" s="314"/>
      <c r="G1966" s="314"/>
      <c r="H1966" s="314"/>
      <c r="I1966" s="314"/>
      <c r="J1966" s="314"/>
      <c r="K1966" s="314"/>
      <c r="L1966" s="314"/>
      <c r="M1966" s="314"/>
      <c r="N1966" s="314"/>
      <c r="O1966" s="314"/>
      <c r="P1966" s="314"/>
      <c r="Q1966" s="314"/>
      <c r="R1966" s="314"/>
    </row>
    <row r="1967" spans="1:18" x14ac:dyDescent="0.2">
      <c r="A1967" s="22">
        <v>1966</v>
      </c>
      <c r="B1967" s="227"/>
      <c r="C1967" s="314"/>
      <c r="D1967" s="314"/>
      <c r="E1967" s="314"/>
      <c r="F1967" s="314"/>
      <c r="G1967" s="314"/>
      <c r="H1967" s="314"/>
      <c r="I1967" s="314"/>
      <c r="J1967" s="314"/>
      <c r="K1967" s="314"/>
      <c r="L1967" s="314"/>
      <c r="M1967" s="314"/>
      <c r="N1967" s="314"/>
      <c r="O1967" s="314"/>
      <c r="P1967" s="314"/>
      <c r="Q1967" s="314"/>
      <c r="R1967" s="314"/>
    </row>
    <row r="1968" spans="1:18" x14ac:dyDescent="0.2">
      <c r="A1968" s="22">
        <v>1967</v>
      </c>
      <c r="B1968" s="227"/>
      <c r="C1968" s="314"/>
      <c r="D1968" s="314"/>
      <c r="E1968" s="314"/>
      <c r="F1968" s="314"/>
      <c r="G1968" s="314"/>
      <c r="H1968" s="314"/>
      <c r="I1968" s="314"/>
      <c r="J1968" s="314"/>
      <c r="K1968" s="314"/>
      <c r="L1968" s="314"/>
      <c r="M1968" s="314"/>
      <c r="N1968" s="314"/>
      <c r="O1968" s="314"/>
      <c r="P1968" s="314"/>
      <c r="Q1968" s="314"/>
      <c r="R1968" s="314"/>
    </row>
    <row r="1969" spans="1:18" x14ac:dyDescent="0.2">
      <c r="A1969" s="22">
        <v>1968</v>
      </c>
      <c r="B1969" s="227"/>
      <c r="C1969" s="314"/>
      <c r="D1969" s="314"/>
      <c r="E1969" s="314"/>
      <c r="F1969" s="314"/>
      <c r="G1969" s="314"/>
      <c r="H1969" s="314"/>
      <c r="I1969" s="314"/>
      <c r="J1969" s="314"/>
      <c r="K1969" s="314"/>
      <c r="L1969" s="314"/>
      <c r="M1969" s="314"/>
      <c r="N1969" s="314"/>
      <c r="O1969" s="314"/>
      <c r="P1969" s="314"/>
      <c r="Q1969" s="314"/>
      <c r="R1969" s="314"/>
    </row>
    <row r="1970" spans="1:18" x14ac:dyDescent="0.2">
      <c r="A1970" s="22">
        <v>1969</v>
      </c>
      <c r="B1970" s="227"/>
      <c r="C1970" s="314"/>
      <c r="D1970" s="314"/>
      <c r="E1970" s="314"/>
      <c r="F1970" s="314"/>
      <c r="G1970" s="314"/>
      <c r="H1970" s="314"/>
      <c r="I1970" s="314"/>
      <c r="J1970" s="314"/>
      <c r="K1970" s="314"/>
      <c r="L1970" s="314"/>
      <c r="M1970" s="314"/>
      <c r="N1970" s="314"/>
      <c r="O1970" s="314"/>
      <c r="P1970" s="314"/>
      <c r="Q1970" s="314"/>
      <c r="R1970" s="314"/>
    </row>
    <row r="1971" spans="1:18" x14ac:dyDescent="0.2">
      <c r="A1971" s="22">
        <v>1970</v>
      </c>
      <c r="B1971" s="227"/>
      <c r="C1971" s="314"/>
      <c r="D1971" s="314"/>
      <c r="E1971" s="314"/>
      <c r="F1971" s="314"/>
      <c r="G1971" s="314"/>
      <c r="H1971" s="314"/>
      <c r="I1971" s="314"/>
      <c r="J1971" s="314"/>
      <c r="K1971" s="314"/>
      <c r="L1971" s="314"/>
      <c r="M1971" s="314"/>
      <c r="N1971" s="314"/>
      <c r="O1971" s="314"/>
      <c r="P1971" s="314"/>
      <c r="Q1971" s="314"/>
      <c r="R1971" s="314"/>
    </row>
    <row r="1972" spans="1:18" x14ac:dyDescent="0.2">
      <c r="A1972" s="22">
        <v>1971</v>
      </c>
      <c r="B1972" s="227"/>
      <c r="C1972" s="314"/>
      <c r="D1972" s="314"/>
      <c r="E1972" s="314"/>
      <c r="F1972" s="314"/>
      <c r="G1972" s="314"/>
      <c r="H1972" s="314"/>
      <c r="I1972" s="314"/>
      <c r="J1972" s="314"/>
      <c r="K1972" s="314"/>
      <c r="L1972" s="314"/>
      <c r="M1972" s="314"/>
      <c r="N1972" s="314"/>
      <c r="O1972" s="314"/>
      <c r="P1972" s="314"/>
      <c r="Q1972" s="314"/>
      <c r="R1972" s="314"/>
    </row>
    <row r="1973" spans="1:18" x14ac:dyDescent="0.2">
      <c r="A1973" s="22">
        <v>1972</v>
      </c>
      <c r="B1973" s="227"/>
      <c r="C1973" s="314"/>
      <c r="D1973" s="314"/>
      <c r="E1973" s="314"/>
      <c r="F1973" s="314"/>
      <c r="G1973" s="314"/>
      <c r="H1973" s="314"/>
      <c r="I1973" s="314"/>
      <c r="J1973" s="314"/>
      <c r="K1973" s="314"/>
      <c r="L1973" s="314"/>
      <c r="M1973" s="314"/>
      <c r="N1973" s="314"/>
      <c r="O1973" s="314"/>
      <c r="P1973" s="314"/>
      <c r="Q1973" s="314"/>
      <c r="R1973" s="314"/>
    </row>
    <row r="1974" spans="1:18" x14ac:dyDescent="0.2">
      <c r="A1974" s="22">
        <v>1973</v>
      </c>
      <c r="B1974" s="227"/>
      <c r="C1974" s="314"/>
      <c r="D1974" s="314"/>
      <c r="E1974" s="314"/>
      <c r="F1974" s="314"/>
      <c r="G1974" s="314"/>
      <c r="H1974" s="314"/>
      <c r="I1974" s="314"/>
      <c r="J1974" s="314"/>
      <c r="K1974" s="314"/>
      <c r="L1974" s="314"/>
      <c r="M1974" s="314"/>
      <c r="N1974" s="314"/>
      <c r="O1974" s="314"/>
      <c r="P1974" s="314"/>
      <c r="Q1974" s="314"/>
      <c r="R1974" s="314"/>
    </row>
    <row r="1975" spans="1:18" x14ac:dyDescent="0.2">
      <c r="A1975" s="22">
        <v>1974</v>
      </c>
      <c r="B1975" s="227"/>
      <c r="C1975" s="314"/>
      <c r="D1975" s="314"/>
      <c r="E1975" s="314"/>
      <c r="F1975" s="314"/>
      <c r="G1975" s="314"/>
      <c r="H1975" s="314"/>
      <c r="I1975" s="314"/>
      <c r="J1975" s="314"/>
      <c r="K1975" s="314"/>
      <c r="L1975" s="314"/>
      <c r="M1975" s="314"/>
      <c r="N1975" s="314"/>
      <c r="O1975" s="314"/>
      <c r="P1975" s="314"/>
      <c r="Q1975" s="314"/>
      <c r="R1975" s="314"/>
    </row>
    <row r="1976" spans="1:18" x14ac:dyDescent="0.2">
      <c r="A1976" s="22">
        <v>1975</v>
      </c>
      <c r="B1976" s="227"/>
      <c r="C1976" s="314"/>
      <c r="D1976" s="314"/>
      <c r="E1976" s="314"/>
      <c r="F1976" s="314"/>
      <c r="G1976" s="314"/>
      <c r="H1976" s="314"/>
      <c r="I1976" s="314"/>
      <c r="J1976" s="314"/>
      <c r="K1976" s="314"/>
      <c r="L1976" s="314"/>
      <c r="M1976" s="314"/>
      <c r="N1976" s="314"/>
      <c r="O1976" s="314"/>
      <c r="P1976" s="314"/>
      <c r="Q1976" s="314"/>
      <c r="R1976" s="314"/>
    </row>
    <row r="1977" spans="1:18" x14ac:dyDescent="0.2">
      <c r="A1977" s="22">
        <v>1976</v>
      </c>
      <c r="B1977" s="227"/>
      <c r="C1977" s="314"/>
      <c r="D1977" s="314"/>
      <c r="E1977" s="314"/>
      <c r="F1977" s="314"/>
      <c r="G1977" s="314"/>
      <c r="H1977" s="314"/>
      <c r="I1977" s="314"/>
      <c r="J1977" s="314"/>
      <c r="K1977" s="314"/>
      <c r="L1977" s="314"/>
      <c r="M1977" s="314"/>
      <c r="N1977" s="314"/>
      <c r="O1977" s="314"/>
      <c r="P1977" s="314"/>
      <c r="Q1977" s="314"/>
      <c r="R1977" s="314"/>
    </row>
    <row r="1978" spans="1:18" x14ac:dyDescent="0.2">
      <c r="A1978" s="22">
        <v>1977</v>
      </c>
      <c r="B1978" s="227"/>
      <c r="C1978" s="314"/>
      <c r="D1978" s="314"/>
      <c r="E1978" s="314"/>
      <c r="F1978" s="314"/>
      <c r="G1978" s="314"/>
      <c r="H1978" s="314"/>
      <c r="I1978" s="314"/>
      <c r="J1978" s="314"/>
      <c r="K1978" s="314"/>
      <c r="L1978" s="314"/>
      <c r="M1978" s="314"/>
      <c r="N1978" s="314"/>
      <c r="O1978" s="314"/>
      <c r="P1978" s="314"/>
      <c r="Q1978" s="314"/>
      <c r="R1978" s="314"/>
    </row>
    <row r="1979" spans="1:18" x14ac:dyDescent="0.2">
      <c r="A1979" s="22">
        <v>1978</v>
      </c>
      <c r="B1979" s="227"/>
      <c r="C1979" s="314"/>
      <c r="D1979" s="314"/>
      <c r="E1979" s="314"/>
      <c r="F1979" s="314"/>
      <c r="G1979" s="314"/>
      <c r="H1979" s="314"/>
      <c r="I1979" s="314"/>
      <c r="J1979" s="314"/>
      <c r="K1979" s="314"/>
      <c r="L1979" s="314"/>
      <c r="M1979" s="314"/>
      <c r="N1979" s="314"/>
      <c r="O1979" s="314"/>
      <c r="P1979" s="314"/>
      <c r="Q1979" s="314"/>
      <c r="R1979" s="314"/>
    </row>
    <row r="1980" spans="1:18" x14ac:dyDescent="0.2">
      <c r="A1980" s="22">
        <v>1979</v>
      </c>
      <c r="B1980" s="227"/>
      <c r="C1980" s="314"/>
      <c r="D1980" s="314"/>
      <c r="E1980" s="314"/>
      <c r="F1980" s="314"/>
      <c r="G1980" s="314"/>
      <c r="H1980" s="314"/>
      <c r="I1980" s="314"/>
      <c r="J1980" s="314"/>
      <c r="K1980" s="314"/>
      <c r="L1980" s="314"/>
      <c r="M1980" s="314"/>
      <c r="N1980" s="314"/>
      <c r="O1980" s="314"/>
      <c r="P1980" s="314"/>
      <c r="Q1980" s="314"/>
      <c r="R1980" s="314"/>
    </row>
    <row r="1981" spans="1:18" x14ac:dyDescent="0.2">
      <c r="A1981" s="22">
        <v>1980</v>
      </c>
      <c r="B1981" s="227"/>
      <c r="C1981" s="314"/>
      <c r="D1981" s="314"/>
      <c r="E1981" s="314"/>
      <c r="F1981" s="314"/>
      <c r="G1981" s="314"/>
      <c r="H1981" s="314"/>
      <c r="I1981" s="314"/>
      <c r="J1981" s="314"/>
      <c r="K1981" s="314"/>
      <c r="L1981" s="314"/>
      <c r="M1981" s="314"/>
      <c r="N1981" s="314"/>
      <c r="O1981" s="314"/>
      <c r="P1981" s="314"/>
      <c r="Q1981" s="314"/>
      <c r="R1981" s="314"/>
    </row>
    <row r="1982" spans="1:18" x14ac:dyDescent="0.2">
      <c r="A1982" s="22">
        <v>1981</v>
      </c>
      <c r="B1982" s="227"/>
      <c r="C1982" s="314"/>
      <c r="D1982" s="314"/>
      <c r="E1982" s="314"/>
      <c r="F1982" s="314"/>
      <c r="G1982" s="314"/>
      <c r="H1982" s="314"/>
      <c r="I1982" s="314"/>
      <c r="J1982" s="314"/>
      <c r="K1982" s="314"/>
      <c r="L1982" s="314"/>
      <c r="M1982" s="314"/>
      <c r="N1982" s="314"/>
      <c r="O1982" s="314"/>
      <c r="P1982" s="314"/>
      <c r="Q1982" s="314"/>
      <c r="R1982" s="314"/>
    </row>
    <row r="1983" spans="1:18" x14ac:dyDescent="0.2">
      <c r="A1983" s="22">
        <v>1982</v>
      </c>
      <c r="B1983" s="227"/>
      <c r="C1983" s="314"/>
      <c r="D1983" s="314"/>
      <c r="E1983" s="314"/>
      <c r="F1983" s="314"/>
      <c r="G1983" s="314"/>
      <c r="H1983" s="314"/>
      <c r="I1983" s="314"/>
      <c r="J1983" s="314"/>
      <c r="K1983" s="314"/>
      <c r="L1983" s="314"/>
      <c r="M1983" s="314"/>
      <c r="N1983" s="314"/>
      <c r="O1983" s="314"/>
      <c r="P1983" s="314"/>
      <c r="Q1983" s="314"/>
      <c r="R1983" s="314"/>
    </row>
    <row r="1984" spans="1:18" x14ac:dyDescent="0.2">
      <c r="A1984" s="22">
        <v>1983</v>
      </c>
      <c r="B1984" s="227"/>
      <c r="C1984" s="314"/>
      <c r="D1984" s="314"/>
      <c r="E1984" s="314"/>
      <c r="F1984" s="314"/>
      <c r="G1984" s="314"/>
      <c r="H1984" s="314"/>
      <c r="I1984" s="314"/>
      <c r="J1984" s="314"/>
      <c r="K1984" s="314"/>
      <c r="L1984" s="314"/>
      <c r="M1984" s="314"/>
      <c r="N1984" s="314"/>
      <c r="O1984" s="314"/>
      <c r="P1984" s="314"/>
      <c r="Q1984" s="314"/>
      <c r="R1984" s="314"/>
    </row>
    <row r="1985" spans="1:18" x14ac:dyDescent="0.2">
      <c r="A1985" s="22">
        <v>1984</v>
      </c>
      <c r="B1985" s="227"/>
      <c r="C1985" s="314"/>
      <c r="D1985" s="314"/>
      <c r="E1985" s="314"/>
      <c r="F1985" s="314"/>
      <c r="G1985" s="314"/>
      <c r="H1985" s="314"/>
      <c r="I1985" s="314"/>
      <c r="J1985" s="314"/>
      <c r="K1985" s="314"/>
      <c r="L1985" s="314"/>
      <c r="M1985" s="314"/>
      <c r="N1985" s="314"/>
      <c r="O1985" s="314"/>
      <c r="P1985" s="314"/>
      <c r="Q1985" s="314"/>
      <c r="R1985" s="314"/>
    </row>
    <row r="1986" spans="1:18" x14ac:dyDescent="0.2">
      <c r="A1986" s="22">
        <v>1985</v>
      </c>
      <c r="B1986" s="227"/>
      <c r="C1986" s="314"/>
      <c r="D1986" s="314"/>
      <c r="E1986" s="314"/>
      <c r="F1986" s="314"/>
      <c r="G1986" s="314"/>
      <c r="H1986" s="314"/>
      <c r="I1986" s="314"/>
      <c r="J1986" s="314"/>
      <c r="K1986" s="314"/>
      <c r="L1986" s="314"/>
      <c r="M1986" s="314"/>
      <c r="N1986" s="314"/>
      <c r="O1986" s="314"/>
      <c r="P1986" s="314"/>
      <c r="Q1986" s="314"/>
      <c r="R1986" s="314"/>
    </row>
    <row r="1987" spans="1:18" x14ac:dyDescent="0.2">
      <c r="A1987" s="22">
        <v>1986</v>
      </c>
      <c r="B1987" s="227"/>
      <c r="C1987" s="314"/>
      <c r="D1987" s="314"/>
      <c r="E1987" s="314"/>
      <c r="F1987" s="314"/>
      <c r="G1987" s="314"/>
      <c r="H1987" s="314"/>
      <c r="I1987" s="314"/>
      <c r="J1987" s="314"/>
      <c r="K1987" s="314"/>
      <c r="L1987" s="314"/>
      <c r="M1987" s="314"/>
      <c r="N1987" s="314"/>
      <c r="O1987" s="314"/>
      <c r="P1987" s="314"/>
      <c r="Q1987" s="314"/>
      <c r="R1987" s="314"/>
    </row>
    <row r="1988" spans="1:18" x14ac:dyDescent="0.2">
      <c r="A1988" s="22">
        <v>1987</v>
      </c>
      <c r="B1988" s="227"/>
      <c r="C1988" s="314"/>
      <c r="D1988" s="314"/>
      <c r="E1988" s="314"/>
      <c r="F1988" s="314"/>
      <c r="G1988" s="314"/>
      <c r="H1988" s="314"/>
      <c r="I1988" s="314"/>
      <c r="J1988" s="314"/>
      <c r="K1988" s="314"/>
      <c r="L1988" s="314"/>
      <c r="M1988" s="314"/>
      <c r="N1988" s="314"/>
      <c r="O1988" s="314"/>
      <c r="P1988" s="314"/>
      <c r="Q1988" s="314"/>
      <c r="R1988" s="314"/>
    </row>
    <row r="1989" spans="1:18" x14ac:dyDescent="0.2">
      <c r="A1989" s="22">
        <v>1988</v>
      </c>
      <c r="B1989" s="227"/>
      <c r="C1989" s="314"/>
      <c r="D1989" s="314"/>
      <c r="E1989" s="314"/>
      <c r="F1989" s="314"/>
      <c r="G1989" s="314"/>
      <c r="H1989" s="314"/>
      <c r="I1989" s="314"/>
      <c r="J1989" s="314"/>
      <c r="K1989" s="314"/>
      <c r="L1989" s="314"/>
      <c r="M1989" s="314"/>
      <c r="N1989" s="314"/>
      <c r="O1989" s="314"/>
      <c r="P1989" s="314"/>
      <c r="Q1989" s="314"/>
      <c r="R1989" s="314"/>
    </row>
    <row r="1990" spans="1:18" x14ac:dyDescent="0.2">
      <c r="A1990" s="22">
        <v>1989</v>
      </c>
      <c r="B1990" s="227"/>
      <c r="C1990" s="314"/>
      <c r="D1990" s="314"/>
      <c r="E1990" s="314"/>
      <c r="F1990" s="314"/>
      <c r="G1990" s="314"/>
      <c r="H1990" s="314"/>
      <c r="I1990" s="314"/>
      <c r="J1990" s="314"/>
      <c r="K1990" s="314"/>
      <c r="L1990" s="314"/>
      <c r="M1990" s="314"/>
      <c r="N1990" s="314"/>
      <c r="O1990" s="314"/>
      <c r="P1990" s="314"/>
      <c r="Q1990" s="314"/>
      <c r="R1990" s="314"/>
    </row>
    <row r="1991" spans="1:18" x14ac:dyDescent="0.2">
      <c r="A1991" s="22">
        <v>1990</v>
      </c>
      <c r="B1991" s="227"/>
      <c r="C1991" s="314"/>
      <c r="D1991" s="314"/>
      <c r="E1991" s="314"/>
      <c r="F1991" s="314"/>
      <c r="G1991" s="314"/>
      <c r="H1991" s="314"/>
      <c r="I1991" s="314"/>
      <c r="J1991" s="314"/>
      <c r="K1991" s="314"/>
      <c r="L1991" s="314"/>
      <c r="M1991" s="314"/>
      <c r="N1991" s="314"/>
      <c r="O1991" s="314"/>
      <c r="P1991" s="314"/>
      <c r="Q1991" s="314"/>
      <c r="R1991" s="314"/>
    </row>
    <row r="1992" spans="1:18" s="201" customFormat="1" x14ac:dyDescent="0.2">
      <c r="A1992" s="277">
        <v>1991</v>
      </c>
      <c r="B1992" s="280"/>
      <c r="C1992" s="316"/>
      <c r="D1992" s="316"/>
      <c r="E1992" s="316"/>
      <c r="F1992" s="316"/>
      <c r="G1992" s="316"/>
      <c r="H1992" s="316"/>
      <c r="I1992" s="316"/>
      <c r="J1992" s="316"/>
      <c r="K1992" s="316"/>
      <c r="L1992" s="316"/>
      <c r="M1992" s="316"/>
      <c r="N1992" s="316"/>
      <c r="O1992" s="316"/>
      <c r="P1992" s="316"/>
      <c r="Q1992" s="316"/>
      <c r="R1992" s="316"/>
    </row>
    <row r="1993" spans="1:18" s="276" customFormat="1" x14ac:dyDescent="0.2">
      <c r="A1993" s="94">
        <v>1992</v>
      </c>
      <c r="B1993" s="228"/>
      <c r="C1993" s="317"/>
      <c r="D1993" s="317"/>
      <c r="E1993" s="317"/>
      <c r="F1993" s="317"/>
      <c r="G1993" s="317"/>
      <c r="H1993" s="317"/>
      <c r="I1993" s="317"/>
      <c r="J1993" s="317"/>
      <c r="K1993" s="317"/>
      <c r="L1993" s="317"/>
      <c r="M1993" s="317"/>
      <c r="N1993" s="317"/>
      <c r="O1993" s="317"/>
      <c r="P1993" s="317"/>
      <c r="Q1993" s="317"/>
      <c r="R1993" s="317"/>
    </row>
    <row r="1994" spans="1:18" s="17" customFormat="1" x14ac:dyDescent="0.2">
      <c r="A1994" s="22"/>
      <c r="B1994" s="275"/>
      <c r="C1994" s="275"/>
      <c r="D1994" s="275"/>
      <c r="E1994" s="275"/>
      <c r="F1994" s="275"/>
      <c r="G1994" s="275"/>
      <c r="H1994" s="275"/>
      <c r="I1994" s="275"/>
      <c r="J1994" s="275"/>
      <c r="K1994" s="275"/>
      <c r="L1994" s="275"/>
      <c r="M1994" s="275"/>
      <c r="N1994" s="275"/>
      <c r="O1994" s="275"/>
      <c r="P1994" s="275"/>
      <c r="Q1994" s="275"/>
      <c r="R1994" s="275"/>
    </row>
    <row r="1995" spans="1:18" s="17" customFormat="1" x14ac:dyDescent="0.2">
      <c r="A1995" s="22"/>
      <c r="B1995" s="275"/>
      <c r="C1995" s="275"/>
      <c r="D1995" s="275"/>
      <c r="E1995" s="275"/>
      <c r="F1995" s="275"/>
      <c r="G1995" s="275"/>
      <c r="H1995" s="275"/>
      <c r="I1995" s="275"/>
      <c r="J1995" s="275"/>
      <c r="K1995" s="275"/>
      <c r="L1995" s="275"/>
      <c r="M1995" s="275"/>
      <c r="N1995" s="275"/>
      <c r="O1995" s="275"/>
      <c r="P1995" s="275"/>
      <c r="Q1995" s="275"/>
      <c r="R1995" s="275"/>
    </row>
    <row r="1996" spans="1:18" s="17" customFormat="1" x14ac:dyDescent="0.2">
      <c r="A1996" s="22"/>
      <c r="B1996" s="275"/>
      <c r="C1996" s="275"/>
      <c r="D1996" s="275"/>
      <c r="E1996" s="275"/>
      <c r="F1996" s="275"/>
      <c r="G1996" s="275"/>
      <c r="H1996" s="275"/>
      <c r="I1996" s="275"/>
      <c r="J1996" s="275"/>
      <c r="K1996" s="275"/>
      <c r="L1996" s="275"/>
      <c r="M1996" s="275"/>
      <c r="N1996" s="275"/>
      <c r="O1996" s="275"/>
      <c r="P1996" s="275"/>
      <c r="Q1996" s="275"/>
      <c r="R1996" s="275"/>
    </row>
    <row r="1997" spans="1:18" s="17" customFormat="1" x14ac:dyDescent="0.2">
      <c r="A1997" s="22"/>
      <c r="B1997" s="275"/>
      <c r="C1997" s="275"/>
      <c r="D1997" s="275"/>
      <c r="E1997" s="275"/>
      <c r="F1997" s="275"/>
      <c r="G1997" s="275"/>
      <c r="H1997" s="275"/>
      <c r="I1997" s="275"/>
      <c r="J1997" s="275"/>
      <c r="K1997" s="275"/>
      <c r="L1997" s="275"/>
      <c r="M1997" s="275"/>
      <c r="N1997" s="275"/>
      <c r="O1997" s="275"/>
      <c r="P1997" s="275"/>
      <c r="Q1997" s="275"/>
      <c r="R1997" s="275"/>
    </row>
    <row r="1998" spans="1:18" s="17" customFormat="1" x14ac:dyDescent="0.2">
      <c r="A1998" s="22"/>
      <c r="B1998" s="275"/>
      <c r="C1998" s="275"/>
      <c r="D1998" s="275"/>
      <c r="E1998" s="275"/>
      <c r="F1998" s="275"/>
      <c r="G1998" s="275"/>
      <c r="H1998" s="275"/>
      <c r="I1998" s="275"/>
      <c r="J1998" s="275"/>
      <c r="K1998" s="275"/>
      <c r="L1998" s="275"/>
      <c r="M1998" s="275"/>
      <c r="N1998" s="275"/>
      <c r="O1998" s="275"/>
      <c r="P1998" s="275"/>
      <c r="Q1998" s="275"/>
      <c r="R1998" s="275"/>
    </row>
    <row r="1999" spans="1:18" s="17" customFormat="1" x14ac:dyDescent="0.2">
      <c r="A1999" s="22"/>
      <c r="B1999" s="275"/>
      <c r="C1999" s="275"/>
      <c r="D1999" s="275"/>
      <c r="E1999" s="275"/>
      <c r="F1999" s="275"/>
      <c r="G1999" s="275"/>
      <c r="H1999" s="275"/>
      <c r="I1999" s="275"/>
      <c r="J1999" s="275"/>
      <c r="K1999" s="275"/>
      <c r="L1999" s="275"/>
      <c r="M1999" s="275"/>
      <c r="N1999" s="275"/>
      <c r="O1999" s="275"/>
      <c r="P1999" s="275"/>
      <c r="Q1999" s="275"/>
      <c r="R1999" s="275"/>
    </row>
    <row r="2000" spans="1:18" s="17" customFormat="1" x14ac:dyDescent="0.2">
      <c r="A2000" s="22"/>
      <c r="B2000" s="275"/>
      <c r="C2000" s="275"/>
      <c r="D2000" s="275"/>
      <c r="E2000" s="275"/>
      <c r="F2000" s="275"/>
      <c r="G2000" s="275"/>
      <c r="H2000" s="275"/>
      <c r="I2000" s="275"/>
      <c r="J2000" s="275"/>
      <c r="K2000" s="275"/>
      <c r="L2000" s="275"/>
      <c r="M2000" s="275"/>
      <c r="N2000" s="275"/>
      <c r="O2000" s="275"/>
      <c r="P2000" s="275"/>
      <c r="Q2000" s="275"/>
      <c r="R2000" s="275"/>
    </row>
    <row r="2001" spans="1:18" s="17" customFormat="1" x14ac:dyDescent="0.2">
      <c r="A2001" s="22"/>
      <c r="B2001" s="275"/>
      <c r="C2001" s="275"/>
      <c r="D2001" s="275"/>
      <c r="E2001" s="275"/>
      <c r="F2001" s="275"/>
      <c r="G2001" s="275"/>
      <c r="H2001" s="275"/>
      <c r="I2001" s="275"/>
      <c r="J2001" s="275"/>
      <c r="K2001" s="275"/>
      <c r="L2001" s="275"/>
      <c r="M2001" s="275"/>
      <c r="N2001" s="275"/>
      <c r="O2001" s="275"/>
      <c r="P2001" s="275"/>
      <c r="Q2001" s="275"/>
      <c r="R2001" s="275"/>
    </row>
    <row r="2002" spans="1:18" s="279" customFormat="1" x14ac:dyDescent="0.2">
      <c r="A2002" s="277"/>
      <c r="B2002" s="278"/>
      <c r="C2002" s="278"/>
      <c r="D2002" s="278"/>
      <c r="E2002" s="278"/>
      <c r="F2002" s="278"/>
      <c r="G2002" s="278"/>
      <c r="H2002" s="278"/>
      <c r="I2002" s="278"/>
      <c r="J2002" s="278"/>
      <c r="K2002" s="278"/>
      <c r="L2002" s="278"/>
      <c r="M2002" s="278"/>
      <c r="N2002" s="278"/>
      <c r="O2002" s="278"/>
      <c r="P2002" s="278"/>
      <c r="Q2002" s="278"/>
      <c r="R2002" s="278"/>
    </row>
    <row r="2003" spans="1:18" s="17" customFormat="1" x14ac:dyDescent="0.2">
      <c r="A2003" s="22"/>
      <c r="B2003" s="23"/>
      <c r="C2003" s="23"/>
      <c r="D2003" s="23"/>
      <c r="E2003" s="23"/>
      <c r="F2003" s="23"/>
      <c r="G2003" s="23"/>
      <c r="H2003" s="23"/>
      <c r="I2003" s="23"/>
      <c r="J2003" s="23"/>
      <c r="K2003" s="23"/>
      <c r="L2003" s="23"/>
      <c r="M2003" s="23"/>
      <c r="N2003" s="23"/>
      <c r="O2003" s="23"/>
      <c r="P2003" s="23"/>
      <c r="Q2003" s="23"/>
      <c r="R2003" s="23"/>
    </row>
    <row r="2004" spans="1:18" s="17" customFormat="1" x14ac:dyDescent="0.2">
      <c r="A2004" s="22"/>
      <c r="B2004" s="23"/>
      <c r="C2004" s="23"/>
      <c r="D2004" s="23"/>
      <c r="E2004" s="23"/>
      <c r="F2004" s="23"/>
      <c r="G2004" s="23"/>
      <c r="H2004" s="23"/>
      <c r="I2004" s="23"/>
      <c r="J2004" s="23"/>
      <c r="K2004" s="23"/>
      <c r="L2004" s="23"/>
      <c r="M2004" s="23"/>
      <c r="N2004" s="23"/>
      <c r="O2004" s="23"/>
      <c r="P2004" s="23"/>
      <c r="Q2004" s="23"/>
      <c r="R2004" s="23"/>
    </row>
    <row r="2005" spans="1:18" s="17" customFormat="1" x14ac:dyDescent="0.2">
      <c r="A2005" s="22"/>
      <c r="B2005" s="23"/>
      <c r="C2005" s="23"/>
      <c r="D2005" s="23"/>
      <c r="E2005" s="23"/>
      <c r="F2005" s="23"/>
      <c r="G2005" s="23"/>
      <c r="H2005" s="23"/>
      <c r="I2005" s="23"/>
      <c r="J2005" s="23"/>
      <c r="K2005" s="23"/>
      <c r="L2005" s="23"/>
      <c r="M2005" s="23"/>
      <c r="N2005" s="23"/>
      <c r="O2005" s="23"/>
      <c r="P2005" s="23"/>
      <c r="Q2005" s="23"/>
      <c r="R2005" s="23"/>
    </row>
    <row r="2006" spans="1:18" s="17" customFormat="1" x14ac:dyDescent="0.2">
      <c r="A2006" s="22"/>
      <c r="B2006" s="23"/>
      <c r="C2006" s="23"/>
      <c r="D2006" s="23"/>
      <c r="E2006" s="23"/>
      <c r="F2006" s="23"/>
      <c r="G2006" s="23"/>
      <c r="H2006" s="23"/>
      <c r="I2006" s="23"/>
      <c r="J2006" s="23"/>
      <c r="K2006" s="23"/>
      <c r="L2006" s="23"/>
      <c r="M2006" s="23"/>
      <c r="N2006" s="23"/>
      <c r="O2006" s="23"/>
      <c r="P2006" s="23"/>
      <c r="Q2006" s="23"/>
      <c r="R2006" s="23"/>
    </row>
    <row r="2007" spans="1:18" s="17" customFormat="1" x14ac:dyDescent="0.2">
      <c r="A2007" s="22"/>
      <c r="B2007" s="23"/>
      <c r="C2007" s="23"/>
      <c r="D2007" s="23"/>
      <c r="E2007" s="23"/>
      <c r="F2007" s="23"/>
      <c r="G2007" s="23"/>
      <c r="H2007" s="23"/>
      <c r="I2007" s="23"/>
      <c r="J2007" s="23"/>
      <c r="K2007" s="23"/>
      <c r="L2007" s="23"/>
      <c r="M2007" s="23"/>
      <c r="N2007" s="23"/>
      <c r="O2007" s="23"/>
      <c r="P2007" s="23"/>
      <c r="Q2007" s="23"/>
      <c r="R2007" s="23"/>
    </row>
    <row r="2008" spans="1:18" s="17" customFormat="1" x14ac:dyDescent="0.2">
      <c r="A2008" s="22"/>
      <c r="B2008" s="23"/>
      <c r="C2008" s="23"/>
      <c r="D2008" s="23"/>
      <c r="E2008" s="23"/>
      <c r="F2008" s="23"/>
      <c r="G2008" s="23"/>
      <c r="H2008" s="23"/>
      <c r="I2008" s="23"/>
      <c r="J2008" s="23"/>
      <c r="K2008" s="23"/>
      <c r="L2008" s="23"/>
      <c r="M2008" s="23"/>
      <c r="N2008" s="23"/>
      <c r="O2008" s="23"/>
      <c r="P2008" s="23"/>
      <c r="Q2008" s="23"/>
      <c r="R2008" s="23"/>
    </row>
    <row r="2009" spans="1:18" s="17" customFormat="1" x14ac:dyDescent="0.2">
      <c r="A2009" s="22"/>
      <c r="B2009" s="23"/>
      <c r="C2009" s="23"/>
      <c r="D2009" s="23"/>
      <c r="E2009" s="23"/>
      <c r="F2009" s="23"/>
      <c r="G2009" s="23"/>
      <c r="H2009" s="23"/>
      <c r="I2009" s="23"/>
      <c r="J2009" s="23"/>
      <c r="K2009" s="23"/>
      <c r="L2009" s="23"/>
      <c r="M2009" s="23"/>
      <c r="N2009" s="23"/>
      <c r="O2009" s="23"/>
      <c r="P2009" s="23"/>
      <c r="Q2009" s="23"/>
      <c r="R2009" s="23"/>
    </row>
    <row r="2010" spans="1:18" s="17" customFormat="1" x14ac:dyDescent="0.2">
      <c r="A2010" s="22"/>
      <c r="B2010" s="23"/>
      <c r="C2010" s="23"/>
      <c r="D2010" s="23"/>
      <c r="E2010" s="23"/>
      <c r="F2010" s="23"/>
      <c r="G2010" s="23"/>
      <c r="H2010" s="23"/>
      <c r="I2010" s="23"/>
      <c r="J2010" s="23"/>
      <c r="K2010" s="23"/>
      <c r="L2010" s="23"/>
      <c r="M2010" s="23"/>
      <c r="N2010" s="23"/>
      <c r="O2010" s="23"/>
      <c r="P2010" s="23"/>
      <c r="Q2010" s="23"/>
      <c r="R2010" s="23"/>
    </row>
    <row r="2011" spans="1:18" s="17" customFormat="1" x14ac:dyDescent="0.2">
      <c r="A2011" s="22"/>
      <c r="B2011" s="23"/>
      <c r="C2011" s="23"/>
      <c r="D2011" s="23"/>
      <c r="E2011" s="23"/>
      <c r="F2011" s="23"/>
      <c r="G2011" s="23"/>
      <c r="H2011" s="23"/>
      <c r="I2011" s="23"/>
      <c r="J2011" s="23"/>
      <c r="K2011" s="23"/>
      <c r="L2011" s="23"/>
      <c r="M2011" s="23"/>
      <c r="N2011" s="23"/>
      <c r="O2011" s="23"/>
      <c r="P2011" s="23"/>
      <c r="Q2011" s="23"/>
      <c r="R2011" s="23"/>
    </row>
    <row r="2012" spans="1:18" s="17" customFormat="1" x14ac:dyDescent="0.2">
      <c r="A2012" s="22"/>
      <c r="B2012" s="23"/>
      <c r="C2012" s="23"/>
      <c r="D2012" s="23"/>
      <c r="E2012" s="23"/>
      <c r="F2012" s="23"/>
      <c r="G2012" s="23"/>
      <c r="H2012" s="23"/>
      <c r="I2012" s="23"/>
      <c r="J2012" s="23"/>
      <c r="K2012" s="23"/>
      <c r="L2012" s="23"/>
      <c r="M2012" s="23"/>
      <c r="N2012" s="23"/>
      <c r="O2012" s="23"/>
      <c r="P2012" s="23"/>
      <c r="Q2012" s="23"/>
      <c r="R2012" s="23"/>
    </row>
    <row r="2013" spans="1:18" s="17" customFormat="1" x14ac:dyDescent="0.2">
      <c r="A2013" s="22"/>
      <c r="B2013" s="23"/>
      <c r="C2013" s="23"/>
      <c r="D2013" s="23"/>
      <c r="E2013" s="23"/>
      <c r="F2013" s="23"/>
      <c r="G2013" s="23"/>
      <c r="H2013" s="23"/>
      <c r="I2013" s="23"/>
      <c r="J2013" s="23"/>
      <c r="K2013" s="23"/>
      <c r="L2013" s="23"/>
      <c r="M2013" s="23"/>
      <c r="N2013" s="23"/>
      <c r="O2013" s="23"/>
      <c r="P2013" s="23"/>
      <c r="Q2013" s="23"/>
      <c r="R2013" s="23"/>
    </row>
    <row r="2014" spans="1:18" s="17" customFormat="1" x14ac:dyDescent="0.2">
      <c r="A2014" s="22"/>
      <c r="B2014" s="23"/>
      <c r="C2014" s="23"/>
      <c r="D2014" s="23"/>
      <c r="E2014" s="23"/>
      <c r="F2014" s="23"/>
      <c r="G2014" s="23"/>
      <c r="H2014" s="23"/>
      <c r="I2014" s="23"/>
      <c r="J2014" s="23"/>
      <c r="K2014" s="23"/>
      <c r="L2014" s="23"/>
      <c r="M2014" s="23"/>
      <c r="N2014" s="23"/>
      <c r="O2014" s="23"/>
      <c r="P2014" s="23"/>
      <c r="Q2014" s="23"/>
      <c r="R2014" s="23"/>
    </row>
    <row r="2015" spans="1:18" s="17" customFormat="1" x14ac:dyDescent="0.2">
      <c r="A2015" s="22"/>
      <c r="B2015" s="23"/>
      <c r="C2015" s="23"/>
      <c r="D2015" s="23"/>
      <c r="E2015" s="23"/>
      <c r="F2015" s="23"/>
      <c r="G2015" s="23"/>
      <c r="H2015" s="23"/>
      <c r="I2015" s="23"/>
      <c r="J2015" s="23"/>
      <c r="K2015" s="23"/>
      <c r="L2015" s="23"/>
      <c r="M2015" s="23"/>
      <c r="N2015" s="23"/>
      <c r="O2015" s="23"/>
      <c r="P2015" s="23"/>
      <c r="Q2015" s="23"/>
      <c r="R2015" s="23"/>
    </row>
    <row r="2016" spans="1:18" s="17" customFormat="1" x14ac:dyDescent="0.2">
      <c r="A2016" s="22"/>
      <c r="B2016" s="23"/>
      <c r="C2016" s="23"/>
      <c r="D2016" s="23"/>
      <c r="E2016" s="23"/>
      <c r="F2016" s="23"/>
      <c r="G2016" s="23"/>
      <c r="H2016" s="23"/>
      <c r="I2016" s="23"/>
      <c r="J2016" s="23"/>
      <c r="K2016" s="23"/>
      <c r="L2016" s="23"/>
      <c r="M2016" s="23"/>
      <c r="N2016" s="23"/>
      <c r="O2016" s="23"/>
      <c r="P2016" s="23"/>
      <c r="Q2016" s="23"/>
      <c r="R2016" s="23"/>
    </row>
    <row r="2017" spans="1:18" s="17" customFormat="1" x14ac:dyDescent="0.2">
      <c r="A2017" s="22"/>
      <c r="B2017" s="23"/>
      <c r="C2017" s="23"/>
      <c r="D2017" s="23"/>
      <c r="E2017" s="23"/>
      <c r="F2017" s="23"/>
      <c r="G2017" s="23"/>
      <c r="H2017" s="23"/>
      <c r="I2017" s="23"/>
      <c r="J2017" s="23"/>
      <c r="K2017" s="23"/>
      <c r="L2017" s="23"/>
      <c r="M2017" s="23"/>
      <c r="N2017" s="23"/>
      <c r="O2017" s="23"/>
      <c r="P2017" s="23"/>
      <c r="Q2017" s="23"/>
      <c r="R2017" s="23"/>
    </row>
    <row r="2018" spans="1:18" s="17" customFormat="1" x14ac:dyDescent="0.2">
      <c r="A2018" s="22"/>
      <c r="B2018" s="23"/>
      <c r="C2018" s="23"/>
      <c r="D2018" s="23"/>
      <c r="E2018" s="23"/>
      <c r="F2018" s="23"/>
      <c r="G2018" s="23"/>
      <c r="H2018" s="23"/>
      <c r="I2018" s="23"/>
      <c r="J2018" s="23"/>
      <c r="K2018" s="23"/>
      <c r="L2018" s="23"/>
      <c r="M2018" s="23"/>
      <c r="N2018" s="23"/>
      <c r="O2018" s="23"/>
      <c r="P2018" s="23"/>
      <c r="Q2018" s="23"/>
      <c r="R2018" s="23"/>
    </row>
    <row r="2019" spans="1:18" s="17" customFormat="1" x14ac:dyDescent="0.2">
      <c r="A2019" s="22"/>
      <c r="B2019" s="23"/>
      <c r="C2019" s="23"/>
      <c r="D2019" s="23"/>
      <c r="E2019" s="23"/>
      <c r="F2019" s="23"/>
      <c r="G2019" s="23"/>
      <c r="H2019" s="23"/>
      <c r="I2019" s="23"/>
      <c r="J2019" s="23"/>
      <c r="K2019" s="23"/>
      <c r="L2019" s="23"/>
      <c r="M2019" s="23"/>
      <c r="N2019" s="23"/>
      <c r="O2019" s="23"/>
      <c r="P2019" s="23"/>
      <c r="Q2019" s="23"/>
      <c r="R2019" s="23"/>
    </row>
    <row r="2020" spans="1:18" s="17" customFormat="1" x14ac:dyDescent="0.2">
      <c r="A2020" s="22"/>
      <c r="B2020" s="23"/>
      <c r="C2020" s="23"/>
      <c r="D2020" s="23"/>
      <c r="E2020" s="23"/>
      <c r="F2020" s="23"/>
      <c r="G2020" s="23"/>
      <c r="H2020" s="23"/>
      <c r="I2020" s="23"/>
      <c r="J2020" s="23"/>
      <c r="K2020" s="23"/>
      <c r="L2020" s="23"/>
      <c r="M2020" s="23"/>
      <c r="N2020" s="23"/>
      <c r="O2020" s="23"/>
      <c r="P2020" s="23"/>
      <c r="Q2020" s="23"/>
      <c r="R2020" s="23"/>
    </row>
    <row r="2021" spans="1:18" s="17" customFormat="1" x14ac:dyDescent="0.2">
      <c r="A2021" s="22"/>
      <c r="B2021" s="23"/>
      <c r="C2021" s="23"/>
      <c r="D2021" s="23"/>
      <c r="E2021" s="23"/>
      <c r="F2021" s="23"/>
      <c r="G2021" s="23"/>
      <c r="H2021" s="23"/>
      <c r="I2021" s="23"/>
      <c r="J2021" s="23"/>
      <c r="K2021" s="23"/>
      <c r="L2021" s="23"/>
      <c r="M2021" s="23"/>
      <c r="N2021" s="23"/>
      <c r="O2021" s="23"/>
      <c r="P2021" s="23"/>
      <c r="Q2021" s="23"/>
      <c r="R2021" s="23"/>
    </row>
    <row r="2022" spans="1:18" s="17" customFormat="1" x14ac:dyDescent="0.2">
      <c r="A2022" s="22"/>
      <c r="B2022" s="23"/>
      <c r="C2022" s="23"/>
      <c r="D2022" s="23"/>
      <c r="E2022" s="23"/>
      <c r="F2022" s="23"/>
      <c r="G2022" s="23"/>
      <c r="H2022" s="23"/>
      <c r="I2022" s="23"/>
      <c r="J2022" s="23"/>
      <c r="K2022" s="23"/>
      <c r="L2022" s="23"/>
      <c r="M2022" s="23"/>
      <c r="N2022" s="23"/>
      <c r="O2022" s="23"/>
      <c r="P2022" s="23"/>
      <c r="Q2022" s="23"/>
      <c r="R2022" s="23"/>
    </row>
    <row r="2023" spans="1:18" s="17" customFormat="1" x14ac:dyDescent="0.2">
      <c r="A2023" s="22"/>
      <c r="B2023" s="23"/>
      <c r="C2023" s="23"/>
      <c r="D2023" s="23"/>
      <c r="E2023" s="23"/>
      <c r="F2023" s="23"/>
      <c r="G2023" s="23"/>
      <c r="H2023" s="23"/>
      <c r="I2023" s="23"/>
      <c r="J2023" s="23"/>
      <c r="K2023" s="23"/>
      <c r="L2023" s="23"/>
      <c r="M2023" s="23"/>
      <c r="N2023" s="23"/>
      <c r="O2023" s="23"/>
      <c r="P2023" s="23"/>
      <c r="Q2023" s="23"/>
      <c r="R2023" s="23"/>
    </row>
    <row r="2024" spans="1:18" s="17" customFormat="1" x14ac:dyDescent="0.2">
      <c r="A2024" s="22"/>
      <c r="B2024" s="23"/>
      <c r="C2024" s="23"/>
      <c r="D2024" s="23"/>
      <c r="E2024" s="23"/>
      <c r="F2024" s="23"/>
      <c r="G2024" s="23"/>
      <c r="H2024" s="23"/>
      <c r="I2024" s="23"/>
      <c r="J2024" s="23"/>
      <c r="K2024" s="23"/>
      <c r="L2024" s="23"/>
      <c r="M2024" s="23"/>
      <c r="N2024" s="23"/>
      <c r="O2024" s="23"/>
      <c r="P2024" s="23"/>
      <c r="Q2024" s="23"/>
      <c r="R2024" s="23"/>
    </row>
    <row r="2025" spans="1:18" s="17" customFormat="1" x14ac:dyDescent="0.2">
      <c r="A2025" s="22"/>
      <c r="B2025" s="23"/>
      <c r="C2025" s="23"/>
      <c r="D2025" s="23"/>
      <c r="E2025" s="23"/>
      <c r="F2025" s="23"/>
      <c r="G2025" s="23"/>
      <c r="H2025" s="23"/>
      <c r="I2025" s="23"/>
      <c r="J2025" s="23"/>
      <c r="K2025" s="23"/>
      <c r="L2025" s="23"/>
      <c r="M2025" s="23"/>
      <c r="N2025" s="23"/>
      <c r="O2025" s="23"/>
      <c r="P2025" s="23"/>
      <c r="Q2025" s="23"/>
      <c r="R2025" s="23"/>
    </row>
    <row r="2026" spans="1:18" s="17" customFormat="1" x14ac:dyDescent="0.2">
      <c r="A2026" s="22"/>
      <c r="B2026" s="23"/>
      <c r="C2026" s="23"/>
      <c r="D2026" s="23"/>
      <c r="E2026" s="23"/>
      <c r="F2026" s="23"/>
      <c r="G2026" s="23"/>
      <c r="H2026" s="23"/>
      <c r="I2026" s="23"/>
      <c r="J2026" s="23"/>
      <c r="K2026" s="23"/>
      <c r="L2026" s="23"/>
      <c r="M2026" s="23"/>
      <c r="N2026" s="23"/>
      <c r="O2026" s="23"/>
      <c r="P2026" s="23"/>
      <c r="Q2026" s="23"/>
      <c r="R2026" s="23"/>
    </row>
    <row r="2027" spans="1:18" s="17" customFormat="1" x14ac:dyDescent="0.2">
      <c r="A2027" s="22"/>
      <c r="B2027" s="23"/>
      <c r="C2027" s="23"/>
      <c r="D2027" s="23"/>
      <c r="E2027" s="23"/>
      <c r="F2027" s="23"/>
      <c r="G2027" s="23"/>
      <c r="H2027" s="23"/>
      <c r="I2027" s="23"/>
      <c r="J2027" s="23"/>
      <c r="K2027" s="23"/>
      <c r="L2027" s="23"/>
      <c r="M2027" s="23"/>
      <c r="N2027" s="23"/>
      <c r="O2027" s="23"/>
      <c r="P2027" s="23"/>
      <c r="Q2027" s="23"/>
      <c r="R2027" s="23"/>
    </row>
    <row r="2028" spans="1:18" s="17" customFormat="1" x14ac:dyDescent="0.2">
      <c r="A2028" s="22"/>
      <c r="B2028" s="23"/>
      <c r="C2028" s="23"/>
      <c r="D2028" s="23"/>
      <c r="E2028" s="23"/>
      <c r="F2028" s="23"/>
      <c r="G2028" s="23"/>
      <c r="H2028" s="23"/>
      <c r="I2028" s="23"/>
      <c r="J2028" s="23"/>
      <c r="K2028" s="23"/>
      <c r="L2028" s="23"/>
      <c r="M2028" s="23"/>
      <c r="N2028" s="23"/>
      <c r="O2028" s="23"/>
      <c r="P2028" s="23"/>
      <c r="Q2028" s="23"/>
      <c r="R2028" s="23"/>
    </row>
    <row r="2029" spans="1:18" s="17" customFormat="1" x14ac:dyDescent="0.2">
      <c r="A2029" s="22"/>
      <c r="B2029" s="23"/>
      <c r="C2029" s="23"/>
      <c r="D2029" s="23"/>
      <c r="E2029" s="23"/>
      <c r="F2029" s="23"/>
      <c r="G2029" s="23"/>
      <c r="H2029" s="23"/>
      <c r="I2029" s="23"/>
      <c r="J2029" s="23"/>
      <c r="K2029" s="23"/>
      <c r="L2029" s="23"/>
      <c r="M2029" s="23"/>
      <c r="N2029" s="23"/>
      <c r="O2029" s="23"/>
      <c r="P2029" s="23"/>
      <c r="Q2029" s="23"/>
      <c r="R2029" s="23"/>
    </row>
    <row r="2030" spans="1:18" s="17" customFormat="1" x14ac:dyDescent="0.2">
      <c r="A2030" s="22"/>
      <c r="B2030" s="23"/>
      <c r="C2030" s="23"/>
      <c r="D2030" s="23"/>
      <c r="E2030" s="23"/>
      <c r="F2030" s="23"/>
      <c r="G2030" s="23"/>
      <c r="H2030" s="23"/>
      <c r="I2030" s="23"/>
      <c r="J2030" s="23"/>
      <c r="K2030" s="23"/>
      <c r="L2030" s="23"/>
      <c r="M2030" s="23"/>
      <c r="N2030" s="23"/>
      <c r="O2030" s="23"/>
      <c r="P2030" s="23"/>
      <c r="Q2030" s="23"/>
      <c r="R2030" s="23"/>
    </row>
    <row r="2031" spans="1:18" s="17" customFormat="1" x14ac:dyDescent="0.2">
      <c r="A2031" s="22"/>
      <c r="B2031" s="23"/>
      <c r="C2031" s="23"/>
      <c r="D2031" s="23"/>
      <c r="E2031" s="23"/>
      <c r="F2031" s="23"/>
      <c r="G2031" s="23"/>
      <c r="H2031" s="23"/>
      <c r="I2031" s="23"/>
      <c r="J2031" s="23"/>
      <c r="K2031" s="23"/>
      <c r="L2031" s="23"/>
      <c r="M2031" s="23"/>
      <c r="N2031" s="23"/>
      <c r="O2031" s="23"/>
      <c r="P2031" s="23"/>
      <c r="Q2031" s="23"/>
      <c r="R2031" s="23"/>
    </row>
    <row r="2032" spans="1:18" s="17" customFormat="1" x14ac:dyDescent="0.2">
      <c r="A2032" s="22"/>
      <c r="B2032" s="23"/>
      <c r="C2032" s="23"/>
      <c r="D2032" s="23"/>
      <c r="E2032" s="23"/>
      <c r="F2032" s="23"/>
      <c r="G2032" s="23"/>
      <c r="H2032" s="23"/>
      <c r="I2032" s="23"/>
      <c r="J2032" s="23"/>
      <c r="K2032" s="23"/>
      <c r="L2032" s="23"/>
      <c r="M2032" s="23"/>
      <c r="N2032" s="23"/>
      <c r="O2032" s="23"/>
      <c r="P2032" s="23"/>
      <c r="Q2032" s="23"/>
      <c r="R2032" s="23"/>
    </row>
    <row r="2033" spans="1:18" s="17" customFormat="1" x14ac:dyDescent="0.2">
      <c r="A2033" s="22"/>
      <c r="B2033" s="23"/>
      <c r="C2033" s="23"/>
      <c r="D2033" s="23"/>
      <c r="E2033" s="23"/>
      <c r="F2033" s="23"/>
      <c r="G2033" s="23"/>
      <c r="H2033" s="23"/>
      <c r="I2033" s="23"/>
      <c r="J2033" s="23"/>
      <c r="K2033" s="23"/>
      <c r="L2033" s="23"/>
      <c r="M2033" s="23"/>
      <c r="N2033" s="23"/>
      <c r="O2033" s="23"/>
      <c r="P2033" s="23"/>
      <c r="Q2033" s="23"/>
      <c r="R2033" s="23"/>
    </row>
    <row r="2034" spans="1:18" s="17" customFormat="1" x14ac:dyDescent="0.2">
      <c r="A2034" s="22"/>
      <c r="B2034" s="23"/>
      <c r="C2034" s="23"/>
      <c r="D2034" s="23"/>
      <c r="E2034" s="23"/>
      <c r="F2034" s="23"/>
      <c r="G2034" s="23"/>
      <c r="H2034" s="23"/>
      <c r="I2034" s="23"/>
      <c r="J2034" s="23"/>
      <c r="K2034" s="23"/>
      <c r="L2034" s="23"/>
      <c r="M2034" s="23"/>
      <c r="N2034" s="23"/>
      <c r="O2034" s="23"/>
      <c r="P2034" s="23"/>
      <c r="Q2034" s="23"/>
      <c r="R2034" s="23"/>
    </row>
    <row r="2035" spans="1:18" s="17" customFormat="1" x14ac:dyDescent="0.2">
      <c r="A2035" s="22"/>
      <c r="B2035" s="23"/>
      <c r="C2035" s="23"/>
      <c r="D2035" s="23"/>
      <c r="E2035" s="23"/>
      <c r="F2035" s="23"/>
      <c r="G2035" s="23"/>
      <c r="H2035" s="23"/>
      <c r="I2035" s="23"/>
      <c r="J2035" s="23"/>
      <c r="K2035" s="23"/>
      <c r="L2035" s="23"/>
      <c r="M2035" s="23"/>
      <c r="N2035" s="23"/>
      <c r="O2035" s="23"/>
      <c r="P2035" s="23"/>
      <c r="Q2035" s="23"/>
      <c r="R2035" s="23"/>
    </row>
    <row r="2036" spans="1:18" s="17" customFormat="1" x14ac:dyDescent="0.2">
      <c r="A2036" s="22"/>
      <c r="B2036" s="23"/>
      <c r="C2036" s="23"/>
      <c r="D2036" s="23"/>
      <c r="E2036" s="23"/>
      <c r="F2036" s="23"/>
      <c r="G2036" s="23"/>
      <c r="H2036" s="23"/>
      <c r="I2036" s="23"/>
      <c r="J2036" s="23"/>
      <c r="K2036" s="23"/>
      <c r="L2036" s="23"/>
      <c r="M2036" s="23"/>
      <c r="N2036" s="23"/>
      <c r="O2036" s="23"/>
      <c r="P2036" s="23"/>
      <c r="Q2036" s="23"/>
      <c r="R2036" s="23"/>
    </row>
    <row r="2037" spans="1:18" s="17" customFormat="1" x14ac:dyDescent="0.2">
      <c r="A2037" s="22"/>
      <c r="B2037" s="23"/>
      <c r="C2037" s="23"/>
      <c r="D2037" s="23"/>
      <c r="E2037" s="23"/>
      <c r="F2037" s="23"/>
      <c r="G2037" s="23"/>
      <c r="H2037" s="23"/>
      <c r="I2037" s="23"/>
      <c r="J2037" s="23"/>
      <c r="K2037" s="23"/>
      <c r="L2037" s="23"/>
      <c r="M2037" s="23"/>
      <c r="N2037" s="23"/>
      <c r="O2037" s="23"/>
      <c r="P2037" s="23"/>
      <c r="Q2037" s="23"/>
      <c r="R2037" s="23"/>
    </row>
    <row r="2038" spans="1:18" s="17" customFormat="1" x14ac:dyDescent="0.2">
      <c r="A2038" s="22"/>
      <c r="B2038" s="23"/>
      <c r="C2038" s="23"/>
      <c r="D2038" s="23"/>
      <c r="E2038" s="23"/>
      <c r="F2038" s="23"/>
      <c r="G2038" s="23"/>
      <c r="H2038" s="23"/>
      <c r="I2038" s="23"/>
      <c r="J2038" s="23"/>
      <c r="K2038" s="23"/>
      <c r="L2038" s="23"/>
      <c r="M2038" s="23"/>
      <c r="N2038" s="23"/>
      <c r="O2038" s="23"/>
      <c r="P2038" s="23"/>
      <c r="Q2038" s="23"/>
      <c r="R2038" s="23"/>
    </row>
    <row r="2039" spans="1:18" s="17" customFormat="1" x14ac:dyDescent="0.2">
      <c r="A2039" s="22"/>
      <c r="B2039" s="23"/>
      <c r="C2039" s="23"/>
      <c r="D2039" s="23"/>
      <c r="E2039" s="23"/>
      <c r="F2039" s="23"/>
      <c r="G2039" s="23"/>
      <c r="H2039" s="23"/>
      <c r="I2039" s="23"/>
      <c r="J2039" s="23"/>
      <c r="K2039" s="23"/>
      <c r="L2039" s="23"/>
      <c r="M2039" s="23"/>
      <c r="N2039" s="23"/>
      <c r="O2039" s="23"/>
      <c r="P2039" s="23"/>
      <c r="Q2039" s="23"/>
      <c r="R2039" s="23"/>
    </row>
    <row r="2040" spans="1:18" s="17" customFormat="1" x14ac:dyDescent="0.2">
      <c r="A2040" s="22"/>
      <c r="B2040" s="23"/>
      <c r="C2040" s="23"/>
      <c r="D2040" s="23"/>
      <c r="E2040" s="23"/>
      <c r="F2040" s="23"/>
      <c r="G2040" s="23"/>
      <c r="H2040" s="23"/>
      <c r="I2040" s="23"/>
      <c r="J2040" s="23"/>
      <c r="K2040" s="23"/>
      <c r="L2040" s="23"/>
      <c r="M2040" s="23"/>
      <c r="N2040" s="23"/>
      <c r="O2040" s="23"/>
      <c r="P2040" s="23"/>
      <c r="Q2040" s="23"/>
      <c r="R2040" s="23"/>
    </row>
    <row r="2041" spans="1:18" s="17" customFormat="1" x14ac:dyDescent="0.2">
      <c r="A2041" s="22"/>
      <c r="B2041" s="23"/>
      <c r="C2041" s="23"/>
      <c r="D2041" s="23"/>
      <c r="E2041" s="23"/>
      <c r="F2041" s="23"/>
      <c r="G2041" s="23"/>
      <c r="H2041" s="23"/>
      <c r="I2041" s="23"/>
      <c r="J2041" s="23"/>
      <c r="K2041" s="23"/>
      <c r="L2041" s="23"/>
      <c r="M2041" s="23"/>
      <c r="N2041" s="23"/>
      <c r="O2041" s="23"/>
      <c r="P2041" s="23"/>
      <c r="Q2041" s="23"/>
      <c r="R2041" s="23"/>
    </row>
    <row r="2042" spans="1:18" s="17" customFormat="1" x14ac:dyDescent="0.2">
      <c r="A2042" s="22"/>
      <c r="B2042" s="23"/>
      <c r="C2042" s="23"/>
      <c r="D2042" s="23"/>
      <c r="E2042" s="23"/>
      <c r="F2042" s="23"/>
      <c r="G2042" s="23"/>
      <c r="H2042" s="23"/>
      <c r="I2042" s="23"/>
      <c r="J2042" s="23"/>
      <c r="K2042" s="23"/>
      <c r="L2042" s="23"/>
      <c r="M2042" s="23"/>
      <c r="N2042" s="23"/>
      <c r="O2042" s="23"/>
      <c r="P2042" s="23"/>
      <c r="Q2042" s="23"/>
      <c r="R2042" s="23"/>
    </row>
    <row r="2043" spans="1:18" s="17" customFormat="1" x14ac:dyDescent="0.2">
      <c r="A2043" s="22"/>
      <c r="B2043" s="23"/>
      <c r="C2043" s="23"/>
      <c r="D2043" s="23"/>
      <c r="E2043" s="23"/>
      <c r="F2043" s="23"/>
      <c r="G2043" s="23"/>
      <c r="H2043" s="23"/>
      <c r="I2043" s="23"/>
      <c r="J2043" s="23"/>
      <c r="K2043" s="23"/>
      <c r="L2043" s="23"/>
      <c r="M2043" s="23"/>
      <c r="N2043" s="23"/>
      <c r="O2043" s="23"/>
      <c r="P2043" s="23"/>
      <c r="Q2043" s="23"/>
      <c r="R2043" s="23"/>
    </row>
    <row r="2044" spans="1:18" s="17" customFormat="1" x14ac:dyDescent="0.2">
      <c r="A2044" s="22"/>
      <c r="B2044" s="23"/>
      <c r="C2044" s="23"/>
      <c r="D2044" s="23"/>
      <c r="E2044" s="23"/>
      <c r="F2044" s="23"/>
      <c r="G2044" s="23"/>
      <c r="H2044" s="23"/>
      <c r="I2044" s="23"/>
      <c r="J2044" s="23"/>
      <c r="K2044" s="23"/>
      <c r="L2044" s="23"/>
      <c r="M2044" s="23"/>
      <c r="N2044" s="23"/>
      <c r="O2044" s="23"/>
      <c r="P2044" s="23"/>
      <c r="Q2044" s="23"/>
      <c r="R2044" s="23"/>
    </row>
    <row r="2045" spans="1:18" s="17" customFormat="1" x14ac:dyDescent="0.2">
      <c r="A2045" s="22"/>
      <c r="B2045" s="23"/>
      <c r="C2045" s="23"/>
      <c r="D2045" s="23"/>
      <c r="E2045" s="23"/>
      <c r="F2045" s="23"/>
      <c r="G2045" s="23"/>
      <c r="H2045" s="23"/>
      <c r="I2045" s="23"/>
      <c r="J2045" s="23"/>
      <c r="K2045" s="23"/>
      <c r="L2045" s="23"/>
      <c r="M2045" s="23"/>
      <c r="N2045" s="23"/>
      <c r="O2045" s="23"/>
      <c r="P2045" s="23"/>
      <c r="Q2045" s="23"/>
      <c r="R2045" s="23"/>
    </row>
    <row r="2046" spans="1:18" s="17" customFormat="1" x14ac:dyDescent="0.2">
      <c r="A2046" s="22"/>
      <c r="B2046" s="23"/>
      <c r="C2046" s="23"/>
      <c r="D2046" s="23"/>
      <c r="E2046" s="23"/>
      <c r="F2046" s="23"/>
      <c r="G2046" s="23"/>
      <c r="H2046" s="23"/>
      <c r="I2046" s="23"/>
      <c r="J2046" s="23"/>
      <c r="K2046" s="23"/>
      <c r="L2046" s="23"/>
      <c r="M2046" s="23"/>
      <c r="N2046" s="23"/>
      <c r="O2046" s="23"/>
      <c r="P2046" s="23"/>
      <c r="Q2046" s="23"/>
      <c r="R2046" s="23"/>
    </row>
    <row r="2047" spans="1:18" s="17" customFormat="1" x14ac:dyDescent="0.2">
      <c r="A2047" s="22"/>
      <c r="B2047" s="23"/>
      <c r="C2047" s="23"/>
      <c r="D2047" s="23"/>
      <c r="E2047" s="23"/>
      <c r="F2047" s="23"/>
      <c r="G2047" s="23"/>
      <c r="H2047" s="23"/>
      <c r="I2047" s="23"/>
      <c r="J2047" s="23"/>
      <c r="K2047" s="23"/>
      <c r="L2047" s="23"/>
      <c r="M2047" s="23"/>
      <c r="N2047" s="23"/>
      <c r="O2047" s="23"/>
      <c r="P2047" s="23"/>
      <c r="Q2047" s="23"/>
      <c r="R2047" s="23"/>
    </row>
    <row r="2048" spans="1:18" s="17" customFormat="1" x14ac:dyDescent="0.2">
      <c r="A2048" s="22"/>
      <c r="B2048" s="23"/>
      <c r="C2048" s="23"/>
      <c r="D2048" s="23"/>
      <c r="E2048" s="23"/>
      <c r="F2048" s="23"/>
      <c r="G2048" s="23"/>
      <c r="H2048" s="23"/>
      <c r="I2048" s="23"/>
      <c r="J2048" s="23"/>
      <c r="K2048" s="23"/>
      <c r="L2048" s="23"/>
      <c r="M2048" s="23"/>
      <c r="N2048" s="23"/>
      <c r="O2048" s="23"/>
      <c r="P2048" s="23"/>
      <c r="Q2048" s="23"/>
      <c r="R2048" s="23"/>
    </row>
    <row r="2049" spans="1:18" s="17" customFormat="1" x14ac:dyDescent="0.2">
      <c r="A2049" s="22"/>
      <c r="B2049" s="23"/>
      <c r="C2049" s="23"/>
      <c r="D2049" s="23"/>
      <c r="E2049" s="23"/>
      <c r="F2049" s="23"/>
      <c r="G2049" s="23"/>
      <c r="H2049" s="23"/>
      <c r="I2049" s="23"/>
      <c r="J2049" s="23"/>
      <c r="K2049" s="23"/>
      <c r="L2049" s="23"/>
      <c r="M2049" s="23"/>
      <c r="N2049" s="23"/>
      <c r="O2049" s="23"/>
      <c r="P2049" s="23"/>
      <c r="Q2049" s="23"/>
      <c r="R2049" s="23"/>
    </row>
    <row r="2050" spans="1:18" s="17" customFormat="1" x14ac:dyDescent="0.2">
      <c r="A2050" s="22"/>
      <c r="B2050" s="23"/>
      <c r="C2050" s="23"/>
      <c r="D2050" s="23"/>
      <c r="E2050" s="23"/>
      <c r="F2050" s="23"/>
      <c r="G2050" s="23"/>
      <c r="H2050" s="23"/>
      <c r="I2050" s="23"/>
      <c r="J2050" s="23"/>
      <c r="K2050" s="23"/>
      <c r="L2050" s="23"/>
      <c r="M2050" s="23"/>
      <c r="N2050" s="23"/>
      <c r="O2050" s="23"/>
      <c r="P2050" s="23"/>
      <c r="Q2050" s="23"/>
      <c r="R2050" s="23"/>
    </row>
    <row r="2051" spans="1:18" s="17" customFormat="1" x14ac:dyDescent="0.2">
      <c r="A2051" s="22"/>
      <c r="B2051" s="23"/>
      <c r="C2051" s="23"/>
      <c r="D2051" s="23"/>
      <c r="E2051" s="23"/>
      <c r="F2051" s="23"/>
      <c r="G2051" s="23"/>
      <c r="H2051" s="23"/>
      <c r="I2051" s="23"/>
      <c r="J2051" s="23"/>
      <c r="K2051" s="23"/>
      <c r="L2051" s="23"/>
      <c r="M2051" s="23"/>
      <c r="N2051" s="23"/>
      <c r="O2051" s="23"/>
      <c r="P2051" s="23"/>
      <c r="Q2051" s="23"/>
      <c r="R2051" s="23"/>
    </row>
    <row r="2052" spans="1:18" s="17" customFormat="1" x14ac:dyDescent="0.2">
      <c r="A2052" s="22"/>
      <c r="B2052" s="23"/>
      <c r="C2052" s="23"/>
      <c r="D2052" s="23"/>
      <c r="E2052" s="23"/>
      <c r="F2052" s="23"/>
      <c r="G2052" s="23"/>
      <c r="H2052" s="23"/>
      <c r="I2052" s="23"/>
      <c r="J2052" s="23"/>
      <c r="K2052" s="23"/>
      <c r="L2052" s="23"/>
      <c r="M2052" s="23"/>
      <c r="N2052" s="23"/>
      <c r="O2052" s="23"/>
      <c r="P2052" s="23"/>
      <c r="Q2052" s="23"/>
      <c r="R2052" s="23"/>
    </row>
    <row r="2053" spans="1:18" s="17" customFormat="1" x14ac:dyDescent="0.2">
      <c r="A2053" s="22"/>
      <c r="B2053" s="23"/>
      <c r="C2053" s="23"/>
      <c r="D2053" s="23"/>
      <c r="E2053" s="23"/>
      <c r="F2053" s="23"/>
      <c r="G2053" s="23"/>
      <c r="H2053" s="23"/>
      <c r="I2053" s="23"/>
      <c r="J2053" s="23"/>
      <c r="K2053" s="23"/>
      <c r="L2053" s="23"/>
      <c r="M2053" s="23"/>
      <c r="N2053" s="23"/>
      <c r="O2053" s="23"/>
      <c r="P2053" s="23"/>
      <c r="Q2053" s="23"/>
      <c r="R2053" s="23"/>
    </row>
    <row r="2054" spans="1:18" s="17" customFormat="1" x14ac:dyDescent="0.2">
      <c r="A2054" s="22"/>
      <c r="B2054" s="23"/>
      <c r="C2054" s="23"/>
      <c r="D2054" s="23"/>
      <c r="E2054" s="23"/>
      <c r="F2054" s="23"/>
      <c r="G2054" s="23"/>
      <c r="H2054" s="23"/>
      <c r="I2054" s="23"/>
      <c r="J2054" s="23"/>
      <c r="K2054" s="23"/>
      <c r="L2054" s="23"/>
      <c r="M2054" s="23"/>
      <c r="N2054" s="23"/>
      <c r="O2054" s="23"/>
      <c r="P2054" s="23"/>
      <c r="Q2054" s="23"/>
      <c r="R2054" s="23"/>
    </row>
    <row r="2055" spans="1:18" s="17" customFormat="1" x14ac:dyDescent="0.2">
      <c r="A2055" s="22"/>
      <c r="B2055" s="23"/>
      <c r="C2055" s="23"/>
      <c r="D2055" s="23"/>
      <c r="E2055" s="23"/>
      <c r="F2055" s="23"/>
      <c r="G2055" s="23"/>
      <c r="H2055" s="23"/>
      <c r="I2055" s="23"/>
      <c r="J2055" s="23"/>
      <c r="K2055" s="23"/>
      <c r="L2055" s="23"/>
      <c r="M2055" s="23"/>
      <c r="N2055" s="23"/>
      <c r="O2055" s="23"/>
      <c r="P2055" s="23"/>
      <c r="Q2055" s="23"/>
      <c r="R2055" s="23"/>
    </row>
    <row r="2056" spans="1:18" s="17" customFormat="1" x14ac:dyDescent="0.2">
      <c r="A2056" s="22"/>
      <c r="B2056" s="23"/>
      <c r="C2056" s="23"/>
      <c r="D2056" s="23"/>
      <c r="E2056" s="23"/>
      <c r="F2056" s="23"/>
      <c r="G2056" s="23"/>
      <c r="H2056" s="23"/>
      <c r="I2056" s="23"/>
      <c r="J2056" s="23"/>
      <c r="K2056" s="23"/>
      <c r="L2056" s="23"/>
      <c r="M2056" s="23"/>
      <c r="N2056" s="23"/>
      <c r="O2056" s="23"/>
      <c r="P2056" s="23"/>
      <c r="Q2056" s="23"/>
      <c r="R2056" s="23"/>
    </row>
    <row r="2057" spans="1:18" s="17" customFormat="1" x14ac:dyDescent="0.2">
      <c r="A2057" s="22"/>
      <c r="B2057" s="23"/>
      <c r="C2057" s="23"/>
      <c r="D2057" s="23"/>
      <c r="E2057" s="23"/>
      <c r="F2057" s="23"/>
      <c r="G2057" s="23"/>
      <c r="H2057" s="23"/>
      <c r="I2057" s="23"/>
      <c r="J2057" s="23"/>
      <c r="K2057" s="23"/>
      <c r="L2057" s="23"/>
      <c r="M2057" s="23"/>
      <c r="N2057" s="23"/>
      <c r="O2057" s="23"/>
      <c r="P2057" s="23"/>
      <c r="Q2057" s="23"/>
      <c r="R2057" s="23"/>
    </row>
    <row r="2058" spans="1:18" s="17" customFormat="1" x14ac:dyDescent="0.2">
      <c r="A2058" s="22"/>
      <c r="B2058" s="23"/>
      <c r="C2058" s="23"/>
      <c r="D2058" s="23"/>
      <c r="E2058" s="23"/>
      <c r="F2058" s="23"/>
      <c r="G2058" s="23"/>
      <c r="H2058" s="23"/>
      <c r="I2058" s="23"/>
      <c r="J2058" s="23"/>
      <c r="K2058" s="23"/>
      <c r="L2058" s="23"/>
      <c r="M2058" s="23"/>
      <c r="N2058" s="23"/>
      <c r="O2058" s="23"/>
      <c r="P2058" s="23"/>
      <c r="Q2058" s="23"/>
      <c r="R2058" s="23"/>
    </row>
    <row r="2059" spans="1:18" s="17" customFormat="1" x14ac:dyDescent="0.2">
      <c r="A2059" s="22"/>
      <c r="B2059" s="23"/>
      <c r="C2059" s="23"/>
      <c r="D2059" s="23"/>
      <c r="E2059" s="23"/>
      <c r="F2059" s="23"/>
      <c r="G2059" s="23"/>
      <c r="H2059" s="23"/>
      <c r="I2059" s="23"/>
      <c r="J2059" s="23"/>
      <c r="K2059" s="23"/>
      <c r="L2059" s="23"/>
      <c r="M2059" s="23"/>
      <c r="N2059" s="23"/>
      <c r="O2059" s="23"/>
      <c r="P2059" s="23"/>
      <c r="Q2059" s="23"/>
      <c r="R2059" s="23"/>
    </row>
    <row r="2060" spans="1:18" s="17" customFormat="1" x14ac:dyDescent="0.2">
      <c r="A2060" s="22"/>
      <c r="B2060" s="23"/>
      <c r="C2060" s="23"/>
      <c r="D2060" s="23"/>
      <c r="E2060" s="23"/>
      <c r="F2060" s="23"/>
      <c r="G2060" s="23"/>
      <c r="H2060" s="23"/>
      <c r="I2060" s="23"/>
      <c r="J2060" s="23"/>
      <c r="K2060" s="23"/>
      <c r="L2060" s="23"/>
      <c r="M2060" s="23"/>
      <c r="N2060" s="23"/>
      <c r="O2060" s="23"/>
      <c r="P2060" s="23"/>
      <c r="Q2060" s="23"/>
      <c r="R2060" s="23"/>
    </row>
    <row r="2061" spans="1:18" s="17" customFormat="1" x14ac:dyDescent="0.2">
      <c r="A2061" s="22"/>
      <c r="B2061" s="23"/>
      <c r="C2061" s="23"/>
      <c r="D2061" s="23"/>
      <c r="E2061" s="23"/>
      <c r="F2061" s="23"/>
      <c r="G2061" s="23"/>
      <c r="H2061" s="23"/>
      <c r="I2061" s="23"/>
      <c r="J2061" s="23"/>
      <c r="K2061" s="23"/>
      <c r="L2061" s="23"/>
      <c r="M2061" s="23"/>
      <c r="N2061" s="23"/>
      <c r="O2061" s="23"/>
      <c r="P2061" s="23"/>
      <c r="Q2061" s="23"/>
      <c r="R2061" s="23"/>
    </row>
    <row r="2062" spans="1:18" s="17" customFormat="1" x14ac:dyDescent="0.2">
      <c r="A2062" s="22"/>
      <c r="B2062" s="23"/>
      <c r="C2062" s="23"/>
      <c r="D2062" s="23"/>
      <c r="E2062" s="23"/>
      <c r="F2062" s="23"/>
      <c r="G2062" s="23"/>
      <c r="H2062" s="23"/>
      <c r="I2062" s="23"/>
      <c r="J2062" s="23"/>
      <c r="K2062" s="23"/>
      <c r="L2062" s="23"/>
      <c r="M2062" s="23"/>
      <c r="N2062" s="23"/>
      <c r="O2062" s="23"/>
      <c r="P2062" s="23"/>
      <c r="Q2062" s="23"/>
      <c r="R2062" s="23"/>
    </row>
    <row r="2063" spans="1:18" s="17" customFormat="1" x14ac:dyDescent="0.2">
      <c r="A2063" s="22"/>
      <c r="B2063" s="23"/>
      <c r="C2063" s="23"/>
      <c r="D2063" s="23"/>
      <c r="E2063" s="23"/>
      <c r="F2063" s="23"/>
      <c r="G2063" s="23"/>
      <c r="H2063" s="23"/>
      <c r="I2063" s="23"/>
      <c r="J2063" s="23"/>
      <c r="K2063" s="23"/>
      <c r="L2063" s="23"/>
      <c r="M2063" s="23"/>
      <c r="N2063" s="23"/>
      <c r="O2063" s="23"/>
      <c r="P2063" s="23"/>
      <c r="Q2063" s="23"/>
      <c r="R2063" s="23"/>
    </row>
    <row r="2064" spans="1:18" s="17" customFormat="1" x14ac:dyDescent="0.2">
      <c r="A2064" s="22"/>
      <c r="B2064" s="23"/>
      <c r="C2064" s="23"/>
      <c r="D2064" s="23"/>
      <c r="E2064" s="23"/>
      <c r="F2064" s="23"/>
      <c r="G2064" s="23"/>
      <c r="H2064" s="23"/>
      <c r="I2064" s="23"/>
      <c r="J2064" s="23"/>
      <c r="K2064" s="23"/>
      <c r="L2064" s="23"/>
      <c r="M2064" s="23"/>
      <c r="N2064" s="23"/>
      <c r="O2064" s="23"/>
      <c r="P2064" s="23"/>
      <c r="Q2064" s="23"/>
      <c r="R2064" s="23"/>
    </row>
    <row r="2065" spans="1:18" s="17" customFormat="1" x14ac:dyDescent="0.2">
      <c r="A2065" s="22"/>
      <c r="B2065" s="23"/>
      <c r="C2065" s="23"/>
      <c r="D2065" s="23"/>
      <c r="E2065" s="23"/>
      <c r="F2065" s="23"/>
      <c r="G2065" s="23"/>
      <c r="H2065" s="23"/>
      <c r="I2065" s="23"/>
      <c r="J2065" s="23"/>
      <c r="K2065" s="23"/>
      <c r="L2065" s="23"/>
      <c r="M2065" s="23"/>
      <c r="N2065" s="23"/>
      <c r="O2065" s="23"/>
      <c r="P2065" s="23"/>
      <c r="Q2065" s="23"/>
      <c r="R2065" s="23"/>
    </row>
    <row r="2066" spans="1:18" s="17" customFormat="1" x14ac:dyDescent="0.2">
      <c r="A2066" s="22"/>
      <c r="B2066" s="23"/>
      <c r="C2066" s="23"/>
      <c r="D2066" s="23"/>
      <c r="E2066" s="23"/>
      <c r="F2066" s="23"/>
      <c r="G2066" s="23"/>
      <c r="H2066" s="23"/>
      <c r="I2066" s="23"/>
      <c r="J2066" s="23"/>
      <c r="K2066" s="23"/>
      <c r="L2066" s="23"/>
      <c r="M2066" s="23"/>
      <c r="N2066" s="23"/>
      <c r="O2066" s="23"/>
      <c r="P2066" s="23"/>
      <c r="Q2066" s="23"/>
      <c r="R2066" s="23"/>
    </row>
    <row r="2067" spans="1:18" s="17" customFormat="1" x14ac:dyDescent="0.2">
      <c r="A2067" s="22"/>
      <c r="B2067" s="23"/>
      <c r="C2067" s="23"/>
      <c r="D2067" s="23"/>
      <c r="E2067" s="23"/>
      <c r="F2067" s="23"/>
      <c r="G2067" s="23"/>
      <c r="H2067" s="23"/>
      <c r="I2067" s="23"/>
      <c r="J2067" s="23"/>
      <c r="K2067" s="23"/>
      <c r="L2067" s="23"/>
      <c r="M2067" s="23"/>
      <c r="N2067" s="23"/>
      <c r="O2067" s="23"/>
      <c r="P2067" s="23"/>
      <c r="Q2067" s="23"/>
      <c r="R2067" s="23"/>
    </row>
    <row r="2068" spans="1:18" s="17" customFormat="1" x14ac:dyDescent="0.2">
      <c r="A2068" s="22"/>
      <c r="B2068" s="23"/>
      <c r="C2068" s="23"/>
      <c r="D2068" s="23"/>
      <c r="E2068" s="23"/>
      <c r="F2068" s="23"/>
      <c r="G2068" s="23"/>
      <c r="H2068" s="23"/>
      <c r="I2068" s="23"/>
      <c r="J2068" s="23"/>
      <c r="K2068" s="23"/>
      <c r="L2068" s="23"/>
      <c r="M2068" s="23"/>
      <c r="N2068" s="23"/>
      <c r="O2068" s="23"/>
      <c r="P2068" s="23"/>
      <c r="Q2068" s="23"/>
      <c r="R2068" s="23"/>
    </row>
    <row r="2069" spans="1:18" s="17" customFormat="1" x14ac:dyDescent="0.2">
      <c r="A2069" s="22"/>
      <c r="B2069" s="23"/>
      <c r="C2069" s="23"/>
      <c r="D2069" s="23"/>
      <c r="E2069" s="23"/>
      <c r="F2069" s="23"/>
      <c r="G2069" s="23"/>
      <c r="H2069" s="23"/>
      <c r="I2069" s="23"/>
      <c r="J2069" s="23"/>
      <c r="K2069" s="23"/>
      <c r="L2069" s="23"/>
      <c r="M2069" s="23"/>
      <c r="N2069" s="23"/>
      <c r="O2069" s="23"/>
      <c r="P2069" s="23"/>
      <c r="Q2069" s="23"/>
      <c r="R2069" s="23"/>
    </row>
    <row r="2070" spans="1:18" s="17" customFormat="1" x14ac:dyDescent="0.2">
      <c r="A2070" s="22"/>
      <c r="B2070" s="23"/>
      <c r="C2070" s="23"/>
      <c r="D2070" s="23"/>
      <c r="E2070" s="23"/>
      <c r="F2070" s="23"/>
      <c r="G2070" s="23"/>
      <c r="H2070" s="23"/>
      <c r="I2070" s="23"/>
      <c r="J2070" s="23"/>
      <c r="K2070" s="23"/>
      <c r="L2070" s="23"/>
      <c r="M2070" s="23"/>
      <c r="N2070" s="23"/>
      <c r="O2070" s="23"/>
      <c r="P2070" s="23"/>
      <c r="Q2070" s="23"/>
      <c r="R2070" s="23"/>
    </row>
    <row r="2071" spans="1:18" s="17" customFormat="1" x14ac:dyDescent="0.2">
      <c r="A2071" s="22"/>
      <c r="B2071" s="23"/>
      <c r="C2071" s="23"/>
      <c r="D2071" s="23"/>
      <c r="E2071" s="23"/>
      <c r="F2071" s="23"/>
      <c r="G2071" s="23"/>
      <c r="H2071" s="23"/>
      <c r="I2071" s="23"/>
      <c r="J2071" s="23"/>
      <c r="K2071" s="23"/>
      <c r="L2071" s="23"/>
      <c r="M2071" s="23"/>
      <c r="N2071" s="23"/>
      <c r="O2071" s="23"/>
      <c r="P2071" s="23"/>
      <c r="Q2071" s="23"/>
      <c r="R2071" s="23"/>
    </row>
    <row r="2072" spans="1:18" s="17" customFormat="1" x14ac:dyDescent="0.2">
      <c r="A2072" s="22"/>
      <c r="B2072" s="23"/>
      <c r="C2072" s="23"/>
      <c r="D2072" s="23"/>
      <c r="E2072" s="23"/>
      <c r="F2072" s="23"/>
      <c r="G2072" s="23"/>
      <c r="H2072" s="23"/>
      <c r="I2072" s="23"/>
      <c r="J2072" s="23"/>
      <c r="K2072" s="23"/>
      <c r="L2072" s="23"/>
      <c r="M2072" s="23"/>
      <c r="N2072" s="23"/>
      <c r="O2072" s="23"/>
      <c r="P2072" s="23"/>
      <c r="Q2072" s="23"/>
      <c r="R2072" s="23"/>
    </row>
    <row r="2073" spans="1:18" s="17" customFormat="1" x14ac:dyDescent="0.2">
      <c r="A2073" s="22"/>
      <c r="B2073" s="23"/>
      <c r="C2073" s="23"/>
      <c r="D2073" s="23"/>
      <c r="E2073" s="23"/>
      <c r="F2073" s="23"/>
      <c r="G2073" s="23"/>
      <c r="H2073" s="23"/>
      <c r="I2073" s="23"/>
      <c r="J2073" s="23"/>
      <c r="K2073" s="23"/>
      <c r="L2073" s="23"/>
      <c r="M2073" s="23"/>
      <c r="N2073" s="23"/>
      <c r="O2073" s="23"/>
      <c r="P2073" s="23"/>
      <c r="Q2073" s="23"/>
      <c r="R2073" s="23"/>
    </row>
    <row r="2074" spans="1:18" s="17" customFormat="1" x14ac:dyDescent="0.2">
      <c r="A2074" s="22"/>
      <c r="B2074" s="23"/>
      <c r="C2074" s="23"/>
      <c r="D2074" s="23"/>
      <c r="E2074" s="23"/>
      <c r="F2074" s="23"/>
      <c r="G2074" s="23"/>
      <c r="H2074" s="23"/>
      <c r="I2074" s="23"/>
      <c r="J2074" s="23"/>
      <c r="K2074" s="23"/>
      <c r="L2074" s="23"/>
      <c r="M2074" s="23"/>
      <c r="N2074" s="23"/>
      <c r="O2074" s="23"/>
      <c r="P2074" s="23"/>
      <c r="Q2074" s="23"/>
      <c r="R2074" s="23"/>
    </row>
    <row r="2075" spans="1:18" s="17" customFormat="1" x14ac:dyDescent="0.2">
      <c r="A2075" s="22"/>
      <c r="B2075" s="23"/>
      <c r="C2075" s="23"/>
      <c r="D2075" s="23"/>
      <c r="E2075" s="23"/>
      <c r="F2075" s="23"/>
      <c r="G2075" s="23"/>
      <c r="H2075" s="23"/>
      <c r="I2075" s="23"/>
      <c r="J2075" s="23"/>
      <c r="K2075" s="23"/>
      <c r="L2075" s="23"/>
      <c r="M2075" s="23"/>
      <c r="N2075" s="23"/>
      <c r="O2075" s="23"/>
      <c r="P2075" s="23"/>
      <c r="Q2075" s="23"/>
      <c r="R2075" s="23"/>
    </row>
    <row r="2076" spans="1:18" s="17" customFormat="1" x14ac:dyDescent="0.2">
      <c r="A2076" s="22"/>
      <c r="B2076" s="23"/>
      <c r="C2076" s="23"/>
      <c r="D2076" s="23"/>
      <c r="E2076" s="23"/>
      <c r="F2076" s="23"/>
      <c r="G2076" s="23"/>
      <c r="H2076" s="23"/>
      <c r="I2076" s="23"/>
      <c r="J2076" s="23"/>
      <c r="K2076" s="23"/>
      <c r="L2076" s="23"/>
      <c r="M2076" s="23"/>
      <c r="N2076" s="23"/>
      <c r="O2076" s="23"/>
      <c r="P2076" s="23"/>
      <c r="Q2076" s="23"/>
      <c r="R2076" s="23"/>
    </row>
    <row r="2077" spans="1:18" s="17" customFormat="1" x14ac:dyDescent="0.2">
      <c r="A2077" s="22"/>
      <c r="B2077" s="23"/>
      <c r="C2077" s="23"/>
      <c r="D2077" s="23"/>
      <c r="E2077" s="23"/>
      <c r="F2077" s="23"/>
      <c r="G2077" s="23"/>
      <c r="H2077" s="23"/>
      <c r="I2077" s="23"/>
      <c r="J2077" s="23"/>
      <c r="K2077" s="23"/>
      <c r="L2077" s="23"/>
      <c r="M2077" s="23"/>
      <c r="N2077" s="23"/>
      <c r="O2077" s="23"/>
      <c r="P2077" s="23"/>
      <c r="Q2077" s="23"/>
      <c r="R2077" s="23"/>
    </row>
    <row r="2078" spans="1:18" s="17" customFormat="1" x14ac:dyDescent="0.2">
      <c r="A2078" s="22"/>
      <c r="B2078" s="23"/>
      <c r="C2078" s="23"/>
      <c r="D2078" s="23"/>
      <c r="E2078" s="23"/>
      <c r="F2078" s="23"/>
      <c r="G2078" s="23"/>
      <c r="H2078" s="23"/>
      <c r="I2078" s="23"/>
      <c r="J2078" s="23"/>
      <c r="K2078" s="23"/>
      <c r="L2078" s="23"/>
      <c r="M2078" s="23"/>
      <c r="N2078" s="23"/>
      <c r="O2078" s="23"/>
      <c r="P2078" s="23"/>
      <c r="Q2078" s="23"/>
      <c r="R2078" s="23"/>
    </row>
    <row r="2079" spans="1:18" s="17" customFormat="1" x14ac:dyDescent="0.2">
      <c r="A2079" s="22"/>
      <c r="B2079" s="23"/>
      <c r="C2079" s="23"/>
      <c r="D2079" s="23"/>
      <c r="E2079" s="23"/>
      <c r="F2079" s="23"/>
      <c r="G2079" s="23"/>
      <c r="H2079" s="23"/>
      <c r="I2079" s="23"/>
      <c r="J2079" s="23"/>
      <c r="K2079" s="23"/>
      <c r="L2079" s="23"/>
      <c r="M2079" s="23"/>
      <c r="N2079" s="23"/>
      <c r="O2079" s="23"/>
      <c r="P2079" s="23"/>
      <c r="Q2079" s="23"/>
      <c r="R2079" s="23"/>
    </row>
    <row r="2080" spans="1:18" s="17" customFormat="1" x14ac:dyDescent="0.2">
      <c r="A2080" s="22"/>
      <c r="B2080" s="23"/>
      <c r="C2080" s="23"/>
      <c r="D2080" s="23"/>
      <c r="E2080" s="23"/>
      <c r="F2080" s="23"/>
      <c r="G2080" s="23"/>
      <c r="H2080" s="23"/>
      <c r="I2080" s="23"/>
      <c r="J2080" s="23"/>
      <c r="K2080" s="23"/>
      <c r="L2080" s="23"/>
      <c r="M2080" s="23"/>
      <c r="N2080" s="23"/>
      <c r="O2080" s="23"/>
      <c r="P2080" s="23"/>
      <c r="Q2080" s="23"/>
      <c r="R2080" s="23"/>
    </row>
    <row r="2081" spans="1:18" s="17" customFormat="1" x14ac:dyDescent="0.2">
      <c r="A2081" s="22"/>
      <c r="B2081" s="23"/>
      <c r="C2081" s="23"/>
      <c r="D2081" s="23"/>
      <c r="E2081" s="23"/>
      <c r="F2081" s="23"/>
      <c r="G2081" s="23"/>
      <c r="H2081" s="23"/>
      <c r="I2081" s="23"/>
      <c r="J2081" s="23"/>
      <c r="K2081" s="23"/>
      <c r="L2081" s="23"/>
      <c r="M2081" s="23"/>
      <c r="N2081" s="23"/>
      <c r="O2081" s="23"/>
      <c r="P2081" s="23"/>
      <c r="Q2081" s="23"/>
      <c r="R2081" s="23"/>
    </row>
    <row r="2082" spans="1:18" s="17" customFormat="1" x14ac:dyDescent="0.2">
      <c r="A2082" s="22"/>
      <c r="B2082" s="23"/>
      <c r="C2082" s="23"/>
      <c r="D2082" s="23"/>
      <c r="E2082" s="23"/>
      <c r="F2082" s="23"/>
      <c r="G2082" s="23"/>
      <c r="H2082" s="23"/>
      <c r="I2082" s="23"/>
      <c r="J2082" s="23"/>
      <c r="K2082" s="23"/>
      <c r="L2082" s="23"/>
      <c r="M2082" s="23"/>
      <c r="N2082" s="23"/>
      <c r="O2082" s="23"/>
      <c r="P2082" s="23"/>
      <c r="Q2082" s="23"/>
      <c r="R2082" s="23"/>
    </row>
    <row r="2083" spans="1:18" s="17" customFormat="1" x14ac:dyDescent="0.2">
      <c r="A2083" s="22"/>
      <c r="B2083" s="23"/>
      <c r="C2083" s="23"/>
      <c r="D2083" s="23"/>
      <c r="E2083" s="23"/>
      <c r="F2083" s="23"/>
      <c r="G2083" s="23"/>
      <c r="H2083" s="23"/>
      <c r="I2083" s="23"/>
      <c r="J2083" s="23"/>
      <c r="K2083" s="23"/>
      <c r="L2083" s="23"/>
      <c r="M2083" s="23"/>
      <c r="N2083" s="23"/>
      <c r="O2083" s="23"/>
      <c r="P2083" s="23"/>
      <c r="Q2083" s="23"/>
      <c r="R2083" s="23"/>
    </row>
    <row r="2084" spans="1:18" s="17" customFormat="1" x14ac:dyDescent="0.2">
      <c r="A2084" s="22"/>
      <c r="B2084" s="23"/>
      <c r="C2084" s="23"/>
      <c r="D2084" s="23"/>
      <c r="E2084" s="23"/>
      <c r="F2084" s="23"/>
      <c r="G2084" s="23"/>
      <c r="H2084" s="23"/>
      <c r="I2084" s="23"/>
      <c r="J2084" s="23"/>
      <c r="K2084" s="23"/>
      <c r="L2084" s="23"/>
      <c r="M2084" s="23"/>
      <c r="N2084" s="23"/>
      <c r="O2084" s="23"/>
      <c r="P2084" s="23"/>
      <c r="Q2084" s="23"/>
      <c r="R2084" s="23"/>
    </row>
    <row r="2085" spans="1:18" s="17" customFormat="1" x14ac:dyDescent="0.2">
      <c r="A2085" s="22"/>
      <c r="B2085" s="23"/>
      <c r="C2085" s="23"/>
      <c r="D2085" s="23"/>
      <c r="E2085" s="23"/>
      <c r="F2085" s="23"/>
      <c r="G2085" s="23"/>
      <c r="H2085" s="23"/>
      <c r="I2085" s="23"/>
      <c r="J2085" s="23"/>
      <c r="K2085" s="23"/>
      <c r="L2085" s="23"/>
      <c r="M2085" s="23"/>
      <c r="N2085" s="23"/>
      <c r="O2085" s="23"/>
      <c r="P2085" s="23"/>
      <c r="Q2085" s="23"/>
      <c r="R2085" s="23"/>
    </row>
    <row r="2086" spans="1:18" s="17" customFormat="1" x14ac:dyDescent="0.2">
      <c r="A2086" s="22"/>
      <c r="B2086" s="23"/>
      <c r="C2086" s="23"/>
      <c r="D2086" s="23"/>
      <c r="E2086" s="23"/>
      <c r="F2086" s="23"/>
      <c r="G2086" s="23"/>
      <c r="H2086" s="23"/>
      <c r="I2086" s="23"/>
      <c r="J2086" s="23"/>
      <c r="K2086" s="23"/>
      <c r="L2086" s="23"/>
      <c r="M2086" s="23"/>
      <c r="N2086" s="23"/>
      <c r="O2086" s="23"/>
      <c r="P2086" s="23"/>
      <c r="Q2086" s="23"/>
      <c r="R2086" s="23"/>
    </row>
    <row r="2087" spans="1:18" s="17" customFormat="1" x14ac:dyDescent="0.2">
      <c r="A2087" s="22"/>
      <c r="B2087" s="23"/>
      <c r="C2087" s="23"/>
      <c r="D2087" s="23"/>
      <c r="E2087" s="23"/>
      <c r="F2087" s="23"/>
      <c r="G2087" s="23"/>
      <c r="H2087" s="23"/>
      <c r="I2087" s="23"/>
      <c r="J2087" s="23"/>
      <c r="K2087" s="23"/>
      <c r="L2087" s="23"/>
      <c r="M2087" s="23"/>
      <c r="N2087" s="23"/>
      <c r="O2087" s="23"/>
      <c r="P2087" s="23"/>
      <c r="Q2087" s="23"/>
      <c r="R2087" s="23"/>
    </row>
    <row r="2088" spans="1:18" s="17" customFormat="1" x14ac:dyDescent="0.2">
      <c r="A2088" s="22"/>
      <c r="B2088" s="23"/>
      <c r="C2088" s="23"/>
      <c r="D2088" s="23"/>
      <c r="E2088" s="23"/>
      <c r="F2088" s="23"/>
      <c r="G2088" s="23"/>
      <c r="H2088" s="23"/>
      <c r="I2088" s="23"/>
      <c r="J2088" s="23"/>
      <c r="K2088" s="23"/>
      <c r="L2088" s="23"/>
      <c r="M2088" s="23"/>
      <c r="N2088" s="23"/>
      <c r="O2088" s="23"/>
      <c r="P2088" s="23"/>
      <c r="Q2088" s="23"/>
      <c r="R2088" s="23"/>
    </row>
    <row r="2089" spans="1:18" s="17" customFormat="1" x14ac:dyDescent="0.2">
      <c r="A2089" s="22"/>
      <c r="B2089" s="23"/>
      <c r="C2089" s="23"/>
      <c r="D2089" s="23"/>
      <c r="E2089" s="23"/>
      <c r="F2089" s="23"/>
      <c r="G2089" s="23"/>
      <c r="H2089" s="23"/>
      <c r="I2089" s="23"/>
      <c r="J2089" s="23"/>
      <c r="K2089" s="23"/>
      <c r="L2089" s="23"/>
      <c r="M2089" s="23"/>
      <c r="N2089" s="23"/>
      <c r="O2089" s="23"/>
      <c r="P2089" s="23"/>
      <c r="Q2089" s="23"/>
      <c r="R2089" s="23"/>
    </row>
    <row r="2090" spans="1:18" s="17" customFormat="1" x14ac:dyDescent="0.2">
      <c r="A2090" s="22"/>
      <c r="B2090" s="23"/>
      <c r="C2090" s="23"/>
      <c r="D2090" s="23"/>
      <c r="E2090" s="23"/>
      <c r="F2090" s="23"/>
      <c r="G2090" s="23"/>
      <c r="H2090" s="23"/>
      <c r="I2090" s="23"/>
      <c r="J2090" s="23"/>
      <c r="K2090" s="23"/>
      <c r="L2090" s="23"/>
      <c r="M2090" s="23"/>
      <c r="N2090" s="23"/>
      <c r="O2090" s="23"/>
      <c r="P2090" s="23"/>
      <c r="Q2090" s="23"/>
      <c r="R2090" s="23"/>
    </row>
    <row r="2091" spans="1:18" s="17" customFormat="1" x14ac:dyDescent="0.2">
      <c r="A2091" s="22"/>
      <c r="B2091" s="23"/>
      <c r="C2091" s="23"/>
      <c r="D2091" s="23"/>
      <c r="E2091" s="23"/>
      <c r="F2091" s="23"/>
      <c r="G2091" s="23"/>
      <c r="H2091" s="23"/>
      <c r="I2091" s="23"/>
      <c r="J2091" s="23"/>
      <c r="K2091" s="23"/>
      <c r="L2091" s="23"/>
      <c r="M2091" s="23"/>
      <c r="N2091" s="23"/>
      <c r="O2091" s="23"/>
      <c r="P2091" s="23"/>
      <c r="Q2091" s="23"/>
      <c r="R2091" s="23"/>
    </row>
    <row r="2092" spans="1:18" s="17" customFormat="1" x14ac:dyDescent="0.2">
      <c r="A2092" s="22"/>
      <c r="B2092" s="23"/>
      <c r="C2092" s="23"/>
      <c r="D2092" s="23"/>
      <c r="E2092" s="23"/>
      <c r="F2092" s="23"/>
      <c r="G2092" s="23"/>
      <c r="H2092" s="23"/>
      <c r="I2092" s="23"/>
      <c r="J2092" s="23"/>
      <c r="K2092" s="23"/>
      <c r="L2092" s="23"/>
      <c r="M2092" s="23"/>
      <c r="N2092" s="23"/>
      <c r="O2092" s="23"/>
      <c r="P2092" s="23"/>
      <c r="Q2092" s="23"/>
      <c r="R2092" s="23"/>
    </row>
    <row r="2093" spans="1:18" s="17" customFormat="1" x14ac:dyDescent="0.2">
      <c r="A2093" s="22"/>
      <c r="B2093" s="23"/>
      <c r="C2093" s="23"/>
      <c r="D2093" s="23"/>
      <c r="E2093" s="23"/>
      <c r="F2093" s="23"/>
      <c r="G2093" s="23"/>
      <c r="H2093" s="23"/>
      <c r="I2093" s="23"/>
      <c r="J2093" s="23"/>
      <c r="K2093" s="23"/>
      <c r="L2093" s="23"/>
      <c r="M2093" s="23"/>
      <c r="N2093" s="23"/>
      <c r="O2093" s="23"/>
      <c r="P2093" s="23"/>
      <c r="Q2093" s="23"/>
      <c r="R2093" s="23"/>
    </row>
    <row r="2094" spans="1:18" s="17" customFormat="1" x14ac:dyDescent="0.2">
      <c r="A2094" s="22"/>
      <c r="B2094" s="23"/>
      <c r="C2094" s="23"/>
      <c r="D2094" s="23"/>
      <c r="E2094" s="23"/>
      <c r="F2094" s="23"/>
      <c r="G2094" s="23"/>
      <c r="H2094" s="23"/>
      <c r="I2094" s="23"/>
      <c r="J2094" s="23"/>
      <c r="K2094" s="23"/>
      <c r="L2094" s="23"/>
      <c r="M2094" s="23"/>
      <c r="N2094" s="23"/>
      <c r="O2094" s="23"/>
      <c r="P2094" s="23"/>
      <c r="Q2094" s="23"/>
      <c r="R2094" s="23"/>
    </row>
    <row r="2095" spans="1:18" s="17" customFormat="1" x14ac:dyDescent="0.2">
      <c r="A2095" s="22"/>
      <c r="B2095" s="23"/>
      <c r="C2095" s="23"/>
      <c r="D2095" s="23"/>
      <c r="E2095" s="23"/>
      <c r="F2095" s="23"/>
      <c r="G2095" s="23"/>
      <c r="H2095" s="23"/>
      <c r="I2095" s="23"/>
      <c r="J2095" s="23"/>
      <c r="K2095" s="23"/>
      <c r="L2095" s="23"/>
      <c r="M2095" s="23"/>
      <c r="N2095" s="23"/>
      <c r="O2095" s="23"/>
      <c r="P2095" s="23"/>
      <c r="Q2095" s="23"/>
      <c r="R2095" s="23"/>
    </row>
    <row r="2096" spans="1:18" s="17" customFormat="1" x14ac:dyDescent="0.2">
      <c r="A2096" s="22"/>
      <c r="B2096" s="23"/>
      <c r="C2096" s="23"/>
      <c r="D2096" s="23"/>
      <c r="E2096" s="23"/>
      <c r="F2096" s="23"/>
      <c r="G2096" s="23"/>
      <c r="H2096" s="23"/>
      <c r="I2096" s="23"/>
      <c r="J2096" s="23"/>
      <c r="K2096" s="23"/>
      <c r="L2096" s="23"/>
      <c r="M2096" s="23"/>
      <c r="N2096" s="23"/>
      <c r="O2096" s="23"/>
      <c r="P2096" s="23"/>
      <c r="Q2096" s="23"/>
      <c r="R2096" s="23"/>
    </row>
    <row r="2097" spans="1:18" s="17" customFormat="1" x14ac:dyDescent="0.2">
      <c r="A2097" s="22"/>
      <c r="B2097" s="23"/>
      <c r="C2097" s="23"/>
      <c r="D2097" s="23"/>
      <c r="E2097" s="23"/>
      <c r="F2097" s="23"/>
      <c r="G2097" s="23"/>
      <c r="H2097" s="23"/>
      <c r="I2097" s="23"/>
      <c r="J2097" s="23"/>
      <c r="K2097" s="23"/>
      <c r="L2097" s="23"/>
      <c r="M2097" s="23"/>
      <c r="N2097" s="23"/>
      <c r="O2097" s="23"/>
      <c r="P2097" s="23"/>
      <c r="Q2097" s="23"/>
      <c r="R2097" s="23"/>
    </row>
    <row r="2098" spans="1:18" s="17" customFormat="1" x14ac:dyDescent="0.2">
      <c r="A2098" s="22"/>
      <c r="B2098" s="23"/>
      <c r="C2098" s="23"/>
      <c r="D2098" s="23"/>
      <c r="E2098" s="23"/>
      <c r="F2098" s="23"/>
      <c r="G2098" s="23"/>
      <c r="H2098" s="23"/>
      <c r="I2098" s="23"/>
      <c r="J2098" s="23"/>
      <c r="K2098" s="23"/>
      <c r="L2098" s="23"/>
      <c r="M2098" s="23"/>
      <c r="N2098" s="23"/>
      <c r="O2098" s="23"/>
      <c r="P2098" s="23"/>
      <c r="Q2098" s="23"/>
      <c r="R2098" s="23"/>
    </row>
    <row r="2099" spans="1:18" s="17" customFormat="1" x14ac:dyDescent="0.2">
      <c r="A2099" s="22"/>
      <c r="B2099" s="23"/>
      <c r="C2099" s="23"/>
      <c r="D2099" s="23"/>
      <c r="E2099" s="23"/>
      <c r="F2099" s="23"/>
      <c r="G2099" s="23"/>
      <c r="H2099" s="23"/>
      <c r="I2099" s="23"/>
      <c r="J2099" s="23"/>
      <c r="K2099" s="23"/>
      <c r="L2099" s="23"/>
      <c r="M2099" s="23"/>
      <c r="N2099" s="23"/>
      <c r="O2099" s="23"/>
      <c r="P2099" s="23"/>
      <c r="Q2099" s="23"/>
      <c r="R2099" s="23"/>
    </row>
    <row r="2100" spans="1:18" s="17" customFormat="1" x14ac:dyDescent="0.2">
      <c r="A2100" s="22"/>
      <c r="B2100" s="23"/>
      <c r="C2100" s="23"/>
      <c r="D2100" s="23"/>
      <c r="E2100" s="23"/>
      <c r="F2100" s="23"/>
      <c r="G2100" s="23"/>
      <c r="H2100" s="23"/>
      <c r="I2100" s="23"/>
      <c r="J2100" s="23"/>
      <c r="K2100" s="23"/>
      <c r="L2100" s="23"/>
      <c r="M2100" s="23"/>
      <c r="N2100" s="23"/>
      <c r="O2100" s="23"/>
      <c r="P2100" s="23"/>
      <c r="Q2100" s="23"/>
      <c r="R2100" s="23"/>
    </row>
    <row r="2101" spans="1:18" s="17" customFormat="1" x14ac:dyDescent="0.2">
      <c r="A2101" s="22"/>
      <c r="B2101" s="23"/>
      <c r="C2101" s="23"/>
      <c r="D2101" s="23"/>
      <c r="E2101" s="23"/>
      <c r="F2101" s="23"/>
      <c r="G2101" s="23"/>
      <c r="H2101" s="23"/>
      <c r="I2101" s="23"/>
      <c r="J2101" s="23"/>
      <c r="K2101" s="23"/>
      <c r="L2101" s="23"/>
      <c r="M2101" s="23"/>
      <c r="N2101" s="23"/>
      <c r="O2101" s="23"/>
      <c r="P2101" s="23"/>
      <c r="Q2101" s="23"/>
      <c r="R2101" s="23"/>
    </row>
    <row r="2102" spans="1:18" s="17" customFormat="1" x14ac:dyDescent="0.2">
      <c r="A2102" s="22"/>
      <c r="B2102" s="23"/>
      <c r="C2102" s="23"/>
      <c r="D2102" s="23"/>
      <c r="E2102" s="23"/>
      <c r="F2102" s="23"/>
      <c r="G2102" s="23"/>
      <c r="H2102" s="23"/>
      <c r="I2102" s="23"/>
      <c r="J2102" s="23"/>
      <c r="K2102" s="23"/>
      <c r="L2102" s="23"/>
      <c r="M2102" s="23"/>
      <c r="N2102" s="23"/>
      <c r="O2102" s="23"/>
      <c r="P2102" s="23"/>
      <c r="Q2102" s="23"/>
      <c r="R2102" s="23"/>
    </row>
    <row r="2103" spans="1:18" s="17" customFormat="1" x14ac:dyDescent="0.2">
      <c r="A2103" s="22"/>
      <c r="B2103" s="23"/>
      <c r="C2103" s="23"/>
      <c r="D2103" s="23"/>
      <c r="E2103" s="23"/>
      <c r="F2103" s="23"/>
      <c r="G2103" s="23"/>
      <c r="H2103" s="23"/>
      <c r="I2103" s="23"/>
      <c r="J2103" s="23"/>
      <c r="K2103" s="23"/>
      <c r="L2103" s="23"/>
      <c r="M2103" s="23"/>
      <c r="N2103" s="23"/>
      <c r="O2103" s="23"/>
      <c r="P2103" s="23"/>
      <c r="Q2103" s="23"/>
      <c r="R2103" s="23"/>
    </row>
    <row r="2104" spans="1:18" s="17" customFormat="1" x14ac:dyDescent="0.2">
      <c r="A2104" s="22"/>
      <c r="B2104" s="23"/>
      <c r="C2104" s="23"/>
      <c r="D2104" s="23"/>
      <c r="E2104" s="23"/>
      <c r="F2104" s="23"/>
      <c r="G2104" s="23"/>
      <c r="H2104" s="23"/>
      <c r="I2104" s="23"/>
      <c r="J2104" s="23"/>
      <c r="K2104" s="23"/>
      <c r="L2104" s="23"/>
      <c r="M2104" s="23"/>
      <c r="N2104" s="23"/>
      <c r="O2104" s="23"/>
      <c r="P2104" s="23"/>
      <c r="Q2104" s="23"/>
      <c r="R2104" s="23"/>
    </row>
    <row r="2105" spans="1:18" s="17" customFormat="1" x14ac:dyDescent="0.2">
      <c r="A2105" s="22"/>
      <c r="B2105" s="23"/>
      <c r="C2105" s="23"/>
      <c r="D2105" s="23"/>
      <c r="E2105" s="23"/>
      <c r="F2105" s="23"/>
      <c r="G2105" s="23"/>
      <c r="H2105" s="23"/>
      <c r="I2105" s="23"/>
      <c r="J2105" s="23"/>
      <c r="K2105" s="23"/>
      <c r="L2105" s="23"/>
      <c r="M2105" s="23"/>
      <c r="N2105" s="23"/>
      <c r="O2105" s="23"/>
      <c r="P2105" s="23"/>
      <c r="Q2105" s="23"/>
      <c r="R2105" s="23"/>
    </row>
    <row r="2106" spans="1:18" s="17" customFormat="1" x14ac:dyDescent="0.2">
      <c r="A2106" s="22"/>
      <c r="B2106" s="23"/>
      <c r="C2106" s="23"/>
      <c r="D2106" s="23"/>
      <c r="E2106" s="23"/>
      <c r="F2106" s="23"/>
      <c r="G2106" s="23"/>
      <c r="H2106" s="23"/>
      <c r="I2106" s="23"/>
      <c r="J2106" s="23"/>
      <c r="K2106" s="23"/>
      <c r="L2106" s="23"/>
      <c r="M2106" s="23"/>
      <c r="N2106" s="23"/>
      <c r="O2106" s="23"/>
      <c r="P2106" s="23"/>
      <c r="Q2106" s="23"/>
      <c r="R2106" s="23"/>
    </row>
    <row r="2107" spans="1:18" s="17" customFormat="1" x14ac:dyDescent="0.2">
      <c r="A2107" s="22"/>
      <c r="B2107" s="23"/>
      <c r="C2107" s="23"/>
      <c r="D2107" s="23"/>
      <c r="E2107" s="23"/>
      <c r="F2107" s="23"/>
      <c r="G2107" s="23"/>
      <c r="H2107" s="23"/>
      <c r="I2107" s="23"/>
      <c r="J2107" s="23"/>
      <c r="K2107" s="23"/>
      <c r="L2107" s="23"/>
      <c r="M2107" s="23"/>
      <c r="N2107" s="23"/>
      <c r="O2107" s="23"/>
      <c r="P2107" s="23"/>
      <c r="Q2107" s="23"/>
      <c r="R2107" s="23"/>
    </row>
    <row r="2108" spans="1:18" s="17" customFormat="1" x14ac:dyDescent="0.2">
      <c r="A2108" s="22"/>
      <c r="B2108" s="23"/>
      <c r="C2108" s="23"/>
      <c r="D2108" s="23"/>
      <c r="E2108" s="23"/>
      <c r="F2108" s="23"/>
      <c r="G2108" s="23"/>
      <c r="H2108" s="23"/>
      <c r="I2108" s="23"/>
      <c r="J2108" s="23"/>
      <c r="K2108" s="23"/>
      <c r="L2108" s="23"/>
      <c r="M2108" s="23"/>
      <c r="N2108" s="23"/>
      <c r="O2108" s="23"/>
      <c r="P2108" s="23"/>
      <c r="Q2108" s="23"/>
      <c r="R2108" s="23"/>
    </row>
    <row r="2109" spans="1:18" s="17" customFormat="1" x14ac:dyDescent="0.2">
      <c r="A2109" s="22"/>
      <c r="B2109" s="23"/>
      <c r="C2109" s="23"/>
      <c r="D2109" s="23"/>
      <c r="E2109" s="23"/>
      <c r="F2109" s="23"/>
      <c r="G2109" s="23"/>
      <c r="H2109" s="23"/>
      <c r="I2109" s="23"/>
      <c r="J2109" s="23"/>
      <c r="K2109" s="23"/>
      <c r="L2109" s="23"/>
      <c r="M2109" s="23"/>
      <c r="N2109" s="23"/>
      <c r="O2109" s="23"/>
      <c r="P2109" s="23"/>
      <c r="Q2109" s="23"/>
      <c r="R2109" s="23"/>
    </row>
    <row r="2110" spans="1:18" s="17" customFormat="1" x14ac:dyDescent="0.2">
      <c r="A2110" s="22"/>
      <c r="B2110" s="23"/>
      <c r="C2110" s="23"/>
      <c r="D2110" s="23"/>
      <c r="E2110" s="23"/>
      <c r="F2110" s="23"/>
      <c r="G2110" s="23"/>
      <c r="H2110" s="23"/>
      <c r="I2110" s="23"/>
      <c r="J2110" s="23"/>
      <c r="K2110" s="23"/>
      <c r="L2110" s="23"/>
      <c r="M2110" s="23"/>
      <c r="N2110" s="23"/>
      <c r="O2110" s="23"/>
      <c r="P2110" s="23"/>
      <c r="Q2110" s="23"/>
      <c r="R2110" s="23"/>
    </row>
    <row r="2111" spans="1:18" s="17" customFormat="1" x14ac:dyDescent="0.2">
      <c r="A2111" s="22"/>
      <c r="B2111" s="23"/>
      <c r="C2111" s="23"/>
      <c r="D2111" s="23"/>
      <c r="E2111" s="23"/>
      <c r="F2111" s="23"/>
      <c r="G2111" s="23"/>
      <c r="H2111" s="23"/>
      <c r="I2111" s="23"/>
      <c r="J2111" s="23"/>
      <c r="K2111" s="23"/>
      <c r="L2111" s="23"/>
      <c r="M2111" s="23"/>
      <c r="N2111" s="23"/>
      <c r="O2111" s="23"/>
      <c r="P2111" s="23"/>
      <c r="Q2111" s="23"/>
      <c r="R2111" s="23"/>
    </row>
    <row r="2112" spans="1:18" s="17" customFormat="1" x14ac:dyDescent="0.2">
      <c r="A2112" s="22"/>
      <c r="B2112" s="23"/>
      <c r="C2112" s="23"/>
      <c r="D2112" s="23"/>
      <c r="E2112" s="23"/>
      <c r="F2112" s="23"/>
      <c r="G2112" s="23"/>
      <c r="H2112" s="23"/>
      <c r="I2112" s="23"/>
      <c r="J2112" s="23"/>
      <c r="K2112" s="23"/>
      <c r="L2112" s="23"/>
      <c r="M2112" s="23"/>
      <c r="N2112" s="23"/>
      <c r="O2112" s="23"/>
      <c r="P2112" s="23"/>
      <c r="Q2112" s="23"/>
      <c r="R2112" s="23"/>
    </row>
    <row r="2113" spans="1:18" s="17" customFormat="1" x14ac:dyDescent="0.2">
      <c r="A2113" s="22"/>
      <c r="B2113" s="23"/>
      <c r="C2113" s="23"/>
      <c r="D2113" s="23"/>
      <c r="E2113" s="23"/>
      <c r="F2113" s="23"/>
      <c r="G2113" s="23"/>
      <c r="H2113" s="23"/>
      <c r="I2113" s="23"/>
      <c r="J2113" s="23"/>
      <c r="K2113" s="23"/>
      <c r="L2113" s="23"/>
      <c r="M2113" s="23"/>
      <c r="N2113" s="23"/>
      <c r="O2113" s="23"/>
      <c r="P2113" s="23"/>
      <c r="Q2113" s="23"/>
      <c r="R2113" s="23"/>
    </row>
    <row r="2114" spans="1:18" s="17" customFormat="1" x14ac:dyDescent="0.2">
      <c r="A2114" s="22"/>
      <c r="B2114" s="23"/>
      <c r="C2114" s="23"/>
      <c r="D2114" s="23"/>
      <c r="E2114" s="23"/>
      <c r="F2114" s="23"/>
      <c r="G2114" s="23"/>
      <c r="H2114" s="23"/>
      <c r="I2114" s="23"/>
      <c r="J2114" s="23"/>
      <c r="K2114" s="23"/>
      <c r="L2114" s="23"/>
      <c r="M2114" s="23"/>
      <c r="N2114" s="23"/>
      <c r="O2114" s="23"/>
      <c r="P2114" s="23"/>
      <c r="Q2114" s="23"/>
      <c r="R2114" s="23"/>
    </row>
    <row r="2115" spans="1:18" s="17" customFormat="1" x14ac:dyDescent="0.2">
      <c r="A2115" s="22"/>
      <c r="B2115" s="23"/>
      <c r="C2115" s="23"/>
      <c r="D2115" s="23"/>
      <c r="E2115" s="23"/>
      <c r="F2115" s="23"/>
      <c r="G2115" s="23"/>
      <c r="H2115" s="23"/>
      <c r="I2115" s="23"/>
      <c r="J2115" s="23"/>
      <c r="K2115" s="23"/>
      <c r="L2115" s="23"/>
      <c r="M2115" s="23"/>
      <c r="N2115" s="23"/>
      <c r="O2115" s="23"/>
      <c r="P2115" s="23"/>
      <c r="Q2115" s="23"/>
      <c r="R2115" s="23"/>
    </row>
    <row r="2116" spans="1:18" s="17" customFormat="1" x14ac:dyDescent="0.2">
      <c r="A2116" s="22"/>
      <c r="B2116" s="23"/>
      <c r="C2116" s="23"/>
      <c r="D2116" s="23"/>
      <c r="E2116" s="23"/>
      <c r="F2116" s="23"/>
      <c r="G2116" s="23"/>
      <c r="H2116" s="23"/>
      <c r="I2116" s="23"/>
      <c r="J2116" s="23"/>
      <c r="K2116" s="23"/>
      <c r="L2116" s="23"/>
      <c r="M2116" s="23"/>
      <c r="N2116" s="23"/>
      <c r="O2116" s="23"/>
      <c r="P2116" s="23"/>
      <c r="Q2116" s="23"/>
      <c r="R2116" s="23"/>
    </row>
    <row r="2117" spans="1:18" s="17" customFormat="1" x14ac:dyDescent="0.2">
      <c r="A2117" s="22"/>
      <c r="B2117" s="23"/>
      <c r="C2117" s="23"/>
      <c r="D2117" s="23"/>
      <c r="E2117" s="23"/>
      <c r="F2117" s="23"/>
      <c r="G2117" s="23"/>
      <c r="H2117" s="23"/>
      <c r="I2117" s="23"/>
      <c r="J2117" s="23"/>
      <c r="K2117" s="23"/>
      <c r="L2117" s="23"/>
      <c r="M2117" s="23"/>
      <c r="N2117" s="23"/>
      <c r="O2117" s="23"/>
      <c r="P2117" s="23"/>
      <c r="Q2117" s="23"/>
      <c r="R2117" s="23"/>
    </row>
    <row r="2118" spans="1:18" s="17" customFormat="1" x14ac:dyDescent="0.2">
      <c r="A2118" s="22"/>
      <c r="B2118" s="23"/>
      <c r="C2118" s="23"/>
      <c r="D2118" s="23"/>
      <c r="E2118" s="23"/>
      <c r="F2118" s="23"/>
      <c r="G2118" s="23"/>
      <c r="H2118" s="23"/>
      <c r="I2118" s="23"/>
      <c r="J2118" s="23"/>
      <c r="K2118" s="23"/>
      <c r="L2118" s="23"/>
      <c r="M2118" s="23"/>
      <c r="N2118" s="23"/>
      <c r="O2118" s="23"/>
      <c r="P2118" s="23"/>
      <c r="Q2118" s="23"/>
      <c r="R2118" s="23"/>
    </row>
    <row r="2119" spans="1:18" s="17" customFormat="1" x14ac:dyDescent="0.2">
      <c r="A2119" s="22"/>
      <c r="B2119" s="23"/>
      <c r="C2119" s="23"/>
      <c r="D2119" s="23"/>
      <c r="E2119" s="23"/>
      <c r="F2119" s="23"/>
      <c r="G2119" s="23"/>
      <c r="H2119" s="23"/>
      <c r="I2119" s="23"/>
      <c r="J2119" s="23"/>
      <c r="K2119" s="23"/>
      <c r="L2119" s="23"/>
      <c r="M2119" s="23"/>
      <c r="N2119" s="23"/>
      <c r="O2119" s="23"/>
      <c r="P2119" s="23"/>
      <c r="Q2119" s="23"/>
      <c r="R2119" s="23"/>
    </row>
    <row r="2120" spans="1:18" s="17" customFormat="1" x14ac:dyDescent="0.2">
      <c r="A2120" s="22"/>
      <c r="B2120" s="23"/>
      <c r="C2120" s="23"/>
      <c r="D2120" s="23"/>
      <c r="E2120" s="23"/>
      <c r="F2120" s="23"/>
      <c r="G2120" s="23"/>
      <c r="H2120" s="23"/>
      <c r="I2120" s="23"/>
      <c r="J2120" s="23"/>
      <c r="K2120" s="23"/>
      <c r="L2120" s="23"/>
      <c r="M2120" s="23"/>
      <c r="N2120" s="23"/>
      <c r="O2120" s="23"/>
      <c r="P2120" s="23"/>
      <c r="Q2120" s="23"/>
      <c r="R2120" s="23"/>
    </row>
    <row r="2121" spans="1:18" s="17" customFormat="1" x14ac:dyDescent="0.2">
      <c r="A2121" s="22"/>
      <c r="B2121" s="23"/>
      <c r="C2121" s="23"/>
      <c r="D2121" s="23"/>
      <c r="E2121" s="23"/>
      <c r="F2121" s="23"/>
      <c r="G2121" s="23"/>
      <c r="H2121" s="23"/>
      <c r="I2121" s="23"/>
      <c r="J2121" s="23"/>
      <c r="K2121" s="23"/>
      <c r="L2121" s="23"/>
      <c r="M2121" s="23"/>
      <c r="N2121" s="23"/>
      <c r="O2121" s="23"/>
      <c r="P2121" s="23"/>
      <c r="Q2121" s="23"/>
      <c r="R2121" s="23"/>
    </row>
    <row r="2122" spans="1:18" s="17" customFormat="1" x14ac:dyDescent="0.2">
      <c r="A2122" s="22"/>
      <c r="B2122" s="23"/>
      <c r="C2122" s="23"/>
      <c r="D2122" s="23"/>
      <c r="E2122" s="23"/>
      <c r="F2122" s="23"/>
      <c r="G2122" s="23"/>
      <c r="H2122" s="23"/>
      <c r="I2122" s="23"/>
      <c r="J2122" s="23"/>
      <c r="K2122" s="23"/>
      <c r="L2122" s="23"/>
      <c r="M2122" s="23"/>
      <c r="N2122" s="23"/>
      <c r="O2122" s="23"/>
      <c r="P2122" s="23"/>
      <c r="Q2122" s="23"/>
      <c r="R2122" s="23"/>
    </row>
    <row r="2123" spans="1:18" s="17" customFormat="1" x14ac:dyDescent="0.2">
      <c r="A2123" s="22"/>
      <c r="B2123" s="23"/>
      <c r="C2123" s="23"/>
      <c r="D2123" s="23"/>
      <c r="E2123" s="23"/>
      <c r="F2123" s="23"/>
      <c r="G2123" s="23"/>
      <c r="H2123" s="23"/>
      <c r="I2123" s="23"/>
      <c r="J2123" s="23"/>
      <c r="K2123" s="23"/>
      <c r="L2123" s="23"/>
      <c r="M2123" s="23"/>
      <c r="N2123" s="23"/>
      <c r="O2123" s="23"/>
      <c r="P2123" s="23"/>
      <c r="Q2123" s="23"/>
      <c r="R2123" s="23"/>
    </row>
    <row r="2124" spans="1:18" s="17" customFormat="1" x14ac:dyDescent="0.2">
      <c r="A2124" s="22"/>
      <c r="B2124" s="23"/>
      <c r="C2124" s="23"/>
      <c r="D2124" s="23"/>
      <c r="E2124" s="23"/>
      <c r="F2124" s="23"/>
      <c r="G2124" s="23"/>
      <c r="H2124" s="23"/>
      <c r="I2124" s="23"/>
      <c r="J2124" s="23"/>
      <c r="K2124" s="23"/>
      <c r="L2124" s="23"/>
      <c r="M2124" s="23"/>
      <c r="N2124" s="23"/>
      <c r="O2124" s="23"/>
      <c r="P2124" s="23"/>
      <c r="Q2124" s="23"/>
      <c r="R2124" s="23"/>
    </row>
    <row r="2125" spans="1:18" s="17" customFormat="1" x14ac:dyDescent="0.2">
      <c r="A2125" s="22"/>
      <c r="B2125" s="23"/>
      <c r="C2125" s="23"/>
      <c r="D2125" s="23"/>
      <c r="E2125" s="23"/>
      <c r="F2125" s="23"/>
      <c r="G2125" s="23"/>
      <c r="H2125" s="23"/>
      <c r="I2125" s="23"/>
      <c r="J2125" s="23"/>
      <c r="K2125" s="23"/>
      <c r="L2125" s="23"/>
      <c r="M2125" s="23"/>
      <c r="N2125" s="23"/>
      <c r="O2125" s="23"/>
      <c r="P2125" s="23"/>
      <c r="Q2125" s="23"/>
      <c r="R2125" s="23"/>
    </row>
    <row r="2126" spans="1:18" s="17" customFormat="1" x14ac:dyDescent="0.2">
      <c r="A2126" s="22"/>
      <c r="B2126" s="23"/>
      <c r="C2126" s="23"/>
      <c r="D2126" s="23"/>
      <c r="E2126" s="23"/>
      <c r="F2126" s="23"/>
      <c r="G2126" s="23"/>
      <c r="H2126" s="23"/>
      <c r="I2126" s="23"/>
      <c r="J2126" s="23"/>
      <c r="K2126" s="23"/>
      <c r="L2126" s="23"/>
      <c r="M2126" s="23"/>
      <c r="N2126" s="23"/>
      <c r="O2126" s="23"/>
      <c r="P2126" s="23"/>
      <c r="Q2126" s="23"/>
      <c r="R2126" s="23"/>
    </row>
    <row r="2127" spans="1:18" s="17" customFormat="1" x14ac:dyDescent="0.2">
      <c r="A2127" s="22"/>
      <c r="B2127" s="23"/>
      <c r="C2127" s="23"/>
      <c r="D2127" s="23"/>
      <c r="E2127" s="23"/>
      <c r="F2127" s="23"/>
      <c r="G2127" s="23"/>
      <c r="H2127" s="23"/>
      <c r="I2127" s="23"/>
      <c r="J2127" s="23"/>
      <c r="K2127" s="23"/>
      <c r="L2127" s="23"/>
      <c r="M2127" s="23"/>
      <c r="N2127" s="23"/>
      <c r="O2127" s="23"/>
      <c r="P2127" s="23"/>
      <c r="Q2127" s="23"/>
      <c r="R2127" s="23"/>
    </row>
    <row r="2128" spans="1:18" s="17" customFormat="1" x14ac:dyDescent="0.2">
      <c r="A2128" s="22"/>
      <c r="B2128" s="23"/>
      <c r="C2128" s="23"/>
      <c r="D2128" s="23"/>
      <c r="E2128" s="23"/>
      <c r="F2128" s="23"/>
      <c r="G2128" s="23"/>
      <c r="H2128" s="23"/>
      <c r="I2128" s="23"/>
      <c r="J2128" s="23"/>
      <c r="K2128" s="23"/>
      <c r="L2128" s="23"/>
      <c r="M2128" s="23"/>
      <c r="N2128" s="23"/>
      <c r="O2128" s="23"/>
      <c r="P2128" s="23"/>
      <c r="Q2128" s="23"/>
      <c r="R2128" s="23"/>
    </row>
    <row r="2129" spans="1:18" s="17" customFormat="1" x14ac:dyDescent="0.2">
      <c r="A2129" s="22"/>
      <c r="B2129" s="23"/>
      <c r="C2129" s="23"/>
      <c r="D2129" s="23"/>
      <c r="E2129" s="23"/>
      <c r="F2129" s="23"/>
      <c r="G2129" s="23"/>
      <c r="H2129" s="23"/>
      <c r="I2129" s="23"/>
      <c r="J2129" s="23"/>
      <c r="K2129" s="23"/>
      <c r="L2129" s="23"/>
      <c r="M2129" s="23"/>
      <c r="N2129" s="23"/>
      <c r="O2129" s="23"/>
      <c r="P2129" s="23"/>
      <c r="Q2129" s="23"/>
      <c r="R2129" s="23"/>
    </row>
    <row r="2130" spans="1:18" s="17" customFormat="1" x14ac:dyDescent="0.2">
      <c r="A2130" s="22"/>
      <c r="B2130" s="23"/>
      <c r="C2130" s="23"/>
      <c r="D2130" s="23"/>
      <c r="E2130" s="23"/>
      <c r="F2130" s="23"/>
      <c r="G2130" s="23"/>
      <c r="H2130" s="23"/>
      <c r="I2130" s="23"/>
      <c r="J2130" s="23"/>
      <c r="K2130" s="23"/>
      <c r="L2130" s="23"/>
      <c r="M2130" s="23"/>
      <c r="N2130" s="23"/>
      <c r="O2130" s="23"/>
      <c r="P2130" s="23"/>
      <c r="Q2130" s="23"/>
      <c r="R2130" s="23"/>
    </row>
    <row r="2131" spans="1:18" s="17" customFormat="1" x14ac:dyDescent="0.2">
      <c r="A2131" s="22"/>
      <c r="B2131" s="23"/>
      <c r="C2131" s="23"/>
      <c r="D2131" s="23"/>
      <c r="E2131" s="23"/>
      <c r="F2131" s="23"/>
      <c r="G2131" s="23"/>
      <c r="H2131" s="23"/>
      <c r="I2131" s="23"/>
      <c r="J2131" s="23"/>
      <c r="K2131" s="23"/>
      <c r="L2131" s="23"/>
      <c r="M2131" s="23"/>
      <c r="N2131" s="23"/>
      <c r="O2131" s="23"/>
      <c r="P2131" s="23"/>
      <c r="Q2131" s="23"/>
      <c r="R2131" s="23"/>
    </row>
    <row r="2132" spans="1:18" s="17" customFormat="1" x14ac:dyDescent="0.2">
      <c r="A2132" s="22"/>
      <c r="B2132" s="23"/>
      <c r="C2132" s="23"/>
      <c r="D2132" s="23"/>
      <c r="E2132" s="23"/>
      <c r="F2132" s="23"/>
      <c r="G2132" s="23"/>
      <c r="H2132" s="23"/>
      <c r="I2132" s="23"/>
      <c r="J2132" s="23"/>
      <c r="K2132" s="23"/>
      <c r="L2132" s="23"/>
      <c r="M2132" s="23"/>
      <c r="N2132" s="23"/>
      <c r="O2132" s="23"/>
      <c r="P2132" s="23"/>
      <c r="Q2132" s="23"/>
      <c r="R2132" s="23"/>
    </row>
    <row r="2133" spans="1:18" s="17" customFormat="1" x14ac:dyDescent="0.2">
      <c r="A2133" s="22"/>
      <c r="B2133" s="23"/>
      <c r="C2133" s="23"/>
      <c r="D2133" s="23"/>
      <c r="E2133" s="23"/>
      <c r="F2133" s="23"/>
      <c r="G2133" s="23"/>
      <c r="H2133" s="23"/>
      <c r="I2133" s="23"/>
      <c r="J2133" s="23"/>
      <c r="K2133" s="23"/>
      <c r="L2133" s="23"/>
      <c r="M2133" s="23"/>
      <c r="N2133" s="23"/>
      <c r="O2133" s="23"/>
      <c r="P2133" s="23"/>
      <c r="Q2133" s="23"/>
      <c r="R2133" s="23"/>
    </row>
    <row r="2134" spans="1:18" s="17" customFormat="1" x14ac:dyDescent="0.2">
      <c r="A2134" s="22"/>
      <c r="B2134" s="23"/>
      <c r="C2134" s="23"/>
      <c r="D2134" s="23"/>
      <c r="E2134" s="23"/>
      <c r="F2134" s="23"/>
      <c r="G2134" s="23"/>
      <c r="H2134" s="23"/>
      <c r="I2134" s="23"/>
      <c r="J2134" s="23"/>
      <c r="K2134" s="23"/>
      <c r="L2134" s="23"/>
      <c r="M2134" s="23"/>
      <c r="N2134" s="23"/>
      <c r="O2134" s="23"/>
      <c r="P2134" s="23"/>
      <c r="Q2134" s="23"/>
      <c r="R2134" s="23"/>
    </row>
    <row r="2135" spans="1:18" s="17" customFormat="1" x14ac:dyDescent="0.2">
      <c r="A2135" s="22"/>
      <c r="B2135" s="23"/>
      <c r="C2135" s="23"/>
      <c r="D2135" s="23"/>
      <c r="E2135" s="23"/>
      <c r="F2135" s="23"/>
      <c r="G2135" s="23"/>
      <c r="H2135" s="23"/>
      <c r="I2135" s="23"/>
      <c r="J2135" s="23"/>
      <c r="K2135" s="23"/>
      <c r="L2135" s="23"/>
      <c r="M2135" s="23"/>
      <c r="N2135" s="23"/>
      <c r="O2135" s="23"/>
      <c r="P2135" s="23"/>
      <c r="Q2135" s="23"/>
      <c r="R2135" s="23"/>
    </row>
    <row r="2136" spans="1:18" s="17" customFormat="1" x14ac:dyDescent="0.2">
      <c r="A2136" s="22"/>
      <c r="B2136" s="23"/>
      <c r="C2136" s="23"/>
      <c r="D2136" s="23"/>
      <c r="E2136" s="23"/>
      <c r="F2136" s="23"/>
      <c r="G2136" s="23"/>
      <c r="H2136" s="23"/>
      <c r="I2136" s="23"/>
      <c r="J2136" s="23"/>
      <c r="K2136" s="23"/>
      <c r="L2136" s="23"/>
      <c r="M2136" s="23"/>
      <c r="N2136" s="23"/>
      <c r="O2136" s="23"/>
      <c r="P2136" s="23"/>
      <c r="Q2136" s="23"/>
      <c r="R2136" s="23"/>
    </row>
    <row r="2137" spans="1:18" s="17" customFormat="1" x14ac:dyDescent="0.2">
      <c r="A2137" s="22"/>
      <c r="B2137" s="23"/>
      <c r="C2137" s="23"/>
      <c r="D2137" s="23"/>
      <c r="E2137" s="23"/>
      <c r="F2137" s="23"/>
      <c r="G2137" s="23"/>
      <c r="H2137" s="23"/>
      <c r="I2137" s="23"/>
      <c r="J2137" s="23"/>
      <c r="K2137" s="23"/>
      <c r="L2137" s="23"/>
      <c r="M2137" s="23"/>
      <c r="N2137" s="23"/>
      <c r="O2137" s="23"/>
      <c r="P2137" s="23"/>
      <c r="Q2137" s="23"/>
      <c r="R2137" s="23"/>
    </row>
    <row r="2138" spans="1:18" s="17" customFormat="1" x14ac:dyDescent="0.2">
      <c r="A2138" s="22"/>
      <c r="B2138" s="23"/>
      <c r="C2138" s="23"/>
      <c r="D2138" s="23"/>
      <c r="E2138" s="23"/>
      <c r="F2138" s="23"/>
      <c r="G2138" s="23"/>
      <c r="H2138" s="23"/>
      <c r="I2138" s="23"/>
      <c r="J2138" s="23"/>
      <c r="K2138" s="23"/>
      <c r="L2138" s="23"/>
      <c r="M2138" s="23"/>
      <c r="N2138" s="23"/>
      <c r="O2138" s="23"/>
      <c r="P2138" s="23"/>
      <c r="Q2138" s="23"/>
      <c r="R2138" s="23"/>
    </row>
    <row r="2139" spans="1:18" s="17" customFormat="1" x14ac:dyDescent="0.2">
      <c r="A2139" s="22"/>
      <c r="B2139" s="23"/>
      <c r="C2139" s="23"/>
      <c r="D2139" s="23"/>
      <c r="E2139" s="23"/>
      <c r="F2139" s="23"/>
      <c r="G2139" s="23"/>
      <c r="H2139" s="23"/>
      <c r="I2139" s="23"/>
      <c r="J2139" s="23"/>
      <c r="K2139" s="23"/>
      <c r="L2139" s="23"/>
      <c r="M2139" s="23"/>
      <c r="N2139" s="23"/>
      <c r="O2139" s="23"/>
      <c r="P2139" s="23"/>
      <c r="Q2139" s="23"/>
      <c r="R2139" s="23"/>
    </row>
    <row r="2140" spans="1:18" s="17" customFormat="1" x14ac:dyDescent="0.2">
      <c r="A2140" s="22"/>
      <c r="B2140" s="23"/>
      <c r="C2140" s="23"/>
      <c r="D2140" s="23"/>
      <c r="E2140" s="23"/>
      <c r="F2140" s="23"/>
      <c r="G2140" s="23"/>
      <c r="H2140" s="23"/>
      <c r="I2140" s="23"/>
      <c r="J2140" s="23"/>
      <c r="K2140" s="23"/>
      <c r="L2140" s="23"/>
      <c r="M2140" s="23"/>
      <c r="N2140" s="23"/>
      <c r="O2140" s="23"/>
      <c r="P2140" s="23"/>
      <c r="Q2140" s="23"/>
      <c r="R2140" s="23"/>
    </row>
    <row r="2141" spans="1:18" s="17" customFormat="1" x14ac:dyDescent="0.2">
      <c r="A2141" s="22"/>
      <c r="B2141" s="23"/>
      <c r="C2141" s="23"/>
      <c r="D2141" s="23"/>
      <c r="E2141" s="23"/>
      <c r="F2141" s="23"/>
      <c r="G2141" s="23"/>
      <c r="H2141" s="23"/>
      <c r="I2141" s="23"/>
      <c r="J2141" s="23"/>
      <c r="K2141" s="23"/>
      <c r="L2141" s="23"/>
      <c r="M2141" s="23"/>
      <c r="N2141" s="23"/>
      <c r="O2141" s="23"/>
      <c r="P2141" s="23"/>
      <c r="Q2141" s="23"/>
      <c r="R2141" s="23"/>
    </row>
    <row r="2142" spans="1:18" s="17" customFormat="1" x14ac:dyDescent="0.2">
      <c r="A2142" s="22"/>
      <c r="B2142" s="23"/>
      <c r="C2142" s="23"/>
      <c r="D2142" s="23"/>
      <c r="E2142" s="23"/>
      <c r="F2142" s="23"/>
      <c r="G2142" s="23"/>
      <c r="H2142" s="23"/>
      <c r="I2142" s="23"/>
      <c r="J2142" s="23"/>
      <c r="K2142" s="23"/>
      <c r="L2142" s="23"/>
      <c r="M2142" s="23"/>
      <c r="N2142" s="23"/>
      <c r="O2142" s="23"/>
      <c r="P2142" s="23"/>
      <c r="Q2142" s="23"/>
      <c r="R2142" s="23"/>
    </row>
    <row r="2143" spans="1:18" s="17" customFormat="1" x14ac:dyDescent="0.2">
      <c r="A2143" s="22"/>
      <c r="B2143" s="23"/>
      <c r="C2143" s="23"/>
      <c r="D2143" s="23"/>
      <c r="E2143" s="23"/>
      <c r="F2143" s="23"/>
      <c r="G2143" s="23"/>
      <c r="H2143" s="23"/>
      <c r="I2143" s="23"/>
      <c r="J2143" s="23"/>
      <c r="K2143" s="23"/>
      <c r="L2143" s="23"/>
      <c r="M2143" s="23"/>
      <c r="N2143" s="23"/>
      <c r="O2143" s="23"/>
      <c r="P2143" s="23"/>
      <c r="Q2143" s="23"/>
      <c r="R2143" s="23"/>
    </row>
    <row r="2144" spans="1:18" s="17" customFormat="1" x14ac:dyDescent="0.2">
      <c r="A2144" s="22"/>
      <c r="B2144" s="23"/>
      <c r="C2144" s="23"/>
      <c r="D2144" s="23"/>
      <c r="E2144" s="23"/>
      <c r="F2144" s="23"/>
      <c r="G2144" s="23"/>
      <c r="H2144" s="23"/>
      <c r="I2144" s="23"/>
      <c r="J2144" s="23"/>
      <c r="K2144" s="23"/>
      <c r="L2144" s="23"/>
      <c r="M2144" s="23"/>
      <c r="N2144" s="23"/>
      <c r="O2144" s="23"/>
      <c r="P2144" s="23"/>
      <c r="Q2144" s="23"/>
      <c r="R2144" s="23"/>
    </row>
    <row r="2145" spans="1:18" s="17" customFormat="1" x14ac:dyDescent="0.2">
      <c r="A2145" s="22"/>
      <c r="B2145" s="23"/>
      <c r="C2145" s="23"/>
      <c r="D2145" s="23"/>
      <c r="E2145" s="23"/>
      <c r="F2145" s="23"/>
      <c r="G2145" s="23"/>
      <c r="H2145" s="23"/>
      <c r="I2145" s="23"/>
      <c r="J2145" s="23"/>
      <c r="K2145" s="23"/>
      <c r="L2145" s="23"/>
      <c r="M2145" s="23"/>
      <c r="N2145" s="23"/>
      <c r="O2145" s="23"/>
      <c r="P2145" s="23"/>
      <c r="Q2145" s="23"/>
      <c r="R2145" s="23"/>
    </row>
    <row r="2146" spans="1:18" s="17" customFormat="1" x14ac:dyDescent="0.2">
      <c r="A2146" s="22"/>
      <c r="B2146" s="23"/>
      <c r="C2146" s="23"/>
      <c r="D2146" s="23"/>
      <c r="E2146" s="23"/>
      <c r="F2146" s="23"/>
      <c r="G2146" s="23"/>
      <c r="H2146" s="23"/>
      <c r="I2146" s="23"/>
      <c r="J2146" s="23"/>
      <c r="K2146" s="23"/>
      <c r="L2146" s="23"/>
      <c r="M2146" s="23"/>
      <c r="N2146" s="23"/>
      <c r="O2146" s="23"/>
      <c r="P2146" s="23"/>
      <c r="Q2146" s="23"/>
      <c r="R2146" s="23"/>
    </row>
    <row r="2147" spans="1:18" s="17" customFormat="1" x14ac:dyDescent="0.2">
      <c r="A2147" s="22"/>
      <c r="B2147" s="23"/>
      <c r="C2147" s="23"/>
      <c r="D2147" s="23"/>
      <c r="E2147" s="23"/>
      <c r="F2147" s="23"/>
      <c r="G2147" s="23"/>
      <c r="H2147" s="23"/>
      <c r="I2147" s="23"/>
      <c r="J2147" s="23"/>
      <c r="K2147" s="23"/>
      <c r="L2147" s="23"/>
      <c r="M2147" s="23"/>
      <c r="N2147" s="23"/>
      <c r="O2147" s="23"/>
      <c r="P2147" s="23"/>
      <c r="Q2147" s="23"/>
      <c r="R2147" s="23"/>
    </row>
    <row r="2148" spans="1:18" s="17" customFormat="1" x14ac:dyDescent="0.2">
      <c r="A2148" s="22"/>
      <c r="B2148" s="23"/>
      <c r="C2148" s="23"/>
      <c r="D2148" s="23"/>
      <c r="E2148" s="23"/>
      <c r="F2148" s="23"/>
      <c r="G2148" s="23"/>
      <c r="H2148" s="23"/>
      <c r="I2148" s="23"/>
      <c r="J2148" s="23"/>
      <c r="K2148" s="23"/>
      <c r="L2148" s="23"/>
      <c r="M2148" s="23"/>
      <c r="N2148" s="23"/>
      <c r="O2148" s="23"/>
      <c r="P2148" s="23"/>
      <c r="Q2148" s="23"/>
      <c r="R2148" s="23"/>
    </row>
    <row r="2149" spans="1:18" s="17" customFormat="1" x14ac:dyDescent="0.2">
      <c r="A2149" s="22"/>
      <c r="B2149" s="23"/>
      <c r="C2149" s="23"/>
      <c r="D2149" s="23"/>
      <c r="E2149" s="23"/>
      <c r="F2149" s="23"/>
      <c r="G2149" s="23"/>
      <c r="H2149" s="23"/>
      <c r="I2149" s="23"/>
      <c r="J2149" s="23"/>
      <c r="K2149" s="23"/>
      <c r="L2149" s="23"/>
      <c r="M2149" s="23"/>
      <c r="N2149" s="23"/>
      <c r="O2149" s="23"/>
      <c r="P2149" s="23"/>
      <c r="Q2149" s="23"/>
      <c r="R2149" s="23"/>
    </row>
    <row r="2150" spans="1:18" s="17" customFormat="1" x14ac:dyDescent="0.2">
      <c r="A2150" s="22"/>
      <c r="B2150" s="23"/>
      <c r="C2150" s="23"/>
      <c r="D2150" s="23"/>
      <c r="E2150" s="23"/>
      <c r="F2150" s="23"/>
      <c r="G2150" s="23"/>
      <c r="H2150" s="23"/>
      <c r="I2150" s="23"/>
      <c r="J2150" s="23"/>
      <c r="K2150" s="23"/>
      <c r="L2150" s="23"/>
      <c r="M2150" s="23"/>
      <c r="N2150" s="23"/>
      <c r="O2150" s="23"/>
      <c r="P2150" s="23"/>
      <c r="Q2150" s="23"/>
      <c r="R2150" s="23"/>
    </row>
    <row r="2151" spans="1:18" s="17" customFormat="1" x14ac:dyDescent="0.2">
      <c r="A2151" s="22"/>
      <c r="B2151" s="23"/>
      <c r="C2151" s="23"/>
      <c r="D2151" s="23"/>
      <c r="E2151" s="23"/>
      <c r="F2151" s="23"/>
      <c r="G2151" s="23"/>
      <c r="H2151" s="23"/>
      <c r="I2151" s="23"/>
      <c r="J2151" s="23"/>
      <c r="K2151" s="23"/>
      <c r="L2151" s="23"/>
      <c r="M2151" s="23"/>
      <c r="N2151" s="23"/>
      <c r="O2151" s="23"/>
      <c r="P2151" s="23"/>
      <c r="Q2151" s="23"/>
      <c r="R2151" s="23"/>
    </row>
    <row r="2152" spans="1:18" s="17" customFormat="1" x14ac:dyDescent="0.2">
      <c r="A2152" s="22"/>
      <c r="B2152" s="23"/>
      <c r="C2152" s="23"/>
      <c r="D2152" s="23"/>
      <c r="E2152" s="23"/>
      <c r="F2152" s="23"/>
      <c r="G2152" s="23"/>
      <c r="H2152" s="23"/>
      <c r="I2152" s="23"/>
      <c r="J2152" s="23"/>
      <c r="K2152" s="23"/>
      <c r="L2152" s="23"/>
      <c r="M2152" s="23"/>
      <c r="N2152" s="23"/>
      <c r="O2152" s="23"/>
      <c r="P2152" s="23"/>
      <c r="Q2152" s="23"/>
      <c r="R2152" s="23"/>
    </row>
    <row r="2153" spans="1:18" s="17" customFormat="1" x14ac:dyDescent="0.2">
      <c r="A2153" s="22"/>
      <c r="B2153" s="23"/>
      <c r="C2153" s="23"/>
      <c r="D2153" s="23"/>
      <c r="E2153" s="23"/>
      <c r="F2153" s="23"/>
      <c r="G2153" s="23"/>
      <c r="H2153" s="23"/>
      <c r="I2153" s="23"/>
      <c r="J2153" s="23"/>
      <c r="K2153" s="23"/>
      <c r="L2153" s="23"/>
      <c r="M2153" s="23"/>
      <c r="N2153" s="23"/>
      <c r="O2153" s="23"/>
      <c r="P2153" s="23"/>
      <c r="Q2153" s="23"/>
      <c r="R2153" s="23"/>
    </row>
    <row r="2154" spans="1:18" s="17" customFormat="1" x14ac:dyDescent="0.2">
      <c r="A2154" s="22"/>
      <c r="B2154" s="23"/>
      <c r="C2154" s="23"/>
      <c r="D2154" s="23"/>
      <c r="E2154" s="23"/>
      <c r="F2154" s="23"/>
      <c r="G2154" s="23"/>
      <c r="H2154" s="23"/>
      <c r="I2154" s="23"/>
      <c r="J2154" s="23"/>
      <c r="K2154" s="23"/>
      <c r="L2154" s="23"/>
      <c r="M2154" s="23"/>
      <c r="N2154" s="23"/>
      <c r="O2154" s="23"/>
      <c r="P2154" s="23"/>
      <c r="Q2154" s="23"/>
      <c r="R2154" s="23"/>
    </row>
    <row r="2155" spans="1:18" s="17" customFormat="1" x14ac:dyDescent="0.2">
      <c r="A2155" s="22"/>
      <c r="B2155" s="23"/>
      <c r="C2155" s="23"/>
      <c r="D2155" s="23"/>
      <c r="E2155" s="23"/>
      <c r="F2155" s="23"/>
      <c r="G2155" s="23"/>
      <c r="H2155" s="23"/>
      <c r="I2155" s="23"/>
      <c r="J2155" s="23"/>
      <c r="K2155" s="23"/>
      <c r="L2155" s="23"/>
      <c r="M2155" s="23"/>
      <c r="N2155" s="23"/>
      <c r="O2155" s="23"/>
      <c r="P2155" s="23"/>
      <c r="Q2155" s="23"/>
      <c r="R2155" s="23"/>
    </row>
    <row r="2156" spans="1:18" s="17" customFormat="1" x14ac:dyDescent="0.2">
      <c r="A2156" s="22"/>
      <c r="B2156" s="23"/>
      <c r="C2156" s="23"/>
      <c r="D2156" s="23"/>
      <c r="E2156" s="23"/>
      <c r="F2156" s="23"/>
      <c r="G2156" s="23"/>
      <c r="H2156" s="23"/>
      <c r="I2156" s="23"/>
      <c r="J2156" s="23"/>
      <c r="K2156" s="23"/>
      <c r="L2156" s="23"/>
      <c r="M2156" s="23"/>
      <c r="N2156" s="23"/>
      <c r="O2156" s="23"/>
      <c r="P2156" s="23"/>
      <c r="Q2156" s="23"/>
      <c r="R2156" s="23"/>
    </row>
    <row r="2157" spans="1:18" s="17" customFormat="1" x14ac:dyDescent="0.2">
      <c r="A2157" s="22"/>
      <c r="B2157" s="23"/>
      <c r="C2157" s="23"/>
      <c r="D2157" s="23"/>
      <c r="E2157" s="23"/>
      <c r="F2157" s="23"/>
      <c r="G2157" s="23"/>
      <c r="H2157" s="23"/>
      <c r="I2157" s="23"/>
      <c r="J2157" s="23"/>
      <c r="K2157" s="23"/>
      <c r="L2157" s="23"/>
      <c r="M2157" s="23"/>
      <c r="N2157" s="23"/>
      <c r="O2157" s="23"/>
      <c r="P2157" s="23"/>
      <c r="Q2157" s="23"/>
      <c r="R2157" s="23"/>
    </row>
    <row r="2158" spans="1:18" s="17" customFormat="1" x14ac:dyDescent="0.2">
      <c r="A2158" s="22"/>
      <c r="B2158" s="23"/>
      <c r="C2158" s="23"/>
      <c r="D2158" s="23"/>
      <c r="E2158" s="23"/>
      <c r="F2158" s="23"/>
      <c r="G2158" s="23"/>
      <c r="H2158" s="23"/>
      <c r="I2158" s="23"/>
      <c r="J2158" s="23"/>
      <c r="K2158" s="23"/>
      <c r="L2158" s="23"/>
      <c r="M2158" s="23"/>
      <c r="N2158" s="23"/>
      <c r="O2158" s="23"/>
      <c r="P2158" s="23"/>
      <c r="Q2158" s="23"/>
      <c r="R2158" s="23"/>
    </row>
    <row r="2159" spans="1:18" s="17" customFormat="1" x14ac:dyDescent="0.2">
      <c r="A2159" s="22"/>
      <c r="B2159" s="23"/>
      <c r="C2159" s="23"/>
      <c r="D2159" s="23"/>
      <c r="E2159" s="23"/>
      <c r="F2159" s="23"/>
      <c r="G2159" s="23"/>
      <c r="H2159" s="23"/>
      <c r="I2159" s="23"/>
      <c r="J2159" s="23"/>
      <c r="K2159" s="23"/>
      <c r="L2159" s="23"/>
      <c r="M2159" s="23"/>
      <c r="N2159" s="23"/>
      <c r="O2159" s="23"/>
      <c r="P2159" s="23"/>
      <c r="Q2159" s="23"/>
      <c r="R2159" s="23"/>
    </row>
    <row r="2160" spans="1:18" s="17" customFormat="1" x14ac:dyDescent="0.2">
      <c r="A2160" s="22"/>
      <c r="B2160" s="23"/>
      <c r="C2160" s="23"/>
      <c r="D2160" s="23"/>
      <c r="E2160" s="23"/>
      <c r="F2160" s="23"/>
      <c r="G2160" s="23"/>
      <c r="H2160" s="23"/>
      <c r="I2160" s="23"/>
      <c r="J2160" s="23"/>
      <c r="K2160" s="23"/>
      <c r="L2160" s="23"/>
      <c r="M2160" s="23"/>
      <c r="N2160" s="23"/>
      <c r="O2160" s="23"/>
      <c r="P2160" s="23"/>
      <c r="Q2160" s="23"/>
      <c r="R2160" s="23"/>
    </row>
    <row r="2161" spans="1:18" s="17" customFormat="1" x14ac:dyDescent="0.2">
      <c r="A2161" s="22"/>
      <c r="B2161" s="23"/>
      <c r="C2161" s="23"/>
      <c r="D2161" s="23"/>
      <c r="E2161" s="23"/>
      <c r="F2161" s="23"/>
      <c r="G2161" s="23"/>
      <c r="H2161" s="23"/>
      <c r="I2161" s="23"/>
      <c r="J2161" s="23"/>
      <c r="K2161" s="23"/>
      <c r="L2161" s="23"/>
      <c r="M2161" s="23"/>
      <c r="N2161" s="23"/>
      <c r="O2161" s="23"/>
      <c r="P2161" s="23"/>
      <c r="Q2161" s="23"/>
      <c r="R2161" s="23"/>
    </row>
    <row r="2162" spans="1:18" s="17" customFormat="1" x14ac:dyDescent="0.2">
      <c r="A2162" s="22"/>
      <c r="B2162" s="23"/>
      <c r="C2162" s="23"/>
      <c r="D2162" s="23"/>
      <c r="E2162" s="23"/>
      <c r="F2162" s="23"/>
      <c r="G2162" s="23"/>
      <c r="H2162" s="23"/>
      <c r="I2162" s="23"/>
      <c r="J2162" s="23"/>
      <c r="K2162" s="23"/>
      <c r="L2162" s="23"/>
      <c r="M2162" s="23"/>
      <c r="N2162" s="23"/>
      <c r="O2162" s="23"/>
      <c r="P2162" s="23"/>
      <c r="Q2162" s="23"/>
      <c r="R2162" s="23"/>
    </row>
    <row r="2163" spans="1:18" s="17" customFormat="1" x14ac:dyDescent="0.2">
      <c r="A2163" s="22"/>
      <c r="B2163" s="23"/>
      <c r="C2163" s="23"/>
      <c r="D2163" s="23"/>
      <c r="E2163" s="23"/>
      <c r="F2163" s="23"/>
      <c r="G2163" s="23"/>
      <c r="H2163" s="23"/>
      <c r="I2163" s="23"/>
      <c r="J2163" s="23"/>
      <c r="K2163" s="23"/>
      <c r="L2163" s="23"/>
      <c r="M2163" s="23"/>
      <c r="N2163" s="23"/>
      <c r="O2163" s="23"/>
      <c r="P2163" s="23"/>
      <c r="Q2163" s="23"/>
      <c r="R2163" s="23"/>
    </row>
    <row r="2164" spans="1:18" s="17" customFormat="1" x14ac:dyDescent="0.2">
      <c r="A2164" s="22"/>
      <c r="B2164" s="23"/>
      <c r="C2164" s="23"/>
      <c r="D2164" s="23"/>
      <c r="E2164" s="23"/>
      <c r="F2164" s="23"/>
      <c r="G2164" s="23"/>
      <c r="H2164" s="23"/>
      <c r="I2164" s="23"/>
      <c r="J2164" s="23"/>
      <c r="K2164" s="23"/>
      <c r="L2164" s="23"/>
      <c r="M2164" s="23"/>
      <c r="N2164" s="23"/>
      <c r="O2164" s="23"/>
      <c r="P2164" s="23"/>
      <c r="Q2164" s="23"/>
      <c r="R2164" s="23"/>
    </row>
    <row r="2165" spans="1:18" s="17" customFormat="1" x14ac:dyDescent="0.2">
      <c r="A2165" s="22"/>
      <c r="B2165" s="23"/>
      <c r="C2165" s="23"/>
      <c r="D2165" s="23"/>
      <c r="E2165" s="23"/>
      <c r="F2165" s="23"/>
      <c r="G2165" s="23"/>
      <c r="H2165" s="23"/>
      <c r="I2165" s="23"/>
      <c r="J2165" s="23"/>
      <c r="K2165" s="23"/>
      <c r="L2165" s="23"/>
      <c r="M2165" s="23"/>
      <c r="N2165" s="23"/>
      <c r="O2165" s="23"/>
      <c r="P2165" s="23"/>
      <c r="Q2165" s="23"/>
      <c r="R2165" s="23"/>
    </row>
    <row r="2166" spans="1:18" s="17" customFormat="1" x14ac:dyDescent="0.2">
      <c r="A2166" s="22"/>
      <c r="B2166" s="23"/>
      <c r="C2166" s="23"/>
      <c r="D2166" s="23"/>
      <c r="E2166" s="23"/>
      <c r="F2166" s="23"/>
      <c r="G2166" s="23"/>
      <c r="H2166" s="23"/>
      <c r="I2166" s="23"/>
      <c r="J2166" s="23"/>
      <c r="K2166" s="23"/>
      <c r="L2166" s="23"/>
      <c r="M2166" s="23"/>
      <c r="N2166" s="23"/>
      <c r="O2166" s="23"/>
      <c r="P2166" s="23"/>
      <c r="Q2166" s="23"/>
      <c r="R2166" s="23"/>
    </row>
    <row r="2167" spans="1:18" s="17" customFormat="1" x14ac:dyDescent="0.2">
      <c r="A2167" s="22"/>
      <c r="B2167" s="23"/>
      <c r="C2167" s="23"/>
      <c r="D2167" s="23"/>
      <c r="E2167" s="23"/>
      <c r="F2167" s="23"/>
      <c r="G2167" s="23"/>
      <c r="H2167" s="23"/>
      <c r="I2167" s="23"/>
      <c r="J2167" s="23"/>
      <c r="K2167" s="23"/>
      <c r="L2167" s="23"/>
      <c r="M2167" s="23"/>
      <c r="N2167" s="23"/>
      <c r="O2167" s="23"/>
      <c r="P2167" s="23"/>
      <c r="Q2167" s="23"/>
      <c r="R2167" s="23"/>
    </row>
    <row r="2168" spans="1:18" s="17" customFormat="1" x14ac:dyDescent="0.2">
      <c r="A2168" s="22"/>
      <c r="B2168" s="23"/>
      <c r="C2168" s="23"/>
      <c r="D2168" s="23"/>
      <c r="E2168" s="23"/>
      <c r="F2168" s="23"/>
      <c r="G2168" s="23"/>
      <c r="H2168" s="23"/>
      <c r="I2168" s="23"/>
      <c r="J2168" s="23"/>
      <c r="K2168" s="23"/>
      <c r="L2168" s="23"/>
      <c r="M2168" s="23"/>
      <c r="N2168" s="23"/>
      <c r="O2168" s="23"/>
      <c r="P2168" s="23"/>
      <c r="Q2168" s="23"/>
      <c r="R2168" s="23"/>
    </row>
    <row r="2169" spans="1:18" s="17" customFormat="1" x14ac:dyDescent="0.2">
      <c r="A2169" s="22"/>
      <c r="B2169" s="23"/>
      <c r="C2169" s="23"/>
      <c r="D2169" s="23"/>
      <c r="E2169" s="23"/>
      <c r="F2169" s="23"/>
      <c r="G2169" s="23"/>
      <c r="H2169" s="23"/>
      <c r="I2169" s="23"/>
      <c r="J2169" s="23"/>
      <c r="K2169" s="23"/>
      <c r="L2169" s="23"/>
      <c r="M2169" s="23"/>
      <c r="N2169" s="23"/>
      <c r="O2169" s="23"/>
      <c r="P2169" s="23"/>
      <c r="Q2169" s="23"/>
      <c r="R2169" s="23"/>
    </row>
    <row r="2170" spans="1:18" s="17" customFormat="1" x14ac:dyDescent="0.2">
      <c r="A2170" s="22"/>
      <c r="B2170" s="23"/>
      <c r="C2170" s="23"/>
      <c r="D2170" s="23"/>
      <c r="E2170" s="23"/>
      <c r="F2170" s="23"/>
      <c r="G2170" s="23"/>
      <c r="H2170" s="23"/>
      <c r="I2170" s="23"/>
      <c r="J2170" s="23"/>
      <c r="K2170" s="23"/>
      <c r="L2170" s="23"/>
      <c r="M2170" s="23"/>
      <c r="N2170" s="23"/>
      <c r="O2170" s="23"/>
      <c r="P2170" s="23"/>
      <c r="Q2170" s="23"/>
      <c r="R2170" s="23"/>
    </row>
    <row r="2171" spans="1:18" s="17" customFormat="1" x14ac:dyDescent="0.2">
      <c r="A2171" s="22"/>
      <c r="B2171" s="23"/>
      <c r="C2171" s="23"/>
      <c r="D2171" s="23"/>
      <c r="E2171" s="23"/>
      <c r="F2171" s="23"/>
      <c r="G2171" s="23"/>
      <c r="H2171" s="23"/>
      <c r="I2171" s="23"/>
      <c r="J2171" s="23"/>
      <c r="K2171" s="23"/>
      <c r="L2171" s="23"/>
      <c r="M2171" s="23"/>
      <c r="N2171" s="23"/>
      <c r="O2171" s="23"/>
      <c r="P2171" s="23"/>
      <c r="Q2171" s="23"/>
      <c r="R2171" s="23"/>
    </row>
    <row r="2172" spans="1:18" s="17" customFormat="1" x14ac:dyDescent="0.2">
      <c r="A2172" s="22"/>
      <c r="B2172" s="23"/>
      <c r="C2172" s="23"/>
      <c r="D2172" s="23"/>
      <c r="E2172" s="23"/>
      <c r="F2172" s="23"/>
      <c r="G2172" s="23"/>
      <c r="H2172" s="23"/>
      <c r="I2172" s="23"/>
      <c r="J2172" s="23"/>
      <c r="K2172" s="23"/>
      <c r="L2172" s="23"/>
      <c r="M2172" s="23"/>
      <c r="N2172" s="23"/>
      <c r="O2172" s="23"/>
      <c r="P2172" s="23"/>
      <c r="Q2172" s="23"/>
      <c r="R2172" s="23"/>
    </row>
    <row r="2173" spans="1:18" s="17" customFormat="1" x14ac:dyDescent="0.2">
      <c r="A2173" s="22"/>
      <c r="B2173" s="23"/>
      <c r="C2173" s="23"/>
      <c r="D2173" s="23"/>
      <c r="E2173" s="23"/>
      <c r="F2173" s="23"/>
      <c r="G2173" s="23"/>
      <c r="H2173" s="23"/>
      <c r="I2173" s="23"/>
      <c r="J2173" s="23"/>
      <c r="K2173" s="23"/>
      <c r="L2173" s="23"/>
      <c r="M2173" s="23"/>
      <c r="N2173" s="23"/>
      <c r="O2173" s="23"/>
      <c r="P2173" s="23"/>
      <c r="Q2173" s="23"/>
      <c r="R2173" s="23"/>
    </row>
    <row r="2174" spans="1:18" s="17" customFormat="1" x14ac:dyDescent="0.2">
      <c r="A2174" s="22"/>
      <c r="B2174" s="23"/>
      <c r="C2174" s="23"/>
      <c r="D2174" s="23"/>
      <c r="E2174" s="23"/>
      <c r="F2174" s="23"/>
      <c r="G2174" s="23"/>
      <c r="H2174" s="23"/>
      <c r="I2174" s="23"/>
      <c r="J2174" s="23"/>
      <c r="K2174" s="23"/>
      <c r="L2174" s="23"/>
      <c r="M2174" s="23"/>
      <c r="N2174" s="23"/>
      <c r="O2174" s="23"/>
      <c r="P2174" s="23"/>
      <c r="Q2174" s="23"/>
      <c r="R2174" s="23"/>
    </row>
    <row r="2175" spans="1:18" s="17" customFormat="1" x14ac:dyDescent="0.2">
      <c r="A2175" s="22"/>
      <c r="B2175" s="23"/>
      <c r="C2175" s="23"/>
      <c r="D2175" s="23"/>
      <c r="E2175" s="23"/>
      <c r="F2175" s="23"/>
      <c r="G2175" s="23"/>
      <c r="H2175" s="23"/>
      <c r="I2175" s="23"/>
      <c r="J2175" s="23"/>
      <c r="K2175" s="23"/>
      <c r="L2175" s="23"/>
      <c r="M2175" s="23"/>
      <c r="N2175" s="23"/>
      <c r="O2175" s="23"/>
      <c r="P2175" s="23"/>
      <c r="Q2175" s="23"/>
      <c r="R2175" s="23"/>
    </row>
    <row r="2176" spans="1:18" s="17" customFormat="1" x14ac:dyDescent="0.2">
      <c r="A2176" s="22"/>
      <c r="B2176" s="23"/>
      <c r="C2176" s="23"/>
      <c r="D2176" s="23"/>
      <c r="E2176" s="23"/>
      <c r="F2176" s="23"/>
      <c r="G2176" s="23"/>
      <c r="H2176" s="23"/>
      <c r="I2176" s="23"/>
      <c r="J2176" s="23"/>
      <c r="K2176" s="23"/>
      <c r="L2176" s="23"/>
      <c r="M2176" s="23"/>
      <c r="N2176" s="23"/>
      <c r="O2176" s="23"/>
      <c r="P2176" s="23"/>
      <c r="Q2176" s="23"/>
      <c r="R2176" s="23"/>
    </row>
    <row r="2177" spans="1:18" s="17" customFormat="1" x14ac:dyDescent="0.2">
      <c r="A2177" s="22"/>
      <c r="B2177" s="23"/>
      <c r="C2177" s="23"/>
      <c r="D2177" s="23"/>
      <c r="E2177" s="23"/>
      <c r="F2177" s="23"/>
      <c r="G2177" s="23"/>
      <c r="H2177" s="23"/>
      <c r="I2177" s="23"/>
      <c r="J2177" s="23"/>
      <c r="K2177" s="23"/>
      <c r="L2177" s="23"/>
      <c r="M2177" s="23"/>
      <c r="N2177" s="23"/>
      <c r="O2177" s="23"/>
      <c r="P2177" s="23"/>
      <c r="Q2177" s="23"/>
      <c r="R2177" s="23"/>
    </row>
    <row r="2178" spans="1:18" s="17" customFormat="1" x14ac:dyDescent="0.2">
      <c r="A2178" s="22"/>
      <c r="B2178" s="23"/>
      <c r="C2178" s="23"/>
      <c r="D2178" s="23"/>
      <c r="E2178" s="23"/>
      <c r="F2178" s="23"/>
      <c r="G2178" s="23"/>
      <c r="H2178" s="23"/>
      <c r="I2178" s="23"/>
      <c r="J2178" s="23"/>
      <c r="K2178" s="23"/>
      <c r="L2178" s="23"/>
      <c r="M2178" s="23"/>
      <c r="N2178" s="23"/>
      <c r="O2178" s="23"/>
      <c r="P2178" s="23"/>
      <c r="Q2178" s="23"/>
      <c r="R2178" s="23"/>
    </row>
    <row r="2179" spans="1:18" s="17" customFormat="1" x14ac:dyDescent="0.2">
      <c r="A2179" s="22"/>
      <c r="B2179" s="23"/>
      <c r="C2179" s="23"/>
      <c r="D2179" s="23"/>
      <c r="E2179" s="23"/>
      <c r="F2179" s="23"/>
      <c r="G2179" s="23"/>
      <c r="H2179" s="23"/>
      <c r="I2179" s="23"/>
      <c r="J2179" s="23"/>
      <c r="K2179" s="23"/>
      <c r="L2179" s="23"/>
      <c r="M2179" s="23"/>
      <c r="N2179" s="23"/>
      <c r="O2179" s="23"/>
      <c r="P2179" s="23"/>
      <c r="Q2179" s="23"/>
      <c r="R2179" s="23"/>
    </row>
    <row r="2180" spans="1:18" s="17" customFormat="1" x14ac:dyDescent="0.2">
      <c r="A2180" s="22"/>
      <c r="B2180" s="23"/>
      <c r="C2180" s="23"/>
      <c r="D2180" s="23"/>
      <c r="E2180" s="23"/>
      <c r="F2180" s="23"/>
      <c r="G2180" s="23"/>
      <c r="H2180" s="23"/>
      <c r="I2180" s="23"/>
      <c r="J2180" s="23"/>
      <c r="K2180" s="23"/>
      <c r="L2180" s="23"/>
      <c r="M2180" s="23"/>
      <c r="N2180" s="23"/>
      <c r="O2180" s="23"/>
      <c r="P2180" s="23"/>
      <c r="Q2180" s="23"/>
      <c r="R2180" s="23"/>
    </row>
    <row r="2181" spans="1:18" s="17" customFormat="1" x14ac:dyDescent="0.2">
      <c r="A2181" s="22"/>
      <c r="B2181" s="23"/>
      <c r="C2181" s="23"/>
      <c r="D2181" s="23"/>
      <c r="E2181" s="23"/>
      <c r="F2181" s="23"/>
      <c r="G2181" s="23"/>
      <c r="H2181" s="23"/>
      <c r="I2181" s="23"/>
      <c r="J2181" s="23"/>
      <c r="K2181" s="23"/>
      <c r="L2181" s="23"/>
      <c r="M2181" s="23"/>
      <c r="N2181" s="23"/>
      <c r="O2181" s="23"/>
      <c r="P2181" s="23"/>
      <c r="Q2181" s="23"/>
      <c r="R2181" s="23"/>
    </row>
    <row r="2182" spans="1:18" s="17" customFormat="1" x14ac:dyDescent="0.2">
      <c r="A2182" s="22"/>
      <c r="B2182" s="23"/>
      <c r="C2182" s="23"/>
      <c r="D2182" s="23"/>
      <c r="E2182" s="23"/>
      <c r="F2182" s="23"/>
      <c r="G2182" s="23"/>
      <c r="H2182" s="23"/>
      <c r="I2182" s="23"/>
      <c r="J2182" s="23"/>
      <c r="K2182" s="23"/>
      <c r="L2182" s="23"/>
      <c r="M2182" s="23"/>
      <c r="N2182" s="23"/>
      <c r="O2182" s="23"/>
      <c r="P2182" s="23"/>
      <c r="Q2182" s="23"/>
      <c r="R2182" s="23"/>
    </row>
    <row r="2183" spans="1:18" s="17" customFormat="1" x14ac:dyDescent="0.2">
      <c r="A2183" s="22"/>
      <c r="B2183" s="23"/>
      <c r="C2183" s="23"/>
      <c r="D2183" s="23"/>
      <c r="E2183" s="23"/>
      <c r="F2183" s="23"/>
      <c r="G2183" s="23"/>
      <c r="H2183" s="23"/>
      <c r="I2183" s="23"/>
      <c r="J2183" s="23"/>
      <c r="K2183" s="23"/>
      <c r="L2183" s="23"/>
      <c r="M2183" s="23"/>
      <c r="N2183" s="23"/>
      <c r="O2183" s="23"/>
      <c r="P2183" s="23"/>
      <c r="Q2183" s="23"/>
      <c r="R2183" s="23"/>
    </row>
    <row r="2184" spans="1:18" s="17" customFormat="1" x14ac:dyDescent="0.2">
      <c r="A2184" s="22"/>
      <c r="B2184" s="23"/>
      <c r="C2184" s="23"/>
      <c r="D2184" s="23"/>
      <c r="E2184" s="23"/>
      <c r="F2184" s="23"/>
      <c r="G2184" s="23"/>
      <c r="H2184" s="23"/>
      <c r="I2184" s="23"/>
      <c r="J2184" s="23"/>
      <c r="K2184" s="23"/>
      <c r="L2184" s="23"/>
      <c r="M2184" s="23"/>
      <c r="N2184" s="23"/>
      <c r="O2184" s="23"/>
      <c r="P2184" s="23"/>
      <c r="Q2184" s="23"/>
      <c r="R2184" s="23"/>
    </row>
    <row r="2185" spans="1:18" s="17" customFormat="1" x14ac:dyDescent="0.2">
      <c r="A2185" s="22"/>
      <c r="B2185" s="23"/>
      <c r="C2185" s="23"/>
      <c r="D2185" s="23"/>
      <c r="E2185" s="23"/>
      <c r="F2185" s="23"/>
      <c r="G2185" s="23"/>
      <c r="H2185" s="23"/>
      <c r="I2185" s="23"/>
      <c r="J2185" s="23"/>
      <c r="K2185" s="23"/>
      <c r="L2185" s="23"/>
      <c r="M2185" s="23"/>
      <c r="N2185" s="23"/>
      <c r="O2185" s="23"/>
      <c r="P2185" s="23"/>
      <c r="Q2185" s="23"/>
      <c r="R2185" s="23"/>
    </row>
    <row r="2186" spans="1:18" s="17" customFormat="1" x14ac:dyDescent="0.2">
      <c r="A2186" s="22"/>
      <c r="B2186" s="23"/>
      <c r="C2186" s="23"/>
      <c r="D2186" s="23"/>
      <c r="E2186" s="23"/>
      <c r="F2186" s="23"/>
      <c r="G2186" s="23"/>
      <c r="H2186" s="23"/>
      <c r="I2186" s="23"/>
      <c r="J2186" s="23"/>
      <c r="K2186" s="23"/>
      <c r="L2186" s="23"/>
      <c r="M2186" s="23"/>
      <c r="N2186" s="23"/>
      <c r="O2186" s="23"/>
      <c r="P2186" s="23"/>
      <c r="Q2186" s="23"/>
      <c r="R2186" s="23"/>
    </row>
    <row r="2187" spans="1:18" s="17" customFormat="1" x14ac:dyDescent="0.2">
      <c r="A2187" s="22"/>
      <c r="B2187" s="23"/>
      <c r="C2187" s="23"/>
      <c r="D2187" s="23"/>
      <c r="E2187" s="23"/>
      <c r="F2187" s="23"/>
      <c r="G2187" s="23"/>
      <c r="H2187" s="23"/>
      <c r="I2187" s="23"/>
      <c r="J2187" s="23"/>
      <c r="K2187" s="23"/>
      <c r="L2187" s="23"/>
      <c r="M2187" s="23"/>
      <c r="N2187" s="23"/>
      <c r="O2187" s="23"/>
      <c r="P2187" s="23"/>
      <c r="Q2187" s="23"/>
      <c r="R2187" s="23"/>
    </row>
    <row r="2188" spans="1:18" s="17" customFormat="1" x14ac:dyDescent="0.2">
      <c r="A2188" s="22"/>
      <c r="B2188" s="23"/>
      <c r="C2188" s="23"/>
      <c r="D2188" s="23"/>
      <c r="E2188" s="23"/>
      <c r="F2188" s="23"/>
      <c r="G2188" s="23"/>
      <c r="H2188" s="23"/>
      <c r="I2188" s="23"/>
      <c r="J2188" s="23"/>
      <c r="K2188" s="23"/>
      <c r="L2188" s="23"/>
      <c r="M2188" s="23"/>
      <c r="N2188" s="23"/>
      <c r="O2188" s="23"/>
      <c r="P2188" s="23"/>
      <c r="Q2188" s="23"/>
      <c r="R2188" s="23"/>
    </row>
    <row r="2189" spans="1:18" s="17" customFormat="1" x14ac:dyDescent="0.2">
      <c r="A2189" s="22"/>
      <c r="B2189" s="23"/>
      <c r="C2189" s="23"/>
      <c r="D2189" s="23"/>
      <c r="E2189" s="23"/>
      <c r="F2189" s="23"/>
      <c r="G2189" s="23"/>
      <c r="H2189" s="23"/>
      <c r="I2189" s="23"/>
      <c r="J2189" s="23"/>
      <c r="K2189" s="23"/>
      <c r="L2189" s="23"/>
      <c r="M2189" s="23"/>
      <c r="N2189" s="23"/>
      <c r="O2189" s="23"/>
      <c r="P2189" s="23"/>
      <c r="Q2189" s="23"/>
      <c r="R2189" s="23"/>
    </row>
    <row r="2190" spans="1:18" s="17" customFormat="1" x14ac:dyDescent="0.2">
      <c r="A2190" s="22"/>
      <c r="B2190" s="23"/>
      <c r="C2190" s="23"/>
      <c r="D2190" s="23"/>
      <c r="E2190" s="23"/>
      <c r="F2190" s="23"/>
      <c r="G2190" s="23"/>
      <c r="H2190" s="23"/>
      <c r="I2190" s="23"/>
      <c r="J2190" s="23"/>
      <c r="K2190" s="23"/>
      <c r="L2190" s="23"/>
      <c r="M2190" s="23"/>
      <c r="N2190" s="23"/>
      <c r="O2190" s="23"/>
      <c r="P2190" s="23"/>
      <c r="Q2190" s="23"/>
      <c r="R2190" s="23"/>
    </row>
    <row r="2191" spans="1:18" s="17" customFormat="1" x14ac:dyDescent="0.2">
      <c r="A2191" s="22"/>
      <c r="B2191" s="23"/>
      <c r="C2191" s="23"/>
      <c r="D2191" s="23"/>
      <c r="E2191" s="23"/>
      <c r="F2191" s="23"/>
      <c r="G2191" s="23"/>
      <c r="H2191" s="23"/>
      <c r="I2191" s="23"/>
      <c r="J2191" s="23"/>
      <c r="K2191" s="23"/>
      <c r="L2191" s="23"/>
      <c r="M2191" s="23"/>
      <c r="N2191" s="23"/>
      <c r="O2191" s="23"/>
      <c r="P2191" s="23"/>
      <c r="Q2191" s="23"/>
      <c r="R2191" s="23"/>
    </row>
    <row r="2192" spans="1:18" s="17" customFormat="1" x14ac:dyDescent="0.2">
      <c r="A2192" s="22"/>
      <c r="B2192" s="23"/>
      <c r="C2192" s="23"/>
      <c r="D2192" s="23"/>
      <c r="E2192" s="23"/>
      <c r="F2192" s="23"/>
      <c r="G2192" s="23"/>
      <c r="H2192" s="23"/>
      <c r="I2192" s="23"/>
      <c r="J2192" s="23"/>
      <c r="K2192" s="23"/>
      <c r="L2192" s="23"/>
      <c r="M2192" s="23"/>
      <c r="N2192" s="23"/>
      <c r="O2192" s="23"/>
      <c r="P2192" s="23"/>
      <c r="Q2192" s="23"/>
      <c r="R2192" s="23"/>
    </row>
    <row r="2193" spans="1:18" s="17" customFormat="1" x14ac:dyDescent="0.2">
      <c r="A2193" s="22"/>
      <c r="B2193" s="23"/>
      <c r="C2193" s="23"/>
      <c r="D2193" s="23"/>
      <c r="E2193" s="23"/>
      <c r="F2193" s="23"/>
      <c r="G2193" s="23"/>
      <c r="H2193" s="23"/>
      <c r="I2193" s="23"/>
      <c r="J2193" s="23"/>
      <c r="K2193" s="23"/>
      <c r="L2193" s="23"/>
      <c r="M2193" s="23"/>
      <c r="N2193" s="23"/>
      <c r="O2193" s="23"/>
      <c r="P2193" s="23"/>
      <c r="Q2193" s="23"/>
      <c r="R2193" s="23"/>
    </row>
    <row r="2194" spans="1:18" s="17" customFormat="1" x14ac:dyDescent="0.2">
      <c r="A2194" s="22"/>
      <c r="B2194" s="23"/>
      <c r="C2194" s="23"/>
      <c r="D2194" s="23"/>
      <c r="E2194" s="23"/>
      <c r="F2194" s="23"/>
      <c r="G2194" s="23"/>
      <c r="H2194" s="23"/>
      <c r="I2194" s="23"/>
      <c r="J2194" s="23"/>
      <c r="K2194" s="23"/>
      <c r="L2194" s="23"/>
      <c r="M2194" s="23"/>
      <c r="N2194" s="23"/>
      <c r="O2194" s="23"/>
      <c r="P2194" s="23"/>
      <c r="Q2194" s="23"/>
      <c r="R2194" s="23"/>
    </row>
    <row r="2195" spans="1:18" s="17" customFormat="1" x14ac:dyDescent="0.2">
      <c r="A2195" s="22"/>
      <c r="B2195" s="23"/>
      <c r="C2195" s="23"/>
      <c r="D2195" s="23"/>
      <c r="E2195" s="23"/>
      <c r="F2195" s="23"/>
      <c r="G2195" s="23"/>
      <c r="H2195" s="23"/>
      <c r="I2195" s="23"/>
      <c r="J2195" s="23"/>
      <c r="K2195" s="23"/>
      <c r="L2195" s="23"/>
      <c r="M2195" s="23"/>
      <c r="N2195" s="23"/>
      <c r="O2195" s="23"/>
      <c r="P2195" s="23"/>
      <c r="Q2195" s="23"/>
      <c r="R2195" s="23"/>
    </row>
    <row r="2196" spans="1:18" s="17" customFormat="1" x14ac:dyDescent="0.2">
      <c r="A2196" s="22"/>
      <c r="B2196" s="23"/>
      <c r="C2196" s="23"/>
      <c r="D2196" s="23"/>
      <c r="E2196" s="23"/>
      <c r="F2196" s="23"/>
      <c r="G2196" s="23"/>
      <c r="H2196" s="23"/>
      <c r="I2196" s="23"/>
      <c r="J2196" s="23"/>
      <c r="K2196" s="23"/>
      <c r="L2196" s="23"/>
      <c r="M2196" s="23"/>
      <c r="N2196" s="23"/>
      <c r="O2196" s="23"/>
      <c r="P2196" s="23"/>
      <c r="Q2196" s="23"/>
      <c r="R2196" s="23"/>
    </row>
    <row r="2197" spans="1:18" s="17" customFormat="1" x14ac:dyDescent="0.2">
      <c r="A2197" s="22"/>
      <c r="B2197" s="23"/>
      <c r="C2197" s="23"/>
      <c r="D2197" s="23"/>
      <c r="E2197" s="23"/>
      <c r="F2197" s="23"/>
      <c r="G2197" s="23"/>
      <c r="H2197" s="23"/>
      <c r="I2197" s="23"/>
      <c r="J2197" s="23"/>
      <c r="K2197" s="23"/>
      <c r="L2197" s="23"/>
      <c r="M2197" s="23"/>
      <c r="N2197" s="23"/>
      <c r="O2197" s="23"/>
      <c r="P2197" s="23"/>
      <c r="Q2197" s="23"/>
      <c r="R2197" s="23"/>
    </row>
    <row r="2198" spans="1:18" s="17" customFormat="1" x14ac:dyDescent="0.2">
      <c r="A2198" s="22"/>
      <c r="B2198" s="23"/>
      <c r="C2198" s="23"/>
      <c r="D2198" s="23"/>
      <c r="E2198" s="23"/>
      <c r="F2198" s="23"/>
      <c r="G2198" s="23"/>
      <c r="H2198" s="23"/>
      <c r="I2198" s="23"/>
      <c r="J2198" s="23"/>
      <c r="K2198" s="23"/>
      <c r="L2198" s="23"/>
      <c r="M2198" s="23"/>
      <c r="N2198" s="23"/>
      <c r="O2198" s="23"/>
      <c r="P2198" s="23"/>
      <c r="Q2198" s="23"/>
      <c r="R2198" s="23"/>
    </row>
    <row r="2199" spans="1:18" s="17" customFormat="1" x14ac:dyDescent="0.2">
      <c r="A2199" s="22"/>
      <c r="B2199" s="23"/>
      <c r="C2199" s="23"/>
      <c r="D2199" s="23"/>
      <c r="E2199" s="23"/>
      <c r="F2199" s="23"/>
      <c r="G2199" s="23"/>
      <c r="H2199" s="23"/>
      <c r="I2199" s="23"/>
      <c r="J2199" s="23"/>
      <c r="K2199" s="23"/>
      <c r="L2199" s="23"/>
      <c r="M2199" s="23"/>
      <c r="N2199" s="23"/>
      <c r="O2199" s="23"/>
      <c r="P2199" s="23"/>
      <c r="Q2199" s="23"/>
      <c r="R2199" s="23"/>
    </row>
    <row r="2200" spans="1:18" s="17" customFormat="1" x14ac:dyDescent="0.2">
      <c r="A2200" s="22"/>
      <c r="B2200" s="23"/>
      <c r="C2200" s="23"/>
      <c r="D2200" s="23"/>
      <c r="E2200" s="23"/>
      <c r="F2200" s="23"/>
      <c r="G2200" s="23"/>
      <c r="H2200" s="23"/>
      <c r="I2200" s="23"/>
      <c r="J2200" s="23"/>
      <c r="K2200" s="23"/>
      <c r="L2200" s="23"/>
      <c r="M2200" s="23"/>
      <c r="N2200" s="23"/>
      <c r="O2200" s="23"/>
      <c r="P2200" s="23"/>
      <c r="Q2200" s="23"/>
      <c r="R2200" s="23"/>
    </row>
    <row r="2201" spans="1:18" s="17" customFormat="1" x14ac:dyDescent="0.2">
      <c r="A2201" s="22"/>
      <c r="B2201" s="23"/>
      <c r="C2201" s="23"/>
      <c r="D2201" s="23"/>
      <c r="E2201" s="23"/>
      <c r="F2201" s="23"/>
      <c r="G2201" s="23"/>
      <c r="H2201" s="23"/>
      <c r="I2201" s="23"/>
      <c r="J2201" s="23"/>
      <c r="K2201" s="23"/>
      <c r="L2201" s="23"/>
      <c r="M2201" s="23"/>
      <c r="N2201" s="23"/>
      <c r="O2201" s="23"/>
      <c r="P2201" s="23"/>
      <c r="Q2201" s="23"/>
      <c r="R2201" s="23"/>
    </row>
    <row r="2202" spans="1:18" s="17" customFormat="1" x14ac:dyDescent="0.2">
      <c r="A2202" s="22"/>
      <c r="B2202" s="23"/>
      <c r="C2202" s="23"/>
      <c r="D2202" s="23"/>
      <c r="E2202" s="23"/>
      <c r="F2202" s="23"/>
      <c r="G2202" s="23"/>
      <c r="H2202" s="23"/>
      <c r="I2202" s="23"/>
      <c r="J2202" s="23"/>
      <c r="K2202" s="23"/>
      <c r="L2202" s="23"/>
      <c r="M2202" s="23"/>
      <c r="N2202" s="23"/>
      <c r="O2202" s="23"/>
      <c r="P2202" s="23"/>
      <c r="Q2202" s="23"/>
      <c r="R2202" s="23"/>
    </row>
    <row r="2203" spans="1:18" s="17" customFormat="1" x14ac:dyDescent="0.2">
      <c r="A2203" s="22"/>
      <c r="B2203" s="23"/>
      <c r="C2203" s="23"/>
      <c r="D2203" s="23"/>
      <c r="E2203" s="23"/>
      <c r="F2203" s="23"/>
      <c r="G2203" s="23"/>
      <c r="H2203" s="23"/>
      <c r="I2203" s="23"/>
      <c r="J2203" s="23"/>
      <c r="K2203" s="23"/>
      <c r="L2203" s="23"/>
      <c r="M2203" s="23"/>
      <c r="N2203" s="23"/>
      <c r="O2203" s="23"/>
      <c r="P2203" s="23"/>
      <c r="Q2203" s="23"/>
      <c r="R2203" s="23"/>
    </row>
    <row r="2204" spans="1:18" s="17" customFormat="1" x14ac:dyDescent="0.2">
      <c r="A2204" s="22"/>
      <c r="B2204" s="23"/>
      <c r="C2204" s="23"/>
      <c r="D2204" s="23"/>
      <c r="E2204" s="23"/>
      <c r="F2204" s="23"/>
      <c r="G2204" s="23"/>
      <c r="H2204" s="23"/>
      <c r="I2204" s="23"/>
      <c r="J2204" s="23"/>
      <c r="K2204" s="23"/>
      <c r="L2204" s="23"/>
      <c r="M2204" s="23"/>
      <c r="N2204" s="23"/>
      <c r="O2204" s="23"/>
      <c r="P2204" s="23"/>
      <c r="Q2204" s="23"/>
      <c r="R2204" s="23"/>
    </row>
    <row r="2205" spans="1:18" s="17" customFormat="1" x14ac:dyDescent="0.2">
      <c r="A2205" s="22"/>
      <c r="B2205" s="23"/>
      <c r="C2205" s="23"/>
      <c r="D2205" s="23"/>
      <c r="E2205" s="23"/>
      <c r="F2205" s="23"/>
      <c r="G2205" s="23"/>
      <c r="H2205" s="23"/>
      <c r="I2205" s="23"/>
      <c r="J2205" s="23"/>
      <c r="K2205" s="23"/>
      <c r="L2205" s="23"/>
      <c r="M2205" s="23"/>
      <c r="N2205" s="23"/>
      <c r="O2205" s="23"/>
      <c r="P2205" s="23"/>
      <c r="Q2205" s="23"/>
      <c r="R2205" s="23"/>
    </row>
    <row r="2206" spans="1:18" s="17" customFormat="1" x14ac:dyDescent="0.2">
      <c r="A2206" s="22"/>
      <c r="B2206" s="23"/>
      <c r="C2206" s="23"/>
      <c r="D2206" s="23"/>
      <c r="E2206" s="23"/>
      <c r="F2206" s="23"/>
      <c r="G2206" s="23"/>
      <c r="H2206" s="23"/>
      <c r="I2206" s="23"/>
      <c r="J2206" s="23"/>
      <c r="K2206" s="23"/>
      <c r="L2206" s="23"/>
      <c r="M2206" s="23"/>
      <c r="N2206" s="23"/>
      <c r="O2206" s="23"/>
      <c r="P2206" s="23"/>
      <c r="Q2206" s="23"/>
      <c r="R2206" s="23"/>
    </row>
    <row r="2207" spans="1:18" s="17" customFormat="1" x14ac:dyDescent="0.2">
      <c r="A2207" s="22"/>
      <c r="B2207" s="23"/>
      <c r="C2207" s="23"/>
      <c r="D2207" s="23"/>
      <c r="E2207" s="23"/>
      <c r="F2207" s="23"/>
      <c r="G2207" s="23"/>
      <c r="H2207" s="23"/>
      <c r="I2207" s="23"/>
      <c r="J2207" s="23"/>
      <c r="K2207" s="23"/>
      <c r="L2207" s="23"/>
      <c r="M2207" s="23"/>
      <c r="N2207" s="23"/>
      <c r="O2207" s="23"/>
      <c r="P2207" s="23"/>
      <c r="Q2207" s="23"/>
      <c r="R2207" s="23"/>
    </row>
    <row r="2208" spans="1:18" s="17" customFormat="1" x14ac:dyDescent="0.2">
      <c r="A2208" s="22"/>
      <c r="B2208" s="23"/>
      <c r="C2208" s="23"/>
      <c r="D2208" s="23"/>
      <c r="E2208" s="23"/>
      <c r="F2208" s="23"/>
      <c r="G2208" s="23"/>
      <c r="H2208" s="23"/>
      <c r="I2208" s="23"/>
      <c r="J2208" s="23"/>
      <c r="K2208" s="23"/>
      <c r="L2208" s="23"/>
      <c r="M2208" s="23"/>
      <c r="N2208" s="23"/>
      <c r="O2208" s="23"/>
      <c r="P2208" s="23"/>
      <c r="Q2208" s="23"/>
      <c r="R2208" s="23"/>
    </row>
    <row r="2209" spans="1:18" s="17" customFormat="1" x14ac:dyDescent="0.2">
      <c r="A2209" s="22"/>
      <c r="B2209" s="23"/>
      <c r="C2209" s="23"/>
      <c r="D2209" s="23"/>
      <c r="E2209" s="23"/>
      <c r="F2209" s="23"/>
      <c r="G2209" s="23"/>
      <c r="H2209" s="23"/>
      <c r="I2209" s="23"/>
      <c r="J2209" s="23"/>
      <c r="K2209" s="23"/>
      <c r="L2209" s="23"/>
      <c r="M2209" s="23"/>
      <c r="N2209" s="23"/>
      <c r="O2209" s="23"/>
      <c r="P2209" s="23"/>
      <c r="Q2209" s="23"/>
      <c r="R2209" s="23"/>
    </row>
    <row r="2210" spans="1:18" s="17" customFormat="1" x14ac:dyDescent="0.2">
      <c r="A2210" s="22"/>
      <c r="B2210" s="23"/>
      <c r="C2210" s="23"/>
      <c r="D2210" s="23"/>
      <c r="E2210" s="23"/>
      <c r="F2210" s="23"/>
      <c r="G2210" s="23"/>
      <c r="H2210" s="23"/>
      <c r="I2210" s="23"/>
      <c r="J2210" s="23"/>
      <c r="K2210" s="23"/>
      <c r="L2210" s="23"/>
      <c r="M2210" s="23"/>
      <c r="N2210" s="23"/>
      <c r="O2210" s="23"/>
      <c r="P2210" s="23"/>
      <c r="Q2210" s="23"/>
      <c r="R2210" s="23"/>
    </row>
    <row r="2211" spans="1:18" s="17" customFormat="1" x14ac:dyDescent="0.2">
      <c r="A2211" s="22"/>
      <c r="B2211" s="23"/>
      <c r="C2211" s="23"/>
      <c r="D2211" s="23"/>
      <c r="E2211" s="23"/>
      <c r="F2211" s="23"/>
      <c r="G2211" s="23"/>
      <c r="H2211" s="23"/>
      <c r="I2211" s="23"/>
      <c r="J2211" s="23"/>
      <c r="K2211" s="23"/>
      <c r="L2211" s="23"/>
      <c r="M2211" s="23"/>
      <c r="N2211" s="23"/>
      <c r="O2211" s="23"/>
      <c r="P2211" s="23"/>
      <c r="Q2211" s="23"/>
      <c r="R2211" s="23"/>
    </row>
    <row r="2212" spans="1:18" s="17" customFormat="1" x14ac:dyDescent="0.2">
      <c r="A2212" s="22"/>
      <c r="B2212" s="23"/>
      <c r="C2212" s="23"/>
      <c r="D2212" s="23"/>
      <c r="E2212" s="23"/>
      <c r="F2212" s="23"/>
      <c r="G2212" s="23"/>
      <c r="H2212" s="23"/>
      <c r="I2212" s="23"/>
      <c r="J2212" s="23"/>
      <c r="K2212" s="23"/>
      <c r="L2212" s="23"/>
      <c r="M2212" s="23"/>
      <c r="N2212" s="23"/>
      <c r="O2212" s="23"/>
      <c r="P2212" s="23"/>
      <c r="Q2212" s="23"/>
      <c r="R2212" s="23"/>
    </row>
    <row r="2213" spans="1:18" s="17" customFormat="1" x14ac:dyDescent="0.2">
      <c r="A2213" s="22"/>
      <c r="B2213" s="23"/>
      <c r="C2213" s="23"/>
      <c r="D2213" s="23"/>
      <c r="E2213" s="23"/>
      <c r="F2213" s="23"/>
      <c r="G2213" s="23"/>
      <c r="H2213" s="23"/>
      <c r="I2213" s="23"/>
      <c r="J2213" s="23"/>
      <c r="K2213" s="23"/>
      <c r="L2213" s="23"/>
      <c r="M2213" s="23"/>
      <c r="N2213" s="23"/>
      <c r="O2213" s="23"/>
      <c r="P2213" s="23"/>
      <c r="Q2213" s="23"/>
      <c r="R2213" s="23"/>
    </row>
    <row r="2214" spans="1:18" s="17" customFormat="1" x14ac:dyDescent="0.2">
      <c r="A2214" s="22"/>
      <c r="B2214" s="23"/>
      <c r="C2214" s="23"/>
      <c r="D2214" s="23"/>
      <c r="E2214" s="23"/>
      <c r="F2214" s="23"/>
      <c r="G2214" s="23"/>
      <c r="H2214" s="23"/>
      <c r="I2214" s="23"/>
      <c r="J2214" s="23"/>
      <c r="K2214" s="23"/>
      <c r="L2214" s="23"/>
      <c r="M2214" s="23"/>
      <c r="N2214" s="23"/>
      <c r="O2214" s="23"/>
      <c r="P2214" s="23"/>
      <c r="Q2214" s="23"/>
      <c r="R2214" s="23"/>
    </row>
    <row r="2215" spans="1:18" s="17" customFormat="1" x14ac:dyDescent="0.2">
      <c r="A2215" s="22"/>
      <c r="B2215" s="23"/>
      <c r="C2215" s="23"/>
      <c r="D2215" s="23"/>
      <c r="E2215" s="23"/>
      <c r="F2215" s="23"/>
      <c r="G2215" s="23"/>
      <c r="H2215" s="23"/>
      <c r="I2215" s="23"/>
      <c r="J2215" s="23"/>
      <c r="K2215" s="23"/>
      <c r="L2215" s="23"/>
      <c r="M2215" s="23"/>
      <c r="N2215" s="23"/>
      <c r="O2215" s="23"/>
      <c r="P2215" s="23"/>
      <c r="Q2215" s="23"/>
      <c r="R2215" s="23"/>
    </row>
    <row r="2216" spans="1:18" s="17" customFormat="1" x14ac:dyDescent="0.2">
      <c r="A2216" s="22"/>
      <c r="B2216" s="23"/>
      <c r="C2216" s="23"/>
      <c r="D2216" s="23"/>
      <c r="E2216" s="23"/>
      <c r="F2216" s="23"/>
      <c r="G2216" s="23"/>
      <c r="H2216" s="23"/>
      <c r="I2216" s="23"/>
      <c r="J2216" s="23"/>
      <c r="K2216" s="23"/>
      <c r="L2216" s="23"/>
      <c r="M2216" s="23"/>
      <c r="N2216" s="23"/>
      <c r="O2216" s="23"/>
      <c r="P2216" s="23"/>
      <c r="Q2216" s="23"/>
      <c r="R2216" s="23"/>
    </row>
    <row r="2217" spans="1:18" s="17" customFormat="1" x14ac:dyDescent="0.2">
      <c r="A2217" s="22"/>
      <c r="B2217" s="23"/>
      <c r="C2217" s="23"/>
      <c r="D2217" s="23"/>
      <c r="E2217" s="23"/>
      <c r="F2217" s="23"/>
      <c r="G2217" s="23"/>
      <c r="H2217" s="23"/>
      <c r="I2217" s="23"/>
      <c r="J2217" s="23"/>
      <c r="K2217" s="23"/>
      <c r="L2217" s="23"/>
      <c r="M2217" s="23"/>
      <c r="N2217" s="23"/>
      <c r="O2217" s="23"/>
      <c r="P2217" s="23"/>
      <c r="Q2217" s="23"/>
      <c r="R2217" s="23"/>
    </row>
    <row r="2218" spans="1:18" s="17" customFormat="1" x14ac:dyDescent="0.2">
      <c r="A2218" s="22"/>
      <c r="B2218" s="23"/>
      <c r="C2218" s="23"/>
      <c r="D2218" s="23"/>
      <c r="E2218" s="23"/>
      <c r="F2218" s="23"/>
      <c r="G2218" s="23"/>
      <c r="H2218" s="23"/>
      <c r="I2218" s="23"/>
      <c r="J2218" s="23"/>
      <c r="K2218" s="23"/>
      <c r="L2218" s="23"/>
      <c r="M2218" s="23"/>
      <c r="N2218" s="23"/>
      <c r="O2218" s="23"/>
      <c r="P2218" s="23"/>
      <c r="Q2218" s="23"/>
      <c r="R2218" s="23"/>
    </row>
    <row r="2219" spans="1:18" s="17" customFormat="1" x14ac:dyDescent="0.2">
      <c r="A2219" s="22"/>
      <c r="B2219" s="23"/>
      <c r="C2219" s="23"/>
      <c r="D2219" s="23"/>
      <c r="E2219" s="23"/>
      <c r="F2219" s="23"/>
      <c r="G2219" s="23"/>
      <c r="H2219" s="23"/>
      <c r="I2219" s="23"/>
      <c r="J2219" s="23"/>
      <c r="K2219" s="23"/>
      <c r="L2219" s="23"/>
      <c r="M2219" s="23"/>
      <c r="N2219" s="23"/>
      <c r="O2219" s="23"/>
      <c r="P2219" s="23"/>
      <c r="Q2219" s="23"/>
      <c r="R2219" s="23"/>
    </row>
    <row r="2220" spans="1:18" s="17" customFormat="1" x14ac:dyDescent="0.2">
      <c r="A2220" s="22"/>
      <c r="B2220" s="23"/>
      <c r="C2220" s="23"/>
      <c r="D2220" s="23"/>
      <c r="E2220" s="23"/>
      <c r="F2220" s="23"/>
      <c r="G2220" s="23"/>
      <c r="H2220" s="23"/>
      <c r="I2220" s="23"/>
      <c r="J2220" s="23"/>
      <c r="K2220" s="23"/>
      <c r="L2220" s="23"/>
      <c r="M2220" s="23"/>
      <c r="N2220" s="23"/>
      <c r="O2220" s="23"/>
      <c r="P2220" s="23"/>
      <c r="Q2220" s="23"/>
      <c r="R2220" s="23"/>
    </row>
    <row r="2221" spans="1:18" s="17" customFormat="1" x14ac:dyDescent="0.2">
      <c r="A2221" s="22"/>
      <c r="B2221" s="23"/>
      <c r="C2221" s="23"/>
      <c r="D2221" s="23"/>
      <c r="E2221" s="23"/>
      <c r="F2221" s="23"/>
      <c r="G2221" s="23"/>
      <c r="H2221" s="23"/>
      <c r="I2221" s="23"/>
      <c r="J2221" s="23"/>
      <c r="K2221" s="23"/>
      <c r="L2221" s="23"/>
      <c r="M2221" s="23"/>
      <c r="N2221" s="23"/>
      <c r="O2221" s="23"/>
      <c r="P2221" s="23"/>
      <c r="Q2221" s="23"/>
      <c r="R2221" s="23"/>
    </row>
    <row r="2222" spans="1:18" s="17" customFormat="1" x14ac:dyDescent="0.2">
      <c r="A2222" s="22"/>
      <c r="B2222" s="23"/>
      <c r="C2222" s="23"/>
      <c r="D2222" s="23"/>
      <c r="E2222" s="23"/>
      <c r="F2222" s="23"/>
      <c r="G2222" s="23"/>
      <c r="H2222" s="23"/>
      <c r="I2222" s="23"/>
      <c r="J2222" s="23"/>
      <c r="K2222" s="23"/>
      <c r="L2222" s="23"/>
      <c r="M2222" s="23"/>
      <c r="N2222" s="23"/>
      <c r="O2222" s="23"/>
      <c r="P2222" s="23"/>
      <c r="Q2222" s="23"/>
      <c r="R2222" s="23"/>
    </row>
    <row r="2223" spans="1:18" s="17" customFormat="1" x14ac:dyDescent="0.2">
      <c r="A2223" s="22"/>
      <c r="B2223" s="23"/>
      <c r="C2223" s="23"/>
      <c r="D2223" s="23"/>
      <c r="E2223" s="23"/>
      <c r="F2223" s="23"/>
      <c r="G2223" s="23"/>
      <c r="H2223" s="23"/>
      <c r="I2223" s="23"/>
      <c r="J2223" s="23"/>
      <c r="K2223" s="23"/>
      <c r="L2223" s="23"/>
      <c r="M2223" s="23"/>
      <c r="N2223" s="23"/>
      <c r="O2223" s="23"/>
      <c r="P2223" s="23"/>
      <c r="Q2223" s="23"/>
      <c r="R2223" s="23"/>
    </row>
    <row r="2224" spans="1:18" s="17" customFormat="1" x14ac:dyDescent="0.2">
      <c r="A2224" s="22"/>
      <c r="B2224" s="23"/>
      <c r="C2224" s="23"/>
      <c r="D2224" s="23"/>
      <c r="E2224" s="23"/>
      <c r="F2224" s="23"/>
      <c r="G2224" s="23"/>
      <c r="H2224" s="23"/>
      <c r="I2224" s="23"/>
      <c r="J2224" s="23"/>
      <c r="K2224" s="23"/>
      <c r="L2224" s="23"/>
      <c r="M2224" s="23"/>
      <c r="N2224" s="23"/>
      <c r="O2224" s="23"/>
      <c r="P2224" s="23"/>
      <c r="Q2224" s="23"/>
      <c r="R2224" s="23"/>
    </row>
    <row r="2225" spans="1:18" s="17" customFormat="1" x14ac:dyDescent="0.2">
      <c r="A2225" s="22"/>
      <c r="B2225" s="23"/>
      <c r="C2225" s="23"/>
      <c r="D2225" s="23"/>
      <c r="E2225" s="23"/>
      <c r="F2225" s="23"/>
      <c r="G2225" s="23"/>
      <c r="H2225" s="23"/>
      <c r="I2225" s="23"/>
      <c r="J2225" s="23"/>
      <c r="K2225" s="23"/>
      <c r="L2225" s="23"/>
      <c r="M2225" s="23"/>
      <c r="N2225" s="23"/>
      <c r="O2225" s="23"/>
      <c r="P2225" s="23"/>
      <c r="Q2225" s="23"/>
      <c r="R2225" s="23"/>
    </row>
    <row r="2226" spans="1:18" s="17" customFormat="1" x14ac:dyDescent="0.2">
      <c r="A2226" s="22"/>
      <c r="B2226" s="23"/>
      <c r="C2226" s="23"/>
      <c r="D2226" s="23"/>
      <c r="E2226" s="23"/>
      <c r="F2226" s="23"/>
      <c r="G2226" s="23"/>
      <c r="H2226" s="23"/>
      <c r="I2226" s="23"/>
      <c r="J2226" s="23"/>
      <c r="K2226" s="23"/>
      <c r="L2226" s="23"/>
      <c r="M2226" s="23"/>
      <c r="N2226" s="23"/>
      <c r="O2226" s="23"/>
      <c r="P2226" s="23"/>
      <c r="Q2226" s="23"/>
      <c r="R2226" s="23"/>
    </row>
    <row r="2227" spans="1:18" s="17" customFormat="1" x14ac:dyDescent="0.2">
      <c r="A2227" s="22"/>
      <c r="B2227" s="23"/>
      <c r="C2227" s="23"/>
      <c r="D2227" s="23"/>
      <c r="E2227" s="23"/>
      <c r="F2227" s="23"/>
      <c r="G2227" s="23"/>
      <c r="H2227" s="23"/>
      <c r="I2227" s="23"/>
      <c r="J2227" s="23"/>
      <c r="K2227" s="23"/>
      <c r="L2227" s="23"/>
      <c r="M2227" s="23"/>
      <c r="N2227" s="23"/>
      <c r="O2227" s="23"/>
      <c r="P2227" s="23"/>
      <c r="Q2227" s="23"/>
      <c r="R2227" s="23"/>
    </row>
    <row r="2228" spans="1:18" s="17" customFormat="1" x14ac:dyDescent="0.2">
      <c r="A2228" s="22"/>
      <c r="B2228" s="23"/>
      <c r="C2228" s="23"/>
      <c r="D2228" s="23"/>
      <c r="E2228" s="23"/>
      <c r="F2228" s="23"/>
      <c r="G2228" s="23"/>
      <c r="H2228" s="23"/>
      <c r="I2228" s="23"/>
      <c r="J2228" s="23"/>
      <c r="K2228" s="23"/>
      <c r="L2228" s="23"/>
      <c r="M2228" s="23"/>
      <c r="N2228" s="23"/>
      <c r="O2228" s="23"/>
      <c r="P2228" s="23"/>
      <c r="Q2228" s="23"/>
      <c r="R2228" s="23"/>
    </row>
    <row r="2229" spans="1:18" s="17" customFormat="1" x14ac:dyDescent="0.2">
      <c r="A2229" s="22"/>
      <c r="B2229" s="23"/>
      <c r="C2229" s="23"/>
      <c r="D2229" s="23"/>
      <c r="E2229" s="23"/>
      <c r="F2229" s="23"/>
      <c r="G2229" s="23"/>
      <c r="H2229" s="23"/>
      <c r="I2229" s="23"/>
      <c r="J2229" s="23"/>
      <c r="K2229" s="23"/>
      <c r="L2229" s="23"/>
      <c r="M2229" s="23"/>
      <c r="N2229" s="23"/>
      <c r="O2229" s="23"/>
      <c r="P2229" s="23"/>
      <c r="Q2229" s="23"/>
      <c r="R2229" s="23"/>
    </row>
    <row r="2230" spans="1:18" s="17" customFormat="1" x14ac:dyDescent="0.2">
      <c r="A2230" s="22"/>
      <c r="B2230" s="23"/>
      <c r="C2230" s="23"/>
      <c r="D2230" s="23"/>
      <c r="E2230" s="23"/>
      <c r="F2230" s="23"/>
      <c r="G2230" s="23"/>
      <c r="H2230" s="23"/>
      <c r="I2230" s="23"/>
      <c r="J2230" s="23"/>
      <c r="K2230" s="23"/>
      <c r="L2230" s="23"/>
      <c r="M2230" s="23"/>
      <c r="N2230" s="23"/>
      <c r="O2230" s="23"/>
      <c r="P2230" s="23"/>
      <c r="Q2230" s="23"/>
      <c r="R2230" s="23"/>
    </row>
    <row r="2231" spans="1:18" s="17" customFormat="1" x14ac:dyDescent="0.2">
      <c r="A2231" s="22"/>
      <c r="B2231" s="23"/>
      <c r="C2231" s="23"/>
      <c r="D2231" s="23"/>
      <c r="E2231" s="23"/>
      <c r="F2231" s="23"/>
      <c r="G2231" s="23"/>
      <c r="H2231" s="23"/>
      <c r="I2231" s="23"/>
      <c r="J2231" s="23"/>
      <c r="K2231" s="23"/>
      <c r="L2231" s="23"/>
      <c r="M2231" s="23"/>
      <c r="N2231" s="23"/>
      <c r="O2231" s="23"/>
      <c r="P2231" s="23"/>
      <c r="Q2231" s="23"/>
      <c r="R2231" s="23"/>
    </row>
    <row r="2232" spans="1:18" s="17" customFormat="1" x14ac:dyDescent="0.2">
      <c r="A2232" s="22"/>
      <c r="B2232" s="23"/>
      <c r="C2232" s="23"/>
      <c r="D2232" s="23"/>
      <c r="E2232" s="23"/>
      <c r="F2232" s="23"/>
      <c r="G2232" s="23"/>
      <c r="H2232" s="23"/>
      <c r="I2232" s="23"/>
      <c r="J2232" s="23"/>
      <c r="K2232" s="23"/>
      <c r="L2232" s="23"/>
      <c r="M2232" s="23"/>
      <c r="N2232" s="23"/>
      <c r="O2232" s="23"/>
      <c r="P2232" s="23"/>
      <c r="Q2232" s="23"/>
      <c r="R2232" s="23"/>
    </row>
    <row r="2233" spans="1:18" s="17" customFormat="1" x14ac:dyDescent="0.2">
      <c r="A2233" s="22"/>
      <c r="B2233" s="23"/>
      <c r="C2233" s="23"/>
      <c r="D2233" s="23"/>
      <c r="E2233" s="23"/>
      <c r="F2233" s="23"/>
      <c r="G2233" s="23"/>
      <c r="H2233" s="23"/>
      <c r="I2233" s="23"/>
      <c r="J2233" s="23"/>
      <c r="K2233" s="23"/>
      <c r="L2233" s="23"/>
      <c r="M2233" s="23"/>
      <c r="N2233" s="23"/>
      <c r="O2233" s="23"/>
      <c r="P2233" s="23"/>
      <c r="Q2233" s="23"/>
      <c r="R2233" s="23"/>
    </row>
    <row r="2234" spans="1:18" s="17" customFormat="1" x14ac:dyDescent="0.2">
      <c r="A2234" s="22"/>
      <c r="B2234" s="23"/>
      <c r="C2234" s="23"/>
      <c r="D2234" s="23"/>
      <c r="E2234" s="23"/>
      <c r="F2234" s="23"/>
      <c r="G2234" s="23"/>
      <c r="H2234" s="23"/>
      <c r="I2234" s="23"/>
      <c r="J2234" s="23"/>
      <c r="K2234" s="23"/>
      <c r="L2234" s="23"/>
      <c r="M2234" s="23"/>
      <c r="N2234" s="23"/>
      <c r="O2234" s="23"/>
      <c r="P2234" s="23"/>
      <c r="Q2234" s="23"/>
      <c r="R2234" s="23"/>
    </row>
    <row r="2235" spans="1:18" s="17" customFormat="1" x14ac:dyDescent="0.2">
      <c r="A2235" s="22"/>
      <c r="B2235" s="23"/>
      <c r="C2235" s="23"/>
      <c r="D2235" s="23"/>
      <c r="E2235" s="23"/>
      <c r="F2235" s="23"/>
      <c r="G2235" s="23"/>
      <c r="H2235" s="23"/>
      <c r="I2235" s="23"/>
      <c r="J2235" s="23"/>
      <c r="K2235" s="23"/>
      <c r="L2235" s="23"/>
      <c r="M2235" s="23"/>
      <c r="N2235" s="23"/>
      <c r="O2235" s="23"/>
      <c r="P2235" s="23"/>
      <c r="Q2235" s="23"/>
      <c r="R2235" s="23"/>
    </row>
    <row r="2236" spans="1:18" s="17" customFormat="1" x14ac:dyDescent="0.2">
      <c r="A2236" s="22"/>
      <c r="B2236" s="23"/>
      <c r="C2236" s="23"/>
      <c r="D2236" s="23"/>
      <c r="E2236" s="23"/>
      <c r="F2236" s="23"/>
      <c r="G2236" s="23"/>
      <c r="H2236" s="23"/>
      <c r="I2236" s="23"/>
      <c r="J2236" s="23"/>
      <c r="K2236" s="23"/>
      <c r="L2236" s="23"/>
      <c r="M2236" s="23"/>
      <c r="N2236" s="23"/>
      <c r="O2236" s="23"/>
      <c r="P2236" s="23"/>
      <c r="Q2236" s="23"/>
      <c r="R2236" s="23"/>
    </row>
    <row r="2237" spans="1:18" s="17" customFormat="1" x14ac:dyDescent="0.2">
      <c r="A2237" s="22"/>
      <c r="B2237" s="23"/>
      <c r="C2237" s="23"/>
      <c r="D2237" s="23"/>
      <c r="E2237" s="23"/>
      <c r="F2237" s="23"/>
      <c r="G2237" s="23"/>
      <c r="H2237" s="23"/>
      <c r="I2237" s="23"/>
      <c r="J2237" s="23"/>
      <c r="K2237" s="23"/>
      <c r="L2237" s="23"/>
      <c r="M2237" s="23"/>
      <c r="N2237" s="23"/>
      <c r="O2237" s="23"/>
      <c r="P2237" s="23"/>
      <c r="Q2237" s="23"/>
      <c r="R2237" s="23"/>
    </row>
    <row r="2238" spans="1:18" s="17" customFormat="1" x14ac:dyDescent="0.2">
      <c r="A2238" s="22"/>
      <c r="B2238" s="23"/>
      <c r="C2238" s="23"/>
      <c r="D2238" s="23"/>
      <c r="E2238" s="23"/>
      <c r="F2238" s="23"/>
      <c r="G2238" s="23"/>
      <c r="H2238" s="23"/>
      <c r="I2238" s="23"/>
      <c r="J2238" s="23"/>
      <c r="K2238" s="23"/>
      <c r="L2238" s="23"/>
      <c r="M2238" s="23"/>
      <c r="N2238" s="23"/>
      <c r="O2238" s="23"/>
      <c r="P2238" s="23"/>
      <c r="Q2238" s="23"/>
      <c r="R2238" s="23"/>
    </row>
    <row r="2239" spans="1:18" s="17" customFormat="1" x14ac:dyDescent="0.2">
      <c r="A2239" s="22"/>
      <c r="B2239" s="23"/>
      <c r="C2239" s="23"/>
      <c r="D2239" s="23"/>
      <c r="E2239" s="23"/>
      <c r="F2239" s="23"/>
      <c r="G2239" s="23"/>
      <c r="H2239" s="23"/>
      <c r="I2239" s="23"/>
      <c r="J2239" s="23"/>
      <c r="K2239" s="23"/>
      <c r="L2239" s="23"/>
      <c r="M2239" s="23"/>
      <c r="N2239" s="23"/>
      <c r="O2239" s="23"/>
      <c r="P2239" s="23"/>
      <c r="Q2239" s="23"/>
      <c r="R2239" s="23"/>
    </row>
    <row r="2240" spans="1:18" s="17" customFormat="1" x14ac:dyDescent="0.2">
      <c r="A2240" s="22"/>
      <c r="B2240" s="23"/>
      <c r="C2240" s="23"/>
      <c r="D2240" s="23"/>
      <c r="E2240" s="23"/>
      <c r="F2240" s="23"/>
      <c r="G2240" s="23"/>
      <c r="H2240" s="23"/>
      <c r="I2240" s="23"/>
      <c r="J2240" s="23"/>
      <c r="K2240" s="23"/>
      <c r="L2240" s="23"/>
      <c r="M2240" s="23"/>
      <c r="N2240" s="23"/>
      <c r="O2240" s="23"/>
      <c r="P2240" s="23"/>
      <c r="Q2240" s="23"/>
      <c r="R2240" s="23"/>
    </row>
    <row r="2241" spans="1:18" s="17" customFormat="1" x14ac:dyDescent="0.2">
      <c r="A2241" s="22"/>
      <c r="B2241" s="23"/>
      <c r="C2241" s="23"/>
      <c r="D2241" s="23"/>
      <c r="E2241" s="23"/>
      <c r="F2241" s="23"/>
      <c r="G2241" s="23"/>
      <c r="H2241" s="23"/>
      <c r="I2241" s="23"/>
      <c r="J2241" s="23"/>
      <c r="K2241" s="23"/>
      <c r="L2241" s="23"/>
      <c r="M2241" s="23"/>
      <c r="N2241" s="23"/>
      <c r="O2241" s="23"/>
      <c r="P2241" s="23"/>
      <c r="Q2241" s="23"/>
      <c r="R2241" s="23"/>
    </row>
    <row r="2242" spans="1:18" s="17" customFormat="1" x14ac:dyDescent="0.2">
      <c r="A2242" s="22"/>
      <c r="B2242" s="23"/>
      <c r="C2242" s="23"/>
      <c r="D2242" s="23"/>
      <c r="E2242" s="23"/>
      <c r="F2242" s="23"/>
      <c r="G2242" s="23"/>
      <c r="H2242" s="23"/>
      <c r="I2242" s="23"/>
      <c r="J2242" s="23"/>
      <c r="K2242" s="23"/>
      <c r="L2242" s="23"/>
      <c r="M2242" s="23"/>
      <c r="N2242" s="23"/>
      <c r="O2242" s="23"/>
      <c r="P2242" s="23"/>
      <c r="Q2242" s="23"/>
      <c r="R2242" s="23"/>
    </row>
    <row r="2243" spans="1:18" s="17" customFormat="1" x14ac:dyDescent="0.2">
      <c r="A2243" s="22"/>
      <c r="B2243" s="23"/>
      <c r="C2243" s="23"/>
      <c r="D2243" s="23"/>
      <c r="E2243" s="23"/>
      <c r="F2243" s="23"/>
      <c r="G2243" s="23"/>
      <c r="H2243" s="23"/>
      <c r="I2243" s="23"/>
      <c r="J2243" s="23"/>
      <c r="K2243" s="23"/>
      <c r="L2243" s="23"/>
      <c r="M2243" s="23"/>
      <c r="N2243" s="23"/>
      <c r="O2243" s="23"/>
      <c r="P2243" s="23"/>
      <c r="Q2243" s="23"/>
      <c r="R2243" s="23"/>
    </row>
    <row r="2244" spans="1:18" s="17" customFormat="1" x14ac:dyDescent="0.2">
      <c r="A2244" s="22"/>
      <c r="B2244" s="23"/>
      <c r="C2244" s="23"/>
      <c r="D2244" s="23"/>
      <c r="E2244" s="23"/>
      <c r="F2244" s="23"/>
      <c r="G2244" s="23"/>
      <c r="H2244" s="23"/>
      <c r="I2244" s="23"/>
      <c r="J2244" s="23"/>
      <c r="K2244" s="23"/>
      <c r="L2244" s="23"/>
      <c r="M2244" s="23"/>
      <c r="N2244" s="23"/>
      <c r="O2244" s="23"/>
      <c r="P2244" s="23"/>
      <c r="Q2244" s="23"/>
      <c r="R2244" s="23"/>
    </row>
    <row r="2245" spans="1:18" s="17" customFormat="1" x14ac:dyDescent="0.2">
      <c r="A2245" s="22"/>
      <c r="B2245" s="23"/>
      <c r="C2245" s="23"/>
      <c r="D2245" s="23"/>
      <c r="E2245" s="23"/>
      <c r="F2245" s="23"/>
      <c r="G2245" s="23"/>
      <c r="H2245" s="23"/>
      <c r="I2245" s="23"/>
      <c r="J2245" s="23"/>
      <c r="K2245" s="23"/>
      <c r="L2245" s="23"/>
      <c r="M2245" s="23"/>
      <c r="N2245" s="23"/>
      <c r="O2245" s="23"/>
      <c r="P2245" s="23"/>
      <c r="Q2245" s="23"/>
      <c r="R2245" s="23"/>
    </row>
    <row r="2246" spans="1:18" s="17" customFormat="1" x14ac:dyDescent="0.2">
      <c r="A2246" s="22"/>
      <c r="B2246" s="23"/>
      <c r="C2246" s="23"/>
      <c r="D2246" s="23"/>
      <c r="E2246" s="23"/>
      <c r="F2246" s="23"/>
      <c r="G2246" s="23"/>
      <c r="H2246" s="23"/>
      <c r="I2246" s="23"/>
      <c r="J2246" s="23"/>
      <c r="K2246" s="23"/>
      <c r="L2246" s="23"/>
      <c r="M2246" s="23"/>
      <c r="N2246" s="23"/>
      <c r="O2246" s="23"/>
      <c r="P2246" s="23"/>
      <c r="Q2246" s="23"/>
      <c r="R2246" s="23"/>
    </row>
    <row r="2247" spans="1:18" s="17" customFormat="1" x14ac:dyDescent="0.2">
      <c r="A2247" s="22"/>
      <c r="B2247" s="23"/>
      <c r="C2247" s="23"/>
      <c r="D2247" s="23"/>
      <c r="E2247" s="23"/>
      <c r="F2247" s="23"/>
      <c r="G2247" s="23"/>
      <c r="H2247" s="23"/>
      <c r="I2247" s="23"/>
      <c r="J2247" s="23"/>
      <c r="K2247" s="23"/>
      <c r="L2247" s="23"/>
      <c r="M2247" s="23"/>
      <c r="N2247" s="23"/>
      <c r="O2247" s="23"/>
      <c r="P2247" s="23"/>
      <c r="Q2247" s="23"/>
      <c r="R2247" s="23"/>
    </row>
    <row r="2248" spans="1:18" s="17" customFormat="1" x14ac:dyDescent="0.2">
      <c r="A2248" s="22"/>
      <c r="B2248" s="23"/>
      <c r="C2248" s="23"/>
      <c r="D2248" s="23"/>
      <c r="E2248" s="23"/>
      <c r="F2248" s="23"/>
      <c r="G2248" s="23"/>
      <c r="H2248" s="23"/>
      <c r="I2248" s="23"/>
      <c r="J2248" s="23"/>
      <c r="K2248" s="23"/>
      <c r="L2248" s="23"/>
      <c r="M2248" s="23"/>
      <c r="N2248" s="23"/>
      <c r="O2248" s="23"/>
      <c r="P2248" s="23"/>
      <c r="Q2248" s="23"/>
      <c r="R2248" s="23"/>
    </row>
    <row r="2249" spans="1:18" s="17" customFormat="1" x14ac:dyDescent="0.2">
      <c r="A2249" s="22"/>
      <c r="B2249" s="23"/>
      <c r="C2249" s="23"/>
      <c r="D2249" s="23"/>
      <c r="E2249" s="23"/>
      <c r="F2249" s="23"/>
      <c r="G2249" s="23"/>
      <c r="H2249" s="23"/>
      <c r="I2249" s="23"/>
      <c r="J2249" s="23"/>
      <c r="K2249" s="23"/>
      <c r="L2249" s="23"/>
      <c r="M2249" s="23"/>
      <c r="N2249" s="23"/>
      <c r="O2249" s="23"/>
      <c r="P2249" s="23"/>
      <c r="Q2249" s="23"/>
      <c r="R2249" s="23"/>
    </row>
    <row r="2250" spans="1:18" s="17" customFormat="1" x14ac:dyDescent="0.2">
      <c r="A2250" s="22"/>
      <c r="B2250" s="23"/>
      <c r="C2250" s="23"/>
      <c r="D2250" s="23"/>
      <c r="E2250" s="23"/>
      <c r="F2250" s="23"/>
      <c r="G2250" s="23"/>
      <c r="H2250" s="23"/>
      <c r="I2250" s="23"/>
      <c r="J2250" s="23"/>
      <c r="K2250" s="23"/>
      <c r="L2250" s="23"/>
      <c r="M2250" s="23"/>
      <c r="N2250" s="23"/>
      <c r="O2250" s="23"/>
      <c r="P2250" s="23"/>
      <c r="Q2250" s="23"/>
      <c r="R2250" s="23"/>
    </row>
    <row r="2251" spans="1:18" s="17" customFormat="1" x14ac:dyDescent="0.2">
      <c r="A2251" s="22"/>
      <c r="B2251" s="23"/>
      <c r="C2251" s="23"/>
      <c r="D2251" s="23"/>
      <c r="E2251" s="23"/>
      <c r="F2251" s="23"/>
      <c r="G2251" s="23"/>
      <c r="H2251" s="23"/>
      <c r="I2251" s="23"/>
      <c r="J2251" s="23"/>
      <c r="K2251" s="23"/>
      <c r="L2251" s="23"/>
      <c r="M2251" s="23"/>
      <c r="N2251" s="23"/>
      <c r="O2251" s="23"/>
      <c r="P2251" s="23"/>
      <c r="Q2251" s="23"/>
      <c r="R2251" s="23"/>
    </row>
    <row r="2252" spans="1:18" s="17" customFormat="1" x14ac:dyDescent="0.2">
      <c r="A2252" s="22"/>
      <c r="B2252" s="23"/>
      <c r="C2252" s="23"/>
      <c r="D2252" s="23"/>
      <c r="E2252" s="23"/>
      <c r="F2252" s="23"/>
      <c r="G2252" s="23"/>
      <c r="H2252" s="23"/>
      <c r="I2252" s="23"/>
      <c r="J2252" s="23"/>
      <c r="K2252" s="23"/>
      <c r="L2252" s="23"/>
      <c r="M2252" s="23"/>
      <c r="N2252" s="23"/>
      <c r="O2252" s="23"/>
      <c r="P2252" s="23"/>
      <c r="Q2252" s="23"/>
      <c r="R2252" s="23"/>
    </row>
    <row r="2253" spans="1:18" s="17" customFormat="1" x14ac:dyDescent="0.2">
      <c r="A2253" s="22"/>
      <c r="B2253" s="23"/>
      <c r="C2253" s="23"/>
      <c r="D2253" s="23"/>
      <c r="E2253" s="23"/>
      <c r="F2253" s="23"/>
      <c r="G2253" s="23"/>
      <c r="H2253" s="23"/>
      <c r="I2253" s="23"/>
      <c r="J2253" s="23"/>
      <c r="K2253" s="23"/>
      <c r="L2253" s="23"/>
      <c r="M2253" s="23"/>
      <c r="N2253" s="23"/>
      <c r="O2253" s="23"/>
      <c r="P2253" s="23"/>
      <c r="Q2253" s="23"/>
      <c r="R2253" s="23"/>
    </row>
    <row r="2254" spans="1:18" s="17" customFormat="1" x14ac:dyDescent="0.2">
      <c r="A2254" s="22"/>
      <c r="B2254" s="23"/>
      <c r="C2254" s="23"/>
      <c r="D2254" s="23"/>
      <c r="E2254" s="23"/>
      <c r="F2254" s="23"/>
      <c r="G2254" s="23"/>
      <c r="H2254" s="23"/>
      <c r="I2254" s="23"/>
      <c r="J2254" s="23"/>
      <c r="K2254" s="23"/>
      <c r="L2254" s="23"/>
      <c r="M2254" s="23"/>
      <c r="N2254" s="23"/>
      <c r="O2254" s="23"/>
      <c r="P2254" s="23"/>
      <c r="Q2254" s="23"/>
      <c r="R2254" s="23"/>
    </row>
    <row r="2255" spans="1:18" s="17" customFormat="1" x14ac:dyDescent="0.2">
      <c r="A2255" s="22"/>
      <c r="B2255" s="23"/>
      <c r="C2255" s="23"/>
      <c r="D2255" s="23"/>
      <c r="E2255" s="23"/>
      <c r="F2255" s="23"/>
      <c r="G2255" s="23"/>
      <c r="H2255" s="23"/>
      <c r="I2255" s="23"/>
      <c r="J2255" s="23"/>
      <c r="K2255" s="23"/>
      <c r="L2255" s="23"/>
      <c r="M2255" s="23"/>
      <c r="N2255" s="23"/>
      <c r="O2255" s="23"/>
      <c r="P2255" s="23"/>
      <c r="Q2255" s="23"/>
      <c r="R2255" s="23"/>
    </row>
    <row r="2256" spans="1:18" s="17" customFormat="1" x14ac:dyDescent="0.2">
      <c r="A2256" s="22"/>
      <c r="B2256" s="23"/>
      <c r="C2256" s="23"/>
      <c r="D2256" s="23"/>
      <c r="E2256" s="23"/>
      <c r="F2256" s="23"/>
      <c r="G2256" s="23"/>
      <c r="H2256" s="23"/>
      <c r="I2256" s="23"/>
      <c r="J2256" s="23"/>
      <c r="K2256" s="23"/>
      <c r="L2256" s="23"/>
      <c r="M2256" s="23"/>
      <c r="N2256" s="23"/>
      <c r="O2256" s="23"/>
      <c r="P2256" s="23"/>
      <c r="Q2256" s="23"/>
      <c r="R2256" s="23"/>
    </row>
    <row r="2257" spans="1:18" s="17" customFormat="1" x14ac:dyDescent="0.2">
      <c r="A2257" s="22"/>
      <c r="B2257" s="23"/>
      <c r="C2257" s="23"/>
      <c r="D2257" s="23"/>
      <c r="E2257" s="23"/>
      <c r="F2257" s="23"/>
      <c r="G2257" s="23"/>
      <c r="H2257" s="23"/>
      <c r="I2257" s="23"/>
      <c r="J2257" s="23"/>
      <c r="K2257" s="23"/>
      <c r="L2257" s="23"/>
      <c r="M2257" s="23"/>
      <c r="N2257" s="23"/>
      <c r="O2257" s="23"/>
      <c r="P2257" s="23"/>
      <c r="Q2257" s="23"/>
      <c r="R2257" s="23"/>
    </row>
    <row r="2258" spans="1:18" s="17" customFormat="1" x14ac:dyDescent="0.2">
      <c r="A2258" s="22"/>
      <c r="B2258" s="23"/>
      <c r="C2258" s="23"/>
      <c r="D2258" s="23"/>
      <c r="E2258" s="23"/>
      <c r="F2258" s="23"/>
      <c r="G2258" s="23"/>
      <c r="H2258" s="23"/>
      <c r="I2258" s="23"/>
      <c r="J2258" s="23"/>
      <c r="K2258" s="23"/>
      <c r="L2258" s="23"/>
      <c r="M2258" s="23"/>
      <c r="N2258" s="23"/>
      <c r="O2258" s="23"/>
      <c r="P2258" s="23"/>
      <c r="Q2258" s="23"/>
      <c r="R2258" s="23"/>
    </row>
    <row r="2259" spans="1:18" s="17" customFormat="1" x14ac:dyDescent="0.2">
      <c r="A2259" s="22"/>
      <c r="B2259" s="23"/>
      <c r="C2259" s="23"/>
      <c r="D2259" s="23"/>
      <c r="E2259" s="23"/>
      <c r="F2259" s="23"/>
      <c r="G2259" s="23"/>
      <c r="H2259" s="23"/>
      <c r="I2259" s="23"/>
      <c r="J2259" s="23"/>
      <c r="K2259" s="23"/>
      <c r="L2259" s="23"/>
      <c r="M2259" s="23"/>
      <c r="N2259" s="23"/>
      <c r="O2259" s="23"/>
      <c r="P2259" s="23"/>
      <c r="Q2259" s="23"/>
      <c r="R2259" s="23"/>
    </row>
    <row r="2260" spans="1:18" s="17" customFormat="1" x14ac:dyDescent="0.2">
      <c r="A2260" s="22"/>
      <c r="B2260" s="23"/>
      <c r="C2260" s="23"/>
      <c r="D2260" s="23"/>
      <c r="E2260" s="23"/>
      <c r="F2260" s="23"/>
      <c r="G2260" s="23"/>
      <c r="H2260" s="23"/>
      <c r="I2260" s="23"/>
      <c r="J2260" s="23"/>
      <c r="K2260" s="23"/>
      <c r="L2260" s="23"/>
      <c r="M2260" s="23"/>
      <c r="N2260" s="23"/>
      <c r="O2260" s="23"/>
      <c r="P2260" s="23"/>
      <c r="Q2260" s="23"/>
      <c r="R2260" s="23"/>
    </row>
    <row r="2261" spans="1:18" s="17" customFormat="1" x14ac:dyDescent="0.2">
      <c r="A2261" s="22"/>
      <c r="B2261" s="23"/>
      <c r="C2261" s="23"/>
      <c r="D2261" s="23"/>
      <c r="E2261" s="23"/>
      <c r="F2261" s="23"/>
      <c r="G2261" s="23"/>
      <c r="H2261" s="23"/>
      <c r="I2261" s="23"/>
      <c r="J2261" s="23"/>
      <c r="K2261" s="23"/>
      <c r="L2261" s="23"/>
      <c r="M2261" s="23"/>
      <c r="N2261" s="23"/>
      <c r="O2261" s="23"/>
      <c r="P2261" s="23"/>
      <c r="Q2261" s="23"/>
      <c r="R2261" s="23"/>
    </row>
    <row r="2262" spans="1:18" s="17" customFormat="1" x14ac:dyDescent="0.2">
      <c r="A2262" s="22"/>
      <c r="B2262" s="23"/>
      <c r="C2262" s="23"/>
      <c r="D2262" s="23"/>
      <c r="E2262" s="23"/>
      <c r="F2262" s="23"/>
      <c r="G2262" s="23"/>
      <c r="H2262" s="23"/>
      <c r="I2262" s="23"/>
      <c r="J2262" s="23"/>
      <c r="K2262" s="23"/>
      <c r="L2262" s="23"/>
      <c r="M2262" s="23"/>
      <c r="N2262" s="23"/>
      <c r="O2262" s="23"/>
      <c r="P2262" s="23"/>
      <c r="Q2262" s="23"/>
      <c r="R2262" s="23"/>
    </row>
    <row r="2263" spans="1:18" s="17" customFormat="1" x14ac:dyDescent="0.2">
      <c r="A2263" s="22"/>
      <c r="B2263" s="23"/>
      <c r="C2263" s="23"/>
      <c r="D2263" s="23"/>
      <c r="E2263" s="23"/>
      <c r="F2263" s="23"/>
      <c r="G2263" s="23"/>
      <c r="H2263" s="23"/>
      <c r="I2263" s="23"/>
      <c r="J2263" s="23"/>
      <c r="K2263" s="23"/>
      <c r="L2263" s="23"/>
      <c r="M2263" s="23"/>
      <c r="N2263" s="23"/>
      <c r="O2263" s="23"/>
      <c r="P2263" s="23"/>
      <c r="Q2263" s="23"/>
      <c r="R2263" s="23"/>
    </row>
    <row r="2264" spans="1:18" s="17" customFormat="1" x14ac:dyDescent="0.2">
      <c r="A2264" s="22"/>
      <c r="B2264" s="23"/>
      <c r="C2264" s="23"/>
      <c r="D2264" s="23"/>
      <c r="E2264" s="23"/>
      <c r="F2264" s="23"/>
      <c r="G2264" s="23"/>
      <c r="H2264" s="23"/>
      <c r="I2264" s="23"/>
      <c r="J2264" s="23"/>
      <c r="K2264" s="23"/>
      <c r="L2264" s="23"/>
      <c r="M2264" s="23"/>
      <c r="N2264" s="23"/>
      <c r="O2264" s="23"/>
      <c r="P2264" s="23"/>
      <c r="Q2264" s="23"/>
      <c r="R2264" s="23"/>
    </row>
    <row r="2265" spans="1:18" s="17" customFormat="1" x14ac:dyDescent="0.2">
      <c r="A2265" s="22"/>
      <c r="B2265" s="23"/>
      <c r="C2265" s="23"/>
      <c r="D2265" s="23"/>
      <c r="E2265" s="23"/>
      <c r="F2265" s="23"/>
      <c r="G2265" s="23"/>
      <c r="H2265" s="23"/>
      <c r="I2265" s="23"/>
      <c r="J2265" s="23"/>
      <c r="K2265" s="23"/>
      <c r="L2265" s="23"/>
      <c r="M2265" s="23"/>
      <c r="N2265" s="23"/>
      <c r="O2265" s="23"/>
      <c r="P2265" s="23"/>
      <c r="Q2265" s="23"/>
      <c r="R2265" s="23"/>
    </row>
    <row r="2266" spans="1:18" s="17" customFormat="1" x14ac:dyDescent="0.2">
      <c r="A2266" s="22"/>
      <c r="B2266" s="23"/>
      <c r="C2266" s="23"/>
      <c r="D2266" s="23"/>
      <c r="E2266" s="23"/>
      <c r="F2266" s="23"/>
      <c r="G2266" s="23"/>
      <c r="H2266" s="23"/>
      <c r="I2266" s="23"/>
      <c r="J2266" s="23"/>
      <c r="K2266" s="23"/>
      <c r="L2266" s="23"/>
      <c r="M2266" s="23"/>
      <c r="N2266" s="23"/>
      <c r="O2266" s="23"/>
      <c r="P2266" s="23"/>
      <c r="Q2266" s="23"/>
      <c r="R2266" s="23"/>
    </row>
    <row r="2267" spans="1:18" s="17" customFormat="1" x14ac:dyDescent="0.2">
      <c r="A2267" s="22"/>
      <c r="B2267" s="23"/>
      <c r="C2267" s="23"/>
      <c r="D2267" s="23"/>
      <c r="E2267" s="23"/>
      <c r="F2267" s="23"/>
      <c r="G2267" s="23"/>
      <c r="H2267" s="23"/>
      <c r="I2267" s="23"/>
      <c r="J2267" s="23"/>
      <c r="K2267" s="23"/>
      <c r="L2267" s="23"/>
      <c r="M2267" s="23"/>
      <c r="N2267" s="23"/>
      <c r="O2267" s="23"/>
      <c r="P2267" s="23"/>
      <c r="Q2267" s="23"/>
      <c r="R2267" s="23"/>
    </row>
    <row r="2268" spans="1:18" s="17" customFormat="1" x14ac:dyDescent="0.2">
      <c r="A2268" s="22"/>
      <c r="B2268" s="23"/>
      <c r="C2268" s="23"/>
      <c r="D2268" s="23"/>
      <c r="E2268" s="23"/>
      <c r="F2268" s="23"/>
      <c r="G2268" s="23"/>
      <c r="H2268" s="23"/>
      <c r="I2268" s="23"/>
      <c r="J2268" s="23"/>
      <c r="K2268" s="23"/>
      <c r="L2268" s="23"/>
      <c r="M2268" s="23"/>
      <c r="N2268" s="23"/>
      <c r="O2268" s="23"/>
      <c r="P2268" s="23"/>
      <c r="Q2268" s="23"/>
      <c r="R2268" s="23"/>
    </row>
    <row r="2269" spans="1:18" s="17" customFormat="1" x14ac:dyDescent="0.2">
      <c r="A2269" s="22"/>
      <c r="B2269" s="23"/>
      <c r="C2269" s="23"/>
      <c r="D2269" s="23"/>
      <c r="E2269" s="23"/>
      <c r="F2269" s="23"/>
      <c r="G2269" s="23"/>
      <c r="H2269" s="23"/>
      <c r="I2269" s="23"/>
      <c r="J2269" s="23"/>
      <c r="K2269" s="23"/>
      <c r="L2269" s="23"/>
      <c r="M2269" s="23"/>
      <c r="N2269" s="23"/>
      <c r="O2269" s="23"/>
      <c r="P2269" s="23"/>
      <c r="Q2269" s="23"/>
      <c r="R2269" s="23"/>
    </row>
    <row r="2270" spans="1:18" s="17" customFormat="1" x14ac:dyDescent="0.2">
      <c r="A2270" s="22"/>
      <c r="B2270" s="23"/>
      <c r="C2270" s="23"/>
      <c r="D2270" s="23"/>
      <c r="E2270" s="23"/>
      <c r="F2270" s="23"/>
      <c r="G2270" s="23"/>
      <c r="H2270" s="23"/>
      <c r="I2270" s="23"/>
      <c r="J2270" s="23"/>
      <c r="K2270" s="23"/>
      <c r="L2270" s="23"/>
      <c r="M2270" s="23"/>
      <c r="N2270" s="23"/>
      <c r="O2270" s="23"/>
      <c r="P2270" s="23"/>
      <c r="Q2270" s="23"/>
      <c r="R2270" s="23"/>
    </row>
    <row r="2271" spans="1:18" s="17" customFormat="1" x14ac:dyDescent="0.2">
      <c r="A2271" s="22"/>
      <c r="B2271" s="23"/>
      <c r="C2271" s="23"/>
      <c r="D2271" s="23"/>
      <c r="E2271" s="23"/>
      <c r="F2271" s="23"/>
      <c r="G2271" s="23"/>
      <c r="H2271" s="23"/>
      <c r="I2271" s="23"/>
      <c r="J2271" s="23"/>
      <c r="K2271" s="23"/>
      <c r="L2271" s="23"/>
      <c r="M2271" s="23"/>
      <c r="N2271" s="23"/>
      <c r="O2271" s="23"/>
      <c r="P2271" s="23"/>
      <c r="Q2271" s="23"/>
      <c r="R2271" s="23"/>
    </row>
    <row r="2272" spans="1:18" s="17" customFormat="1" x14ac:dyDescent="0.2">
      <c r="A2272" s="22"/>
      <c r="B2272" s="23"/>
      <c r="C2272" s="23"/>
      <c r="D2272" s="23"/>
      <c r="E2272" s="23"/>
      <c r="F2272" s="23"/>
      <c r="G2272" s="23"/>
      <c r="H2272" s="23"/>
      <c r="I2272" s="23"/>
      <c r="J2272" s="23"/>
      <c r="K2272" s="23"/>
      <c r="L2272" s="23"/>
      <c r="M2272" s="23"/>
      <c r="N2272" s="23"/>
      <c r="O2272" s="23"/>
      <c r="P2272" s="23"/>
      <c r="Q2272" s="23"/>
      <c r="R2272" s="23"/>
    </row>
    <row r="2273" spans="1:18" s="17" customFormat="1" x14ac:dyDescent="0.2">
      <c r="A2273" s="22"/>
      <c r="B2273" s="23"/>
      <c r="C2273" s="23"/>
      <c r="D2273" s="23"/>
      <c r="E2273" s="23"/>
      <c r="F2273" s="23"/>
      <c r="G2273" s="23"/>
      <c r="H2273" s="23"/>
      <c r="I2273" s="23"/>
      <c r="J2273" s="23"/>
      <c r="K2273" s="23"/>
      <c r="L2273" s="23"/>
      <c r="M2273" s="23"/>
      <c r="N2273" s="23"/>
      <c r="O2273" s="23"/>
      <c r="P2273" s="23"/>
      <c r="Q2273" s="23"/>
      <c r="R2273" s="23"/>
    </row>
    <row r="2274" spans="1:18" s="17" customFormat="1" x14ac:dyDescent="0.2">
      <c r="A2274" s="22"/>
      <c r="B2274" s="23"/>
      <c r="C2274" s="23"/>
      <c r="D2274" s="23"/>
      <c r="E2274" s="23"/>
      <c r="F2274" s="23"/>
      <c r="G2274" s="23"/>
      <c r="H2274" s="23"/>
      <c r="I2274" s="23"/>
      <c r="J2274" s="23"/>
      <c r="K2274" s="23"/>
      <c r="L2274" s="23"/>
      <c r="M2274" s="23"/>
      <c r="N2274" s="23"/>
      <c r="O2274" s="23"/>
      <c r="P2274" s="23"/>
      <c r="Q2274" s="23"/>
      <c r="R2274" s="23"/>
    </row>
    <row r="2275" spans="1:18" s="17" customFormat="1" x14ac:dyDescent="0.2">
      <c r="A2275" s="22"/>
      <c r="B2275" s="23"/>
      <c r="C2275" s="23"/>
      <c r="D2275" s="23"/>
      <c r="E2275" s="23"/>
      <c r="F2275" s="23"/>
      <c r="G2275" s="23"/>
      <c r="H2275" s="23"/>
      <c r="I2275" s="23"/>
      <c r="J2275" s="23"/>
      <c r="K2275" s="23"/>
      <c r="L2275" s="23"/>
      <c r="M2275" s="23"/>
      <c r="N2275" s="23"/>
      <c r="O2275" s="23"/>
      <c r="P2275" s="23"/>
      <c r="Q2275" s="23"/>
      <c r="R2275" s="23"/>
    </row>
    <row r="2276" spans="1:18" s="17" customFormat="1" x14ac:dyDescent="0.2">
      <c r="A2276" s="22"/>
      <c r="B2276" s="23"/>
      <c r="C2276" s="23"/>
      <c r="D2276" s="23"/>
      <c r="E2276" s="23"/>
      <c r="F2276" s="23"/>
      <c r="G2276" s="23"/>
      <c r="H2276" s="23"/>
      <c r="I2276" s="23"/>
      <c r="J2276" s="23"/>
      <c r="K2276" s="23"/>
      <c r="L2276" s="23"/>
      <c r="M2276" s="23"/>
      <c r="N2276" s="23"/>
      <c r="O2276" s="23"/>
      <c r="P2276" s="23"/>
      <c r="Q2276" s="23"/>
      <c r="R2276" s="23"/>
    </row>
    <row r="2277" spans="1:18" s="17" customFormat="1" x14ac:dyDescent="0.2">
      <c r="A2277" s="22"/>
      <c r="B2277" s="23"/>
      <c r="C2277" s="23"/>
      <c r="D2277" s="23"/>
      <c r="E2277" s="23"/>
      <c r="F2277" s="23"/>
      <c r="G2277" s="23"/>
      <c r="H2277" s="23"/>
      <c r="I2277" s="23"/>
      <c r="J2277" s="23"/>
      <c r="K2277" s="23"/>
      <c r="L2277" s="23"/>
      <c r="M2277" s="23"/>
      <c r="N2277" s="23"/>
      <c r="O2277" s="23"/>
      <c r="P2277" s="23"/>
      <c r="Q2277" s="23"/>
      <c r="R2277" s="23"/>
    </row>
    <row r="2278" spans="1:18" s="17" customFormat="1" x14ac:dyDescent="0.2">
      <c r="A2278" s="22"/>
      <c r="B2278" s="23"/>
      <c r="C2278" s="23"/>
      <c r="D2278" s="23"/>
      <c r="E2278" s="23"/>
      <c r="F2278" s="23"/>
      <c r="G2278" s="23"/>
      <c r="H2278" s="23"/>
      <c r="I2278" s="23"/>
      <c r="J2278" s="23"/>
      <c r="K2278" s="23"/>
      <c r="L2278" s="23"/>
      <c r="M2278" s="23"/>
      <c r="N2278" s="23"/>
      <c r="O2278" s="23"/>
      <c r="P2278" s="23"/>
      <c r="Q2278" s="23"/>
      <c r="R2278" s="23"/>
    </row>
    <row r="2279" spans="1:18" s="17" customFormat="1" x14ac:dyDescent="0.2">
      <c r="A2279" s="22"/>
      <c r="B2279" s="23"/>
      <c r="C2279" s="23"/>
      <c r="D2279" s="23"/>
      <c r="E2279" s="23"/>
      <c r="F2279" s="23"/>
      <c r="G2279" s="23"/>
      <c r="H2279" s="23"/>
      <c r="I2279" s="23"/>
      <c r="J2279" s="23"/>
      <c r="K2279" s="23"/>
      <c r="L2279" s="23"/>
      <c r="M2279" s="23"/>
      <c r="N2279" s="23"/>
      <c r="O2279" s="23"/>
      <c r="P2279" s="23"/>
      <c r="Q2279" s="23"/>
      <c r="R2279" s="23"/>
    </row>
    <row r="2280" spans="1:18" s="17" customFormat="1" x14ac:dyDescent="0.2">
      <c r="A2280" s="22"/>
      <c r="B2280" s="23"/>
      <c r="C2280" s="23"/>
      <c r="D2280" s="23"/>
      <c r="E2280" s="23"/>
      <c r="F2280" s="23"/>
      <c r="G2280" s="23"/>
      <c r="H2280" s="23"/>
      <c r="I2280" s="23"/>
      <c r="J2280" s="23"/>
      <c r="K2280" s="23"/>
      <c r="L2280" s="23"/>
      <c r="M2280" s="23"/>
      <c r="N2280" s="23"/>
      <c r="O2280" s="23"/>
      <c r="P2280" s="23"/>
      <c r="Q2280" s="23"/>
      <c r="R2280" s="23"/>
    </row>
    <row r="2281" spans="1:18" s="17" customFormat="1" x14ac:dyDescent="0.2">
      <c r="A2281" s="22"/>
      <c r="B2281" s="23"/>
      <c r="C2281" s="23"/>
      <c r="D2281" s="23"/>
      <c r="E2281" s="23"/>
      <c r="F2281" s="23"/>
      <c r="G2281" s="23"/>
      <c r="H2281" s="23"/>
      <c r="I2281" s="23"/>
      <c r="J2281" s="23"/>
      <c r="K2281" s="23"/>
      <c r="L2281" s="23"/>
      <c r="M2281" s="23"/>
      <c r="N2281" s="23"/>
      <c r="O2281" s="23"/>
      <c r="P2281" s="23"/>
      <c r="Q2281" s="23"/>
      <c r="R2281" s="23"/>
    </row>
    <row r="2282" spans="1:18" s="17" customFormat="1" x14ac:dyDescent="0.2">
      <c r="A2282" s="22"/>
      <c r="B2282" s="23"/>
      <c r="C2282" s="23"/>
      <c r="D2282" s="23"/>
      <c r="E2282" s="23"/>
      <c r="F2282" s="23"/>
      <c r="G2282" s="23"/>
      <c r="H2282" s="23"/>
      <c r="I2282" s="23"/>
      <c r="J2282" s="23"/>
      <c r="K2282" s="23"/>
      <c r="L2282" s="23"/>
      <c r="M2282" s="23"/>
      <c r="N2282" s="23"/>
      <c r="O2282" s="23"/>
      <c r="P2282" s="23"/>
      <c r="Q2282" s="23"/>
      <c r="R2282" s="23"/>
    </row>
    <row r="2283" spans="1:18" s="17" customFormat="1" x14ac:dyDescent="0.2">
      <c r="A2283" s="22"/>
      <c r="B2283" s="23"/>
      <c r="C2283" s="23"/>
      <c r="D2283" s="23"/>
      <c r="E2283" s="23"/>
      <c r="F2283" s="23"/>
      <c r="G2283" s="23"/>
      <c r="H2283" s="23"/>
      <c r="I2283" s="23"/>
      <c r="J2283" s="23"/>
      <c r="K2283" s="23"/>
      <c r="L2283" s="23"/>
      <c r="M2283" s="23"/>
      <c r="N2283" s="23"/>
      <c r="O2283" s="23"/>
      <c r="P2283" s="23"/>
      <c r="Q2283" s="23"/>
      <c r="R2283" s="23"/>
    </row>
    <row r="2284" spans="1:18" s="17" customFormat="1" x14ac:dyDescent="0.2">
      <c r="A2284" s="22"/>
      <c r="B2284" s="23"/>
      <c r="C2284" s="23"/>
      <c r="D2284" s="23"/>
      <c r="E2284" s="23"/>
      <c r="F2284" s="23"/>
      <c r="G2284" s="23"/>
      <c r="H2284" s="23"/>
      <c r="I2284" s="23"/>
      <c r="J2284" s="23"/>
      <c r="K2284" s="23"/>
      <c r="L2284" s="23"/>
      <c r="M2284" s="23"/>
      <c r="N2284" s="23"/>
      <c r="O2284" s="23"/>
      <c r="P2284" s="23"/>
      <c r="Q2284" s="23"/>
      <c r="R2284" s="23"/>
    </row>
    <row r="2285" spans="1:18" s="17" customFormat="1" x14ac:dyDescent="0.2">
      <c r="A2285" s="22"/>
      <c r="B2285" s="23"/>
      <c r="C2285" s="23"/>
      <c r="D2285" s="23"/>
      <c r="E2285" s="23"/>
      <c r="F2285" s="23"/>
      <c r="G2285" s="23"/>
      <c r="H2285" s="23"/>
      <c r="I2285" s="23"/>
      <c r="J2285" s="23"/>
      <c r="K2285" s="23"/>
      <c r="L2285" s="23"/>
      <c r="M2285" s="23"/>
      <c r="N2285" s="23"/>
      <c r="O2285" s="23"/>
      <c r="P2285" s="23"/>
      <c r="Q2285" s="23"/>
      <c r="R2285" s="23"/>
    </row>
    <row r="2286" spans="1:18" s="17" customFormat="1" x14ac:dyDescent="0.2">
      <c r="A2286" s="22"/>
      <c r="B2286" s="23"/>
      <c r="C2286" s="23"/>
      <c r="D2286" s="23"/>
      <c r="E2286" s="23"/>
      <c r="F2286" s="23"/>
      <c r="G2286" s="23"/>
      <c r="H2286" s="23"/>
      <c r="I2286" s="23"/>
      <c r="J2286" s="23"/>
      <c r="K2286" s="23"/>
      <c r="L2286" s="23"/>
      <c r="M2286" s="23"/>
      <c r="N2286" s="23"/>
      <c r="O2286" s="23"/>
      <c r="P2286" s="23"/>
      <c r="Q2286" s="23"/>
      <c r="R2286" s="23"/>
    </row>
    <row r="2287" spans="1:18" s="17" customFormat="1" x14ac:dyDescent="0.2">
      <c r="A2287" s="22"/>
      <c r="B2287" s="23"/>
      <c r="C2287" s="23"/>
      <c r="D2287" s="23"/>
      <c r="E2287" s="23"/>
      <c r="F2287" s="23"/>
      <c r="G2287" s="23"/>
      <c r="H2287" s="23"/>
      <c r="I2287" s="23"/>
      <c r="J2287" s="23"/>
      <c r="K2287" s="23"/>
      <c r="L2287" s="23"/>
      <c r="M2287" s="23"/>
      <c r="N2287" s="23"/>
      <c r="O2287" s="23"/>
      <c r="P2287" s="23"/>
      <c r="Q2287" s="23"/>
      <c r="R2287" s="23"/>
    </row>
    <row r="2288" spans="1:18" s="17" customFormat="1" x14ac:dyDescent="0.2">
      <c r="A2288" s="22"/>
      <c r="B2288" s="23"/>
      <c r="C2288" s="23"/>
      <c r="D2288" s="23"/>
      <c r="E2288" s="23"/>
      <c r="F2288" s="23"/>
      <c r="G2288" s="23"/>
      <c r="H2288" s="23"/>
      <c r="I2288" s="23"/>
      <c r="J2288" s="23"/>
      <c r="K2288" s="23"/>
      <c r="L2288" s="23"/>
      <c r="M2288" s="23"/>
      <c r="N2288" s="23"/>
      <c r="O2288" s="23"/>
      <c r="P2288" s="23"/>
      <c r="Q2288" s="23"/>
      <c r="R2288" s="23"/>
    </row>
    <row r="2289" spans="1:18" s="17" customFormat="1" x14ac:dyDescent="0.2">
      <c r="A2289" s="22"/>
      <c r="B2289" s="23"/>
      <c r="C2289" s="23"/>
      <c r="D2289" s="23"/>
      <c r="E2289" s="23"/>
      <c r="F2289" s="23"/>
      <c r="G2289" s="23"/>
      <c r="H2289" s="23"/>
      <c r="I2289" s="23"/>
      <c r="J2289" s="23"/>
      <c r="K2289" s="23"/>
      <c r="L2289" s="23"/>
      <c r="M2289" s="23"/>
      <c r="N2289" s="23"/>
      <c r="O2289" s="23"/>
      <c r="P2289" s="23"/>
      <c r="Q2289" s="23"/>
      <c r="R2289" s="23"/>
    </row>
    <row r="2290" spans="1:18" s="17" customFormat="1" x14ac:dyDescent="0.2">
      <c r="A2290" s="22"/>
      <c r="B2290" s="23"/>
      <c r="C2290" s="23"/>
      <c r="D2290" s="23"/>
      <c r="E2290" s="23"/>
      <c r="F2290" s="23"/>
      <c r="G2290" s="23"/>
      <c r="H2290" s="23"/>
      <c r="I2290" s="23"/>
      <c r="J2290" s="23"/>
      <c r="K2290" s="23"/>
      <c r="L2290" s="23"/>
      <c r="M2290" s="23"/>
      <c r="N2290" s="23"/>
      <c r="O2290" s="23"/>
      <c r="P2290" s="23"/>
      <c r="Q2290" s="23"/>
      <c r="R2290" s="23"/>
    </row>
    <row r="2291" spans="1:18" s="17" customFormat="1" x14ac:dyDescent="0.2">
      <c r="A2291" s="22"/>
      <c r="B2291" s="23"/>
      <c r="C2291" s="23"/>
      <c r="D2291" s="23"/>
      <c r="E2291" s="23"/>
      <c r="F2291" s="23"/>
      <c r="G2291" s="23"/>
      <c r="H2291" s="23"/>
      <c r="I2291" s="23"/>
      <c r="J2291" s="23"/>
      <c r="K2291" s="23"/>
      <c r="L2291" s="23"/>
      <c r="M2291" s="23"/>
      <c r="N2291" s="23"/>
      <c r="O2291" s="23"/>
      <c r="P2291" s="23"/>
      <c r="Q2291" s="23"/>
      <c r="R2291" s="23"/>
    </row>
    <row r="2292" spans="1:18" s="17" customFormat="1" x14ac:dyDescent="0.2">
      <c r="A2292" s="22"/>
      <c r="B2292" s="23"/>
      <c r="C2292" s="23"/>
      <c r="D2292" s="23"/>
      <c r="E2292" s="23"/>
      <c r="F2292" s="23"/>
      <c r="G2292" s="23"/>
      <c r="H2292" s="23"/>
      <c r="I2292" s="23"/>
      <c r="J2292" s="23"/>
      <c r="K2292" s="23"/>
      <c r="L2292" s="23"/>
      <c r="M2292" s="23"/>
      <c r="N2292" s="23"/>
      <c r="O2292" s="23"/>
      <c r="P2292" s="23"/>
      <c r="Q2292" s="23"/>
      <c r="R2292" s="23"/>
    </row>
    <row r="2293" spans="1:18" s="17" customFormat="1" x14ac:dyDescent="0.2">
      <c r="A2293" s="22"/>
      <c r="B2293" s="23"/>
      <c r="C2293" s="23"/>
      <c r="D2293" s="23"/>
      <c r="E2293" s="23"/>
      <c r="F2293" s="23"/>
      <c r="G2293" s="23"/>
      <c r="H2293" s="23"/>
      <c r="I2293" s="23"/>
      <c r="J2293" s="23"/>
      <c r="K2293" s="23"/>
      <c r="L2293" s="23"/>
      <c r="M2293" s="23"/>
      <c r="N2293" s="23"/>
      <c r="O2293" s="23"/>
      <c r="P2293" s="23"/>
      <c r="Q2293" s="23"/>
      <c r="R2293" s="23"/>
    </row>
    <row r="2294" spans="1:18" s="17" customFormat="1" x14ac:dyDescent="0.2">
      <c r="A2294" s="22"/>
      <c r="B2294" s="23"/>
      <c r="C2294" s="23"/>
      <c r="D2294" s="23"/>
      <c r="E2294" s="23"/>
      <c r="F2294" s="23"/>
      <c r="G2294" s="23"/>
      <c r="H2294" s="23"/>
      <c r="I2294" s="23"/>
      <c r="J2294" s="23"/>
      <c r="K2294" s="23"/>
      <c r="L2294" s="23"/>
      <c r="M2294" s="23"/>
      <c r="N2294" s="23"/>
      <c r="O2294" s="23"/>
      <c r="P2294" s="23"/>
      <c r="Q2294" s="23"/>
      <c r="R2294" s="23"/>
    </row>
    <row r="2295" spans="1:18" s="17" customFormat="1" x14ac:dyDescent="0.2">
      <c r="A2295" s="22"/>
      <c r="B2295" s="23"/>
      <c r="C2295" s="23"/>
      <c r="D2295" s="23"/>
      <c r="E2295" s="23"/>
      <c r="F2295" s="23"/>
      <c r="G2295" s="23"/>
      <c r="H2295" s="23"/>
      <c r="I2295" s="23"/>
      <c r="J2295" s="23"/>
      <c r="K2295" s="23"/>
      <c r="L2295" s="23"/>
      <c r="M2295" s="23"/>
      <c r="N2295" s="23"/>
      <c r="O2295" s="23"/>
      <c r="P2295" s="23"/>
      <c r="Q2295" s="23"/>
      <c r="R2295" s="23"/>
    </row>
    <row r="2296" spans="1:18" s="17" customFormat="1" x14ac:dyDescent="0.2">
      <c r="A2296" s="22"/>
      <c r="B2296" s="23"/>
      <c r="C2296" s="23"/>
      <c r="D2296" s="23"/>
      <c r="E2296" s="23"/>
      <c r="F2296" s="23"/>
      <c r="G2296" s="23"/>
      <c r="H2296" s="23"/>
      <c r="I2296" s="23"/>
      <c r="J2296" s="23"/>
      <c r="K2296" s="23"/>
      <c r="L2296" s="23"/>
      <c r="M2296" s="23"/>
      <c r="N2296" s="23"/>
      <c r="O2296" s="23"/>
      <c r="P2296" s="23"/>
      <c r="Q2296" s="23"/>
      <c r="R2296" s="23"/>
    </row>
    <row r="2297" spans="1:18" s="17" customFormat="1" x14ac:dyDescent="0.2">
      <c r="A2297" s="22"/>
      <c r="B2297" s="23"/>
      <c r="C2297" s="23"/>
      <c r="D2297" s="23"/>
      <c r="E2297" s="23"/>
      <c r="F2297" s="23"/>
      <c r="G2297" s="23"/>
      <c r="H2297" s="23"/>
      <c r="I2297" s="23"/>
      <c r="J2297" s="23"/>
      <c r="K2297" s="23"/>
      <c r="L2297" s="23"/>
      <c r="M2297" s="23"/>
      <c r="N2297" s="23"/>
      <c r="O2297" s="23"/>
      <c r="P2297" s="23"/>
      <c r="Q2297" s="23"/>
      <c r="R2297" s="23"/>
    </row>
    <row r="2298" spans="1:18" s="17" customFormat="1" x14ac:dyDescent="0.2">
      <c r="A2298" s="22"/>
      <c r="B2298" s="23"/>
      <c r="C2298" s="23"/>
      <c r="D2298" s="23"/>
      <c r="E2298" s="23"/>
      <c r="F2298" s="23"/>
      <c r="G2298" s="23"/>
      <c r="H2298" s="23"/>
      <c r="I2298" s="23"/>
      <c r="J2298" s="23"/>
      <c r="K2298" s="23"/>
      <c r="L2298" s="23"/>
      <c r="M2298" s="23"/>
      <c r="N2298" s="23"/>
      <c r="O2298" s="23"/>
      <c r="P2298" s="23"/>
      <c r="Q2298" s="23"/>
      <c r="R2298" s="23"/>
    </row>
    <row r="2299" spans="1:18" s="17" customFormat="1" x14ac:dyDescent="0.2">
      <c r="A2299" s="22"/>
      <c r="B2299" s="23"/>
      <c r="C2299" s="23"/>
      <c r="D2299" s="23"/>
      <c r="E2299" s="23"/>
      <c r="F2299" s="23"/>
      <c r="G2299" s="23"/>
      <c r="H2299" s="23"/>
      <c r="I2299" s="23"/>
      <c r="J2299" s="23"/>
      <c r="K2299" s="23"/>
      <c r="L2299" s="23"/>
      <c r="M2299" s="23"/>
      <c r="N2299" s="23"/>
      <c r="O2299" s="23"/>
      <c r="P2299" s="23"/>
      <c r="Q2299" s="23"/>
      <c r="R2299" s="23"/>
    </row>
    <row r="2300" spans="1:18" s="17" customFormat="1" x14ac:dyDescent="0.2">
      <c r="A2300" s="22"/>
      <c r="B2300" s="23"/>
      <c r="C2300" s="23"/>
      <c r="D2300" s="23"/>
      <c r="E2300" s="23"/>
      <c r="F2300" s="23"/>
      <c r="G2300" s="23"/>
      <c r="H2300" s="23"/>
      <c r="I2300" s="23"/>
      <c r="J2300" s="23"/>
      <c r="K2300" s="23"/>
      <c r="L2300" s="23"/>
      <c r="M2300" s="23"/>
      <c r="N2300" s="23"/>
      <c r="O2300" s="23"/>
      <c r="P2300" s="23"/>
      <c r="Q2300" s="23"/>
      <c r="R2300" s="23"/>
    </row>
    <row r="2301" spans="1:18" s="17" customFormat="1" x14ac:dyDescent="0.2">
      <c r="A2301" s="22"/>
      <c r="B2301" s="23"/>
      <c r="C2301" s="23"/>
      <c r="D2301" s="23"/>
      <c r="E2301" s="23"/>
      <c r="F2301" s="23"/>
      <c r="G2301" s="23"/>
      <c r="H2301" s="23"/>
      <c r="I2301" s="23"/>
      <c r="J2301" s="23"/>
      <c r="K2301" s="23"/>
      <c r="L2301" s="23"/>
      <c r="M2301" s="23"/>
      <c r="N2301" s="23"/>
      <c r="O2301" s="23"/>
      <c r="P2301" s="23"/>
      <c r="Q2301" s="23"/>
      <c r="R2301" s="23"/>
    </row>
    <row r="2302" spans="1:18" s="17" customFormat="1" x14ac:dyDescent="0.2">
      <c r="A2302" s="22"/>
      <c r="B2302" s="23"/>
      <c r="C2302" s="23"/>
      <c r="D2302" s="23"/>
      <c r="E2302" s="23"/>
      <c r="F2302" s="23"/>
      <c r="G2302" s="23"/>
      <c r="H2302" s="23"/>
      <c r="I2302" s="23"/>
      <c r="J2302" s="23"/>
      <c r="K2302" s="23"/>
      <c r="L2302" s="23"/>
      <c r="M2302" s="23"/>
      <c r="N2302" s="23"/>
      <c r="O2302" s="23"/>
      <c r="P2302" s="23"/>
      <c r="Q2302" s="23"/>
      <c r="R2302" s="23"/>
    </row>
    <row r="2303" spans="1:18" s="17" customFormat="1" x14ac:dyDescent="0.2">
      <c r="A2303" s="22"/>
      <c r="B2303" s="23"/>
      <c r="C2303" s="23"/>
      <c r="D2303" s="23"/>
      <c r="E2303" s="23"/>
      <c r="F2303" s="23"/>
      <c r="G2303" s="23"/>
      <c r="H2303" s="23"/>
      <c r="I2303" s="23"/>
      <c r="J2303" s="23"/>
      <c r="K2303" s="23"/>
      <c r="L2303" s="23"/>
      <c r="M2303" s="23"/>
      <c r="N2303" s="23"/>
      <c r="O2303" s="23"/>
      <c r="P2303" s="23"/>
      <c r="Q2303" s="23"/>
      <c r="R2303" s="23"/>
    </row>
    <row r="2304" spans="1:18" s="17" customFormat="1" x14ac:dyDescent="0.2">
      <c r="A2304" s="22"/>
      <c r="B2304" s="23"/>
      <c r="C2304" s="23"/>
      <c r="D2304" s="23"/>
      <c r="E2304" s="23"/>
      <c r="F2304" s="23"/>
      <c r="G2304" s="23"/>
      <c r="H2304" s="23"/>
      <c r="I2304" s="23"/>
      <c r="J2304" s="23"/>
      <c r="K2304" s="23"/>
      <c r="L2304" s="23"/>
      <c r="M2304" s="23"/>
      <c r="N2304" s="23"/>
      <c r="O2304" s="23"/>
      <c r="P2304" s="23"/>
      <c r="Q2304" s="23"/>
      <c r="R2304" s="23"/>
    </row>
    <row r="2305" spans="1:18" s="17" customFormat="1" x14ac:dyDescent="0.2">
      <c r="A2305" s="22"/>
      <c r="B2305" s="23"/>
      <c r="C2305" s="23"/>
      <c r="D2305" s="23"/>
      <c r="E2305" s="23"/>
      <c r="F2305" s="23"/>
      <c r="G2305" s="23"/>
      <c r="H2305" s="23"/>
      <c r="I2305" s="23"/>
      <c r="J2305" s="23"/>
      <c r="K2305" s="23"/>
      <c r="L2305" s="23"/>
      <c r="M2305" s="23"/>
      <c r="N2305" s="23"/>
      <c r="O2305" s="23"/>
      <c r="P2305" s="23"/>
      <c r="Q2305" s="23"/>
      <c r="R2305" s="23"/>
    </row>
    <row r="2306" spans="1:18" s="17" customFormat="1" x14ac:dyDescent="0.2">
      <c r="A2306" s="22"/>
      <c r="B2306" s="23"/>
      <c r="C2306" s="23"/>
      <c r="D2306" s="23"/>
      <c r="E2306" s="23"/>
      <c r="F2306" s="23"/>
      <c r="G2306" s="23"/>
      <c r="H2306" s="23"/>
      <c r="I2306" s="23"/>
      <c r="J2306" s="23"/>
      <c r="K2306" s="23"/>
      <c r="L2306" s="23"/>
      <c r="M2306" s="23"/>
      <c r="N2306" s="23"/>
      <c r="O2306" s="23"/>
      <c r="P2306" s="23"/>
      <c r="Q2306" s="23"/>
      <c r="R2306" s="23"/>
    </row>
    <row r="2307" spans="1:18" s="17" customFormat="1" x14ac:dyDescent="0.2">
      <c r="A2307" s="22"/>
      <c r="B2307" s="23"/>
      <c r="C2307" s="23"/>
      <c r="D2307" s="23"/>
      <c r="E2307" s="23"/>
      <c r="F2307" s="23"/>
      <c r="G2307" s="23"/>
      <c r="H2307" s="23"/>
      <c r="I2307" s="23"/>
      <c r="J2307" s="23"/>
      <c r="K2307" s="23"/>
      <c r="L2307" s="23"/>
      <c r="M2307" s="23"/>
      <c r="N2307" s="23"/>
      <c r="O2307" s="23"/>
      <c r="P2307" s="23"/>
      <c r="Q2307" s="23"/>
      <c r="R2307" s="23"/>
    </row>
    <row r="2308" spans="1:18" s="17" customFormat="1" x14ac:dyDescent="0.2">
      <c r="A2308" s="22"/>
      <c r="B2308" s="23"/>
      <c r="C2308" s="23"/>
      <c r="D2308" s="23"/>
      <c r="E2308" s="23"/>
      <c r="F2308" s="23"/>
      <c r="G2308" s="23"/>
      <c r="H2308" s="23"/>
      <c r="I2308" s="23"/>
      <c r="J2308" s="23"/>
      <c r="K2308" s="23"/>
      <c r="L2308" s="23"/>
      <c r="M2308" s="23"/>
      <c r="N2308" s="23"/>
      <c r="O2308" s="23"/>
      <c r="P2308" s="23"/>
      <c r="Q2308" s="23"/>
      <c r="R2308" s="23"/>
    </row>
    <row r="2309" spans="1:18" s="17" customFormat="1" x14ac:dyDescent="0.2">
      <c r="A2309" s="22"/>
      <c r="B2309" s="23"/>
      <c r="C2309" s="23"/>
      <c r="D2309" s="23"/>
      <c r="E2309" s="23"/>
      <c r="F2309" s="23"/>
      <c r="G2309" s="23"/>
      <c r="H2309" s="23"/>
      <c r="I2309" s="23"/>
      <c r="J2309" s="23"/>
      <c r="K2309" s="23"/>
      <c r="L2309" s="23"/>
      <c r="M2309" s="23"/>
      <c r="N2309" s="23"/>
      <c r="O2309" s="23"/>
      <c r="P2309" s="23"/>
      <c r="Q2309" s="23"/>
      <c r="R2309" s="23"/>
    </row>
    <row r="2310" spans="1:18" s="17" customFormat="1" x14ac:dyDescent="0.2">
      <c r="A2310" s="22"/>
      <c r="B2310" s="23"/>
      <c r="C2310" s="23"/>
      <c r="D2310" s="23"/>
      <c r="E2310" s="23"/>
      <c r="F2310" s="23"/>
      <c r="G2310" s="23"/>
      <c r="H2310" s="23"/>
      <c r="I2310" s="23"/>
      <c r="J2310" s="23"/>
      <c r="K2310" s="23"/>
      <c r="L2310" s="23"/>
      <c r="M2310" s="23"/>
      <c r="N2310" s="23"/>
      <c r="O2310" s="23"/>
      <c r="P2310" s="23"/>
      <c r="Q2310" s="23"/>
      <c r="R2310" s="23"/>
    </row>
    <row r="2311" spans="1:18" s="17" customFormat="1" x14ac:dyDescent="0.2">
      <c r="A2311" s="22"/>
      <c r="B2311" s="23"/>
      <c r="C2311" s="23"/>
      <c r="D2311" s="23"/>
      <c r="E2311" s="23"/>
      <c r="F2311" s="23"/>
      <c r="G2311" s="23"/>
      <c r="H2311" s="23"/>
      <c r="I2311" s="23"/>
      <c r="J2311" s="23"/>
      <c r="K2311" s="23"/>
      <c r="L2311" s="23"/>
      <c r="M2311" s="23"/>
      <c r="N2311" s="23"/>
      <c r="O2311" s="23"/>
      <c r="P2311" s="23"/>
      <c r="Q2311" s="23"/>
      <c r="R2311" s="23"/>
    </row>
    <row r="2312" spans="1:18" s="17" customFormat="1" x14ac:dyDescent="0.2">
      <c r="A2312" s="22"/>
      <c r="B2312" s="23"/>
      <c r="C2312" s="23"/>
      <c r="D2312" s="23"/>
      <c r="E2312" s="23"/>
      <c r="F2312" s="23"/>
      <c r="G2312" s="23"/>
      <c r="H2312" s="23"/>
      <c r="I2312" s="23"/>
      <c r="J2312" s="23"/>
      <c r="K2312" s="23"/>
      <c r="L2312" s="23"/>
      <c r="M2312" s="23"/>
      <c r="N2312" s="23"/>
      <c r="O2312" s="23"/>
      <c r="P2312" s="23"/>
      <c r="Q2312" s="23"/>
      <c r="R2312" s="23"/>
    </row>
    <row r="2313" spans="1:18" s="17" customFormat="1" x14ac:dyDescent="0.2">
      <c r="A2313" s="22"/>
      <c r="B2313" s="23"/>
      <c r="C2313" s="23"/>
      <c r="D2313" s="23"/>
      <c r="E2313" s="23"/>
      <c r="F2313" s="23"/>
      <c r="G2313" s="23"/>
      <c r="H2313" s="23"/>
      <c r="I2313" s="23"/>
      <c r="J2313" s="23"/>
      <c r="K2313" s="23"/>
      <c r="L2313" s="23"/>
      <c r="M2313" s="23"/>
      <c r="N2313" s="23"/>
      <c r="O2313" s="23"/>
      <c r="P2313" s="23"/>
      <c r="Q2313" s="23"/>
      <c r="R2313" s="23"/>
    </row>
    <row r="2314" spans="1:18" s="17" customFormat="1" x14ac:dyDescent="0.2">
      <c r="A2314" s="22"/>
      <c r="B2314" s="23"/>
      <c r="C2314" s="23"/>
      <c r="D2314" s="23"/>
      <c r="E2314" s="23"/>
      <c r="F2314" s="23"/>
      <c r="G2314" s="23"/>
      <c r="H2314" s="23"/>
      <c r="I2314" s="23"/>
      <c r="J2314" s="23"/>
      <c r="K2314" s="23"/>
      <c r="L2314" s="23"/>
      <c r="M2314" s="23"/>
      <c r="N2314" s="23"/>
      <c r="O2314" s="23"/>
      <c r="P2314" s="23"/>
      <c r="Q2314" s="23"/>
      <c r="R2314" s="23"/>
    </row>
    <row r="2315" spans="1:18" s="17" customFormat="1" x14ac:dyDescent="0.2">
      <c r="A2315" s="22"/>
      <c r="B2315" s="23"/>
      <c r="C2315" s="23"/>
      <c r="D2315" s="23"/>
      <c r="E2315" s="23"/>
      <c r="F2315" s="23"/>
      <c r="G2315" s="23"/>
      <c r="H2315" s="23"/>
      <c r="I2315" s="23"/>
      <c r="J2315" s="23"/>
      <c r="K2315" s="23"/>
      <c r="L2315" s="23"/>
      <c r="M2315" s="23"/>
      <c r="N2315" s="23"/>
      <c r="O2315" s="23"/>
      <c r="P2315" s="23"/>
      <c r="Q2315" s="23"/>
      <c r="R2315" s="23"/>
    </row>
    <row r="2316" spans="1:18" s="17" customFormat="1" x14ac:dyDescent="0.2">
      <c r="A2316" s="22"/>
      <c r="B2316" s="23"/>
      <c r="C2316" s="23"/>
      <c r="D2316" s="23"/>
      <c r="E2316" s="23"/>
      <c r="F2316" s="23"/>
      <c r="G2316" s="23"/>
      <c r="H2316" s="23"/>
      <c r="I2316" s="23"/>
      <c r="J2316" s="23"/>
      <c r="K2316" s="23"/>
      <c r="L2316" s="23"/>
      <c r="M2316" s="23"/>
      <c r="N2316" s="23"/>
      <c r="O2316" s="23"/>
      <c r="P2316" s="23"/>
      <c r="Q2316" s="23"/>
      <c r="R2316" s="23"/>
    </row>
    <row r="2317" spans="1:18" s="17" customFormat="1" x14ac:dyDescent="0.2">
      <c r="A2317" s="22"/>
      <c r="B2317" s="23"/>
      <c r="C2317" s="23"/>
      <c r="D2317" s="23"/>
      <c r="E2317" s="23"/>
      <c r="F2317" s="23"/>
      <c r="G2317" s="23"/>
      <c r="H2317" s="23"/>
      <c r="I2317" s="23"/>
      <c r="J2317" s="23"/>
      <c r="K2317" s="23"/>
      <c r="L2317" s="23"/>
      <c r="M2317" s="23"/>
      <c r="N2317" s="23"/>
      <c r="O2317" s="23"/>
      <c r="P2317" s="23"/>
      <c r="Q2317" s="23"/>
      <c r="R2317" s="23"/>
    </row>
    <row r="2318" spans="1:18" s="17" customFormat="1" x14ac:dyDescent="0.2">
      <c r="A2318" s="22"/>
      <c r="B2318" s="23"/>
      <c r="C2318" s="23"/>
      <c r="D2318" s="23"/>
      <c r="E2318" s="23"/>
      <c r="F2318" s="23"/>
      <c r="G2318" s="23"/>
      <c r="H2318" s="23"/>
      <c r="I2318" s="23"/>
      <c r="J2318" s="23"/>
      <c r="K2318" s="23"/>
      <c r="L2318" s="23"/>
      <c r="M2318" s="23"/>
      <c r="N2318" s="23"/>
      <c r="O2318" s="23"/>
      <c r="P2318" s="23"/>
      <c r="Q2318" s="23"/>
      <c r="R2318" s="23"/>
    </row>
    <row r="2319" spans="1:18" s="17" customFormat="1" x14ac:dyDescent="0.2">
      <c r="A2319" s="22"/>
      <c r="B2319" s="23"/>
      <c r="C2319" s="23"/>
      <c r="D2319" s="23"/>
      <c r="E2319" s="23"/>
      <c r="F2319" s="23"/>
      <c r="G2319" s="23"/>
      <c r="H2319" s="23"/>
      <c r="I2319" s="23"/>
      <c r="J2319" s="23"/>
      <c r="K2319" s="23"/>
      <c r="L2319" s="23"/>
      <c r="M2319" s="23"/>
      <c r="N2319" s="23"/>
      <c r="O2319" s="23"/>
      <c r="P2319" s="23"/>
      <c r="Q2319" s="23"/>
      <c r="R2319" s="23"/>
    </row>
    <row r="2320" spans="1:18" s="17" customFormat="1" x14ac:dyDescent="0.2">
      <c r="A2320" s="22"/>
      <c r="B2320" s="23"/>
      <c r="C2320" s="23"/>
      <c r="D2320" s="23"/>
      <c r="E2320" s="23"/>
      <c r="F2320" s="23"/>
      <c r="G2320" s="23"/>
      <c r="H2320" s="23"/>
      <c r="I2320" s="23"/>
      <c r="J2320" s="23"/>
      <c r="K2320" s="23"/>
      <c r="L2320" s="23"/>
      <c r="M2320" s="23"/>
      <c r="N2320" s="23"/>
      <c r="O2320" s="23"/>
      <c r="P2320" s="23"/>
      <c r="Q2320" s="23"/>
      <c r="R2320" s="23"/>
    </row>
    <row r="2321" spans="1:18" s="17" customFormat="1" x14ac:dyDescent="0.2">
      <c r="A2321" s="22"/>
      <c r="B2321" s="23"/>
      <c r="C2321" s="23"/>
      <c r="D2321" s="23"/>
      <c r="E2321" s="23"/>
      <c r="F2321" s="23"/>
      <c r="G2321" s="23"/>
      <c r="H2321" s="23"/>
      <c r="I2321" s="23"/>
      <c r="J2321" s="23"/>
      <c r="K2321" s="23"/>
      <c r="L2321" s="23"/>
      <c r="M2321" s="23"/>
      <c r="N2321" s="23"/>
      <c r="O2321" s="23"/>
      <c r="P2321" s="23"/>
      <c r="Q2321" s="23"/>
      <c r="R2321" s="23"/>
    </row>
    <row r="2322" spans="1:18" s="17" customFormat="1" x14ac:dyDescent="0.2">
      <c r="A2322" s="22"/>
      <c r="B2322" s="23"/>
      <c r="C2322" s="23"/>
      <c r="D2322" s="23"/>
      <c r="E2322" s="23"/>
      <c r="F2322" s="23"/>
      <c r="G2322" s="23"/>
      <c r="H2322" s="23"/>
      <c r="I2322" s="23"/>
      <c r="J2322" s="23"/>
      <c r="K2322" s="23"/>
      <c r="L2322" s="23"/>
      <c r="M2322" s="23"/>
      <c r="N2322" s="23"/>
      <c r="O2322" s="23"/>
      <c r="P2322" s="23"/>
      <c r="Q2322" s="23"/>
      <c r="R2322" s="23"/>
    </row>
    <row r="2323" spans="1:18" s="17" customFormat="1" x14ac:dyDescent="0.2">
      <c r="A2323" s="22"/>
      <c r="B2323" s="23"/>
      <c r="C2323" s="23"/>
      <c r="D2323" s="23"/>
      <c r="E2323" s="23"/>
      <c r="F2323" s="23"/>
      <c r="G2323" s="23"/>
      <c r="H2323" s="23"/>
      <c r="I2323" s="23"/>
      <c r="J2323" s="23"/>
      <c r="K2323" s="23"/>
      <c r="L2323" s="23"/>
      <c r="M2323" s="23"/>
      <c r="N2323" s="23"/>
      <c r="O2323" s="23"/>
      <c r="P2323" s="23"/>
      <c r="Q2323" s="23"/>
      <c r="R2323" s="23"/>
    </row>
    <row r="2324" spans="1:18" s="17" customFormat="1" x14ac:dyDescent="0.2">
      <c r="A2324" s="22"/>
      <c r="B2324" s="23"/>
      <c r="C2324" s="23"/>
      <c r="D2324" s="23"/>
      <c r="E2324" s="23"/>
      <c r="F2324" s="23"/>
      <c r="G2324" s="23"/>
      <c r="H2324" s="23"/>
      <c r="I2324" s="23"/>
      <c r="J2324" s="23"/>
      <c r="K2324" s="23"/>
      <c r="L2324" s="23"/>
      <c r="M2324" s="23"/>
      <c r="N2324" s="23"/>
      <c r="O2324" s="23"/>
      <c r="P2324" s="23"/>
      <c r="Q2324" s="23"/>
      <c r="R2324" s="23"/>
    </row>
    <row r="2325" spans="1:18" s="17" customFormat="1" x14ac:dyDescent="0.2">
      <c r="A2325" s="22"/>
      <c r="B2325" s="23"/>
      <c r="C2325" s="23"/>
      <c r="D2325" s="23"/>
      <c r="E2325" s="23"/>
      <c r="F2325" s="23"/>
      <c r="G2325" s="23"/>
      <c r="H2325" s="23"/>
      <c r="I2325" s="23"/>
      <c r="J2325" s="23"/>
      <c r="K2325" s="23"/>
      <c r="L2325" s="23"/>
      <c r="M2325" s="23"/>
      <c r="N2325" s="23"/>
      <c r="O2325" s="23"/>
      <c r="P2325" s="23"/>
      <c r="Q2325" s="23"/>
      <c r="R2325" s="23"/>
    </row>
    <row r="2326" spans="1:18" s="17" customFormat="1" x14ac:dyDescent="0.2">
      <c r="A2326" s="22"/>
      <c r="B2326" s="23"/>
      <c r="C2326" s="23"/>
      <c r="D2326" s="23"/>
      <c r="E2326" s="23"/>
      <c r="F2326" s="23"/>
      <c r="G2326" s="23"/>
      <c r="H2326" s="23"/>
      <c r="I2326" s="23"/>
      <c r="J2326" s="23"/>
      <c r="K2326" s="23"/>
      <c r="L2326" s="23"/>
      <c r="M2326" s="23"/>
      <c r="N2326" s="23"/>
      <c r="O2326" s="23"/>
      <c r="P2326" s="23"/>
      <c r="Q2326" s="23"/>
      <c r="R2326" s="23"/>
    </row>
    <row r="2327" spans="1:18" s="17" customFormat="1" x14ac:dyDescent="0.2">
      <c r="A2327" s="22"/>
      <c r="B2327" s="23"/>
      <c r="C2327" s="23"/>
      <c r="D2327" s="23"/>
      <c r="E2327" s="23"/>
      <c r="F2327" s="23"/>
      <c r="G2327" s="23"/>
      <c r="H2327" s="23"/>
      <c r="I2327" s="23"/>
      <c r="J2327" s="23"/>
      <c r="K2327" s="23"/>
      <c r="L2327" s="23"/>
      <c r="M2327" s="23"/>
      <c r="N2327" s="23"/>
      <c r="O2327" s="23"/>
      <c r="P2327" s="23"/>
      <c r="Q2327" s="23"/>
      <c r="R2327" s="23"/>
    </row>
    <row r="2328" spans="1:18" s="17" customFormat="1" x14ac:dyDescent="0.2">
      <c r="A2328" s="22"/>
      <c r="B2328" s="23"/>
      <c r="C2328" s="23"/>
      <c r="D2328" s="23"/>
      <c r="E2328" s="23"/>
      <c r="F2328" s="23"/>
      <c r="G2328" s="23"/>
      <c r="H2328" s="23"/>
      <c r="I2328" s="23"/>
      <c r="J2328" s="23"/>
      <c r="K2328" s="23"/>
      <c r="L2328" s="23"/>
      <c r="M2328" s="23"/>
      <c r="N2328" s="23"/>
      <c r="O2328" s="23"/>
      <c r="P2328" s="23"/>
      <c r="Q2328" s="23"/>
      <c r="R2328" s="23"/>
    </row>
    <row r="2329" spans="1:18" s="17" customFormat="1" x14ac:dyDescent="0.2">
      <c r="A2329" s="22"/>
      <c r="B2329" s="23"/>
      <c r="C2329" s="23"/>
      <c r="D2329" s="23"/>
      <c r="E2329" s="23"/>
      <c r="F2329" s="23"/>
      <c r="G2329" s="23"/>
      <c r="H2329" s="23"/>
      <c r="I2329" s="23"/>
      <c r="J2329" s="23"/>
      <c r="K2329" s="23"/>
      <c r="L2329" s="23"/>
      <c r="M2329" s="23"/>
      <c r="N2329" s="23"/>
      <c r="O2329" s="23"/>
      <c r="P2329" s="23"/>
      <c r="Q2329" s="23"/>
      <c r="R2329" s="23"/>
    </row>
    <row r="2330" spans="1:18" s="17" customFormat="1" x14ac:dyDescent="0.2">
      <c r="A2330" s="22"/>
      <c r="B2330" s="23"/>
      <c r="C2330" s="23"/>
      <c r="D2330" s="23"/>
      <c r="E2330" s="23"/>
      <c r="F2330" s="23"/>
      <c r="G2330" s="23"/>
      <c r="H2330" s="23"/>
      <c r="I2330" s="23"/>
      <c r="J2330" s="23"/>
      <c r="K2330" s="23"/>
      <c r="L2330" s="23"/>
      <c r="M2330" s="23"/>
      <c r="N2330" s="23"/>
      <c r="O2330" s="23"/>
      <c r="P2330" s="23"/>
      <c r="Q2330" s="23"/>
      <c r="R2330" s="23"/>
    </row>
    <row r="2331" spans="1:18" s="17" customFormat="1" x14ac:dyDescent="0.2">
      <c r="A2331" s="22"/>
      <c r="B2331" s="23"/>
      <c r="C2331" s="23"/>
      <c r="D2331" s="23"/>
      <c r="E2331" s="23"/>
      <c r="F2331" s="23"/>
      <c r="G2331" s="23"/>
      <c r="H2331" s="23"/>
      <c r="I2331" s="23"/>
      <c r="J2331" s="23"/>
      <c r="K2331" s="23"/>
      <c r="L2331" s="23"/>
      <c r="M2331" s="23"/>
      <c r="N2331" s="23"/>
      <c r="O2331" s="23"/>
      <c r="P2331" s="23"/>
      <c r="Q2331" s="23"/>
      <c r="R2331" s="23"/>
    </row>
    <row r="2332" spans="1:18" s="17" customFormat="1" x14ac:dyDescent="0.2">
      <c r="A2332" s="22"/>
      <c r="B2332" s="23"/>
      <c r="C2332" s="23"/>
      <c r="D2332" s="23"/>
      <c r="E2332" s="23"/>
      <c r="F2332" s="23"/>
      <c r="G2332" s="23"/>
      <c r="H2332" s="23"/>
      <c r="I2332" s="23"/>
      <c r="J2332" s="23"/>
      <c r="K2332" s="23"/>
      <c r="L2332" s="23"/>
      <c r="M2332" s="23"/>
      <c r="N2332" s="23"/>
      <c r="O2332" s="23"/>
      <c r="P2332" s="23"/>
      <c r="Q2332" s="23"/>
      <c r="R2332" s="23"/>
    </row>
    <row r="2333" spans="1:18" s="17" customFormat="1" x14ac:dyDescent="0.2">
      <c r="A2333" s="22"/>
      <c r="B2333" s="23"/>
      <c r="C2333" s="23"/>
      <c r="D2333" s="23"/>
      <c r="E2333" s="23"/>
      <c r="F2333" s="23"/>
      <c r="G2333" s="23"/>
      <c r="H2333" s="23"/>
      <c r="I2333" s="23"/>
      <c r="J2333" s="23"/>
      <c r="K2333" s="23"/>
      <c r="L2333" s="23"/>
      <c r="M2333" s="23"/>
      <c r="N2333" s="23"/>
      <c r="O2333" s="23"/>
      <c r="P2333" s="23"/>
      <c r="Q2333" s="23"/>
      <c r="R2333" s="23"/>
    </row>
    <row r="2334" spans="1:18" s="17" customFormat="1" x14ac:dyDescent="0.2">
      <c r="A2334" s="22"/>
      <c r="B2334" s="23"/>
      <c r="C2334" s="23"/>
      <c r="D2334" s="23"/>
      <c r="E2334" s="23"/>
      <c r="F2334" s="23"/>
      <c r="G2334" s="23"/>
      <c r="H2334" s="23"/>
      <c r="I2334" s="23"/>
      <c r="J2334" s="23"/>
      <c r="K2334" s="23"/>
      <c r="L2334" s="23"/>
      <c r="M2334" s="23"/>
      <c r="N2334" s="23"/>
      <c r="O2334" s="23"/>
      <c r="P2334" s="23"/>
      <c r="Q2334" s="23"/>
      <c r="R2334" s="23"/>
    </row>
    <row r="2335" spans="1:18" s="17" customFormat="1" x14ac:dyDescent="0.2">
      <c r="A2335" s="22"/>
      <c r="B2335" s="23"/>
      <c r="C2335" s="23"/>
      <c r="D2335" s="23"/>
      <c r="E2335" s="23"/>
      <c r="F2335" s="23"/>
      <c r="G2335" s="23"/>
      <c r="H2335" s="23"/>
      <c r="I2335" s="23"/>
      <c r="J2335" s="23"/>
      <c r="K2335" s="23"/>
      <c r="L2335" s="23"/>
      <c r="M2335" s="23"/>
      <c r="N2335" s="23"/>
      <c r="O2335" s="23"/>
      <c r="P2335" s="23"/>
      <c r="Q2335" s="23"/>
      <c r="R2335" s="23"/>
    </row>
    <row r="2336" spans="1:18" s="17" customFormat="1" x14ac:dyDescent="0.2">
      <c r="A2336" s="22"/>
      <c r="B2336" s="23"/>
      <c r="C2336" s="23"/>
      <c r="D2336" s="23"/>
      <c r="E2336" s="23"/>
      <c r="F2336" s="23"/>
      <c r="G2336" s="23"/>
      <c r="H2336" s="23"/>
      <c r="I2336" s="23"/>
      <c r="J2336" s="23"/>
      <c r="K2336" s="23"/>
      <c r="L2336" s="23"/>
      <c r="M2336" s="23"/>
      <c r="N2336" s="23"/>
      <c r="O2336" s="23"/>
      <c r="P2336" s="23"/>
      <c r="Q2336" s="23"/>
      <c r="R2336" s="23"/>
    </row>
    <row r="2337" spans="1:18" s="17" customFormat="1" x14ac:dyDescent="0.2">
      <c r="A2337" s="22"/>
      <c r="B2337" s="23"/>
      <c r="C2337" s="23"/>
      <c r="D2337" s="23"/>
      <c r="E2337" s="23"/>
      <c r="F2337" s="23"/>
      <c r="G2337" s="23"/>
      <c r="H2337" s="23"/>
      <c r="I2337" s="23"/>
      <c r="J2337" s="23"/>
      <c r="K2337" s="23"/>
      <c r="L2337" s="23"/>
      <c r="M2337" s="23"/>
      <c r="N2337" s="23"/>
      <c r="O2337" s="23"/>
      <c r="P2337" s="23"/>
      <c r="Q2337" s="23"/>
      <c r="R2337" s="23"/>
    </row>
    <row r="2338" spans="1:18" s="17" customFormat="1" x14ac:dyDescent="0.2">
      <c r="A2338" s="22"/>
      <c r="B2338" s="23"/>
      <c r="C2338" s="23"/>
      <c r="D2338" s="23"/>
      <c r="E2338" s="23"/>
      <c r="F2338" s="23"/>
      <c r="G2338" s="23"/>
      <c r="H2338" s="23"/>
      <c r="I2338" s="23"/>
      <c r="J2338" s="23"/>
      <c r="K2338" s="23"/>
      <c r="L2338" s="23"/>
      <c r="M2338" s="23"/>
      <c r="N2338" s="23"/>
      <c r="O2338" s="23"/>
      <c r="P2338" s="23"/>
      <c r="Q2338" s="23"/>
      <c r="R2338" s="23"/>
    </row>
    <row r="2339" spans="1:18" s="17" customFormat="1" x14ac:dyDescent="0.2">
      <c r="A2339" s="22"/>
      <c r="B2339" s="23"/>
      <c r="C2339" s="23"/>
      <c r="D2339" s="23"/>
      <c r="E2339" s="23"/>
      <c r="F2339" s="23"/>
      <c r="G2339" s="23"/>
      <c r="H2339" s="23"/>
      <c r="I2339" s="23"/>
      <c r="J2339" s="23"/>
      <c r="K2339" s="23"/>
      <c r="L2339" s="23"/>
      <c r="M2339" s="23"/>
      <c r="N2339" s="23"/>
      <c r="O2339" s="23"/>
      <c r="P2339" s="23"/>
      <c r="Q2339" s="23"/>
      <c r="R2339" s="23"/>
    </row>
    <row r="2340" spans="1:18" s="17" customFormat="1" x14ac:dyDescent="0.2">
      <c r="A2340" s="22"/>
      <c r="B2340" s="23"/>
      <c r="C2340" s="23"/>
      <c r="D2340" s="23"/>
      <c r="E2340" s="23"/>
      <c r="F2340" s="23"/>
      <c r="G2340" s="23"/>
      <c r="H2340" s="23"/>
      <c r="I2340" s="23"/>
      <c r="J2340" s="23"/>
      <c r="K2340" s="23"/>
      <c r="L2340" s="23"/>
      <c r="M2340" s="23"/>
      <c r="N2340" s="23"/>
      <c r="O2340" s="23"/>
      <c r="P2340" s="23"/>
      <c r="Q2340" s="23"/>
      <c r="R2340" s="23"/>
    </row>
    <row r="2341" spans="1:18" s="17" customFormat="1" x14ac:dyDescent="0.2">
      <c r="A2341" s="22"/>
      <c r="B2341" s="23"/>
      <c r="C2341" s="23"/>
      <c r="D2341" s="23"/>
      <c r="E2341" s="23"/>
      <c r="F2341" s="23"/>
      <c r="G2341" s="23"/>
      <c r="H2341" s="23"/>
      <c r="I2341" s="23"/>
      <c r="J2341" s="23"/>
      <c r="K2341" s="23"/>
      <c r="L2341" s="23"/>
      <c r="M2341" s="23"/>
      <c r="N2341" s="23"/>
      <c r="O2341" s="23"/>
      <c r="P2341" s="23"/>
      <c r="Q2341" s="23"/>
      <c r="R2341" s="23"/>
    </row>
    <row r="2342" spans="1:18" s="17" customFormat="1" x14ac:dyDescent="0.2">
      <c r="A2342" s="22"/>
      <c r="B2342" s="23"/>
      <c r="C2342" s="23"/>
      <c r="D2342" s="23"/>
      <c r="E2342" s="23"/>
      <c r="F2342" s="23"/>
      <c r="G2342" s="23"/>
      <c r="H2342" s="23"/>
      <c r="I2342" s="23"/>
      <c r="J2342" s="23"/>
      <c r="K2342" s="23"/>
      <c r="L2342" s="23"/>
      <c r="M2342" s="23"/>
      <c r="N2342" s="23"/>
      <c r="O2342" s="23"/>
      <c r="P2342" s="23"/>
      <c r="Q2342" s="23"/>
      <c r="R2342" s="23"/>
    </row>
    <row r="2343" spans="1:18" s="17" customFormat="1" x14ac:dyDescent="0.2">
      <c r="A2343" s="22"/>
      <c r="B2343" s="23"/>
      <c r="C2343" s="23"/>
      <c r="D2343" s="23"/>
      <c r="E2343" s="23"/>
      <c r="F2343" s="23"/>
      <c r="G2343" s="23"/>
      <c r="H2343" s="23"/>
      <c r="I2343" s="23"/>
      <c r="J2343" s="23"/>
      <c r="K2343" s="23"/>
      <c r="L2343" s="23"/>
      <c r="M2343" s="23"/>
      <c r="N2343" s="23"/>
      <c r="O2343" s="23"/>
      <c r="P2343" s="23"/>
      <c r="Q2343" s="23"/>
      <c r="R2343" s="23"/>
    </row>
    <row r="2344" spans="1:18" s="17" customFormat="1" x14ac:dyDescent="0.2">
      <c r="A2344" s="22"/>
      <c r="B2344" s="23"/>
      <c r="C2344" s="23"/>
      <c r="D2344" s="23"/>
      <c r="E2344" s="23"/>
      <c r="F2344" s="23"/>
      <c r="G2344" s="23"/>
      <c r="H2344" s="23"/>
      <c r="I2344" s="23"/>
      <c r="J2344" s="23"/>
      <c r="K2344" s="23"/>
      <c r="L2344" s="23"/>
      <c r="M2344" s="23"/>
      <c r="N2344" s="23"/>
      <c r="O2344" s="23"/>
      <c r="P2344" s="23"/>
      <c r="Q2344" s="23"/>
      <c r="R2344" s="23"/>
    </row>
    <row r="2345" spans="1:18" s="17" customFormat="1" x14ac:dyDescent="0.2">
      <c r="A2345" s="22"/>
      <c r="B2345" s="23"/>
      <c r="C2345" s="23"/>
      <c r="D2345" s="23"/>
      <c r="E2345" s="23"/>
      <c r="F2345" s="23"/>
      <c r="G2345" s="23"/>
      <c r="H2345" s="23"/>
      <c r="I2345" s="23"/>
      <c r="J2345" s="23"/>
      <c r="K2345" s="23"/>
      <c r="L2345" s="23"/>
      <c r="M2345" s="23"/>
      <c r="N2345" s="23"/>
      <c r="O2345" s="23"/>
      <c r="P2345" s="23"/>
      <c r="Q2345" s="23"/>
      <c r="R2345" s="23"/>
    </row>
    <row r="2346" spans="1:18" s="17" customFormat="1" x14ac:dyDescent="0.2">
      <c r="A2346" s="22"/>
      <c r="B2346" s="23"/>
      <c r="C2346" s="23"/>
      <c r="D2346" s="23"/>
      <c r="E2346" s="23"/>
      <c r="F2346" s="23"/>
      <c r="G2346" s="23"/>
      <c r="H2346" s="23"/>
      <c r="I2346" s="23"/>
      <c r="J2346" s="23"/>
      <c r="K2346" s="23"/>
      <c r="L2346" s="23"/>
      <c r="M2346" s="23"/>
      <c r="N2346" s="23"/>
      <c r="O2346" s="23"/>
      <c r="P2346" s="23"/>
      <c r="Q2346" s="23"/>
      <c r="R2346" s="23"/>
    </row>
    <row r="2347" spans="1:18" s="17" customFormat="1" x14ac:dyDescent="0.2">
      <c r="A2347" s="22"/>
      <c r="B2347" s="23"/>
      <c r="C2347" s="23"/>
      <c r="D2347" s="23"/>
      <c r="E2347" s="23"/>
      <c r="F2347" s="23"/>
      <c r="G2347" s="23"/>
      <c r="H2347" s="23"/>
      <c r="I2347" s="23"/>
      <c r="J2347" s="23"/>
      <c r="K2347" s="23"/>
      <c r="L2347" s="23"/>
      <c r="M2347" s="23"/>
      <c r="N2347" s="23"/>
      <c r="O2347" s="23"/>
      <c r="P2347" s="23"/>
      <c r="Q2347" s="23"/>
      <c r="R2347" s="23"/>
    </row>
    <row r="2348" spans="1:18" s="17" customFormat="1" x14ac:dyDescent="0.2">
      <c r="A2348" s="22"/>
      <c r="B2348" s="23"/>
      <c r="C2348" s="23"/>
      <c r="D2348" s="23"/>
      <c r="E2348" s="23"/>
      <c r="F2348" s="23"/>
      <c r="G2348" s="23"/>
      <c r="H2348" s="23"/>
      <c r="I2348" s="23"/>
      <c r="J2348" s="23"/>
      <c r="K2348" s="23"/>
      <c r="L2348" s="23"/>
      <c r="M2348" s="23"/>
      <c r="N2348" s="23"/>
      <c r="O2348" s="23"/>
      <c r="P2348" s="23"/>
      <c r="Q2348" s="23"/>
      <c r="R2348" s="23"/>
    </row>
    <row r="2349" spans="1:18" s="17" customFormat="1" x14ac:dyDescent="0.2">
      <c r="A2349" s="22"/>
      <c r="B2349" s="23"/>
      <c r="C2349" s="23"/>
      <c r="D2349" s="23"/>
      <c r="E2349" s="23"/>
      <c r="F2349" s="23"/>
      <c r="G2349" s="23"/>
      <c r="H2349" s="23"/>
      <c r="I2349" s="23"/>
      <c r="J2349" s="23"/>
      <c r="K2349" s="23"/>
      <c r="L2349" s="23"/>
      <c r="M2349" s="23"/>
      <c r="N2349" s="23"/>
      <c r="O2349" s="23"/>
      <c r="P2349" s="23"/>
      <c r="Q2349" s="23"/>
      <c r="R2349" s="23"/>
    </row>
    <row r="2350" spans="1:18" s="17" customFormat="1" x14ac:dyDescent="0.2">
      <c r="A2350" s="22"/>
      <c r="B2350" s="23"/>
      <c r="C2350" s="23"/>
      <c r="D2350" s="23"/>
      <c r="E2350" s="23"/>
      <c r="F2350" s="23"/>
      <c r="G2350" s="23"/>
      <c r="H2350" s="23"/>
      <c r="I2350" s="23"/>
      <c r="J2350" s="23"/>
      <c r="K2350" s="23"/>
      <c r="L2350" s="23"/>
      <c r="M2350" s="23"/>
      <c r="N2350" s="23"/>
      <c r="O2350" s="23"/>
      <c r="P2350" s="23"/>
      <c r="Q2350" s="23"/>
      <c r="R2350" s="23"/>
    </row>
    <row r="2351" spans="1:18" s="17" customFormat="1" x14ac:dyDescent="0.2">
      <c r="A2351" s="22"/>
      <c r="B2351" s="23"/>
      <c r="C2351" s="23"/>
      <c r="D2351" s="23"/>
      <c r="E2351" s="23"/>
      <c r="F2351" s="23"/>
      <c r="G2351" s="23"/>
      <c r="H2351" s="23"/>
      <c r="I2351" s="23"/>
      <c r="J2351" s="23"/>
      <c r="K2351" s="23"/>
      <c r="L2351" s="23"/>
      <c r="M2351" s="23"/>
      <c r="N2351" s="23"/>
      <c r="O2351" s="23"/>
      <c r="P2351" s="23"/>
      <c r="Q2351" s="23"/>
      <c r="R2351" s="23"/>
    </row>
    <row r="2352" spans="1:18" s="17" customFormat="1" x14ac:dyDescent="0.2">
      <c r="A2352" s="22"/>
      <c r="B2352" s="23"/>
      <c r="C2352" s="23"/>
      <c r="D2352" s="23"/>
      <c r="E2352" s="23"/>
      <c r="F2352" s="23"/>
      <c r="G2352" s="23"/>
      <c r="H2352" s="23"/>
      <c r="I2352" s="23"/>
      <c r="J2352" s="23"/>
      <c r="K2352" s="23"/>
      <c r="L2352" s="23"/>
      <c r="M2352" s="23"/>
      <c r="N2352" s="23"/>
      <c r="O2352" s="23"/>
      <c r="P2352" s="23"/>
      <c r="Q2352" s="23"/>
      <c r="R2352" s="23"/>
    </row>
    <row r="2353" spans="1:18" s="17" customFormat="1" x14ac:dyDescent="0.2">
      <c r="A2353" s="22"/>
      <c r="B2353" s="23"/>
      <c r="C2353" s="23"/>
      <c r="D2353" s="23"/>
      <c r="E2353" s="23"/>
      <c r="F2353" s="23"/>
      <c r="G2353" s="23"/>
      <c r="H2353" s="23"/>
      <c r="I2353" s="23"/>
      <c r="J2353" s="23"/>
      <c r="K2353" s="23"/>
      <c r="L2353" s="23"/>
      <c r="M2353" s="23"/>
      <c r="N2353" s="23"/>
      <c r="O2353" s="23"/>
      <c r="P2353" s="23"/>
      <c r="Q2353" s="23"/>
      <c r="R2353" s="23"/>
    </row>
    <row r="2354" spans="1:18" s="17" customFormat="1" x14ac:dyDescent="0.2">
      <c r="A2354" s="22"/>
      <c r="B2354" s="23"/>
      <c r="C2354" s="23"/>
      <c r="D2354" s="23"/>
      <c r="E2354" s="23"/>
      <c r="F2354" s="23"/>
      <c r="G2354" s="23"/>
      <c r="H2354" s="23"/>
      <c r="I2354" s="23"/>
      <c r="J2354" s="23"/>
      <c r="K2354" s="23"/>
      <c r="L2354" s="23"/>
      <c r="M2354" s="23"/>
      <c r="N2354" s="23"/>
      <c r="O2354" s="23"/>
      <c r="P2354" s="23"/>
      <c r="Q2354" s="23"/>
      <c r="R2354" s="23"/>
    </row>
    <row r="2355" spans="1:18" s="17" customFormat="1" x14ac:dyDescent="0.2">
      <c r="A2355" s="22"/>
      <c r="B2355" s="23"/>
      <c r="C2355" s="23"/>
      <c r="D2355" s="23"/>
      <c r="E2355" s="23"/>
      <c r="F2355" s="23"/>
      <c r="G2355" s="23"/>
      <c r="H2355" s="23"/>
      <c r="I2355" s="23"/>
      <c r="J2355" s="23"/>
      <c r="K2355" s="23"/>
      <c r="L2355" s="23"/>
      <c r="M2355" s="23"/>
      <c r="N2355" s="23"/>
      <c r="O2355" s="23"/>
      <c r="P2355" s="23"/>
      <c r="Q2355" s="23"/>
      <c r="R2355" s="23"/>
    </row>
    <row r="2356" spans="1:18" s="17" customFormat="1" x14ac:dyDescent="0.2">
      <c r="A2356" s="22"/>
      <c r="B2356" s="23"/>
      <c r="C2356" s="23"/>
      <c r="D2356" s="23"/>
      <c r="E2356" s="23"/>
      <c r="F2356" s="23"/>
      <c r="G2356" s="23"/>
      <c r="H2356" s="23"/>
      <c r="I2356" s="23"/>
      <c r="J2356" s="23"/>
      <c r="K2356" s="23"/>
      <c r="L2356" s="23"/>
      <c r="M2356" s="23"/>
      <c r="N2356" s="23"/>
      <c r="O2356" s="23"/>
      <c r="P2356" s="23"/>
      <c r="Q2356" s="23"/>
      <c r="R2356" s="23"/>
    </row>
    <row r="2357" spans="1:18" s="17" customFormat="1" x14ac:dyDescent="0.2">
      <c r="A2357" s="22"/>
      <c r="B2357" s="23"/>
      <c r="C2357" s="23"/>
      <c r="D2357" s="23"/>
      <c r="E2357" s="23"/>
      <c r="F2357" s="23"/>
      <c r="G2357" s="23"/>
      <c r="H2357" s="23"/>
      <c r="I2357" s="23"/>
      <c r="J2357" s="23"/>
      <c r="K2357" s="23"/>
      <c r="L2357" s="23"/>
      <c r="M2357" s="23"/>
      <c r="N2357" s="23"/>
      <c r="O2357" s="23"/>
      <c r="P2357" s="23"/>
      <c r="Q2357" s="23"/>
      <c r="R2357" s="23"/>
    </row>
    <row r="2358" spans="1:18" s="17" customFormat="1" x14ac:dyDescent="0.2">
      <c r="A2358" s="22"/>
      <c r="B2358" s="23"/>
      <c r="C2358" s="23"/>
      <c r="D2358" s="23"/>
      <c r="E2358" s="23"/>
      <c r="F2358" s="23"/>
      <c r="G2358" s="23"/>
      <c r="H2358" s="23"/>
      <c r="I2358" s="23"/>
      <c r="J2358" s="23"/>
      <c r="K2358" s="23"/>
      <c r="L2358" s="23"/>
      <c r="M2358" s="23"/>
      <c r="N2358" s="23"/>
      <c r="O2358" s="23"/>
      <c r="P2358" s="23"/>
      <c r="Q2358" s="23"/>
      <c r="R2358" s="23"/>
    </row>
    <row r="2359" spans="1:18" s="17" customFormat="1" x14ac:dyDescent="0.2">
      <c r="A2359" s="22"/>
      <c r="B2359" s="23"/>
      <c r="C2359" s="23"/>
      <c r="D2359" s="23"/>
      <c r="E2359" s="23"/>
      <c r="F2359" s="23"/>
      <c r="G2359" s="23"/>
      <c r="H2359" s="23"/>
      <c r="I2359" s="23"/>
      <c r="J2359" s="23"/>
      <c r="K2359" s="23"/>
      <c r="L2359" s="23"/>
      <c r="M2359" s="23"/>
      <c r="N2359" s="23"/>
      <c r="O2359" s="23"/>
      <c r="P2359" s="23"/>
      <c r="Q2359" s="23"/>
      <c r="R2359" s="23"/>
    </row>
    <row r="2360" spans="1:18" s="17" customFormat="1" x14ac:dyDescent="0.2">
      <c r="A2360" s="22"/>
      <c r="B2360" s="23"/>
      <c r="C2360" s="23"/>
      <c r="D2360" s="23"/>
      <c r="E2360" s="23"/>
      <c r="F2360" s="23"/>
      <c r="G2360" s="23"/>
      <c r="H2360" s="23"/>
      <c r="I2360" s="23"/>
      <c r="J2360" s="23"/>
      <c r="K2360" s="23"/>
      <c r="L2360" s="23"/>
      <c r="M2360" s="23"/>
      <c r="N2360" s="23"/>
      <c r="O2360" s="23"/>
      <c r="P2360" s="23"/>
      <c r="Q2360" s="23"/>
      <c r="R2360" s="23"/>
    </row>
    <row r="2361" spans="1:18" s="17" customFormat="1" x14ac:dyDescent="0.2">
      <c r="A2361" s="22"/>
      <c r="B2361" s="23"/>
      <c r="C2361" s="23"/>
      <c r="D2361" s="23"/>
      <c r="E2361" s="23"/>
      <c r="F2361" s="23"/>
      <c r="G2361" s="23"/>
      <c r="H2361" s="23"/>
      <c r="I2361" s="23"/>
      <c r="J2361" s="23"/>
      <c r="K2361" s="23"/>
      <c r="L2361" s="23"/>
      <c r="M2361" s="23"/>
      <c r="N2361" s="23"/>
      <c r="O2361" s="23"/>
      <c r="P2361" s="23"/>
      <c r="Q2361" s="23"/>
      <c r="R2361" s="23"/>
    </row>
    <row r="2362" spans="1:18" s="17" customFormat="1" x14ac:dyDescent="0.2">
      <c r="A2362" s="22"/>
      <c r="B2362" s="23"/>
      <c r="C2362" s="23"/>
      <c r="D2362" s="23"/>
      <c r="E2362" s="23"/>
      <c r="F2362" s="23"/>
      <c r="G2362" s="23"/>
      <c r="H2362" s="23"/>
      <c r="I2362" s="23"/>
      <c r="J2362" s="23"/>
      <c r="K2362" s="23"/>
      <c r="L2362" s="23"/>
      <c r="M2362" s="23"/>
      <c r="N2362" s="23"/>
      <c r="O2362" s="23"/>
      <c r="P2362" s="23"/>
      <c r="Q2362" s="23"/>
      <c r="R2362" s="23"/>
    </row>
    <row r="2363" spans="1:18" s="17" customFormat="1" x14ac:dyDescent="0.2">
      <c r="A2363" s="22"/>
      <c r="B2363" s="23"/>
      <c r="C2363" s="23"/>
      <c r="D2363" s="23"/>
      <c r="E2363" s="23"/>
      <c r="F2363" s="23"/>
      <c r="G2363" s="23"/>
      <c r="H2363" s="23"/>
      <c r="I2363" s="23"/>
      <c r="J2363" s="23"/>
      <c r="K2363" s="23"/>
      <c r="L2363" s="23"/>
      <c r="M2363" s="23"/>
      <c r="N2363" s="23"/>
      <c r="O2363" s="23"/>
      <c r="P2363" s="23"/>
      <c r="Q2363" s="23"/>
      <c r="R2363" s="23"/>
    </row>
    <row r="2364" spans="1:18" s="17" customFormat="1" x14ac:dyDescent="0.2">
      <c r="A2364" s="22"/>
      <c r="B2364" s="23"/>
      <c r="C2364" s="23"/>
      <c r="D2364" s="23"/>
      <c r="E2364" s="23"/>
      <c r="F2364" s="23"/>
      <c r="G2364" s="23"/>
      <c r="H2364" s="23"/>
      <c r="I2364" s="23"/>
      <c r="J2364" s="23"/>
      <c r="K2364" s="23"/>
      <c r="L2364" s="23"/>
      <c r="M2364" s="23"/>
      <c r="N2364" s="23"/>
      <c r="O2364" s="23"/>
      <c r="P2364" s="23"/>
      <c r="Q2364" s="23"/>
      <c r="R2364" s="23"/>
    </row>
    <row r="2365" spans="1:18" s="17" customFormat="1" x14ac:dyDescent="0.2">
      <c r="A2365" s="22"/>
      <c r="B2365" s="23"/>
      <c r="C2365" s="23"/>
      <c r="D2365" s="23"/>
      <c r="E2365" s="23"/>
      <c r="F2365" s="23"/>
      <c r="G2365" s="23"/>
      <c r="H2365" s="23"/>
      <c r="I2365" s="23"/>
      <c r="J2365" s="23"/>
      <c r="K2365" s="23"/>
      <c r="L2365" s="23"/>
      <c r="M2365" s="23"/>
      <c r="N2365" s="23"/>
      <c r="O2365" s="23"/>
      <c r="P2365" s="23"/>
      <c r="Q2365" s="23"/>
      <c r="R2365" s="23"/>
    </row>
    <row r="2366" spans="1:18" s="17" customFormat="1" x14ac:dyDescent="0.2">
      <c r="A2366" s="22"/>
      <c r="B2366" s="23"/>
      <c r="C2366" s="23"/>
      <c r="D2366" s="23"/>
      <c r="E2366" s="23"/>
      <c r="F2366" s="23"/>
      <c r="G2366" s="23"/>
      <c r="H2366" s="23"/>
      <c r="I2366" s="23"/>
      <c r="J2366" s="23"/>
      <c r="K2366" s="23"/>
      <c r="L2366" s="23"/>
      <c r="M2366" s="23"/>
      <c r="N2366" s="23"/>
      <c r="O2366" s="23"/>
      <c r="P2366" s="23"/>
      <c r="Q2366" s="23"/>
      <c r="R2366" s="23"/>
    </row>
    <row r="2367" spans="1:18" s="17" customFormat="1" x14ac:dyDescent="0.2">
      <c r="A2367" s="22"/>
      <c r="B2367" s="23"/>
      <c r="C2367" s="23"/>
      <c r="D2367" s="23"/>
      <c r="E2367" s="23"/>
      <c r="F2367" s="23"/>
      <c r="G2367" s="23"/>
      <c r="H2367" s="23"/>
      <c r="I2367" s="23"/>
      <c r="J2367" s="23"/>
      <c r="K2367" s="23"/>
      <c r="L2367" s="23"/>
      <c r="M2367" s="23"/>
      <c r="N2367" s="23"/>
      <c r="O2367" s="23"/>
      <c r="P2367" s="23"/>
      <c r="Q2367" s="23"/>
      <c r="R2367" s="23"/>
    </row>
    <row r="2368" spans="1:18" s="17" customFormat="1" x14ac:dyDescent="0.2">
      <c r="A2368" s="22"/>
      <c r="B2368" s="23"/>
      <c r="C2368" s="23"/>
      <c r="D2368" s="23"/>
      <c r="E2368" s="23"/>
      <c r="F2368" s="23"/>
      <c r="G2368" s="23"/>
      <c r="H2368" s="23"/>
      <c r="I2368" s="23"/>
      <c r="J2368" s="23"/>
      <c r="K2368" s="23"/>
      <c r="L2368" s="23"/>
      <c r="M2368" s="23"/>
      <c r="N2368" s="23"/>
      <c r="O2368" s="23"/>
      <c r="P2368" s="23"/>
      <c r="Q2368" s="23"/>
      <c r="R2368" s="23"/>
    </row>
    <row r="2369" spans="1:18" s="17" customFormat="1" x14ac:dyDescent="0.2">
      <c r="A2369" s="22"/>
      <c r="B2369" s="23"/>
      <c r="C2369" s="23"/>
      <c r="D2369" s="23"/>
      <c r="E2369" s="23"/>
      <c r="F2369" s="23"/>
      <c r="G2369" s="23"/>
      <c r="H2369" s="23"/>
      <c r="I2369" s="23"/>
      <c r="J2369" s="23"/>
      <c r="K2369" s="23"/>
      <c r="L2369" s="23"/>
      <c r="M2369" s="23"/>
      <c r="N2369" s="23"/>
      <c r="O2369" s="23"/>
      <c r="P2369" s="23"/>
      <c r="Q2369" s="23"/>
      <c r="R2369" s="23"/>
    </row>
    <row r="2370" spans="1:18" s="17" customFormat="1" x14ac:dyDescent="0.2">
      <c r="A2370" s="22"/>
      <c r="B2370" s="23"/>
      <c r="C2370" s="23"/>
      <c r="D2370" s="23"/>
      <c r="E2370" s="23"/>
      <c r="F2370" s="23"/>
      <c r="G2370" s="23"/>
      <c r="H2370" s="23"/>
      <c r="I2370" s="23"/>
      <c r="J2370" s="23"/>
      <c r="K2370" s="23"/>
      <c r="L2370" s="23"/>
      <c r="M2370" s="23"/>
      <c r="N2370" s="23"/>
      <c r="O2370" s="23"/>
      <c r="P2370" s="23"/>
      <c r="Q2370" s="23"/>
      <c r="R2370" s="23"/>
    </row>
    <row r="2371" spans="1:18" s="17" customFormat="1" x14ac:dyDescent="0.2">
      <c r="A2371" s="22"/>
      <c r="B2371" s="23"/>
      <c r="C2371" s="23"/>
      <c r="D2371" s="23"/>
      <c r="E2371" s="23"/>
      <c r="F2371" s="23"/>
      <c r="G2371" s="23"/>
      <c r="H2371" s="23"/>
      <c r="I2371" s="23"/>
      <c r="J2371" s="23"/>
      <c r="K2371" s="23"/>
      <c r="L2371" s="23"/>
      <c r="M2371" s="23"/>
      <c r="N2371" s="23"/>
      <c r="O2371" s="23"/>
      <c r="P2371" s="23"/>
      <c r="Q2371" s="23"/>
      <c r="R2371" s="23"/>
    </row>
    <row r="2372" spans="1:18" s="17" customFormat="1" x14ac:dyDescent="0.2">
      <c r="A2372" s="22"/>
      <c r="B2372" s="23"/>
      <c r="C2372" s="23"/>
      <c r="D2372" s="23"/>
      <c r="E2372" s="23"/>
      <c r="F2372" s="23"/>
      <c r="G2372" s="23"/>
      <c r="H2372" s="23"/>
      <c r="I2372" s="23"/>
      <c r="J2372" s="23"/>
      <c r="K2372" s="23"/>
      <c r="L2372" s="23"/>
      <c r="M2372" s="23"/>
      <c r="N2372" s="23"/>
      <c r="O2372" s="23"/>
      <c r="P2372" s="23"/>
      <c r="Q2372" s="23"/>
      <c r="R2372" s="23"/>
    </row>
    <row r="2373" spans="1:18" s="17" customFormat="1" x14ac:dyDescent="0.2">
      <c r="A2373" s="22"/>
      <c r="B2373" s="23"/>
      <c r="C2373" s="23"/>
      <c r="D2373" s="23"/>
      <c r="E2373" s="23"/>
      <c r="F2373" s="23"/>
      <c r="G2373" s="23"/>
      <c r="H2373" s="23"/>
      <c r="I2373" s="23"/>
      <c r="J2373" s="23"/>
      <c r="K2373" s="23"/>
      <c r="L2373" s="23"/>
      <c r="M2373" s="23"/>
      <c r="N2373" s="23"/>
      <c r="O2373" s="23"/>
      <c r="P2373" s="23"/>
      <c r="Q2373" s="23"/>
      <c r="R2373" s="23"/>
    </row>
    <row r="2374" spans="1:18" s="17" customFormat="1" x14ac:dyDescent="0.2">
      <c r="A2374" s="22"/>
      <c r="B2374" s="23"/>
      <c r="C2374" s="23"/>
      <c r="D2374" s="23"/>
      <c r="E2374" s="23"/>
      <c r="F2374" s="23"/>
      <c r="G2374" s="23"/>
      <c r="H2374" s="23"/>
      <c r="I2374" s="23"/>
      <c r="J2374" s="23"/>
      <c r="K2374" s="23"/>
      <c r="L2374" s="23"/>
      <c r="M2374" s="23"/>
      <c r="N2374" s="23"/>
      <c r="O2374" s="23"/>
      <c r="P2374" s="23"/>
      <c r="Q2374" s="23"/>
      <c r="R2374" s="23"/>
    </row>
    <row r="2375" spans="1:18" s="17" customFormat="1" x14ac:dyDescent="0.2">
      <c r="A2375" s="22"/>
      <c r="B2375" s="23"/>
      <c r="C2375" s="23"/>
      <c r="D2375" s="23"/>
      <c r="E2375" s="23"/>
      <c r="F2375" s="23"/>
      <c r="G2375" s="23"/>
      <c r="H2375" s="23"/>
      <c r="I2375" s="23"/>
      <c r="J2375" s="23"/>
      <c r="K2375" s="23"/>
      <c r="L2375" s="23"/>
      <c r="M2375" s="23"/>
      <c r="N2375" s="23"/>
      <c r="O2375" s="23"/>
      <c r="P2375" s="23"/>
      <c r="Q2375" s="23"/>
      <c r="R2375" s="23"/>
    </row>
    <row r="2376" spans="1:18" s="17" customFormat="1" x14ac:dyDescent="0.2">
      <c r="A2376" s="22"/>
      <c r="B2376" s="23"/>
      <c r="C2376" s="23"/>
      <c r="D2376" s="23"/>
      <c r="E2376" s="23"/>
      <c r="F2376" s="23"/>
      <c r="G2376" s="23"/>
      <c r="H2376" s="23"/>
      <c r="I2376" s="23"/>
      <c r="J2376" s="23"/>
      <c r="K2376" s="23"/>
      <c r="L2376" s="23"/>
      <c r="M2376" s="23"/>
      <c r="N2376" s="23"/>
      <c r="O2376" s="23"/>
      <c r="P2376" s="23"/>
      <c r="Q2376" s="23"/>
      <c r="R2376" s="23"/>
    </row>
    <row r="2377" spans="1:18" s="17" customFormat="1" x14ac:dyDescent="0.2">
      <c r="A2377" s="22"/>
      <c r="B2377" s="23"/>
      <c r="C2377" s="23"/>
      <c r="D2377" s="23"/>
      <c r="E2377" s="23"/>
      <c r="F2377" s="23"/>
      <c r="G2377" s="23"/>
      <c r="H2377" s="23"/>
      <c r="I2377" s="23"/>
      <c r="J2377" s="23"/>
      <c r="K2377" s="23"/>
      <c r="L2377" s="23"/>
      <c r="M2377" s="23"/>
      <c r="N2377" s="23"/>
      <c r="O2377" s="23"/>
      <c r="P2377" s="23"/>
      <c r="Q2377" s="23"/>
      <c r="R2377" s="23"/>
    </row>
    <row r="2378" spans="1:18" s="17" customFormat="1" x14ac:dyDescent="0.2">
      <c r="A2378" s="22"/>
      <c r="B2378" s="23"/>
      <c r="C2378" s="23"/>
      <c r="D2378" s="23"/>
      <c r="E2378" s="23"/>
      <c r="F2378" s="23"/>
      <c r="G2378" s="23"/>
      <c r="H2378" s="23"/>
      <c r="I2378" s="23"/>
      <c r="J2378" s="23"/>
      <c r="K2378" s="23"/>
      <c r="L2378" s="23"/>
      <c r="M2378" s="23"/>
      <c r="N2378" s="23"/>
      <c r="O2378" s="23"/>
      <c r="P2378" s="23"/>
      <c r="Q2378" s="23"/>
      <c r="R2378" s="23"/>
    </row>
    <row r="2379" spans="1:18" s="17" customFormat="1" x14ac:dyDescent="0.2">
      <c r="A2379" s="22"/>
      <c r="B2379" s="23"/>
      <c r="C2379" s="23"/>
      <c r="D2379" s="23"/>
      <c r="E2379" s="23"/>
      <c r="F2379" s="23"/>
      <c r="G2379" s="23"/>
      <c r="H2379" s="23"/>
      <c r="I2379" s="23"/>
      <c r="J2379" s="23"/>
      <c r="K2379" s="23"/>
      <c r="L2379" s="23"/>
      <c r="M2379" s="23"/>
      <c r="N2379" s="23"/>
      <c r="O2379" s="23"/>
      <c r="P2379" s="23"/>
      <c r="Q2379" s="23"/>
      <c r="R2379" s="23"/>
    </row>
    <row r="2380" spans="1:18" s="17" customFormat="1" x14ac:dyDescent="0.2">
      <c r="A2380" s="22"/>
      <c r="B2380" s="23"/>
      <c r="C2380" s="23"/>
      <c r="D2380" s="23"/>
      <c r="E2380" s="23"/>
      <c r="F2380" s="23"/>
      <c r="G2380" s="23"/>
      <c r="H2380" s="23"/>
      <c r="I2380" s="23"/>
      <c r="J2380" s="23"/>
      <c r="K2380" s="23"/>
      <c r="L2380" s="23"/>
      <c r="M2380" s="23"/>
      <c r="N2380" s="23"/>
      <c r="O2380" s="23"/>
      <c r="P2380" s="23"/>
      <c r="Q2380" s="23"/>
      <c r="R2380" s="23"/>
    </row>
    <row r="2381" spans="1:18" s="17" customFormat="1" x14ac:dyDescent="0.2">
      <c r="A2381" s="22"/>
      <c r="B2381" s="23"/>
      <c r="C2381" s="23"/>
      <c r="D2381" s="23"/>
      <c r="E2381" s="23"/>
      <c r="F2381" s="23"/>
      <c r="G2381" s="23"/>
      <c r="H2381" s="23"/>
      <c r="I2381" s="23"/>
      <c r="J2381" s="23"/>
      <c r="K2381" s="23"/>
      <c r="L2381" s="23"/>
      <c r="M2381" s="23"/>
      <c r="N2381" s="23"/>
      <c r="O2381" s="23"/>
      <c r="P2381" s="23"/>
      <c r="Q2381" s="23"/>
      <c r="R2381" s="23"/>
    </row>
    <row r="2382" spans="1:18" s="17" customFormat="1" x14ac:dyDescent="0.2">
      <c r="A2382" s="22"/>
      <c r="B2382" s="23"/>
      <c r="C2382" s="23"/>
      <c r="D2382" s="23"/>
      <c r="E2382" s="23"/>
      <c r="F2382" s="23"/>
      <c r="G2382" s="23"/>
      <c r="H2382" s="23"/>
      <c r="I2382" s="23"/>
      <c r="J2382" s="23"/>
      <c r="K2382" s="23"/>
      <c r="L2382" s="23"/>
      <c r="M2382" s="23"/>
      <c r="N2382" s="23"/>
      <c r="O2382" s="23"/>
      <c r="P2382" s="23"/>
      <c r="Q2382" s="23"/>
      <c r="R2382" s="23"/>
    </row>
    <row r="2383" spans="1:18" s="17" customFormat="1" x14ac:dyDescent="0.2">
      <c r="A2383" s="22"/>
      <c r="B2383" s="23"/>
      <c r="C2383" s="23"/>
      <c r="D2383" s="23"/>
      <c r="E2383" s="23"/>
      <c r="F2383" s="23"/>
      <c r="G2383" s="23"/>
      <c r="H2383" s="23"/>
      <c r="I2383" s="23"/>
      <c r="J2383" s="23"/>
      <c r="K2383" s="23"/>
      <c r="L2383" s="23"/>
      <c r="M2383" s="23"/>
      <c r="N2383" s="23"/>
      <c r="O2383" s="23"/>
      <c r="P2383" s="23"/>
      <c r="Q2383" s="23"/>
      <c r="R2383" s="23"/>
    </row>
    <row r="2384" spans="1:18" s="17" customFormat="1" x14ac:dyDescent="0.2">
      <c r="A2384" s="22"/>
      <c r="B2384" s="23"/>
      <c r="C2384" s="23"/>
      <c r="D2384" s="23"/>
      <c r="E2384" s="23"/>
      <c r="F2384" s="23"/>
      <c r="G2384" s="23"/>
      <c r="H2384" s="23"/>
      <c r="I2384" s="23"/>
      <c r="J2384" s="23"/>
      <c r="K2384" s="23"/>
      <c r="L2384" s="23"/>
      <c r="M2384" s="23"/>
      <c r="N2384" s="23"/>
      <c r="O2384" s="23"/>
      <c r="P2384" s="23"/>
      <c r="Q2384" s="23"/>
      <c r="R2384" s="23"/>
    </row>
    <row r="2385" spans="1:18" s="17" customFormat="1" x14ac:dyDescent="0.2">
      <c r="A2385" s="22"/>
      <c r="B2385" s="23"/>
      <c r="C2385" s="23"/>
      <c r="D2385" s="23"/>
      <c r="E2385" s="23"/>
      <c r="F2385" s="23"/>
      <c r="G2385" s="23"/>
      <c r="H2385" s="23"/>
      <c r="I2385" s="23"/>
      <c r="J2385" s="23"/>
      <c r="K2385" s="23"/>
      <c r="L2385" s="23"/>
      <c r="M2385" s="23"/>
      <c r="N2385" s="23"/>
      <c r="O2385" s="23"/>
      <c r="P2385" s="23"/>
      <c r="Q2385" s="23"/>
      <c r="R2385" s="23"/>
    </row>
    <row r="2386" spans="1:18" s="17" customFormat="1" x14ac:dyDescent="0.2">
      <c r="A2386" s="22"/>
      <c r="B2386" s="23"/>
      <c r="C2386" s="23"/>
      <c r="D2386" s="23"/>
      <c r="E2386" s="23"/>
      <c r="F2386" s="23"/>
      <c r="G2386" s="23"/>
      <c r="H2386" s="23"/>
      <c r="I2386" s="23"/>
      <c r="J2386" s="23"/>
      <c r="K2386" s="23"/>
      <c r="L2386" s="23"/>
      <c r="M2386" s="23"/>
      <c r="N2386" s="23"/>
      <c r="O2386" s="23"/>
      <c r="P2386" s="23"/>
      <c r="Q2386" s="23"/>
      <c r="R2386" s="23"/>
    </row>
    <row r="2387" spans="1:18" s="17" customFormat="1" x14ac:dyDescent="0.2">
      <c r="A2387" s="22"/>
      <c r="B2387" s="23"/>
      <c r="C2387" s="23"/>
      <c r="D2387" s="23"/>
      <c r="E2387" s="23"/>
      <c r="F2387" s="23"/>
      <c r="G2387" s="23"/>
      <c r="H2387" s="23"/>
      <c r="I2387" s="23"/>
      <c r="J2387" s="23"/>
      <c r="K2387" s="23"/>
      <c r="L2387" s="23"/>
      <c r="M2387" s="23"/>
      <c r="N2387" s="23"/>
      <c r="O2387" s="23"/>
      <c r="P2387" s="23"/>
      <c r="Q2387" s="23"/>
      <c r="R2387" s="23"/>
    </row>
    <row r="2388" spans="1:18" s="17" customFormat="1" x14ac:dyDescent="0.2">
      <c r="A2388" s="22"/>
      <c r="B2388" s="23"/>
      <c r="C2388" s="23"/>
      <c r="D2388" s="23"/>
      <c r="E2388" s="23"/>
      <c r="F2388" s="23"/>
      <c r="G2388" s="23"/>
      <c r="H2388" s="23"/>
      <c r="I2388" s="23"/>
      <c r="J2388" s="23"/>
      <c r="K2388" s="23"/>
      <c r="L2388" s="23"/>
      <c r="M2388" s="23"/>
      <c r="N2388" s="23"/>
      <c r="O2388" s="23"/>
      <c r="P2388" s="23"/>
      <c r="Q2388" s="23"/>
      <c r="R2388" s="23"/>
    </row>
    <row r="2389" spans="1:18" s="17" customFormat="1" x14ac:dyDescent="0.2">
      <c r="A2389" s="22"/>
      <c r="B2389" s="23"/>
      <c r="C2389" s="23"/>
      <c r="D2389" s="23"/>
      <c r="E2389" s="23"/>
      <c r="F2389" s="23"/>
      <c r="G2389" s="23"/>
      <c r="H2389" s="23"/>
      <c r="I2389" s="23"/>
      <c r="J2389" s="23"/>
      <c r="K2389" s="23"/>
      <c r="L2389" s="23"/>
      <c r="M2389" s="23"/>
      <c r="N2389" s="23"/>
      <c r="O2389" s="23"/>
      <c r="P2389" s="23"/>
      <c r="Q2389" s="23"/>
      <c r="R2389" s="23"/>
    </row>
    <row r="2390" spans="1:18" s="17" customFormat="1" x14ac:dyDescent="0.2">
      <c r="A2390" s="22"/>
      <c r="B2390" s="23"/>
      <c r="C2390" s="23"/>
      <c r="D2390" s="23"/>
      <c r="E2390" s="23"/>
      <c r="F2390" s="23"/>
      <c r="G2390" s="23"/>
      <c r="H2390" s="23"/>
      <c r="I2390" s="23"/>
      <c r="J2390" s="23"/>
      <c r="K2390" s="23"/>
      <c r="L2390" s="23"/>
      <c r="M2390" s="23"/>
      <c r="N2390" s="23"/>
      <c r="O2390" s="23"/>
      <c r="P2390" s="23"/>
      <c r="Q2390" s="23"/>
      <c r="R2390" s="23"/>
    </row>
    <row r="2391" spans="1:18" s="17" customFormat="1" x14ac:dyDescent="0.2">
      <c r="A2391" s="22"/>
      <c r="B2391" s="23"/>
      <c r="C2391" s="23"/>
      <c r="D2391" s="23"/>
      <c r="E2391" s="23"/>
      <c r="F2391" s="23"/>
      <c r="G2391" s="23"/>
      <c r="H2391" s="23"/>
      <c r="I2391" s="23"/>
      <c r="J2391" s="23"/>
      <c r="K2391" s="23"/>
      <c r="L2391" s="23"/>
      <c r="M2391" s="23"/>
      <c r="N2391" s="23"/>
      <c r="O2391" s="23"/>
      <c r="P2391" s="23"/>
      <c r="Q2391" s="23"/>
      <c r="R2391" s="23"/>
    </row>
    <row r="2392" spans="1:18" s="17" customFormat="1" x14ac:dyDescent="0.2">
      <c r="A2392" s="22"/>
      <c r="B2392" s="23"/>
      <c r="C2392" s="23"/>
      <c r="D2392" s="23"/>
      <c r="E2392" s="23"/>
      <c r="F2392" s="23"/>
      <c r="G2392" s="23"/>
      <c r="H2392" s="23"/>
      <c r="I2392" s="23"/>
      <c r="J2392" s="23"/>
      <c r="K2392" s="23"/>
      <c r="L2392" s="23"/>
      <c r="M2392" s="23"/>
      <c r="N2392" s="23"/>
      <c r="O2392" s="23"/>
      <c r="P2392" s="23"/>
      <c r="Q2392" s="23"/>
      <c r="R2392" s="23"/>
    </row>
    <row r="2393" spans="1:18" s="17" customFormat="1" x14ac:dyDescent="0.2">
      <c r="A2393" s="22"/>
      <c r="B2393" s="23"/>
      <c r="C2393" s="23"/>
      <c r="D2393" s="23"/>
      <c r="E2393" s="23"/>
      <c r="F2393" s="23"/>
      <c r="G2393" s="23"/>
      <c r="H2393" s="23"/>
      <c r="I2393" s="23"/>
      <c r="J2393" s="23"/>
      <c r="K2393" s="23"/>
      <c r="L2393" s="23"/>
      <c r="M2393" s="23"/>
      <c r="N2393" s="23"/>
      <c r="O2393" s="23"/>
      <c r="P2393" s="23"/>
      <c r="Q2393" s="23"/>
      <c r="R2393" s="23"/>
    </row>
    <row r="2394" spans="1:18" s="17" customFormat="1" x14ac:dyDescent="0.2">
      <c r="A2394" s="22"/>
      <c r="B2394" s="23"/>
      <c r="C2394" s="23"/>
      <c r="D2394" s="23"/>
      <c r="E2394" s="23"/>
      <c r="F2394" s="23"/>
      <c r="G2394" s="23"/>
      <c r="H2394" s="23"/>
      <c r="I2394" s="23"/>
      <c r="J2394" s="23"/>
      <c r="K2394" s="23"/>
      <c r="L2394" s="23"/>
      <c r="M2394" s="23"/>
      <c r="N2394" s="23"/>
      <c r="O2394" s="23"/>
      <c r="P2394" s="23"/>
      <c r="Q2394" s="23"/>
      <c r="R2394" s="23"/>
    </row>
    <row r="2395" spans="1:18" s="17" customFormat="1" x14ac:dyDescent="0.2">
      <c r="A2395" s="22"/>
      <c r="B2395" s="23"/>
      <c r="C2395" s="23"/>
      <c r="D2395" s="23"/>
      <c r="E2395" s="23"/>
      <c r="F2395" s="23"/>
      <c r="G2395" s="23"/>
      <c r="H2395" s="23"/>
      <c r="I2395" s="23"/>
      <c r="J2395" s="23"/>
      <c r="K2395" s="23"/>
      <c r="L2395" s="23"/>
      <c r="M2395" s="23"/>
      <c r="N2395" s="23"/>
      <c r="O2395" s="23"/>
      <c r="P2395" s="23"/>
      <c r="Q2395" s="23"/>
      <c r="R2395" s="23"/>
    </row>
    <row r="2396" spans="1:18" s="17" customFormat="1" x14ac:dyDescent="0.2">
      <c r="A2396" s="22"/>
      <c r="B2396" s="23"/>
      <c r="C2396" s="23"/>
      <c r="D2396" s="23"/>
      <c r="E2396" s="23"/>
      <c r="F2396" s="23"/>
      <c r="G2396" s="23"/>
      <c r="H2396" s="23"/>
      <c r="I2396" s="23"/>
      <c r="J2396" s="23"/>
      <c r="K2396" s="23"/>
      <c r="L2396" s="23"/>
      <c r="M2396" s="23"/>
      <c r="N2396" s="23"/>
      <c r="O2396" s="23"/>
      <c r="P2396" s="23"/>
      <c r="Q2396" s="23"/>
      <c r="R2396" s="23"/>
    </row>
    <row r="2397" spans="1:18" s="17" customFormat="1" x14ac:dyDescent="0.2">
      <c r="A2397" s="22"/>
      <c r="B2397" s="23"/>
      <c r="C2397" s="23"/>
      <c r="D2397" s="23"/>
      <c r="E2397" s="23"/>
      <c r="F2397" s="23"/>
      <c r="G2397" s="23"/>
      <c r="H2397" s="23"/>
      <c r="I2397" s="23"/>
      <c r="J2397" s="23"/>
      <c r="K2397" s="23"/>
      <c r="L2397" s="23"/>
      <c r="M2397" s="23"/>
      <c r="N2397" s="23"/>
      <c r="O2397" s="23"/>
      <c r="P2397" s="23"/>
      <c r="Q2397" s="23"/>
      <c r="R2397" s="23"/>
    </row>
    <row r="2398" spans="1:18" s="17" customFormat="1" x14ac:dyDescent="0.2">
      <c r="A2398" s="22"/>
      <c r="B2398" s="23"/>
      <c r="C2398" s="23"/>
      <c r="D2398" s="23"/>
      <c r="E2398" s="23"/>
      <c r="F2398" s="23"/>
      <c r="G2398" s="23"/>
      <c r="H2398" s="23"/>
      <c r="I2398" s="23"/>
      <c r="J2398" s="23"/>
      <c r="K2398" s="23"/>
      <c r="L2398" s="23"/>
      <c r="M2398" s="23"/>
      <c r="N2398" s="23"/>
      <c r="O2398" s="23"/>
      <c r="P2398" s="23"/>
      <c r="Q2398" s="23"/>
      <c r="R2398" s="23"/>
    </row>
    <row r="2399" spans="1:18" s="17" customFormat="1" x14ac:dyDescent="0.2">
      <c r="A2399" s="22"/>
      <c r="B2399" s="23"/>
      <c r="C2399" s="23"/>
      <c r="D2399" s="23"/>
      <c r="E2399" s="23"/>
      <c r="F2399" s="23"/>
      <c r="G2399" s="23"/>
      <c r="H2399" s="23"/>
      <c r="I2399" s="23"/>
      <c r="J2399" s="23"/>
      <c r="K2399" s="23"/>
      <c r="L2399" s="23"/>
      <c r="M2399" s="23"/>
      <c r="N2399" s="23"/>
      <c r="O2399" s="23"/>
      <c r="P2399" s="23"/>
      <c r="Q2399" s="23"/>
      <c r="R2399" s="23"/>
    </row>
    <row r="2400" spans="1:18" s="17" customFormat="1" x14ac:dyDescent="0.2">
      <c r="A2400" s="22"/>
      <c r="B2400" s="23"/>
      <c r="C2400" s="23"/>
      <c r="D2400" s="23"/>
      <c r="E2400" s="23"/>
      <c r="F2400" s="23"/>
      <c r="G2400" s="23"/>
      <c r="H2400" s="23"/>
      <c r="I2400" s="23"/>
      <c r="J2400" s="23"/>
      <c r="K2400" s="23"/>
      <c r="L2400" s="23"/>
      <c r="M2400" s="23"/>
      <c r="N2400" s="23"/>
      <c r="O2400" s="23"/>
      <c r="P2400" s="23"/>
      <c r="Q2400" s="23"/>
      <c r="R2400" s="23"/>
    </row>
    <row r="2401" spans="1:18" s="17" customFormat="1" x14ac:dyDescent="0.2">
      <c r="A2401" s="22"/>
      <c r="B2401" s="23"/>
      <c r="C2401" s="23"/>
      <c r="D2401" s="23"/>
      <c r="E2401" s="23"/>
      <c r="F2401" s="23"/>
      <c r="G2401" s="23"/>
      <c r="H2401" s="23"/>
      <c r="I2401" s="23"/>
      <c r="J2401" s="23"/>
      <c r="K2401" s="23"/>
      <c r="L2401" s="23"/>
      <c r="M2401" s="23"/>
      <c r="N2401" s="23"/>
      <c r="O2401" s="23"/>
      <c r="P2401" s="23"/>
      <c r="Q2401" s="23"/>
      <c r="R2401" s="23"/>
    </row>
    <row r="2402" spans="1:18" s="17" customFormat="1" x14ac:dyDescent="0.2">
      <c r="A2402" s="22"/>
      <c r="B2402" s="23"/>
      <c r="C2402" s="23"/>
      <c r="D2402" s="23"/>
      <c r="E2402" s="23"/>
      <c r="F2402" s="23"/>
      <c r="G2402" s="23"/>
      <c r="H2402" s="23"/>
      <c r="I2402" s="23"/>
      <c r="J2402" s="23"/>
      <c r="K2402" s="23"/>
      <c r="L2402" s="23"/>
      <c r="M2402" s="23"/>
      <c r="N2402" s="23"/>
      <c r="O2402" s="23"/>
      <c r="P2402" s="23"/>
      <c r="Q2402" s="23"/>
      <c r="R2402" s="23"/>
    </row>
    <row r="2403" spans="1:18" s="17" customFormat="1" x14ac:dyDescent="0.2">
      <c r="A2403" s="22"/>
      <c r="B2403" s="23"/>
      <c r="C2403" s="23"/>
      <c r="D2403" s="23"/>
      <c r="E2403" s="23"/>
      <c r="F2403" s="23"/>
      <c r="G2403" s="23"/>
      <c r="H2403" s="23"/>
      <c r="I2403" s="23"/>
      <c r="J2403" s="23"/>
      <c r="K2403" s="23"/>
      <c r="L2403" s="23"/>
      <c r="M2403" s="23"/>
      <c r="N2403" s="23"/>
      <c r="O2403" s="23"/>
      <c r="P2403" s="23"/>
      <c r="Q2403" s="23"/>
      <c r="R2403" s="23"/>
    </row>
    <row r="2404" spans="1:18" s="17" customFormat="1" x14ac:dyDescent="0.2">
      <c r="A2404" s="22"/>
      <c r="B2404" s="23"/>
      <c r="C2404" s="23"/>
      <c r="D2404" s="23"/>
      <c r="E2404" s="23"/>
      <c r="F2404" s="23"/>
      <c r="G2404" s="23"/>
      <c r="H2404" s="23"/>
      <c r="I2404" s="23"/>
      <c r="J2404" s="23"/>
      <c r="K2404" s="23"/>
      <c r="L2404" s="23"/>
      <c r="M2404" s="23"/>
      <c r="N2404" s="23"/>
      <c r="O2404" s="23"/>
      <c r="P2404" s="23"/>
      <c r="Q2404" s="23"/>
      <c r="R2404" s="23"/>
    </row>
    <row r="2405" spans="1:18" s="17" customFormat="1" x14ac:dyDescent="0.2">
      <c r="A2405" s="22"/>
      <c r="B2405" s="23"/>
      <c r="C2405" s="23"/>
      <c r="D2405" s="23"/>
      <c r="E2405" s="23"/>
      <c r="F2405" s="23"/>
      <c r="G2405" s="23"/>
      <c r="H2405" s="23"/>
      <c r="I2405" s="23"/>
      <c r="J2405" s="23"/>
      <c r="K2405" s="23"/>
      <c r="L2405" s="23"/>
      <c r="M2405" s="23"/>
      <c r="N2405" s="23"/>
      <c r="O2405" s="23"/>
      <c r="P2405" s="23"/>
      <c r="Q2405" s="23"/>
      <c r="R2405" s="23"/>
    </row>
    <row r="2406" spans="1:18" s="17" customFormat="1" x14ac:dyDescent="0.2">
      <c r="A2406" s="22"/>
      <c r="B2406" s="23"/>
      <c r="C2406" s="23"/>
      <c r="D2406" s="23"/>
      <c r="E2406" s="23"/>
      <c r="F2406" s="23"/>
      <c r="G2406" s="23"/>
      <c r="H2406" s="23"/>
      <c r="I2406" s="23"/>
      <c r="J2406" s="23"/>
      <c r="K2406" s="23"/>
      <c r="L2406" s="23"/>
      <c r="M2406" s="23"/>
      <c r="N2406" s="23"/>
      <c r="O2406" s="23"/>
      <c r="P2406" s="23"/>
      <c r="Q2406" s="23"/>
      <c r="R2406" s="23"/>
    </row>
    <row r="2407" spans="1:18" s="17" customFormat="1" x14ac:dyDescent="0.2">
      <c r="A2407" s="22"/>
      <c r="B2407" s="23"/>
      <c r="C2407" s="23"/>
      <c r="D2407" s="23"/>
      <c r="E2407" s="23"/>
      <c r="F2407" s="23"/>
      <c r="G2407" s="23"/>
      <c r="H2407" s="23"/>
      <c r="I2407" s="23"/>
      <c r="J2407" s="23"/>
      <c r="K2407" s="23"/>
      <c r="L2407" s="23"/>
      <c r="M2407" s="23"/>
      <c r="N2407" s="23"/>
      <c r="O2407" s="23"/>
      <c r="P2407" s="23"/>
      <c r="Q2407" s="23"/>
      <c r="R2407" s="23"/>
    </row>
    <row r="2408" spans="1:18" s="17" customFormat="1" x14ac:dyDescent="0.2">
      <c r="A2408" s="22"/>
      <c r="B2408" s="23"/>
      <c r="C2408" s="23"/>
      <c r="D2408" s="23"/>
      <c r="E2408" s="23"/>
      <c r="F2408" s="23"/>
      <c r="G2408" s="23"/>
      <c r="H2408" s="23"/>
      <c r="I2408" s="23"/>
      <c r="J2408" s="23"/>
      <c r="K2408" s="23"/>
      <c r="L2408" s="23"/>
      <c r="M2408" s="23"/>
      <c r="N2408" s="23"/>
      <c r="O2408" s="23"/>
      <c r="P2408" s="23"/>
      <c r="Q2408" s="23"/>
      <c r="R2408" s="23"/>
    </row>
    <row r="2409" spans="1:18" s="17" customFormat="1" x14ac:dyDescent="0.2">
      <c r="A2409" s="22"/>
      <c r="B2409" s="23"/>
      <c r="C2409" s="23"/>
      <c r="D2409" s="23"/>
      <c r="E2409" s="23"/>
      <c r="F2409" s="23"/>
      <c r="G2409" s="23"/>
      <c r="H2409" s="23"/>
      <c r="I2409" s="23"/>
      <c r="J2409" s="23"/>
      <c r="K2409" s="23"/>
      <c r="L2409" s="23"/>
      <c r="M2409" s="23"/>
      <c r="N2409" s="23"/>
      <c r="O2409" s="23"/>
      <c r="P2409" s="23"/>
      <c r="Q2409" s="23"/>
      <c r="R2409" s="23"/>
    </row>
    <row r="2410" spans="1:18" s="17" customFormat="1" x14ac:dyDescent="0.2">
      <c r="A2410" s="22"/>
      <c r="B2410" s="23"/>
      <c r="C2410" s="23"/>
      <c r="D2410" s="23"/>
      <c r="E2410" s="23"/>
      <c r="F2410" s="23"/>
      <c r="G2410" s="23"/>
      <c r="H2410" s="23"/>
      <c r="I2410" s="23"/>
      <c r="J2410" s="23"/>
      <c r="K2410" s="23"/>
      <c r="L2410" s="23"/>
      <c r="M2410" s="23"/>
      <c r="N2410" s="23"/>
      <c r="O2410" s="23"/>
      <c r="P2410" s="23"/>
      <c r="Q2410" s="23"/>
      <c r="R2410" s="23"/>
    </row>
    <row r="2411" spans="1:18" s="17" customFormat="1" x14ac:dyDescent="0.2">
      <c r="A2411" s="22"/>
      <c r="B2411" s="23"/>
      <c r="C2411" s="23"/>
      <c r="D2411" s="23"/>
      <c r="E2411" s="23"/>
      <c r="F2411" s="23"/>
      <c r="G2411" s="23"/>
      <c r="H2411" s="23"/>
      <c r="I2411" s="23"/>
      <c r="J2411" s="23"/>
      <c r="K2411" s="23"/>
      <c r="L2411" s="23"/>
      <c r="M2411" s="23"/>
      <c r="N2411" s="23"/>
      <c r="O2411" s="23"/>
      <c r="P2411" s="23"/>
      <c r="Q2411" s="23"/>
      <c r="R2411" s="23"/>
    </row>
    <row r="2412" spans="1:18" s="17" customFormat="1" x14ac:dyDescent="0.2">
      <c r="A2412" s="22"/>
      <c r="B2412" s="23"/>
      <c r="C2412" s="23"/>
      <c r="D2412" s="23"/>
      <c r="E2412" s="23"/>
      <c r="F2412" s="23"/>
      <c r="G2412" s="23"/>
      <c r="H2412" s="23"/>
      <c r="I2412" s="23"/>
      <c r="J2412" s="23"/>
      <c r="K2412" s="23"/>
      <c r="L2412" s="23"/>
      <c r="M2412" s="23"/>
      <c r="N2412" s="23"/>
      <c r="O2412" s="23"/>
      <c r="P2412" s="23"/>
      <c r="Q2412" s="23"/>
      <c r="R2412" s="23"/>
    </row>
    <row r="2413" spans="1:18" s="17" customFormat="1" x14ac:dyDescent="0.2">
      <c r="A2413" s="22"/>
      <c r="B2413" s="23"/>
      <c r="C2413" s="23"/>
      <c r="D2413" s="23"/>
      <c r="E2413" s="23"/>
      <c r="F2413" s="23"/>
      <c r="G2413" s="23"/>
      <c r="H2413" s="23"/>
      <c r="I2413" s="23"/>
      <c r="J2413" s="23"/>
      <c r="K2413" s="23"/>
      <c r="L2413" s="23"/>
      <c r="M2413" s="23"/>
      <c r="N2413" s="23"/>
      <c r="O2413" s="23"/>
      <c r="P2413" s="23"/>
      <c r="Q2413" s="23"/>
      <c r="R2413" s="23"/>
    </row>
    <row r="2414" spans="1:18" s="17" customFormat="1" x14ac:dyDescent="0.2">
      <c r="A2414" s="22"/>
      <c r="B2414" s="23"/>
      <c r="C2414" s="23"/>
      <c r="D2414" s="23"/>
      <c r="E2414" s="23"/>
      <c r="F2414" s="23"/>
      <c r="G2414" s="23"/>
      <c r="H2414" s="23"/>
      <c r="I2414" s="23"/>
      <c r="J2414" s="23"/>
      <c r="K2414" s="23"/>
      <c r="L2414" s="23"/>
      <c r="M2414" s="23"/>
      <c r="N2414" s="23"/>
      <c r="O2414" s="23"/>
      <c r="P2414" s="23"/>
      <c r="Q2414" s="23"/>
      <c r="R2414" s="23"/>
    </row>
    <row r="2415" spans="1:18" s="17" customFormat="1" x14ac:dyDescent="0.2">
      <c r="A2415" s="22"/>
      <c r="B2415" s="23"/>
      <c r="C2415" s="23"/>
      <c r="D2415" s="23"/>
      <c r="E2415" s="23"/>
      <c r="F2415" s="23"/>
      <c r="G2415" s="23"/>
      <c r="H2415" s="23"/>
      <c r="I2415" s="23"/>
      <c r="J2415" s="23"/>
      <c r="K2415" s="23"/>
      <c r="L2415" s="23"/>
      <c r="M2415" s="23"/>
      <c r="N2415" s="23"/>
      <c r="O2415" s="23"/>
      <c r="P2415" s="23"/>
      <c r="Q2415" s="23"/>
      <c r="R2415" s="23"/>
    </row>
    <row r="2416" spans="1:18" s="17" customFormat="1" x14ac:dyDescent="0.2">
      <c r="A2416" s="22"/>
      <c r="B2416" s="23"/>
      <c r="C2416" s="23"/>
      <c r="D2416" s="23"/>
      <c r="E2416" s="23"/>
      <c r="F2416" s="23"/>
      <c r="G2416" s="23"/>
      <c r="H2416" s="23"/>
      <c r="I2416" s="23"/>
      <c r="J2416" s="23"/>
      <c r="K2416" s="23"/>
      <c r="L2416" s="23"/>
      <c r="M2416" s="23"/>
      <c r="N2416" s="23"/>
      <c r="O2416" s="23"/>
      <c r="P2416" s="23"/>
      <c r="Q2416" s="23"/>
      <c r="R2416" s="23"/>
    </row>
    <row r="2417" spans="1:18" s="17" customFormat="1" x14ac:dyDescent="0.2">
      <c r="A2417" s="22"/>
      <c r="B2417" s="23"/>
      <c r="C2417" s="23"/>
      <c r="D2417" s="23"/>
      <c r="E2417" s="23"/>
      <c r="F2417" s="23"/>
      <c r="G2417" s="23"/>
      <c r="H2417" s="23"/>
      <c r="I2417" s="23"/>
      <c r="J2417" s="23"/>
      <c r="K2417" s="23"/>
      <c r="L2417" s="23"/>
      <c r="M2417" s="23"/>
      <c r="N2417" s="23"/>
      <c r="O2417" s="23"/>
      <c r="P2417" s="23"/>
      <c r="Q2417" s="23"/>
      <c r="R2417" s="23"/>
    </row>
    <row r="2418" spans="1:18" s="17" customFormat="1" x14ac:dyDescent="0.2">
      <c r="A2418" s="22"/>
      <c r="B2418" s="23"/>
      <c r="C2418" s="23"/>
      <c r="D2418" s="23"/>
      <c r="E2418" s="23"/>
      <c r="F2418" s="23"/>
      <c r="G2418" s="23"/>
      <c r="H2418" s="23"/>
      <c r="I2418" s="23"/>
      <c r="J2418" s="23"/>
      <c r="K2418" s="23"/>
      <c r="L2418" s="23"/>
      <c r="M2418" s="23"/>
      <c r="N2418" s="23"/>
      <c r="O2418" s="23"/>
      <c r="P2418" s="23"/>
      <c r="Q2418" s="23"/>
      <c r="R2418" s="23"/>
    </row>
    <row r="2419" spans="1:18" s="17" customFormat="1" x14ac:dyDescent="0.2">
      <c r="A2419" s="22"/>
      <c r="B2419" s="23"/>
      <c r="C2419" s="23"/>
      <c r="D2419" s="23"/>
      <c r="E2419" s="23"/>
      <c r="F2419" s="23"/>
      <c r="G2419" s="23"/>
      <c r="H2419" s="23"/>
      <c r="I2419" s="23"/>
      <c r="J2419" s="23"/>
      <c r="K2419" s="23"/>
      <c r="L2419" s="23"/>
      <c r="M2419" s="23"/>
      <c r="N2419" s="23"/>
      <c r="O2419" s="23"/>
      <c r="P2419" s="23"/>
      <c r="Q2419" s="23"/>
      <c r="R2419" s="23"/>
    </row>
    <row r="2420" spans="1:18" s="17" customFormat="1" x14ac:dyDescent="0.2">
      <c r="A2420" s="22"/>
      <c r="B2420" s="23"/>
      <c r="C2420" s="23"/>
      <c r="D2420" s="23"/>
      <c r="E2420" s="23"/>
      <c r="F2420" s="23"/>
      <c r="G2420" s="23"/>
      <c r="H2420" s="23"/>
      <c r="I2420" s="23"/>
      <c r="J2420" s="23"/>
      <c r="K2420" s="23"/>
      <c r="L2420" s="23"/>
      <c r="M2420" s="23"/>
      <c r="N2420" s="23"/>
      <c r="O2420" s="23"/>
      <c r="P2420" s="23"/>
      <c r="Q2420" s="23"/>
      <c r="R2420" s="23"/>
    </row>
    <row r="2421" spans="1:18" s="17" customFormat="1" x14ac:dyDescent="0.2">
      <c r="A2421" s="22"/>
      <c r="B2421" s="23"/>
      <c r="C2421" s="23"/>
      <c r="D2421" s="23"/>
      <c r="E2421" s="23"/>
      <c r="F2421" s="23"/>
      <c r="G2421" s="23"/>
      <c r="H2421" s="23"/>
      <c r="I2421" s="23"/>
      <c r="J2421" s="23"/>
      <c r="K2421" s="23"/>
      <c r="L2421" s="23"/>
      <c r="M2421" s="23"/>
      <c r="N2421" s="23"/>
      <c r="O2421" s="23"/>
      <c r="P2421" s="23"/>
      <c r="Q2421" s="23"/>
      <c r="R2421" s="23"/>
    </row>
    <row r="2422" spans="1:18" s="17" customFormat="1" x14ac:dyDescent="0.2">
      <c r="A2422" s="22"/>
      <c r="B2422" s="23"/>
      <c r="C2422" s="23"/>
      <c r="D2422" s="23"/>
      <c r="E2422" s="23"/>
      <c r="F2422" s="23"/>
      <c r="G2422" s="23"/>
      <c r="H2422" s="23"/>
      <c r="I2422" s="23"/>
      <c r="J2422" s="23"/>
      <c r="K2422" s="23"/>
      <c r="L2422" s="23"/>
      <c r="M2422" s="23"/>
      <c r="N2422" s="23"/>
      <c r="O2422" s="23"/>
      <c r="P2422" s="23"/>
      <c r="Q2422" s="23"/>
      <c r="R2422" s="23"/>
    </row>
    <row r="2423" spans="1:18" s="17" customFormat="1" x14ac:dyDescent="0.2">
      <c r="A2423" s="22"/>
      <c r="B2423" s="23"/>
      <c r="C2423" s="23"/>
      <c r="D2423" s="23"/>
      <c r="E2423" s="23"/>
      <c r="F2423" s="23"/>
      <c r="G2423" s="23"/>
      <c r="H2423" s="23"/>
      <c r="I2423" s="23"/>
      <c r="J2423" s="23"/>
      <c r="K2423" s="23"/>
      <c r="L2423" s="23"/>
      <c r="M2423" s="23"/>
      <c r="N2423" s="23"/>
      <c r="O2423" s="23"/>
      <c r="P2423" s="23"/>
      <c r="Q2423" s="23"/>
      <c r="R2423" s="23"/>
    </row>
    <row r="2424" spans="1:18" s="17" customFormat="1" x14ac:dyDescent="0.2">
      <c r="A2424" s="22"/>
      <c r="B2424" s="23"/>
      <c r="C2424" s="23"/>
      <c r="D2424" s="23"/>
      <c r="E2424" s="23"/>
      <c r="F2424" s="23"/>
      <c r="G2424" s="23"/>
      <c r="H2424" s="23"/>
      <c r="I2424" s="23"/>
      <c r="J2424" s="23"/>
      <c r="K2424" s="23"/>
      <c r="L2424" s="23"/>
      <c r="M2424" s="23"/>
      <c r="N2424" s="23"/>
      <c r="O2424" s="23"/>
      <c r="P2424" s="23"/>
      <c r="Q2424" s="23"/>
      <c r="R2424" s="23"/>
    </row>
    <row r="2425" spans="1:18" s="17" customFormat="1" x14ac:dyDescent="0.2">
      <c r="A2425" s="22"/>
      <c r="B2425" s="23"/>
      <c r="C2425" s="23"/>
      <c r="D2425" s="23"/>
      <c r="E2425" s="23"/>
      <c r="F2425" s="23"/>
      <c r="G2425" s="23"/>
      <c r="H2425" s="23"/>
      <c r="I2425" s="23"/>
      <c r="J2425" s="23"/>
      <c r="K2425" s="23"/>
      <c r="L2425" s="23"/>
      <c r="M2425" s="23"/>
      <c r="N2425" s="23"/>
      <c r="O2425" s="23"/>
      <c r="P2425" s="23"/>
      <c r="Q2425" s="23"/>
      <c r="R2425" s="23"/>
    </row>
    <row r="2426" spans="1:18" s="17" customFormat="1" x14ac:dyDescent="0.2">
      <c r="A2426" s="22"/>
      <c r="B2426" s="23"/>
      <c r="C2426" s="23"/>
      <c r="D2426" s="23"/>
      <c r="E2426" s="23"/>
      <c r="F2426" s="23"/>
      <c r="G2426" s="23"/>
      <c r="H2426" s="23"/>
      <c r="I2426" s="23"/>
      <c r="J2426" s="23"/>
      <c r="K2426" s="23"/>
      <c r="L2426" s="23"/>
      <c r="M2426" s="23"/>
      <c r="N2426" s="23"/>
      <c r="O2426" s="23"/>
      <c r="P2426" s="23"/>
      <c r="Q2426" s="23"/>
      <c r="R2426" s="23"/>
    </row>
    <row r="2427" spans="1:18" s="17" customFormat="1" x14ac:dyDescent="0.2">
      <c r="A2427" s="22"/>
      <c r="B2427" s="23"/>
      <c r="C2427" s="23"/>
      <c r="D2427" s="23"/>
      <c r="E2427" s="23"/>
      <c r="F2427" s="23"/>
      <c r="G2427" s="23"/>
      <c r="H2427" s="23"/>
      <c r="I2427" s="23"/>
      <c r="J2427" s="23"/>
      <c r="K2427" s="23"/>
      <c r="L2427" s="23"/>
      <c r="M2427" s="23"/>
      <c r="N2427" s="23"/>
      <c r="O2427" s="23"/>
      <c r="P2427" s="23"/>
      <c r="Q2427" s="23"/>
      <c r="R2427" s="23"/>
    </row>
    <row r="2428" spans="1:18" s="17" customFormat="1" x14ac:dyDescent="0.2">
      <c r="A2428" s="22"/>
      <c r="B2428" s="23"/>
      <c r="C2428" s="23"/>
      <c r="D2428" s="23"/>
      <c r="E2428" s="23"/>
      <c r="F2428" s="23"/>
      <c r="G2428" s="23"/>
      <c r="H2428" s="23"/>
      <c r="I2428" s="23"/>
      <c r="J2428" s="23"/>
      <c r="K2428" s="23"/>
      <c r="L2428" s="23"/>
      <c r="M2428" s="23"/>
      <c r="N2428" s="23"/>
      <c r="O2428" s="23"/>
      <c r="P2428" s="23"/>
      <c r="Q2428" s="23"/>
      <c r="R2428" s="23"/>
    </row>
    <row r="2429" spans="1:18" s="17" customFormat="1" x14ac:dyDescent="0.2">
      <c r="A2429" s="22"/>
      <c r="B2429" s="23"/>
      <c r="C2429" s="23"/>
      <c r="D2429" s="23"/>
      <c r="E2429" s="23"/>
      <c r="F2429" s="23"/>
      <c r="G2429" s="23"/>
      <c r="H2429" s="23"/>
      <c r="I2429" s="23"/>
      <c r="J2429" s="23"/>
      <c r="K2429" s="23"/>
      <c r="L2429" s="23"/>
      <c r="M2429" s="23"/>
      <c r="N2429" s="23"/>
      <c r="O2429" s="23"/>
      <c r="P2429" s="23"/>
      <c r="Q2429" s="23"/>
      <c r="R2429" s="23"/>
    </row>
    <row r="2430" spans="1:18" s="17" customFormat="1" x14ac:dyDescent="0.2">
      <c r="A2430" s="22"/>
      <c r="B2430" s="23"/>
      <c r="C2430" s="23"/>
      <c r="D2430" s="23"/>
      <c r="E2430" s="23"/>
      <c r="F2430" s="23"/>
      <c r="G2430" s="23"/>
      <c r="H2430" s="23"/>
      <c r="I2430" s="23"/>
      <c r="J2430" s="23"/>
      <c r="K2430" s="23"/>
      <c r="L2430" s="23"/>
      <c r="M2430" s="23"/>
      <c r="N2430" s="23"/>
      <c r="O2430" s="23"/>
      <c r="P2430" s="23"/>
      <c r="Q2430" s="23"/>
      <c r="R2430" s="23"/>
    </row>
    <row r="2431" spans="1:18" s="17" customFormat="1" x14ac:dyDescent="0.2">
      <c r="A2431" s="22"/>
      <c r="B2431" s="23"/>
      <c r="C2431" s="23"/>
      <c r="D2431" s="23"/>
      <c r="E2431" s="23"/>
      <c r="F2431" s="23"/>
      <c r="G2431" s="23"/>
      <c r="H2431" s="23"/>
      <c r="I2431" s="23"/>
      <c r="J2431" s="23"/>
      <c r="K2431" s="23"/>
      <c r="L2431" s="23"/>
      <c r="M2431" s="23"/>
      <c r="N2431" s="23"/>
      <c r="O2431" s="23"/>
      <c r="P2431" s="23"/>
      <c r="Q2431" s="23"/>
      <c r="R2431" s="23"/>
    </row>
    <row r="2432" spans="1:18" s="17" customFormat="1" x14ac:dyDescent="0.2">
      <c r="A2432" s="22"/>
      <c r="B2432" s="23"/>
      <c r="C2432" s="23"/>
      <c r="D2432" s="23"/>
      <c r="E2432" s="23"/>
      <c r="F2432" s="23"/>
      <c r="G2432" s="23"/>
      <c r="H2432" s="23"/>
      <c r="I2432" s="23"/>
      <c r="J2432" s="23"/>
      <c r="K2432" s="23"/>
      <c r="L2432" s="23"/>
      <c r="M2432" s="23"/>
      <c r="N2432" s="23"/>
      <c r="O2432" s="23"/>
      <c r="P2432" s="23"/>
      <c r="Q2432" s="23"/>
      <c r="R2432" s="23"/>
    </row>
    <row r="2433" spans="1:18" s="17" customFormat="1" x14ac:dyDescent="0.2">
      <c r="A2433" s="22"/>
      <c r="B2433" s="23"/>
      <c r="C2433" s="23"/>
      <c r="D2433" s="23"/>
      <c r="E2433" s="23"/>
      <c r="F2433" s="23"/>
      <c r="G2433" s="23"/>
      <c r="H2433" s="23"/>
      <c r="I2433" s="23"/>
      <c r="J2433" s="23"/>
      <c r="K2433" s="23"/>
      <c r="L2433" s="23"/>
      <c r="M2433" s="23"/>
      <c r="N2433" s="23"/>
      <c r="O2433" s="23"/>
      <c r="P2433" s="23"/>
      <c r="Q2433" s="23"/>
      <c r="R2433" s="23"/>
    </row>
    <row r="2434" spans="1:18" s="17" customFormat="1" x14ac:dyDescent="0.2">
      <c r="A2434" s="22"/>
      <c r="B2434" s="23"/>
      <c r="C2434" s="23"/>
      <c r="D2434" s="23"/>
      <c r="E2434" s="23"/>
      <c r="F2434" s="23"/>
      <c r="G2434" s="23"/>
      <c r="H2434" s="23"/>
      <c r="I2434" s="23"/>
      <c r="J2434" s="23"/>
      <c r="K2434" s="23"/>
      <c r="L2434" s="23"/>
      <c r="M2434" s="23"/>
      <c r="N2434" s="23"/>
      <c r="O2434" s="23"/>
      <c r="P2434" s="23"/>
      <c r="Q2434" s="23"/>
      <c r="R2434" s="23"/>
    </row>
    <row r="2435" spans="1:18" s="17" customFormat="1" x14ac:dyDescent="0.2">
      <c r="A2435" s="22"/>
      <c r="B2435" s="23"/>
      <c r="C2435" s="23"/>
      <c r="D2435" s="23"/>
      <c r="E2435" s="23"/>
      <c r="F2435" s="23"/>
      <c r="G2435" s="23"/>
      <c r="H2435" s="23"/>
      <c r="I2435" s="23"/>
      <c r="J2435" s="23"/>
      <c r="K2435" s="23"/>
      <c r="L2435" s="23"/>
      <c r="M2435" s="23"/>
      <c r="N2435" s="23"/>
      <c r="O2435" s="23"/>
      <c r="P2435" s="23"/>
      <c r="Q2435" s="23"/>
      <c r="R2435" s="23"/>
    </row>
    <row r="2436" spans="1:18" s="17" customFormat="1" x14ac:dyDescent="0.2">
      <c r="A2436" s="22"/>
      <c r="B2436" s="23"/>
      <c r="C2436" s="23"/>
      <c r="D2436" s="23"/>
      <c r="E2436" s="23"/>
      <c r="F2436" s="23"/>
      <c r="G2436" s="23"/>
      <c r="H2436" s="23"/>
      <c r="I2436" s="23"/>
      <c r="J2436" s="23"/>
      <c r="K2436" s="23"/>
      <c r="L2436" s="23"/>
      <c r="M2436" s="23"/>
      <c r="N2436" s="23"/>
      <c r="O2436" s="23"/>
      <c r="P2436" s="23"/>
      <c r="Q2436" s="23"/>
      <c r="R2436" s="23"/>
    </row>
    <row r="2437" spans="1:18" s="17" customFormat="1" x14ac:dyDescent="0.2">
      <c r="A2437" s="22"/>
      <c r="B2437" s="23"/>
      <c r="C2437" s="23"/>
      <c r="D2437" s="23"/>
      <c r="E2437" s="23"/>
      <c r="F2437" s="23"/>
      <c r="G2437" s="23"/>
      <c r="H2437" s="23"/>
      <c r="I2437" s="23"/>
      <c r="J2437" s="23"/>
      <c r="K2437" s="23"/>
      <c r="L2437" s="23"/>
      <c r="M2437" s="23"/>
      <c r="N2437" s="23"/>
      <c r="O2437" s="23"/>
      <c r="P2437" s="23"/>
      <c r="Q2437" s="23"/>
      <c r="R2437" s="23"/>
    </row>
    <row r="2438" spans="1:18" s="17" customFormat="1" x14ac:dyDescent="0.2">
      <c r="A2438" s="22"/>
      <c r="B2438" s="23"/>
      <c r="C2438" s="23"/>
      <c r="D2438" s="23"/>
      <c r="E2438" s="23"/>
      <c r="F2438" s="23"/>
      <c r="G2438" s="23"/>
      <c r="H2438" s="23"/>
      <c r="I2438" s="23"/>
      <c r="J2438" s="23"/>
      <c r="K2438" s="23"/>
      <c r="L2438" s="23"/>
      <c r="M2438" s="23"/>
      <c r="N2438" s="23"/>
      <c r="O2438" s="23"/>
      <c r="P2438" s="23"/>
      <c r="Q2438" s="23"/>
      <c r="R2438" s="23"/>
    </row>
    <row r="2439" spans="1:18" s="17" customFormat="1" x14ac:dyDescent="0.2">
      <c r="A2439" s="22"/>
      <c r="B2439" s="23"/>
      <c r="C2439" s="23"/>
      <c r="D2439" s="23"/>
      <c r="E2439" s="23"/>
      <c r="F2439" s="23"/>
      <c r="G2439" s="23"/>
      <c r="H2439" s="23"/>
      <c r="I2439" s="23"/>
      <c r="J2439" s="23"/>
      <c r="K2439" s="23"/>
      <c r="L2439" s="23"/>
      <c r="M2439" s="23"/>
      <c r="N2439" s="23"/>
      <c r="O2439" s="23"/>
      <c r="P2439" s="23"/>
      <c r="Q2439" s="23"/>
      <c r="R2439" s="23"/>
    </row>
    <row r="2440" spans="1:18" s="17" customFormat="1" x14ac:dyDescent="0.2">
      <c r="A2440" s="22"/>
      <c r="B2440" s="23"/>
      <c r="C2440" s="23"/>
      <c r="D2440" s="23"/>
      <c r="E2440" s="23"/>
      <c r="F2440" s="23"/>
      <c r="G2440" s="23"/>
      <c r="H2440" s="23"/>
      <c r="I2440" s="23"/>
      <c r="J2440" s="23"/>
      <c r="K2440" s="23"/>
      <c r="L2440" s="23"/>
      <c r="M2440" s="23"/>
      <c r="N2440" s="23"/>
      <c r="O2440" s="23"/>
      <c r="P2440" s="23"/>
      <c r="Q2440" s="23"/>
      <c r="R2440" s="23"/>
    </row>
    <row r="2441" spans="1:18" s="17" customFormat="1" x14ac:dyDescent="0.2">
      <c r="A2441" s="22"/>
      <c r="B2441" s="23"/>
      <c r="C2441" s="23"/>
      <c r="D2441" s="23"/>
      <c r="E2441" s="23"/>
      <c r="F2441" s="23"/>
      <c r="G2441" s="23"/>
      <c r="H2441" s="23"/>
      <c r="I2441" s="23"/>
      <c r="J2441" s="23"/>
      <c r="K2441" s="23"/>
      <c r="L2441" s="23"/>
      <c r="M2441" s="23"/>
      <c r="N2441" s="23"/>
      <c r="O2441" s="23"/>
      <c r="P2441" s="23"/>
      <c r="Q2441" s="23"/>
      <c r="R2441" s="23"/>
    </row>
    <row r="2442" spans="1:18" s="17" customFormat="1" x14ac:dyDescent="0.2">
      <c r="A2442" s="22"/>
      <c r="B2442" s="23"/>
      <c r="C2442" s="23"/>
      <c r="D2442" s="23"/>
      <c r="E2442" s="23"/>
      <c r="F2442" s="23"/>
      <c r="G2442" s="23"/>
      <c r="H2442" s="23"/>
      <c r="I2442" s="23"/>
      <c r="J2442" s="23"/>
      <c r="K2442" s="23"/>
      <c r="L2442" s="23"/>
      <c r="M2442" s="23"/>
      <c r="N2442" s="23"/>
      <c r="O2442" s="23"/>
      <c r="P2442" s="23"/>
      <c r="Q2442" s="23"/>
      <c r="R2442" s="23"/>
    </row>
    <row r="2443" spans="1:18" s="17" customFormat="1" x14ac:dyDescent="0.2">
      <c r="A2443" s="22"/>
      <c r="B2443" s="23"/>
      <c r="C2443" s="23"/>
      <c r="D2443" s="23"/>
      <c r="E2443" s="23"/>
      <c r="F2443" s="23"/>
      <c r="G2443" s="23"/>
      <c r="H2443" s="23"/>
      <c r="I2443" s="23"/>
      <c r="J2443" s="23"/>
      <c r="K2443" s="23"/>
      <c r="L2443" s="23"/>
      <c r="M2443" s="23"/>
      <c r="N2443" s="23"/>
      <c r="O2443" s="23"/>
      <c r="P2443" s="23"/>
      <c r="Q2443" s="23"/>
      <c r="R2443" s="23"/>
    </row>
    <row r="2444" spans="1:18" s="17" customFormat="1" x14ac:dyDescent="0.2">
      <c r="A2444" s="22"/>
      <c r="B2444" s="23"/>
      <c r="C2444" s="23"/>
      <c r="D2444" s="23"/>
      <c r="E2444" s="23"/>
      <c r="F2444" s="23"/>
      <c r="G2444" s="23"/>
      <c r="H2444" s="23"/>
      <c r="I2444" s="23"/>
      <c r="J2444" s="23"/>
      <c r="K2444" s="23"/>
      <c r="L2444" s="23"/>
      <c r="M2444" s="23"/>
      <c r="N2444" s="23"/>
      <c r="O2444" s="23"/>
      <c r="P2444" s="23"/>
      <c r="Q2444" s="23"/>
      <c r="R2444" s="23"/>
    </row>
    <row r="2445" spans="1:18" s="17" customFormat="1" x14ac:dyDescent="0.2">
      <c r="A2445" s="22"/>
      <c r="B2445" s="23"/>
      <c r="C2445" s="23"/>
      <c r="D2445" s="23"/>
      <c r="E2445" s="23"/>
      <c r="F2445" s="23"/>
      <c r="G2445" s="23"/>
      <c r="H2445" s="23"/>
      <c r="I2445" s="23"/>
      <c r="J2445" s="23"/>
      <c r="K2445" s="23"/>
      <c r="L2445" s="23"/>
      <c r="M2445" s="23"/>
      <c r="N2445" s="23"/>
      <c r="O2445" s="23"/>
      <c r="P2445" s="23"/>
      <c r="Q2445" s="23"/>
      <c r="R2445" s="23"/>
    </row>
    <row r="2446" spans="1:18" s="17" customFormat="1" x14ac:dyDescent="0.2">
      <c r="A2446" s="22"/>
      <c r="B2446" s="23"/>
      <c r="C2446" s="23"/>
      <c r="D2446" s="23"/>
      <c r="E2446" s="23"/>
      <c r="F2446" s="23"/>
      <c r="G2446" s="23"/>
      <c r="H2446" s="23"/>
      <c r="I2446" s="23"/>
      <c r="J2446" s="23"/>
      <c r="K2446" s="23"/>
      <c r="L2446" s="23"/>
      <c r="M2446" s="23"/>
      <c r="N2446" s="23"/>
      <c r="O2446" s="23"/>
      <c r="P2446" s="23"/>
      <c r="Q2446" s="23"/>
      <c r="R2446" s="23"/>
    </row>
    <row r="2447" spans="1:18" s="17" customFormat="1" x14ac:dyDescent="0.2">
      <c r="A2447" s="22"/>
      <c r="B2447" s="23"/>
      <c r="C2447" s="23"/>
      <c r="D2447" s="23"/>
      <c r="E2447" s="23"/>
      <c r="F2447" s="23"/>
      <c r="G2447" s="23"/>
      <c r="H2447" s="23"/>
      <c r="I2447" s="23"/>
      <c r="J2447" s="23"/>
      <c r="K2447" s="23"/>
      <c r="L2447" s="23"/>
      <c r="M2447" s="23"/>
      <c r="N2447" s="23"/>
      <c r="O2447" s="23"/>
      <c r="P2447" s="23"/>
      <c r="Q2447" s="23"/>
      <c r="R2447" s="23"/>
    </row>
    <row r="2448" spans="1:18" s="17" customFormat="1" x14ac:dyDescent="0.2">
      <c r="A2448" s="22"/>
      <c r="B2448" s="23"/>
      <c r="C2448" s="23"/>
      <c r="D2448" s="23"/>
      <c r="E2448" s="23"/>
      <c r="F2448" s="23"/>
      <c r="G2448" s="23"/>
      <c r="H2448" s="23"/>
      <c r="I2448" s="23"/>
      <c r="J2448" s="23"/>
      <c r="K2448" s="23"/>
      <c r="L2448" s="23"/>
      <c r="M2448" s="23"/>
      <c r="N2448" s="23"/>
      <c r="O2448" s="23"/>
      <c r="P2448" s="23"/>
      <c r="Q2448" s="23"/>
      <c r="R2448" s="23"/>
    </row>
    <row r="2449" spans="1:18" s="17" customFormat="1" x14ac:dyDescent="0.2">
      <c r="A2449" s="22"/>
      <c r="B2449" s="23"/>
      <c r="C2449" s="23"/>
      <c r="D2449" s="23"/>
      <c r="E2449" s="23"/>
      <c r="F2449" s="23"/>
      <c r="G2449" s="23"/>
      <c r="H2449" s="23"/>
      <c r="I2449" s="23"/>
      <c r="J2449" s="23"/>
      <c r="K2449" s="23"/>
      <c r="L2449" s="23"/>
      <c r="M2449" s="23"/>
      <c r="N2449" s="23"/>
      <c r="O2449" s="23"/>
      <c r="P2449" s="23"/>
      <c r="Q2449" s="23"/>
      <c r="R2449" s="23"/>
    </row>
    <row r="2450" spans="1:18" s="17" customFormat="1" x14ac:dyDescent="0.2">
      <c r="A2450" s="22"/>
      <c r="B2450" s="23"/>
      <c r="C2450" s="23"/>
      <c r="D2450" s="23"/>
      <c r="E2450" s="23"/>
      <c r="F2450" s="23"/>
      <c r="G2450" s="23"/>
      <c r="H2450" s="23"/>
      <c r="I2450" s="23"/>
      <c r="J2450" s="23"/>
      <c r="K2450" s="23"/>
      <c r="L2450" s="23"/>
      <c r="M2450" s="23"/>
      <c r="N2450" s="23"/>
      <c r="O2450" s="23"/>
      <c r="P2450" s="23"/>
      <c r="Q2450" s="23"/>
      <c r="R2450" s="23"/>
    </row>
    <row r="2451" spans="1:18" s="17" customFormat="1" x14ac:dyDescent="0.2">
      <c r="A2451" s="22"/>
      <c r="B2451" s="23"/>
      <c r="C2451" s="23"/>
      <c r="D2451" s="23"/>
      <c r="E2451" s="23"/>
      <c r="F2451" s="23"/>
      <c r="G2451" s="23"/>
      <c r="H2451" s="23"/>
      <c r="I2451" s="23"/>
      <c r="J2451" s="23"/>
      <c r="K2451" s="23"/>
      <c r="L2451" s="23"/>
      <c r="M2451" s="23"/>
      <c r="N2451" s="23"/>
      <c r="O2451" s="23"/>
      <c r="P2451" s="23"/>
      <c r="Q2451" s="23"/>
      <c r="R2451" s="23"/>
    </row>
    <row r="2452" spans="1:18" s="17" customFormat="1" x14ac:dyDescent="0.2">
      <c r="A2452" s="22"/>
      <c r="B2452" s="23"/>
      <c r="C2452" s="23"/>
      <c r="D2452" s="23"/>
      <c r="E2452" s="23"/>
      <c r="F2452" s="23"/>
      <c r="G2452" s="23"/>
      <c r="H2452" s="23"/>
      <c r="I2452" s="23"/>
      <c r="J2452" s="23"/>
      <c r="K2452" s="23"/>
      <c r="L2452" s="23"/>
      <c r="M2452" s="23"/>
      <c r="N2452" s="23"/>
      <c r="O2452" s="23"/>
      <c r="P2452" s="23"/>
      <c r="Q2452" s="23"/>
      <c r="R2452" s="23"/>
    </row>
    <row r="2453" spans="1:18" s="17" customFormat="1" x14ac:dyDescent="0.2">
      <c r="A2453" s="22"/>
      <c r="B2453" s="23"/>
      <c r="C2453" s="23"/>
      <c r="D2453" s="23"/>
      <c r="E2453" s="23"/>
      <c r="F2453" s="23"/>
      <c r="G2453" s="23"/>
      <c r="H2453" s="23"/>
      <c r="I2453" s="23"/>
      <c r="J2453" s="23"/>
      <c r="K2453" s="23"/>
      <c r="L2453" s="23"/>
      <c r="M2453" s="23"/>
      <c r="N2453" s="23"/>
      <c r="O2453" s="23"/>
      <c r="P2453" s="23"/>
      <c r="Q2453" s="23"/>
      <c r="R2453" s="23"/>
    </row>
    <row r="2454" spans="1:18" s="17" customFormat="1" x14ac:dyDescent="0.2">
      <c r="A2454" s="22"/>
      <c r="B2454" s="23"/>
      <c r="C2454" s="23"/>
      <c r="D2454" s="23"/>
      <c r="E2454" s="23"/>
      <c r="F2454" s="23"/>
      <c r="G2454" s="23"/>
      <c r="H2454" s="23"/>
      <c r="I2454" s="23"/>
      <c r="J2454" s="23"/>
      <c r="K2454" s="23"/>
      <c r="L2454" s="23"/>
      <c r="M2454" s="23"/>
      <c r="N2454" s="23"/>
      <c r="O2454" s="23"/>
      <c r="P2454" s="23"/>
      <c r="Q2454" s="23"/>
      <c r="R2454" s="23"/>
    </row>
    <row r="2455" spans="1:18" s="17" customFormat="1" x14ac:dyDescent="0.2">
      <c r="A2455" s="22"/>
      <c r="B2455" s="23"/>
      <c r="C2455" s="23"/>
      <c r="D2455" s="23"/>
      <c r="E2455" s="23"/>
      <c r="F2455" s="23"/>
      <c r="G2455" s="23"/>
      <c r="H2455" s="23"/>
      <c r="I2455" s="23"/>
      <c r="J2455" s="23"/>
      <c r="K2455" s="23"/>
      <c r="L2455" s="23"/>
      <c r="M2455" s="23"/>
      <c r="N2455" s="23"/>
      <c r="O2455" s="23"/>
      <c r="P2455" s="23"/>
      <c r="Q2455" s="23"/>
      <c r="R2455" s="23"/>
    </row>
    <row r="2456" spans="1:18" s="17" customFormat="1" x14ac:dyDescent="0.2">
      <c r="A2456" s="22"/>
      <c r="B2456" s="23"/>
      <c r="C2456" s="23"/>
      <c r="D2456" s="23"/>
      <c r="E2456" s="23"/>
      <c r="F2456" s="23"/>
      <c r="G2456" s="23"/>
      <c r="H2456" s="23"/>
      <c r="I2456" s="23"/>
      <c r="J2456" s="23"/>
      <c r="K2456" s="23"/>
      <c r="L2456" s="23"/>
      <c r="M2456" s="23"/>
      <c r="N2456" s="23"/>
      <c r="O2456" s="23"/>
      <c r="P2456" s="23"/>
      <c r="Q2456" s="23"/>
      <c r="R2456" s="23"/>
    </row>
    <row r="2457" spans="1:18" s="17" customFormat="1" x14ac:dyDescent="0.2">
      <c r="A2457" s="22"/>
      <c r="B2457" s="23"/>
      <c r="C2457" s="23"/>
      <c r="D2457" s="23"/>
      <c r="E2457" s="23"/>
      <c r="F2457" s="23"/>
      <c r="G2457" s="23"/>
      <c r="H2457" s="23"/>
      <c r="I2457" s="23"/>
      <c r="J2457" s="23"/>
      <c r="K2457" s="23"/>
      <c r="L2457" s="23"/>
      <c r="M2457" s="23"/>
      <c r="N2457" s="23"/>
      <c r="O2457" s="23"/>
      <c r="P2457" s="23"/>
      <c r="Q2457" s="23"/>
      <c r="R2457" s="23"/>
    </row>
    <row r="2458" spans="1:18" s="17" customFormat="1" x14ac:dyDescent="0.2">
      <c r="A2458" s="22"/>
      <c r="B2458" s="23"/>
      <c r="C2458" s="23"/>
      <c r="D2458" s="23"/>
      <c r="E2458" s="23"/>
      <c r="F2458" s="23"/>
      <c r="G2458" s="23"/>
      <c r="H2458" s="23"/>
      <c r="I2458" s="23"/>
      <c r="J2458" s="23"/>
      <c r="K2458" s="23"/>
      <c r="L2458" s="23"/>
      <c r="M2458" s="23"/>
      <c r="N2458" s="23"/>
      <c r="O2458" s="23"/>
      <c r="P2458" s="23"/>
      <c r="Q2458" s="23"/>
      <c r="R2458" s="23"/>
    </row>
    <row r="2459" spans="1:18" s="17" customFormat="1" x14ac:dyDescent="0.2">
      <c r="A2459" s="22"/>
      <c r="B2459" s="23"/>
      <c r="C2459" s="23"/>
      <c r="D2459" s="23"/>
      <c r="E2459" s="23"/>
      <c r="F2459" s="23"/>
      <c r="G2459" s="23"/>
      <c r="H2459" s="23"/>
      <c r="I2459" s="23"/>
      <c r="J2459" s="23"/>
      <c r="K2459" s="23"/>
      <c r="L2459" s="23"/>
      <c r="M2459" s="23"/>
      <c r="N2459" s="23"/>
      <c r="O2459" s="23"/>
      <c r="P2459" s="23"/>
      <c r="Q2459" s="23"/>
      <c r="R2459" s="23"/>
    </row>
    <row r="2460" spans="1:18" s="17" customFormat="1" x14ac:dyDescent="0.2">
      <c r="A2460" s="22"/>
      <c r="B2460" s="23"/>
      <c r="C2460" s="23"/>
      <c r="D2460" s="23"/>
      <c r="E2460" s="23"/>
      <c r="F2460" s="23"/>
      <c r="G2460" s="23"/>
      <c r="H2460" s="23"/>
      <c r="I2460" s="23"/>
      <c r="J2460" s="23"/>
      <c r="K2460" s="23"/>
      <c r="L2460" s="23"/>
      <c r="M2460" s="23"/>
      <c r="N2460" s="23"/>
      <c r="O2460" s="23"/>
      <c r="P2460" s="23"/>
      <c r="Q2460" s="23"/>
      <c r="R2460" s="23"/>
    </row>
    <row r="2461" spans="1:18" s="17" customFormat="1" x14ac:dyDescent="0.2">
      <c r="A2461" s="22"/>
      <c r="B2461" s="23"/>
      <c r="C2461" s="23"/>
      <c r="D2461" s="23"/>
      <c r="E2461" s="23"/>
      <c r="F2461" s="23"/>
      <c r="G2461" s="23"/>
      <c r="H2461" s="23"/>
      <c r="I2461" s="23"/>
      <c r="J2461" s="23"/>
      <c r="K2461" s="23"/>
      <c r="L2461" s="23"/>
      <c r="M2461" s="23"/>
      <c r="N2461" s="23"/>
      <c r="O2461" s="23"/>
      <c r="P2461" s="23"/>
      <c r="Q2461" s="23"/>
      <c r="R2461" s="23"/>
    </row>
    <row r="2462" spans="1:18" s="17" customFormat="1" x14ac:dyDescent="0.2">
      <c r="A2462" s="22"/>
      <c r="B2462" s="23"/>
      <c r="C2462" s="23"/>
      <c r="D2462" s="23"/>
      <c r="E2462" s="23"/>
      <c r="F2462" s="23"/>
      <c r="G2462" s="23"/>
      <c r="H2462" s="23"/>
      <c r="I2462" s="23"/>
      <c r="J2462" s="23"/>
      <c r="K2462" s="23"/>
      <c r="L2462" s="23"/>
      <c r="M2462" s="23"/>
      <c r="N2462" s="23"/>
      <c r="O2462" s="23"/>
      <c r="P2462" s="23"/>
      <c r="Q2462" s="23"/>
      <c r="R2462" s="23"/>
    </row>
    <row r="2463" spans="1:18" s="17" customFormat="1" x14ac:dyDescent="0.2">
      <c r="A2463" s="22"/>
      <c r="B2463" s="23"/>
      <c r="C2463" s="23"/>
      <c r="D2463" s="23"/>
      <c r="E2463" s="23"/>
      <c r="F2463" s="23"/>
      <c r="G2463" s="23"/>
      <c r="H2463" s="23"/>
      <c r="I2463" s="23"/>
      <c r="J2463" s="23"/>
      <c r="K2463" s="23"/>
      <c r="L2463" s="23"/>
      <c r="M2463" s="23"/>
      <c r="N2463" s="23"/>
      <c r="O2463" s="23"/>
      <c r="P2463" s="23"/>
      <c r="Q2463" s="23"/>
      <c r="R2463" s="23"/>
    </row>
    <row r="2464" spans="1:18" s="17" customFormat="1" x14ac:dyDescent="0.2">
      <c r="A2464" s="22"/>
      <c r="B2464" s="23"/>
      <c r="C2464" s="23"/>
      <c r="D2464" s="23"/>
      <c r="E2464" s="23"/>
      <c r="F2464" s="23"/>
      <c r="G2464" s="23"/>
      <c r="H2464" s="23"/>
      <c r="I2464" s="23"/>
      <c r="J2464" s="23"/>
      <c r="K2464" s="23"/>
      <c r="L2464" s="23"/>
      <c r="M2464" s="23"/>
      <c r="N2464" s="23"/>
      <c r="O2464" s="23"/>
      <c r="P2464" s="23"/>
      <c r="Q2464" s="23"/>
      <c r="R2464" s="23"/>
    </row>
    <row r="2465" spans="1:18" s="17" customFormat="1" x14ac:dyDescent="0.2">
      <c r="A2465" s="22"/>
      <c r="B2465" s="23"/>
      <c r="C2465" s="23"/>
      <c r="D2465" s="23"/>
      <c r="E2465" s="23"/>
      <c r="F2465" s="23"/>
      <c r="G2465" s="23"/>
      <c r="H2465" s="23"/>
      <c r="I2465" s="23"/>
      <c r="J2465" s="23"/>
      <c r="K2465" s="23"/>
      <c r="L2465" s="23"/>
      <c r="M2465" s="23"/>
      <c r="N2465" s="23"/>
      <c r="O2465" s="23"/>
      <c r="P2465" s="23"/>
      <c r="Q2465" s="23"/>
      <c r="R2465" s="23"/>
    </row>
    <row r="2466" spans="1:18" s="17" customFormat="1" x14ac:dyDescent="0.2">
      <c r="A2466" s="22"/>
      <c r="B2466" s="23"/>
      <c r="C2466" s="23"/>
      <c r="D2466" s="23"/>
      <c r="E2466" s="23"/>
      <c r="F2466" s="23"/>
      <c r="G2466" s="23"/>
      <c r="H2466" s="23"/>
      <c r="I2466" s="23"/>
      <c r="J2466" s="23"/>
      <c r="K2466" s="23"/>
      <c r="L2466" s="23"/>
      <c r="M2466" s="23"/>
      <c r="N2466" s="23"/>
      <c r="O2466" s="23"/>
      <c r="P2466" s="23"/>
      <c r="Q2466" s="23"/>
      <c r="R2466" s="23"/>
    </row>
    <row r="2467" spans="1:18" s="17" customFormat="1" x14ac:dyDescent="0.2">
      <c r="A2467" s="22"/>
      <c r="B2467" s="23"/>
      <c r="C2467" s="23"/>
      <c r="D2467" s="23"/>
      <c r="E2467" s="23"/>
      <c r="F2467" s="23"/>
      <c r="G2467" s="23"/>
      <c r="H2467" s="23"/>
      <c r="I2467" s="23"/>
      <c r="J2467" s="23"/>
      <c r="K2467" s="23"/>
      <c r="L2467" s="23"/>
      <c r="M2467" s="23"/>
      <c r="N2467" s="23"/>
      <c r="O2467" s="23"/>
      <c r="P2467" s="23"/>
      <c r="Q2467" s="23"/>
      <c r="R2467" s="23"/>
    </row>
    <row r="2468" spans="1:18" s="17" customFormat="1" x14ac:dyDescent="0.2">
      <c r="A2468" s="22"/>
      <c r="B2468" s="23"/>
      <c r="C2468" s="23"/>
      <c r="D2468" s="23"/>
      <c r="E2468" s="23"/>
      <c r="F2468" s="23"/>
      <c r="G2468" s="23"/>
      <c r="H2468" s="23"/>
      <c r="I2468" s="23"/>
      <c r="J2468" s="23"/>
      <c r="K2468" s="23"/>
      <c r="L2468" s="23"/>
      <c r="M2468" s="23"/>
      <c r="N2468" s="23"/>
      <c r="O2468" s="23"/>
      <c r="P2468" s="23"/>
      <c r="Q2468" s="23"/>
      <c r="R2468" s="23"/>
    </row>
    <row r="2469" spans="1:18" s="17" customFormat="1" x14ac:dyDescent="0.2">
      <c r="A2469" s="22"/>
      <c r="B2469" s="23"/>
      <c r="C2469" s="23"/>
      <c r="D2469" s="23"/>
      <c r="E2469" s="23"/>
      <c r="F2469" s="23"/>
      <c r="G2469" s="23"/>
      <c r="H2469" s="23"/>
      <c r="I2469" s="23"/>
      <c r="J2469" s="23"/>
      <c r="K2469" s="23"/>
      <c r="L2469" s="23"/>
      <c r="M2469" s="23"/>
      <c r="N2469" s="23"/>
      <c r="O2469" s="23"/>
      <c r="P2469" s="23"/>
      <c r="Q2469" s="23"/>
      <c r="R2469" s="23"/>
    </row>
    <row r="2470" spans="1:18" s="17" customFormat="1" x14ac:dyDescent="0.2">
      <c r="A2470" s="22"/>
      <c r="B2470" s="23"/>
      <c r="C2470" s="23"/>
      <c r="D2470" s="23"/>
      <c r="E2470" s="23"/>
      <c r="F2470" s="23"/>
      <c r="G2470" s="23"/>
      <c r="H2470" s="23"/>
      <c r="I2470" s="23"/>
      <c r="J2470" s="23"/>
      <c r="K2470" s="23"/>
      <c r="L2470" s="23"/>
      <c r="M2470" s="23"/>
      <c r="N2470" s="23"/>
      <c r="O2470" s="23"/>
      <c r="P2470" s="23"/>
      <c r="Q2470" s="23"/>
      <c r="R2470" s="23"/>
    </row>
    <row r="2471" spans="1:18" s="17" customFormat="1" x14ac:dyDescent="0.2">
      <c r="A2471" s="22"/>
      <c r="B2471" s="23"/>
      <c r="C2471" s="23"/>
      <c r="D2471" s="23"/>
      <c r="E2471" s="23"/>
      <c r="F2471" s="23"/>
      <c r="G2471" s="23"/>
      <c r="H2471" s="23"/>
      <c r="I2471" s="23"/>
      <c r="J2471" s="23"/>
      <c r="K2471" s="23"/>
      <c r="L2471" s="23"/>
      <c r="M2471" s="23"/>
      <c r="N2471" s="23"/>
      <c r="O2471" s="23"/>
      <c r="P2471" s="23"/>
      <c r="Q2471" s="23"/>
      <c r="R2471" s="23"/>
    </row>
    <row r="2472" spans="1:18" s="17" customFormat="1" x14ac:dyDescent="0.2">
      <c r="A2472" s="22"/>
      <c r="B2472" s="23"/>
      <c r="C2472" s="23"/>
      <c r="D2472" s="23"/>
      <c r="E2472" s="23"/>
      <c r="F2472" s="23"/>
      <c r="G2472" s="23"/>
      <c r="H2472" s="23"/>
      <c r="I2472" s="23"/>
      <c r="J2472" s="23"/>
      <c r="K2472" s="23"/>
      <c r="L2472" s="23"/>
      <c r="M2472" s="23"/>
      <c r="N2472" s="23"/>
      <c r="O2472" s="23"/>
      <c r="P2472" s="23"/>
      <c r="Q2472" s="23"/>
      <c r="R2472" s="23"/>
    </row>
    <row r="2473" spans="1:18" s="17" customFormat="1" x14ac:dyDescent="0.2">
      <c r="A2473" s="22"/>
      <c r="B2473" s="23"/>
      <c r="C2473" s="23"/>
      <c r="D2473" s="23"/>
      <c r="E2473" s="23"/>
      <c r="F2473" s="23"/>
      <c r="G2473" s="23"/>
      <c r="H2473" s="23"/>
      <c r="I2473" s="23"/>
      <c r="J2473" s="23"/>
      <c r="K2473" s="23"/>
      <c r="L2473" s="23"/>
      <c r="M2473" s="23"/>
      <c r="N2473" s="23"/>
      <c r="O2473" s="23"/>
      <c r="P2473" s="23"/>
      <c r="Q2473" s="23"/>
      <c r="R2473" s="23"/>
    </row>
    <row r="2474" spans="1:18" s="17" customFormat="1" x14ac:dyDescent="0.2">
      <c r="A2474" s="22"/>
      <c r="B2474" s="23"/>
      <c r="C2474" s="23"/>
      <c r="D2474" s="23"/>
      <c r="E2474" s="23"/>
      <c r="F2474" s="23"/>
      <c r="G2474" s="23"/>
      <c r="H2474" s="23"/>
      <c r="I2474" s="23"/>
      <c r="J2474" s="23"/>
      <c r="K2474" s="23"/>
      <c r="L2474" s="23"/>
      <c r="M2474" s="23"/>
      <c r="N2474" s="23"/>
      <c r="O2474" s="23"/>
      <c r="P2474" s="23"/>
      <c r="Q2474" s="23"/>
      <c r="R2474" s="23"/>
    </row>
    <row r="2475" spans="1:18" s="17" customFormat="1" x14ac:dyDescent="0.2">
      <c r="A2475" s="22"/>
      <c r="B2475" s="23"/>
      <c r="C2475" s="23"/>
      <c r="D2475" s="23"/>
      <c r="E2475" s="23"/>
      <c r="F2475" s="23"/>
      <c r="G2475" s="23"/>
      <c r="H2475" s="23"/>
      <c r="I2475" s="23"/>
      <c r="J2475" s="23"/>
      <c r="K2475" s="23"/>
      <c r="L2475" s="23"/>
      <c r="M2475" s="23"/>
      <c r="N2475" s="23"/>
      <c r="O2475" s="23"/>
      <c r="P2475" s="23"/>
      <c r="Q2475" s="23"/>
      <c r="R2475" s="23"/>
    </row>
    <row r="2476" spans="1:18" s="17" customFormat="1" x14ac:dyDescent="0.2">
      <c r="A2476" s="22"/>
      <c r="B2476" s="23"/>
      <c r="C2476" s="23"/>
      <c r="D2476" s="23"/>
      <c r="E2476" s="23"/>
      <c r="F2476" s="23"/>
      <c r="G2476" s="23"/>
      <c r="H2476" s="23"/>
      <c r="I2476" s="23"/>
      <c r="J2476" s="23"/>
      <c r="K2476" s="23"/>
      <c r="L2476" s="23"/>
      <c r="M2476" s="23"/>
      <c r="N2476" s="23"/>
      <c r="O2476" s="23"/>
      <c r="P2476" s="23"/>
      <c r="Q2476" s="23"/>
      <c r="R2476" s="23"/>
    </row>
    <row r="2477" spans="1:18" s="17" customFormat="1" x14ac:dyDescent="0.2">
      <c r="A2477" s="22"/>
      <c r="B2477" s="23"/>
      <c r="C2477" s="23"/>
      <c r="D2477" s="23"/>
      <c r="E2477" s="23"/>
      <c r="F2477" s="23"/>
      <c r="G2477" s="23"/>
      <c r="H2477" s="23"/>
      <c r="I2477" s="23"/>
      <c r="J2477" s="23"/>
      <c r="K2477" s="23"/>
      <c r="L2477" s="23"/>
      <c r="M2477" s="23"/>
      <c r="N2477" s="23"/>
      <c r="O2477" s="23"/>
      <c r="P2477" s="23"/>
      <c r="Q2477" s="23"/>
      <c r="R2477" s="23"/>
    </row>
    <row r="2478" spans="1:18" s="17" customFormat="1" x14ac:dyDescent="0.2">
      <c r="A2478" s="22"/>
      <c r="B2478" s="23"/>
      <c r="C2478" s="23"/>
      <c r="D2478" s="23"/>
      <c r="E2478" s="23"/>
      <c r="F2478" s="23"/>
      <c r="G2478" s="23"/>
      <c r="H2478" s="23"/>
      <c r="I2478" s="23"/>
      <c r="J2478" s="23"/>
      <c r="K2478" s="23"/>
      <c r="L2478" s="23"/>
      <c r="M2478" s="23"/>
      <c r="N2478" s="23"/>
      <c r="O2478" s="23"/>
      <c r="P2478" s="23"/>
      <c r="Q2478" s="23"/>
      <c r="R2478" s="23"/>
    </row>
    <row r="2479" spans="1:18" s="17" customFormat="1" x14ac:dyDescent="0.2">
      <c r="A2479" s="22"/>
      <c r="B2479" s="23"/>
      <c r="C2479" s="23"/>
      <c r="D2479" s="23"/>
      <c r="E2479" s="23"/>
      <c r="F2479" s="23"/>
      <c r="G2479" s="23"/>
      <c r="H2479" s="23"/>
      <c r="I2479" s="23"/>
      <c r="J2479" s="23"/>
      <c r="K2479" s="23"/>
      <c r="L2479" s="23"/>
      <c r="M2479" s="23"/>
      <c r="N2479" s="23"/>
      <c r="O2479" s="23"/>
      <c r="P2479" s="23"/>
      <c r="Q2479" s="23"/>
      <c r="R2479" s="23"/>
    </row>
    <row r="2480" spans="1:18" s="17" customFormat="1" x14ac:dyDescent="0.2">
      <c r="A2480" s="22"/>
      <c r="B2480" s="23"/>
      <c r="C2480" s="23"/>
      <c r="D2480" s="23"/>
      <c r="E2480" s="23"/>
      <c r="F2480" s="23"/>
      <c r="G2480" s="23"/>
      <c r="H2480" s="23"/>
      <c r="I2480" s="23"/>
      <c r="J2480" s="23"/>
      <c r="K2480" s="23"/>
      <c r="L2480" s="23"/>
      <c r="M2480" s="23"/>
      <c r="N2480" s="23"/>
      <c r="O2480" s="23"/>
      <c r="P2480" s="23"/>
      <c r="Q2480" s="23"/>
      <c r="R2480" s="23"/>
    </row>
    <row r="2481" spans="1:18" s="17" customFormat="1" x14ac:dyDescent="0.2">
      <c r="A2481" s="22"/>
      <c r="B2481" s="23"/>
      <c r="C2481" s="23"/>
      <c r="D2481" s="23"/>
      <c r="E2481" s="23"/>
      <c r="F2481" s="23"/>
      <c r="G2481" s="23"/>
      <c r="H2481" s="23"/>
      <c r="I2481" s="23"/>
      <c r="J2481" s="23"/>
      <c r="K2481" s="23"/>
      <c r="L2481" s="23"/>
      <c r="M2481" s="23"/>
      <c r="N2481" s="23"/>
      <c r="O2481" s="23"/>
      <c r="P2481" s="23"/>
      <c r="Q2481" s="23"/>
      <c r="R2481" s="23"/>
    </row>
    <row r="2482" spans="1:18" s="17" customFormat="1" x14ac:dyDescent="0.2">
      <c r="A2482" s="22"/>
      <c r="B2482" s="23"/>
      <c r="C2482" s="23"/>
      <c r="D2482" s="23"/>
      <c r="E2482" s="23"/>
      <c r="F2482" s="23"/>
      <c r="G2482" s="23"/>
      <c r="H2482" s="23"/>
      <c r="I2482" s="23"/>
      <c r="J2482" s="23"/>
      <c r="K2482" s="23"/>
      <c r="L2482" s="23"/>
      <c r="M2482" s="23"/>
      <c r="N2482" s="23"/>
      <c r="O2482" s="23"/>
      <c r="P2482" s="23"/>
      <c r="Q2482" s="23"/>
      <c r="R2482" s="23"/>
    </row>
    <row r="2483" spans="1:18" s="17" customFormat="1" x14ac:dyDescent="0.2">
      <c r="A2483" s="22"/>
      <c r="B2483" s="23"/>
      <c r="C2483" s="23"/>
      <c r="D2483" s="23"/>
      <c r="E2483" s="23"/>
      <c r="F2483" s="23"/>
      <c r="G2483" s="23"/>
      <c r="H2483" s="23"/>
      <c r="I2483" s="23"/>
      <c r="J2483" s="23"/>
      <c r="K2483" s="23"/>
      <c r="L2483" s="23"/>
      <c r="M2483" s="23"/>
      <c r="N2483" s="23"/>
      <c r="O2483" s="23"/>
      <c r="P2483" s="23"/>
      <c r="Q2483" s="23"/>
      <c r="R2483" s="23"/>
    </row>
    <row r="2484" spans="1:18" s="17" customFormat="1" x14ac:dyDescent="0.2">
      <c r="A2484" s="22"/>
      <c r="B2484" s="23"/>
      <c r="C2484" s="23"/>
      <c r="D2484" s="23"/>
      <c r="E2484" s="23"/>
      <c r="F2484" s="23"/>
      <c r="G2484" s="23"/>
      <c r="H2484" s="23"/>
      <c r="I2484" s="23"/>
      <c r="J2484" s="23"/>
      <c r="K2484" s="23"/>
      <c r="L2484" s="23"/>
      <c r="M2484" s="23"/>
      <c r="N2484" s="23"/>
      <c r="O2484" s="23"/>
      <c r="P2484" s="23"/>
      <c r="Q2484" s="23"/>
      <c r="R2484" s="23"/>
    </row>
    <row r="2485" spans="1:18" s="17" customFormat="1" x14ac:dyDescent="0.2">
      <c r="A2485" s="22"/>
      <c r="B2485" s="23"/>
      <c r="C2485" s="23"/>
      <c r="D2485" s="23"/>
      <c r="E2485" s="23"/>
      <c r="F2485" s="23"/>
      <c r="G2485" s="23"/>
      <c r="H2485" s="23"/>
      <c r="I2485" s="23"/>
      <c r="J2485" s="23"/>
      <c r="K2485" s="23"/>
      <c r="L2485" s="23"/>
      <c r="M2485" s="23"/>
      <c r="N2485" s="23"/>
      <c r="O2485" s="23"/>
      <c r="P2485" s="23"/>
      <c r="Q2485" s="23"/>
      <c r="R2485" s="23"/>
    </row>
    <row r="2486" spans="1:18" s="17" customFormat="1" x14ac:dyDescent="0.2">
      <c r="A2486" s="22"/>
      <c r="B2486" s="23"/>
      <c r="C2486" s="23"/>
      <c r="D2486" s="23"/>
      <c r="E2486" s="23"/>
      <c r="F2486" s="23"/>
      <c r="G2486" s="23"/>
      <c r="H2486" s="23"/>
      <c r="I2486" s="23"/>
      <c r="J2486" s="23"/>
      <c r="K2486" s="23"/>
      <c r="L2486" s="23"/>
      <c r="M2486" s="23"/>
      <c r="N2486" s="23"/>
      <c r="O2486" s="23"/>
      <c r="P2486" s="23"/>
      <c r="Q2486" s="23"/>
      <c r="R2486" s="23"/>
    </row>
    <row r="2487" spans="1:18" s="17" customFormat="1" x14ac:dyDescent="0.2">
      <c r="A2487" s="22"/>
      <c r="B2487" s="23"/>
      <c r="C2487" s="23"/>
      <c r="D2487" s="23"/>
      <c r="E2487" s="23"/>
      <c r="F2487" s="23"/>
      <c r="G2487" s="23"/>
      <c r="H2487" s="23"/>
      <c r="I2487" s="23"/>
      <c r="J2487" s="23"/>
      <c r="K2487" s="23"/>
      <c r="L2487" s="23"/>
      <c r="M2487" s="23"/>
      <c r="N2487" s="23"/>
      <c r="O2487" s="23"/>
      <c r="P2487" s="23"/>
      <c r="Q2487" s="23"/>
      <c r="R2487" s="23"/>
    </row>
    <row r="2488" spans="1:18" s="17" customFormat="1" x14ac:dyDescent="0.2">
      <c r="A2488" s="22"/>
      <c r="B2488" s="23"/>
      <c r="C2488" s="23"/>
      <c r="D2488" s="23"/>
      <c r="E2488" s="23"/>
      <c r="F2488" s="23"/>
      <c r="G2488" s="23"/>
      <c r="H2488" s="23"/>
      <c r="I2488" s="23"/>
      <c r="J2488" s="23"/>
      <c r="K2488" s="23"/>
      <c r="L2488" s="23"/>
      <c r="M2488" s="23"/>
      <c r="N2488" s="23"/>
      <c r="O2488" s="23"/>
      <c r="P2488" s="23"/>
      <c r="Q2488" s="23"/>
      <c r="R2488" s="23"/>
    </row>
    <row r="2489" spans="1:18" s="17" customFormat="1" x14ac:dyDescent="0.2">
      <c r="A2489" s="22"/>
      <c r="B2489" s="23"/>
      <c r="C2489" s="23"/>
      <c r="D2489" s="23"/>
      <c r="E2489" s="23"/>
      <c r="F2489" s="23"/>
      <c r="G2489" s="23"/>
      <c r="H2489" s="23"/>
      <c r="I2489" s="23"/>
      <c r="J2489" s="23"/>
      <c r="K2489" s="23"/>
      <c r="L2489" s="23"/>
      <c r="M2489" s="23"/>
      <c r="N2489" s="23"/>
      <c r="O2489" s="23"/>
      <c r="P2489" s="23"/>
      <c r="Q2489" s="23"/>
      <c r="R2489" s="23"/>
    </row>
    <row r="2490" spans="1:18" s="17" customFormat="1" x14ac:dyDescent="0.2">
      <c r="A2490" s="22"/>
      <c r="B2490" s="23"/>
      <c r="C2490" s="23"/>
      <c r="D2490" s="23"/>
      <c r="E2490" s="23"/>
      <c r="F2490" s="23"/>
      <c r="G2490" s="23"/>
      <c r="H2490" s="23"/>
      <c r="I2490" s="23"/>
      <c r="J2490" s="23"/>
      <c r="K2490" s="23"/>
      <c r="L2490" s="23"/>
      <c r="M2490" s="23"/>
      <c r="N2490" s="23"/>
      <c r="O2490" s="23"/>
      <c r="P2490" s="23"/>
      <c r="Q2490" s="23"/>
      <c r="R2490" s="23"/>
    </row>
    <row r="2491" spans="1:18" s="17" customFormat="1" x14ac:dyDescent="0.2">
      <c r="A2491" s="22"/>
      <c r="B2491" s="23"/>
      <c r="C2491" s="23"/>
      <c r="D2491" s="23"/>
      <c r="E2491" s="23"/>
      <c r="F2491" s="23"/>
      <c r="G2491" s="23"/>
      <c r="H2491" s="23"/>
      <c r="I2491" s="23"/>
      <c r="J2491" s="23"/>
      <c r="K2491" s="23"/>
      <c r="L2491" s="23"/>
      <c r="M2491" s="23"/>
      <c r="N2491" s="23"/>
      <c r="O2491" s="23"/>
      <c r="P2491" s="23"/>
      <c r="Q2491" s="23"/>
      <c r="R2491" s="23"/>
    </row>
    <row r="2492" spans="1:18" s="17" customFormat="1" x14ac:dyDescent="0.2">
      <c r="A2492" s="22"/>
      <c r="B2492" s="23"/>
      <c r="C2492" s="23"/>
      <c r="D2492" s="23"/>
      <c r="E2492" s="23"/>
      <c r="F2492" s="23"/>
      <c r="G2492" s="23"/>
      <c r="H2492" s="23"/>
      <c r="I2492" s="23"/>
      <c r="J2492" s="23"/>
      <c r="K2492" s="23"/>
      <c r="L2492" s="23"/>
      <c r="M2492" s="23"/>
      <c r="N2492" s="23"/>
      <c r="O2492" s="23"/>
      <c r="P2492" s="23"/>
      <c r="Q2492" s="23"/>
      <c r="R2492" s="23"/>
    </row>
    <row r="2493" spans="1:18" s="17" customFormat="1" x14ac:dyDescent="0.2">
      <c r="A2493" s="22"/>
      <c r="B2493" s="23"/>
      <c r="C2493" s="23"/>
      <c r="D2493" s="23"/>
      <c r="E2493" s="23"/>
      <c r="F2493" s="23"/>
      <c r="G2493" s="23"/>
      <c r="H2493" s="23"/>
      <c r="I2493" s="23"/>
      <c r="J2493" s="23"/>
      <c r="K2493" s="23"/>
      <c r="L2493" s="23"/>
      <c r="M2493" s="23"/>
      <c r="N2493" s="23"/>
      <c r="O2493" s="23"/>
      <c r="P2493" s="23"/>
      <c r="Q2493" s="23"/>
      <c r="R2493" s="23"/>
    </row>
    <row r="2494" spans="1:18" s="17" customFormat="1" x14ac:dyDescent="0.2">
      <c r="A2494" s="22"/>
      <c r="B2494" s="23"/>
      <c r="C2494" s="23"/>
      <c r="D2494" s="23"/>
      <c r="E2494" s="23"/>
      <c r="F2494" s="23"/>
      <c r="G2494" s="23"/>
      <c r="H2494" s="23"/>
      <c r="I2494" s="23"/>
      <c r="J2494" s="23"/>
      <c r="K2494" s="23"/>
      <c r="L2494" s="23"/>
      <c r="M2494" s="23"/>
      <c r="N2494" s="23"/>
      <c r="O2494" s="23"/>
      <c r="P2494" s="23"/>
      <c r="Q2494" s="23"/>
      <c r="R2494" s="23"/>
    </row>
    <row r="2495" spans="1:18" s="17" customFormat="1" x14ac:dyDescent="0.2">
      <c r="A2495" s="22"/>
      <c r="B2495" s="23"/>
      <c r="C2495" s="23"/>
      <c r="D2495" s="23"/>
      <c r="E2495" s="23"/>
      <c r="F2495" s="23"/>
      <c r="G2495" s="23"/>
      <c r="H2495" s="23"/>
      <c r="I2495" s="23"/>
      <c r="J2495" s="23"/>
      <c r="K2495" s="23"/>
      <c r="L2495" s="23"/>
      <c r="M2495" s="23"/>
      <c r="N2495" s="23"/>
      <c r="O2495" s="23"/>
      <c r="P2495" s="23"/>
      <c r="Q2495" s="23"/>
      <c r="R2495" s="23"/>
    </row>
    <row r="2496" spans="1:18" s="17" customFormat="1" x14ac:dyDescent="0.2">
      <c r="A2496" s="22"/>
      <c r="B2496" s="23"/>
      <c r="C2496" s="23"/>
      <c r="D2496" s="23"/>
      <c r="E2496" s="23"/>
      <c r="F2496" s="23"/>
      <c r="G2496" s="23"/>
      <c r="H2496" s="23"/>
      <c r="I2496" s="23"/>
      <c r="J2496" s="23"/>
      <c r="K2496" s="23"/>
      <c r="L2496" s="23"/>
      <c r="M2496" s="23"/>
      <c r="N2496" s="23"/>
      <c r="O2496" s="23"/>
      <c r="P2496" s="23"/>
      <c r="Q2496" s="23"/>
      <c r="R2496" s="23"/>
    </row>
    <row r="2497" spans="1:18" s="17" customFormat="1" x14ac:dyDescent="0.2">
      <c r="A2497" s="22"/>
      <c r="B2497" s="23"/>
      <c r="C2497" s="23"/>
      <c r="D2497" s="23"/>
      <c r="E2497" s="23"/>
      <c r="F2497" s="23"/>
      <c r="G2497" s="23"/>
      <c r="H2497" s="23"/>
      <c r="I2497" s="23"/>
      <c r="J2497" s="23"/>
      <c r="K2497" s="23"/>
      <c r="L2497" s="23"/>
      <c r="M2497" s="23"/>
      <c r="N2497" s="23"/>
      <c r="O2497" s="23"/>
      <c r="P2497" s="23"/>
      <c r="Q2497" s="23"/>
      <c r="R2497" s="23"/>
    </row>
    <row r="2498" spans="1:18" s="17" customFormat="1" x14ac:dyDescent="0.2">
      <c r="A2498" s="22"/>
      <c r="B2498" s="23"/>
      <c r="C2498" s="23"/>
      <c r="D2498" s="23"/>
      <c r="E2498" s="23"/>
      <c r="F2498" s="23"/>
      <c r="G2498" s="23"/>
      <c r="H2498" s="23"/>
      <c r="I2498" s="23"/>
      <c r="J2498" s="23"/>
      <c r="K2498" s="23"/>
      <c r="L2498" s="23"/>
      <c r="M2498" s="23"/>
      <c r="N2498" s="23"/>
      <c r="O2498" s="23"/>
      <c r="P2498" s="23"/>
      <c r="Q2498" s="23"/>
      <c r="R2498" s="23"/>
    </row>
    <row r="2499" spans="1:18" s="17" customFormat="1" x14ac:dyDescent="0.2">
      <c r="A2499" s="22"/>
      <c r="B2499" s="23"/>
      <c r="C2499" s="23"/>
      <c r="D2499" s="23"/>
      <c r="E2499" s="23"/>
      <c r="F2499" s="23"/>
      <c r="G2499" s="23"/>
      <c r="H2499" s="23"/>
      <c r="I2499" s="23"/>
      <c r="J2499" s="23"/>
      <c r="K2499" s="23"/>
      <c r="L2499" s="23"/>
      <c r="M2499" s="23"/>
      <c r="N2499" s="23"/>
      <c r="O2499" s="23"/>
      <c r="P2499" s="23"/>
      <c r="Q2499" s="23"/>
      <c r="R2499" s="23"/>
    </row>
    <row r="2500" spans="1:18" s="17" customFormat="1" x14ac:dyDescent="0.2">
      <c r="A2500" s="22"/>
      <c r="B2500" s="23"/>
      <c r="C2500" s="23"/>
      <c r="D2500" s="23"/>
      <c r="E2500" s="23"/>
      <c r="F2500" s="23"/>
      <c r="G2500" s="23"/>
      <c r="H2500" s="23"/>
      <c r="I2500" s="23"/>
      <c r="J2500" s="23"/>
      <c r="K2500" s="23"/>
      <c r="L2500" s="23"/>
      <c r="M2500" s="23"/>
      <c r="N2500" s="23"/>
      <c r="O2500" s="23"/>
      <c r="P2500" s="23"/>
      <c r="Q2500" s="23"/>
      <c r="R2500" s="23"/>
    </row>
    <row r="2501" spans="1:18" s="17" customFormat="1" x14ac:dyDescent="0.2">
      <c r="A2501" s="22"/>
      <c r="B2501" s="23"/>
      <c r="C2501" s="23"/>
      <c r="D2501" s="23"/>
      <c r="E2501" s="23"/>
      <c r="F2501" s="23"/>
      <c r="G2501" s="23"/>
      <c r="H2501" s="23"/>
      <c r="I2501" s="23"/>
      <c r="J2501" s="23"/>
      <c r="K2501" s="23"/>
      <c r="L2501" s="23"/>
      <c r="M2501" s="23"/>
      <c r="N2501" s="23"/>
      <c r="O2501" s="23"/>
      <c r="P2501" s="23"/>
      <c r="Q2501" s="23"/>
      <c r="R2501" s="23"/>
    </row>
    <row r="2502" spans="1:18" s="17" customFormat="1" x14ac:dyDescent="0.2">
      <c r="A2502" s="22"/>
      <c r="B2502" s="23"/>
      <c r="C2502" s="23"/>
      <c r="D2502" s="23"/>
      <c r="E2502" s="23"/>
      <c r="F2502" s="23"/>
      <c r="G2502" s="23"/>
      <c r="H2502" s="23"/>
      <c r="I2502" s="23"/>
      <c r="J2502" s="23"/>
      <c r="K2502" s="23"/>
      <c r="L2502" s="23"/>
      <c r="M2502" s="23"/>
      <c r="N2502" s="23"/>
      <c r="O2502" s="23"/>
      <c r="P2502" s="23"/>
      <c r="Q2502" s="23"/>
      <c r="R2502" s="23"/>
    </row>
    <row r="2503" spans="1:18" s="17" customFormat="1" x14ac:dyDescent="0.2">
      <c r="A2503" s="22"/>
      <c r="B2503" s="23"/>
      <c r="C2503" s="23"/>
      <c r="D2503" s="23"/>
      <c r="E2503" s="23"/>
      <c r="F2503" s="23"/>
      <c r="G2503" s="23"/>
      <c r="H2503" s="23"/>
      <c r="I2503" s="23"/>
      <c r="J2503" s="23"/>
      <c r="K2503" s="23"/>
      <c r="L2503" s="23"/>
      <c r="M2503" s="23"/>
      <c r="N2503" s="23"/>
      <c r="O2503" s="23"/>
      <c r="P2503" s="23"/>
      <c r="Q2503" s="23"/>
      <c r="R2503" s="23"/>
    </row>
    <row r="2504" spans="1:18" s="17" customFormat="1" x14ac:dyDescent="0.2">
      <c r="A2504" s="22"/>
      <c r="B2504" s="23"/>
      <c r="C2504" s="23"/>
      <c r="D2504" s="23"/>
      <c r="E2504" s="23"/>
      <c r="F2504" s="23"/>
      <c r="G2504" s="23"/>
      <c r="H2504" s="23"/>
      <c r="I2504" s="23"/>
      <c r="J2504" s="23"/>
      <c r="K2504" s="23"/>
      <c r="L2504" s="23"/>
      <c r="M2504" s="23"/>
      <c r="N2504" s="23"/>
      <c r="O2504" s="23"/>
      <c r="P2504" s="23"/>
      <c r="Q2504" s="23"/>
      <c r="R2504" s="23"/>
    </row>
    <row r="2505" spans="1:18" s="17" customFormat="1" x14ac:dyDescent="0.2">
      <c r="A2505" s="22"/>
      <c r="B2505" s="23"/>
      <c r="C2505" s="23"/>
      <c r="D2505" s="23"/>
      <c r="E2505" s="23"/>
      <c r="F2505" s="23"/>
      <c r="G2505" s="23"/>
      <c r="H2505" s="23"/>
      <c r="I2505" s="23"/>
      <c r="J2505" s="23"/>
      <c r="K2505" s="23"/>
      <c r="L2505" s="23"/>
      <c r="M2505" s="23"/>
      <c r="N2505" s="23"/>
      <c r="O2505" s="23"/>
      <c r="P2505" s="23"/>
      <c r="Q2505" s="23"/>
      <c r="R2505" s="23"/>
    </row>
    <row r="2506" spans="1:18" s="17" customFormat="1" x14ac:dyDescent="0.2">
      <c r="A2506" s="22"/>
      <c r="B2506" s="23"/>
      <c r="C2506" s="23"/>
      <c r="D2506" s="23"/>
      <c r="E2506" s="23"/>
      <c r="F2506" s="23"/>
      <c r="G2506" s="23"/>
      <c r="H2506" s="23"/>
      <c r="I2506" s="23"/>
      <c r="J2506" s="23"/>
      <c r="K2506" s="23"/>
      <c r="L2506" s="23"/>
      <c r="M2506" s="23"/>
      <c r="N2506" s="23"/>
      <c r="O2506" s="23"/>
      <c r="P2506" s="23"/>
      <c r="Q2506" s="23"/>
      <c r="R2506" s="23"/>
    </row>
    <row r="2507" spans="1:18" s="17" customFormat="1" x14ac:dyDescent="0.2">
      <c r="A2507" s="22"/>
      <c r="B2507" s="23"/>
      <c r="C2507" s="23"/>
      <c r="D2507" s="23"/>
      <c r="E2507" s="23"/>
      <c r="F2507" s="23"/>
      <c r="G2507" s="23"/>
      <c r="H2507" s="23"/>
      <c r="I2507" s="23"/>
      <c r="J2507" s="23"/>
      <c r="K2507" s="23"/>
      <c r="L2507" s="23"/>
      <c r="M2507" s="23"/>
      <c r="N2507" s="23"/>
      <c r="O2507" s="23"/>
      <c r="P2507" s="23"/>
      <c r="Q2507" s="23"/>
      <c r="R2507" s="23"/>
    </row>
    <row r="2508" spans="1:18" s="17" customFormat="1" x14ac:dyDescent="0.2">
      <c r="A2508" s="22"/>
      <c r="B2508" s="23"/>
      <c r="C2508" s="23"/>
      <c r="D2508" s="23"/>
      <c r="E2508" s="23"/>
      <c r="F2508" s="23"/>
      <c r="G2508" s="23"/>
      <c r="H2508" s="23"/>
      <c r="I2508" s="23"/>
      <c r="J2508" s="23"/>
      <c r="K2508" s="23"/>
      <c r="L2508" s="23"/>
      <c r="M2508" s="23"/>
      <c r="N2508" s="23"/>
      <c r="O2508" s="23"/>
      <c r="P2508" s="23"/>
      <c r="Q2508" s="23"/>
      <c r="R2508" s="23"/>
    </row>
    <row r="2509" spans="1:18" s="17" customFormat="1" x14ac:dyDescent="0.2">
      <c r="A2509" s="22"/>
      <c r="B2509" s="23"/>
      <c r="C2509" s="23"/>
      <c r="D2509" s="23"/>
      <c r="E2509" s="23"/>
      <c r="F2509" s="23"/>
      <c r="G2509" s="23"/>
      <c r="H2509" s="23"/>
      <c r="I2509" s="23"/>
      <c r="J2509" s="23"/>
      <c r="K2509" s="23"/>
      <c r="L2509" s="23"/>
      <c r="M2509" s="23"/>
      <c r="N2509" s="23"/>
      <c r="O2509" s="23"/>
      <c r="P2509" s="23"/>
      <c r="Q2509" s="23"/>
      <c r="R2509" s="23"/>
    </row>
    <row r="2510" spans="1:18" s="17" customFormat="1" x14ac:dyDescent="0.2">
      <c r="A2510" s="22"/>
      <c r="B2510" s="23"/>
      <c r="C2510" s="23"/>
      <c r="D2510" s="23"/>
      <c r="E2510" s="23"/>
      <c r="F2510" s="23"/>
      <c r="G2510" s="23"/>
      <c r="H2510" s="23"/>
      <c r="I2510" s="23"/>
      <c r="J2510" s="23"/>
      <c r="K2510" s="23"/>
      <c r="L2510" s="23"/>
      <c r="M2510" s="23"/>
      <c r="N2510" s="23"/>
      <c r="O2510" s="23"/>
      <c r="P2510" s="23"/>
      <c r="Q2510" s="23"/>
      <c r="R2510" s="23"/>
    </row>
    <row r="2511" spans="1:18" s="17" customFormat="1" x14ac:dyDescent="0.2">
      <c r="A2511" s="22"/>
      <c r="B2511" s="23"/>
      <c r="C2511" s="23"/>
      <c r="D2511" s="23"/>
      <c r="E2511" s="23"/>
      <c r="F2511" s="23"/>
      <c r="G2511" s="23"/>
      <c r="H2511" s="23"/>
      <c r="I2511" s="23"/>
      <c r="J2511" s="23"/>
      <c r="K2511" s="23"/>
      <c r="L2511" s="23"/>
      <c r="M2511" s="23"/>
      <c r="N2511" s="23"/>
      <c r="O2511" s="23"/>
      <c r="P2511" s="23"/>
      <c r="Q2511" s="23"/>
      <c r="R2511" s="23"/>
    </row>
    <row r="2512" spans="1:18" s="17" customFormat="1" x14ac:dyDescent="0.2">
      <c r="A2512" s="22"/>
      <c r="B2512" s="23"/>
      <c r="C2512" s="23"/>
      <c r="D2512" s="23"/>
      <c r="E2512" s="23"/>
      <c r="F2512" s="23"/>
      <c r="G2512" s="23"/>
      <c r="H2512" s="23"/>
      <c r="I2512" s="23"/>
      <c r="J2512" s="23"/>
      <c r="K2512" s="23"/>
      <c r="L2512" s="23"/>
      <c r="M2512" s="23"/>
      <c r="N2512" s="23"/>
      <c r="O2512" s="23"/>
      <c r="P2512" s="23"/>
      <c r="Q2512" s="23"/>
      <c r="R2512" s="23"/>
    </row>
    <row r="2513" spans="1:18" s="17" customFormat="1" x14ac:dyDescent="0.2">
      <c r="A2513" s="22"/>
      <c r="B2513" s="23"/>
      <c r="C2513" s="23"/>
      <c r="D2513" s="23"/>
      <c r="E2513" s="23"/>
      <c r="F2513" s="23"/>
      <c r="G2513" s="23"/>
      <c r="H2513" s="23"/>
      <c r="I2513" s="23"/>
      <c r="J2513" s="23"/>
      <c r="K2513" s="23"/>
      <c r="L2513" s="23"/>
      <c r="M2513" s="23"/>
      <c r="N2513" s="23"/>
      <c r="O2513" s="23"/>
      <c r="P2513" s="23"/>
      <c r="Q2513" s="23"/>
      <c r="R2513" s="23"/>
    </row>
    <row r="2514" spans="1:18" s="17" customFormat="1" x14ac:dyDescent="0.2">
      <c r="A2514" s="22"/>
      <c r="B2514" s="23"/>
      <c r="C2514" s="23"/>
      <c r="D2514" s="23"/>
      <c r="E2514" s="23"/>
      <c r="F2514" s="23"/>
      <c r="G2514" s="23"/>
      <c r="H2514" s="23"/>
      <c r="I2514" s="23"/>
      <c r="J2514" s="23"/>
      <c r="K2514" s="23"/>
      <c r="L2514" s="23"/>
      <c r="M2514" s="23"/>
      <c r="N2514" s="23"/>
      <c r="O2514" s="23"/>
      <c r="P2514" s="23"/>
      <c r="Q2514" s="23"/>
      <c r="R2514" s="23"/>
    </row>
    <row r="2515" spans="1:18" s="17" customFormat="1" x14ac:dyDescent="0.2">
      <c r="A2515" s="22"/>
      <c r="B2515" s="23"/>
      <c r="C2515" s="23"/>
      <c r="D2515" s="23"/>
      <c r="E2515" s="23"/>
      <c r="F2515" s="23"/>
      <c r="G2515" s="23"/>
      <c r="H2515" s="23"/>
      <c r="I2515" s="23"/>
      <c r="J2515" s="23"/>
      <c r="K2515" s="23"/>
      <c r="L2515" s="23"/>
      <c r="M2515" s="23"/>
      <c r="N2515" s="23"/>
      <c r="O2515" s="23"/>
      <c r="P2515" s="23"/>
      <c r="Q2515" s="23"/>
      <c r="R2515" s="23"/>
    </row>
    <row r="2516" spans="1:18" s="17" customFormat="1" x14ac:dyDescent="0.2">
      <c r="A2516" s="22"/>
      <c r="B2516" s="23"/>
      <c r="C2516" s="23"/>
      <c r="D2516" s="23"/>
      <c r="E2516" s="23"/>
      <c r="F2516" s="23"/>
      <c r="G2516" s="23"/>
      <c r="H2516" s="23"/>
      <c r="I2516" s="23"/>
      <c r="J2516" s="23"/>
      <c r="K2516" s="23"/>
      <c r="L2516" s="23"/>
      <c r="M2516" s="23"/>
      <c r="N2516" s="23"/>
      <c r="O2516" s="23"/>
      <c r="P2516" s="23"/>
      <c r="Q2516" s="23"/>
      <c r="R2516" s="23"/>
    </row>
    <row r="2517" spans="1:18" s="17" customFormat="1" x14ac:dyDescent="0.2">
      <c r="A2517" s="22"/>
      <c r="B2517" s="23"/>
      <c r="C2517" s="23"/>
      <c r="D2517" s="23"/>
      <c r="E2517" s="23"/>
      <c r="F2517" s="23"/>
      <c r="G2517" s="23"/>
      <c r="H2517" s="23"/>
      <c r="I2517" s="23"/>
      <c r="J2517" s="23"/>
      <c r="K2517" s="23"/>
      <c r="L2517" s="23"/>
      <c r="M2517" s="23"/>
      <c r="N2517" s="23"/>
      <c r="O2517" s="23"/>
      <c r="P2517" s="23"/>
      <c r="Q2517" s="23"/>
      <c r="R2517" s="23"/>
    </row>
    <row r="2518" spans="1:18" s="17" customFormat="1" x14ac:dyDescent="0.2">
      <c r="A2518" s="22"/>
      <c r="B2518" s="23"/>
      <c r="C2518" s="23"/>
      <c r="D2518" s="23"/>
      <c r="E2518" s="23"/>
      <c r="F2518" s="23"/>
      <c r="G2518" s="23"/>
      <c r="H2518" s="23"/>
      <c r="I2518" s="23"/>
      <c r="J2518" s="23"/>
      <c r="K2518" s="23"/>
      <c r="L2518" s="23"/>
      <c r="M2518" s="23"/>
      <c r="N2518" s="23"/>
      <c r="O2518" s="23"/>
      <c r="P2518" s="23"/>
      <c r="Q2518" s="23"/>
      <c r="R2518" s="23"/>
    </row>
    <row r="2519" spans="1:18" s="17" customFormat="1" x14ac:dyDescent="0.2">
      <c r="A2519" s="22"/>
      <c r="B2519" s="23"/>
      <c r="C2519" s="23"/>
      <c r="D2519" s="23"/>
      <c r="E2519" s="23"/>
      <c r="F2519" s="23"/>
      <c r="G2519" s="23"/>
      <c r="H2519" s="23"/>
      <c r="I2519" s="23"/>
      <c r="J2519" s="23"/>
      <c r="K2519" s="23"/>
      <c r="L2519" s="23"/>
      <c r="M2519" s="23"/>
      <c r="N2519" s="23"/>
      <c r="O2519" s="23"/>
      <c r="P2519" s="23"/>
      <c r="Q2519" s="23"/>
      <c r="R2519" s="23"/>
    </row>
    <row r="2520" spans="1:18" s="17" customFormat="1" x14ac:dyDescent="0.2">
      <c r="A2520" s="22"/>
      <c r="B2520" s="23"/>
      <c r="C2520" s="23"/>
      <c r="D2520" s="23"/>
      <c r="E2520" s="23"/>
      <c r="F2520" s="23"/>
      <c r="G2520" s="23"/>
      <c r="H2520" s="23"/>
      <c r="I2520" s="23"/>
      <c r="J2520" s="23"/>
      <c r="K2520" s="23"/>
      <c r="L2520" s="23"/>
      <c r="M2520" s="23"/>
      <c r="N2520" s="23"/>
      <c r="O2520" s="23"/>
      <c r="P2520" s="23"/>
      <c r="Q2520" s="23"/>
      <c r="R2520" s="23"/>
    </row>
    <row r="2521" spans="1:18" s="17" customFormat="1" x14ac:dyDescent="0.2">
      <c r="A2521" s="22"/>
      <c r="B2521" s="23"/>
      <c r="C2521" s="23"/>
      <c r="D2521" s="23"/>
      <c r="E2521" s="23"/>
      <c r="F2521" s="23"/>
      <c r="G2521" s="23"/>
      <c r="H2521" s="23"/>
      <c r="I2521" s="23"/>
      <c r="J2521" s="23"/>
      <c r="K2521" s="23"/>
      <c r="L2521" s="23"/>
      <c r="M2521" s="23"/>
      <c r="N2521" s="23"/>
      <c r="O2521" s="23"/>
      <c r="P2521" s="23"/>
      <c r="Q2521" s="23"/>
      <c r="R2521" s="23"/>
    </row>
    <row r="2522" spans="1:18" s="17" customFormat="1" x14ac:dyDescent="0.2">
      <c r="A2522" s="22"/>
      <c r="B2522" s="23"/>
      <c r="C2522" s="23"/>
      <c r="D2522" s="23"/>
      <c r="E2522" s="23"/>
      <c r="F2522" s="23"/>
      <c r="G2522" s="23"/>
      <c r="H2522" s="23"/>
      <c r="I2522" s="23"/>
      <c r="J2522" s="23"/>
      <c r="K2522" s="23"/>
      <c r="L2522" s="23"/>
      <c r="M2522" s="23"/>
      <c r="N2522" s="23"/>
      <c r="O2522" s="23"/>
      <c r="P2522" s="23"/>
      <c r="Q2522" s="23"/>
      <c r="R2522" s="23"/>
    </row>
    <row r="2523" spans="1:18" s="17" customFormat="1" x14ac:dyDescent="0.2">
      <c r="A2523" s="22"/>
      <c r="B2523" s="23"/>
      <c r="C2523" s="23"/>
      <c r="D2523" s="23"/>
      <c r="E2523" s="23"/>
      <c r="F2523" s="23"/>
      <c r="G2523" s="23"/>
      <c r="H2523" s="23"/>
      <c r="I2523" s="23"/>
      <c r="J2523" s="23"/>
      <c r="K2523" s="23"/>
      <c r="L2523" s="23"/>
      <c r="M2523" s="23"/>
      <c r="N2523" s="23"/>
      <c r="O2523" s="23"/>
      <c r="P2523" s="23"/>
      <c r="Q2523" s="23"/>
      <c r="R2523" s="23"/>
    </row>
    <row r="2524" spans="1:18" s="17" customFormat="1" x14ac:dyDescent="0.2">
      <c r="A2524" s="22"/>
      <c r="B2524" s="23"/>
      <c r="C2524" s="23"/>
      <c r="D2524" s="23"/>
      <c r="E2524" s="23"/>
      <c r="F2524" s="23"/>
      <c r="G2524" s="23"/>
      <c r="H2524" s="23"/>
      <c r="I2524" s="23"/>
      <c r="J2524" s="23"/>
      <c r="K2524" s="23"/>
      <c r="L2524" s="23"/>
      <c r="M2524" s="23"/>
      <c r="N2524" s="23"/>
      <c r="O2524" s="23"/>
      <c r="P2524" s="23"/>
      <c r="Q2524" s="23"/>
      <c r="R2524" s="23"/>
    </row>
    <row r="2525" spans="1:18" s="17" customFormat="1" x14ac:dyDescent="0.2">
      <c r="A2525" s="22"/>
      <c r="B2525" s="23"/>
      <c r="C2525" s="23"/>
      <c r="D2525" s="23"/>
      <c r="E2525" s="23"/>
      <c r="F2525" s="23"/>
      <c r="G2525" s="23"/>
      <c r="H2525" s="23"/>
      <c r="I2525" s="23"/>
      <c r="J2525" s="23"/>
      <c r="K2525" s="23"/>
      <c r="L2525" s="23"/>
      <c r="M2525" s="23"/>
      <c r="N2525" s="23"/>
      <c r="O2525" s="23"/>
      <c r="P2525" s="23"/>
      <c r="Q2525" s="23"/>
      <c r="R2525" s="23"/>
    </row>
    <row r="2526" spans="1:18" s="17" customFormat="1" x14ac:dyDescent="0.2">
      <c r="A2526" s="22"/>
      <c r="B2526" s="23"/>
      <c r="C2526" s="23"/>
      <c r="D2526" s="23"/>
      <c r="E2526" s="23"/>
      <c r="F2526" s="23"/>
      <c r="G2526" s="23"/>
      <c r="H2526" s="23"/>
      <c r="I2526" s="23"/>
      <c r="J2526" s="23"/>
      <c r="K2526" s="23"/>
      <c r="L2526" s="23"/>
      <c r="M2526" s="23"/>
      <c r="N2526" s="23"/>
      <c r="O2526" s="23"/>
      <c r="P2526" s="23"/>
      <c r="Q2526" s="23"/>
      <c r="R2526" s="23"/>
    </row>
    <row r="2527" spans="1:18" s="17" customFormat="1" x14ac:dyDescent="0.2">
      <c r="A2527" s="22"/>
      <c r="B2527" s="23"/>
      <c r="C2527" s="23"/>
      <c r="D2527" s="23"/>
      <c r="E2527" s="23"/>
      <c r="F2527" s="23"/>
      <c r="G2527" s="23"/>
      <c r="H2527" s="23"/>
      <c r="I2527" s="23"/>
      <c r="J2527" s="23"/>
      <c r="K2527" s="23"/>
      <c r="L2527" s="23"/>
      <c r="M2527" s="23"/>
      <c r="N2527" s="23"/>
      <c r="O2527" s="23"/>
      <c r="P2527" s="23"/>
      <c r="Q2527" s="23"/>
      <c r="R2527" s="23"/>
    </row>
    <row r="2528" spans="1:18" s="17" customFormat="1" x14ac:dyDescent="0.2">
      <c r="A2528" s="22"/>
      <c r="B2528" s="23"/>
      <c r="C2528" s="23"/>
      <c r="D2528" s="23"/>
      <c r="E2528" s="23"/>
      <c r="F2528" s="23"/>
      <c r="G2528" s="23"/>
      <c r="H2528" s="23"/>
      <c r="I2528" s="23"/>
      <c r="J2528" s="23"/>
      <c r="K2528" s="23"/>
      <c r="L2528" s="23"/>
      <c r="M2528" s="23"/>
      <c r="N2528" s="23"/>
      <c r="O2528" s="23"/>
      <c r="P2528" s="23"/>
      <c r="Q2528" s="23"/>
      <c r="R2528" s="23"/>
    </row>
    <row r="2529" spans="1:18" s="17" customFormat="1" x14ac:dyDescent="0.2">
      <c r="A2529" s="22"/>
      <c r="B2529" s="23"/>
      <c r="C2529" s="23"/>
      <c r="D2529" s="23"/>
      <c r="E2529" s="23"/>
      <c r="F2529" s="23"/>
      <c r="G2529" s="23"/>
      <c r="H2529" s="23"/>
      <c r="I2529" s="23"/>
      <c r="J2529" s="23"/>
      <c r="K2529" s="23"/>
      <c r="L2529" s="23"/>
      <c r="M2529" s="23"/>
      <c r="N2529" s="23"/>
      <c r="O2529" s="23"/>
      <c r="P2529" s="23"/>
      <c r="Q2529" s="23"/>
      <c r="R2529" s="23"/>
    </row>
    <row r="2530" spans="1:18" s="17" customFormat="1" x14ac:dyDescent="0.2">
      <c r="A2530" s="22"/>
      <c r="B2530" s="23"/>
      <c r="C2530" s="23"/>
      <c r="D2530" s="23"/>
      <c r="E2530" s="23"/>
      <c r="F2530" s="23"/>
      <c r="G2530" s="23"/>
      <c r="H2530" s="23"/>
      <c r="I2530" s="23"/>
      <c r="J2530" s="23"/>
      <c r="K2530" s="23"/>
      <c r="L2530" s="23"/>
      <c r="M2530" s="23"/>
      <c r="N2530" s="23"/>
      <c r="O2530" s="23"/>
      <c r="P2530" s="23"/>
      <c r="Q2530" s="23"/>
      <c r="R2530" s="23"/>
    </row>
    <row r="2531" spans="1:18" s="17" customFormat="1" x14ac:dyDescent="0.2">
      <c r="A2531" s="22"/>
      <c r="B2531" s="23"/>
      <c r="C2531" s="23"/>
      <c r="D2531" s="23"/>
      <c r="E2531" s="23"/>
      <c r="F2531" s="23"/>
      <c r="G2531" s="23"/>
      <c r="H2531" s="23"/>
      <c r="I2531" s="23"/>
      <c r="J2531" s="23"/>
      <c r="K2531" s="23"/>
      <c r="L2531" s="23"/>
      <c r="M2531" s="23"/>
      <c r="N2531" s="23"/>
      <c r="O2531" s="23"/>
      <c r="P2531" s="23"/>
      <c r="Q2531" s="23"/>
      <c r="R2531" s="23"/>
    </row>
    <row r="2532" spans="1:18" s="17" customFormat="1" x14ac:dyDescent="0.2">
      <c r="A2532" s="22"/>
      <c r="B2532" s="23"/>
      <c r="C2532" s="23"/>
      <c r="D2532" s="23"/>
      <c r="E2532" s="23"/>
      <c r="F2532" s="23"/>
      <c r="G2532" s="23"/>
      <c r="H2532" s="23"/>
      <c r="I2532" s="23"/>
      <c r="J2532" s="23"/>
      <c r="K2532" s="23"/>
      <c r="L2532" s="23"/>
      <c r="M2532" s="23"/>
      <c r="N2532" s="23"/>
      <c r="O2532" s="23"/>
      <c r="P2532" s="23"/>
      <c r="Q2532" s="23"/>
      <c r="R2532" s="23"/>
    </row>
    <row r="2533" spans="1:18" s="17" customFormat="1" x14ac:dyDescent="0.2">
      <c r="A2533" s="22"/>
      <c r="B2533" s="23"/>
      <c r="C2533" s="23"/>
      <c r="D2533" s="23"/>
      <c r="E2533" s="23"/>
      <c r="F2533" s="23"/>
      <c r="G2533" s="23"/>
      <c r="H2533" s="23"/>
      <c r="I2533" s="23"/>
      <c r="J2533" s="23"/>
      <c r="K2533" s="23"/>
      <c r="L2533" s="23"/>
      <c r="M2533" s="23"/>
      <c r="N2533" s="23"/>
      <c r="O2533" s="23"/>
      <c r="P2533" s="23"/>
      <c r="Q2533" s="23"/>
      <c r="R2533" s="23"/>
    </row>
    <row r="2534" spans="1:18" s="17" customFormat="1" x14ac:dyDescent="0.2">
      <c r="A2534" s="22"/>
      <c r="B2534" s="23"/>
      <c r="C2534" s="23"/>
      <c r="D2534" s="23"/>
      <c r="E2534" s="23"/>
      <c r="F2534" s="23"/>
      <c r="G2534" s="23"/>
      <c r="H2534" s="23"/>
      <c r="I2534" s="23"/>
      <c r="J2534" s="23"/>
      <c r="K2534" s="23"/>
      <c r="L2534" s="23"/>
      <c r="M2534" s="23"/>
      <c r="N2534" s="23"/>
      <c r="O2534" s="23"/>
      <c r="P2534" s="23"/>
      <c r="Q2534" s="23"/>
      <c r="R2534" s="23"/>
    </row>
    <row r="2535" spans="1:18" s="17" customFormat="1" x14ac:dyDescent="0.2">
      <c r="A2535" s="22"/>
      <c r="B2535" s="23"/>
      <c r="C2535" s="23"/>
      <c r="D2535" s="23"/>
      <c r="E2535" s="23"/>
      <c r="F2535" s="23"/>
      <c r="G2535" s="23"/>
      <c r="H2535" s="23"/>
      <c r="I2535" s="23"/>
      <c r="J2535" s="23"/>
      <c r="K2535" s="23"/>
      <c r="L2535" s="23"/>
      <c r="M2535" s="23"/>
      <c r="N2535" s="23"/>
      <c r="O2535" s="23"/>
      <c r="P2535" s="23"/>
      <c r="Q2535" s="23"/>
      <c r="R2535" s="23"/>
    </row>
    <row r="2536" spans="1:18" s="17" customFormat="1" x14ac:dyDescent="0.2">
      <c r="A2536" s="22"/>
      <c r="B2536" s="23"/>
      <c r="C2536" s="23"/>
      <c r="D2536" s="23"/>
      <c r="E2536" s="23"/>
      <c r="F2536" s="23"/>
      <c r="G2536" s="23"/>
      <c r="H2536" s="23"/>
      <c r="I2536" s="23"/>
      <c r="J2536" s="23"/>
      <c r="K2536" s="23"/>
      <c r="L2536" s="23"/>
      <c r="M2536" s="23"/>
      <c r="N2536" s="23"/>
      <c r="O2536" s="23"/>
      <c r="P2536" s="23"/>
      <c r="Q2536" s="23"/>
      <c r="R2536" s="23"/>
    </row>
    <row r="2537" spans="1:18" s="17" customFormat="1" x14ac:dyDescent="0.2">
      <c r="A2537" s="22"/>
      <c r="B2537" s="23"/>
      <c r="C2537" s="23"/>
      <c r="D2537" s="23"/>
      <c r="E2537" s="23"/>
      <c r="F2537" s="23"/>
      <c r="G2537" s="23"/>
      <c r="H2537" s="23"/>
      <c r="I2537" s="23"/>
      <c r="J2537" s="23"/>
      <c r="K2537" s="23"/>
      <c r="L2537" s="23"/>
      <c r="M2537" s="23"/>
      <c r="N2537" s="23"/>
      <c r="O2537" s="23"/>
      <c r="P2537" s="23"/>
      <c r="Q2537" s="23"/>
      <c r="R2537" s="23"/>
    </row>
    <row r="2538" spans="1:18" s="17" customFormat="1" x14ac:dyDescent="0.2">
      <c r="A2538" s="22"/>
      <c r="B2538" s="23"/>
      <c r="C2538" s="23"/>
      <c r="D2538" s="23"/>
      <c r="E2538" s="23"/>
      <c r="F2538" s="23"/>
      <c r="G2538" s="23"/>
      <c r="H2538" s="23"/>
      <c r="I2538" s="23"/>
      <c r="J2538" s="23"/>
      <c r="K2538" s="23"/>
      <c r="L2538" s="23"/>
      <c r="M2538" s="23"/>
      <c r="N2538" s="23"/>
      <c r="O2538" s="23"/>
      <c r="P2538" s="23"/>
      <c r="Q2538" s="23"/>
      <c r="R2538" s="23"/>
    </row>
    <row r="2539" spans="1:18" s="17" customFormat="1" x14ac:dyDescent="0.2">
      <c r="A2539" s="22"/>
      <c r="B2539" s="23"/>
      <c r="C2539" s="23"/>
      <c r="D2539" s="23"/>
      <c r="E2539" s="23"/>
      <c r="F2539" s="23"/>
      <c r="G2539" s="23"/>
      <c r="H2539" s="23"/>
      <c r="I2539" s="23"/>
      <c r="J2539" s="23"/>
      <c r="K2539" s="23"/>
      <c r="L2539" s="23"/>
      <c r="M2539" s="23"/>
      <c r="N2539" s="23"/>
      <c r="O2539" s="23"/>
      <c r="P2539" s="23"/>
      <c r="Q2539" s="23"/>
      <c r="R2539" s="23"/>
    </row>
    <row r="2540" spans="1:18" s="17" customFormat="1" x14ac:dyDescent="0.2">
      <c r="A2540" s="22"/>
      <c r="B2540" s="23"/>
      <c r="C2540" s="23"/>
      <c r="D2540" s="23"/>
      <c r="E2540" s="23"/>
      <c r="F2540" s="23"/>
      <c r="G2540" s="23"/>
      <c r="H2540" s="23"/>
      <c r="I2540" s="23"/>
      <c r="J2540" s="23"/>
      <c r="K2540" s="23"/>
      <c r="L2540" s="23"/>
      <c r="M2540" s="23"/>
      <c r="N2540" s="23"/>
      <c r="O2540" s="23"/>
      <c r="P2540" s="23"/>
      <c r="Q2540" s="23"/>
      <c r="R2540" s="23"/>
    </row>
    <row r="2541" spans="1:18" s="17" customFormat="1" x14ac:dyDescent="0.2">
      <c r="A2541" s="22"/>
      <c r="B2541" s="23"/>
      <c r="C2541" s="23"/>
      <c r="D2541" s="23"/>
      <c r="E2541" s="23"/>
      <c r="F2541" s="23"/>
      <c r="G2541" s="23"/>
      <c r="H2541" s="23"/>
      <c r="I2541" s="23"/>
      <c r="J2541" s="23"/>
      <c r="K2541" s="23"/>
      <c r="L2541" s="23"/>
      <c r="M2541" s="23"/>
      <c r="N2541" s="23"/>
      <c r="O2541" s="23"/>
      <c r="P2541" s="23"/>
      <c r="Q2541" s="23"/>
      <c r="R2541" s="23"/>
    </row>
    <row r="2542" spans="1:18" s="17" customFormat="1" x14ac:dyDescent="0.2">
      <c r="A2542" s="22"/>
      <c r="B2542" s="23"/>
      <c r="C2542" s="23"/>
      <c r="D2542" s="23"/>
      <c r="E2542" s="23"/>
      <c r="F2542" s="23"/>
      <c r="G2542" s="23"/>
      <c r="H2542" s="23"/>
      <c r="I2542" s="23"/>
      <c r="J2542" s="23"/>
      <c r="K2542" s="23"/>
      <c r="L2542" s="23"/>
      <c r="M2542" s="23"/>
      <c r="N2542" s="23"/>
      <c r="O2542" s="23"/>
      <c r="P2542" s="23"/>
      <c r="Q2542" s="23"/>
      <c r="R2542" s="23"/>
    </row>
    <row r="2543" spans="1:18" s="17" customFormat="1" x14ac:dyDescent="0.2">
      <c r="A2543" s="22"/>
      <c r="B2543" s="23"/>
      <c r="C2543" s="23"/>
      <c r="D2543" s="23"/>
      <c r="E2543" s="23"/>
      <c r="F2543" s="23"/>
      <c r="G2543" s="23"/>
      <c r="H2543" s="23"/>
      <c r="I2543" s="23"/>
      <c r="J2543" s="23"/>
      <c r="K2543" s="23"/>
      <c r="L2543" s="23"/>
      <c r="M2543" s="23"/>
      <c r="N2543" s="23"/>
      <c r="O2543" s="23"/>
      <c r="P2543" s="23"/>
      <c r="Q2543" s="23"/>
      <c r="R2543" s="23"/>
    </row>
    <row r="2544" spans="1:18" s="17" customFormat="1" x14ac:dyDescent="0.2">
      <c r="A2544" s="22"/>
      <c r="B2544" s="23"/>
      <c r="C2544" s="23"/>
      <c r="D2544" s="23"/>
      <c r="E2544" s="23"/>
      <c r="F2544" s="23"/>
      <c r="G2544" s="23"/>
      <c r="H2544" s="23"/>
      <c r="I2544" s="23"/>
      <c r="J2544" s="23"/>
      <c r="K2544" s="23"/>
      <c r="L2544" s="23"/>
      <c r="M2544" s="23"/>
      <c r="N2544" s="23"/>
      <c r="O2544" s="23"/>
      <c r="P2544" s="23"/>
      <c r="Q2544" s="23"/>
      <c r="R2544" s="23"/>
    </row>
    <row r="2545" spans="1:18" s="17" customFormat="1" x14ac:dyDescent="0.2">
      <c r="A2545" s="22"/>
      <c r="B2545" s="23"/>
      <c r="C2545" s="23"/>
      <c r="D2545" s="23"/>
      <c r="E2545" s="23"/>
      <c r="F2545" s="23"/>
      <c r="G2545" s="23"/>
      <c r="H2545" s="23"/>
      <c r="I2545" s="23"/>
      <c r="J2545" s="23"/>
      <c r="K2545" s="23"/>
      <c r="L2545" s="23"/>
      <c r="M2545" s="23"/>
      <c r="N2545" s="23"/>
      <c r="O2545" s="23"/>
      <c r="P2545" s="23"/>
      <c r="Q2545" s="23"/>
      <c r="R2545" s="23"/>
    </row>
    <row r="2546" spans="1:18" s="17" customFormat="1" x14ac:dyDescent="0.2">
      <c r="A2546" s="22"/>
      <c r="B2546" s="23"/>
      <c r="C2546" s="23"/>
      <c r="D2546" s="23"/>
      <c r="E2546" s="23"/>
      <c r="F2546" s="23"/>
      <c r="G2546" s="23"/>
      <c r="H2546" s="23"/>
      <c r="I2546" s="23"/>
      <c r="J2546" s="23"/>
      <c r="K2546" s="23"/>
      <c r="L2546" s="23"/>
      <c r="M2546" s="23"/>
      <c r="N2546" s="23"/>
      <c r="O2546" s="23"/>
      <c r="P2546" s="23"/>
      <c r="Q2546" s="23"/>
      <c r="R2546" s="23"/>
    </row>
    <row r="2547" spans="1:18" s="17" customFormat="1" x14ac:dyDescent="0.2">
      <c r="A2547" s="22"/>
      <c r="B2547" s="23"/>
      <c r="C2547" s="23"/>
      <c r="D2547" s="23"/>
      <c r="E2547" s="23"/>
      <c r="F2547" s="23"/>
      <c r="G2547" s="23"/>
      <c r="H2547" s="23"/>
      <c r="I2547" s="23"/>
      <c r="J2547" s="23"/>
      <c r="K2547" s="23"/>
      <c r="L2547" s="23"/>
      <c r="M2547" s="23"/>
      <c r="N2547" s="23"/>
      <c r="O2547" s="23"/>
      <c r="P2547" s="23"/>
      <c r="Q2547" s="23"/>
      <c r="R2547" s="23"/>
    </row>
    <row r="2548" spans="1:18" s="17" customFormat="1" x14ac:dyDescent="0.2">
      <c r="A2548" s="22"/>
      <c r="B2548" s="23"/>
      <c r="C2548" s="23"/>
      <c r="D2548" s="23"/>
      <c r="E2548" s="23"/>
      <c r="F2548" s="23"/>
      <c r="G2548" s="23"/>
      <c r="H2548" s="23"/>
      <c r="I2548" s="23"/>
      <c r="J2548" s="23"/>
      <c r="K2548" s="23"/>
      <c r="L2548" s="23"/>
      <c r="M2548" s="23"/>
      <c r="N2548" s="23"/>
      <c r="O2548" s="23"/>
      <c r="P2548" s="23"/>
      <c r="Q2548" s="23"/>
      <c r="R2548" s="23"/>
    </row>
    <row r="2549" spans="1:18" s="17" customFormat="1" x14ac:dyDescent="0.2">
      <c r="A2549" s="22"/>
      <c r="B2549" s="23"/>
      <c r="C2549" s="23"/>
      <c r="D2549" s="23"/>
      <c r="E2549" s="23"/>
      <c r="F2549" s="23"/>
      <c r="G2549" s="23"/>
      <c r="H2549" s="23"/>
      <c r="I2549" s="23"/>
      <c r="J2549" s="23"/>
      <c r="K2549" s="23"/>
      <c r="L2549" s="23"/>
      <c r="M2549" s="23"/>
      <c r="N2549" s="23"/>
      <c r="O2549" s="23"/>
      <c r="P2549" s="23"/>
      <c r="Q2549" s="23"/>
      <c r="R2549" s="23"/>
    </row>
    <row r="2550" spans="1:18" s="17" customFormat="1" x14ac:dyDescent="0.2">
      <c r="A2550" s="22"/>
      <c r="B2550" s="23"/>
      <c r="C2550" s="23"/>
      <c r="D2550" s="23"/>
      <c r="E2550" s="23"/>
      <c r="F2550" s="23"/>
      <c r="G2550" s="23"/>
      <c r="H2550" s="23"/>
      <c r="I2550" s="23"/>
      <c r="J2550" s="23"/>
      <c r="K2550" s="23"/>
      <c r="L2550" s="23"/>
      <c r="M2550" s="23"/>
      <c r="N2550" s="23"/>
      <c r="O2550" s="23"/>
      <c r="P2550" s="23"/>
      <c r="Q2550" s="23"/>
      <c r="R2550" s="23"/>
    </row>
    <row r="2551" spans="1:18" s="17" customFormat="1" x14ac:dyDescent="0.2">
      <c r="A2551" s="22"/>
      <c r="B2551" s="23"/>
      <c r="C2551" s="23"/>
      <c r="D2551" s="23"/>
      <c r="E2551" s="23"/>
      <c r="F2551" s="23"/>
      <c r="G2551" s="23"/>
      <c r="H2551" s="23"/>
      <c r="I2551" s="23"/>
      <c r="J2551" s="23"/>
      <c r="K2551" s="23"/>
      <c r="L2551" s="23"/>
      <c r="M2551" s="23"/>
      <c r="N2551" s="23"/>
      <c r="O2551" s="23"/>
      <c r="P2551" s="23"/>
      <c r="Q2551" s="23"/>
      <c r="R2551" s="23"/>
    </row>
    <row r="2552" spans="1:18" s="17" customFormat="1" x14ac:dyDescent="0.2">
      <c r="A2552" s="22"/>
      <c r="B2552" s="23"/>
      <c r="C2552" s="23"/>
      <c r="D2552" s="23"/>
      <c r="E2552" s="23"/>
      <c r="F2552" s="23"/>
      <c r="G2552" s="23"/>
      <c r="H2552" s="23"/>
      <c r="I2552" s="23"/>
      <c r="J2552" s="23"/>
      <c r="K2552" s="23"/>
      <c r="L2552" s="23"/>
      <c r="M2552" s="23"/>
      <c r="N2552" s="23"/>
      <c r="O2552" s="23"/>
      <c r="P2552" s="23"/>
      <c r="Q2552" s="23"/>
      <c r="R2552" s="23"/>
    </row>
    <row r="2553" spans="1:18" s="17" customFormat="1" x14ac:dyDescent="0.2">
      <c r="A2553" s="22"/>
      <c r="B2553" s="23"/>
      <c r="C2553" s="23"/>
      <c r="D2553" s="23"/>
      <c r="E2553" s="23"/>
      <c r="F2553" s="23"/>
      <c r="G2553" s="23"/>
      <c r="H2553" s="23"/>
      <c r="I2553" s="23"/>
      <c r="J2553" s="23"/>
      <c r="K2553" s="23"/>
      <c r="L2553" s="23"/>
      <c r="M2553" s="23"/>
      <c r="N2553" s="23"/>
      <c r="O2553" s="23"/>
      <c r="P2553" s="23"/>
      <c r="Q2553" s="23"/>
      <c r="R2553" s="23"/>
    </row>
    <row r="2554" spans="1:18" s="17" customFormat="1" x14ac:dyDescent="0.2">
      <c r="A2554" s="22"/>
      <c r="B2554" s="23"/>
      <c r="C2554" s="23"/>
      <c r="D2554" s="23"/>
      <c r="E2554" s="23"/>
      <c r="F2554" s="23"/>
      <c r="G2554" s="23"/>
      <c r="H2554" s="23"/>
      <c r="I2554" s="23"/>
      <c r="J2554" s="23"/>
      <c r="K2554" s="23"/>
      <c r="L2554" s="23"/>
      <c r="M2554" s="23"/>
      <c r="N2554" s="23"/>
      <c r="O2554" s="23"/>
      <c r="P2554" s="23"/>
      <c r="Q2554" s="23"/>
      <c r="R2554" s="23"/>
    </row>
    <row r="2555" spans="1:18" s="17" customFormat="1" x14ac:dyDescent="0.2">
      <c r="A2555" s="22"/>
      <c r="B2555" s="23"/>
      <c r="C2555" s="23"/>
      <c r="D2555" s="23"/>
      <c r="E2555" s="23"/>
      <c r="F2555" s="23"/>
      <c r="G2555" s="23"/>
      <c r="H2555" s="23"/>
      <c r="I2555" s="23"/>
      <c r="J2555" s="23"/>
      <c r="K2555" s="23"/>
      <c r="L2555" s="23"/>
      <c r="M2555" s="23"/>
      <c r="N2555" s="23"/>
      <c r="O2555" s="23"/>
      <c r="P2555" s="23"/>
      <c r="Q2555" s="23"/>
      <c r="R2555" s="23"/>
    </row>
    <row r="2556" spans="1:18" s="17" customFormat="1" x14ac:dyDescent="0.2">
      <c r="A2556" s="22"/>
      <c r="B2556" s="23"/>
      <c r="C2556" s="23"/>
      <c r="D2556" s="23"/>
      <c r="E2556" s="23"/>
      <c r="F2556" s="23"/>
      <c r="G2556" s="23"/>
      <c r="H2556" s="23"/>
      <c r="I2556" s="23"/>
      <c r="J2556" s="23"/>
      <c r="K2556" s="23"/>
      <c r="L2556" s="23"/>
      <c r="M2556" s="23"/>
      <c r="N2556" s="23"/>
      <c r="O2556" s="23"/>
      <c r="P2556" s="23"/>
      <c r="Q2556" s="23"/>
      <c r="R2556" s="23"/>
    </row>
    <row r="2557" spans="1:18" s="17" customFormat="1" x14ac:dyDescent="0.2">
      <c r="A2557" s="22"/>
      <c r="B2557" s="23"/>
      <c r="C2557" s="23"/>
      <c r="D2557" s="23"/>
      <c r="E2557" s="23"/>
      <c r="F2557" s="23"/>
      <c r="G2557" s="23"/>
      <c r="H2557" s="23"/>
      <c r="I2557" s="23"/>
      <c r="J2557" s="23"/>
      <c r="K2557" s="23"/>
      <c r="L2557" s="23"/>
      <c r="M2557" s="23"/>
      <c r="N2557" s="23"/>
      <c r="O2557" s="23"/>
      <c r="P2557" s="23"/>
      <c r="Q2557" s="23"/>
      <c r="R2557" s="23"/>
    </row>
    <row r="2558" spans="1:18" s="17" customFormat="1" x14ac:dyDescent="0.2">
      <c r="A2558" s="22"/>
      <c r="B2558" s="23"/>
      <c r="C2558" s="23"/>
      <c r="D2558" s="23"/>
      <c r="E2558" s="23"/>
      <c r="F2558" s="23"/>
      <c r="G2558" s="23"/>
      <c r="H2558" s="23"/>
      <c r="I2558" s="23"/>
      <c r="J2558" s="23"/>
      <c r="K2558" s="23"/>
      <c r="L2558" s="23"/>
      <c r="M2558" s="23"/>
      <c r="N2558" s="23"/>
      <c r="O2558" s="23"/>
      <c r="P2558" s="23"/>
      <c r="Q2558" s="23"/>
      <c r="R2558" s="23"/>
    </row>
    <row r="2559" spans="1:18" s="17" customFormat="1" x14ac:dyDescent="0.2">
      <c r="A2559" s="22"/>
      <c r="B2559" s="23"/>
      <c r="C2559" s="23"/>
      <c r="D2559" s="23"/>
      <c r="E2559" s="23"/>
      <c r="F2559" s="23"/>
      <c r="G2559" s="23"/>
      <c r="H2559" s="23"/>
      <c r="I2559" s="23"/>
      <c r="J2559" s="23"/>
      <c r="K2559" s="23"/>
      <c r="L2559" s="23"/>
      <c r="M2559" s="23"/>
      <c r="N2559" s="23"/>
      <c r="O2559" s="23"/>
      <c r="P2559" s="23"/>
      <c r="Q2559" s="23"/>
      <c r="R2559" s="23"/>
    </row>
    <row r="2560" spans="1:18" s="17" customFormat="1" x14ac:dyDescent="0.2">
      <c r="A2560" s="22"/>
      <c r="B2560" s="23"/>
      <c r="C2560" s="23"/>
      <c r="D2560" s="23"/>
      <c r="E2560" s="23"/>
      <c r="F2560" s="23"/>
      <c r="G2560" s="23"/>
      <c r="H2560" s="23"/>
      <c r="I2560" s="23"/>
      <c r="J2560" s="23"/>
      <c r="K2560" s="23"/>
      <c r="L2560" s="23"/>
      <c r="M2560" s="23"/>
      <c r="N2560" s="23"/>
      <c r="O2560" s="23"/>
      <c r="P2560" s="23"/>
      <c r="Q2560" s="23"/>
      <c r="R2560" s="23"/>
    </row>
    <row r="2561" spans="1:18" s="17" customFormat="1" x14ac:dyDescent="0.2">
      <c r="A2561" s="22"/>
      <c r="B2561" s="23"/>
      <c r="C2561" s="23"/>
      <c r="D2561" s="23"/>
      <c r="E2561" s="23"/>
      <c r="F2561" s="23"/>
      <c r="G2561" s="23"/>
      <c r="H2561" s="23"/>
      <c r="I2561" s="23"/>
      <c r="J2561" s="23"/>
      <c r="K2561" s="23"/>
      <c r="L2561" s="23"/>
      <c r="M2561" s="23"/>
      <c r="N2561" s="23"/>
      <c r="O2561" s="23"/>
      <c r="P2561" s="23"/>
      <c r="Q2561" s="23"/>
      <c r="R2561" s="23"/>
    </row>
    <row r="2562" spans="1:18" s="17" customFormat="1" x14ac:dyDescent="0.2">
      <c r="A2562" s="22"/>
      <c r="B2562" s="23"/>
      <c r="C2562" s="23"/>
      <c r="D2562" s="23"/>
      <c r="E2562" s="23"/>
      <c r="F2562" s="23"/>
      <c r="G2562" s="23"/>
      <c r="H2562" s="23"/>
      <c r="I2562" s="23"/>
      <c r="J2562" s="23"/>
      <c r="K2562" s="23"/>
      <c r="L2562" s="23"/>
      <c r="M2562" s="23"/>
      <c r="N2562" s="23"/>
      <c r="O2562" s="23"/>
      <c r="P2562" s="23"/>
      <c r="Q2562" s="23"/>
      <c r="R2562" s="23"/>
    </row>
    <row r="2563" spans="1:18" s="17" customFormat="1" x14ac:dyDescent="0.2">
      <c r="A2563" s="22"/>
      <c r="B2563" s="23"/>
      <c r="C2563" s="23"/>
      <c r="D2563" s="23"/>
      <c r="E2563" s="23"/>
      <c r="F2563" s="23"/>
      <c r="G2563" s="23"/>
      <c r="H2563" s="23"/>
      <c r="I2563" s="23"/>
      <c r="J2563" s="23"/>
      <c r="K2563" s="23"/>
      <c r="L2563" s="23"/>
      <c r="M2563" s="23"/>
      <c r="N2563" s="23"/>
      <c r="O2563" s="23"/>
      <c r="P2563" s="23"/>
      <c r="Q2563" s="23"/>
      <c r="R2563" s="23"/>
    </row>
    <row r="2564" spans="1:18" s="17" customFormat="1" x14ac:dyDescent="0.2">
      <c r="A2564" s="22"/>
      <c r="B2564" s="23"/>
      <c r="C2564" s="23"/>
      <c r="D2564" s="23"/>
      <c r="E2564" s="23"/>
      <c r="F2564" s="23"/>
      <c r="G2564" s="23"/>
      <c r="H2564" s="23"/>
      <c r="I2564" s="23"/>
      <c r="J2564" s="23"/>
      <c r="K2564" s="23"/>
      <c r="L2564" s="23"/>
      <c r="M2564" s="23"/>
      <c r="N2564" s="23"/>
      <c r="O2564" s="23"/>
      <c r="P2564" s="23"/>
      <c r="Q2564" s="23"/>
      <c r="R2564" s="23"/>
    </row>
    <row r="2565" spans="1:18" s="17" customFormat="1" x14ac:dyDescent="0.2">
      <c r="A2565" s="22"/>
      <c r="B2565" s="23"/>
      <c r="C2565" s="23"/>
      <c r="D2565" s="23"/>
      <c r="E2565" s="23"/>
      <c r="F2565" s="23"/>
      <c r="G2565" s="23"/>
      <c r="H2565" s="23"/>
      <c r="I2565" s="23"/>
      <c r="J2565" s="23"/>
      <c r="K2565" s="23"/>
      <c r="L2565" s="23"/>
      <c r="M2565" s="23"/>
      <c r="N2565" s="23"/>
      <c r="O2565" s="23"/>
      <c r="P2565" s="23"/>
      <c r="Q2565" s="23"/>
      <c r="R2565" s="23"/>
    </row>
    <row r="2566" spans="1:18" s="17" customFormat="1" x14ac:dyDescent="0.2">
      <c r="A2566" s="22"/>
      <c r="B2566" s="23"/>
      <c r="C2566" s="23"/>
      <c r="D2566" s="23"/>
      <c r="E2566" s="23"/>
      <c r="F2566" s="23"/>
      <c r="G2566" s="23"/>
      <c r="H2566" s="23"/>
      <c r="I2566" s="23"/>
      <c r="J2566" s="23"/>
      <c r="K2566" s="23"/>
      <c r="L2566" s="23"/>
      <c r="M2566" s="23"/>
      <c r="N2566" s="23"/>
      <c r="O2566" s="23"/>
      <c r="P2566" s="23"/>
      <c r="Q2566" s="23"/>
      <c r="R2566" s="23"/>
    </row>
    <row r="2567" spans="1:18" s="17" customFormat="1" x14ac:dyDescent="0.2">
      <c r="A2567" s="22"/>
      <c r="B2567" s="23"/>
      <c r="C2567" s="23"/>
      <c r="D2567" s="23"/>
      <c r="E2567" s="23"/>
      <c r="F2567" s="23"/>
      <c r="G2567" s="23"/>
      <c r="H2567" s="23"/>
      <c r="I2567" s="23"/>
      <c r="J2567" s="23"/>
      <c r="K2567" s="23"/>
      <c r="L2567" s="23"/>
      <c r="M2567" s="23"/>
      <c r="N2567" s="23"/>
      <c r="O2567" s="23"/>
      <c r="P2567" s="23"/>
      <c r="Q2567" s="23"/>
      <c r="R2567" s="23"/>
    </row>
    <row r="2568" spans="1:18" s="17" customFormat="1" x14ac:dyDescent="0.2">
      <c r="A2568" s="22"/>
      <c r="B2568" s="23"/>
      <c r="C2568" s="23"/>
      <c r="D2568" s="23"/>
      <c r="E2568" s="23"/>
      <c r="F2568" s="23"/>
      <c r="G2568" s="23"/>
      <c r="H2568" s="23"/>
      <c r="I2568" s="23"/>
      <c r="J2568" s="23"/>
      <c r="K2568" s="23"/>
      <c r="L2568" s="23"/>
      <c r="M2568" s="23"/>
      <c r="N2568" s="23"/>
      <c r="O2568" s="23"/>
      <c r="P2568" s="23"/>
      <c r="Q2568" s="23"/>
      <c r="R2568" s="23"/>
    </row>
    <row r="2569" spans="1:18" s="17" customFormat="1" x14ac:dyDescent="0.2">
      <c r="A2569" s="22"/>
      <c r="B2569" s="23"/>
      <c r="C2569" s="23"/>
      <c r="D2569" s="23"/>
      <c r="E2569" s="23"/>
      <c r="F2569" s="23"/>
      <c r="G2569" s="23"/>
      <c r="H2569" s="23"/>
      <c r="I2569" s="23"/>
      <c r="J2569" s="23"/>
      <c r="K2569" s="23"/>
      <c r="L2569" s="23"/>
      <c r="M2569" s="23"/>
      <c r="N2569" s="23"/>
      <c r="O2569" s="23"/>
      <c r="P2569" s="23"/>
      <c r="Q2569" s="23"/>
      <c r="R2569" s="23"/>
    </row>
    <row r="2570" spans="1:18" s="17" customFormat="1" x14ac:dyDescent="0.2">
      <c r="A2570" s="22"/>
      <c r="B2570" s="23"/>
      <c r="C2570" s="23"/>
      <c r="D2570" s="23"/>
      <c r="E2570" s="23"/>
      <c r="F2570" s="23"/>
      <c r="G2570" s="23"/>
      <c r="H2570" s="23"/>
      <c r="I2570" s="23"/>
      <c r="J2570" s="23"/>
      <c r="K2570" s="23"/>
      <c r="L2570" s="23"/>
      <c r="M2570" s="23"/>
      <c r="N2570" s="23"/>
      <c r="O2570" s="23"/>
      <c r="P2570" s="23"/>
      <c r="Q2570" s="23"/>
      <c r="R2570" s="23"/>
    </row>
    <row r="2571" spans="1:18" s="17" customFormat="1" x14ac:dyDescent="0.2">
      <c r="A2571" s="22"/>
      <c r="B2571" s="23"/>
      <c r="C2571" s="23"/>
      <c r="D2571" s="23"/>
      <c r="E2571" s="23"/>
      <c r="F2571" s="23"/>
      <c r="G2571" s="23"/>
      <c r="H2571" s="23"/>
      <c r="I2571" s="23"/>
      <c r="J2571" s="23"/>
      <c r="K2571" s="23"/>
      <c r="L2571" s="23"/>
      <c r="M2571" s="23"/>
      <c r="N2571" s="23"/>
      <c r="O2571" s="23"/>
      <c r="P2571" s="23"/>
      <c r="Q2571" s="23"/>
      <c r="R2571" s="23"/>
    </row>
    <row r="2572" spans="1:18" s="17" customFormat="1" x14ac:dyDescent="0.2">
      <c r="A2572" s="22"/>
      <c r="B2572" s="23"/>
      <c r="C2572" s="23"/>
      <c r="D2572" s="23"/>
      <c r="E2572" s="23"/>
      <c r="F2572" s="23"/>
      <c r="G2572" s="23"/>
      <c r="H2572" s="23"/>
      <c r="I2572" s="23"/>
      <c r="J2572" s="23"/>
      <c r="K2572" s="23"/>
      <c r="L2572" s="23"/>
      <c r="M2572" s="23"/>
      <c r="N2572" s="23"/>
      <c r="O2572" s="23"/>
      <c r="P2572" s="23"/>
      <c r="Q2572" s="23"/>
      <c r="R2572" s="23"/>
    </row>
    <row r="2573" spans="1:18" s="17" customFormat="1" x14ac:dyDescent="0.2">
      <c r="A2573" s="22"/>
      <c r="B2573" s="23"/>
      <c r="C2573" s="23"/>
      <c r="D2573" s="23"/>
      <c r="E2573" s="23"/>
      <c r="F2573" s="23"/>
      <c r="G2573" s="23"/>
      <c r="H2573" s="23"/>
      <c r="I2573" s="23"/>
      <c r="J2573" s="23"/>
      <c r="K2573" s="23"/>
      <c r="L2573" s="23"/>
      <c r="M2573" s="23"/>
      <c r="N2573" s="23"/>
      <c r="O2573" s="23"/>
      <c r="P2573" s="23"/>
      <c r="Q2573" s="23"/>
      <c r="R2573" s="23"/>
    </row>
    <row r="2574" spans="1:18" s="17" customFormat="1" x14ac:dyDescent="0.2">
      <c r="A2574" s="22"/>
      <c r="B2574" s="23"/>
      <c r="C2574" s="23"/>
      <c r="D2574" s="23"/>
      <c r="E2574" s="23"/>
      <c r="F2574" s="23"/>
      <c r="G2574" s="23"/>
      <c r="H2574" s="23"/>
      <c r="I2574" s="23"/>
      <c r="J2574" s="23"/>
      <c r="K2574" s="23"/>
      <c r="L2574" s="23"/>
      <c r="M2574" s="23"/>
      <c r="N2574" s="23"/>
      <c r="O2574" s="23"/>
      <c r="P2574" s="23"/>
      <c r="Q2574" s="23"/>
      <c r="R2574" s="23"/>
    </row>
    <row r="2575" spans="1:18" s="17" customFormat="1" x14ac:dyDescent="0.2">
      <c r="A2575" s="22"/>
      <c r="B2575" s="23"/>
      <c r="C2575" s="23"/>
      <c r="D2575" s="23"/>
      <c r="E2575" s="23"/>
      <c r="F2575" s="23"/>
      <c r="G2575" s="23"/>
      <c r="H2575" s="23"/>
      <c r="I2575" s="23"/>
      <c r="J2575" s="23"/>
      <c r="K2575" s="23"/>
      <c r="L2575" s="23"/>
      <c r="M2575" s="23"/>
      <c r="N2575" s="23"/>
      <c r="O2575" s="23"/>
      <c r="P2575" s="23"/>
      <c r="Q2575" s="23"/>
      <c r="R2575" s="23"/>
    </row>
    <row r="2576" spans="1:18" s="17" customFormat="1" x14ac:dyDescent="0.2">
      <c r="A2576" s="22"/>
      <c r="B2576" s="23"/>
      <c r="C2576" s="23"/>
      <c r="D2576" s="23"/>
      <c r="E2576" s="23"/>
      <c r="F2576" s="23"/>
      <c r="G2576" s="23"/>
      <c r="H2576" s="23"/>
      <c r="I2576" s="23"/>
      <c r="J2576" s="23"/>
      <c r="K2576" s="23"/>
      <c r="L2576" s="23"/>
      <c r="M2576" s="23"/>
      <c r="N2576" s="23"/>
      <c r="O2576" s="23"/>
      <c r="P2576" s="23"/>
      <c r="Q2576" s="23"/>
      <c r="R2576" s="23"/>
    </row>
    <row r="2577" spans="1:18" s="17" customFormat="1" x14ac:dyDescent="0.2">
      <c r="A2577" s="22"/>
      <c r="B2577" s="23"/>
      <c r="C2577" s="23"/>
      <c r="D2577" s="23"/>
      <c r="E2577" s="23"/>
      <c r="F2577" s="23"/>
      <c r="G2577" s="23"/>
      <c r="H2577" s="23"/>
      <c r="I2577" s="23"/>
      <c r="J2577" s="23"/>
      <c r="K2577" s="23"/>
      <c r="L2577" s="23"/>
      <c r="M2577" s="23"/>
      <c r="N2577" s="23"/>
      <c r="O2577" s="23"/>
      <c r="P2577" s="23"/>
      <c r="Q2577" s="23"/>
      <c r="R2577" s="23"/>
    </row>
    <row r="2578" spans="1:18" s="17" customFormat="1" x14ac:dyDescent="0.2">
      <c r="A2578" s="22"/>
      <c r="B2578" s="23"/>
      <c r="C2578" s="23"/>
      <c r="D2578" s="23"/>
      <c r="E2578" s="23"/>
      <c r="F2578" s="23"/>
      <c r="G2578" s="23"/>
      <c r="H2578" s="23"/>
      <c r="I2578" s="23"/>
      <c r="J2578" s="23"/>
      <c r="K2578" s="23"/>
      <c r="L2578" s="23"/>
      <c r="M2578" s="23"/>
      <c r="N2578" s="23"/>
      <c r="O2578" s="23"/>
      <c r="P2578" s="23"/>
      <c r="Q2578" s="23"/>
      <c r="R2578" s="23"/>
    </row>
    <row r="2579" spans="1:18" s="17" customFormat="1" x14ac:dyDescent="0.2">
      <c r="A2579" s="22"/>
      <c r="B2579" s="23"/>
      <c r="C2579" s="23"/>
      <c r="D2579" s="23"/>
      <c r="E2579" s="23"/>
      <c r="F2579" s="23"/>
      <c r="G2579" s="23"/>
      <c r="H2579" s="23"/>
      <c r="I2579" s="23"/>
      <c r="J2579" s="23"/>
      <c r="K2579" s="23"/>
      <c r="L2579" s="23"/>
      <c r="M2579" s="23"/>
      <c r="N2579" s="23"/>
      <c r="O2579" s="23"/>
      <c r="P2579" s="23"/>
      <c r="Q2579" s="23"/>
      <c r="R2579" s="23"/>
    </row>
    <row r="2580" spans="1:18" s="17" customFormat="1" x14ac:dyDescent="0.2">
      <c r="A2580" s="22"/>
      <c r="B2580" s="23"/>
      <c r="C2580" s="23"/>
      <c r="D2580" s="23"/>
      <c r="E2580" s="23"/>
      <c r="F2580" s="23"/>
      <c r="G2580" s="23"/>
      <c r="H2580" s="23"/>
      <c r="I2580" s="23"/>
      <c r="J2580" s="23"/>
      <c r="K2580" s="23"/>
      <c r="L2580" s="23"/>
      <c r="M2580" s="23"/>
      <c r="N2580" s="23"/>
      <c r="O2580" s="23"/>
      <c r="P2580" s="23"/>
      <c r="Q2580" s="23"/>
      <c r="R2580" s="23"/>
    </row>
    <row r="2581" spans="1:18" s="17" customFormat="1" x14ac:dyDescent="0.2">
      <c r="A2581" s="22"/>
      <c r="B2581" s="23"/>
      <c r="C2581" s="23"/>
      <c r="D2581" s="23"/>
      <c r="E2581" s="23"/>
      <c r="F2581" s="23"/>
      <c r="G2581" s="23"/>
      <c r="H2581" s="23"/>
      <c r="I2581" s="23"/>
      <c r="J2581" s="23"/>
      <c r="K2581" s="23"/>
      <c r="L2581" s="23"/>
      <c r="M2581" s="23"/>
      <c r="N2581" s="23"/>
      <c r="O2581" s="23"/>
      <c r="P2581" s="23"/>
      <c r="Q2581" s="23"/>
      <c r="R2581" s="23"/>
    </row>
    <row r="2582" spans="1:18" s="17" customFormat="1" x14ac:dyDescent="0.2">
      <c r="A2582" s="22"/>
      <c r="B2582" s="23"/>
      <c r="C2582" s="23"/>
      <c r="D2582" s="23"/>
      <c r="E2582" s="23"/>
      <c r="F2582" s="23"/>
      <c r="G2582" s="23"/>
      <c r="H2582" s="23"/>
      <c r="I2582" s="23"/>
      <c r="J2582" s="23"/>
      <c r="K2582" s="23"/>
      <c r="L2582" s="23"/>
      <c r="M2582" s="23"/>
      <c r="N2582" s="23"/>
      <c r="O2582" s="23"/>
      <c r="P2582" s="23"/>
      <c r="Q2582" s="23"/>
      <c r="R2582" s="23"/>
    </row>
    <row r="2583" spans="1:18" s="17" customFormat="1" x14ac:dyDescent="0.2">
      <c r="A2583" s="22"/>
      <c r="B2583" s="23"/>
      <c r="C2583" s="23"/>
      <c r="D2583" s="23"/>
      <c r="E2583" s="23"/>
      <c r="F2583" s="23"/>
      <c r="G2583" s="23"/>
      <c r="H2583" s="23"/>
      <c r="I2583" s="23"/>
      <c r="J2583" s="23"/>
      <c r="K2583" s="23"/>
      <c r="L2583" s="23"/>
      <c r="M2583" s="23"/>
      <c r="N2583" s="23"/>
      <c r="O2583" s="23"/>
      <c r="P2583" s="23"/>
      <c r="Q2583" s="23"/>
      <c r="R2583" s="23"/>
    </row>
    <row r="2584" spans="1:18" s="17" customFormat="1" x14ac:dyDescent="0.2">
      <c r="A2584" s="22"/>
      <c r="B2584" s="23"/>
      <c r="C2584" s="23"/>
      <c r="D2584" s="23"/>
      <c r="E2584" s="23"/>
      <c r="F2584" s="23"/>
      <c r="G2584" s="23"/>
      <c r="H2584" s="23"/>
      <c r="I2584" s="23"/>
      <c r="J2584" s="23"/>
      <c r="K2584" s="23"/>
      <c r="L2584" s="23"/>
      <c r="M2584" s="23"/>
      <c r="N2584" s="23"/>
      <c r="O2584" s="23"/>
      <c r="P2584" s="23"/>
      <c r="Q2584" s="23"/>
      <c r="R2584" s="23"/>
    </row>
    <row r="2585" spans="1:18" s="17" customFormat="1" x14ac:dyDescent="0.2">
      <c r="A2585" s="22"/>
      <c r="B2585" s="23"/>
      <c r="C2585" s="23"/>
      <c r="D2585" s="23"/>
      <c r="E2585" s="23"/>
      <c r="F2585" s="23"/>
      <c r="G2585" s="23"/>
      <c r="H2585" s="23"/>
      <c r="I2585" s="23"/>
      <c r="J2585" s="23"/>
      <c r="K2585" s="23"/>
      <c r="L2585" s="23"/>
      <c r="M2585" s="23"/>
      <c r="N2585" s="23"/>
      <c r="O2585" s="23"/>
      <c r="P2585" s="23"/>
      <c r="Q2585" s="23"/>
      <c r="R2585" s="23"/>
    </row>
    <row r="2586" spans="1:18" s="17" customFormat="1" x14ac:dyDescent="0.2">
      <c r="A2586" s="22"/>
      <c r="B2586" s="23"/>
      <c r="C2586" s="23"/>
      <c r="D2586" s="23"/>
      <c r="E2586" s="23"/>
      <c r="F2586" s="23"/>
      <c r="G2586" s="23"/>
      <c r="H2586" s="23"/>
      <c r="I2586" s="23"/>
      <c r="J2586" s="23"/>
      <c r="K2586" s="23"/>
      <c r="L2586" s="23"/>
      <c r="M2586" s="23"/>
      <c r="N2586" s="23"/>
      <c r="O2586" s="23"/>
      <c r="P2586" s="23"/>
      <c r="Q2586" s="23"/>
      <c r="R2586" s="23"/>
    </row>
    <row r="2587" spans="1:18" s="17" customFormat="1" x14ac:dyDescent="0.2">
      <c r="A2587" s="22"/>
      <c r="B2587" s="23"/>
      <c r="C2587" s="23"/>
      <c r="D2587" s="23"/>
      <c r="E2587" s="23"/>
      <c r="F2587" s="23"/>
      <c r="G2587" s="23"/>
      <c r="H2587" s="23"/>
      <c r="I2587" s="23"/>
      <c r="J2587" s="23"/>
      <c r="K2587" s="23"/>
      <c r="L2587" s="23"/>
      <c r="M2587" s="23"/>
      <c r="N2587" s="23"/>
      <c r="O2587" s="23"/>
      <c r="P2587" s="23"/>
      <c r="Q2587" s="23"/>
      <c r="R2587" s="23"/>
    </row>
    <row r="2588" spans="1:18" s="17" customFormat="1" x14ac:dyDescent="0.2">
      <c r="A2588" s="22"/>
      <c r="B2588" s="23"/>
      <c r="C2588" s="23"/>
      <c r="D2588" s="23"/>
      <c r="E2588" s="23"/>
      <c r="F2588" s="23"/>
      <c r="G2588" s="23"/>
      <c r="H2588" s="23"/>
      <c r="I2588" s="23"/>
      <c r="J2588" s="23"/>
      <c r="K2588" s="23"/>
      <c r="L2588" s="23"/>
      <c r="M2588" s="23"/>
      <c r="N2588" s="23"/>
      <c r="O2588" s="23"/>
      <c r="P2588" s="23"/>
      <c r="Q2588" s="23"/>
      <c r="R2588" s="23"/>
    </row>
    <row r="2589" spans="1:18" s="17" customFormat="1" x14ac:dyDescent="0.2">
      <c r="A2589" s="22"/>
      <c r="B2589" s="23"/>
      <c r="C2589" s="23"/>
      <c r="D2589" s="23"/>
      <c r="E2589" s="23"/>
      <c r="F2589" s="23"/>
      <c r="G2589" s="23"/>
      <c r="H2589" s="23"/>
      <c r="I2589" s="23"/>
      <c r="J2589" s="23"/>
      <c r="K2589" s="23"/>
      <c r="L2589" s="23"/>
      <c r="M2589" s="23"/>
      <c r="N2589" s="23"/>
      <c r="O2589" s="23"/>
      <c r="P2589" s="23"/>
      <c r="Q2589" s="23"/>
      <c r="R2589" s="23"/>
    </row>
    <row r="2590" spans="1:18" s="17" customFormat="1" x14ac:dyDescent="0.2">
      <c r="A2590" s="22"/>
      <c r="B2590" s="23"/>
      <c r="C2590" s="23"/>
      <c r="D2590" s="23"/>
      <c r="E2590" s="23"/>
      <c r="F2590" s="23"/>
      <c r="G2590" s="23"/>
      <c r="H2590" s="23"/>
      <c r="I2590" s="23"/>
      <c r="J2590" s="23"/>
      <c r="K2590" s="23"/>
      <c r="L2590" s="23"/>
      <c r="M2590" s="23"/>
      <c r="N2590" s="23"/>
      <c r="O2590" s="23"/>
      <c r="P2590" s="23"/>
      <c r="Q2590" s="23"/>
      <c r="R2590" s="23"/>
    </row>
    <row r="2591" spans="1:18" s="17" customFormat="1" x14ac:dyDescent="0.2">
      <c r="A2591" s="22"/>
      <c r="B2591" s="23"/>
      <c r="C2591" s="23"/>
      <c r="D2591" s="23"/>
      <c r="E2591" s="23"/>
      <c r="F2591" s="23"/>
      <c r="G2591" s="23"/>
      <c r="H2591" s="23"/>
      <c r="I2591" s="23"/>
      <c r="J2591" s="23"/>
      <c r="K2591" s="23"/>
      <c r="L2591" s="23"/>
      <c r="M2591" s="23"/>
      <c r="N2591" s="23"/>
      <c r="O2591" s="23"/>
      <c r="P2591" s="23"/>
      <c r="Q2591" s="23"/>
      <c r="R2591" s="23"/>
    </row>
    <row r="2592" spans="1:18" s="17" customFormat="1" x14ac:dyDescent="0.2">
      <c r="A2592" s="22"/>
      <c r="B2592" s="23"/>
      <c r="C2592" s="23"/>
      <c r="D2592" s="23"/>
      <c r="E2592" s="23"/>
      <c r="F2592" s="23"/>
      <c r="G2592" s="23"/>
      <c r="H2592" s="23"/>
      <c r="I2592" s="23"/>
      <c r="J2592" s="23"/>
      <c r="K2592" s="23"/>
      <c r="L2592" s="23"/>
      <c r="M2592" s="23"/>
      <c r="N2592" s="23"/>
      <c r="O2592" s="23"/>
      <c r="P2592" s="23"/>
      <c r="Q2592" s="23"/>
      <c r="R2592" s="23"/>
    </row>
    <row r="2593" spans="1:18" s="17" customFormat="1" x14ac:dyDescent="0.2">
      <c r="A2593" s="22"/>
      <c r="B2593" s="23"/>
      <c r="C2593" s="23"/>
      <c r="D2593" s="23"/>
      <c r="E2593" s="23"/>
      <c r="F2593" s="23"/>
      <c r="G2593" s="23"/>
      <c r="H2593" s="23"/>
      <c r="I2593" s="23"/>
      <c r="J2593" s="23"/>
      <c r="K2593" s="23"/>
      <c r="L2593" s="23"/>
      <c r="M2593" s="23"/>
      <c r="N2593" s="23"/>
      <c r="O2593" s="23"/>
      <c r="P2593" s="23"/>
      <c r="Q2593" s="23"/>
      <c r="R2593" s="23"/>
    </row>
    <row r="2594" spans="1:18" s="17" customFormat="1" x14ac:dyDescent="0.2">
      <c r="A2594" s="22"/>
      <c r="B2594" s="23"/>
      <c r="C2594" s="23"/>
      <c r="D2594" s="23"/>
      <c r="E2594" s="23"/>
      <c r="F2594" s="23"/>
      <c r="G2594" s="23"/>
      <c r="H2594" s="23"/>
      <c r="I2594" s="23"/>
      <c r="J2594" s="23"/>
      <c r="K2594" s="23"/>
      <c r="L2594" s="23"/>
      <c r="M2594" s="23"/>
      <c r="N2594" s="23"/>
      <c r="O2594" s="23"/>
      <c r="P2594" s="23"/>
      <c r="Q2594" s="23"/>
      <c r="R2594" s="23"/>
    </row>
    <row r="2595" spans="1:18" s="17" customFormat="1" x14ac:dyDescent="0.2">
      <c r="A2595" s="22"/>
      <c r="B2595" s="23"/>
      <c r="C2595" s="23"/>
      <c r="D2595" s="23"/>
      <c r="E2595" s="23"/>
      <c r="F2595" s="23"/>
      <c r="G2595" s="23"/>
      <c r="H2595" s="23"/>
      <c r="I2595" s="23"/>
      <c r="J2595" s="23"/>
      <c r="K2595" s="23"/>
      <c r="L2595" s="23"/>
      <c r="M2595" s="23"/>
      <c r="N2595" s="23"/>
      <c r="O2595" s="23"/>
      <c r="P2595" s="23"/>
      <c r="Q2595" s="23"/>
      <c r="R2595" s="23"/>
    </row>
    <row r="2596" spans="1:18" s="17" customFormat="1" x14ac:dyDescent="0.2">
      <c r="A2596" s="22"/>
      <c r="B2596" s="23"/>
      <c r="C2596" s="23"/>
      <c r="D2596" s="23"/>
      <c r="E2596" s="23"/>
      <c r="F2596" s="23"/>
      <c r="G2596" s="23"/>
      <c r="H2596" s="23"/>
      <c r="I2596" s="23"/>
      <c r="J2596" s="23"/>
      <c r="K2596" s="23"/>
      <c r="L2596" s="23"/>
      <c r="M2596" s="23"/>
      <c r="N2596" s="23"/>
      <c r="O2596" s="23"/>
      <c r="P2596" s="23"/>
      <c r="Q2596" s="23"/>
      <c r="R2596" s="23"/>
    </row>
    <row r="2597" spans="1:18" s="17" customFormat="1" x14ac:dyDescent="0.2">
      <c r="A2597" s="22"/>
      <c r="B2597" s="23"/>
      <c r="C2597" s="23"/>
      <c r="D2597" s="23"/>
      <c r="E2597" s="23"/>
      <c r="F2597" s="23"/>
      <c r="G2597" s="23"/>
      <c r="H2597" s="23"/>
      <c r="I2597" s="23"/>
      <c r="J2597" s="23"/>
      <c r="K2597" s="23"/>
      <c r="L2597" s="23"/>
      <c r="M2597" s="23"/>
      <c r="N2597" s="23"/>
      <c r="O2597" s="23"/>
      <c r="P2597" s="23"/>
      <c r="Q2597" s="23"/>
      <c r="R2597" s="23"/>
    </row>
    <row r="2598" spans="1:18" s="17" customFormat="1" x14ac:dyDescent="0.2">
      <c r="A2598" s="22"/>
      <c r="B2598" s="23"/>
      <c r="C2598" s="23"/>
      <c r="D2598" s="23"/>
      <c r="E2598" s="23"/>
      <c r="F2598" s="23"/>
      <c r="G2598" s="23"/>
      <c r="H2598" s="23"/>
      <c r="I2598" s="23"/>
      <c r="J2598" s="23"/>
      <c r="K2598" s="23"/>
      <c r="L2598" s="23"/>
      <c r="M2598" s="23"/>
      <c r="N2598" s="23"/>
      <c r="O2598" s="23"/>
      <c r="P2598" s="23"/>
      <c r="Q2598" s="23"/>
      <c r="R2598" s="23"/>
    </row>
    <row r="2599" spans="1:18" s="17" customFormat="1" x14ac:dyDescent="0.2">
      <c r="A2599" s="22"/>
      <c r="B2599" s="23"/>
      <c r="C2599" s="23"/>
      <c r="D2599" s="23"/>
      <c r="E2599" s="23"/>
      <c r="F2599" s="23"/>
      <c r="G2599" s="23"/>
      <c r="H2599" s="23"/>
      <c r="I2599" s="23"/>
      <c r="J2599" s="23"/>
      <c r="K2599" s="23"/>
      <c r="L2599" s="23"/>
      <c r="M2599" s="23"/>
      <c r="N2599" s="23"/>
      <c r="O2599" s="23"/>
      <c r="P2599" s="23"/>
      <c r="Q2599" s="23"/>
      <c r="R2599" s="23"/>
    </row>
    <row r="2600" spans="1:18" s="17" customFormat="1" x14ac:dyDescent="0.2">
      <c r="A2600" s="22"/>
      <c r="B2600" s="23"/>
      <c r="C2600" s="23"/>
      <c r="D2600" s="23"/>
      <c r="E2600" s="23"/>
      <c r="F2600" s="23"/>
      <c r="G2600" s="23"/>
      <c r="H2600" s="23"/>
      <c r="I2600" s="23"/>
      <c r="J2600" s="23"/>
      <c r="K2600" s="23"/>
      <c r="L2600" s="23"/>
      <c r="M2600" s="23"/>
      <c r="N2600" s="23"/>
      <c r="O2600" s="23"/>
      <c r="P2600" s="23"/>
      <c r="Q2600" s="23"/>
      <c r="R2600" s="23"/>
    </row>
    <row r="2601" spans="1:18" s="17" customFormat="1" x14ac:dyDescent="0.2">
      <c r="A2601" s="22"/>
      <c r="B2601" s="23"/>
      <c r="C2601" s="23"/>
      <c r="D2601" s="23"/>
      <c r="E2601" s="23"/>
      <c r="F2601" s="23"/>
      <c r="G2601" s="23"/>
      <c r="H2601" s="23"/>
      <c r="I2601" s="23"/>
      <c r="J2601" s="23"/>
      <c r="K2601" s="23"/>
      <c r="L2601" s="23"/>
      <c r="M2601" s="23"/>
      <c r="N2601" s="23"/>
      <c r="O2601" s="23"/>
      <c r="P2601" s="23"/>
      <c r="Q2601" s="23"/>
      <c r="R2601" s="23"/>
    </row>
    <row r="2602" spans="1:18" s="17" customFormat="1" x14ac:dyDescent="0.2">
      <c r="A2602" s="22"/>
      <c r="B2602" s="23"/>
      <c r="C2602" s="23"/>
      <c r="D2602" s="23"/>
      <c r="E2602" s="23"/>
      <c r="F2602" s="23"/>
      <c r="G2602" s="23"/>
      <c r="H2602" s="23"/>
      <c r="I2602" s="23"/>
      <c r="J2602" s="23"/>
      <c r="K2602" s="23"/>
      <c r="L2602" s="23"/>
      <c r="M2602" s="23"/>
      <c r="N2602" s="23"/>
      <c r="O2602" s="23"/>
      <c r="P2602" s="23"/>
      <c r="Q2602" s="23"/>
      <c r="R2602" s="23"/>
    </row>
    <row r="2603" spans="1:18" s="17" customFormat="1" x14ac:dyDescent="0.2">
      <c r="A2603" s="22"/>
      <c r="B2603" s="23"/>
      <c r="C2603" s="23"/>
      <c r="D2603" s="23"/>
      <c r="E2603" s="23"/>
      <c r="F2603" s="23"/>
      <c r="G2603" s="23"/>
      <c r="H2603" s="23"/>
      <c r="I2603" s="23"/>
      <c r="J2603" s="23"/>
      <c r="K2603" s="23"/>
      <c r="L2603" s="23"/>
      <c r="M2603" s="23"/>
      <c r="N2603" s="23"/>
      <c r="O2603" s="23"/>
      <c r="P2603" s="23"/>
      <c r="Q2603" s="23"/>
      <c r="R2603" s="23"/>
    </row>
    <row r="2604" spans="1:18" s="17" customFormat="1" x14ac:dyDescent="0.2">
      <c r="A2604" s="22"/>
      <c r="B2604" s="23"/>
      <c r="C2604" s="23"/>
      <c r="D2604" s="23"/>
      <c r="E2604" s="23"/>
      <c r="F2604" s="23"/>
      <c r="G2604" s="23"/>
      <c r="H2604" s="23"/>
      <c r="I2604" s="23"/>
      <c r="J2604" s="23"/>
      <c r="K2604" s="23"/>
      <c r="L2604" s="23"/>
      <c r="M2604" s="23"/>
      <c r="N2604" s="23"/>
      <c r="O2604" s="23"/>
      <c r="P2604" s="23"/>
      <c r="Q2604" s="23"/>
      <c r="R2604" s="23"/>
    </row>
    <row r="2605" spans="1:18" s="17" customFormat="1" x14ac:dyDescent="0.2">
      <c r="A2605" s="22"/>
      <c r="B2605" s="23"/>
      <c r="C2605" s="23"/>
      <c r="D2605" s="23"/>
      <c r="E2605" s="23"/>
      <c r="F2605" s="23"/>
      <c r="G2605" s="23"/>
      <c r="H2605" s="23"/>
      <c r="I2605" s="23"/>
      <c r="J2605" s="23"/>
      <c r="K2605" s="23"/>
      <c r="L2605" s="23"/>
      <c r="M2605" s="23"/>
      <c r="N2605" s="23"/>
      <c r="O2605" s="23"/>
      <c r="P2605" s="23"/>
      <c r="Q2605" s="23"/>
      <c r="R2605" s="23"/>
    </row>
    <row r="2606" spans="1:18" s="17" customFormat="1" x14ac:dyDescent="0.2">
      <c r="A2606" s="22"/>
      <c r="B2606" s="23"/>
      <c r="C2606" s="23"/>
      <c r="D2606" s="23"/>
      <c r="E2606" s="23"/>
      <c r="F2606" s="23"/>
      <c r="G2606" s="23"/>
      <c r="H2606" s="23"/>
      <c r="I2606" s="23"/>
      <c r="J2606" s="23"/>
      <c r="K2606" s="23"/>
      <c r="L2606" s="23"/>
      <c r="M2606" s="23"/>
      <c r="N2606" s="23"/>
      <c r="O2606" s="23"/>
      <c r="P2606" s="23"/>
      <c r="Q2606" s="23"/>
      <c r="R2606" s="23"/>
    </row>
    <row r="2607" spans="1:18" s="17" customFormat="1" x14ac:dyDescent="0.2">
      <c r="A2607" s="22"/>
      <c r="B2607" s="23"/>
      <c r="C2607" s="23"/>
      <c r="D2607" s="23"/>
      <c r="E2607" s="23"/>
      <c r="F2607" s="23"/>
      <c r="G2607" s="23"/>
      <c r="H2607" s="23"/>
      <c r="I2607" s="23"/>
      <c r="J2607" s="23"/>
      <c r="K2607" s="23"/>
      <c r="L2607" s="23"/>
      <c r="M2607" s="23"/>
      <c r="N2607" s="23"/>
      <c r="O2607" s="23"/>
      <c r="P2607" s="23"/>
      <c r="Q2607" s="23"/>
      <c r="R2607" s="23"/>
    </row>
    <row r="2608" spans="1:18" s="17" customFormat="1" x14ac:dyDescent="0.2">
      <c r="A2608" s="22"/>
      <c r="B2608" s="23"/>
      <c r="C2608" s="23"/>
      <c r="D2608" s="23"/>
      <c r="E2608" s="23"/>
      <c r="F2608" s="23"/>
      <c r="G2608" s="23"/>
      <c r="H2608" s="23"/>
      <c r="I2608" s="23"/>
      <c r="J2608" s="23"/>
      <c r="K2608" s="23"/>
      <c r="L2608" s="23"/>
      <c r="M2608" s="23"/>
      <c r="N2608" s="23"/>
      <c r="O2608" s="23"/>
      <c r="P2608" s="23"/>
      <c r="Q2608" s="23"/>
      <c r="R2608" s="23"/>
    </row>
    <row r="2609" spans="1:18" s="17" customFormat="1" x14ac:dyDescent="0.2">
      <c r="A2609" s="22"/>
      <c r="B2609" s="23"/>
      <c r="C2609" s="23"/>
      <c r="D2609" s="23"/>
      <c r="E2609" s="23"/>
      <c r="F2609" s="23"/>
      <c r="G2609" s="23"/>
      <c r="H2609" s="23"/>
      <c r="I2609" s="23"/>
      <c r="J2609" s="23"/>
      <c r="K2609" s="23"/>
      <c r="L2609" s="23"/>
      <c r="M2609" s="23"/>
      <c r="N2609" s="23"/>
      <c r="O2609" s="23"/>
      <c r="P2609" s="23"/>
      <c r="Q2609" s="23"/>
      <c r="R2609" s="23"/>
    </row>
    <row r="2610" spans="1:18" s="17" customFormat="1" x14ac:dyDescent="0.2">
      <c r="A2610" s="22"/>
      <c r="B2610" s="23"/>
      <c r="C2610" s="23"/>
      <c r="D2610" s="23"/>
      <c r="E2610" s="23"/>
      <c r="F2610" s="23"/>
      <c r="G2610" s="23"/>
      <c r="H2610" s="23"/>
      <c r="I2610" s="23"/>
      <c r="J2610" s="23"/>
      <c r="K2610" s="23"/>
      <c r="L2610" s="23"/>
      <c r="M2610" s="23"/>
      <c r="N2610" s="23"/>
      <c r="O2610" s="23"/>
      <c r="P2610" s="23"/>
      <c r="Q2610" s="23"/>
      <c r="R2610" s="23"/>
    </row>
    <row r="2611" spans="1:18" s="17" customFormat="1" x14ac:dyDescent="0.2">
      <c r="A2611" s="22"/>
      <c r="B2611" s="23"/>
      <c r="C2611" s="23"/>
      <c r="D2611" s="23"/>
      <c r="E2611" s="23"/>
      <c r="F2611" s="23"/>
      <c r="G2611" s="23"/>
      <c r="H2611" s="23"/>
      <c r="I2611" s="23"/>
      <c r="J2611" s="23"/>
      <c r="K2611" s="23"/>
      <c r="L2611" s="23"/>
      <c r="M2611" s="23"/>
      <c r="N2611" s="23"/>
      <c r="O2611" s="23"/>
      <c r="P2611" s="23"/>
      <c r="Q2611" s="23"/>
      <c r="R2611" s="23"/>
    </row>
    <row r="2612" spans="1:18" s="17" customFormat="1" x14ac:dyDescent="0.2">
      <c r="A2612" s="22"/>
      <c r="B2612" s="23"/>
      <c r="C2612" s="23"/>
      <c r="D2612" s="23"/>
      <c r="E2612" s="23"/>
      <c r="F2612" s="23"/>
      <c r="G2612" s="23"/>
      <c r="H2612" s="23"/>
      <c r="I2612" s="23"/>
      <c r="J2612" s="23"/>
      <c r="K2612" s="23"/>
      <c r="L2612" s="23"/>
      <c r="M2612" s="23"/>
      <c r="N2612" s="23"/>
      <c r="O2612" s="23"/>
      <c r="P2612" s="23"/>
      <c r="Q2612" s="23"/>
      <c r="R2612" s="23"/>
    </row>
    <row r="2613" spans="1:18" s="17" customFormat="1" x14ac:dyDescent="0.2">
      <c r="A2613" s="22"/>
      <c r="B2613" s="23"/>
      <c r="C2613" s="23"/>
      <c r="D2613" s="23"/>
      <c r="E2613" s="23"/>
      <c r="F2613" s="23"/>
      <c r="G2613" s="23"/>
      <c r="H2613" s="23"/>
      <c r="I2613" s="23"/>
      <c r="J2613" s="23"/>
      <c r="K2613" s="23"/>
      <c r="L2613" s="23"/>
      <c r="M2613" s="23"/>
      <c r="N2613" s="23"/>
      <c r="O2613" s="23"/>
      <c r="P2613" s="23"/>
      <c r="Q2613" s="23"/>
      <c r="R2613" s="23"/>
    </row>
    <row r="2614" spans="1:18" s="17" customFormat="1" x14ac:dyDescent="0.2">
      <c r="A2614" s="22"/>
      <c r="B2614" s="23"/>
      <c r="C2614" s="23"/>
      <c r="D2614" s="23"/>
      <c r="E2614" s="23"/>
      <c r="F2614" s="23"/>
      <c r="G2614" s="23"/>
      <c r="H2614" s="23"/>
      <c r="I2614" s="23"/>
      <c r="J2614" s="23"/>
      <c r="K2614" s="23"/>
      <c r="L2614" s="23"/>
      <c r="M2614" s="23"/>
      <c r="N2614" s="23"/>
      <c r="O2614" s="23"/>
      <c r="P2614" s="23"/>
      <c r="Q2614" s="23"/>
      <c r="R2614" s="23"/>
    </row>
    <row r="2615" spans="1:18" s="17" customFormat="1" x14ac:dyDescent="0.2">
      <c r="A2615" s="22"/>
      <c r="B2615" s="23"/>
      <c r="C2615" s="23"/>
      <c r="D2615" s="23"/>
      <c r="E2615" s="23"/>
      <c r="F2615" s="23"/>
      <c r="G2615" s="23"/>
      <c r="H2615" s="23"/>
      <c r="I2615" s="23"/>
      <c r="J2615" s="23"/>
      <c r="K2615" s="23"/>
      <c r="L2615" s="23"/>
      <c r="M2615" s="23"/>
      <c r="N2615" s="23"/>
      <c r="O2615" s="23"/>
      <c r="P2615" s="23"/>
      <c r="Q2615" s="23"/>
      <c r="R2615" s="23"/>
    </row>
    <row r="2616" spans="1:18" s="17" customFormat="1" x14ac:dyDescent="0.2">
      <c r="A2616" s="22"/>
      <c r="B2616" s="23"/>
      <c r="C2616" s="23"/>
      <c r="D2616" s="23"/>
      <c r="E2616" s="23"/>
      <c r="F2616" s="23"/>
      <c r="G2616" s="23"/>
      <c r="H2616" s="23"/>
      <c r="I2616" s="23"/>
      <c r="J2616" s="23"/>
      <c r="K2616" s="23"/>
      <c r="L2616" s="23"/>
      <c r="M2616" s="23"/>
      <c r="N2616" s="23"/>
      <c r="O2616" s="23"/>
      <c r="P2616" s="23"/>
      <c r="Q2616" s="23"/>
      <c r="R2616" s="23"/>
    </row>
    <row r="2617" spans="1:18" s="17" customFormat="1" x14ac:dyDescent="0.2">
      <c r="A2617" s="22"/>
      <c r="B2617" s="23"/>
      <c r="C2617" s="23"/>
      <c r="D2617" s="23"/>
      <c r="E2617" s="23"/>
      <c r="F2617" s="23"/>
      <c r="G2617" s="23"/>
      <c r="H2617" s="23"/>
      <c r="I2617" s="23"/>
      <c r="J2617" s="23"/>
      <c r="K2617" s="23"/>
      <c r="L2617" s="23"/>
      <c r="M2617" s="23"/>
      <c r="N2617" s="23"/>
      <c r="O2617" s="23"/>
      <c r="P2617" s="23"/>
      <c r="Q2617" s="23"/>
      <c r="R2617" s="23"/>
    </row>
    <row r="2618" spans="1:18" s="17" customFormat="1" x14ac:dyDescent="0.2">
      <c r="A2618" s="22"/>
      <c r="B2618" s="23"/>
      <c r="C2618" s="23"/>
      <c r="D2618" s="23"/>
      <c r="E2618" s="23"/>
      <c r="F2618" s="23"/>
      <c r="G2618" s="23"/>
      <c r="H2618" s="23"/>
      <c r="I2618" s="23"/>
      <c r="J2618" s="23"/>
      <c r="K2618" s="23"/>
      <c r="L2618" s="23"/>
      <c r="M2618" s="23"/>
      <c r="N2618" s="23"/>
      <c r="O2618" s="23"/>
      <c r="P2618" s="23"/>
      <c r="Q2618" s="23"/>
      <c r="R2618" s="23"/>
    </row>
    <row r="2619" spans="1:18" s="17" customFormat="1" x14ac:dyDescent="0.2">
      <c r="A2619" s="22"/>
      <c r="B2619" s="23"/>
      <c r="C2619" s="23"/>
      <c r="D2619" s="23"/>
      <c r="E2619" s="23"/>
      <c r="F2619" s="23"/>
      <c r="G2619" s="23"/>
      <c r="H2619" s="23"/>
      <c r="I2619" s="23"/>
      <c r="J2619" s="23"/>
      <c r="K2619" s="23"/>
      <c r="L2619" s="23"/>
      <c r="M2619" s="23"/>
      <c r="N2619" s="23"/>
      <c r="O2619" s="23"/>
      <c r="P2619" s="23"/>
      <c r="Q2619" s="23"/>
      <c r="R2619" s="23"/>
    </row>
    <row r="2620" spans="1:18" s="17" customFormat="1" x14ac:dyDescent="0.2">
      <c r="A2620" s="22"/>
      <c r="B2620" s="23"/>
      <c r="C2620" s="23"/>
      <c r="D2620" s="23"/>
      <c r="E2620" s="23"/>
      <c r="F2620" s="23"/>
      <c r="G2620" s="23"/>
      <c r="H2620" s="23"/>
      <c r="I2620" s="23"/>
      <c r="J2620" s="23"/>
      <c r="K2620" s="23"/>
      <c r="L2620" s="23"/>
      <c r="M2620" s="23"/>
      <c r="N2620" s="23"/>
      <c r="O2620" s="23"/>
      <c r="P2620" s="23"/>
      <c r="Q2620" s="23"/>
      <c r="R2620" s="23"/>
    </row>
    <row r="2621" spans="1:18" s="17" customFormat="1" x14ac:dyDescent="0.2">
      <c r="A2621" s="22"/>
      <c r="B2621" s="23"/>
      <c r="C2621" s="23"/>
      <c r="D2621" s="23"/>
      <c r="E2621" s="23"/>
      <c r="F2621" s="23"/>
      <c r="G2621" s="23"/>
      <c r="H2621" s="23"/>
      <c r="I2621" s="23"/>
      <c r="J2621" s="23"/>
      <c r="K2621" s="23"/>
      <c r="L2621" s="23"/>
      <c r="M2621" s="23"/>
      <c r="N2621" s="23"/>
      <c r="O2621" s="23"/>
      <c r="P2621" s="23"/>
      <c r="Q2621" s="23"/>
      <c r="R2621" s="23"/>
    </row>
    <row r="2622" spans="1:18" s="17" customFormat="1" x14ac:dyDescent="0.2">
      <c r="A2622" s="22"/>
      <c r="B2622" s="23"/>
      <c r="C2622" s="23"/>
      <c r="D2622" s="23"/>
      <c r="E2622" s="23"/>
      <c r="F2622" s="23"/>
      <c r="G2622" s="23"/>
      <c r="H2622" s="23"/>
      <c r="I2622" s="23"/>
      <c r="J2622" s="23"/>
      <c r="K2622" s="23"/>
      <c r="L2622" s="23"/>
      <c r="M2622" s="23"/>
      <c r="N2622" s="23"/>
      <c r="O2622" s="23"/>
      <c r="P2622" s="23"/>
      <c r="Q2622" s="23"/>
      <c r="R2622" s="23"/>
    </row>
    <row r="2623" spans="1:18" s="17" customFormat="1" x14ac:dyDescent="0.2">
      <c r="A2623" s="22"/>
      <c r="B2623" s="23"/>
      <c r="C2623" s="23"/>
      <c r="D2623" s="23"/>
      <c r="E2623" s="23"/>
      <c r="F2623" s="23"/>
      <c r="G2623" s="23"/>
      <c r="H2623" s="23"/>
      <c r="I2623" s="23"/>
      <c r="J2623" s="23"/>
      <c r="K2623" s="23"/>
      <c r="L2623" s="23"/>
      <c r="M2623" s="23"/>
      <c r="N2623" s="23"/>
      <c r="O2623" s="23"/>
      <c r="P2623" s="23"/>
      <c r="Q2623" s="23"/>
      <c r="R2623" s="23"/>
    </row>
    <row r="2624" spans="1:18" s="17" customFormat="1" x14ac:dyDescent="0.2">
      <c r="A2624" s="22"/>
      <c r="B2624" s="23"/>
      <c r="C2624" s="23"/>
      <c r="D2624" s="23"/>
      <c r="E2624" s="23"/>
      <c r="F2624" s="23"/>
      <c r="G2624" s="23"/>
      <c r="H2624" s="23"/>
      <c r="I2624" s="23"/>
      <c r="J2624" s="23"/>
      <c r="K2624" s="23"/>
      <c r="L2624" s="23"/>
      <c r="M2624" s="23"/>
      <c r="N2624" s="23"/>
      <c r="O2624" s="23"/>
      <c r="P2624" s="23"/>
      <c r="Q2624" s="23"/>
      <c r="R2624" s="23"/>
    </row>
    <row r="2625" spans="1:18" s="17" customFormat="1" x14ac:dyDescent="0.2">
      <c r="A2625" s="22"/>
      <c r="B2625" s="23"/>
      <c r="C2625" s="23"/>
      <c r="D2625" s="23"/>
      <c r="E2625" s="23"/>
      <c r="F2625" s="23"/>
      <c r="G2625" s="23"/>
      <c r="H2625" s="23"/>
      <c r="I2625" s="23"/>
      <c r="J2625" s="23"/>
      <c r="K2625" s="23"/>
      <c r="L2625" s="23"/>
      <c r="M2625" s="23"/>
      <c r="N2625" s="23"/>
      <c r="O2625" s="23"/>
      <c r="P2625" s="23"/>
      <c r="Q2625" s="23"/>
      <c r="R2625" s="23"/>
    </row>
    <row r="2626" spans="1:18" s="17" customFormat="1" x14ac:dyDescent="0.2">
      <c r="A2626" s="22"/>
      <c r="B2626" s="23"/>
      <c r="C2626" s="23"/>
      <c r="D2626" s="23"/>
      <c r="E2626" s="23"/>
      <c r="F2626" s="23"/>
      <c r="G2626" s="23"/>
      <c r="H2626" s="23"/>
      <c r="I2626" s="23"/>
      <c r="J2626" s="23"/>
      <c r="K2626" s="23"/>
      <c r="L2626" s="23"/>
      <c r="M2626" s="23"/>
      <c r="N2626" s="23"/>
      <c r="O2626" s="23"/>
      <c r="P2626" s="23"/>
      <c r="Q2626" s="23"/>
      <c r="R2626" s="23"/>
    </row>
    <row r="2627" spans="1:18" s="17" customFormat="1" x14ac:dyDescent="0.2">
      <c r="A2627" s="22"/>
      <c r="B2627" s="23"/>
      <c r="C2627" s="23"/>
      <c r="D2627" s="23"/>
      <c r="E2627" s="23"/>
      <c r="F2627" s="23"/>
      <c r="G2627" s="23"/>
      <c r="H2627" s="23"/>
      <c r="I2627" s="23"/>
      <c r="J2627" s="23"/>
      <c r="K2627" s="23"/>
      <c r="L2627" s="23"/>
      <c r="M2627" s="23"/>
      <c r="N2627" s="23"/>
      <c r="O2627" s="23"/>
      <c r="P2627" s="23"/>
      <c r="Q2627" s="23"/>
      <c r="R2627" s="23"/>
    </row>
    <row r="2628" spans="1:18" s="17" customFormat="1" x14ac:dyDescent="0.2">
      <c r="A2628" s="22"/>
      <c r="B2628" s="23"/>
      <c r="C2628" s="23"/>
      <c r="D2628" s="23"/>
      <c r="E2628" s="23"/>
      <c r="F2628" s="23"/>
      <c r="G2628" s="23"/>
      <c r="H2628" s="23"/>
      <c r="I2628" s="23"/>
      <c r="J2628" s="23"/>
      <c r="K2628" s="23"/>
      <c r="L2628" s="23"/>
      <c r="M2628" s="23"/>
      <c r="N2628" s="23"/>
      <c r="O2628" s="23"/>
      <c r="P2628" s="23"/>
      <c r="Q2628" s="23"/>
      <c r="R2628" s="23"/>
    </row>
    <row r="2629" spans="1:18" s="17" customFormat="1" x14ac:dyDescent="0.2">
      <c r="A2629" s="22"/>
      <c r="B2629" s="23"/>
      <c r="C2629" s="23"/>
      <c r="D2629" s="23"/>
      <c r="E2629" s="23"/>
      <c r="F2629" s="23"/>
      <c r="G2629" s="23"/>
      <c r="H2629" s="23"/>
      <c r="I2629" s="23"/>
      <c r="J2629" s="23"/>
      <c r="K2629" s="23"/>
      <c r="L2629" s="23"/>
      <c r="M2629" s="23"/>
      <c r="N2629" s="23"/>
      <c r="O2629" s="23"/>
      <c r="P2629" s="23"/>
      <c r="Q2629" s="23"/>
      <c r="R2629" s="23"/>
    </row>
    <row r="2630" spans="1:18" s="17" customFormat="1" x14ac:dyDescent="0.2">
      <c r="A2630" s="22"/>
      <c r="B2630" s="23"/>
      <c r="C2630" s="23"/>
      <c r="D2630" s="23"/>
      <c r="E2630" s="23"/>
      <c r="F2630" s="23"/>
      <c r="G2630" s="23"/>
      <c r="H2630" s="23"/>
      <c r="I2630" s="23"/>
      <c r="J2630" s="23"/>
      <c r="K2630" s="23"/>
      <c r="L2630" s="23"/>
      <c r="M2630" s="23"/>
      <c r="N2630" s="23"/>
      <c r="O2630" s="23"/>
      <c r="P2630" s="23"/>
      <c r="Q2630" s="23"/>
      <c r="R2630" s="23"/>
    </row>
    <row r="2631" spans="1:18" s="17" customFormat="1" x14ac:dyDescent="0.2">
      <c r="A2631" s="22"/>
      <c r="B2631" s="23"/>
      <c r="C2631" s="23"/>
      <c r="D2631" s="23"/>
      <c r="E2631" s="23"/>
      <c r="F2631" s="23"/>
      <c r="G2631" s="23"/>
      <c r="H2631" s="23"/>
      <c r="I2631" s="23"/>
      <c r="J2631" s="23"/>
      <c r="K2631" s="23"/>
      <c r="L2631" s="23"/>
      <c r="M2631" s="23"/>
      <c r="N2631" s="23"/>
      <c r="O2631" s="23"/>
      <c r="P2631" s="23"/>
      <c r="Q2631" s="23"/>
      <c r="R2631" s="23"/>
    </row>
    <row r="2632" spans="1:18" s="17" customFormat="1" x14ac:dyDescent="0.2">
      <c r="A2632" s="22"/>
      <c r="B2632" s="23"/>
      <c r="C2632" s="23"/>
      <c r="D2632" s="23"/>
      <c r="E2632" s="23"/>
      <c r="F2632" s="23"/>
      <c r="G2632" s="23"/>
      <c r="H2632" s="23"/>
      <c r="I2632" s="23"/>
      <c r="J2632" s="23"/>
      <c r="K2632" s="23"/>
      <c r="L2632" s="23"/>
      <c r="M2632" s="23"/>
      <c r="N2632" s="23"/>
      <c r="O2632" s="23"/>
      <c r="P2632" s="23"/>
      <c r="Q2632" s="23"/>
      <c r="R2632" s="23"/>
    </row>
    <row r="2633" spans="1:18" s="17" customFormat="1" x14ac:dyDescent="0.2">
      <c r="A2633" s="22"/>
      <c r="B2633" s="23"/>
      <c r="C2633" s="23"/>
      <c r="D2633" s="23"/>
      <c r="E2633" s="23"/>
      <c r="F2633" s="23"/>
      <c r="G2633" s="23"/>
      <c r="H2633" s="23"/>
      <c r="I2633" s="23"/>
      <c r="J2633" s="23"/>
      <c r="K2633" s="23"/>
      <c r="L2633" s="23"/>
      <c r="M2633" s="23"/>
      <c r="N2633" s="23"/>
      <c r="O2633" s="23"/>
      <c r="P2633" s="23"/>
      <c r="Q2633" s="23"/>
      <c r="R2633" s="23"/>
    </row>
    <row r="2634" spans="1:18" s="17" customFormat="1" x14ac:dyDescent="0.2">
      <c r="A2634" s="22"/>
      <c r="B2634" s="23"/>
      <c r="C2634" s="23"/>
      <c r="D2634" s="23"/>
      <c r="E2634" s="23"/>
      <c r="F2634" s="23"/>
      <c r="G2634" s="23"/>
      <c r="H2634" s="23"/>
      <c r="I2634" s="23"/>
      <c r="J2634" s="23"/>
      <c r="K2634" s="23"/>
      <c r="L2634" s="23"/>
      <c r="M2634" s="23"/>
      <c r="N2634" s="23"/>
      <c r="O2634" s="23"/>
      <c r="P2634" s="23"/>
      <c r="Q2634" s="23"/>
      <c r="R2634" s="23"/>
    </row>
    <row r="2635" spans="1:18" s="17" customFormat="1" x14ac:dyDescent="0.2">
      <c r="A2635" s="22"/>
      <c r="B2635" s="23"/>
      <c r="C2635" s="23"/>
      <c r="D2635" s="23"/>
      <c r="E2635" s="23"/>
      <c r="F2635" s="23"/>
      <c r="G2635" s="23"/>
      <c r="H2635" s="23"/>
      <c r="I2635" s="23"/>
      <c r="J2635" s="23"/>
      <c r="K2635" s="23"/>
      <c r="L2635" s="23"/>
      <c r="M2635" s="23"/>
      <c r="N2635" s="23"/>
      <c r="O2635" s="23"/>
      <c r="P2635" s="23"/>
      <c r="Q2635" s="23"/>
      <c r="R2635" s="23"/>
    </row>
    <row r="2636" spans="1:18" s="17" customFormat="1" x14ac:dyDescent="0.2">
      <c r="A2636" s="22"/>
      <c r="B2636" s="23"/>
      <c r="C2636" s="23"/>
      <c r="D2636" s="23"/>
      <c r="E2636" s="23"/>
      <c r="F2636" s="23"/>
      <c r="G2636" s="23"/>
      <c r="H2636" s="23"/>
      <c r="I2636" s="23"/>
      <c r="J2636" s="23"/>
      <c r="K2636" s="23"/>
      <c r="L2636" s="23"/>
      <c r="M2636" s="23"/>
      <c r="N2636" s="23"/>
      <c r="O2636" s="23"/>
      <c r="P2636" s="23"/>
      <c r="Q2636" s="23"/>
      <c r="R2636" s="23"/>
    </row>
    <row r="2637" spans="1:18" s="17" customFormat="1" x14ac:dyDescent="0.2">
      <c r="A2637" s="22"/>
      <c r="B2637" s="23"/>
      <c r="C2637" s="23"/>
      <c r="D2637" s="23"/>
      <c r="E2637" s="23"/>
      <c r="F2637" s="23"/>
      <c r="G2637" s="23"/>
      <c r="H2637" s="23"/>
      <c r="I2637" s="23"/>
      <c r="J2637" s="23"/>
      <c r="K2637" s="23"/>
      <c r="L2637" s="23"/>
      <c r="M2637" s="23"/>
      <c r="N2637" s="23"/>
      <c r="O2637" s="23"/>
      <c r="P2637" s="23"/>
      <c r="Q2637" s="23"/>
      <c r="R2637" s="23"/>
    </row>
    <row r="2638" spans="1:18" s="17" customFormat="1" x14ac:dyDescent="0.2">
      <c r="A2638" s="22"/>
      <c r="B2638" s="23"/>
      <c r="C2638" s="23"/>
      <c r="D2638" s="23"/>
      <c r="E2638" s="23"/>
      <c r="F2638" s="23"/>
      <c r="G2638" s="23"/>
      <c r="H2638" s="23"/>
      <c r="I2638" s="23"/>
      <c r="J2638" s="23"/>
      <c r="K2638" s="23"/>
      <c r="L2638" s="23"/>
      <c r="M2638" s="23"/>
      <c r="N2638" s="23"/>
      <c r="O2638" s="23"/>
      <c r="P2638" s="23"/>
      <c r="Q2638" s="23"/>
      <c r="R2638" s="23"/>
    </row>
    <row r="2639" spans="1:18" s="17" customFormat="1" x14ac:dyDescent="0.2">
      <c r="A2639" s="22"/>
      <c r="B2639" s="23"/>
      <c r="C2639" s="23"/>
      <c r="D2639" s="23"/>
      <c r="E2639" s="23"/>
      <c r="F2639" s="23"/>
      <c r="G2639" s="23"/>
      <c r="H2639" s="23"/>
      <c r="I2639" s="23"/>
      <c r="J2639" s="23"/>
      <c r="K2639" s="23"/>
      <c r="L2639" s="23"/>
      <c r="M2639" s="23"/>
      <c r="N2639" s="23"/>
      <c r="O2639" s="23"/>
      <c r="P2639" s="23"/>
      <c r="Q2639" s="23"/>
      <c r="R2639" s="23"/>
    </row>
    <row r="2640" spans="1:18" s="17" customFormat="1" x14ac:dyDescent="0.2">
      <c r="A2640" s="22"/>
      <c r="B2640" s="23"/>
      <c r="C2640" s="23"/>
      <c r="D2640" s="23"/>
      <c r="E2640" s="23"/>
      <c r="F2640" s="23"/>
      <c r="G2640" s="23"/>
      <c r="H2640" s="23"/>
      <c r="I2640" s="23"/>
      <c r="J2640" s="23"/>
      <c r="K2640" s="23"/>
      <c r="L2640" s="23"/>
      <c r="M2640" s="23"/>
      <c r="N2640" s="23"/>
      <c r="O2640" s="23"/>
      <c r="P2640" s="23"/>
      <c r="Q2640" s="23"/>
      <c r="R2640" s="23"/>
    </row>
    <row r="2641" spans="1:18" s="17" customFormat="1" x14ac:dyDescent="0.2">
      <c r="A2641" s="22"/>
      <c r="B2641" s="23"/>
      <c r="C2641" s="23"/>
      <c r="D2641" s="23"/>
      <c r="E2641" s="23"/>
      <c r="F2641" s="23"/>
      <c r="G2641" s="23"/>
      <c r="H2641" s="23"/>
      <c r="I2641" s="23"/>
      <c r="J2641" s="23"/>
      <c r="K2641" s="23"/>
      <c r="L2641" s="23"/>
      <c r="M2641" s="23"/>
      <c r="N2641" s="23"/>
      <c r="O2641" s="23"/>
      <c r="P2641" s="23"/>
      <c r="Q2641" s="23"/>
      <c r="R2641" s="23"/>
    </row>
    <row r="2642" spans="1:18" s="17" customFormat="1" x14ac:dyDescent="0.2">
      <c r="A2642" s="22"/>
      <c r="B2642" s="23"/>
      <c r="C2642" s="23"/>
      <c r="D2642" s="23"/>
      <c r="E2642" s="23"/>
      <c r="F2642" s="23"/>
      <c r="G2642" s="23"/>
      <c r="H2642" s="23"/>
      <c r="I2642" s="23"/>
      <c r="J2642" s="23"/>
      <c r="K2642" s="23"/>
      <c r="L2642" s="23"/>
      <c r="M2642" s="23"/>
      <c r="N2642" s="23"/>
      <c r="O2642" s="23"/>
      <c r="P2642" s="23"/>
      <c r="Q2642" s="23"/>
      <c r="R2642" s="23"/>
    </row>
    <row r="2643" spans="1:18" s="17" customFormat="1" x14ac:dyDescent="0.2">
      <c r="A2643" s="22"/>
      <c r="B2643" s="23"/>
      <c r="C2643" s="23"/>
      <c r="D2643" s="23"/>
      <c r="E2643" s="23"/>
      <c r="F2643" s="23"/>
      <c r="G2643" s="23"/>
      <c r="H2643" s="23"/>
      <c r="I2643" s="23"/>
      <c r="J2643" s="23"/>
      <c r="K2643" s="23"/>
      <c r="L2643" s="23"/>
      <c r="M2643" s="23"/>
      <c r="N2643" s="23"/>
      <c r="O2643" s="23"/>
      <c r="P2643" s="23"/>
      <c r="Q2643" s="23"/>
      <c r="R2643" s="23"/>
    </row>
    <row r="2644" spans="1:18" s="17" customFormat="1" x14ac:dyDescent="0.2">
      <c r="A2644" s="22"/>
      <c r="B2644" s="23"/>
      <c r="C2644" s="23"/>
      <c r="D2644" s="23"/>
      <c r="E2644" s="23"/>
      <c r="F2644" s="23"/>
      <c r="G2644" s="23"/>
      <c r="H2644" s="23"/>
      <c r="I2644" s="23"/>
      <c r="J2644" s="23"/>
      <c r="K2644" s="23"/>
      <c r="L2644" s="23"/>
      <c r="M2644" s="23"/>
      <c r="N2644" s="23"/>
      <c r="O2644" s="23"/>
      <c r="P2644" s="23"/>
      <c r="Q2644" s="23"/>
      <c r="R2644" s="23"/>
    </row>
    <row r="2645" spans="1:18" s="17" customFormat="1" x14ac:dyDescent="0.2">
      <c r="A2645" s="22"/>
      <c r="B2645" s="23"/>
      <c r="C2645" s="23"/>
      <c r="D2645" s="23"/>
      <c r="E2645" s="23"/>
      <c r="F2645" s="23"/>
      <c r="G2645" s="23"/>
      <c r="H2645" s="23"/>
      <c r="I2645" s="23"/>
      <c r="J2645" s="23"/>
      <c r="K2645" s="23"/>
      <c r="L2645" s="23"/>
      <c r="M2645" s="23"/>
      <c r="N2645" s="23"/>
      <c r="O2645" s="23"/>
      <c r="P2645" s="23"/>
      <c r="Q2645" s="23"/>
      <c r="R2645" s="23"/>
    </row>
    <row r="2646" spans="1:18" s="17" customFormat="1" x14ac:dyDescent="0.2">
      <c r="A2646" s="22"/>
      <c r="B2646" s="23"/>
      <c r="C2646" s="23"/>
      <c r="D2646" s="23"/>
      <c r="E2646" s="23"/>
      <c r="F2646" s="23"/>
      <c r="G2646" s="23"/>
      <c r="H2646" s="23"/>
      <c r="I2646" s="23"/>
      <c r="J2646" s="23"/>
      <c r="K2646" s="23"/>
      <c r="L2646" s="23"/>
      <c r="M2646" s="23"/>
      <c r="N2646" s="23"/>
      <c r="O2646" s="23"/>
      <c r="P2646" s="23"/>
      <c r="Q2646" s="23"/>
      <c r="R2646" s="23"/>
    </row>
    <row r="2647" spans="1:18" s="17" customFormat="1" x14ac:dyDescent="0.2">
      <c r="A2647" s="22"/>
      <c r="B2647" s="23"/>
      <c r="C2647" s="23"/>
      <c r="D2647" s="23"/>
      <c r="E2647" s="23"/>
      <c r="F2647" s="23"/>
      <c r="G2647" s="23"/>
      <c r="H2647" s="23"/>
      <c r="I2647" s="23"/>
      <c r="J2647" s="23"/>
      <c r="K2647" s="23"/>
      <c r="L2647" s="23"/>
      <c r="M2647" s="23"/>
      <c r="N2647" s="23"/>
      <c r="O2647" s="23"/>
      <c r="P2647" s="23"/>
      <c r="Q2647" s="23"/>
      <c r="R2647" s="23"/>
    </row>
    <row r="2648" spans="1:18" s="17" customFormat="1" x14ac:dyDescent="0.2">
      <c r="A2648" s="22"/>
      <c r="B2648" s="23"/>
      <c r="C2648" s="23"/>
      <c r="D2648" s="23"/>
      <c r="E2648" s="23"/>
      <c r="F2648" s="23"/>
      <c r="G2648" s="23"/>
      <c r="H2648" s="23"/>
      <c r="I2648" s="23"/>
      <c r="J2648" s="23"/>
      <c r="K2648" s="23"/>
      <c r="L2648" s="23"/>
      <c r="M2648" s="23"/>
      <c r="N2648" s="23"/>
      <c r="O2648" s="23"/>
      <c r="P2648" s="23"/>
      <c r="Q2648" s="23"/>
      <c r="R2648" s="23"/>
    </row>
    <row r="2649" spans="1:18" s="17" customFormat="1" x14ac:dyDescent="0.2">
      <c r="A2649" s="22"/>
      <c r="B2649" s="23"/>
      <c r="C2649" s="23"/>
      <c r="D2649" s="23"/>
      <c r="E2649" s="23"/>
      <c r="F2649" s="23"/>
      <c r="G2649" s="23"/>
      <c r="H2649" s="23"/>
      <c r="I2649" s="23"/>
      <c r="J2649" s="23"/>
      <c r="K2649" s="23"/>
      <c r="L2649" s="23"/>
      <c r="M2649" s="23"/>
      <c r="N2649" s="23"/>
      <c r="O2649" s="23"/>
      <c r="P2649" s="23"/>
      <c r="Q2649" s="23"/>
      <c r="R2649" s="23"/>
    </row>
    <row r="2650" spans="1:18" s="17" customFormat="1" x14ac:dyDescent="0.2">
      <c r="A2650" s="22"/>
      <c r="B2650" s="23"/>
      <c r="C2650" s="23"/>
      <c r="D2650" s="23"/>
      <c r="E2650" s="23"/>
      <c r="F2650" s="23"/>
      <c r="G2650" s="23"/>
      <c r="H2650" s="23"/>
      <c r="I2650" s="23"/>
      <c r="J2650" s="23"/>
      <c r="K2650" s="23"/>
      <c r="L2650" s="23"/>
      <c r="M2650" s="23"/>
      <c r="N2650" s="23"/>
      <c r="O2650" s="23"/>
      <c r="P2650" s="23"/>
      <c r="Q2650" s="23"/>
      <c r="R2650" s="23"/>
    </row>
    <row r="2651" spans="1:18" s="17" customFormat="1" x14ac:dyDescent="0.2">
      <c r="A2651" s="22"/>
      <c r="B2651" s="23"/>
      <c r="C2651" s="23"/>
      <c r="D2651" s="23"/>
      <c r="E2651" s="23"/>
      <c r="F2651" s="23"/>
      <c r="G2651" s="23"/>
      <c r="H2651" s="23"/>
      <c r="I2651" s="23"/>
      <c r="J2651" s="23"/>
      <c r="K2651" s="23"/>
      <c r="L2651" s="23"/>
      <c r="M2651" s="23"/>
      <c r="N2651" s="23"/>
      <c r="O2651" s="23"/>
      <c r="P2651" s="23"/>
      <c r="Q2651" s="23"/>
      <c r="R2651" s="23"/>
    </row>
    <row r="2652" spans="1:18" s="17" customFormat="1" x14ac:dyDescent="0.2">
      <c r="A2652" s="22"/>
      <c r="B2652" s="23"/>
      <c r="C2652" s="23"/>
      <c r="D2652" s="23"/>
      <c r="E2652" s="23"/>
      <c r="F2652" s="23"/>
      <c r="G2652" s="23"/>
      <c r="H2652" s="23"/>
      <c r="I2652" s="23"/>
      <c r="J2652" s="23"/>
      <c r="K2652" s="23"/>
      <c r="L2652" s="23"/>
      <c r="M2652" s="23"/>
      <c r="N2652" s="23"/>
      <c r="O2652" s="23"/>
      <c r="P2652" s="23"/>
      <c r="Q2652" s="23"/>
      <c r="R2652" s="23"/>
    </row>
    <row r="2653" spans="1:18" s="17" customFormat="1" x14ac:dyDescent="0.2">
      <c r="A2653" s="22"/>
      <c r="B2653" s="23"/>
      <c r="C2653" s="23"/>
      <c r="D2653" s="23"/>
      <c r="E2653" s="23"/>
      <c r="F2653" s="23"/>
      <c r="G2653" s="23"/>
      <c r="H2653" s="23"/>
      <c r="I2653" s="23"/>
      <c r="J2653" s="23"/>
      <c r="K2653" s="23"/>
      <c r="L2653" s="23"/>
      <c r="M2653" s="23"/>
      <c r="N2653" s="23"/>
      <c r="O2653" s="23"/>
      <c r="P2653" s="23"/>
      <c r="Q2653" s="23"/>
      <c r="R2653" s="23"/>
    </row>
    <row r="2654" spans="1:18" s="17" customFormat="1" x14ac:dyDescent="0.2">
      <c r="A2654" s="22"/>
      <c r="B2654" s="23"/>
      <c r="C2654" s="23"/>
      <c r="D2654" s="23"/>
      <c r="E2654" s="23"/>
      <c r="F2654" s="23"/>
      <c r="G2654" s="23"/>
      <c r="H2654" s="23"/>
      <c r="I2654" s="23"/>
      <c r="J2654" s="23"/>
      <c r="K2654" s="23"/>
      <c r="L2654" s="23"/>
      <c r="M2654" s="23"/>
      <c r="N2654" s="23"/>
      <c r="O2654" s="23"/>
      <c r="P2654" s="23"/>
      <c r="Q2654" s="23"/>
      <c r="R2654" s="23"/>
    </row>
    <row r="2655" spans="1:18" s="17" customFormat="1" x14ac:dyDescent="0.2">
      <c r="A2655" s="22"/>
      <c r="B2655" s="23"/>
      <c r="C2655" s="23"/>
      <c r="D2655" s="23"/>
      <c r="E2655" s="23"/>
      <c r="F2655" s="23"/>
      <c r="G2655" s="23"/>
      <c r="H2655" s="23"/>
      <c r="I2655" s="23"/>
      <c r="J2655" s="23"/>
      <c r="K2655" s="23"/>
      <c r="L2655" s="23"/>
      <c r="M2655" s="23"/>
      <c r="N2655" s="23"/>
      <c r="O2655" s="23"/>
      <c r="P2655" s="23"/>
      <c r="Q2655" s="23"/>
      <c r="R2655" s="23"/>
    </row>
    <row r="2656" spans="1:18" s="17" customFormat="1" x14ac:dyDescent="0.2">
      <c r="A2656" s="22"/>
      <c r="B2656" s="23"/>
      <c r="C2656" s="23"/>
      <c r="D2656" s="23"/>
      <c r="E2656" s="23"/>
      <c r="F2656" s="23"/>
      <c r="G2656" s="23"/>
      <c r="H2656" s="23"/>
      <c r="I2656" s="23"/>
      <c r="J2656" s="23"/>
      <c r="K2656" s="23"/>
      <c r="L2656" s="23"/>
      <c r="M2656" s="23"/>
      <c r="N2656" s="23"/>
      <c r="O2656" s="23"/>
      <c r="P2656" s="23"/>
      <c r="Q2656" s="23"/>
      <c r="R2656" s="23"/>
    </row>
    <row r="2657" spans="1:18" s="17" customFormat="1" x14ac:dyDescent="0.2">
      <c r="A2657" s="22"/>
      <c r="B2657" s="23"/>
      <c r="C2657" s="23"/>
      <c r="D2657" s="23"/>
      <c r="E2657" s="23"/>
      <c r="F2657" s="23"/>
      <c r="G2657" s="23"/>
      <c r="H2657" s="23"/>
      <c r="I2657" s="23"/>
      <c r="J2657" s="23"/>
      <c r="K2657" s="23"/>
      <c r="L2657" s="23"/>
      <c r="M2657" s="23"/>
      <c r="N2657" s="23"/>
      <c r="O2657" s="23"/>
      <c r="P2657" s="23"/>
      <c r="Q2657" s="23"/>
      <c r="R2657" s="23"/>
    </row>
    <row r="2658" spans="1:18" s="17" customFormat="1" x14ac:dyDescent="0.2">
      <c r="A2658" s="22"/>
      <c r="B2658" s="23"/>
      <c r="C2658" s="23"/>
      <c r="D2658" s="23"/>
      <c r="E2658" s="23"/>
      <c r="F2658" s="23"/>
      <c r="G2658" s="23"/>
      <c r="H2658" s="23"/>
      <c r="I2658" s="23"/>
      <c r="J2658" s="23"/>
      <c r="K2658" s="23"/>
      <c r="L2658" s="23"/>
      <c r="M2658" s="23"/>
      <c r="N2658" s="23"/>
      <c r="O2658" s="23"/>
      <c r="P2658" s="23"/>
      <c r="Q2658" s="23"/>
      <c r="R2658" s="23"/>
    </row>
    <row r="2659" spans="1:18" s="17" customFormat="1" x14ac:dyDescent="0.2">
      <c r="A2659" s="22"/>
      <c r="B2659" s="23"/>
      <c r="C2659" s="23"/>
      <c r="D2659" s="23"/>
      <c r="E2659" s="23"/>
      <c r="F2659" s="23"/>
      <c r="G2659" s="23"/>
      <c r="H2659" s="23"/>
      <c r="I2659" s="23"/>
      <c r="J2659" s="23"/>
      <c r="K2659" s="23"/>
      <c r="L2659" s="23"/>
      <c r="M2659" s="23"/>
      <c r="N2659" s="23"/>
      <c r="O2659" s="23"/>
      <c r="P2659" s="23"/>
      <c r="Q2659" s="23"/>
      <c r="R2659" s="23"/>
    </row>
    <row r="2660" spans="1:18" s="17" customFormat="1" x14ac:dyDescent="0.2">
      <c r="A2660" s="22"/>
      <c r="B2660" s="23"/>
      <c r="C2660" s="23"/>
      <c r="D2660" s="23"/>
      <c r="E2660" s="23"/>
      <c r="F2660" s="23"/>
      <c r="G2660" s="23"/>
      <c r="H2660" s="23"/>
      <c r="I2660" s="23"/>
      <c r="J2660" s="23"/>
      <c r="K2660" s="23"/>
      <c r="L2660" s="23"/>
      <c r="M2660" s="23"/>
      <c r="N2660" s="23"/>
      <c r="O2660" s="23"/>
      <c r="P2660" s="23"/>
      <c r="Q2660" s="23"/>
      <c r="R2660" s="23"/>
    </row>
    <row r="2661" spans="1:18" s="17" customFormat="1" x14ac:dyDescent="0.2">
      <c r="A2661" s="22"/>
      <c r="B2661" s="23"/>
      <c r="C2661" s="23"/>
      <c r="D2661" s="23"/>
      <c r="E2661" s="23"/>
      <c r="F2661" s="23"/>
      <c r="G2661" s="23"/>
      <c r="H2661" s="23"/>
      <c r="I2661" s="23"/>
      <c r="J2661" s="23"/>
      <c r="K2661" s="23"/>
      <c r="L2661" s="23"/>
      <c r="M2661" s="23"/>
      <c r="N2661" s="23"/>
      <c r="O2661" s="23"/>
      <c r="P2661" s="23"/>
      <c r="Q2661" s="23"/>
      <c r="R2661" s="23"/>
    </row>
    <row r="2662" spans="1:18" s="17" customFormat="1" x14ac:dyDescent="0.2">
      <c r="A2662" s="22"/>
      <c r="B2662" s="23"/>
      <c r="C2662" s="23"/>
      <c r="D2662" s="23"/>
      <c r="E2662" s="23"/>
      <c r="F2662" s="23"/>
      <c r="G2662" s="23"/>
      <c r="H2662" s="23"/>
      <c r="I2662" s="23"/>
      <c r="J2662" s="23"/>
      <c r="K2662" s="23"/>
      <c r="L2662" s="23"/>
      <c r="M2662" s="23"/>
      <c r="N2662" s="23"/>
      <c r="O2662" s="23"/>
      <c r="P2662" s="23"/>
      <c r="Q2662" s="23"/>
      <c r="R2662" s="23"/>
    </row>
    <row r="2663" spans="1:18" s="17" customFormat="1" x14ac:dyDescent="0.2">
      <c r="A2663" s="22"/>
      <c r="B2663" s="23"/>
      <c r="C2663" s="23"/>
      <c r="D2663" s="23"/>
      <c r="E2663" s="23"/>
      <c r="F2663" s="23"/>
      <c r="G2663" s="23"/>
      <c r="H2663" s="23"/>
      <c r="I2663" s="23"/>
      <c r="J2663" s="23"/>
      <c r="K2663" s="23"/>
      <c r="L2663" s="23"/>
      <c r="M2663" s="23"/>
      <c r="N2663" s="23"/>
      <c r="O2663" s="23"/>
      <c r="P2663" s="23"/>
      <c r="Q2663" s="23"/>
      <c r="R2663" s="23"/>
    </row>
    <row r="2664" spans="1:18" s="17" customFormat="1" x14ac:dyDescent="0.2">
      <c r="A2664" s="22"/>
      <c r="B2664" s="23"/>
      <c r="C2664" s="23"/>
      <c r="D2664" s="23"/>
      <c r="E2664" s="23"/>
      <c r="F2664" s="23"/>
      <c r="G2664" s="23"/>
      <c r="H2664" s="23"/>
      <c r="I2664" s="23"/>
      <c r="J2664" s="23"/>
      <c r="K2664" s="23"/>
      <c r="L2664" s="23"/>
      <c r="M2664" s="23"/>
      <c r="N2664" s="23"/>
      <c r="O2664" s="23"/>
      <c r="P2664" s="23"/>
      <c r="Q2664" s="23"/>
      <c r="R2664" s="23"/>
    </row>
    <row r="2665" spans="1:18" s="17" customFormat="1" x14ac:dyDescent="0.2">
      <c r="A2665" s="22"/>
      <c r="B2665" s="23"/>
      <c r="C2665" s="23"/>
      <c r="D2665" s="23"/>
      <c r="E2665" s="23"/>
      <c r="F2665" s="23"/>
      <c r="G2665" s="23"/>
      <c r="H2665" s="23"/>
      <c r="I2665" s="23"/>
      <c r="J2665" s="23"/>
      <c r="K2665" s="23"/>
      <c r="L2665" s="23"/>
      <c r="M2665" s="23"/>
      <c r="N2665" s="23"/>
      <c r="O2665" s="23"/>
      <c r="P2665" s="23"/>
      <c r="Q2665" s="23"/>
      <c r="R2665" s="23"/>
    </row>
    <row r="2666" spans="1:18" s="17" customFormat="1" x14ac:dyDescent="0.2">
      <c r="A2666" s="22"/>
      <c r="B2666" s="23"/>
      <c r="C2666" s="23"/>
      <c r="D2666" s="23"/>
      <c r="E2666" s="23"/>
      <c r="F2666" s="23"/>
      <c r="G2666" s="23"/>
      <c r="H2666" s="23"/>
      <c r="I2666" s="23"/>
      <c r="J2666" s="23"/>
      <c r="K2666" s="23"/>
      <c r="L2666" s="23"/>
      <c r="M2666" s="23"/>
      <c r="N2666" s="23"/>
      <c r="O2666" s="23"/>
      <c r="P2666" s="23"/>
      <c r="Q2666" s="23"/>
      <c r="R2666" s="23"/>
    </row>
    <row r="2667" spans="1:18" s="17" customFormat="1" x14ac:dyDescent="0.2">
      <c r="A2667" s="22"/>
      <c r="B2667" s="23"/>
      <c r="C2667" s="23"/>
      <c r="D2667" s="23"/>
      <c r="E2667" s="23"/>
      <c r="F2667" s="23"/>
      <c r="G2667" s="23"/>
      <c r="H2667" s="23"/>
      <c r="I2667" s="23"/>
      <c r="J2667" s="23"/>
      <c r="K2667" s="23"/>
      <c r="L2667" s="23"/>
      <c r="M2667" s="23"/>
      <c r="N2667" s="23"/>
      <c r="O2667" s="23"/>
      <c r="P2667" s="23"/>
      <c r="Q2667" s="23"/>
      <c r="R2667" s="23"/>
    </row>
    <row r="2668" spans="1:18" s="17" customFormat="1" x14ac:dyDescent="0.2">
      <c r="A2668" s="22"/>
      <c r="B2668" s="23"/>
      <c r="C2668" s="23"/>
      <c r="D2668" s="23"/>
      <c r="E2668" s="23"/>
      <c r="F2668" s="23"/>
      <c r="G2668" s="23"/>
      <c r="H2668" s="23"/>
      <c r="I2668" s="23"/>
      <c r="J2668" s="23"/>
      <c r="K2668" s="23"/>
      <c r="L2668" s="23"/>
      <c r="M2668" s="23"/>
      <c r="N2668" s="23"/>
      <c r="O2668" s="23"/>
      <c r="P2668" s="23"/>
      <c r="Q2668" s="23"/>
      <c r="R2668" s="23"/>
    </row>
    <row r="2669" spans="1:18" s="17" customFormat="1" x14ac:dyDescent="0.2">
      <c r="A2669" s="22"/>
      <c r="B2669" s="23"/>
      <c r="C2669" s="23"/>
      <c r="D2669" s="23"/>
      <c r="E2669" s="23"/>
      <c r="F2669" s="23"/>
      <c r="G2669" s="23"/>
      <c r="H2669" s="23"/>
      <c r="I2669" s="23"/>
      <c r="J2669" s="23"/>
      <c r="K2669" s="23"/>
      <c r="L2669" s="23"/>
      <c r="M2669" s="23"/>
      <c r="N2669" s="23"/>
      <c r="O2669" s="23"/>
      <c r="P2669" s="23"/>
      <c r="Q2669" s="23"/>
      <c r="R2669" s="23"/>
    </row>
    <row r="2670" spans="1:18" s="17" customFormat="1" x14ac:dyDescent="0.2">
      <c r="A2670" s="22"/>
      <c r="B2670" s="23"/>
      <c r="C2670" s="23"/>
      <c r="D2670" s="23"/>
      <c r="E2670" s="23"/>
      <c r="F2670" s="23"/>
      <c r="G2670" s="23"/>
      <c r="H2670" s="23"/>
      <c r="I2670" s="23"/>
      <c r="J2670" s="23"/>
      <c r="K2670" s="23"/>
      <c r="L2670" s="23"/>
      <c r="M2670" s="23"/>
      <c r="N2670" s="23"/>
      <c r="O2670" s="23"/>
      <c r="P2670" s="23"/>
      <c r="Q2670" s="23"/>
      <c r="R2670" s="23"/>
    </row>
    <row r="2671" spans="1:18" s="17" customFormat="1" x14ac:dyDescent="0.2">
      <c r="A2671" s="22"/>
      <c r="B2671" s="23"/>
      <c r="C2671" s="23"/>
      <c r="D2671" s="23"/>
      <c r="E2671" s="23"/>
      <c r="F2671" s="23"/>
      <c r="G2671" s="23"/>
      <c r="H2671" s="23"/>
      <c r="I2671" s="23"/>
      <c r="J2671" s="23"/>
      <c r="K2671" s="23"/>
      <c r="L2671" s="23"/>
      <c r="M2671" s="23"/>
      <c r="N2671" s="23"/>
      <c r="O2671" s="23"/>
      <c r="P2671" s="23"/>
      <c r="Q2671" s="23"/>
      <c r="R2671" s="23"/>
    </row>
    <row r="2672" spans="1:18" s="17" customFormat="1" x14ac:dyDescent="0.2">
      <c r="A2672" s="22"/>
      <c r="B2672" s="23"/>
      <c r="C2672" s="23"/>
      <c r="D2672" s="23"/>
      <c r="E2672" s="23"/>
      <c r="F2672" s="23"/>
      <c r="G2672" s="23"/>
      <c r="H2672" s="23"/>
      <c r="I2672" s="23"/>
      <c r="J2672" s="23"/>
      <c r="K2672" s="23"/>
      <c r="L2672" s="23"/>
      <c r="M2672" s="23"/>
      <c r="N2672" s="23"/>
      <c r="O2672" s="23"/>
      <c r="P2672" s="23"/>
      <c r="Q2672" s="23"/>
      <c r="R2672" s="23"/>
    </row>
    <row r="2673" spans="1:18" s="17" customFormat="1" x14ac:dyDescent="0.2">
      <c r="A2673" s="22"/>
      <c r="B2673" s="23"/>
      <c r="C2673" s="23"/>
      <c r="D2673" s="23"/>
      <c r="E2673" s="23"/>
      <c r="F2673" s="23"/>
      <c r="G2673" s="23"/>
      <c r="H2673" s="23"/>
      <c r="I2673" s="23"/>
      <c r="J2673" s="23"/>
      <c r="K2673" s="23"/>
      <c r="L2673" s="23"/>
      <c r="M2673" s="23"/>
      <c r="N2673" s="23"/>
      <c r="O2673" s="23"/>
      <c r="P2673" s="23"/>
      <c r="Q2673" s="23"/>
      <c r="R2673" s="23"/>
    </row>
    <row r="2674" spans="1:18" s="17" customFormat="1" x14ac:dyDescent="0.2">
      <c r="A2674" s="22"/>
      <c r="B2674" s="23"/>
      <c r="C2674" s="23"/>
      <c r="D2674" s="23"/>
      <c r="E2674" s="23"/>
      <c r="F2674" s="23"/>
      <c r="G2674" s="23"/>
      <c r="H2674" s="23"/>
      <c r="I2674" s="23"/>
      <c r="J2674" s="23"/>
      <c r="K2674" s="23"/>
      <c r="L2674" s="23"/>
      <c r="M2674" s="23"/>
      <c r="N2674" s="23"/>
      <c r="O2674" s="23"/>
      <c r="P2674" s="23"/>
      <c r="Q2674" s="23"/>
      <c r="R2674" s="23"/>
    </row>
    <row r="2675" spans="1:18" s="17" customFormat="1" x14ac:dyDescent="0.2">
      <c r="A2675" s="22"/>
      <c r="B2675" s="23"/>
      <c r="C2675" s="23"/>
      <c r="D2675" s="23"/>
      <c r="E2675" s="23"/>
      <c r="F2675" s="23"/>
      <c r="G2675" s="23"/>
      <c r="H2675" s="23"/>
      <c r="I2675" s="23"/>
      <c r="J2675" s="23"/>
      <c r="K2675" s="23"/>
      <c r="L2675" s="23"/>
      <c r="M2675" s="23"/>
      <c r="N2675" s="23"/>
      <c r="O2675" s="23"/>
      <c r="P2675" s="23"/>
      <c r="Q2675" s="23"/>
      <c r="R2675" s="23"/>
    </row>
    <row r="2676" spans="1:18" s="17" customFormat="1" x14ac:dyDescent="0.2">
      <c r="A2676" s="22"/>
      <c r="B2676" s="23"/>
      <c r="C2676" s="23"/>
      <c r="D2676" s="23"/>
      <c r="E2676" s="23"/>
      <c r="F2676" s="23"/>
      <c r="G2676" s="23"/>
      <c r="H2676" s="23"/>
      <c r="I2676" s="23"/>
      <c r="J2676" s="23"/>
      <c r="K2676" s="23"/>
      <c r="L2676" s="23"/>
      <c r="M2676" s="23"/>
      <c r="N2676" s="23"/>
      <c r="O2676" s="23"/>
      <c r="P2676" s="23"/>
      <c r="Q2676" s="23"/>
      <c r="R2676" s="23"/>
    </row>
    <row r="2677" spans="1:18" s="17" customFormat="1" x14ac:dyDescent="0.2">
      <c r="A2677" s="22"/>
      <c r="B2677" s="23"/>
      <c r="C2677" s="23"/>
      <c r="D2677" s="23"/>
      <c r="E2677" s="23"/>
      <c r="F2677" s="23"/>
      <c r="G2677" s="23"/>
      <c r="H2677" s="23"/>
      <c r="I2677" s="23"/>
      <c r="J2677" s="23"/>
      <c r="K2677" s="23"/>
      <c r="L2677" s="23"/>
      <c r="M2677" s="23"/>
      <c r="N2677" s="23"/>
      <c r="O2677" s="23"/>
      <c r="P2677" s="23"/>
      <c r="Q2677" s="23"/>
      <c r="R2677" s="23"/>
    </row>
    <row r="2678" spans="1:18" s="17" customFormat="1" x14ac:dyDescent="0.2">
      <c r="A2678" s="22"/>
      <c r="B2678" s="23"/>
      <c r="C2678" s="23"/>
      <c r="D2678" s="23"/>
      <c r="E2678" s="23"/>
      <c r="F2678" s="23"/>
      <c r="G2678" s="23"/>
      <c r="H2678" s="23"/>
      <c r="I2678" s="23"/>
      <c r="J2678" s="23"/>
      <c r="K2678" s="23"/>
      <c r="L2678" s="23"/>
      <c r="M2678" s="23"/>
      <c r="N2678" s="23"/>
      <c r="O2678" s="23"/>
      <c r="P2678" s="23"/>
      <c r="Q2678" s="23"/>
      <c r="R2678" s="23"/>
    </row>
    <row r="2679" spans="1:18" s="17" customFormat="1" x14ac:dyDescent="0.2">
      <c r="A2679" s="22"/>
      <c r="B2679" s="23"/>
      <c r="C2679" s="23"/>
      <c r="D2679" s="23"/>
      <c r="E2679" s="23"/>
      <c r="F2679" s="23"/>
      <c r="G2679" s="23"/>
      <c r="H2679" s="23"/>
      <c r="I2679" s="23"/>
      <c r="J2679" s="23"/>
      <c r="K2679" s="23"/>
      <c r="L2679" s="23"/>
      <c r="M2679" s="23"/>
      <c r="N2679" s="23"/>
      <c r="O2679" s="23"/>
      <c r="P2679" s="23"/>
      <c r="Q2679" s="23"/>
      <c r="R2679" s="23"/>
    </row>
    <row r="2680" spans="1:18" s="17" customFormat="1" x14ac:dyDescent="0.2">
      <c r="A2680" s="22"/>
      <c r="B2680" s="23"/>
      <c r="C2680" s="23"/>
      <c r="D2680" s="23"/>
      <c r="E2680" s="23"/>
      <c r="F2680" s="23"/>
      <c r="G2680" s="23"/>
      <c r="H2680" s="23"/>
      <c r="I2680" s="23"/>
      <c r="J2680" s="23"/>
      <c r="K2680" s="23"/>
      <c r="L2680" s="23"/>
      <c r="M2680" s="23"/>
      <c r="N2680" s="23"/>
      <c r="O2680" s="23"/>
      <c r="P2680" s="23"/>
      <c r="Q2680" s="23"/>
      <c r="R2680" s="23"/>
    </row>
    <row r="2681" spans="1:18" s="17" customFormat="1" x14ac:dyDescent="0.2">
      <c r="A2681" s="22"/>
      <c r="B2681" s="23"/>
      <c r="C2681" s="23"/>
      <c r="D2681" s="23"/>
      <c r="E2681" s="23"/>
      <c r="F2681" s="23"/>
      <c r="G2681" s="23"/>
      <c r="H2681" s="23"/>
      <c r="I2681" s="23"/>
      <c r="J2681" s="23"/>
      <c r="K2681" s="23"/>
      <c r="L2681" s="23"/>
      <c r="M2681" s="23"/>
      <c r="N2681" s="23"/>
      <c r="O2681" s="23"/>
      <c r="P2681" s="23"/>
      <c r="Q2681" s="23"/>
      <c r="R2681" s="23"/>
    </row>
    <row r="2682" spans="1:18" s="17" customFormat="1" x14ac:dyDescent="0.2">
      <c r="A2682" s="22"/>
      <c r="B2682" s="23"/>
      <c r="C2682" s="23"/>
      <c r="D2682" s="23"/>
      <c r="E2682" s="23"/>
      <c r="F2682" s="23"/>
      <c r="G2682" s="23"/>
      <c r="H2682" s="23"/>
      <c r="I2682" s="23"/>
      <c r="J2682" s="23"/>
      <c r="K2682" s="23"/>
      <c r="L2682" s="23"/>
      <c r="M2682" s="23"/>
      <c r="N2682" s="23"/>
      <c r="O2682" s="23"/>
      <c r="P2682" s="23"/>
      <c r="Q2682" s="23"/>
      <c r="R2682" s="23"/>
    </row>
    <row r="2683" spans="1:18" s="17" customFormat="1" x14ac:dyDescent="0.2">
      <c r="A2683" s="22"/>
      <c r="B2683" s="23"/>
      <c r="C2683" s="23"/>
      <c r="D2683" s="23"/>
      <c r="E2683" s="23"/>
      <c r="F2683" s="23"/>
      <c r="G2683" s="23"/>
      <c r="H2683" s="23"/>
      <c r="I2683" s="23"/>
      <c r="J2683" s="23"/>
      <c r="K2683" s="23"/>
      <c r="L2683" s="23"/>
      <c r="M2683" s="23"/>
      <c r="N2683" s="23"/>
      <c r="O2683" s="23"/>
      <c r="P2683" s="23"/>
      <c r="Q2683" s="23"/>
      <c r="R2683" s="23"/>
    </row>
    <row r="2684" spans="1:18" s="17" customFormat="1" x14ac:dyDescent="0.2">
      <c r="A2684" s="22"/>
      <c r="B2684" s="23"/>
      <c r="C2684" s="23"/>
      <c r="D2684" s="23"/>
      <c r="E2684" s="23"/>
      <c r="F2684" s="23"/>
      <c r="G2684" s="23"/>
      <c r="H2684" s="23"/>
      <c r="I2684" s="23"/>
      <c r="J2684" s="23"/>
      <c r="K2684" s="23"/>
      <c r="L2684" s="23"/>
      <c r="M2684" s="23"/>
      <c r="N2684" s="23"/>
      <c r="O2684" s="23"/>
      <c r="P2684" s="23"/>
      <c r="Q2684" s="23"/>
      <c r="R2684" s="23"/>
    </row>
    <row r="2685" spans="1:18" s="17" customFormat="1" x14ac:dyDescent="0.2">
      <c r="A2685" s="22"/>
      <c r="B2685" s="23"/>
      <c r="C2685" s="23"/>
      <c r="D2685" s="23"/>
      <c r="E2685" s="23"/>
      <c r="F2685" s="23"/>
      <c r="G2685" s="23"/>
      <c r="H2685" s="23"/>
      <c r="I2685" s="23"/>
      <c r="J2685" s="23"/>
      <c r="K2685" s="23"/>
      <c r="L2685" s="23"/>
      <c r="M2685" s="23"/>
      <c r="N2685" s="23"/>
      <c r="O2685" s="23"/>
      <c r="P2685" s="23"/>
      <c r="Q2685" s="23"/>
      <c r="R2685" s="23"/>
    </row>
    <row r="2686" spans="1:18" s="17" customFormat="1" x14ac:dyDescent="0.2">
      <c r="A2686" s="22"/>
      <c r="B2686" s="23"/>
      <c r="C2686" s="23"/>
      <c r="D2686" s="23"/>
      <c r="E2686" s="23"/>
      <c r="F2686" s="23"/>
      <c r="G2686" s="23"/>
      <c r="H2686" s="23"/>
      <c r="I2686" s="23"/>
      <c r="J2686" s="23"/>
      <c r="K2686" s="23"/>
      <c r="L2686" s="23"/>
      <c r="M2686" s="23"/>
      <c r="N2686" s="23"/>
      <c r="O2686" s="23"/>
      <c r="P2686" s="23"/>
      <c r="Q2686" s="23"/>
      <c r="R2686" s="23"/>
    </row>
    <row r="2687" spans="1:18" s="17" customFormat="1" x14ac:dyDescent="0.2">
      <c r="A2687" s="22"/>
      <c r="B2687" s="23"/>
      <c r="C2687" s="23"/>
      <c r="D2687" s="23"/>
      <c r="E2687" s="23"/>
      <c r="F2687" s="23"/>
      <c r="G2687" s="23"/>
      <c r="H2687" s="23"/>
      <c r="I2687" s="23"/>
      <c r="J2687" s="23"/>
      <c r="K2687" s="23"/>
      <c r="L2687" s="23"/>
      <c r="M2687" s="23"/>
      <c r="N2687" s="23"/>
      <c r="O2687" s="23"/>
      <c r="P2687" s="23"/>
      <c r="Q2687" s="23"/>
      <c r="R2687" s="23"/>
    </row>
    <row r="2688" spans="1:18" s="17" customFormat="1" x14ac:dyDescent="0.2">
      <c r="A2688" s="22"/>
      <c r="B2688" s="23"/>
      <c r="C2688" s="23"/>
      <c r="D2688" s="23"/>
      <c r="E2688" s="23"/>
      <c r="F2688" s="23"/>
      <c r="G2688" s="23"/>
      <c r="H2688" s="23"/>
      <c r="I2688" s="23"/>
      <c r="J2688" s="23"/>
      <c r="K2688" s="23"/>
      <c r="L2688" s="23"/>
      <c r="M2688" s="23"/>
      <c r="N2688" s="23"/>
      <c r="O2688" s="23"/>
      <c r="P2688" s="23"/>
      <c r="Q2688" s="23"/>
      <c r="R2688" s="23"/>
    </row>
    <row r="2689" spans="1:18" s="17" customFormat="1" x14ac:dyDescent="0.2">
      <c r="A2689" s="22"/>
      <c r="B2689" s="23"/>
      <c r="C2689" s="23"/>
      <c r="D2689" s="23"/>
      <c r="E2689" s="23"/>
      <c r="F2689" s="23"/>
      <c r="G2689" s="23"/>
      <c r="H2689" s="23"/>
      <c r="I2689" s="23"/>
      <c r="J2689" s="23"/>
      <c r="K2689" s="23"/>
      <c r="L2689" s="23"/>
      <c r="M2689" s="23"/>
      <c r="N2689" s="23"/>
      <c r="O2689" s="23"/>
      <c r="P2689" s="23"/>
      <c r="Q2689" s="23"/>
      <c r="R2689" s="23"/>
    </row>
    <row r="2690" spans="1:18" s="17" customFormat="1" x14ac:dyDescent="0.2">
      <c r="A2690" s="22"/>
      <c r="B2690" s="23"/>
      <c r="C2690" s="23"/>
      <c r="D2690" s="23"/>
      <c r="E2690" s="23"/>
      <c r="F2690" s="23"/>
      <c r="G2690" s="23"/>
      <c r="H2690" s="23"/>
      <c r="I2690" s="23"/>
      <c r="J2690" s="23"/>
      <c r="K2690" s="23"/>
      <c r="L2690" s="23"/>
      <c r="M2690" s="23"/>
      <c r="N2690" s="23"/>
      <c r="O2690" s="23"/>
      <c r="P2690" s="23"/>
      <c r="Q2690" s="23"/>
      <c r="R2690" s="23"/>
    </row>
    <row r="2691" spans="1:18" s="17" customFormat="1" x14ac:dyDescent="0.2">
      <c r="A2691" s="22"/>
      <c r="B2691" s="23"/>
      <c r="C2691" s="23"/>
      <c r="D2691" s="23"/>
      <c r="E2691" s="23"/>
      <c r="F2691" s="23"/>
      <c r="G2691" s="23"/>
      <c r="H2691" s="23"/>
      <c r="I2691" s="23"/>
      <c r="J2691" s="23"/>
      <c r="K2691" s="23"/>
      <c r="L2691" s="23"/>
      <c r="M2691" s="23"/>
      <c r="N2691" s="23"/>
      <c r="O2691" s="23"/>
      <c r="P2691" s="23"/>
      <c r="Q2691" s="23"/>
      <c r="R2691" s="23"/>
    </row>
    <row r="2692" spans="1:18" s="17" customFormat="1" x14ac:dyDescent="0.2">
      <c r="A2692" s="22"/>
      <c r="B2692" s="23"/>
      <c r="C2692" s="23"/>
      <c r="D2692" s="23"/>
      <c r="E2692" s="23"/>
      <c r="F2692" s="23"/>
      <c r="G2692" s="23"/>
      <c r="H2692" s="23"/>
      <c r="I2692" s="23"/>
      <c r="J2692" s="23"/>
      <c r="K2692" s="23"/>
      <c r="L2692" s="23"/>
      <c r="M2692" s="23"/>
      <c r="N2692" s="23"/>
      <c r="O2692" s="23"/>
      <c r="P2692" s="23"/>
      <c r="Q2692" s="23"/>
      <c r="R2692" s="23"/>
    </row>
    <row r="2693" spans="1:18" s="17" customFormat="1" x14ac:dyDescent="0.2">
      <c r="A2693" s="22"/>
      <c r="B2693" s="23"/>
      <c r="C2693" s="23"/>
      <c r="D2693" s="23"/>
      <c r="E2693" s="23"/>
      <c r="F2693" s="23"/>
      <c r="G2693" s="23"/>
      <c r="H2693" s="23"/>
      <c r="I2693" s="23"/>
      <c r="J2693" s="23"/>
      <c r="K2693" s="23"/>
      <c r="L2693" s="23"/>
      <c r="M2693" s="23"/>
      <c r="N2693" s="23"/>
      <c r="O2693" s="23"/>
      <c r="P2693" s="23"/>
      <c r="Q2693" s="23"/>
      <c r="R2693" s="23"/>
    </row>
    <row r="2694" spans="1:18" s="17" customFormat="1" x14ac:dyDescent="0.2">
      <c r="A2694" s="22"/>
      <c r="B2694" s="23"/>
      <c r="C2694" s="23"/>
      <c r="D2694" s="23"/>
      <c r="E2694" s="23"/>
      <c r="F2694" s="23"/>
      <c r="G2694" s="23"/>
      <c r="H2694" s="23"/>
      <c r="I2694" s="23"/>
      <c r="J2694" s="23"/>
      <c r="K2694" s="23"/>
      <c r="L2694" s="23"/>
      <c r="M2694" s="23"/>
      <c r="N2694" s="23"/>
      <c r="O2694" s="23"/>
      <c r="P2694" s="23"/>
      <c r="Q2694" s="23"/>
      <c r="R2694" s="23"/>
    </row>
    <row r="2695" spans="1:18" s="17" customFormat="1" x14ac:dyDescent="0.2">
      <c r="A2695" s="22"/>
      <c r="B2695" s="23"/>
      <c r="C2695" s="23"/>
      <c r="D2695" s="23"/>
      <c r="E2695" s="23"/>
      <c r="F2695" s="23"/>
      <c r="G2695" s="23"/>
      <c r="H2695" s="23"/>
      <c r="I2695" s="23"/>
      <c r="J2695" s="23"/>
      <c r="K2695" s="23"/>
      <c r="L2695" s="23"/>
      <c r="M2695" s="23"/>
      <c r="N2695" s="23"/>
      <c r="O2695" s="23"/>
      <c r="P2695" s="23"/>
      <c r="Q2695" s="23"/>
      <c r="R2695" s="23"/>
    </row>
    <row r="2696" spans="1:18" s="17" customFormat="1" x14ac:dyDescent="0.2">
      <c r="A2696" s="22"/>
      <c r="B2696" s="23"/>
      <c r="C2696" s="23"/>
      <c r="D2696" s="23"/>
      <c r="E2696" s="23"/>
      <c r="F2696" s="23"/>
      <c r="G2696" s="23"/>
      <c r="H2696" s="23"/>
      <c r="I2696" s="23"/>
      <c r="J2696" s="23"/>
      <c r="K2696" s="23"/>
      <c r="L2696" s="23"/>
      <c r="M2696" s="23"/>
      <c r="N2696" s="23"/>
      <c r="O2696" s="23"/>
      <c r="P2696" s="23"/>
      <c r="Q2696" s="23"/>
      <c r="R2696" s="23"/>
    </row>
    <row r="2697" spans="1:18" s="17" customFormat="1" x14ac:dyDescent="0.2">
      <c r="A2697" s="22"/>
      <c r="B2697" s="23"/>
      <c r="C2697" s="23"/>
      <c r="D2697" s="23"/>
      <c r="E2697" s="23"/>
      <c r="F2697" s="23"/>
      <c r="G2697" s="23"/>
      <c r="H2697" s="23"/>
      <c r="I2697" s="23"/>
      <c r="J2697" s="23"/>
      <c r="K2697" s="23"/>
      <c r="L2697" s="23"/>
      <c r="M2697" s="23"/>
      <c r="N2697" s="23"/>
      <c r="O2697" s="23"/>
      <c r="P2697" s="23"/>
      <c r="Q2697" s="23"/>
      <c r="R2697" s="23"/>
    </row>
    <row r="2698" spans="1:18" s="17" customFormat="1" x14ac:dyDescent="0.2">
      <c r="A2698" s="22"/>
      <c r="B2698" s="23"/>
      <c r="C2698" s="23"/>
      <c r="D2698" s="23"/>
      <c r="E2698" s="23"/>
      <c r="F2698" s="23"/>
      <c r="G2698" s="23"/>
      <c r="H2698" s="23"/>
      <c r="I2698" s="23"/>
      <c r="J2698" s="23"/>
      <c r="K2698" s="23"/>
      <c r="L2698" s="23"/>
      <c r="M2698" s="23"/>
      <c r="N2698" s="23"/>
      <c r="O2698" s="23"/>
      <c r="P2698" s="23"/>
      <c r="Q2698" s="23"/>
      <c r="R2698" s="23"/>
    </row>
    <row r="2699" spans="1:18" s="17" customFormat="1" x14ac:dyDescent="0.2">
      <c r="A2699" s="22"/>
      <c r="B2699" s="23"/>
      <c r="C2699" s="23"/>
      <c r="D2699" s="23"/>
      <c r="E2699" s="23"/>
      <c r="F2699" s="23"/>
      <c r="G2699" s="23"/>
      <c r="H2699" s="23"/>
      <c r="I2699" s="23"/>
      <c r="J2699" s="23"/>
      <c r="K2699" s="23"/>
      <c r="L2699" s="23"/>
      <c r="M2699" s="23"/>
      <c r="N2699" s="23"/>
      <c r="O2699" s="23"/>
      <c r="P2699" s="23"/>
      <c r="Q2699" s="23"/>
      <c r="R2699" s="23"/>
    </row>
    <row r="2700" spans="1:18" s="17" customFormat="1" x14ac:dyDescent="0.2">
      <c r="A2700" s="22"/>
      <c r="B2700" s="23"/>
      <c r="C2700" s="23"/>
      <c r="D2700" s="23"/>
      <c r="E2700" s="23"/>
      <c r="F2700" s="23"/>
      <c r="G2700" s="23"/>
      <c r="H2700" s="23"/>
      <c r="I2700" s="23"/>
      <c r="J2700" s="23"/>
      <c r="K2700" s="23"/>
      <c r="L2700" s="23"/>
      <c r="M2700" s="23"/>
      <c r="N2700" s="23"/>
      <c r="O2700" s="23"/>
      <c r="P2700" s="23"/>
      <c r="Q2700" s="23"/>
      <c r="R2700" s="23"/>
    </row>
    <row r="2701" spans="1:18" s="17" customFormat="1" x14ac:dyDescent="0.2">
      <c r="A2701" s="22"/>
      <c r="B2701" s="23"/>
      <c r="C2701" s="23"/>
      <c r="D2701" s="23"/>
      <c r="E2701" s="23"/>
      <c r="F2701" s="23"/>
      <c r="G2701" s="23"/>
      <c r="H2701" s="23"/>
      <c r="I2701" s="23"/>
      <c r="J2701" s="23"/>
      <c r="K2701" s="23"/>
      <c r="L2701" s="23"/>
      <c r="M2701" s="23"/>
      <c r="N2701" s="23"/>
      <c r="O2701" s="23"/>
      <c r="P2701" s="23"/>
      <c r="Q2701" s="23"/>
      <c r="R2701" s="23"/>
    </row>
    <row r="2702" spans="1:18" s="17" customFormat="1" x14ac:dyDescent="0.2">
      <c r="A2702" s="22"/>
      <c r="B2702" s="23"/>
      <c r="C2702" s="23"/>
      <c r="D2702" s="23"/>
      <c r="E2702" s="23"/>
      <c r="F2702" s="23"/>
      <c r="G2702" s="23"/>
      <c r="H2702" s="23"/>
      <c r="I2702" s="23"/>
      <c r="J2702" s="23"/>
      <c r="K2702" s="23"/>
      <c r="L2702" s="23"/>
      <c r="M2702" s="23"/>
      <c r="N2702" s="23"/>
      <c r="O2702" s="23"/>
      <c r="P2702" s="23"/>
      <c r="Q2702" s="23"/>
      <c r="R2702" s="23"/>
    </row>
    <row r="2703" spans="1:18" s="17" customFormat="1" x14ac:dyDescent="0.2">
      <c r="A2703" s="22"/>
      <c r="B2703" s="23"/>
      <c r="C2703" s="23"/>
      <c r="D2703" s="23"/>
      <c r="E2703" s="23"/>
      <c r="F2703" s="23"/>
      <c r="G2703" s="23"/>
      <c r="H2703" s="23"/>
      <c r="I2703" s="23"/>
      <c r="J2703" s="23"/>
      <c r="K2703" s="23"/>
      <c r="L2703" s="23"/>
      <c r="M2703" s="23"/>
      <c r="N2703" s="23"/>
      <c r="O2703" s="23"/>
      <c r="P2703" s="23"/>
      <c r="Q2703" s="23"/>
      <c r="R2703" s="23"/>
    </row>
    <row r="2704" spans="1:18" s="17" customFormat="1" x14ac:dyDescent="0.2">
      <c r="A2704" s="22"/>
      <c r="B2704" s="23"/>
      <c r="C2704" s="23"/>
      <c r="D2704" s="23"/>
      <c r="E2704" s="23"/>
      <c r="F2704" s="23"/>
      <c r="G2704" s="23"/>
      <c r="H2704" s="23"/>
      <c r="I2704" s="23"/>
      <c r="J2704" s="23"/>
      <c r="K2704" s="23"/>
      <c r="L2704" s="23"/>
      <c r="M2704" s="23"/>
      <c r="N2704" s="23"/>
      <c r="O2704" s="23"/>
      <c r="P2704" s="23"/>
      <c r="Q2704" s="23"/>
      <c r="R2704" s="23"/>
    </row>
    <row r="2705" spans="1:18" s="17" customFormat="1" x14ac:dyDescent="0.2">
      <c r="A2705" s="22"/>
      <c r="B2705" s="23"/>
      <c r="C2705" s="23"/>
      <c r="D2705" s="23"/>
      <c r="E2705" s="23"/>
      <c r="F2705" s="23"/>
      <c r="G2705" s="23"/>
      <c r="H2705" s="23"/>
      <c r="I2705" s="23"/>
      <c r="J2705" s="23"/>
      <c r="K2705" s="23"/>
      <c r="L2705" s="23"/>
      <c r="M2705" s="23"/>
      <c r="N2705" s="23"/>
      <c r="O2705" s="23"/>
      <c r="P2705" s="23"/>
      <c r="Q2705" s="23"/>
      <c r="R2705" s="23"/>
    </row>
    <row r="2706" spans="1:18" s="17" customFormat="1" x14ac:dyDescent="0.2">
      <c r="A2706" s="22"/>
      <c r="B2706" s="23"/>
      <c r="C2706" s="23"/>
      <c r="D2706" s="23"/>
      <c r="E2706" s="23"/>
      <c r="F2706" s="23"/>
      <c r="G2706" s="23"/>
      <c r="H2706" s="23"/>
      <c r="I2706" s="23"/>
      <c r="J2706" s="23"/>
      <c r="K2706" s="23"/>
      <c r="L2706" s="23"/>
      <c r="M2706" s="23"/>
      <c r="N2706" s="23"/>
      <c r="O2706" s="23"/>
      <c r="P2706" s="23"/>
      <c r="Q2706" s="23"/>
      <c r="R2706" s="23"/>
    </row>
    <row r="2707" spans="1:18" s="17" customFormat="1" x14ac:dyDescent="0.2">
      <c r="A2707" s="22"/>
      <c r="B2707" s="23"/>
      <c r="C2707" s="23"/>
      <c r="D2707" s="23"/>
      <c r="E2707" s="23"/>
      <c r="F2707" s="23"/>
      <c r="G2707" s="23"/>
      <c r="H2707" s="23"/>
      <c r="I2707" s="23"/>
      <c r="J2707" s="23"/>
      <c r="K2707" s="23"/>
      <c r="L2707" s="23"/>
      <c r="M2707" s="23"/>
      <c r="N2707" s="23"/>
      <c r="O2707" s="23"/>
      <c r="P2707" s="23"/>
      <c r="Q2707" s="23"/>
      <c r="R2707" s="23"/>
    </row>
    <row r="2708" spans="1:18" s="17" customFormat="1" x14ac:dyDescent="0.2">
      <c r="A2708" s="22"/>
      <c r="B2708" s="23"/>
      <c r="C2708" s="23"/>
      <c r="D2708" s="23"/>
      <c r="E2708" s="23"/>
      <c r="F2708" s="23"/>
      <c r="G2708" s="23"/>
      <c r="H2708" s="23"/>
      <c r="I2708" s="23"/>
      <c r="J2708" s="23"/>
      <c r="K2708" s="23"/>
      <c r="L2708" s="23"/>
      <c r="M2708" s="23"/>
      <c r="N2708" s="23"/>
      <c r="O2708" s="23"/>
      <c r="P2708" s="23"/>
      <c r="Q2708" s="23"/>
      <c r="R2708" s="23"/>
    </row>
    <row r="2709" spans="1:18" s="17" customFormat="1" x14ac:dyDescent="0.2">
      <c r="A2709" s="22"/>
      <c r="B2709" s="23"/>
      <c r="C2709" s="23"/>
      <c r="D2709" s="23"/>
      <c r="E2709" s="23"/>
      <c r="F2709" s="23"/>
      <c r="G2709" s="23"/>
      <c r="H2709" s="23"/>
      <c r="I2709" s="23"/>
      <c r="J2709" s="23"/>
      <c r="K2709" s="23"/>
      <c r="L2709" s="23"/>
      <c r="M2709" s="23"/>
      <c r="N2709" s="23"/>
      <c r="O2709" s="23"/>
      <c r="P2709" s="23"/>
      <c r="Q2709" s="23"/>
      <c r="R2709" s="23"/>
    </row>
    <row r="2710" spans="1:18" s="17" customFormat="1" x14ac:dyDescent="0.2">
      <c r="A2710" s="22"/>
      <c r="B2710" s="23"/>
      <c r="C2710" s="23"/>
      <c r="D2710" s="23"/>
      <c r="E2710" s="23"/>
      <c r="F2710" s="23"/>
      <c r="G2710" s="23"/>
      <c r="H2710" s="23"/>
      <c r="I2710" s="23"/>
      <c r="J2710" s="23"/>
      <c r="K2710" s="23"/>
      <c r="L2710" s="23"/>
      <c r="M2710" s="23"/>
      <c r="N2710" s="23"/>
      <c r="O2710" s="23"/>
      <c r="P2710" s="23"/>
      <c r="Q2710" s="23"/>
      <c r="R2710" s="23"/>
    </row>
    <row r="2711" spans="1:18" s="17" customFormat="1" x14ac:dyDescent="0.2">
      <c r="A2711" s="22"/>
      <c r="B2711" s="23"/>
      <c r="C2711" s="23"/>
      <c r="D2711" s="23"/>
      <c r="E2711" s="23"/>
      <c r="F2711" s="23"/>
      <c r="G2711" s="23"/>
      <c r="H2711" s="23"/>
      <c r="I2711" s="23"/>
      <c r="J2711" s="23"/>
      <c r="K2711" s="23"/>
      <c r="L2711" s="23"/>
      <c r="M2711" s="23"/>
      <c r="N2711" s="23"/>
      <c r="O2711" s="23"/>
      <c r="P2711" s="23"/>
      <c r="Q2711" s="23"/>
      <c r="R2711" s="23"/>
    </row>
    <row r="2712" spans="1:18" s="17" customFormat="1" x14ac:dyDescent="0.2">
      <c r="A2712" s="22"/>
      <c r="B2712" s="23"/>
      <c r="C2712" s="23"/>
      <c r="D2712" s="23"/>
      <c r="E2712" s="23"/>
      <c r="F2712" s="23"/>
      <c r="G2712" s="23"/>
      <c r="H2712" s="23"/>
      <c r="I2712" s="23"/>
      <c r="J2712" s="23"/>
      <c r="K2712" s="23"/>
      <c r="L2712" s="23"/>
      <c r="M2712" s="23"/>
      <c r="N2712" s="23"/>
      <c r="O2712" s="23"/>
      <c r="P2712" s="23"/>
      <c r="Q2712" s="23"/>
      <c r="R2712" s="23"/>
    </row>
    <row r="2713" spans="1:18" s="17" customFormat="1" x14ac:dyDescent="0.2">
      <c r="A2713" s="22"/>
      <c r="B2713" s="23"/>
      <c r="C2713" s="23"/>
      <c r="D2713" s="23"/>
      <c r="E2713" s="23"/>
      <c r="F2713" s="23"/>
      <c r="G2713" s="23"/>
      <c r="H2713" s="23"/>
      <c r="I2713" s="23"/>
      <c r="J2713" s="23"/>
      <c r="K2713" s="23"/>
      <c r="L2713" s="23"/>
      <c r="M2713" s="23"/>
      <c r="N2713" s="23"/>
      <c r="O2713" s="23"/>
      <c r="P2713" s="23"/>
      <c r="Q2713" s="23"/>
      <c r="R2713" s="23"/>
    </row>
    <row r="2714" spans="1:18" s="17" customFormat="1" x14ac:dyDescent="0.2">
      <c r="A2714" s="22"/>
      <c r="B2714" s="23"/>
      <c r="C2714" s="23"/>
      <c r="D2714" s="23"/>
      <c r="E2714" s="23"/>
      <c r="F2714" s="23"/>
      <c r="G2714" s="23"/>
      <c r="H2714" s="23"/>
      <c r="I2714" s="23"/>
      <c r="J2714" s="23"/>
      <c r="K2714" s="23"/>
      <c r="L2714" s="23"/>
      <c r="M2714" s="23"/>
      <c r="N2714" s="23"/>
      <c r="O2714" s="23"/>
      <c r="P2714" s="23"/>
      <c r="Q2714" s="23"/>
      <c r="R2714" s="23"/>
    </row>
    <row r="2715" spans="1:18" s="17" customFormat="1" x14ac:dyDescent="0.2">
      <c r="A2715" s="22"/>
      <c r="B2715" s="23"/>
      <c r="C2715" s="23"/>
      <c r="D2715" s="23"/>
      <c r="E2715" s="23"/>
      <c r="F2715" s="23"/>
      <c r="G2715" s="23"/>
      <c r="H2715" s="23"/>
      <c r="I2715" s="23"/>
      <c r="J2715" s="23"/>
      <c r="K2715" s="23"/>
      <c r="L2715" s="23"/>
      <c r="M2715" s="23"/>
      <c r="N2715" s="23"/>
      <c r="O2715" s="23"/>
      <c r="P2715" s="23"/>
      <c r="Q2715" s="23"/>
      <c r="R2715" s="23"/>
    </row>
    <row r="2716" spans="1:18" s="17" customFormat="1" x14ac:dyDescent="0.2">
      <c r="A2716" s="22"/>
      <c r="B2716" s="23"/>
      <c r="C2716" s="23"/>
      <c r="D2716" s="23"/>
      <c r="E2716" s="23"/>
      <c r="F2716" s="23"/>
      <c r="G2716" s="23"/>
      <c r="H2716" s="23"/>
      <c r="I2716" s="23"/>
      <c r="J2716" s="23"/>
      <c r="K2716" s="23"/>
      <c r="L2716" s="23"/>
      <c r="M2716" s="23"/>
      <c r="N2716" s="23"/>
      <c r="O2716" s="23"/>
      <c r="P2716" s="23"/>
      <c r="Q2716" s="23"/>
      <c r="R2716" s="23"/>
    </row>
    <row r="2717" spans="1:18" s="17" customFormat="1" x14ac:dyDescent="0.2">
      <c r="A2717" s="22"/>
      <c r="B2717" s="23"/>
      <c r="C2717" s="23"/>
      <c r="D2717" s="23"/>
      <c r="E2717" s="23"/>
      <c r="F2717" s="23"/>
      <c r="G2717" s="23"/>
      <c r="H2717" s="23"/>
      <c r="I2717" s="23"/>
      <c r="J2717" s="23"/>
      <c r="K2717" s="23"/>
      <c r="L2717" s="23"/>
      <c r="M2717" s="23"/>
      <c r="N2717" s="23"/>
      <c r="O2717" s="23"/>
      <c r="P2717" s="23"/>
      <c r="Q2717" s="23"/>
      <c r="R2717" s="23"/>
    </row>
    <row r="2718" spans="1:18" s="17" customFormat="1" x14ac:dyDescent="0.2">
      <c r="A2718" s="22"/>
      <c r="B2718" s="23"/>
      <c r="C2718" s="23"/>
      <c r="D2718" s="23"/>
      <c r="E2718" s="23"/>
      <c r="F2718" s="23"/>
      <c r="G2718" s="23"/>
      <c r="H2718" s="23"/>
      <c r="I2718" s="23"/>
      <c r="J2718" s="23"/>
      <c r="K2718" s="23"/>
      <c r="L2718" s="23"/>
      <c r="M2718" s="23"/>
      <c r="N2718" s="23"/>
      <c r="O2718" s="23"/>
      <c r="P2718" s="23"/>
      <c r="Q2718" s="23"/>
      <c r="R2718" s="23"/>
    </row>
    <row r="2719" spans="1:18" s="17" customFormat="1" x14ac:dyDescent="0.2">
      <c r="A2719" s="22"/>
      <c r="B2719" s="23"/>
      <c r="C2719" s="23"/>
      <c r="D2719" s="23"/>
      <c r="E2719" s="23"/>
      <c r="F2719" s="23"/>
      <c r="G2719" s="23"/>
      <c r="H2719" s="23"/>
      <c r="I2719" s="23"/>
      <c r="J2719" s="23"/>
      <c r="K2719" s="23"/>
      <c r="L2719" s="23"/>
      <c r="M2719" s="23"/>
      <c r="N2719" s="23"/>
      <c r="O2719" s="23"/>
      <c r="P2719" s="23"/>
      <c r="Q2719" s="23"/>
      <c r="R2719" s="23"/>
    </row>
    <row r="2720" spans="1:18" s="17" customFormat="1" x14ac:dyDescent="0.2">
      <c r="A2720" s="22"/>
      <c r="B2720" s="23"/>
      <c r="C2720" s="23"/>
      <c r="D2720" s="23"/>
      <c r="E2720" s="23"/>
      <c r="F2720" s="23"/>
      <c r="G2720" s="23"/>
      <c r="H2720" s="23"/>
      <c r="I2720" s="23"/>
      <c r="J2720" s="23"/>
      <c r="K2720" s="23"/>
      <c r="L2720" s="23"/>
      <c r="M2720" s="23"/>
      <c r="N2720" s="23"/>
      <c r="O2720" s="23"/>
      <c r="P2720" s="23"/>
      <c r="Q2720" s="23"/>
      <c r="R2720" s="23"/>
    </row>
    <row r="2721" spans="1:18" s="17" customFormat="1" x14ac:dyDescent="0.2">
      <c r="A2721" s="22"/>
      <c r="B2721" s="23"/>
      <c r="C2721" s="23"/>
      <c r="D2721" s="23"/>
      <c r="E2721" s="23"/>
      <c r="F2721" s="23"/>
      <c r="G2721" s="23"/>
      <c r="H2721" s="23"/>
      <c r="I2721" s="23"/>
      <c r="J2721" s="23"/>
      <c r="K2721" s="23"/>
      <c r="L2721" s="23"/>
      <c r="M2721" s="23"/>
      <c r="N2721" s="23"/>
      <c r="O2721" s="23"/>
      <c r="P2721" s="23"/>
      <c r="Q2721" s="23"/>
      <c r="R2721" s="23"/>
    </row>
    <row r="2722" spans="1:18" s="17" customFormat="1" x14ac:dyDescent="0.2">
      <c r="A2722" s="22"/>
      <c r="B2722" s="23"/>
      <c r="C2722" s="23"/>
      <c r="D2722" s="23"/>
      <c r="E2722" s="23"/>
      <c r="F2722" s="23"/>
      <c r="G2722" s="23"/>
      <c r="H2722" s="23"/>
      <c r="I2722" s="23"/>
      <c r="J2722" s="23"/>
      <c r="K2722" s="23"/>
      <c r="L2722" s="23"/>
      <c r="M2722" s="23"/>
      <c r="N2722" s="23"/>
      <c r="O2722" s="23"/>
      <c r="P2722" s="23"/>
      <c r="Q2722" s="23"/>
      <c r="R2722" s="23"/>
    </row>
    <row r="2723" spans="1:18" s="17" customFormat="1" x14ac:dyDescent="0.2">
      <c r="A2723" s="22"/>
      <c r="B2723" s="23"/>
      <c r="C2723" s="23"/>
      <c r="D2723" s="23"/>
      <c r="E2723" s="23"/>
      <c r="F2723" s="23"/>
      <c r="G2723" s="23"/>
      <c r="H2723" s="23"/>
      <c r="I2723" s="23"/>
      <c r="J2723" s="23"/>
      <c r="K2723" s="23"/>
      <c r="L2723" s="23"/>
      <c r="M2723" s="23"/>
      <c r="N2723" s="23"/>
      <c r="O2723" s="23"/>
      <c r="P2723" s="23"/>
      <c r="Q2723" s="23"/>
      <c r="R2723" s="23"/>
    </row>
    <row r="2724" spans="1:18" s="17" customFormat="1" x14ac:dyDescent="0.2">
      <c r="A2724" s="22"/>
      <c r="B2724" s="23"/>
      <c r="C2724" s="23"/>
      <c r="D2724" s="23"/>
      <c r="E2724" s="23"/>
      <c r="F2724" s="23"/>
      <c r="G2724" s="23"/>
      <c r="H2724" s="23"/>
      <c r="I2724" s="23"/>
      <c r="J2724" s="23"/>
      <c r="K2724" s="23"/>
      <c r="L2724" s="23"/>
      <c r="M2724" s="23"/>
      <c r="N2724" s="23"/>
      <c r="O2724" s="23"/>
      <c r="P2724" s="23"/>
      <c r="Q2724" s="23"/>
      <c r="R2724" s="23"/>
    </row>
    <row r="2725" spans="1:18" s="17" customFormat="1" x14ac:dyDescent="0.2">
      <c r="A2725" s="22"/>
      <c r="B2725" s="23"/>
      <c r="C2725" s="23"/>
      <c r="D2725" s="23"/>
      <c r="E2725" s="23"/>
      <c r="F2725" s="23"/>
      <c r="G2725" s="23"/>
      <c r="H2725" s="23"/>
      <c r="I2725" s="23"/>
      <c r="J2725" s="23"/>
      <c r="K2725" s="23"/>
      <c r="L2725" s="23"/>
      <c r="M2725" s="23"/>
      <c r="N2725" s="23"/>
      <c r="O2725" s="23"/>
      <c r="P2725" s="23"/>
      <c r="Q2725" s="23"/>
      <c r="R2725" s="23"/>
    </row>
    <row r="2726" spans="1:18" s="17" customFormat="1" x14ac:dyDescent="0.2">
      <c r="A2726" s="22"/>
      <c r="B2726" s="23"/>
      <c r="C2726" s="23"/>
      <c r="D2726" s="23"/>
      <c r="E2726" s="23"/>
      <c r="F2726" s="23"/>
      <c r="G2726" s="23"/>
      <c r="H2726" s="23"/>
      <c r="I2726" s="23"/>
      <c r="J2726" s="23"/>
      <c r="K2726" s="23"/>
      <c r="L2726" s="23"/>
      <c r="M2726" s="23"/>
      <c r="N2726" s="23"/>
      <c r="O2726" s="23"/>
      <c r="P2726" s="23"/>
      <c r="Q2726" s="23"/>
      <c r="R2726" s="23"/>
    </row>
    <row r="2727" spans="1:18" s="17" customFormat="1" x14ac:dyDescent="0.2">
      <c r="A2727" s="22"/>
      <c r="B2727" s="23"/>
      <c r="C2727" s="23"/>
      <c r="D2727" s="23"/>
      <c r="E2727" s="23"/>
      <c r="F2727" s="23"/>
      <c r="G2727" s="23"/>
      <c r="H2727" s="23"/>
      <c r="I2727" s="23"/>
      <c r="J2727" s="23"/>
      <c r="K2727" s="23"/>
      <c r="L2727" s="23"/>
      <c r="M2727" s="23"/>
      <c r="N2727" s="23"/>
      <c r="O2727" s="23"/>
      <c r="P2727" s="23"/>
      <c r="Q2727" s="23"/>
      <c r="R2727" s="23"/>
    </row>
    <row r="2728" spans="1:18" s="17" customFormat="1" x14ac:dyDescent="0.2">
      <c r="A2728" s="22"/>
      <c r="B2728" s="23"/>
      <c r="C2728" s="23"/>
      <c r="D2728" s="23"/>
      <c r="E2728" s="23"/>
      <c r="F2728" s="23"/>
      <c r="G2728" s="23"/>
      <c r="H2728" s="23"/>
      <c r="I2728" s="23"/>
      <c r="J2728" s="23"/>
      <c r="K2728" s="23"/>
      <c r="L2728" s="23"/>
      <c r="M2728" s="23"/>
      <c r="N2728" s="23"/>
      <c r="O2728" s="23"/>
      <c r="P2728" s="23"/>
      <c r="Q2728" s="23"/>
      <c r="R2728" s="23"/>
    </row>
    <row r="2729" spans="1:18" s="17" customFormat="1" x14ac:dyDescent="0.2">
      <c r="A2729" s="22"/>
      <c r="B2729" s="23"/>
      <c r="C2729" s="23"/>
      <c r="D2729" s="23"/>
      <c r="E2729" s="23"/>
      <c r="F2729" s="23"/>
      <c r="G2729" s="23"/>
      <c r="H2729" s="23"/>
      <c r="I2729" s="23"/>
      <c r="J2729" s="23"/>
      <c r="K2729" s="23"/>
      <c r="L2729" s="23"/>
      <c r="M2729" s="23"/>
      <c r="N2729" s="23"/>
      <c r="O2729" s="23"/>
      <c r="P2729" s="23"/>
      <c r="Q2729" s="23"/>
      <c r="R2729" s="23"/>
    </row>
    <row r="2730" spans="1:18" s="17" customFormat="1" x14ac:dyDescent="0.2">
      <c r="A2730" s="22"/>
      <c r="B2730" s="23"/>
      <c r="C2730" s="23"/>
      <c r="D2730" s="23"/>
      <c r="E2730" s="23"/>
      <c r="F2730" s="23"/>
      <c r="G2730" s="23"/>
      <c r="H2730" s="23"/>
      <c r="I2730" s="23"/>
      <c r="J2730" s="23"/>
      <c r="K2730" s="23"/>
      <c r="L2730" s="23"/>
      <c r="M2730" s="23"/>
      <c r="N2730" s="23"/>
      <c r="O2730" s="23"/>
      <c r="P2730" s="23"/>
      <c r="Q2730" s="23"/>
      <c r="R2730" s="23"/>
    </row>
    <row r="2731" spans="1:18" s="17" customFormat="1" x14ac:dyDescent="0.2">
      <c r="A2731" s="22"/>
      <c r="B2731" s="23"/>
      <c r="C2731" s="23"/>
      <c r="D2731" s="23"/>
      <c r="E2731" s="23"/>
      <c r="F2731" s="23"/>
      <c r="G2731" s="23"/>
      <c r="H2731" s="23"/>
      <c r="I2731" s="23"/>
      <c r="J2731" s="23"/>
      <c r="K2731" s="23"/>
      <c r="L2731" s="23"/>
      <c r="M2731" s="23"/>
      <c r="N2731" s="23"/>
      <c r="O2731" s="23"/>
      <c r="P2731" s="23"/>
      <c r="Q2731" s="23"/>
      <c r="R2731" s="23"/>
    </row>
    <row r="2732" spans="1:18" s="17" customFormat="1" x14ac:dyDescent="0.2">
      <c r="A2732" s="22"/>
      <c r="B2732" s="23"/>
      <c r="C2732" s="23"/>
      <c r="D2732" s="23"/>
      <c r="E2732" s="23"/>
      <c r="F2732" s="23"/>
      <c r="G2732" s="23"/>
      <c r="H2732" s="23"/>
      <c r="I2732" s="23"/>
      <c r="J2732" s="23"/>
      <c r="K2732" s="23"/>
      <c r="L2732" s="23"/>
      <c r="M2732" s="23"/>
      <c r="N2732" s="23"/>
      <c r="O2732" s="23"/>
      <c r="P2732" s="23"/>
      <c r="Q2732" s="23"/>
      <c r="R2732" s="23"/>
    </row>
    <row r="2733" spans="1:18" s="17" customFormat="1" x14ac:dyDescent="0.2">
      <c r="A2733" s="22"/>
      <c r="B2733" s="23"/>
      <c r="C2733" s="23"/>
      <c r="D2733" s="23"/>
      <c r="E2733" s="23"/>
      <c r="F2733" s="23"/>
      <c r="G2733" s="23"/>
      <c r="H2733" s="23"/>
      <c r="I2733" s="23"/>
      <c r="J2733" s="23"/>
      <c r="K2733" s="23"/>
      <c r="L2733" s="23"/>
      <c r="M2733" s="23"/>
      <c r="N2733" s="23"/>
      <c r="O2733" s="23"/>
      <c r="P2733" s="23"/>
      <c r="Q2733" s="23"/>
      <c r="R2733" s="23"/>
    </row>
    <row r="2734" spans="1:18" s="17" customFormat="1" x14ac:dyDescent="0.2">
      <c r="A2734" s="22"/>
      <c r="B2734" s="23"/>
      <c r="C2734" s="23"/>
      <c r="D2734" s="23"/>
      <c r="E2734" s="23"/>
      <c r="F2734" s="23"/>
      <c r="G2734" s="23"/>
      <c r="H2734" s="23"/>
      <c r="I2734" s="23"/>
      <c r="J2734" s="23"/>
      <c r="K2734" s="23"/>
      <c r="L2734" s="23"/>
      <c r="M2734" s="23"/>
      <c r="N2734" s="23"/>
      <c r="O2734" s="23"/>
      <c r="P2734" s="23"/>
      <c r="Q2734" s="23"/>
      <c r="R2734" s="23"/>
    </row>
    <row r="2735" spans="1:18" s="17" customFormat="1" x14ac:dyDescent="0.2">
      <c r="A2735" s="22"/>
      <c r="B2735" s="23"/>
      <c r="C2735" s="23"/>
      <c r="D2735" s="23"/>
      <c r="E2735" s="23"/>
      <c r="F2735" s="23"/>
      <c r="G2735" s="23"/>
      <c r="H2735" s="23"/>
      <c r="I2735" s="23"/>
      <c r="J2735" s="23"/>
      <c r="K2735" s="23"/>
      <c r="L2735" s="23"/>
      <c r="M2735" s="23"/>
      <c r="N2735" s="23"/>
      <c r="O2735" s="23"/>
      <c r="P2735" s="23"/>
      <c r="Q2735" s="23"/>
      <c r="R2735" s="23"/>
    </row>
    <row r="2736" spans="1:18" s="17" customFormat="1" x14ac:dyDescent="0.2">
      <c r="A2736" s="22"/>
      <c r="B2736" s="23"/>
      <c r="C2736" s="23"/>
      <c r="D2736" s="23"/>
      <c r="E2736" s="23"/>
      <c r="F2736" s="23"/>
      <c r="G2736" s="23"/>
      <c r="H2736" s="23"/>
      <c r="I2736" s="23"/>
      <c r="J2736" s="23"/>
      <c r="K2736" s="23"/>
      <c r="L2736" s="23"/>
      <c r="M2736" s="23"/>
      <c r="N2736" s="23"/>
      <c r="O2736" s="23"/>
      <c r="P2736" s="23"/>
      <c r="Q2736" s="23"/>
      <c r="R2736" s="23"/>
    </row>
    <row r="2737" spans="1:18" s="17" customFormat="1" x14ac:dyDescent="0.2">
      <c r="A2737" s="22"/>
      <c r="B2737" s="23"/>
      <c r="C2737" s="23"/>
      <c r="D2737" s="23"/>
      <c r="E2737" s="23"/>
      <c r="F2737" s="23"/>
      <c r="G2737" s="23"/>
      <c r="H2737" s="23"/>
      <c r="I2737" s="23"/>
      <c r="J2737" s="23"/>
      <c r="K2737" s="23"/>
      <c r="L2737" s="23"/>
      <c r="M2737" s="23"/>
      <c r="N2737" s="23"/>
      <c r="O2737" s="23"/>
      <c r="P2737" s="23"/>
      <c r="Q2737" s="23"/>
      <c r="R2737" s="23"/>
    </row>
    <row r="2738" spans="1:18" s="17" customFormat="1" x14ac:dyDescent="0.2">
      <c r="A2738" s="22"/>
      <c r="B2738" s="23"/>
      <c r="C2738" s="23"/>
      <c r="D2738" s="23"/>
      <c r="E2738" s="23"/>
      <c r="F2738" s="23"/>
      <c r="G2738" s="23"/>
      <c r="H2738" s="23"/>
      <c r="I2738" s="23"/>
      <c r="J2738" s="23"/>
      <c r="K2738" s="23"/>
      <c r="L2738" s="23"/>
      <c r="M2738" s="23"/>
      <c r="N2738" s="23"/>
      <c r="O2738" s="23"/>
      <c r="P2738" s="23"/>
      <c r="Q2738" s="23"/>
      <c r="R2738" s="23"/>
    </row>
    <row r="2739" spans="1:18" s="17" customFormat="1" x14ac:dyDescent="0.2">
      <c r="A2739" s="22"/>
      <c r="B2739" s="23"/>
      <c r="C2739" s="23"/>
      <c r="D2739" s="23"/>
      <c r="E2739" s="23"/>
      <c r="F2739" s="23"/>
      <c r="G2739" s="23"/>
      <c r="H2739" s="23"/>
      <c r="I2739" s="23"/>
      <c r="J2739" s="23"/>
      <c r="K2739" s="23"/>
      <c r="L2739" s="23"/>
      <c r="M2739" s="23"/>
      <c r="N2739" s="23"/>
      <c r="O2739" s="23"/>
      <c r="P2739" s="23"/>
      <c r="Q2739" s="23"/>
      <c r="R2739" s="23"/>
    </row>
    <row r="2740" spans="1:18" s="17" customFormat="1" x14ac:dyDescent="0.2">
      <c r="A2740" s="22"/>
      <c r="B2740" s="23"/>
      <c r="C2740" s="23"/>
      <c r="D2740" s="23"/>
      <c r="E2740" s="23"/>
      <c r="F2740" s="23"/>
      <c r="G2740" s="23"/>
      <c r="H2740" s="23"/>
      <c r="I2740" s="23"/>
      <c r="J2740" s="23"/>
      <c r="K2740" s="23"/>
      <c r="L2740" s="23"/>
      <c r="M2740" s="23"/>
      <c r="N2740" s="23"/>
      <c r="O2740" s="23"/>
      <c r="P2740" s="23"/>
      <c r="Q2740" s="23"/>
      <c r="R2740" s="23"/>
    </row>
    <row r="2741" spans="1:18" s="17" customFormat="1" x14ac:dyDescent="0.2">
      <c r="A2741" s="22"/>
      <c r="B2741" s="23"/>
      <c r="C2741" s="23"/>
      <c r="D2741" s="23"/>
      <c r="E2741" s="23"/>
      <c r="F2741" s="23"/>
      <c r="G2741" s="23"/>
      <c r="H2741" s="23"/>
      <c r="I2741" s="23"/>
      <c r="J2741" s="23"/>
      <c r="K2741" s="23"/>
      <c r="L2741" s="23"/>
      <c r="M2741" s="23"/>
      <c r="N2741" s="23"/>
      <c r="O2741" s="23"/>
      <c r="P2741" s="23"/>
      <c r="Q2741" s="23"/>
      <c r="R2741" s="23"/>
    </row>
    <row r="2742" spans="1:18" s="17" customFormat="1" x14ac:dyDescent="0.2">
      <c r="A2742" s="22"/>
      <c r="B2742" s="23"/>
      <c r="C2742" s="23"/>
      <c r="D2742" s="23"/>
      <c r="E2742" s="23"/>
      <c r="F2742" s="23"/>
      <c r="G2742" s="23"/>
      <c r="H2742" s="23"/>
      <c r="I2742" s="23"/>
      <c r="J2742" s="23"/>
      <c r="K2742" s="23"/>
      <c r="L2742" s="23"/>
      <c r="M2742" s="23"/>
      <c r="N2742" s="23"/>
      <c r="O2742" s="23"/>
      <c r="P2742" s="23"/>
      <c r="Q2742" s="23"/>
      <c r="R2742" s="23"/>
    </row>
    <row r="2743" spans="1:18" s="17" customFormat="1" x14ac:dyDescent="0.2">
      <c r="A2743" s="22"/>
      <c r="B2743" s="23"/>
      <c r="C2743" s="23"/>
      <c r="D2743" s="23"/>
      <c r="E2743" s="23"/>
      <c r="F2743" s="23"/>
      <c r="G2743" s="23"/>
      <c r="H2743" s="23"/>
      <c r="I2743" s="23"/>
      <c r="J2743" s="23"/>
      <c r="K2743" s="23"/>
      <c r="L2743" s="23"/>
      <c r="M2743" s="23"/>
      <c r="N2743" s="23"/>
      <c r="O2743" s="23"/>
      <c r="P2743" s="23"/>
      <c r="Q2743" s="23"/>
      <c r="R2743" s="23"/>
    </row>
    <row r="2744" spans="1:18" s="17" customFormat="1" x14ac:dyDescent="0.2">
      <c r="A2744" s="22"/>
      <c r="B2744" s="23"/>
      <c r="C2744" s="23"/>
      <c r="D2744" s="23"/>
      <c r="E2744" s="23"/>
      <c r="F2744" s="23"/>
      <c r="G2744" s="23"/>
      <c r="H2744" s="23"/>
      <c r="I2744" s="23"/>
      <c r="J2744" s="23"/>
      <c r="K2744" s="23"/>
      <c r="L2744" s="23"/>
      <c r="M2744" s="23"/>
      <c r="N2744" s="23"/>
      <c r="O2744" s="23"/>
      <c r="P2744" s="23"/>
      <c r="Q2744" s="23"/>
      <c r="R2744" s="23"/>
    </row>
    <row r="2745" spans="1:18" s="17" customFormat="1" x14ac:dyDescent="0.2">
      <c r="A2745" s="22"/>
      <c r="B2745" s="23"/>
      <c r="C2745" s="23"/>
      <c r="D2745" s="23"/>
      <c r="E2745" s="23"/>
      <c r="F2745" s="23"/>
      <c r="G2745" s="23"/>
      <c r="H2745" s="23"/>
      <c r="I2745" s="23"/>
      <c r="J2745" s="23"/>
      <c r="K2745" s="23"/>
      <c r="L2745" s="23"/>
      <c r="M2745" s="23"/>
      <c r="N2745" s="23"/>
      <c r="O2745" s="23"/>
      <c r="P2745" s="23"/>
      <c r="Q2745" s="23"/>
      <c r="R2745" s="23"/>
    </row>
    <row r="2746" spans="1:18" s="17" customFormat="1" x14ac:dyDescent="0.2">
      <c r="A2746" s="22"/>
      <c r="B2746" s="23"/>
      <c r="C2746" s="23"/>
      <c r="D2746" s="23"/>
      <c r="E2746" s="23"/>
      <c r="F2746" s="23"/>
      <c r="G2746" s="23"/>
      <c r="H2746" s="23"/>
      <c r="I2746" s="23"/>
      <c r="J2746" s="23"/>
      <c r="K2746" s="23"/>
      <c r="L2746" s="23"/>
      <c r="M2746" s="23"/>
      <c r="N2746" s="23"/>
      <c r="O2746" s="23"/>
      <c r="P2746" s="23"/>
      <c r="Q2746" s="23"/>
      <c r="R2746" s="23"/>
    </row>
    <row r="2747" spans="1:18" s="17" customFormat="1" x14ac:dyDescent="0.2">
      <c r="A2747" s="22"/>
      <c r="B2747" s="23"/>
      <c r="C2747" s="23"/>
      <c r="D2747" s="23"/>
      <c r="E2747" s="23"/>
      <c r="F2747" s="23"/>
      <c r="G2747" s="23"/>
      <c r="H2747" s="23"/>
      <c r="I2747" s="23"/>
      <c r="J2747" s="23"/>
      <c r="K2747" s="23"/>
      <c r="L2747" s="23"/>
      <c r="M2747" s="23"/>
      <c r="N2747" s="23"/>
      <c r="O2747" s="23"/>
      <c r="P2747" s="23"/>
      <c r="Q2747" s="23"/>
      <c r="R2747" s="23"/>
    </row>
    <row r="2748" spans="1:18" s="17" customFormat="1" x14ac:dyDescent="0.2">
      <c r="A2748" s="22"/>
      <c r="B2748" s="23"/>
      <c r="C2748" s="23"/>
      <c r="D2748" s="23"/>
      <c r="E2748" s="23"/>
      <c r="F2748" s="23"/>
      <c r="G2748" s="23"/>
      <c r="H2748" s="23"/>
      <c r="I2748" s="23"/>
      <c r="J2748" s="23"/>
      <c r="K2748" s="23"/>
      <c r="L2748" s="23"/>
      <c r="M2748" s="23"/>
      <c r="N2748" s="23"/>
      <c r="O2748" s="23"/>
      <c r="P2748" s="23"/>
      <c r="Q2748" s="23"/>
      <c r="R2748" s="23"/>
    </row>
    <row r="2749" spans="1:18" s="17" customFormat="1" x14ac:dyDescent="0.2">
      <c r="A2749" s="22"/>
      <c r="B2749" s="23"/>
      <c r="C2749" s="23"/>
      <c r="D2749" s="23"/>
      <c r="E2749" s="23"/>
      <c r="F2749" s="23"/>
      <c r="G2749" s="23"/>
      <c r="H2749" s="23"/>
      <c r="I2749" s="23"/>
      <c r="J2749" s="23"/>
      <c r="K2749" s="23"/>
      <c r="L2749" s="23"/>
      <c r="M2749" s="23"/>
      <c r="N2749" s="23"/>
      <c r="O2749" s="23"/>
      <c r="P2749" s="23"/>
      <c r="Q2749" s="23"/>
      <c r="R2749" s="23"/>
    </row>
    <row r="2750" spans="1:18" s="17" customFormat="1" x14ac:dyDescent="0.2">
      <c r="A2750" s="22"/>
      <c r="B2750" s="23"/>
      <c r="C2750" s="23"/>
      <c r="D2750" s="23"/>
      <c r="E2750" s="23"/>
      <c r="F2750" s="23"/>
      <c r="G2750" s="23"/>
      <c r="H2750" s="23"/>
      <c r="I2750" s="23"/>
      <c r="J2750" s="23"/>
      <c r="K2750" s="23"/>
      <c r="L2750" s="23"/>
      <c r="M2750" s="23"/>
      <c r="N2750" s="23"/>
      <c r="O2750" s="23"/>
      <c r="P2750" s="23"/>
      <c r="Q2750" s="23"/>
      <c r="R2750" s="23"/>
    </row>
    <row r="2751" spans="1:18" s="17" customFormat="1" x14ac:dyDescent="0.2">
      <c r="A2751" s="22"/>
      <c r="B2751" s="23"/>
      <c r="C2751" s="23"/>
      <c r="D2751" s="23"/>
      <c r="E2751" s="23"/>
      <c r="F2751" s="23"/>
      <c r="G2751" s="23"/>
      <c r="H2751" s="23"/>
      <c r="I2751" s="23"/>
      <c r="J2751" s="23"/>
      <c r="K2751" s="23"/>
      <c r="L2751" s="23"/>
      <c r="M2751" s="23"/>
      <c r="N2751" s="23"/>
      <c r="O2751" s="23"/>
      <c r="P2751" s="23"/>
      <c r="Q2751" s="23"/>
      <c r="R2751" s="23"/>
    </row>
    <row r="2752" spans="1:18" s="17" customFormat="1" x14ac:dyDescent="0.2">
      <c r="A2752" s="22"/>
      <c r="B2752" s="23"/>
      <c r="C2752" s="23"/>
      <c r="D2752" s="23"/>
      <c r="E2752" s="23"/>
      <c r="F2752" s="23"/>
      <c r="G2752" s="23"/>
      <c r="H2752" s="23"/>
      <c r="I2752" s="23"/>
      <c r="J2752" s="23"/>
      <c r="K2752" s="23"/>
      <c r="L2752" s="23"/>
      <c r="M2752" s="23"/>
      <c r="N2752" s="23"/>
      <c r="O2752" s="23"/>
      <c r="P2752" s="23"/>
      <c r="Q2752" s="23"/>
      <c r="R2752" s="23"/>
    </row>
    <row r="2753" spans="1:18" s="17" customFormat="1" x14ac:dyDescent="0.2">
      <c r="A2753" s="22"/>
      <c r="B2753" s="23"/>
      <c r="C2753" s="23"/>
      <c r="D2753" s="23"/>
      <c r="E2753" s="23"/>
      <c r="F2753" s="23"/>
      <c r="G2753" s="23"/>
      <c r="H2753" s="23"/>
      <c r="I2753" s="23"/>
      <c r="J2753" s="23"/>
      <c r="K2753" s="23"/>
      <c r="L2753" s="23"/>
      <c r="M2753" s="23"/>
      <c r="N2753" s="23"/>
      <c r="O2753" s="23"/>
      <c r="P2753" s="23"/>
      <c r="Q2753" s="23"/>
      <c r="R2753" s="23"/>
    </row>
    <row r="2754" spans="1:18" s="17" customFormat="1" x14ac:dyDescent="0.2">
      <c r="A2754" s="22"/>
      <c r="B2754" s="23"/>
      <c r="C2754" s="23"/>
      <c r="D2754" s="23"/>
      <c r="E2754" s="23"/>
      <c r="F2754" s="23"/>
      <c r="G2754" s="23"/>
      <c r="H2754" s="23"/>
      <c r="I2754" s="23"/>
      <c r="J2754" s="23"/>
      <c r="K2754" s="23"/>
      <c r="L2754" s="23"/>
      <c r="M2754" s="23"/>
      <c r="N2754" s="23"/>
      <c r="O2754" s="23"/>
      <c r="P2754" s="23"/>
      <c r="Q2754" s="23"/>
      <c r="R2754" s="23"/>
    </row>
    <row r="2755" spans="1:18" s="17" customFormat="1" x14ac:dyDescent="0.2">
      <c r="A2755" s="22"/>
      <c r="B2755" s="23"/>
      <c r="C2755" s="23"/>
      <c r="D2755" s="23"/>
      <c r="E2755" s="23"/>
      <c r="F2755" s="23"/>
      <c r="G2755" s="23"/>
      <c r="H2755" s="23"/>
      <c r="I2755" s="23"/>
      <c r="J2755" s="23"/>
      <c r="K2755" s="23"/>
      <c r="L2755" s="23"/>
      <c r="M2755" s="23"/>
      <c r="N2755" s="23"/>
      <c r="O2755" s="23"/>
      <c r="P2755" s="23"/>
      <c r="Q2755" s="23"/>
      <c r="R2755" s="23"/>
    </row>
    <row r="2756" spans="1:18" s="17" customFormat="1" x14ac:dyDescent="0.2">
      <c r="A2756" s="22"/>
      <c r="B2756" s="23"/>
      <c r="C2756" s="23"/>
      <c r="D2756" s="23"/>
      <c r="E2756" s="23"/>
      <c r="F2756" s="23"/>
      <c r="G2756" s="23"/>
      <c r="H2756" s="23"/>
      <c r="I2756" s="23"/>
      <c r="J2756" s="23"/>
      <c r="K2756" s="23"/>
      <c r="L2756" s="23"/>
      <c r="M2756" s="23"/>
      <c r="N2756" s="23"/>
      <c r="O2756" s="23"/>
      <c r="P2756" s="23"/>
      <c r="Q2756" s="23"/>
      <c r="R2756" s="23"/>
    </row>
    <row r="2757" spans="1:18" s="17" customFormat="1" x14ac:dyDescent="0.2">
      <c r="A2757" s="22"/>
      <c r="B2757" s="23"/>
      <c r="C2757" s="23"/>
      <c r="D2757" s="23"/>
      <c r="E2757" s="23"/>
      <c r="F2757" s="23"/>
      <c r="G2757" s="23"/>
      <c r="H2757" s="23"/>
      <c r="I2757" s="23"/>
      <c r="J2757" s="23"/>
      <c r="K2757" s="23"/>
      <c r="L2757" s="23"/>
      <c r="M2757" s="23"/>
      <c r="N2757" s="23"/>
      <c r="O2757" s="23"/>
      <c r="P2757" s="23"/>
      <c r="Q2757" s="23"/>
      <c r="R2757" s="23"/>
    </row>
    <row r="2758" spans="1:18" s="17" customFormat="1" x14ac:dyDescent="0.2">
      <c r="A2758" s="22"/>
      <c r="B2758" s="23"/>
      <c r="C2758" s="23"/>
      <c r="D2758" s="23"/>
      <c r="E2758" s="23"/>
      <c r="F2758" s="23"/>
      <c r="G2758" s="23"/>
      <c r="H2758" s="23"/>
      <c r="I2758" s="23"/>
      <c r="J2758" s="23"/>
      <c r="K2758" s="23"/>
      <c r="L2758" s="23"/>
      <c r="M2758" s="23"/>
      <c r="N2758" s="23"/>
      <c r="O2758" s="23"/>
      <c r="P2758" s="23"/>
      <c r="Q2758" s="23"/>
      <c r="R2758" s="23"/>
    </row>
    <row r="2759" spans="1:18" s="17" customFormat="1" x14ac:dyDescent="0.2">
      <c r="A2759" s="22"/>
      <c r="B2759" s="23"/>
      <c r="C2759" s="23"/>
      <c r="D2759" s="23"/>
      <c r="E2759" s="23"/>
      <c r="F2759" s="23"/>
      <c r="G2759" s="23"/>
      <c r="H2759" s="23"/>
      <c r="I2759" s="23"/>
      <c r="J2759" s="23"/>
      <c r="K2759" s="23"/>
      <c r="L2759" s="23"/>
      <c r="M2759" s="23"/>
      <c r="N2759" s="23"/>
      <c r="O2759" s="23"/>
      <c r="P2759" s="23"/>
      <c r="Q2759" s="23"/>
      <c r="R2759" s="23"/>
    </row>
    <row r="2760" spans="1:18" s="17" customFormat="1" x14ac:dyDescent="0.2">
      <c r="A2760" s="22"/>
      <c r="B2760" s="23"/>
      <c r="C2760" s="23"/>
      <c r="D2760" s="23"/>
      <c r="E2760" s="23"/>
      <c r="F2760" s="23"/>
      <c r="G2760" s="23"/>
      <c r="H2760" s="23"/>
      <c r="I2760" s="23"/>
      <c r="J2760" s="23"/>
      <c r="K2760" s="23"/>
      <c r="L2760" s="23"/>
      <c r="M2760" s="23"/>
      <c r="N2760" s="23"/>
      <c r="O2760" s="23"/>
      <c r="P2760" s="23"/>
      <c r="Q2760" s="23"/>
      <c r="R2760" s="23"/>
    </row>
    <row r="2761" spans="1:18" s="17" customFormat="1" x14ac:dyDescent="0.2">
      <c r="A2761" s="22"/>
      <c r="B2761" s="23"/>
      <c r="C2761" s="23"/>
      <c r="D2761" s="23"/>
      <c r="E2761" s="23"/>
      <c r="F2761" s="23"/>
      <c r="G2761" s="23"/>
      <c r="H2761" s="23"/>
      <c r="I2761" s="23"/>
      <c r="J2761" s="23"/>
      <c r="K2761" s="23"/>
      <c r="L2761" s="23"/>
      <c r="M2761" s="23"/>
      <c r="N2761" s="23"/>
      <c r="O2761" s="23"/>
      <c r="P2761" s="23"/>
      <c r="Q2761" s="23"/>
      <c r="R2761" s="23"/>
    </row>
    <row r="2762" spans="1:18" s="17" customFormat="1" x14ac:dyDescent="0.2">
      <c r="A2762" s="22"/>
      <c r="B2762" s="23"/>
      <c r="C2762" s="23"/>
      <c r="D2762" s="23"/>
      <c r="E2762" s="23"/>
      <c r="F2762" s="23"/>
      <c r="G2762" s="23"/>
      <c r="H2762" s="23"/>
      <c r="I2762" s="23"/>
      <c r="J2762" s="23"/>
      <c r="K2762" s="23"/>
      <c r="L2762" s="23"/>
      <c r="M2762" s="23"/>
      <c r="N2762" s="23"/>
      <c r="O2762" s="23"/>
      <c r="P2762" s="23"/>
      <c r="Q2762" s="23"/>
      <c r="R2762" s="23"/>
    </row>
    <row r="2763" spans="1:18" s="17" customFormat="1" x14ac:dyDescent="0.2">
      <c r="A2763" s="22"/>
      <c r="B2763" s="23"/>
      <c r="C2763" s="23"/>
      <c r="D2763" s="23"/>
      <c r="E2763" s="23"/>
      <c r="F2763" s="23"/>
      <c r="G2763" s="23"/>
      <c r="H2763" s="23"/>
      <c r="I2763" s="23"/>
      <c r="J2763" s="23"/>
      <c r="K2763" s="23"/>
      <c r="L2763" s="23"/>
      <c r="M2763" s="23"/>
      <c r="N2763" s="23"/>
      <c r="O2763" s="23"/>
      <c r="P2763" s="23"/>
      <c r="Q2763" s="23"/>
      <c r="R2763" s="23"/>
    </row>
    <row r="2764" spans="1:18" s="17" customFormat="1" x14ac:dyDescent="0.2">
      <c r="A2764" s="22"/>
      <c r="B2764" s="23"/>
      <c r="C2764" s="23"/>
      <c r="D2764" s="23"/>
      <c r="E2764" s="23"/>
      <c r="F2764" s="23"/>
      <c r="G2764" s="23"/>
      <c r="H2764" s="23"/>
      <c r="I2764" s="23"/>
      <c r="J2764" s="23"/>
      <c r="K2764" s="23"/>
      <c r="L2764" s="23"/>
      <c r="M2764" s="23"/>
      <c r="N2764" s="23"/>
      <c r="O2764" s="23"/>
      <c r="P2764" s="23"/>
      <c r="Q2764" s="23"/>
      <c r="R2764" s="23"/>
    </row>
    <row r="2765" spans="1:18" s="17" customFormat="1" x14ac:dyDescent="0.2">
      <c r="A2765" s="22"/>
      <c r="B2765" s="23"/>
      <c r="C2765" s="23"/>
      <c r="D2765" s="23"/>
      <c r="E2765" s="23"/>
      <c r="F2765" s="23"/>
      <c r="G2765" s="23"/>
      <c r="H2765" s="23"/>
      <c r="I2765" s="23"/>
      <c r="J2765" s="23"/>
      <c r="K2765" s="23"/>
      <c r="L2765" s="23"/>
      <c r="M2765" s="23"/>
      <c r="N2765" s="23"/>
      <c r="O2765" s="23"/>
      <c r="P2765" s="23"/>
      <c r="Q2765" s="23"/>
      <c r="R2765" s="23"/>
    </row>
    <row r="2766" spans="1:18" s="17" customFormat="1" x14ac:dyDescent="0.2">
      <c r="A2766" s="22"/>
      <c r="B2766" s="23"/>
      <c r="C2766" s="23"/>
      <c r="D2766" s="23"/>
      <c r="E2766" s="23"/>
      <c r="F2766" s="23"/>
      <c r="G2766" s="23"/>
      <c r="H2766" s="23"/>
      <c r="I2766" s="23"/>
      <c r="J2766" s="23"/>
      <c r="K2766" s="23"/>
      <c r="L2766" s="23"/>
      <c r="M2766" s="23"/>
      <c r="N2766" s="23"/>
      <c r="O2766" s="23"/>
      <c r="P2766" s="23"/>
      <c r="Q2766" s="23"/>
      <c r="R2766" s="23"/>
    </row>
    <row r="2767" spans="1:18" s="17" customFormat="1" x14ac:dyDescent="0.2">
      <c r="A2767" s="22"/>
      <c r="B2767" s="23"/>
      <c r="C2767" s="23"/>
      <c r="D2767" s="23"/>
      <c r="E2767" s="23"/>
      <c r="F2767" s="23"/>
      <c r="G2767" s="23"/>
      <c r="H2767" s="23"/>
      <c r="I2767" s="23"/>
      <c r="J2767" s="23"/>
      <c r="K2767" s="23"/>
      <c r="L2767" s="23"/>
      <c r="M2767" s="23"/>
      <c r="N2767" s="23"/>
      <c r="O2767" s="23"/>
      <c r="P2767" s="23"/>
      <c r="Q2767" s="23"/>
      <c r="R2767" s="23"/>
    </row>
    <row r="2768" spans="1:18" s="17" customFormat="1" x14ac:dyDescent="0.2">
      <c r="A2768" s="22"/>
      <c r="B2768" s="23"/>
      <c r="C2768" s="23"/>
      <c r="D2768" s="23"/>
      <c r="E2768" s="23"/>
      <c r="F2768" s="23"/>
      <c r="G2768" s="23"/>
      <c r="H2768" s="23"/>
      <c r="I2768" s="23"/>
      <c r="J2768" s="23"/>
      <c r="K2768" s="23"/>
      <c r="L2768" s="23"/>
      <c r="M2768" s="23"/>
      <c r="N2768" s="23"/>
      <c r="O2768" s="23"/>
      <c r="P2768" s="23"/>
      <c r="Q2768" s="23"/>
      <c r="R2768" s="23"/>
    </row>
    <row r="2769" spans="1:18" s="17" customFormat="1" x14ac:dyDescent="0.2">
      <c r="A2769" s="22"/>
      <c r="B2769" s="23"/>
      <c r="C2769" s="23"/>
      <c r="D2769" s="23"/>
      <c r="E2769" s="23"/>
      <c r="F2769" s="23"/>
      <c r="G2769" s="23"/>
      <c r="H2769" s="23"/>
      <c r="I2769" s="23"/>
      <c r="J2769" s="23"/>
      <c r="K2769" s="23"/>
      <c r="L2769" s="23"/>
      <c r="M2769" s="23"/>
      <c r="N2769" s="23"/>
      <c r="O2769" s="23"/>
      <c r="P2769" s="23"/>
      <c r="Q2769" s="23"/>
      <c r="R2769" s="23"/>
    </row>
    <row r="2770" spans="1:18" s="17" customFormat="1" x14ac:dyDescent="0.2">
      <c r="A2770" s="22"/>
      <c r="B2770" s="23"/>
      <c r="C2770" s="23"/>
      <c r="D2770" s="23"/>
      <c r="E2770" s="23"/>
      <c r="F2770" s="23"/>
      <c r="G2770" s="23"/>
      <c r="H2770" s="23"/>
      <c r="I2770" s="23"/>
      <c r="J2770" s="23"/>
      <c r="K2770" s="23"/>
      <c r="L2770" s="23"/>
      <c r="M2770" s="23"/>
      <c r="N2770" s="23"/>
      <c r="O2770" s="23"/>
      <c r="P2770" s="23"/>
      <c r="Q2770" s="23"/>
      <c r="R2770" s="23"/>
    </row>
    <row r="2771" spans="1:18" s="17" customFormat="1" x14ac:dyDescent="0.2">
      <c r="A2771" s="22"/>
      <c r="B2771" s="23"/>
      <c r="C2771" s="23"/>
      <c r="D2771" s="23"/>
      <c r="E2771" s="23"/>
      <c r="F2771" s="23"/>
      <c r="G2771" s="23"/>
      <c r="H2771" s="23"/>
      <c r="I2771" s="23"/>
      <c r="J2771" s="23"/>
      <c r="K2771" s="23"/>
      <c r="L2771" s="23"/>
      <c r="M2771" s="23"/>
      <c r="N2771" s="23"/>
      <c r="O2771" s="23"/>
      <c r="P2771" s="23"/>
      <c r="Q2771" s="23"/>
      <c r="R2771" s="23"/>
    </row>
    <row r="2772" spans="1:18" s="17" customFormat="1" x14ac:dyDescent="0.2">
      <c r="A2772" s="22"/>
      <c r="B2772" s="23"/>
      <c r="C2772" s="23"/>
      <c r="D2772" s="23"/>
      <c r="E2772" s="23"/>
      <c r="F2772" s="23"/>
      <c r="G2772" s="23"/>
      <c r="H2772" s="23"/>
      <c r="I2772" s="23"/>
      <c r="J2772" s="23"/>
      <c r="K2772" s="23"/>
      <c r="L2772" s="23"/>
      <c r="M2772" s="23"/>
      <c r="N2772" s="23"/>
      <c r="O2772" s="23"/>
      <c r="P2772" s="23"/>
      <c r="Q2772" s="23"/>
      <c r="R2772" s="23"/>
    </row>
    <row r="2773" spans="1:18" s="17" customFormat="1" x14ac:dyDescent="0.2">
      <c r="A2773" s="22"/>
      <c r="B2773" s="23"/>
      <c r="C2773" s="23"/>
      <c r="D2773" s="23"/>
      <c r="E2773" s="23"/>
      <c r="F2773" s="23"/>
      <c r="G2773" s="23"/>
      <c r="H2773" s="23"/>
      <c r="I2773" s="23"/>
      <c r="J2773" s="23"/>
      <c r="K2773" s="23"/>
      <c r="L2773" s="23"/>
      <c r="M2773" s="23"/>
      <c r="N2773" s="23"/>
      <c r="O2773" s="23"/>
      <c r="P2773" s="23"/>
      <c r="Q2773" s="23"/>
      <c r="R2773" s="23"/>
    </row>
    <row r="2774" spans="1:18" s="17" customFormat="1" x14ac:dyDescent="0.2">
      <c r="A2774" s="22"/>
      <c r="B2774" s="23"/>
      <c r="C2774" s="23"/>
      <c r="D2774" s="23"/>
      <c r="E2774" s="23"/>
      <c r="F2774" s="23"/>
      <c r="G2774" s="23"/>
      <c r="H2774" s="23"/>
      <c r="I2774" s="23"/>
      <c r="J2774" s="23"/>
      <c r="K2774" s="23"/>
      <c r="L2774" s="23"/>
      <c r="M2774" s="23"/>
      <c r="N2774" s="23"/>
      <c r="O2774" s="23"/>
      <c r="P2774" s="23"/>
      <c r="Q2774" s="23"/>
      <c r="R2774" s="23"/>
    </row>
    <row r="2775" spans="1:18" s="17" customFormat="1" x14ac:dyDescent="0.2">
      <c r="A2775" s="22"/>
      <c r="B2775" s="23"/>
      <c r="C2775" s="23"/>
      <c r="D2775" s="23"/>
      <c r="E2775" s="23"/>
      <c r="F2775" s="23"/>
      <c r="G2775" s="23"/>
      <c r="H2775" s="23"/>
      <c r="I2775" s="23"/>
      <c r="J2775" s="23"/>
      <c r="K2775" s="23"/>
      <c r="L2775" s="23"/>
      <c r="M2775" s="23"/>
      <c r="N2775" s="23"/>
      <c r="O2775" s="23"/>
      <c r="P2775" s="23"/>
      <c r="Q2775" s="23"/>
      <c r="R2775" s="23"/>
    </row>
    <row r="2776" spans="1:18" s="17" customFormat="1" x14ac:dyDescent="0.2">
      <c r="A2776" s="22"/>
      <c r="B2776" s="23"/>
      <c r="C2776" s="23"/>
      <c r="D2776" s="23"/>
      <c r="E2776" s="23"/>
      <c r="F2776" s="23"/>
      <c r="G2776" s="23"/>
      <c r="H2776" s="23"/>
      <c r="I2776" s="23"/>
      <c r="J2776" s="23"/>
      <c r="K2776" s="23"/>
      <c r="L2776" s="23"/>
      <c r="M2776" s="23"/>
      <c r="N2776" s="23"/>
      <c r="O2776" s="23"/>
      <c r="P2776" s="23"/>
      <c r="Q2776" s="23"/>
      <c r="R2776" s="23"/>
    </row>
    <row r="2777" spans="1:18" s="17" customFormat="1" x14ac:dyDescent="0.2">
      <c r="A2777" s="22"/>
      <c r="B2777" s="23"/>
      <c r="C2777" s="23"/>
      <c r="D2777" s="23"/>
      <c r="E2777" s="23"/>
      <c r="F2777" s="23"/>
      <c r="G2777" s="23"/>
      <c r="H2777" s="23"/>
      <c r="I2777" s="23"/>
      <c r="J2777" s="23"/>
      <c r="K2777" s="23"/>
      <c r="L2777" s="23"/>
      <c r="M2777" s="23"/>
      <c r="N2777" s="23"/>
      <c r="O2777" s="23"/>
      <c r="P2777" s="23"/>
      <c r="Q2777" s="23"/>
      <c r="R2777" s="23"/>
    </row>
    <row r="2778" spans="1:18" s="17" customFormat="1" x14ac:dyDescent="0.2">
      <c r="A2778" s="22"/>
      <c r="B2778" s="23"/>
      <c r="C2778" s="23"/>
      <c r="D2778" s="23"/>
      <c r="E2778" s="23"/>
      <c r="F2778" s="23"/>
      <c r="G2778" s="23"/>
      <c r="H2778" s="23"/>
      <c r="I2778" s="23"/>
      <c r="J2778" s="23"/>
      <c r="K2778" s="23"/>
      <c r="L2778" s="23"/>
      <c r="M2778" s="23"/>
      <c r="N2778" s="23"/>
      <c r="O2778" s="23"/>
      <c r="P2778" s="23"/>
      <c r="Q2778" s="23"/>
      <c r="R2778" s="23"/>
    </row>
    <row r="2779" spans="1:18" s="17" customFormat="1" x14ac:dyDescent="0.2">
      <c r="A2779" s="22"/>
      <c r="B2779" s="23"/>
      <c r="C2779" s="23"/>
      <c r="D2779" s="23"/>
      <c r="E2779" s="23"/>
      <c r="F2779" s="23"/>
      <c r="G2779" s="23"/>
      <c r="H2779" s="23"/>
      <c r="I2779" s="23"/>
      <c r="J2779" s="23"/>
      <c r="K2779" s="23"/>
      <c r="L2779" s="23"/>
      <c r="M2779" s="23"/>
      <c r="N2779" s="23"/>
      <c r="O2779" s="23"/>
      <c r="P2779" s="23"/>
      <c r="Q2779" s="23"/>
      <c r="R2779" s="23"/>
    </row>
    <row r="2780" spans="1:18" s="17" customFormat="1" x14ac:dyDescent="0.2">
      <c r="A2780" s="22"/>
      <c r="B2780" s="23"/>
      <c r="C2780" s="23"/>
      <c r="D2780" s="23"/>
      <c r="E2780" s="23"/>
      <c r="F2780" s="23"/>
      <c r="G2780" s="23"/>
      <c r="H2780" s="23"/>
      <c r="I2780" s="23"/>
      <c r="J2780" s="23"/>
      <c r="K2780" s="23"/>
      <c r="L2780" s="23"/>
      <c r="M2780" s="23"/>
      <c r="N2780" s="23"/>
      <c r="O2780" s="23"/>
      <c r="P2780" s="23"/>
      <c r="Q2780" s="23"/>
      <c r="R2780" s="23"/>
    </row>
    <row r="2781" spans="1:18" s="17" customFormat="1" x14ac:dyDescent="0.2">
      <c r="A2781" s="22"/>
      <c r="B2781" s="23"/>
      <c r="C2781" s="23"/>
      <c r="D2781" s="23"/>
      <c r="E2781" s="23"/>
      <c r="F2781" s="23"/>
      <c r="G2781" s="23"/>
      <c r="H2781" s="23"/>
      <c r="I2781" s="23"/>
      <c r="J2781" s="23"/>
      <c r="K2781" s="23"/>
      <c r="L2781" s="23"/>
      <c r="M2781" s="23"/>
      <c r="N2781" s="23"/>
      <c r="O2781" s="23"/>
      <c r="P2781" s="23"/>
      <c r="Q2781" s="23"/>
      <c r="R2781" s="23"/>
    </row>
    <row r="2782" spans="1:18" s="17" customFormat="1" x14ac:dyDescent="0.2">
      <c r="A2782" s="22"/>
      <c r="B2782" s="23"/>
      <c r="C2782" s="23"/>
      <c r="D2782" s="23"/>
      <c r="E2782" s="23"/>
      <c r="F2782" s="23"/>
      <c r="G2782" s="23"/>
      <c r="H2782" s="23"/>
      <c r="I2782" s="23"/>
      <c r="J2782" s="23"/>
      <c r="K2782" s="23"/>
      <c r="L2782" s="23"/>
      <c r="M2782" s="23"/>
      <c r="N2782" s="23"/>
      <c r="O2782" s="23"/>
      <c r="P2782" s="23"/>
      <c r="Q2782" s="23"/>
      <c r="R2782" s="23"/>
    </row>
    <row r="2783" spans="1:18" s="17" customFormat="1" x14ac:dyDescent="0.2">
      <c r="A2783" s="22"/>
      <c r="B2783" s="23"/>
      <c r="C2783" s="23"/>
      <c r="D2783" s="23"/>
      <c r="E2783" s="23"/>
      <c r="F2783" s="23"/>
      <c r="G2783" s="23"/>
      <c r="H2783" s="23"/>
      <c r="I2783" s="23"/>
      <c r="J2783" s="23"/>
      <c r="K2783" s="23"/>
      <c r="L2783" s="23"/>
      <c r="M2783" s="23"/>
      <c r="N2783" s="23"/>
      <c r="O2783" s="23"/>
      <c r="P2783" s="23"/>
      <c r="Q2783" s="23"/>
      <c r="R2783" s="23"/>
    </row>
    <row r="2784" spans="1:18" s="17" customFormat="1" x14ac:dyDescent="0.2">
      <c r="A2784" s="22"/>
      <c r="B2784" s="23"/>
      <c r="C2784" s="23"/>
      <c r="D2784" s="23"/>
      <c r="E2784" s="23"/>
      <c r="F2784" s="23"/>
      <c r="G2784" s="23"/>
      <c r="H2784" s="23"/>
      <c r="I2784" s="23"/>
      <c r="J2784" s="23"/>
      <c r="K2784" s="23"/>
      <c r="L2784" s="23"/>
      <c r="M2784" s="23"/>
      <c r="N2784" s="23"/>
      <c r="O2784" s="23"/>
      <c r="P2784" s="23"/>
      <c r="Q2784" s="23"/>
      <c r="R2784" s="23"/>
    </row>
    <row r="2785" spans="1:18" s="17" customFormat="1" x14ac:dyDescent="0.2">
      <c r="A2785" s="22"/>
      <c r="B2785" s="23"/>
      <c r="C2785" s="23"/>
      <c r="D2785" s="23"/>
      <c r="E2785" s="23"/>
      <c r="F2785" s="23"/>
      <c r="G2785" s="23"/>
      <c r="H2785" s="23"/>
      <c r="I2785" s="23"/>
      <c r="J2785" s="23"/>
      <c r="K2785" s="23"/>
      <c r="L2785" s="23"/>
      <c r="M2785" s="23"/>
      <c r="N2785" s="23"/>
      <c r="O2785" s="23"/>
      <c r="P2785" s="23"/>
      <c r="Q2785" s="23"/>
      <c r="R2785" s="23"/>
    </row>
    <row r="2786" spans="1:18" s="17" customFormat="1" x14ac:dyDescent="0.2">
      <c r="A2786" s="22"/>
      <c r="B2786" s="23"/>
      <c r="C2786" s="23"/>
      <c r="D2786" s="23"/>
      <c r="E2786" s="23"/>
      <c r="F2786" s="23"/>
      <c r="G2786" s="23"/>
      <c r="H2786" s="23"/>
      <c r="I2786" s="23"/>
      <c r="J2786" s="23"/>
      <c r="K2786" s="23"/>
      <c r="L2786" s="23"/>
      <c r="M2786" s="23"/>
      <c r="N2786" s="23"/>
      <c r="O2786" s="23"/>
      <c r="P2786" s="23"/>
      <c r="Q2786" s="23"/>
      <c r="R2786" s="23"/>
    </row>
    <row r="2787" spans="1:18" s="17" customFormat="1" x14ac:dyDescent="0.2">
      <c r="A2787" s="22"/>
      <c r="B2787" s="23"/>
      <c r="C2787" s="23"/>
      <c r="D2787" s="23"/>
      <c r="E2787" s="23"/>
      <c r="F2787" s="23"/>
      <c r="G2787" s="23"/>
      <c r="H2787" s="23"/>
      <c r="I2787" s="23"/>
      <c r="J2787" s="23"/>
      <c r="K2787" s="23"/>
      <c r="L2787" s="23"/>
      <c r="M2787" s="23"/>
      <c r="N2787" s="23"/>
      <c r="O2787" s="23"/>
      <c r="P2787" s="23"/>
      <c r="Q2787" s="23"/>
      <c r="R2787" s="23"/>
    </row>
    <row r="2788" spans="1:18" s="17" customFormat="1" x14ac:dyDescent="0.2">
      <c r="A2788" s="22"/>
      <c r="B2788" s="23"/>
      <c r="C2788" s="23"/>
      <c r="D2788" s="23"/>
      <c r="E2788" s="23"/>
      <c r="F2788" s="23"/>
      <c r="G2788" s="23"/>
      <c r="H2788" s="23"/>
      <c r="I2788" s="23"/>
      <c r="J2788" s="23"/>
      <c r="K2788" s="23"/>
      <c r="L2788" s="23"/>
      <c r="M2788" s="23"/>
      <c r="N2788" s="23"/>
      <c r="O2788" s="23"/>
      <c r="P2788" s="23"/>
      <c r="Q2788" s="23"/>
      <c r="R2788" s="23"/>
    </row>
    <row r="2789" spans="1:18" s="17" customFormat="1" x14ac:dyDescent="0.2">
      <c r="A2789" s="22"/>
      <c r="B2789" s="23"/>
      <c r="C2789" s="23"/>
      <c r="D2789" s="23"/>
      <c r="E2789" s="23"/>
      <c r="F2789" s="23"/>
      <c r="G2789" s="23"/>
      <c r="H2789" s="23"/>
      <c r="I2789" s="23"/>
      <c r="J2789" s="23"/>
      <c r="K2789" s="23"/>
      <c r="L2789" s="23"/>
      <c r="M2789" s="23"/>
      <c r="N2789" s="23"/>
      <c r="O2789" s="23"/>
      <c r="P2789" s="23"/>
      <c r="Q2789" s="23"/>
      <c r="R2789" s="23"/>
    </row>
    <row r="2790" spans="1:18" s="17" customFormat="1" x14ac:dyDescent="0.2">
      <c r="A2790" s="22"/>
      <c r="B2790" s="23"/>
      <c r="C2790" s="23"/>
      <c r="D2790" s="23"/>
      <c r="E2790" s="23"/>
      <c r="F2790" s="23"/>
      <c r="G2790" s="23"/>
      <c r="H2790" s="23"/>
      <c r="I2790" s="23"/>
      <c r="J2790" s="23"/>
      <c r="K2790" s="23"/>
      <c r="L2790" s="23"/>
      <c r="M2790" s="23"/>
      <c r="N2790" s="23"/>
      <c r="O2790" s="23"/>
      <c r="P2790" s="23"/>
      <c r="Q2790" s="23"/>
      <c r="R2790" s="23"/>
    </row>
    <row r="2791" spans="1:18" s="17" customFormat="1" x14ac:dyDescent="0.2">
      <c r="A2791" s="22"/>
      <c r="B2791" s="23"/>
      <c r="C2791" s="23"/>
      <c r="D2791" s="23"/>
      <c r="E2791" s="23"/>
      <c r="F2791" s="23"/>
      <c r="G2791" s="23"/>
      <c r="H2791" s="23"/>
      <c r="I2791" s="23"/>
      <c r="J2791" s="23"/>
      <c r="K2791" s="23"/>
      <c r="L2791" s="23"/>
      <c r="M2791" s="23"/>
      <c r="N2791" s="23"/>
      <c r="O2791" s="23"/>
      <c r="P2791" s="23"/>
      <c r="Q2791" s="23"/>
      <c r="R2791" s="23"/>
    </row>
    <row r="2792" spans="1:18" s="17" customFormat="1" x14ac:dyDescent="0.2">
      <c r="A2792" s="22"/>
      <c r="B2792" s="23"/>
      <c r="C2792" s="23"/>
      <c r="D2792" s="23"/>
      <c r="E2792" s="23"/>
      <c r="F2792" s="23"/>
      <c r="G2792" s="23"/>
      <c r="H2792" s="23"/>
      <c r="I2792" s="23"/>
      <c r="J2792" s="23"/>
      <c r="K2792" s="23"/>
      <c r="L2792" s="23"/>
      <c r="M2792" s="23"/>
      <c r="N2792" s="23"/>
      <c r="O2792" s="23"/>
      <c r="P2792" s="23"/>
      <c r="Q2792" s="23"/>
      <c r="R2792" s="23"/>
    </row>
    <row r="2793" spans="1:18" s="17" customFormat="1" x14ac:dyDescent="0.2">
      <c r="A2793" s="22"/>
      <c r="B2793" s="23"/>
      <c r="C2793" s="23"/>
      <c r="D2793" s="23"/>
      <c r="E2793" s="23"/>
      <c r="F2793" s="23"/>
      <c r="G2793" s="23"/>
      <c r="H2793" s="23"/>
      <c r="I2793" s="23"/>
      <c r="J2793" s="23"/>
      <c r="K2793" s="23"/>
      <c r="L2793" s="23"/>
      <c r="M2793" s="23"/>
      <c r="N2793" s="23"/>
      <c r="O2793" s="23"/>
      <c r="P2793" s="23"/>
      <c r="Q2793" s="23"/>
      <c r="R2793" s="23"/>
    </row>
    <row r="2794" spans="1:18" s="17" customFormat="1" x14ac:dyDescent="0.2">
      <c r="A2794" s="22"/>
      <c r="B2794" s="23"/>
      <c r="C2794" s="23"/>
      <c r="D2794" s="23"/>
      <c r="E2794" s="23"/>
      <c r="F2794" s="23"/>
      <c r="G2794" s="23"/>
      <c r="H2794" s="23"/>
      <c r="I2794" s="23"/>
      <c r="J2794" s="23"/>
      <c r="K2794" s="23"/>
      <c r="L2794" s="23"/>
      <c r="M2794" s="23"/>
      <c r="N2794" s="23"/>
      <c r="O2794" s="23"/>
      <c r="P2794" s="23"/>
      <c r="Q2794" s="23"/>
      <c r="R2794" s="23"/>
    </row>
    <row r="2795" spans="1:18" s="17" customFormat="1" x14ac:dyDescent="0.2">
      <c r="A2795" s="22"/>
      <c r="B2795" s="23"/>
      <c r="C2795" s="23"/>
      <c r="D2795" s="23"/>
      <c r="E2795" s="23"/>
      <c r="F2795" s="23"/>
      <c r="G2795" s="23"/>
      <c r="H2795" s="23"/>
      <c r="I2795" s="23"/>
      <c r="J2795" s="23"/>
      <c r="K2795" s="23"/>
      <c r="L2795" s="23"/>
      <c r="M2795" s="23"/>
      <c r="N2795" s="23"/>
      <c r="O2795" s="23"/>
      <c r="P2795" s="23"/>
      <c r="Q2795" s="23"/>
      <c r="R2795" s="23"/>
    </row>
    <row r="2796" spans="1:18" s="17" customFormat="1" x14ac:dyDescent="0.2">
      <c r="A2796" s="22"/>
      <c r="B2796" s="23"/>
      <c r="C2796" s="23"/>
      <c r="D2796" s="23"/>
      <c r="E2796" s="23"/>
      <c r="F2796" s="23"/>
      <c r="G2796" s="23"/>
      <c r="H2796" s="23"/>
      <c r="I2796" s="23"/>
      <c r="J2796" s="23"/>
      <c r="K2796" s="23"/>
      <c r="L2796" s="23"/>
      <c r="M2796" s="23"/>
      <c r="N2796" s="23"/>
      <c r="O2796" s="23"/>
      <c r="P2796" s="23"/>
      <c r="Q2796" s="23"/>
      <c r="R2796" s="23"/>
    </row>
    <row r="2797" spans="1:18" s="17" customFormat="1" x14ac:dyDescent="0.2">
      <c r="A2797" s="22"/>
      <c r="B2797" s="23"/>
      <c r="C2797" s="23"/>
      <c r="D2797" s="23"/>
      <c r="E2797" s="23"/>
      <c r="F2797" s="23"/>
      <c r="G2797" s="23"/>
      <c r="H2797" s="23"/>
      <c r="I2797" s="23"/>
      <c r="J2797" s="23"/>
      <c r="K2797" s="23"/>
      <c r="L2797" s="23"/>
      <c r="M2797" s="23"/>
      <c r="N2797" s="23"/>
      <c r="O2797" s="23"/>
      <c r="P2797" s="23"/>
      <c r="Q2797" s="23"/>
      <c r="R2797" s="23"/>
    </row>
    <row r="2798" spans="1:18" s="17" customFormat="1" x14ac:dyDescent="0.2">
      <c r="A2798" s="22"/>
      <c r="B2798" s="23"/>
      <c r="C2798" s="23"/>
      <c r="D2798" s="23"/>
      <c r="E2798" s="23"/>
      <c r="F2798" s="23"/>
      <c r="G2798" s="23"/>
      <c r="H2798" s="23"/>
      <c r="I2798" s="23"/>
      <c r="J2798" s="23"/>
      <c r="K2798" s="23"/>
      <c r="L2798" s="23"/>
      <c r="M2798" s="23"/>
      <c r="N2798" s="23"/>
      <c r="O2798" s="23"/>
      <c r="P2798" s="23"/>
      <c r="Q2798" s="23"/>
      <c r="R2798" s="23"/>
    </row>
    <row r="2799" spans="1:18" s="17" customFormat="1" x14ac:dyDescent="0.2">
      <c r="A2799" s="22"/>
      <c r="B2799" s="23"/>
      <c r="C2799" s="23"/>
      <c r="D2799" s="23"/>
      <c r="E2799" s="23"/>
      <c r="F2799" s="23"/>
      <c r="G2799" s="23"/>
      <c r="H2799" s="23"/>
      <c r="I2799" s="23"/>
      <c r="J2799" s="23"/>
      <c r="K2799" s="23"/>
      <c r="L2799" s="23"/>
      <c r="M2799" s="23"/>
      <c r="N2799" s="23"/>
      <c r="O2799" s="23"/>
      <c r="P2799" s="23"/>
      <c r="Q2799" s="23"/>
      <c r="R2799" s="23"/>
    </row>
    <row r="2800" spans="1:18" s="17" customFormat="1" x14ac:dyDescent="0.2">
      <c r="A2800" s="22"/>
      <c r="B2800" s="23"/>
      <c r="C2800" s="23"/>
      <c r="D2800" s="23"/>
      <c r="E2800" s="23"/>
      <c r="F2800" s="23"/>
      <c r="G2800" s="23"/>
      <c r="H2800" s="23"/>
      <c r="I2800" s="23"/>
      <c r="J2800" s="23"/>
      <c r="K2800" s="23"/>
      <c r="L2800" s="23"/>
      <c r="M2800" s="23"/>
      <c r="N2800" s="23"/>
      <c r="O2800" s="23"/>
      <c r="P2800" s="23"/>
      <c r="Q2800" s="23"/>
      <c r="R2800" s="23"/>
    </row>
    <row r="2801" spans="1:18" s="17" customFormat="1" x14ac:dyDescent="0.2">
      <c r="A2801" s="22"/>
      <c r="B2801" s="23"/>
      <c r="C2801" s="23"/>
      <c r="D2801" s="23"/>
      <c r="E2801" s="23"/>
      <c r="F2801" s="23"/>
      <c r="G2801" s="23"/>
      <c r="H2801" s="23"/>
      <c r="I2801" s="23"/>
      <c r="J2801" s="23"/>
      <c r="K2801" s="23"/>
      <c r="L2801" s="23"/>
      <c r="M2801" s="23"/>
      <c r="N2801" s="23"/>
      <c r="O2801" s="23"/>
      <c r="P2801" s="23"/>
      <c r="Q2801" s="23"/>
      <c r="R2801" s="23"/>
    </row>
    <row r="2802" spans="1:18" s="17" customFormat="1" x14ac:dyDescent="0.2">
      <c r="A2802" s="22"/>
      <c r="B2802" s="23"/>
      <c r="C2802" s="23"/>
      <c r="D2802" s="23"/>
      <c r="E2802" s="23"/>
      <c r="F2802" s="23"/>
      <c r="G2802" s="23"/>
      <c r="H2802" s="23"/>
      <c r="I2802" s="23"/>
      <c r="J2802" s="23"/>
      <c r="K2802" s="23"/>
      <c r="L2802" s="23"/>
      <c r="M2802" s="23"/>
      <c r="N2802" s="23"/>
      <c r="O2802" s="23"/>
      <c r="P2802" s="23"/>
      <c r="Q2802" s="23"/>
      <c r="R2802" s="23"/>
    </row>
    <row r="2803" spans="1:18" s="17" customFormat="1" x14ac:dyDescent="0.2">
      <c r="A2803" s="22"/>
      <c r="B2803" s="23"/>
      <c r="C2803" s="23"/>
      <c r="D2803" s="23"/>
      <c r="E2803" s="23"/>
      <c r="F2803" s="23"/>
      <c r="G2803" s="23"/>
      <c r="H2803" s="23"/>
      <c r="I2803" s="23"/>
      <c r="J2803" s="23"/>
      <c r="K2803" s="23"/>
      <c r="L2803" s="23"/>
      <c r="M2803" s="23"/>
      <c r="N2803" s="23"/>
      <c r="O2803" s="23"/>
      <c r="P2803" s="23"/>
      <c r="Q2803" s="23"/>
      <c r="R2803" s="23"/>
    </row>
    <row r="2804" spans="1:18" s="17" customFormat="1" x14ac:dyDescent="0.2">
      <c r="A2804" s="22"/>
      <c r="B2804" s="23"/>
      <c r="C2804" s="23"/>
      <c r="D2804" s="23"/>
      <c r="E2804" s="23"/>
      <c r="F2804" s="23"/>
      <c r="G2804" s="23"/>
      <c r="H2804" s="23"/>
      <c r="I2804" s="23"/>
      <c r="J2804" s="23"/>
      <c r="K2804" s="23"/>
      <c r="L2804" s="23"/>
      <c r="M2804" s="23"/>
      <c r="N2804" s="23"/>
      <c r="O2804" s="23"/>
      <c r="P2804" s="23"/>
      <c r="Q2804" s="23"/>
      <c r="R2804" s="23"/>
    </row>
    <row r="2805" spans="1:18" s="17" customFormat="1" x14ac:dyDescent="0.2">
      <c r="A2805" s="22"/>
      <c r="B2805" s="23"/>
      <c r="C2805" s="23"/>
      <c r="D2805" s="23"/>
      <c r="E2805" s="23"/>
      <c r="F2805" s="23"/>
      <c r="G2805" s="23"/>
      <c r="H2805" s="23"/>
      <c r="I2805" s="23"/>
      <c r="J2805" s="23"/>
      <c r="K2805" s="23"/>
      <c r="L2805" s="23"/>
      <c r="M2805" s="23"/>
      <c r="N2805" s="23"/>
      <c r="O2805" s="23"/>
      <c r="P2805" s="23"/>
      <c r="Q2805" s="23"/>
      <c r="R2805" s="23"/>
    </row>
    <row r="2806" spans="1:18" s="17" customFormat="1" x14ac:dyDescent="0.2">
      <c r="A2806" s="22"/>
      <c r="B2806" s="23"/>
      <c r="C2806" s="23"/>
      <c r="D2806" s="23"/>
      <c r="E2806" s="23"/>
      <c r="F2806" s="23"/>
      <c r="G2806" s="23"/>
      <c r="H2806" s="23"/>
      <c r="I2806" s="23"/>
      <c r="J2806" s="23"/>
      <c r="K2806" s="23"/>
      <c r="L2806" s="23"/>
      <c r="M2806" s="23"/>
      <c r="N2806" s="23"/>
      <c r="O2806" s="23"/>
      <c r="P2806" s="23"/>
      <c r="Q2806" s="23"/>
      <c r="R2806" s="23"/>
    </row>
    <row r="2807" spans="1:18" s="17" customFormat="1" x14ac:dyDescent="0.2">
      <c r="A2807" s="22"/>
      <c r="B2807" s="23"/>
      <c r="C2807" s="23"/>
      <c r="D2807" s="23"/>
      <c r="E2807" s="23"/>
      <c r="F2807" s="23"/>
      <c r="G2807" s="23"/>
      <c r="H2807" s="23"/>
      <c r="I2807" s="23"/>
      <c r="J2807" s="23"/>
      <c r="K2807" s="23"/>
      <c r="L2807" s="23"/>
      <c r="M2807" s="23"/>
      <c r="N2807" s="23"/>
      <c r="O2807" s="23"/>
      <c r="P2807" s="23"/>
      <c r="Q2807" s="23"/>
      <c r="R2807" s="23"/>
    </row>
    <row r="2808" spans="1:18" s="17" customFormat="1" x14ac:dyDescent="0.2">
      <c r="A2808" s="22"/>
      <c r="B2808" s="23"/>
      <c r="C2808" s="23"/>
      <c r="D2808" s="23"/>
      <c r="E2808" s="23"/>
      <c r="F2808" s="23"/>
      <c r="G2808" s="23"/>
      <c r="H2808" s="23"/>
      <c r="I2808" s="23"/>
      <c r="J2808" s="23"/>
      <c r="K2808" s="23"/>
      <c r="L2808" s="23"/>
      <c r="M2808" s="23"/>
      <c r="N2808" s="23"/>
      <c r="O2808" s="23"/>
      <c r="P2808" s="23"/>
      <c r="Q2808" s="23"/>
      <c r="R2808" s="23"/>
    </row>
    <row r="2809" spans="1:18" s="17" customFormat="1" x14ac:dyDescent="0.2">
      <c r="A2809" s="22"/>
      <c r="B2809" s="23"/>
      <c r="C2809" s="23"/>
      <c r="D2809" s="23"/>
      <c r="E2809" s="23"/>
      <c r="F2809" s="23"/>
      <c r="G2809" s="23"/>
      <c r="H2809" s="23"/>
      <c r="I2809" s="23"/>
      <c r="J2809" s="23"/>
      <c r="K2809" s="23"/>
      <c r="L2809" s="23"/>
      <c r="M2809" s="23"/>
      <c r="N2809" s="23"/>
      <c r="O2809" s="23"/>
      <c r="P2809" s="23"/>
      <c r="Q2809" s="23"/>
      <c r="R2809" s="23"/>
    </row>
    <row r="2810" spans="1:18" s="17" customFormat="1" x14ac:dyDescent="0.2">
      <c r="A2810" s="22"/>
      <c r="B2810" s="23"/>
      <c r="C2810" s="23"/>
      <c r="D2810" s="23"/>
      <c r="E2810" s="23"/>
      <c r="F2810" s="23"/>
      <c r="G2810" s="23"/>
      <c r="H2810" s="23"/>
      <c r="I2810" s="23"/>
      <c r="J2810" s="23"/>
      <c r="K2810" s="23"/>
      <c r="L2810" s="23"/>
      <c r="M2810" s="23"/>
      <c r="N2810" s="23"/>
      <c r="O2810" s="23"/>
      <c r="P2810" s="23"/>
      <c r="Q2810" s="23"/>
      <c r="R2810" s="23"/>
    </row>
    <row r="2811" spans="1:18" s="17" customFormat="1" x14ac:dyDescent="0.2">
      <c r="A2811" s="22"/>
      <c r="B2811" s="23"/>
      <c r="C2811" s="23"/>
      <c r="D2811" s="23"/>
      <c r="E2811" s="23"/>
      <c r="F2811" s="23"/>
      <c r="G2811" s="23"/>
      <c r="H2811" s="23"/>
      <c r="I2811" s="23"/>
      <c r="J2811" s="23"/>
      <c r="K2811" s="23"/>
      <c r="L2811" s="23"/>
      <c r="M2811" s="23"/>
      <c r="N2811" s="23"/>
      <c r="O2811" s="23"/>
      <c r="P2811" s="23"/>
      <c r="Q2811" s="23"/>
      <c r="R2811" s="23"/>
    </row>
    <row r="2812" spans="1:18" s="17" customFormat="1" x14ac:dyDescent="0.2">
      <c r="A2812" s="22"/>
      <c r="B2812" s="23"/>
      <c r="C2812" s="23"/>
      <c r="D2812" s="23"/>
      <c r="E2812" s="23"/>
      <c r="F2812" s="23"/>
      <c r="G2812" s="23"/>
      <c r="H2812" s="23"/>
      <c r="I2812" s="23"/>
      <c r="J2812" s="23"/>
      <c r="K2812" s="23"/>
      <c r="L2812" s="23"/>
      <c r="M2812" s="23"/>
      <c r="N2812" s="23"/>
      <c r="O2812" s="23"/>
      <c r="P2812" s="23"/>
      <c r="Q2812" s="23"/>
      <c r="R2812" s="23"/>
    </row>
    <row r="2813" spans="1:18" s="17" customFormat="1" x14ac:dyDescent="0.2">
      <c r="A2813" s="22"/>
      <c r="B2813" s="23"/>
      <c r="C2813" s="23"/>
      <c r="D2813" s="23"/>
      <c r="E2813" s="23"/>
      <c r="F2813" s="23"/>
      <c r="G2813" s="23"/>
      <c r="H2813" s="23"/>
      <c r="I2813" s="23"/>
      <c r="J2813" s="23"/>
      <c r="K2813" s="23"/>
      <c r="L2813" s="23"/>
      <c r="M2813" s="23"/>
      <c r="N2813" s="23"/>
      <c r="O2813" s="23"/>
      <c r="P2813" s="23"/>
      <c r="Q2813" s="23"/>
      <c r="R2813" s="23"/>
    </row>
    <row r="2814" spans="1:18" s="17" customFormat="1" x14ac:dyDescent="0.2">
      <c r="A2814" s="22"/>
      <c r="B2814" s="23"/>
      <c r="C2814" s="23"/>
      <c r="D2814" s="23"/>
      <c r="E2814" s="23"/>
      <c r="F2814" s="23"/>
      <c r="G2814" s="23"/>
      <c r="H2814" s="23"/>
      <c r="I2814" s="23"/>
      <c r="J2814" s="23"/>
      <c r="K2814" s="23"/>
      <c r="L2814" s="23"/>
      <c r="M2814" s="23"/>
      <c r="N2814" s="23"/>
      <c r="O2814" s="23"/>
      <c r="P2814" s="23"/>
      <c r="Q2814" s="23"/>
      <c r="R2814" s="23"/>
    </row>
    <row r="2815" spans="1:18" s="17" customFormat="1" x14ac:dyDescent="0.2">
      <c r="A2815" s="22"/>
      <c r="B2815" s="23"/>
      <c r="C2815" s="23"/>
      <c r="D2815" s="23"/>
      <c r="E2815" s="23"/>
      <c r="F2815" s="23"/>
      <c r="G2815" s="23"/>
      <c r="H2815" s="23"/>
      <c r="I2815" s="23"/>
      <c r="J2815" s="23"/>
      <c r="K2815" s="23"/>
      <c r="L2815" s="23"/>
      <c r="M2815" s="23"/>
      <c r="N2815" s="23"/>
      <c r="O2815" s="23"/>
      <c r="P2815" s="23"/>
      <c r="Q2815" s="23"/>
      <c r="R2815" s="23"/>
    </row>
    <row r="2816" spans="1:18" s="17" customFormat="1" x14ac:dyDescent="0.2">
      <c r="A2816" s="22"/>
      <c r="B2816" s="23"/>
      <c r="C2816" s="23"/>
      <c r="D2816" s="23"/>
      <c r="E2816" s="23"/>
      <c r="F2816" s="23"/>
      <c r="G2816" s="23"/>
      <c r="H2816" s="23"/>
      <c r="I2816" s="23"/>
      <c r="J2816" s="23"/>
      <c r="K2816" s="23"/>
      <c r="L2816" s="23"/>
      <c r="M2816" s="23"/>
      <c r="N2816" s="23"/>
      <c r="O2816" s="23"/>
      <c r="P2816" s="23"/>
      <c r="Q2816" s="23"/>
      <c r="R2816" s="23"/>
    </row>
    <row r="2817" spans="1:18" s="17" customFormat="1" x14ac:dyDescent="0.2">
      <c r="A2817" s="22"/>
      <c r="B2817" s="23"/>
      <c r="C2817" s="23"/>
      <c r="D2817" s="23"/>
      <c r="E2817" s="23"/>
      <c r="F2817" s="23"/>
      <c r="G2817" s="23"/>
      <c r="H2817" s="23"/>
      <c r="I2817" s="23"/>
      <c r="J2817" s="23"/>
      <c r="K2817" s="23"/>
      <c r="L2817" s="23"/>
      <c r="M2817" s="23"/>
      <c r="N2817" s="23"/>
      <c r="O2817" s="23"/>
      <c r="P2817" s="23"/>
      <c r="Q2817" s="23"/>
      <c r="R2817" s="23"/>
    </row>
    <row r="2818" spans="1:18" s="17" customFormat="1" x14ac:dyDescent="0.2">
      <c r="A2818" s="22"/>
      <c r="B2818" s="23"/>
      <c r="C2818" s="23"/>
      <c r="D2818" s="23"/>
      <c r="E2818" s="23"/>
      <c r="F2818" s="23"/>
      <c r="G2818" s="23"/>
      <c r="H2818" s="23"/>
      <c r="I2818" s="23"/>
      <c r="J2818" s="23"/>
      <c r="K2818" s="23"/>
      <c r="L2818" s="23"/>
      <c r="M2818" s="23"/>
      <c r="N2818" s="23"/>
      <c r="O2818" s="23"/>
      <c r="P2818" s="23"/>
      <c r="Q2818" s="23"/>
      <c r="R2818" s="23"/>
    </row>
    <row r="2819" spans="1:18" s="17" customFormat="1" x14ac:dyDescent="0.2">
      <c r="A2819" s="22"/>
      <c r="B2819" s="23"/>
      <c r="C2819" s="23"/>
      <c r="D2819" s="23"/>
      <c r="E2819" s="23"/>
      <c r="F2819" s="23"/>
      <c r="G2819" s="23"/>
      <c r="H2819" s="23"/>
      <c r="I2819" s="23"/>
      <c r="J2819" s="23"/>
      <c r="K2819" s="23"/>
      <c r="L2819" s="23"/>
      <c r="M2819" s="23"/>
      <c r="N2819" s="23"/>
      <c r="O2819" s="23"/>
      <c r="P2819" s="23"/>
      <c r="Q2819" s="23"/>
      <c r="R2819" s="23"/>
    </row>
    <row r="2820" spans="1:18" s="17" customFormat="1" x14ac:dyDescent="0.2">
      <c r="A2820" s="22"/>
      <c r="B2820" s="23"/>
      <c r="C2820" s="23"/>
      <c r="D2820" s="23"/>
      <c r="E2820" s="23"/>
      <c r="F2820" s="23"/>
      <c r="G2820" s="23"/>
      <c r="H2820" s="23"/>
      <c r="I2820" s="23"/>
      <c r="J2820" s="23"/>
      <c r="K2820" s="23"/>
      <c r="L2820" s="23"/>
      <c r="M2820" s="23"/>
      <c r="N2820" s="23"/>
      <c r="O2820" s="23"/>
      <c r="P2820" s="23"/>
      <c r="Q2820" s="23"/>
      <c r="R2820" s="23"/>
    </row>
    <row r="2821" spans="1:18" s="17" customFormat="1" x14ac:dyDescent="0.2">
      <c r="A2821" s="22"/>
      <c r="B2821" s="23"/>
      <c r="C2821" s="23"/>
      <c r="D2821" s="23"/>
      <c r="E2821" s="23"/>
      <c r="F2821" s="23"/>
      <c r="G2821" s="23"/>
      <c r="H2821" s="23"/>
      <c r="I2821" s="23"/>
      <c r="J2821" s="23"/>
      <c r="K2821" s="23"/>
      <c r="L2821" s="23"/>
      <c r="M2821" s="23"/>
      <c r="N2821" s="23"/>
      <c r="O2821" s="23"/>
      <c r="P2821" s="23"/>
      <c r="Q2821" s="23"/>
      <c r="R2821" s="23"/>
    </row>
    <row r="2822" spans="1:18" s="17" customFormat="1" x14ac:dyDescent="0.2">
      <c r="A2822" s="22"/>
      <c r="B2822" s="23"/>
      <c r="C2822" s="23"/>
      <c r="D2822" s="23"/>
      <c r="E2822" s="23"/>
      <c r="F2822" s="23"/>
      <c r="G2822" s="23"/>
      <c r="H2822" s="23"/>
      <c r="I2822" s="23"/>
      <c r="J2822" s="23"/>
      <c r="K2822" s="23"/>
      <c r="L2822" s="23"/>
      <c r="M2822" s="23"/>
      <c r="N2822" s="23"/>
      <c r="O2822" s="23"/>
      <c r="P2822" s="23"/>
      <c r="Q2822" s="23"/>
      <c r="R2822" s="23"/>
    </row>
    <row r="2823" spans="1:18" s="17" customFormat="1" x14ac:dyDescent="0.2">
      <c r="A2823" s="22"/>
      <c r="B2823" s="23"/>
      <c r="C2823" s="23"/>
      <c r="D2823" s="23"/>
      <c r="E2823" s="23"/>
      <c r="F2823" s="23"/>
      <c r="G2823" s="23"/>
      <c r="H2823" s="23"/>
      <c r="I2823" s="23"/>
      <c r="J2823" s="23"/>
      <c r="K2823" s="23"/>
      <c r="L2823" s="23"/>
      <c r="M2823" s="23"/>
      <c r="N2823" s="23"/>
      <c r="O2823" s="23"/>
      <c r="P2823" s="23"/>
      <c r="Q2823" s="23"/>
      <c r="R2823" s="23"/>
    </row>
    <row r="2824" spans="1:18" s="17" customFormat="1" x14ac:dyDescent="0.2">
      <c r="A2824" s="22"/>
      <c r="B2824" s="23"/>
      <c r="C2824" s="23"/>
      <c r="D2824" s="23"/>
      <c r="E2824" s="23"/>
      <c r="F2824" s="23"/>
      <c r="G2824" s="23"/>
      <c r="H2824" s="23"/>
      <c r="I2824" s="23"/>
      <c r="J2824" s="23"/>
      <c r="K2824" s="23"/>
      <c r="L2824" s="23"/>
      <c r="M2824" s="23"/>
      <c r="N2824" s="23"/>
      <c r="O2824" s="23"/>
      <c r="P2824" s="23"/>
      <c r="Q2824" s="23"/>
      <c r="R2824" s="23"/>
    </row>
    <row r="2825" spans="1:18" s="17" customFormat="1" x14ac:dyDescent="0.2">
      <c r="A2825" s="22"/>
      <c r="B2825" s="23"/>
      <c r="C2825" s="23"/>
      <c r="D2825" s="23"/>
      <c r="E2825" s="23"/>
      <c r="F2825" s="23"/>
      <c r="G2825" s="23"/>
      <c r="H2825" s="23"/>
      <c r="I2825" s="23"/>
      <c r="J2825" s="23"/>
      <c r="K2825" s="23"/>
      <c r="L2825" s="23"/>
      <c r="M2825" s="23"/>
      <c r="N2825" s="23"/>
      <c r="O2825" s="23"/>
      <c r="P2825" s="23"/>
      <c r="Q2825" s="23"/>
      <c r="R2825" s="23"/>
    </row>
    <row r="2826" spans="1:18" s="17" customFormat="1" x14ac:dyDescent="0.2">
      <c r="A2826" s="22"/>
      <c r="B2826" s="23"/>
      <c r="C2826" s="23"/>
      <c r="D2826" s="23"/>
      <c r="E2826" s="23"/>
      <c r="F2826" s="23"/>
      <c r="G2826" s="23"/>
      <c r="H2826" s="23"/>
      <c r="I2826" s="23"/>
      <c r="J2826" s="23"/>
      <c r="K2826" s="23"/>
      <c r="L2826" s="23"/>
      <c r="M2826" s="23"/>
      <c r="N2826" s="23"/>
      <c r="O2826" s="23"/>
      <c r="P2826" s="23"/>
      <c r="Q2826" s="23"/>
      <c r="R2826" s="23"/>
    </row>
    <row r="2827" spans="1:18" s="17" customFormat="1" x14ac:dyDescent="0.2">
      <c r="A2827" s="22"/>
      <c r="B2827" s="23"/>
      <c r="C2827" s="23"/>
      <c r="D2827" s="23"/>
      <c r="E2827" s="23"/>
      <c r="F2827" s="23"/>
      <c r="G2827" s="23"/>
      <c r="H2827" s="23"/>
      <c r="I2827" s="23"/>
      <c r="J2827" s="23"/>
      <c r="K2827" s="23"/>
      <c r="L2827" s="23"/>
      <c r="M2827" s="23"/>
      <c r="N2827" s="23"/>
      <c r="O2827" s="23"/>
      <c r="P2827" s="23"/>
      <c r="Q2827" s="23"/>
      <c r="R2827" s="23"/>
    </row>
    <row r="2828" spans="1:18" s="17" customFormat="1" x14ac:dyDescent="0.2">
      <c r="A2828" s="22"/>
      <c r="B2828" s="23"/>
      <c r="C2828" s="23"/>
      <c r="D2828" s="23"/>
      <c r="E2828" s="23"/>
      <c r="F2828" s="23"/>
      <c r="G2828" s="23"/>
      <c r="H2828" s="23"/>
      <c r="I2828" s="23"/>
      <c r="J2828" s="23"/>
      <c r="K2828" s="23"/>
      <c r="L2828" s="23"/>
      <c r="M2828" s="23"/>
      <c r="N2828" s="23"/>
      <c r="O2828" s="23"/>
      <c r="P2828" s="23"/>
      <c r="Q2828" s="23"/>
      <c r="R2828" s="23"/>
    </row>
    <row r="2829" spans="1:18" s="17" customFormat="1" x14ac:dyDescent="0.2">
      <c r="A2829" s="22"/>
      <c r="B2829" s="23"/>
      <c r="C2829" s="23"/>
      <c r="D2829" s="23"/>
      <c r="E2829" s="23"/>
      <c r="F2829" s="23"/>
      <c r="G2829" s="23"/>
      <c r="H2829" s="23"/>
      <c r="I2829" s="23"/>
      <c r="J2829" s="23"/>
      <c r="K2829" s="23"/>
      <c r="L2829" s="23"/>
      <c r="M2829" s="23"/>
      <c r="N2829" s="23"/>
      <c r="O2829" s="23"/>
      <c r="P2829" s="23"/>
      <c r="Q2829" s="23"/>
      <c r="R2829" s="23"/>
    </row>
    <row r="2830" spans="1:18" s="17" customFormat="1" x14ac:dyDescent="0.2">
      <c r="A2830" s="22"/>
      <c r="B2830" s="23"/>
      <c r="C2830" s="23"/>
      <c r="D2830" s="23"/>
      <c r="E2830" s="23"/>
      <c r="F2830" s="23"/>
      <c r="G2830" s="23"/>
      <c r="H2830" s="23"/>
      <c r="I2830" s="23"/>
      <c r="J2830" s="23"/>
      <c r="K2830" s="23"/>
      <c r="L2830" s="23"/>
      <c r="M2830" s="23"/>
      <c r="N2830" s="23"/>
      <c r="O2830" s="23"/>
      <c r="P2830" s="23"/>
      <c r="Q2830" s="23"/>
      <c r="R2830" s="23"/>
    </row>
    <row r="2831" spans="1:18" s="17" customFormat="1" x14ac:dyDescent="0.2">
      <c r="A2831" s="22"/>
      <c r="B2831" s="23"/>
      <c r="C2831" s="23"/>
      <c r="D2831" s="23"/>
      <c r="E2831" s="23"/>
      <c r="F2831" s="23"/>
      <c r="G2831" s="23"/>
      <c r="H2831" s="23"/>
      <c r="I2831" s="23"/>
      <c r="J2831" s="23"/>
      <c r="K2831" s="23"/>
      <c r="L2831" s="23"/>
      <c r="M2831" s="23"/>
      <c r="N2831" s="23"/>
      <c r="O2831" s="23"/>
      <c r="P2831" s="23"/>
      <c r="Q2831" s="23"/>
      <c r="R2831" s="23"/>
    </row>
    <row r="2832" spans="1:18" s="17" customFormat="1" x14ac:dyDescent="0.2">
      <c r="A2832" s="22"/>
      <c r="B2832" s="23"/>
      <c r="C2832" s="23"/>
      <c r="D2832" s="23"/>
      <c r="E2832" s="23"/>
      <c r="F2832" s="23"/>
      <c r="G2832" s="23"/>
      <c r="H2832" s="23"/>
      <c r="I2832" s="23"/>
      <c r="J2832" s="23"/>
      <c r="K2832" s="23"/>
      <c r="L2832" s="23"/>
      <c r="M2832" s="23"/>
      <c r="N2832" s="23"/>
      <c r="O2832" s="23"/>
      <c r="P2832" s="23"/>
      <c r="Q2832" s="23"/>
      <c r="R2832" s="23"/>
    </row>
    <row r="2833" spans="1:18" s="17" customFormat="1" x14ac:dyDescent="0.2">
      <c r="A2833" s="22"/>
      <c r="B2833" s="23"/>
      <c r="C2833" s="23"/>
      <c r="D2833" s="23"/>
      <c r="E2833" s="23"/>
      <c r="F2833" s="23"/>
      <c r="G2833" s="23"/>
      <c r="H2833" s="23"/>
      <c r="I2833" s="23"/>
      <c r="J2833" s="23"/>
      <c r="K2833" s="23"/>
      <c r="L2833" s="23"/>
      <c r="M2833" s="23"/>
      <c r="N2833" s="23"/>
      <c r="O2833" s="23"/>
      <c r="P2833" s="23"/>
      <c r="Q2833" s="23"/>
      <c r="R2833" s="23"/>
    </row>
    <row r="2834" spans="1:18" s="17" customFormat="1" x14ac:dyDescent="0.2">
      <c r="A2834" s="22"/>
      <c r="B2834" s="23"/>
      <c r="C2834" s="23"/>
      <c r="D2834" s="23"/>
      <c r="E2834" s="23"/>
      <c r="F2834" s="23"/>
      <c r="G2834" s="23"/>
      <c r="H2834" s="23"/>
      <c r="I2834" s="23"/>
      <c r="J2834" s="23"/>
      <c r="K2834" s="23"/>
      <c r="L2834" s="23"/>
      <c r="M2834" s="23"/>
      <c r="N2834" s="23"/>
      <c r="O2834" s="23"/>
      <c r="P2834" s="23"/>
      <c r="Q2834" s="23"/>
      <c r="R2834" s="23"/>
    </row>
    <row r="2835" spans="1:18" s="17" customFormat="1" x14ac:dyDescent="0.2">
      <c r="A2835" s="22"/>
      <c r="B2835" s="23"/>
      <c r="C2835" s="23"/>
      <c r="D2835" s="23"/>
      <c r="E2835" s="23"/>
      <c r="F2835" s="23"/>
      <c r="G2835" s="23"/>
      <c r="H2835" s="23"/>
      <c r="I2835" s="23"/>
      <c r="J2835" s="23"/>
      <c r="K2835" s="23"/>
      <c r="L2835" s="23"/>
      <c r="M2835" s="23"/>
      <c r="N2835" s="23"/>
      <c r="O2835" s="23"/>
      <c r="P2835" s="23"/>
      <c r="Q2835" s="23"/>
      <c r="R2835" s="23"/>
    </row>
    <row r="2836" spans="1:18" s="17" customFormat="1" x14ac:dyDescent="0.2">
      <c r="A2836" s="22"/>
      <c r="B2836" s="23"/>
      <c r="C2836" s="23"/>
      <c r="D2836" s="23"/>
      <c r="E2836" s="23"/>
      <c r="F2836" s="23"/>
      <c r="G2836" s="23"/>
      <c r="H2836" s="23"/>
      <c r="I2836" s="23"/>
      <c r="J2836" s="23"/>
      <c r="K2836" s="23"/>
      <c r="L2836" s="23"/>
      <c r="M2836" s="23"/>
      <c r="N2836" s="23"/>
      <c r="O2836" s="23"/>
      <c r="P2836" s="23"/>
      <c r="Q2836" s="23"/>
      <c r="R2836" s="23"/>
    </row>
    <row r="2837" spans="1:18" s="17" customFormat="1" x14ac:dyDescent="0.2">
      <c r="A2837" s="22"/>
      <c r="B2837" s="23"/>
      <c r="C2837" s="23"/>
      <c r="D2837" s="23"/>
      <c r="E2837" s="23"/>
      <c r="F2837" s="23"/>
      <c r="G2837" s="23"/>
      <c r="H2837" s="23"/>
      <c r="I2837" s="23"/>
      <c r="J2837" s="23"/>
      <c r="K2837" s="23"/>
      <c r="L2837" s="23"/>
      <c r="M2837" s="23"/>
      <c r="N2837" s="23"/>
      <c r="O2837" s="23"/>
      <c r="P2837" s="23"/>
      <c r="Q2837" s="23"/>
      <c r="R2837" s="23"/>
    </row>
    <row r="2838" spans="1:18" s="17" customFormat="1" x14ac:dyDescent="0.2">
      <c r="A2838" s="22"/>
      <c r="B2838" s="23"/>
      <c r="C2838" s="23"/>
      <c r="D2838" s="23"/>
      <c r="E2838" s="23"/>
      <c r="F2838" s="23"/>
      <c r="G2838" s="23"/>
      <c r="H2838" s="23"/>
      <c r="I2838" s="23"/>
      <c r="J2838" s="23"/>
      <c r="K2838" s="23"/>
      <c r="L2838" s="23"/>
      <c r="M2838" s="23"/>
      <c r="N2838" s="23"/>
      <c r="O2838" s="23"/>
      <c r="P2838" s="23"/>
      <c r="Q2838" s="23"/>
      <c r="R2838" s="23"/>
    </row>
    <row r="2839" spans="1:18" s="17" customFormat="1" x14ac:dyDescent="0.2">
      <c r="A2839" s="22"/>
      <c r="B2839" s="23"/>
      <c r="C2839" s="23"/>
      <c r="D2839" s="23"/>
      <c r="E2839" s="23"/>
      <c r="F2839" s="23"/>
      <c r="G2839" s="23"/>
      <c r="H2839" s="23"/>
      <c r="I2839" s="23"/>
      <c r="J2839" s="23"/>
      <c r="K2839" s="23"/>
      <c r="L2839" s="23"/>
      <c r="M2839" s="23"/>
      <c r="N2839" s="23"/>
      <c r="O2839" s="23"/>
      <c r="P2839" s="23"/>
      <c r="Q2839" s="23"/>
      <c r="R2839" s="23"/>
    </row>
    <row r="2840" spans="1:18" s="17" customFormat="1" x14ac:dyDescent="0.2">
      <c r="A2840" s="22"/>
      <c r="B2840" s="23"/>
      <c r="C2840" s="23"/>
      <c r="D2840" s="23"/>
      <c r="E2840" s="23"/>
      <c r="F2840" s="23"/>
      <c r="G2840" s="23"/>
      <c r="H2840" s="23"/>
      <c r="I2840" s="23"/>
      <c r="J2840" s="23"/>
      <c r="K2840" s="23"/>
      <c r="L2840" s="23"/>
      <c r="M2840" s="23"/>
      <c r="N2840" s="23"/>
      <c r="O2840" s="23"/>
      <c r="P2840" s="23"/>
      <c r="Q2840" s="23"/>
      <c r="R2840" s="23"/>
    </row>
    <row r="2841" spans="1:18" s="17" customFormat="1" x14ac:dyDescent="0.2">
      <c r="A2841" s="22"/>
      <c r="B2841" s="23"/>
      <c r="C2841" s="23"/>
      <c r="D2841" s="23"/>
      <c r="E2841" s="23"/>
      <c r="F2841" s="23"/>
      <c r="G2841" s="23"/>
      <c r="H2841" s="23"/>
      <c r="I2841" s="23"/>
      <c r="J2841" s="23"/>
      <c r="K2841" s="23"/>
      <c r="L2841" s="23"/>
      <c r="M2841" s="23"/>
      <c r="N2841" s="23"/>
      <c r="O2841" s="23"/>
      <c r="P2841" s="23"/>
      <c r="Q2841" s="23"/>
      <c r="R2841" s="23"/>
    </row>
    <row r="2842" spans="1:18" s="17" customFormat="1" x14ac:dyDescent="0.2">
      <c r="A2842" s="22"/>
      <c r="B2842" s="23"/>
      <c r="C2842" s="23"/>
      <c r="D2842" s="23"/>
      <c r="E2842" s="23"/>
      <c r="F2842" s="23"/>
      <c r="G2842" s="23"/>
      <c r="H2842" s="23"/>
      <c r="I2842" s="23"/>
      <c r="J2842" s="23"/>
      <c r="K2842" s="23"/>
      <c r="L2842" s="23"/>
      <c r="M2842" s="23"/>
      <c r="N2842" s="23"/>
      <c r="O2842" s="23"/>
      <c r="P2842" s="23"/>
      <c r="Q2842" s="23"/>
      <c r="R2842" s="23"/>
    </row>
    <row r="2843" spans="1:18" s="17" customFormat="1" x14ac:dyDescent="0.2">
      <c r="A2843" s="22"/>
      <c r="B2843" s="23"/>
      <c r="C2843" s="23"/>
      <c r="D2843" s="23"/>
      <c r="E2843" s="23"/>
      <c r="F2843" s="23"/>
      <c r="G2843" s="23"/>
      <c r="H2843" s="23"/>
      <c r="I2843" s="23"/>
      <c r="J2843" s="23"/>
      <c r="K2843" s="23"/>
      <c r="L2843" s="23"/>
      <c r="M2843" s="23"/>
      <c r="N2843" s="23"/>
      <c r="O2843" s="23"/>
      <c r="P2843" s="23"/>
      <c r="Q2843" s="23"/>
      <c r="R2843" s="23"/>
    </row>
    <row r="2844" spans="1:18" s="17" customFormat="1" x14ac:dyDescent="0.2">
      <c r="A2844" s="22"/>
      <c r="B2844" s="23"/>
      <c r="C2844" s="23"/>
      <c r="D2844" s="23"/>
      <c r="E2844" s="23"/>
      <c r="F2844" s="23"/>
      <c r="G2844" s="23"/>
      <c r="H2844" s="23"/>
      <c r="I2844" s="23"/>
      <c r="J2844" s="23"/>
      <c r="K2844" s="23"/>
      <c r="L2844" s="23"/>
      <c r="M2844" s="23"/>
      <c r="N2844" s="23"/>
      <c r="O2844" s="23"/>
      <c r="P2844" s="23"/>
      <c r="Q2844" s="23"/>
      <c r="R2844" s="23"/>
    </row>
    <row r="2845" spans="1:18" s="17" customFormat="1" x14ac:dyDescent="0.2">
      <c r="A2845" s="22"/>
      <c r="B2845" s="23"/>
      <c r="C2845" s="23"/>
      <c r="D2845" s="23"/>
      <c r="E2845" s="23"/>
      <c r="F2845" s="23"/>
      <c r="G2845" s="23"/>
      <c r="H2845" s="23"/>
      <c r="I2845" s="23"/>
      <c r="J2845" s="23"/>
      <c r="K2845" s="23"/>
      <c r="L2845" s="23"/>
      <c r="M2845" s="23"/>
      <c r="N2845" s="23"/>
      <c r="O2845" s="23"/>
      <c r="P2845" s="23"/>
      <c r="Q2845" s="23"/>
      <c r="R2845" s="23"/>
    </row>
    <row r="2846" spans="1:18" s="17" customFormat="1" x14ac:dyDescent="0.2">
      <c r="A2846" s="22"/>
      <c r="B2846" s="23"/>
      <c r="C2846" s="23"/>
      <c r="D2846" s="23"/>
      <c r="E2846" s="23"/>
      <c r="F2846" s="23"/>
      <c r="G2846" s="23"/>
      <c r="H2846" s="23"/>
      <c r="I2846" s="23"/>
      <c r="J2846" s="23"/>
      <c r="K2846" s="23"/>
      <c r="L2846" s="23"/>
      <c r="M2846" s="23"/>
      <c r="N2846" s="23"/>
      <c r="O2846" s="23"/>
      <c r="P2846" s="23"/>
      <c r="Q2846" s="23"/>
      <c r="R2846" s="23"/>
    </row>
    <row r="2847" spans="1:18" s="17" customFormat="1" x14ac:dyDescent="0.2">
      <c r="A2847" s="22"/>
      <c r="B2847" s="23"/>
      <c r="C2847" s="23"/>
      <c r="D2847" s="23"/>
      <c r="E2847" s="23"/>
      <c r="F2847" s="23"/>
      <c r="G2847" s="23"/>
      <c r="H2847" s="23"/>
      <c r="I2847" s="23"/>
      <c r="J2847" s="23"/>
      <c r="K2847" s="23"/>
      <c r="L2847" s="23"/>
      <c r="M2847" s="23"/>
      <c r="N2847" s="23"/>
      <c r="O2847" s="23"/>
      <c r="P2847" s="23"/>
      <c r="Q2847" s="23"/>
      <c r="R2847" s="23"/>
    </row>
    <row r="2848" spans="1:18" s="17" customFormat="1" x14ac:dyDescent="0.2">
      <c r="A2848" s="22"/>
      <c r="B2848" s="23"/>
      <c r="C2848" s="23"/>
      <c r="D2848" s="23"/>
      <c r="E2848" s="23"/>
      <c r="F2848" s="23"/>
      <c r="G2848" s="23"/>
      <c r="H2848" s="23"/>
      <c r="I2848" s="23"/>
      <c r="J2848" s="23"/>
      <c r="K2848" s="23"/>
      <c r="L2848" s="23"/>
      <c r="M2848" s="23"/>
      <c r="N2848" s="23"/>
      <c r="O2848" s="23"/>
      <c r="P2848" s="23"/>
      <c r="Q2848" s="23"/>
      <c r="R2848" s="23"/>
    </row>
    <row r="2849" spans="1:18" s="17" customFormat="1" x14ac:dyDescent="0.2">
      <c r="A2849" s="22"/>
      <c r="B2849" s="23"/>
      <c r="C2849" s="23"/>
      <c r="D2849" s="23"/>
      <c r="E2849" s="23"/>
      <c r="F2849" s="23"/>
      <c r="G2849" s="23"/>
      <c r="H2849" s="23"/>
      <c r="I2849" s="23"/>
      <c r="J2849" s="23"/>
      <c r="K2849" s="23"/>
      <c r="L2849" s="23"/>
      <c r="M2849" s="23"/>
      <c r="N2849" s="23"/>
      <c r="O2849" s="23"/>
      <c r="P2849" s="23"/>
      <c r="Q2849" s="23"/>
      <c r="R2849" s="23"/>
    </row>
    <row r="2850" spans="1:18" s="17" customFormat="1" x14ac:dyDescent="0.2">
      <c r="A2850" s="22"/>
      <c r="B2850" s="23"/>
      <c r="C2850" s="23"/>
      <c r="D2850" s="23"/>
      <c r="E2850" s="23"/>
      <c r="F2850" s="23"/>
      <c r="G2850" s="23"/>
      <c r="H2850" s="23"/>
      <c r="I2850" s="23"/>
      <c r="J2850" s="23"/>
      <c r="K2850" s="23"/>
      <c r="L2850" s="23"/>
      <c r="M2850" s="23"/>
      <c r="N2850" s="23"/>
      <c r="O2850" s="23"/>
      <c r="P2850" s="23"/>
      <c r="Q2850" s="23"/>
      <c r="R2850" s="23"/>
    </row>
    <row r="2851" spans="1:18" s="17" customFormat="1" x14ac:dyDescent="0.2">
      <c r="A2851" s="22"/>
      <c r="B2851" s="23"/>
      <c r="C2851" s="23"/>
      <c r="D2851" s="23"/>
      <c r="E2851" s="23"/>
      <c r="F2851" s="23"/>
      <c r="G2851" s="23"/>
      <c r="H2851" s="23"/>
      <c r="I2851" s="23"/>
      <c r="J2851" s="23"/>
      <c r="K2851" s="23"/>
      <c r="L2851" s="23"/>
      <c r="M2851" s="23"/>
      <c r="N2851" s="23"/>
      <c r="O2851" s="23"/>
      <c r="P2851" s="23"/>
      <c r="Q2851" s="23"/>
      <c r="R2851" s="23"/>
    </row>
    <row r="2852" spans="1:18" s="17" customFormat="1" x14ac:dyDescent="0.2">
      <c r="A2852" s="22"/>
      <c r="B2852" s="23"/>
      <c r="C2852" s="23"/>
      <c r="D2852" s="23"/>
      <c r="E2852" s="23"/>
      <c r="F2852" s="23"/>
      <c r="G2852" s="23"/>
      <c r="H2852" s="23"/>
      <c r="I2852" s="23"/>
      <c r="J2852" s="23"/>
      <c r="K2852" s="23"/>
      <c r="L2852" s="23"/>
      <c r="M2852" s="23"/>
      <c r="N2852" s="23"/>
      <c r="O2852" s="23"/>
      <c r="P2852" s="23"/>
      <c r="Q2852" s="23"/>
      <c r="R2852" s="23"/>
    </row>
    <row r="2853" spans="1:18" s="17" customFormat="1" x14ac:dyDescent="0.2">
      <c r="A2853" s="22"/>
      <c r="B2853" s="23"/>
      <c r="C2853" s="23"/>
      <c r="D2853" s="23"/>
      <c r="E2853" s="23"/>
      <c r="F2853" s="23"/>
      <c r="G2853" s="23"/>
      <c r="H2853" s="23"/>
      <c r="I2853" s="23"/>
      <c r="J2853" s="23"/>
      <c r="K2853" s="23"/>
      <c r="L2853" s="23"/>
      <c r="M2853" s="23"/>
      <c r="N2853" s="23"/>
      <c r="O2853" s="23"/>
      <c r="P2853" s="23"/>
      <c r="Q2853" s="23"/>
      <c r="R2853" s="23"/>
    </row>
    <row r="2854" spans="1:18" s="17" customFormat="1" x14ac:dyDescent="0.2">
      <c r="A2854" s="22"/>
      <c r="B2854" s="23"/>
      <c r="C2854" s="23"/>
      <c r="D2854" s="23"/>
      <c r="E2854" s="23"/>
      <c r="F2854" s="23"/>
      <c r="G2854" s="23"/>
      <c r="H2854" s="23"/>
      <c r="I2854" s="23"/>
      <c r="J2854" s="23"/>
      <c r="K2854" s="23"/>
      <c r="L2854" s="23"/>
      <c r="M2854" s="23"/>
      <c r="N2854" s="23"/>
      <c r="O2854" s="23"/>
      <c r="P2854" s="23"/>
      <c r="Q2854" s="23"/>
      <c r="R2854" s="23"/>
    </row>
    <row r="2855" spans="1:18" s="17" customFormat="1" x14ac:dyDescent="0.2">
      <c r="A2855" s="22"/>
      <c r="B2855" s="23"/>
      <c r="C2855" s="23"/>
      <c r="D2855" s="23"/>
      <c r="E2855" s="23"/>
      <c r="F2855" s="23"/>
      <c r="G2855" s="23"/>
      <c r="H2855" s="23"/>
      <c r="I2855" s="23"/>
      <c r="J2855" s="23"/>
      <c r="K2855" s="23"/>
      <c r="L2855" s="23"/>
      <c r="M2855" s="23"/>
      <c r="N2855" s="23"/>
      <c r="O2855" s="23"/>
      <c r="P2855" s="23"/>
      <c r="Q2855" s="23"/>
      <c r="R2855" s="23"/>
    </row>
    <row r="2856" spans="1:18" s="17" customFormat="1" x14ac:dyDescent="0.2">
      <c r="A2856" s="22"/>
      <c r="B2856" s="23"/>
      <c r="C2856" s="23"/>
      <c r="D2856" s="23"/>
      <c r="E2856" s="23"/>
      <c r="F2856" s="23"/>
      <c r="G2856" s="23"/>
      <c r="H2856" s="23"/>
      <c r="I2856" s="23"/>
      <c r="J2856" s="23"/>
      <c r="K2856" s="23"/>
      <c r="L2856" s="23"/>
      <c r="M2856" s="23"/>
      <c r="N2856" s="23"/>
      <c r="O2856" s="23"/>
      <c r="P2856" s="23"/>
      <c r="Q2856" s="23"/>
      <c r="R2856" s="23"/>
    </row>
    <row r="2857" spans="1:18" s="17" customFormat="1" x14ac:dyDescent="0.2">
      <c r="A2857" s="22"/>
      <c r="B2857" s="23"/>
      <c r="C2857" s="23"/>
      <c r="D2857" s="23"/>
      <c r="E2857" s="23"/>
      <c r="F2857" s="23"/>
      <c r="G2857" s="23"/>
      <c r="H2857" s="23"/>
      <c r="I2857" s="23"/>
      <c r="J2857" s="23"/>
      <c r="K2857" s="23"/>
      <c r="L2857" s="23"/>
      <c r="M2857" s="23"/>
      <c r="N2857" s="23"/>
      <c r="O2857" s="23"/>
      <c r="P2857" s="23"/>
      <c r="Q2857" s="23"/>
      <c r="R2857" s="23"/>
    </row>
    <row r="2858" spans="1:18" s="17" customFormat="1" x14ac:dyDescent="0.2">
      <c r="A2858" s="22"/>
      <c r="B2858" s="23"/>
      <c r="C2858" s="23"/>
      <c r="D2858" s="23"/>
      <c r="E2858" s="23"/>
      <c r="F2858" s="23"/>
      <c r="G2858" s="23"/>
      <c r="H2858" s="23"/>
      <c r="I2858" s="23"/>
      <c r="J2858" s="23"/>
      <c r="K2858" s="23"/>
      <c r="L2858" s="23"/>
      <c r="M2858" s="23"/>
      <c r="N2858" s="23"/>
      <c r="O2858" s="23"/>
      <c r="P2858" s="23"/>
      <c r="Q2858" s="23"/>
      <c r="R2858" s="23"/>
    </row>
    <row r="2859" spans="1:18" s="17" customFormat="1" x14ac:dyDescent="0.2">
      <c r="A2859" s="22"/>
      <c r="B2859" s="23"/>
      <c r="C2859" s="23"/>
      <c r="D2859" s="23"/>
      <c r="E2859" s="23"/>
      <c r="F2859" s="23"/>
      <c r="G2859" s="23"/>
      <c r="H2859" s="23"/>
      <c r="I2859" s="23"/>
      <c r="J2859" s="23"/>
      <c r="K2859" s="23"/>
      <c r="L2859" s="23"/>
      <c r="M2859" s="23"/>
      <c r="N2859" s="23"/>
      <c r="O2859" s="23"/>
      <c r="P2859" s="23"/>
      <c r="Q2859" s="23"/>
      <c r="R2859" s="23"/>
    </row>
    <row r="2860" spans="1:18" s="17" customFormat="1" x14ac:dyDescent="0.2">
      <c r="A2860" s="22"/>
      <c r="B2860" s="23"/>
      <c r="C2860" s="23"/>
      <c r="D2860" s="23"/>
      <c r="E2860" s="23"/>
      <c r="F2860" s="23"/>
      <c r="G2860" s="23"/>
      <c r="H2860" s="23"/>
      <c r="I2860" s="23"/>
      <c r="J2860" s="23"/>
      <c r="K2860" s="23"/>
      <c r="L2860" s="23"/>
      <c r="M2860" s="23"/>
      <c r="N2860" s="23"/>
      <c r="O2860" s="23"/>
      <c r="P2860" s="23"/>
      <c r="Q2860" s="23"/>
      <c r="R2860" s="23"/>
    </row>
    <row r="2861" spans="1:18" s="17" customFormat="1" x14ac:dyDescent="0.2">
      <c r="A2861" s="22"/>
      <c r="B2861" s="23"/>
      <c r="C2861" s="23"/>
      <c r="D2861" s="23"/>
      <c r="E2861" s="23"/>
      <c r="F2861" s="23"/>
      <c r="G2861" s="23"/>
      <c r="H2861" s="23"/>
      <c r="I2861" s="23"/>
      <c r="J2861" s="23"/>
      <c r="K2861" s="23"/>
      <c r="L2861" s="23"/>
      <c r="M2861" s="23"/>
      <c r="N2861" s="23"/>
      <c r="O2861" s="23"/>
      <c r="P2861" s="23"/>
      <c r="Q2861" s="23"/>
      <c r="R2861" s="23"/>
    </row>
    <row r="2862" spans="1:18" s="17" customFormat="1" x14ac:dyDescent="0.2">
      <c r="A2862" s="22"/>
      <c r="B2862" s="23"/>
      <c r="C2862" s="23"/>
      <c r="D2862" s="23"/>
      <c r="E2862" s="23"/>
      <c r="F2862" s="23"/>
      <c r="G2862" s="23"/>
      <c r="H2862" s="23"/>
      <c r="I2862" s="23"/>
      <c r="J2862" s="23"/>
      <c r="K2862" s="23"/>
      <c r="L2862" s="23"/>
      <c r="M2862" s="23"/>
      <c r="N2862" s="23"/>
      <c r="O2862" s="23"/>
      <c r="P2862" s="23"/>
      <c r="Q2862" s="23"/>
      <c r="R2862" s="23"/>
    </row>
    <row r="2863" spans="1:18" s="17" customFormat="1" x14ac:dyDescent="0.2">
      <c r="A2863" s="22"/>
      <c r="B2863" s="23"/>
      <c r="C2863" s="23"/>
      <c r="D2863" s="23"/>
      <c r="E2863" s="23"/>
      <c r="F2863" s="23"/>
      <c r="G2863" s="23"/>
      <c r="H2863" s="23"/>
      <c r="I2863" s="23"/>
      <c r="J2863" s="23"/>
      <c r="K2863" s="23"/>
      <c r="L2863" s="23"/>
      <c r="M2863" s="23"/>
      <c r="N2863" s="23"/>
      <c r="O2863" s="23"/>
      <c r="P2863" s="23"/>
      <c r="Q2863" s="23"/>
      <c r="R2863" s="23"/>
    </row>
    <row r="2864" spans="1:18" s="17" customFormat="1" x14ac:dyDescent="0.2">
      <c r="A2864" s="22"/>
      <c r="B2864" s="23"/>
      <c r="C2864" s="23"/>
      <c r="D2864" s="23"/>
      <c r="E2864" s="23"/>
      <c r="F2864" s="23"/>
      <c r="G2864" s="23"/>
      <c r="H2864" s="23"/>
      <c r="I2864" s="23"/>
      <c r="J2864" s="23"/>
      <c r="K2864" s="23"/>
      <c r="L2864" s="23"/>
      <c r="M2864" s="23"/>
      <c r="N2864" s="23"/>
      <c r="O2864" s="23"/>
      <c r="P2864" s="23"/>
      <c r="Q2864" s="23"/>
      <c r="R2864" s="23"/>
    </row>
    <row r="2865" spans="1:18" s="17" customFormat="1" x14ac:dyDescent="0.2">
      <c r="A2865" s="22"/>
      <c r="B2865" s="23"/>
      <c r="C2865" s="23"/>
      <c r="D2865" s="23"/>
      <c r="E2865" s="23"/>
      <c r="F2865" s="23"/>
      <c r="G2865" s="23"/>
      <c r="H2865" s="23"/>
      <c r="I2865" s="23"/>
      <c r="J2865" s="23"/>
      <c r="K2865" s="23"/>
      <c r="L2865" s="23"/>
      <c r="M2865" s="23"/>
      <c r="N2865" s="23"/>
      <c r="O2865" s="23"/>
      <c r="P2865" s="23"/>
      <c r="Q2865" s="23"/>
      <c r="R2865" s="23"/>
    </row>
    <row r="2866" spans="1:18" s="17" customFormat="1" x14ac:dyDescent="0.2">
      <c r="A2866" s="22"/>
      <c r="B2866" s="23"/>
      <c r="C2866" s="23"/>
      <c r="D2866" s="23"/>
      <c r="E2866" s="23"/>
      <c r="F2866" s="23"/>
      <c r="G2866" s="23"/>
      <c r="H2866" s="23"/>
      <c r="I2866" s="23"/>
      <c r="J2866" s="23"/>
      <c r="K2866" s="23"/>
      <c r="L2866" s="23"/>
      <c r="M2866" s="23"/>
      <c r="N2866" s="23"/>
      <c r="O2866" s="23"/>
      <c r="P2866" s="23"/>
      <c r="Q2866" s="23"/>
      <c r="R2866" s="23"/>
    </row>
    <row r="2867" spans="1:18" s="17" customFormat="1" x14ac:dyDescent="0.2">
      <c r="A2867" s="22"/>
      <c r="B2867" s="23"/>
      <c r="C2867" s="23"/>
      <c r="D2867" s="23"/>
      <c r="E2867" s="23"/>
      <c r="F2867" s="23"/>
      <c r="G2867" s="23"/>
      <c r="H2867" s="23"/>
      <c r="I2867" s="23"/>
      <c r="J2867" s="23"/>
      <c r="K2867" s="23"/>
      <c r="L2867" s="23"/>
      <c r="M2867" s="23"/>
      <c r="N2867" s="23"/>
      <c r="O2867" s="23"/>
      <c r="P2867" s="23"/>
      <c r="Q2867" s="23"/>
      <c r="R2867" s="23"/>
    </row>
    <row r="2868" spans="1:18" s="17" customFormat="1" x14ac:dyDescent="0.2">
      <c r="A2868" s="22"/>
      <c r="B2868" s="23"/>
      <c r="C2868" s="23"/>
      <c r="D2868" s="23"/>
      <c r="E2868" s="23"/>
      <c r="F2868" s="23"/>
      <c r="G2868" s="23"/>
      <c r="H2868" s="23"/>
      <c r="I2868" s="23"/>
      <c r="J2868" s="23"/>
      <c r="K2868" s="23"/>
      <c r="L2868" s="23"/>
      <c r="M2868" s="23"/>
      <c r="N2868" s="23"/>
      <c r="O2868" s="23"/>
      <c r="P2868" s="23"/>
      <c r="Q2868" s="23"/>
      <c r="R2868" s="23"/>
    </row>
    <row r="2869" spans="1:18" s="17" customFormat="1" x14ac:dyDescent="0.2">
      <c r="A2869" s="22"/>
      <c r="B2869" s="23"/>
      <c r="C2869" s="23"/>
      <c r="D2869" s="23"/>
      <c r="E2869" s="23"/>
      <c r="F2869" s="23"/>
      <c r="G2869" s="23"/>
      <c r="H2869" s="23"/>
      <c r="I2869" s="23"/>
      <c r="J2869" s="23"/>
      <c r="K2869" s="23"/>
      <c r="L2869" s="23"/>
      <c r="M2869" s="23"/>
      <c r="N2869" s="23"/>
      <c r="O2869" s="23"/>
      <c r="P2869" s="23"/>
      <c r="Q2869" s="23"/>
      <c r="R2869" s="23"/>
    </row>
    <row r="2870" spans="1:18" s="17" customFormat="1" x14ac:dyDescent="0.2">
      <c r="A2870" s="22"/>
      <c r="B2870" s="23"/>
      <c r="C2870" s="23"/>
      <c r="D2870" s="23"/>
      <c r="E2870" s="23"/>
      <c r="F2870" s="23"/>
      <c r="G2870" s="23"/>
      <c r="H2870" s="23"/>
      <c r="I2870" s="23"/>
      <c r="J2870" s="23"/>
      <c r="K2870" s="23"/>
      <c r="L2870" s="23"/>
      <c r="M2870" s="23"/>
      <c r="N2870" s="23"/>
      <c r="O2870" s="23"/>
      <c r="P2870" s="23"/>
      <c r="Q2870" s="23"/>
      <c r="R2870" s="23"/>
    </row>
    <row r="2871" spans="1:18" s="17" customFormat="1" x14ac:dyDescent="0.2">
      <c r="A2871" s="22"/>
      <c r="B2871" s="23"/>
      <c r="C2871" s="23"/>
      <c r="D2871" s="23"/>
      <c r="E2871" s="23"/>
      <c r="F2871" s="23"/>
      <c r="G2871" s="23"/>
      <c r="H2871" s="23"/>
      <c r="I2871" s="23"/>
      <c r="J2871" s="23"/>
      <c r="K2871" s="23"/>
      <c r="L2871" s="23"/>
      <c r="M2871" s="23"/>
      <c r="N2871" s="23"/>
      <c r="O2871" s="23"/>
      <c r="P2871" s="23"/>
      <c r="Q2871" s="23"/>
      <c r="R2871" s="23"/>
    </row>
    <row r="2872" spans="1:18" s="17" customFormat="1" x14ac:dyDescent="0.2">
      <c r="A2872" s="22"/>
      <c r="B2872" s="23"/>
      <c r="C2872" s="23"/>
      <c r="D2872" s="23"/>
      <c r="E2872" s="23"/>
      <c r="F2872" s="23"/>
      <c r="G2872" s="23"/>
      <c r="H2872" s="23"/>
      <c r="I2872" s="23"/>
      <c r="J2872" s="23"/>
      <c r="K2872" s="23"/>
      <c r="L2872" s="23"/>
      <c r="M2872" s="23"/>
      <c r="N2872" s="23"/>
      <c r="O2872" s="23"/>
      <c r="P2872" s="23"/>
      <c r="Q2872" s="23"/>
      <c r="R2872" s="23"/>
    </row>
    <row r="2873" spans="1:18" s="17" customFormat="1" x14ac:dyDescent="0.2">
      <c r="A2873" s="22"/>
      <c r="B2873" s="23"/>
      <c r="C2873" s="23"/>
      <c r="D2873" s="23"/>
      <c r="E2873" s="23"/>
      <c r="F2873" s="23"/>
      <c r="G2873" s="23"/>
      <c r="H2873" s="23"/>
      <c r="I2873" s="23"/>
      <c r="J2873" s="23"/>
      <c r="K2873" s="23"/>
      <c r="L2873" s="23"/>
      <c r="M2873" s="23"/>
      <c r="N2873" s="23"/>
      <c r="O2873" s="23"/>
      <c r="P2873" s="23"/>
      <c r="Q2873" s="23"/>
      <c r="R2873" s="23"/>
    </row>
    <row r="2874" spans="1:18" s="17" customFormat="1" x14ac:dyDescent="0.2">
      <c r="A2874" s="22"/>
      <c r="B2874" s="23"/>
      <c r="C2874" s="23"/>
      <c r="D2874" s="23"/>
      <c r="E2874" s="23"/>
      <c r="F2874" s="23"/>
      <c r="G2874" s="23"/>
      <c r="H2874" s="23"/>
      <c r="I2874" s="23"/>
      <c r="J2874" s="23"/>
      <c r="K2874" s="23"/>
      <c r="L2874" s="23"/>
      <c r="M2874" s="23"/>
      <c r="N2874" s="23"/>
      <c r="O2874" s="23"/>
      <c r="P2874" s="23"/>
      <c r="Q2874" s="23"/>
      <c r="R2874" s="23"/>
    </row>
    <row r="2875" spans="1:18" s="17" customFormat="1" x14ac:dyDescent="0.2">
      <c r="A2875" s="22"/>
      <c r="B2875" s="23"/>
      <c r="C2875" s="23"/>
      <c r="D2875" s="23"/>
      <c r="E2875" s="23"/>
      <c r="F2875" s="23"/>
      <c r="G2875" s="23"/>
      <c r="H2875" s="23"/>
      <c r="I2875" s="23"/>
      <c r="J2875" s="23"/>
      <c r="K2875" s="23"/>
      <c r="L2875" s="23"/>
      <c r="M2875" s="23"/>
      <c r="N2875" s="23"/>
      <c r="O2875" s="23"/>
      <c r="P2875" s="23"/>
      <c r="Q2875" s="23"/>
      <c r="R2875" s="23"/>
    </row>
    <row r="2876" spans="1:18" s="17" customFormat="1" x14ac:dyDescent="0.2">
      <c r="A2876" s="22"/>
      <c r="B2876" s="23"/>
      <c r="C2876" s="23"/>
      <c r="D2876" s="23"/>
      <c r="E2876" s="23"/>
      <c r="F2876" s="23"/>
      <c r="G2876" s="23"/>
      <c r="H2876" s="23"/>
      <c r="I2876" s="23"/>
      <c r="J2876" s="23"/>
      <c r="K2876" s="23"/>
      <c r="L2876" s="23"/>
      <c r="M2876" s="23"/>
      <c r="N2876" s="23"/>
      <c r="O2876" s="23"/>
      <c r="P2876" s="23"/>
      <c r="Q2876" s="23"/>
      <c r="R2876" s="23"/>
    </row>
    <row r="2877" spans="1:18" s="17" customFormat="1" x14ac:dyDescent="0.2">
      <c r="A2877" s="22"/>
      <c r="B2877" s="23"/>
      <c r="C2877" s="23"/>
      <c r="D2877" s="23"/>
      <c r="E2877" s="23"/>
      <c r="F2877" s="23"/>
      <c r="G2877" s="23"/>
      <c r="H2877" s="23"/>
      <c r="I2877" s="23"/>
      <c r="J2877" s="23"/>
      <c r="K2877" s="23"/>
      <c r="L2877" s="23"/>
      <c r="M2877" s="23"/>
      <c r="N2877" s="23"/>
      <c r="O2877" s="23"/>
      <c r="P2877" s="23"/>
      <c r="Q2877" s="23"/>
      <c r="R2877" s="23"/>
    </row>
    <row r="2878" spans="1:18" s="17" customFormat="1" x14ac:dyDescent="0.2">
      <c r="A2878" s="22"/>
      <c r="B2878" s="23"/>
      <c r="C2878" s="23"/>
      <c r="D2878" s="23"/>
      <c r="E2878" s="23"/>
      <c r="F2878" s="23"/>
      <c r="G2878" s="23"/>
      <c r="H2878" s="23"/>
      <c r="I2878" s="23"/>
      <c r="J2878" s="23"/>
      <c r="K2878" s="23"/>
      <c r="L2878" s="23"/>
      <c r="M2878" s="23"/>
      <c r="N2878" s="23"/>
      <c r="O2878" s="23"/>
      <c r="P2878" s="23"/>
      <c r="Q2878" s="23"/>
      <c r="R2878" s="23"/>
    </row>
    <row r="2879" spans="1:18" s="17" customFormat="1" x14ac:dyDescent="0.2">
      <c r="A2879" s="22"/>
      <c r="B2879" s="23"/>
      <c r="C2879" s="23"/>
      <c r="D2879" s="23"/>
      <c r="E2879" s="23"/>
      <c r="F2879" s="23"/>
      <c r="G2879" s="23"/>
      <c r="H2879" s="23"/>
      <c r="I2879" s="23"/>
      <c r="J2879" s="23"/>
      <c r="K2879" s="23"/>
      <c r="L2879" s="23"/>
      <c r="M2879" s="23"/>
      <c r="N2879" s="23"/>
      <c r="O2879" s="23"/>
      <c r="P2879" s="23"/>
      <c r="Q2879" s="23"/>
      <c r="R2879" s="23"/>
    </row>
    <row r="2880" spans="1:18" s="17" customFormat="1" x14ac:dyDescent="0.2">
      <c r="A2880" s="22"/>
      <c r="B2880" s="23"/>
      <c r="C2880" s="23"/>
      <c r="D2880" s="23"/>
      <c r="E2880" s="23"/>
      <c r="F2880" s="23"/>
      <c r="G2880" s="23"/>
      <c r="H2880" s="23"/>
      <c r="I2880" s="23"/>
      <c r="J2880" s="23"/>
      <c r="K2880" s="23"/>
      <c r="L2880" s="23"/>
      <c r="M2880" s="23"/>
      <c r="N2880" s="23"/>
      <c r="O2880" s="23"/>
      <c r="P2880" s="23"/>
      <c r="Q2880" s="23"/>
      <c r="R2880" s="23"/>
    </row>
    <row r="2881" spans="1:18" s="17" customFormat="1" x14ac:dyDescent="0.2">
      <c r="A2881" s="22"/>
      <c r="B2881" s="23"/>
      <c r="C2881" s="23"/>
      <c r="D2881" s="23"/>
      <c r="E2881" s="23"/>
      <c r="F2881" s="23"/>
      <c r="G2881" s="23"/>
      <c r="H2881" s="23"/>
      <c r="I2881" s="23"/>
      <c r="J2881" s="23"/>
      <c r="K2881" s="23"/>
      <c r="L2881" s="23"/>
      <c r="M2881" s="23"/>
      <c r="N2881" s="23"/>
      <c r="O2881" s="23"/>
      <c r="P2881" s="23"/>
      <c r="Q2881" s="23"/>
      <c r="R2881" s="23"/>
    </row>
    <row r="2882" spans="1:18" s="17" customFormat="1" x14ac:dyDescent="0.2">
      <c r="A2882" s="22"/>
      <c r="B2882" s="23"/>
      <c r="C2882" s="23"/>
      <c r="D2882" s="23"/>
      <c r="E2882" s="23"/>
      <c r="F2882" s="23"/>
      <c r="G2882" s="23"/>
      <c r="H2882" s="23"/>
      <c r="I2882" s="23"/>
      <c r="J2882" s="23"/>
      <c r="K2882" s="23"/>
      <c r="L2882" s="23"/>
      <c r="M2882" s="23"/>
      <c r="N2882" s="23"/>
      <c r="O2882" s="23"/>
      <c r="P2882" s="23"/>
      <c r="Q2882" s="23"/>
      <c r="R2882" s="23"/>
    </row>
    <row r="2883" spans="1:18" s="17" customFormat="1" x14ac:dyDescent="0.2">
      <c r="A2883" s="22"/>
      <c r="B2883" s="23"/>
      <c r="C2883" s="23"/>
      <c r="D2883" s="23"/>
      <c r="E2883" s="23"/>
      <c r="F2883" s="23"/>
      <c r="G2883" s="23"/>
      <c r="H2883" s="23"/>
      <c r="I2883" s="23"/>
      <c r="J2883" s="23"/>
      <c r="K2883" s="23"/>
      <c r="L2883" s="23"/>
      <c r="M2883" s="23"/>
      <c r="N2883" s="23"/>
      <c r="O2883" s="23"/>
      <c r="P2883" s="23"/>
      <c r="Q2883" s="23"/>
      <c r="R2883" s="23"/>
    </row>
    <row r="2884" spans="1:18" s="17" customFormat="1" x14ac:dyDescent="0.2">
      <c r="A2884" s="22"/>
      <c r="B2884" s="23"/>
      <c r="C2884" s="23"/>
      <c r="D2884" s="23"/>
      <c r="E2884" s="23"/>
      <c r="F2884" s="23"/>
      <c r="G2884" s="23"/>
      <c r="H2884" s="23"/>
      <c r="I2884" s="23"/>
      <c r="J2884" s="23"/>
      <c r="K2884" s="23"/>
      <c r="L2884" s="23"/>
      <c r="M2884" s="23"/>
      <c r="N2884" s="23"/>
      <c r="O2884" s="23"/>
      <c r="P2884" s="23"/>
      <c r="Q2884" s="23"/>
      <c r="R2884" s="23"/>
    </row>
    <row r="2885" spans="1:18" s="17" customFormat="1" x14ac:dyDescent="0.2">
      <c r="A2885" s="22"/>
      <c r="B2885" s="23"/>
      <c r="C2885" s="23"/>
      <c r="D2885" s="23"/>
      <c r="E2885" s="23"/>
      <c r="F2885" s="23"/>
      <c r="G2885" s="23"/>
      <c r="H2885" s="23"/>
      <c r="I2885" s="23"/>
      <c r="J2885" s="23"/>
      <c r="K2885" s="23"/>
      <c r="L2885" s="23"/>
      <c r="M2885" s="23"/>
      <c r="N2885" s="23"/>
      <c r="O2885" s="23"/>
      <c r="P2885" s="23"/>
      <c r="Q2885" s="23"/>
      <c r="R2885" s="23"/>
    </row>
    <row r="2886" spans="1:18" s="17" customFormat="1" x14ac:dyDescent="0.2">
      <c r="A2886" s="22"/>
      <c r="B2886" s="23"/>
      <c r="C2886" s="23"/>
      <c r="D2886" s="23"/>
      <c r="E2886" s="23"/>
      <c r="F2886" s="23"/>
      <c r="G2886" s="23"/>
      <c r="H2886" s="23"/>
      <c r="I2886" s="23"/>
      <c r="J2886" s="23"/>
      <c r="K2886" s="23"/>
      <c r="L2886" s="23"/>
      <c r="M2886" s="23"/>
      <c r="N2886" s="23"/>
      <c r="O2886" s="23"/>
      <c r="P2886" s="23"/>
      <c r="Q2886" s="23"/>
      <c r="R2886" s="23"/>
    </row>
    <row r="2887" spans="1:18" s="17" customFormat="1" x14ac:dyDescent="0.2">
      <c r="A2887" s="22"/>
      <c r="B2887" s="23"/>
      <c r="C2887" s="23"/>
      <c r="D2887" s="23"/>
      <c r="E2887" s="23"/>
      <c r="F2887" s="23"/>
      <c r="G2887" s="23"/>
      <c r="H2887" s="23"/>
      <c r="I2887" s="23"/>
      <c r="J2887" s="23"/>
      <c r="K2887" s="23"/>
      <c r="L2887" s="23"/>
      <c r="M2887" s="23"/>
      <c r="N2887" s="23"/>
      <c r="O2887" s="23"/>
      <c r="P2887" s="23"/>
      <c r="Q2887" s="23"/>
      <c r="R2887" s="23"/>
    </row>
    <row r="2888" spans="1:18" s="17" customFormat="1" x14ac:dyDescent="0.2">
      <c r="A2888" s="22"/>
      <c r="B2888" s="23"/>
      <c r="C2888" s="23"/>
      <c r="D2888" s="23"/>
      <c r="E2888" s="23"/>
      <c r="F2888" s="23"/>
      <c r="G2888" s="23"/>
      <c r="H2888" s="23"/>
      <c r="I2888" s="23"/>
      <c r="J2888" s="23"/>
      <c r="K2888" s="23"/>
      <c r="L2888" s="23"/>
      <c r="M2888" s="23"/>
      <c r="N2888" s="23"/>
      <c r="O2888" s="23"/>
      <c r="P2888" s="23"/>
      <c r="Q2888" s="23"/>
      <c r="R2888" s="23"/>
    </row>
    <row r="2889" spans="1:18" s="17" customFormat="1" x14ac:dyDescent="0.2">
      <c r="A2889" s="22"/>
      <c r="B2889" s="23"/>
      <c r="C2889" s="23"/>
      <c r="D2889" s="23"/>
      <c r="E2889" s="23"/>
      <c r="F2889" s="23"/>
      <c r="G2889" s="23"/>
      <c r="H2889" s="23"/>
      <c r="I2889" s="23"/>
      <c r="J2889" s="23"/>
      <c r="K2889" s="23"/>
      <c r="L2889" s="23"/>
      <c r="M2889" s="23"/>
      <c r="N2889" s="23"/>
      <c r="O2889" s="23"/>
      <c r="P2889" s="23"/>
      <c r="Q2889" s="23"/>
      <c r="R2889" s="23"/>
    </row>
    <row r="2890" spans="1:18" s="17" customFormat="1" x14ac:dyDescent="0.2">
      <c r="A2890" s="22"/>
      <c r="B2890" s="23"/>
      <c r="C2890" s="23"/>
      <c r="D2890" s="23"/>
      <c r="E2890" s="23"/>
      <c r="F2890" s="23"/>
      <c r="G2890" s="23"/>
      <c r="H2890" s="23"/>
      <c r="I2890" s="23"/>
      <c r="J2890" s="23"/>
      <c r="K2890" s="23"/>
      <c r="L2890" s="23"/>
      <c r="M2890" s="23"/>
      <c r="N2890" s="23"/>
      <c r="O2890" s="23"/>
      <c r="P2890" s="23"/>
      <c r="Q2890" s="23"/>
      <c r="R2890" s="23"/>
    </row>
    <row r="2891" spans="1:18" s="17" customFormat="1" x14ac:dyDescent="0.2">
      <c r="A2891" s="22"/>
      <c r="B2891" s="23"/>
      <c r="C2891" s="23"/>
      <c r="D2891" s="23"/>
      <c r="E2891" s="23"/>
      <c r="F2891" s="23"/>
      <c r="G2891" s="23"/>
      <c r="H2891" s="23"/>
      <c r="I2891" s="23"/>
      <c r="J2891" s="23"/>
      <c r="K2891" s="23"/>
      <c r="L2891" s="23"/>
      <c r="M2891" s="23"/>
      <c r="N2891" s="23"/>
      <c r="O2891" s="23"/>
      <c r="P2891" s="23"/>
      <c r="Q2891" s="23"/>
      <c r="R2891" s="23"/>
    </row>
    <row r="2892" spans="1:18" s="17" customFormat="1" x14ac:dyDescent="0.2">
      <c r="A2892" s="22"/>
      <c r="B2892" s="23"/>
      <c r="C2892" s="23"/>
      <c r="D2892" s="23"/>
      <c r="E2892" s="23"/>
      <c r="F2892" s="23"/>
      <c r="G2892" s="23"/>
      <c r="H2892" s="23"/>
      <c r="I2892" s="23"/>
      <c r="J2892" s="23"/>
      <c r="K2892" s="23"/>
      <c r="L2892" s="23"/>
      <c r="M2892" s="23"/>
      <c r="N2892" s="23"/>
      <c r="O2892" s="23"/>
      <c r="P2892" s="23"/>
      <c r="Q2892" s="23"/>
      <c r="R2892" s="23"/>
    </row>
    <row r="2893" spans="1:18" s="17" customFormat="1" x14ac:dyDescent="0.2">
      <c r="A2893" s="22"/>
      <c r="B2893" s="23"/>
      <c r="C2893" s="23"/>
      <c r="D2893" s="23"/>
      <c r="E2893" s="23"/>
      <c r="F2893" s="23"/>
      <c r="G2893" s="23"/>
      <c r="H2893" s="23"/>
      <c r="I2893" s="23"/>
      <c r="J2893" s="23"/>
      <c r="K2893" s="23"/>
      <c r="L2893" s="23"/>
      <c r="M2893" s="23"/>
      <c r="N2893" s="23"/>
      <c r="O2893" s="23"/>
      <c r="P2893" s="23"/>
      <c r="Q2893" s="23"/>
      <c r="R2893" s="23"/>
    </row>
    <row r="2894" spans="1:18" s="17" customFormat="1" x14ac:dyDescent="0.2">
      <c r="A2894" s="22"/>
      <c r="B2894" s="23"/>
      <c r="C2894" s="23"/>
      <c r="D2894" s="23"/>
      <c r="E2894" s="23"/>
      <c r="F2894" s="23"/>
      <c r="G2894" s="23"/>
      <c r="H2894" s="23"/>
      <c r="I2894" s="23"/>
      <c r="J2894" s="23"/>
      <c r="K2894" s="23"/>
      <c r="L2894" s="23"/>
      <c r="M2894" s="23"/>
      <c r="N2894" s="23"/>
      <c r="O2894" s="23"/>
      <c r="P2894" s="23"/>
      <c r="Q2894" s="23"/>
      <c r="R2894" s="23"/>
    </row>
    <row r="2895" spans="1:18" s="17" customFormat="1" x14ac:dyDescent="0.2">
      <c r="A2895" s="22"/>
      <c r="B2895" s="23"/>
      <c r="C2895" s="23"/>
      <c r="D2895" s="23"/>
      <c r="E2895" s="23"/>
      <c r="F2895" s="23"/>
      <c r="G2895" s="23"/>
      <c r="H2895" s="23"/>
      <c r="I2895" s="23"/>
      <c r="J2895" s="23"/>
      <c r="K2895" s="23"/>
      <c r="L2895" s="23"/>
      <c r="M2895" s="23"/>
      <c r="N2895" s="23"/>
      <c r="O2895" s="23"/>
      <c r="P2895" s="23"/>
      <c r="Q2895" s="23"/>
      <c r="R2895" s="23"/>
    </row>
    <row r="2896" spans="1:18" s="17" customFormat="1" x14ac:dyDescent="0.2">
      <c r="A2896" s="22"/>
      <c r="B2896" s="23"/>
      <c r="C2896" s="23"/>
      <c r="D2896" s="23"/>
      <c r="E2896" s="23"/>
      <c r="F2896" s="23"/>
      <c r="G2896" s="23"/>
      <c r="H2896" s="23"/>
      <c r="I2896" s="23"/>
      <c r="J2896" s="23"/>
      <c r="K2896" s="23"/>
      <c r="L2896" s="23"/>
      <c r="M2896" s="23"/>
      <c r="N2896" s="23"/>
      <c r="O2896" s="23"/>
      <c r="P2896" s="23"/>
      <c r="Q2896" s="23"/>
      <c r="R2896" s="23"/>
    </row>
    <row r="2897" spans="1:18" s="17" customFormat="1" x14ac:dyDescent="0.2">
      <c r="A2897" s="22"/>
      <c r="B2897" s="23"/>
      <c r="C2897" s="23"/>
      <c r="D2897" s="23"/>
      <c r="E2897" s="23"/>
      <c r="F2897" s="23"/>
      <c r="G2897" s="23"/>
      <c r="H2897" s="23"/>
      <c r="I2897" s="23"/>
      <c r="J2897" s="23"/>
      <c r="K2897" s="23"/>
      <c r="L2897" s="23"/>
      <c r="M2897" s="23"/>
      <c r="N2897" s="23"/>
      <c r="O2897" s="23"/>
      <c r="P2897" s="23"/>
      <c r="Q2897" s="23"/>
      <c r="R2897" s="23"/>
    </row>
    <row r="2898" spans="1:18" s="17" customFormat="1" x14ac:dyDescent="0.2">
      <c r="A2898" s="22"/>
      <c r="B2898" s="23"/>
      <c r="C2898" s="23"/>
      <c r="D2898" s="23"/>
      <c r="E2898" s="23"/>
      <c r="F2898" s="23"/>
      <c r="G2898" s="23"/>
      <c r="H2898" s="23"/>
      <c r="I2898" s="23"/>
      <c r="J2898" s="23"/>
      <c r="K2898" s="23"/>
      <c r="L2898" s="23"/>
      <c r="M2898" s="23"/>
      <c r="N2898" s="23"/>
      <c r="O2898" s="23"/>
      <c r="P2898" s="23"/>
      <c r="Q2898" s="23"/>
      <c r="R2898" s="23"/>
    </row>
    <row r="2899" spans="1:18" s="17" customFormat="1" x14ac:dyDescent="0.2">
      <c r="A2899" s="22"/>
      <c r="B2899" s="23"/>
      <c r="C2899" s="23"/>
      <c r="D2899" s="23"/>
      <c r="E2899" s="23"/>
      <c r="F2899" s="23"/>
      <c r="G2899" s="23"/>
      <c r="H2899" s="23"/>
      <c r="I2899" s="23"/>
      <c r="J2899" s="23"/>
      <c r="K2899" s="23"/>
      <c r="L2899" s="23"/>
      <c r="M2899" s="23"/>
      <c r="N2899" s="23"/>
      <c r="O2899" s="23"/>
      <c r="P2899" s="23"/>
      <c r="Q2899" s="23"/>
      <c r="R2899" s="23"/>
    </row>
    <row r="2900" spans="1:18" s="17" customFormat="1" x14ac:dyDescent="0.2">
      <c r="A2900" s="22"/>
      <c r="B2900" s="23"/>
      <c r="C2900" s="23"/>
      <c r="D2900" s="23"/>
      <c r="E2900" s="23"/>
      <c r="F2900" s="23"/>
      <c r="G2900" s="23"/>
      <c r="H2900" s="23"/>
      <c r="I2900" s="23"/>
      <c r="J2900" s="23"/>
      <c r="K2900" s="23"/>
      <c r="L2900" s="23"/>
      <c r="M2900" s="23"/>
      <c r="N2900" s="23"/>
      <c r="O2900" s="23"/>
      <c r="P2900" s="23"/>
      <c r="Q2900" s="23"/>
      <c r="R2900" s="23"/>
    </row>
    <row r="2901" spans="1:18" s="17" customFormat="1" x14ac:dyDescent="0.2">
      <c r="A2901" s="22"/>
      <c r="B2901" s="23"/>
      <c r="C2901" s="23"/>
      <c r="D2901" s="23"/>
      <c r="E2901" s="23"/>
      <c r="F2901" s="23"/>
      <c r="G2901" s="23"/>
      <c r="H2901" s="23"/>
      <c r="I2901" s="23"/>
      <c r="J2901" s="23"/>
      <c r="K2901" s="23"/>
      <c r="L2901" s="23"/>
      <c r="M2901" s="23"/>
      <c r="N2901" s="23"/>
      <c r="O2901" s="23"/>
      <c r="P2901" s="23"/>
      <c r="Q2901" s="23"/>
      <c r="R2901" s="23"/>
    </row>
    <row r="2902" spans="1:18" s="17" customFormat="1" x14ac:dyDescent="0.2">
      <c r="A2902" s="22"/>
      <c r="B2902" s="23"/>
      <c r="C2902" s="23"/>
      <c r="D2902" s="23"/>
      <c r="E2902" s="23"/>
      <c r="F2902" s="23"/>
      <c r="G2902" s="23"/>
      <c r="H2902" s="23"/>
      <c r="I2902" s="23"/>
      <c r="J2902" s="23"/>
      <c r="K2902" s="23"/>
      <c r="L2902" s="23"/>
      <c r="M2902" s="23"/>
      <c r="N2902" s="23"/>
      <c r="O2902" s="23"/>
      <c r="P2902" s="23"/>
      <c r="Q2902" s="23"/>
      <c r="R2902" s="23"/>
    </row>
    <row r="2903" spans="1:18" s="17" customFormat="1" x14ac:dyDescent="0.2">
      <c r="A2903" s="22"/>
      <c r="B2903" s="23"/>
      <c r="C2903" s="23"/>
      <c r="D2903" s="23"/>
      <c r="E2903" s="23"/>
      <c r="F2903" s="23"/>
      <c r="G2903" s="23"/>
      <c r="H2903" s="23"/>
      <c r="I2903" s="23"/>
      <c r="J2903" s="23"/>
      <c r="K2903" s="23"/>
      <c r="L2903" s="23"/>
      <c r="M2903" s="23"/>
      <c r="N2903" s="23"/>
      <c r="O2903" s="23"/>
      <c r="P2903" s="23"/>
      <c r="Q2903" s="23"/>
      <c r="R2903" s="23"/>
    </row>
    <row r="2904" spans="1:18" s="17" customFormat="1" x14ac:dyDescent="0.2">
      <c r="A2904" s="22"/>
      <c r="B2904" s="23"/>
      <c r="C2904" s="23"/>
      <c r="D2904" s="23"/>
      <c r="E2904" s="23"/>
      <c r="F2904" s="23"/>
      <c r="G2904" s="23"/>
      <c r="H2904" s="23"/>
      <c r="I2904" s="23"/>
      <c r="J2904" s="23"/>
      <c r="K2904" s="23"/>
      <c r="L2904" s="23"/>
      <c r="M2904" s="23"/>
      <c r="N2904" s="23"/>
      <c r="O2904" s="23"/>
      <c r="P2904" s="23"/>
      <c r="Q2904" s="23"/>
      <c r="R2904" s="23"/>
    </row>
    <row r="2905" spans="1:18" s="17" customFormat="1" x14ac:dyDescent="0.2">
      <c r="A2905" s="22"/>
      <c r="B2905" s="23"/>
      <c r="C2905" s="23"/>
      <c r="D2905" s="23"/>
      <c r="E2905" s="23"/>
      <c r="F2905" s="23"/>
      <c r="G2905" s="23"/>
      <c r="H2905" s="23"/>
      <c r="I2905" s="23"/>
      <c r="J2905" s="23"/>
      <c r="K2905" s="23"/>
      <c r="L2905" s="23"/>
      <c r="M2905" s="23"/>
      <c r="N2905" s="23"/>
      <c r="O2905" s="23"/>
      <c r="P2905" s="23"/>
      <c r="Q2905" s="23"/>
      <c r="R2905" s="23"/>
    </row>
    <row r="2906" spans="1:18" s="17" customFormat="1" x14ac:dyDescent="0.2">
      <c r="A2906" s="22"/>
      <c r="B2906" s="23"/>
      <c r="C2906" s="23"/>
      <c r="D2906" s="23"/>
      <c r="E2906" s="23"/>
      <c r="F2906" s="23"/>
      <c r="G2906" s="23"/>
      <c r="H2906" s="23"/>
      <c r="I2906" s="23"/>
      <c r="J2906" s="23"/>
      <c r="K2906" s="23"/>
      <c r="L2906" s="23"/>
      <c r="M2906" s="23"/>
      <c r="N2906" s="23"/>
      <c r="O2906" s="23"/>
      <c r="P2906" s="23"/>
      <c r="Q2906" s="23"/>
      <c r="R2906" s="23"/>
    </row>
    <row r="2907" spans="1:18" s="17" customFormat="1" x14ac:dyDescent="0.2">
      <c r="A2907" s="22"/>
      <c r="B2907" s="23"/>
      <c r="C2907" s="23"/>
      <c r="D2907" s="23"/>
      <c r="E2907" s="23"/>
      <c r="F2907" s="23"/>
      <c r="G2907" s="23"/>
      <c r="H2907" s="23"/>
      <c r="I2907" s="23"/>
      <c r="J2907" s="23"/>
      <c r="K2907" s="23"/>
      <c r="L2907" s="23"/>
      <c r="M2907" s="23"/>
      <c r="N2907" s="23"/>
      <c r="O2907" s="23"/>
      <c r="P2907" s="23"/>
      <c r="Q2907" s="23"/>
      <c r="R2907" s="23"/>
    </row>
    <row r="2908" spans="1:18" s="17" customFormat="1" x14ac:dyDescent="0.2">
      <c r="A2908" s="22"/>
      <c r="B2908" s="23"/>
      <c r="C2908" s="23"/>
      <c r="D2908" s="23"/>
      <c r="E2908" s="23"/>
      <c r="F2908" s="23"/>
      <c r="G2908" s="23"/>
      <c r="H2908" s="23"/>
      <c r="I2908" s="23"/>
      <c r="J2908" s="23"/>
      <c r="K2908" s="23"/>
      <c r="L2908" s="23"/>
      <c r="M2908" s="23"/>
      <c r="N2908" s="23"/>
      <c r="O2908" s="23"/>
      <c r="P2908" s="23"/>
      <c r="Q2908" s="23"/>
      <c r="R2908" s="23"/>
    </row>
    <row r="2909" spans="1:18" s="17" customFormat="1" x14ac:dyDescent="0.2">
      <c r="A2909" s="22"/>
      <c r="B2909" s="23"/>
      <c r="C2909" s="23"/>
      <c r="D2909" s="23"/>
      <c r="E2909" s="23"/>
      <c r="F2909" s="23"/>
      <c r="G2909" s="23"/>
      <c r="H2909" s="23"/>
      <c r="I2909" s="23"/>
      <c r="J2909" s="23"/>
      <c r="K2909" s="23"/>
      <c r="L2909" s="23"/>
      <c r="M2909" s="23"/>
      <c r="N2909" s="23"/>
      <c r="O2909" s="23"/>
      <c r="P2909" s="23"/>
      <c r="Q2909" s="23"/>
      <c r="R2909" s="23"/>
    </row>
    <row r="2910" spans="1:18" s="17" customFormat="1" x14ac:dyDescent="0.2">
      <c r="A2910" s="22"/>
      <c r="B2910" s="23"/>
      <c r="C2910" s="23"/>
      <c r="D2910" s="23"/>
      <c r="E2910" s="23"/>
      <c r="F2910" s="23"/>
      <c r="G2910" s="23"/>
      <c r="H2910" s="23"/>
      <c r="I2910" s="23"/>
      <c r="J2910" s="23"/>
      <c r="K2910" s="23"/>
      <c r="L2910" s="23"/>
      <c r="M2910" s="23"/>
      <c r="N2910" s="23"/>
      <c r="O2910" s="23"/>
      <c r="P2910" s="23"/>
      <c r="Q2910" s="23"/>
      <c r="R2910" s="23"/>
    </row>
    <row r="2911" spans="1:18" s="17" customFormat="1" x14ac:dyDescent="0.2">
      <c r="A2911" s="22"/>
      <c r="B2911" s="23"/>
      <c r="C2911" s="23"/>
      <c r="D2911" s="23"/>
      <c r="E2911" s="23"/>
      <c r="F2911" s="23"/>
      <c r="G2911" s="23"/>
      <c r="H2911" s="23"/>
      <c r="I2911" s="23"/>
      <c r="J2911" s="23"/>
      <c r="K2911" s="23"/>
      <c r="L2911" s="23"/>
      <c r="M2911" s="23"/>
      <c r="N2911" s="23"/>
      <c r="O2911" s="23"/>
      <c r="P2911" s="23"/>
      <c r="Q2911" s="23"/>
      <c r="R2911" s="23"/>
    </row>
    <row r="2912" spans="1:18" s="17" customFormat="1" x14ac:dyDescent="0.2">
      <c r="A2912" s="22"/>
      <c r="B2912" s="23"/>
      <c r="C2912" s="23"/>
      <c r="D2912" s="23"/>
      <c r="E2912" s="23"/>
      <c r="F2912" s="23"/>
      <c r="G2912" s="23"/>
      <c r="H2912" s="23"/>
      <c r="I2912" s="23"/>
      <c r="J2912" s="23"/>
      <c r="K2912" s="23"/>
      <c r="L2912" s="23"/>
      <c r="M2912" s="23"/>
      <c r="N2912" s="23"/>
      <c r="O2912" s="23"/>
      <c r="P2912" s="23"/>
      <c r="Q2912" s="23"/>
      <c r="R2912" s="23"/>
    </row>
    <row r="2913" spans="1:18" s="17" customFormat="1" x14ac:dyDescent="0.2">
      <c r="A2913" s="22"/>
      <c r="B2913" s="23"/>
      <c r="C2913" s="23"/>
      <c r="D2913" s="23"/>
      <c r="E2913" s="23"/>
      <c r="F2913" s="23"/>
      <c r="G2913" s="23"/>
      <c r="H2913" s="23"/>
      <c r="I2913" s="23"/>
      <c r="J2913" s="23"/>
      <c r="K2913" s="23"/>
      <c r="L2913" s="23"/>
      <c r="M2913" s="23"/>
      <c r="N2913" s="23"/>
      <c r="O2913" s="23"/>
      <c r="P2913" s="23"/>
      <c r="Q2913" s="23"/>
      <c r="R2913" s="23"/>
    </row>
    <row r="2914" spans="1:18" s="17" customFormat="1" x14ac:dyDescent="0.2">
      <c r="A2914" s="22"/>
      <c r="B2914" s="23"/>
      <c r="C2914" s="23"/>
      <c r="D2914" s="23"/>
      <c r="E2914" s="23"/>
      <c r="F2914" s="23"/>
      <c r="G2914" s="23"/>
      <c r="H2914" s="23"/>
      <c r="I2914" s="23"/>
      <c r="J2914" s="23"/>
      <c r="K2914" s="23"/>
      <c r="L2914" s="23"/>
      <c r="M2914" s="23"/>
      <c r="N2914" s="23"/>
      <c r="O2914" s="23"/>
      <c r="P2914" s="23"/>
      <c r="Q2914" s="23"/>
      <c r="R2914" s="23"/>
    </row>
    <row r="2915" spans="1:18" s="17" customFormat="1" x14ac:dyDescent="0.2">
      <c r="A2915" s="22"/>
      <c r="B2915" s="23"/>
      <c r="C2915" s="23"/>
      <c r="D2915" s="23"/>
      <c r="E2915" s="23"/>
      <c r="F2915" s="23"/>
      <c r="G2915" s="23"/>
      <c r="H2915" s="23"/>
      <c r="I2915" s="23"/>
      <c r="J2915" s="23"/>
      <c r="K2915" s="23"/>
      <c r="L2915" s="23"/>
      <c r="M2915" s="23"/>
      <c r="N2915" s="23"/>
      <c r="O2915" s="23"/>
      <c r="P2915" s="23"/>
      <c r="Q2915" s="23"/>
      <c r="R2915" s="23"/>
    </row>
    <row r="2916" spans="1:18" s="17" customFormat="1" x14ac:dyDescent="0.2">
      <c r="A2916" s="22"/>
      <c r="B2916" s="23"/>
      <c r="C2916" s="23"/>
      <c r="D2916" s="23"/>
      <c r="E2916" s="23"/>
      <c r="F2916" s="23"/>
      <c r="G2916" s="23"/>
      <c r="H2916" s="23"/>
      <c r="I2916" s="23"/>
      <c r="J2916" s="23"/>
      <c r="K2916" s="23"/>
      <c r="L2916" s="23"/>
      <c r="M2916" s="23"/>
      <c r="N2916" s="23"/>
      <c r="O2916" s="23"/>
      <c r="P2916" s="23"/>
      <c r="Q2916" s="23"/>
      <c r="R2916" s="23"/>
    </row>
    <row r="2917" spans="1:18" s="17" customFormat="1" x14ac:dyDescent="0.2">
      <c r="A2917" s="22"/>
      <c r="B2917" s="23"/>
      <c r="C2917" s="23"/>
      <c r="D2917" s="23"/>
      <c r="E2917" s="23"/>
      <c r="F2917" s="23"/>
      <c r="G2917" s="23"/>
      <c r="H2917" s="23"/>
      <c r="I2917" s="23"/>
      <c r="J2917" s="23"/>
      <c r="K2917" s="23"/>
      <c r="L2917" s="23"/>
      <c r="M2917" s="23"/>
      <c r="N2917" s="23"/>
      <c r="O2917" s="23"/>
      <c r="P2917" s="23"/>
      <c r="Q2917" s="23"/>
      <c r="R2917" s="23"/>
    </row>
    <row r="2918" spans="1:18" s="17" customFormat="1" x14ac:dyDescent="0.2">
      <c r="A2918" s="22"/>
      <c r="B2918" s="23"/>
      <c r="C2918" s="23"/>
      <c r="D2918" s="23"/>
      <c r="E2918" s="23"/>
      <c r="F2918" s="23"/>
      <c r="G2918" s="23"/>
      <c r="H2918" s="23"/>
      <c r="I2918" s="23"/>
      <c r="J2918" s="23"/>
      <c r="K2918" s="23"/>
      <c r="L2918" s="23"/>
      <c r="M2918" s="23"/>
      <c r="N2918" s="23"/>
      <c r="O2918" s="23"/>
      <c r="P2918" s="23"/>
      <c r="Q2918" s="23"/>
      <c r="R2918" s="23"/>
    </row>
    <row r="2919" spans="1:18" s="17" customFormat="1" x14ac:dyDescent="0.2">
      <c r="A2919" s="22"/>
      <c r="B2919" s="23"/>
      <c r="C2919" s="23"/>
      <c r="D2919" s="23"/>
      <c r="E2919" s="23"/>
      <c r="F2919" s="23"/>
      <c r="G2919" s="23"/>
      <c r="H2919" s="23"/>
      <c r="I2919" s="23"/>
      <c r="J2919" s="23"/>
      <c r="K2919" s="23"/>
      <c r="L2919" s="23"/>
      <c r="M2919" s="23"/>
      <c r="N2919" s="23"/>
      <c r="O2919" s="23"/>
      <c r="P2919" s="23"/>
      <c r="Q2919" s="23"/>
      <c r="R2919" s="23"/>
    </row>
    <row r="2920" spans="1:18" s="17" customFormat="1" x14ac:dyDescent="0.2">
      <c r="A2920" s="22"/>
      <c r="B2920" s="23"/>
      <c r="C2920" s="23"/>
      <c r="D2920" s="23"/>
      <c r="E2920" s="23"/>
      <c r="F2920" s="23"/>
      <c r="G2920" s="23"/>
      <c r="H2920" s="23"/>
      <c r="I2920" s="23"/>
      <c r="J2920" s="23"/>
      <c r="K2920" s="23"/>
      <c r="L2920" s="23"/>
      <c r="M2920" s="23"/>
      <c r="N2920" s="23"/>
      <c r="O2920" s="23"/>
      <c r="P2920" s="23"/>
      <c r="Q2920" s="23"/>
      <c r="R2920" s="23"/>
    </row>
    <row r="2921" spans="1:18" s="17" customFormat="1" x14ac:dyDescent="0.2">
      <c r="A2921" s="22"/>
      <c r="B2921" s="23"/>
      <c r="C2921" s="23"/>
      <c r="D2921" s="23"/>
      <c r="E2921" s="23"/>
      <c r="F2921" s="23"/>
      <c r="G2921" s="23"/>
      <c r="H2921" s="23"/>
      <c r="I2921" s="23"/>
      <c r="J2921" s="23"/>
      <c r="K2921" s="23"/>
      <c r="L2921" s="23"/>
      <c r="M2921" s="23"/>
      <c r="N2921" s="23"/>
      <c r="O2921" s="23"/>
      <c r="P2921" s="23"/>
      <c r="Q2921" s="23"/>
      <c r="R2921" s="23"/>
    </row>
    <row r="2922" spans="1:18" s="17" customFormat="1" x14ac:dyDescent="0.2">
      <c r="A2922" s="22"/>
      <c r="B2922" s="23"/>
      <c r="C2922" s="23"/>
      <c r="D2922" s="23"/>
      <c r="E2922" s="23"/>
      <c r="F2922" s="23"/>
      <c r="G2922" s="23"/>
      <c r="H2922" s="23"/>
      <c r="I2922" s="23"/>
      <c r="J2922" s="23"/>
      <c r="K2922" s="23"/>
      <c r="L2922" s="23"/>
      <c r="M2922" s="23"/>
      <c r="N2922" s="23"/>
      <c r="O2922" s="23"/>
      <c r="P2922" s="23"/>
      <c r="Q2922" s="23"/>
      <c r="R2922" s="23"/>
    </row>
    <row r="2923" spans="1:18" s="17" customFormat="1" x14ac:dyDescent="0.2">
      <c r="A2923" s="22"/>
      <c r="B2923" s="23"/>
      <c r="C2923" s="23"/>
      <c r="D2923" s="23"/>
      <c r="E2923" s="23"/>
      <c r="F2923" s="23"/>
      <c r="G2923" s="23"/>
      <c r="H2923" s="23"/>
      <c r="I2923" s="23"/>
      <c r="J2923" s="23"/>
      <c r="K2923" s="23"/>
      <c r="L2923" s="23"/>
      <c r="M2923" s="23"/>
      <c r="N2923" s="23"/>
      <c r="O2923" s="23"/>
      <c r="P2923" s="23"/>
      <c r="Q2923" s="23"/>
      <c r="R2923" s="23"/>
    </row>
    <row r="2924" spans="1:18" s="17" customFormat="1" x14ac:dyDescent="0.2">
      <c r="A2924" s="22"/>
      <c r="B2924" s="23"/>
      <c r="C2924" s="23"/>
      <c r="D2924" s="23"/>
      <c r="E2924" s="23"/>
      <c r="F2924" s="23"/>
      <c r="G2924" s="23"/>
      <c r="H2924" s="23"/>
      <c r="I2924" s="23"/>
      <c r="J2924" s="23"/>
      <c r="K2924" s="23"/>
      <c r="L2924" s="23"/>
      <c r="M2924" s="23"/>
      <c r="N2924" s="23"/>
      <c r="O2924" s="23"/>
      <c r="P2924" s="23"/>
      <c r="Q2924" s="23"/>
      <c r="R2924" s="23"/>
    </row>
    <row r="2925" spans="1:18" s="17" customFormat="1" x14ac:dyDescent="0.2">
      <c r="A2925" s="22"/>
      <c r="B2925" s="23"/>
      <c r="C2925" s="23"/>
      <c r="D2925" s="23"/>
      <c r="E2925" s="23"/>
      <c r="F2925" s="23"/>
      <c r="G2925" s="23"/>
      <c r="H2925" s="23"/>
      <c r="I2925" s="23"/>
      <c r="J2925" s="23"/>
      <c r="K2925" s="23"/>
      <c r="L2925" s="23"/>
      <c r="M2925" s="23"/>
      <c r="N2925" s="23"/>
      <c r="O2925" s="23"/>
      <c r="P2925" s="23"/>
      <c r="Q2925" s="23"/>
      <c r="R2925" s="23"/>
    </row>
    <row r="2926" spans="1:18" s="17" customFormat="1" x14ac:dyDescent="0.2">
      <c r="A2926" s="22"/>
      <c r="B2926" s="23"/>
      <c r="C2926" s="23"/>
      <c r="D2926" s="23"/>
      <c r="E2926" s="23"/>
      <c r="F2926" s="23"/>
      <c r="G2926" s="23"/>
      <c r="H2926" s="23"/>
      <c r="I2926" s="23"/>
      <c r="J2926" s="23"/>
      <c r="K2926" s="23"/>
      <c r="L2926" s="23"/>
      <c r="M2926" s="23"/>
      <c r="N2926" s="23"/>
      <c r="O2926" s="23"/>
      <c r="P2926" s="23"/>
      <c r="Q2926" s="23"/>
      <c r="R2926" s="23"/>
    </row>
    <row r="2927" spans="1:18" s="17" customFormat="1" x14ac:dyDescent="0.2">
      <c r="A2927" s="22"/>
      <c r="B2927" s="23"/>
      <c r="C2927" s="23"/>
      <c r="D2927" s="23"/>
      <c r="E2927" s="23"/>
      <c r="F2927" s="23"/>
      <c r="G2927" s="23"/>
      <c r="H2927" s="23"/>
      <c r="I2927" s="23"/>
      <c r="J2927" s="23"/>
      <c r="K2927" s="23"/>
      <c r="L2927" s="23"/>
      <c r="M2927" s="23"/>
      <c r="N2927" s="23"/>
      <c r="O2927" s="23"/>
      <c r="P2927" s="23"/>
      <c r="Q2927" s="23"/>
      <c r="R2927" s="23"/>
    </row>
    <row r="2928" spans="1:18" s="17" customFormat="1" x14ac:dyDescent="0.2">
      <c r="A2928" s="22"/>
      <c r="B2928" s="23"/>
      <c r="C2928" s="23"/>
      <c r="D2928" s="23"/>
      <c r="E2928" s="23"/>
      <c r="F2928" s="23"/>
      <c r="G2928" s="23"/>
      <c r="H2928" s="23"/>
      <c r="I2928" s="23"/>
      <c r="J2928" s="23"/>
      <c r="K2928" s="23"/>
      <c r="L2928" s="23"/>
      <c r="M2928" s="23"/>
      <c r="N2928" s="23"/>
      <c r="O2928" s="23"/>
      <c r="P2928" s="23"/>
      <c r="Q2928" s="23"/>
      <c r="R2928" s="23"/>
    </row>
    <row r="2929" spans="1:18" s="17" customFormat="1" x14ac:dyDescent="0.2">
      <c r="A2929" s="22"/>
      <c r="B2929" s="23"/>
      <c r="C2929" s="23"/>
      <c r="D2929" s="23"/>
      <c r="E2929" s="23"/>
      <c r="F2929" s="23"/>
      <c r="G2929" s="23"/>
      <c r="H2929" s="23"/>
      <c r="I2929" s="23"/>
      <c r="J2929" s="23"/>
      <c r="K2929" s="23"/>
      <c r="L2929" s="23"/>
      <c r="M2929" s="23"/>
      <c r="N2929" s="23"/>
      <c r="O2929" s="23"/>
      <c r="P2929" s="23"/>
      <c r="Q2929" s="23"/>
      <c r="R2929" s="23"/>
    </row>
    <row r="2930" spans="1:18" s="17" customFormat="1" x14ac:dyDescent="0.2">
      <c r="A2930" s="22"/>
      <c r="B2930" s="23"/>
      <c r="C2930" s="23"/>
      <c r="D2930" s="23"/>
      <c r="E2930" s="23"/>
      <c r="F2930" s="23"/>
      <c r="G2930" s="23"/>
      <c r="H2930" s="23"/>
      <c r="I2930" s="23"/>
      <c r="J2930" s="23"/>
      <c r="K2930" s="23"/>
      <c r="L2930" s="23"/>
      <c r="M2930" s="23"/>
      <c r="N2930" s="23"/>
      <c r="O2930" s="23"/>
      <c r="P2930" s="23"/>
      <c r="Q2930" s="23"/>
      <c r="R2930" s="23"/>
    </row>
    <row r="2931" spans="1:18" s="17" customFormat="1" x14ac:dyDescent="0.2">
      <c r="A2931" s="22"/>
      <c r="B2931" s="23"/>
      <c r="C2931" s="23"/>
      <c r="D2931" s="23"/>
      <c r="E2931" s="23"/>
      <c r="F2931" s="23"/>
      <c r="G2931" s="23"/>
      <c r="H2931" s="23"/>
      <c r="I2931" s="23"/>
      <c r="J2931" s="23"/>
      <c r="K2931" s="23"/>
      <c r="L2931" s="23"/>
      <c r="M2931" s="23"/>
      <c r="N2931" s="23"/>
      <c r="O2931" s="23"/>
      <c r="P2931" s="23"/>
      <c r="Q2931" s="23"/>
      <c r="R2931" s="23"/>
    </row>
    <row r="2932" spans="1:18" s="17" customFormat="1" x14ac:dyDescent="0.2">
      <c r="A2932" s="22"/>
      <c r="B2932" s="23"/>
      <c r="C2932" s="23"/>
      <c r="D2932" s="23"/>
      <c r="E2932" s="23"/>
      <c r="F2932" s="23"/>
      <c r="G2932" s="23"/>
      <c r="H2932" s="23"/>
      <c r="I2932" s="23"/>
      <c r="J2932" s="23"/>
      <c r="K2932" s="23"/>
      <c r="L2932" s="23"/>
      <c r="M2932" s="23"/>
      <c r="N2932" s="23"/>
      <c r="O2932" s="23"/>
      <c r="P2932" s="23"/>
      <c r="Q2932" s="23"/>
      <c r="R2932" s="23"/>
    </row>
    <row r="2933" spans="1:18" s="17" customFormat="1" x14ac:dyDescent="0.2">
      <c r="A2933" s="22"/>
      <c r="B2933" s="23"/>
      <c r="C2933" s="23"/>
      <c r="D2933" s="23"/>
      <c r="E2933" s="23"/>
      <c r="F2933" s="23"/>
      <c r="G2933" s="23"/>
      <c r="H2933" s="23"/>
      <c r="I2933" s="23"/>
      <c r="J2933" s="23"/>
      <c r="K2933" s="23"/>
      <c r="L2933" s="23"/>
      <c r="M2933" s="23"/>
      <c r="N2933" s="23"/>
      <c r="O2933" s="23"/>
      <c r="P2933" s="23"/>
      <c r="Q2933" s="23"/>
      <c r="R2933" s="23"/>
    </row>
    <row r="2934" spans="1:18" s="17" customFormat="1" x14ac:dyDescent="0.2">
      <c r="A2934" s="22"/>
      <c r="B2934" s="23"/>
      <c r="C2934" s="23"/>
      <c r="D2934" s="23"/>
      <c r="E2934" s="23"/>
      <c r="F2934" s="23"/>
      <c r="G2934" s="23"/>
      <c r="H2934" s="23"/>
      <c r="I2934" s="23"/>
      <c r="J2934" s="23"/>
      <c r="K2934" s="23"/>
      <c r="L2934" s="23"/>
      <c r="M2934" s="23"/>
      <c r="N2934" s="23"/>
      <c r="O2934" s="23"/>
      <c r="P2934" s="23"/>
      <c r="Q2934" s="23"/>
      <c r="R2934" s="23"/>
    </row>
    <row r="2935" spans="1:18" s="17" customFormat="1" x14ac:dyDescent="0.2">
      <c r="A2935" s="22"/>
      <c r="B2935" s="23"/>
      <c r="C2935" s="23"/>
      <c r="D2935" s="23"/>
      <c r="E2935" s="23"/>
      <c r="F2935" s="23"/>
      <c r="G2935" s="23"/>
      <c r="H2935" s="23"/>
      <c r="I2935" s="23"/>
      <c r="J2935" s="23"/>
      <c r="K2935" s="23"/>
      <c r="L2935" s="23"/>
      <c r="M2935" s="23"/>
      <c r="N2935" s="23"/>
      <c r="O2935" s="23"/>
      <c r="P2935" s="23"/>
      <c r="Q2935" s="23"/>
      <c r="R2935" s="23"/>
    </row>
    <row r="2936" spans="1:18" s="17" customFormat="1" x14ac:dyDescent="0.2">
      <c r="A2936" s="22"/>
      <c r="B2936" s="23"/>
      <c r="C2936" s="23"/>
      <c r="D2936" s="23"/>
      <c r="E2936" s="23"/>
      <c r="F2936" s="23"/>
      <c r="G2936" s="23"/>
      <c r="H2936" s="23"/>
      <c r="I2936" s="23"/>
      <c r="J2936" s="23"/>
      <c r="K2936" s="23"/>
      <c r="L2936" s="23"/>
      <c r="M2936" s="23"/>
      <c r="N2936" s="23"/>
      <c r="O2936" s="23"/>
      <c r="P2936" s="23"/>
      <c r="Q2936" s="23"/>
      <c r="R2936" s="23"/>
    </row>
    <row r="2937" spans="1:18" s="17" customFormat="1" x14ac:dyDescent="0.2">
      <c r="A2937" s="22"/>
      <c r="B2937" s="23"/>
      <c r="C2937" s="23"/>
      <c r="D2937" s="23"/>
      <c r="E2937" s="23"/>
      <c r="F2937" s="23"/>
      <c r="G2937" s="23"/>
      <c r="H2937" s="23"/>
      <c r="I2937" s="23"/>
      <c r="J2937" s="23"/>
      <c r="K2937" s="23"/>
      <c r="L2937" s="23"/>
      <c r="M2937" s="23"/>
      <c r="N2937" s="23"/>
      <c r="O2937" s="23"/>
      <c r="P2937" s="23"/>
      <c r="Q2937" s="23"/>
      <c r="R2937" s="23"/>
    </row>
    <row r="2938" spans="1:18" s="17" customFormat="1" x14ac:dyDescent="0.2">
      <c r="A2938" s="22"/>
      <c r="B2938" s="23"/>
      <c r="C2938" s="23"/>
      <c r="D2938" s="23"/>
      <c r="E2938" s="23"/>
      <c r="F2938" s="23"/>
      <c r="G2938" s="23"/>
      <c r="H2938" s="23"/>
      <c r="I2938" s="23"/>
      <c r="J2938" s="23"/>
      <c r="K2938" s="23"/>
      <c r="L2938" s="23"/>
      <c r="M2938" s="23"/>
      <c r="N2938" s="23"/>
      <c r="O2938" s="23"/>
      <c r="P2938" s="23"/>
      <c r="Q2938" s="23"/>
      <c r="R2938" s="23"/>
    </row>
    <row r="2939" spans="1:18" s="17" customFormat="1" x14ac:dyDescent="0.2">
      <c r="A2939" s="22"/>
      <c r="B2939" s="23"/>
      <c r="C2939" s="23"/>
      <c r="D2939" s="23"/>
      <c r="E2939" s="23"/>
      <c r="F2939" s="23"/>
      <c r="G2939" s="23"/>
      <c r="H2939" s="23"/>
      <c r="I2939" s="23"/>
      <c r="J2939" s="23"/>
      <c r="K2939" s="23"/>
      <c r="L2939" s="23"/>
      <c r="M2939" s="23"/>
      <c r="N2939" s="23"/>
      <c r="O2939" s="23"/>
      <c r="P2939" s="23"/>
      <c r="Q2939" s="23"/>
      <c r="R2939" s="23"/>
    </row>
    <row r="2940" spans="1:18" s="17" customFormat="1" x14ac:dyDescent="0.2">
      <c r="A2940" s="22"/>
      <c r="B2940" s="23"/>
      <c r="C2940" s="23"/>
      <c r="D2940" s="23"/>
      <c r="E2940" s="23"/>
      <c r="F2940" s="23"/>
      <c r="G2940" s="23"/>
      <c r="H2940" s="23"/>
      <c r="I2940" s="23"/>
      <c r="J2940" s="23"/>
      <c r="K2940" s="23"/>
      <c r="L2940" s="23"/>
      <c r="M2940" s="23"/>
      <c r="N2940" s="23"/>
      <c r="O2940" s="23"/>
      <c r="P2940" s="23"/>
      <c r="Q2940" s="23"/>
      <c r="R2940" s="23"/>
    </row>
    <row r="2941" spans="1:18" s="17" customFormat="1" x14ac:dyDescent="0.2">
      <c r="A2941" s="22"/>
      <c r="B2941" s="23"/>
      <c r="C2941" s="23"/>
      <c r="D2941" s="23"/>
      <c r="E2941" s="23"/>
      <c r="F2941" s="23"/>
      <c r="G2941" s="23"/>
      <c r="H2941" s="23"/>
      <c r="I2941" s="23"/>
      <c r="J2941" s="23"/>
      <c r="K2941" s="23"/>
      <c r="L2941" s="23"/>
      <c r="M2941" s="23"/>
      <c r="N2941" s="23"/>
      <c r="O2941" s="23"/>
      <c r="P2941" s="23"/>
      <c r="Q2941" s="23"/>
      <c r="R2941" s="23"/>
    </row>
    <row r="2942" spans="1:18" s="17" customFormat="1" x14ac:dyDescent="0.2">
      <c r="A2942" s="22"/>
      <c r="B2942" s="23"/>
      <c r="C2942" s="23"/>
      <c r="D2942" s="23"/>
      <c r="E2942" s="23"/>
      <c r="F2942" s="23"/>
      <c r="G2942" s="23"/>
      <c r="H2942" s="23"/>
      <c r="I2942" s="23"/>
      <c r="J2942" s="23"/>
      <c r="K2942" s="23"/>
      <c r="L2942" s="23"/>
      <c r="M2942" s="23"/>
      <c r="N2942" s="23"/>
      <c r="O2942" s="23"/>
      <c r="P2942" s="23"/>
      <c r="Q2942" s="23"/>
      <c r="R2942" s="23"/>
    </row>
    <row r="2943" spans="1:18" s="17" customFormat="1" x14ac:dyDescent="0.2">
      <c r="A2943" s="22"/>
      <c r="B2943" s="23"/>
      <c r="C2943" s="23"/>
      <c r="D2943" s="23"/>
      <c r="E2943" s="23"/>
      <c r="F2943" s="23"/>
      <c r="G2943" s="23"/>
      <c r="H2943" s="23"/>
      <c r="I2943" s="23"/>
      <c r="J2943" s="23"/>
      <c r="K2943" s="23"/>
      <c r="L2943" s="23"/>
      <c r="M2943" s="23"/>
      <c r="N2943" s="23"/>
      <c r="O2943" s="23"/>
      <c r="P2943" s="23"/>
      <c r="Q2943" s="23"/>
      <c r="R2943" s="23"/>
    </row>
    <row r="2944" spans="1:18" s="17" customFormat="1" x14ac:dyDescent="0.2">
      <c r="A2944" s="22"/>
      <c r="B2944" s="23"/>
      <c r="C2944" s="23"/>
      <c r="D2944" s="23"/>
      <c r="E2944" s="23"/>
      <c r="F2944" s="23"/>
      <c r="G2944" s="23"/>
      <c r="H2944" s="23"/>
      <c r="I2944" s="23"/>
      <c r="J2944" s="23"/>
      <c r="K2944" s="23"/>
      <c r="L2944" s="23"/>
      <c r="M2944" s="23"/>
      <c r="N2944" s="23"/>
      <c r="O2944" s="23"/>
      <c r="P2944" s="23"/>
      <c r="Q2944" s="23"/>
      <c r="R2944" s="23"/>
    </row>
    <row r="2945" spans="1:18" s="17" customFormat="1" x14ac:dyDescent="0.2">
      <c r="A2945" s="22"/>
      <c r="B2945" s="23"/>
      <c r="C2945" s="23"/>
      <c r="D2945" s="23"/>
      <c r="E2945" s="23"/>
      <c r="F2945" s="23"/>
      <c r="G2945" s="23"/>
      <c r="H2945" s="23"/>
      <c r="I2945" s="23"/>
      <c r="J2945" s="23"/>
      <c r="K2945" s="23"/>
      <c r="L2945" s="23"/>
      <c r="M2945" s="23"/>
      <c r="N2945" s="23"/>
      <c r="O2945" s="23"/>
      <c r="P2945" s="23"/>
      <c r="Q2945" s="23"/>
      <c r="R2945" s="23"/>
    </row>
    <row r="2946" spans="1:18" s="17" customFormat="1" x14ac:dyDescent="0.2">
      <c r="A2946" s="22"/>
      <c r="B2946" s="23"/>
      <c r="C2946" s="23"/>
      <c r="D2946" s="23"/>
      <c r="E2946" s="23"/>
      <c r="F2946" s="23"/>
      <c r="G2946" s="23"/>
      <c r="H2946" s="23"/>
      <c r="I2946" s="23"/>
      <c r="J2946" s="23"/>
      <c r="K2946" s="23"/>
      <c r="L2946" s="23"/>
      <c r="M2946" s="23"/>
      <c r="N2946" s="23"/>
      <c r="O2946" s="23"/>
      <c r="P2946" s="23"/>
      <c r="Q2946" s="23"/>
      <c r="R2946" s="23"/>
    </row>
    <row r="2947" spans="1:18" s="17" customFormat="1" x14ac:dyDescent="0.2">
      <c r="A2947" s="22"/>
      <c r="B2947" s="23"/>
      <c r="C2947" s="23"/>
      <c r="D2947" s="23"/>
      <c r="E2947" s="23"/>
      <c r="F2947" s="23"/>
      <c r="G2947" s="23"/>
      <c r="H2947" s="23"/>
      <c r="I2947" s="23"/>
      <c r="J2947" s="23"/>
      <c r="K2947" s="23"/>
      <c r="L2947" s="23"/>
      <c r="M2947" s="23"/>
      <c r="N2947" s="23"/>
      <c r="O2947" s="23"/>
      <c r="P2947" s="23"/>
      <c r="Q2947" s="23"/>
      <c r="R2947" s="23"/>
    </row>
    <row r="2948" spans="1:18" s="17" customFormat="1" x14ac:dyDescent="0.2">
      <c r="A2948" s="22"/>
      <c r="B2948" s="23"/>
      <c r="C2948" s="23"/>
      <c r="D2948" s="23"/>
      <c r="E2948" s="23"/>
      <c r="F2948" s="23"/>
      <c r="G2948" s="23"/>
      <c r="H2948" s="23"/>
      <c r="I2948" s="23"/>
      <c r="J2948" s="23"/>
      <c r="K2948" s="23"/>
      <c r="L2948" s="23"/>
      <c r="M2948" s="23"/>
      <c r="N2948" s="23"/>
      <c r="O2948" s="23"/>
      <c r="P2948" s="23"/>
      <c r="Q2948" s="23"/>
      <c r="R2948" s="23"/>
    </row>
    <row r="2949" spans="1:18" s="17" customFormat="1" x14ac:dyDescent="0.2">
      <c r="A2949" s="22"/>
      <c r="B2949" s="23"/>
      <c r="C2949" s="23"/>
      <c r="D2949" s="23"/>
      <c r="E2949" s="23"/>
      <c r="F2949" s="23"/>
      <c r="G2949" s="23"/>
      <c r="H2949" s="23"/>
      <c r="I2949" s="23"/>
      <c r="J2949" s="23"/>
      <c r="K2949" s="23"/>
      <c r="L2949" s="23"/>
      <c r="M2949" s="23"/>
      <c r="N2949" s="23"/>
      <c r="O2949" s="23"/>
      <c r="P2949" s="23"/>
      <c r="Q2949" s="23"/>
      <c r="R2949" s="23"/>
    </row>
    <row r="2950" spans="1:18" s="17" customFormat="1" x14ac:dyDescent="0.2">
      <c r="A2950" s="22"/>
      <c r="B2950" s="23"/>
      <c r="C2950" s="23"/>
      <c r="D2950" s="23"/>
      <c r="E2950" s="23"/>
      <c r="F2950" s="23"/>
      <c r="G2950" s="23"/>
      <c r="H2950" s="23"/>
      <c r="I2950" s="23"/>
      <c r="J2950" s="23"/>
      <c r="K2950" s="23"/>
      <c r="L2950" s="23"/>
      <c r="M2950" s="23"/>
      <c r="N2950" s="23"/>
      <c r="O2950" s="23"/>
      <c r="P2950" s="23"/>
      <c r="Q2950" s="23"/>
      <c r="R2950" s="23"/>
    </row>
    <row r="2951" spans="1:18" s="17" customFormat="1" x14ac:dyDescent="0.2">
      <c r="A2951" s="22"/>
      <c r="B2951" s="23"/>
      <c r="C2951" s="23"/>
      <c r="D2951" s="23"/>
      <c r="E2951" s="23"/>
      <c r="F2951" s="23"/>
      <c r="G2951" s="23"/>
      <c r="H2951" s="23"/>
      <c r="I2951" s="23"/>
      <c r="J2951" s="23"/>
      <c r="K2951" s="23"/>
      <c r="L2951" s="23"/>
      <c r="M2951" s="23"/>
      <c r="N2951" s="23"/>
      <c r="O2951" s="23"/>
      <c r="P2951" s="23"/>
      <c r="Q2951" s="23"/>
      <c r="R2951" s="23"/>
    </row>
    <row r="2952" spans="1:18" s="17" customFormat="1" x14ac:dyDescent="0.2">
      <c r="A2952" s="22"/>
      <c r="B2952" s="23"/>
      <c r="C2952" s="23"/>
      <c r="D2952" s="23"/>
      <c r="E2952" s="23"/>
      <c r="F2952" s="23"/>
      <c r="G2952" s="23"/>
      <c r="H2952" s="23"/>
      <c r="I2952" s="23"/>
      <c r="J2952" s="23"/>
      <c r="K2952" s="23"/>
      <c r="L2952" s="23"/>
      <c r="M2952" s="23"/>
      <c r="N2952" s="23"/>
      <c r="O2952" s="23"/>
      <c r="P2952" s="23"/>
      <c r="Q2952" s="23"/>
      <c r="R2952" s="23"/>
    </row>
    <row r="2953" spans="1:18" s="17" customFormat="1" x14ac:dyDescent="0.2">
      <c r="A2953" s="22"/>
      <c r="B2953" s="23"/>
      <c r="C2953" s="23"/>
      <c r="D2953" s="23"/>
      <c r="E2953" s="23"/>
      <c r="F2953" s="23"/>
      <c r="G2953" s="23"/>
      <c r="H2953" s="23"/>
      <c r="I2953" s="23"/>
      <c r="J2953" s="23"/>
      <c r="K2953" s="23"/>
      <c r="L2953" s="23"/>
      <c r="M2953" s="23"/>
      <c r="N2953" s="23"/>
      <c r="O2953" s="23"/>
      <c r="P2953" s="23"/>
      <c r="Q2953" s="23"/>
      <c r="R2953" s="23"/>
    </row>
    <row r="2954" spans="1:18" s="17" customFormat="1" x14ac:dyDescent="0.2">
      <c r="A2954" s="22"/>
      <c r="B2954" s="23"/>
      <c r="C2954" s="23"/>
      <c r="D2954" s="23"/>
      <c r="E2954" s="23"/>
      <c r="F2954" s="23"/>
      <c r="G2954" s="23"/>
      <c r="H2954" s="23"/>
      <c r="I2954" s="23"/>
      <c r="J2954" s="23"/>
      <c r="K2954" s="23"/>
      <c r="L2954" s="23"/>
      <c r="M2954" s="23"/>
      <c r="N2954" s="23"/>
      <c r="O2954" s="23"/>
      <c r="P2954" s="23"/>
      <c r="Q2954" s="23"/>
      <c r="R2954" s="23"/>
    </row>
    <row r="2955" spans="1:18" s="17" customFormat="1" x14ac:dyDescent="0.2">
      <c r="A2955" s="22"/>
      <c r="B2955" s="23"/>
      <c r="C2955" s="23"/>
      <c r="D2955" s="23"/>
      <c r="E2955" s="23"/>
      <c r="F2955" s="23"/>
      <c r="G2955" s="23"/>
      <c r="H2955" s="23"/>
      <c r="I2955" s="23"/>
      <c r="J2955" s="23"/>
      <c r="K2955" s="23"/>
      <c r="L2955" s="23"/>
      <c r="M2955" s="23"/>
      <c r="N2955" s="23"/>
      <c r="O2955" s="23"/>
      <c r="P2955" s="23"/>
      <c r="Q2955" s="23"/>
      <c r="R2955" s="23"/>
    </row>
    <row r="2956" spans="1:18" s="17" customFormat="1" x14ac:dyDescent="0.2">
      <c r="A2956" s="22"/>
      <c r="B2956" s="23"/>
      <c r="C2956" s="23"/>
      <c r="D2956" s="23"/>
      <c r="E2956" s="23"/>
      <c r="F2956" s="23"/>
      <c r="G2956" s="23"/>
      <c r="H2956" s="23"/>
      <c r="I2956" s="23"/>
      <c r="J2956" s="23"/>
      <c r="K2956" s="23"/>
      <c r="L2956" s="23"/>
      <c r="M2956" s="23"/>
      <c r="N2956" s="23"/>
      <c r="O2956" s="23"/>
      <c r="P2956" s="23"/>
      <c r="Q2956" s="23"/>
      <c r="R2956" s="23"/>
    </row>
    <row r="2957" spans="1:18" s="17" customFormat="1" x14ac:dyDescent="0.2">
      <c r="A2957" s="22"/>
      <c r="B2957" s="23"/>
      <c r="C2957" s="23"/>
      <c r="D2957" s="23"/>
      <c r="E2957" s="23"/>
      <c r="F2957" s="23"/>
      <c r="G2957" s="23"/>
      <c r="H2957" s="23"/>
      <c r="I2957" s="23"/>
      <c r="J2957" s="23"/>
      <c r="K2957" s="23"/>
      <c r="L2957" s="23"/>
      <c r="M2957" s="23"/>
      <c r="N2957" s="23"/>
      <c r="O2957" s="23"/>
      <c r="P2957" s="23"/>
      <c r="Q2957" s="23"/>
      <c r="R2957" s="23"/>
    </row>
    <row r="2958" spans="1:18" s="17" customFormat="1" x14ac:dyDescent="0.2">
      <c r="A2958" s="22"/>
      <c r="B2958" s="23"/>
      <c r="C2958" s="23"/>
      <c r="D2958" s="23"/>
      <c r="E2958" s="23"/>
      <c r="F2958" s="23"/>
      <c r="G2958" s="23"/>
      <c r="H2958" s="23"/>
      <c r="I2958" s="23"/>
      <c r="J2958" s="23"/>
      <c r="K2958" s="23"/>
      <c r="L2958" s="23"/>
      <c r="M2958" s="23"/>
      <c r="N2958" s="23"/>
      <c r="O2958" s="23"/>
      <c r="P2958" s="23"/>
      <c r="Q2958" s="23"/>
      <c r="R2958" s="23"/>
    </row>
    <row r="2959" spans="1:18" s="17" customFormat="1" x14ac:dyDescent="0.2">
      <c r="A2959" s="22"/>
      <c r="B2959" s="23"/>
      <c r="C2959" s="23"/>
      <c r="D2959" s="23"/>
      <c r="E2959" s="23"/>
      <c r="F2959" s="23"/>
      <c r="G2959" s="23"/>
      <c r="H2959" s="23"/>
      <c r="I2959" s="23"/>
      <c r="J2959" s="23"/>
      <c r="K2959" s="23"/>
      <c r="L2959" s="23"/>
      <c r="M2959" s="23"/>
      <c r="N2959" s="23"/>
      <c r="O2959" s="23"/>
      <c r="P2959" s="23"/>
      <c r="Q2959" s="23"/>
      <c r="R2959" s="23"/>
    </row>
    <row r="2960" spans="1:18" s="17" customFormat="1" x14ac:dyDescent="0.2">
      <c r="A2960" s="22"/>
      <c r="B2960" s="23"/>
      <c r="C2960" s="23"/>
      <c r="D2960" s="23"/>
      <c r="E2960" s="23"/>
      <c r="F2960" s="23"/>
      <c r="G2960" s="23"/>
      <c r="H2960" s="23"/>
      <c r="I2960" s="23"/>
      <c r="J2960" s="23"/>
      <c r="K2960" s="23"/>
      <c r="L2960" s="23"/>
      <c r="M2960" s="23"/>
      <c r="N2960" s="23"/>
      <c r="O2960" s="23"/>
      <c r="P2960" s="23"/>
      <c r="Q2960" s="23"/>
      <c r="R2960" s="23"/>
    </row>
    <row r="2961" spans="1:18" s="17" customFormat="1" x14ac:dyDescent="0.2">
      <c r="A2961" s="22"/>
      <c r="B2961" s="23"/>
      <c r="C2961" s="23"/>
      <c r="D2961" s="23"/>
      <c r="E2961" s="23"/>
      <c r="F2961" s="23"/>
      <c r="G2961" s="23"/>
      <c r="H2961" s="23"/>
      <c r="I2961" s="23"/>
      <c r="J2961" s="23"/>
      <c r="K2961" s="23"/>
      <c r="L2961" s="23"/>
      <c r="M2961" s="23"/>
      <c r="N2961" s="23"/>
      <c r="O2961" s="23"/>
      <c r="P2961" s="23"/>
      <c r="Q2961" s="23"/>
      <c r="R2961" s="23"/>
    </row>
    <row r="2962" spans="1:18" s="17" customFormat="1" x14ac:dyDescent="0.2">
      <c r="A2962" s="22"/>
      <c r="B2962" s="23"/>
      <c r="C2962" s="23"/>
      <c r="D2962" s="23"/>
      <c r="E2962" s="23"/>
      <c r="F2962" s="23"/>
      <c r="G2962" s="23"/>
      <c r="H2962" s="23"/>
      <c r="I2962" s="23"/>
      <c r="J2962" s="23"/>
      <c r="K2962" s="23"/>
      <c r="L2962" s="23"/>
      <c r="M2962" s="23"/>
      <c r="N2962" s="23"/>
      <c r="O2962" s="23"/>
      <c r="P2962" s="23"/>
      <c r="Q2962" s="23"/>
      <c r="R2962" s="23"/>
    </row>
    <row r="2963" spans="1:18" s="17" customFormat="1" x14ac:dyDescent="0.2">
      <c r="A2963" s="22"/>
      <c r="B2963" s="23"/>
      <c r="C2963" s="23"/>
      <c r="D2963" s="23"/>
      <c r="E2963" s="23"/>
      <c r="F2963" s="23"/>
      <c r="G2963" s="23"/>
      <c r="H2963" s="23"/>
      <c r="I2963" s="23"/>
      <c r="J2963" s="23"/>
      <c r="K2963" s="23"/>
      <c r="L2963" s="23"/>
      <c r="M2963" s="23"/>
      <c r="N2963" s="23"/>
      <c r="O2963" s="23"/>
      <c r="P2963" s="23"/>
      <c r="Q2963" s="23"/>
      <c r="R2963" s="23"/>
    </row>
    <row r="2964" spans="1:18" s="17" customFormat="1" x14ac:dyDescent="0.2">
      <c r="A2964" s="22"/>
      <c r="B2964" s="23"/>
      <c r="C2964" s="23"/>
      <c r="D2964" s="23"/>
      <c r="E2964" s="23"/>
      <c r="F2964" s="23"/>
      <c r="G2964" s="23"/>
      <c r="H2964" s="23"/>
      <c r="I2964" s="23"/>
      <c r="J2964" s="23"/>
      <c r="K2964" s="23"/>
      <c r="L2964" s="23"/>
      <c r="M2964" s="23"/>
      <c r="N2964" s="23"/>
      <c r="O2964" s="23"/>
      <c r="P2964" s="23"/>
      <c r="Q2964" s="23"/>
      <c r="R2964" s="23"/>
    </row>
    <row r="2965" spans="1:18" s="17" customFormat="1" x14ac:dyDescent="0.2">
      <c r="A2965" s="22"/>
      <c r="B2965" s="23"/>
      <c r="C2965" s="23"/>
      <c r="D2965" s="23"/>
      <c r="E2965" s="23"/>
      <c r="F2965" s="23"/>
      <c r="G2965" s="23"/>
      <c r="H2965" s="23"/>
      <c r="I2965" s="23"/>
      <c r="J2965" s="23"/>
      <c r="K2965" s="23"/>
      <c r="L2965" s="23"/>
      <c r="M2965" s="23"/>
      <c r="N2965" s="23"/>
      <c r="O2965" s="23"/>
      <c r="P2965" s="23"/>
      <c r="Q2965" s="23"/>
      <c r="R2965" s="23"/>
    </row>
    <row r="2966" spans="1:18" s="17" customFormat="1" x14ac:dyDescent="0.2">
      <c r="A2966" s="22"/>
      <c r="B2966" s="23"/>
      <c r="C2966" s="23"/>
      <c r="D2966" s="23"/>
      <c r="E2966" s="23"/>
      <c r="F2966" s="23"/>
      <c r="G2966" s="23"/>
      <c r="H2966" s="23"/>
      <c r="I2966" s="23"/>
      <c r="J2966" s="23"/>
      <c r="K2966" s="23"/>
      <c r="L2966" s="23"/>
      <c r="M2966" s="23"/>
      <c r="N2966" s="23"/>
      <c r="O2966" s="23"/>
      <c r="P2966" s="23"/>
      <c r="Q2966" s="23"/>
      <c r="R2966" s="23"/>
    </row>
    <row r="2967" spans="1:18" s="17" customFormat="1" x14ac:dyDescent="0.2">
      <c r="A2967" s="22"/>
      <c r="B2967" s="23"/>
      <c r="C2967" s="23"/>
      <c r="D2967" s="23"/>
      <c r="E2967" s="23"/>
      <c r="F2967" s="23"/>
      <c r="G2967" s="23"/>
      <c r="H2967" s="23"/>
      <c r="I2967" s="23"/>
      <c r="J2967" s="23"/>
      <c r="K2967" s="23"/>
      <c r="L2967" s="23"/>
      <c r="M2967" s="23"/>
      <c r="N2967" s="23"/>
      <c r="O2967" s="23"/>
      <c r="P2967" s="23"/>
      <c r="Q2967" s="23"/>
      <c r="R2967" s="23"/>
    </row>
    <row r="2968" spans="1:18" s="17" customFormat="1" x14ac:dyDescent="0.2">
      <c r="A2968" s="22"/>
      <c r="B2968" s="23"/>
      <c r="C2968" s="23"/>
      <c r="D2968" s="23"/>
      <c r="E2968" s="23"/>
      <c r="F2968" s="23"/>
      <c r="G2968" s="23"/>
      <c r="H2968" s="23"/>
      <c r="I2968" s="23"/>
      <c r="J2968" s="23"/>
      <c r="K2968" s="23"/>
      <c r="L2968" s="23"/>
      <c r="M2968" s="23"/>
      <c r="N2968" s="23"/>
      <c r="O2968" s="23"/>
      <c r="P2968" s="23"/>
      <c r="Q2968" s="23"/>
      <c r="R2968" s="23"/>
    </row>
    <row r="2969" spans="1:18" s="17" customFormat="1" x14ac:dyDescent="0.2">
      <c r="A2969" s="22"/>
      <c r="B2969" s="23"/>
      <c r="C2969" s="23"/>
      <c r="D2969" s="23"/>
      <c r="E2969" s="23"/>
      <c r="F2969" s="23"/>
      <c r="G2969" s="23"/>
      <c r="H2969" s="23"/>
      <c r="I2969" s="23"/>
      <c r="J2969" s="23"/>
      <c r="K2969" s="23"/>
      <c r="L2969" s="23"/>
      <c r="M2969" s="23"/>
      <c r="N2969" s="23"/>
      <c r="O2969" s="23"/>
      <c r="P2969" s="23"/>
      <c r="Q2969" s="23"/>
      <c r="R2969" s="23"/>
    </row>
    <row r="2970" spans="1:18" s="17" customFormat="1" x14ac:dyDescent="0.2">
      <c r="A2970" s="22"/>
      <c r="B2970" s="23"/>
      <c r="C2970" s="23"/>
      <c r="D2970" s="23"/>
      <c r="E2970" s="23"/>
      <c r="F2970" s="23"/>
      <c r="G2970" s="23"/>
      <c r="H2970" s="23"/>
      <c r="I2970" s="23"/>
      <c r="J2970" s="23"/>
      <c r="K2970" s="23"/>
      <c r="L2970" s="23"/>
      <c r="M2970" s="23"/>
      <c r="N2970" s="23"/>
      <c r="O2970" s="23"/>
      <c r="P2970" s="23"/>
      <c r="Q2970" s="23"/>
      <c r="R2970" s="23"/>
    </row>
    <row r="2971" spans="1:18" s="17" customFormat="1" x14ac:dyDescent="0.2">
      <c r="A2971" s="22"/>
      <c r="B2971" s="23"/>
      <c r="C2971" s="23"/>
      <c r="D2971" s="23"/>
      <c r="E2971" s="23"/>
      <c r="F2971" s="23"/>
      <c r="G2971" s="23"/>
      <c r="H2971" s="23"/>
      <c r="I2971" s="23"/>
      <c r="J2971" s="23"/>
      <c r="K2971" s="23"/>
      <c r="L2971" s="23"/>
      <c r="M2971" s="23"/>
      <c r="N2971" s="23"/>
      <c r="O2971" s="23"/>
      <c r="P2971" s="23"/>
      <c r="Q2971" s="23"/>
      <c r="R2971" s="23"/>
    </row>
    <row r="2972" spans="1:18" s="17" customFormat="1" x14ac:dyDescent="0.2">
      <c r="A2972" s="22"/>
      <c r="B2972" s="23"/>
      <c r="C2972" s="23"/>
      <c r="D2972" s="23"/>
      <c r="E2972" s="23"/>
      <c r="F2972" s="23"/>
      <c r="G2972" s="23"/>
      <c r="H2972" s="23"/>
      <c r="I2972" s="23"/>
      <c r="J2972" s="23"/>
      <c r="K2972" s="23"/>
      <c r="L2972" s="23"/>
      <c r="M2972" s="23"/>
      <c r="N2972" s="23"/>
      <c r="O2972" s="23"/>
      <c r="P2972" s="23"/>
      <c r="Q2972" s="23"/>
      <c r="R2972" s="23"/>
    </row>
    <row r="2973" spans="1:18" s="17" customFormat="1" x14ac:dyDescent="0.2">
      <c r="A2973" s="22"/>
      <c r="B2973" s="23"/>
      <c r="C2973" s="23"/>
      <c r="D2973" s="23"/>
      <c r="E2973" s="23"/>
      <c r="F2973" s="23"/>
      <c r="G2973" s="23"/>
      <c r="H2973" s="23"/>
      <c r="I2973" s="23"/>
      <c r="J2973" s="23"/>
      <c r="K2973" s="23"/>
      <c r="L2973" s="23"/>
      <c r="M2973" s="23"/>
      <c r="N2973" s="23"/>
      <c r="O2973" s="23"/>
      <c r="P2973" s="23"/>
      <c r="Q2973" s="23"/>
      <c r="R2973" s="23"/>
    </row>
    <row r="2974" spans="1:18" s="17" customFormat="1" x14ac:dyDescent="0.2">
      <c r="A2974" s="22"/>
      <c r="B2974" s="23"/>
      <c r="C2974" s="23"/>
      <c r="D2974" s="23"/>
      <c r="E2974" s="23"/>
      <c r="F2974" s="23"/>
      <c r="G2974" s="23"/>
      <c r="H2974" s="23"/>
      <c r="I2974" s="23"/>
      <c r="J2974" s="23"/>
      <c r="K2974" s="23"/>
      <c r="L2974" s="23"/>
      <c r="M2974" s="23"/>
      <c r="N2974" s="23"/>
      <c r="O2974" s="23"/>
      <c r="P2974" s="23"/>
      <c r="Q2974" s="23"/>
      <c r="R2974" s="23"/>
    </row>
    <row r="2975" spans="1:18" s="17" customFormat="1" x14ac:dyDescent="0.2">
      <c r="A2975" s="22"/>
      <c r="B2975" s="23"/>
      <c r="C2975" s="23"/>
      <c r="D2975" s="23"/>
      <c r="E2975" s="23"/>
      <c r="F2975" s="23"/>
      <c r="G2975" s="23"/>
      <c r="H2975" s="23"/>
      <c r="I2975" s="23"/>
      <c r="J2975" s="23"/>
      <c r="K2975" s="23"/>
      <c r="L2975" s="23"/>
      <c r="M2975" s="23"/>
      <c r="N2975" s="23"/>
      <c r="O2975" s="23"/>
      <c r="P2975" s="23"/>
      <c r="Q2975" s="23"/>
      <c r="R2975" s="23"/>
    </row>
    <row r="2976" spans="1:18" s="17" customFormat="1" x14ac:dyDescent="0.2">
      <c r="A2976" s="22"/>
      <c r="B2976" s="23"/>
      <c r="C2976" s="23"/>
      <c r="D2976" s="23"/>
      <c r="E2976" s="23"/>
      <c r="F2976" s="23"/>
      <c r="G2976" s="23"/>
      <c r="H2976" s="23"/>
      <c r="I2976" s="23"/>
      <c r="J2976" s="23"/>
      <c r="K2976" s="23"/>
      <c r="L2976" s="23"/>
      <c r="M2976" s="23"/>
      <c r="N2976" s="23"/>
      <c r="O2976" s="23"/>
      <c r="P2976" s="23"/>
      <c r="Q2976" s="23"/>
      <c r="R2976" s="23"/>
    </row>
    <row r="2977" spans="1:18" s="17" customFormat="1" x14ac:dyDescent="0.2">
      <c r="A2977" s="22"/>
      <c r="B2977" s="23"/>
      <c r="C2977" s="23"/>
      <c r="D2977" s="23"/>
      <c r="E2977" s="23"/>
      <c r="F2977" s="23"/>
      <c r="G2977" s="23"/>
      <c r="H2977" s="23"/>
      <c r="I2977" s="23"/>
      <c r="J2977" s="23"/>
      <c r="K2977" s="23"/>
      <c r="L2977" s="23"/>
      <c r="M2977" s="23"/>
      <c r="N2977" s="23"/>
      <c r="O2977" s="23"/>
      <c r="P2977" s="23"/>
      <c r="Q2977" s="23"/>
      <c r="R2977" s="23"/>
    </row>
    <row r="2978" spans="1:18" s="17" customFormat="1" x14ac:dyDescent="0.2">
      <c r="A2978" s="22"/>
      <c r="B2978" s="23"/>
      <c r="C2978" s="23"/>
      <c r="D2978" s="23"/>
      <c r="E2978" s="23"/>
      <c r="F2978" s="23"/>
      <c r="G2978" s="23"/>
      <c r="H2978" s="23"/>
      <c r="I2978" s="23"/>
      <c r="J2978" s="23"/>
      <c r="K2978" s="23"/>
      <c r="L2978" s="23"/>
      <c r="M2978" s="23"/>
      <c r="N2978" s="23"/>
      <c r="O2978" s="23"/>
      <c r="P2978" s="23"/>
      <c r="Q2978" s="23"/>
      <c r="R2978" s="23"/>
    </row>
    <row r="2979" spans="1:18" s="17" customFormat="1" x14ac:dyDescent="0.2">
      <c r="A2979" s="22"/>
      <c r="B2979" s="23"/>
      <c r="C2979" s="23"/>
      <c r="D2979" s="23"/>
      <c r="E2979" s="23"/>
      <c r="F2979" s="23"/>
      <c r="G2979" s="23"/>
      <c r="H2979" s="23"/>
      <c r="I2979" s="23"/>
      <c r="J2979" s="23"/>
      <c r="K2979" s="23"/>
      <c r="L2979" s="23"/>
      <c r="M2979" s="23"/>
      <c r="N2979" s="23"/>
      <c r="O2979" s="23"/>
      <c r="P2979" s="23"/>
      <c r="Q2979" s="23"/>
      <c r="R2979" s="23"/>
    </row>
    <row r="2980" spans="1:18" s="17" customFormat="1" x14ac:dyDescent="0.2">
      <c r="A2980" s="22"/>
      <c r="B2980" s="23"/>
      <c r="C2980" s="23"/>
      <c r="D2980" s="23"/>
      <c r="E2980" s="23"/>
      <c r="F2980" s="23"/>
      <c r="G2980" s="23"/>
      <c r="H2980" s="23"/>
      <c r="I2980" s="23"/>
      <c r="J2980" s="23"/>
      <c r="K2980" s="23"/>
      <c r="L2980" s="23"/>
      <c r="M2980" s="23"/>
      <c r="N2980" s="23"/>
      <c r="O2980" s="23"/>
      <c r="P2980" s="23"/>
      <c r="Q2980" s="23"/>
      <c r="R2980" s="23"/>
    </row>
    <row r="2981" spans="1:18" s="17" customFormat="1" x14ac:dyDescent="0.2">
      <c r="A2981" s="22"/>
      <c r="B2981" s="23"/>
      <c r="C2981" s="23"/>
      <c r="D2981" s="23"/>
      <c r="E2981" s="23"/>
      <c r="F2981" s="23"/>
      <c r="G2981" s="23"/>
      <c r="H2981" s="23"/>
      <c r="I2981" s="23"/>
      <c r="J2981" s="23"/>
      <c r="K2981" s="23"/>
      <c r="L2981" s="23"/>
      <c r="M2981" s="23"/>
      <c r="N2981" s="23"/>
      <c r="O2981" s="23"/>
      <c r="P2981" s="23"/>
      <c r="Q2981" s="23"/>
      <c r="R2981" s="23"/>
    </row>
    <row r="2982" spans="1:18" s="17" customFormat="1" x14ac:dyDescent="0.2">
      <c r="A2982" s="22"/>
      <c r="B2982" s="23"/>
      <c r="C2982" s="23"/>
      <c r="D2982" s="23"/>
      <c r="E2982" s="23"/>
      <c r="F2982" s="23"/>
      <c r="G2982" s="23"/>
      <c r="H2982" s="23"/>
      <c r="I2982" s="23"/>
      <c r="J2982" s="23"/>
      <c r="K2982" s="23"/>
      <c r="L2982" s="23"/>
      <c r="M2982" s="23"/>
      <c r="N2982" s="23"/>
      <c r="O2982" s="23"/>
      <c r="P2982" s="23"/>
      <c r="Q2982" s="23"/>
      <c r="R2982" s="23"/>
    </row>
    <row r="2983" spans="1:18" s="17" customFormat="1" x14ac:dyDescent="0.2">
      <c r="A2983" s="22"/>
      <c r="B2983" s="23"/>
      <c r="C2983" s="23"/>
      <c r="D2983" s="23"/>
      <c r="E2983" s="23"/>
      <c r="F2983" s="23"/>
      <c r="G2983" s="23"/>
      <c r="H2983" s="23"/>
      <c r="I2983" s="23"/>
      <c r="J2983" s="23"/>
      <c r="K2983" s="23"/>
      <c r="L2983" s="23"/>
      <c r="M2983" s="23"/>
      <c r="N2983" s="23"/>
      <c r="O2983" s="23"/>
      <c r="P2983" s="23"/>
      <c r="Q2983" s="23"/>
      <c r="R2983" s="23"/>
    </row>
    <row r="2984" spans="1:18" s="17" customFormat="1" x14ac:dyDescent="0.2">
      <c r="A2984" s="22"/>
      <c r="B2984" s="23"/>
      <c r="C2984" s="23"/>
      <c r="D2984" s="23"/>
      <c r="E2984" s="23"/>
      <c r="F2984" s="23"/>
      <c r="G2984" s="23"/>
      <c r="H2984" s="23"/>
      <c r="I2984" s="23"/>
      <c r="J2984" s="23"/>
      <c r="K2984" s="23"/>
      <c r="L2984" s="23"/>
      <c r="M2984" s="23"/>
      <c r="N2984" s="23"/>
      <c r="O2984" s="23"/>
      <c r="P2984" s="23"/>
      <c r="Q2984" s="23"/>
      <c r="R2984" s="23"/>
    </row>
    <row r="2985" spans="1:18" s="17" customFormat="1" x14ac:dyDescent="0.2">
      <c r="A2985" s="22"/>
      <c r="B2985" s="23"/>
      <c r="C2985" s="23"/>
      <c r="D2985" s="23"/>
      <c r="E2985" s="23"/>
      <c r="F2985" s="23"/>
      <c r="G2985" s="23"/>
      <c r="H2985" s="23"/>
      <c r="I2985" s="23"/>
      <c r="J2985" s="23"/>
      <c r="K2985" s="23"/>
      <c r="L2985" s="23"/>
      <c r="M2985" s="23"/>
      <c r="N2985" s="23"/>
      <c r="O2985" s="23"/>
      <c r="P2985" s="23"/>
      <c r="Q2985" s="23"/>
      <c r="R2985" s="23"/>
    </row>
    <row r="2986" spans="1:18" s="17" customFormat="1" x14ac:dyDescent="0.2">
      <c r="A2986" s="22"/>
      <c r="B2986" s="23"/>
      <c r="C2986" s="23"/>
      <c r="D2986" s="23"/>
      <c r="E2986" s="23"/>
      <c r="F2986" s="23"/>
      <c r="G2986" s="23"/>
      <c r="H2986" s="23"/>
      <c r="I2986" s="23"/>
      <c r="J2986" s="23"/>
      <c r="K2986" s="23"/>
      <c r="L2986" s="23"/>
      <c r="M2986" s="23"/>
      <c r="N2986" s="23"/>
      <c r="O2986" s="23"/>
      <c r="P2986" s="23"/>
      <c r="Q2986" s="23"/>
      <c r="R2986" s="23"/>
    </row>
    <row r="2987" spans="1:18" s="17" customFormat="1" x14ac:dyDescent="0.2">
      <c r="A2987" s="22"/>
      <c r="B2987" s="23"/>
      <c r="C2987" s="23"/>
      <c r="D2987" s="23"/>
      <c r="E2987" s="23"/>
      <c r="F2987" s="23"/>
      <c r="G2987" s="23"/>
      <c r="H2987" s="23"/>
      <c r="I2987" s="23"/>
      <c r="J2987" s="23"/>
      <c r="K2987" s="23"/>
      <c r="L2987" s="23"/>
      <c r="M2987" s="23"/>
      <c r="N2987" s="23"/>
      <c r="O2987" s="23"/>
      <c r="P2987" s="23"/>
      <c r="Q2987" s="23"/>
      <c r="R2987" s="23"/>
    </row>
    <row r="2988" spans="1:18" s="17" customFormat="1" x14ac:dyDescent="0.2">
      <c r="A2988" s="22"/>
      <c r="B2988" s="23"/>
      <c r="C2988" s="23"/>
      <c r="D2988" s="23"/>
      <c r="E2988" s="23"/>
      <c r="F2988" s="23"/>
      <c r="G2988" s="23"/>
      <c r="H2988" s="23"/>
      <c r="I2988" s="23"/>
      <c r="J2988" s="23"/>
      <c r="K2988" s="23"/>
      <c r="L2988" s="23"/>
      <c r="M2988" s="23"/>
      <c r="N2988" s="23"/>
      <c r="O2988" s="23"/>
      <c r="P2988" s="23"/>
      <c r="Q2988" s="23"/>
      <c r="R2988" s="23"/>
    </row>
    <row r="2989" spans="1:18" s="17" customFormat="1" x14ac:dyDescent="0.2">
      <c r="A2989" s="22"/>
      <c r="B2989" s="23"/>
      <c r="C2989" s="23"/>
      <c r="D2989" s="23"/>
      <c r="E2989" s="23"/>
      <c r="F2989" s="23"/>
      <c r="G2989" s="23"/>
      <c r="H2989" s="23"/>
      <c r="I2989" s="23"/>
      <c r="J2989" s="23"/>
      <c r="K2989" s="23"/>
      <c r="L2989" s="23"/>
      <c r="M2989" s="23"/>
      <c r="N2989" s="23"/>
      <c r="O2989" s="23"/>
      <c r="P2989" s="23"/>
      <c r="Q2989" s="23"/>
      <c r="R2989" s="23"/>
    </row>
    <row r="2990" spans="1:18" s="17" customFormat="1" x14ac:dyDescent="0.2">
      <c r="A2990" s="22"/>
      <c r="B2990" s="23"/>
      <c r="C2990" s="23"/>
      <c r="D2990" s="23"/>
      <c r="E2990" s="23"/>
      <c r="F2990" s="23"/>
      <c r="G2990" s="23"/>
      <c r="H2990" s="23"/>
      <c r="I2990" s="23"/>
      <c r="J2990" s="23"/>
      <c r="K2990" s="23"/>
      <c r="L2990" s="23"/>
      <c r="M2990" s="23"/>
      <c r="N2990" s="23"/>
      <c r="O2990" s="23"/>
      <c r="P2990" s="23"/>
      <c r="Q2990" s="23"/>
      <c r="R2990" s="23"/>
    </row>
    <row r="2991" spans="1:18" s="17" customFormat="1" x14ac:dyDescent="0.2">
      <c r="A2991" s="22"/>
      <c r="B2991" s="23"/>
      <c r="C2991" s="23"/>
      <c r="D2991" s="23"/>
      <c r="E2991" s="23"/>
      <c r="F2991" s="23"/>
      <c r="G2991" s="23"/>
      <c r="H2991" s="23"/>
      <c r="I2991" s="23"/>
      <c r="J2991" s="23"/>
      <c r="K2991" s="23"/>
      <c r="L2991" s="23"/>
      <c r="M2991" s="23"/>
      <c r="N2991" s="23"/>
      <c r="O2991" s="23"/>
      <c r="P2991" s="23"/>
      <c r="Q2991" s="23"/>
      <c r="R2991" s="23"/>
    </row>
    <row r="2992" spans="1:18" s="17" customFormat="1" x14ac:dyDescent="0.2">
      <c r="A2992" s="22"/>
      <c r="B2992" s="23"/>
      <c r="C2992" s="23"/>
      <c r="D2992" s="23"/>
      <c r="E2992" s="23"/>
      <c r="F2992" s="23"/>
      <c r="G2992" s="23"/>
      <c r="H2992" s="23"/>
      <c r="I2992" s="23"/>
      <c r="J2992" s="23"/>
      <c r="K2992" s="23"/>
      <c r="L2992" s="23"/>
      <c r="M2992" s="23"/>
      <c r="N2992" s="23"/>
      <c r="O2992" s="23"/>
      <c r="P2992" s="23"/>
      <c r="Q2992" s="23"/>
      <c r="R2992" s="23"/>
    </row>
    <row r="2993" spans="1:18" s="17" customFormat="1" x14ac:dyDescent="0.2">
      <c r="A2993" s="22"/>
      <c r="B2993" s="23"/>
      <c r="C2993" s="23"/>
      <c r="D2993" s="23"/>
      <c r="E2993" s="23"/>
      <c r="F2993" s="23"/>
      <c r="G2993" s="23"/>
      <c r="H2993" s="23"/>
      <c r="I2993" s="23"/>
      <c r="J2993" s="23"/>
      <c r="K2993" s="23"/>
      <c r="L2993" s="23"/>
      <c r="M2993" s="23"/>
      <c r="N2993" s="23"/>
      <c r="O2993" s="23"/>
      <c r="P2993" s="23"/>
      <c r="Q2993" s="23"/>
      <c r="R2993" s="23"/>
    </row>
    <row r="2994" spans="1:18" s="17" customFormat="1" x14ac:dyDescent="0.2">
      <c r="A2994" s="22"/>
      <c r="B2994" s="23"/>
      <c r="C2994" s="23"/>
      <c r="D2994" s="23"/>
      <c r="E2994" s="23"/>
      <c r="F2994" s="23"/>
      <c r="G2994" s="23"/>
      <c r="H2994" s="23"/>
      <c r="I2994" s="23"/>
      <c r="J2994" s="23"/>
      <c r="K2994" s="23"/>
      <c r="L2994" s="23"/>
      <c r="M2994" s="23"/>
      <c r="N2994" s="23"/>
      <c r="O2994" s="23"/>
      <c r="P2994" s="23"/>
      <c r="Q2994" s="23"/>
      <c r="R2994" s="23"/>
    </row>
    <row r="2995" spans="1:18" s="17" customFormat="1" x14ac:dyDescent="0.2">
      <c r="A2995" s="22"/>
      <c r="B2995" s="23"/>
      <c r="C2995" s="23"/>
      <c r="D2995" s="23"/>
      <c r="E2995" s="23"/>
      <c r="F2995" s="23"/>
      <c r="G2995" s="23"/>
      <c r="H2995" s="23"/>
      <c r="I2995" s="23"/>
      <c r="J2995" s="23"/>
      <c r="K2995" s="23"/>
      <c r="L2995" s="23"/>
      <c r="M2995" s="23"/>
      <c r="N2995" s="23"/>
      <c r="O2995" s="23"/>
      <c r="P2995" s="23"/>
      <c r="Q2995" s="23"/>
      <c r="R2995" s="23"/>
    </row>
    <row r="2996" spans="1:18" s="17" customFormat="1" x14ac:dyDescent="0.2">
      <c r="A2996" s="22"/>
      <c r="B2996" s="23"/>
      <c r="C2996" s="23"/>
      <c r="D2996" s="23"/>
      <c r="E2996" s="23"/>
      <c r="F2996" s="23"/>
      <c r="G2996" s="23"/>
      <c r="H2996" s="23"/>
      <c r="I2996" s="23"/>
      <c r="J2996" s="23"/>
      <c r="K2996" s="23"/>
      <c r="L2996" s="23"/>
      <c r="M2996" s="23"/>
      <c r="N2996" s="23"/>
      <c r="O2996" s="23"/>
      <c r="P2996" s="23"/>
      <c r="Q2996" s="23"/>
      <c r="R2996" s="23"/>
    </row>
    <row r="2997" spans="1:18" s="17" customFormat="1" x14ac:dyDescent="0.2">
      <c r="A2997" s="22"/>
      <c r="B2997" s="23"/>
      <c r="C2997" s="23"/>
      <c r="D2997" s="23"/>
      <c r="E2997" s="23"/>
      <c r="F2997" s="23"/>
      <c r="G2997" s="23"/>
      <c r="H2997" s="23"/>
      <c r="I2997" s="23"/>
      <c r="J2997" s="23"/>
      <c r="K2997" s="23"/>
      <c r="L2997" s="23"/>
      <c r="M2997" s="23"/>
      <c r="N2997" s="23"/>
      <c r="O2997" s="23"/>
      <c r="P2997" s="23"/>
      <c r="Q2997" s="23"/>
      <c r="R2997" s="23"/>
    </row>
    <row r="2998" spans="1:18" s="17" customFormat="1" x14ac:dyDescent="0.2">
      <c r="A2998" s="22"/>
      <c r="B2998" s="23"/>
      <c r="C2998" s="23"/>
      <c r="D2998" s="23"/>
      <c r="E2998" s="23"/>
      <c r="F2998" s="23"/>
      <c r="G2998" s="23"/>
      <c r="H2998" s="23"/>
      <c r="I2998" s="23"/>
      <c r="J2998" s="23"/>
      <c r="K2998" s="23"/>
      <c r="L2998" s="23"/>
      <c r="M2998" s="23"/>
      <c r="N2998" s="23"/>
      <c r="O2998" s="23"/>
      <c r="P2998" s="23"/>
      <c r="Q2998" s="23"/>
      <c r="R2998" s="23"/>
    </row>
    <row r="2999" spans="1:18" s="17" customFormat="1" x14ac:dyDescent="0.2">
      <c r="A2999" s="22"/>
      <c r="B2999" s="23"/>
      <c r="C2999" s="23"/>
      <c r="D2999" s="23"/>
      <c r="E2999" s="23"/>
      <c r="F2999" s="23"/>
      <c r="G2999" s="23"/>
      <c r="H2999" s="23"/>
      <c r="I2999" s="23"/>
      <c r="J2999" s="23"/>
      <c r="K2999" s="23"/>
      <c r="L2999" s="23"/>
      <c r="M2999" s="23"/>
      <c r="N2999" s="23"/>
      <c r="O2999" s="23"/>
      <c r="P2999" s="23"/>
      <c r="Q2999" s="23"/>
      <c r="R2999" s="23"/>
    </row>
    <row r="3000" spans="1:18" s="17" customFormat="1" x14ac:dyDescent="0.2">
      <c r="A3000" s="22"/>
      <c r="B3000" s="23"/>
      <c r="C3000" s="23"/>
      <c r="D3000" s="23"/>
      <c r="E3000" s="23"/>
      <c r="F3000" s="23"/>
      <c r="G3000" s="23"/>
      <c r="H3000" s="23"/>
      <c r="I3000" s="23"/>
      <c r="J3000" s="23"/>
      <c r="K3000" s="23"/>
      <c r="L3000" s="23"/>
      <c r="M3000" s="23"/>
      <c r="N3000" s="23"/>
      <c r="O3000" s="23"/>
      <c r="P3000" s="23"/>
      <c r="Q3000" s="23"/>
      <c r="R3000" s="23"/>
    </row>
    <row r="3001" spans="1:18" s="17" customFormat="1" x14ac:dyDescent="0.2">
      <c r="A3001" s="22"/>
      <c r="B3001" s="23"/>
      <c r="C3001" s="23"/>
      <c r="D3001" s="23"/>
      <c r="E3001" s="23"/>
      <c r="F3001" s="23"/>
      <c r="G3001" s="23"/>
      <c r="H3001" s="23"/>
      <c r="I3001" s="23"/>
      <c r="J3001" s="23"/>
      <c r="K3001" s="23"/>
      <c r="L3001" s="23"/>
      <c r="M3001" s="23"/>
      <c r="N3001" s="23"/>
      <c r="O3001" s="23"/>
      <c r="P3001" s="23"/>
      <c r="Q3001" s="23"/>
      <c r="R3001" s="23"/>
    </row>
    <row r="3002" spans="1:18" s="17" customFormat="1" x14ac:dyDescent="0.2">
      <c r="A3002" s="22"/>
      <c r="B3002" s="23"/>
      <c r="C3002" s="23"/>
      <c r="D3002" s="23"/>
      <c r="E3002" s="23"/>
      <c r="F3002" s="23"/>
      <c r="G3002" s="23"/>
      <c r="H3002" s="23"/>
      <c r="I3002" s="23"/>
      <c r="J3002" s="23"/>
      <c r="K3002" s="23"/>
      <c r="L3002" s="23"/>
      <c r="M3002" s="23"/>
      <c r="N3002" s="23"/>
      <c r="O3002" s="23"/>
      <c r="P3002" s="23"/>
      <c r="Q3002" s="23"/>
      <c r="R3002" s="23"/>
    </row>
    <row r="3003" spans="1:18" s="17" customFormat="1" x14ac:dyDescent="0.2">
      <c r="A3003" s="22"/>
      <c r="B3003" s="23"/>
      <c r="C3003" s="23"/>
      <c r="D3003" s="23"/>
      <c r="E3003" s="23"/>
      <c r="F3003" s="23"/>
      <c r="G3003" s="23"/>
      <c r="H3003" s="23"/>
      <c r="I3003" s="23"/>
      <c r="J3003" s="23"/>
      <c r="K3003" s="23"/>
      <c r="L3003" s="23"/>
      <c r="M3003" s="23"/>
      <c r="N3003" s="23"/>
      <c r="O3003" s="23"/>
      <c r="P3003" s="23"/>
      <c r="Q3003" s="23"/>
      <c r="R3003" s="23"/>
    </row>
    <row r="3004" spans="1:18" s="17" customFormat="1" x14ac:dyDescent="0.2">
      <c r="A3004" s="22"/>
      <c r="B3004" s="23"/>
      <c r="C3004" s="23"/>
      <c r="D3004" s="23"/>
      <c r="E3004" s="23"/>
      <c r="F3004" s="23"/>
      <c r="G3004" s="23"/>
      <c r="H3004" s="23"/>
      <c r="I3004" s="23"/>
      <c r="J3004" s="23"/>
      <c r="K3004" s="23"/>
      <c r="L3004" s="23"/>
      <c r="M3004" s="23"/>
      <c r="N3004" s="23"/>
      <c r="O3004" s="23"/>
      <c r="P3004" s="23"/>
      <c r="Q3004" s="23"/>
      <c r="R3004" s="23"/>
    </row>
    <row r="3005" spans="1:18" s="17" customFormat="1" x14ac:dyDescent="0.2">
      <c r="A3005" s="22"/>
      <c r="B3005" s="23"/>
      <c r="C3005" s="23"/>
      <c r="D3005" s="23"/>
      <c r="E3005" s="23"/>
      <c r="F3005" s="23"/>
      <c r="G3005" s="23"/>
      <c r="H3005" s="23"/>
      <c r="I3005" s="23"/>
      <c r="J3005" s="23"/>
      <c r="K3005" s="23"/>
      <c r="L3005" s="23"/>
      <c r="M3005" s="23"/>
      <c r="N3005" s="23"/>
      <c r="O3005" s="23"/>
      <c r="P3005" s="23"/>
      <c r="Q3005" s="23"/>
      <c r="R3005" s="23"/>
    </row>
    <row r="3006" spans="1:18" s="17" customFormat="1" x14ac:dyDescent="0.2">
      <c r="A3006" s="22"/>
      <c r="B3006" s="23"/>
      <c r="C3006" s="23"/>
      <c r="D3006" s="23"/>
      <c r="E3006" s="23"/>
      <c r="F3006" s="23"/>
      <c r="G3006" s="23"/>
      <c r="H3006" s="23"/>
      <c r="I3006" s="23"/>
      <c r="J3006" s="23"/>
      <c r="K3006" s="23"/>
      <c r="L3006" s="23"/>
      <c r="M3006" s="23"/>
      <c r="N3006" s="23"/>
      <c r="O3006" s="23"/>
      <c r="P3006" s="23"/>
      <c r="Q3006" s="23"/>
      <c r="R3006" s="23"/>
    </row>
    <row r="3007" spans="1:18" s="17" customFormat="1" x14ac:dyDescent="0.2">
      <c r="A3007" s="22"/>
      <c r="B3007" s="23"/>
      <c r="C3007" s="23"/>
      <c r="D3007" s="23"/>
      <c r="E3007" s="23"/>
      <c r="F3007" s="23"/>
      <c r="G3007" s="23"/>
      <c r="H3007" s="23"/>
      <c r="I3007" s="23"/>
      <c r="J3007" s="23"/>
      <c r="K3007" s="23"/>
      <c r="L3007" s="23"/>
      <c r="M3007" s="23"/>
      <c r="N3007" s="23"/>
      <c r="O3007" s="23"/>
      <c r="P3007" s="23"/>
      <c r="Q3007" s="23"/>
      <c r="R3007" s="23"/>
    </row>
    <row r="3008" spans="1:18" s="17" customFormat="1" x14ac:dyDescent="0.2">
      <c r="A3008" s="22"/>
      <c r="B3008" s="23"/>
      <c r="C3008" s="23"/>
      <c r="D3008" s="23"/>
      <c r="E3008" s="23"/>
      <c r="F3008" s="23"/>
      <c r="G3008" s="23"/>
      <c r="H3008" s="23"/>
      <c r="I3008" s="23"/>
      <c r="J3008" s="23"/>
      <c r="K3008" s="23"/>
      <c r="L3008" s="23"/>
      <c r="M3008" s="23"/>
      <c r="N3008" s="23"/>
      <c r="O3008" s="23"/>
      <c r="P3008" s="23"/>
      <c r="Q3008" s="23"/>
      <c r="R3008" s="23"/>
    </row>
    <row r="3009" spans="1:18" s="17" customFormat="1" x14ac:dyDescent="0.2">
      <c r="A3009" s="22"/>
      <c r="B3009" s="23"/>
      <c r="C3009" s="23"/>
      <c r="D3009" s="23"/>
      <c r="E3009" s="23"/>
      <c r="F3009" s="23"/>
      <c r="G3009" s="23"/>
      <c r="H3009" s="23"/>
      <c r="I3009" s="23"/>
      <c r="J3009" s="23"/>
      <c r="K3009" s="23"/>
      <c r="L3009" s="23"/>
      <c r="M3009" s="23"/>
      <c r="N3009" s="23"/>
      <c r="O3009" s="23"/>
      <c r="P3009" s="23"/>
      <c r="Q3009" s="23"/>
      <c r="R3009" s="23"/>
    </row>
    <row r="3010" spans="1:18" s="17" customFormat="1" x14ac:dyDescent="0.2">
      <c r="A3010" s="22"/>
      <c r="B3010" s="23"/>
      <c r="C3010" s="23"/>
      <c r="D3010" s="23"/>
      <c r="E3010" s="23"/>
      <c r="F3010" s="23"/>
      <c r="G3010" s="23"/>
      <c r="H3010" s="23"/>
      <c r="I3010" s="23"/>
      <c r="J3010" s="23"/>
      <c r="K3010" s="23"/>
      <c r="L3010" s="23"/>
      <c r="M3010" s="23"/>
      <c r="N3010" s="23"/>
      <c r="O3010" s="23"/>
      <c r="P3010" s="23"/>
      <c r="Q3010" s="23"/>
      <c r="R3010" s="23"/>
    </row>
    <row r="3011" spans="1:18" s="17" customFormat="1" x14ac:dyDescent="0.2">
      <c r="A3011" s="22"/>
      <c r="B3011" s="23"/>
      <c r="C3011" s="23"/>
      <c r="D3011" s="23"/>
      <c r="E3011" s="23"/>
      <c r="F3011" s="23"/>
      <c r="G3011" s="23"/>
      <c r="H3011" s="23"/>
      <c r="I3011" s="23"/>
      <c r="J3011" s="23"/>
      <c r="K3011" s="23"/>
      <c r="L3011" s="23"/>
      <c r="M3011" s="23"/>
      <c r="N3011" s="23"/>
      <c r="O3011" s="23"/>
      <c r="P3011" s="23"/>
      <c r="Q3011" s="23"/>
      <c r="R3011" s="23"/>
    </row>
    <row r="3012" spans="1:18" s="17" customFormat="1" x14ac:dyDescent="0.2">
      <c r="A3012" s="22"/>
      <c r="B3012" s="23"/>
      <c r="C3012" s="23"/>
      <c r="D3012" s="23"/>
      <c r="E3012" s="23"/>
      <c r="F3012" s="23"/>
      <c r="G3012" s="23"/>
      <c r="H3012" s="23"/>
      <c r="I3012" s="23"/>
      <c r="J3012" s="23"/>
      <c r="K3012" s="23"/>
      <c r="L3012" s="23"/>
      <c r="M3012" s="23"/>
      <c r="N3012" s="23"/>
      <c r="O3012" s="23"/>
      <c r="P3012" s="23"/>
      <c r="Q3012" s="23"/>
      <c r="R3012" s="23"/>
    </row>
    <row r="3013" spans="1:18" s="17" customFormat="1" x14ac:dyDescent="0.2">
      <c r="A3013" s="22"/>
      <c r="B3013" s="23"/>
      <c r="C3013" s="23"/>
      <c r="D3013" s="23"/>
      <c r="E3013" s="23"/>
      <c r="F3013" s="23"/>
      <c r="G3013" s="23"/>
      <c r="H3013" s="23"/>
      <c r="I3013" s="23"/>
      <c r="J3013" s="23"/>
      <c r="K3013" s="23"/>
      <c r="L3013" s="23"/>
      <c r="M3013" s="23"/>
      <c r="N3013" s="23"/>
      <c r="O3013" s="23"/>
      <c r="P3013" s="23"/>
      <c r="Q3013" s="23"/>
      <c r="R3013" s="23"/>
    </row>
    <row r="3014" spans="1:18" s="17" customFormat="1" x14ac:dyDescent="0.2">
      <c r="A3014" s="22"/>
      <c r="B3014" s="23"/>
      <c r="C3014" s="23"/>
      <c r="D3014" s="23"/>
      <c r="E3014" s="23"/>
      <c r="F3014" s="23"/>
      <c r="G3014" s="23"/>
      <c r="H3014" s="23"/>
      <c r="I3014" s="23"/>
      <c r="J3014" s="23"/>
      <c r="K3014" s="23"/>
      <c r="L3014" s="23"/>
      <c r="M3014" s="23"/>
      <c r="N3014" s="23"/>
      <c r="O3014" s="23"/>
      <c r="P3014" s="23"/>
      <c r="Q3014" s="23"/>
      <c r="R3014" s="23"/>
    </row>
    <row r="3015" spans="1:18" s="17" customFormat="1" x14ac:dyDescent="0.2">
      <c r="A3015" s="22"/>
      <c r="B3015" s="23"/>
      <c r="C3015" s="23"/>
      <c r="D3015" s="23"/>
      <c r="E3015" s="23"/>
      <c r="F3015" s="23"/>
      <c r="G3015" s="23"/>
      <c r="H3015" s="23"/>
      <c r="I3015" s="23"/>
      <c r="J3015" s="23"/>
      <c r="K3015" s="23"/>
      <c r="L3015" s="23"/>
      <c r="M3015" s="23"/>
      <c r="N3015" s="23"/>
      <c r="O3015" s="23"/>
      <c r="P3015" s="23"/>
      <c r="Q3015" s="23"/>
      <c r="R3015" s="23"/>
    </row>
    <row r="3016" spans="1:18" s="17" customFormat="1" x14ac:dyDescent="0.2">
      <c r="A3016" s="22"/>
      <c r="B3016" s="23"/>
      <c r="C3016" s="23"/>
      <c r="D3016" s="23"/>
      <c r="E3016" s="23"/>
      <c r="F3016" s="23"/>
      <c r="G3016" s="23"/>
      <c r="H3016" s="23"/>
      <c r="I3016" s="23"/>
      <c r="J3016" s="23"/>
      <c r="K3016" s="23"/>
      <c r="L3016" s="23"/>
      <c r="M3016" s="23"/>
      <c r="N3016" s="23"/>
      <c r="O3016" s="23"/>
      <c r="P3016" s="23"/>
      <c r="Q3016" s="23"/>
      <c r="R3016" s="23"/>
    </row>
    <row r="3017" spans="1:18" s="17" customFormat="1" x14ac:dyDescent="0.2">
      <c r="A3017" s="22"/>
      <c r="B3017" s="23"/>
      <c r="C3017" s="23"/>
      <c r="D3017" s="23"/>
      <c r="E3017" s="23"/>
      <c r="F3017" s="23"/>
      <c r="G3017" s="23"/>
      <c r="H3017" s="23"/>
      <c r="I3017" s="23"/>
      <c r="J3017" s="23"/>
      <c r="K3017" s="23"/>
      <c r="L3017" s="23"/>
      <c r="M3017" s="23"/>
      <c r="N3017" s="23"/>
      <c r="O3017" s="23"/>
      <c r="P3017" s="23"/>
      <c r="Q3017" s="23"/>
      <c r="R3017" s="23"/>
    </row>
    <row r="3018" spans="1:18" s="17" customFormat="1" x14ac:dyDescent="0.2">
      <c r="A3018" s="22"/>
      <c r="B3018" s="23"/>
      <c r="C3018" s="23"/>
      <c r="D3018" s="23"/>
      <c r="E3018" s="23"/>
      <c r="F3018" s="23"/>
      <c r="G3018" s="23"/>
      <c r="H3018" s="23"/>
      <c r="I3018" s="23"/>
      <c r="J3018" s="23"/>
      <c r="K3018" s="23"/>
      <c r="L3018" s="23"/>
      <c r="M3018" s="23"/>
      <c r="N3018" s="23"/>
      <c r="O3018" s="23"/>
      <c r="P3018" s="23"/>
      <c r="Q3018" s="23"/>
      <c r="R3018" s="23"/>
    </row>
    <row r="3019" spans="1:18" s="17" customFormat="1" x14ac:dyDescent="0.2">
      <c r="A3019" s="22"/>
      <c r="B3019" s="23"/>
      <c r="C3019" s="23"/>
      <c r="D3019" s="23"/>
      <c r="E3019" s="23"/>
      <c r="F3019" s="23"/>
      <c r="G3019" s="23"/>
      <c r="H3019" s="23"/>
      <c r="I3019" s="23"/>
      <c r="J3019" s="23"/>
      <c r="K3019" s="23"/>
      <c r="L3019" s="23"/>
      <c r="M3019" s="23"/>
      <c r="N3019" s="23"/>
      <c r="O3019" s="23"/>
      <c r="P3019" s="23"/>
      <c r="Q3019" s="23"/>
      <c r="R3019" s="23"/>
    </row>
    <row r="3020" spans="1:18" s="17" customFormat="1" x14ac:dyDescent="0.2">
      <c r="A3020" s="22"/>
      <c r="B3020" s="23"/>
      <c r="C3020" s="23"/>
      <c r="D3020" s="23"/>
      <c r="E3020" s="23"/>
      <c r="F3020" s="23"/>
      <c r="G3020" s="23"/>
      <c r="H3020" s="23"/>
      <c r="I3020" s="23"/>
      <c r="J3020" s="23"/>
      <c r="K3020" s="23"/>
      <c r="L3020" s="23"/>
      <c r="M3020" s="23"/>
      <c r="N3020" s="23"/>
      <c r="O3020" s="23"/>
      <c r="P3020" s="23"/>
      <c r="Q3020" s="23"/>
      <c r="R3020" s="23"/>
    </row>
    <row r="3021" spans="1:18" s="17" customFormat="1" x14ac:dyDescent="0.2">
      <c r="A3021" s="22"/>
      <c r="B3021" s="23"/>
      <c r="C3021" s="23"/>
      <c r="D3021" s="23"/>
      <c r="E3021" s="23"/>
      <c r="F3021" s="23"/>
      <c r="G3021" s="23"/>
      <c r="H3021" s="23"/>
      <c r="I3021" s="23"/>
      <c r="J3021" s="23"/>
      <c r="K3021" s="23"/>
      <c r="L3021" s="23"/>
      <c r="M3021" s="23"/>
      <c r="N3021" s="23"/>
      <c r="O3021" s="23"/>
      <c r="P3021" s="23"/>
      <c r="Q3021" s="23"/>
      <c r="R3021" s="23"/>
    </row>
    <row r="3022" spans="1:18" s="17" customFormat="1" x14ac:dyDescent="0.2">
      <c r="A3022" s="22"/>
      <c r="B3022" s="23"/>
      <c r="C3022" s="23"/>
      <c r="D3022" s="23"/>
      <c r="E3022" s="23"/>
      <c r="F3022" s="23"/>
      <c r="G3022" s="23"/>
      <c r="H3022" s="23"/>
      <c r="I3022" s="23"/>
      <c r="J3022" s="23"/>
      <c r="K3022" s="23"/>
      <c r="L3022" s="23"/>
      <c r="M3022" s="23"/>
      <c r="N3022" s="23"/>
      <c r="O3022" s="23"/>
      <c r="P3022" s="23"/>
      <c r="Q3022" s="23"/>
      <c r="R3022" s="23"/>
    </row>
    <row r="3023" spans="1:18" s="17" customFormat="1" x14ac:dyDescent="0.2">
      <c r="A3023" s="22"/>
      <c r="B3023" s="23"/>
      <c r="C3023" s="23"/>
      <c r="D3023" s="23"/>
      <c r="E3023" s="23"/>
      <c r="F3023" s="23"/>
      <c r="G3023" s="23"/>
      <c r="H3023" s="23"/>
      <c r="I3023" s="23"/>
      <c r="J3023" s="23"/>
      <c r="K3023" s="23"/>
      <c r="L3023" s="23"/>
      <c r="M3023" s="23"/>
      <c r="N3023" s="23"/>
      <c r="O3023" s="23"/>
      <c r="P3023" s="23"/>
      <c r="Q3023" s="23"/>
      <c r="R3023" s="23"/>
    </row>
    <row r="3024" spans="1:18" s="17" customFormat="1" x14ac:dyDescent="0.2">
      <c r="A3024" s="22"/>
      <c r="B3024" s="23"/>
      <c r="C3024" s="23"/>
      <c r="D3024" s="23"/>
      <c r="E3024" s="23"/>
      <c r="F3024" s="23"/>
      <c r="G3024" s="23"/>
      <c r="H3024" s="23"/>
      <c r="I3024" s="23"/>
      <c r="J3024" s="23"/>
      <c r="K3024" s="23"/>
      <c r="L3024" s="23"/>
      <c r="M3024" s="23"/>
      <c r="N3024" s="23"/>
      <c r="O3024" s="23"/>
      <c r="P3024" s="23"/>
      <c r="Q3024" s="23"/>
      <c r="R3024" s="23"/>
    </row>
    <row r="3025" spans="1:18" s="17" customFormat="1" x14ac:dyDescent="0.2">
      <c r="A3025" s="22"/>
      <c r="B3025" s="23"/>
      <c r="C3025" s="23"/>
      <c r="D3025" s="23"/>
      <c r="E3025" s="23"/>
      <c r="F3025" s="23"/>
      <c r="G3025" s="23"/>
      <c r="H3025" s="23"/>
      <c r="I3025" s="23"/>
      <c r="J3025" s="23"/>
      <c r="K3025" s="23"/>
      <c r="L3025" s="23"/>
      <c r="M3025" s="23"/>
      <c r="N3025" s="23"/>
      <c r="O3025" s="23"/>
      <c r="P3025" s="23"/>
      <c r="Q3025" s="23"/>
      <c r="R3025" s="23"/>
    </row>
    <row r="3026" spans="1:18" s="17" customFormat="1" x14ac:dyDescent="0.2">
      <c r="A3026" s="22"/>
      <c r="B3026" s="23"/>
      <c r="C3026" s="23"/>
      <c r="D3026" s="23"/>
      <c r="E3026" s="23"/>
      <c r="F3026" s="23"/>
      <c r="G3026" s="23"/>
      <c r="H3026" s="23"/>
      <c r="I3026" s="23"/>
      <c r="J3026" s="23"/>
      <c r="K3026" s="23"/>
      <c r="L3026" s="23"/>
      <c r="M3026" s="23"/>
      <c r="N3026" s="23"/>
      <c r="O3026" s="23"/>
      <c r="P3026" s="23"/>
      <c r="Q3026" s="23"/>
      <c r="R3026" s="23"/>
    </row>
    <row r="3027" spans="1:18" s="17" customFormat="1" x14ac:dyDescent="0.2">
      <c r="A3027" s="22"/>
      <c r="B3027" s="23"/>
      <c r="C3027" s="23"/>
      <c r="D3027" s="23"/>
      <c r="E3027" s="23"/>
      <c r="F3027" s="23"/>
      <c r="G3027" s="23"/>
      <c r="H3027" s="23"/>
      <c r="I3027" s="23"/>
      <c r="J3027" s="23"/>
      <c r="K3027" s="23"/>
      <c r="L3027" s="23"/>
      <c r="M3027" s="23"/>
      <c r="N3027" s="23"/>
      <c r="O3027" s="23"/>
      <c r="P3027" s="23"/>
      <c r="Q3027" s="23"/>
      <c r="R3027" s="23"/>
    </row>
    <row r="3028" spans="1:18" s="17" customFormat="1" x14ac:dyDescent="0.2">
      <c r="A3028" s="22"/>
      <c r="B3028" s="23"/>
      <c r="C3028" s="23"/>
      <c r="D3028" s="23"/>
      <c r="E3028" s="23"/>
      <c r="F3028" s="23"/>
      <c r="G3028" s="23"/>
      <c r="H3028" s="23"/>
      <c r="I3028" s="23"/>
      <c r="J3028" s="23"/>
      <c r="K3028" s="23"/>
      <c r="L3028" s="23"/>
      <c r="M3028" s="23"/>
      <c r="N3028" s="23"/>
      <c r="O3028" s="23"/>
      <c r="P3028" s="23"/>
      <c r="Q3028" s="23"/>
      <c r="R3028" s="23"/>
    </row>
    <row r="3029" spans="1:18" s="17" customFormat="1" x14ac:dyDescent="0.2">
      <c r="A3029" s="22"/>
      <c r="B3029" s="23"/>
      <c r="C3029" s="23"/>
      <c r="D3029" s="23"/>
      <c r="E3029" s="23"/>
      <c r="F3029" s="23"/>
      <c r="G3029" s="23"/>
      <c r="H3029" s="23"/>
      <c r="I3029" s="23"/>
      <c r="J3029" s="23"/>
      <c r="K3029" s="23"/>
      <c r="L3029" s="23"/>
      <c r="M3029" s="23"/>
      <c r="N3029" s="23"/>
      <c r="O3029" s="23"/>
      <c r="P3029" s="23"/>
      <c r="Q3029" s="23"/>
      <c r="R3029" s="23"/>
    </row>
    <row r="3030" spans="1:18" s="17" customFormat="1" x14ac:dyDescent="0.2">
      <c r="A3030" s="22"/>
      <c r="B3030" s="23"/>
      <c r="C3030" s="23"/>
      <c r="D3030" s="23"/>
      <c r="E3030" s="23"/>
      <c r="F3030" s="23"/>
      <c r="G3030" s="23"/>
      <c r="H3030" s="23"/>
      <c r="I3030" s="23"/>
      <c r="J3030" s="23"/>
      <c r="K3030" s="23"/>
      <c r="L3030" s="23"/>
      <c r="M3030" s="23"/>
      <c r="N3030" s="23"/>
      <c r="O3030" s="23"/>
      <c r="P3030" s="23"/>
      <c r="Q3030" s="23"/>
      <c r="R3030" s="23"/>
    </row>
    <row r="3031" spans="1:18" s="17" customFormat="1" x14ac:dyDescent="0.2">
      <c r="A3031" s="22"/>
      <c r="B3031" s="23"/>
      <c r="C3031" s="23"/>
      <c r="D3031" s="23"/>
      <c r="E3031" s="23"/>
      <c r="F3031" s="23"/>
      <c r="G3031" s="23"/>
      <c r="H3031" s="23"/>
      <c r="I3031" s="23"/>
      <c r="J3031" s="23"/>
      <c r="K3031" s="23"/>
      <c r="L3031" s="23"/>
      <c r="M3031" s="23"/>
      <c r="N3031" s="23"/>
      <c r="O3031" s="23"/>
      <c r="P3031" s="23"/>
      <c r="Q3031" s="23"/>
      <c r="R3031" s="23"/>
    </row>
    <row r="3032" spans="1:18" s="17" customFormat="1" x14ac:dyDescent="0.2">
      <c r="A3032" s="22"/>
      <c r="B3032" s="23"/>
      <c r="C3032" s="23"/>
      <c r="D3032" s="23"/>
      <c r="E3032" s="23"/>
      <c r="F3032" s="23"/>
      <c r="G3032" s="23"/>
      <c r="H3032" s="23"/>
      <c r="I3032" s="23"/>
      <c r="J3032" s="23"/>
      <c r="K3032" s="23"/>
      <c r="L3032" s="23"/>
      <c r="M3032" s="23"/>
      <c r="N3032" s="23"/>
      <c r="O3032" s="23"/>
      <c r="P3032" s="23"/>
      <c r="Q3032" s="23"/>
      <c r="R3032" s="23"/>
    </row>
    <row r="3033" spans="1:18" s="17" customFormat="1" x14ac:dyDescent="0.2">
      <c r="A3033" s="22"/>
      <c r="B3033" s="23"/>
      <c r="C3033" s="23"/>
      <c r="D3033" s="23"/>
      <c r="E3033" s="23"/>
      <c r="F3033" s="23"/>
      <c r="G3033" s="23"/>
      <c r="H3033" s="23"/>
      <c r="I3033" s="23"/>
      <c r="J3033" s="23"/>
      <c r="K3033" s="23"/>
      <c r="L3033" s="23"/>
      <c r="M3033" s="23"/>
      <c r="N3033" s="23"/>
      <c r="O3033" s="23"/>
      <c r="P3033" s="23"/>
      <c r="Q3033" s="23"/>
      <c r="R3033" s="23"/>
    </row>
    <row r="3034" spans="1:18" s="17" customFormat="1" x14ac:dyDescent="0.2">
      <c r="A3034" s="22"/>
      <c r="B3034" s="23"/>
      <c r="C3034" s="23"/>
      <c r="D3034" s="23"/>
      <c r="E3034" s="23"/>
      <c r="F3034" s="23"/>
      <c r="G3034" s="23"/>
      <c r="H3034" s="23"/>
      <c r="I3034" s="23"/>
      <c r="J3034" s="23"/>
      <c r="K3034" s="23"/>
      <c r="L3034" s="23"/>
      <c r="M3034" s="23"/>
      <c r="N3034" s="23"/>
      <c r="O3034" s="23"/>
      <c r="P3034" s="23"/>
      <c r="Q3034" s="23"/>
      <c r="R3034" s="23"/>
    </row>
    <row r="3035" spans="1:18" s="17" customFormat="1" x14ac:dyDescent="0.2">
      <c r="A3035" s="22"/>
      <c r="B3035" s="23"/>
      <c r="C3035" s="23"/>
      <c r="D3035" s="23"/>
      <c r="E3035" s="23"/>
      <c r="F3035" s="23"/>
      <c r="G3035" s="23"/>
      <c r="H3035" s="23"/>
      <c r="I3035" s="23"/>
      <c r="J3035" s="23"/>
      <c r="K3035" s="23"/>
      <c r="L3035" s="23"/>
      <c r="M3035" s="23"/>
      <c r="N3035" s="23"/>
      <c r="O3035" s="23"/>
      <c r="P3035" s="23"/>
      <c r="Q3035" s="23"/>
      <c r="R3035" s="23"/>
    </row>
    <row r="3036" spans="1:18" s="17" customFormat="1" x14ac:dyDescent="0.2">
      <c r="A3036" s="22"/>
      <c r="B3036" s="23"/>
      <c r="C3036" s="23"/>
      <c r="D3036" s="23"/>
      <c r="E3036" s="23"/>
      <c r="F3036" s="23"/>
      <c r="G3036" s="23"/>
      <c r="H3036" s="23"/>
      <c r="I3036" s="23"/>
      <c r="J3036" s="23"/>
      <c r="K3036" s="23"/>
      <c r="L3036" s="23"/>
      <c r="M3036" s="23"/>
      <c r="N3036" s="23"/>
      <c r="O3036" s="23"/>
      <c r="P3036" s="23"/>
      <c r="Q3036" s="23"/>
      <c r="R3036" s="23"/>
    </row>
    <row r="3037" spans="1:18" s="17" customFormat="1" x14ac:dyDescent="0.2">
      <c r="A3037" s="22"/>
      <c r="B3037" s="23"/>
      <c r="C3037" s="23"/>
      <c r="D3037" s="23"/>
      <c r="E3037" s="23"/>
      <c r="F3037" s="23"/>
      <c r="G3037" s="23"/>
      <c r="H3037" s="23"/>
      <c r="I3037" s="23"/>
      <c r="J3037" s="23"/>
      <c r="K3037" s="23"/>
      <c r="L3037" s="23"/>
      <c r="M3037" s="23"/>
      <c r="N3037" s="23"/>
      <c r="O3037" s="23"/>
      <c r="P3037" s="23"/>
      <c r="Q3037" s="23"/>
      <c r="R3037" s="23"/>
    </row>
    <row r="3038" spans="1:18" s="17" customFormat="1" x14ac:dyDescent="0.2">
      <c r="A3038" s="22"/>
      <c r="B3038" s="23"/>
      <c r="C3038" s="23"/>
      <c r="D3038" s="23"/>
      <c r="E3038" s="23"/>
      <c r="F3038" s="23"/>
      <c r="G3038" s="23"/>
      <c r="H3038" s="23"/>
      <c r="I3038" s="23"/>
      <c r="J3038" s="23"/>
      <c r="K3038" s="23"/>
      <c r="L3038" s="23"/>
      <c r="M3038" s="23"/>
      <c r="N3038" s="23"/>
      <c r="O3038" s="23"/>
      <c r="P3038" s="23"/>
      <c r="Q3038" s="23"/>
      <c r="R3038" s="23"/>
    </row>
    <row r="3039" spans="1:18" s="17" customFormat="1" x14ac:dyDescent="0.2">
      <c r="A3039" s="22"/>
      <c r="B3039" s="23"/>
      <c r="C3039" s="23"/>
      <c r="D3039" s="23"/>
      <c r="E3039" s="23"/>
      <c r="F3039" s="23"/>
      <c r="G3039" s="23"/>
      <c r="H3039" s="23"/>
      <c r="I3039" s="23"/>
      <c r="J3039" s="23"/>
      <c r="K3039" s="23"/>
      <c r="L3039" s="23"/>
      <c r="M3039" s="23"/>
      <c r="N3039" s="23"/>
      <c r="O3039" s="23"/>
      <c r="P3039" s="23"/>
      <c r="Q3039" s="23"/>
      <c r="R3039" s="23"/>
    </row>
    <row r="3040" spans="1:18" s="17" customFormat="1" x14ac:dyDescent="0.2">
      <c r="A3040" s="22"/>
      <c r="B3040" s="23"/>
      <c r="C3040" s="23"/>
      <c r="D3040" s="23"/>
      <c r="E3040" s="23"/>
      <c r="F3040" s="23"/>
      <c r="G3040" s="23"/>
      <c r="H3040" s="23"/>
      <c r="I3040" s="23"/>
      <c r="J3040" s="23"/>
      <c r="K3040" s="23"/>
      <c r="L3040" s="23"/>
      <c r="M3040" s="23"/>
      <c r="N3040" s="23"/>
      <c r="O3040" s="23"/>
      <c r="P3040" s="23"/>
      <c r="Q3040" s="23"/>
      <c r="R3040" s="23"/>
    </row>
    <row r="3041" spans="1:18" s="17" customFormat="1" x14ac:dyDescent="0.2">
      <c r="A3041" s="22"/>
      <c r="B3041" s="23"/>
      <c r="C3041" s="23"/>
      <c r="D3041" s="23"/>
      <c r="E3041" s="23"/>
      <c r="F3041" s="23"/>
      <c r="G3041" s="23"/>
      <c r="H3041" s="23"/>
      <c r="I3041" s="23"/>
      <c r="J3041" s="23"/>
      <c r="K3041" s="23"/>
      <c r="L3041" s="23"/>
      <c r="M3041" s="23"/>
      <c r="N3041" s="23"/>
      <c r="O3041" s="23"/>
      <c r="P3041" s="23"/>
      <c r="Q3041" s="23"/>
      <c r="R3041" s="23"/>
    </row>
    <row r="3042" spans="1:18" s="17" customFormat="1" x14ac:dyDescent="0.2">
      <c r="A3042" s="22"/>
      <c r="B3042" s="23"/>
      <c r="C3042" s="23"/>
      <c r="D3042" s="23"/>
      <c r="E3042" s="23"/>
      <c r="F3042" s="23"/>
      <c r="G3042" s="23"/>
      <c r="H3042" s="23"/>
      <c r="I3042" s="23"/>
      <c r="J3042" s="23"/>
      <c r="K3042" s="23"/>
      <c r="L3042" s="23"/>
      <c r="M3042" s="23"/>
      <c r="N3042" s="23"/>
      <c r="O3042" s="23"/>
      <c r="P3042" s="23"/>
      <c r="Q3042" s="23"/>
      <c r="R3042" s="23"/>
    </row>
    <row r="3043" spans="1:18" s="17" customFormat="1" x14ac:dyDescent="0.2">
      <c r="A3043" s="22"/>
      <c r="B3043" s="23"/>
      <c r="C3043" s="23"/>
      <c r="D3043" s="23"/>
      <c r="E3043" s="23"/>
      <c r="F3043" s="23"/>
      <c r="G3043" s="23"/>
      <c r="H3043" s="23"/>
      <c r="I3043" s="23"/>
      <c r="J3043" s="23"/>
      <c r="K3043" s="23"/>
      <c r="L3043" s="23"/>
      <c r="M3043" s="23"/>
      <c r="N3043" s="23"/>
      <c r="O3043" s="23"/>
      <c r="P3043" s="23"/>
      <c r="Q3043" s="23"/>
      <c r="R3043" s="23"/>
    </row>
    <row r="3044" spans="1:18" s="17" customFormat="1" x14ac:dyDescent="0.2">
      <c r="A3044" s="22"/>
      <c r="B3044" s="23"/>
      <c r="C3044" s="23"/>
      <c r="D3044" s="23"/>
      <c r="E3044" s="23"/>
      <c r="F3044" s="23"/>
      <c r="G3044" s="23"/>
      <c r="H3044" s="23"/>
      <c r="I3044" s="23"/>
      <c r="J3044" s="23"/>
      <c r="K3044" s="23"/>
      <c r="L3044" s="23"/>
      <c r="M3044" s="23"/>
      <c r="N3044" s="23"/>
      <c r="O3044" s="23"/>
      <c r="P3044" s="23"/>
      <c r="Q3044" s="23"/>
      <c r="R3044" s="23"/>
    </row>
    <row r="3045" spans="1:18" s="17" customFormat="1" x14ac:dyDescent="0.2">
      <c r="A3045" s="22"/>
      <c r="B3045" s="23"/>
      <c r="C3045" s="23"/>
      <c r="D3045" s="23"/>
      <c r="E3045" s="23"/>
      <c r="F3045" s="23"/>
      <c r="G3045" s="23"/>
      <c r="H3045" s="23"/>
      <c r="I3045" s="23"/>
      <c r="J3045" s="23"/>
      <c r="K3045" s="23"/>
      <c r="L3045" s="23"/>
      <c r="M3045" s="23"/>
      <c r="N3045" s="23"/>
      <c r="O3045" s="23"/>
      <c r="P3045" s="23"/>
      <c r="Q3045" s="23"/>
      <c r="R3045" s="23"/>
    </row>
    <row r="3046" spans="1:18" s="17" customFormat="1" x14ac:dyDescent="0.2">
      <c r="A3046" s="22"/>
      <c r="B3046" s="23"/>
      <c r="C3046" s="23"/>
      <c r="D3046" s="23"/>
      <c r="E3046" s="23"/>
      <c r="F3046" s="23"/>
      <c r="G3046" s="23"/>
      <c r="H3046" s="23"/>
      <c r="I3046" s="23"/>
      <c r="J3046" s="23"/>
      <c r="K3046" s="23"/>
      <c r="L3046" s="23"/>
      <c r="M3046" s="23"/>
      <c r="N3046" s="23"/>
      <c r="O3046" s="23"/>
      <c r="P3046" s="23"/>
      <c r="Q3046" s="23"/>
      <c r="R3046" s="23"/>
    </row>
    <row r="3047" spans="1:18" s="17" customFormat="1" x14ac:dyDescent="0.2">
      <c r="A3047" s="22"/>
      <c r="B3047" s="23"/>
      <c r="C3047" s="23"/>
      <c r="D3047" s="23"/>
      <c r="E3047" s="23"/>
      <c r="F3047" s="23"/>
      <c r="G3047" s="23"/>
      <c r="H3047" s="23"/>
      <c r="I3047" s="23"/>
      <c r="J3047" s="23"/>
      <c r="K3047" s="23"/>
      <c r="L3047" s="23"/>
      <c r="M3047" s="23"/>
      <c r="N3047" s="23"/>
      <c r="O3047" s="23"/>
      <c r="P3047" s="23"/>
      <c r="Q3047" s="23"/>
      <c r="R3047" s="23"/>
    </row>
    <row r="3048" spans="1:18" s="17" customFormat="1" x14ac:dyDescent="0.2">
      <c r="A3048" s="22"/>
      <c r="B3048" s="23"/>
      <c r="C3048" s="23"/>
      <c r="D3048" s="23"/>
      <c r="E3048" s="23"/>
      <c r="F3048" s="23"/>
      <c r="G3048" s="23"/>
      <c r="H3048" s="23"/>
      <c r="I3048" s="23"/>
      <c r="J3048" s="23"/>
      <c r="K3048" s="23"/>
      <c r="L3048" s="23"/>
      <c r="M3048" s="23"/>
      <c r="N3048" s="23"/>
      <c r="O3048" s="23"/>
      <c r="P3048" s="23"/>
      <c r="Q3048" s="23"/>
      <c r="R3048" s="23"/>
    </row>
    <row r="3049" spans="1:18" s="17" customFormat="1" x14ac:dyDescent="0.2">
      <c r="A3049" s="22"/>
      <c r="B3049" s="23"/>
      <c r="C3049" s="23"/>
      <c r="D3049" s="23"/>
      <c r="E3049" s="23"/>
      <c r="F3049" s="23"/>
      <c r="G3049" s="23"/>
      <c r="H3049" s="23"/>
      <c r="I3049" s="23"/>
      <c r="J3049" s="23"/>
      <c r="K3049" s="23"/>
      <c r="L3049" s="23"/>
      <c r="M3049" s="23"/>
      <c r="N3049" s="23"/>
      <c r="O3049" s="23"/>
      <c r="P3049" s="23"/>
      <c r="Q3049" s="23"/>
      <c r="R3049" s="23"/>
    </row>
    <row r="3050" spans="1:18" s="17" customFormat="1" x14ac:dyDescent="0.2">
      <c r="A3050" s="22"/>
      <c r="B3050" s="23"/>
      <c r="C3050" s="23"/>
      <c r="D3050" s="23"/>
      <c r="E3050" s="23"/>
      <c r="F3050" s="23"/>
      <c r="G3050" s="23"/>
      <c r="H3050" s="23"/>
      <c r="I3050" s="23"/>
      <c r="J3050" s="23"/>
      <c r="K3050" s="23"/>
      <c r="L3050" s="23"/>
      <c r="M3050" s="23"/>
      <c r="N3050" s="23"/>
      <c r="O3050" s="23"/>
      <c r="P3050" s="23"/>
      <c r="Q3050" s="23"/>
      <c r="R3050" s="23"/>
    </row>
    <row r="3051" spans="1:18" s="17" customFormat="1" x14ac:dyDescent="0.2">
      <c r="A3051" s="22"/>
      <c r="B3051" s="23"/>
      <c r="C3051" s="23"/>
      <c r="D3051" s="23"/>
      <c r="E3051" s="23"/>
      <c r="F3051" s="23"/>
      <c r="G3051" s="23"/>
      <c r="H3051" s="23"/>
      <c r="I3051" s="23"/>
      <c r="J3051" s="23"/>
      <c r="K3051" s="23"/>
      <c r="L3051" s="23"/>
      <c r="M3051" s="23"/>
      <c r="N3051" s="23"/>
      <c r="O3051" s="23"/>
      <c r="P3051" s="23"/>
      <c r="Q3051" s="23"/>
      <c r="R3051" s="23"/>
    </row>
    <row r="3052" spans="1:18" s="17" customFormat="1" x14ac:dyDescent="0.2">
      <c r="A3052" s="22"/>
      <c r="B3052" s="23"/>
      <c r="C3052" s="23"/>
      <c r="D3052" s="23"/>
      <c r="E3052" s="23"/>
      <c r="F3052" s="23"/>
      <c r="G3052" s="23"/>
      <c r="H3052" s="23"/>
      <c r="I3052" s="23"/>
      <c r="J3052" s="23"/>
      <c r="K3052" s="23"/>
      <c r="L3052" s="23"/>
      <c r="M3052" s="23"/>
      <c r="N3052" s="23"/>
      <c r="O3052" s="23"/>
      <c r="P3052" s="23"/>
      <c r="Q3052" s="23"/>
      <c r="R3052" s="23"/>
    </row>
    <row r="3053" spans="1:18" s="17" customFormat="1" x14ac:dyDescent="0.2">
      <c r="A3053" s="22"/>
      <c r="B3053" s="23"/>
      <c r="C3053" s="23"/>
      <c r="D3053" s="23"/>
      <c r="E3053" s="23"/>
      <c r="F3053" s="23"/>
      <c r="G3053" s="23"/>
      <c r="H3053" s="23"/>
      <c r="I3053" s="23"/>
      <c r="J3053" s="23"/>
      <c r="K3053" s="23"/>
      <c r="L3053" s="23"/>
      <c r="M3053" s="23"/>
      <c r="N3053" s="23"/>
      <c r="O3053" s="23"/>
      <c r="P3053" s="23"/>
      <c r="Q3053" s="23"/>
      <c r="R3053" s="23"/>
    </row>
    <row r="3054" spans="1:18" s="17" customFormat="1" x14ac:dyDescent="0.2">
      <c r="A3054" s="22"/>
      <c r="B3054" s="23"/>
      <c r="C3054" s="23"/>
      <c r="D3054" s="23"/>
      <c r="E3054" s="23"/>
      <c r="F3054" s="23"/>
      <c r="G3054" s="23"/>
      <c r="H3054" s="23"/>
      <c r="I3054" s="23"/>
      <c r="J3054" s="23"/>
      <c r="K3054" s="23"/>
      <c r="L3054" s="23"/>
      <c r="M3054" s="23"/>
      <c r="N3054" s="23"/>
      <c r="O3054" s="23"/>
      <c r="P3054" s="23"/>
      <c r="Q3054" s="23"/>
      <c r="R3054" s="23"/>
    </row>
    <row r="3055" spans="1:18" s="17" customFormat="1" x14ac:dyDescent="0.2">
      <c r="A3055" s="22"/>
      <c r="B3055" s="23"/>
      <c r="C3055" s="23"/>
      <c r="D3055" s="23"/>
      <c r="E3055" s="23"/>
      <c r="F3055" s="23"/>
      <c r="G3055" s="23"/>
      <c r="H3055" s="23"/>
      <c r="I3055" s="23"/>
      <c r="J3055" s="23"/>
      <c r="K3055" s="23"/>
      <c r="L3055" s="23"/>
      <c r="M3055" s="23"/>
      <c r="N3055" s="23"/>
      <c r="O3055" s="23"/>
      <c r="P3055" s="23"/>
      <c r="Q3055" s="23"/>
      <c r="R3055" s="23"/>
    </row>
    <row r="3056" spans="1:18" s="17" customFormat="1" x14ac:dyDescent="0.2">
      <c r="A3056" s="22"/>
      <c r="B3056" s="23"/>
      <c r="C3056" s="23"/>
      <c r="D3056" s="23"/>
      <c r="E3056" s="23"/>
      <c r="F3056" s="23"/>
      <c r="G3056" s="23"/>
      <c r="H3056" s="23"/>
      <c r="I3056" s="23"/>
      <c r="J3056" s="23"/>
      <c r="K3056" s="23"/>
      <c r="L3056" s="23"/>
      <c r="M3056" s="23"/>
      <c r="N3056" s="23"/>
      <c r="O3056" s="23"/>
      <c r="P3056" s="23"/>
      <c r="Q3056" s="23"/>
      <c r="R3056" s="23"/>
    </row>
    <row r="3057" spans="1:18" s="17" customFormat="1" x14ac:dyDescent="0.2">
      <c r="A3057" s="22"/>
      <c r="B3057" s="23"/>
      <c r="C3057" s="23"/>
      <c r="D3057" s="23"/>
      <c r="E3057" s="23"/>
      <c r="F3057" s="23"/>
      <c r="G3057" s="23"/>
      <c r="H3057" s="23"/>
      <c r="I3057" s="23"/>
      <c r="J3057" s="23"/>
      <c r="K3057" s="23"/>
      <c r="L3057" s="23"/>
      <c r="M3057" s="23"/>
      <c r="N3057" s="23"/>
      <c r="O3057" s="23"/>
      <c r="P3057" s="23"/>
      <c r="Q3057" s="23"/>
      <c r="R3057" s="23"/>
    </row>
    <row r="3058" spans="1:18" s="17" customFormat="1" x14ac:dyDescent="0.2">
      <c r="A3058" s="22"/>
      <c r="B3058" s="23"/>
      <c r="C3058" s="23"/>
      <c r="D3058" s="23"/>
      <c r="E3058" s="23"/>
      <c r="F3058" s="23"/>
      <c r="G3058" s="23"/>
      <c r="H3058" s="23"/>
      <c r="I3058" s="23"/>
      <c r="J3058" s="23"/>
      <c r="K3058" s="23"/>
      <c r="L3058" s="23"/>
      <c r="M3058" s="23"/>
      <c r="N3058" s="23"/>
      <c r="O3058" s="23"/>
      <c r="P3058" s="23"/>
      <c r="Q3058" s="23"/>
      <c r="R3058" s="23"/>
    </row>
    <row r="3059" spans="1:18" s="17" customFormat="1" x14ac:dyDescent="0.2">
      <c r="A3059" s="22"/>
      <c r="B3059" s="23"/>
      <c r="C3059" s="23"/>
      <c r="D3059" s="23"/>
      <c r="E3059" s="23"/>
      <c r="F3059" s="23"/>
      <c r="G3059" s="23"/>
      <c r="H3059" s="23"/>
      <c r="I3059" s="23"/>
      <c r="J3059" s="23"/>
      <c r="K3059" s="23"/>
      <c r="L3059" s="23"/>
      <c r="M3059" s="23"/>
      <c r="N3059" s="23"/>
      <c r="O3059" s="23"/>
      <c r="P3059" s="23"/>
      <c r="Q3059" s="23"/>
      <c r="R3059" s="23"/>
    </row>
    <row r="3060" spans="1:18" s="17" customFormat="1" x14ac:dyDescent="0.2">
      <c r="A3060" s="22"/>
      <c r="B3060" s="23"/>
      <c r="C3060" s="23"/>
      <c r="D3060" s="23"/>
      <c r="E3060" s="23"/>
      <c r="F3060" s="23"/>
      <c r="G3060" s="23"/>
      <c r="H3060" s="23"/>
      <c r="I3060" s="23"/>
      <c r="J3060" s="23"/>
      <c r="K3060" s="23"/>
      <c r="L3060" s="23"/>
      <c r="M3060" s="23"/>
      <c r="N3060" s="23"/>
      <c r="O3060" s="23"/>
      <c r="P3060" s="23"/>
      <c r="Q3060" s="23"/>
      <c r="R3060" s="23"/>
    </row>
    <row r="3061" spans="1:18" s="17" customFormat="1" x14ac:dyDescent="0.2">
      <c r="A3061" s="22"/>
      <c r="B3061" s="23"/>
      <c r="C3061" s="23"/>
      <c r="D3061" s="23"/>
      <c r="E3061" s="23"/>
      <c r="F3061" s="23"/>
      <c r="G3061" s="23"/>
      <c r="H3061" s="23"/>
      <c r="I3061" s="23"/>
      <c r="J3061" s="23"/>
      <c r="K3061" s="23"/>
      <c r="L3061" s="23"/>
      <c r="M3061" s="23"/>
      <c r="N3061" s="23"/>
      <c r="O3061" s="23"/>
      <c r="P3061" s="23"/>
      <c r="Q3061" s="23"/>
      <c r="R3061" s="23"/>
    </row>
    <row r="3062" spans="1:18" s="17" customFormat="1" x14ac:dyDescent="0.2">
      <c r="A3062" s="22"/>
      <c r="B3062" s="23"/>
      <c r="C3062" s="23"/>
      <c r="D3062" s="23"/>
      <c r="E3062" s="23"/>
      <c r="F3062" s="23"/>
      <c r="G3062" s="23"/>
      <c r="H3062" s="23"/>
      <c r="I3062" s="23"/>
      <c r="J3062" s="23"/>
      <c r="K3062" s="23"/>
      <c r="L3062" s="23"/>
      <c r="M3062" s="23"/>
      <c r="N3062" s="23"/>
      <c r="O3062" s="23"/>
      <c r="P3062" s="23"/>
      <c r="Q3062" s="23"/>
      <c r="R3062" s="23"/>
    </row>
    <row r="3063" spans="1:18" s="17" customFormat="1" x14ac:dyDescent="0.2">
      <c r="A3063" s="22"/>
      <c r="B3063" s="23"/>
      <c r="C3063" s="23"/>
      <c r="D3063" s="23"/>
      <c r="E3063" s="23"/>
      <c r="F3063" s="23"/>
      <c r="G3063" s="23"/>
      <c r="H3063" s="23"/>
      <c r="I3063" s="23"/>
      <c r="J3063" s="23"/>
      <c r="K3063" s="23"/>
      <c r="L3063" s="23"/>
      <c r="M3063" s="23"/>
      <c r="N3063" s="23"/>
      <c r="O3063" s="23"/>
      <c r="P3063" s="23"/>
      <c r="Q3063" s="23"/>
      <c r="R3063" s="23"/>
    </row>
    <row r="3064" spans="1:18" s="17" customFormat="1" x14ac:dyDescent="0.2">
      <c r="A3064" s="22"/>
      <c r="B3064" s="23"/>
      <c r="C3064" s="23"/>
      <c r="D3064" s="23"/>
      <c r="E3064" s="23"/>
      <c r="F3064" s="23"/>
      <c r="G3064" s="23"/>
      <c r="H3064" s="23"/>
      <c r="I3064" s="23"/>
      <c r="J3064" s="23"/>
      <c r="K3064" s="23"/>
      <c r="L3064" s="23"/>
      <c r="M3064" s="23"/>
      <c r="N3064" s="23"/>
      <c r="O3064" s="23"/>
      <c r="P3064" s="23"/>
      <c r="Q3064" s="23"/>
      <c r="R3064" s="23"/>
    </row>
    <row r="3065" spans="1:18" s="17" customFormat="1" x14ac:dyDescent="0.2">
      <c r="A3065" s="22"/>
      <c r="B3065" s="23"/>
      <c r="C3065" s="23"/>
      <c r="D3065" s="23"/>
      <c r="E3065" s="23"/>
      <c r="F3065" s="23"/>
      <c r="G3065" s="23"/>
      <c r="H3065" s="23"/>
      <c r="I3065" s="23"/>
      <c r="J3065" s="23"/>
      <c r="K3065" s="23"/>
      <c r="L3065" s="23"/>
      <c r="M3065" s="23"/>
      <c r="N3065" s="23"/>
      <c r="O3065" s="23"/>
      <c r="P3065" s="23"/>
      <c r="Q3065" s="23"/>
      <c r="R3065" s="23"/>
    </row>
    <row r="3066" spans="1:18" s="17" customFormat="1" x14ac:dyDescent="0.2">
      <c r="A3066" s="22"/>
      <c r="B3066" s="23"/>
      <c r="C3066" s="23"/>
      <c r="D3066" s="23"/>
      <c r="E3066" s="23"/>
      <c r="F3066" s="23"/>
      <c r="G3066" s="23"/>
      <c r="H3066" s="23"/>
      <c r="I3066" s="23"/>
      <c r="J3066" s="23"/>
      <c r="K3066" s="23"/>
      <c r="L3066" s="23"/>
      <c r="M3066" s="23"/>
      <c r="N3066" s="23"/>
      <c r="O3066" s="23"/>
      <c r="P3066" s="23"/>
      <c r="Q3066" s="23"/>
      <c r="R3066" s="23"/>
    </row>
    <row r="3067" spans="1:18" s="17" customFormat="1" x14ac:dyDescent="0.2">
      <c r="A3067" s="22"/>
      <c r="B3067" s="23"/>
      <c r="C3067" s="23"/>
      <c r="D3067" s="23"/>
      <c r="E3067" s="23"/>
      <c r="F3067" s="23"/>
      <c r="G3067" s="23"/>
      <c r="H3067" s="23"/>
      <c r="I3067" s="23"/>
      <c r="J3067" s="23"/>
      <c r="K3067" s="23"/>
      <c r="L3067" s="23"/>
      <c r="M3067" s="23"/>
      <c r="N3067" s="23"/>
      <c r="O3067" s="23"/>
      <c r="P3067" s="23"/>
      <c r="Q3067" s="23"/>
      <c r="R3067" s="23"/>
    </row>
    <row r="3068" spans="1:18" s="17" customFormat="1" x14ac:dyDescent="0.2">
      <c r="A3068" s="22"/>
      <c r="B3068" s="23"/>
      <c r="C3068" s="23"/>
      <c r="D3068" s="23"/>
      <c r="E3068" s="23"/>
      <c r="F3068" s="23"/>
      <c r="G3068" s="23"/>
      <c r="H3068" s="23"/>
      <c r="I3068" s="23"/>
      <c r="J3068" s="23"/>
      <c r="K3068" s="23"/>
      <c r="L3068" s="23"/>
      <c r="M3068" s="23"/>
      <c r="N3068" s="23"/>
      <c r="O3068" s="23"/>
      <c r="P3068" s="23"/>
      <c r="Q3068" s="23"/>
      <c r="R3068" s="23"/>
    </row>
    <row r="3069" spans="1:18" s="17" customFormat="1" x14ac:dyDescent="0.2">
      <c r="A3069" s="22"/>
      <c r="B3069" s="23"/>
      <c r="C3069" s="23"/>
      <c r="D3069" s="23"/>
      <c r="E3069" s="23"/>
      <c r="F3069" s="23"/>
      <c r="G3069" s="23"/>
      <c r="H3069" s="23"/>
      <c r="I3069" s="23"/>
      <c r="J3069" s="23"/>
      <c r="K3069" s="23"/>
      <c r="L3069" s="23"/>
      <c r="M3069" s="23"/>
      <c r="N3069" s="23"/>
      <c r="O3069" s="23"/>
      <c r="P3069" s="23"/>
      <c r="Q3069" s="23"/>
      <c r="R3069" s="23"/>
    </row>
    <row r="3070" spans="1:18" s="17" customFormat="1" x14ac:dyDescent="0.2">
      <c r="A3070" s="22"/>
      <c r="B3070" s="23"/>
      <c r="C3070" s="23"/>
      <c r="D3070" s="23"/>
      <c r="E3070" s="23"/>
      <c r="F3070" s="23"/>
      <c r="G3070" s="23"/>
      <c r="H3070" s="23"/>
      <c r="I3070" s="23"/>
      <c r="J3070" s="23"/>
      <c r="K3070" s="23"/>
      <c r="L3070" s="23"/>
      <c r="M3070" s="23"/>
      <c r="N3070" s="23"/>
      <c r="O3070" s="23"/>
      <c r="P3070" s="23"/>
      <c r="Q3070" s="23"/>
      <c r="R3070" s="23"/>
    </row>
    <row r="3071" spans="1:18" s="17" customFormat="1" x14ac:dyDescent="0.2">
      <c r="A3071" s="22"/>
      <c r="B3071" s="23"/>
      <c r="C3071" s="23"/>
      <c r="D3071" s="23"/>
      <c r="E3071" s="23"/>
      <c r="F3071" s="23"/>
      <c r="G3071" s="23"/>
      <c r="H3071" s="23"/>
      <c r="I3071" s="23"/>
      <c r="J3071" s="23"/>
      <c r="K3071" s="23"/>
      <c r="L3071" s="23"/>
      <c r="M3071" s="23"/>
      <c r="N3071" s="23"/>
      <c r="O3071" s="23"/>
      <c r="P3071" s="23"/>
      <c r="Q3071" s="23"/>
      <c r="R3071" s="23"/>
    </row>
    <row r="3072" spans="1:18" s="17" customFormat="1" x14ac:dyDescent="0.2">
      <c r="A3072" s="22"/>
      <c r="B3072" s="23"/>
      <c r="C3072" s="23"/>
      <c r="D3072" s="23"/>
      <c r="E3072" s="23"/>
      <c r="F3072" s="23"/>
      <c r="G3072" s="23"/>
      <c r="H3072" s="23"/>
      <c r="I3072" s="23"/>
      <c r="J3072" s="23"/>
      <c r="K3072" s="23"/>
      <c r="L3072" s="23"/>
      <c r="M3072" s="23"/>
      <c r="N3072" s="23"/>
      <c r="O3072" s="23"/>
      <c r="P3072" s="23"/>
      <c r="Q3072" s="23"/>
      <c r="R3072" s="23"/>
    </row>
    <row r="3073" spans="1:18" s="17" customFormat="1" x14ac:dyDescent="0.2">
      <c r="A3073" s="22"/>
      <c r="B3073" s="23"/>
      <c r="C3073" s="23"/>
      <c r="D3073" s="23"/>
      <c r="E3073" s="23"/>
      <c r="F3073" s="23"/>
      <c r="G3073" s="23"/>
      <c r="H3073" s="23"/>
      <c r="I3073" s="23"/>
      <c r="J3073" s="23"/>
      <c r="K3073" s="23"/>
      <c r="L3073" s="23"/>
      <c r="M3073" s="23"/>
      <c r="N3073" s="23"/>
      <c r="O3073" s="23"/>
      <c r="P3073" s="23"/>
      <c r="Q3073" s="23"/>
      <c r="R3073" s="23"/>
    </row>
    <row r="3074" spans="1:18" s="17" customFormat="1" x14ac:dyDescent="0.2">
      <c r="A3074" s="22"/>
      <c r="B3074" s="23"/>
      <c r="C3074" s="23"/>
      <c r="D3074" s="23"/>
      <c r="E3074" s="23"/>
      <c r="F3074" s="23"/>
      <c r="G3074" s="23"/>
      <c r="H3074" s="23"/>
      <c r="I3074" s="23"/>
      <c r="J3074" s="23"/>
      <c r="K3074" s="23"/>
      <c r="L3074" s="23"/>
      <c r="M3074" s="23"/>
      <c r="N3074" s="23"/>
      <c r="O3074" s="23"/>
      <c r="P3074" s="23"/>
      <c r="Q3074" s="23"/>
      <c r="R3074" s="23"/>
    </row>
    <row r="3075" spans="1:18" s="17" customFormat="1" x14ac:dyDescent="0.2">
      <c r="A3075" s="22"/>
      <c r="B3075" s="23"/>
      <c r="C3075" s="23"/>
      <c r="D3075" s="23"/>
      <c r="E3075" s="23"/>
      <c r="F3075" s="23"/>
      <c r="G3075" s="23"/>
      <c r="H3075" s="23"/>
      <c r="I3075" s="23"/>
      <c r="J3075" s="23"/>
      <c r="K3075" s="23"/>
      <c r="L3075" s="23"/>
      <c r="M3075" s="23"/>
      <c r="N3075" s="23"/>
      <c r="O3075" s="23"/>
      <c r="P3075" s="23"/>
      <c r="Q3075" s="23"/>
      <c r="R3075" s="23"/>
    </row>
    <row r="3076" spans="1:18" s="17" customFormat="1" x14ac:dyDescent="0.2">
      <c r="A3076" s="22"/>
      <c r="B3076" s="23"/>
      <c r="C3076" s="23"/>
      <c r="D3076" s="23"/>
      <c r="E3076" s="23"/>
      <c r="F3076" s="23"/>
      <c r="G3076" s="23"/>
      <c r="H3076" s="23"/>
      <c r="I3076" s="23"/>
      <c r="J3076" s="23"/>
      <c r="K3076" s="23"/>
      <c r="L3076" s="23"/>
      <c r="M3076" s="23"/>
      <c r="N3076" s="23"/>
      <c r="O3076" s="23"/>
      <c r="P3076" s="23"/>
      <c r="Q3076" s="23"/>
      <c r="R3076" s="23"/>
    </row>
    <row r="3077" spans="1:18" s="17" customFormat="1" x14ac:dyDescent="0.2">
      <c r="A3077" s="22"/>
      <c r="B3077" s="23"/>
      <c r="C3077" s="23"/>
      <c r="D3077" s="23"/>
      <c r="E3077" s="23"/>
      <c r="F3077" s="23"/>
      <c r="G3077" s="23"/>
      <c r="H3077" s="23"/>
      <c r="I3077" s="23"/>
      <c r="J3077" s="23"/>
      <c r="K3077" s="23"/>
      <c r="L3077" s="23"/>
      <c r="M3077" s="23"/>
      <c r="N3077" s="23"/>
      <c r="O3077" s="23"/>
      <c r="P3077" s="23"/>
      <c r="Q3077" s="23"/>
      <c r="R3077" s="23"/>
    </row>
    <row r="3078" spans="1:18" s="17" customFormat="1" x14ac:dyDescent="0.2">
      <c r="A3078" s="22"/>
      <c r="B3078" s="23"/>
      <c r="C3078" s="23"/>
      <c r="D3078" s="23"/>
      <c r="E3078" s="23"/>
      <c r="F3078" s="23"/>
      <c r="G3078" s="23"/>
      <c r="H3078" s="23"/>
      <c r="I3078" s="23"/>
      <c r="J3078" s="23"/>
      <c r="K3078" s="23"/>
      <c r="L3078" s="23"/>
      <c r="M3078" s="23"/>
      <c r="N3078" s="23"/>
      <c r="O3078" s="23"/>
      <c r="P3078" s="23"/>
      <c r="Q3078" s="23"/>
      <c r="R3078" s="23"/>
    </row>
    <row r="3079" spans="1:18" s="17" customFormat="1" x14ac:dyDescent="0.2">
      <c r="A3079" s="22"/>
      <c r="B3079" s="23"/>
      <c r="C3079" s="23"/>
      <c r="D3079" s="23"/>
      <c r="E3079" s="23"/>
      <c r="F3079" s="23"/>
      <c r="G3079" s="23"/>
      <c r="H3079" s="23"/>
      <c r="I3079" s="23"/>
      <c r="J3079" s="23"/>
      <c r="K3079" s="23"/>
      <c r="L3079" s="23"/>
      <c r="M3079" s="23"/>
      <c r="N3079" s="23"/>
      <c r="O3079" s="23"/>
      <c r="P3079" s="23"/>
      <c r="Q3079" s="23"/>
      <c r="R3079" s="23"/>
    </row>
    <row r="3080" spans="1:18" s="17" customFormat="1" x14ac:dyDescent="0.2">
      <c r="A3080" s="22"/>
      <c r="B3080" s="23"/>
      <c r="C3080" s="23"/>
      <c r="D3080" s="23"/>
      <c r="E3080" s="23"/>
      <c r="F3080" s="23"/>
      <c r="G3080" s="23"/>
      <c r="H3080" s="23"/>
      <c r="I3080" s="23"/>
      <c r="J3080" s="23"/>
      <c r="K3080" s="23"/>
      <c r="L3080" s="23"/>
      <c r="M3080" s="23"/>
      <c r="N3080" s="23"/>
      <c r="O3080" s="23"/>
      <c r="P3080" s="23"/>
      <c r="Q3080" s="23"/>
      <c r="R3080" s="23"/>
    </row>
    <row r="3081" spans="1:18" s="17" customFormat="1" x14ac:dyDescent="0.2">
      <c r="A3081" s="22"/>
      <c r="B3081" s="23"/>
      <c r="C3081" s="23"/>
      <c r="D3081" s="23"/>
      <c r="E3081" s="23"/>
      <c r="F3081" s="23"/>
      <c r="G3081" s="23"/>
      <c r="H3081" s="23"/>
      <c r="I3081" s="23"/>
      <c r="J3081" s="23"/>
      <c r="K3081" s="23"/>
      <c r="L3081" s="23"/>
      <c r="M3081" s="23"/>
      <c r="N3081" s="23"/>
      <c r="O3081" s="23"/>
      <c r="P3081" s="23"/>
      <c r="Q3081" s="23"/>
      <c r="R3081" s="23"/>
    </row>
    <row r="3082" spans="1:18" s="17" customFormat="1" x14ac:dyDescent="0.2">
      <c r="A3082" s="22"/>
      <c r="B3082" s="23"/>
      <c r="C3082" s="23"/>
      <c r="D3082" s="23"/>
      <c r="E3082" s="23"/>
      <c r="F3082" s="23"/>
      <c r="G3082" s="23"/>
      <c r="H3082" s="23"/>
      <c r="I3082" s="23"/>
      <c r="J3082" s="23"/>
      <c r="K3082" s="23"/>
      <c r="L3082" s="23"/>
      <c r="M3082" s="23"/>
      <c r="N3082" s="23"/>
      <c r="O3082" s="23"/>
      <c r="P3082" s="23"/>
      <c r="Q3082" s="23"/>
      <c r="R3082" s="23"/>
    </row>
    <row r="3083" spans="1:18" s="17" customFormat="1" x14ac:dyDescent="0.2">
      <c r="A3083" s="22"/>
      <c r="B3083" s="23"/>
      <c r="C3083" s="23"/>
      <c r="D3083" s="23"/>
      <c r="E3083" s="23"/>
      <c r="F3083" s="23"/>
      <c r="G3083" s="23"/>
      <c r="H3083" s="23"/>
      <c r="I3083" s="23"/>
      <c r="J3083" s="23"/>
      <c r="K3083" s="23"/>
      <c r="L3083" s="23"/>
      <c r="M3083" s="23"/>
      <c r="N3083" s="23"/>
      <c r="O3083" s="23"/>
      <c r="P3083" s="23"/>
      <c r="Q3083" s="23"/>
      <c r="R3083" s="23"/>
    </row>
    <row r="3084" spans="1:18" s="17" customFormat="1" x14ac:dyDescent="0.2">
      <c r="A3084" s="22"/>
      <c r="B3084" s="23"/>
      <c r="C3084" s="23"/>
      <c r="D3084" s="23"/>
      <c r="E3084" s="23"/>
      <c r="F3084" s="23"/>
      <c r="G3084" s="23"/>
      <c r="H3084" s="23"/>
      <c r="I3084" s="23"/>
      <c r="J3084" s="23"/>
      <c r="K3084" s="23"/>
      <c r="L3084" s="23"/>
      <c r="M3084" s="23"/>
      <c r="N3084" s="23"/>
      <c r="O3084" s="23"/>
      <c r="P3084" s="23"/>
      <c r="Q3084" s="23"/>
      <c r="R3084" s="23"/>
    </row>
    <row r="3085" spans="1:18" s="17" customFormat="1" x14ac:dyDescent="0.2">
      <c r="A3085" s="22"/>
      <c r="B3085" s="23"/>
      <c r="C3085" s="23"/>
      <c r="D3085" s="23"/>
      <c r="E3085" s="23"/>
      <c r="F3085" s="23"/>
      <c r="G3085" s="23"/>
      <c r="H3085" s="23"/>
      <c r="I3085" s="23"/>
      <c r="J3085" s="23"/>
      <c r="K3085" s="23"/>
      <c r="L3085" s="23"/>
      <c r="M3085" s="23"/>
      <c r="N3085" s="23"/>
      <c r="O3085" s="23"/>
      <c r="P3085" s="23"/>
      <c r="Q3085" s="23"/>
      <c r="R3085" s="23"/>
    </row>
    <row r="3086" spans="1:18" s="17" customFormat="1" x14ac:dyDescent="0.2">
      <c r="A3086" s="22"/>
      <c r="B3086" s="23"/>
      <c r="C3086" s="23"/>
      <c r="D3086" s="23"/>
      <c r="E3086" s="23"/>
      <c r="F3086" s="23"/>
      <c r="G3086" s="23"/>
      <c r="H3086" s="23"/>
      <c r="I3086" s="23"/>
      <c r="J3086" s="23"/>
      <c r="K3086" s="23"/>
      <c r="L3086" s="23"/>
      <c r="M3086" s="23"/>
      <c r="N3086" s="23"/>
      <c r="O3086" s="23"/>
      <c r="P3086" s="23"/>
      <c r="Q3086" s="23"/>
      <c r="R3086" s="23"/>
    </row>
    <row r="3087" spans="1:18" s="17" customFormat="1" x14ac:dyDescent="0.2">
      <c r="A3087" s="22"/>
      <c r="B3087" s="23"/>
      <c r="C3087" s="23"/>
      <c r="D3087" s="23"/>
      <c r="E3087" s="23"/>
      <c r="F3087" s="23"/>
      <c r="G3087" s="23"/>
      <c r="H3087" s="23"/>
      <c r="I3087" s="23"/>
      <c r="J3087" s="23"/>
      <c r="K3087" s="23"/>
      <c r="L3087" s="23"/>
      <c r="M3087" s="23"/>
      <c r="N3087" s="23"/>
      <c r="O3087" s="23"/>
      <c r="P3087" s="23"/>
      <c r="Q3087" s="23"/>
      <c r="R3087" s="23"/>
    </row>
    <row r="3088" spans="1:18" s="17" customFormat="1" x14ac:dyDescent="0.2">
      <c r="A3088" s="22"/>
      <c r="B3088" s="23"/>
      <c r="C3088" s="23"/>
      <c r="D3088" s="23"/>
      <c r="E3088" s="23"/>
      <c r="F3088" s="23"/>
      <c r="G3088" s="23"/>
      <c r="H3088" s="23"/>
      <c r="I3088" s="23"/>
      <c r="J3088" s="23"/>
      <c r="K3088" s="23"/>
      <c r="L3088" s="23"/>
      <c r="M3088" s="23"/>
      <c r="N3088" s="23"/>
      <c r="O3088" s="23"/>
      <c r="P3088" s="23"/>
      <c r="Q3088" s="23"/>
      <c r="R3088" s="23"/>
    </row>
    <row r="3089" spans="1:18" s="17" customFormat="1" x14ac:dyDescent="0.2">
      <c r="A3089" s="22"/>
      <c r="B3089" s="23"/>
      <c r="C3089" s="23"/>
      <c r="D3089" s="23"/>
      <c r="E3089" s="23"/>
      <c r="F3089" s="23"/>
      <c r="G3089" s="23"/>
      <c r="H3089" s="23"/>
      <c r="I3089" s="23"/>
      <c r="J3089" s="23"/>
      <c r="K3089" s="23"/>
      <c r="L3089" s="23"/>
      <c r="M3089" s="23"/>
      <c r="N3089" s="23"/>
      <c r="O3089" s="23"/>
      <c r="P3089" s="23"/>
      <c r="Q3089" s="23"/>
      <c r="R3089" s="23"/>
    </row>
    <row r="3090" spans="1:18" s="17" customFormat="1" x14ac:dyDescent="0.2">
      <c r="A3090" s="22"/>
      <c r="B3090" s="23"/>
      <c r="C3090" s="23"/>
      <c r="D3090" s="23"/>
      <c r="E3090" s="23"/>
      <c r="F3090" s="23"/>
      <c r="G3090" s="23"/>
      <c r="H3090" s="23"/>
      <c r="I3090" s="23"/>
      <c r="J3090" s="23"/>
      <c r="K3090" s="23"/>
      <c r="L3090" s="23"/>
      <c r="M3090" s="23"/>
      <c r="N3090" s="23"/>
      <c r="O3090" s="23"/>
      <c r="P3090" s="23"/>
      <c r="Q3090" s="23"/>
      <c r="R3090" s="23"/>
    </row>
    <row r="3091" spans="1:18" s="17" customFormat="1" x14ac:dyDescent="0.2">
      <c r="A3091" s="22"/>
      <c r="B3091" s="23"/>
      <c r="C3091" s="23"/>
      <c r="D3091" s="23"/>
      <c r="E3091" s="23"/>
      <c r="F3091" s="23"/>
      <c r="G3091" s="23"/>
      <c r="H3091" s="23"/>
      <c r="I3091" s="23"/>
      <c r="J3091" s="23"/>
      <c r="K3091" s="23"/>
      <c r="L3091" s="23"/>
      <c r="M3091" s="23"/>
      <c r="N3091" s="23"/>
      <c r="O3091" s="23"/>
      <c r="P3091" s="23"/>
      <c r="Q3091" s="23"/>
      <c r="R3091" s="23"/>
    </row>
    <row r="3092" spans="1:18" s="17" customFormat="1" x14ac:dyDescent="0.2">
      <c r="A3092" s="22"/>
      <c r="B3092" s="23"/>
      <c r="C3092" s="23"/>
      <c r="D3092" s="23"/>
      <c r="E3092" s="23"/>
      <c r="F3092" s="23"/>
      <c r="G3092" s="23"/>
      <c r="H3092" s="23"/>
      <c r="I3092" s="23"/>
      <c r="J3092" s="23"/>
      <c r="K3092" s="23"/>
      <c r="L3092" s="23"/>
      <c r="M3092" s="23"/>
      <c r="N3092" s="23"/>
      <c r="O3092" s="23"/>
      <c r="P3092" s="23"/>
      <c r="Q3092" s="23"/>
      <c r="R3092" s="23"/>
    </row>
    <row r="3093" spans="1:18" s="17" customFormat="1" x14ac:dyDescent="0.2">
      <c r="A3093" s="22"/>
      <c r="B3093" s="23"/>
      <c r="C3093" s="23"/>
      <c r="D3093" s="23"/>
      <c r="E3093" s="23"/>
      <c r="F3093" s="23"/>
      <c r="G3093" s="23"/>
      <c r="H3093" s="23"/>
      <c r="I3093" s="23"/>
      <c r="J3093" s="23"/>
      <c r="K3093" s="23"/>
      <c r="L3093" s="23"/>
      <c r="M3093" s="23"/>
      <c r="N3093" s="23"/>
      <c r="O3093" s="23"/>
      <c r="P3093" s="23"/>
      <c r="Q3093" s="23"/>
      <c r="R3093" s="23"/>
    </row>
    <row r="3094" spans="1:18" s="17" customFormat="1" x14ac:dyDescent="0.2">
      <c r="A3094" s="22"/>
      <c r="B3094" s="23"/>
      <c r="C3094" s="23"/>
      <c r="D3094" s="23"/>
      <c r="E3094" s="23"/>
      <c r="F3094" s="23"/>
      <c r="G3094" s="23"/>
      <c r="H3094" s="23"/>
      <c r="I3094" s="23"/>
      <c r="J3094" s="23"/>
      <c r="K3094" s="23"/>
      <c r="L3094" s="23"/>
      <c r="M3094" s="23"/>
      <c r="N3094" s="23"/>
      <c r="O3094" s="23"/>
      <c r="P3094" s="23"/>
      <c r="Q3094" s="23"/>
      <c r="R3094" s="23"/>
    </row>
    <row r="3095" spans="1:18" s="17" customFormat="1" x14ac:dyDescent="0.2">
      <c r="A3095" s="22"/>
      <c r="B3095" s="23"/>
      <c r="C3095" s="23"/>
      <c r="D3095" s="23"/>
      <c r="E3095" s="23"/>
      <c r="F3095" s="23"/>
      <c r="G3095" s="23"/>
      <c r="H3095" s="23"/>
      <c r="I3095" s="23"/>
      <c r="J3095" s="23"/>
      <c r="K3095" s="23"/>
      <c r="L3095" s="23"/>
      <c r="M3095" s="23"/>
      <c r="N3095" s="23"/>
      <c r="O3095" s="23"/>
      <c r="P3095" s="23"/>
      <c r="Q3095" s="23"/>
      <c r="R3095" s="23"/>
    </row>
    <row r="3096" spans="1:18" s="17" customFormat="1" x14ac:dyDescent="0.2">
      <c r="A3096" s="22"/>
      <c r="B3096" s="23"/>
      <c r="C3096" s="23"/>
      <c r="D3096" s="23"/>
      <c r="E3096" s="23"/>
      <c r="F3096" s="23"/>
      <c r="G3096" s="23"/>
      <c r="H3096" s="23"/>
      <c r="I3096" s="23"/>
      <c r="J3096" s="23"/>
      <c r="K3096" s="23"/>
      <c r="L3096" s="23"/>
      <c r="M3096" s="23"/>
      <c r="N3096" s="23"/>
      <c r="O3096" s="23"/>
      <c r="P3096" s="23"/>
      <c r="Q3096" s="23"/>
      <c r="R3096" s="23"/>
    </row>
    <row r="3097" spans="1:18" s="17" customFormat="1" x14ac:dyDescent="0.2">
      <c r="A3097" s="22"/>
      <c r="B3097" s="23"/>
      <c r="C3097" s="23"/>
      <c r="D3097" s="23"/>
      <c r="E3097" s="23"/>
      <c r="F3097" s="23"/>
      <c r="G3097" s="23"/>
      <c r="H3097" s="23"/>
      <c r="I3097" s="23"/>
      <c r="J3097" s="23"/>
      <c r="K3097" s="23"/>
      <c r="L3097" s="23"/>
      <c r="M3097" s="23"/>
      <c r="N3097" s="23"/>
      <c r="O3097" s="23"/>
      <c r="P3097" s="23"/>
      <c r="Q3097" s="23"/>
      <c r="R3097" s="23"/>
    </row>
    <row r="3098" spans="1:18" s="17" customFormat="1" x14ac:dyDescent="0.2">
      <c r="A3098" s="22"/>
      <c r="B3098" s="23"/>
      <c r="C3098" s="23"/>
      <c r="D3098" s="23"/>
      <c r="E3098" s="23"/>
      <c r="F3098" s="23"/>
      <c r="G3098" s="23"/>
      <c r="H3098" s="23"/>
      <c r="I3098" s="23"/>
      <c r="J3098" s="23"/>
      <c r="K3098" s="23"/>
      <c r="L3098" s="23"/>
      <c r="M3098" s="23"/>
      <c r="N3098" s="23"/>
      <c r="O3098" s="23"/>
      <c r="P3098" s="23"/>
      <c r="Q3098" s="23"/>
      <c r="R3098" s="23"/>
    </row>
    <row r="3099" spans="1:18" s="17" customFormat="1" x14ac:dyDescent="0.2">
      <c r="A3099" s="22"/>
      <c r="B3099" s="23"/>
      <c r="C3099" s="23"/>
      <c r="D3099" s="23"/>
      <c r="E3099" s="23"/>
      <c r="F3099" s="23"/>
      <c r="G3099" s="23"/>
      <c r="H3099" s="23"/>
      <c r="I3099" s="23"/>
      <c r="J3099" s="23"/>
      <c r="K3099" s="23"/>
      <c r="L3099" s="23"/>
      <c r="M3099" s="23"/>
      <c r="N3099" s="23"/>
      <c r="O3099" s="23"/>
      <c r="P3099" s="23"/>
      <c r="Q3099" s="23"/>
      <c r="R3099" s="23"/>
    </row>
    <row r="3100" spans="1:18" s="17" customFormat="1" x14ac:dyDescent="0.2">
      <c r="A3100" s="22"/>
      <c r="B3100" s="23"/>
      <c r="C3100" s="23"/>
      <c r="D3100" s="23"/>
      <c r="E3100" s="23"/>
      <c r="F3100" s="23"/>
      <c r="G3100" s="23"/>
      <c r="H3100" s="23"/>
      <c r="I3100" s="23"/>
      <c r="J3100" s="23"/>
      <c r="K3100" s="23"/>
      <c r="L3100" s="23"/>
      <c r="M3100" s="23"/>
      <c r="N3100" s="23"/>
      <c r="O3100" s="23"/>
      <c r="P3100" s="23"/>
      <c r="Q3100" s="23"/>
      <c r="R3100" s="23"/>
    </row>
    <row r="3101" spans="1:18" s="17" customFormat="1" x14ac:dyDescent="0.2">
      <c r="A3101" s="22"/>
      <c r="B3101" s="23"/>
      <c r="C3101" s="23"/>
      <c r="D3101" s="23"/>
      <c r="E3101" s="23"/>
      <c r="F3101" s="23"/>
      <c r="G3101" s="23"/>
      <c r="H3101" s="23"/>
      <c r="I3101" s="23"/>
      <c r="J3101" s="23"/>
      <c r="K3101" s="23"/>
      <c r="L3101" s="23"/>
      <c r="M3101" s="23"/>
      <c r="N3101" s="23"/>
      <c r="O3101" s="23"/>
      <c r="P3101" s="23"/>
      <c r="Q3101" s="23"/>
      <c r="R3101" s="23"/>
    </row>
    <row r="3102" spans="1:18" s="17" customFormat="1" x14ac:dyDescent="0.2">
      <c r="A3102" s="22"/>
      <c r="B3102" s="23"/>
      <c r="C3102" s="23"/>
      <c r="D3102" s="23"/>
      <c r="E3102" s="23"/>
      <c r="F3102" s="23"/>
      <c r="G3102" s="23"/>
      <c r="H3102" s="23"/>
      <c r="I3102" s="23"/>
      <c r="J3102" s="23"/>
      <c r="K3102" s="23"/>
      <c r="L3102" s="23"/>
      <c r="M3102" s="23"/>
      <c r="N3102" s="23"/>
      <c r="O3102" s="23"/>
      <c r="P3102" s="23"/>
      <c r="Q3102" s="23"/>
      <c r="R3102" s="23"/>
    </row>
    <row r="3103" spans="1:18" s="17" customFormat="1" x14ac:dyDescent="0.2">
      <c r="A3103" s="22"/>
      <c r="B3103" s="23"/>
      <c r="C3103" s="23"/>
      <c r="D3103" s="23"/>
      <c r="E3103" s="23"/>
      <c r="F3103" s="23"/>
      <c r="G3103" s="23"/>
      <c r="H3103" s="23"/>
      <c r="I3103" s="23"/>
      <c r="J3103" s="23"/>
      <c r="K3103" s="23"/>
      <c r="L3103" s="23"/>
      <c r="M3103" s="23"/>
      <c r="N3103" s="23"/>
      <c r="O3103" s="23"/>
      <c r="P3103" s="23"/>
      <c r="Q3103" s="23"/>
      <c r="R3103" s="23"/>
    </row>
    <row r="3104" spans="1:18" s="17" customFormat="1" x14ac:dyDescent="0.2">
      <c r="A3104" s="22"/>
      <c r="B3104" s="23"/>
      <c r="C3104" s="23"/>
      <c r="D3104" s="23"/>
      <c r="E3104" s="23"/>
      <c r="F3104" s="23"/>
      <c r="G3104" s="23"/>
      <c r="H3104" s="23"/>
      <c r="I3104" s="23"/>
      <c r="J3104" s="23"/>
      <c r="K3104" s="23"/>
      <c r="L3104" s="23"/>
      <c r="M3104" s="23"/>
      <c r="N3104" s="23"/>
      <c r="O3104" s="23"/>
      <c r="P3104" s="23"/>
      <c r="Q3104" s="23"/>
      <c r="R3104" s="23"/>
    </row>
    <row r="3105" spans="1:18" s="17" customFormat="1" x14ac:dyDescent="0.2">
      <c r="A3105" s="22"/>
      <c r="B3105" s="23"/>
      <c r="C3105" s="23"/>
      <c r="D3105" s="23"/>
      <c r="E3105" s="23"/>
      <c r="F3105" s="23"/>
      <c r="G3105" s="23"/>
      <c r="H3105" s="23"/>
      <c r="I3105" s="23"/>
      <c r="J3105" s="23"/>
      <c r="K3105" s="23"/>
      <c r="L3105" s="23"/>
      <c r="M3105" s="23"/>
      <c r="N3105" s="23"/>
      <c r="O3105" s="23"/>
      <c r="P3105" s="23"/>
      <c r="Q3105" s="23"/>
      <c r="R3105" s="23"/>
    </row>
    <row r="3106" spans="1:18" s="17" customFormat="1" x14ac:dyDescent="0.2">
      <c r="A3106" s="22"/>
      <c r="B3106" s="23"/>
      <c r="C3106" s="23"/>
      <c r="D3106" s="23"/>
      <c r="E3106" s="23"/>
      <c r="F3106" s="23"/>
      <c r="G3106" s="23"/>
      <c r="H3106" s="23"/>
      <c r="I3106" s="23"/>
      <c r="J3106" s="23"/>
      <c r="K3106" s="23"/>
      <c r="L3106" s="23"/>
      <c r="M3106" s="23"/>
      <c r="N3106" s="23"/>
      <c r="O3106" s="23"/>
      <c r="P3106" s="23"/>
      <c r="Q3106" s="23"/>
      <c r="R3106" s="23"/>
    </row>
    <row r="3107" spans="1:18" s="17" customFormat="1" x14ac:dyDescent="0.2">
      <c r="A3107" s="22"/>
      <c r="B3107" s="23"/>
      <c r="C3107" s="23"/>
      <c r="D3107" s="23"/>
      <c r="E3107" s="23"/>
      <c r="F3107" s="23"/>
      <c r="G3107" s="23"/>
      <c r="H3107" s="23"/>
      <c r="I3107" s="23"/>
      <c r="J3107" s="23"/>
      <c r="K3107" s="23"/>
      <c r="L3107" s="23"/>
      <c r="M3107" s="23"/>
      <c r="N3107" s="23"/>
      <c r="O3107" s="23"/>
      <c r="P3107" s="23"/>
      <c r="Q3107" s="23"/>
      <c r="R3107" s="23"/>
    </row>
    <row r="3108" spans="1:18" s="17" customFormat="1" x14ac:dyDescent="0.2">
      <c r="A3108" s="22"/>
      <c r="B3108" s="23"/>
      <c r="C3108" s="23"/>
      <c r="D3108" s="23"/>
      <c r="E3108" s="23"/>
      <c r="F3108" s="23"/>
      <c r="G3108" s="23"/>
      <c r="H3108" s="23"/>
      <c r="I3108" s="23"/>
      <c r="J3108" s="23"/>
      <c r="K3108" s="23"/>
      <c r="L3108" s="23"/>
      <c r="M3108" s="23"/>
      <c r="N3108" s="23"/>
      <c r="O3108" s="23"/>
      <c r="P3108" s="23"/>
      <c r="Q3108" s="23"/>
      <c r="R3108" s="23"/>
    </row>
    <row r="3109" spans="1:18" s="17" customFormat="1" x14ac:dyDescent="0.2">
      <c r="A3109" s="22"/>
      <c r="B3109" s="23"/>
      <c r="C3109" s="23"/>
      <c r="D3109" s="23"/>
      <c r="E3109" s="23"/>
      <c r="F3109" s="23"/>
      <c r="G3109" s="23"/>
      <c r="H3109" s="23"/>
      <c r="I3109" s="23"/>
      <c r="J3109" s="23"/>
      <c r="K3109" s="23"/>
      <c r="L3109" s="23"/>
      <c r="M3109" s="23"/>
      <c r="N3109" s="23"/>
      <c r="O3109" s="23"/>
      <c r="P3109" s="23"/>
      <c r="Q3109" s="23"/>
      <c r="R3109" s="23"/>
    </row>
    <row r="3110" spans="1:18" s="17" customFormat="1" x14ac:dyDescent="0.2">
      <c r="A3110" s="22"/>
      <c r="B3110" s="23"/>
      <c r="C3110" s="23"/>
      <c r="D3110" s="23"/>
      <c r="E3110" s="23"/>
      <c r="F3110" s="23"/>
      <c r="G3110" s="23"/>
      <c r="H3110" s="23"/>
      <c r="I3110" s="23"/>
      <c r="J3110" s="23"/>
      <c r="K3110" s="23"/>
      <c r="L3110" s="23"/>
      <c r="M3110" s="23"/>
      <c r="N3110" s="23"/>
      <c r="O3110" s="23"/>
      <c r="P3110" s="23"/>
      <c r="Q3110" s="23"/>
      <c r="R3110" s="23"/>
    </row>
    <row r="3111" spans="1:18" s="17" customFormat="1" x14ac:dyDescent="0.2">
      <c r="A3111" s="22"/>
      <c r="B3111" s="23"/>
      <c r="C3111" s="23"/>
      <c r="D3111" s="23"/>
      <c r="E3111" s="23"/>
      <c r="F3111" s="23"/>
      <c r="G3111" s="23"/>
      <c r="H3111" s="23"/>
      <c r="I3111" s="23"/>
      <c r="J3111" s="23"/>
      <c r="K3111" s="23"/>
      <c r="L3111" s="23"/>
      <c r="M3111" s="23"/>
      <c r="N3111" s="23"/>
      <c r="O3111" s="23"/>
      <c r="P3111" s="23"/>
      <c r="Q3111" s="23"/>
      <c r="R3111" s="23"/>
    </row>
    <row r="3112" spans="1:18" s="17" customFormat="1" x14ac:dyDescent="0.2">
      <c r="A3112" s="22"/>
      <c r="B3112" s="23"/>
      <c r="C3112" s="23"/>
      <c r="D3112" s="23"/>
      <c r="E3112" s="23"/>
      <c r="F3112" s="23"/>
      <c r="G3112" s="23"/>
      <c r="H3112" s="23"/>
      <c r="I3112" s="23"/>
      <c r="J3112" s="23"/>
      <c r="K3112" s="23"/>
      <c r="L3112" s="23"/>
      <c r="M3112" s="23"/>
      <c r="N3112" s="23"/>
      <c r="O3112" s="23"/>
      <c r="P3112" s="23"/>
      <c r="Q3112" s="23"/>
      <c r="R3112" s="23"/>
    </row>
    <row r="3113" spans="1:18" s="17" customFormat="1" x14ac:dyDescent="0.2">
      <c r="A3113" s="22"/>
      <c r="B3113" s="23"/>
      <c r="C3113" s="23"/>
      <c r="D3113" s="23"/>
      <c r="E3113" s="23"/>
      <c r="F3113" s="23"/>
      <c r="G3113" s="23"/>
      <c r="H3113" s="23"/>
      <c r="I3113" s="23"/>
      <c r="J3113" s="23"/>
      <c r="K3113" s="23"/>
      <c r="L3113" s="23"/>
      <c r="M3113" s="23"/>
      <c r="N3113" s="23"/>
      <c r="O3113" s="23"/>
      <c r="P3113" s="23"/>
      <c r="Q3113" s="23"/>
      <c r="R3113" s="23"/>
    </row>
    <row r="3114" spans="1:18" s="17" customFormat="1" x14ac:dyDescent="0.2">
      <c r="A3114" s="22"/>
      <c r="B3114" s="23"/>
      <c r="C3114" s="23"/>
      <c r="D3114" s="23"/>
      <c r="E3114" s="23"/>
      <c r="F3114" s="23"/>
      <c r="G3114" s="23"/>
      <c r="H3114" s="23"/>
      <c r="I3114" s="23"/>
      <c r="J3114" s="23"/>
      <c r="K3114" s="23"/>
      <c r="L3114" s="23"/>
      <c r="M3114" s="23"/>
      <c r="N3114" s="23"/>
      <c r="O3114" s="23"/>
      <c r="P3114" s="23"/>
      <c r="Q3114" s="23"/>
      <c r="R3114" s="23"/>
    </row>
    <row r="3115" spans="1:18" s="17" customFormat="1" x14ac:dyDescent="0.2">
      <c r="A3115" s="22"/>
      <c r="B3115" s="23"/>
      <c r="C3115" s="23"/>
      <c r="D3115" s="23"/>
      <c r="E3115" s="23"/>
      <c r="F3115" s="23"/>
      <c r="G3115" s="23"/>
      <c r="H3115" s="23"/>
      <c r="I3115" s="23"/>
      <c r="J3115" s="23"/>
      <c r="K3115" s="23"/>
      <c r="L3115" s="23"/>
      <c r="M3115" s="23"/>
      <c r="N3115" s="23"/>
      <c r="O3115" s="23"/>
      <c r="P3115" s="23"/>
      <c r="Q3115" s="23"/>
      <c r="R3115" s="23"/>
    </row>
    <row r="3116" spans="1:18" s="17" customFormat="1" x14ac:dyDescent="0.2">
      <c r="A3116" s="22"/>
      <c r="B3116" s="23"/>
      <c r="C3116" s="23"/>
      <c r="D3116" s="23"/>
      <c r="E3116" s="23"/>
      <c r="F3116" s="23"/>
      <c r="G3116" s="23"/>
      <c r="H3116" s="23"/>
      <c r="I3116" s="23"/>
      <c r="J3116" s="23"/>
      <c r="K3116" s="23"/>
      <c r="L3116" s="23"/>
      <c r="M3116" s="23"/>
      <c r="N3116" s="23"/>
      <c r="O3116" s="23"/>
      <c r="P3116" s="23"/>
      <c r="Q3116" s="23"/>
      <c r="R3116" s="23"/>
    </row>
    <row r="3117" spans="1:18" s="17" customFormat="1" x14ac:dyDescent="0.2">
      <c r="A3117" s="22"/>
      <c r="B3117" s="23"/>
      <c r="C3117" s="23"/>
      <c r="D3117" s="23"/>
      <c r="E3117" s="23"/>
      <c r="F3117" s="23"/>
      <c r="G3117" s="23"/>
      <c r="H3117" s="23"/>
      <c r="I3117" s="23"/>
      <c r="J3117" s="23"/>
      <c r="K3117" s="23"/>
      <c r="L3117" s="23"/>
      <c r="M3117" s="23"/>
      <c r="N3117" s="23"/>
      <c r="O3117" s="23"/>
      <c r="P3117" s="23"/>
      <c r="Q3117" s="23"/>
      <c r="R3117" s="23"/>
    </row>
    <row r="3118" spans="1:18" s="17" customFormat="1" x14ac:dyDescent="0.2">
      <c r="A3118" s="22"/>
      <c r="B3118" s="23"/>
      <c r="C3118" s="23"/>
      <c r="D3118" s="23"/>
      <c r="E3118" s="23"/>
      <c r="F3118" s="23"/>
      <c r="G3118" s="23"/>
      <c r="H3118" s="23"/>
      <c r="I3118" s="23"/>
      <c r="J3118" s="23"/>
      <c r="K3118" s="23"/>
      <c r="L3118" s="23"/>
      <c r="M3118" s="23"/>
      <c r="N3118" s="23"/>
      <c r="O3118" s="23"/>
      <c r="P3118" s="23"/>
      <c r="Q3118" s="23"/>
      <c r="R3118" s="23"/>
    </row>
    <row r="3119" spans="1:18" s="17" customFormat="1" x14ac:dyDescent="0.2">
      <c r="A3119" s="22"/>
      <c r="B3119" s="23"/>
      <c r="C3119" s="23"/>
      <c r="D3119" s="23"/>
      <c r="E3119" s="23"/>
      <c r="F3119" s="23"/>
      <c r="G3119" s="23"/>
      <c r="H3119" s="23"/>
      <c r="I3119" s="23"/>
      <c r="J3119" s="23"/>
      <c r="K3119" s="23"/>
      <c r="L3119" s="23"/>
      <c r="M3119" s="23"/>
      <c r="N3119" s="23"/>
      <c r="O3119" s="23"/>
      <c r="P3119" s="23"/>
      <c r="Q3119" s="23"/>
      <c r="R3119" s="23"/>
    </row>
    <row r="3120" spans="1:18" s="17" customFormat="1" x14ac:dyDescent="0.2">
      <c r="A3120" s="22"/>
      <c r="B3120" s="23"/>
      <c r="C3120" s="23"/>
      <c r="D3120" s="23"/>
      <c r="E3120" s="23"/>
      <c r="F3120" s="23"/>
      <c r="G3120" s="23"/>
      <c r="H3120" s="23"/>
      <c r="I3120" s="23"/>
      <c r="J3120" s="23"/>
      <c r="K3120" s="23"/>
      <c r="L3120" s="23"/>
      <c r="M3120" s="23"/>
      <c r="N3120" s="23"/>
      <c r="O3120" s="23"/>
      <c r="P3120" s="23"/>
      <c r="Q3120" s="23"/>
      <c r="R3120" s="23"/>
    </row>
    <row r="3121" spans="1:18" s="17" customFormat="1" x14ac:dyDescent="0.2">
      <c r="A3121" s="22"/>
      <c r="B3121" s="23"/>
      <c r="C3121" s="23"/>
      <c r="D3121" s="23"/>
      <c r="E3121" s="23"/>
      <c r="F3121" s="23"/>
      <c r="G3121" s="23"/>
      <c r="H3121" s="23"/>
      <c r="I3121" s="23"/>
      <c r="J3121" s="23"/>
      <c r="K3121" s="23"/>
      <c r="L3121" s="23"/>
      <c r="M3121" s="23"/>
      <c r="N3121" s="23"/>
      <c r="O3121" s="23"/>
      <c r="P3121" s="23"/>
      <c r="Q3121" s="23"/>
      <c r="R3121" s="23"/>
    </row>
    <row r="3122" spans="1:18" s="17" customFormat="1" x14ac:dyDescent="0.2">
      <c r="A3122" s="22"/>
      <c r="B3122" s="23"/>
      <c r="C3122" s="23"/>
      <c r="D3122" s="23"/>
      <c r="E3122" s="23"/>
      <c r="F3122" s="23"/>
      <c r="G3122" s="23"/>
      <c r="H3122" s="23"/>
      <c r="I3122" s="23"/>
      <c r="J3122" s="23"/>
      <c r="K3122" s="23"/>
      <c r="L3122" s="23"/>
      <c r="M3122" s="23"/>
      <c r="N3122" s="23"/>
      <c r="O3122" s="23"/>
      <c r="P3122" s="23"/>
      <c r="Q3122" s="23"/>
      <c r="R3122" s="23"/>
    </row>
    <row r="3123" spans="1:18" s="17" customFormat="1" x14ac:dyDescent="0.2">
      <c r="A3123" s="22"/>
      <c r="B3123" s="23"/>
      <c r="C3123" s="23"/>
      <c r="D3123" s="23"/>
      <c r="E3123" s="23"/>
      <c r="F3123" s="23"/>
      <c r="G3123" s="23"/>
      <c r="H3123" s="23"/>
      <c r="I3123" s="23"/>
      <c r="J3123" s="23"/>
      <c r="K3123" s="23"/>
      <c r="L3123" s="23"/>
      <c r="M3123" s="23"/>
      <c r="N3123" s="23"/>
      <c r="O3123" s="23"/>
      <c r="P3123" s="23"/>
      <c r="Q3123" s="23"/>
      <c r="R3123" s="23"/>
    </row>
    <row r="3124" spans="1:18" s="17" customFormat="1" x14ac:dyDescent="0.2">
      <c r="A3124" s="22"/>
      <c r="B3124" s="23"/>
      <c r="C3124" s="23"/>
      <c r="D3124" s="23"/>
      <c r="E3124" s="23"/>
      <c r="F3124" s="23"/>
      <c r="G3124" s="23"/>
      <c r="H3124" s="23"/>
      <c r="I3124" s="23"/>
      <c r="J3124" s="23"/>
      <c r="K3124" s="23"/>
      <c r="L3124" s="23"/>
      <c r="M3124" s="23"/>
      <c r="N3124" s="23"/>
      <c r="O3124" s="23"/>
      <c r="P3124" s="23"/>
      <c r="Q3124" s="23"/>
      <c r="R3124" s="23"/>
    </row>
    <row r="3125" spans="1:18" s="17" customFormat="1" x14ac:dyDescent="0.2">
      <c r="A3125" s="22"/>
      <c r="B3125" s="23"/>
      <c r="C3125" s="23"/>
      <c r="D3125" s="23"/>
      <c r="E3125" s="23"/>
      <c r="F3125" s="23"/>
      <c r="G3125" s="23"/>
      <c r="H3125" s="23"/>
      <c r="I3125" s="23"/>
      <c r="J3125" s="23"/>
      <c r="K3125" s="23"/>
      <c r="L3125" s="23"/>
      <c r="M3125" s="23"/>
      <c r="N3125" s="23"/>
      <c r="O3125" s="23"/>
      <c r="P3125" s="23"/>
      <c r="Q3125" s="23"/>
      <c r="R3125" s="23"/>
    </row>
    <row r="3126" spans="1:18" s="17" customFormat="1" x14ac:dyDescent="0.2">
      <c r="A3126" s="22"/>
      <c r="B3126" s="23"/>
      <c r="C3126" s="23"/>
      <c r="D3126" s="23"/>
      <c r="E3126" s="23"/>
      <c r="F3126" s="23"/>
      <c r="G3126" s="23"/>
      <c r="H3126" s="23"/>
      <c r="I3126" s="23"/>
      <c r="J3126" s="23"/>
      <c r="K3126" s="23"/>
      <c r="L3126" s="23"/>
      <c r="M3126" s="23"/>
      <c r="N3126" s="23"/>
      <c r="O3126" s="23"/>
      <c r="P3126" s="23"/>
      <c r="Q3126" s="23"/>
      <c r="R3126" s="23"/>
    </row>
    <row r="3127" spans="1:18" s="17" customFormat="1" x14ac:dyDescent="0.2">
      <c r="A3127" s="22"/>
      <c r="B3127" s="23"/>
      <c r="C3127" s="23"/>
      <c r="D3127" s="23"/>
      <c r="E3127" s="23"/>
      <c r="F3127" s="23"/>
      <c r="G3127" s="23"/>
      <c r="H3127" s="23"/>
      <c r="I3127" s="23"/>
      <c r="J3127" s="23"/>
      <c r="K3127" s="23"/>
      <c r="L3127" s="23"/>
      <c r="M3127" s="23"/>
      <c r="N3127" s="23"/>
      <c r="O3127" s="23"/>
      <c r="P3127" s="23"/>
      <c r="Q3127" s="23"/>
      <c r="R3127" s="23"/>
    </row>
    <row r="3128" spans="1:18" s="17" customFormat="1" x14ac:dyDescent="0.2">
      <c r="A3128" s="22"/>
      <c r="B3128" s="23"/>
      <c r="C3128" s="23"/>
      <c r="D3128" s="23"/>
      <c r="E3128" s="23"/>
      <c r="F3128" s="23"/>
      <c r="G3128" s="23"/>
      <c r="H3128" s="23"/>
      <c r="I3128" s="23"/>
      <c r="J3128" s="23"/>
      <c r="K3128" s="23"/>
      <c r="L3128" s="23"/>
      <c r="M3128" s="23"/>
      <c r="N3128" s="23"/>
      <c r="O3128" s="23"/>
      <c r="P3128" s="23"/>
      <c r="Q3128" s="23"/>
      <c r="R3128" s="23"/>
    </row>
    <row r="3129" spans="1:18" s="17" customFormat="1" x14ac:dyDescent="0.2">
      <c r="A3129" s="22"/>
      <c r="B3129" s="23"/>
      <c r="C3129" s="23"/>
      <c r="D3129" s="23"/>
      <c r="E3129" s="23"/>
      <c r="F3129" s="23"/>
      <c r="G3129" s="23"/>
      <c r="H3129" s="23"/>
      <c r="I3129" s="23"/>
      <c r="J3129" s="23"/>
      <c r="K3129" s="23"/>
      <c r="L3129" s="23"/>
      <c r="M3129" s="23"/>
      <c r="N3129" s="23"/>
      <c r="O3129" s="23"/>
      <c r="P3129" s="23"/>
      <c r="Q3129" s="23"/>
      <c r="R3129" s="23"/>
    </row>
    <row r="3130" spans="1:18" s="17" customFormat="1" x14ac:dyDescent="0.2">
      <c r="A3130" s="22"/>
      <c r="B3130" s="23"/>
      <c r="C3130" s="23"/>
      <c r="D3130" s="23"/>
      <c r="E3130" s="23"/>
      <c r="F3130" s="23"/>
      <c r="G3130" s="23"/>
      <c r="H3130" s="23"/>
      <c r="I3130" s="23"/>
      <c r="J3130" s="23"/>
      <c r="K3130" s="23"/>
      <c r="L3130" s="23"/>
      <c r="M3130" s="23"/>
      <c r="N3130" s="23"/>
      <c r="O3130" s="23"/>
      <c r="P3130" s="23"/>
      <c r="Q3130" s="23"/>
      <c r="R3130" s="23"/>
    </row>
    <row r="3131" spans="1:18" s="17" customFormat="1" x14ac:dyDescent="0.2">
      <c r="A3131" s="22"/>
      <c r="B3131" s="23"/>
      <c r="C3131" s="23"/>
      <c r="D3131" s="23"/>
      <c r="E3131" s="23"/>
      <c r="F3131" s="23"/>
      <c r="G3131" s="23"/>
      <c r="H3131" s="23"/>
      <c r="I3131" s="23"/>
      <c r="J3131" s="23"/>
      <c r="K3131" s="23"/>
      <c r="L3131" s="23"/>
      <c r="M3131" s="23"/>
      <c r="N3131" s="23"/>
      <c r="O3131" s="23"/>
      <c r="P3131" s="23"/>
      <c r="Q3131" s="23"/>
      <c r="R3131" s="23"/>
    </row>
    <row r="3132" spans="1:18" s="17" customFormat="1" x14ac:dyDescent="0.2">
      <c r="A3132" s="22"/>
      <c r="B3132" s="23"/>
      <c r="C3132" s="23"/>
      <c r="D3132" s="23"/>
      <c r="E3132" s="23"/>
      <c r="F3132" s="23"/>
      <c r="G3132" s="23"/>
      <c r="H3132" s="23"/>
      <c r="I3132" s="23"/>
      <c r="J3132" s="23"/>
      <c r="K3132" s="23"/>
      <c r="L3132" s="23"/>
      <c r="M3132" s="23"/>
      <c r="N3132" s="23"/>
      <c r="O3132" s="23"/>
      <c r="P3132" s="23"/>
      <c r="Q3132" s="23"/>
      <c r="R3132" s="23"/>
    </row>
    <row r="3133" spans="1:18" s="17" customFormat="1" x14ac:dyDescent="0.2">
      <c r="A3133" s="22"/>
      <c r="B3133" s="23"/>
      <c r="C3133" s="23"/>
      <c r="D3133" s="23"/>
      <c r="E3133" s="23"/>
      <c r="F3133" s="23"/>
      <c r="G3133" s="23"/>
      <c r="H3133" s="23"/>
      <c r="I3133" s="23"/>
      <c r="J3133" s="23"/>
      <c r="K3133" s="23"/>
      <c r="L3133" s="23"/>
      <c r="M3133" s="23"/>
      <c r="N3133" s="23"/>
      <c r="O3133" s="23"/>
      <c r="P3133" s="23"/>
      <c r="Q3133" s="23"/>
      <c r="R3133" s="23"/>
    </row>
    <row r="3134" spans="1:18" s="17" customFormat="1" x14ac:dyDescent="0.2">
      <c r="A3134" s="22"/>
      <c r="B3134" s="23"/>
      <c r="C3134" s="23"/>
      <c r="D3134" s="23"/>
      <c r="E3134" s="23"/>
      <c r="F3134" s="23"/>
      <c r="G3134" s="23"/>
      <c r="H3134" s="23"/>
      <c r="I3134" s="23"/>
      <c r="J3134" s="23"/>
      <c r="K3134" s="23"/>
      <c r="L3134" s="23"/>
      <c r="M3134" s="23"/>
      <c r="N3134" s="23"/>
      <c r="O3134" s="23"/>
      <c r="P3134" s="23"/>
      <c r="Q3134" s="23"/>
      <c r="R3134" s="23"/>
    </row>
    <row r="3135" spans="1:18" s="17" customFormat="1" x14ac:dyDescent="0.2">
      <c r="A3135" s="22"/>
      <c r="B3135" s="23"/>
      <c r="C3135" s="23"/>
      <c r="D3135" s="23"/>
      <c r="E3135" s="23"/>
      <c r="F3135" s="23"/>
      <c r="G3135" s="23"/>
      <c r="H3135" s="23"/>
      <c r="I3135" s="23"/>
      <c r="J3135" s="23"/>
      <c r="K3135" s="23"/>
      <c r="L3135" s="23"/>
      <c r="M3135" s="23"/>
      <c r="N3135" s="23"/>
      <c r="O3135" s="23"/>
      <c r="P3135" s="23"/>
      <c r="Q3135" s="23"/>
      <c r="R3135" s="23"/>
    </row>
    <row r="3136" spans="1:18" s="17" customFormat="1" x14ac:dyDescent="0.2">
      <c r="A3136" s="22"/>
      <c r="B3136" s="23"/>
      <c r="C3136" s="23"/>
      <c r="D3136" s="23"/>
      <c r="E3136" s="23"/>
      <c r="F3136" s="23"/>
      <c r="G3136" s="23"/>
      <c r="H3136" s="23"/>
      <c r="I3136" s="23"/>
      <c r="J3136" s="23"/>
      <c r="K3136" s="23"/>
      <c r="L3136" s="23"/>
      <c r="M3136" s="23"/>
      <c r="N3136" s="23"/>
      <c r="O3136" s="23"/>
      <c r="P3136" s="23"/>
      <c r="Q3136" s="23"/>
      <c r="R3136" s="23"/>
    </row>
    <row r="3137" spans="1:18" s="17" customFormat="1" x14ac:dyDescent="0.2">
      <c r="A3137" s="22"/>
      <c r="B3137" s="23"/>
      <c r="C3137" s="23"/>
      <c r="D3137" s="23"/>
      <c r="E3137" s="23"/>
      <c r="F3137" s="23"/>
      <c r="G3137" s="23"/>
      <c r="H3137" s="23"/>
      <c r="I3137" s="23"/>
      <c r="J3137" s="23"/>
      <c r="K3137" s="23"/>
      <c r="L3137" s="23"/>
      <c r="M3137" s="23"/>
      <c r="N3137" s="23"/>
      <c r="O3137" s="23"/>
      <c r="P3137" s="23"/>
      <c r="Q3137" s="23"/>
      <c r="R3137" s="23"/>
    </row>
    <row r="3138" spans="1:18" s="17" customFormat="1" x14ac:dyDescent="0.2">
      <c r="A3138" s="22"/>
      <c r="B3138" s="23"/>
      <c r="C3138" s="23"/>
      <c r="D3138" s="23"/>
      <c r="E3138" s="23"/>
      <c r="F3138" s="23"/>
      <c r="G3138" s="23"/>
      <c r="H3138" s="23"/>
      <c r="I3138" s="23"/>
      <c r="J3138" s="23"/>
      <c r="K3138" s="23"/>
      <c r="L3138" s="23"/>
      <c r="M3138" s="23"/>
      <c r="N3138" s="23"/>
      <c r="O3138" s="23"/>
      <c r="P3138" s="23"/>
      <c r="Q3138" s="23"/>
      <c r="R3138" s="23"/>
    </row>
    <row r="3139" spans="1:18" s="17" customFormat="1" x14ac:dyDescent="0.2">
      <c r="A3139" s="22"/>
      <c r="B3139" s="23"/>
      <c r="C3139" s="23"/>
      <c r="D3139" s="23"/>
      <c r="E3139" s="23"/>
      <c r="F3139" s="23"/>
      <c r="G3139" s="23"/>
      <c r="H3139" s="23"/>
      <c r="I3139" s="23"/>
      <c r="J3139" s="23"/>
      <c r="K3139" s="23"/>
      <c r="L3139" s="23"/>
      <c r="M3139" s="23"/>
      <c r="N3139" s="23"/>
      <c r="O3139" s="23"/>
      <c r="P3139" s="23"/>
      <c r="Q3139" s="23"/>
      <c r="R3139" s="23"/>
    </row>
    <row r="3140" spans="1:18" s="17" customFormat="1" x14ac:dyDescent="0.2">
      <c r="A3140" s="22"/>
      <c r="B3140" s="23"/>
      <c r="C3140" s="23"/>
      <c r="D3140" s="23"/>
      <c r="E3140" s="23"/>
      <c r="F3140" s="23"/>
      <c r="G3140" s="23"/>
      <c r="H3140" s="23"/>
      <c r="I3140" s="23"/>
      <c r="J3140" s="23"/>
      <c r="K3140" s="23"/>
      <c r="L3140" s="23"/>
      <c r="M3140" s="23"/>
      <c r="N3140" s="23"/>
      <c r="O3140" s="23"/>
      <c r="P3140" s="23"/>
      <c r="Q3140" s="23"/>
      <c r="R3140" s="23"/>
    </row>
    <row r="3141" spans="1:18" s="17" customFormat="1" x14ac:dyDescent="0.2">
      <c r="A3141" s="22"/>
      <c r="B3141" s="23"/>
      <c r="C3141" s="23"/>
      <c r="D3141" s="23"/>
      <c r="E3141" s="23"/>
      <c r="F3141" s="23"/>
      <c r="G3141" s="23"/>
      <c r="H3141" s="23"/>
      <c r="I3141" s="23"/>
      <c r="J3141" s="23"/>
      <c r="K3141" s="23"/>
      <c r="L3141" s="23"/>
      <c r="M3141" s="23"/>
      <c r="N3141" s="23"/>
      <c r="O3141" s="23"/>
      <c r="P3141" s="23"/>
      <c r="Q3141" s="23"/>
      <c r="R3141" s="23"/>
    </row>
    <row r="3142" spans="1:18" s="17" customFormat="1" x14ac:dyDescent="0.2">
      <c r="A3142" s="22"/>
      <c r="B3142" s="23"/>
      <c r="C3142" s="23"/>
      <c r="D3142" s="23"/>
      <c r="E3142" s="23"/>
      <c r="F3142" s="23"/>
      <c r="G3142" s="23"/>
      <c r="H3142" s="23"/>
      <c r="I3142" s="23"/>
      <c r="J3142" s="23"/>
      <c r="K3142" s="23"/>
      <c r="L3142" s="23"/>
      <c r="M3142" s="23"/>
      <c r="N3142" s="23"/>
      <c r="O3142" s="23"/>
      <c r="P3142" s="23"/>
      <c r="Q3142" s="23"/>
      <c r="R3142" s="23"/>
    </row>
    <row r="3143" spans="1:18" s="17" customFormat="1" x14ac:dyDescent="0.2">
      <c r="A3143" s="22"/>
      <c r="B3143" s="23"/>
      <c r="C3143" s="23"/>
      <c r="D3143" s="23"/>
      <c r="E3143" s="23"/>
      <c r="F3143" s="23"/>
      <c r="G3143" s="23"/>
      <c r="H3143" s="23"/>
      <c r="I3143" s="23"/>
      <c r="J3143" s="23"/>
      <c r="K3143" s="23"/>
      <c r="L3143" s="23"/>
      <c r="M3143" s="23"/>
      <c r="N3143" s="23"/>
      <c r="O3143" s="23"/>
      <c r="P3143" s="23"/>
      <c r="Q3143" s="23"/>
      <c r="R3143" s="23"/>
    </row>
    <row r="3144" spans="1:18" s="17" customFormat="1" x14ac:dyDescent="0.2">
      <c r="A3144" s="22"/>
      <c r="B3144" s="23"/>
      <c r="C3144" s="23"/>
      <c r="D3144" s="23"/>
      <c r="E3144" s="23"/>
      <c r="F3144" s="23"/>
      <c r="G3144" s="23"/>
      <c r="H3144" s="23"/>
      <c r="I3144" s="23"/>
      <c r="J3144" s="23"/>
      <c r="K3144" s="23"/>
      <c r="L3144" s="23"/>
      <c r="M3144" s="23"/>
      <c r="N3144" s="23"/>
      <c r="O3144" s="23"/>
      <c r="P3144" s="23"/>
      <c r="Q3144" s="23"/>
      <c r="R3144" s="23"/>
    </row>
    <row r="3145" spans="1:18" s="17" customFormat="1" x14ac:dyDescent="0.2">
      <c r="A3145" s="22"/>
      <c r="B3145" s="23"/>
      <c r="C3145" s="23"/>
      <c r="D3145" s="23"/>
      <c r="E3145" s="23"/>
      <c r="F3145" s="23"/>
      <c r="G3145" s="23"/>
      <c r="H3145" s="23"/>
      <c r="I3145" s="23"/>
      <c r="J3145" s="23"/>
      <c r="K3145" s="23"/>
      <c r="L3145" s="23"/>
      <c r="M3145" s="23"/>
      <c r="N3145" s="23"/>
      <c r="O3145" s="23"/>
      <c r="P3145" s="23"/>
      <c r="Q3145" s="23"/>
      <c r="R3145" s="23"/>
    </row>
    <row r="3146" spans="1:18" s="17" customFormat="1" x14ac:dyDescent="0.2">
      <c r="A3146" s="22"/>
      <c r="B3146" s="23"/>
      <c r="C3146" s="23"/>
      <c r="D3146" s="23"/>
      <c r="E3146" s="23"/>
      <c r="F3146" s="23"/>
      <c r="G3146" s="23"/>
      <c r="H3146" s="23"/>
      <c r="I3146" s="23"/>
      <c r="J3146" s="23"/>
      <c r="K3146" s="23"/>
      <c r="L3146" s="23"/>
      <c r="M3146" s="23"/>
      <c r="N3146" s="23"/>
      <c r="O3146" s="23"/>
      <c r="P3146" s="23"/>
      <c r="Q3146" s="23"/>
      <c r="R3146" s="23"/>
    </row>
    <row r="3147" spans="1:18" s="17" customFormat="1" x14ac:dyDescent="0.2">
      <c r="A3147" s="22"/>
      <c r="B3147" s="23"/>
      <c r="C3147" s="23"/>
      <c r="D3147" s="23"/>
      <c r="E3147" s="23"/>
      <c r="F3147" s="23"/>
      <c r="G3147" s="23"/>
      <c r="H3147" s="23"/>
      <c r="I3147" s="23"/>
      <c r="J3147" s="23"/>
      <c r="K3147" s="23"/>
      <c r="L3147" s="23"/>
      <c r="M3147" s="23"/>
      <c r="N3147" s="23"/>
      <c r="O3147" s="23"/>
      <c r="P3147" s="23"/>
      <c r="Q3147" s="23"/>
      <c r="R3147" s="23"/>
    </row>
    <row r="3148" spans="1:18" s="17" customFormat="1" x14ac:dyDescent="0.2">
      <c r="A3148" s="22"/>
      <c r="B3148" s="23"/>
      <c r="C3148" s="23"/>
      <c r="D3148" s="23"/>
      <c r="E3148" s="23"/>
      <c r="F3148" s="23"/>
      <c r="G3148" s="23"/>
      <c r="H3148" s="23"/>
      <c r="I3148" s="23"/>
      <c r="J3148" s="23"/>
      <c r="K3148" s="23"/>
      <c r="L3148" s="23"/>
      <c r="M3148" s="23"/>
      <c r="N3148" s="23"/>
      <c r="O3148" s="23"/>
      <c r="P3148" s="23"/>
      <c r="Q3148" s="23"/>
      <c r="R3148" s="23"/>
    </row>
    <row r="3149" spans="1:18" s="17" customFormat="1" x14ac:dyDescent="0.2">
      <c r="A3149" s="22"/>
      <c r="B3149" s="23"/>
      <c r="C3149" s="23"/>
      <c r="D3149" s="23"/>
      <c r="E3149" s="23"/>
      <c r="F3149" s="23"/>
      <c r="G3149" s="23"/>
      <c r="H3149" s="23"/>
      <c r="I3149" s="23"/>
      <c r="J3149" s="23"/>
      <c r="K3149" s="23"/>
      <c r="L3149" s="23"/>
      <c r="M3149" s="23"/>
      <c r="N3149" s="23"/>
      <c r="O3149" s="23"/>
      <c r="P3149" s="23"/>
      <c r="Q3149" s="23"/>
      <c r="R3149" s="23"/>
    </row>
    <row r="3150" spans="1:18" s="17" customFormat="1" x14ac:dyDescent="0.2">
      <c r="A3150" s="22"/>
      <c r="B3150" s="23"/>
      <c r="C3150" s="23"/>
      <c r="D3150" s="23"/>
      <c r="E3150" s="23"/>
      <c r="F3150" s="23"/>
      <c r="G3150" s="23"/>
      <c r="H3150" s="23"/>
      <c r="I3150" s="23"/>
      <c r="J3150" s="23"/>
      <c r="K3150" s="23"/>
      <c r="L3150" s="23"/>
      <c r="M3150" s="23"/>
      <c r="N3150" s="23"/>
      <c r="O3150" s="23"/>
      <c r="P3150" s="23"/>
      <c r="Q3150" s="23"/>
      <c r="R3150" s="23"/>
    </row>
    <row r="3151" spans="1:18" s="17" customFormat="1" x14ac:dyDescent="0.2">
      <c r="A3151" s="22"/>
      <c r="B3151" s="23"/>
      <c r="C3151" s="23"/>
      <c r="D3151" s="23"/>
      <c r="E3151" s="23"/>
      <c r="F3151" s="23"/>
      <c r="G3151" s="23"/>
      <c r="H3151" s="23"/>
      <c r="I3151" s="23"/>
      <c r="J3151" s="23"/>
      <c r="K3151" s="23"/>
      <c r="L3151" s="23"/>
      <c r="M3151" s="23"/>
      <c r="N3151" s="23"/>
      <c r="O3151" s="23"/>
      <c r="P3151" s="23"/>
      <c r="Q3151" s="23"/>
      <c r="R3151" s="23"/>
    </row>
    <row r="3152" spans="1:18" s="17" customFormat="1" x14ac:dyDescent="0.2">
      <c r="A3152" s="22"/>
      <c r="B3152" s="23"/>
      <c r="C3152" s="23"/>
      <c r="D3152" s="23"/>
      <c r="E3152" s="23"/>
      <c r="F3152" s="23"/>
      <c r="G3152" s="23"/>
      <c r="H3152" s="23"/>
      <c r="I3152" s="23"/>
      <c r="J3152" s="23"/>
      <c r="K3152" s="23"/>
      <c r="L3152" s="23"/>
      <c r="M3152" s="23"/>
      <c r="N3152" s="23"/>
      <c r="O3152" s="23"/>
      <c r="P3152" s="23"/>
      <c r="Q3152" s="23"/>
      <c r="R3152" s="23"/>
    </row>
    <row r="3153" spans="1:18" s="17" customFormat="1" x14ac:dyDescent="0.2">
      <c r="A3153" s="22"/>
      <c r="B3153" s="23"/>
      <c r="C3153" s="23"/>
      <c r="D3153" s="23"/>
      <c r="E3153" s="23"/>
      <c r="F3153" s="23"/>
      <c r="G3153" s="23"/>
      <c r="H3153" s="23"/>
      <c r="I3153" s="23"/>
      <c r="J3153" s="23"/>
      <c r="K3153" s="23"/>
      <c r="L3153" s="23"/>
      <c r="M3153" s="23"/>
      <c r="N3153" s="23"/>
      <c r="O3153" s="23"/>
      <c r="P3153" s="23"/>
      <c r="Q3153" s="23"/>
      <c r="R3153" s="23"/>
    </row>
    <row r="3154" spans="1:18" s="17" customFormat="1" x14ac:dyDescent="0.2">
      <c r="A3154" s="22"/>
      <c r="B3154" s="23"/>
      <c r="C3154" s="23"/>
      <c r="D3154" s="23"/>
      <c r="E3154" s="23"/>
      <c r="F3154" s="23"/>
      <c r="G3154" s="23"/>
      <c r="H3154" s="23"/>
      <c r="I3154" s="23"/>
      <c r="J3154" s="23"/>
      <c r="K3154" s="23"/>
      <c r="L3154" s="23"/>
      <c r="M3154" s="23"/>
      <c r="N3154" s="23"/>
      <c r="O3154" s="23"/>
      <c r="P3154" s="23"/>
      <c r="Q3154" s="23"/>
      <c r="R3154" s="23"/>
    </row>
    <row r="3155" spans="1:18" s="17" customFormat="1" x14ac:dyDescent="0.2">
      <c r="A3155" s="22"/>
      <c r="B3155" s="23"/>
      <c r="C3155" s="23"/>
      <c r="D3155" s="23"/>
      <c r="E3155" s="23"/>
      <c r="F3155" s="23"/>
      <c r="G3155" s="23"/>
      <c r="H3155" s="23"/>
      <c r="I3155" s="23"/>
      <c r="J3155" s="23"/>
      <c r="K3155" s="23"/>
      <c r="L3155" s="23"/>
      <c r="M3155" s="23"/>
      <c r="N3155" s="23"/>
      <c r="O3155" s="23"/>
      <c r="P3155" s="23"/>
      <c r="Q3155" s="23"/>
      <c r="R3155" s="23"/>
    </row>
    <row r="3156" spans="1:18" s="17" customFormat="1" x14ac:dyDescent="0.2">
      <c r="A3156" s="22"/>
      <c r="B3156" s="23"/>
      <c r="C3156" s="23"/>
      <c r="D3156" s="23"/>
      <c r="E3156" s="23"/>
      <c r="F3156" s="23"/>
      <c r="G3156" s="23"/>
      <c r="H3156" s="23"/>
      <c r="I3156" s="23"/>
      <c r="J3156" s="23"/>
      <c r="K3156" s="23"/>
      <c r="L3156" s="23"/>
      <c r="M3156" s="23"/>
      <c r="N3156" s="23"/>
      <c r="O3156" s="23"/>
      <c r="P3156" s="23"/>
      <c r="Q3156" s="23"/>
      <c r="R3156" s="23"/>
    </row>
    <row r="3157" spans="1:18" s="17" customFormat="1" x14ac:dyDescent="0.2">
      <c r="A3157" s="22"/>
      <c r="B3157" s="23"/>
      <c r="C3157" s="23"/>
      <c r="D3157" s="23"/>
      <c r="E3157" s="23"/>
      <c r="F3157" s="23"/>
      <c r="G3157" s="23"/>
      <c r="H3157" s="23"/>
      <c r="I3157" s="23"/>
      <c r="J3157" s="23"/>
      <c r="K3157" s="23"/>
      <c r="L3157" s="23"/>
      <c r="M3157" s="23"/>
      <c r="N3157" s="23"/>
      <c r="O3157" s="23"/>
      <c r="P3157" s="23"/>
      <c r="Q3157" s="23"/>
      <c r="R3157" s="23"/>
    </row>
    <row r="3158" spans="1:18" s="17" customFormat="1" x14ac:dyDescent="0.2">
      <c r="A3158" s="22"/>
      <c r="B3158" s="23"/>
      <c r="C3158" s="23"/>
      <c r="D3158" s="23"/>
      <c r="E3158" s="23"/>
      <c r="F3158" s="23"/>
      <c r="G3158" s="23"/>
      <c r="H3158" s="23"/>
      <c r="I3158" s="23"/>
      <c r="J3158" s="23"/>
      <c r="K3158" s="23"/>
      <c r="L3158" s="23"/>
      <c r="M3158" s="23"/>
      <c r="N3158" s="23"/>
      <c r="O3158" s="23"/>
      <c r="P3158" s="23"/>
      <c r="Q3158" s="23"/>
      <c r="R3158" s="23"/>
    </row>
    <row r="3159" spans="1:18" s="17" customFormat="1" x14ac:dyDescent="0.2">
      <c r="A3159" s="22"/>
      <c r="B3159" s="23"/>
      <c r="C3159" s="23"/>
      <c r="D3159" s="23"/>
      <c r="E3159" s="23"/>
      <c r="F3159" s="23"/>
      <c r="G3159" s="23"/>
      <c r="H3159" s="23"/>
      <c r="I3159" s="23"/>
      <c r="J3159" s="23"/>
      <c r="K3159" s="23"/>
      <c r="L3159" s="23"/>
      <c r="M3159" s="23"/>
      <c r="N3159" s="23"/>
      <c r="O3159" s="23"/>
      <c r="P3159" s="23"/>
      <c r="Q3159" s="23"/>
      <c r="R3159" s="23"/>
    </row>
    <row r="3160" spans="1:18" s="17" customFormat="1" x14ac:dyDescent="0.2">
      <c r="A3160" s="22"/>
      <c r="B3160" s="23"/>
      <c r="C3160" s="23"/>
      <c r="D3160" s="23"/>
      <c r="E3160" s="23"/>
      <c r="F3160" s="23"/>
      <c r="G3160" s="23"/>
      <c r="H3160" s="23"/>
      <c r="I3160" s="23"/>
      <c r="J3160" s="23"/>
      <c r="K3160" s="23"/>
      <c r="L3160" s="23"/>
      <c r="M3160" s="23"/>
      <c r="N3160" s="23"/>
      <c r="O3160" s="23"/>
      <c r="P3160" s="23"/>
      <c r="Q3160" s="23"/>
      <c r="R3160" s="23"/>
    </row>
    <row r="3161" spans="1:18" s="17" customFormat="1" x14ac:dyDescent="0.2">
      <c r="A3161" s="22"/>
      <c r="B3161" s="23"/>
      <c r="C3161" s="23"/>
      <c r="D3161" s="23"/>
      <c r="E3161" s="23"/>
      <c r="F3161" s="23"/>
      <c r="G3161" s="23"/>
      <c r="H3161" s="23"/>
      <c r="I3161" s="23"/>
      <c r="J3161" s="23"/>
      <c r="K3161" s="23"/>
      <c r="L3161" s="23"/>
      <c r="M3161" s="23"/>
      <c r="N3161" s="23"/>
      <c r="O3161" s="23"/>
      <c r="P3161" s="23"/>
      <c r="Q3161" s="23"/>
      <c r="R3161" s="23"/>
    </row>
    <row r="3162" spans="1:18" s="17" customFormat="1" x14ac:dyDescent="0.2">
      <c r="A3162" s="22"/>
      <c r="B3162" s="23"/>
      <c r="C3162" s="23"/>
      <c r="D3162" s="23"/>
      <c r="E3162" s="23"/>
      <c r="F3162" s="23"/>
      <c r="G3162" s="23"/>
      <c r="H3162" s="23"/>
      <c r="I3162" s="23"/>
      <c r="J3162" s="23"/>
      <c r="K3162" s="23"/>
      <c r="L3162" s="23"/>
      <c r="M3162" s="23"/>
      <c r="N3162" s="23"/>
      <c r="O3162" s="23"/>
      <c r="P3162" s="23"/>
      <c r="Q3162" s="23"/>
      <c r="R3162" s="23"/>
    </row>
    <row r="3163" spans="1:18" s="17" customFormat="1" x14ac:dyDescent="0.2">
      <c r="A3163" s="22"/>
      <c r="B3163" s="23"/>
      <c r="C3163" s="23"/>
      <c r="D3163" s="23"/>
      <c r="E3163" s="23"/>
      <c r="F3163" s="23"/>
      <c r="G3163" s="23"/>
      <c r="H3163" s="23"/>
      <c r="I3163" s="23"/>
      <c r="J3163" s="23"/>
      <c r="K3163" s="23"/>
      <c r="L3163" s="23"/>
      <c r="M3163" s="23"/>
      <c r="N3163" s="23"/>
      <c r="O3163" s="23"/>
      <c r="P3163" s="23"/>
      <c r="Q3163" s="23"/>
      <c r="R3163" s="23"/>
    </row>
    <row r="3164" spans="1:18" s="17" customFormat="1" x14ac:dyDescent="0.2">
      <c r="A3164" s="22"/>
      <c r="B3164" s="23"/>
      <c r="C3164" s="23"/>
      <c r="D3164" s="23"/>
      <c r="E3164" s="23"/>
      <c r="F3164" s="23"/>
      <c r="G3164" s="23"/>
      <c r="H3164" s="23"/>
      <c r="I3164" s="23"/>
      <c r="J3164" s="23"/>
      <c r="K3164" s="23"/>
      <c r="L3164" s="23"/>
      <c r="M3164" s="23"/>
      <c r="N3164" s="23"/>
      <c r="O3164" s="23"/>
      <c r="P3164" s="23"/>
      <c r="Q3164" s="23"/>
      <c r="R3164" s="23"/>
    </row>
    <row r="3165" spans="1:18" s="17" customFormat="1" x14ac:dyDescent="0.2">
      <c r="A3165" s="22"/>
      <c r="B3165" s="23"/>
      <c r="C3165" s="23"/>
      <c r="D3165" s="23"/>
      <c r="E3165" s="23"/>
      <c r="F3165" s="23"/>
      <c r="G3165" s="23"/>
      <c r="H3165" s="23"/>
      <c r="I3165" s="23"/>
      <c r="J3165" s="23"/>
      <c r="K3165" s="23"/>
      <c r="L3165" s="23"/>
      <c r="M3165" s="23"/>
      <c r="N3165" s="23"/>
      <c r="O3165" s="23"/>
      <c r="P3165" s="23"/>
      <c r="Q3165" s="23"/>
      <c r="R3165" s="23"/>
    </row>
    <row r="3166" spans="1:18" s="17" customFormat="1" x14ac:dyDescent="0.2">
      <c r="A3166" s="22"/>
      <c r="B3166" s="23"/>
      <c r="C3166" s="23"/>
      <c r="D3166" s="23"/>
      <c r="E3166" s="23"/>
      <c r="F3166" s="23"/>
      <c r="G3166" s="23"/>
      <c r="H3166" s="23"/>
      <c r="I3166" s="23"/>
      <c r="J3166" s="23"/>
      <c r="K3166" s="23"/>
      <c r="L3166" s="23"/>
      <c r="M3166" s="23"/>
      <c r="N3166" s="23"/>
      <c r="O3166" s="23"/>
      <c r="P3166" s="23"/>
      <c r="Q3166" s="23"/>
      <c r="R3166" s="23"/>
    </row>
    <row r="3167" spans="1:18" s="17" customFormat="1" x14ac:dyDescent="0.2">
      <c r="A3167" s="22"/>
      <c r="B3167" s="23"/>
      <c r="C3167" s="23"/>
      <c r="D3167" s="23"/>
      <c r="E3167" s="23"/>
      <c r="F3167" s="23"/>
      <c r="G3167" s="23"/>
      <c r="H3167" s="23"/>
      <c r="I3167" s="23"/>
      <c r="J3167" s="23"/>
      <c r="K3167" s="23"/>
      <c r="L3167" s="23"/>
      <c r="M3167" s="23"/>
      <c r="N3167" s="23"/>
      <c r="O3167" s="23"/>
      <c r="P3167" s="23"/>
      <c r="Q3167" s="23"/>
      <c r="R3167" s="23"/>
    </row>
    <row r="3168" spans="1:18" s="17" customFormat="1" x14ac:dyDescent="0.2">
      <c r="A3168" s="22"/>
      <c r="B3168" s="23"/>
      <c r="C3168" s="23"/>
      <c r="D3168" s="23"/>
      <c r="E3168" s="23"/>
      <c r="F3168" s="23"/>
      <c r="G3168" s="23"/>
      <c r="H3168" s="23"/>
      <c r="I3168" s="23"/>
      <c r="J3168" s="23"/>
      <c r="K3168" s="23"/>
      <c r="L3168" s="23"/>
      <c r="M3168" s="23"/>
      <c r="N3168" s="23"/>
      <c r="O3168" s="23"/>
      <c r="P3168" s="23"/>
      <c r="Q3168" s="23"/>
      <c r="R3168" s="23"/>
    </row>
    <row r="3169" spans="1:18" s="17" customFormat="1" x14ac:dyDescent="0.2">
      <c r="A3169" s="22"/>
      <c r="B3169" s="23"/>
      <c r="C3169" s="23"/>
      <c r="D3169" s="23"/>
      <c r="E3169" s="23"/>
      <c r="F3169" s="23"/>
      <c r="G3169" s="23"/>
      <c r="H3169" s="23"/>
      <c r="I3169" s="23"/>
      <c r="J3169" s="23"/>
      <c r="K3169" s="23"/>
      <c r="L3169" s="23"/>
      <c r="M3169" s="23"/>
      <c r="N3169" s="23"/>
      <c r="O3169" s="23"/>
      <c r="P3169" s="23"/>
      <c r="Q3169" s="23"/>
      <c r="R3169" s="23"/>
    </row>
    <row r="3170" spans="1:18" s="17" customFormat="1" x14ac:dyDescent="0.2">
      <c r="A3170" s="22"/>
      <c r="B3170" s="23"/>
      <c r="C3170" s="23"/>
      <c r="D3170" s="23"/>
      <c r="E3170" s="23"/>
      <c r="F3170" s="23"/>
      <c r="G3170" s="23"/>
      <c r="H3170" s="23"/>
      <c r="I3170" s="23"/>
      <c r="J3170" s="23"/>
      <c r="K3170" s="23"/>
      <c r="L3170" s="23"/>
      <c r="M3170" s="23"/>
      <c r="N3170" s="23"/>
      <c r="O3170" s="23"/>
      <c r="P3170" s="23"/>
      <c r="Q3170" s="23"/>
      <c r="R3170" s="23"/>
    </row>
    <row r="3171" spans="1:18" s="17" customFormat="1" x14ac:dyDescent="0.2">
      <c r="A3171" s="22"/>
      <c r="B3171" s="23"/>
      <c r="C3171" s="23"/>
      <c r="D3171" s="23"/>
      <c r="E3171" s="23"/>
      <c r="F3171" s="23"/>
      <c r="G3171" s="23"/>
      <c r="H3171" s="23"/>
      <c r="I3171" s="23"/>
      <c r="J3171" s="23"/>
      <c r="K3171" s="23"/>
      <c r="L3171" s="23"/>
      <c r="M3171" s="23"/>
      <c r="N3171" s="23"/>
      <c r="O3171" s="23"/>
      <c r="P3171" s="23"/>
      <c r="Q3171" s="23"/>
      <c r="R3171" s="23"/>
    </row>
    <row r="3172" spans="1:18" s="17" customFormat="1" x14ac:dyDescent="0.2">
      <c r="A3172" s="22"/>
      <c r="B3172" s="23"/>
      <c r="C3172" s="23"/>
      <c r="D3172" s="23"/>
      <c r="E3172" s="23"/>
      <c r="F3172" s="23"/>
      <c r="G3172" s="23"/>
      <c r="H3172" s="23"/>
      <c r="I3172" s="23"/>
      <c r="J3172" s="23"/>
      <c r="K3172" s="23"/>
      <c r="L3172" s="23"/>
      <c r="M3172" s="23"/>
      <c r="N3172" s="23"/>
      <c r="O3172" s="23"/>
      <c r="P3172" s="23"/>
      <c r="Q3172" s="23"/>
      <c r="R3172" s="23"/>
    </row>
    <row r="3173" spans="1:18" s="17" customFormat="1" x14ac:dyDescent="0.2">
      <c r="A3173" s="22"/>
      <c r="B3173" s="23"/>
      <c r="C3173" s="23"/>
      <c r="D3173" s="23"/>
      <c r="E3173" s="23"/>
      <c r="F3173" s="23"/>
      <c r="G3173" s="23"/>
      <c r="H3173" s="23"/>
      <c r="I3173" s="23"/>
      <c r="J3173" s="23"/>
      <c r="K3173" s="23"/>
      <c r="L3173" s="23"/>
      <c r="M3173" s="23"/>
      <c r="N3173" s="23"/>
      <c r="O3173" s="23"/>
      <c r="P3173" s="23"/>
      <c r="Q3173" s="23"/>
      <c r="R3173" s="23"/>
    </row>
    <row r="3174" spans="1:18" s="17" customFormat="1" x14ac:dyDescent="0.2">
      <c r="A3174" s="22"/>
      <c r="B3174" s="23"/>
      <c r="C3174" s="23"/>
      <c r="D3174" s="23"/>
      <c r="E3174" s="23"/>
      <c r="F3174" s="23"/>
      <c r="G3174" s="23"/>
      <c r="H3174" s="23"/>
      <c r="I3174" s="23"/>
      <c r="J3174" s="23"/>
      <c r="K3174" s="23"/>
      <c r="L3174" s="23"/>
      <c r="M3174" s="23"/>
      <c r="N3174" s="23"/>
      <c r="O3174" s="23"/>
      <c r="P3174" s="23"/>
      <c r="Q3174" s="23"/>
      <c r="R3174" s="23"/>
    </row>
    <row r="3175" spans="1:18" s="17" customFormat="1" x14ac:dyDescent="0.2">
      <c r="A3175" s="22"/>
      <c r="B3175" s="23"/>
      <c r="C3175" s="23"/>
      <c r="D3175" s="23"/>
      <c r="E3175" s="23"/>
      <c r="F3175" s="23"/>
      <c r="G3175" s="23"/>
      <c r="H3175" s="23"/>
      <c r="I3175" s="23"/>
      <c r="J3175" s="23"/>
      <c r="K3175" s="23"/>
      <c r="L3175" s="23"/>
      <c r="M3175" s="23"/>
      <c r="N3175" s="23"/>
      <c r="O3175" s="23"/>
      <c r="P3175" s="23"/>
      <c r="Q3175" s="23"/>
      <c r="R3175" s="23"/>
    </row>
    <row r="3176" spans="1:18" s="17" customFormat="1" x14ac:dyDescent="0.2">
      <c r="A3176" s="22"/>
      <c r="B3176" s="23"/>
      <c r="C3176" s="23"/>
      <c r="D3176" s="23"/>
      <c r="E3176" s="23"/>
      <c r="F3176" s="23"/>
      <c r="G3176" s="23"/>
      <c r="H3176" s="23"/>
      <c r="I3176" s="23"/>
      <c r="J3176" s="23"/>
      <c r="K3176" s="23"/>
      <c r="L3176" s="23"/>
      <c r="M3176" s="23"/>
      <c r="N3176" s="23"/>
      <c r="O3176" s="23"/>
      <c r="P3176" s="23"/>
      <c r="Q3176" s="23"/>
      <c r="R3176" s="23"/>
    </row>
    <row r="3177" spans="1:18" s="17" customFormat="1" x14ac:dyDescent="0.2">
      <c r="A3177" s="22"/>
      <c r="B3177" s="23"/>
      <c r="C3177" s="23"/>
      <c r="D3177" s="23"/>
      <c r="E3177" s="23"/>
      <c r="F3177" s="23"/>
      <c r="G3177" s="23"/>
      <c r="H3177" s="23"/>
      <c r="I3177" s="23"/>
      <c r="J3177" s="23"/>
      <c r="K3177" s="23"/>
      <c r="L3177" s="23"/>
      <c r="M3177" s="23"/>
      <c r="N3177" s="23"/>
      <c r="O3177" s="23"/>
      <c r="P3177" s="23"/>
      <c r="Q3177" s="23"/>
      <c r="R3177" s="23"/>
    </row>
    <row r="3178" spans="1:18" s="17" customFormat="1" x14ac:dyDescent="0.2">
      <c r="A3178" s="22"/>
      <c r="B3178" s="23"/>
      <c r="C3178" s="23"/>
      <c r="D3178" s="23"/>
      <c r="E3178" s="23"/>
      <c r="F3178" s="23"/>
      <c r="G3178" s="23"/>
      <c r="H3178" s="23"/>
      <c r="I3178" s="23"/>
      <c r="J3178" s="23"/>
      <c r="K3178" s="23"/>
      <c r="L3178" s="23"/>
      <c r="M3178" s="23"/>
      <c r="N3178" s="23"/>
      <c r="O3178" s="23"/>
      <c r="P3178" s="23"/>
      <c r="Q3178" s="23"/>
      <c r="R3178" s="23"/>
    </row>
    <row r="3179" spans="1:18" s="17" customFormat="1" x14ac:dyDescent="0.2">
      <c r="A3179" s="22"/>
      <c r="B3179" s="23"/>
      <c r="C3179" s="23"/>
      <c r="D3179" s="23"/>
      <c r="E3179" s="23"/>
      <c r="F3179" s="23"/>
      <c r="G3179" s="23"/>
      <c r="H3179" s="23"/>
      <c r="I3179" s="23"/>
      <c r="J3179" s="23"/>
      <c r="K3179" s="23"/>
      <c r="L3179" s="23"/>
      <c r="M3179" s="23"/>
      <c r="N3179" s="23"/>
      <c r="O3179" s="23"/>
      <c r="P3179" s="23"/>
      <c r="Q3179" s="23"/>
      <c r="R3179" s="23"/>
    </row>
    <row r="3180" spans="1:18" s="17" customFormat="1" x14ac:dyDescent="0.2">
      <c r="A3180" s="22"/>
      <c r="B3180" s="23"/>
      <c r="C3180" s="23"/>
      <c r="D3180" s="23"/>
      <c r="E3180" s="23"/>
      <c r="F3180" s="23"/>
      <c r="G3180" s="23"/>
      <c r="H3180" s="23"/>
      <c r="I3180" s="23"/>
      <c r="J3180" s="23"/>
      <c r="K3180" s="23"/>
      <c r="L3180" s="23"/>
      <c r="M3180" s="23"/>
      <c r="N3180" s="23"/>
      <c r="O3180" s="23"/>
      <c r="P3180" s="23"/>
      <c r="Q3180" s="23"/>
      <c r="R3180" s="23"/>
    </row>
    <row r="3181" spans="1:18" s="17" customFormat="1" x14ac:dyDescent="0.2">
      <c r="A3181" s="22"/>
      <c r="B3181" s="23"/>
      <c r="C3181" s="23"/>
      <c r="D3181" s="23"/>
      <c r="E3181" s="23"/>
      <c r="F3181" s="23"/>
      <c r="G3181" s="23"/>
      <c r="H3181" s="23"/>
      <c r="I3181" s="23"/>
      <c r="J3181" s="23"/>
      <c r="K3181" s="23"/>
      <c r="L3181" s="23"/>
      <c r="M3181" s="23"/>
      <c r="N3181" s="23"/>
      <c r="O3181" s="23"/>
      <c r="P3181" s="23"/>
      <c r="Q3181" s="23"/>
      <c r="R3181" s="23"/>
    </row>
    <row r="3182" spans="1:18" s="17" customFormat="1" x14ac:dyDescent="0.2">
      <c r="A3182" s="22"/>
      <c r="B3182" s="23"/>
      <c r="C3182" s="23"/>
      <c r="D3182" s="23"/>
      <c r="E3182" s="23"/>
      <c r="F3182" s="23"/>
      <c r="G3182" s="23"/>
      <c r="H3182" s="23"/>
      <c r="I3182" s="23"/>
      <c r="J3182" s="23"/>
      <c r="K3182" s="23"/>
      <c r="L3182" s="23"/>
      <c r="M3182" s="23"/>
      <c r="N3182" s="23"/>
      <c r="O3182" s="23"/>
      <c r="P3182" s="23"/>
      <c r="Q3182" s="23"/>
      <c r="R3182" s="23"/>
    </row>
    <row r="3183" spans="1:18" s="17" customFormat="1" x14ac:dyDescent="0.2">
      <c r="A3183" s="22"/>
      <c r="B3183" s="23"/>
      <c r="C3183" s="23"/>
      <c r="D3183" s="23"/>
      <c r="E3183" s="23"/>
      <c r="F3183" s="23"/>
      <c r="G3183" s="23"/>
      <c r="H3183" s="23"/>
      <c r="I3183" s="23"/>
      <c r="J3183" s="23"/>
      <c r="K3183" s="23"/>
      <c r="L3183" s="23"/>
      <c r="M3183" s="23"/>
      <c r="N3183" s="23"/>
      <c r="O3183" s="23"/>
      <c r="P3183" s="23"/>
      <c r="Q3183" s="23"/>
      <c r="R3183" s="23"/>
    </row>
    <row r="3184" spans="1:18" s="17" customFormat="1" x14ac:dyDescent="0.2">
      <c r="A3184" s="22"/>
      <c r="B3184" s="23"/>
      <c r="C3184" s="23"/>
      <c r="D3184" s="23"/>
      <c r="E3184" s="23"/>
      <c r="F3184" s="23"/>
      <c r="G3184" s="23"/>
      <c r="H3184" s="23"/>
      <c r="I3184" s="23"/>
      <c r="J3184" s="23"/>
      <c r="K3184" s="23"/>
      <c r="L3184" s="23"/>
      <c r="M3184" s="23"/>
      <c r="N3184" s="23"/>
      <c r="O3184" s="23"/>
      <c r="P3184" s="23"/>
      <c r="Q3184" s="23"/>
      <c r="R3184" s="23"/>
    </row>
    <row r="3185" spans="1:18" s="17" customFormat="1" x14ac:dyDescent="0.2">
      <c r="A3185" s="22"/>
      <c r="B3185" s="23"/>
      <c r="C3185" s="23"/>
      <c r="D3185" s="23"/>
      <c r="E3185" s="23"/>
      <c r="F3185" s="23"/>
      <c r="G3185" s="23"/>
      <c r="H3185" s="23"/>
      <c r="I3185" s="23"/>
      <c r="J3185" s="23"/>
      <c r="K3185" s="23"/>
      <c r="L3185" s="23"/>
      <c r="M3185" s="23"/>
      <c r="N3185" s="23"/>
      <c r="O3185" s="23"/>
      <c r="P3185" s="23"/>
      <c r="Q3185" s="23"/>
      <c r="R3185" s="23"/>
    </row>
    <row r="3186" spans="1:18" s="17" customFormat="1" x14ac:dyDescent="0.2">
      <c r="A3186" s="22"/>
      <c r="B3186" s="23"/>
      <c r="C3186" s="23"/>
      <c r="D3186" s="23"/>
      <c r="E3186" s="23"/>
      <c r="F3186" s="23"/>
      <c r="G3186" s="23"/>
      <c r="H3186" s="23"/>
      <c r="I3186" s="23"/>
      <c r="J3186" s="23"/>
      <c r="K3186" s="23"/>
      <c r="L3186" s="23"/>
      <c r="M3186" s="23"/>
      <c r="N3186" s="23"/>
      <c r="O3186" s="23"/>
      <c r="P3186" s="23"/>
      <c r="Q3186" s="23"/>
      <c r="R3186" s="23"/>
    </row>
    <row r="3187" spans="1:18" s="17" customFormat="1" x14ac:dyDescent="0.2">
      <c r="A3187" s="22"/>
      <c r="B3187" s="23"/>
      <c r="C3187" s="23"/>
      <c r="D3187" s="23"/>
      <c r="E3187" s="23"/>
      <c r="F3187" s="23"/>
      <c r="G3187" s="23"/>
      <c r="H3187" s="23"/>
      <c r="I3187" s="23"/>
      <c r="J3187" s="23"/>
      <c r="K3187" s="23"/>
      <c r="L3187" s="23"/>
      <c r="M3187" s="23"/>
      <c r="N3187" s="23"/>
      <c r="O3187" s="23"/>
      <c r="P3187" s="23"/>
      <c r="Q3187" s="23"/>
      <c r="R3187" s="23"/>
    </row>
    <row r="3188" spans="1:18" s="17" customFormat="1" x14ac:dyDescent="0.2">
      <c r="A3188" s="22"/>
      <c r="B3188" s="23"/>
      <c r="C3188" s="23"/>
      <c r="D3188" s="23"/>
      <c r="E3188" s="23"/>
      <c r="F3188" s="23"/>
      <c r="G3188" s="23"/>
      <c r="H3188" s="23"/>
      <c r="I3188" s="23"/>
      <c r="J3188" s="23"/>
      <c r="K3188" s="23"/>
      <c r="L3188" s="23"/>
      <c r="M3188" s="23"/>
      <c r="N3188" s="23"/>
      <c r="O3188" s="23"/>
      <c r="P3188" s="23"/>
      <c r="Q3188" s="23"/>
      <c r="R3188" s="23"/>
    </row>
    <row r="3189" spans="1:18" s="17" customFormat="1" x14ac:dyDescent="0.2">
      <c r="A3189" s="22"/>
      <c r="B3189" s="23"/>
      <c r="C3189" s="23"/>
      <c r="D3189" s="23"/>
      <c r="E3189" s="23"/>
      <c r="F3189" s="23"/>
      <c r="G3189" s="23"/>
      <c r="H3189" s="23"/>
      <c r="I3189" s="23"/>
      <c r="J3189" s="23"/>
      <c r="K3189" s="23"/>
      <c r="L3189" s="23"/>
      <c r="M3189" s="23"/>
      <c r="N3189" s="23"/>
      <c r="O3189" s="23"/>
      <c r="P3189" s="23"/>
      <c r="Q3189" s="23"/>
      <c r="R3189" s="23"/>
    </row>
    <row r="3190" spans="1:18" s="17" customFormat="1" x14ac:dyDescent="0.2">
      <c r="A3190" s="22"/>
      <c r="B3190" s="23"/>
      <c r="C3190" s="23"/>
      <c r="D3190" s="23"/>
      <c r="E3190" s="23"/>
      <c r="F3190" s="23"/>
      <c r="G3190" s="23"/>
      <c r="H3190" s="23"/>
      <c r="I3190" s="23"/>
      <c r="J3190" s="23"/>
      <c r="K3190" s="23"/>
      <c r="L3190" s="23"/>
      <c r="M3190" s="23"/>
      <c r="N3190" s="23"/>
      <c r="O3190" s="23"/>
      <c r="P3190" s="23"/>
      <c r="Q3190" s="23"/>
      <c r="R3190" s="23"/>
    </row>
    <row r="3191" spans="1:18" s="17" customFormat="1" x14ac:dyDescent="0.2">
      <c r="A3191" s="22"/>
      <c r="B3191" s="23"/>
      <c r="C3191" s="23"/>
      <c r="D3191" s="23"/>
      <c r="E3191" s="23"/>
      <c r="F3191" s="23"/>
      <c r="G3191" s="23"/>
      <c r="H3191" s="23"/>
      <c r="I3191" s="23"/>
      <c r="J3191" s="23"/>
      <c r="K3191" s="23"/>
      <c r="L3191" s="23"/>
      <c r="M3191" s="23"/>
      <c r="N3191" s="23"/>
      <c r="O3191" s="23"/>
      <c r="P3191" s="23"/>
      <c r="Q3191" s="23"/>
      <c r="R3191" s="23"/>
    </row>
    <row r="3192" spans="1:18" s="17" customFormat="1" x14ac:dyDescent="0.2">
      <c r="A3192" s="22"/>
      <c r="B3192" s="23"/>
      <c r="C3192" s="23"/>
      <c r="D3192" s="23"/>
      <c r="E3192" s="23"/>
      <c r="F3192" s="23"/>
      <c r="G3192" s="23"/>
      <c r="H3192" s="23"/>
      <c r="I3192" s="23"/>
      <c r="J3192" s="23"/>
      <c r="K3192" s="23"/>
      <c r="L3192" s="23"/>
      <c r="M3192" s="23"/>
      <c r="N3192" s="23"/>
      <c r="O3192" s="23"/>
      <c r="P3192" s="23"/>
      <c r="Q3192" s="23"/>
      <c r="R3192" s="23"/>
    </row>
    <row r="3193" spans="1:18" s="17" customFormat="1" x14ac:dyDescent="0.2">
      <c r="A3193" s="22"/>
      <c r="B3193" s="23"/>
      <c r="C3193" s="23"/>
      <c r="D3193" s="23"/>
      <c r="E3193" s="23"/>
      <c r="F3193" s="23"/>
      <c r="G3193" s="23"/>
      <c r="H3193" s="23"/>
      <c r="I3193" s="23"/>
      <c r="J3193" s="23"/>
      <c r="K3193" s="23"/>
      <c r="L3193" s="23"/>
      <c r="M3193" s="23"/>
      <c r="N3193" s="23"/>
      <c r="O3193" s="23"/>
      <c r="P3193" s="23"/>
      <c r="Q3193" s="23"/>
      <c r="R3193" s="23"/>
    </row>
    <row r="3194" spans="1:18" s="17" customFormat="1" x14ac:dyDescent="0.2">
      <c r="A3194" s="22"/>
      <c r="B3194" s="23"/>
      <c r="C3194" s="23"/>
      <c r="D3194" s="23"/>
      <c r="E3194" s="23"/>
      <c r="F3194" s="23"/>
      <c r="G3194" s="23"/>
      <c r="H3194" s="23"/>
      <c r="I3194" s="23"/>
      <c r="J3194" s="23"/>
      <c r="K3194" s="23"/>
      <c r="L3194" s="23"/>
      <c r="M3194" s="23"/>
      <c r="N3194" s="23"/>
      <c r="O3194" s="23"/>
      <c r="P3194" s="23"/>
      <c r="Q3194" s="23"/>
      <c r="R3194" s="23"/>
    </row>
    <row r="3195" spans="1:18" s="17" customFormat="1" x14ac:dyDescent="0.2">
      <c r="A3195" s="22"/>
      <c r="B3195" s="23"/>
      <c r="C3195" s="23"/>
      <c r="D3195" s="23"/>
      <c r="E3195" s="23"/>
      <c r="F3195" s="23"/>
      <c r="G3195" s="23"/>
      <c r="H3195" s="23"/>
      <c r="I3195" s="23"/>
      <c r="J3195" s="23"/>
      <c r="K3195" s="23"/>
      <c r="L3195" s="23"/>
      <c r="M3195" s="23"/>
      <c r="N3195" s="23"/>
      <c r="O3195" s="23"/>
      <c r="P3195" s="23"/>
      <c r="Q3195" s="23"/>
      <c r="R3195" s="23"/>
    </row>
    <row r="3196" spans="1:18" s="17" customFormat="1" x14ac:dyDescent="0.2">
      <c r="A3196" s="22"/>
      <c r="B3196" s="23"/>
      <c r="C3196" s="23"/>
      <c r="D3196" s="23"/>
      <c r="E3196" s="23"/>
      <c r="F3196" s="23"/>
      <c r="G3196" s="23"/>
      <c r="H3196" s="23"/>
      <c r="I3196" s="23"/>
      <c r="J3196" s="23"/>
      <c r="K3196" s="23"/>
      <c r="L3196" s="23"/>
      <c r="M3196" s="23"/>
      <c r="N3196" s="23"/>
      <c r="O3196" s="23"/>
      <c r="P3196" s="23"/>
      <c r="Q3196" s="23"/>
      <c r="R3196" s="23"/>
    </row>
    <row r="3197" spans="1:18" s="17" customFormat="1" x14ac:dyDescent="0.2">
      <c r="A3197" s="22"/>
      <c r="B3197" s="23"/>
      <c r="C3197" s="23"/>
      <c r="D3197" s="23"/>
      <c r="E3197" s="23"/>
      <c r="F3197" s="23"/>
      <c r="G3197" s="23"/>
      <c r="H3197" s="23"/>
      <c r="I3197" s="23"/>
      <c r="J3197" s="23"/>
      <c r="K3197" s="23"/>
      <c r="L3197" s="23"/>
      <c r="M3197" s="23"/>
      <c r="N3197" s="23"/>
      <c r="O3197" s="23"/>
      <c r="P3197" s="23"/>
      <c r="Q3197" s="23"/>
      <c r="R3197" s="23"/>
    </row>
    <row r="3198" spans="1:18" s="17" customFormat="1" x14ac:dyDescent="0.2">
      <c r="A3198" s="22"/>
      <c r="B3198" s="23"/>
      <c r="C3198" s="23"/>
      <c r="D3198" s="23"/>
      <c r="E3198" s="23"/>
      <c r="F3198" s="23"/>
      <c r="G3198" s="23"/>
      <c r="H3198" s="23"/>
      <c r="I3198" s="23"/>
      <c r="J3198" s="23"/>
      <c r="K3198" s="23"/>
      <c r="L3198" s="23"/>
      <c r="M3198" s="23"/>
      <c r="N3198" s="23"/>
      <c r="O3198" s="23"/>
      <c r="P3198" s="23"/>
      <c r="Q3198" s="23"/>
      <c r="R3198" s="23"/>
    </row>
    <row r="3199" spans="1:18" s="17" customFormat="1" x14ac:dyDescent="0.2">
      <c r="A3199" s="22"/>
      <c r="B3199" s="23"/>
      <c r="C3199" s="23"/>
      <c r="D3199" s="23"/>
      <c r="E3199" s="23"/>
      <c r="F3199" s="23"/>
      <c r="G3199" s="23"/>
      <c r="H3199" s="23"/>
      <c r="I3199" s="23"/>
      <c r="J3199" s="23"/>
      <c r="K3199" s="23"/>
      <c r="L3199" s="23"/>
      <c r="M3199" s="23"/>
      <c r="N3199" s="23"/>
      <c r="O3199" s="23"/>
      <c r="P3199" s="23"/>
      <c r="Q3199" s="23"/>
      <c r="R3199" s="23"/>
    </row>
    <row r="3200" spans="1:18" s="17" customFormat="1" x14ac:dyDescent="0.2">
      <c r="A3200" s="22"/>
      <c r="B3200" s="23"/>
      <c r="C3200" s="23"/>
      <c r="D3200" s="23"/>
      <c r="E3200" s="23"/>
      <c r="F3200" s="23"/>
      <c r="G3200" s="23"/>
      <c r="H3200" s="23"/>
      <c r="I3200" s="23"/>
      <c r="J3200" s="23"/>
      <c r="K3200" s="23"/>
      <c r="L3200" s="23"/>
      <c r="M3200" s="23"/>
      <c r="N3200" s="23"/>
      <c r="O3200" s="23"/>
      <c r="P3200" s="23"/>
      <c r="Q3200" s="23"/>
      <c r="R3200" s="23"/>
    </row>
    <row r="3201" spans="1:18" s="17" customFormat="1" x14ac:dyDescent="0.2">
      <c r="A3201" s="22"/>
      <c r="B3201" s="23"/>
      <c r="C3201" s="23"/>
      <c r="D3201" s="23"/>
      <c r="E3201" s="23"/>
      <c r="F3201" s="23"/>
      <c r="G3201" s="23"/>
      <c r="H3201" s="23"/>
      <c r="I3201" s="23"/>
      <c r="J3201" s="23"/>
      <c r="K3201" s="23"/>
      <c r="L3201" s="23"/>
      <c r="M3201" s="23"/>
      <c r="N3201" s="23"/>
      <c r="O3201" s="23"/>
      <c r="P3201" s="23"/>
      <c r="Q3201" s="23"/>
      <c r="R3201" s="23"/>
    </row>
    <row r="3202" spans="1:18" s="17" customFormat="1" x14ac:dyDescent="0.2">
      <c r="A3202" s="22"/>
      <c r="B3202" s="23"/>
      <c r="C3202" s="23"/>
      <c r="D3202" s="23"/>
      <c r="E3202" s="23"/>
      <c r="F3202" s="23"/>
      <c r="G3202" s="23"/>
      <c r="H3202" s="23"/>
      <c r="I3202" s="23"/>
      <c r="J3202" s="23"/>
      <c r="K3202" s="23"/>
      <c r="L3202" s="23"/>
      <c r="M3202" s="23"/>
      <c r="N3202" s="23"/>
      <c r="O3202" s="23"/>
      <c r="P3202" s="23"/>
      <c r="Q3202" s="23"/>
      <c r="R3202" s="23"/>
    </row>
    <row r="3203" spans="1:18" s="17" customFormat="1" x14ac:dyDescent="0.2">
      <c r="A3203" s="22"/>
      <c r="B3203" s="23"/>
      <c r="C3203" s="23"/>
      <c r="D3203" s="23"/>
      <c r="E3203" s="23"/>
      <c r="F3203" s="23"/>
      <c r="G3203" s="23"/>
      <c r="H3203" s="23"/>
      <c r="I3203" s="23"/>
      <c r="J3203" s="23"/>
      <c r="K3203" s="23"/>
      <c r="L3203" s="23"/>
      <c r="M3203" s="23"/>
      <c r="N3203" s="23"/>
      <c r="O3203" s="23"/>
      <c r="P3203" s="23"/>
      <c r="Q3203" s="23"/>
      <c r="R3203" s="23"/>
    </row>
    <row r="3204" spans="1:18" s="17" customFormat="1" x14ac:dyDescent="0.2">
      <c r="A3204" s="22"/>
      <c r="B3204" s="23"/>
      <c r="C3204" s="23"/>
      <c r="D3204" s="23"/>
      <c r="E3204" s="23"/>
      <c r="F3204" s="23"/>
      <c r="G3204" s="23"/>
      <c r="H3204" s="23"/>
      <c r="I3204" s="23"/>
      <c r="J3204" s="23"/>
      <c r="K3204" s="23"/>
      <c r="L3204" s="23"/>
      <c r="M3204" s="23"/>
      <c r="N3204" s="23"/>
      <c r="O3204" s="23"/>
      <c r="P3204" s="23"/>
      <c r="Q3204" s="23"/>
      <c r="R3204" s="23"/>
    </row>
    <row r="3205" spans="1:18" s="17" customFormat="1" x14ac:dyDescent="0.2">
      <c r="A3205" s="22"/>
      <c r="B3205" s="23"/>
      <c r="C3205" s="23"/>
      <c r="D3205" s="23"/>
      <c r="E3205" s="23"/>
      <c r="F3205" s="23"/>
      <c r="G3205" s="23"/>
      <c r="H3205" s="23"/>
      <c r="I3205" s="23"/>
      <c r="J3205" s="23"/>
      <c r="K3205" s="23"/>
      <c r="L3205" s="23"/>
      <c r="M3205" s="23"/>
      <c r="N3205" s="23"/>
      <c r="O3205" s="23"/>
      <c r="P3205" s="23"/>
      <c r="Q3205" s="23"/>
      <c r="R3205" s="23"/>
    </row>
    <row r="3206" spans="1:18" s="17" customFormat="1" x14ac:dyDescent="0.2">
      <c r="A3206" s="22"/>
      <c r="B3206" s="23"/>
      <c r="C3206" s="23"/>
      <c r="D3206" s="23"/>
      <c r="E3206" s="23"/>
      <c r="F3206" s="23"/>
      <c r="G3206" s="23"/>
      <c r="H3206" s="23"/>
      <c r="I3206" s="23"/>
      <c r="J3206" s="23"/>
      <c r="K3206" s="23"/>
      <c r="L3206" s="23"/>
      <c r="M3206" s="23"/>
      <c r="N3206" s="23"/>
      <c r="O3206" s="23"/>
      <c r="P3206" s="23"/>
      <c r="Q3206" s="23"/>
      <c r="R3206" s="23"/>
    </row>
    <row r="3207" spans="1:18" s="17" customFormat="1" x14ac:dyDescent="0.2">
      <c r="A3207" s="22"/>
      <c r="B3207" s="23"/>
      <c r="C3207" s="23"/>
      <c r="D3207" s="23"/>
      <c r="E3207" s="23"/>
      <c r="F3207" s="23"/>
      <c r="G3207" s="23"/>
      <c r="H3207" s="23"/>
      <c r="I3207" s="23"/>
      <c r="J3207" s="23"/>
      <c r="K3207" s="23"/>
      <c r="L3207" s="23"/>
      <c r="M3207" s="23"/>
      <c r="N3207" s="23"/>
      <c r="O3207" s="23"/>
      <c r="P3207" s="23"/>
      <c r="Q3207" s="23"/>
      <c r="R3207" s="23"/>
    </row>
    <row r="3208" spans="1:18" s="17" customFormat="1" x14ac:dyDescent="0.2">
      <c r="A3208" s="22"/>
      <c r="B3208" s="23"/>
      <c r="C3208" s="23"/>
      <c r="D3208" s="23"/>
      <c r="E3208" s="23"/>
      <c r="F3208" s="23"/>
      <c r="G3208" s="23"/>
      <c r="H3208" s="23"/>
      <c r="I3208" s="23"/>
      <c r="J3208" s="23"/>
      <c r="K3208" s="23"/>
      <c r="L3208" s="23"/>
      <c r="M3208" s="23"/>
      <c r="N3208" s="23"/>
      <c r="O3208" s="23"/>
      <c r="P3208" s="23"/>
      <c r="Q3208" s="23"/>
      <c r="R3208" s="23"/>
    </row>
    <row r="3209" spans="1:18" s="17" customFormat="1" x14ac:dyDescent="0.2">
      <c r="A3209" s="22"/>
      <c r="B3209" s="23"/>
      <c r="C3209" s="23"/>
      <c r="D3209" s="23"/>
      <c r="E3209" s="23"/>
      <c r="F3209" s="23"/>
      <c r="G3209" s="23"/>
      <c r="H3209" s="23"/>
      <c r="I3209" s="23"/>
      <c r="J3209" s="23"/>
      <c r="K3209" s="23"/>
      <c r="L3209" s="23"/>
      <c r="M3209" s="23"/>
      <c r="N3209" s="23"/>
      <c r="O3209" s="23"/>
      <c r="P3209" s="23"/>
      <c r="Q3209" s="23"/>
      <c r="R3209" s="23"/>
    </row>
    <row r="3210" spans="1:18" s="17" customFormat="1" x14ac:dyDescent="0.2">
      <c r="A3210" s="22"/>
      <c r="B3210" s="23"/>
      <c r="C3210" s="23"/>
      <c r="D3210" s="23"/>
      <c r="E3210" s="23"/>
      <c r="F3210" s="23"/>
      <c r="G3210" s="23"/>
      <c r="H3210" s="23"/>
      <c r="I3210" s="23"/>
      <c r="J3210" s="23"/>
      <c r="K3210" s="23"/>
      <c r="L3210" s="23"/>
      <c r="M3210" s="23"/>
      <c r="N3210" s="23"/>
      <c r="O3210" s="23"/>
      <c r="P3210" s="23"/>
      <c r="Q3210" s="23"/>
      <c r="R3210" s="23"/>
    </row>
    <row r="3211" spans="1:18" s="17" customFormat="1" x14ac:dyDescent="0.2">
      <c r="A3211" s="22"/>
      <c r="B3211" s="23"/>
      <c r="C3211" s="23"/>
      <c r="D3211" s="23"/>
      <c r="E3211" s="23"/>
      <c r="F3211" s="23"/>
      <c r="G3211" s="23"/>
      <c r="H3211" s="23"/>
      <c r="I3211" s="23"/>
      <c r="J3211" s="23"/>
      <c r="K3211" s="23"/>
      <c r="L3211" s="23"/>
      <c r="M3211" s="23"/>
      <c r="N3211" s="23"/>
      <c r="O3211" s="23"/>
      <c r="P3211" s="23"/>
      <c r="Q3211" s="23"/>
      <c r="R3211" s="23"/>
    </row>
    <row r="3212" spans="1:18" s="17" customFormat="1" x14ac:dyDescent="0.2">
      <c r="A3212" s="22"/>
      <c r="B3212" s="23"/>
      <c r="C3212" s="23"/>
      <c r="D3212" s="23"/>
      <c r="E3212" s="23"/>
      <c r="F3212" s="23"/>
      <c r="G3212" s="23"/>
      <c r="H3212" s="23"/>
      <c r="I3212" s="23"/>
      <c r="J3212" s="23"/>
      <c r="K3212" s="23"/>
      <c r="L3212" s="23"/>
      <c r="M3212" s="23"/>
      <c r="N3212" s="23"/>
      <c r="O3212" s="23"/>
      <c r="P3212" s="23"/>
      <c r="Q3212" s="23"/>
      <c r="R3212" s="23"/>
    </row>
    <row r="3213" spans="1:18" s="17" customFormat="1" x14ac:dyDescent="0.2">
      <c r="A3213" s="22"/>
      <c r="B3213" s="23"/>
      <c r="C3213" s="23"/>
      <c r="D3213" s="23"/>
      <c r="E3213" s="23"/>
      <c r="F3213" s="23"/>
      <c r="G3213" s="23"/>
      <c r="H3213" s="23"/>
      <c r="I3213" s="23"/>
      <c r="J3213" s="23"/>
      <c r="K3213" s="23"/>
      <c r="L3213" s="23"/>
      <c r="M3213" s="23"/>
      <c r="N3213" s="23"/>
      <c r="O3213" s="23"/>
      <c r="P3213" s="23"/>
      <c r="Q3213" s="23"/>
      <c r="R3213" s="23"/>
    </row>
    <row r="3214" spans="1:18" s="17" customFormat="1" x14ac:dyDescent="0.2">
      <c r="A3214" s="22"/>
      <c r="B3214" s="23"/>
      <c r="C3214" s="23"/>
      <c r="D3214" s="23"/>
      <c r="E3214" s="23"/>
      <c r="F3214" s="23"/>
      <c r="G3214" s="23"/>
      <c r="H3214" s="23"/>
      <c r="I3214" s="23"/>
      <c r="J3214" s="23"/>
      <c r="K3214" s="23"/>
      <c r="L3214" s="23"/>
      <c r="M3214" s="23"/>
      <c r="N3214" s="23"/>
      <c r="O3214" s="23"/>
      <c r="P3214" s="23"/>
      <c r="Q3214" s="23"/>
      <c r="R3214" s="23"/>
    </row>
    <row r="3215" spans="1:18" s="17" customFormat="1" x14ac:dyDescent="0.2">
      <c r="A3215" s="22"/>
      <c r="B3215" s="23"/>
      <c r="C3215" s="23"/>
      <c r="D3215" s="23"/>
      <c r="E3215" s="23"/>
      <c r="F3215" s="23"/>
      <c r="G3215" s="23"/>
      <c r="H3215" s="23"/>
      <c r="I3215" s="23"/>
      <c r="J3215" s="23"/>
      <c r="K3215" s="23"/>
      <c r="L3215" s="23"/>
      <c r="M3215" s="23"/>
      <c r="N3215" s="23"/>
      <c r="O3215" s="23"/>
      <c r="P3215" s="23"/>
      <c r="Q3215" s="23"/>
      <c r="R3215" s="23"/>
    </row>
    <row r="3216" spans="1:18" s="17" customFormat="1" x14ac:dyDescent="0.2">
      <c r="A3216" s="22"/>
      <c r="B3216" s="23"/>
      <c r="C3216" s="23"/>
      <c r="D3216" s="23"/>
      <c r="E3216" s="23"/>
      <c r="F3216" s="23"/>
      <c r="G3216" s="23"/>
      <c r="H3216" s="23"/>
      <c r="I3216" s="23"/>
      <c r="J3216" s="23"/>
      <c r="K3216" s="23"/>
      <c r="L3216" s="23"/>
      <c r="M3216" s="23"/>
      <c r="N3216" s="23"/>
      <c r="O3216" s="23"/>
      <c r="P3216" s="23"/>
      <c r="Q3216" s="23"/>
      <c r="R3216" s="23"/>
    </row>
    <row r="3217" spans="1:18" s="17" customFormat="1" x14ac:dyDescent="0.2">
      <c r="A3217" s="22"/>
      <c r="B3217" s="23"/>
      <c r="C3217" s="23"/>
      <c r="D3217" s="23"/>
      <c r="E3217" s="23"/>
      <c r="F3217" s="23"/>
      <c r="G3217" s="23"/>
      <c r="H3217" s="23"/>
      <c r="I3217" s="23"/>
      <c r="J3217" s="23"/>
      <c r="K3217" s="23"/>
      <c r="L3217" s="23"/>
      <c r="M3217" s="23"/>
      <c r="N3217" s="23"/>
      <c r="O3217" s="23"/>
      <c r="P3217" s="23"/>
      <c r="Q3217" s="23"/>
      <c r="R3217" s="23"/>
    </row>
    <row r="3218" spans="1:18" s="17" customFormat="1" x14ac:dyDescent="0.2">
      <c r="A3218" s="22"/>
      <c r="B3218" s="23"/>
      <c r="C3218" s="23"/>
      <c r="D3218" s="23"/>
      <c r="E3218" s="23"/>
      <c r="F3218" s="23"/>
      <c r="G3218" s="23"/>
      <c r="H3218" s="23"/>
      <c r="I3218" s="23"/>
      <c r="J3218" s="23"/>
      <c r="K3218" s="23"/>
      <c r="L3218" s="23"/>
      <c r="M3218" s="23"/>
      <c r="N3218" s="23"/>
      <c r="O3218" s="23"/>
      <c r="P3218" s="23"/>
      <c r="Q3218" s="23"/>
      <c r="R3218" s="23"/>
    </row>
    <row r="3219" spans="1:18" s="17" customFormat="1" x14ac:dyDescent="0.2">
      <c r="A3219" s="22"/>
      <c r="B3219" s="23"/>
      <c r="C3219" s="23"/>
      <c r="D3219" s="23"/>
      <c r="E3219" s="23"/>
      <c r="F3219" s="23"/>
      <c r="G3219" s="23"/>
      <c r="H3219" s="23"/>
      <c r="I3219" s="23"/>
      <c r="J3219" s="23"/>
      <c r="K3219" s="23"/>
      <c r="L3219" s="23"/>
      <c r="M3219" s="23"/>
      <c r="N3219" s="23"/>
      <c r="O3219" s="23"/>
      <c r="P3219" s="23"/>
      <c r="Q3219" s="23"/>
      <c r="R3219" s="23"/>
    </row>
    <row r="3220" spans="1:18" s="17" customFormat="1" x14ac:dyDescent="0.2">
      <c r="A3220" s="22"/>
      <c r="B3220" s="23"/>
      <c r="C3220" s="23"/>
      <c r="D3220" s="23"/>
      <c r="E3220" s="23"/>
      <c r="F3220" s="23"/>
      <c r="G3220" s="23"/>
      <c r="H3220" s="23"/>
      <c r="I3220" s="23"/>
      <c r="J3220" s="23"/>
      <c r="K3220" s="23"/>
      <c r="L3220" s="23"/>
      <c r="M3220" s="23"/>
      <c r="N3220" s="23"/>
      <c r="O3220" s="23"/>
      <c r="P3220" s="23"/>
      <c r="Q3220" s="23"/>
      <c r="R3220" s="23"/>
    </row>
    <row r="3221" spans="1:18" s="17" customFormat="1" x14ac:dyDescent="0.2">
      <c r="A3221" s="22"/>
      <c r="B3221" s="23"/>
      <c r="C3221" s="23"/>
      <c r="D3221" s="23"/>
      <c r="E3221" s="23"/>
      <c r="F3221" s="23"/>
      <c r="G3221" s="23"/>
      <c r="H3221" s="23"/>
      <c r="I3221" s="23"/>
      <c r="J3221" s="23"/>
      <c r="K3221" s="23"/>
      <c r="L3221" s="23"/>
      <c r="M3221" s="23"/>
      <c r="N3221" s="23"/>
      <c r="O3221" s="23"/>
      <c r="P3221" s="23"/>
      <c r="Q3221" s="23"/>
      <c r="R3221" s="23"/>
    </row>
    <row r="3222" spans="1:18" s="17" customFormat="1" x14ac:dyDescent="0.2">
      <c r="A3222" s="22"/>
      <c r="B3222" s="23"/>
      <c r="C3222" s="23"/>
      <c r="D3222" s="23"/>
      <c r="E3222" s="23"/>
      <c r="F3222" s="23"/>
      <c r="G3222" s="23"/>
      <c r="H3222" s="23"/>
      <c r="I3222" s="23"/>
      <c r="J3222" s="23"/>
      <c r="K3222" s="23"/>
      <c r="L3222" s="23"/>
      <c r="M3222" s="23"/>
      <c r="N3222" s="23"/>
      <c r="O3222" s="23"/>
      <c r="P3222" s="23"/>
      <c r="Q3222" s="23"/>
      <c r="R3222" s="23"/>
    </row>
    <row r="3223" spans="1:18" s="17" customFormat="1" x14ac:dyDescent="0.2">
      <c r="A3223" s="22"/>
      <c r="B3223" s="23"/>
      <c r="C3223" s="23"/>
      <c r="D3223" s="23"/>
      <c r="E3223" s="23"/>
      <c r="F3223" s="23"/>
      <c r="G3223" s="23"/>
      <c r="H3223" s="23"/>
      <c r="I3223" s="23"/>
      <c r="J3223" s="23"/>
      <c r="K3223" s="23"/>
      <c r="L3223" s="23"/>
      <c r="M3223" s="23"/>
      <c r="N3223" s="23"/>
      <c r="O3223" s="23"/>
      <c r="P3223" s="23"/>
      <c r="Q3223" s="23"/>
      <c r="R3223" s="23"/>
    </row>
    <row r="3224" spans="1:18" s="17" customFormat="1" x14ac:dyDescent="0.2">
      <c r="A3224" s="22"/>
      <c r="B3224" s="23"/>
      <c r="C3224" s="23"/>
      <c r="D3224" s="23"/>
      <c r="E3224" s="23"/>
      <c r="F3224" s="23"/>
      <c r="G3224" s="23"/>
      <c r="H3224" s="23"/>
      <c r="I3224" s="23"/>
      <c r="J3224" s="23"/>
      <c r="K3224" s="23"/>
      <c r="L3224" s="23"/>
      <c r="M3224" s="23"/>
      <c r="N3224" s="23"/>
      <c r="O3224" s="23"/>
      <c r="P3224" s="23"/>
      <c r="Q3224" s="23"/>
      <c r="R3224" s="23"/>
    </row>
    <row r="3225" spans="1:18" s="17" customFormat="1" x14ac:dyDescent="0.2">
      <c r="A3225" s="22"/>
      <c r="B3225" s="23"/>
      <c r="C3225" s="23"/>
      <c r="D3225" s="23"/>
      <c r="E3225" s="23"/>
      <c r="F3225" s="23"/>
      <c r="G3225" s="23"/>
      <c r="H3225" s="23"/>
      <c r="I3225" s="23"/>
      <c r="J3225" s="23"/>
      <c r="K3225" s="23"/>
      <c r="L3225" s="23"/>
      <c r="M3225" s="23"/>
      <c r="N3225" s="23"/>
      <c r="O3225" s="23"/>
      <c r="P3225" s="23"/>
      <c r="Q3225" s="23"/>
      <c r="R3225" s="23"/>
    </row>
    <row r="3226" spans="1:18" s="17" customFormat="1" x14ac:dyDescent="0.2">
      <c r="A3226" s="22"/>
      <c r="B3226" s="23"/>
      <c r="C3226" s="23"/>
      <c r="D3226" s="23"/>
      <c r="E3226" s="23"/>
      <c r="F3226" s="23"/>
      <c r="G3226" s="23"/>
      <c r="H3226" s="23"/>
      <c r="I3226" s="23"/>
      <c r="J3226" s="23"/>
      <c r="K3226" s="23"/>
      <c r="L3226" s="23"/>
      <c r="M3226" s="23"/>
      <c r="N3226" s="23"/>
      <c r="O3226" s="23"/>
      <c r="P3226" s="23"/>
      <c r="Q3226" s="23"/>
      <c r="R3226" s="23"/>
    </row>
    <row r="3227" spans="1:18" s="17" customFormat="1" x14ac:dyDescent="0.2">
      <c r="A3227" s="22"/>
      <c r="B3227" s="23"/>
      <c r="C3227" s="23"/>
      <c r="D3227" s="23"/>
      <c r="E3227" s="23"/>
      <c r="F3227" s="23"/>
      <c r="G3227" s="23"/>
      <c r="H3227" s="23"/>
      <c r="I3227" s="23"/>
      <c r="J3227" s="23"/>
      <c r="K3227" s="23"/>
      <c r="L3227" s="23"/>
      <c r="M3227" s="23"/>
      <c r="N3227" s="23"/>
      <c r="O3227" s="23"/>
      <c r="P3227" s="23"/>
      <c r="Q3227" s="23"/>
      <c r="R3227" s="23"/>
    </row>
    <row r="3228" spans="1:18" s="17" customFormat="1" x14ac:dyDescent="0.2">
      <c r="A3228" s="22"/>
      <c r="B3228" s="23"/>
      <c r="C3228" s="23"/>
      <c r="D3228" s="23"/>
      <c r="E3228" s="23"/>
      <c r="F3228" s="23"/>
      <c r="G3228" s="23"/>
      <c r="H3228" s="23"/>
      <c r="I3228" s="23"/>
      <c r="J3228" s="23"/>
      <c r="K3228" s="23"/>
      <c r="L3228" s="23"/>
      <c r="M3228" s="23"/>
      <c r="N3228" s="23"/>
      <c r="O3228" s="23"/>
      <c r="P3228" s="23"/>
      <c r="Q3228" s="23"/>
      <c r="R3228" s="23"/>
    </row>
    <row r="3229" spans="1:18" s="17" customFormat="1" x14ac:dyDescent="0.2">
      <c r="A3229" s="22"/>
      <c r="B3229" s="23"/>
      <c r="C3229" s="23"/>
      <c r="D3229" s="23"/>
      <c r="E3229" s="23"/>
      <c r="F3229" s="23"/>
      <c r="G3229" s="23"/>
      <c r="H3229" s="23"/>
      <c r="I3229" s="23"/>
      <c r="J3229" s="23"/>
      <c r="K3229" s="23"/>
      <c r="L3229" s="23"/>
      <c r="M3229" s="23"/>
      <c r="N3229" s="23"/>
      <c r="O3229" s="23"/>
      <c r="P3229" s="23"/>
      <c r="Q3229" s="23"/>
      <c r="R3229" s="23"/>
    </row>
    <row r="3230" spans="1:18" s="17" customFormat="1" x14ac:dyDescent="0.2">
      <c r="A3230" s="22"/>
      <c r="B3230" s="23"/>
      <c r="C3230" s="23"/>
      <c r="D3230" s="23"/>
      <c r="E3230" s="23"/>
      <c r="F3230" s="23"/>
      <c r="G3230" s="23"/>
      <c r="H3230" s="23"/>
      <c r="I3230" s="23"/>
      <c r="J3230" s="23"/>
      <c r="K3230" s="23"/>
      <c r="L3230" s="23"/>
      <c r="M3230" s="23"/>
      <c r="N3230" s="23"/>
      <c r="O3230" s="23"/>
      <c r="P3230" s="23"/>
      <c r="Q3230" s="23"/>
      <c r="R3230" s="23"/>
    </row>
    <row r="3231" spans="1:18" s="17" customFormat="1" x14ac:dyDescent="0.2">
      <c r="A3231" s="22"/>
      <c r="B3231" s="23"/>
      <c r="C3231" s="23"/>
      <c r="D3231" s="23"/>
      <c r="E3231" s="23"/>
      <c r="F3231" s="23"/>
      <c r="G3231" s="23"/>
      <c r="H3231" s="23"/>
      <c r="I3231" s="23"/>
      <c r="J3231" s="23"/>
      <c r="K3231" s="23"/>
      <c r="L3231" s="23"/>
      <c r="M3231" s="23"/>
      <c r="N3231" s="23"/>
      <c r="O3231" s="23"/>
      <c r="P3231" s="23"/>
      <c r="Q3231" s="23"/>
      <c r="R3231" s="23"/>
    </row>
    <row r="3232" spans="1:18" s="17" customFormat="1" x14ac:dyDescent="0.2">
      <c r="A3232" s="22"/>
      <c r="B3232" s="23"/>
      <c r="C3232" s="23"/>
      <c r="D3232" s="23"/>
      <c r="E3232" s="23"/>
      <c r="F3232" s="23"/>
      <c r="G3232" s="23"/>
      <c r="H3232" s="23"/>
      <c r="I3232" s="23"/>
      <c r="J3232" s="23"/>
      <c r="K3232" s="23"/>
      <c r="L3232" s="23"/>
      <c r="M3232" s="23"/>
      <c r="N3232" s="23"/>
      <c r="O3232" s="23"/>
      <c r="P3232" s="23"/>
      <c r="Q3232" s="23"/>
      <c r="R3232" s="23"/>
    </row>
    <row r="3233" spans="1:18" s="17" customFormat="1" x14ac:dyDescent="0.2">
      <c r="A3233" s="22"/>
      <c r="B3233" s="23"/>
      <c r="C3233" s="23"/>
      <c r="D3233" s="23"/>
      <c r="E3233" s="23"/>
      <c r="F3233" s="23"/>
      <c r="G3233" s="23"/>
      <c r="H3233" s="23"/>
      <c r="I3233" s="23"/>
      <c r="J3233" s="23"/>
      <c r="K3233" s="23"/>
      <c r="L3233" s="23"/>
      <c r="M3233" s="23"/>
      <c r="N3233" s="23"/>
      <c r="O3233" s="23"/>
      <c r="P3233" s="23"/>
      <c r="Q3233" s="23"/>
      <c r="R3233" s="23"/>
    </row>
    <row r="3234" spans="1:18" s="17" customFormat="1" x14ac:dyDescent="0.2">
      <c r="A3234" s="22"/>
      <c r="B3234" s="23"/>
      <c r="C3234" s="23"/>
      <c r="D3234" s="23"/>
      <c r="E3234" s="23"/>
      <c r="F3234" s="23"/>
      <c r="G3234" s="23"/>
      <c r="H3234" s="23"/>
      <c r="I3234" s="23"/>
      <c r="J3234" s="23"/>
      <c r="K3234" s="23"/>
      <c r="L3234" s="23"/>
      <c r="M3234" s="23"/>
      <c r="N3234" s="23"/>
      <c r="O3234" s="23"/>
      <c r="P3234" s="23"/>
      <c r="Q3234" s="23"/>
      <c r="R3234" s="23"/>
    </row>
    <row r="3235" spans="1:18" s="17" customFormat="1" x14ac:dyDescent="0.2">
      <c r="A3235" s="22"/>
      <c r="B3235" s="23"/>
      <c r="C3235" s="23"/>
      <c r="D3235" s="23"/>
      <c r="E3235" s="23"/>
      <c r="F3235" s="23"/>
      <c r="G3235" s="23"/>
      <c r="H3235" s="23"/>
      <c r="I3235" s="23"/>
      <c r="J3235" s="23"/>
      <c r="K3235" s="23"/>
      <c r="L3235" s="23"/>
      <c r="M3235" s="23"/>
      <c r="N3235" s="23"/>
      <c r="O3235" s="23"/>
      <c r="P3235" s="23"/>
      <c r="Q3235" s="23"/>
      <c r="R3235" s="23"/>
    </row>
    <row r="3236" spans="1:18" s="17" customFormat="1" x14ac:dyDescent="0.2">
      <c r="A3236" s="22"/>
      <c r="B3236" s="23"/>
      <c r="C3236" s="23"/>
      <c r="D3236" s="23"/>
      <c r="E3236" s="23"/>
      <c r="F3236" s="23"/>
      <c r="G3236" s="23"/>
      <c r="H3236" s="23"/>
      <c r="I3236" s="23"/>
      <c r="J3236" s="23"/>
      <c r="K3236" s="23"/>
      <c r="L3236" s="23"/>
      <c r="M3236" s="23"/>
      <c r="N3236" s="23"/>
      <c r="O3236" s="23"/>
      <c r="P3236" s="23"/>
      <c r="Q3236" s="23"/>
      <c r="R3236" s="23"/>
    </row>
    <row r="3237" spans="1:18" s="17" customFormat="1" x14ac:dyDescent="0.2">
      <c r="A3237" s="22"/>
      <c r="B3237" s="23"/>
      <c r="C3237" s="23"/>
      <c r="D3237" s="23"/>
      <c r="E3237" s="23"/>
      <c r="F3237" s="23"/>
      <c r="G3237" s="23"/>
      <c r="H3237" s="23"/>
      <c r="I3237" s="23"/>
      <c r="J3237" s="23"/>
      <c r="K3237" s="23"/>
      <c r="L3237" s="23"/>
      <c r="M3237" s="23"/>
      <c r="N3237" s="23"/>
      <c r="O3237" s="23"/>
      <c r="P3237" s="23"/>
      <c r="Q3237" s="23"/>
      <c r="R3237" s="23"/>
    </row>
    <row r="3238" spans="1:18" s="17" customFormat="1" x14ac:dyDescent="0.2">
      <c r="A3238" s="22"/>
      <c r="B3238" s="23"/>
      <c r="C3238" s="23"/>
      <c r="D3238" s="23"/>
      <c r="E3238" s="23"/>
      <c r="F3238" s="23"/>
      <c r="G3238" s="23"/>
      <c r="H3238" s="23"/>
      <c r="I3238" s="23"/>
      <c r="J3238" s="23"/>
      <c r="K3238" s="23"/>
      <c r="L3238" s="23"/>
      <c r="M3238" s="23"/>
      <c r="N3238" s="23"/>
      <c r="O3238" s="23"/>
      <c r="P3238" s="23"/>
      <c r="Q3238" s="23"/>
      <c r="R3238" s="23"/>
    </row>
    <row r="3239" spans="1:18" s="17" customFormat="1" x14ac:dyDescent="0.2">
      <c r="A3239" s="22"/>
      <c r="B3239" s="23"/>
      <c r="C3239" s="23"/>
      <c r="D3239" s="23"/>
      <c r="E3239" s="23"/>
      <c r="F3239" s="23"/>
      <c r="G3239" s="23"/>
      <c r="H3239" s="23"/>
      <c r="I3239" s="23"/>
      <c r="J3239" s="23"/>
      <c r="K3239" s="23"/>
      <c r="L3239" s="23"/>
      <c r="M3239" s="23"/>
      <c r="N3239" s="23"/>
      <c r="O3239" s="23"/>
      <c r="P3239" s="23"/>
      <c r="Q3239" s="23"/>
      <c r="R3239" s="23"/>
    </row>
    <row r="3240" spans="1:18" s="17" customFormat="1" x14ac:dyDescent="0.2">
      <c r="A3240" s="22"/>
      <c r="B3240" s="23"/>
      <c r="C3240" s="23"/>
      <c r="D3240" s="23"/>
      <c r="E3240" s="23"/>
      <c r="F3240" s="23"/>
      <c r="G3240" s="23"/>
      <c r="H3240" s="23"/>
      <c r="I3240" s="23"/>
      <c r="J3240" s="23"/>
      <c r="K3240" s="23"/>
      <c r="L3240" s="23"/>
      <c r="M3240" s="23"/>
      <c r="N3240" s="23"/>
      <c r="O3240" s="23"/>
      <c r="P3240" s="23"/>
      <c r="Q3240" s="23"/>
      <c r="R3240" s="23"/>
    </row>
    <row r="3241" spans="1:18" s="17" customFormat="1" x14ac:dyDescent="0.2">
      <c r="A3241" s="22"/>
      <c r="B3241" s="23"/>
      <c r="C3241" s="23"/>
      <c r="D3241" s="23"/>
      <c r="E3241" s="23"/>
      <c r="F3241" s="23"/>
      <c r="G3241" s="23"/>
      <c r="H3241" s="23"/>
      <c r="I3241" s="23"/>
      <c r="J3241" s="23"/>
      <c r="K3241" s="23"/>
      <c r="L3241" s="23"/>
      <c r="M3241" s="23"/>
      <c r="N3241" s="23"/>
      <c r="O3241" s="23"/>
      <c r="P3241" s="23"/>
      <c r="Q3241" s="23"/>
      <c r="R3241" s="23"/>
    </row>
    <row r="3242" spans="1:18" s="17" customFormat="1" x14ac:dyDescent="0.2">
      <c r="A3242" s="22"/>
      <c r="B3242" s="23"/>
      <c r="C3242" s="23"/>
      <c r="D3242" s="23"/>
      <c r="E3242" s="23"/>
      <c r="F3242" s="23"/>
      <c r="G3242" s="23"/>
      <c r="H3242" s="23"/>
      <c r="I3242" s="23"/>
      <c r="J3242" s="23"/>
      <c r="K3242" s="23"/>
      <c r="L3242" s="23"/>
      <c r="M3242" s="23"/>
      <c r="N3242" s="23"/>
      <c r="O3242" s="23"/>
      <c r="P3242" s="23"/>
      <c r="Q3242" s="23"/>
      <c r="R3242" s="23"/>
    </row>
    <row r="3243" spans="1:18" s="17" customFormat="1" x14ac:dyDescent="0.2">
      <c r="A3243" s="22"/>
      <c r="B3243" s="23"/>
      <c r="C3243" s="23"/>
      <c r="D3243" s="23"/>
      <c r="E3243" s="23"/>
      <c r="F3243" s="23"/>
      <c r="G3243" s="23"/>
      <c r="H3243" s="23"/>
      <c r="I3243" s="23"/>
      <c r="J3243" s="23"/>
      <c r="K3243" s="23"/>
      <c r="L3243" s="23"/>
      <c r="M3243" s="23"/>
      <c r="N3243" s="23"/>
      <c r="O3243" s="23"/>
      <c r="P3243" s="23"/>
      <c r="Q3243" s="23"/>
      <c r="R3243" s="23"/>
    </row>
    <row r="3244" spans="1:18" s="17" customFormat="1" x14ac:dyDescent="0.2">
      <c r="A3244" s="22"/>
      <c r="B3244" s="23"/>
      <c r="C3244" s="23"/>
      <c r="D3244" s="23"/>
      <c r="E3244" s="23"/>
      <c r="F3244" s="23"/>
      <c r="G3244" s="23"/>
      <c r="H3244" s="23"/>
      <c r="I3244" s="23"/>
      <c r="J3244" s="23"/>
      <c r="K3244" s="23"/>
      <c r="L3244" s="23"/>
      <c r="M3244" s="23"/>
      <c r="N3244" s="23"/>
      <c r="O3244" s="23"/>
      <c r="P3244" s="23"/>
      <c r="Q3244" s="23"/>
      <c r="R3244" s="23"/>
    </row>
    <row r="3245" spans="1:18" s="17" customFormat="1" x14ac:dyDescent="0.2">
      <c r="A3245" s="22"/>
      <c r="B3245" s="23"/>
      <c r="C3245" s="23"/>
      <c r="D3245" s="23"/>
      <c r="E3245" s="23"/>
      <c r="F3245" s="23"/>
      <c r="G3245" s="23"/>
      <c r="H3245" s="23"/>
      <c r="I3245" s="23"/>
      <c r="J3245" s="23"/>
      <c r="K3245" s="23"/>
      <c r="L3245" s="23"/>
      <c r="M3245" s="23"/>
      <c r="N3245" s="23"/>
      <c r="O3245" s="23"/>
      <c r="P3245" s="23"/>
      <c r="Q3245" s="23"/>
      <c r="R3245" s="23"/>
    </row>
    <row r="3246" spans="1:18" s="17" customFormat="1" x14ac:dyDescent="0.2">
      <c r="A3246" s="22"/>
      <c r="B3246" s="23"/>
      <c r="C3246" s="23"/>
      <c r="D3246" s="23"/>
      <c r="E3246" s="23"/>
      <c r="F3246" s="23"/>
      <c r="G3246" s="23"/>
      <c r="H3246" s="23"/>
      <c r="I3246" s="23"/>
      <c r="J3246" s="23"/>
      <c r="K3246" s="23"/>
      <c r="L3246" s="23"/>
      <c r="M3246" s="23"/>
      <c r="N3246" s="23"/>
      <c r="O3246" s="23"/>
      <c r="P3246" s="23"/>
      <c r="Q3246" s="23"/>
      <c r="R3246" s="23"/>
    </row>
    <row r="3247" spans="1:18" s="17" customFormat="1" x14ac:dyDescent="0.2">
      <c r="A3247" s="22"/>
      <c r="B3247" s="23"/>
      <c r="C3247" s="23"/>
      <c r="D3247" s="23"/>
      <c r="E3247" s="23"/>
      <c r="F3247" s="23"/>
      <c r="G3247" s="23"/>
      <c r="H3247" s="23"/>
      <c r="I3247" s="23"/>
      <c r="J3247" s="23"/>
      <c r="K3247" s="23"/>
      <c r="L3247" s="23"/>
      <c r="M3247" s="23"/>
      <c r="N3247" s="23"/>
      <c r="O3247" s="23"/>
      <c r="P3247" s="23"/>
      <c r="Q3247" s="23"/>
      <c r="R3247" s="23"/>
    </row>
    <row r="3248" spans="1:18" s="17" customFormat="1" x14ac:dyDescent="0.2">
      <c r="A3248" s="22"/>
      <c r="B3248" s="23"/>
      <c r="C3248" s="23"/>
      <c r="D3248" s="23"/>
      <c r="E3248" s="23"/>
      <c r="F3248" s="23"/>
      <c r="G3248" s="23"/>
      <c r="H3248" s="23"/>
      <c r="I3248" s="23"/>
      <c r="J3248" s="23"/>
      <c r="K3248" s="23"/>
      <c r="L3248" s="23"/>
      <c r="M3248" s="23"/>
      <c r="N3248" s="23"/>
      <c r="O3248" s="23"/>
      <c r="P3248" s="23"/>
      <c r="Q3248" s="23"/>
      <c r="R3248" s="23"/>
    </row>
    <row r="3249" spans="1:18" s="17" customFormat="1" x14ac:dyDescent="0.2">
      <c r="A3249" s="22"/>
      <c r="B3249" s="23"/>
      <c r="C3249" s="23"/>
      <c r="D3249" s="23"/>
      <c r="E3249" s="23"/>
      <c r="F3249" s="23"/>
      <c r="G3249" s="23"/>
      <c r="H3249" s="23"/>
      <c r="I3249" s="23"/>
      <c r="J3249" s="23"/>
      <c r="K3249" s="23"/>
      <c r="L3249" s="23"/>
      <c r="M3249" s="23"/>
      <c r="N3249" s="23"/>
      <c r="O3249" s="23"/>
      <c r="P3249" s="23"/>
      <c r="Q3249" s="23"/>
      <c r="R3249" s="23"/>
    </row>
    <row r="3250" spans="1:18" s="17" customFormat="1" x14ac:dyDescent="0.2">
      <c r="A3250" s="22"/>
      <c r="B3250" s="23"/>
      <c r="C3250" s="23"/>
      <c r="D3250" s="23"/>
      <c r="E3250" s="23"/>
      <c r="F3250" s="23"/>
      <c r="G3250" s="23"/>
      <c r="H3250" s="23"/>
      <c r="I3250" s="23"/>
      <c r="J3250" s="23"/>
      <c r="K3250" s="23"/>
      <c r="L3250" s="23"/>
      <c r="M3250" s="23"/>
      <c r="N3250" s="23"/>
      <c r="O3250" s="23"/>
      <c r="P3250" s="23"/>
      <c r="Q3250" s="23"/>
      <c r="R3250" s="23"/>
    </row>
    <row r="3251" spans="1:18" s="17" customFormat="1" x14ac:dyDescent="0.2">
      <c r="A3251" s="22"/>
      <c r="B3251" s="23"/>
      <c r="C3251" s="23"/>
      <c r="D3251" s="23"/>
      <c r="E3251" s="23"/>
      <c r="F3251" s="23"/>
      <c r="G3251" s="23"/>
      <c r="H3251" s="23"/>
      <c r="I3251" s="23"/>
      <c r="J3251" s="23"/>
      <c r="K3251" s="23"/>
      <c r="L3251" s="23"/>
      <c r="M3251" s="23"/>
      <c r="N3251" s="23"/>
      <c r="O3251" s="23"/>
      <c r="P3251" s="23"/>
      <c r="Q3251" s="23"/>
      <c r="R3251" s="23"/>
    </row>
    <row r="3252" spans="1:18" s="17" customFormat="1" x14ac:dyDescent="0.2">
      <c r="A3252" s="22"/>
      <c r="B3252" s="23"/>
      <c r="C3252" s="23"/>
      <c r="D3252" s="23"/>
      <c r="E3252" s="23"/>
      <c r="F3252" s="23"/>
      <c r="G3252" s="23"/>
      <c r="H3252" s="23"/>
      <c r="I3252" s="23"/>
      <c r="J3252" s="23"/>
      <c r="K3252" s="23"/>
      <c r="L3252" s="23"/>
      <c r="M3252" s="23"/>
      <c r="N3252" s="23"/>
      <c r="O3252" s="23"/>
      <c r="P3252" s="23"/>
      <c r="Q3252" s="23"/>
      <c r="R3252" s="23"/>
    </row>
    <row r="3253" spans="1:18" s="17" customFormat="1" x14ac:dyDescent="0.2">
      <c r="A3253" s="22"/>
      <c r="B3253" s="23"/>
      <c r="C3253" s="23"/>
      <c r="D3253" s="23"/>
      <c r="E3253" s="23"/>
      <c r="F3253" s="23"/>
      <c r="G3253" s="23"/>
      <c r="H3253" s="23"/>
      <c r="I3253" s="23"/>
      <c r="J3253" s="23"/>
      <c r="K3253" s="23"/>
      <c r="L3253" s="23"/>
      <c r="M3253" s="23"/>
      <c r="N3253" s="23"/>
      <c r="O3253" s="23"/>
      <c r="P3253" s="23"/>
      <c r="Q3253" s="23"/>
      <c r="R3253" s="23"/>
    </row>
    <row r="3254" spans="1:18" s="17" customFormat="1" x14ac:dyDescent="0.2">
      <c r="A3254" s="22"/>
      <c r="B3254" s="23"/>
      <c r="C3254" s="23"/>
      <c r="D3254" s="23"/>
      <c r="E3254" s="23"/>
      <c r="F3254" s="23"/>
      <c r="G3254" s="23"/>
      <c r="H3254" s="23"/>
      <c r="I3254" s="23"/>
      <c r="J3254" s="23"/>
      <c r="K3254" s="23"/>
      <c r="L3254" s="23"/>
      <c r="M3254" s="23"/>
      <c r="N3254" s="23"/>
      <c r="O3254" s="23"/>
      <c r="P3254" s="23"/>
      <c r="Q3254" s="23"/>
      <c r="R3254" s="23"/>
    </row>
    <row r="3255" spans="1:18" s="17" customFormat="1" x14ac:dyDescent="0.2">
      <c r="A3255" s="22"/>
      <c r="B3255" s="23"/>
      <c r="C3255" s="23"/>
      <c r="D3255" s="23"/>
      <c r="E3255" s="23"/>
      <c r="F3255" s="23"/>
      <c r="G3255" s="23"/>
      <c r="H3255" s="23"/>
      <c r="I3255" s="23"/>
      <c r="J3255" s="23"/>
      <c r="K3255" s="23"/>
      <c r="L3255" s="23"/>
      <c r="M3255" s="23"/>
      <c r="N3255" s="23"/>
      <c r="O3255" s="23"/>
      <c r="P3255" s="23"/>
      <c r="Q3255" s="23"/>
      <c r="R3255" s="23"/>
    </row>
    <row r="3256" spans="1:18" s="17" customFormat="1" x14ac:dyDescent="0.2">
      <c r="A3256" s="22"/>
      <c r="B3256" s="23"/>
      <c r="C3256" s="23"/>
      <c r="D3256" s="23"/>
      <c r="E3256" s="23"/>
      <c r="F3256" s="23"/>
      <c r="G3256" s="23"/>
      <c r="H3256" s="23"/>
      <c r="I3256" s="23"/>
      <c r="J3256" s="23"/>
      <c r="K3256" s="23"/>
      <c r="L3256" s="23"/>
      <c r="M3256" s="23"/>
      <c r="N3256" s="23"/>
      <c r="O3256" s="23"/>
      <c r="P3256" s="23"/>
      <c r="Q3256" s="23"/>
      <c r="R3256" s="23"/>
    </row>
    <row r="3257" spans="1:18" s="17" customFormat="1" x14ac:dyDescent="0.2">
      <c r="A3257" s="22"/>
      <c r="B3257" s="23"/>
      <c r="C3257" s="23"/>
      <c r="D3257" s="23"/>
      <c r="E3257" s="23"/>
      <c r="F3257" s="23"/>
      <c r="G3257" s="23"/>
      <c r="H3257" s="23"/>
      <c r="I3257" s="23"/>
      <c r="J3257" s="23"/>
      <c r="K3257" s="23"/>
      <c r="L3257" s="23"/>
      <c r="M3257" s="23"/>
      <c r="N3257" s="23"/>
      <c r="O3257" s="23"/>
      <c r="P3257" s="23"/>
      <c r="Q3257" s="23"/>
      <c r="R3257" s="23"/>
    </row>
    <row r="3258" spans="1:18" s="17" customFormat="1" x14ac:dyDescent="0.2">
      <c r="A3258" s="22"/>
      <c r="B3258" s="23"/>
      <c r="C3258" s="23"/>
      <c r="D3258" s="23"/>
      <c r="E3258" s="23"/>
      <c r="F3258" s="23"/>
      <c r="G3258" s="23"/>
      <c r="H3258" s="23"/>
      <c r="I3258" s="23"/>
      <c r="J3258" s="23"/>
      <c r="K3258" s="23"/>
      <c r="L3258" s="23"/>
      <c r="M3258" s="23"/>
      <c r="N3258" s="23"/>
      <c r="O3258" s="23"/>
      <c r="P3258" s="23"/>
      <c r="Q3258" s="23"/>
      <c r="R3258" s="23"/>
    </row>
    <row r="3259" spans="1:18" s="17" customFormat="1" x14ac:dyDescent="0.2">
      <c r="A3259" s="22"/>
      <c r="B3259" s="23"/>
      <c r="C3259" s="23"/>
      <c r="D3259" s="23"/>
      <c r="E3259" s="23"/>
      <c r="F3259" s="23"/>
      <c r="G3259" s="23"/>
      <c r="H3259" s="23"/>
      <c r="I3259" s="23"/>
      <c r="J3259" s="23"/>
      <c r="K3259" s="23"/>
      <c r="L3259" s="23"/>
      <c r="M3259" s="23"/>
      <c r="N3259" s="23"/>
      <c r="O3259" s="23"/>
      <c r="P3259" s="23"/>
      <c r="Q3259" s="23"/>
      <c r="R3259" s="23"/>
    </row>
    <row r="3260" spans="1:18" s="17" customFormat="1" x14ac:dyDescent="0.2">
      <c r="A3260" s="22"/>
      <c r="B3260" s="23"/>
      <c r="C3260" s="23"/>
      <c r="D3260" s="23"/>
      <c r="E3260" s="23"/>
      <c r="F3260" s="23"/>
      <c r="G3260" s="23"/>
      <c r="H3260" s="23"/>
      <c r="I3260" s="23"/>
      <c r="J3260" s="23"/>
      <c r="K3260" s="23"/>
      <c r="L3260" s="23"/>
      <c r="M3260" s="23"/>
      <c r="N3260" s="23"/>
      <c r="O3260" s="23"/>
      <c r="P3260" s="23"/>
      <c r="Q3260" s="23"/>
      <c r="R3260" s="23"/>
    </row>
    <row r="3261" spans="1:18" s="17" customFormat="1" x14ac:dyDescent="0.2">
      <c r="A3261" s="22"/>
      <c r="B3261" s="23"/>
      <c r="C3261" s="23"/>
      <c r="D3261" s="23"/>
      <c r="E3261" s="23"/>
      <c r="F3261" s="23"/>
      <c r="G3261" s="23"/>
      <c r="H3261" s="23"/>
      <c r="I3261" s="23"/>
      <c r="J3261" s="23"/>
      <c r="K3261" s="23"/>
      <c r="L3261" s="23"/>
      <c r="M3261" s="23"/>
      <c r="N3261" s="23"/>
      <c r="O3261" s="23"/>
      <c r="P3261" s="23"/>
      <c r="Q3261" s="23"/>
      <c r="R3261" s="23"/>
    </row>
    <row r="3262" spans="1:18" s="17" customFormat="1" x14ac:dyDescent="0.2">
      <c r="A3262" s="22"/>
      <c r="B3262" s="23"/>
      <c r="C3262" s="23"/>
      <c r="D3262" s="23"/>
      <c r="E3262" s="23"/>
      <c r="F3262" s="23"/>
      <c r="G3262" s="23"/>
      <c r="H3262" s="23"/>
      <c r="I3262" s="23"/>
      <c r="J3262" s="23"/>
      <c r="K3262" s="23"/>
      <c r="L3262" s="23"/>
      <c r="M3262" s="23"/>
      <c r="N3262" s="23"/>
      <c r="O3262" s="23"/>
      <c r="P3262" s="23"/>
      <c r="Q3262" s="23"/>
      <c r="R3262" s="23"/>
    </row>
    <row r="3263" spans="1:18" s="17" customFormat="1" x14ac:dyDescent="0.2">
      <c r="A3263" s="22"/>
      <c r="B3263" s="23"/>
      <c r="C3263" s="23"/>
      <c r="D3263" s="23"/>
      <c r="E3263" s="23"/>
      <c r="F3263" s="23"/>
      <c r="G3263" s="23"/>
      <c r="H3263" s="23"/>
      <c r="I3263" s="23"/>
      <c r="J3263" s="23"/>
      <c r="K3263" s="23"/>
      <c r="L3263" s="23"/>
      <c r="M3263" s="23"/>
      <c r="N3263" s="23"/>
      <c r="O3263" s="23"/>
      <c r="P3263" s="23"/>
      <c r="Q3263" s="23"/>
      <c r="R3263" s="23"/>
    </row>
    <row r="3264" spans="1:18" s="17" customFormat="1" x14ac:dyDescent="0.2">
      <c r="A3264" s="22"/>
      <c r="B3264" s="23"/>
      <c r="C3264" s="23"/>
      <c r="D3264" s="23"/>
      <c r="E3264" s="23"/>
      <c r="F3264" s="23"/>
      <c r="G3264" s="23"/>
      <c r="H3264" s="23"/>
      <c r="I3264" s="23"/>
      <c r="J3264" s="23"/>
      <c r="K3264" s="23"/>
      <c r="L3264" s="23"/>
      <c r="M3264" s="23"/>
      <c r="N3264" s="23"/>
      <c r="O3264" s="23"/>
      <c r="P3264" s="23"/>
      <c r="Q3264" s="23"/>
      <c r="R3264" s="23"/>
    </row>
    <row r="3265" spans="1:18" s="17" customFormat="1" x14ac:dyDescent="0.2">
      <c r="A3265" s="22"/>
      <c r="B3265" s="23"/>
      <c r="C3265" s="23"/>
      <c r="D3265" s="23"/>
      <c r="E3265" s="23"/>
      <c r="F3265" s="23"/>
      <c r="G3265" s="23"/>
      <c r="H3265" s="23"/>
      <c r="I3265" s="23"/>
      <c r="J3265" s="23"/>
      <c r="K3265" s="23"/>
      <c r="L3265" s="23"/>
      <c r="M3265" s="23"/>
      <c r="N3265" s="23"/>
      <c r="O3265" s="23"/>
      <c r="P3265" s="23"/>
      <c r="Q3265" s="23"/>
      <c r="R3265" s="23"/>
    </row>
    <row r="3266" spans="1:18" s="17" customFormat="1" x14ac:dyDescent="0.2">
      <c r="A3266" s="22"/>
      <c r="B3266" s="23"/>
      <c r="C3266" s="23"/>
      <c r="D3266" s="23"/>
      <c r="E3266" s="23"/>
      <c r="F3266" s="23"/>
      <c r="G3266" s="23"/>
      <c r="H3266" s="23"/>
      <c r="I3266" s="23"/>
      <c r="J3266" s="23"/>
      <c r="K3266" s="23"/>
      <c r="L3266" s="23"/>
      <c r="M3266" s="23"/>
      <c r="N3266" s="23"/>
      <c r="O3266" s="23"/>
      <c r="P3266" s="23"/>
      <c r="Q3266" s="23"/>
      <c r="R3266" s="23"/>
    </row>
    <row r="3267" spans="1:18" s="17" customFormat="1" x14ac:dyDescent="0.2">
      <c r="A3267" s="22"/>
      <c r="B3267" s="23"/>
      <c r="C3267" s="23"/>
      <c r="D3267" s="23"/>
      <c r="E3267" s="23"/>
      <c r="F3267" s="23"/>
      <c r="G3267" s="23"/>
      <c r="H3267" s="23"/>
      <c r="I3267" s="23"/>
      <c r="J3267" s="23"/>
      <c r="K3267" s="23"/>
      <c r="L3267" s="23"/>
      <c r="M3267" s="23"/>
      <c r="N3267" s="23"/>
      <c r="O3267" s="23"/>
      <c r="P3267" s="23"/>
      <c r="Q3267" s="23"/>
      <c r="R3267" s="23"/>
    </row>
    <row r="3268" spans="1:18" s="17" customFormat="1" x14ac:dyDescent="0.2">
      <c r="A3268" s="22"/>
      <c r="B3268" s="23"/>
      <c r="C3268" s="23"/>
      <c r="D3268" s="23"/>
      <c r="E3268" s="23"/>
      <c r="F3268" s="23"/>
      <c r="G3268" s="23"/>
      <c r="H3268" s="23"/>
      <c r="I3268" s="23"/>
      <c r="J3268" s="23"/>
      <c r="K3268" s="23"/>
      <c r="L3268" s="23"/>
      <c r="M3268" s="23"/>
      <c r="N3268" s="23"/>
      <c r="O3268" s="23"/>
      <c r="P3268" s="23"/>
      <c r="Q3268" s="23"/>
      <c r="R3268" s="23"/>
    </row>
    <row r="3269" spans="1:18" s="17" customFormat="1" x14ac:dyDescent="0.2">
      <c r="A3269" s="22"/>
      <c r="B3269" s="23"/>
      <c r="C3269" s="23"/>
      <c r="D3269" s="23"/>
      <c r="E3269" s="23"/>
      <c r="F3269" s="23"/>
      <c r="G3269" s="23"/>
      <c r="H3269" s="23"/>
      <c r="I3269" s="23"/>
      <c r="J3269" s="23"/>
      <c r="K3269" s="23"/>
      <c r="L3269" s="23"/>
      <c r="M3269" s="23"/>
      <c r="N3269" s="23"/>
      <c r="O3269" s="23"/>
      <c r="P3269" s="23"/>
      <c r="Q3269" s="23"/>
      <c r="R3269" s="23"/>
    </row>
    <row r="3270" spans="1:18" s="17" customFormat="1" x14ac:dyDescent="0.2">
      <c r="A3270" s="22"/>
      <c r="B3270" s="23"/>
      <c r="C3270" s="23"/>
      <c r="D3270" s="23"/>
      <c r="E3270" s="23"/>
      <c r="F3270" s="23"/>
      <c r="G3270" s="23"/>
      <c r="H3270" s="23"/>
      <c r="I3270" s="23"/>
      <c r="J3270" s="23"/>
      <c r="K3270" s="23"/>
      <c r="L3270" s="23"/>
      <c r="M3270" s="23"/>
      <c r="N3270" s="23"/>
      <c r="O3270" s="23"/>
      <c r="P3270" s="23"/>
      <c r="Q3270" s="23"/>
      <c r="R3270" s="23"/>
    </row>
    <row r="3271" spans="1:18" s="17" customFormat="1" x14ac:dyDescent="0.2">
      <c r="A3271" s="22"/>
      <c r="B3271" s="23"/>
      <c r="C3271" s="23"/>
      <c r="D3271" s="23"/>
      <c r="E3271" s="23"/>
      <c r="F3271" s="23"/>
      <c r="G3271" s="23"/>
      <c r="H3271" s="23"/>
      <c r="I3271" s="23"/>
      <c r="J3271" s="23"/>
      <c r="K3271" s="23"/>
      <c r="L3271" s="23"/>
      <c r="M3271" s="23"/>
      <c r="N3271" s="23"/>
      <c r="O3271" s="23"/>
      <c r="P3271" s="23"/>
      <c r="Q3271" s="23"/>
      <c r="R3271" s="23"/>
    </row>
    <row r="3272" spans="1:18" s="17" customFormat="1" x14ac:dyDescent="0.2">
      <c r="A3272" s="22"/>
      <c r="B3272" s="23"/>
      <c r="C3272" s="23"/>
      <c r="D3272" s="23"/>
      <c r="E3272" s="23"/>
      <c r="F3272" s="23"/>
      <c r="G3272" s="23"/>
      <c r="H3272" s="23"/>
      <c r="I3272" s="23"/>
      <c r="J3272" s="23"/>
      <c r="K3272" s="23"/>
      <c r="L3272" s="23"/>
      <c r="M3272" s="23"/>
      <c r="N3272" s="23"/>
      <c r="O3272" s="23"/>
      <c r="P3272" s="23"/>
      <c r="Q3272" s="23"/>
      <c r="R3272" s="23"/>
    </row>
    <row r="3273" spans="1:18" s="17" customFormat="1" x14ac:dyDescent="0.2">
      <c r="A3273" s="22"/>
      <c r="B3273" s="23"/>
      <c r="C3273" s="23"/>
      <c r="D3273" s="23"/>
      <c r="E3273" s="23"/>
      <c r="F3273" s="23"/>
      <c r="G3273" s="23"/>
      <c r="H3273" s="23"/>
      <c r="I3273" s="23"/>
      <c r="J3273" s="23"/>
      <c r="K3273" s="23"/>
      <c r="L3273" s="23"/>
      <c r="M3273" s="23"/>
      <c r="N3273" s="23"/>
      <c r="O3273" s="23"/>
      <c r="P3273" s="23"/>
      <c r="Q3273" s="23"/>
      <c r="R3273" s="23"/>
    </row>
    <row r="3274" spans="1:18" s="17" customFormat="1" x14ac:dyDescent="0.2">
      <c r="A3274" s="22"/>
      <c r="B3274" s="23"/>
      <c r="C3274" s="23"/>
      <c r="D3274" s="23"/>
      <c r="E3274" s="23"/>
      <c r="F3274" s="23"/>
      <c r="G3274" s="23"/>
      <c r="H3274" s="23"/>
      <c r="I3274" s="23"/>
      <c r="J3274" s="23"/>
      <c r="K3274" s="23"/>
      <c r="L3274" s="23"/>
      <c r="M3274" s="23"/>
      <c r="N3274" s="23"/>
      <c r="O3274" s="23"/>
      <c r="P3274" s="23"/>
      <c r="Q3274" s="23"/>
      <c r="R3274" s="23"/>
    </row>
    <row r="3275" spans="1:18" s="17" customFormat="1" x14ac:dyDescent="0.2">
      <c r="A3275" s="22"/>
      <c r="B3275" s="23"/>
      <c r="C3275" s="23"/>
      <c r="D3275" s="23"/>
      <c r="E3275" s="23"/>
      <c r="F3275" s="23"/>
      <c r="G3275" s="23"/>
      <c r="H3275" s="23"/>
      <c r="I3275" s="23"/>
      <c r="J3275" s="23"/>
      <c r="K3275" s="23"/>
      <c r="L3275" s="23"/>
      <c r="M3275" s="23"/>
      <c r="N3275" s="23"/>
      <c r="O3275" s="23"/>
      <c r="P3275" s="23"/>
      <c r="Q3275" s="23"/>
      <c r="R3275" s="23"/>
    </row>
    <row r="3276" spans="1:18" s="17" customFormat="1" x14ac:dyDescent="0.2">
      <c r="A3276" s="22"/>
      <c r="B3276" s="23"/>
      <c r="C3276" s="23"/>
      <c r="D3276" s="23"/>
      <c r="E3276" s="23"/>
      <c r="F3276" s="23"/>
      <c r="G3276" s="23"/>
      <c r="H3276" s="23"/>
      <c r="I3276" s="23"/>
      <c r="J3276" s="23"/>
      <c r="K3276" s="23"/>
      <c r="L3276" s="23"/>
      <c r="M3276" s="23"/>
      <c r="N3276" s="23"/>
      <c r="O3276" s="23"/>
      <c r="P3276" s="23"/>
      <c r="Q3276" s="23"/>
      <c r="R3276" s="23"/>
    </row>
    <row r="3277" spans="1:18" s="17" customFormat="1" x14ac:dyDescent="0.2">
      <c r="A3277" s="22"/>
      <c r="B3277" s="23"/>
      <c r="C3277" s="23"/>
      <c r="D3277" s="23"/>
      <c r="E3277" s="23"/>
      <c r="F3277" s="23"/>
      <c r="G3277" s="23"/>
      <c r="H3277" s="23"/>
      <c r="I3277" s="23"/>
      <c r="J3277" s="23"/>
      <c r="K3277" s="23"/>
      <c r="L3277" s="23"/>
      <c r="M3277" s="23"/>
      <c r="N3277" s="23"/>
      <c r="O3277" s="23"/>
      <c r="P3277" s="23"/>
      <c r="Q3277" s="23"/>
      <c r="R3277" s="23"/>
    </row>
    <row r="3278" spans="1:18" s="17" customFormat="1" x14ac:dyDescent="0.2">
      <c r="A3278" s="22"/>
      <c r="B3278" s="23"/>
      <c r="C3278" s="23"/>
      <c r="D3278" s="23"/>
      <c r="E3278" s="23"/>
      <c r="F3278" s="23"/>
      <c r="G3278" s="23"/>
      <c r="H3278" s="23"/>
      <c r="I3278" s="23"/>
      <c r="J3278" s="23"/>
      <c r="K3278" s="23"/>
      <c r="L3278" s="23"/>
      <c r="M3278" s="23"/>
      <c r="N3278" s="23"/>
      <c r="O3278" s="23"/>
      <c r="P3278" s="23"/>
      <c r="Q3278" s="23"/>
      <c r="R3278" s="23"/>
    </row>
    <row r="3279" spans="1:18" s="17" customFormat="1" x14ac:dyDescent="0.2">
      <c r="A3279" s="22"/>
      <c r="B3279" s="23"/>
      <c r="C3279" s="23"/>
      <c r="D3279" s="23"/>
      <c r="E3279" s="23"/>
      <c r="F3279" s="23"/>
      <c r="G3279" s="23"/>
      <c r="H3279" s="23"/>
      <c r="I3279" s="23"/>
      <c r="J3279" s="23"/>
      <c r="K3279" s="23"/>
      <c r="L3279" s="23"/>
      <c r="M3279" s="23"/>
      <c r="N3279" s="23"/>
      <c r="O3279" s="23"/>
      <c r="P3279" s="23"/>
      <c r="Q3279" s="23"/>
      <c r="R3279" s="23"/>
    </row>
    <row r="3280" spans="1:18" s="17" customFormat="1" x14ac:dyDescent="0.2">
      <c r="A3280" s="22"/>
      <c r="B3280" s="23"/>
      <c r="C3280" s="23"/>
      <c r="D3280" s="23"/>
      <c r="E3280" s="23"/>
      <c r="F3280" s="23"/>
      <c r="G3280" s="23"/>
      <c r="H3280" s="23"/>
      <c r="I3280" s="23"/>
      <c r="J3280" s="23"/>
      <c r="K3280" s="23"/>
      <c r="L3280" s="23"/>
      <c r="M3280" s="23"/>
      <c r="N3280" s="23"/>
      <c r="O3280" s="23"/>
      <c r="P3280" s="23"/>
      <c r="Q3280" s="23"/>
      <c r="R3280" s="23"/>
    </row>
    <row r="3281" spans="1:18" s="17" customFormat="1" x14ac:dyDescent="0.2">
      <c r="A3281" s="22"/>
      <c r="B3281" s="23"/>
      <c r="C3281" s="23"/>
      <c r="D3281" s="23"/>
      <c r="E3281" s="23"/>
      <c r="F3281" s="23"/>
      <c r="G3281" s="23"/>
      <c r="H3281" s="23"/>
      <c r="I3281" s="23"/>
      <c r="J3281" s="23"/>
      <c r="K3281" s="23"/>
      <c r="L3281" s="23"/>
      <c r="M3281" s="23"/>
      <c r="N3281" s="23"/>
      <c r="O3281" s="23"/>
      <c r="P3281" s="23"/>
      <c r="Q3281" s="23"/>
      <c r="R3281" s="23"/>
    </row>
    <row r="3282" spans="1:18" s="17" customFormat="1" x14ac:dyDescent="0.2">
      <c r="A3282" s="22"/>
      <c r="B3282" s="23"/>
      <c r="C3282" s="23"/>
      <c r="D3282" s="23"/>
      <c r="E3282" s="23"/>
      <c r="F3282" s="23"/>
      <c r="G3282" s="23"/>
      <c r="H3282" s="23"/>
      <c r="I3282" s="23"/>
      <c r="J3282" s="23"/>
      <c r="K3282" s="23"/>
      <c r="L3282" s="23"/>
      <c r="M3282" s="23"/>
      <c r="N3282" s="23"/>
      <c r="O3282" s="23"/>
      <c r="P3282" s="23"/>
      <c r="Q3282" s="23"/>
      <c r="R3282" s="23"/>
    </row>
    <row r="3283" spans="1:18" s="17" customFormat="1" x14ac:dyDescent="0.2">
      <c r="A3283" s="22"/>
      <c r="B3283" s="23"/>
      <c r="C3283" s="23"/>
      <c r="D3283" s="23"/>
      <c r="E3283" s="23"/>
      <c r="F3283" s="23"/>
      <c r="G3283" s="23"/>
      <c r="H3283" s="23"/>
      <c r="I3283" s="23"/>
      <c r="J3283" s="23"/>
      <c r="K3283" s="23"/>
      <c r="L3283" s="23"/>
      <c r="M3283" s="23"/>
      <c r="N3283" s="23"/>
      <c r="O3283" s="23"/>
      <c r="P3283" s="23"/>
      <c r="Q3283" s="23"/>
      <c r="R3283" s="23"/>
    </row>
    <row r="3284" spans="1:18" s="17" customFormat="1" x14ac:dyDescent="0.2">
      <c r="A3284" s="22"/>
      <c r="B3284" s="23"/>
      <c r="C3284" s="23"/>
      <c r="D3284" s="23"/>
      <c r="E3284" s="23"/>
      <c r="F3284" s="23"/>
      <c r="G3284" s="23"/>
      <c r="H3284" s="23"/>
      <c r="I3284" s="23"/>
      <c r="J3284" s="23"/>
      <c r="K3284" s="23"/>
      <c r="L3284" s="23"/>
      <c r="M3284" s="23"/>
      <c r="N3284" s="23"/>
      <c r="O3284" s="23"/>
      <c r="P3284" s="23"/>
      <c r="Q3284" s="23"/>
      <c r="R3284" s="23"/>
    </row>
    <row r="3285" spans="1:18" s="17" customFormat="1" x14ac:dyDescent="0.2">
      <c r="A3285" s="22"/>
      <c r="B3285" s="23"/>
      <c r="C3285" s="23"/>
      <c r="D3285" s="23"/>
      <c r="E3285" s="23"/>
      <c r="F3285" s="23"/>
      <c r="G3285" s="23"/>
      <c r="H3285" s="23"/>
      <c r="I3285" s="23"/>
      <c r="J3285" s="23"/>
      <c r="K3285" s="23"/>
      <c r="L3285" s="23"/>
      <c r="M3285" s="23"/>
      <c r="N3285" s="23"/>
      <c r="O3285" s="23"/>
      <c r="P3285" s="23"/>
      <c r="Q3285" s="23"/>
      <c r="R3285" s="23"/>
    </row>
    <row r="3286" spans="1:18" s="17" customFormat="1" x14ac:dyDescent="0.2">
      <c r="A3286" s="22"/>
      <c r="B3286" s="23"/>
      <c r="C3286" s="23"/>
      <c r="D3286" s="23"/>
      <c r="E3286" s="23"/>
      <c r="F3286" s="23"/>
      <c r="G3286" s="23"/>
      <c r="H3286" s="23"/>
      <c r="I3286" s="23"/>
      <c r="J3286" s="23"/>
      <c r="K3286" s="23"/>
      <c r="L3286" s="23"/>
      <c r="M3286" s="23"/>
      <c r="N3286" s="23"/>
      <c r="O3286" s="23"/>
      <c r="P3286" s="23"/>
      <c r="Q3286" s="23"/>
      <c r="R3286" s="23"/>
    </row>
    <row r="3287" spans="1:18" s="17" customFormat="1" x14ac:dyDescent="0.2">
      <c r="A3287" s="22"/>
      <c r="B3287" s="23"/>
      <c r="C3287" s="23"/>
      <c r="D3287" s="23"/>
      <c r="E3287" s="23"/>
      <c r="F3287" s="23"/>
      <c r="G3287" s="23"/>
      <c r="H3287" s="23"/>
      <c r="I3287" s="23"/>
      <c r="J3287" s="23"/>
      <c r="K3287" s="23"/>
      <c r="L3287" s="23"/>
      <c r="M3287" s="23"/>
      <c r="N3287" s="23"/>
      <c r="O3287" s="23"/>
      <c r="P3287" s="23"/>
      <c r="Q3287" s="23"/>
      <c r="R3287" s="23"/>
    </row>
    <row r="3288" spans="1:18" s="17" customFormat="1" x14ac:dyDescent="0.2">
      <c r="A3288" s="22"/>
      <c r="B3288" s="23"/>
      <c r="C3288" s="23"/>
      <c r="D3288" s="23"/>
      <c r="E3288" s="23"/>
      <c r="F3288" s="23"/>
      <c r="G3288" s="23"/>
      <c r="H3288" s="23"/>
      <c r="I3288" s="23"/>
      <c r="J3288" s="23"/>
      <c r="K3288" s="23"/>
      <c r="L3288" s="23"/>
      <c r="M3288" s="23"/>
      <c r="N3288" s="23"/>
      <c r="O3288" s="23"/>
      <c r="P3288" s="23"/>
      <c r="Q3288" s="23"/>
      <c r="R3288" s="23"/>
    </row>
    <row r="3289" spans="1:18" s="17" customFormat="1" x14ac:dyDescent="0.2">
      <c r="A3289" s="22"/>
      <c r="B3289" s="23"/>
      <c r="C3289" s="23"/>
      <c r="D3289" s="23"/>
      <c r="E3289" s="23"/>
      <c r="F3289" s="23"/>
      <c r="G3289" s="23"/>
      <c r="H3289" s="23"/>
      <c r="I3289" s="23"/>
      <c r="J3289" s="23"/>
      <c r="K3289" s="23"/>
      <c r="L3289" s="23"/>
      <c r="M3289" s="23"/>
      <c r="N3289" s="23"/>
      <c r="O3289" s="23"/>
      <c r="P3289" s="23"/>
      <c r="Q3289" s="23"/>
      <c r="R3289" s="23"/>
    </row>
    <row r="3290" spans="1:18" s="17" customFormat="1" x14ac:dyDescent="0.2">
      <c r="A3290" s="22"/>
      <c r="B3290" s="23"/>
      <c r="C3290" s="23"/>
      <c r="D3290" s="23"/>
      <c r="E3290" s="23"/>
      <c r="F3290" s="23"/>
      <c r="G3290" s="23"/>
      <c r="H3290" s="23"/>
      <c r="I3290" s="23"/>
      <c r="J3290" s="23"/>
      <c r="K3290" s="23"/>
      <c r="L3290" s="23"/>
      <c r="M3290" s="23"/>
      <c r="N3290" s="23"/>
      <c r="O3290" s="23"/>
      <c r="P3290" s="23"/>
      <c r="Q3290" s="23"/>
      <c r="R3290" s="23"/>
    </row>
    <row r="3291" spans="1:18" s="17" customFormat="1" x14ac:dyDescent="0.2">
      <c r="A3291" s="22"/>
      <c r="B3291" s="23"/>
      <c r="C3291" s="23"/>
      <c r="D3291" s="23"/>
      <c r="E3291" s="23"/>
      <c r="F3291" s="23"/>
      <c r="G3291" s="23"/>
      <c r="H3291" s="23"/>
      <c r="I3291" s="23"/>
      <c r="J3291" s="23"/>
      <c r="K3291" s="23"/>
      <c r="L3291" s="23"/>
      <c r="M3291" s="23"/>
      <c r="N3291" s="23"/>
      <c r="O3291" s="23"/>
      <c r="P3291" s="23"/>
      <c r="Q3291" s="23"/>
      <c r="R3291" s="23"/>
    </row>
    <row r="3292" spans="1:18" s="17" customFormat="1" x14ac:dyDescent="0.2">
      <c r="A3292" s="22"/>
      <c r="B3292" s="23"/>
      <c r="C3292" s="23"/>
      <c r="D3292" s="23"/>
      <c r="E3292" s="23"/>
      <c r="F3292" s="23"/>
      <c r="G3292" s="23"/>
      <c r="H3292" s="23"/>
      <c r="I3292" s="23"/>
      <c r="J3292" s="23"/>
      <c r="K3292" s="23"/>
      <c r="L3292" s="23"/>
      <c r="M3292" s="23"/>
      <c r="N3292" s="23"/>
      <c r="O3292" s="23"/>
      <c r="P3292" s="23"/>
      <c r="Q3292" s="23"/>
      <c r="R3292" s="23"/>
    </row>
    <row r="3293" spans="1:18" s="17" customFormat="1" x14ac:dyDescent="0.2">
      <c r="A3293" s="22"/>
      <c r="B3293" s="23"/>
      <c r="C3293" s="23"/>
      <c r="D3293" s="23"/>
      <c r="E3293" s="23"/>
      <c r="F3293" s="23"/>
      <c r="G3293" s="23"/>
      <c r="H3293" s="23"/>
      <c r="I3293" s="23"/>
      <c r="J3293" s="23"/>
      <c r="K3293" s="23"/>
      <c r="L3293" s="23"/>
      <c r="M3293" s="23"/>
      <c r="N3293" s="23"/>
      <c r="O3293" s="23"/>
      <c r="P3293" s="23"/>
      <c r="Q3293" s="23"/>
      <c r="R3293" s="23"/>
    </row>
    <row r="3294" spans="1:18" s="17" customFormat="1" x14ac:dyDescent="0.2">
      <c r="A3294" s="22"/>
      <c r="B3294" s="23"/>
      <c r="C3294" s="23"/>
      <c r="D3294" s="23"/>
      <c r="E3294" s="23"/>
      <c r="F3294" s="23"/>
      <c r="G3294" s="23"/>
      <c r="H3294" s="23"/>
      <c r="I3294" s="23"/>
      <c r="J3294" s="23"/>
      <c r="K3294" s="23"/>
      <c r="L3294" s="23"/>
      <c r="M3294" s="23"/>
      <c r="N3294" s="23"/>
      <c r="O3294" s="23"/>
      <c r="P3294" s="23"/>
      <c r="Q3294" s="23"/>
      <c r="R3294" s="23"/>
    </row>
    <row r="3295" spans="1:18" s="17" customFormat="1" x14ac:dyDescent="0.2">
      <c r="A3295" s="22"/>
      <c r="B3295" s="23"/>
      <c r="C3295" s="23"/>
      <c r="D3295" s="23"/>
      <c r="E3295" s="23"/>
      <c r="F3295" s="23"/>
      <c r="G3295" s="23"/>
      <c r="H3295" s="23"/>
      <c r="I3295" s="23"/>
      <c r="J3295" s="23"/>
      <c r="K3295" s="23"/>
      <c r="L3295" s="23"/>
      <c r="M3295" s="23"/>
      <c r="N3295" s="23"/>
      <c r="O3295" s="23"/>
      <c r="P3295" s="23"/>
      <c r="Q3295" s="23"/>
      <c r="R3295" s="23"/>
    </row>
    <row r="3296" spans="1:18" s="17" customFormat="1" x14ac:dyDescent="0.2">
      <c r="A3296" s="22"/>
      <c r="B3296" s="23"/>
      <c r="C3296" s="23"/>
      <c r="D3296" s="23"/>
      <c r="E3296" s="23"/>
      <c r="F3296" s="23"/>
      <c r="G3296" s="23"/>
      <c r="H3296" s="23"/>
      <c r="I3296" s="23"/>
      <c r="J3296" s="23"/>
      <c r="K3296" s="23"/>
      <c r="L3296" s="23"/>
      <c r="M3296" s="23"/>
      <c r="N3296" s="23"/>
      <c r="O3296" s="23"/>
      <c r="P3296" s="23"/>
      <c r="Q3296" s="23"/>
      <c r="R3296" s="23"/>
    </row>
    <row r="3297" spans="1:18" s="17" customFormat="1" x14ac:dyDescent="0.2">
      <c r="A3297" s="22"/>
      <c r="B3297" s="23"/>
      <c r="C3297" s="23"/>
      <c r="D3297" s="23"/>
      <c r="E3297" s="23"/>
      <c r="F3297" s="23"/>
      <c r="G3297" s="23"/>
      <c r="H3297" s="23"/>
      <c r="I3297" s="23"/>
      <c r="J3297" s="23"/>
      <c r="K3297" s="23"/>
      <c r="L3297" s="23"/>
      <c r="M3297" s="23"/>
      <c r="N3297" s="23"/>
      <c r="O3297" s="23"/>
      <c r="P3297" s="23"/>
      <c r="Q3297" s="23"/>
      <c r="R3297" s="23"/>
    </row>
    <row r="3298" spans="1:18" s="17" customFormat="1" x14ac:dyDescent="0.2">
      <c r="A3298" s="22"/>
      <c r="B3298" s="23"/>
      <c r="C3298" s="23"/>
      <c r="D3298" s="23"/>
      <c r="E3298" s="23"/>
      <c r="F3298" s="23"/>
      <c r="G3298" s="23"/>
      <c r="H3298" s="23"/>
      <c r="I3298" s="23"/>
      <c r="J3298" s="23"/>
      <c r="K3298" s="23"/>
      <c r="L3298" s="23"/>
      <c r="M3298" s="23"/>
      <c r="N3298" s="23"/>
      <c r="O3298" s="23"/>
      <c r="P3298" s="23"/>
      <c r="Q3298" s="23"/>
      <c r="R3298" s="23"/>
    </row>
    <row r="3299" spans="1:18" s="17" customFormat="1" x14ac:dyDescent="0.2">
      <c r="A3299" s="22"/>
      <c r="B3299" s="23"/>
      <c r="C3299" s="23"/>
      <c r="D3299" s="23"/>
      <c r="E3299" s="23"/>
      <c r="F3299" s="23"/>
      <c r="G3299" s="23"/>
      <c r="H3299" s="23"/>
      <c r="I3299" s="23"/>
      <c r="J3299" s="23"/>
      <c r="K3299" s="23"/>
      <c r="L3299" s="23"/>
      <c r="M3299" s="23"/>
      <c r="N3299" s="23"/>
      <c r="O3299" s="23"/>
      <c r="P3299" s="23"/>
      <c r="Q3299" s="23"/>
      <c r="R3299" s="23"/>
    </row>
    <row r="3300" spans="1:18" s="17" customFormat="1" x14ac:dyDescent="0.2">
      <c r="A3300" s="22"/>
      <c r="B3300" s="23"/>
      <c r="C3300" s="23"/>
      <c r="D3300" s="23"/>
      <c r="E3300" s="23"/>
      <c r="F3300" s="23"/>
      <c r="G3300" s="23"/>
      <c r="H3300" s="23"/>
      <c r="I3300" s="23"/>
      <c r="J3300" s="23"/>
      <c r="K3300" s="23"/>
      <c r="L3300" s="23"/>
      <c r="M3300" s="23"/>
      <c r="N3300" s="23"/>
      <c r="O3300" s="23"/>
      <c r="P3300" s="23"/>
      <c r="Q3300" s="23"/>
      <c r="R3300" s="23"/>
    </row>
    <row r="3301" spans="1:18" s="17" customFormat="1" x14ac:dyDescent="0.2">
      <c r="A3301" s="22"/>
      <c r="B3301" s="23"/>
      <c r="C3301" s="23"/>
      <c r="D3301" s="23"/>
      <c r="E3301" s="23"/>
      <c r="F3301" s="23"/>
      <c r="G3301" s="23"/>
      <c r="H3301" s="23"/>
      <c r="I3301" s="23"/>
      <c r="J3301" s="23"/>
      <c r="K3301" s="23"/>
      <c r="L3301" s="23"/>
      <c r="M3301" s="23"/>
      <c r="N3301" s="23"/>
      <c r="O3301" s="23"/>
      <c r="P3301" s="23"/>
      <c r="Q3301" s="23"/>
      <c r="R3301" s="23"/>
    </row>
    <row r="3302" spans="1:18" s="17" customFormat="1" x14ac:dyDescent="0.2">
      <c r="A3302" s="22"/>
      <c r="B3302" s="23"/>
      <c r="C3302" s="23"/>
      <c r="D3302" s="23"/>
      <c r="E3302" s="23"/>
      <c r="F3302" s="23"/>
      <c r="G3302" s="23"/>
      <c r="H3302" s="23"/>
      <c r="I3302" s="23"/>
      <c r="J3302" s="23"/>
      <c r="K3302" s="23"/>
      <c r="L3302" s="23"/>
      <c r="M3302" s="23"/>
      <c r="N3302" s="23"/>
      <c r="O3302" s="23"/>
      <c r="P3302" s="23"/>
      <c r="Q3302" s="23"/>
      <c r="R3302" s="23"/>
    </row>
    <row r="3303" spans="1:18" s="17" customFormat="1" x14ac:dyDescent="0.2">
      <c r="A3303" s="22"/>
      <c r="B3303" s="23"/>
      <c r="C3303" s="23"/>
      <c r="D3303" s="23"/>
      <c r="E3303" s="23"/>
      <c r="F3303" s="23"/>
      <c r="G3303" s="23"/>
      <c r="H3303" s="23"/>
      <c r="I3303" s="23"/>
      <c r="J3303" s="23"/>
      <c r="K3303" s="23"/>
      <c r="L3303" s="23"/>
      <c r="M3303" s="23"/>
      <c r="N3303" s="23"/>
      <c r="O3303" s="23"/>
      <c r="P3303" s="23"/>
      <c r="Q3303" s="23"/>
      <c r="R3303" s="23"/>
    </row>
    <row r="3304" spans="1:18" s="17" customFormat="1" x14ac:dyDescent="0.2">
      <c r="A3304" s="22"/>
      <c r="B3304" s="23"/>
      <c r="C3304" s="23"/>
      <c r="D3304" s="23"/>
      <c r="E3304" s="23"/>
      <c r="F3304" s="23"/>
      <c r="G3304" s="23"/>
      <c r="H3304" s="23"/>
      <c r="I3304" s="23"/>
      <c r="J3304" s="23"/>
      <c r="K3304" s="23"/>
      <c r="L3304" s="23"/>
      <c r="M3304" s="23"/>
      <c r="N3304" s="23"/>
      <c r="O3304" s="23"/>
      <c r="P3304" s="23"/>
      <c r="Q3304" s="23"/>
      <c r="R3304" s="23"/>
    </row>
    <row r="3305" spans="1:18" s="17" customFormat="1" x14ac:dyDescent="0.2">
      <c r="A3305" s="22"/>
      <c r="B3305" s="23"/>
      <c r="C3305" s="23"/>
      <c r="D3305" s="23"/>
      <c r="E3305" s="23"/>
      <c r="F3305" s="23"/>
      <c r="G3305" s="23"/>
      <c r="H3305" s="23"/>
      <c r="I3305" s="23"/>
      <c r="J3305" s="23"/>
      <c r="K3305" s="23"/>
      <c r="L3305" s="23"/>
      <c r="M3305" s="23"/>
      <c r="N3305" s="23"/>
      <c r="O3305" s="23"/>
      <c r="P3305" s="23"/>
      <c r="Q3305" s="23"/>
      <c r="R3305" s="23"/>
    </row>
    <row r="3306" spans="1:18" s="17" customFormat="1" x14ac:dyDescent="0.2">
      <c r="A3306" s="22"/>
      <c r="B3306" s="23"/>
      <c r="C3306" s="23"/>
      <c r="D3306" s="23"/>
      <c r="E3306" s="23"/>
      <c r="F3306" s="23"/>
      <c r="G3306" s="23"/>
      <c r="H3306" s="23"/>
      <c r="I3306" s="23"/>
      <c r="J3306" s="23"/>
      <c r="K3306" s="23"/>
      <c r="L3306" s="23"/>
      <c r="M3306" s="23"/>
      <c r="N3306" s="23"/>
      <c r="O3306" s="23"/>
      <c r="P3306" s="23"/>
      <c r="Q3306" s="23"/>
      <c r="R3306" s="23"/>
    </row>
    <row r="3307" spans="1:18" s="17" customFormat="1" x14ac:dyDescent="0.2">
      <c r="A3307" s="22"/>
      <c r="B3307" s="23"/>
      <c r="C3307" s="23"/>
      <c r="D3307" s="23"/>
      <c r="E3307" s="23"/>
      <c r="F3307" s="23"/>
      <c r="G3307" s="23"/>
      <c r="H3307" s="23"/>
      <c r="I3307" s="23"/>
      <c r="J3307" s="23"/>
      <c r="K3307" s="23"/>
      <c r="L3307" s="23"/>
      <c r="M3307" s="23"/>
      <c r="N3307" s="23"/>
      <c r="O3307" s="23"/>
      <c r="P3307" s="23"/>
      <c r="Q3307" s="23"/>
      <c r="R3307" s="23"/>
    </row>
    <row r="3308" spans="1:18" s="17" customFormat="1" x14ac:dyDescent="0.2">
      <c r="A3308" s="22"/>
      <c r="B3308" s="23"/>
      <c r="C3308" s="23"/>
      <c r="D3308" s="23"/>
      <c r="E3308" s="23"/>
      <c r="F3308" s="23"/>
      <c r="G3308" s="23"/>
      <c r="H3308" s="23"/>
      <c r="I3308" s="23"/>
      <c r="J3308" s="23"/>
      <c r="K3308" s="23"/>
      <c r="L3308" s="23"/>
      <c r="M3308" s="23"/>
      <c r="N3308" s="23"/>
      <c r="O3308" s="23"/>
      <c r="P3308" s="23"/>
      <c r="Q3308" s="23"/>
      <c r="R3308" s="23"/>
    </row>
    <row r="3309" spans="1:18" s="17" customFormat="1" x14ac:dyDescent="0.2">
      <c r="A3309" s="22"/>
      <c r="B3309" s="23"/>
      <c r="C3309" s="23"/>
      <c r="D3309" s="23"/>
      <c r="E3309" s="23"/>
      <c r="F3309" s="23"/>
      <c r="G3309" s="23"/>
      <c r="H3309" s="23"/>
      <c r="I3309" s="23"/>
      <c r="J3309" s="23"/>
      <c r="K3309" s="23"/>
      <c r="L3309" s="23"/>
      <c r="M3309" s="23"/>
      <c r="N3309" s="23"/>
      <c r="O3309" s="23"/>
      <c r="P3309" s="23"/>
      <c r="Q3309" s="23"/>
      <c r="R3309" s="23"/>
    </row>
    <row r="3310" spans="1:18" s="17" customFormat="1" x14ac:dyDescent="0.2">
      <c r="A3310" s="22"/>
      <c r="B3310" s="23"/>
      <c r="C3310" s="23"/>
      <c r="D3310" s="23"/>
      <c r="E3310" s="23"/>
      <c r="F3310" s="23"/>
      <c r="G3310" s="23"/>
      <c r="H3310" s="23"/>
      <c r="I3310" s="23"/>
      <c r="J3310" s="23"/>
      <c r="K3310" s="23"/>
      <c r="L3310" s="23"/>
      <c r="M3310" s="23"/>
      <c r="N3310" s="23"/>
      <c r="O3310" s="23"/>
      <c r="P3310" s="23"/>
      <c r="Q3310" s="23"/>
      <c r="R3310" s="23"/>
    </row>
    <row r="3311" spans="1:18" s="17" customFormat="1" x14ac:dyDescent="0.2">
      <c r="A3311" s="22"/>
      <c r="B3311" s="23"/>
      <c r="C3311" s="23"/>
      <c r="D3311" s="23"/>
      <c r="E3311" s="23"/>
      <c r="F3311" s="23"/>
      <c r="G3311" s="23"/>
      <c r="H3311" s="23"/>
      <c r="I3311" s="23"/>
      <c r="J3311" s="23"/>
      <c r="K3311" s="23"/>
      <c r="L3311" s="23"/>
      <c r="M3311" s="23"/>
      <c r="N3311" s="23"/>
      <c r="O3311" s="23"/>
      <c r="P3311" s="23"/>
      <c r="Q3311" s="23"/>
      <c r="R3311" s="23"/>
    </row>
    <row r="3312" spans="1:18" s="17" customFormat="1" x14ac:dyDescent="0.2">
      <c r="A3312" s="22"/>
      <c r="B3312" s="23"/>
      <c r="C3312" s="23"/>
      <c r="D3312" s="23"/>
      <c r="E3312" s="23"/>
      <c r="F3312" s="23"/>
      <c r="G3312" s="23"/>
      <c r="H3312" s="23"/>
      <c r="I3312" s="23"/>
      <c r="J3312" s="23"/>
      <c r="K3312" s="23"/>
      <c r="L3312" s="23"/>
      <c r="M3312" s="23"/>
      <c r="N3312" s="23"/>
      <c r="O3312" s="23"/>
      <c r="P3312" s="23"/>
      <c r="Q3312" s="23"/>
      <c r="R3312" s="23"/>
    </row>
    <row r="3313" spans="1:18" s="17" customFormat="1" x14ac:dyDescent="0.2">
      <c r="A3313" s="22"/>
      <c r="B3313" s="23"/>
      <c r="C3313" s="23"/>
      <c r="D3313" s="23"/>
      <c r="E3313" s="23"/>
      <c r="F3313" s="23"/>
      <c r="G3313" s="23"/>
      <c r="H3313" s="23"/>
      <c r="I3313" s="23"/>
      <c r="J3313" s="23"/>
      <c r="K3313" s="23"/>
      <c r="L3313" s="23"/>
      <c r="M3313" s="23"/>
      <c r="N3313" s="23"/>
      <c r="O3313" s="23"/>
      <c r="P3313" s="23"/>
      <c r="Q3313" s="23"/>
      <c r="R3313" s="23"/>
    </row>
    <row r="3314" spans="1:18" s="17" customFormat="1" x14ac:dyDescent="0.2">
      <c r="A3314" s="22"/>
      <c r="B3314" s="23"/>
      <c r="C3314" s="23"/>
      <c r="D3314" s="23"/>
      <c r="E3314" s="23"/>
      <c r="F3314" s="23"/>
      <c r="G3314" s="23"/>
      <c r="H3314" s="23"/>
      <c r="I3314" s="23"/>
      <c r="J3314" s="23"/>
      <c r="K3314" s="23"/>
      <c r="L3314" s="23"/>
      <c r="M3314" s="23"/>
      <c r="N3314" s="23"/>
      <c r="O3314" s="23"/>
      <c r="P3314" s="23"/>
      <c r="Q3314" s="23"/>
      <c r="R3314" s="23"/>
    </row>
    <row r="3315" spans="1:18" s="17" customFormat="1" x14ac:dyDescent="0.2">
      <c r="A3315" s="22"/>
      <c r="B3315" s="23"/>
      <c r="C3315" s="23"/>
      <c r="D3315" s="23"/>
      <c r="E3315" s="23"/>
      <c r="F3315" s="23"/>
      <c r="G3315" s="23"/>
      <c r="H3315" s="23"/>
      <c r="I3315" s="23"/>
      <c r="J3315" s="23"/>
      <c r="K3315" s="23"/>
      <c r="L3315" s="23"/>
      <c r="M3315" s="23"/>
      <c r="N3315" s="23"/>
      <c r="O3315" s="23"/>
      <c r="P3315" s="23"/>
      <c r="Q3315" s="23"/>
      <c r="R3315" s="23"/>
    </row>
    <row r="3316" spans="1:18" s="17" customFormat="1" x14ac:dyDescent="0.2">
      <c r="A3316" s="22"/>
      <c r="B3316" s="23"/>
      <c r="C3316" s="23"/>
      <c r="D3316" s="23"/>
      <c r="E3316" s="23"/>
      <c r="F3316" s="23"/>
      <c r="G3316" s="23"/>
      <c r="H3316" s="23"/>
      <c r="I3316" s="23"/>
      <c r="J3316" s="23"/>
      <c r="K3316" s="23"/>
      <c r="L3316" s="23"/>
      <c r="M3316" s="23"/>
      <c r="N3316" s="23"/>
      <c r="O3316" s="23"/>
      <c r="P3316" s="23"/>
      <c r="Q3316" s="23"/>
      <c r="R3316" s="23"/>
    </row>
    <row r="3317" spans="1:18" s="17" customFormat="1" x14ac:dyDescent="0.2">
      <c r="A3317" s="22"/>
      <c r="B3317" s="23"/>
      <c r="C3317" s="23"/>
      <c r="D3317" s="23"/>
      <c r="E3317" s="23"/>
      <c r="F3317" s="23"/>
      <c r="G3317" s="23"/>
      <c r="H3317" s="23"/>
      <c r="I3317" s="23"/>
      <c r="J3317" s="23"/>
      <c r="K3317" s="23"/>
      <c r="L3317" s="23"/>
      <c r="M3317" s="23"/>
      <c r="N3317" s="23"/>
      <c r="O3317" s="23"/>
      <c r="P3317" s="23"/>
      <c r="Q3317" s="23"/>
      <c r="R3317" s="23"/>
    </row>
    <row r="3318" spans="1:18" s="17" customFormat="1" x14ac:dyDescent="0.2">
      <c r="A3318" s="22"/>
      <c r="B3318" s="23"/>
      <c r="C3318" s="23"/>
      <c r="D3318" s="23"/>
      <c r="E3318" s="23"/>
      <c r="F3318" s="23"/>
      <c r="G3318" s="23"/>
      <c r="H3318" s="23"/>
      <c r="I3318" s="23"/>
      <c r="J3318" s="23"/>
      <c r="K3318" s="23"/>
      <c r="L3318" s="23"/>
      <c r="M3318" s="23"/>
      <c r="N3318" s="23"/>
      <c r="O3318" s="23"/>
      <c r="P3318" s="23"/>
      <c r="Q3318" s="23"/>
      <c r="R3318" s="23"/>
    </row>
    <row r="3319" spans="1:18" s="17" customFormat="1" x14ac:dyDescent="0.2">
      <c r="A3319" s="22"/>
      <c r="B3319" s="23"/>
      <c r="C3319" s="23"/>
      <c r="D3319" s="23"/>
      <c r="E3319" s="23"/>
      <c r="F3319" s="23"/>
      <c r="G3319" s="23"/>
      <c r="H3319" s="23"/>
      <c r="I3319" s="23"/>
      <c r="J3319" s="23"/>
      <c r="K3319" s="23"/>
      <c r="L3319" s="23"/>
      <c r="M3319" s="23"/>
      <c r="N3319" s="23"/>
      <c r="O3319" s="23"/>
      <c r="P3319" s="23"/>
      <c r="Q3319" s="23"/>
      <c r="R3319" s="23"/>
    </row>
    <row r="3320" spans="1:18" s="17" customFormat="1" x14ac:dyDescent="0.2">
      <c r="A3320" s="22"/>
      <c r="B3320" s="23"/>
      <c r="C3320" s="23"/>
      <c r="D3320" s="23"/>
      <c r="E3320" s="23"/>
      <c r="F3320" s="23"/>
      <c r="G3320" s="23"/>
      <c r="H3320" s="23"/>
      <c r="I3320" s="23"/>
      <c r="J3320" s="23"/>
      <c r="K3320" s="23"/>
      <c r="L3320" s="23"/>
      <c r="M3320" s="23"/>
      <c r="N3320" s="23"/>
      <c r="O3320" s="23"/>
      <c r="P3320" s="23"/>
      <c r="Q3320" s="23"/>
      <c r="R3320" s="23"/>
    </row>
    <row r="3321" spans="1:18" s="17" customFormat="1" x14ac:dyDescent="0.2">
      <c r="A3321" s="22"/>
      <c r="B3321" s="23"/>
      <c r="C3321" s="23"/>
      <c r="D3321" s="23"/>
      <c r="E3321" s="23"/>
      <c r="F3321" s="23"/>
      <c r="G3321" s="23"/>
      <c r="H3321" s="23"/>
      <c r="I3321" s="23"/>
      <c r="J3321" s="23"/>
      <c r="K3321" s="23"/>
      <c r="L3321" s="23"/>
      <c r="M3321" s="23"/>
      <c r="N3321" s="23"/>
      <c r="O3321" s="23"/>
      <c r="P3321" s="23"/>
      <c r="Q3321" s="23"/>
      <c r="R3321" s="23"/>
    </row>
    <row r="3322" spans="1:18" s="17" customFormat="1" x14ac:dyDescent="0.2">
      <c r="A3322" s="22"/>
      <c r="B3322" s="23"/>
      <c r="C3322" s="23"/>
      <c r="D3322" s="23"/>
      <c r="E3322" s="23"/>
      <c r="F3322" s="23"/>
      <c r="G3322" s="23"/>
      <c r="H3322" s="23"/>
      <c r="I3322" s="23"/>
      <c r="J3322" s="23"/>
      <c r="K3322" s="23"/>
      <c r="L3322" s="23"/>
      <c r="M3322" s="23"/>
      <c r="N3322" s="23"/>
      <c r="O3322" s="23"/>
      <c r="P3322" s="23"/>
      <c r="Q3322" s="23"/>
      <c r="R3322" s="23"/>
    </row>
    <row r="3323" spans="1:18" s="17" customFormat="1" x14ac:dyDescent="0.2">
      <c r="A3323" s="22"/>
      <c r="B3323" s="23"/>
      <c r="C3323" s="23"/>
      <c r="D3323" s="23"/>
      <c r="E3323" s="23"/>
      <c r="F3323" s="23"/>
      <c r="G3323" s="23"/>
      <c r="H3323" s="23"/>
      <c r="I3323" s="23"/>
      <c r="J3323" s="23"/>
      <c r="K3323" s="23"/>
      <c r="L3323" s="23"/>
      <c r="M3323" s="23"/>
      <c r="N3323" s="23"/>
      <c r="O3323" s="23"/>
      <c r="P3323" s="23"/>
      <c r="Q3323" s="23"/>
      <c r="R3323" s="23"/>
    </row>
    <row r="3324" spans="1:18" s="17" customFormat="1" x14ac:dyDescent="0.2">
      <c r="A3324" s="22"/>
      <c r="B3324" s="23"/>
      <c r="C3324" s="23"/>
      <c r="D3324" s="23"/>
      <c r="E3324" s="23"/>
      <c r="F3324" s="23"/>
      <c r="G3324" s="23"/>
      <c r="H3324" s="23"/>
      <c r="I3324" s="23"/>
      <c r="J3324" s="23"/>
      <c r="K3324" s="23"/>
      <c r="L3324" s="23"/>
      <c r="M3324" s="23"/>
      <c r="N3324" s="23"/>
      <c r="O3324" s="23"/>
      <c r="P3324" s="23"/>
      <c r="Q3324" s="23"/>
      <c r="R3324" s="23"/>
    </row>
    <row r="3325" spans="1:18" s="17" customFormat="1" x14ac:dyDescent="0.2">
      <c r="A3325" s="22"/>
      <c r="B3325" s="23"/>
      <c r="C3325" s="23"/>
      <c r="D3325" s="23"/>
      <c r="E3325" s="23"/>
      <c r="F3325" s="23"/>
      <c r="G3325" s="23"/>
      <c r="H3325" s="23"/>
      <c r="I3325" s="23"/>
      <c r="J3325" s="23"/>
      <c r="K3325" s="23"/>
      <c r="L3325" s="23"/>
      <c r="M3325" s="23"/>
      <c r="N3325" s="23"/>
      <c r="O3325" s="23"/>
      <c r="P3325" s="23"/>
      <c r="Q3325" s="23"/>
      <c r="R3325" s="23"/>
    </row>
    <row r="3326" spans="1:18" s="17" customFormat="1" x14ac:dyDescent="0.2">
      <c r="A3326" s="22"/>
      <c r="B3326" s="23"/>
      <c r="C3326" s="23"/>
      <c r="D3326" s="23"/>
      <c r="E3326" s="23"/>
      <c r="F3326" s="23"/>
      <c r="G3326" s="23"/>
      <c r="H3326" s="23"/>
      <c r="I3326" s="23"/>
      <c r="J3326" s="23"/>
      <c r="K3326" s="23"/>
      <c r="L3326" s="23"/>
      <c r="M3326" s="23"/>
      <c r="N3326" s="23"/>
      <c r="O3326" s="23"/>
      <c r="P3326" s="23"/>
      <c r="Q3326" s="23"/>
      <c r="R3326" s="23"/>
    </row>
    <row r="3327" spans="1:18" s="17" customFormat="1" x14ac:dyDescent="0.2">
      <c r="A3327" s="22"/>
      <c r="B3327" s="23"/>
      <c r="C3327" s="23"/>
      <c r="D3327" s="23"/>
      <c r="E3327" s="23"/>
      <c r="F3327" s="23"/>
      <c r="G3327" s="23"/>
      <c r="H3327" s="23"/>
      <c r="I3327" s="23"/>
      <c r="J3327" s="23"/>
      <c r="K3327" s="23"/>
      <c r="L3327" s="23"/>
      <c r="M3327" s="23"/>
      <c r="N3327" s="23"/>
      <c r="O3327" s="23"/>
      <c r="P3327" s="23"/>
      <c r="Q3327" s="23"/>
      <c r="R3327" s="23"/>
    </row>
    <row r="3328" spans="1:18" s="17" customFormat="1" x14ac:dyDescent="0.2">
      <c r="A3328" s="22"/>
      <c r="B3328" s="23"/>
      <c r="C3328" s="23"/>
      <c r="D3328" s="23"/>
      <c r="E3328" s="23"/>
      <c r="F3328" s="23"/>
      <c r="G3328" s="23"/>
      <c r="H3328" s="23"/>
      <c r="I3328" s="23"/>
      <c r="J3328" s="23"/>
      <c r="K3328" s="23"/>
      <c r="L3328" s="23"/>
      <c r="M3328" s="23"/>
      <c r="N3328" s="23"/>
      <c r="O3328" s="23"/>
      <c r="P3328" s="23"/>
      <c r="Q3328" s="23"/>
      <c r="R3328" s="23"/>
    </row>
    <row r="3329" spans="1:18" s="17" customFormat="1" x14ac:dyDescent="0.2">
      <c r="A3329" s="22"/>
      <c r="B3329" s="23"/>
      <c r="C3329" s="23"/>
      <c r="D3329" s="23"/>
      <c r="E3329" s="23"/>
      <c r="F3329" s="23"/>
      <c r="G3329" s="23"/>
      <c r="H3329" s="23"/>
      <c r="I3329" s="23"/>
      <c r="J3329" s="23"/>
      <c r="K3329" s="23"/>
      <c r="L3329" s="23"/>
      <c r="M3329" s="23"/>
      <c r="N3329" s="23"/>
      <c r="O3329" s="23"/>
      <c r="P3329" s="23"/>
      <c r="Q3329" s="23"/>
      <c r="R3329" s="23"/>
    </row>
    <row r="3330" spans="1:18" s="17" customFormat="1" x14ac:dyDescent="0.2">
      <c r="A3330" s="22"/>
      <c r="B3330" s="23"/>
      <c r="C3330" s="23"/>
      <c r="D3330" s="23"/>
      <c r="E3330" s="23"/>
      <c r="F3330" s="23"/>
      <c r="G3330" s="23"/>
      <c r="H3330" s="23"/>
      <c r="I3330" s="23"/>
      <c r="J3330" s="23"/>
      <c r="K3330" s="23"/>
      <c r="L3330" s="23"/>
      <c r="M3330" s="23"/>
      <c r="N3330" s="23"/>
      <c r="O3330" s="23"/>
      <c r="P3330" s="23"/>
      <c r="Q3330" s="23"/>
      <c r="R3330" s="23"/>
    </row>
    <row r="3331" spans="1:18" s="17" customFormat="1" x14ac:dyDescent="0.2">
      <c r="A3331" s="22"/>
      <c r="B3331" s="23"/>
      <c r="C3331" s="23"/>
      <c r="D3331" s="23"/>
      <c r="E3331" s="23"/>
      <c r="F3331" s="23"/>
      <c r="G3331" s="23"/>
      <c r="H3331" s="23"/>
      <c r="I3331" s="23"/>
      <c r="J3331" s="23"/>
      <c r="K3331" s="23"/>
      <c r="L3331" s="23"/>
      <c r="M3331" s="23"/>
      <c r="N3331" s="23"/>
      <c r="O3331" s="23"/>
      <c r="P3331" s="23"/>
      <c r="Q3331" s="23"/>
      <c r="R3331" s="23"/>
    </row>
    <row r="3332" spans="1:18" s="17" customFormat="1" x14ac:dyDescent="0.2">
      <c r="A3332" s="22"/>
      <c r="B3332" s="23"/>
      <c r="C3332" s="23"/>
      <c r="D3332" s="23"/>
      <c r="E3332" s="23"/>
      <c r="F3332" s="23"/>
      <c r="G3332" s="23"/>
      <c r="H3332" s="23"/>
      <c r="I3332" s="23"/>
      <c r="J3332" s="23"/>
      <c r="K3332" s="23"/>
      <c r="L3332" s="23"/>
      <c r="M3332" s="23"/>
      <c r="N3332" s="23"/>
      <c r="O3332" s="23"/>
      <c r="P3332" s="23"/>
      <c r="Q3332" s="23"/>
      <c r="R3332" s="23"/>
    </row>
    <row r="3333" spans="1:18" s="17" customFormat="1" x14ac:dyDescent="0.2">
      <c r="A3333" s="22"/>
      <c r="B3333" s="23"/>
      <c r="C3333" s="23"/>
      <c r="D3333" s="23"/>
      <c r="E3333" s="23"/>
      <c r="F3333" s="23"/>
      <c r="G3333" s="23"/>
      <c r="H3333" s="23"/>
      <c r="I3333" s="23"/>
      <c r="J3333" s="23"/>
      <c r="K3333" s="23"/>
      <c r="L3333" s="23"/>
      <c r="M3333" s="23"/>
      <c r="N3333" s="23"/>
      <c r="O3333" s="23"/>
      <c r="P3333" s="23"/>
      <c r="Q3333" s="23"/>
      <c r="R3333" s="23"/>
    </row>
    <row r="3334" spans="1:18" s="17" customFormat="1" x14ac:dyDescent="0.2">
      <c r="A3334" s="22"/>
      <c r="B3334" s="23"/>
      <c r="C3334" s="23"/>
      <c r="D3334" s="23"/>
      <c r="E3334" s="23"/>
      <c r="F3334" s="23"/>
      <c r="G3334" s="23"/>
      <c r="H3334" s="23"/>
      <c r="I3334" s="23"/>
      <c r="J3334" s="23"/>
      <c r="K3334" s="23"/>
      <c r="L3334" s="23"/>
      <c r="M3334" s="23"/>
      <c r="N3334" s="23"/>
      <c r="O3334" s="23"/>
      <c r="P3334" s="23"/>
      <c r="Q3334" s="23"/>
      <c r="R3334" s="23"/>
    </row>
    <row r="3335" spans="1:18" s="17" customFormat="1" x14ac:dyDescent="0.2">
      <c r="A3335" s="22"/>
      <c r="B3335" s="23"/>
      <c r="C3335" s="23"/>
      <c r="D3335" s="23"/>
      <c r="E3335" s="23"/>
      <c r="F3335" s="23"/>
      <c r="G3335" s="23"/>
      <c r="H3335" s="23"/>
      <c r="I3335" s="23"/>
      <c r="J3335" s="23"/>
      <c r="K3335" s="23"/>
      <c r="L3335" s="23"/>
      <c r="M3335" s="23"/>
      <c r="N3335" s="23"/>
      <c r="O3335" s="23"/>
      <c r="P3335" s="23"/>
      <c r="Q3335" s="23"/>
      <c r="R3335" s="23"/>
    </row>
    <row r="3336" spans="1:18" s="17" customFormat="1" x14ac:dyDescent="0.2">
      <c r="A3336" s="22"/>
      <c r="B3336" s="23"/>
      <c r="C3336" s="23"/>
      <c r="D3336" s="23"/>
      <c r="E3336" s="23"/>
      <c r="F3336" s="23"/>
      <c r="G3336" s="23"/>
      <c r="H3336" s="23"/>
      <c r="I3336" s="23"/>
      <c r="J3336" s="23"/>
      <c r="K3336" s="23"/>
      <c r="L3336" s="23"/>
      <c r="M3336" s="23"/>
      <c r="N3336" s="23"/>
      <c r="O3336" s="23"/>
      <c r="P3336" s="23"/>
      <c r="Q3336" s="23"/>
      <c r="R3336" s="23"/>
    </row>
    <row r="3337" spans="1:18" s="17" customFormat="1" x14ac:dyDescent="0.2">
      <c r="A3337" s="22"/>
      <c r="B3337" s="23"/>
      <c r="C3337" s="23"/>
      <c r="D3337" s="23"/>
      <c r="E3337" s="23"/>
      <c r="F3337" s="23"/>
      <c r="G3337" s="23"/>
      <c r="H3337" s="23"/>
      <c r="I3337" s="23"/>
      <c r="J3337" s="23"/>
      <c r="K3337" s="23"/>
      <c r="L3337" s="23"/>
      <c r="M3337" s="23"/>
      <c r="N3337" s="23"/>
      <c r="O3337" s="23"/>
      <c r="P3337" s="23"/>
      <c r="Q3337" s="23"/>
      <c r="R3337" s="23"/>
    </row>
    <row r="3338" spans="1:18" s="17" customFormat="1" x14ac:dyDescent="0.2">
      <c r="A3338" s="22"/>
      <c r="B3338" s="23"/>
      <c r="C3338" s="23"/>
      <c r="D3338" s="23"/>
      <c r="E3338" s="23"/>
      <c r="F3338" s="23"/>
      <c r="G3338" s="23"/>
      <c r="H3338" s="23"/>
      <c r="I3338" s="23"/>
      <c r="J3338" s="23"/>
      <c r="K3338" s="23"/>
      <c r="L3338" s="23"/>
      <c r="M3338" s="23"/>
      <c r="N3338" s="23"/>
      <c r="O3338" s="23"/>
      <c r="P3338" s="23"/>
      <c r="Q3338" s="23"/>
      <c r="R3338" s="23"/>
    </row>
    <row r="3339" spans="1:18" s="17" customFormat="1" x14ac:dyDescent="0.2">
      <c r="A3339" s="22"/>
      <c r="B3339" s="23"/>
      <c r="C3339" s="23"/>
      <c r="D3339" s="23"/>
      <c r="E3339" s="23"/>
      <c r="F3339" s="23"/>
      <c r="G3339" s="23"/>
      <c r="H3339" s="23"/>
      <c r="I3339" s="23"/>
      <c r="J3339" s="23"/>
      <c r="K3339" s="23"/>
      <c r="L3339" s="23"/>
      <c r="M3339" s="23"/>
      <c r="N3339" s="23"/>
      <c r="O3339" s="23"/>
      <c r="P3339" s="23"/>
      <c r="Q3339" s="23"/>
      <c r="R3339" s="23"/>
    </row>
    <row r="3340" spans="1:18" s="17" customFormat="1" x14ac:dyDescent="0.2">
      <c r="A3340" s="22"/>
      <c r="B3340" s="23"/>
      <c r="C3340" s="23"/>
      <c r="D3340" s="23"/>
      <c r="E3340" s="23"/>
      <c r="F3340" s="23"/>
      <c r="G3340" s="23"/>
      <c r="H3340" s="23"/>
      <c r="I3340" s="23"/>
      <c r="J3340" s="23"/>
      <c r="K3340" s="23"/>
      <c r="L3340" s="23"/>
      <c r="M3340" s="23"/>
      <c r="N3340" s="23"/>
      <c r="O3340" s="23"/>
      <c r="P3340" s="23"/>
      <c r="Q3340" s="23"/>
      <c r="R3340" s="23"/>
    </row>
    <row r="3341" spans="1:18" s="17" customFormat="1" x14ac:dyDescent="0.2">
      <c r="A3341" s="22"/>
      <c r="B3341" s="23"/>
      <c r="C3341" s="23"/>
      <c r="D3341" s="23"/>
      <c r="E3341" s="23"/>
      <c r="F3341" s="23"/>
      <c r="G3341" s="23"/>
      <c r="H3341" s="23"/>
      <c r="I3341" s="23"/>
      <c r="J3341" s="23"/>
      <c r="K3341" s="23"/>
      <c r="L3341" s="23"/>
      <c r="M3341" s="23"/>
      <c r="N3341" s="23"/>
      <c r="O3341" s="23"/>
      <c r="P3341" s="23"/>
      <c r="Q3341" s="23"/>
      <c r="R3341" s="23"/>
    </row>
    <row r="3342" spans="1:18" s="17" customFormat="1" x14ac:dyDescent="0.2">
      <c r="A3342" s="22"/>
      <c r="B3342" s="23"/>
      <c r="C3342" s="23"/>
      <c r="D3342" s="23"/>
      <c r="E3342" s="23"/>
      <c r="F3342" s="23"/>
      <c r="G3342" s="23"/>
      <c r="H3342" s="23"/>
      <c r="I3342" s="23"/>
      <c r="J3342" s="23"/>
      <c r="K3342" s="23"/>
      <c r="L3342" s="23"/>
      <c r="M3342" s="23"/>
      <c r="N3342" s="23"/>
      <c r="O3342" s="23"/>
      <c r="P3342" s="23"/>
      <c r="Q3342" s="23"/>
      <c r="R3342" s="23"/>
    </row>
    <row r="3343" spans="1:18" s="17" customFormat="1" x14ac:dyDescent="0.2">
      <c r="A3343" s="22"/>
      <c r="B3343" s="23"/>
      <c r="C3343" s="23"/>
      <c r="D3343" s="23"/>
      <c r="E3343" s="23"/>
      <c r="F3343" s="23"/>
      <c r="G3343" s="23"/>
      <c r="H3343" s="23"/>
      <c r="I3343" s="23"/>
      <c r="J3343" s="23"/>
      <c r="K3343" s="23"/>
      <c r="L3343" s="23"/>
      <c r="M3343" s="23"/>
      <c r="N3343" s="23"/>
      <c r="O3343" s="23"/>
      <c r="P3343" s="23"/>
      <c r="Q3343" s="23"/>
      <c r="R3343" s="23"/>
    </row>
    <row r="3344" spans="1:18" s="17" customFormat="1" x14ac:dyDescent="0.2">
      <c r="A3344" s="22"/>
      <c r="B3344" s="23"/>
      <c r="C3344" s="23"/>
      <c r="D3344" s="23"/>
      <c r="E3344" s="23"/>
      <c r="F3344" s="23"/>
      <c r="G3344" s="23"/>
      <c r="H3344" s="23"/>
      <c r="I3344" s="23"/>
      <c r="J3344" s="23"/>
      <c r="K3344" s="23"/>
      <c r="L3344" s="23"/>
      <c r="M3344" s="23"/>
      <c r="N3344" s="23"/>
      <c r="O3344" s="23"/>
      <c r="P3344" s="23"/>
      <c r="Q3344" s="23"/>
      <c r="R3344" s="23"/>
    </row>
    <row r="3345" spans="1:18" s="17" customFormat="1" x14ac:dyDescent="0.2">
      <c r="A3345" s="22"/>
      <c r="B3345" s="23"/>
      <c r="C3345" s="23"/>
      <c r="D3345" s="23"/>
      <c r="E3345" s="23"/>
      <c r="F3345" s="23"/>
      <c r="G3345" s="23"/>
      <c r="H3345" s="23"/>
      <c r="I3345" s="23"/>
      <c r="J3345" s="23"/>
      <c r="K3345" s="23"/>
      <c r="L3345" s="23"/>
      <c r="M3345" s="23"/>
      <c r="N3345" s="23"/>
      <c r="O3345" s="23"/>
      <c r="P3345" s="23"/>
      <c r="Q3345" s="23"/>
      <c r="R3345" s="23"/>
    </row>
    <row r="3346" spans="1:18" s="17" customFormat="1" x14ac:dyDescent="0.2">
      <c r="A3346" s="22"/>
      <c r="B3346" s="23"/>
      <c r="C3346" s="23"/>
      <c r="D3346" s="23"/>
      <c r="E3346" s="23"/>
      <c r="F3346" s="23"/>
      <c r="G3346" s="23"/>
      <c r="H3346" s="23"/>
      <c r="I3346" s="23"/>
      <c r="J3346" s="23"/>
      <c r="K3346" s="23"/>
      <c r="L3346" s="23"/>
      <c r="M3346" s="23"/>
      <c r="N3346" s="23"/>
      <c r="O3346" s="23"/>
      <c r="P3346" s="23"/>
      <c r="Q3346" s="23"/>
      <c r="R3346" s="23"/>
    </row>
    <row r="3347" spans="1:18" s="17" customFormat="1" x14ac:dyDescent="0.2">
      <c r="A3347" s="22"/>
      <c r="B3347" s="23"/>
      <c r="C3347" s="23"/>
      <c r="D3347" s="23"/>
      <c r="E3347" s="23"/>
      <c r="F3347" s="23"/>
      <c r="G3347" s="23"/>
      <c r="H3347" s="23"/>
      <c r="I3347" s="23"/>
      <c r="J3347" s="23"/>
      <c r="K3347" s="23"/>
      <c r="L3347" s="23"/>
      <c r="M3347" s="23"/>
      <c r="N3347" s="23"/>
      <c r="O3347" s="23"/>
      <c r="P3347" s="23"/>
      <c r="Q3347" s="23"/>
      <c r="R3347" s="23"/>
    </row>
    <row r="3348" spans="1:18" s="17" customFormat="1" x14ac:dyDescent="0.2">
      <c r="A3348" s="22"/>
      <c r="B3348" s="23"/>
      <c r="C3348" s="23"/>
      <c r="D3348" s="23"/>
      <c r="E3348" s="23"/>
      <c r="F3348" s="23"/>
      <c r="G3348" s="23"/>
      <c r="H3348" s="23"/>
      <c r="I3348" s="23"/>
      <c r="J3348" s="23"/>
      <c r="K3348" s="23"/>
      <c r="L3348" s="23"/>
      <c r="M3348" s="23"/>
      <c r="N3348" s="23"/>
      <c r="O3348" s="23"/>
      <c r="P3348" s="23"/>
      <c r="Q3348" s="23"/>
      <c r="R3348" s="23"/>
    </row>
    <row r="3349" spans="1:18" s="17" customFormat="1" x14ac:dyDescent="0.2">
      <c r="A3349" s="22"/>
      <c r="B3349" s="23"/>
      <c r="C3349" s="23"/>
      <c r="D3349" s="23"/>
      <c r="E3349" s="23"/>
      <c r="F3349" s="23"/>
      <c r="G3349" s="23"/>
      <c r="H3349" s="23"/>
      <c r="I3349" s="23"/>
      <c r="J3349" s="23"/>
      <c r="K3349" s="23"/>
      <c r="L3349" s="23"/>
      <c r="M3349" s="23"/>
      <c r="N3349" s="23"/>
      <c r="O3349" s="23"/>
      <c r="P3349" s="23"/>
      <c r="Q3349" s="23"/>
      <c r="R3349" s="23"/>
    </row>
    <row r="3350" spans="1:18" s="17" customFormat="1" x14ac:dyDescent="0.2">
      <c r="A3350" s="22"/>
      <c r="B3350" s="23"/>
      <c r="C3350" s="23"/>
      <c r="D3350" s="23"/>
      <c r="E3350" s="23"/>
      <c r="F3350" s="23"/>
      <c r="G3350" s="23"/>
      <c r="H3350" s="23"/>
      <c r="I3350" s="23"/>
      <c r="J3350" s="23"/>
      <c r="K3350" s="23"/>
      <c r="L3350" s="23"/>
      <c r="M3350" s="23"/>
      <c r="N3350" s="23"/>
      <c r="O3350" s="23"/>
      <c r="P3350" s="23"/>
      <c r="Q3350" s="23"/>
      <c r="R3350" s="23"/>
    </row>
    <row r="3351" spans="1:18" s="17" customFormat="1" x14ac:dyDescent="0.2">
      <c r="A3351" s="22"/>
      <c r="B3351" s="23"/>
      <c r="C3351" s="23"/>
      <c r="D3351" s="23"/>
      <c r="E3351" s="23"/>
      <c r="F3351" s="23"/>
      <c r="G3351" s="23"/>
      <c r="H3351" s="23"/>
      <c r="I3351" s="23"/>
      <c r="J3351" s="23"/>
      <c r="K3351" s="23"/>
      <c r="L3351" s="23"/>
      <c r="M3351" s="23"/>
      <c r="N3351" s="23"/>
      <c r="O3351" s="23"/>
      <c r="P3351" s="23"/>
      <c r="Q3351" s="23"/>
      <c r="R3351" s="23"/>
    </row>
    <row r="3352" spans="1:18" s="17" customFormat="1" x14ac:dyDescent="0.2">
      <c r="A3352" s="22"/>
      <c r="B3352" s="23"/>
      <c r="C3352" s="23"/>
      <c r="D3352" s="23"/>
      <c r="E3352" s="23"/>
      <c r="F3352" s="23"/>
      <c r="G3352" s="23"/>
      <c r="H3352" s="23"/>
      <c r="I3352" s="23"/>
      <c r="J3352" s="23"/>
      <c r="K3352" s="23"/>
      <c r="L3352" s="23"/>
      <c r="M3352" s="23"/>
      <c r="N3352" s="23"/>
      <c r="O3352" s="23"/>
      <c r="P3352" s="23"/>
      <c r="Q3352" s="23"/>
      <c r="R3352" s="23"/>
    </row>
    <row r="3353" spans="1:18" s="17" customFormat="1" x14ac:dyDescent="0.2">
      <c r="A3353" s="22"/>
      <c r="B3353" s="23"/>
      <c r="C3353" s="23"/>
      <c r="D3353" s="23"/>
      <c r="E3353" s="23"/>
      <c r="F3353" s="23"/>
      <c r="G3353" s="23"/>
      <c r="H3353" s="23"/>
      <c r="I3353" s="23"/>
      <c r="J3353" s="23"/>
      <c r="K3353" s="23"/>
      <c r="L3353" s="23"/>
      <c r="M3353" s="23"/>
      <c r="N3353" s="23"/>
      <c r="O3353" s="23"/>
      <c r="P3353" s="23"/>
      <c r="Q3353" s="23"/>
      <c r="R3353" s="23"/>
    </row>
    <row r="3354" spans="1:18" s="17" customFormat="1" x14ac:dyDescent="0.2">
      <c r="A3354" s="22"/>
      <c r="B3354" s="23"/>
      <c r="C3354" s="23"/>
      <c r="D3354" s="23"/>
      <c r="E3354" s="23"/>
      <c r="F3354" s="23"/>
      <c r="G3354" s="23"/>
      <c r="H3354" s="23"/>
      <c r="I3354" s="23"/>
      <c r="J3354" s="23"/>
      <c r="K3354" s="23"/>
      <c r="L3354" s="23"/>
      <c r="M3354" s="23"/>
      <c r="N3354" s="23"/>
      <c r="O3354" s="23"/>
      <c r="P3354" s="23"/>
      <c r="Q3354" s="23"/>
      <c r="R3354" s="23"/>
    </row>
    <row r="3355" spans="1:18" s="17" customFormat="1" x14ac:dyDescent="0.2">
      <c r="A3355" s="22"/>
      <c r="B3355" s="23"/>
      <c r="C3355" s="23"/>
      <c r="D3355" s="23"/>
      <c r="E3355" s="23"/>
      <c r="F3355" s="23"/>
      <c r="G3355" s="23"/>
      <c r="H3355" s="23"/>
      <c r="I3355" s="23"/>
      <c r="J3355" s="23"/>
      <c r="K3355" s="23"/>
      <c r="L3355" s="23"/>
      <c r="M3355" s="23"/>
      <c r="N3355" s="23"/>
      <c r="O3355" s="23"/>
      <c r="P3355" s="23"/>
      <c r="Q3355" s="23"/>
      <c r="R3355" s="23"/>
    </row>
    <row r="3356" spans="1:18" s="17" customFormat="1" x14ac:dyDescent="0.2">
      <c r="A3356" s="22"/>
      <c r="B3356" s="23"/>
      <c r="C3356" s="23"/>
      <c r="D3356" s="23"/>
      <c r="E3356" s="23"/>
      <c r="F3356" s="23"/>
      <c r="G3356" s="23"/>
      <c r="H3356" s="23"/>
      <c r="I3356" s="23"/>
      <c r="J3356" s="23"/>
      <c r="K3356" s="23"/>
      <c r="L3356" s="23"/>
      <c r="M3356" s="23"/>
      <c r="N3356" s="23"/>
      <c r="O3356" s="23"/>
      <c r="P3356" s="23"/>
      <c r="Q3356" s="23"/>
      <c r="R3356" s="23"/>
    </row>
    <row r="3357" spans="1:18" s="17" customFormat="1" x14ac:dyDescent="0.2">
      <c r="A3357" s="22"/>
      <c r="B3357" s="23"/>
      <c r="C3357" s="23"/>
      <c r="D3357" s="23"/>
      <c r="E3357" s="23"/>
      <c r="F3357" s="23"/>
      <c r="G3357" s="23"/>
      <c r="H3357" s="23"/>
      <c r="I3357" s="23"/>
      <c r="J3357" s="23"/>
      <c r="K3357" s="23"/>
      <c r="L3357" s="23"/>
      <c r="M3357" s="23"/>
      <c r="N3357" s="23"/>
      <c r="O3357" s="23"/>
      <c r="P3357" s="23"/>
      <c r="Q3357" s="23"/>
      <c r="R3357" s="23"/>
    </row>
    <row r="3358" spans="1:18" s="17" customFormat="1" x14ac:dyDescent="0.2">
      <c r="A3358" s="22"/>
      <c r="B3358" s="23"/>
      <c r="C3358" s="23"/>
      <c r="D3358" s="23"/>
      <c r="E3358" s="23"/>
      <c r="F3358" s="23"/>
      <c r="G3358" s="23"/>
      <c r="H3358" s="23"/>
      <c r="I3358" s="23"/>
      <c r="J3358" s="23"/>
      <c r="K3358" s="23"/>
      <c r="L3358" s="23"/>
      <c r="M3358" s="23"/>
      <c r="N3358" s="23"/>
      <c r="O3358" s="23"/>
      <c r="P3358" s="23"/>
      <c r="Q3358" s="23"/>
      <c r="R3358" s="23"/>
    </row>
    <row r="3359" spans="1:18" s="17" customFormat="1" x14ac:dyDescent="0.2">
      <c r="A3359" s="22"/>
      <c r="B3359" s="23"/>
      <c r="C3359" s="23"/>
      <c r="D3359" s="23"/>
      <c r="E3359" s="23"/>
      <c r="F3359" s="23"/>
      <c r="G3359" s="23"/>
      <c r="H3359" s="23"/>
      <c r="I3359" s="23"/>
      <c r="J3359" s="23"/>
      <c r="K3359" s="23"/>
      <c r="L3359" s="23"/>
      <c r="M3359" s="23"/>
      <c r="N3359" s="23"/>
      <c r="O3359" s="23"/>
      <c r="P3359" s="23"/>
      <c r="Q3359" s="23"/>
      <c r="R3359" s="23"/>
    </row>
    <row r="3360" spans="1:18" s="17" customFormat="1" x14ac:dyDescent="0.2">
      <c r="A3360" s="22"/>
      <c r="B3360" s="23"/>
      <c r="C3360" s="23"/>
      <c r="D3360" s="23"/>
      <c r="E3360" s="23"/>
      <c r="F3360" s="23"/>
      <c r="G3360" s="23"/>
      <c r="H3360" s="23"/>
      <c r="I3360" s="23"/>
      <c r="J3360" s="23"/>
      <c r="K3360" s="23"/>
      <c r="L3360" s="23"/>
      <c r="M3360" s="23"/>
      <c r="N3360" s="23"/>
      <c r="O3360" s="23"/>
      <c r="P3360" s="23"/>
      <c r="Q3360" s="23"/>
      <c r="R3360" s="23"/>
    </row>
    <row r="3361" spans="1:18" s="17" customFormat="1" x14ac:dyDescent="0.2">
      <c r="A3361" s="22"/>
      <c r="B3361" s="23"/>
      <c r="C3361" s="23"/>
      <c r="D3361" s="23"/>
      <c r="E3361" s="23"/>
      <c r="F3361" s="23"/>
      <c r="G3361" s="23"/>
      <c r="H3361" s="23"/>
      <c r="I3361" s="23"/>
      <c r="J3361" s="23"/>
      <c r="K3361" s="23"/>
      <c r="L3361" s="23"/>
      <c r="M3361" s="23"/>
      <c r="N3361" s="23"/>
      <c r="O3361" s="23"/>
      <c r="P3361" s="23"/>
      <c r="Q3361" s="23"/>
      <c r="R3361" s="23"/>
    </row>
    <row r="3362" spans="1:18" s="17" customFormat="1" x14ac:dyDescent="0.2">
      <c r="A3362" s="22"/>
      <c r="B3362" s="23"/>
      <c r="C3362" s="23"/>
      <c r="D3362" s="23"/>
      <c r="E3362" s="23"/>
      <c r="F3362" s="23"/>
      <c r="G3362" s="23"/>
      <c r="H3362" s="23"/>
      <c r="I3362" s="23"/>
      <c r="J3362" s="23"/>
      <c r="K3362" s="23"/>
      <c r="L3362" s="23"/>
      <c r="M3362" s="23"/>
      <c r="N3362" s="23"/>
      <c r="O3362" s="23"/>
      <c r="P3362" s="23"/>
      <c r="Q3362" s="23"/>
      <c r="R3362" s="23"/>
    </row>
    <row r="3363" spans="1:18" s="17" customFormat="1" x14ac:dyDescent="0.2">
      <c r="A3363" s="22"/>
      <c r="B3363" s="23"/>
      <c r="C3363" s="23"/>
      <c r="D3363" s="23"/>
      <c r="E3363" s="23"/>
      <c r="F3363" s="23"/>
      <c r="G3363" s="23"/>
      <c r="H3363" s="23"/>
      <c r="I3363" s="23"/>
      <c r="J3363" s="23"/>
      <c r="K3363" s="23"/>
      <c r="L3363" s="23"/>
      <c r="M3363" s="23"/>
      <c r="N3363" s="23"/>
      <c r="O3363" s="23"/>
      <c r="P3363" s="23"/>
      <c r="Q3363" s="23"/>
      <c r="R3363" s="23"/>
    </row>
    <row r="3364" spans="1:18" s="17" customFormat="1" x14ac:dyDescent="0.2">
      <c r="A3364" s="22"/>
      <c r="B3364" s="23"/>
      <c r="C3364" s="23"/>
      <c r="D3364" s="23"/>
      <c r="E3364" s="23"/>
      <c r="F3364" s="23"/>
      <c r="G3364" s="23"/>
      <c r="H3364" s="23"/>
      <c r="I3364" s="23"/>
      <c r="J3364" s="23"/>
      <c r="K3364" s="23"/>
      <c r="L3364" s="23"/>
      <c r="M3364" s="23"/>
      <c r="N3364" s="23"/>
      <c r="O3364" s="23"/>
      <c r="P3364" s="23"/>
      <c r="Q3364" s="23"/>
      <c r="R3364" s="23"/>
    </row>
    <row r="3365" spans="1:18" s="17" customFormat="1" x14ac:dyDescent="0.2">
      <c r="A3365" s="22"/>
      <c r="B3365" s="23"/>
      <c r="C3365" s="23"/>
      <c r="D3365" s="23"/>
      <c r="E3365" s="23"/>
      <c r="F3365" s="23"/>
      <c r="G3365" s="23"/>
      <c r="H3365" s="23"/>
      <c r="I3365" s="23"/>
      <c r="J3365" s="23"/>
      <c r="K3365" s="23"/>
      <c r="L3365" s="23"/>
      <c r="M3365" s="23"/>
      <c r="N3365" s="23"/>
      <c r="O3365" s="23"/>
      <c r="P3365" s="23"/>
      <c r="Q3365" s="23"/>
      <c r="R3365" s="23"/>
    </row>
    <row r="3366" spans="1:18" s="17" customFormat="1" x14ac:dyDescent="0.2">
      <c r="A3366" s="22"/>
      <c r="B3366" s="23"/>
      <c r="C3366" s="23"/>
      <c r="D3366" s="23"/>
      <c r="E3366" s="23"/>
      <c r="F3366" s="23"/>
      <c r="G3366" s="23"/>
      <c r="H3366" s="23"/>
      <c r="I3366" s="23"/>
      <c r="J3366" s="23"/>
      <c r="K3366" s="23"/>
      <c r="L3366" s="23"/>
      <c r="M3366" s="23"/>
      <c r="N3366" s="23"/>
      <c r="O3366" s="23"/>
      <c r="P3366" s="23"/>
      <c r="Q3366" s="23"/>
      <c r="R3366" s="23"/>
    </row>
    <row r="3367" spans="1:18" s="17" customFormat="1" x14ac:dyDescent="0.2">
      <c r="A3367" s="22"/>
      <c r="B3367" s="23"/>
      <c r="C3367" s="23"/>
      <c r="D3367" s="23"/>
      <c r="E3367" s="23"/>
      <c r="F3367" s="23"/>
      <c r="G3367" s="23"/>
      <c r="H3367" s="23"/>
      <c r="I3367" s="23"/>
      <c r="J3367" s="23"/>
      <c r="K3367" s="23"/>
      <c r="L3367" s="23"/>
      <c r="M3367" s="23"/>
      <c r="N3367" s="23"/>
      <c r="O3367" s="23"/>
      <c r="P3367" s="23"/>
      <c r="Q3367" s="23"/>
      <c r="R3367" s="23"/>
    </row>
    <row r="3368" spans="1:18" s="17" customFormat="1" x14ac:dyDescent="0.2">
      <c r="A3368" s="22"/>
      <c r="B3368" s="23"/>
      <c r="C3368" s="23"/>
      <c r="D3368" s="23"/>
      <c r="E3368" s="23"/>
      <c r="F3368" s="23"/>
      <c r="G3368" s="23"/>
      <c r="H3368" s="23"/>
      <c r="I3368" s="23"/>
      <c r="J3368" s="23"/>
      <c r="K3368" s="23"/>
      <c r="L3368" s="23"/>
      <c r="M3368" s="23"/>
      <c r="N3368" s="23"/>
      <c r="O3368" s="23"/>
      <c r="P3368" s="23"/>
      <c r="Q3368" s="23"/>
      <c r="R3368" s="23"/>
    </row>
    <row r="3369" spans="1:18" s="17" customFormat="1" x14ac:dyDescent="0.2">
      <c r="A3369" s="22"/>
      <c r="B3369" s="23"/>
      <c r="C3369" s="23"/>
      <c r="D3369" s="23"/>
      <c r="E3369" s="23"/>
      <c r="F3369" s="23"/>
      <c r="G3369" s="23"/>
      <c r="H3369" s="23"/>
      <c r="I3369" s="23"/>
      <c r="J3369" s="23"/>
      <c r="K3369" s="23"/>
      <c r="L3369" s="23"/>
      <c r="M3369" s="23"/>
      <c r="N3369" s="23"/>
      <c r="O3369" s="23"/>
      <c r="P3369" s="23"/>
      <c r="Q3369" s="23"/>
      <c r="R3369" s="23"/>
    </row>
    <row r="3370" spans="1:18" s="17" customFormat="1" x14ac:dyDescent="0.2">
      <c r="A3370" s="22"/>
      <c r="B3370" s="23"/>
      <c r="C3370" s="23"/>
      <c r="D3370" s="23"/>
      <c r="E3370" s="23"/>
      <c r="F3370" s="23"/>
      <c r="G3370" s="23"/>
      <c r="H3370" s="23"/>
      <c r="I3370" s="23"/>
      <c r="J3370" s="23"/>
      <c r="K3370" s="23"/>
      <c r="L3370" s="23"/>
      <c r="M3370" s="23"/>
      <c r="N3370" s="23"/>
      <c r="O3370" s="23"/>
      <c r="P3370" s="23"/>
      <c r="Q3370" s="23"/>
      <c r="R3370" s="23"/>
    </row>
    <row r="3371" spans="1:18" s="17" customFormat="1" x14ac:dyDescent="0.2">
      <c r="A3371" s="22"/>
      <c r="B3371" s="23"/>
      <c r="C3371" s="23"/>
      <c r="D3371" s="23"/>
      <c r="E3371" s="23"/>
      <c r="F3371" s="23"/>
      <c r="G3371" s="23"/>
      <c r="H3371" s="23"/>
      <c r="I3371" s="23"/>
      <c r="J3371" s="23"/>
      <c r="K3371" s="23"/>
      <c r="L3371" s="23"/>
      <c r="M3371" s="23"/>
      <c r="N3371" s="23"/>
      <c r="O3371" s="23"/>
      <c r="P3371" s="23"/>
      <c r="Q3371" s="23"/>
      <c r="R3371" s="23"/>
    </row>
    <row r="3372" spans="1:18" s="17" customFormat="1" x14ac:dyDescent="0.2">
      <c r="A3372" s="22"/>
      <c r="B3372" s="23"/>
      <c r="C3372" s="23"/>
      <c r="D3372" s="23"/>
      <c r="E3372" s="23"/>
      <c r="F3372" s="23"/>
      <c r="G3372" s="23"/>
      <c r="H3372" s="23"/>
      <c r="I3372" s="23"/>
      <c r="J3372" s="23"/>
      <c r="K3372" s="23"/>
      <c r="L3372" s="23"/>
      <c r="M3372" s="23"/>
      <c r="N3372" s="23"/>
      <c r="O3372" s="23"/>
      <c r="P3372" s="23"/>
      <c r="Q3372" s="23"/>
      <c r="R3372" s="23"/>
    </row>
    <row r="3373" spans="1:18" s="17" customFormat="1" x14ac:dyDescent="0.2">
      <c r="A3373" s="22"/>
      <c r="B3373" s="23"/>
      <c r="C3373" s="23"/>
      <c r="D3373" s="23"/>
      <c r="E3373" s="23"/>
      <c r="F3373" s="23"/>
      <c r="G3373" s="23"/>
      <c r="H3373" s="23"/>
      <c r="I3373" s="23"/>
      <c r="J3373" s="23"/>
      <c r="K3373" s="23"/>
      <c r="L3373" s="23"/>
      <c r="M3373" s="23"/>
      <c r="N3373" s="23"/>
      <c r="O3373" s="23"/>
      <c r="P3373" s="23"/>
      <c r="Q3373" s="23"/>
      <c r="R3373" s="23"/>
    </row>
    <row r="3374" spans="1:18" s="17" customFormat="1" x14ac:dyDescent="0.2">
      <c r="A3374" s="22"/>
      <c r="B3374" s="23"/>
      <c r="C3374" s="23"/>
      <c r="D3374" s="23"/>
      <c r="E3374" s="23"/>
      <c r="F3374" s="23"/>
      <c r="G3374" s="23"/>
      <c r="H3374" s="23"/>
      <c r="I3374" s="23"/>
      <c r="J3374" s="23"/>
      <c r="K3374" s="23"/>
      <c r="L3374" s="23"/>
      <c r="M3374" s="23"/>
      <c r="N3374" s="23"/>
      <c r="O3374" s="23"/>
      <c r="P3374" s="23"/>
      <c r="Q3374" s="23"/>
      <c r="R3374" s="23"/>
    </row>
    <row r="3375" spans="1:18" s="17" customFormat="1" x14ac:dyDescent="0.2">
      <c r="A3375" s="22"/>
      <c r="B3375" s="23"/>
      <c r="C3375" s="23"/>
      <c r="D3375" s="23"/>
      <c r="E3375" s="23"/>
      <c r="F3375" s="23"/>
      <c r="G3375" s="23"/>
      <c r="H3375" s="23"/>
      <c r="I3375" s="23"/>
      <c r="J3375" s="23"/>
      <c r="K3375" s="23"/>
      <c r="L3375" s="23"/>
      <c r="M3375" s="23"/>
      <c r="N3375" s="23"/>
      <c r="O3375" s="23"/>
      <c r="P3375" s="23"/>
      <c r="Q3375" s="23"/>
      <c r="R3375" s="23"/>
    </row>
    <row r="3376" spans="1:18" s="17" customFormat="1" x14ac:dyDescent="0.2">
      <c r="A3376" s="22"/>
      <c r="B3376" s="23"/>
      <c r="C3376" s="23"/>
      <c r="D3376" s="23"/>
      <c r="E3376" s="23"/>
      <c r="F3376" s="23"/>
      <c r="G3376" s="23"/>
      <c r="H3376" s="23"/>
      <c r="I3376" s="23"/>
      <c r="J3376" s="23"/>
      <c r="K3376" s="23"/>
      <c r="L3376" s="23"/>
      <c r="M3376" s="23"/>
      <c r="N3376" s="23"/>
      <c r="O3376" s="23"/>
      <c r="P3376" s="23"/>
      <c r="Q3376" s="23"/>
      <c r="R3376" s="23"/>
    </row>
    <row r="3377" spans="1:18" s="17" customFormat="1" x14ac:dyDescent="0.2">
      <c r="A3377" s="22"/>
      <c r="B3377" s="23"/>
      <c r="C3377" s="23"/>
      <c r="D3377" s="23"/>
      <c r="E3377" s="23"/>
      <c r="F3377" s="23"/>
      <c r="G3377" s="23"/>
      <c r="H3377" s="23"/>
      <c r="I3377" s="23"/>
      <c r="J3377" s="23"/>
      <c r="K3377" s="23"/>
      <c r="L3377" s="23"/>
      <c r="M3377" s="23"/>
      <c r="N3377" s="23"/>
      <c r="O3377" s="23"/>
      <c r="P3377" s="23"/>
      <c r="Q3377" s="23"/>
      <c r="R3377" s="23"/>
    </row>
    <row r="3378" spans="1:18" s="17" customFormat="1" x14ac:dyDescent="0.2">
      <c r="A3378" s="22"/>
      <c r="B3378" s="23"/>
      <c r="C3378" s="23"/>
      <c r="D3378" s="23"/>
      <c r="E3378" s="23"/>
      <c r="F3378" s="23"/>
      <c r="G3378" s="23"/>
      <c r="H3378" s="23"/>
      <c r="I3378" s="23"/>
      <c r="J3378" s="23"/>
      <c r="K3378" s="23"/>
      <c r="L3378" s="23"/>
      <c r="M3378" s="23"/>
      <c r="N3378" s="23"/>
      <c r="O3378" s="23"/>
      <c r="P3378" s="23"/>
      <c r="Q3378" s="23"/>
      <c r="R3378" s="23"/>
    </row>
    <row r="3379" spans="1:18" s="17" customFormat="1" x14ac:dyDescent="0.2">
      <c r="A3379" s="22"/>
      <c r="B3379" s="23"/>
      <c r="C3379" s="23"/>
      <c r="D3379" s="23"/>
      <c r="E3379" s="23"/>
      <c r="F3379" s="23"/>
      <c r="G3379" s="23"/>
      <c r="H3379" s="23"/>
      <c r="I3379" s="23"/>
      <c r="J3379" s="23"/>
      <c r="K3379" s="23"/>
      <c r="L3379" s="23"/>
      <c r="M3379" s="23"/>
      <c r="N3379" s="23"/>
      <c r="O3379" s="23"/>
      <c r="P3379" s="23"/>
      <c r="Q3379" s="23"/>
      <c r="R3379" s="23"/>
    </row>
    <row r="3380" spans="1:18" s="17" customFormat="1" x14ac:dyDescent="0.2">
      <c r="A3380" s="22"/>
      <c r="B3380" s="23"/>
      <c r="C3380" s="23"/>
      <c r="D3380" s="23"/>
      <c r="E3380" s="23"/>
      <c r="F3380" s="23"/>
      <c r="G3380" s="23"/>
      <c r="H3380" s="23"/>
      <c r="I3380" s="23"/>
      <c r="J3380" s="23"/>
      <c r="K3380" s="23"/>
      <c r="L3380" s="23"/>
      <c r="M3380" s="23"/>
      <c r="N3380" s="23"/>
      <c r="O3380" s="23"/>
      <c r="P3380" s="23"/>
      <c r="Q3380" s="23"/>
      <c r="R3380" s="23"/>
    </row>
    <row r="3381" spans="1:18" s="17" customFormat="1" x14ac:dyDescent="0.2">
      <c r="A3381" s="22"/>
      <c r="B3381" s="23"/>
      <c r="C3381" s="23"/>
      <c r="D3381" s="23"/>
      <c r="E3381" s="23"/>
      <c r="F3381" s="23"/>
      <c r="G3381" s="23"/>
      <c r="H3381" s="23"/>
      <c r="I3381" s="23"/>
      <c r="J3381" s="23"/>
      <c r="K3381" s="23"/>
      <c r="L3381" s="23"/>
      <c r="M3381" s="23"/>
      <c r="N3381" s="23"/>
      <c r="O3381" s="23"/>
      <c r="P3381" s="23"/>
      <c r="Q3381" s="23"/>
      <c r="R3381" s="23"/>
    </row>
    <row r="3382" spans="1:18" s="17" customFormat="1" x14ac:dyDescent="0.2">
      <c r="A3382" s="22"/>
      <c r="B3382" s="23"/>
      <c r="C3382" s="23"/>
      <c r="D3382" s="23"/>
      <c r="E3382" s="23"/>
      <c r="F3382" s="23"/>
      <c r="G3382" s="23"/>
      <c r="H3382" s="23"/>
      <c r="I3382" s="23"/>
      <c r="J3382" s="23"/>
      <c r="K3382" s="23"/>
      <c r="L3382" s="23"/>
      <c r="M3382" s="23"/>
      <c r="N3382" s="23"/>
      <c r="O3382" s="23"/>
      <c r="P3382" s="23"/>
      <c r="Q3382" s="23"/>
      <c r="R3382" s="23"/>
    </row>
    <row r="3383" spans="1:18" s="17" customFormat="1" x14ac:dyDescent="0.2">
      <c r="A3383" s="22"/>
      <c r="B3383" s="23"/>
      <c r="C3383" s="23"/>
      <c r="D3383" s="23"/>
      <c r="E3383" s="23"/>
      <c r="F3383" s="23"/>
      <c r="G3383" s="23"/>
      <c r="H3383" s="23"/>
      <c r="I3383" s="23"/>
      <c r="J3383" s="23"/>
      <c r="K3383" s="23"/>
      <c r="L3383" s="23"/>
      <c r="M3383" s="23"/>
      <c r="N3383" s="23"/>
      <c r="O3383" s="23"/>
      <c r="P3383" s="23"/>
      <c r="Q3383" s="23"/>
      <c r="R3383" s="23"/>
    </row>
    <row r="3384" spans="1:18" s="17" customFormat="1" x14ac:dyDescent="0.2">
      <c r="A3384" s="22"/>
      <c r="B3384" s="23"/>
      <c r="C3384" s="23"/>
      <c r="D3384" s="23"/>
      <c r="E3384" s="23"/>
      <c r="F3384" s="23"/>
      <c r="G3384" s="23"/>
      <c r="H3384" s="23"/>
      <c r="I3384" s="23"/>
      <c r="J3384" s="23"/>
      <c r="K3384" s="23"/>
      <c r="L3384" s="23"/>
      <c r="M3384" s="23"/>
      <c r="N3384" s="23"/>
      <c r="O3384" s="23"/>
      <c r="P3384" s="23"/>
      <c r="Q3384" s="23"/>
      <c r="R3384" s="23"/>
    </row>
    <row r="3385" spans="1:18" s="17" customFormat="1" x14ac:dyDescent="0.2">
      <c r="A3385" s="22"/>
      <c r="B3385" s="23"/>
      <c r="C3385" s="23"/>
      <c r="D3385" s="23"/>
      <c r="E3385" s="23"/>
      <c r="F3385" s="23"/>
      <c r="G3385" s="23"/>
      <c r="H3385" s="23"/>
      <c r="I3385" s="23"/>
      <c r="J3385" s="23"/>
      <c r="K3385" s="23"/>
      <c r="L3385" s="23"/>
      <c r="M3385" s="23"/>
      <c r="N3385" s="23"/>
      <c r="O3385" s="23"/>
      <c r="P3385" s="23"/>
      <c r="Q3385" s="23"/>
      <c r="R3385" s="23"/>
    </row>
    <row r="3386" spans="1:18" s="17" customFormat="1" x14ac:dyDescent="0.2">
      <c r="A3386" s="22"/>
      <c r="B3386" s="23"/>
      <c r="C3386" s="23"/>
      <c r="D3386" s="23"/>
      <c r="E3386" s="23"/>
      <c r="F3386" s="23"/>
      <c r="G3386" s="23"/>
      <c r="H3386" s="23"/>
      <c r="I3386" s="23"/>
      <c r="J3386" s="23"/>
      <c r="K3386" s="23"/>
      <c r="L3386" s="23"/>
      <c r="M3386" s="23"/>
      <c r="N3386" s="23"/>
      <c r="O3386" s="23"/>
      <c r="P3386" s="23"/>
      <c r="Q3386" s="23"/>
      <c r="R3386" s="23"/>
    </row>
    <row r="3387" spans="1:18" s="17" customFormat="1" x14ac:dyDescent="0.2">
      <c r="A3387" s="22"/>
      <c r="B3387" s="23"/>
      <c r="C3387" s="23"/>
      <c r="D3387" s="23"/>
      <c r="E3387" s="23"/>
      <c r="F3387" s="23"/>
      <c r="G3387" s="23"/>
      <c r="H3387" s="23"/>
      <c r="I3387" s="23"/>
      <c r="J3387" s="23"/>
      <c r="K3387" s="23"/>
      <c r="L3387" s="23"/>
      <c r="M3387" s="23"/>
      <c r="N3387" s="23"/>
      <c r="O3387" s="23"/>
      <c r="P3387" s="23"/>
      <c r="Q3387" s="23"/>
      <c r="R3387" s="23"/>
    </row>
    <row r="3388" spans="1:18" s="17" customFormat="1" x14ac:dyDescent="0.2">
      <c r="A3388" s="22"/>
      <c r="B3388" s="23"/>
      <c r="C3388" s="23"/>
      <c r="D3388" s="23"/>
      <c r="E3388" s="23"/>
      <c r="F3388" s="23"/>
      <c r="G3388" s="23"/>
      <c r="H3388" s="23"/>
      <c r="I3388" s="23"/>
      <c r="J3388" s="23"/>
      <c r="K3388" s="23"/>
      <c r="L3388" s="23"/>
      <c r="M3388" s="23"/>
      <c r="N3388" s="23"/>
      <c r="O3388" s="23"/>
      <c r="P3388" s="23"/>
      <c r="Q3388" s="23"/>
      <c r="R3388" s="23"/>
    </row>
    <row r="3389" spans="1:18" s="17" customFormat="1" x14ac:dyDescent="0.2">
      <c r="A3389" s="22"/>
      <c r="B3389" s="23"/>
      <c r="C3389" s="23"/>
      <c r="D3389" s="23"/>
      <c r="E3389" s="23"/>
      <c r="F3389" s="23"/>
      <c r="G3389" s="23"/>
      <c r="H3389" s="23"/>
      <c r="I3389" s="23"/>
      <c r="J3389" s="23"/>
      <c r="K3389" s="23"/>
      <c r="L3389" s="23"/>
      <c r="M3389" s="23"/>
      <c r="N3389" s="23"/>
      <c r="O3389" s="23"/>
      <c r="P3389" s="23"/>
      <c r="Q3389" s="23"/>
      <c r="R3389" s="23"/>
    </row>
    <row r="3390" spans="1:18" s="17" customFormat="1" x14ac:dyDescent="0.2">
      <c r="A3390" s="22"/>
      <c r="B3390" s="23"/>
      <c r="C3390" s="23"/>
      <c r="D3390" s="23"/>
      <c r="E3390" s="23"/>
      <c r="F3390" s="23"/>
      <c r="G3390" s="23"/>
      <c r="H3390" s="23"/>
      <c r="I3390" s="23"/>
      <c r="J3390" s="23"/>
      <c r="K3390" s="23"/>
      <c r="L3390" s="23"/>
      <c r="M3390" s="23"/>
      <c r="N3390" s="23"/>
      <c r="O3390" s="23"/>
      <c r="P3390" s="23"/>
      <c r="Q3390" s="23"/>
      <c r="R3390" s="23"/>
    </row>
    <row r="3391" spans="1:18" s="17" customFormat="1" x14ac:dyDescent="0.2">
      <c r="A3391" s="22"/>
      <c r="B3391" s="23"/>
      <c r="C3391" s="23"/>
      <c r="D3391" s="23"/>
      <c r="E3391" s="23"/>
      <c r="F3391" s="23"/>
      <c r="G3391" s="23"/>
      <c r="H3391" s="23"/>
      <c r="I3391" s="23"/>
      <c r="J3391" s="23"/>
      <c r="K3391" s="23"/>
      <c r="L3391" s="23"/>
      <c r="M3391" s="23"/>
      <c r="N3391" s="23"/>
      <c r="O3391" s="23"/>
      <c r="P3391" s="23"/>
      <c r="Q3391" s="23"/>
      <c r="R3391" s="23"/>
    </row>
    <row r="3392" spans="1:18" s="17" customFormat="1" x14ac:dyDescent="0.2">
      <c r="A3392" s="22"/>
      <c r="B3392" s="23"/>
      <c r="C3392" s="23"/>
      <c r="D3392" s="23"/>
      <c r="E3392" s="23"/>
      <c r="F3392" s="23"/>
      <c r="G3392" s="23"/>
      <c r="H3392" s="23"/>
      <c r="I3392" s="23"/>
      <c r="J3392" s="23"/>
      <c r="K3392" s="23"/>
      <c r="L3392" s="23"/>
      <c r="M3392" s="23"/>
      <c r="N3392" s="23"/>
      <c r="O3392" s="23"/>
      <c r="P3392" s="23"/>
      <c r="Q3392" s="23"/>
      <c r="R3392" s="23"/>
    </row>
    <row r="3393" spans="1:18" s="17" customFormat="1" x14ac:dyDescent="0.2">
      <c r="A3393" s="22"/>
      <c r="B3393" s="23"/>
      <c r="C3393" s="23"/>
      <c r="D3393" s="23"/>
      <c r="E3393" s="23"/>
      <c r="F3393" s="23"/>
      <c r="G3393" s="23"/>
      <c r="H3393" s="23"/>
      <c r="I3393" s="23"/>
      <c r="J3393" s="23"/>
      <c r="K3393" s="23"/>
      <c r="L3393" s="23"/>
      <c r="M3393" s="23"/>
      <c r="N3393" s="23"/>
      <c r="O3393" s="23"/>
      <c r="P3393" s="23"/>
      <c r="Q3393" s="23"/>
      <c r="R3393" s="23"/>
    </row>
    <row r="3394" spans="1:18" s="17" customFormat="1" x14ac:dyDescent="0.2">
      <c r="A3394" s="22"/>
      <c r="B3394" s="23"/>
      <c r="C3394" s="23"/>
      <c r="D3394" s="23"/>
      <c r="E3394" s="23"/>
      <c r="F3394" s="23"/>
      <c r="G3394" s="23"/>
      <c r="H3394" s="23"/>
      <c r="I3394" s="23"/>
      <c r="J3394" s="23"/>
      <c r="K3394" s="23"/>
      <c r="L3394" s="23"/>
      <c r="M3394" s="23"/>
      <c r="N3394" s="23"/>
      <c r="O3394" s="23"/>
      <c r="P3394" s="23"/>
      <c r="Q3394" s="23"/>
      <c r="R3394" s="23"/>
    </row>
    <row r="3395" spans="1:18" s="17" customFormat="1" x14ac:dyDescent="0.2">
      <c r="A3395" s="22"/>
      <c r="B3395" s="23"/>
      <c r="C3395" s="23"/>
      <c r="D3395" s="23"/>
      <c r="E3395" s="23"/>
      <c r="F3395" s="23"/>
      <c r="G3395" s="23"/>
      <c r="H3395" s="23"/>
      <c r="I3395" s="23"/>
      <c r="J3395" s="23"/>
      <c r="K3395" s="23"/>
      <c r="L3395" s="23"/>
      <c r="M3395" s="23"/>
      <c r="N3395" s="23"/>
      <c r="O3395" s="23"/>
      <c r="P3395" s="23"/>
      <c r="Q3395" s="23"/>
      <c r="R3395" s="23"/>
    </row>
    <row r="3396" spans="1:18" s="17" customFormat="1" x14ac:dyDescent="0.2">
      <c r="A3396" s="22"/>
      <c r="B3396" s="23"/>
      <c r="C3396" s="23"/>
      <c r="D3396" s="23"/>
      <c r="E3396" s="23"/>
      <c r="F3396" s="23"/>
      <c r="G3396" s="23"/>
      <c r="H3396" s="23"/>
      <c r="I3396" s="23"/>
      <c r="J3396" s="23"/>
      <c r="K3396" s="23"/>
      <c r="L3396" s="23"/>
      <c r="M3396" s="23"/>
      <c r="N3396" s="23"/>
      <c r="O3396" s="23"/>
      <c r="P3396" s="23"/>
      <c r="Q3396" s="23"/>
      <c r="R3396" s="23"/>
    </row>
    <row r="3397" spans="1:18" s="17" customFormat="1" x14ac:dyDescent="0.2">
      <c r="A3397" s="22"/>
      <c r="B3397" s="23"/>
      <c r="C3397" s="23"/>
      <c r="D3397" s="23"/>
      <c r="E3397" s="23"/>
      <c r="F3397" s="23"/>
      <c r="G3397" s="23"/>
      <c r="H3397" s="23"/>
      <c r="I3397" s="23"/>
      <c r="J3397" s="23"/>
      <c r="K3397" s="23"/>
      <c r="L3397" s="23"/>
      <c r="M3397" s="23"/>
      <c r="N3397" s="23"/>
      <c r="O3397" s="23"/>
      <c r="P3397" s="23"/>
      <c r="Q3397" s="23"/>
      <c r="R3397" s="23"/>
    </row>
    <row r="3398" spans="1:18" s="17" customFormat="1" x14ac:dyDescent="0.2">
      <c r="A3398" s="22"/>
      <c r="B3398" s="23"/>
      <c r="C3398" s="23"/>
      <c r="D3398" s="23"/>
      <c r="E3398" s="23"/>
      <c r="F3398" s="23"/>
      <c r="G3398" s="23"/>
      <c r="H3398" s="23"/>
      <c r="I3398" s="23"/>
      <c r="J3398" s="23"/>
      <c r="K3398" s="23"/>
      <c r="L3398" s="23"/>
      <c r="M3398" s="23"/>
      <c r="N3398" s="23"/>
      <c r="O3398" s="23"/>
      <c r="P3398" s="23"/>
      <c r="Q3398" s="23"/>
      <c r="R3398" s="23"/>
    </row>
    <row r="3399" spans="1:18" s="17" customFormat="1" x14ac:dyDescent="0.2">
      <c r="A3399" s="22"/>
      <c r="B3399" s="23"/>
      <c r="C3399" s="23"/>
      <c r="D3399" s="23"/>
      <c r="E3399" s="23"/>
      <c r="F3399" s="23"/>
      <c r="G3399" s="23"/>
      <c r="H3399" s="23"/>
      <c r="I3399" s="23"/>
      <c r="J3399" s="23"/>
      <c r="K3399" s="23"/>
      <c r="L3399" s="23"/>
      <c r="M3399" s="23"/>
      <c r="N3399" s="23"/>
      <c r="O3399" s="23"/>
      <c r="P3399" s="23"/>
      <c r="Q3399" s="23"/>
      <c r="R3399" s="23"/>
    </row>
    <row r="3400" spans="1:18" s="17" customFormat="1" x14ac:dyDescent="0.2">
      <c r="A3400" s="22"/>
      <c r="B3400" s="23"/>
      <c r="C3400" s="23"/>
      <c r="D3400" s="23"/>
      <c r="E3400" s="23"/>
      <c r="F3400" s="23"/>
      <c r="G3400" s="23"/>
      <c r="H3400" s="23"/>
      <c r="I3400" s="23"/>
      <c r="J3400" s="23"/>
      <c r="K3400" s="23"/>
      <c r="L3400" s="23"/>
      <c r="M3400" s="23"/>
      <c r="N3400" s="23"/>
      <c r="O3400" s="23"/>
      <c r="P3400" s="23"/>
      <c r="Q3400" s="23"/>
      <c r="R3400" s="23"/>
    </row>
    <row r="3401" spans="1:18" s="17" customFormat="1" x14ac:dyDescent="0.2">
      <c r="A3401" s="22"/>
      <c r="B3401" s="23"/>
      <c r="C3401" s="23"/>
      <c r="D3401" s="23"/>
      <c r="E3401" s="23"/>
      <c r="F3401" s="23"/>
      <c r="G3401" s="23"/>
      <c r="H3401" s="23"/>
      <c r="I3401" s="23"/>
      <c r="J3401" s="23"/>
      <c r="K3401" s="23"/>
      <c r="L3401" s="23"/>
      <c r="M3401" s="23"/>
      <c r="N3401" s="23"/>
      <c r="O3401" s="23"/>
      <c r="P3401" s="23"/>
      <c r="Q3401" s="23"/>
      <c r="R3401" s="23"/>
    </row>
    <row r="3402" spans="1:18" s="17" customFormat="1" x14ac:dyDescent="0.2">
      <c r="A3402" s="22"/>
      <c r="B3402" s="23"/>
      <c r="C3402" s="23"/>
      <c r="D3402" s="23"/>
      <c r="E3402" s="23"/>
      <c r="F3402" s="23"/>
      <c r="G3402" s="23"/>
      <c r="H3402" s="23"/>
      <c r="I3402" s="23"/>
      <c r="J3402" s="23"/>
      <c r="K3402" s="23"/>
      <c r="L3402" s="23"/>
      <c r="M3402" s="23"/>
      <c r="N3402" s="23"/>
      <c r="O3402" s="23"/>
      <c r="P3402" s="23"/>
      <c r="Q3402" s="23"/>
      <c r="R3402" s="23"/>
    </row>
    <row r="3403" spans="1:18" s="17" customFormat="1" x14ac:dyDescent="0.2">
      <c r="A3403" s="22"/>
      <c r="B3403" s="23"/>
      <c r="C3403" s="23"/>
      <c r="D3403" s="23"/>
      <c r="E3403" s="23"/>
      <c r="F3403" s="23"/>
      <c r="G3403" s="23"/>
      <c r="H3403" s="23"/>
      <c r="I3403" s="23"/>
      <c r="J3403" s="23"/>
      <c r="K3403" s="23"/>
      <c r="L3403" s="23"/>
      <c r="M3403" s="23"/>
      <c r="N3403" s="23"/>
      <c r="O3403" s="23"/>
      <c r="P3403" s="23"/>
      <c r="Q3403" s="23"/>
      <c r="R3403" s="23"/>
    </row>
    <row r="3404" spans="1:18" s="17" customFormat="1" x14ac:dyDescent="0.2">
      <c r="A3404" s="22"/>
      <c r="B3404" s="23"/>
      <c r="C3404" s="23"/>
      <c r="D3404" s="23"/>
      <c r="E3404" s="23"/>
      <c r="F3404" s="23"/>
      <c r="G3404" s="23"/>
      <c r="H3404" s="23"/>
      <c r="I3404" s="23"/>
      <c r="J3404" s="23"/>
      <c r="K3404" s="23"/>
      <c r="L3404" s="23"/>
      <c r="M3404" s="23"/>
      <c r="N3404" s="23"/>
      <c r="O3404" s="23"/>
      <c r="P3404" s="23"/>
      <c r="Q3404" s="23"/>
      <c r="R3404" s="23"/>
    </row>
    <row r="3405" spans="1:18" s="17" customFormat="1" x14ac:dyDescent="0.2">
      <c r="A3405" s="22"/>
      <c r="B3405" s="23"/>
      <c r="C3405" s="23"/>
      <c r="D3405" s="23"/>
      <c r="E3405" s="23"/>
      <c r="F3405" s="23"/>
      <c r="G3405" s="23"/>
      <c r="H3405" s="23"/>
      <c r="I3405" s="23"/>
      <c r="J3405" s="23"/>
      <c r="K3405" s="23"/>
      <c r="L3405" s="23"/>
      <c r="M3405" s="23"/>
      <c r="N3405" s="23"/>
      <c r="O3405" s="23"/>
      <c r="P3405" s="23"/>
      <c r="Q3405" s="23"/>
      <c r="R3405" s="23"/>
    </row>
    <row r="3406" spans="1:18" s="17" customFormat="1" x14ac:dyDescent="0.2">
      <c r="A3406" s="22"/>
      <c r="B3406" s="23"/>
      <c r="C3406" s="23"/>
      <c r="D3406" s="23"/>
      <c r="E3406" s="23"/>
      <c r="F3406" s="23"/>
      <c r="G3406" s="23"/>
      <c r="H3406" s="23"/>
      <c r="I3406" s="23"/>
      <c r="J3406" s="23"/>
      <c r="K3406" s="23"/>
      <c r="L3406" s="23"/>
      <c r="M3406" s="23"/>
      <c r="N3406" s="23"/>
      <c r="O3406" s="23"/>
      <c r="P3406" s="23"/>
      <c r="Q3406" s="23"/>
      <c r="R3406" s="23"/>
    </row>
    <row r="3407" spans="1:18" s="17" customFormat="1" x14ac:dyDescent="0.2">
      <c r="A3407" s="22"/>
      <c r="B3407" s="23"/>
      <c r="C3407" s="23"/>
      <c r="D3407" s="23"/>
      <c r="E3407" s="23"/>
      <c r="F3407" s="23"/>
      <c r="G3407" s="23"/>
      <c r="H3407" s="23"/>
      <c r="I3407" s="23"/>
      <c r="J3407" s="23"/>
      <c r="K3407" s="23"/>
      <c r="L3407" s="23"/>
      <c r="M3407" s="23"/>
      <c r="N3407" s="23"/>
      <c r="O3407" s="23"/>
      <c r="P3407" s="23"/>
      <c r="Q3407" s="23"/>
      <c r="R3407" s="23"/>
    </row>
    <row r="3408" spans="1:18" s="17" customFormat="1" x14ac:dyDescent="0.2">
      <c r="A3408" s="22"/>
      <c r="B3408" s="23"/>
      <c r="C3408" s="23"/>
      <c r="D3408" s="23"/>
      <c r="E3408" s="23"/>
      <c r="F3408" s="23"/>
      <c r="G3408" s="23"/>
      <c r="H3408" s="23"/>
      <c r="I3408" s="23"/>
      <c r="J3408" s="23"/>
      <c r="K3408" s="23"/>
      <c r="L3408" s="23"/>
      <c r="M3408" s="23"/>
      <c r="N3408" s="23"/>
      <c r="O3408" s="23"/>
      <c r="P3408" s="23"/>
      <c r="Q3408" s="23"/>
      <c r="R3408" s="23"/>
    </row>
    <row r="3409" spans="1:18" s="17" customFormat="1" x14ac:dyDescent="0.2">
      <c r="A3409" s="22"/>
      <c r="B3409" s="23"/>
      <c r="C3409" s="23"/>
      <c r="D3409" s="23"/>
      <c r="E3409" s="23"/>
      <c r="F3409" s="23"/>
      <c r="G3409" s="23"/>
      <c r="H3409" s="23"/>
      <c r="I3409" s="23"/>
      <c r="J3409" s="23"/>
      <c r="K3409" s="23"/>
      <c r="L3409" s="23"/>
      <c r="M3409" s="23"/>
      <c r="N3409" s="23"/>
      <c r="O3409" s="23"/>
      <c r="P3409" s="23"/>
      <c r="Q3409" s="23"/>
      <c r="R3409" s="23"/>
    </row>
    <row r="3410" spans="1:18" s="17" customFormat="1" x14ac:dyDescent="0.2">
      <c r="A3410" s="22"/>
      <c r="B3410" s="23"/>
      <c r="C3410" s="23"/>
      <c r="D3410" s="23"/>
      <c r="E3410" s="23"/>
      <c r="F3410" s="23"/>
      <c r="G3410" s="23"/>
      <c r="H3410" s="23"/>
      <c r="I3410" s="23"/>
      <c r="J3410" s="23"/>
      <c r="K3410" s="23"/>
      <c r="L3410" s="23"/>
      <c r="M3410" s="23"/>
      <c r="N3410" s="23"/>
      <c r="O3410" s="23"/>
      <c r="P3410" s="23"/>
      <c r="Q3410" s="23"/>
      <c r="R3410" s="23"/>
    </row>
    <row r="3411" spans="1:18" s="17" customFormat="1" x14ac:dyDescent="0.2">
      <c r="A3411" s="22"/>
      <c r="B3411" s="23"/>
      <c r="C3411" s="23"/>
      <c r="D3411" s="23"/>
      <c r="E3411" s="23"/>
      <c r="F3411" s="23"/>
      <c r="G3411" s="23"/>
      <c r="H3411" s="23"/>
      <c r="I3411" s="23"/>
      <c r="J3411" s="23"/>
      <c r="K3411" s="23"/>
      <c r="L3411" s="23"/>
      <c r="M3411" s="23"/>
      <c r="N3411" s="23"/>
      <c r="O3411" s="23"/>
      <c r="P3411" s="23"/>
      <c r="Q3411" s="23"/>
      <c r="R3411" s="23"/>
    </row>
    <row r="3412" spans="1:18" s="17" customFormat="1" x14ac:dyDescent="0.2">
      <c r="A3412" s="22"/>
      <c r="B3412" s="23"/>
      <c r="C3412" s="23"/>
      <c r="D3412" s="23"/>
      <c r="E3412" s="23"/>
      <c r="F3412" s="23"/>
      <c r="G3412" s="23"/>
      <c r="H3412" s="23"/>
      <c r="I3412" s="23"/>
      <c r="J3412" s="23"/>
      <c r="K3412" s="23"/>
      <c r="L3412" s="23"/>
      <c r="M3412" s="23"/>
      <c r="N3412" s="23"/>
      <c r="O3412" s="23"/>
      <c r="P3412" s="23"/>
      <c r="Q3412" s="23"/>
      <c r="R3412" s="23"/>
    </row>
    <row r="3413" spans="1:18" s="17" customFormat="1" x14ac:dyDescent="0.2">
      <c r="A3413" s="22"/>
      <c r="B3413" s="23"/>
      <c r="C3413" s="23"/>
      <c r="D3413" s="23"/>
      <c r="E3413" s="23"/>
      <c r="F3413" s="23"/>
      <c r="G3413" s="23"/>
      <c r="H3413" s="23"/>
      <c r="I3413" s="23"/>
      <c r="J3413" s="23"/>
      <c r="K3413" s="23"/>
      <c r="L3413" s="23"/>
      <c r="M3413" s="23"/>
      <c r="N3413" s="23"/>
      <c r="O3413" s="23"/>
      <c r="P3413" s="23"/>
      <c r="Q3413" s="23"/>
      <c r="R3413" s="23"/>
    </row>
    <row r="3414" spans="1:18" s="17" customFormat="1" x14ac:dyDescent="0.2">
      <c r="A3414" s="22"/>
      <c r="B3414" s="23"/>
      <c r="C3414" s="23"/>
      <c r="D3414" s="23"/>
      <c r="E3414" s="23"/>
      <c r="F3414" s="23"/>
      <c r="G3414" s="23"/>
      <c r="H3414" s="23"/>
      <c r="I3414" s="23"/>
      <c r="J3414" s="23"/>
      <c r="K3414" s="23"/>
      <c r="L3414" s="23"/>
      <c r="M3414" s="23"/>
      <c r="N3414" s="23"/>
      <c r="O3414" s="23"/>
      <c r="P3414" s="23"/>
      <c r="Q3414" s="23"/>
      <c r="R3414" s="23"/>
    </row>
    <row r="3415" spans="1:18" s="17" customFormat="1" x14ac:dyDescent="0.2">
      <c r="A3415" s="22"/>
      <c r="B3415" s="23"/>
      <c r="C3415" s="23"/>
      <c r="D3415" s="23"/>
      <c r="E3415" s="23"/>
      <c r="F3415" s="23"/>
      <c r="G3415" s="23"/>
      <c r="H3415" s="23"/>
      <c r="I3415" s="23"/>
      <c r="J3415" s="23"/>
      <c r="K3415" s="23"/>
      <c r="L3415" s="23"/>
      <c r="M3415" s="23"/>
      <c r="N3415" s="23"/>
      <c r="O3415" s="23"/>
      <c r="P3415" s="23"/>
      <c r="Q3415" s="23"/>
      <c r="R3415" s="23"/>
    </row>
    <row r="3416" spans="1:18" s="17" customFormat="1" x14ac:dyDescent="0.2">
      <c r="A3416" s="22"/>
      <c r="B3416" s="23"/>
      <c r="C3416" s="23"/>
      <c r="D3416" s="23"/>
      <c r="E3416" s="23"/>
      <c r="F3416" s="23"/>
      <c r="G3416" s="23"/>
      <c r="H3416" s="23"/>
      <c r="I3416" s="23"/>
      <c r="J3416" s="23"/>
      <c r="K3416" s="23"/>
      <c r="L3416" s="23"/>
      <c r="M3416" s="23"/>
      <c r="N3416" s="23"/>
      <c r="O3416" s="23"/>
      <c r="P3416" s="23"/>
      <c r="Q3416" s="23"/>
      <c r="R3416" s="23"/>
    </row>
    <row r="3417" spans="1:18" s="17" customFormat="1" x14ac:dyDescent="0.2">
      <c r="A3417" s="22"/>
      <c r="B3417" s="23"/>
      <c r="C3417" s="23"/>
      <c r="D3417" s="23"/>
      <c r="E3417" s="23"/>
      <c r="F3417" s="23"/>
      <c r="G3417" s="23"/>
      <c r="H3417" s="23"/>
      <c r="I3417" s="23"/>
      <c r="J3417" s="23"/>
      <c r="K3417" s="23"/>
      <c r="L3417" s="23"/>
      <c r="M3417" s="23"/>
      <c r="N3417" s="23"/>
      <c r="O3417" s="23"/>
      <c r="P3417" s="23"/>
      <c r="Q3417" s="23"/>
      <c r="R3417" s="23"/>
    </row>
    <row r="3418" spans="1:18" s="17" customFormat="1" x14ac:dyDescent="0.2">
      <c r="A3418" s="22"/>
      <c r="B3418" s="23"/>
      <c r="C3418" s="23"/>
      <c r="D3418" s="23"/>
      <c r="E3418" s="23"/>
      <c r="F3418" s="23"/>
      <c r="G3418" s="23"/>
      <c r="H3418" s="23"/>
      <c r="I3418" s="23"/>
      <c r="J3418" s="23"/>
      <c r="K3418" s="23"/>
      <c r="L3418" s="23"/>
      <c r="M3418" s="23"/>
      <c r="N3418" s="23"/>
      <c r="O3418" s="23"/>
      <c r="P3418" s="23"/>
      <c r="Q3418" s="23"/>
      <c r="R3418" s="23"/>
    </row>
    <row r="3419" spans="1:18" s="17" customFormat="1" x14ac:dyDescent="0.2">
      <c r="A3419" s="22"/>
      <c r="B3419" s="23"/>
      <c r="C3419" s="23"/>
      <c r="D3419" s="23"/>
      <c r="E3419" s="23"/>
      <c r="F3419" s="23"/>
      <c r="G3419" s="23"/>
      <c r="H3419" s="23"/>
      <c r="I3419" s="23"/>
      <c r="J3419" s="23"/>
      <c r="K3419" s="23"/>
      <c r="L3419" s="23"/>
      <c r="M3419" s="23"/>
      <c r="N3419" s="23"/>
      <c r="O3419" s="23"/>
      <c r="P3419" s="23"/>
      <c r="Q3419" s="23"/>
      <c r="R3419" s="23"/>
    </row>
    <row r="3420" spans="1:18" s="17" customFormat="1" x14ac:dyDescent="0.2">
      <c r="A3420" s="22"/>
      <c r="B3420" s="23"/>
      <c r="C3420" s="23"/>
      <c r="D3420" s="23"/>
      <c r="E3420" s="23"/>
      <c r="F3420" s="23"/>
      <c r="G3420" s="23"/>
      <c r="H3420" s="23"/>
      <c r="I3420" s="23"/>
      <c r="J3420" s="23"/>
      <c r="K3420" s="23"/>
      <c r="L3420" s="23"/>
      <c r="M3420" s="23"/>
      <c r="N3420" s="23"/>
      <c r="O3420" s="23"/>
      <c r="P3420" s="23"/>
      <c r="Q3420" s="23"/>
      <c r="R3420" s="23"/>
    </row>
    <row r="3421" spans="1:18" s="17" customFormat="1" x14ac:dyDescent="0.2">
      <c r="A3421" s="22"/>
      <c r="B3421" s="23"/>
      <c r="C3421" s="23"/>
      <c r="D3421" s="23"/>
      <c r="E3421" s="23"/>
      <c r="F3421" s="23"/>
      <c r="G3421" s="23"/>
      <c r="H3421" s="23"/>
      <c r="I3421" s="23"/>
      <c r="J3421" s="23"/>
      <c r="K3421" s="23"/>
      <c r="L3421" s="23"/>
      <c r="M3421" s="23"/>
      <c r="N3421" s="23"/>
      <c r="O3421" s="23"/>
      <c r="P3421" s="23"/>
      <c r="Q3421" s="23"/>
      <c r="R3421" s="23"/>
    </row>
    <row r="3422" spans="1:18" s="17" customFormat="1" x14ac:dyDescent="0.2">
      <c r="A3422" s="22"/>
      <c r="B3422" s="23"/>
      <c r="C3422" s="23"/>
      <c r="D3422" s="23"/>
      <c r="E3422" s="23"/>
      <c r="F3422" s="23"/>
      <c r="G3422" s="23"/>
      <c r="H3422" s="23"/>
      <c r="I3422" s="23"/>
      <c r="J3422" s="23"/>
      <c r="K3422" s="23"/>
      <c r="L3422" s="23"/>
      <c r="M3422" s="23"/>
      <c r="N3422" s="23"/>
      <c r="O3422" s="23"/>
      <c r="P3422" s="23"/>
      <c r="Q3422" s="23"/>
      <c r="R3422" s="23"/>
    </row>
    <row r="3423" spans="1:18" s="17" customFormat="1" x14ac:dyDescent="0.2">
      <c r="A3423" s="22"/>
      <c r="B3423" s="23"/>
      <c r="C3423" s="23"/>
      <c r="D3423" s="23"/>
      <c r="E3423" s="23"/>
      <c r="F3423" s="23"/>
      <c r="G3423" s="23"/>
      <c r="H3423" s="23"/>
      <c r="I3423" s="23"/>
      <c r="J3423" s="23"/>
      <c r="K3423" s="23"/>
      <c r="L3423" s="23"/>
      <c r="M3423" s="23"/>
      <c r="N3423" s="23"/>
      <c r="O3423" s="23"/>
      <c r="P3423" s="23"/>
      <c r="Q3423" s="23"/>
      <c r="R3423" s="23"/>
    </row>
    <row r="3424" spans="1:18" s="17" customFormat="1" x14ac:dyDescent="0.2">
      <c r="A3424" s="22"/>
      <c r="B3424" s="23"/>
      <c r="C3424" s="23"/>
      <c r="D3424" s="23"/>
      <c r="E3424" s="23"/>
      <c r="F3424" s="23"/>
      <c r="G3424" s="23"/>
      <c r="H3424" s="23"/>
      <c r="I3424" s="23"/>
      <c r="J3424" s="23"/>
      <c r="K3424" s="23"/>
      <c r="L3424" s="23"/>
      <c r="M3424" s="23"/>
      <c r="N3424" s="23"/>
      <c r="O3424" s="23"/>
      <c r="P3424" s="23"/>
      <c r="Q3424" s="23"/>
      <c r="R3424" s="23"/>
    </row>
    <row r="3425" spans="1:18" s="17" customFormat="1" x14ac:dyDescent="0.2">
      <c r="A3425" s="22"/>
      <c r="B3425" s="23"/>
      <c r="C3425" s="23"/>
      <c r="D3425" s="23"/>
      <c r="E3425" s="23"/>
      <c r="F3425" s="23"/>
      <c r="G3425" s="23"/>
      <c r="H3425" s="23"/>
      <c r="I3425" s="23"/>
      <c r="J3425" s="23"/>
      <c r="K3425" s="23"/>
      <c r="L3425" s="23"/>
      <c r="M3425" s="23"/>
      <c r="N3425" s="23"/>
      <c r="O3425" s="23"/>
      <c r="P3425" s="23"/>
      <c r="Q3425" s="23"/>
      <c r="R3425" s="23"/>
    </row>
    <row r="3426" spans="1:18" s="17" customFormat="1" x14ac:dyDescent="0.2">
      <c r="A3426" s="22"/>
      <c r="B3426" s="23"/>
      <c r="C3426" s="23"/>
      <c r="D3426" s="23"/>
      <c r="E3426" s="23"/>
      <c r="F3426" s="23"/>
      <c r="G3426" s="23"/>
      <c r="H3426" s="23"/>
      <c r="I3426" s="23"/>
      <c r="J3426" s="23"/>
      <c r="K3426" s="23"/>
      <c r="L3426" s="23"/>
      <c r="M3426" s="23"/>
      <c r="N3426" s="23"/>
      <c r="O3426" s="23"/>
      <c r="P3426" s="23"/>
      <c r="Q3426" s="23"/>
      <c r="R3426" s="23"/>
    </row>
    <row r="3427" spans="1:18" s="17" customFormat="1" x14ac:dyDescent="0.2">
      <c r="A3427" s="22"/>
      <c r="B3427" s="23"/>
      <c r="C3427" s="23"/>
      <c r="D3427" s="23"/>
      <c r="E3427" s="23"/>
      <c r="F3427" s="23"/>
      <c r="G3427" s="23"/>
      <c r="H3427" s="23"/>
      <c r="I3427" s="23"/>
      <c r="J3427" s="23"/>
      <c r="K3427" s="23"/>
      <c r="L3427" s="23"/>
      <c r="M3427" s="23"/>
      <c r="N3427" s="23"/>
      <c r="O3427" s="23"/>
      <c r="P3427" s="23"/>
      <c r="Q3427" s="23"/>
      <c r="R3427" s="23"/>
    </row>
    <row r="3428" spans="1:18" s="17" customFormat="1" x14ac:dyDescent="0.2">
      <c r="A3428" s="22"/>
      <c r="B3428" s="23"/>
      <c r="C3428" s="23"/>
      <c r="D3428" s="23"/>
      <c r="E3428" s="23"/>
      <c r="F3428" s="23"/>
      <c r="G3428" s="23"/>
      <c r="H3428" s="23"/>
      <c r="I3428" s="23"/>
      <c r="J3428" s="23"/>
      <c r="K3428" s="23"/>
      <c r="L3428" s="23"/>
      <c r="M3428" s="23"/>
      <c r="N3428" s="23"/>
      <c r="O3428" s="23"/>
      <c r="P3428" s="23"/>
      <c r="Q3428" s="23"/>
      <c r="R3428" s="23"/>
    </row>
    <row r="3429" spans="1:18" s="17" customFormat="1" x14ac:dyDescent="0.2">
      <c r="A3429" s="22"/>
      <c r="B3429" s="23"/>
      <c r="C3429" s="23"/>
      <c r="D3429" s="23"/>
      <c r="E3429" s="23"/>
      <c r="F3429" s="23"/>
      <c r="G3429" s="23"/>
      <c r="H3429" s="23"/>
      <c r="I3429" s="23"/>
      <c r="J3429" s="23"/>
      <c r="K3429" s="23"/>
      <c r="L3429" s="23"/>
      <c r="M3429" s="23"/>
      <c r="N3429" s="23"/>
      <c r="O3429" s="23"/>
      <c r="P3429" s="23"/>
      <c r="Q3429" s="23"/>
      <c r="R3429" s="23"/>
    </row>
    <row r="3430" spans="1:18" s="17" customFormat="1" x14ac:dyDescent="0.2">
      <c r="A3430" s="22"/>
      <c r="B3430" s="23"/>
      <c r="C3430" s="23"/>
      <c r="D3430" s="23"/>
      <c r="E3430" s="23"/>
      <c r="F3430" s="23"/>
      <c r="G3430" s="23"/>
      <c r="H3430" s="23"/>
      <c r="I3430" s="23"/>
      <c r="J3430" s="23"/>
      <c r="K3430" s="23"/>
      <c r="L3430" s="23"/>
      <c r="M3430" s="23"/>
      <c r="N3430" s="23"/>
      <c r="O3430" s="23"/>
      <c r="P3430" s="23"/>
      <c r="Q3430" s="23"/>
      <c r="R3430" s="23"/>
    </row>
    <row r="3431" spans="1:18" s="17" customFormat="1" x14ac:dyDescent="0.2">
      <c r="A3431" s="22"/>
      <c r="B3431" s="23"/>
      <c r="C3431" s="23"/>
      <c r="D3431" s="23"/>
      <c r="E3431" s="23"/>
      <c r="F3431" s="23"/>
      <c r="G3431" s="23"/>
      <c r="H3431" s="23"/>
      <c r="I3431" s="23"/>
      <c r="J3431" s="23"/>
      <c r="K3431" s="23"/>
      <c r="L3431" s="23"/>
      <c r="M3431" s="23"/>
      <c r="N3431" s="23"/>
      <c r="O3431" s="23"/>
      <c r="P3431" s="23"/>
      <c r="Q3431" s="23"/>
      <c r="R3431" s="23"/>
    </row>
    <row r="3432" spans="1:18" s="17" customFormat="1" x14ac:dyDescent="0.2">
      <c r="A3432" s="22"/>
      <c r="B3432" s="23"/>
      <c r="C3432" s="23"/>
      <c r="D3432" s="23"/>
      <c r="E3432" s="23"/>
      <c r="F3432" s="23"/>
      <c r="G3432" s="23"/>
      <c r="H3432" s="23"/>
      <c r="I3432" s="23"/>
      <c r="J3432" s="23"/>
      <c r="K3432" s="23"/>
      <c r="L3432" s="23"/>
      <c r="M3432" s="23"/>
      <c r="N3432" s="23"/>
      <c r="O3432" s="23"/>
      <c r="P3432" s="23"/>
      <c r="Q3432" s="23"/>
      <c r="R3432" s="23"/>
    </row>
    <row r="3433" spans="1:18" s="17" customFormat="1" x14ac:dyDescent="0.2">
      <c r="A3433" s="22"/>
      <c r="B3433" s="23"/>
      <c r="C3433" s="23"/>
      <c r="D3433" s="23"/>
      <c r="E3433" s="23"/>
      <c r="F3433" s="23"/>
      <c r="G3433" s="23"/>
      <c r="H3433" s="23"/>
      <c r="I3433" s="23"/>
      <c r="J3433" s="23"/>
      <c r="K3433" s="23"/>
      <c r="L3433" s="23"/>
      <c r="M3433" s="23"/>
      <c r="N3433" s="23"/>
      <c r="O3433" s="23"/>
      <c r="P3433" s="23"/>
      <c r="Q3433" s="23"/>
      <c r="R3433" s="23"/>
    </row>
    <row r="3434" spans="1:18" s="17" customFormat="1" x14ac:dyDescent="0.2">
      <c r="A3434" s="22"/>
      <c r="B3434" s="23"/>
      <c r="C3434" s="23"/>
      <c r="D3434" s="23"/>
      <c r="E3434" s="23"/>
      <c r="F3434" s="23"/>
      <c r="G3434" s="23"/>
      <c r="H3434" s="23"/>
      <c r="I3434" s="23"/>
      <c r="J3434" s="23"/>
      <c r="K3434" s="23"/>
      <c r="L3434" s="23"/>
      <c r="M3434" s="23"/>
      <c r="N3434" s="23"/>
      <c r="O3434" s="23"/>
      <c r="P3434" s="23"/>
      <c r="Q3434" s="23"/>
      <c r="R3434" s="23"/>
    </row>
    <row r="3435" spans="1:18" s="17" customFormat="1" x14ac:dyDescent="0.2">
      <c r="A3435" s="22"/>
      <c r="B3435" s="23"/>
      <c r="C3435" s="23"/>
      <c r="D3435" s="23"/>
      <c r="E3435" s="23"/>
      <c r="F3435" s="23"/>
      <c r="G3435" s="23"/>
      <c r="H3435" s="23"/>
      <c r="I3435" s="23"/>
      <c r="J3435" s="23"/>
      <c r="K3435" s="23"/>
      <c r="L3435" s="23"/>
      <c r="M3435" s="23"/>
      <c r="N3435" s="23"/>
      <c r="O3435" s="23"/>
      <c r="P3435" s="23"/>
      <c r="Q3435" s="23"/>
      <c r="R3435" s="23"/>
    </row>
    <row r="3436" spans="1:18" s="17" customFormat="1" x14ac:dyDescent="0.2">
      <c r="A3436" s="22"/>
      <c r="B3436" s="23"/>
      <c r="C3436" s="23"/>
      <c r="D3436" s="23"/>
      <c r="E3436" s="23"/>
      <c r="F3436" s="23"/>
      <c r="G3436" s="23"/>
      <c r="H3436" s="23"/>
      <c r="I3436" s="23"/>
      <c r="J3436" s="23"/>
      <c r="K3436" s="23"/>
      <c r="L3436" s="23"/>
      <c r="M3436" s="23"/>
      <c r="N3436" s="23"/>
      <c r="O3436" s="23"/>
      <c r="P3436" s="23"/>
      <c r="Q3436" s="23"/>
      <c r="R3436" s="23"/>
    </row>
    <row r="3437" spans="1:18" s="17" customFormat="1" x14ac:dyDescent="0.2">
      <c r="A3437" s="22"/>
      <c r="B3437" s="23"/>
      <c r="C3437" s="23"/>
      <c r="D3437" s="23"/>
      <c r="E3437" s="23"/>
      <c r="F3437" s="23"/>
      <c r="G3437" s="23"/>
      <c r="H3437" s="23"/>
      <c r="I3437" s="23"/>
      <c r="J3437" s="23"/>
      <c r="K3437" s="23"/>
      <c r="L3437" s="23"/>
      <c r="M3437" s="23"/>
      <c r="N3437" s="23"/>
      <c r="O3437" s="23"/>
      <c r="P3437" s="23"/>
      <c r="Q3437" s="23"/>
      <c r="R3437" s="23"/>
    </row>
    <row r="3438" spans="1:18" s="17" customFormat="1" x14ac:dyDescent="0.2">
      <c r="A3438" s="22"/>
      <c r="B3438" s="23"/>
      <c r="C3438" s="23"/>
      <c r="D3438" s="23"/>
      <c r="E3438" s="23"/>
      <c r="F3438" s="23"/>
      <c r="G3438" s="23"/>
      <c r="H3438" s="23"/>
      <c r="I3438" s="23"/>
      <c r="J3438" s="23"/>
      <c r="K3438" s="23"/>
      <c r="L3438" s="23"/>
      <c r="M3438" s="23"/>
      <c r="N3438" s="23"/>
      <c r="O3438" s="23"/>
      <c r="P3438" s="23"/>
      <c r="Q3438" s="23"/>
      <c r="R3438" s="23"/>
    </row>
    <row r="3439" spans="1:18" s="17" customFormat="1" x14ac:dyDescent="0.2">
      <c r="A3439" s="22"/>
      <c r="B3439" s="23"/>
      <c r="C3439" s="23"/>
      <c r="D3439" s="23"/>
      <c r="E3439" s="23"/>
      <c r="F3439" s="23"/>
      <c r="G3439" s="23"/>
      <c r="H3439" s="23"/>
      <c r="I3439" s="23"/>
      <c r="J3439" s="23"/>
      <c r="K3439" s="23"/>
      <c r="L3439" s="23"/>
      <c r="M3439" s="23"/>
      <c r="N3439" s="23"/>
      <c r="O3439" s="23"/>
      <c r="P3439" s="23"/>
      <c r="Q3439" s="23"/>
      <c r="R3439" s="23"/>
    </row>
    <row r="3440" spans="1:18" s="17" customFormat="1" x14ac:dyDescent="0.2">
      <c r="A3440" s="22"/>
      <c r="B3440" s="23"/>
      <c r="C3440" s="23"/>
      <c r="D3440" s="23"/>
      <c r="E3440" s="23"/>
      <c r="F3440" s="23"/>
      <c r="G3440" s="23"/>
      <c r="H3440" s="23"/>
      <c r="I3440" s="23"/>
      <c r="J3440" s="23"/>
      <c r="K3440" s="23"/>
      <c r="L3440" s="23"/>
      <c r="M3440" s="23"/>
      <c r="N3440" s="23"/>
      <c r="O3440" s="23"/>
      <c r="P3440" s="23"/>
      <c r="Q3440" s="23"/>
      <c r="R3440" s="23"/>
    </row>
    <row r="3441" spans="1:18" s="17" customFormat="1" x14ac:dyDescent="0.2">
      <c r="A3441" s="22"/>
      <c r="B3441" s="23"/>
      <c r="C3441" s="23"/>
      <c r="D3441" s="23"/>
      <c r="E3441" s="23"/>
      <c r="F3441" s="23"/>
      <c r="G3441" s="23"/>
      <c r="H3441" s="23"/>
      <c r="I3441" s="23"/>
      <c r="J3441" s="23"/>
      <c r="K3441" s="23"/>
      <c r="L3441" s="23"/>
      <c r="M3441" s="23"/>
      <c r="N3441" s="23"/>
      <c r="O3441" s="23"/>
      <c r="P3441" s="23"/>
      <c r="Q3441" s="23"/>
      <c r="R3441" s="23"/>
    </row>
    <row r="3442" spans="1:18" s="17" customFormat="1" x14ac:dyDescent="0.2">
      <c r="A3442" s="22"/>
      <c r="B3442" s="23"/>
      <c r="C3442" s="23"/>
      <c r="D3442" s="23"/>
      <c r="E3442" s="23"/>
      <c r="F3442" s="23"/>
      <c r="G3442" s="23"/>
      <c r="H3442" s="23"/>
      <c r="I3442" s="23"/>
      <c r="J3442" s="23"/>
      <c r="K3442" s="23"/>
      <c r="L3442" s="23"/>
      <c r="M3442" s="23"/>
      <c r="N3442" s="23"/>
      <c r="O3442" s="23"/>
      <c r="P3442" s="23"/>
      <c r="Q3442" s="23"/>
      <c r="R3442" s="23"/>
    </row>
    <row r="3443" spans="1:18" s="17" customFormat="1" x14ac:dyDescent="0.2">
      <c r="A3443" s="22"/>
      <c r="B3443" s="23"/>
      <c r="C3443" s="23"/>
      <c r="D3443" s="23"/>
      <c r="E3443" s="23"/>
      <c r="F3443" s="23"/>
      <c r="G3443" s="23"/>
      <c r="H3443" s="23"/>
      <c r="I3443" s="23"/>
      <c r="J3443" s="23"/>
      <c r="K3443" s="23"/>
      <c r="L3443" s="23"/>
      <c r="M3443" s="23"/>
      <c r="N3443" s="23"/>
      <c r="O3443" s="23"/>
      <c r="P3443" s="23"/>
      <c r="Q3443" s="23"/>
      <c r="R3443" s="23"/>
    </row>
    <row r="3444" spans="1:18" s="17" customFormat="1" x14ac:dyDescent="0.2">
      <c r="A3444" s="22"/>
      <c r="B3444" s="23"/>
      <c r="C3444" s="23"/>
      <c r="D3444" s="23"/>
      <c r="E3444" s="23"/>
      <c r="F3444" s="23"/>
      <c r="G3444" s="23"/>
      <c r="H3444" s="23"/>
      <c r="I3444" s="23"/>
      <c r="J3444" s="23"/>
      <c r="K3444" s="23"/>
      <c r="L3444" s="23"/>
      <c r="M3444" s="23"/>
      <c r="N3444" s="23"/>
      <c r="O3444" s="23"/>
      <c r="P3444" s="23"/>
      <c r="Q3444" s="23"/>
      <c r="R3444" s="23"/>
    </row>
    <row r="3445" spans="1:18" s="17" customFormat="1" x14ac:dyDescent="0.2">
      <c r="A3445" s="22"/>
      <c r="B3445" s="23"/>
      <c r="C3445" s="23"/>
      <c r="D3445" s="23"/>
      <c r="E3445" s="23"/>
      <c r="F3445" s="23"/>
      <c r="G3445" s="23"/>
      <c r="H3445" s="23"/>
      <c r="I3445" s="23"/>
      <c r="J3445" s="23"/>
      <c r="K3445" s="23"/>
      <c r="L3445" s="23"/>
      <c r="M3445" s="23"/>
      <c r="N3445" s="23"/>
      <c r="O3445" s="23"/>
      <c r="P3445" s="23"/>
      <c r="Q3445" s="23"/>
      <c r="R3445" s="23"/>
    </row>
    <row r="3446" spans="1:18" s="17" customFormat="1" x14ac:dyDescent="0.2">
      <c r="A3446" s="22"/>
      <c r="B3446" s="23"/>
      <c r="C3446" s="23"/>
      <c r="D3446" s="23"/>
      <c r="E3446" s="23"/>
      <c r="F3446" s="23"/>
      <c r="G3446" s="23"/>
      <c r="H3446" s="23"/>
      <c r="I3446" s="23"/>
      <c r="J3446" s="23"/>
      <c r="K3446" s="23"/>
      <c r="L3446" s="23"/>
      <c r="M3446" s="23"/>
      <c r="N3446" s="23"/>
      <c r="O3446" s="23"/>
      <c r="P3446" s="23"/>
      <c r="Q3446" s="23"/>
      <c r="R3446" s="23"/>
    </row>
    <row r="3447" spans="1:18" s="17" customFormat="1" x14ac:dyDescent="0.2">
      <c r="A3447" s="22"/>
      <c r="B3447" s="23"/>
      <c r="C3447" s="23"/>
      <c r="D3447" s="23"/>
      <c r="E3447" s="23"/>
      <c r="F3447" s="23"/>
      <c r="G3447" s="23"/>
      <c r="H3447" s="23"/>
      <c r="I3447" s="23"/>
      <c r="J3447" s="23"/>
      <c r="K3447" s="23"/>
      <c r="L3447" s="23"/>
      <c r="M3447" s="23"/>
      <c r="N3447" s="23"/>
      <c r="O3447" s="23"/>
      <c r="P3447" s="23"/>
      <c r="Q3447" s="23"/>
      <c r="R3447" s="23"/>
    </row>
    <row r="3448" spans="1:18" s="17" customFormat="1" x14ac:dyDescent="0.2">
      <c r="A3448" s="22"/>
      <c r="B3448" s="23"/>
      <c r="C3448" s="23"/>
      <c r="D3448" s="23"/>
      <c r="E3448" s="23"/>
      <c r="F3448" s="23"/>
      <c r="G3448" s="23"/>
      <c r="H3448" s="23"/>
      <c r="I3448" s="23"/>
      <c r="J3448" s="23"/>
      <c r="K3448" s="23"/>
      <c r="L3448" s="23"/>
      <c r="M3448" s="23"/>
      <c r="N3448" s="23"/>
      <c r="O3448" s="23"/>
      <c r="P3448" s="23"/>
      <c r="Q3448" s="23"/>
      <c r="R3448" s="23"/>
    </row>
    <row r="3449" spans="1:18" s="17" customFormat="1" x14ac:dyDescent="0.2">
      <c r="A3449" s="22"/>
      <c r="B3449" s="23"/>
      <c r="C3449" s="23"/>
      <c r="D3449" s="23"/>
      <c r="E3449" s="23"/>
      <c r="F3449" s="23"/>
      <c r="G3449" s="23"/>
      <c r="H3449" s="23"/>
      <c r="I3449" s="23"/>
      <c r="J3449" s="23"/>
      <c r="K3449" s="23"/>
      <c r="L3449" s="23"/>
      <c r="M3449" s="23"/>
      <c r="N3449" s="23"/>
      <c r="O3449" s="23"/>
      <c r="P3449" s="23"/>
      <c r="Q3449" s="23"/>
      <c r="R3449" s="23"/>
    </row>
    <row r="3450" spans="1:18" s="17" customFormat="1" x14ac:dyDescent="0.2">
      <c r="A3450" s="22"/>
      <c r="B3450" s="23"/>
      <c r="C3450" s="23"/>
      <c r="D3450" s="23"/>
      <c r="E3450" s="23"/>
      <c r="F3450" s="23"/>
      <c r="G3450" s="23"/>
      <c r="H3450" s="23"/>
      <c r="I3450" s="23"/>
      <c r="J3450" s="23"/>
      <c r="K3450" s="23"/>
      <c r="L3450" s="23"/>
      <c r="M3450" s="23"/>
      <c r="N3450" s="23"/>
      <c r="O3450" s="23"/>
      <c r="P3450" s="23"/>
      <c r="Q3450" s="23"/>
      <c r="R3450" s="23"/>
    </row>
    <row r="3451" spans="1:18" s="17" customFormat="1" x14ac:dyDescent="0.2">
      <c r="A3451" s="22"/>
      <c r="B3451" s="23"/>
      <c r="C3451" s="23"/>
      <c r="D3451" s="23"/>
      <c r="E3451" s="23"/>
      <c r="F3451" s="23"/>
      <c r="G3451" s="23"/>
      <c r="H3451" s="23"/>
      <c r="I3451" s="23"/>
      <c r="J3451" s="23"/>
      <c r="K3451" s="23"/>
      <c r="L3451" s="23"/>
      <c r="M3451" s="23"/>
      <c r="N3451" s="23"/>
      <c r="O3451" s="23"/>
      <c r="P3451" s="23"/>
      <c r="Q3451" s="23"/>
      <c r="R3451" s="23"/>
    </row>
    <row r="3452" spans="1:18" s="17" customFormat="1" x14ac:dyDescent="0.2">
      <c r="A3452" s="22"/>
      <c r="B3452" s="23"/>
      <c r="C3452" s="23"/>
      <c r="D3452" s="23"/>
      <c r="E3452" s="23"/>
      <c r="F3452" s="23"/>
      <c r="G3452" s="23"/>
      <c r="H3452" s="23"/>
      <c r="I3452" s="23"/>
      <c r="J3452" s="23"/>
      <c r="K3452" s="23"/>
      <c r="L3452" s="23"/>
      <c r="M3452" s="23"/>
      <c r="N3452" s="23"/>
      <c r="O3452" s="23"/>
      <c r="P3452" s="23"/>
      <c r="Q3452" s="23"/>
      <c r="R3452" s="23"/>
    </row>
    <row r="3453" spans="1:18" s="17" customFormat="1" x14ac:dyDescent="0.2">
      <c r="A3453" s="22"/>
      <c r="B3453" s="23"/>
      <c r="C3453" s="23"/>
      <c r="D3453" s="23"/>
      <c r="E3453" s="23"/>
      <c r="F3453" s="23"/>
      <c r="G3453" s="23"/>
      <c r="H3453" s="23"/>
      <c r="I3453" s="23"/>
      <c r="J3453" s="23"/>
      <c r="K3453" s="23"/>
      <c r="L3453" s="23"/>
      <c r="M3453" s="23"/>
      <c r="N3453" s="23"/>
      <c r="O3453" s="23"/>
      <c r="P3453" s="23"/>
      <c r="Q3453" s="23"/>
      <c r="R3453" s="23"/>
    </row>
    <row r="3454" spans="1:18" s="17" customFormat="1" x14ac:dyDescent="0.2">
      <c r="A3454" s="22"/>
      <c r="B3454" s="23"/>
      <c r="C3454" s="23"/>
      <c r="D3454" s="23"/>
      <c r="E3454" s="23"/>
      <c r="F3454" s="23"/>
      <c r="G3454" s="23"/>
      <c r="H3454" s="23"/>
      <c r="I3454" s="23"/>
      <c r="J3454" s="23"/>
      <c r="K3454" s="23"/>
      <c r="L3454" s="23"/>
      <c r="M3454" s="23"/>
      <c r="N3454" s="23"/>
      <c r="O3454" s="23"/>
      <c r="P3454" s="23"/>
      <c r="Q3454" s="23"/>
      <c r="R3454" s="23"/>
    </row>
    <row r="3455" spans="1:18" s="17" customFormat="1" x14ac:dyDescent="0.2">
      <c r="A3455" s="22"/>
      <c r="B3455" s="23"/>
      <c r="C3455" s="23"/>
      <c r="D3455" s="23"/>
      <c r="E3455" s="23"/>
      <c r="F3455" s="23"/>
      <c r="G3455" s="23"/>
      <c r="H3455" s="23"/>
      <c r="I3455" s="23"/>
      <c r="J3455" s="23"/>
      <c r="K3455" s="23"/>
      <c r="L3455" s="23"/>
      <c r="M3455" s="23"/>
      <c r="N3455" s="23"/>
      <c r="O3455" s="23"/>
      <c r="P3455" s="23"/>
      <c r="Q3455" s="23"/>
      <c r="R3455" s="23"/>
    </row>
    <row r="3456" spans="1:18" s="17" customFormat="1" x14ac:dyDescent="0.2">
      <c r="A3456" s="22"/>
      <c r="B3456" s="23"/>
      <c r="C3456" s="23"/>
      <c r="D3456" s="23"/>
      <c r="E3456" s="23"/>
      <c r="F3456" s="23"/>
      <c r="G3456" s="23"/>
      <c r="H3456" s="23"/>
      <c r="I3456" s="23"/>
      <c r="J3456" s="23"/>
      <c r="K3456" s="23"/>
      <c r="L3456" s="23"/>
      <c r="M3456" s="23"/>
      <c r="N3456" s="23"/>
      <c r="O3456" s="23"/>
      <c r="P3456" s="23"/>
      <c r="Q3456" s="23"/>
      <c r="R3456" s="23"/>
    </row>
    <row r="3457" spans="1:18" s="17" customFormat="1" x14ac:dyDescent="0.2">
      <c r="A3457" s="22"/>
      <c r="B3457" s="23"/>
      <c r="C3457" s="23"/>
      <c r="D3457" s="23"/>
      <c r="E3457" s="23"/>
      <c r="F3457" s="23"/>
      <c r="G3457" s="23"/>
      <c r="H3457" s="23"/>
      <c r="I3457" s="23"/>
      <c r="J3457" s="23"/>
      <c r="K3457" s="23"/>
      <c r="L3457" s="23"/>
      <c r="M3457" s="23"/>
      <c r="N3457" s="23"/>
      <c r="O3457" s="23"/>
      <c r="P3457" s="23"/>
      <c r="Q3457" s="23"/>
      <c r="R3457" s="23"/>
    </row>
    <row r="3458" spans="1:18" s="17" customFormat="1" x14ac:dyDescent="0.2">
      <c r="A3458" s="22"/>
      <c r="B3458" s="23"/>
      <c r="C3458" s="23"/>
      <c r="D3458" s="23"/>
      <c r="E3458" s="23"/>
      <c r="F3458" s="23"/>
      <c r="G3458" s="23"/>
      <c r="H3458" s="23"/>
      <c r="I3458" s="23"/>
      <c r="J3458" s="23"/>
      <c r="K3458" s="23"/>
      <c r="L3458" s="23"/>
      <c r="M3458" s="23"/>
      <c r="N3458" s="23"/>
      <c r="O3458" s="23"/>
      <c r="P3458" s="23"/>
      <c r="Q3458" s="23"/>
      <c r="R3458" s="23"/>
    </row>
    <row r="3459" spans="1:18" s="17" customFormat="1" x14ac:dyDescent="0.2">
      <c r="A3459" s="22"/>
      <c r="B3459" s="23"/>
      <c r="C3459" s="23"/>
      <c r="D3459" s="23"/>
      <c r="E3459" s="23"/>
      <c r="F3459" s="23"/>
      <c r="G3459" s="23"/>
      <c r="H3459" s="23"/>
      <c r="I3459" s="23"/>
      <c r="J3459" s="23"/>
      <c r="K3459" s="23"/>
      <c r="L3459" s="23"/>
      <c r="M3459" s="23"/>
      <c r="N3459" s="23"/>
      <c r="O3459" s="23"/>
      <c r="P3459" s="23"/>
      <c r="Q3459" s="23"/>
      <c r="R3459" s="23"/>
    </row>
    <row r="3460" spans="1:18" s="17" customFormat="1" x14ac:dyDescent="0.2">
      <c r="A3460" s="22"/>
      <c r="B3460" s="23"/>
      <c r="C3460" s="23"/>
      <c r="D3460" s="23"/>
      <c r="E3460" s="23"/>
      <c r="F3460" s="23"/>
      <c r="G3460" s="23"/>
      <c r="H3460" s="23"/>
      <c r="I3460" s="23"/>
      <c r="J3460" s="23"/>
      <c r="K3460" s="23"/>
      <c r="L3460" s="23"/>
      <c r="M3460" s="23"/>
      <c r="N3460" s="23"/>
      <c r="O3460" s="23"/>
      <c r="P3460" s="23"/>
      <c r="Q3460" s="23"/>
      <c r="R3460" s="23"/>
    </row>
    <row r="3461" spans="1:18" s="17" customFormat="1" x14ac:dyDescent="0.2">
      <c r="A3461" s="22"/>
      <c r="B3461" s="23"/>
      <c r="C3461" s="23"/>
      <c r="D3461" s="23"/>
      <c r="E3461" s="23"/>
      <c r="F3461" s="23"/>
      <c r="G3461" s="23"/>
      <c r="H3461" s="23"/>
      <c r="I3461" s="23"/>
      <c r="J3461" s="23"/>
      <c r="K3461" s="23"/>
      <c r="L3461" s="23"/>
      <c r="M3461" s="23"/>
      <c r="N3461" s="23"/>
      <c r="O3461" s="23"/>
      <c r="P3461" s="23"/>
      <c r="Q3461" s="23"/>
      <c r="R3461" s="23"/>
    </row>
    <row r="3462" spans="1:18" s="17" customFormat="1" x14ac:dyDescent="0.2">
      <c r="A3462" s="22"/>
      <c r="B3462" s="23"/>
      <c r="C3462" s="23"/>
      <c r="D3462" s="23"/>
      <c r="E3462" s="23"/>
      <c r="F3462" s="23"/>
      <c r="G3462" s="23"/>
      <c r="H3462" s="23"/>
      <c r="I3462" s="23"/>
      <c r="J3462" s="23"/>
      <c r="K3462" s="23"/>
      <c r="L3462" s="23"/>
      <c r="M3462" s="23"/>
      <c r="N3462" s="23"/>
      <c r="O3462" s="23"/>
      <c r="P3462" s="23"/>
      <c r="Q3462" s="23"/>
      <c r="R3462" s="23"/>
    </row>
    <row r="3463" spans="1:18" s="17" customFormat="1" x14ac:dyDescent="0.2">
      <c r="A3463" s="22"/>
      <c r="B3463" s="23"/>
      <c r="C3463" s="23"/>
      <c r="D3463" s="23"/>
      <c r="E3463" s="23"/>
      <c r="F3463" s="23"/>
      <c r="G3463" s="23"/>
      <c r="H3463" s="23"/>
      <c r="I3463" s="23"/>
      <c r="J3463" s="23"/>
      <c r="K3463" s="23"/>
      <c r="L3463" s="23"/>
      <c r="M3463" s="23"/>
      <c r="N3463" s="23"/>
      <c r="O3463" s="23"/>
      <c r="P3463" s="23"/>
      <c r="Q3463" s="23"/>
      <c r="R3463" s="23"/>
    </row>
    <row r="3464" spans="1:18" s="17" customFormat="1" x14ac:dyDescent="0.2">
      <c r="A3464" s="22"/>
      <c r="B3464" s="23"/>
      <c r="C3464" s="23"/>
      <c r="D3464" s="23"/>
      <c r="E3464" s="23"/>
      <c r="F3464" s="23"/>
      <c r="G3464" s="23"/>
      <c r="H3464" s="23"/>
      <c r="I3464" s="23"/>
      <c r="J3464" s="23"/>
      <c r="K3464" s="23"/>
      <c r="L3464" s="23"/>
      <c r="M3464" s="23"/>
      <c r="N3464" s="23"/>
      <c r="O3464" s="23"/>
      <c r="P3464" s="23"/>
      <c r="Q3464" s="23"/>
      <c r="R3464" s="23"/>
    </row>
    <row r="3465" spans="1:18" s="17" customFormat="1" x14ac:dyDescent="0.2">
      <c r="A3465" s="22"/>
      <c r="B3465" s="23"/>
      <c r="C3465" s="23"/>
      <c r="D3465" s="23"/>
      <c r="E3465" s="23"/>
      <c r="F3465" s="23"/>
      <c r="G3465" s="23"/>
      <c r="H3465" s="23"/>
      <c r="I3465" s="23"/>
      <c r="J3465" s="23"/>
      <c r="K3465" s="23"/>
      <c r="L3465" s="23"/>
      <c r="M3465" s="23"/>
      <c r="N3465" s="23"/>
      <c r="O3465" s="23"/>
      <c r="P3465" s="23"/>
      <c r="Q3465" s="23"/>
      <c r="R3465" s="23"/>
    </row>
    <row r="3466" spans="1:18" s="17" customFormat="1" x14ac:dyDescent="0.2">
      <c r="A3466" s="22"/>
      <c r="B3466" s="23"/>
      <c r="C3466" s="23"/>
      <c r="D3466" s="23"/>
      <c r="E3466" s="23"/>
      <c r="F3466" s="23"/>
      <c r="G3466" s="23"/>
      <c r="H3466" s="23"/>
      <c r="I3466" s="23"/>
      <c r="J3466" s="23"/>
      <c r="K3466" s="23"/>
      <c r="L3466" s="23"/>
      <c r="M3466" s="23"/>
      <c r="N3466" s="23"/>
      <c r="O3466" s="23"/>
      <c r="P3466" s="23"/>
      <c r="Q3466" s="23"/>
      <c r="R3466" s="23"/>
    </row>
    <row r="3467" spans="1:18" s="17" customFormat="1" x14ac:dyDescent="0.2">
      <c r="A3467" s="22"/>
      <c r="B3467" s="23"/>
      <c r="C3467" s="23"/>
      <c r="D3467" s="23"/>
      <c r="E3467" s="23"/>
      <c r="F3467" s="23"/>
      <c r="G3467" s="23"/>
      <c r="H3467" s="23"/>
      <c r="I3467" s="23"/>
      <c r="J3467" s="23"/>
      <c r="K3467" s="23"/>
      <c r="L3467" s="23"/>
      <c r="M3467" s="23"/>
      <c r="N3467" s="23"/>
      <c r="O3467" s="23"/>
      <c r="P3467" s="23"/>
      <c r="Q3467" s="23"/>
      <c r="R3467" s="23"/>
    </row>
    <row r="3468" spans="1:18" s="17" customFormat="1" x14ac:dyDescent="0.2">
      <c r="A3468" s="22"/>
      <c r="B3468" s="23"/>
      <c r="C3468" s="23"/>
      <c r="D3468" s="23"/>
      <c r="E3468" s="23"/>
      <c r="F3468" s="23"/>
      <c r="G3468" s="23"/>
      <c r="H3468" s="23"/>
      <c r="I3468" s="23"/>
      <c r="J3468" s="23"/>
      <c r="K3468" s="23"/>
      <c r="L3468" s="23"/>
      <c r="M3468" s="23"/>
      <c r="N3468" s="23"/>
      <c r="O3468" s="23"/>
      <c r="P3468" s="23"/>
      <c r="Q3468" s="23"/>
      <c r="R3468" s="23"/>
    </row>
    <row r="3469" spans="1:18" s="17" customFormat="1" x14ac:dyDescent="0.2">
      <c r="A3469" s="22"/>
      <c r="B3469" s="23"/>
      <c r="C3469" s="23"/>
      <c r="D3469" s="23"/>
      <c r="E3469" s="23"/>
      <c r="F3469" s="23"/>
      <c r="G3469" s="23"/>
      <c r="H3469" s="23"/>
      <c r="I3469" s="23"/>
      <c r="J3469" s="23"/>
      <c r="K3469" s="23"/>
      <c r="L3469" s="23"/>
      <c r="M3469" s="23"/>
      <c r="N3469" s="23"/>
      <c r="O3469" s="23"/>
      <c r="P3469" s="23"/>
      <c r="Q3469" s="23"/>
      <c r="R3469" s="23"/>
    </row>
    <row r="3470" spans="1:18" s="17" customFormat="1" x14ac:dyDescent="0.2">
      <c r="A3470" s="22"/>
      <c r="B3470" s="23"/>
      <c r="C3470" s="23"/>
      <c r="D3470" s="23"/>
      <c r="E3470" s="23"/>
      <c r="F3470" s="23"/>
      <c r="G3470" s="23"/>
      <c r="H3470" s="23"/>
      <c r="I3470" s="23"/>
      <c r="J3470" s="23"/>
      <c r="K3470" s="23"/>
      <c r="L3470" s="23"/>
      <c r="M3470" s="23"/>
      <c r="N3470" s="23"/>
      <c r="O3470" s="23"/>
      <c r="P3470" s="23"/>
      <c r="Q3470" s="23"/>
      <c r="R3470" s="23"/>
    </row>
    <row r="3471" spans="1:18" s="17" customFormat="1" x14ac:dyDescent="0.2">
      <c r="A3471" s="22"/>
      <c r="B3471" s="23"/>
      <c r="C3471" s="23"/>
      <c r="D3471" s="23"/>
      <c r="E3471" s="23"/>
      <c r="F3471" s="23"/>
      <c r="G3471" s="23"/>
      <c r="H3471" s="23"/>
      <c r="I3471" s="23"/>
      <c r="J3471" s="23"/>
      <c r="K3471" s="23"/>
      <c r="L3471" s="23"/>
      <c r="M3471" s="23"/>
      <c r="N3471" s="23"/>
      <c r="O3471" s="23"/>
      <c r="P3471" s="23"/>
      <c r="Q3471" s="23"/>
      <c r="R3471" s="23"/>
    </row>
    <row r="3472" spans="1:18" s="17" customFormat="1" x14ac:dyDescent="0.2">
      <c r="A3472" s="22"/>
      <c r="B3472" s="23"/>
      <c r="C3472" s="23"/>
      <c r="D3472" s="23"/>
      <c r="E3472" s="23"/>
      <c r="F3472" s="23"/>
      <c r="G3472" s="23"/>
      <c r="H3472" s="23"/>
      <c r="I3472" s="23"/>
      <c r="J3472" s="23"/>
      <c r="K3472" s="23"/>
      <c r="L3472" s="23"/>
      <c r="M3472" s="23"/>
      <c r="N3472" s="23"/>
      <c r="O3472" s="23"/>
      <c r="P3472" s="23"/>
      <c r="Q3472" s="23"/>
      <c r="R3472" s="23"/>
    </row>
    <row r="3473" spans="1:18" s="17" customFormat="1" x14ac:dyDescent="0.2">
      <c r="A3473" s="22"/>
      <c r="B3473" s="23"/>
      <c r="C3473" s="23"/>
      <c r="D3473" s="23"/>
      <c r="E3473" s="23"/>
      <c r="F3473" s="23"/>
      <c r="G3473" s="23"/>
      <c r="H3473" s="23"/>
      <c r="I3473" s="23"/>
      <c r="J3473" s="23"/>
      <c r="K3473" s="23"/>
      <c r="L3473" s="23"/>
      <c r="M3473" s="23"/>
      <c r="N3473" s="23"/>
      <c r="O3473" s="23"/>
      <c r="P3473" s="23"/>
      <c r="Q3473" s="23"/>
      <c r="R3473" s="23"/>
    </row>
    <row r="3474" spans="1:18" s="17" customFormat="1" x14ac:dyDescent="0.2">
      <c r="A3474" s="22"/>
      <c r="B3474" s="23"/>
      <c r="C3474" s="23"/>
      <c r="D3474" s="23"/>
      <c r="E3474" s="23"/>
      <c r="F3474" s="23"/>
      <c r="G3474" s="23"/>
      <c r="H3474" s="23"/>
      <c r="I3474" s="23"/>
      <c r="J3474" s="23"/>
      <c r="K3474" s="23"/>
      <c r="L3474" s="23"/>
      <c r="M3474" s="23"/>
      <c r="N3474" s="23"/>
      <c r="O3474" s="23"/>
      <c r="P3474" s="23"/>
      <c r="Q3474" s="23"/>
      <c r="R3474" s="23"/>
    </row>
    <row r="3475" spans="1:18" s="17" customFormat="1" x14ac:dyDescent="0.2">
      <c r="A3475" s="22"/>
      <c r="B3475" s="23"/>
      <c r="C3475" s="23"/>
      <c r="D3475" s="23"/>
      <c r="E3475" s="23"/>
      <c r="F3475" s="23"/>
      <c r="G3475" s="23"/>
      <c r="H3475" s="23"/>
      <c r="I3475" s="23"/>
      <c r="J3475" s="23"/>
      <c r="K3475" s="23"/>
      <c r="L3475" s="23"/>
      <c r="M3475" s="23"/>
      <c r="N3475" s="23"/>
      <c r="O3475" s="23"/>
      <c r="P3475" s="23"/>
      <c r="Q3475" s="23"/>
      <c r="R3475" s="23"/>
    </row>
    <row r="3476" spans="1:18" s="17" customFormat="1" x14ac:dyDescent="0.2">
      <c r="A3476" s="22"/>
      <c r="B3476" s="23"/>
      <c r="C3476" s="23"/>
      <c r="D3476" s="23"/>
      <c r="E3476" s="23"/>
      <c r="F3476" s="23"/>
      <c r="G3476" s="23"/>
      <c r="H3476" s="23"/>
      <c r="I3476" s="23"/>
      <c r="J3476" s="23"/>
      <c r="K3476" s="23"/>
      <c r="L3476" s="23"/>
      <c r="M3476" s="23"/>
      <c r="N3476" s="23"/>
      <c r="O3476" s="23"/>
      <c r="P3476" s="23"/>
      <c r="Q3476" s="23"/>
      <c r="R3476" s="23"/>
    </row>
    <row r="3477" spans="1:18" s="17" customFormat="1" x14ac:dyDescent="0.2">
      <c r="A3477" s="22"/>
      <c r="B3477" s="23"/>
      <c r="C3477" s="23"/>
      <c r="D3477" s="23"/>
      <c r="E3477" s="23"/>
      <c r="F3477" s="23"/>
      <c r="G3477" s="23"/>
      <c r="H3477" s="23"/>
      <c r="I3477" s="23"/>
      <c r="J3477" s="23"/>
      <c r="K3477" s="23"/>
      <c r="L3477" s="23"/>
      <c r="M3477" s="23"/>
      <c r="N3477" s="23"/>
      <c r="O3477" s="23"/>
      <c r="P3477" s="23"/>
      <c r="Q3477" s="23"/>
      <c r="R3477" s="23"/>
    </row>
    <row r="3478" spans="1:18" s="17" customFormat="1" x14ac:dyDescent="0.2">
      <c r="A3478" s="22"/>
      <c r="B3478" s="23"/>
      <c r="C3478" s="23"/>
      <c r="D3478" s="23"/>
      <c r="E3478" s="23"/>
      <c r="F3478" s="23"/>
      <c r="G3478" s="23"/>
      <c r="H3478" s="23"/>
      <c r="I3478" s="23"/>
      <c r="J3478" s="23"/>
      <c r="K3478" s="23"/>
      <c r="L3478" s="23"/>
      <c r="M3478" s="23"/>
      <c r="N3478" s="23"/>
      <c r="O3478" s="23"/>
      <c r="P3478" s="23"/>
      <c r="Q3478" s="23"/>
      <c r="R3478" s="23"/>
    </row>
    <row r="3479" spans="1:18" s="17" customFormat="1" x14ac:dyDescent="0.2">
      <c r="A3479" s="22"/>
      <c r="B3479" s="23"/>
      <c r="C3479" s="23"/>
      <c r="D3479" s="23"/>
      <c r="E3479" s="23"/>
      <c r="F3479" s="23"/>
      <c r="G3479" s="23"/>
      <c r="H3479" s="23"/>
      <c r="I3479" s="23"/>
      <c r="J3479" s="23"/>
      <c r="K3479" s="23"/>
      <c r="L3479" s="23"/>
      <c r="M3479" s="23"/>
      <c r="N3479" s="23"/>
      <c r="O3479" s="23"/>
      <c r="P3479" s="23"/>
      <c r="Q3479" s="23"/>
      <c r="R3479" s="23"/>
    </row>
    <row r="3480" spans="1:18" s="17" customFormat="1" x14ac:dyDescent="0.2">
      <c r="A3480" s="22"/>
      <c r="B3480" s="23"/>
      <c r="C3480" s="23"/>
      <c r="D3480" s="23"/>
      <c r="E3480" s="23"/>
      <c r="F3480" s="23"/>
      <c r="G3480" s="23"/>
      <c r="H3480" s="23"/>
      <c r="I3480" s="23"/>
      <c r="J3480" s="23"/>
      <c r="K3480" s="23"/>
      <c r="L3480" s="23"/>
      <c r="M3480" s="23"/>
      <c r="N3480" s="23"/>
      <c r="O3480" s="23"/>
      <c r="P3480" s="23"/>
      <c r="Q3480" s="23"/>
      <c r="R3480" s="23"/>
    </row>
    <row r="3481" spans="1:18" s="17" customFormat="1" x14ac:dyDescent="0.2">
      <c r="A3481" s="22"/>
      <c r="B3481" s="23"/>
      <c r="C3481" s="23"/>
      <c r="D3481" s="23"/>
      <c r="E3481" s="23"/>
      <c r="F3481" s="23"/>
      <c r="G3481" s="23"/>
      <c r="H3481" s="23"/>
      <c r="I3481" s="23"/>
      <c r="J3481" s="23"/>
      <c r="K3481" s="23"/>
      <c r="L3481" s="23"/>
      <c r="M3481" s="23"/>
      <c r="N3481" s="23"/>
      <c r="O3481" s="23"/>
      <c r="P3481" s="23"/>
      <c r="Q3481" s="23"/>
      <c r="R3481" s="23"/>
    </row>
    <row r="3482" spans="1:18" s="17" customFormat="1" x14ac:dyDescent="0.2">
      <c r="A3482" s="22"/>
      <c r="B3482" s="23"/>
      <c r="C3482" s="23"/>
      <c r="D3482" s="23"/>
      <c r="E3482" s="23"/>
      <c r="F3482" s="23"/>
      <c r="G3482" s="23"/>
      <c r="H3482" s="23"/>
      <c r="I3482" s="23"/>
      <c r="J3482" s="23"/>
      <c r="K3482" s="23"/>
      <c r="L3482" s="23"/>
      <c r="M3482" s="23"/>
      <c r="N3482" s="23"/>
      <c r="O3482" s="23"/>
      <c r="P3482" s="23"/>
      <c r="Q3482" s="23"/>
      <c r="R3482" s="23"/>
    </row>
    <row r="3483" spans="1:18" s="17" customFormat="1" x14ac:dyDescent="0.2">
      <c r="A3483" s="22"/>
      <c r="B3483" s="23"/>
      <c r="C3483" s="23"/>
      <c r="D3483" s="23"/>
      <c r="E3483" s="23"/>
      <c r="F3483" s="23"/>
      <c r="G3483" s="23"/>
      <c r="H3483" s="23"/>
      <c r="I3483" s="23"/>
      <c r="J3483" s="23"/>
      <c r="K3483" s="23"/>
      <c r="L3483" s="23"/>
      <c r="M3483" s="23"/>
      <c r="N3483" s="23"/>
      <c r="O3483" s="23"/>
      <c r="P3483" s="23"/>
      <c r="Q3483" s="23"/>
      <c r="R3483" s="23"/>
    </row>
    <row r="3484" spans="1:18" s="17" customFormat="1" x14ac:dyDescent="0.2">
      <c r="A3484" s="22"/>
      <c r="B3484" s="23"/>
      <c r="C3484" s="23"/>
      <c r="D3484" s="23"/>
      <c r="E3484" s="23"/>
      <c r="F3484" s="23"/>
      <c r="G3484" s="23"/>
      <c r="H3484" s="23"/>
      <c r="I3484" s="23"/>
      <c r="J3484" s="23"/>
      <c r="K3484" s="23"/>
      <c r="L3484" s="23"/>
      <c r="M3484" s="23"/>
      <c r="N3484" s="23"/>
      <c r="O3484" s="23"/>
      <c r="P3484" s="23"/>
      <c r="Q3484" s="23"/>
      <c r="R3484" s="23"/>
    </row>
    <row r="3485" spans="1:18" s="17" customFormat="1" x14ac:dyDescent="0.2">
      <c r="A3485" s="22"/>
      <c r="B3485" s="23"/>
      <c r="C3485" s="23"/>
      <c r="D3485" s="23"/>
      <c r="E3485" s="23"/>
      <c r="F3485" s="23"/>
      <c r="G3485" s="23"/>
      <c r="H3485" s="23"/>
      <c r="I3485" s="23"/>
      <c r="J3485" s="23"/>
      <c r="K3485" s="23"/>
      <c r="L3485" s="23"/>
      <c r="M3485" s="23"/>
      <c r="N3485" s="23"/>
      <c r="O3485" s="23"/>
      <c r="P3485" s="23"/>
      <c r="Q3485" s="23"/>
      <c r="R3485" s="23"/>
    </row>
    <row r="3486" spans="1:18" s="17" customFormat="1" x14ac:dyDescent="0.2">
      <c r="A3486" s="22"/>
      <c r="B3486" s="23"/>
      <c r="C3486" s="23"/>
      <c r="D3486" s="23"/>
      <c r="E3486" s="23"/>
      <c r="F3486" s="23"/>
      <c r="G3486" s="23"/>
      <c r="H3486" s="23"/>
      <c r="I3486" s="23"/>
      <c r="J3486" s="23"/>
      <c r="K3486" s="23"/>
      <c r="L3486" s="23"/>
      <c r="M3486" s="23"/>
      <c r="N3486" s="23"/>
      <c r="O3486" s="23"/>
      <c r="P3486" s="23"/>
      <c r="Q3486" s="23"/>
      <c r="R3486" s="23"/>
    </row>
    <row r="3487" spans="1:18" s="17" customFormat="1" x14ac:dyDescent="0.2">
      <c r="A3487" s="22"/>
      <c r="B3487" s="23"/>
      <c r="C3487" s="23"/>
      <c r="D3487" s="23"/>
      <c r="E3487" s="23"/>
      <c r="F3487" s="23"/>
      <c r="G3487" s="23"/>
      <c r="H3487" s="23"/>
      <c r="I3487" s="23"/>
      <c r="J3487" s="23"/>
      <c r="K3487" s="23"/>
      <c r="L3487" s="23"/>
      <c r="M3487" s="23"/>
      <c r="N3487" s="23"/>
      <c r="O3487" s="23"/>
      <c r="P3487" s="23"/>
      <c r="Q3487" s="23"/>
      <c r="R3487" s="23"/>
    </row>
    <row r="3488" spans="1:18" s="17" customFormat="1" x14ac:dyDescent="0.2">
      <c r="A3488" s="22"/>
      <c r="B3488" s="23"/>
      <c r="C3488" s="23"/>
      <c r="D3488" s="23"/>
      <c r="E3488" s="23"/>
      <c r="F3488" s="23"/>
      <c r="G3488" s="23"/>
      <c r="H3488" s="23"/>
      <c r="I3488" s="23"/>
      <c r="J3488" s="23"/>
      <c r="K3488" s="23"/>
      <c r="L3488" s="23"/>
      <c r="M3488" s="23"/>
      <c r="N3488" s="23"/>
      <c r="O3488" s="23"/>
      <c r="P3488" s="23"/>
      <c r="Q3488" s="23"/>
      <c r="R3488" s="23"/>
    </row>
    <row r="3489" spans="1:18" s="17" customFormat="1" x14ac:dyDescent="0.2">
      <c r="A3489" s="22"/>
      <c r="B3489" s="23"/>
      <c r="C3489" s="23"/>
      <c r="D3489" s="23"/>
      <c r="E3489" s="23"/>
      <c r="F3489" s="23"/>
      <c r="G3489" s="23"/>
      <c r="H3489" s="23"/>
      <c r="I3489" s="23"/>
      <c r="J3489" s="23"/>
      <c r="K3489" s="23"/>
      <c r="L3489" s="23"/>
      <c r="M3489" s="23"/>
      <c r="N3489" s="23"/>
      <c r="O3489" s="23"/>
      <c r="P3489" s="23"/>
      <c r="Q3489" s="23"/>
      <c r="R3489" s="23"/>
    </row>
    <row r="3490" spans="1:18" s="17" customFormat="1" x14ac:dyDescent="0.2">
      <c r="A3490" s="22"/>
      <c r="B3490" s="23"/>
      <c r="C3490" s="23"/>
      <c r="D3490" s="23"/>
      <c r="E3490" s="23"/>
      <c r="F3490" s="23"/>
      <c r="G3490" s="23"/>
      <c r="H3490" s="23"/>
      <c r="I3490" s="23"/>
      <c r="J3490" s="23"/>
      <c r="K3490" s="23"/>
      <c r="L3490" s="23"/>
      <c r="M3490" s="23"/>
      <c r="N3490" s="23"/>
      <c r="O3490" s="23"/>
      <c r="P3490" s="23"/>
      <c r="Q3490" s="23"/>
      <c r="R3490" s="23"/>
    </row>
    <row r="3491" spans="1:18" s="17" customFormat="1" x14ac:dyDescent="0.2">
      <c r="A3491" s="22"/>
      <c r="B3491" s="23"/>
      <c r="C3491" s="23"/>
      <c r="D3491" s="23"/>
      <c r="E3491" s="23"/>
      <c r="F3491" s="23"/>
      <c r="G3491" s="23"/>
      <c r="H3491" s="23"/>
      <c r="I3491" s="23"/>
      <c r="J3491" s="23"/>
      <c r="K3491" s="23"/>
      <c r="L3491" s="23"/>
      <c r="M3491" s="23"/>
      <c r="N3491" s="23"/>
      <c r="O3491" s="23"/>
      <c r="P3491" s="23"/>
      <c r="Q3491" s="23"/>
      <c r="R3491" s="23"/>
    </row>
    <row r="3492" spans="1:18" s="17" customFormat="1" x14ac:dyDescent="0.2">
      <c r="A3492" s="22"/>
      <c r="B3492" s="23"/>
      <c r="C3492" s="23"/>
      <c r="D3492" s="23"/>
      <c r="E3492" s="23"/>
      <c r="F3492" s="23"/>
      <c r="G3492" s="23"/>
      <c r="H3492" s="23"/>
      <c r="I3492" s="23"/>
      <c r="J3492" s="23"/>
      <c r="K3492" s="23"/>
      <c r="L3492" s="23"/>
      <c r="M3492" s="23"/>
      <c r="N3492" s="23"/>
      <c r="O3492" s="23"/>
      <c r="P3492" s="23"/>
      <c r="Q3492" s="23"/>
      <c r="R3492" s="23"/>
    </row>
    <row r="3493" spans="1:18" s="17" customFormat="1" x14ac:dyDescent="0.2">
      <c r="A3493" s="22"/>
      <c r="B3493" s="23"/>
      <c r="C3493" s="23"/>
      <c r="D3493" s="23"/>
      <c r="E3493" s="23"/>
      <c r="F3493" s="23"/>
      <c r="G3493" s="23"/>
      <c r="H3493" s="23"/>
      <c r="I3493" s="23"/>
      <c r="J3493" s="23"/>
      <c r="K3493" s="23"/>
      <c r="L3493" s="23"/>
      <c r="M3493" s="23"/>
      <c r="N3493" s="23"/>
      <c r="O3493" s="23"/>
      <c r="P3493" s="23"/>
      <c r="Q3493" s="23"/>
      <c r="R3493" s="23"/>
    </row>
    <row r="3494" spans="1:18" s="17" customFormat="1" x14ac:dyDescent="0.2">
      <c r="A3494" s="22"/>
      <c r="B3494" s="23"/>
      <c r="C3494" s="23"/>
      <c r="D3494" s="23"/>
      <c r="E3494" s="23"/>
      <c r="F3494" s="23"/>
      <c r="G3494" s="23"/>
      <c r="H3494" s="23"/>
      <c r="I3494" s="23"/>
      <c r="J3494" s="23"/>
      <c r="K3494" s="23"/>
      <c r="L3494" s="23"/>
      <c r="M3494" s="23"/>
      <c r="N3494" s="23"/>
      <c r="O3494" s="23"/>
      <c r="P3494" s="23"/>
      <c r="Q3494" s="23"/>
      <c r="R3494" s="23"/>
    </row>
    <row r="3495" spans="1:18" s="17" customFormat="1" x14ac:dyDescent="0.2">
      <c r="A3495" s="22"/>
      <c r="B3495" s="23"/>
      <c r="C3495" s="23"/>
      <c r="D3495" s="23"/>
      <c r="E3495" s="23"/>
      <c r="F3495" s="23"/>
      <c r="G3495" s="23"/>
      <c r="H3495" s="23"/>
      <c r="I3495" s="23"/>
      <c r="J3495" s="23"/>
      <c r="K3495" s="23"/>
      <c r="L3495" s="23"/>
      <c r="M3495" s="23"/>
      <c r="N3495" s="23"/>
      <c r="O3495" s="23"/>
      <c r="P3495" s="23"/>
      <c r="Q3495" s="23"/>
      <c r="R3495" s="23"/>
    </row>
    <row r="3496" spans="1:18" s="17" customFormat="1" x14ac:dyDescent="0.2">
      <c r="A3496" s="22"/>
      <c r="B3496" s="23"/>
      <c r="C3496" s="23"/>
      <c r="D3496" s="23"/>
      <c r="E3496" s="23"/>
      <c r="F3496" s="23"/>
      <c r="G3496" s="23"/>
      <c r="H3496" s="23"/>
      <c r="I3496" s="23"/>
      <c r="J3496" s="23"/>
      <c r="K3496" s="23"/>
      <c r="L3496" s="23"/>
      <c r="M3496" s="23"/>
      <c r="N3496" s="23"/>
      <c r="O3496" s="23"/>
      <c r="P3496" s="23"/>
      <c r="Q3496" s="23"/>
      <c r="R3496" s="23"/>
    </row>
    <row r="3497" spans="1:18" s="17" customFormat="1" x14ac:dyDescent="0.2">
      <c r="A3497" s="22"/>
      <c r="B3497" s="23"/>
      <c r="C3497" s="23"/>
      <c r="D3497" s="23"/>
      <c r="E3497" s="23"/>
      <c r="F3497" s="23"/>
      <c r="G3497" s="23"/>
      <c r="H3497" s="23"/>
      <c r="I3497" s="23"/>
      <c r="J3497" s="23"/>
      <c r="K3497" s="23"/>
      <c r="L3497" s="23"/>
      <c r="M3497" s="23"/>
      <c r="N3497" s="23"/>
      <c r="O3497" s="23"/>
      <c r="P3497" s="23"/>
      <c r="Q3497" s="23"/>
      <c r="R3497" s="23"/>
    </row>
    <row r="3498" spans="1:18" s="17" customFormat="1" x14ac:dyDescent="0.2">
      <c r="A3498" s="22"/>
      <c r="B3498" s="23"/>
      <c r="C3498" s="23"/>
      <c r="D3498" s="23"/>
      <c r="E3498" s="23"/>
      <c r="F3498" s="23"/>
      <c r="G3498" s="23"/>
      <c r="H3498" s="23"/>
      <c r="I3498" s="23"/>
      <c r="J3498" s="23"/>
      <c r="K3498" s="23"/>
      <c r="L3498" s="23"/>
      <c r="M3498" s="23"/>
      <c r="N3498" s="23"/>
      <c r="O3498" s="23"/>
      <c r="P3498" s="23"/>
      <c r="Q3498" s="23"/>
      <c r="R3498" s="23"/>
    </row>
    <row r="3499" spans="1:18" s="17" customFormat="1" x14ac:dyDescent="0.2">
      <c r="A3499" s="22"/>
      <c r="B3499" s="23"/>
      <c r="C3499" s="23"/>
      <c r="D3499" s="23"/>
      <c r="E3499" s="23"/>
      <c r="F3499" s="23"/>
      <c r="G3499" s="23"/>
      <c r="H3499" s="23"/>
      <c r="I3499" s="23"/>
      <c r="J3499" s="23"/>
      <c r="K3499" s="23"/>
      <c r="L3499" s="23"/>
      <c r="M3499" s="23"/>
      <c r="N3499" s="23"/>
      <c r="O3499" s="23"/>
      <c r="P3499" s="23"/>
      <c r="Q3499" s="23"/>
      <c r="R3499" s="23"/>
    </row>
    <row r="3500" spans="1:18" s="17" customFormat="1" x14ac:dyDescent="0.2">
      <c r="A3500" s="22"/>
      <c r="B3500" s="23"/>
      <c r="C3500" s="23"/>
      <c r="D3500" s="23"/>
      <c r="E3500" s="23"/>
      <c r="F3500" s="23"/>
      <c r="G3500" s="23"/>
      <c r="H3500" s="23"/>
      <c r="I3500" s="23"/>
      <c r="J3500" s="23"/>
      <c r="K3500" s="23"/>
      <c r="L3500" s="23"/>
      <c r="M3500" s="23"/>
      <c r="N3500" s="23"/>
      <c r="O3500" s="23"/>
      <c r="P3500" s="23"/>
      <c r="Q3500" s="23"/>
      <c r="R3500" s="23"/>
    </row>
    <row r="3501" spans="1:18" s="17" customFormat="1" x14ac:dyDescent="0.2">
      <c r="A3501" s="22"/>
      <c r="B3501" s="23"/>
      <c r="C3501" s="23"/>
      <c r="D3501" s="23"/>
      <c r="E3501" s="23"/>
      <c r="F3501" s="23"/>
      <c r="G3501" s="23"/>
      <c r="H3501" s="23"/>
      <c r="I3501" s="23"/>
      <c r="J3501" s="23"/>
      <c r="K3501" s="23"/>
      <c r="L3501" s="23"/>
      <c r="M3501" s="23"/>
      <c r="N3501" s="23"/>
      <c r="O3501" s="23"/>
      <c r="P3501" s="23"/>
      <c r="Q3501" s="23"/>
      <c r="R3501" s="23"/>
    </row>
    <row r="3502" spans="1:18" s="17" customFormat="1" x14ac:dyDescent="0.2">
      <c r="A3502" s="22"/>
      <c r="B3502" s="23"/>
      <c r="C3502" s="23"/>
      <c r="D3502" s="23"/>
      <c r="E3502" s="23"/>
      <c r="F3502" s="23"/>
      <c r="G3502" s="23"/>
      <c r="H3502" s="23"/>
      <c r="I3502" s="23"/>
      <c r="J3502" s="23"/>
      <c r="K3502" s="23"/>
      <c r="L3502" s="23"/>
      <c r="M3502" s="23"/>
      <c r="N3502" s="23"/>
      <c r="O3502" s="23"/>
      <c r="P3502" s="23"/>
      <c r="Q3502" s="23"/>
      <c r="R3502" s="23"/>
    </row>
    <row r="3503" spans="1:18" s="17" customFormat="1" x14ac:dyDescent="0.2">
      <c r="A3503" s="22"/>
      <c r="B3503" s="23"/>
      <c r="C3503" s="23"/>
      <c r="D3503" s="23"/>
      <c r="E3503" s="23"/>
      <c r="F3503" s="23"/>
      <c r="G3503" s="23"/>
      <c r="H3503" s="23"/>
      <c r="I3503" s="23"/>
      <c r="J3503" s="23"/>
      <c r="K3503" s="23"/>
      <c r="L3503" s="23"/>
      <c r="M3503" s="23"/>
      <c r="N3503" s="23"/>
      <c r="O3503" s="23"/>
      <c r="P3503" s="23"/>
      <c r="Q3503" s="23"/>
      <c r="R3503" s="23"/>
    </row>
    <row r="3504" spans="1:18" s="17" customFormat="1" x14ac:dyDescent="0.2">
      <c r="A3504" s="22"/>
      <c r="B3504" s="23"/>
      <c r="C3504" s="23"/>
      <c r="D3504" s="23"/>
      <c r="E3504" s="23"/>
      <c r="F3504" s="23"/>
      <c r="G3504" s="23"/>
      <c r="H3504" s="23"/>
      <c r="I3504" s="23"/>
      <c r="J3504" s="23"/>
      <c r="K3504" s="23"/>
      <c r="L3504" s="23"/>
      <c r="M3504" s="23"/>
      <c r="N3504" s="23"/>
      <c r="O3504" s="23"/>
      <c r="P3504" s="23"/>
      <c r="Q3504" s="23"/>
      <c r="R3504" s="23"/>
    </row>
    <row r="3505" spans="1:18" s="17" customFormat="1" x14ac:dyDescent="0.2">
      <c r="A3505" s="22"/>
      <c r="B3505" s="23"/>
      <c r="C3505" s="23"/>
      <c r="D3505" s="23"/>
      <c r="E3505" s="23"/>
      <c r="F3505" s="23"/>
      <c r="G3505" s="23"/>
      <c r="H3505" s="23"/>
      <c r="I3505" s="23"/>
      <c r="J3505" s="23"/>
      <c r="K3505" s="23"/>
      <c r="L3505" s="23"/>
      <c r="M3505" s="23"/>
      <c r="N3505" s="23"/>
      <c r="O3505" s="23"/>
      <c r="P3505" s="23"/>
      <c r="Q3505" s="23"/>
      <c r="R3505" s="23"/>
    </row>
    <row r="3506" spans="1:18" s="17" customFormat="1" x14ac:dyDescent="0.2">
      <c r="A3506" s="22"/>
      <c r="B3506" s="23"/>
      <c r="C3506" s="23"/>
      <c r="D3506" s="23"/>
      <c r="E3506" s="23"/>
      <c r="F3506" s="23"/>
      <c r="G3506" s="23"/>
      <c r="H3506" s="23"/>
      <c r="I3506" s="23"/>
      <c r="J3506" s="23"/>
      <c r="K3506" s="23"/>
      <c r="L3506" s="23"/>
      <c r="M3506" s="23"/>
      <c r="N3506" s="23"/>
      <c r="O3506" s="23"/>
      <c r="P3506" s="23"/>
      <c r="Q3506" s="23"/>
      <c r="R3506" s="23"/>
    </row>
    <row r="3507" spans="1:18" s="17" customFormat="1" x14ac:dyDescent="0.2">
      <c r="A3507" s="22"/>
      <c r="B3507" s="23"/>
      <c r="C3507" s="23"/>
      <c r="D3507" s="23"/>
      <c r="E3507" s="23"/>
      <c r="F3507" s="23"/>
      <c r="G3507" s="23"/>
      <c r="H3507" s="23"/>
      <c r="I3507" s="23"/>
      <c r="J3507" s="23"/>
      <c r="K3507" s="23"/>
      <c r="L3507" s="23"/>
      <c r="M3507" s="23"/>
      <c r="N3507" s="23"/>
      <c r="O3507" s="23"/>
      <c r="P3507" s="23"/>
      <c r="Q3507" s="23"/>
      <c r="R3507" s="23"/>
    </row>
    <row r="3508" spans="1:18" s="17" customFormat="1" x14ac:dyDescent="0.2">
      <c r="A3508" s="22"/>
      <c r="B3508" s="23"/>
      <c r="C3508" s="23"/>
      <c r="D3508" s="23"/>
      <c r="E3508" s="23"/>
      <c r="F3508" s="23"/>
      <c r="G3508" s="23"/>
      <c r="H3508" s="23"/>
      <c r="I3508" s="23"/>
      <c r="J3508" s="23"/>
      <c r="K3508" s="23"/>
      <c r="L3508" s="23"/>
      <c r="M3508" s="23"/>
      <c r="N3508" s="23"/>
      <c r="O3508" s="23"/>
      <c r="P3508" s="23"/>
      <c r="Q3508" s="23"/>
      <c r="R3508" s="23"/>
    </row>
    <row r="3509" spans="1:18" s="17" customFormat="1" x14ac:dyDescent="0.2">
      <c r="A3509" s="22"/>
      <c r="B3509" s="23"/>
      <c r="C3509" s="23"/>
      <c r="D3509" s="23"/>
      <c r="E3509" s="23"/>
      <c r="F3509" s="23"/>
      <c r="G3509" s="23"/>
      <c r="H3509" s="23"/>
      <c r="I3509" s="23"/>
      <c r="J3509" s="23"/>
      <c r="K3509" s="23"/>
      <c r="L3509" s="23"/>
      <c r="M3509" s="23"/>
      <c r="N3509" s="23"/>
      <c r="O3509" s="23"/>
      <c r="P3509" s="23"/>
      <c r="Q3509" s="23"/>
      <c r="R3509" s="23"/>
    </row>
    <row r="3510" spans="1:18" s="17" customFormat="1" x14ac:dyDescent="0.2">
      <c r="A3510" s="22"/>
      <c r="B3510" s="23"/>
      <c r="C3510" s="23"/>
      <c r="D3510" s="23"/>
      <c r="E3510" s="23"/>
      <c r="F3510" s="23"/>
      <c r="G3510" s="23"/>
      <c r="H3510" s="23"/>
      <c r="I3510" s="23"/>
      <c r="J3510" s="23"/>
      <c r="K3510" s="23"/>
      <c r="L3510" s="23"/>
      <c r="M3510" s="23"/>
      <c r="N3510" s="23"/>
      <c r="O3510" s="23"/>
      <c r="P3510" s="23"/>
      <c r="Q3510" s="23"/>
      <c r="R3510" s="23"/>
    </row>
    <row r="3511" spans="1:18" s="17" customFormat="1" x14ac:dyDescent="0.2">
      <c r="A3511" s="22"/>
      <c r="B3511" s="23"/>
      <c r="C3511" s="23"/>
      <c r="D3511" s="23"/>
      <c r="E3511" s="23"/>
      <c r="F3511" s="23"/>
      <c r="G3511" s="23"/>
      <c r="H3511" s="23"/>
      <c r="I3511" s="23"/>
      <c r="J3511" s="23"/>
      <c r="K3511" s="23"/>
      <c r="L3511" s="23"/>
      <c r="M3511" s="23"/>
      <c r="N3511" s="23"/>
      <c r="O3511" s="23"/>
      <c r="P3511" s="23"/>
      <c r="Q3511" s="23"/>
      <c r="R3511" s="23"/>
    </row>
    <row r="3512" spans="1:18" s="17" customFormat="1" x14ac:dyDescent="0.2">
      <c r="A3512" s="22"/>
      <c r="B3512" s="23"/>
      <c r="C3512" s="23"/>
      <c r="D3512" s="23"/>
      <c r="E3512" s="23"/>
      <c r="F3512" s="23"/>
      <c r="G3512" s="23"/>
      <c r="H3512" s="23"/>
      <c r="I3512" s="23"/>
      <c r="J3512" s="23"/>
      <c r="K3512" s="23"/>
      <c r="L3512" s="23"/>
      <c r="M3512" s="23"/>
      <c r="N3512" s="23"/>
      <c r="O3512" s="23"/>
      <c r="P3512" s="23"/>
      <c r="Q3512" s="23"/>
      <c r="R3512" s="23"/>
    </row>
    <row r="3513" spans="1:18" s="17" customFormat="1" x14ac:dyDescent="0.2">
      <c r="A3513" s="22"/>
      <c r="B3513" s="23"/>
      <c r="C3513" s="23"/>
      <c r="D3513" s="23"/>
      <c r="E3513" s="23"/>
      <c r="F3513" s="23"/>
      <c r="G3513" s="23"/>
      <c r="H3513" s="23"/>
      <c r="I3513" s="23"/>
      <c r="J3513" s="23"/>
      <c r="K3513" s="23"/>
      <c r="L3513" s="23"/>
      <c r="M3513" s="23"/>
      <c r="N3513" s="23"/>
      <c r="O3513" s="23"/>
      <c r="P3513" s="23"/>
      <c r="Q3513" s="23"/>
      <c r="R3513" s="23"/>
    </row>
    <row r="3514" spans="1:18" s="17" customFormat="1" x14ac:dyDescent="0.2">
      <c r="A3514" s="22"/>
      <c r="B3514" s="23"/>
      <c r="C3514" s="23"/>
      <c r="D3514" s="23"/>
      <c r="E3514" s="23"/>
      <c r="F3514" s="23"/>
      <c r="G3514" s="23"/>
      <c r="H3514" s="23"/>
      <c r="I3514" s="23"/>
      <c r="J3514" s="23"/>
      <c r="K3514" s="23"/>
      <c r="L3514" s="23"/>
      <c r="M3514" s="23"/>
      <c r="N3514" s="23"/>
      <c r="O3514" s="23"/>
      <c r="P3514" s="23"/>
      <c r="Q3514" s="23"/>
      <c r="R3514" s="23"/>
    </row>
    <row r="3515" spans="1:18" s="17" customFormat="1" x14ac:dyDescent="0.2">
      <c r="A3515" s="22"/>
      <c r="B3515" s="23"/>
      <c r="C3515" s="23"/>
      <c r="D3515" s="23"/>
      <c r="E3515" s="23"/>
      <c r="F3515" s="23"/>
      <c r="G3515" s="23"/>
      <c r="H3515" s="23"/>
      <c r="I3515" s="23"/>
      <c r="J3515" s="23"/>
      <c r="K3515" s="23"/>
      <c r="L3515" s="23"/>
      <c r="M3515" s="23"/>
      <c r="N3515" s="23"/>
      <c r="O3515" s="23"/>
      <c r="P3515" s="23"/>
      <c r="Q3515" s="23"/>
      <c r="R3515" s="23"/>
    </row>
    <row r="3516" spans="1:18" s="17" customFormat="1" x14ac:dyDescent="0.2">
      <c r="A3516" s="22"/>
      <c r="B3516" s="23"/>
      <c r="C3516" s="23"/>
      <c r="D3516" s="23"/>
      <c r="E3516" s="23"/>
      <c r="F3516" s="23"/>
      <c r="G3516" s="23"/>
      <c r="H3516" s="23"/>
      <c r="I3516" s="23"/>
      <c r="J3516" s="23"/>
      <c r="K3516" s="23"/>
      <c r="L3516" s="23"/>
      <c r="M3516" s="23"/>
      <c r="N3516" s="23"/>
      <c r="O3516" s="23"/>
      <c r="P3516" s="23"/>
      <c r="Q3516" s="23"/>
      <c r="R3516" s="23"/>
    </row>
    <row r="3517" spans="1:18" s="17" customFormat="1" x14ac:dyDescent="0.2">
      <c r="A3517" s="22"/>
      <c r="B3517" s="23"/>
      <c r="C3517" s="23"/>
      <c r="D3517" s="23"/>
      <c r="E3517" s="23"/>
      <c r="F3517" s="23"/>
      <c r="G3517" s="23"/>
      <c r="H3517" s="23"/>
      <c r="I3517" s="23"/>
      <c r="J3517" s="23"/>
      <c r="K3517" s="23"/>
      <c r="L3517" s="23"/>
      <c r="M3517" s="23"/>
      <c r="N3517" s="23"/>
      <c r="O3517" s="23"/>
      <c r="P3517" s="23"/>
      <c r="Q3517" s="23"/>
      <c r="R3517" s="23"/>
    </row>
    <row r="3518" spans="1:18" s="17" customFormat="1" x14ac:dyDescent="0.2">
      <c r="A3518" s="22"/>
      <c r="B3518" s="23"/>
      <c r="C3518" s="23"/>
      <c r="D3518" s="23"/>
      <c r="E3518" s="23"/>
      <c r="F3518" s="23"/>
      <c r="G3518" s="23"/>
      <c r="H3518" s="23"/>
      <c r="I3518" s="23"/>
      <c r="J3518" s="23"/>
      <c r="K3518" s="23"/>
      <c r="L3518" s="23"/>
      <c r="M3518" s="23"/>
      <c r="N3518" s="23"/>
      <c r="O3518" s="23"/>
      <c r="P3518" s="23"/>
      <c r="Q3518" s="23"/>
      <c r="R3518" s="23"/>
    </row>
    <row r="3519" spans="1:18" s="17" customFormat="1" x14ac:dyDescent="0.2">
      <c r="A3519" s="22"/>
      <c r="B3519" s="23"/>
      <c r="C3519" s="23"/>
      <c r="D3519" s="23"/>
      <c r="E3519" s="23"/>
      <c r="F3519" s="23"/>
      <c r="G3519" s="23"/>
      <c r="H3519" s="23"/>
      <c r="I3519" s="23"/>
      <c r="J3519" s="23"/>
      <c r="K3519" s="23"/>
      <c r="L3519" s="23"/>
      <c r="M3519" s="23"/>
      <c r="N3519" s="23"/>
      <c r="O3519" s="23"/>
      <c r="P3519" s="23"/>
      <c r="Q3519" s="23"/>
      <c r="R3519" s="23"/>
    </row>
    <row r="3520" spans="1:18" s="17" customFormat="1" x14ac:dyDescent="0.2">
      <c r="A3520" s="22"/>
      <c r="B3520" s="23"/>
      <c r="C3520" s="23"/>
      <c r="D3520" s="23"/>
      <c r="E3520" s="23"/>
      <c r="F3520" s="23"/>
      <c r="G3520" s="23"/>
      <c r="H3520" s="23"/>
      <c r="I3520" s="23"/>
      <c r="J3520" s="23"/>
      <c r="K3520" s="23"/>
      <c r="L3520" s="23"/>
      <c r="M3520" s="23"/>
      <c r="N3520" s="23"/>
      <c r="O3520" s="23"/>
      <c r="P3520" s="23"/>
      <c r="Q3520" s="23"/>
      <c r="R3520" s="23"/>
    </row>
    <row r="3521" spans="1:18" s="17" customFormat="1" x14ac:dyDescent="0.2">
      <c r="A3521" s="22"/>
      <c r="B3521" s="23"/>
      <c r="C3521" s="23"/>
      <c r="D3521" s="23"/>
      <c r="E3521" s="23"/>
      <c r="F3521" s="23"/>
      <c r="G3521" s="23"/>
      <c r="H3521" s="23"/>
      <c r="I3521" s="23"/>
      <c r="J3521" s="23"/>
      <c r="K3521" s="23"/>
      <c r="L3521" s="23"/>
      <c r="M3521" s="23"/>
      <c r="N3521" s="23"/>
      <c r="O3521" s="23"/>
      <c r="P3521" s="23"/>
      <c r="Q3521" s="23"/>
      <c r="R3521" s="23"/>
    </row>
    <row r="3522" spans="1:18" s="17" customFormat="1" x14ac:dyDescent="0.2">
      <c r="A3522" s="22"/>
      <c r="B3522" s="23"/>
      <c r="C3522" s="23"/>
      <c r="D3522" s="23"/>
      <c r="E3522" s="23"/>
      <c r="F3522" s="23"/>
      <c r="G3522" s="23"/>
      <c r="H3522" s="23"/>
      <c r="I3522" s="23"/>
      <c r="J3522" s="23"/>
      <c r="K3522" s="23"/>
      <c r="L3522" s="23"/>
      <c r="M3522" s="23"/>
      <c r="N3522" s="23"/>
      <c r="O3522" s="23"/>
      <c r="P3522" s="23"/>
      <c r="Q3522" s="23"/>
      <c r="R3522" s="23"/>
    </row>
    <row r="3523" spans="1:18" s="17" customFormat="1" x14ac:dyDescent="0.2">
      <c r="A3523" s="22"/>
      <c r="B3523" s="23"/>
      <c r="C3523" s="23"/>
      <c r="D3523" s="23"/>
      <c r="E3523" s="23"/>
      <c r="F3523" s="23"/>
      <c r="G3523" s="23"/>
      <c r="H3523" s="23"/>
      <c r="I3523" s="23"/>
      <c r="J3523" s="23"/>
      <c r="K3523" s="23"/>
      <c r="L3523" s="23"/>
      <c r="M3523" s="23"/>
      <c r="N3523" s="23"/>
      <c r="O3523" s="23"/>
      <c r="P3523" s="23"/>
      <c r="Q3523" s="23"/>
      <c r="R3523" s="23"/>
    </row>
    <row r="3524" spans="1:18" s="17" customFormat="1" x14ac:dyDescent="0.2">
      <c r="A3524" s="22"/>
      <c r="B3524" s="23"/>
      <c r="C3524" s="23"/>
      <c r="D3524" s="23"/>
      <c r="E3524" s="23"/>
      <c r="F3524" s="23"/>
      <c r="G3524" s="23"/>
      <c r="H3524" s="23"/>
      <c r="I3524" s="23"/>
      <c r="J3524" s="23"/>
      <c r="K3524" s="23"/>
      <c r="L3524" s="23"/>
      <c r="M3524" s="23"/>
      <c r="N3524" s="23"/>
      <c r="O3524" s="23"/>
      <c r="P3524" s="23"/>
      <c r="Q3524" s="23"/>
      <c r="R3524" s="23"/>
    </row>
    <row r="3525" spans="1:18" s="17" customFormat="1" x14ac:dyDescent="0.2">
      <c r="A3525" s="22"/>
      <c r="B3525" s="23"/>
      <c r="C3525" s="23"/>
      <c r="D3525" s="23"/>
      <c r="E3525" s="23"/>
      <c r="F3525" s="23"/>
      <c r="G3525" s="23"/>
      <c r="H3525" s="23"/>
      <c r="I3525" s="23"/>
      <c r="J3525" s="23"/>
      <c r="K3525" s="23"/>
      <c r="L3525" s="23"/>
      <c r="M3525" s="23"/>
      <c r="N3525" s="23"/>
      <c r="O3525" s="23"/>
      <c r="P3525" s="23"/>
      <c r="Q3525" s="23"/>
      <c r="R3525" s="23"/>
    </row>
    <row r="3526" spans="1:18" s="17" customFormat="1" x14ac:dyDescent="0.2">
      <c r="A3526" s="22"/>
      <c r="B3526" s="23"/>
      <c r="C3526" s="23"/>
      <c r="D3526" s="23"/>
      <c r="E3526" s="23"/>
      <c r="F3526" s="23"/>
      <c r="G3526" s="23"/>
      <c r="H3526" s="23"/>
      <c r="I3526" s="23"/>
      <c r="J3526" s="23"/>
      <c r="K3526" s="23"/>
      <c r="L3526" s="23"/>
      <c r="M3526" s="23"/>
      <c r="N3526" s="23"/>
      <c r="O3526" s="23"/>
      <c r="P3526" s="23"/>
      <c r="Q3526" s="23"/>
      <c r="R3526" s="23"/>
    </row>
    <row r="3527" spans="1:18" s="17" customFormat="1" x14ac:dyDescent="0.2">
      <c r="A3527" s="22"/>
      <c r="B3527" s="23"/>
      <c r="C3527" s="23"/>
      <c r="D3527" s="23"/>
      <c r="E3527" s="23"/>
      <c r="F3527" s="23"/>
      <c r="G3527" s="23"/>
      <c r="H3527" s="23"/>
      <c r="I3527" s="23"/>
      <c r="J3527" s="23"/>
      <c r="K3527" s="23"/>
      <c r="L3527" s="23"/>
      <c r="M3527" s="23"/>
      <c r="N3527" s="23"/>
      <c r="O3527" s="23"/>
      <c r="P3527" s="23"/>
      <c r="Q3527" s="23"/>
      <c r="R3527" s="23"/>
    </row>
    <row r="3528" spans="1:18" s="17" customFormat="1" x14ac:dyDescent="0.2">
      <c r="A3528" s="22"/>
      <c r="B3528" s="23"/>
      <c r="C3528" s="23"/>
      <c r="D3528" s="23"/>
      <c r="E3528" s="23"/>
      <c r="F3528" s="23"/>
      <c r="G3528" s="23"/>
      <c r="H3528" s="23"/>
      <c r="I3528" s="23"/>
      <c r="J3528" s="23"/>
      <c r="K3528" s="23"/>
      <c r="L3528" s="23"/>
      <c r="M3528" s="23"/>
      <c r="N3528" s="23"/>
      <c r="O3528" s="23"/>
      <c r="P3528" s="23"/>
      <c r="Q3528" s="23"/>
      <c r="R3528" s="23"/>
    </row>
    <row r="3529" spans="1:18" s="17" customFormat="1" x14ac:dyDescent="0.2">
      <c r="A3529" s="22"/>
      <c r="B3529" s="23"/>
      <c r="C3529" s="23"/>
      <c r="D3529" s="23"/>
      <c r="E3529" s="23"/>
      <c r="F3529" s="23"/>
      <c r="G3529" s="23"/>
      <c r="H3529" s="23"/>
      <c r="I3529" s="23"/>
      <c r="J3529" s="23"/>
      <c r="K3529" s="23"/>
      <c r="L3529" s="23"/>
      <c r="M3529" s="23"/>
      <c r="N3529" s="23"/>
      <c r="O3529" s="23"/>
      <c r="P3529" s="23"/>
      <c r="Q3529" s="23"/>
      <c r="R3529" s="23"/>
    </row>
    <row r="3530" spans="1:18" s="17" customFormat="1" x14ac:dyDescent="0.2">
      <c r="A3530" s="22"/>
      <c r="B3530" s="23"/>
      <c r="C3530" s="23"/>
      <c r="D3530" s="23"/>
      <c r="E3530" s="23"/>
      <c r="F3530" s="23"/>
      <c r="G3530" s="23"/>
      <c r="H3530" s="23"/>
      <c r="I3530" s="23"/>
      <c r="J3530" s="23"/>
      <c r="K3530" s="23"/>
      <c r="L3530" s="23"/>
      <c r="M3530" s="23"/>
      <c r="N3530" s="23"/>
      <c r="O3530" s="23"/>
      <c r="P3530" s="23"/>
      <c r="Q3530" s="23"/>
      <c r="R3530" s="23"/>
    </row>
    <row r="3531" spans="1:18" s="17" customFormat="1" x14ac:dyDescent="0.2">
      <c r="A3531" s="22"/>
      <c r="B3531" s="23"/>
      <c r="C3531" s="23"/>
      <c r="D3531" s="23"/>
      <c r="E3531" s="23"/>
      <c r="F3531" s="23"/>
      <c r="G3531" s="23"/>
      <c r="H3531" s="23"/>
      <c r="I3531" s="23"/>
      <c r="J3531" s="23"/>
      <c r="K3531" s="23"/>
      <c r="L3531" s="23"/>
      <c r="M3531" s="23"/>
      <c r="N3531" s="23"/>
      <c r="O3531" s="23"/>
      <c r="P3531" s="23"/>
      <c r="Q3531" s="23"/>
      <c r="R3531" s="23"/>
    </row>
    <row r="3532" spans="1:18" s="17" customFormat="1" x14ac:dyDescent="0.2">
      <c r="A3532" s="22"/>
      <c r="B3532" s="23"/>
      <c r="C3532" s="23"/>
      <c r="D3532" s="23"/>
      <c r="E3532" s="23"/>
      <c r="F3532" s="23"/>
      <c r="G3532" s="23"/>
      <c r="H3532" s="23"/>
      <c r="I3532" s="23"/>
      <c r="J3532" s="23"/>
      <c r="K3532" s="23"/>
      <c r="L3532" s="23"/>
      <c r="M3532" s="23"/>
      <c r="N3532" s="23"/>
      <c r="O3532" s="23"/>
      <c r="P3532" s="23"/>
      <c r="Q3532" s="23"/>
      <c r="R3532" s="23"/>
    </row>
    <row r="3533" spans="1:18" s="17" customFormat="1" x14ac:dyDescent="0.2">
      <c r="A3533" s="22"/>
      <c r="B3533" s="23"/>
      <c r="C3533" s="23"/>
      <c r="D3533" s="23"/>
      <c r="E3533" s="23"/>
      <c r="F3533" s="23"/>
      <c r="G3533" s="23"/>
      <c r="H3533" s="23"/>
      <c r="I3533" s="23"/>
      <c r="J3533" s="23"/>
      <c r="K3533" s="23"/>
      <c r="L3533" s="23"/>
      <c r="M3533" s="23"/>
      <c r="N3533" s="23"/>
      <c r="O3533" s="23"/>
      <c r="P3533" s="23"/>
      <c r="Q3533" s="23"/>
      <c r="R3533" s="23"/>
    </row>
    <row r="3534" spans="1:18" s="17" customFormat="1" x14ac:dyDescent="0.2">
      <c r="A3534" s="22"/>
      <c r="B3534" s="23"/>
      <c r="C3534" s="23"/>
      <c r="D3534" s="23"/>
      <c r="E3534" s="23"/>
      <c r="F3534" s="23"/>
      <c r="G3534" s="23"/>
      <c r="H3534" s="23"/>
      <c r="I3534" s="23"/>
      <c r="J3534" s="23"/>
      <c r="K3534" s="23"/>
      <c r="L3534" s="23"/>
      <c r="M3534" s="23"/>
      <c r="N3534" s="23"/>
      <c r="O3534" s="23"/>
      <c r="P3534" s="23"/>
      <c r="Q3534" s="23"/>
      <c r="R3534" s="23"/>
    </row>
    <row r="3535" spans="1:18" s="17" customFormat="1" x14ac:dyDescent="0.2">
      <c r="A3535" s="22"/>
      <c r="B3535" s="23"/>
      <c r="C3535" s="23"/>
      <c r="D3535" s="23"/>
      <c r="E3535" s="23"/>
      <c r="F3535" s="23"/>
      <c r="G3535" s="23"/>
      <c r="H3535" s="23"/>
      <c r="I3535" s="23"/>
      <c r="J3535" s="23"/>
      <c r="K3535" s="23"/>
      <c r="L3535" s="23"/>
      <c r="M3535" s="23"/>
      <c r="N3535" s="23"/>
      <c r="O3535" s="23"/>
      <c r="P3535" s="23"/>
      <c r="Q3535" s="23"/>
      <c r="R3535" s="23"/>
    </row>
    <row r="3536" spans="1:18" s="17" customFormat="1" x14ac:dyDescent="0.2">
      <c r="A3536" s="22"/>
      <c r="B3536" s="23"/>
      <c r="C3536" s="23"/>
      <c r="D3536" s="23"/>
      <c r="E3536" s="23"/>
      <c r="F3536" s="23"/>
      <c r="G3536" s="23"/>
      <c r="H3536" s="23"/>
      <c r="I3536" s="23"/>
      <c r="J3536" s="23"/>
      <c r="K3536" s="23"/>
      <c r="L3536" s="23"/>
      <c r="M3536" s="23"/>
      <c r="N3536" s="23"/>
      <c r="O3536" s="23"/>
      <c r="P3536" s="23"/>
      <c r="Q3536" s="23"/>
      <c r="R3536" s="23"/>
    </row>
    <row r="3537" spans="1:18" s="17" customFormat="1" x14ac:dyDescent="0.2">
      <c r="A3537" s="22"/>
      <c r="B3537" s="23"/>
      <c r="C3537" s="23"/>
      <c r="D3537" s="23"/>
      <c r="E3537" s="23"/>
      <c r="F3537" s="23"/>
      <c r="G3537" s="23"/>
      <c r="H3537" s="23"/>
      <c r="I3537" s="23"/>
      <c r="J3537" s="23"/>
      <c r="K3537" s="23"/>
      <c r="L3537" s="23"/>
      <c r="M3537" s="23"/>
      <c r="N3537" s="23"/>
      <c r="O3537" s="23"/>
      <c r="P3537" s="23"/>
      <c r="Q3537" s="23"/>
      <c r="R3537" s="23"/>
    </row>
    <row r="3538" spans="1:18" s="17" customFormat="1" x14ac:dyDescent="0.2">
      <c r="A3538" s="22"/>
      <c r="B3538" s="23"/>
      <c r="C3538" s="23"/>
      <c r="D3538" s="23"/>
      <c r="E3538" s="23"/>
      <c r="F3538" s="23"/>
      <c r="G3538" s="23"/>
      <c r="H3538" s="23"/>
      <c r="I3538" s="23"/>
      <c r="J3538" s="23"/>
      <c r="K3538" s="23"/>
      <c r="L3538" s="23"/>
      <c r="M3538" s="23"/>
      <c r="N3538" s="23"/>
      <c r="O3538" s="23"/>
      <c r="P3538" s="23"/>
      <c r="Q3538" s="23"/>
      <c r="R3538" s="23"/>
    </row>
    <row r="3539" spans="1:18" s="17" customFormat="1" x14ac:dyDescent="0.2">
      <c r="A3539" s="22"/>
      <c r="B3539" s="23"/>
      <c r="C3539" s="23"/>
      <c r="D3539" s="23"/>
      <c r="E3539" s="23"/>
      <c r="F3539" s="23"/>
      <c r="G3539" s="23"/>
      <c r="H3539" s="23"/>
      <c r="I3539" s="23"/>
      <c r="J3539" s="23"/>
      <c r="K3539" s="23"/>
      <c r="L3539" s="23"/>
      <c r="M3539" s="23"/>
      <c r="N3539" s="23"/>
      <c r="O3539" s="23"/>
      <c r="P3539" s="23"/>
      <c r="Q3539" s="23"/>
      <c r="R3539" s="23"/>
    </row>
    <row r="3540" spans="1:18" s="17" customFormat="1" x14ac:dyDescent="0.2">
      <c r="A3540" s="22"/>
      <c r="B3540" s="23"/>
      <c r="C3540" s="23"/>
      <c r="D3540" s="23"/>
      <c r="E3540" s="23"/>
      <c r="F3540" s="23"/>
      <c r="G3540" s="23"/>
      <c r="H3540" s="23"/>
      <c r="I3540" s="23"/>
      <c r="J3540" s="23"/>
      <c r="K3540" s="23"/>
      <c r="L3540" s="23"/>
      <c r="M3540" s="23"/>
      <c r="N3540" s="23"/>
      <c r="O3540" s="23"/>
      <c r="P3540" s="23"/>
      <c r="Q3540" s="23"/>
      <c r="R3540" s="23"/>
    </row>
    <row r="3541" spans="1:18" s="17" customFormat="1" x14ac:dyDescent="0.2">
      <c r="A3541" s="22"/>
      <c r="B3541" s="23"/>
      <c r="C3541" s="23"/>
      <c r="D3541" s="23"/>
      <c r="E3541" s="23"/>
      <c r="F3541" s="23"/>
      <c r="G3541" s="23"/>
      <c r="H3541" s="23"/>
      <c r="I3541" s="23"/>
      <c r="J3541" s="23"/>
      <c r="K3541" s="23"/>
      <c r="L3541" s="23"/>
      <c r="M3541" s="23"/>
      <c r="N3541" s="23"/>
      <c r="O3541" s="23"/>
      <c r="P3541" s="23"/>
      <c r="Q3541" s="23"/>
      <c r="R3541" s="23"/>
    </row>
    <row r="3542" spans="1:18" s="17" customFormat="1" x14ac:dyDescent="0.2">
      <c r="A3542" s="22"/>
      <c r="B3542" s="23"/>
      <c r="C3542" s="23"/>
      <c r="D3542" s="23"/>
      <c r="E3542" s="23"/>
      <c r="F3542" s="23"/>
      <c r="G3542" s="23"/>
      <c r="H3542" s="23"/>
      <c r="I3542" s="23"/>
      <c r="J3542" s="23"/>
      <c r="K3542" s="23"/>
      <c r="L3542" s="23"/>
      <c r="M3542" s="23"/>
      <c r="N3542" s="23"/>
      <c r="O3542" s="23"/>
      <c r="P3542" s="23"/>
      <c r="Q3542" s="23"/>
      <c r="R3542" s="23"/>
    </row>
    <row r="3543" spans="1:18" s="17" customFormat="1" x14ac:dyDescent="0.2">
      <c r="A3543" s="22"/>
      <c r="B3543" s="23"/>
      <c r="C3543" s="23"/>
      <c r="D3543" s="23"/>
      <c r="E3543" s="23"/>
      <c r="F3543" s="23"/>
      <c r="G3543" s="23"/>
      <c r="H3543" s="23"/>
      <c r="I3543" s="23"/>
      <c r="J3543" s="23"/>
      <c r="K3543" s="23"/>
      <c r="L3543" s="23"/>
      <c r="M3543" s="23"/>
      <c r="N3543" s="23"/>
      <c r="O3543" s="23"/>
      <c r="P3543" s="23"/>
      <c r="Q3543" s="23"/>
      <c r="R3543" s="23"/>
    </row>
    <row r="3544" spans="1:18" s="17" customFormat="1" x14ac:dyDescent="0.2">
      <c r="A3544" s="22"/>
      <c r="B3544" s="23"/>
      <c r="C3544" s="23"/>
      <c r="D3544" s="23"/>
      <c r="E3544" s="23"/>
      <c r="F3544" s="23"/>
      <c r="G3544" s="23"/>
      <c r="H3544" s="23"/>
      <c r="I3544" s="23"/>
      <c r="J3544" s="23"/>
      <c r="K3544" s="23"/>
      <c r="L3544" s="23"/>
      <c r="M3544" s="23"/>
      <c r="N3544" s="23"/>
      <c r="O3544" s="23"/>
      <c r="P3544" s="23"/>
      <c r="Q3544" s="23"/>
      <c r="R3544" s="23"/>
    </row>
    <row r="3545" spans="1:18" s="17" customFormat="1" x14ac:dyDescent="0.2">
      <c r="A3545" s="22"/>
      <c r="B3545" s="23"/>
      <c r="C3545" s="23"/>
      <c r="D3545" s="23"/>
      <c r="E3545" s="23"/>
      <c r="F3545" s="23"/>
      <c r="G3545" s="23"/>
      <c r="H3545" s="23"/>
      <c r="I3545" s="23"/>
      <c r="J3545" s="23"/>
      <c r="K3545" s="23"/>
      <c r="L3545" s="23"/>
      <c r="M3545" s="23"/>
      <c r="N3545" s="23"/>
      <c r="O3545" s="23"/>
      <c r="P3545" s="23"/>
      <c r="Q3545" s="23"/>
      <c r="R3545" s="23"/>
    </row>
    <row r="3546" spans="1:18" s="17" customFormat="1" x14ac:dyDescent="0.2">
      <c r="A3546" s="22"/>
      <c r="B3546" s="23"/>
      <c r="C3546" s="23"/>
      <c r="D3546" s="23"/>
      <c r="E3546" s="23"/>
      <c r="F3546" s="23"/>
      <c r="G3546" s="23"/>
      <c r="H3546" s="23"/>
      <c r="I3546" s="23"/>
      <c r="J3546" s="23"/>
      <c r="K3546" s="23"/>
      <c r="L3546" s="23"/>
      <c r="M3546" s="23"/>
      <c r="N3546" s="23"/>
      <c r="O3546" s="23"/>
      <c r="P3546" s="23"/>
      <c r="Q3546" s="23"/>
      <c r="R3546" s="23"/>
    </row>
    <row r="3547" spans="1:18" s="17" customFormat="1" x14ac:dyDescent="0.2">
      <c r="A3547" s="22"/>
      <c r="B3547" s="23"/>
      <c r="C3547" s="23"/>
      <c r="D3547" s="23"/>
      <c r="E3547" s="23"/>
      <c r="F3547" s="23"/>
      <c r="G3547" s="23"/>
      <c r="H3547" s="23"/>
      <c r="I3547" s="23"/>
      <c r="J3547" s="23"/>
      <c r="K3547" s="23"/>
      <c r="L3547" s="23"/>
      <c r="M3547" s="23"/>
      <c r="N3547" s="23"/>
      <c r="O3547" s="23"/>
      <c r="P3547" s="23"/>
      <c r="Q3547" s="23"/>
      <c r="R3547" s="23"/>
    </row>
    <row r="3548" spans="1:18" s="17" customFormat="1" x14ac:dyDescent="0.2">
      <c r="A3548" s="22"/>
      <c r="B3548" s="23"/>
      <c r="C3548" s="23"/>
      <c r="D3548" s="23"/>
      <c r="E3548" s="23"/>
      <c r="F3548" s="23"/>
      <c r="G3548" s="23"/>
      <c r="H3548" s="23"/>
      <c r="I3548" s="23"/>
      <c r="J3548" s="23"/>
      <c r="K3548" s="23"/>
      <c r="L3548" s="23"/>
      <c r="M3548" s="23"/>
      <c r="N3548" s="23"/>
      <c r="O3548" s="23"/>
      <c r="P3548" s="23"/>
      <c r="Q3548" s="23"/>
      <c r="R3548" s="23"/>
    </row>
    <row r="3549" spans="1:18" s="17" customFormat="1" x14ac:dyDescent="0.2">
      <c r="A3549" s="22"/>
      <c r="B3549" s="23"/>
      <c r="C3549" s="23"/>
      <c r="D3549" s="23"/>
      <c r="E3549" s="23"/>
      <c r="F3549" s="23"/>
      <c r="G3549" s="23"/>
      <c r="H3549" s="23"/>
      <c r="I3549" s="23"/>
      <c r="J3549" s="23"/>
      <c r="K3549" s="23"/>
      <c r="L3549" s="23"/>
      <c r="M3549" s="23"/>
      <c r="N3549" s="23"/>
      <c r="O3549" s="23"/>
      <c r="P3549" s="23"/>
      <c r="Q3549" s="23"/>
      <c r="R3549" s="23"/>
    </row>
    <row r="3550" spans="1:18" s="17" customFormat="1" x14ac:dyDescent="0.2">
      <c r="A3550" s="22"/>
      <c r="B3550" s="23"/>
      <c r="C3550" s="23"/>
      <c r="D3550" s="23"/>
      <c r="E3550" s="23"/>
      <c r="F3550" s="23"/>
      <c r="G3550" s="23"/>
      <c r="H3550" s="23"/>
      <c r="I3550" s="23"/>
      <c r="J3550" s="23"/>
      <c r="K3550" s="23"/>
      <c r="L3550" s="23"/>
      <c r="M3550" s="23"/>
      <c r="N3550" s="23"/>
      <c r="O3550" s="23"/>
      <c r="P3550" s="23"/>
      <c r="Q3550" s="23"/>
      <c r="R3550" s="23"/>
    </row>
    <row r="3551" spans="1:18" s="17" customFormat="1" x14ac:dyDescent="0.2">
      <c r="A3551" s="22"/>
      <c r="B3551" s="23"/>
      <c r="C3551" s="23"/>
      <c r="D3551" s="23"/>
      <c r="E3551" s="23"/>
      <c r="F3551" s="23"/>
      <c r="G3551" s="23"/>
      <c r="H3551" s="23"/>
      <c r="I3551" s="23"/>
      <c r="J3551" s="23"/>
      <c r="K3551" s="23"/>
      <c r="L3551" s="23"/>
      <c r="M3551" s="23"/>
      <c r="N3551" s="23"/>
      <c r="O3551" s="23"/>
      <c r="P3551" s="23"/>
      <c r="Q3551" s="23"/>
      <c r="R3551" s="23"/>
    </row>
    <row r="3552" spans="1:18" s="17" customFormat="1" x14ac:dyDescent="0.2">
      <c r="A3552" s="22"/>
      <c r="B3552" s="23"/>
      <c r="C3552" s="23"/>
      <c r="D3552" s="23"/>
      <c r="E3552" s="23"/>
      <c r="F3552" s="23"/>
      <c r="G3552" s="23"/>
      <c r="H3552" s="23"/>
      <c r="I3552" s="23"/>
      <c r="J3552" s="23"/>
      <c r="K3552" s="23"/>
      <c r="L3552" s="23"/>
      <c r="M3552" s="23"/>
      <c r="N3552" s="23"/>
      <c r="O3552" s="23"/>
      <c r="P3552" s="23"/>
      <c r="Q3552" s="23"/>
      <c r="R3552" s="23"/>
    </row>
    <row r="3553" spans="1:18" s="17" customFormat="1" x14ac:dyDescent="0.2">
      <c r="A3553" s="22"/>
      <c r="B3553" s="23"/>
      <c r="C3553" s="23"/>
      <c r="D3553" s="23"/>
      <c r="E3553" s="23"/>
      <c r="F3553" s="23"/>
      <c r="G3553" s="23"/>
      <c r="H3553" s="23"/>
      <c r="I3553" s="23"/>
      <c r="J3553" s="23"/>
      <c r="K3553" s="23"/>
      <c r="L3553" s="23"/>
      <c r="M3553" s="23"/>
      <c r="N3553" s="23"/>
      <c r="O3553" s="23"/>
      <c r="P3553" s="23"/>
      <c r="Q3553" s="23"/>
      <c r="R3553" s="23"/>
    </row>
    <row r="3554" spans="1:18" s="17" customFormat="1" x14ac:dyDescent="0.2">
      <c r="A3554" s="22"/>
      <c r="B3554" s="23"/>
      <c r="C3554" s="23"/>
      <c r="D3554" s="23"/>
      <c r="E3554" s="23"/>
      <c r="F3554" s="23"/>
      <c r="G3554" s="23"/>
      <c r="H3554" s="23"/>
      <c r="I3554" s="23"/>
      <c r="J3554" s="23"/>
      <c r="K3554" s="23"/>
      <c r="L3554" s="23"/>
      <c r="M3554" s="23"/>
      <c r="N3554" s="23"/>
      <c r="O3554" s="23"/>
      <c r="P3554" s="23"/>
      <c r="Q3554" s="23"/>
      <c r="R3554" s="23"/>
    </row>
    <row r="3555" spans="1:18" s="17" customFormat="1" x14ac:dyDescent="0.2">
      <c r="A3555" s="22"/>
      <c r="B3555" s="23"/>
      <c r="C3555" s="23"/>
      <c r="D3555" s="23"/>
      <c r="E3555" s="23"/>
      <c r="F3555" s="23"/>
      <c r="G3555" s="23"/>
      <c r="H3555" s="23"/>
      <c r="I3555" s="23"/>
      <c r="J3555" s="23"/>
      <c r="K3555" s="23"/>
      <c r="L3555" s="23"/>
      <c r="M3555" s="23"/>
      <c r="N3555" s="23"/>
      <c r="O3555" s="23"/>
      <c r="P3555" s="23"/>
      <c r="Q3555" s="23"/>
      <c r="R3555" s="23"/>
    </row>
    <row r="3556" spans="1:18" s="17" customFormat="1" x14ac:dyDescent="0.2">
      <c r="A3556" s="22"/>
      <c r="B3556" s="23"/>
      <c r="C3556" s="23"/>
      <c r="D3556" s="23"/>
      <c r="E3556" s="23"/>
      <c r="F3556" s="23"/>
      <c r="G3556" s="23"/>
      <c r="H3556" s="23"/>
      <c r="I3556" s="23"/>
      <c r="J3556" s="23"/>
      <c r="K3556" s="23"/>
      <c r="L3556" s="23"/>
      <c r="M3556" s="23"/>
      <c r="N3556" s="23"/>
      <c r="O3556" s="23"/>
      <c r="P3556" s="23"/>
      <c r="Q3556" s="23"/>
      <c r="R3556" s="23"/>
    </row>
    <row r="3557" spans="1:18" s="17" customFormat="1" x14ac:dyDescent="0.2">
      <c r="A3557" s="22"/>
      <c r="B3557" s="23"/>
      <c r="C3557" s="23"/>
      <c r="D3557" s="23"/>
      <c r="E3557" s="23"/>
      <c r="F3557" s="23"/>
      <c r="G3557" s="23"/>
      <c r="H3557" s="23"/>
      <c r="I3557" s="23"/>
      <c r="J3557" s="23"/>
      <c r="K3557" s="23"/>
      <c r="L3557" s="23"/>
      <c r="M3557" s="23"/>
      <c r="N3557" s="23"/>
      <c r="O3557" s="23"/>
      <c r="P3557" s="23"/>
      <c r="Q3557" s="23"/>
      <c r="R3557" s="23"/>
    </row>
    <row r="3558" spans="1:18" s="17" customFormat="1" x14ac:dyDescent="0.2">
      <c r="A3558" s="22"/>
      <c r="B3558" s="23"/>
      <c r="C3558" s="23"/>
      <c r="D3558" s="23"/>
      <c r="E3558" s="23"/>
      <c r="F3558" s="23"/>
      <c r="G3558" s="23"/>
      <c r="H3558" s="23"/>
      <c r="I3558" s="23"/>
      <c r="J3558" s="23"/>
      <c r="K3558" s="23"/>
      <c r="L3558" s="23"/>
      <c r="M3558" s="23"/>
      <c r="N3558" s="23"/>
      <c r="O3558" s="23"/>
      <c r="P3558" s="23"/>
      <c r="Q3558" s="23"/>
      <c r="R3558" s="23"/>
    </row>
    <row r="3559" spans="1:18" s="17" customFormat="1" x14ac:dyDescent="0.2">
      <c r="A3559" s="22"/>
      <c r="B3559" s="23"/>
      <c r="C3559" s="23"/>
      <c r="D3559" s="23"/>
      <c r="E3559" s="23"/>
      <c r="F3559" s="23"/>
      <c r="G3559" s="23"/>
      <c r="H3559" s="23"/>
      <c r="I3559" s="23"/>
      <c r="J3559" s="23"/>
      <c r="K3559" s="23"/>
      <c r="L3559" s="23"/>
      <c r="M3559" s="23"/>
      <c r="N3559" s="23"/>
      <c r="O3559" s="23"/>
      <c r="P3559" s="23"/>
      <c r="Q3559" s="23"/>
      <c r="R3559" s="23"/>
    </row>
    <row r="3560" spans="1:18" s="17" customFormat="1" x14ac:dyDescent="0.2">
      <c r="A3560" s="22"/>
      <c r="B3560" s="23"/>
      <c r="C3560" s="23"/>
      <c r="D3560" s="23"/>
      <c r="E3560" s="23"/>
      <c r="F3560" s="23"/>
      <c r="G3560" s="23"/>
      <c r="H3560" s="23"/>
      <c r="I3560" s="23"/>
      <c r="J3560" s="23"/>
      <c r="K3560" s="23"/>
      <c r="L3560" s="23"/>
      <c r="M3560" s="23"/>
      <c r="N3560" s="23"/>
      <c r="O3560" s="23"/>
      <c r="P3560" s="23"/>
      <c r="Q3560" s="23"/>
      <c r="R3560" s="23"/>
    </row>
    <row r="3561" spans="1:18" s="17" customFormat="1" x14ac:dyDescent="0.2">
      <c r="A3561" s="22"/>
      <c r="B3561" s="23"/>
      <c r="C3561" s="23"/>
      <c r="D3561" s="23"/>
      <c r="E3561" s="23"/>
      <c r="F3561" s="23"/>
      <c r="G3561" s="23"/>
      <c r="H3561" s="23"/>
      <c r="I3561" s="23"/>
      <c r="J3561" s="23"/>
      <c r="K3561" s="23"/>
      <c r="L3561" s="23"/>
      <c r="M3561" s="23"/>
      <c r="N3561" s="23"/>
      <c r="O3561" s="23"/>
      <c r="P3561" s="23"/>
      <c r="Q3561" s="23"/>
      <c r="R3561" s="23"/>
    </row>
    <row r="3562" spans="1:18" s="17" customFormat="1" x14ac:dyDescent="0.2">
      <c r="A3562" s="22"/>
      <c r="B3562" s="23"/>
      <c r="C3562" s="23"/>
      <c r="D3562" s="23"/>
      <c r="E3562" s="23"/>
      <c r="F3562" s="23"/>
      <c r="G3562" s="23"/>
      <c r="H3562" s="23"/>
      <c r="I3562" s="23"/>
      <c r="J3562" s="23"/>
      <c r="K3562" s="23"/>
      <c r="L3562" s="23"/>
      <c r="M3562" s="23"/>
      <c r="N3562" s="23"/>
      <c r="O3562" s="23"/>
      <c r="P3562" s="23"/>
      <c r="Q3562" s="23"/>
      <c r="R3562" s="23"/>
    </row>
    <row r="3563" spans="1:18" s="17" customFormat="1" x14ac:dyDescent="0.2">
      <c r="A3563" s="22"/>
      <c r="B3563" s="23"/>
      <c r="C3563" s="23"/>
      <c r="D3563" s="23"/>
      <c r="E3563" s="23"/>
      <c r="F3563" s="23"/>
      <c r="G3563" s="23"/>
      <c r="H3563" s="23"/>
      <c r="I3563" s="23"/>
      <c r="J3563" s="23"/>
      <c r="K3563" s="23"/>
      <c r="L3563" s="23"/>
      <c r="M3563" s="23"/>
      <c r="N3563" s="23"/>
      <c r="O3563" s="23"/>
      <c r="P3563" s="23"/>
      <c r="Q3563" s="23"/>
      <c r="R3563" s="23"/>
    </row>
    <row r="3564" spans="1:18" s="17" customFormat="1" x14ac:dyDescent="0.2">
      <c r="A3564" s="22"/>
      <c r="B3564" s="23"/>
      <c r="C3564" s="23"/>
      <c r="D3564" s="23"/>
      <c r="E3564" s="23"/>
      <c r="F3564" s="23"/>
      <c r="G3564" s="23"/>
      <c r="H3564" s="23"/>
      <c r="I3564" s="23"/>
      <c r="J3564" s="23"/>
      <c r="K3564" s="23"/>
      <c r="L3564" s="23"/>
      <c r="M3564" s="23"/>
      <c r="N3564" s="23"/>
      <c r="O3564" s="23"/>
      <c r="P3564" s="23"/>
      <c r="Q3564" s="23"/>
      <c r="R3564" s="23"/>
    </row>
    <row r="3565" spans="1:18" s="17" customFormat="1" x14ac:dyDescent="0.2">
      <c r="A3565" s="22"/>
      <c r="B3565" s="23"/>
      <c r="C3565" s="23"/>
      <c r="D3565" s="23"/>
      <c r="E3565" s="23"/>
      <c r="F3565" s="23"/>
      <c r="G3565" s="23"/>
      <c r="H3565" s="23"/>
      <c r="I3565" s="23"/>
      <c r="J3565" s="23"/>
      <c r="K3565" s="23"/>
      <c r="L3565" s="23"/>
      <c r="M3565" s="23"/>
      <c r="N3565" s="23"/>
      <c r="O3565" s="23"/>
      <c r="P3565" s="23"/>
      <c r="Q3565" s="23"/>
      <c r="R3565" s="23"/>
    </row>
    <row r="3566" spans="1:18" s="17" customFormat="1" x14ac:dyDescent="0.2">
      <c r="A3566" s="22"/>
      <c r="B3566" s="23"/>
      <c r="C3566" s="23"/>
      <c r="D3566" s="23"/>
      <c r="E3566" s="23"/>
      <c r="F3566" s="23"/>
      <c r="G3566" s="23"/>
      <c r="H3566" s="23"/>
      <c r="I3566" s="23"/>
      <c r="J3566" s="23"/>
      <c r="K3566" s="23"/>
      <c r="L3566" s="23"/>
      <c r="M3566" s="23"/>
      <c r="N3566" s="23"/>
      <c r="O3566" s="23"/>
      <c r="P3566" s="23"/>
      <c r="Q3566" s="23"/>
      <c r="R3566" s="23"/>
    </row>
    <row r="3567" spans="1:18" s="17" customFormat="1" x14ac:dyDescent="0.2">
      <c r="A3567" s="22"/>
      <c r="B3567" s="23"/>
      <c r="C3567" s="23"/>
      <c r="D3567" s="23"/>
      <c r="E3567" s="23"/>
      <c r="F3567" s="23"/>
      <c r="G3567" s="23"/>
      <c r="H3567" s="23"/>
      <c r="I3567" s="23"/>
      <c r="J3567" s="23"/>
      <c r="K3567" s="23"/>
      <c r="L3567" s="23"/>
      <c r="M3567" s="23"/>
      <c r="N3567" s="23"/>
      <c r="O3567" s="23"/>
      <c r="P3567" s="23"/>
      <c r="Q3567" s="23"/>
      <c r="R3567" s="23"/>
    </row>
    <row r="3568" spans="1:18" s="17" customFormat="1" x14ac:dyDescent="0.2">
      <c r="A3568" s="22"/>
      <c r="B3568" s="23"/>
      <c r="C3568" s="23"/>
      <c r="D3568" s="23"/>
      <c r="E3568" s="23"/>
      <c r="F3568" s="23"/>
      <c r="G3568" s="23"/>
      <c r="H3568" s="23"/>
      <c r="I3568" s="23"/>
      <c r="J3568" s="23"/>
      <c r="K3568" s="23"/>
      <c r="L3568" s="23"/>
      <c r="M3568" s="23"/>
      <c r="N3568" s="23"/>
      <c r="O3568" s="23"/>
      <c r="P3568" s="23"/>
      <c r="Q3568" s="23"/>
      <c r="R3568" s="23"/>
    </row>
    <row r="3569" spans="1:18" s="17" customFormat="1" x14ac:dyDescent="0.2">
      <c r="A3569" s="22"/>
      <c r="B3569" s="23"/>
      <c r="C3569" s="23"/>
      <c r="D3569" s="23"/>
      <c r="E3569" s="23"/>
      <c r="F3569" s="23"/>
      <c r="G3569" s="23"/>
      <c r="H3569" s="23"/>
      <c r="I3569" s="23"/>
      <c r="J3569" s="23"/>
      <c r="K3569" s="23"/>
      <c r="L3569" s="23"/>
      <c r="M3569" s="23"/>
      <c r="N3569" s="23"/>
      <c r="O3569" s="23"/>
      <c r="P3569" s="23"/>
      <c r="Q3569" s="23"/>
      <c r="R3569" s="23"/>
    </row>
    <row r="3570" spans="1:18" s="17" customFormat="1" x14ac:dyDescent="0.2">
      <c r="A3570" s="22"/>
      <c r="B3570" s="23"/>
      <c r="C3570" s="23"/>
      <c r="D3570" s="23"/>
      <c r="E3570" s="23"/>
      <c r="F3570" s="23"/>
      <c r="G3570" s="23"/>
      <c r="H3570" s="23"/>
      <c r="I3570" s="23"/>
      <c r="J3570" s="23"/>
      <c r="K3570" s="23"/>
      <c r="L3570" s="23"/>
      <c r="M3570" s="23"/>
      <c r="N3570" s="23"/>
      <c r="O3570" s="23"/>
      <c r="P3570" s="23"/>
      <c r="Q3570" s="23"/>
      <c r="R3570" s="23"/>
    </row>
    <row r="3571" spans="1:18" s="17" customFormat="1" x14ac:dyDescent="0.2">
      <c r="A3571" s="22"/>
      <c r="B3571" s="23"/>
      <c r="C3571" s="23"/>
      <c r="D3571" s="23"/>
      <c r="E3571" s="23"/>
      <c r="F3571" s="23"/>
      <c r="G3571" s="23"/>
      <c r="H3571" s="23"/>
      <c r="I3571" s="23"/>
      <c r="J3571" s="23"/>
      <c r="K3571" s="23"/>
      <c r="L3571" s="23"/>
      <c r="M3571" s="23"/>
      <c r="N3571" s="23"/>
      <c r="O3571" s="23"/>
      <c r="P3571" s="23"/>
      <c r="Q3571" s="23"/>
      <c r="R3571" s="23"/>
    </row>
    <row r="3572" spans="1:18" s="17" customFormat="1" x14ac:dyDescent="0.2">
      <c r="A3572" s="22"/>
      <c r="B3572" s="23"/>
      <c r="C3572" s="23"/>
      <c r="D3572" s="23"/>
      <c r="E3572" s="23"/>
      <c r="F3572" s="23"/>
      <c r="G3572" s="23"/>
      <c r="H3572" s="23"/>
      <c r="I3572" s="23"/>
      <c r="J3572" s="23"/>
      <c r="K3572" s="23"/>
      <c r="L3572" s="23"/>
      <c r="M3572" s="23"/>
      <c r="N3572" s="23"/>
      <c r="O3572" s="23"/>
      <c r="P3572" s="23"/>
      <c r="Q3572" s="23"/>
      <c r="R3572" s="23"/>
    </row>
    <row r="3573" spans="1:18" s="17" customFormat="1" x14ac:dyDescent="0.2">
      <c r="A3573" s="22"/>
      <c r="B3573" s="23"/>
      <c r="C3573" s="23"/>
      <c r="D3573" s="23"/>
      <c r="E3573" s="23"/>
      <c r="F3573" s="23"/>
      <c r="G3573" s="23"/>
      <c r="H3573" s="23"/>
      <c r="I3573" s="23"/>
      <c r="J3573" s="23"/>
      <c r="K3573" s="23"/>
      <c r="L3573" s="23"/>
      <c r="M3573" s="23"/>
      <c r="N3573" s="23"/>
      <c r="O3573" s="23"/>
      <c r="P3573" s="23"/>
      <c r="Q3573" s="23"/>
      <c r="R3573" s="23"/>
    </row>
    <row r="3574" spans="1:18" s="17" customFormat="1" x14ac:dyDescent="0.2">
      <c r="A3574" s="22"/>
      <c r="B3574" s="23"/>
      <c r="C3574" s="23"/>
      <c r="D3574" s="23"/>
      <c r="E3574" s="23"/>
      <c r="F3574" s="23"/>
      <c r="G3574" s="23"/>
      <c r="H3574" s="23"/>
      <c r="I3574" s="23"/>
      <c r="J3574" s="23"/>
      <c r="K3574" s="23"/>
      <c r="L3574" s="23"/>
      <c r="M3574" s="23"/>
      <c r="N3574" s="23"/>
      <c r="O3574" s="23"/>
      <c r="P3574" s="23"/>
      <c r="Q3574" s="23"/>
      <c r="R3574" s="23"/>
    </row>
    <row r="3575" spans="1:18" s="17" customFormat="1" x14ac:dyDescent="0.2">
      <c r="A3575" s="22"/>
      <c r="B3575" s="23"/>
      <c r="C3575" s="23"/>
      <c r="D3575" s="23"/>
      <c r="E3575" s="23"/>
      <c r="F3575" s="23"/>
      <c r="G3575" s="23"/>
      <c r="H3575" s="23"/>
      <c r="I3575" s="23"/>
      <c r="J3575" s="23"/>
      <c r="K3575" s="23"/>
      <c r="L3575" s="23"/>
      <c r="M3575" s="23"/>
      <c r="N3575" s="23"/>
      <c r="O3575" s="23"/>
      <c r="P3575" s="23"/>
      <c r="Q3575" s="23"/>
      <c r="R3575" s="23"/>
    </row>
    <row r="3576" spans="1:18" s="17" customFormat="1" x14ac:dyDescent="0.2">
      <c r="A3576" s="22"/>
      <c r="B3576" s="23"/>
      <c r="C3576" s="23"/>
      <c r="D3576" s="23"/>
      <c r="E3576" s="23"/>
      <c r="F3576" s="23"/>
      <c r="G3576" s="23"/>
      <c r="H3576" s="23"/>
      <c r="I3576" s="23"/>
      <c r="J3576" s="23"/>
      <c r="K3576" s="23"/>
      <c r="L3576" s="23"/>
      <c r="M3576" s="23"/>
      <c r="N3576" s="23"/>
      <c r="O3576" s="23"/>
      <c r="P3576" s="23"/>
      <c r="Q3576" s="23"/>
      <c r="R3576" s="23"/>
    </row>
    <row r="3577" spans="1:18" s="17" customFormat="1" x14ac:dyDescent="0.2">
      <c r="A3577" s="22"/>
      <c r="B3577" s="23"/>
      <c r="C3577" s="23"/>
      <c r="D3577" s="23"/>
      <c r="E3577" s="23"/>
      <c r="F3577" s="23"/>
      <c r="G3577" s="23"/>
      <c r="H3577" s="23"/>
      <c r="I3577" s="23"/>
      <c r="J3577" s="23"/>
      <c r="K3577" s="23"/>
      <c r="L3577" s="23"/>
      <c r="M3577" s="23"/>
      <c r="N3577" s="23"/>
      <c r="O3577" s="23"/>
      <c r="P3577" s="23"/>
      <c r="Q3577" s="23"/>
      <c r="R3577" s="23"/>
    </row>
    <row r="3578" spans="1:18" s="17" customFormat="1" x14ac:dyDescent="0.2">
      <c r="A3578" s="22"/>
      <c r="B3578" s="23"/>
      <c r="C3578" s="23"/>
      <c r="D3578" s="23"/>
      <c r="E3578" s="23"/>
      <c r="F3578" s="23"/>
      <c r="G3578" s="23"/>
      <c r="H3578" s="23"/>
      <c r="I3578" s="23"/>
      <c r="J3578" s="23"/>
      <c r="K3578" s="23"/>
      <c r="L3578" s="23"/>
      <c r="M3578" s="23"/>
      <c r="N3578" s="23"/>
      <c r="O3578" s="23"/>
      <c r="P3578" s="23"/>
      <c r="Q3578" s="23"/>
      <c r="R3578" s="23"/>
    </row>
    <row r="3579" spans="1:18" s="17" customFormat="1" x14ac:dyDescent="0.2">
      <c r="A3579" s="22"/>
      <c r="B3579" s="23"/>
      <c r="C3579" s="23"/>
      <c r="D3579" s="23"/>
      <c r="E3579" s="23"/>
      <c r="F3579" s="23"/>
      <c r="G3579" s="23"/>
      <c r="H3579" s="23"/>
      <c r="I3579" s="23"/>
      <c r="J3579" s="23"/>
      <c r="K3579" s="23"/>
      <c r="L3579" s="23"/>
      <c r="M3579" s="23"/>
      <c r="N3579" s="23"/>
      <c r="O3579" s="23"/>
      <c r="P3579" s="23"/>
      <c r="Q3579" s="23"/>
      <c r="R3579" s="23"/>
    </row>
    <row r="3580" spans="1:18" s="17" customFormat="1" x14ac:dyDescent="0.2">
      <c r="A3580" s="22"/>
      <c r="B3580" s="23"/>
      <c r="C3580" s="23"/>
      <c r="D3580" s="23"/>
      <c r="E3580" s="23"/>
      <c r="F3580" s="23"/>
      <c r="G3580" s="23"/>
      <c r="H3580" s="23"/>
      <c r="I3580" s="23"/>
      <c r="J3580" s="23"/>
      <c r="K3580" s="23"/>
      <c r="L3580" s="23"/>
      <c r="M3580" s="23"/>
      <c r="N3580" s="23"/>
      <c r="O3580" s="23"/>
      <c r="P3580" s="23"/>
      <c r="Q3580" s="23"/>
      <c r="R3580" s="23"/>
    </row>
    <row r="3581" spans="1:18" s="17" customFormat="1" x14ac:dyDescent="0.2">
      <c r="A3581" s="22"/>
      <c r="B3581" s="23"/>
      <c r="C3581" s="23"/>
      <c r="D3581" s="23"/>
      <c r="E3581" s="23"/>
      <c r="F3581" s="23"/>
      <c r="G3581" s="23"/>
      <c r="H3581" s="23"/>
      <c r="I3581" s="23"/>
      <c r="J3581" s="23"/>
      <c r="K3581" s="23"/>
      <c r="L3581" s="23"/>
      <c r="M3581" s="23"/>
      <c r="N3581" s="23"/>
      <c r="O3581" s="23"/>
      <c r="P3581" s="23"/>
      <c r="Q3581" s="23"/>
      <c r="R3581" s="23"/>
    </row>
    <row r="3582" spans="1:18" s="17" customFormat="1" x14ac:dyDescent="0.2">
      <c r="A3582" s="22"/>
      <c r="B3582" s="23"/>
      <c r="C3582" s="23"/>
      <c r="D3582" s="23"/>
      <c r="E3582" s="23"/>
      <c r="F3582" s="23"/>
      <c r="G3582" s="23"/>
      <c r="H3582" s="23"/>
      <c r="I3582" s="23"/>
      <c r="J3582" s="23"/>
      <c r="K3582" s="23"/>
      <c r="L3582" s="23"/>
      <c r="M3582" s="23"/>
      <c r="N3582" s="23"/>
      <c r="O3582" s="23"/>
      <c r="P3582" s="23"/>
      <c r="Q3582" s="23"/>
      <c r="R3582" s="23"/>
    </row>
    <row r="3583" spans="1:18" s="17" customFormat="1" x14ac:dyDescent="0.2">
      <c r="A3583" s="22"/>
      <c r="B3583" s="23"/>
      <c r="C3583" s="23"/>
      <c r="D3583" s="23"/>
      <c r="E3583" s="23"/>
      <c r="F3583" s="23"/>
      <c r="G3583" s="23"/>
      <c r="H3583" s="23"/>
      <c r="I3583" s="23"/>
      <c r="J3583" s="23"/>
      <c r="K3583" s="23"/>
      <c r="L3583" s="23"/>
      <c r="M3583" s="23"/>
      <c r="N3583" s="23"/>
      <c r="O3583" s="23"/>
      <c r="P3583" s="23"/>
      <c r="Q3583" s="23"/>
      <c r="R3583" s="23"/>
    </row>
    <row r="3584" spans="1:18" s="17" customFormat="1" x14ac:dyDescent="0.2">
      <c r="A3584" s="22"/>
      <c r="B3584" s="23"/>
      <c r="C3584" s="23"/>
      <c r="D3584" s="23"/>
      <c r="E3584" s="23"/>
      <c r="F3584" s="23"/>
      <c r="G3584" s="23"/>
      <c r="H3584" s="23"/>
      <c r="I3584" s="23"/>
      <c r="J3584" s="23"/>
      <c r="K3584" s="23"/>
      <c r="L3584" s="23"/>
      <c r="M3584" s="23"/>
      <c r="N3584" s="23"/>
      <c r="O3584" s="23"/>
      <c r="P3584" s="23"/>
      <c r="Q3584" s="23"/>
      <c r="R3584" s="23"/>
    </row>
    <row r="3585" spans="1:18" s="17" customFormat="1" x14ac:dyDescent="0.2">
      <c r="A3585" s="22"/>
      <c r="B3585" s="23"/>
      <c r="C3585" s="23"/>
      <c r="D3585" s="23"/>
      <c r="E3585" s="23"/>
      <c r="F3585" s="23"/>
      <c r="G3585" s="23"/>
      <c r="H3585" s="23"/>
      <c r="I3585" s="23"/>
      <c r="J3585" s="23"/>
      <c r="K3585" s="23"/>
      <c r="L3585" s="23"/>
      <c r="M3585" s="23"/>
      <c r="N3585" s="23"/>
      <c r="O3585" s="23"/>
      <c r="P3585" s="23"/>
      <c r="Q3585" s="23"/>
      <c r="R3585" s="23"/>
    </row>
    <row r="3586" spans="1:18" s="17" customFormat="1" x14ac:dyDescent="0.2">
      <c r="A3586" s="22"/>
      <c r="B3586" s="23"/>
      <c r="C3586" s="23"/>
      <c r="D3586" s="23"/>
      <c r="E3586" s="23"/>
      <c r="F3586" s="23"/>
      <c r="G3586" s="23"/>
      <c r="H3586" s="23"/>
      <c r="I3586" s="23"/>
      <c r="J3586" s="23"/>
      <c r="K3586" s="23"/>
      <c r="L3586" s="23"/>
      <c r="M3586" s="23"/>
      <c r="N3586" s="23"/>
      <c r="O3586" s="23"/>
      <c r="P3586" s="23"/>
      <c r="Q3586" s="23"/>
      <c r="R3586" s="23"/>
    </row>
    <row r="3587" spans="1:18" s="17" customFormat="1" x14ac:dyDescent="0.2">
      <c r="A3587" s="22"/>
      <c r="B3587" s="23"/>
      <c r="C3587" s="23"/>
      <c r="D3587" s="23"/>
      <c r="E3587" s="23"/>
      <c r="F3587" s="23"/>
      <c r="G3587" s="23"/>
      <c r="H3587" s="23"/>
      <c r="I3587" s="23"/>
      <c r="J3587" s="23"/>
      <c r="K3587" s="23"/>
      <c r="L3587" s="23"/>
      <c r="M3587" s="23"/>
      <c r="N3587" s="23"/>
      <c r="O3587" s="23"/>
      <c r="P3587" s="23"/>
      <c r="Q3587" s="23"/>
      <c r="R3587" s="23"/>
    </row>
    <row r="3588" spans="1:18" s="17" customFormat="1" x14ac:dyDescent="0.2">
      <c r="A3588" s="22"/>
      <c r="B3588" s="23"/>
      <c r="C3588" s="23"/>
      <c r="D3588" s="23"/>
      <c r="E3588" s="23"/>
      <c r="F3588" s="23"/>
      <c r="G3588" s="23"/>
      <c r="H3588" s="23"/>
      <c r="I3588" s="23"/>
      <c r="J3588" s="23"/>
      <c r="K3588" s="23"/>
      <c r="L3588" s="23"/>
      <c r="M3588" s="23"/>
      <c r="N3588" s="23"/>
      <c r="O3588" s="23"/>
      <c r="P3588" s="23"/>
      <c r="Q3588" s="23"/>
      <c r="R3588" s="23"/>
    </row>
    <row r="3589" spans="1:18" s="17" customFormat="1" x14ac:dyDescent="0.2">
      <c r="A3589" s="22"/>
      <c r="B3589" s="23"/>
      <c r="C3589" s="23"/>
      <c r="D3589" s="23"/>
      <c r="E3589" s="23"/>
      <c r="F3589" s="23"/>
      <c r="G3589" s="23"/>
      <c r="H3589" s="23"/>
      <c r="I3589" s="23"/>
      <c r="J3589" s="23"/>
      <c r="K3589" s="23"/>
      <c r="L3589" s="23"/>
      <c r="M3589" s="23"/>
      <c r="N3589" s="23"/>
      <c r="O3589" s="23"/>
      <c r="P3589" s="23"/>
      <c r="Q3589" s="23"/>
      <c r="R3589" s="23"/>
    </row>
    <row r="3590" spans="1:18" s="17" customFormat="1" x14ac:dyDescent="0.2">
      <c r="A3590" s="22"/>
      <c r="B3590" s="23"/>
      <c r="C3590" s="23"/>
      <c r="D3590" s="23"/>
      <c r="E3590" s="23"/>
      <c r="F3590" s="23"/>
      <c r="G3590" s="23"/>
      <c r="H3590" s="23"/>
      <c r="I3590" s="23"/>
      <c r="J3590" s="23"/>
      <c r="K3590" s="23"/>
      <c r="L3590" s="23"/>
      <c r="M3590" s="23"/>
      <c r="N3590" s="23"/>
      <c r="O3590" s="23"/>
      <c r="P3590" s="23"/>
      <c r="Q3590" s="23"/>
      <c r="R3590" s="23"/>
    </row>
    <row r="3591" spans="1:18" s="17" customFormat="1" x14ac:dyDescent="0.2">
      <c r="A3591" s="22"/>
      <c r="B3591" s="23"/>
      <c r="C3591" s="23"/>
      <c r="D3591" s="23"/>
      <c r="E3591" s="23"/>
      <c r="F3591" s="23"/>
      <c r="G3591" s="23"/>
      <c r="H3591" s="23"/>
      <c r="I3591" s="23"/>
      <c r="J3591" s="23"/>
      <c r="K3591" s="23"/>
      <c r="L3591" s="23"/>
      <c r="M3591" s="23"/>
      <c r="N3591" s="23"/>
      <c r="O3591" s="23"/>
      <c r="P3591" s="23"/>
      <c r="Q3591" s="23"/>
      <c r="R3591" s="23"/>
    </row>
    <row r="3592" spans="1:18" s="17" customFormat="1" x14ac:dyDescent="0.2">
      <c r="A3592" s="22"/>
      <c r="B3592" s="23"/>
      <c r="C3592" s="23"/>
      <c r="D3592" s="23"/>
      <c r="E3592" s="23"/>
      <c r="F3592" s="23"/>
      <c r="G3592" s="23"/>
      <c r="H3592" s="23"/>
      <c r="I3592" s="23"/>
      <c r="J3592" s="23"/>
      <c r="K3592" s="23"/>
      <c r="L3592" s="23"/>
      <c r="M3592" s="23"/>
      <c r="N3592" s="23"/>
      <c r="O3592" s="23"/>
      <c r="P3592" s="23"/>
      <c r="Q3592" s="23"/>
      <c r="R3592" s="23"/>
    </row>
    <row r="3593" spans="1:18" s="17" customFormat="1" x14ac:dyDescent="0.2">
      <c r="A3593" s="22"/>
      <c r="B3593" s="23"/>
      <c r="C3593" s="23"/>
      <c r="D3593" s="23"/>
      <c r="E3593" s="23"/>
      <c r="F3593" s="23"/>
      <c r="G3593" s="23"/>
      <c r="H3593" s="23"/>
      <c r="I3593" s="23"/>
      <c r="J3593" s="23"/>
      <c r="K3593" s="23"/>
      <c r="L3593" s="23"/>
      <c r="M3593" s="23"/>
      <c r="N3593" s="23"/>
      <c r="O3593" s="23"/>
      <c r="P3593" s="23"/>
      <c r="Q3593" s="23"/>
      <c r="R3593" s="23"/>
    </row>
    <row r="3594" spans="1:18" s="17" customFormat="1" x14ac:dyDescent="0.2">
      <c r="A3594" s="22"/>
      <c r="B3594" s="23"/>
      <c r="C3594" s="23"/>
      <c r="D3594" s="23"/>
      <c r="E3594" s="23"/>
      <c r="F3594" s="23"/>
      <c r="G3594" s="23"/>
      <c r="H3594" s="23"/>
      <c r="I3594" s="23"/>
      <c r="J3594" s="23"/>
      <c r="K3594" s="23"/>
      <c r="L3594" s="23"/>
      <c r="M3594" s="23"/>
      <c r="N3594" s="23"/>
      <c r="O3594" s="23"/>
      <c r="P3594" s="23"/>
      <c r="Q3594" s="23"/>
      <c r="R3594" s="23"/>
    </row>
    <row r="3595" spans="1:18" s="17" customFormat="1" x14ac:dyDescent="0.2">
      <c r="A3595" s="22"/>
      <c r="B3595" s="23"/>
      <c r="C3595" s="23"/>
      <c r="D3595" s="23"/>
      <c r="E3595" s="23"/>
      <c r="F3595" s="23"/>
      <c r="G3595" s="23"/>
      <c r="H3595" s="23"/>
      <c r="I3595" s="23"/>
      <c r="J3595" s="23"/>
      <c r="K3595" s="23"/>
      <c r="L3595" s="23"/>
      <c r="M3595" s="23"/>
      <c r="N3595" s="23"/>
      <c r="O3595" s="23"/>
      <c r="P3595" s="23"/>
      <c r="Q3595" s="23"/>
      <c r="R3595" s="23"/>
    </row>
    <row r="3596" spans="1:18" s="17" customFormat="1" x14ac:dyDescent="0.2">
      <c r="A3596" s="22"/>
      <c r="B3596" s="23"/>
      <c r="C3596" s="23"/>
      <c r="D3596" s="23"/>
      <c r="E3596" s="23"/>
      <c r="F3596" s="23"/>
      <c r="G3596" s="23"/>
      <c r="H3596" s="23"/>
      <c r="I3596" s="23"/>
      <c r="J3596" s="23"/>
      <c r="K3596" s="23"/>
      <c r="L3596" s="23"/>
      <c r="M3596" s="23"/>
      <c r="N3596" s="23"/>
      <c r="O3596" s="23"/>
      <c r="P3596" s="23"/>
      <c r="Q3596" s="23"/>
      <c r="R3596" s="23"/>
    </row>
    <row r="3597" spans="1:18" s="17" customFormat="1" x14ac:dyDescent="0.2">
      <c r="A3597" s="22"/>
      <c r="B3597" s="23"/>
      <c r="C3597" s="23"/>
      <c r="D3597" s="23"/>
      <c r="E3597" s="23"/>
      <c r="F3597" s="23"/>
      <c r="G3597" s="23"/>
      <c r="H3597" s="23"/>
      <c r="I3597" s="23"/>
      <c r="J3597" s="23"/>
      <c r="K3597" s="23"/>
      <c r="L3597" s="23"/>
      <c r="M3597" s="23"/>
      <c r="N3597" s="23"/>
      <c r="O3597" s="23"/>
      <c r="P3597" s="23"/>
      <c r="Q3597" s="23"/>
      <c r="R3597" s="23"/>
    </row>
    <row r="3598" spans="1:18" s="17" customFormat="1" x14ac:dyDescent="0.2">
      <c r="A3598" s="22"/>
      <c r="B3598" s="23"/>
      <c r="C3598" s="23"/>
      <c r="D3598" s="23"/>
      <c r="E3598" s="23"/>
      <c r="F3598" s="23"/>
      <c r="G3598" s="23"/>
      <c r="H3598" s="23"/>
      <c r="I3598" s="23"/>
      <c r="J3598" s="23"/>
      <c r="K3598" s="23"/>
      <c r="L3598" s="23"/>
      <c r="M3598" s="23"/>
      <c r="N3598" s="23"/>
      <c r="O3598" s="23"/>
      <c r="P3598" s="23"/>
      <c r="Q3598" s="23"/>
      <c r="R3598" s="23"/>
    </row>
    <row r="3599" spans="1:18" s="17" customFormat="1" x14ac:dyDescent="0.2">
      <c r="A3599" s="22"/>
      <c r="B3599" s="23"/>
      <c r="C3599" s="23"/>
      <c r="D3599" s="23"/>
      <c r="E3599" s="23"/>
      <c r="F3599" s="23"/>
      <c r="G3599" s="23"/>
      <c r="H3599" s="23"/>
      <c r="I3599" s="23"/>
      <c r="J3599" s="23"/>
      <c r="K3599" s="23"/>
      <c r="L3599" s="23"/>
      <c r="M3599" s="23"/>
      <c r="N3599" s="23"/>
      <c r="O3599" s="23"/>
      <c r="P3599" s="23"/>
      <c r="Q3599" s="23"/>
      <c r="R3599" s="23"/>
    </row>
    <row r="3600" spans="1:18" s="17" customFormat="1" x14ac:dyDescent="0.2">
      <c r="A3600" s="22"/>
      <c r="B3600" s="23"/>
      <c r="C3600" s="23"/>
      <c r="D3600" s="23"/>
      <c r="E3600" s="23"/>
      <c r="F3600" s="23"/>
      <c r="G3600" s="23"/>
      <c r="H3600" s="23"/>
      <c r="I3600" s="23"/>
      <c r="J3600" s="23"/>
      <c r="K3600" s="23"/>
      <c r="L3600" s="23"/>
      <c r="M3600" s="23"/>
      <c r="N3600" s="23"/>
      <c r="O3600" s="23"/>
      <c r="P3600" s="23"/>
      <c r="Q3600" s="23"/>
      <c r="R3600" s="23"/>
    </row>
    <row r="3601" spans="1:18" s="17" customFormat="1" x14ac:dyDescent="0.2">
      <c r="A3601" s="22"/>
      <c r="B3601" s="23"/>
      <c r="C3601" s="23"/>
      <c r="D3601" s="23"/>
      <c r="E3601" s="23"/>
      <c r="F3601" s="23"/>
      <c r="G3601" s="23"/>
      <c r="H3601" s="23"/>
      <c r="I3601" s="23"/>
      <c r="J3601" s="23"/>
      <c r="K3601" s="23"/>
      <c r="L3601" s="23"/>
      <c r="M3601" s="23"/>
      <c r="N3601" s="23"/>
      <c r="O3601" s="23"/>
      <c r="P3601" s="23"/>
      <c r="Q3601" s="23"/>
      <c r="R3601" s="23"/>
    </row>
    <row r="3602" spans="1:18" s="17" customFormat="1" x14ac:dyDescent="0.2">
      <c r="A3602" s="22"/>
      <c r="B3602" s="23"/>
      <c r="C3602" s="23"/>
      <c r="D3602" s="23"/>
      <c r="E3602" s="23"/>
      <c r="F3602" s="23"/>
      <c r="G3602" s="23"/>
      <c r="H3602" s="23"/>
      <c r="I3602" s="23"/>
      <c r="J3602" s="23"/>
      <c r="K3602" s="23"/>
      <c r="L3602" s="23"/>
      <c r="M3602" s="23"/>
      <c r="N3602" s="23"/>
      <c r="O3602" s="23"/>
      <c r="P3602" s="23"/>
      <c r="Q3602" s="23"/>
      <c r="R3602" s="23"/>
    </row>
    <row r="3603" spans="1:18" s="17" customFormat="1" x14ac:dyDescent="0.2">
      <c r="A3603" s="22"/>
      <c r="B3603" s="23"/>
      <c r="C3603" s="23"/>
      <c r="D3603" s="23"/>
      <c r="E3603" s="23"/>
      <c r="F3603" s="23"/>
      <c r="G3603" s="23"/>
      <c r="H3603" s="23"/>
      <c r="I3603" s="23"/>
      <c r="J3603" s="23"/>
      <c r="K3603" s="23"/>
      <c r="L3603" s="23"/>
      <c r="M3603" s="23"/>
      <c r="N3603" s="23"/>
      <c r="O3603" s="23"/>
      <c r="P3603" s="23"/>
      <c r="Q3603" s="23"/>
      <c r="R3603" s="23"/>
    </row>
    <row r="3604" spans="1:18" s="17" customFormat="1" x14ac:dyDescent="0.2">
      <c r="A3604" s="22"/>
      <c r="B3604" s="23"/>
      <c r="C3604" s="23"/>
      <c r="D3604" s="23"/>
      <c r="E3604" s="23"/>
      <c r="F3604" s="23"/>
      <c r="G3604" s="23"/>
      <c r="H3604" s="23"/>
      <c r="I3604" s="23"/>
      <c r="J3604" s="23"/>
      <c r="K3604" s="23"/>
      <c r="L3604" s="23"/>
      <c r="M3604" s="23"/>
      <c r="N3604" s="23"/>
      <c r="O3604" s="23"/>
      <c r="P3604" s="23"/>
      <c r="Q3604" s="23"/>
      <c r="R3604" s="23"/>
    </row>
    <row r="3605" spans="1:18" s="17" customFormat="1" x14ac:dyDescent="0.2">
      <c r="A3605" s="22"/>
      <c r="B3605" s="23"/>
      <c r="C3605" s="23"/>
      <c r="D3605" s="23"/>
      <c r="E3605" s="23"/>
      <c r="F3605" s="23"/>
      <c r="G3605" s="23"/>
      <c r="H3605" s="23"/>
      <c r="I3605" s="23"/>
      <c r="J3605" s="23"/>
      <c r="K3605" s="23"/>
      <c r="L3605" s="23"/>
      <c r="M3605" s="23"/>
      <c r="N3605" s="23"/>
      <c r="O3605" s="23"/>
      <c r="P3605" s="23"/>
      <c r="Q3605" s="23"/>
      <c r="R3605" s="23"/>
    </row>
    <row r="3606" spans="1:18" s="17" customFormat="1" x14ac:dyDescent="0.2">
      <c r="A3606" s="22"/>
      <c r="B3606" s="23"/>
      <c r="C3606" s="23"/>
      <c r="D3606" s="23"/>
      <c r="E3606" s="23"/>
      <c r="F3606" s="23"/>
      <c r="G3606" s="23"/>
      <c r="H3606" s="23"/>
      <c r="I3606" s="23"/>
      <c r="J3606" s="23"/>
      <c r="K3606" s="23"/>
      <c r="L3606" s="23"/>
      <c r="M3606" s="23"/>
      <c r="N3606" s="23"/>
      <c r="O3606" s="23"/>
      <c r="P3606" s="23"/>
      <c r="Q3606" s="23"/>
      <c r="R3606" s="23"/>
    </row>
    <row r="3607" spans="1:18" s="17" customFormat="1" x14ac:dyDescent="0.2">
      <c r="A3607" s="22"/>
      <c r="B3607" s="23"/>
      <c r="C3607" s="23"/>
      <c r="D3607" s="23"/>
      <c r="E3607" s="23"/>
      <c r="F3607" s="23"/>
      <c r="G3607" s="23"/>
      <c r="H3607" s="23"/>
      <c r="I3607" s="23"/>
      <c r="J3607" s="23"/>
      <c r="K3607" s="23"/>
      <c r="L3607" s="23"/>
      <c r="M3607" s="23"/>
      <c r="N3607" s="23"/>
      <c r="O3607" s="23"/>
      <c r="P3607" s="23"/>
      <c r="Q3607" s="23"/>
      <c r="R3607" s="23"/>
    </row>
    <row r="3608" spans="1:18" s="17" customFormat="1" x14ac:dyDescent="0.2">
      <c r="A3608" s="22"/>
      <c r="B3608" s="23"/>
      <c r="C3608" s="23"/>
      <c r="D3608" s="23"/>
      <c r="E3608" s="23"/>
      <c r="F3608" s="23"/>
      <c r="G3608" s="23"/>
      <c r="H3608" s="23"/>
      <c r="I3608" s="23"/>
      <c r="J3608" s="23"/>
      <c r="K3608" s="23"/>
      <c r="L3608" s="23"/>
      <c r="M3608" s="23"/>
      <c r="N3608" s="23"/>
      <c r="O3608" s="23"/>
      <c r="P3608" s="23"/>
      <c r="Q3608" s="23"/>
      <c r="R3608" s="23"/>
    </row>
    <row r="3609" spans="1:18" s="17" customFormat="1" x14ac:dyDescent="0.2">
      <c r="A3609" s="22"/>
      <c r="B3609" s="23"/>
      <c r="C3609" s="23"/>
      <c r="D3609" s="23"/>
      <c r="E3609" s="23"/>
      <c r="F3609" s="23"/>
      <c r="G3609" s="23"/>
      <c r="H3609" s="23"/>
      <c r="I3609" s="23"/>
      <c r="J3609" s="23"/>
      <c r="K3609" s="23"/>
      <c r="L3609" s="23"/>
      <c r="M3609" s="23"/>
      <c r="N3609" s="23"/>
      <c r="O3609" s="23"/>
      <c r="P3609" s="23"/>
      <c r="Q3609" s="23"/>
      <c r="R3609" s="23"/>
    </row>
    <row r="3610" spans="1:18" s="17" customFormat="1" x14ac:dyDescent="0.2">
      <c r="A3610" s="22"/>
      <c r="B3610" s="23"/>
      <c r="C3610" s="23"/>
      <c r="D3610" s="23"/>
      <c r="E3610" s="23"/>
      <c r="F3610" s="23"/>
      <c r="G3610" s="23"/>
      <c r="H3610" s="23"/>
      <c r="I3610" s="23"/>
      <c r="J3610" s="23"/>
      <c r="K3610" s="23"/>
      <c r="L3610" s="23"/>
      <c r="M3610" s="23"/>
      <c r="N3610" s="23"/>
      <c r="O3610" s="23"/>
      <c r="P3610" s="23"/>
      <c r="Q3610" s="23"/>
      <c r="R3610" s="23"/>
    </row>
    <row r="3611" spans="1:18" s="17" customFormat="1" x14ac:dyDescent="0.2">
      <c r="A3611" s="22"/>
      <c r="B3611" s="23"/>
      <c r="C3611" s="23"/>
      <c r="D3611" s="23"/>
      <c r="E3611" s="23"/>
      <c r="F3611" s="23"/>
      <c r="G3611" s="23"/>
      <c r="H3611" s="23"/>
      <c r="I3611" s="23"/>
      <c r="J3611" s="23"/>
      <c r="K3611" s="23"/>
      <c r="L3611" s="23"/>
      <c r="M3611" s="23"/>
      <c r="N3611" s="23"/>
      <c r="O3611" s="23"/>
      <c r="P3611" s="23"/>
      <c r="Q3611" s="23"/>
      <c r="R3611" s="23"/>
    </row>
    <row r="3612" spans="1:18" s="17" customFormat="1" x14ac:dyDescent="0.2">
      <c r="A3612" s="22"/>
      <c r="B3612" s="23"/>
      <c r="C3612" s="23"/>
      <c r="D3612" s="23"/>
      <c r="E3612" s="23"/>
      <c r="F3612" s="23"/>
      <c r="G3612" s="23"/>
      <c r="H3612" s="23"/>
      <c r="I3612" s="23"/>
      <c r="J3612" s="23"/>
      <c r="K3612" s="23"/>
      <c r="L3612" s="23"/>
      <c r="M3612" s="23"/>
      <c r="N3612" s="23"/>
      <c r="O3612" s="23"/>
      <c r="P3612" s="23"/>
      <c r="Q3612" s="23"/>
      <c r="R3612" s="23"/>
    </row>
    <row r="3613" spans="1:18" s="17" customFormat="1" x14ac:dyDescent="0.2">
      <c r="A3613" s="22"/>
      <c r="B3613" s="23"/>
      <c r="C3613" s="23"/>
      <c r="D3613" s="23"/>
      <c r="E3613" s="23"/>
      <c r="F3613" s="23"/>
      <c r="G3613" s="23"/>
      <c r="H3613" s="23"/>
      <c r="I3613" s="23"/>
      <c r="J3613" s="23"/>
      <c r="K3613" s="23"/>
      <c r="L3613" s="23"/>
      <c r="M3613" s="23"/>
      <c r="N3613" s="23"/>
      <c r="O3613" s="23"/>
      <c r="P3613" s="23"/>
      <c r="Q3613" s="23"/>
      <c r="R3613" s="23"/>
    </row>
    <row r="3614" spans="1:18" s="17" customFormat="1" x14ac:dyDescent="0.2">
      <c r="A3614" s="22"/>
      <c r="B3614" s="23"/>
      <c r="C3614" s="23"/>
      <c r="D3614" s="23"/>
      <c r="E3614" s="23"/>
      <c r="F3614" s="23"/>
      <c r="G3614" s="23"/>
      <c r="H3614" s="23"/>
      <c r="I3614" s="23"/>
      <c r="J3614" s="23"/>
      <c r="K3614" s="23"/>
      <c r="L3614" s="23"/>
      <c r="M3614" s="23"/>
      <c r="N3614" s="23"/>
      <c r="O3614" s="23"/>
      <c r="P3614" s="23"/>
      <c r="Q3614" s="23"/>
      <c r="R3614" s="23"/>
    </row>
    <row r="3615" spans="1:18" s="17" customFormat="1" x14ac:dyDescent="0.2">
      <c r="A3615" s="22"/>
      <c r="B3615" s="23"/>
      <c r="C3615" s="23"/>
      <c r="D3615" s="23"/>
      <c r="E3615" s="23"/>
      <c r="F3615" s="23"/>
      <c r="G3615" s="23"/>
      <c r="H3615" s="23"/>
      <c r="I3615" s="23"/>
      <c r="J3615" s="23"/>
      <c r="K3615" s="23"/>
      <c r="L3615" s="23"/>
      <c r="M3615" s="23"/>
      <c r="N3615" s="23"/>
      <c r="O3615" s="23"/>
      <c r="P3615" s="23"/>
      <c r="Q3615" s="23"/>
      <c r="R3615" s="23"/>
    </row>
    <row r="3616" spans="1:18" s="17" customFormat="1" x14ac:dyDescent="0.2">
      <c r="A3616" s="22"/>
      <c r="B3616" s="23"/>
      <c r="C3616" s="23"/>
      <c r="D3616" s="23"/>
      <c r="E3616" s="23"/>
      <c r="F3616" s="23"/>
      <c r="G3616" s="23"/>
      <c r="H3616" s="23"/>
      <c r="I3616" s="23"/>
      <c r="J3616" s="23"/>
      <c r="K3616" s="23"/>
      <c r="L3616" s="23"/>
      <c r="M3616" s="23"/>
      <c r="N3616" s="23"/>
      <c r="O3616" s="23"/>
      <c r="P3616" s="23"/>
      <c r="Q3616" s="23"/>
      <c r="R3616" s="23"/>
    </row>
    <row r="3617" spans="1:18" s="17" customFormat="1" x14ac:dyDescent="0.2">
      <c r="A3617" s="22"/>
      <c r="B3617" s="23"/>
      <c r="C3617" s="23"/>
      <c r="D3617" s="23"/>
      <c r="E3617" s="23"/>
      <c r="F3617" s="23"/>
      <c r="G3617" s="23"/>
      <c r="H3617" s="23"/>
      <c r="I3617" s="23"/>
      <c r="J3617" s="23"/>
      <c r="K3617" s="23"/>
      <c r="L3617" s="23"/>
      <c r="M3617" s="23"/>
      <c r="N3617" s="23"/>
      <c r="O3617" s="23"/>
      <c r="P3617" s="23"/>
      <c r="Q3617" s="23"/>
      <c r="R3617" s="23"/>
    </row>
    <row r="3618" spans="1:18" s="17" customFormat="1" x14ac:dyDescent="0.2">
      <c r="A3618" s="22"/>
      <c r="B3618" s="23"/>
      <c r="C3618" s="23"/>
      <c r="D3618" s="23"/>
      <c r="E3618" s="23"/>
      <c r="F3618" s="23"/>
      <c r="G3618" s="23"/>
      <c r="H3618" s="23"/>
      <c r="I3618" s="23"/>
      <c r="J3618" s="23"/>
      <c r="K3618" s="23"/>
      <c r="L3618" s="23"/>
      <c r="M3618" s="23"/>
      <c r="N3618" s="23"/>
      <c r="O3618" s="23"/>
      <c r="P3618" s="23"/>
      <c r="Q3618" s="23"/>
      <c r="R3618" s="23"/>
    </row>
    <row r="3619" spans="1:18" s="17" customFormat="1" x14ac:dyDescent="0.2">
      <c r="A3619" s="22"/>
      <c r="B3619" s="23"/>
      <c r="C3619" s="23"/>
      <c r="D3619" s="23"/>
      <c r="E3619" s="23"/>
      <c r="F3619" s="23"/>
      <c r="G3619" s="23"/>
      <c r="H3619" s="23"/>
      <c r="I3619" s="23"/>
      <c r="J3619" s="23"/>
      <c r="K3619" s="23"/>
      <c r="L3619" s="23"/>
      <c r="M3619" s="23"/>
      <c r="N3619" s="23"/>
      <c r="O3619" s="23"/>
      <c r="P3619" s="23"/>
      <c r="Q3619" s="23"/>
      <c r="R3619" s="23"/>
    </row>
    <row r="3620" spans="1:18" s="17" customFormat="1" x14ac:dyDescent="0.2">
      <c r="A3620" s="22"/>
      <c r="B3620" s="23"/>
      <c r="C3620" s="23"/>
      <c r="D3620" s="23"/>
      <c r="E3620" s="23"/>
      <c r="F3620" s="23"/>
      <c r="G3620" s="23"/>
      <c r="H3620" s="23"/>
      <c r="I3620" s="23"/>
      <c r="J3620" s="23"/>
      <c r="K3620" s="23"/>
      <c r="L3620" s="23"/>
      <c r="M3620" s="23"/>
      <c r="N3620" s="23"/>
      <c r="O3620" s="23"/>
      <c r="P3620" s="23"/>
      <c r="Q3620" s="23"/>
      <c r="R3620" s="23"/>
    </row>
    <row r="3621" spans="1:18" s="17" customFormat="1" x14ac:dyDescent="0.2">
      <c r="A3621" s="22"/>
      <c r="B3621" s="23"/>
      <c r="C3621" s="23"/>
      <c r="D3621" s="23"/>
      <c r="E3621" s="23"/>
      <c r="F3621" s="23"/>
      <c r="G3621" s="23"/>
      <c r="H3621" s="23"/>
      <c r="I3621" s="23"/>
      <c r="J3621" s="23"/>
      <c r="K3621" s="23"/>
      <c r="L3621" s="23"/>
      <c r="M3621" s="23"/>
      <c r="N3621" s="23"/>
      <c r="O3621" s="23"/>
      <c r="P3621" s="23"/>
      <c r="Q3621" s="23"/>
      <c r="R3621" s="23"/>
    </row>
    <row r="3622" spans="1:18" s="17" customFormat="1" x14ac:dyDescent="0.2">
      <c r="A3622" s="22"/>
      <c r="B3622" s="23"/>
      <c r="C3622" s="23"/>
      <c r="D3622" s="23"/>
      <c r="E3622" s="23"/>
      <c r="F3622" s="23"/>
      <c r="G3622" s="23"/>
      <c r="H3622" s="23"/>
      <c r="I3622" s="23"/>
      <c r="J3622" s="23"/>
      <c r="K3622" s="23"/>
      <c r="L3622" s="23"/>
      <c r="M3622" s="23"/>
      <c r="N3622" s="23"/>
      <c r="O3622" s="23"/>
      <c r="P3622" s="23"/>
      <c r="Q3622" s="23"/>
      <c r="R3622" s="23"/>
    </row>
    <row r="3623" spans="1:18" s="17" customFormat="1" x14ac:dyDescent="0.2">
      <c r="A3623" s="22"/>
      <c r="B3623" s="23"/>
      <c r="C3623" s="23"/>
      <c r="D3623" s="23"/>
      <c r="E3623" s="23"/>
      <c r="F3623" s="23"/>
      <c r="G3623" s="23"/>
      <c r="H3623" s="23"/>
      <c r="I3623" s="23"/>
      <c r="J3623" s="23"/>
      <c r="K3623" s="23"/>
      <c r="L3623" s="23"/>
      <c r="M3623" s="23"/>
      <c r="N3623" s="23"/>
      <c r="O3623" s="23"/>
      <c r="P3623" s="23"/>
      <c r="Q3623" s="23"/>
      <c r="R3623" s="23"/>
    </row>
    <row r="3624" spans="1:18" s="17" customFormat="1" x14ac:dyDescent="0.2">
      <c r="A3624" s="22"/>
      <c r="B3624" s="23"/>
      <c r="C3624" s="23"/>
      <c r="D3624" s="23"/>
      <c r="E3624" s="23"/>
      <c r="F3624" s="23"/>
      <c r="G3624" s="23"/>
      <c r="H3624" s="23"/>
      <c r="I3624" s="23"/>
      <c r="J3624" s="23"/>
      <c r="K3624" s="23"/>
      <c r="L3624" s="23"/>
      <c r="M3624" s="23"/>
      <c r="N3624" s="23"/>
      <c r="O3624" s="23"/>
      <c r="P3624" s="23"/>
      <c r="Q3624" s="23"/>
      <c r="R3624" s="23"/>
    </row>
    <row r="3625" spans="1:18" s="17" customFormat="1" x14ac:dyDescent="0.2">
      <c r="A3625" s="22"/>
      <c r="B3625" s="23"/>
      <c r="C3625" s="23"/>
      <c r="D3625" s="23"/>
      <c r="E3625" s="23"/>
      <c r="F3625" s="23"/>
      <c r="G3625" s="23"/>
      <c r="H3625" s="23"/>
      <c r="I3625" s="23"/>
      <c r="J3625" s="23"/>
      <c r="K3625" s="23"/>
      <c r="L3625" s="23"/>
      <c r="M3625" s="23"/>
      <c r="N3625" s="23"/>
      <c r="O3625" s="23"/>
      <c r="P3625" s="23"/>
      <c r="Q3625" s="23"/>
      <c r="R3625" s="23"/>
    </row>
    <row r="3626" spans="1:18" s="17" customFormat="1" x14ac:dyDescent="0.2">
      <c r="A3626" s="22"/>
      <c r="B3626" s="23"/>
      <c r="C3626" s="23"/>
      <c r="D3626" s="23"/>
      <c r="E3626" s="23"/>
      <c r="F3626" s="23"/>
      <c r="G3626" s="23"/>
      <c r="H3626" s="23"/>
      <c r="I3626" s="23"/>
      <c r="J3626" s="23"/>
      <c r="K3626" s="23"/>
      <c r="L3626" s="23"/>
      <c r="M3626" s="23"/>
      <c r="N3626" s="23"/>
      <c r="O3626" s="23"/>
      <c r="P3626" s="23"/>
      <c r="Q3626" s="23"/>
      <c r="R3626" s="23"/>
    </row>
    <row r="3627" spans="1:18" s="17" customFormat="1" x14ac:dyDescent="0.2">
      <c r="A3627" s="22"/>
      <c r="B3627" s="23"/>
      <c r="C3627" s="23"/>
      <c r="D3627" s="23"/>
      <c r="E3627" s="23"/>
      <c r="F3627" s="23"/>
      <c r="G3627" s="23"/>
      <c r="H3627" s="23"/>
      <c r="I3627" s="23"/>
      <c r="J3627" s="23"/>
      <c r="K3627" s="23"/>
      <c r="L3627" s="23"/>
      <c r="M3627" s="23"/>
      <c r="N3627" s="23"/>
      <c r="O3627" s="23"/>
      <c r="P3627" s="23"/>
      <c r="Q3627" s="23"/>
      <c r="R3627" s="23"/>
    </row>
    <row r="3628" spans="1:18" s="17" customFormat="1" x14ac:dyDescent="0.2">
      <c r="A3628" s="22"/>
      <c r="B3628" s="23"/>
      <c r="C3628" s="23"/>
      <c r="D3628" s="23"/>
      <c r="E3628" s="23"/>
      <c r="F3628" s="23"/>
      <c r="G3628" s="23"/>
      <c r="H3628" s="23"/>
      <c r="I3628" s="23"/>
      <c r="J3628" s="23"/>
      <c r="K3628" s="23"/>
      <c r="L3628" s="23"/>
      <c r="M3628" s="23"/>
      <c r="N3628" s="23"/>
      <c r="O3628" s="23"/>
      <c r="P3628" s="23"/>
      <c r="Q3628" s="23"/>
      <c r="R3628" s="23"/>
    </row>
    <row r="3629" spans="1:18" s="17" customFormat="1" x14ac:dyDescent="0.2">
      <c r="A3629" s="22"/>
      <c r="B3629" s="23"/>
      <c r="C3629" s="23"/>
      <c r="D3629" s="23"/>
      <c r="E3629" s="23"/>
      <c r="F3629" s="23"/>
      <c r="G3629" s="23"/>
      <c r="H3629" s="23"/>
      <c r="I3629" s="23"/>
      <c r="J3629" s="23"/>
      <c r="K3629" s="23"/>
      <c r="L3629" s="23"/>
      <c r="M3629" s="23"/>
      <c r="N3629" s="23"/>
      <c r="O3629" s="23"/>
      <c r="P3629" s="23"/>
      <c r="Q3629" s="23"/>
      <c r="R3629" s="23"/>
    </row>
    <row r="3630" spans="1:18" s="17" customFormat="1" x14ac:dyDescent="0.2">
      <c r="A3630" s="22"/>
      <c r="B3630" s="23"/>
      <c r="C3630" s="23"/>
      <c r="D3630" s="23"/>
      <c r="E3630" s="23"/>
      <c r="F3630" s="23"/>
      <c r="G3630" s="23"/>
      <c r="H3630" s="23"/>
      <c r="I3630" s="23"/>
      <c r="J3630" s="23"/>
      <c r="K3630" s="23"/>
      <c r="L3630" s="23"/>
      <c r="M3630" s="23"/>
      <c r="N3630" s="23"/>
      <c r="O3630" s="23"/>
      <c r="P3630" s="23"/>
      <c r="Q3630" s="23"/>
      <c r="R3630" s="23"/>
    </row>
    <row r="3631" spans="1:18" s="17" customFormat="1" x14ac:dyDescent="0.2">
      <c r="A3631" s="22"/>
      <c r="B3631" s="23"/>
      <c r="C3631" s="23"/>
      <c r="D3631" s="23"/>
      <c r="E3631" s="23"/>
      <c r="F3631" s="23"/>
      <c r="G3631" s="23"/>
      <c r="H3631" s="23"/>
      <c r="I3631" s="23"/>
      <c r="J3631" s="23"/>
      <c r="K3631" s="23"/>
      <c r="L3631" s="23"/>
      <c r="M3631" s="23"/>
      <c r="N3631" s="23"/>
      <c r="O3631" s="23"/>
      <c r="P3631" s="23"/>
      <c r="Q3631" s="23"/>
      <c r="R3631" s="23"/>
    </row>
    <row r="3632" spans="1:18" s="17" customFormat="1" x14ac:dyDescent="0.2">
      <c r="A3632" s="22"/>
      <c r="B3632" s="23"/>
      <c r="C3632" s="23"/>
      <c r="D3632" s="23"/>
      <c r="E3632" s="23"/>
      <c r="F3632" s="23"/>
      <c r="G3632" s="23"/>
      <c r="H3632" s="23"/>
      <c r="I3632" s="23"/>
      <c r="J3632" s="23"/>
      <c r="K3632" s="23"/>
      <c r="L3632" s="23"/>
      <c r="M3632" s="23"/>
      <c r="N3632" s="23"/>
      <c r="O3632" s="23"/>
      <c r="P3632" s="23"/>
      <c r="Q3632" s="23"/>
      <c r="R3632" s="23"/>
    </row>
    <row r="3633" spans="1:18" s="17" customFormat="1" x14ac:dyDescent="0.2">
      <c r="A3633" s="22"/>
      <c r="B3633" s="23"/>
      <c r="C3633" s="23"/>
      <c r="D3633" s="23"/>
      <c r="E3633" s="23"/>
      <c r="F3633" s="23"/>
      <c r="G3633" s="23"/>
      <c r="H3633" s="23"/>
      <c r="I3633" s="23"/>
      <c r="J3633" s="23"/>
      <c r="K3633" s="23"/>
      <c r="L3633" s="23"/>
      <c r="M3633" s="23"/>
      <c r="N3633" s="23"/>
      <c r="O3633" s="23"/>
      <c r="P3633" s="23"/>
      <c r="Q3633" s="23"/>
      <c r="R3633" s="23"/>
    </row>
    <row r="3634" spans="1:18" s="17" customFormat="1" x14ac:dyDescent="0.2">
      <c r="A3634" s="22"/>
      <c r="B3634" s="23"/>
      <c r="C3634" s="23"/>
      <c r="D3634" s="23"/>
      <c r="E3634" s="23"/>
      <c r="F3634" s="23"/>
      <c r="G3634" s="23"/>
      <c r="H3634" s="23"/>
      <c r="I3634" s="23"/>
      <c r="J3634" s="23"/>
      <c r="K3634" s="23"/>
      <c r="L3634" s="23"/>
      <c r="M3634" s="23"/>
      <c r="N3634" s="23"/>
      <c r="O3634" s="23"/>
      <c r="P3634" s="23"/>
      <c r="Q3634" s="23"/>
      <c r="R3634" s="23"/>
    </row>
    <row r="3635" spans="1:18" s="17" customFormat="1" x14ac:dyDescent="0.2">
      <c r="A3635" s="22"/>
      <c r="B3635" s="23"/>
      <c r="C3635" s="23"/>
      <c r="D3635" s="23"/>
      <c r="E3635" s="23"/>
      <c r="F3635" s="23"/>
      <c r="G3635" s="23"/>
      <c r="H3635" s="23"/>
      <c r="I3635" s="23"/>
      <c r="J3635" s="23"/>
      <c r="K3635" s="23"/>
      <c r="L3635" s="23"/>
      <c r="M3635" s="23"/>
      <c r="N3635" s="23"/>
      <c r="O3635" s="23"/>
      <c r="P3635" s="23"/>
      <c r="Q3635" s="23"/>
      <c r="R3635" s="23"/>
    </row>
    <row r="3636" spans="1:18" s="17" customFormat="1" x14ac:dyDescent="0.2">
      <c r="A3636" s="22"/>
      <c r="B3636" s="23"/>
      <c r="C3636" s="23"/>
      <c r="D3636" s="23"/>
      <c r="E3636" s="23"/>
      <c r="F3636" s="23"/>
      <c r="G3636" s="23"/>
      <c r="H3636" s="23"/>
      <c r="I3636" s="23"/>
      <c r="J3636" s="23"/>
      <c r="K3636" s="23"/>
      <c r="L3636" s="23"/>
      <c r="M3636" s="23"/>
      <c r="N3636" s="23"/>
      <c r="O3636" s="23"/>
      <c r="P3636" s="23"/>
      <c r="Q3636" s="23"/>
      <c r="R3636" s="23"/>
    </row>
    <row r="3637" spans="1:18" s="17" customFormat="1" x14ac:dyDescent="0.2">
      <c r="A3637" s="22"/>
      <c r="B3637" s="23"/>
      <c r="C3637" s="23"/>
      <c r="D3637" s="23"/>
      <c r="E3637" s="23"/>
      <c r="F3637" s="23"/>
      <c r="G3637" s="23"/>
      <c r="H3637" s="23"/>
      <c r="I3637" s="23"/>
      <c r="J3637" s="23"/>
      <c r="K3637" s="23"/>
      <c r="L3637" s="23"/>
      <c r="M3637" s="23"/>
      <c r="N3637" s="23"/>
      <c r="O3637" s="23"/>
      <c r="P3637" s="23"/>
      <c r="Q3637" s="23"/>
      <c r="R3637" s="23"/>
    </row>
    <row r="3638" spans="1:18" s="17" customFormat="1" x14ac:dyDescent="0.2">
      <c r="A3638" s="22"/>
      <c r="B3638" s="23"/>
      <c r="C3638" s="23"/>
      <c r="D3638" s="23"/>
      <c r="E3638" s="23"/>
      <c r="F3638" s="23"/>
      <c r="G3638" s="23"/>
      <c r="H3638" s="23"/>
      <c r="I3638" s="23"/>
      <c r="J3638" s="23"/>
      <c r="K3638" s="23"/>
      <c r="L3638" s="23"/>
      <c r="M3638" s="23"/>
      <c r="N3638" s="23"/>
      <c r="O3638" s="23"/>
      <c r="P3638" s="23"/>
      <c r="Q3638" s="23"/>
      <c r="R3638" s="23"/>
    </row>
    <row r="3639" spans="1:18" s="17" customFormat="1" x14ac:dyDescent="0.2">
      <c r="A3639" s="22"/>
      <c r="B3639" s="23"/>
      <c r="C3639" s="23"/>
      <c r="D3639" s="23"/>
      <c r="E3639" s="23"/>
      <c r="F3639" s="23"/>
      <c r="G3639" s="23"/>
      <c r="H3639" s="23"/>
      <c r="I3639" s="23"/>
      <c r="J3639" s="23"/>
      <c r="K3639" s="23"/>
      <c r="L3639" s="23"/>
      <c r="M3639" s="23"/>
      <c r="N3639" s="23"/>
      <c r="O3639" s="23"/>
      <c r="P3639" s="23"/>
      <c r="Q3639" s="23"/>
      <c r="R3639" s="23"/>
    </row>
    <row r="3640" spans="1:18" s="17" customFormat="1" x14ac:dyDescent="0.2">
      <c r="A3640" s="22"/>
      <c r="B3640" s="23"/>
      <c r="C3640" s="23"/>
      <c r="D3640" s="23"/>
      <c r="E3640" s="23"/>
      <c r="F3640" s="23"/>
      <c r="G3640" s="23"/>
      <c r="H3640" s="23"/>
      <c r="I3640" s="23"/>
      <c r="J3640" s="23"/>
      <c r="K3640" s="23"/>
      <c r="L3640" s="23"/>
      <c r="M3640" s="23"/>
      <c r="N3640" s="23"/>
      <c r="O3640" s="23"/>
      <c r="P3640" s="23"/>
      <c r="Q3640" s="23"/>
      <c r="R3640" s="23"/>
    </row>
    <row r="3641" spans="1:18" s="17" customFormat="1" x14ac:dyDescent="0.2">
      <c r="A3641" s="22"/>
      <c r="B3641" s="23"/>
      <c r="C3641" s="23"/>
      <c r="D3641" s="23"/>
      <c r="E3641" s="23"/>
      <c r="F3641" s="23"/>
      <c r="G3641" s="23"/>
      <c r="H3641" s="23"/>
      <c r="I3641" s="23"/>
      <c r="J3641" s="23"/>
      <c r="K3641" s="23"/>
      <c r="L3641" s="23"/>
      <c r="M3641" s="23"/>
      <c r="N3641" s="23"/>
      <c r="O3641" s="23"/>
      <c r="P3641" s="23"/>
      <c r="Q3641" s="23"/>
      <c r="R3641" s="23"/>
    </row>
    <row r="3642" spans="1:18" s="17" customFormat="1" x14ac:dyDescent="0.2">
      <c r="A3642" s="22"/>
      <c r="B3642" s="23"/>
      <c r="C3642" s="23"/>
      <c r="D3642" s="23"/>
      <c r="E3642" s="23"/>
      <c r="F3642" s="23"/>
      <c r="G3642" s="23"/>
      <c r="H3642" s="23"/>
      <c r="I3642" s="23"/>
      <c r="J3642" s="23"/>
      <c r="K3642" s="23"/>
      <c r="L3642" s="23"/>
      <c r="M3642" s="23"/>
      <c r="N3642" s="23"/>
      <c r="O3642" s="23"/>
      <c r="P3642" s="23"/>
      <c r="Q3642" s="23"/>
      <c r="R3642" s="23"/>
    </row>
    <row r="3643" spans="1:18" s="17" customFormat="1" x14ac:dyDescent="0.2">
      <c r="A3643" s="22"/>
      <c r="B3643" s="23"/>
      <c r="C3643" s="23"/>
      <c r="D3643" s="23"/>
      <c r="E3643" s="23"/>
      <c r="F3643" s="23"/>
      <c r="G3643" s="23"/>
      <c r="H3643" s="23"/>
      <c r="I3643" s="23"/>
      <c r="J3643" s="23"/>
      <c r="K3643" s="23"/>
      <c r="L3643" s="23"/>
      <c r="M3643" s="23"/>
      <c r="N3643" s="23"/>
      <c r="O3643" s="23"/>
      <c r="P3643" s="23"/>
      <c r="Q3643" s="23"/>
      <c r="R3643" s="23"/>
    </row>
    <row r="3644" spans="1:18" s="17" customFormat="1" x14ac:dyDescent="0.2">
      <c r="A3644" s="22"/>
      <c r="B3644" s="23"/>
      <c r="C3644" s="23"/>
      <c r="D3644" s="23"/>
      <c r="E3644" s="23"/>
      <c r="F3644" s="23"/>
      <c r="G3644" s="23"/>
      <c r="H3644" s="23"/>
      <c r="I3644" s="23"/>
      <c r="J3644" s="23"/>
      <c r="K3644" s="23"/>
      <c r="L3644" s="23"/>
      <c r="M3644" s="23"/>
      <c r="N3644" s="23"/>
      <c r="O3644" s="23"/>
      <c r="P3644" s="23"/>
      <c r="Q3644" s="23"/>
      <c r="R3644" s="23"/>
    </row>
    <row r="3645" spans="1:18" s="17" customFormat="1" x14ac:dyDescent="0.2">
      <c r="A3645" s="22"/>
      <c r="B3645" s="23"/>
      <c r="C3645" s="23"/>
      <c r="D3645" s="23"/>
      <c r="E3645" s="23"/>
      <c r="F3645" s="23"/>
      <c r="G3645" s="23"/>
      <c r="H3645" s="23"/>
      <c r="I3645" s="23"/>
      <c r="J3645" s="23"/>
      <c r="K3645" s="23"/>
      <c r="L3645" s="23"/>
      <c r="M3645" s="23"/>
      <c r="N3645" s="23"/>
      <c r="O3645" s="23"/>
      <c r="P3645" s="23"/>
      <c r="Q3645" s="23"/>
      <c r="R3645" s="23"/>
    </row>
    <row r="3646" spans="1:18" s="17" customFormat="1" x14ac:dyDescent="0.2">
      <c r="A3646" s="22"/>
      <c r="B3646" s="23"/>
      <c r="C3646" s="23"/>
      <c r="D3646" s="23"/>
      <c r="E3646" s="23"/>
      <c r="F3646" s="23"/>
      <c r="G3646" s="23"/>
      <c r="H3646" s="23"/>
      <c r="I3646" s="23"/>
      <c r="J3646" s="23"/>
      <c r="K3646" s="23"/>
      <c r="L3646" s="23"/>
      <c r="M3646" s="23"/>
      <c r="N3646" s="23"/>
      <c r="O3646" s="23"/>
      <c r="P3646" s="23"/>
      <c r="Q3646" s="23"/>
      <c r="R3646" s="23"/>
    </row>
    <row r="3647" spans="1:18" s="17" customFormat="1" x14ac:dyDescent="0.2">
      <c r="A3647" s="22"/>
      <c r="B3647" s="23"/>
      <c r="C3647" s="23"/>
      <c r="D3647" s="23"/>
      <c r="E3647" s="23"/>
      <c r="F3647" s="23"/>
      <c r="G3647" s="23"/>
      <c r="H3647" s="23"/>
      <c r="I3647" s="23"/>
      <c r="J3647" s="23"/>
      <c r="K3647" s="23"/>
      <c r="L3647" s="23"/>
      <c r="M3647" s="23"/>
      <c r="N3647" s="23"/>
      <c r="O3647" s="23"/>
      <c r="P3647" s="23"/>
      <c r="Q3647" s="23"/>
      <c r="R3647" s="23"/>
    </row>
    <row r="3648" spans="1:18" s="17" customFormat="1" x14ac:dyDescent="0.2">
      <c r="A3648" s="22"/>
      <c r="B3648" s="23"/>
      <c r="C3648" s="23"/>
      <c r="D3648" s="23"/>
      <c r="E3648" s="23"/>
      <c r="F3648" s="23"/>
      <c r="G3648" s="23"/>
      <c r="H3648" s="23"/>
      <c r="I3648" s="23"/>
      <c r="J3648" s="23"/>
      <c r="K3648" s="23"/>
      <c r="L3648" s="23"/>
      <c r="M3648" s="23"/>
      <c r="N3648" s="23"/>
      <c r="O3648" s="23"/>
      <c r="P3648" s="23"/>
      <c r="Q3648" s="23"/>
      <c r="R3648" s="23"/>
    </row>
    <row r="3649" spans="1:18" s="17" customFormat="1" x14ac:dyDescent="0.2">
      <c r="A3649" s="22"/>
      <c r="B3649" s="23"/>
      <c r="C3649" s="23"/>
      <c r="D3649" s="23"/>
      <c r="E3649" s="23"/>
      <c r="F3649" s="23"/>
      <c r="G3649" s="23"/>
      <c r="H3649" s="23"/>
      <c r="I3649" s="23"/>
      <c r="J3649" s="23"/>
      <c r="K3649" s="23"/>
      <c r="L3649" s="23"/>
      <c r="M3649" s="23"/>
      <c r="N3649" s="23"/>
      <c r="O3649" s="23"/>
      <c r="P3649" s="23"/>
      <c r="Q3649" s="23"/>
      <c r="R3649" s="23"/>
    </row>
    <row r="3650" spans="1:18" s="17" customFormat="1" x14ac:dyDescent="0.2">
      <c r="A3650" s="22"/>
      <c r="B3650" s="23"/>
      <c r="C3650" s="23"/>
      <c r="D3650" s="23"/>
      <c r="E3650" s="23"/>
      <c r="F3650" s="23"/>
      <c r="G3650" s="23"/>
      <c r="H3650" s="23"/>
      <c r="I3650" s="23"/>
      <c r="J3650" s="23"/>
      <c r="K3650" s="23"/>
      <c r="L3650" s="23"/>
      <c r="M3650" s="23"/>
      <c r="N3650" s="23"/>
      <c r="O3650" s="23"/>
      <c r="P3650" s="23"/>
      <c r="Q3650" s="23"/>
      <c r="R3650" s="23"/>
    </row>
    <row r="3651" spans="1:18" s="17" customFormat="1" x14ac:dyDescent="0.2">
      <c r="A3651" s="22"/>
      <c r="B3651" s="23"/>
      <c r="C3651" s="23"/>
      <c r="D3651" s="23"/>
      <c r="E3651" s="23"/>
      <c r="F3651" s="23"/>
      <c r="G3651" s="23"/>
      <c r="H3651" s="23"/>
      <c r="I3651" s="23"/>
      <c r="J3651" s="23"/>
      <c r="K3651" s="23"/>
      <c r="L3651" s="23"/>
      <c r="M3651" s="23"/>
      <c r="N3651" s="23"/>
      <c r="O3651" s="23"/>
      <c r="P3651" s="23"/>
      <c r="Q3651" s="23"/>
      <c r="R3651" s="23"/>
    </row>
    <row r="3652" spans="1:18" s="17" customFormat="1" x14ac:dyDescent="0.2">
      <c r="A3652" s="22"/>
      <c r="B3652" s="23"/>
      <c r="C3652" s="23"/>
      <c r="D3652" s="23"/>
      <c r="E3652" s="23"/>
      <c r="F3652" s="23"/>
      <c r="G3652" s="23"/>
      <c r="H3652" s="23"/>
      <c r="I3652" s="23"/>
      <c r="J3652" s="23"/>
      <c r="K3652" s="23"/>
      <c r="L3652" s="23"/>
      <c r="M3652" s="23"/>
      <c r="N3652" s="23"/>
      <c r="O3652" s="23"/>
      <c r="P3652" s="23"/>
      <c r="Q3652" s="23"/>
      <c r="R3652" s="23"/>
    </row>
    <row r="3653" spans="1:18" s="17" customFormat="1" x14ac:dyDescent="0.2">
      <c r="A3653" s="22"/>
      <c r="B3653" s="23"/>
      <c r="C3653" s="23"/>
      <c r="D3653" s="23"/>
      <c r="E3653" s="23"/>
      <c r="F3653" s="23"/>
      <c r="G3653" s="23"/>
      <c r="H3653" s="23"/>
      <c r="I3653" s="23"/>
      <c r="J3653" s="23"/>
      <c r="K3653" s="23"/>
      <c r="L3653" s="23"/>
      <c r="M3653" s="23"/>
      <c r="N3653" s="23"/>
      <c r="O3653" s="23"/>
      <c r="P3653" s="23"/>
      <c r="Q3653" s="23"/>
      <c r="R3653" s="23"/>
    </row>
    <row r="3654" spans="1:18" s="17" customFormat="1" x14ac:dyDescent="0.2">
      <c r="A3654" s="22"/>
      <c r="B3654" s="23"/>
      <c r="C3654" s="23"/>
      <c r="D3654" s="23"/>
      <c r="E3654" s="23"/>
      <c r="F3654" s="23"/>
      <c r="G3654" s="23"/>
      <c r="H3654" s="23"/>
      <c r="I3654" s="23"/>
      <c r="J3654" s="23"/>
      <c r="K3654" s="23"/>
      <c r="L3654" s="23"/>
      <c r="M3654" s="23"/>
      <c r="N3654" s="23"/>
      <c r="O3654" s="23"/>
      <c r="P3654" s="23"/>
      <c r="Q3654" s="23"/>
      <c r="R3654" s="23"/>
    </row>
    <row r="3655" spans="1:18" s="17" customFormat="1" x14ac:dyDescent="0.2">
      <c r="A3655" s="22"/>
      <c r="B3655" s="23"/>
      <c r="C3655" s="23"/>
      <c r="D3655" s="23"/>
      <c r="E3655" s="23"/>
      <c r="F3655" s="23"/>
      <c r="G3655" s="23"/>
      <c r="H3655" s="23"/>
      <c r="I3655" s="23"/>
      <c r="J3655" s="23"/>
      <c r="K3655" s="23"/>
      <c r="L3655" s="23"/>
      <c r="M3655" s="23"/>
      <c r="N3655" s="23"/>
      <c r="O3655" s="23"/>
      <c r="P3655" s="23"/>
      <c r="Q3655" s="23"/>
      <c r="R3655" s="23"/>
    </row>
    <row r="3656" spans="1:18" s="17" customFormat="1" x14ac:dyDescent="0.2">
      <c r="A3656" s="22"/>
      <c r="B3656" s="23"/>
      <c r="C3656" s="23"/>
      <c r="D3656" s="23"/>
      <c r="E3656" s="23"/>
      <c r="F3656" s="23"/>
      <c r="G3656" s="23"/>
      <c r="H3656" s="23"/>
      <c r="I3656" s="23"/>
      <c r="J3656" s="23"/>
      <c r="K3656" s="23"/>
      <c r="L3656" s="23"/>
      <c r="M3656" s="23"/>
      <c r="N3656" s="23"/>
      <c r="O3656" s="23"/>
      <c r="P3656" s="23"/>
      <c r="Q3656" s="23"/>
      <c r="R3656" s="23"/>
    </row>
    <row r="3657" spans="1:18" s="17" customFormat="1" x14ac:dyDescent="0.2">
      <c r="A3657" s="22"/>
      <c r="B3657" s="23"/>
      <c r="C3657" s="23"/>
      <c r="D3657" s="23"/>
      <c r="E3657" s="23"/>
      <c r="F3657" s="23"/>
      <c r="G3657" s="23"/>
      <c r="H3657" s="23"/>
      <c r="I3657" s="23"/>
      <c r="J3657" s="23"/>
      <c r="K3657" s="23"/>
      <c r="L3657" s="23"/>
      <c r="M3657" s="23"/>
      <c r="N3657" s="23"/>
      <c r="O3657" s="23"/>
      <c r="P3657" s="23"/>
      <c r="Q3657" s="23"/>
      <c r="R3657" s="23"/>
    </row>
    <row r="3658" spans="1:18" s="17" customFormat="1" x14ac:dyDescent="0.2">
      <c r="A3658" s="22"/>
      <c r="B3658" s="23"/>
      <c r="C3658" s="23"/>
      <c r="D3658" s="23"/>
      <c r="E3658" s="23"/>
      <c r="F3658" s="23"/>
      <c r="G3658" s="23"/>
      <c r="H3658" s="23"/>
      <c r="I3658" s="23"/>
      <c r="J3658" s="23"/>
      <c r="K3658" s="23"/>
      <c r="L3658" s="23"/>
      <c r="M3658" s="23"/>
      <c r="N3658" s="23"/>
      <c r="O3658" s="23"/>
      <c r="P3658" s="23"/>
      <c r="Q3658" s="23"/>
      <c r="R3658" s="23"/>
    </row>
    <row r="3659" spans="1:18" s="17" customFormat="1" x14ac:dyDescent="0.2">
      <c r="A3659" s="22"/>
      <c r="B3659" s="23"/>
      <c r="C3659" s="23"/>
      <c r="D3659" s="23"/>
      <c r="E3659" s="23"/>
      <c r="F3659" s="23"/>
      <c r="G3659" s="23"/>
      <c r="H3659" s="23"/>
      <c r="I3659" s="23"/>
      <c r="J3659" s="23"/>
      <c r="K3659" s="23"/>
      <c r="L3659" s="23"/>
      <c r="M3659" s="23"/>
      <c r="N3659" s="23"/>
      <c r="O3659" s="23"/>
      <c r="P3659" s="23"/>
      <c r="Q3659" s="23"/>
      <c r="R3659" s="23"/>
    </row>
    <row r="3660" spans="1:18" s="17" customFormat="1" x14ac:dyDescent="0.2">
      <c r="A3660" s="22"/>
      <c r="B3660" s="23"/>
      <c r="C3660" s="23"/>
      <c r="D3660" s="23"/>
      <c r="E3660" s="23"/>
      <c r="F3660" s="23"/>
      <c r="G3660" s="23"/>
      <c r="H3660" s="23"/>
      <c r="I3660" s="23"/>
      <c r="J3660" s="23"/>
      <c r="K3660" s="23"/>
      <c r="L3660" s="23"/>
      <c r="M3660" s="23"/>
      <c r="N3660" s="23"/>
      <c r="O3660" s="23"/>
      <c r="P3660" s="23"/>
      <c r="Q3660" s="23"/>
      <c r="R3660" s="23"/>
    </row>
    <row r="3661" spans="1:18" s="17" customFormat="1" x14ac:dyDescent="0.2">
      <c r="A3661" s="22"/>
      <c r="B3661" s="23"/>
      <c r="C3661" s="23"/>
      <c r="D3661" s="23"/>
      <c r="E3661" s="23"/>
      <c r="F3661" s="23"/>
      <c r="G3661" s="23"/>
      <c r="H3661" s="23"/>
      <c r="I3661" s="23"/>
      <c r="J3661" s="23"/>
      <c r="K3661" s="23"/>
      <c r="L3661" s="23"/>
      <c r="M3661" s="23"/>
      <c r="N3661" s="23"/>
      <c r="O3661" s="23"/>
      <c r="P3661" s="23"/>
      <c r="Q3661" s="23"/>
      <c r="R3661" s="23"/>
    </row>
    <row r="3662" spans="1:18" s="17" customFormat="1" x14ac:dyDescent="0.2">
      <c r="A3662" s="22"/>
      <c r="B3662" s="23"/>
      <c r="C3662" s="23"/>
      <c r="D3662" s="23"/>
      <c r="E3662" s="23"/>
      <c r="F3662" s="23"/>
      <c r="G3662" s="23"/>
      <c r="H3662" s="23"/>
      <c r="I3662" s="23"/>
      <c r="J3662" s="23"/>
      <c r="K3662" s="23"/>
      <c r="L3662" s="23"/>
      <c r="M3662" s="23"/>
      <c r="N3662" s="23"/>
      <c r="O3662" s="23"/>
      <c r="P3662" s="23"/>
      <c r="Q3662" s="23"/>
      <c r="R3662" s="23"/>
    </row>
    <row r="3663" spans="1:18" s="17" customFormat="1" x14ac:dyDescent="0.2">
      <c r="A3663" s="22"/>
      <c r="B3663" s="23"/>
      <c r="C3663" s="23"/>
      <c r="D3663" s="23"/>
      <c r="E3663" s="23"/>
      <c r="F3663" s="23"/>
      <c r="G3663" s="23"/>
      <c r="H3663" s="23"/>
      <c r="I3663" s="23"/>
      <c r="J3663" s="23"/>
      <c r="K3663" s="23"/>
      <c r="L3663" s="23"/>
      <c r="M3663" s="23"/>
      <c r="N3663" s="23"/>
      <c r="O3663" s="23"/>
      <c r="P3663" s="23"/>
      <c r="Q3663" s="23"/>
      <c r="R3663" s="23"/>
    </row>
    <row r="3664" spans="1:18" s="17" customFormat="1" x14ac:dyDescent="0.2">
      <c r="A3664" s="22"/>
      <c r="B3664" s="23"/>
      <c r="C3664" s="23"/>
      <c r="D3664" s="23"/>
      <c r="E3664" s="23"/>
      <c r="F3664" s="23"/>
      <c r="G3664" s="23"/>
      <c r="H3664" s="23"/>
      <c r="I3664" s="23"/>
      <c r="J3664" s="23"/>
      <c r="K3664" s="23"/>
      <c r="L3664" s="23"/>
      <c r="M3664" s="23"/>
      <c r="N3664" s="23"/>
      <c r="O3664" s="23"/>
      <c r="P3664" s="23"/>
      <c r="Q3664" s="23"/>
      <c r="R3664" s="23"/>
    </row>
    <row r="3665" spans="1:18" s="17" customFormat="1" x14ac:dyDescent="0.2">
      <c r="A3665" s="22"/>
      <c r="B3665" s="23"/>
      <c r="C3665" s="23"/>
      <c r="D3665" s="23"/>
      <c r="E3665" s="23"/>
      <c r="F3665" s="23"/>
      <c r="G3665" s="23"/>
      <c r="H3665" s="23"/>
      <c r="I3665" s="23"/>
      <c r="J3665" s="23"/>
      <c r="K3665" s="23"/>
      <c r="L3665" s="23"/>
      <c r="M3665" s="23"/>
      <c r="N3665" s="23"/>
      <c r="O3665" s="23"/>
      <c r="P3665" s="23"/>
      <c r="Q3665" s="23"/>
      <c r="R3665" s="23"/>
    </row>
    <row r="3666" spans="1:18" s="17" customFormat="1" x14ac:dyDescent="0.2">
      <c r="A3666" s="22"/>
      <c r="B3666" s="23"/>
      <c r="C3666" s="23"/>
      <c r="D3666" s="23"/>
      <c r="E3666" s="23"/>
      <c r="F3666" s="23"/>
      <c r="G3666" s="23"/>
      <c r="H3666" s="23"/>
      <c r="I3666" s="23"/>
      <c r="J3666" s="23"/>
      <c r="K3666" s="23"/>
      <c r="L3666" s="23"/>
      <c r="M3666" s="23"/>
      <c r="N3666" s="23"/>
      <c r="O3666" s="23"/>
      <c r="P3666" s="23"/>
      <c r="Q3666" s="23"/>
      <c r="R3666" s="23"/>
    </row>
    <row r="3667" spans="1:18" s="17" customFormat="1" x14ac:dyDescent="0.2">
      <c r="A3667" s="22"/>
      <c r="B3667" s="23"/>
      <c r="C3667" s="23"/>
      <c r="D3667" s="23"/>
      <c r="E3667" s="23"/>
      <c r="F3667" s="23"/>
      <c r="G3667" s="23"/>
      <c r="H3667" s="23"/>
      <c r="I3667" s="23"/>
      <c r="J3667" s="23"/>
      <c r="K3667" s="23"/>
      <c r="L3667" s="23"/>
      <c r="M3667" s="23"/>
      <c r="N3667" s="23"/>
      <c r="O3667" s="23"/>
      <c r="P3667" s="23"/>
      <c r="Q3667" s="23"/>
      <c r="R3667" s="23"/>
    </row>
    <row r="3668" spans="1:18" s="17" customFormat="1" x14ac:dyDescent="0.2">
      <c r="A3668" s="22"/>
      <c r="B3668" s="23"/>
      <c r="C3668" s="23"/>
      <c r="D3668" s="23"/>
      <c r="E3668" s="23"/>
      <c r="F3668" s="23"/>
      <c r="G3668" s="23"/>
      <c r="H3668" s="23"/>
      <c r="I3668" s="23"/>
      <c r="J3668" s="23"/>
      <c r="K3668" s="23"/>
      <c r="L3668" s="23"/>
      <c r="M3668" s="23"/>
      <c r="N3668" s="23"/>
      <c r="O3668" s="23"/>
      <c r="P3668" s="23"/>
      <c r="Q3668" s="23"/>
      <c r="R3668" s="23"/>
    </row>
    <row r="3669" spans="1:18" s="17" customFormat="1" x14ac:dyDescent="0.2">
      <c r="A3669" s="22"/>
      <c r="B3669" s="23"/>
      <c r="C3669" s="23"/>
      <c r="D3669" s="23"/>
      <c r="E3669" s="23"/>
      <c r="F3669" s="23"/>
      <c r="G3669" s="23"/>
      <c r="H3669" s="23"/>
      <c r="I3669" s="23"/>
      <c r="J3669" s="23"/>
      <c r="K3669" s="23"/>
      <c r="L3669" s="23"/>
      <c r="M3669" s="23"/>
      <c r="N3669" s="23"/>
      <c r="O3669" s="23"/>
      <c r="P3669" s="23"/>
      <c r="Q3669" s="23"/>
      <c r="R3669" s="23"/>
    </row>
    <row r="3670" spans="1:18" s="17" customFormat="1" x14ac:dyDescent="0.2">
      <c r="A3670" s="22"/>
      <c r="B3670" s="23"/>
      <c r="C3670" s="23"/>
      <c r="D3670" s="23"/>
      <c r="E3670" s="23"/>
      <c r="F3670" s="23"/>
      <c r="G3670" s="23"/>
      <c r="H3670" s="23"/>
      <c r="I3670" s="23"/>
      <c r="J3670" s="23"/>
      <c r="K3670" s="23"/>
      <c r="L3670" s="23"/>
      <c r="M3670" s="23"/>
      <c r="N3670" s="23"/>
      <c r="O3670" s="23"/>
      <c r="P3670" s="23"/>
      <c r="Q3670" s="23"/>
      <c r="R3670" s="23"/>
    </row>
    <row r="3671" spans="1:18" s="17" customFormat="1" x14ac:dyDescent="0.2">
      <c r="A3671" s="22"/>
      <c r="B3671" s="23"/>
      <c r="C3671" s="23"/>
      <c r="D3671" s="23"/>
      <c r="E3671" s="23"/>
      <c r="F3671" s="23"/>
      <c r="G3671" s="23"/>
      <c r="H3671" s="23"/>
      <c r="I3671" s="23"/>
      <c r="J3671" s="23"/>
      <c r="K3671" s="23"/>
      <c r="L3671" s="23"/>
      <c r="M3671" s="23"/>
      <c r="N3671" s="23"/>
      <c r="O3671" s="23"/>
      <c r="P3671" s="23"/>
      <c r="Q3671" s="23"/>
      <c r="R3671" s="23"/>
    </row>
    <row r="3672" spans="1:18" s="17" customFormat="1" x14ac:dyDescent="0.2">
      <c r="A3672" s="22"/>
      <c r="B3672" s="23"/>
      <c r="C3672" s="23"/>
      <c r="D3672" s="23"/>
      <c r="E3672" s="23"/>
      <c r="F3672" s="23"/>
      <c r="G3672" s="23"/>
      <c r="H3672" s="23"/>
      <c r="I3672" s="23"/>
      <c r="J3672" s="23"/>
      <c r="K3672" s="23"/>
      <c r="L3672" s="23"/>
      <c r="M3672" s="23"/>
      <c r="N3672" s="23"/>
      <c r="O3672" s="23"/>
      <c r="P3672" s="23"/>
      <c r="Q3672" s="23"/>
      <c r="R3672" s="23"/>
    </row>
    <row r="3673" spans="1:18" s="17" customFormat="1" x14ac:dyDescent="0.2">
      <c r="A3673" s="22"/>
      <c r="B3673" s="23"/>
      <c r="C3673" s="23"/>
      <c r="D3673" s="23"/>
      <c r="E3673" s="23"/>
      <c r="F3673" s="23"/>
      <c r="G3673" s="23"/>
      <c r="H3673" s="23"/>
      <c r="I3673" s="23"/>
      <c r="J3673" s="23"/>
      <c r="K3673" s="23"/>
      <c r="L3673" s="23"/>
      <c r="M3673" s="23"/>
      <c r="N3673" s="23"/>
      <c r="O3673" s="23"/>
      <c r="P3673" s="23"/>
      <c r="Q3673" s="23"/>
      <c r="R3673" s="23"/>
    </row>
    <row r="3674" spans="1:18" s="17" customFormat="1" x14ac:dyDescent="0.2">
      <c r="A3674" s="22"/>
      <c r="B3674" s="23"/>
      <c r="C3674" s="23"/>
      <c r="D3674" s="23"/>
      <c r="E3674" s="23"/>
      <c r="F3674" s="23"/>
      <c r="G3674" s="23"/>
      <c r="H3674" s="23"/>
      <c r="I3674" s="23"/>
      <c r="J3674" s="23"/>
      <c r="K3674" s="23"/>
      <c r="L3674" s="23"/>
      <c r="M3674" s="23"/>
      <c r="N3674" s="23"/>
      <c r="O3674" s="23"/>
      <c r="P3674" s="23"/>
      <c r="Q3674" s="23"/>
      <c r="R3674" s="23"/>
    </row>
    <row r="3675" spans="1:18" s="17" customFormat="1" x14ac:dyDescent="0.2">
      <c r="A3675" s="22"/>
      <c r="B3675" s="23"/>
      <c r="C3675" s="23"/>
      <c r="D3675" s="23"/>
      <c r="E3675" s="23"/>
      <c r="F3675" s="23"/>
      <c r="G3675" s="23"/>
      <c r="H3675" s="23"/>
      <c r="I3675" s="23"/>
      <c r="J3675" s="23"/>
      <c r="K3675" s="23"/>
      <c r="L3675" s="23"/>
      <c r="M3675" s="23"/>
      <c r="N3675" s="23"/>
      <c r="O3675" s="23"/>
      <c r="P3675" s="23"/>
      <c r="Q3675" s="23"/>
      <c r="R3675" s="23"/>
    </row>
    <row r="3676" spans="1:18" s="17" customFormat="1" x14ac:dyDescent="0.2">
      <c r="A3676" s="22"/>
      <c r="B3676" s="23"/>
      <c r="C3676" s="23"/>
      <c r="D3676" s="23"/>
      <c r="E3676" s="23"/>
      <c r="F3676" s="23"/>
      <c r="G3676" s="23"/>
      <c r="H3676" s="23"/>
      <c r="I3676" s="23"/>
      <c r="J3676" s="23"/>
      <c r="K3676" s="23"/>
      <c r="L3676" s="23"/>
      <c r="M3676" s="23"/>
      <c r="N3676" s="23"/>
      <c r="O3676" s="23"/>
      <c r="P3676" s="23"/>
      <c r="Q3676" s="23"/>
      <c r="R3676" s="23"/>
    </row>
    <row r="3677" spans="1:18" s="17" customFormat="1" x14ac:dyDescent="0.2">
      <c r="A3677" s="22"/>
      <c r="B3677" s="23"/>
      <c r="C3677" s="23"/>
      <c r="D3677" s="23"/>
      <c r="E3677" s="23"/>
      <c r="F3677" s="23"/>
      <c r="G3677" s="23"/>
      <c r="H3677" s="23"/>
      <c r="I3677" s="23"/>
      <c r="J3677" s="23"/>
      <c r="K3677" s="23"/>
      <c r="L3677" s="23"/>
      <c r="M3677" s="23"/>
      <c r="N3677" s="23"/>
      <c r="O3677" s="23"/>
      <c r="P3677" s="23"/>
      <c r="Q3677" s="23"/>
      <c r="R3677" s="23"/>
    </row>
    <row r="3678" spans="1:18" s="17" customFormat="1" x14ac:dyDescent="0.2">
      <c r="A3678" s="22"/>
      <c r="B3678" s="23"/>
      <c r="C3678" s="23"/>
      <c r="D3678" s="23"/>
      <c r="E3678" s="23"/>
      <c r="F3678" s="23"/>
      <c r="G3678" s="23"/>
      <c r="H3678" s="23"/>
      <c r="I3678" s="23"/>
      <c r="J3678" s="23"/>
      <c r="K3678" s="23"/>
      <c r="L3678" s="23"/>
      <c r="M3678" s="23"/>
      <c r="N3678" s="23"/>
      <c r="O3678" s="23"/>
      <c r="P3678" s="23"/>
      <c r="Q3678" s="23"/>
      <c r="R3678" s="23"/>
    </row>
    <row r="3679" spans="1:18" s="17" customFormat="1" x14ac:dyDescent="0.2">
      <c r="A3679" s="22"/>
      <c r="B3679" s="23"/>
      <c r="C3679" s="23"/>
      <c r="D3679" s="23"/>
      <c r="E3679" s="23"/>
      <c r="F3679" s="23"/>
      <c r="G3679" s="23"/>
      <c r="H3679" s="23"/>
      <c r="I3679" s="23"/>
      <c r="J3679" s="23"/>
      <c r="K3679" s="23"/>
      <c r="L3679" s="23"/>
      <c r="M3679" s="23"/>
      <c r="N3679" s="23"/>
      <c r="O3679" s="23"/>
      <c r="P3679" s="23"/>
      <c r="Q3679" s="23"/>
      <c r="R3679" s="23"/>
    </row>
    <row r="3680" spans="1:18" s="17" customFormat="1" x14ac:dyDescent="0.2">
      <c r="A3680" s="22"/>
      <c r="B3680" s="23"/>
      <c r="C3680" s="23"/>
      <c r="D3680" s="23"/>
      <c r="E3680" s="23"/>
      <c r="F3680" s="23"/>
      <c r="G3680" s="23"/>
      <c r="H3680" s="23"/>
      <c r="I3680" s="23"/>
      <c r="J3680" s="23"/>
      <c r="K3680" s="23"/>
      <c r="L3680" s="23"/>
      <c r="M3680" s="23"/>
      <c r="N3680" s="23"/>
      <c r="O3680" s="23"/>
      <c r="P3680" s="23"/>
      <c r="Q3680" s="23"/>
      <c r="R3680" s="23"/>
    </row>
    <row r="3681" spans="1:18" s="17" customFormat="1" x14ac:dyDescent="0.2">
      <c r="A3681" s="22"/>
      <c r="B3681" s="23"/>
      <c r="C3681" s="23"/>
      <c r="D3681" s="23"/>
      <c r="E3681" s="23"/>
      <c r="F3681" s="23"/>
      <c r="G3681" s="23"/>
      <c r="H3681" s="23"/>
      <c r="I3681" s="23"/>
      <c r="J3681" s="23"/>
      <c r="K3681" s="23"/>
      <c r="L3681" s="23"/>
      <c r="M3681" s="23"/>
      <c r="N3681" s="23"/>
      <c r="O3681" s="23"/>
      <c r="P3681" s="23"/>
      <c r="Q3681" s="23"/>
      <c r="R3681" s="23"/>
    </row>
    <row r="3682" spans="1:18" s="17" customFormat="1" x14ac:dyDescent="0.2">
      <c r="A3682" s="22"/>
      <c r="B3682" s="23"/>
      <c r="C3682" s="23"/>
      <c r="D3682" s="23"/>
      <c r="E3682" s="23"/>
      <c r="F3682" s="23"/>
      <c r="G3682" s="23"/>
      <c r="H3682" s="23"/>
      <c r="I3682" s="23"/>
      <c r="J3682" s="23"/>
      <c r="K3682" s="23"/>
      <c r="L3682" s="23"/>
      <c r="M3682" s="23"/>
      <c r="N3682" s="23"/>
      <c r="O3682" s="23"/>
      <c r="P3682" s="23"/>
      <c r="Q3682" s="23"/>
      <c r="R3682" s="23"/>
    </row>
    <row r="3683" spans="1:18" s="17" customFormat="1" x14ac:dyDescent="0.2">
      <c r="A3683" s="22"/>
      <c r="B3683" s="23"/>
      <c r="C3683" s="23"/>
      <c r="D3683" s="23"/>
      <c r="E3683" s="23"/>
      <c r="F3683" s="23"/>
      <c r="G3683" s="23"/>
      <c r="H3683" s="23"/>
      <c r="I3683" s="23"/>
      <c r="J3683" s="23"/>
      <c r="K3683" s="23"/>
      <c r="L3683" s="23"/>
      <c r="M3683" s="23"/>
      <c r="N3683" s="23"/>
      <c r="O3683" s="23"/>
      <c r="P3683" s="23"/>
      <c r="Q3683" s="23"/>
      <c r="R3683" s="23"/>
    </row>
    <row r="3684" spans="1:18" s="17" customFormat="1" x14ac:dyDescent="0.2">
      <c r="A3684" s="22"/>
      <c r="B3684" s="23"/>
      <c r="C3684" s="23"/>
      <c r="D3684" s="23"/>
      <c r="E3684" s="23"/>
      <c r="F3684" s="23"/>
      <c r="G3684" s="23"/>
      <c r="H3684" s="23"/>
      <c r="I3684" s="23"/>
      <c r="J3684" s="23"/>
      <c r="K3684" s="23"/>
      <c r="L3684" s="23"/>
      <c r="M3684" s="23"/>
      <c r="N3684" s="23"/>
      <c r="O3684" s="23"/>
      <c r="P3684" s="23"/>
      <c r="Q3684" s="23"/>
      <c r="R3684" s="23"/>
    </row>
    <row r="3685" spans="1:18" s="17" customFormat="1" x14ac:dyDescent="0.2">
      <c r="A3685" s="22"/>
      <c r="B3685" s="23"/>
      <c r="C3685" s="23"/>
      <c r="D3685" s="23"/>
      <c r="E3685" s="23"/>
      <c r="F3685" s="23"/>
      <c r="G3685" s="23"/>
      <c r="H3685" s="23"/>
      <c r="I3685" s="23"/>
      <c r="J3685" s="23"/>
      <c r="K3685" s="23"/>
      <c r="L3685" s="23"/>
      <c r="M3685" s="23"/>
      <c r="N3685" s="23"/>
      <c r="O3685" s="23"/>
      <c r="P3685" s="23"/>
      <c r="Q3685" s="23"/>
      <c r="R3685" s="23"/>
    </row>
    <row r="3686" spans="1:18" s="17" customFormat="1" x14ac:dyDescent="0.2">
      <c r="A3686" s="22"/>
      <c r="B3686" s="23"/>
      <c r="C3686" s="23"/>
      <c r="D3686" s="23"/>
      <c r="E3686" s="23"/>
      <c r="F3686" s="23"/>
      <c r="G3686" s="23"/>
      <c r="H3686" s="23"/>
      <c r="I3686" s="23"/>
      <c r="J3686" s="23"/>
      <c r="K3686" s="23"/>
      <c r="L3686" s="23"/>
      <c r="M3686" s="23"/>
      <c r="N3686" s="23"/>
      <c r="O3686" s="23"/>
      <c r="P3686" s="23"/>
      <c r="Q3686" s="23"/>
      <c r="R3686" s="23"/>
    </row>
    <row r="3687" spans="1:18" s="17" customFormat="1" x14ac:dyDescent="0.2">
      <c r="A3687" s="22"/>
      <c r="B3687" s="23"/>
      <c r="C3687" s="23"/>
      <c r="D3687" s="23"/>
      <c r="E3687" s="23"/>
      <c r="F3687" s="23"/>
      <c r="G3687" s="23"/>
      <c r="H3687" s="23"/>
      <c r="I3687" s="23"/>
      <c r="J3687" s="23"/>
      <c r="K3687" s="23"/>
      <c r="L3687" s="23"/>
      <c r="M3687" s="23"/>
      <c r="N3687" s="23"/>
      <c r="O3687" s="23"/>
      <c r="P3687" s="23"/>
      <c r="Q3687" s="23"/>
      <c r="R3687" s="23"/>
    </row>
    <row r="3688" spans="1:18" s="17" customFormat="1" x14ac:dyDescent="0.2">
      <c r="A3688" s="22"/>
      <c r="B3688" s="23"/>
      <c r="C3688" s="23"/>
      <c r="D3688" s="23"/>
      <c r="E3688" s="23"/>
      <c r="F3688" s="23"/>
      <c r="G3688" s="23"/>
      <c r="H3688" s="23"/>
      <c r="I3688" s="23"/>
      <c r="J3688" s="23"/>
      <c r="K3688" s="23"/>
      <c r="L3688" s="23"/>
      <c r="M3688" s="23"/>
      <c r="N3688" s="23"/>
      <c r="O3688" s="23"/>
      <c r="P3688" s="23"/>
      <c r="Q3688" s="23"/>
      <c r="R3688" s="23"/>
    </row>
    <row r="3689" spans="1:18" s="17" customFormat="1" x14ac:dyDescent="0.2">
      <c r="A3689" s="22"/>
      <c r="B3689" s="23"/>
      <c r="C3689" s="23"/>
      <c r="D3689" s="23"/>
      <c r="E3689" s="23"/>
      <c r="F3689" s="23"/>
      <c r="G3689" s="23"/>
      <c r="H3689" s="23"/>
      <c r="I3689" s="23"/>
      <c r="J3689" s="23"/>
      <c r="K3689" s="23"/>
      <c r="L3689" s="23"/>
      <c r="M3689" s="23"/>
      <c r="N3689" s="23"/>
      <c r="O3689" s="23"/>
      <c r="P3689" s="23"/>
      <c r="Q3689" s="23"/>
      <c r="R3689" s="23"/>
    </row>
    <row r="3690" spans="1:18" s="17" customFormat="1" x14ac:dyDescent="0.2">
      <c r="A3690" s="22"/>
      <c r="B3690" s="23"/>
      <c r="C3690" s="23"/>
      <c r="D3690" s="23"/>
      <c r="E3690" s="23"/>
      <c r="F3690" s="23"/>
      <c r="G3690" s="23"/>
      <c r="H3690" s="23"/>
      <c r="I3690" s="23"/>
      <c r="J3690" s="23"/>
      <c r="K3690" s="23"/>
      <c r="L3690" s="23"/>
      <c r="M3690" s="23"/>
      <c r="N3690" s="23"/>
      <c r="O3690" s="23"/>
      <c r="P3690" s="23"/>
      <c r="Q3690" s="23"/>
      <c r="R3690" s="23"/>
    </row>
    <row r="3691" spans="1:18" s="17" customFormat="1" x14ac:dyDescent="0.2">
      <c r="A3691" s="22"/>
      <c r="B3691" s="23"/>
      <c r="C3691" s="23"/>
      <c r="D3691" s="23"/>
      <c r="E3691" s="23"/>
      <c r="F3691" s="23"/>
      <c r="G3691" s="23"/>
      <c r="H3691" s="23"/>
      <c r="I3691" s="23"/>
      <c r="J3691" s="23"/>
      <c r="K3691" s="23"/>
      <c r="L3691" s="23"/>
      <c r="M3691" s="23"/>
      <c r="N3691" s="23"/>
      <c r="O3691" s="23"/>
      <c r="P3691" s="23"/>
      <c r="Q3691" s="23"/>
      <c r="R3691" s="23"/>
    </row>
    <row r="3692" spans="1:18" s="17" customFormat="1" x14ac:dyDescent="0.2">
      <c r="A3692" s="22"/>
      <c r="B3692" s="23"/>
      <c r="C3692" s="23"/>
      <c r="D3692" s="23"/>
      <c r="E3692" s="23"/>
      <c r="F3692" s="23"/>
      <c r="G3692" s="23"/>
      <c r="H3692" s="23"/>
      <c r="I3692" s="23"/>
      <c r="J3692" s="23"/>
      <c r="K3692" s="23"/>
      <c r="L3692" s="23"/>
      <c r="M3692" s="23"/>
      <c r="N3692" s="23"/>
      <c r="O3692" s="23"/>
      <c r="P3692" s="23"/>
      <c r="Q3692" s="23"/>
      <c r="R3692" s="23"/>
    </row>
    <row r="3693" spans="1:18" s="17" customFormat="1" x14ac:dyDescent="0.2">
      <c r="A3693" s="22"/>
      <c r="B3693" s="23"/>
      <c r="C3693" s="23"/>
      <c r="D3693" s="23"/>
      <c r="E3693" s="23"/>
      <c r="F3693" s="23"/>
      <c r="G3693" s="23"/>
      <c r="H3693" s="23"/>
      <c r="I3693" s="23"/>
      <c r="J3693" s="23"/>
      <c r="K3693" s="23"/>
      <c r="L3693" s="23"/>
      <c r="M3693" s="23"/>
      <c r="N3693" s="23"/>
      <c r="O3693" s="23"/>
      <c r="P3693" s="23"/>
      <c r="Q3693" s="23"/>
      <c r="R3693" s="23"/>
    </row>
    <row r="3694" spans="1:18" s="17" customFormat="1" x14ac:dyDescent="0.2">
      <c r="A3694" s="22"/>
      <c r="B3694" s="23"/>
      <c r="C3694" s="23"/>
      <c r="D3694" s="23"/>
      <c r="E3694" s="23"/>
      <c r="F3694" s="23"/>
      <c r="G3694" s="23"/>
      <c r="H3694" s="23"/>
      <c r="I3694" s="23"/>
      <c r="J3694" s="23"/>
      <c r="K3694" s="23"/>
      <c r="L3694" s="23"/>
      <c r="M3694" s="23"/>
      <c r="N3694" s="23"/>
      <c r="O3694" s="23"/>
      <c r="P3694" s="23"/>
      <c r="Q3694" s="23"/>
      <c r="R3694" s="23"/>
    </row>
    <row r="3695" spans="1:18" s="17" customFormat="1" x14ac:dyDescent="0.2">
      <c r="A3695" s="22"/>
      <c r="B3695" s="23"/>
      <c r="C3695" s="23"/>
      <c r="D3695" s="23"/>
      <c r="E3695" s="23"/>
      <c r="F3695" s="23"/>
      <c r="G3695" s="23"/>
      <c r="H3695" s="23"/>
      <c r="I3695" s="23"/>
      <c r="J3695" s="23"/>
      <c r="K3695" s="23"/>
      <c r="L3695" s="23"/>
      <c r="M3695" s="23"/>
      <c r="N3695" s="23"/>
      <c r="O3695" s="23"/>
      <c r="P3695" s="23"/>
      <c r="Q3695" s="23"/>
      <c r="R3695" s="23"/>
    </row>
    <row r="3696" spans="1:18" s="17" customFormat="1" x14ac:dyDescent="0.2">
      <c r="A3696" s="22"/>
      <c r="B3696" s="23"/>
      <c r="C3696" s="23"/>
      <c r="D3696" s="23"/>
      <c r="E3696" s="23"/>
      <c r="F3696" s="23"/>
      <c r="G3696" s="23"/>
      <c r="H3696" s="23"/>
      <c r="I3696" s="23"/>
      <c r="J3696" s="23"/>
      <c r="K3696" s="23"/>
      <c r="L3696" s="23"/>
      <c r="M3696" s="23"/>
      <c r="N3696" s="23"/>
      <c r="O3696" s="23"/>
      <c r="P3696" s="23"/>
      <c r="Q3696" s="23"/>
      <c r="R3696" s="23"/>
    </row>
    <row r="3697" spans="1:18" s="17" customFormat="1" x14ac:dyDescent="0.2">
      <c r="A3697" s="22"/>
      <c r="B3697" s="23"/>
      <c r="C3697" s="23"/>
      <c r="D3697" s="23"/>
      <c r="E3697" s="23"/>
      <c r="F3697" s="23"/>
      <c r="G3697" s="23"/>
      <c r="H3697" s="23"/>
      <c r="I3697" s="23"/>
      <c r="J3697" s="23"/>
      <c r="K3697" s="23"/>
      <c r="L3697" s="23"/>
      <c r="M3697" s="23"/>
      <c r="N3697" s="23"/>
      <c r="O3697" s="23"/>
      <c r="P3697" s="23"/>
      <c r="Q3697" s="23"/>
      <c r="R3697" s="23"/>
    </row>
    <row r="3698" spans="1:18" s="17" customFormat="1" x14ac:dyDescent="0.2">
      <c r="A3698" s="22"/>
      <c r="B3698" s="23"/>
      <c r="C3698" s="23"/>
      <c r="D3698" s="23"/>
      <c r="E3698" s="23"/>
      <c r="F3698" s="23"/>
      <c r="G3698" s="23"/>
      <c r="H3698" s="23"/>
      <c r="I3698" s="23"/>
      <c r="J3698" s="23"/>
      <c r="K3698" s="23"/>
      <c r="L3698" s="23"/>
      <c r="M3698" s="23"/>
      <c r="N3698" s="23"/>
      <c r="O3698" s="23"/>
      <c r="P3698" s="23"/>
      <c r="Q3698" s="23"/>
      <c r="R3698" s="23"/>
    </row>
    <row r="3699" spans="1:18" s="17" customFormat="1" x14ac:dyDescent="0.2">
      <c r="A3699" s="22"/>
      <c r="B3699" s="23"/>
      <c r="C3699" s="23"/>
      <c r="D3699" s="23"/>
      <c r="E3699" s="23"/>
      <c r="F3699" s="23"/>
      <c r="G3699" s="23"/>
      <c r="H3699" s="23"/>
      <c r="I3699" s="23"/>
      <c r="J3699" s="23"/>
      <c r="K3699" s="23"/>
      <c r="L3699" s="23"/>
      <c r="M3699" s="23"/>
      <c r="N3699" s="23"/>
      <c r="O3699" s="23"/>
      <c r="P3699" s="23"/>
      <c r="Q3699" s="23"/>
      <c r="R3699" s="23"/>
    </row>
    <row r="3700" spans="1:18" s="17" customFormat="1" x14ac:dyDescent="0.2">
      <c r="A3700" s="22"/>
      <c r="B3700" s="23"/>
      <c r="C3700" s="23"/>
      <c r="D3700" s="23"/>
      <c r="E3700" s="23"/>
      <c r="F3700" s="23"/>
      <c r="G3700" s="23"/>
      <c r="H3700" s="23"/>
      <c r="I3700" s="23"/>
      <c r="J3700" s="23"/>
      <c r="K3700" s="23"/>
      <c r="L3700" s="23"/>
      <c r="M3700" s="23"/>
      <c r="N3700" s="23"/>
      <c r="O3700" s="23"/>
      <c r="P3700" s="23"/>
      <c r="Q3700" s="23"/>
      <c r="R3700" s="23"/>
    </row>
    <row r="3701" spans="1:18" s="17" customFormat="1" x14ac:dyDescent="0.2">
      <c r="A3701" s="22"/>
      <c r="B3701" s="23"/>
      <c r="C3701" s="23"/>
      <c r="D3701" s="23"/>
      <c r="E3701" s="23"/>
      <c r="F3701" s="23"/>
      <c r="G3701" s="23"/>
      <c r="H3701" s="23"/>
      <c r="I3701" s="23"/>
      <c r="J3701" s="23"/>
      <c r="K3701" s="23"/>
      <c r="L3701" s="23"/>
      <c r="M3701" s="23"/>
      <c r="N3701" s="23"/>
      <c r="O3701" s="23"/>
      <c r="P3701" s="23"/>
      <c r="Q3701" s="23"/>
      <c r="R3701" s="23"/>
    </row>
    <row r="3702" spans="1:18" s="17" customFormat="1" x14ac:dyDescent="0.2">
      <c r="A3702" s="22"/>
      <c r="B3702" s="23"/>
      <c r="C3702" s="23"/>
      <c r="D3702" s="23"/>
      <c r="E3702" s="23"/>
      <c r="F3702" s="23"/>
      <c r="G3702" s="23"/>
      <c r="H3702" s="23"/>
      <c r="I3702" s="23"/>
      <c r="J3702" s="23"/>
      <c r="K3702" s="23"/>
      <c r="L3702" s="23"/>
      <c r="M3702" s="23"/>
      <c r="N3702" s="23"/>
      <c r="O3702" s="23"/>
      <c r="P3702" s="23"/>
      <c r="Q3702" s="23"/>
      <c r="R3702" s="23"/>
    </row>
    <row r="3703" spans="1:18" s="17" customFormat="1" x14ac:dyDescent="0.2">
      <c r="A3703" s="22"/>
      <c r="B3703" s="23"/>
      <c r="C3703" s="23"/>
      <c r="D3703" s="23"/>
      <c r="E3703" s="23"/>
      <c r="F3703" s="23"/>
      <c r="G3703" s="23"/>
      <c r="H3703" s="23"/>
      <c r="I3703" s="23"/>
      <c r="J3703" s="23"/>
      <c r="K3703" s="23"/>
      <c r="L3703" s="23"/>
      <c r="M3703" s="23"/>
      <c r="N3703" s="23"/>
      <c r="O3703" s="23"/>
      <c r="P3703" s="23"/>
      <c r="Q3703" s="23"/>
      <c r="R3703" s="23"/>
    </row>
    <row r="3704" spans="1:18" s="17" customFormat="1" x14ac:dyDescent="0.2">
      <c r="A3704" s="22"/>
      <c r="B3704" s="23"/>
      <c r="C3704" s="23"/>
      <c r="D3704" s="23"/>
      <c r="E3704" s="23"/>
      <c r="F3704" s="23"/>
      <c r="G3704" s="23"/>
      <c r="H3704" s="23"/>
      <c r="I3704" s="23"/>
      <c r="J3704" s="23"/>
      <c r="K3704" s="23"/>
      <c r="L3704" s="23"/>
      <c r="M3704" s="23"/>
      <c r="N3704" s="23"/>
      <c r="O3704" s="23"/>
      <c r="P3704" s="23"/>
      <c r="Q3704" s="23"/>
      <c r="R3704" s="23"/>
    </row>
    <row r="3705" spans="1:18" s="17" customFormat="1" x14ac:dyDescent="0.2">
      <c r="A3705" s="22"/>
      <c r="B3705" s="23"/>
      <c r="C3705" s="23"/>
      <c r="D3705" s="23"/>
      <c r="E3705" s="23"/>
      <c r="F3705" s="23"/>
      <c r="G3705" s="23"/>
      <c r="H3705" s="23"/>
      <c r="I3705" s="23"/>
      <c r="J3705" s="23"/>
      <c r="K3705" s="23"/>
      <c r="L3705" s="23"/>
      <c r="M3705" s="23"/>
      <c r="N3705" s="23"/>
      <c r="O3705" s="23"/>
      <c r="P3705" s="23"/>
      <c r="Q3705" s="23"/>
      <c r="R3705" s="23"/>
    </row>
    <row r="3706" spans="1:18" s="17" customFormat="1" x14ac:dyDescent="0.2">
      <c r="A3706" s="22"/>
      <c r="B3706" s="23"/>
      <c r="C3706" s="23"/>
      <c r="D3706" s="23"/>
      <c r="E3706" s="23"/>
      <c r="F3706" s="23"/>
      <c r="G3706" s="23"/>
      <c r="H3706" s="23"/>
      <c r="I3706" s="23"/>
      <c r="J3706" s="23"/>
      <c r="K3706" s="23"/>
      <c r="L3706" s="23"/>
      <c r="M3706" s="23"/>
      <c r="N3706" s="23"/>
      <c r="O3706" s="23"/>
      <c r="P3706" s="23"/>
      <c r="Q3706" s="23"/>
      <c r="R3706" s="23"/>
    </row>
    <row r="3707" spans="1:18" s="17" customFormat="1" x14ac:dyDescent="0.2">
      <c r="A3707" s="22"/>
      <c r="B3707" s="23"/>
      <c r="C3707" s="23"/>
      <c r="D3707" s="23"/>
      <c r="E3707" s="23"/>
      <c r="F3707" s="23"/>
      <c r="G3707" s="23"/>
      <c r="H3707" s="23"/>
      <c r="I3707" s="23"/>
      <c r="J3707" s="23"/>
      <c r="K3707" s="23"/>
      <c r="L3707" s="23"/>
      <c r="M3707" s="23"/>
      <c r="N3707" s="23"/>
      <c r="O3707" s="23"/>
      <c r="P3707" s="23"/>
      <c r="Q3707" s="23"/>
      <c r="R3707" s="23"/>
    </row>
    <row r="3708" spans="1:18" s="17" customFormat="1" x14ac:dyDescent="0.2">
      <c r="A3708" s="22"/>
      <c r="B3708" s="23"/>
      <c r="C3708" s="23"/>
      <c r="D3708" s="23"/>
      <c r="E3708" s="23"/>
      <c r="F3708" s="23"/>
      <c r="G3708" s="23"/>
      <c r="H3708" s="23"/>
      <c r="I3708" s="23"/>
      <c r="J3708" s="23"/>
      <c r="K3708" s="23"/>
      <c r="L3708" s="23"/>
      <c r="M3708" s="23"/>
      <c r="N3708" s="23"/>
      <c r="O3708" s="23"/>
      <c r="P3708" s="23"/>
      <c r="Q3708" s="23"/>
      <c r="R3708" s="23"/>
    </row>
    <row r="3709" spans="1:18" s="17" customFormat="1" x14ac:dyDescent="0.2">
      <c r="A3709" s="22"/>
      <c r="B3709" s="23"/>
      <c r="C3709" s="23"/>
      <c r="D3709" s="23"/>
      <c r="E3709" s="23"/>
      <c r="F3709" s="23"/>
      <c r="G3709" s="23"/>
      <c r="H3709" s="23"/>
      <c r="I3709" s="23"/>
      <c r="J3709" s="23"/>
      <c r="K3709" s="23"/>
      <c r="L3709" s="23"/>
      <c r="M3709" s="23"/>
      <c r="N3709" s="23"/>
      <c r="O3709" s="23"/>
      <c r="P3709" s="23"/>
      <c r="Q3709" s="23"/>
      <c r="R3709" s="23"/>
    </row>
    <row r="3710" spans="1:18" s="17" customFormat="1" x14ac:dyDescent="0.2">
      <c r="A3710" s="22"/>
      <c r="B3710" s="23"/>
      <c r="C3710" s="23"/>
      <c r="D3710" s="23"/>
      <c r="E3710" s="23"/>
      <c r="F3710" s="23"/>
      <c r="G3710" s="23"/>
      <c r="H3710" s="23"/>
      <c r="I3710" s="23"/>
      <c r="J3710" s="23"/>
      <c r="K3710" s="23"/>
      <c r="L3710" s="23"/>
      <c r="M3710" s="23"/>
      <c r="N3710" s="23"/>
      <c r="O3710" s="23"/>
      <c r="P3710" s="23"/>
      <c r="Q3710" s="23"/>
      <c r="R3710" s="23"/>
    </row>
    <row r="3711" spans="1:18" s="17" customFormat="1" x14ac:dyDescent="0.2">
      <c r="A3711" s="22"/>
      <c r="B3711" s="23"/>
      <c r="C3711" s="23"/>
      <c r="D3711" s="23"/>
      <c r="E3711" s="23"/>
      <c r="F3711" s="23"/>
      <c r="G3711" s="23"/>
      <c r="H3711" s="23"/>
      <c r="I3711" s="23"/>
      <c r="J3711" s="23"/>
      <c r="K3711" s="23"/>
      <c r="L3711" s="23"/>
      <c r="M3711" s="23"/>
      <c r="N3711" s="23"/>
      <c r="O3711" s="23"/>
      <c r="P3711" s="23"/>
      <c r="Q3711" s="23"/>
      <c r="R3711" s="23"/>
    </row>
    <row r="3712" spans="1:18" s="17" customFormat="1" x14ac:dyDescent="0.2">
      <c r="A3712" s="22"/>
      <c r="B3712" s="23"/>
      <c r="C3712" s="23"/>
      <c r="D3712" s="23"/>
      <c r="E3712" s="23"/>
      <c r="F3712" s="23"/>
      <c r="G3712" s="23"/>
      <c r="H3712" s="23"/>
      <c r="I3712" s="23"/>
      <c r="J3712" s="23"/>
      <c r="K3712" s="23"/>
      <c r="L3712" s="23"/>
      <c r="M3712" s="23"/>
      <c r="N3712" s="23"/>
      <c r="O3712" s="23"/>
      <c r="P3712" s="23"/>
      <c r="Q3712" s="23"/>
      <c r="R3712" s="23"/>
    </row>
    <row r="3713" spans="1:18" s="17" customFormat="1" x14ac:dyDescent="0.2">
      <c r="A3713" s="22"/>
      <c r="B3713" s="23"/>
      <c r="C3713" s="23"/>
      <c r="D3713" s="23"/>
      <c r="E3713" s="23"/>
      <c r="F3713" s="23"/>
      <c r="G3713" s="23"/>
      <c r="H3713" s="23"/>
      <c r="I3713" s="23"/>
      <c r="J3713" s="23"/>
      <c r="K3713" s="23"/>
      <c r="L3713" s="23"/>
      <c r="M3713" s="23"/>
      <c r="N3713" s="23"/>
      <c r="O3713" s="23"/>
      <c r="P3713" s="23"/>
      <c r="Q3713" s="23"/>
      <c r="R3713" s="23"/>
    </row>
    <row r="3714" spans="1:18" s="17" customFormat="1" x14ac:dyDescent="0.2">
      <c r="A3714" s="22"/>
      <c r="B3714" s="23"/>
      <c r="C3714" s="23"/>
      <c r="D3714" s="23"/>
      <c r="E3714" s="23"/>
      <c r="F3714" s="23"/>
      <c r="G3714" s="23"/>
      <c r="H3714" s="23"/>
      <c r="I3714" s="23"/>
      <c r="J3714" s="23"/>
      <c r="K3714" s="23"/>
      <c r="L3714" s="23"/>
      <c r="M3714" s="23"/>
      <c r="N3714" s="23"/>
      <c r="O3714" s="23"/>
      <c r="P3714" s="23"/>
      <c r="Q3714" s="23"/>
      <c r="R3714" s="23"/>
    </row>
    <row r="3715" spans="1:18" s="17" customFormat="1" x14ac:dyDescent="0.2">
      <c r="A3715" s="22"/>
      <c r="B3715" s="23"/>
      <c r="C3715" s="23"/>
      <c r="D3715" s="23"/>
      <c r="E3715" s="23"/>
      <c r="F3715" s="23"/>
      <c r="G3715" s="23"/>
      <c r="H3715" s="23"/>
      <c r="I3715" s="23"/>
      <c r="J3715" s="23"/>
      <c r="K3715" s="23"/>
      <c r="L3715" s="23"/>
      <c r="M3715" s="23"/>
      <c r="N3715" s="23"/>
      <c r="O3715" s="23"/>
      <c r="P3715" s="23"/>
      <c r="Q3715" s="23"/>
      <c r="R3715" s="23"/>
    </row>
    <row r="3716" spans="1:18" s="17" customFormat="1" x14ac:dyDescent="0.2">
      <c r="A3716" s="22"/>
      <c r="B3716" s="23"/>
      <c r="C3716" s="23"/>
      <c r="D3716" s="23"/>
      <c r="E3716" s="23"/>
      <c r="F3716" s="23"/>
      <c r="G3716" s="23"/>
      <c r="H3716" s="23"/>
      <c r="I3716" s="23"/>
      <c r="J3716" s="23"/>
      <c r="K3716" s="23"/>
      <c r="L3716" s="23"/>
      <c r="M3716" s="23"/>
      <c r="N3716" s="23"/>
      <c r="O3716" s="23"/>
      <c r="P3716" s="23"/>
      <c r="Q3716" s="23"/>
      <c r="R3716" s="23"/>
    </row>
    <row r="3717" spans="1:18" s="17" customFormat="1" x14ac:dyDescent="0.2">
      <c r="A3717" s="22"/>
      <c r="B3717" s="23"/>
      <c r="C3717" s="23"/>
      <c r="D3717" s="23"/>
      <c r="E3717" s="23"/>
      <c r="F3717" s="23"/>
      <c r="G3717" s="23"/>
      <c r="H3717" s="23"/>
      <c r="I3717" s="23"/>
      <c r="J3717" s="23"/>
      <c r="K3717" s="23"/>
      <c r="L3717" s="23"/>
      <c r="M3717" s="23"/>
      <c r="N3717" s="23"/>
      <c r="O3717" s="23"/>
      <c r="P3717" s="23"/>
      <c r="Q3717" s="23"/>
      <c r="R3717" s="23"/>
    </row>
    <row r="3718" spans="1:18" s="17" customFormat="1" x14ac:dyDescent="0.2">
      <c r="A3718" s="22"/>
      <c r="B3718" s="23"/>
      <c r="C3718" s="23"/>
      <c r="D3718" s="23"/>
      <c r="E3718" s="23"/>
      <c r="F3718" s="23"/>
      <c r="G3718" s="23"/>
      <c r="H3718" s="23"/>
      <c r="I3718" s="23"/>
      <c r="J3718" s="23"/>
      <c r="K3718" s="23"/>
      <c r="L3718" s="23"/>
      <c r="M3718" s="23"/>
      <c r="N3718" s="23"/>
      <c r="O3718" s="23"/>
      <c r="P3718" s="23"/>
      <c r="Q3718" s="23"/>
      <c r="R3718" s="23"/>
    </row>
    <row r="3719" spans="1:18" s="17" customFormat="1" x14ac:dyDescent="0.2">
      <c r="A3719" s="22"/>
      <c r="B3719" s="23"/>
      <c r="C3719" s="23"/>
      <c r="D3719" s="23"/>
      <c r="E3719" s="23"/>
      <c r="F3719" s="23"/>
      <c r="G3719" s="23"/>
      <c r="H3719" s="23"/>
      <c r="I3719" s="23"/>
      <c r="J3719" s="23"/>
      <c r="K3719" s="23"/>
      <c r="L3719" s="23"/>
      <c r="M3719" s="23"/>
      <c r="N3719" s="23"/>
      <c r="O3719" s="23"/>
      <c r="P3719" s="23"/>
      <c r="Q3719" s="23"/>
      <c r="R3719" s="23"/>
    </row>
    <row r="3720" spans="1:18" s="17" customFormat="1" x14ac:dyDescent="0.2">
      <c r="A3720" s="22"/>
      <c r="B3720" s="23"/>
      <c r="C3720" s="23"/>
      <c r="D3720" s="23"/>
      <c r="E3720" s="23"/>
      <c r="F3720" s="23"/>
      <c r="G3720" s="23"/>
      <c r="H3720" s="23"/>
      <c r="I3720" s="23"/>
      <c r="J3720" s="23"/>
      <c r="K3720" s="23"/>
      <c r="L3720" s="23"/>
      <c r="M3720" s="23"/>
      <c r="N3720" s="23"/>
      <c r="O3720" s="23"/>
      <c r="P3720" s="23"/>
      <c r="Q3720" s="23"/>
      <c r="R3720" s="23"/>
    </row>
    <row r="3721" spans="1:18" s="17" customFormat="1" x14ac:dyDescent="0.2">
      <c r="A3721" s="22"/>
      <c r="B3721" s="23"/>
      <c r="C3721" s="23"/>
      <c r="D3721" s="23"/>
      <c r="E3721" s="23"/>
      <c r="F3721" s="23"/>
      <c r="G3721" s="23"/>
      <c r="H3721" s="23"/>
      <c r="I3721" s="23"/>
      <c r="J3721" s="23"/>
      <c r="K3721" s="23"/>
      <c r="L3721" s="23"/>
      <c r="M3721" s="23"/>
      <c r="N3721" s="23"/>
      <c r="O3721" s="23"/>
      <c r="P3721" s="23"/>
      <c r="Q3721" s="23"/>
      <c r="R3721" s="23"/>
    </row>
    <row r="3722" spans="1:18" s="17" customFormat="1" x14ac:dyDescent="0.2">
      <c r="A3722" s="22"/>
      <c r="B3722" s="23"/>
      <c r="C3722" s="23"/>
      <c r="D3722" s="23"/>
      <c r="E3722" s="23"/>
      <c r="F3722" s="23"/>
      <c r="G3722" s="23"/>
      <c r="H3722" s="23"/>
      <c r="I3722" s="23"/>
      <c r="J3722" s="23"/>
      <c r="K3722" s="23"/>
      <c r="L3722" s="23"/>
      <c r="M3722" s="23"/>
      <c r="N3722" s="23"/>
      <c r="O3722" s="23"/>
      <c r="P3722" s="23"/>
      <c r="Q3722" s="23"/>
      <c r="R3722" s="23"/>
    </row>
    <row r="3723" spans="1:18" s="17" customFormat="1" x14ac:dyDescent="0.2">
      <c r="A3723" s="22"/>
      <c r="B3723" s="23"/>
      <c r="C3723" s="23"/>
      <c r="D3723" s="23"/>
      <c r="E3723" s="23"/>
      <c r="F3723" s="23"/>
      <c r="G3723" s="23"/>
      <c r="H3723" s="23"/>
      <c r="I3723" s="23"/>
      <c r="J3723" s="23"/>
      <c r="K3723" s="23"/>
      <c r="L3723" s="23"/>
      <c r="M3723" s="23"/>
      <c r="N3723" s="23"/>
      <c r="O3723" s="23"/>
      <c r="P3723" s="23"/>
      <c r="Q3723" s="23"/>
      <c r="R3723" s="23"/>
    </row>
    <row r="3724" spans="1:18" s="17" customFormat="1" x14ac:dyDescent="0.2">
      <c r="A3724" s="22"/>
      <c r="B3724" s="23"/>
      <c r="C3724" s="23"/>
      <c r="D3724" s="23"/>
      <c r="E3724" s="23"/>
      <c r="F3724" s="23"/>
      <c r="G3724" s="23"/>
      <c r="H3724" s="23"/>
      <c r="I3724" s="23"/>
      <c r="J3724" s="23"/>
      <c r="K3724" s="23"/>
      <c r="L3724" s="23"/>
      <c r="M3724" s="23"/>
      <c r="N3724" s="23"/>
      <c r="O3724" s="23"/>
      <c r="P3724" s="23"/>
      <c r="Q3724" s="23"/>
      <c r="R3724" s="23"/>
    </row>
    <row r="3725" spans="1:18" s="17" customFormat="1" x14ac:dyDescent="0.2">
      <c r="A3725" s="22"/>
      <c r="B3725" s="23"/>
      <c r="C3725" s="23"/>
      <c r="D3725" s="23"/>
      <c r="E3725" s="23"/>
      <c r="F3725" s="23"/>
      <c r="G3725" s="23"/>
      <c r="H3725" s="23"/>
      <c r="I3725" s="23"/>
      <c r="J3725" s="23"/>
      <c r="K3725" s="23"/>
      <c r="L3725" s="23"/>
      <c r="M3725" s="23"/>
      <c r="N3725" s="23"/>
      <c r="O3725" s="23"/>
      <c r="P3725" s="23"/>
      <c r="Q3725" s="23"/>
      <c r="R3725" s="23"/>
    </row>
    <row r="3726" spans="1:18" s="17" customFormat="1" x14ac:dyDescent="0.2">
      <c r="A3726" s="22"/>
      <c r="B3726" s="23"/>
      <c r="C3726" s="23"/>
      <c r="D3726" s="23"/>
      <c r="E3726" s="23"/>
      <c r="F3726" s="23"/>
      <c r="G3726" s="23"/>
      <c r="H3726" s="23"/>
      <c r="I3726" s="23"/>
      <c r="J3726" s="23"/>
      <c r="K3726" s="23"/>
      <c r="L3726" s="23"/>
      <c r="M3726" s="23"/>
      <c r="N3726" s="23"/>
      <c r="O3726" s="23"/>
      <c r="P3726" s="23"/>
      <c r="Q3726" s="23"/>
      <c r="R3726" s="23"/>
    </row>
    <row r="3727" spans="1:18" s="17" customFormat="1" x14ac:dyDescent="0.2">
      <c r="A3727" s="22"/>
      <c r="B3727" s="23"/>
      <c r="C3727" s="23"/>
      <c r="D3727" s="23"/>
      <c r="E3727" s="23"/>
      <c r="F3727" s="23"/>
      <c r="G3727" s="23"/>
      <c r="H3727" s="23"/>
      <c r="I3727" s="23"/>
      <c r="J3727" s="23"/>
      <c r="K3727" s="23"/>
      <c r="L3727" s="23"/>
      <c r="M3727" s="23"/>
      <c r="N3727" s="23"/>
      <c r="O3727" s="23"/>
      <c r="P3727" s="23"/>
      <c r="Q3727" s="23"/>
      <c r="R3727" s="23"/>
    </row>
    <row r="3728" spans="1:18" s="17" customFormat="1" x14ac:dyDescent="0.2">
      <c r="A3728" s="22"/>
      <c r="B3728" s="23"/>
      <c r="C3728" s="23"/>
      <c r="D3728" s="23"/>
      <c r="E3728" s="23"/>
      <c r="F3728" s="23"/>
      <c r="G3728" s="23"/>
      <c r="H3728" s="23"/>
      <c r="I3728" s="23"/>
      <c r="J3728" s="23"/>
      <c r="K3728" s="23"/>
      <c r="L3728" s="23"/>
      <c r="M3728" s="23"/>
      <c r="N3728" s="23"/>
      <c r="O3728" s="23"/>
      <c r="P3728" s="23"/>
      <c r="Q3728" s="23"/>
      <c r="R3728" s="23"/>
    </row>
    <row r="3729" spans="1:18" s="17" customFormat="1" x14ac:dyDescent="0.2">
      <c r="A3729" s="22"/>
      <c r="B3729" s="23"/>
      <c r="C3729" s="23"/>
      <c r="D3729" s="23"/>
      <c r="E3729" s="23"/>
      <c r="F3729" s="23"/>
      <c r="G3729" s="23"/>
      <c r="H3729" s="23"/>
      <c r="I3729" s="23"/>
      <c r="J3729" s="23"/>
      <c r="K3729" s="23"/>
      <c r="L3729" s="23"/>
      <c r="M3729" s="23"/>
      <c r="N3729" s="23"/>
      <c r="O3729" s="23"/>
      <c r="P3729" s="23"/>
      <c r="Q3729" s="23"/>
      <c r="R3729" s="23"/>
    </row>
    <row r="3730" spans="1:18" s="17" customFormat="1" x14ac:dyDescent="0.2">
      <c r="A3730" s="22"/>
      <c r="B3730" s="23"/>
      <c r="C3730" s="23"/>
      <c r="D3730" s="23"/>
      <c r="E3730" s="23"/>
      <c r="F3730" s="23"/>
      <c r="G3730" s="23"/>
      <c r="H3730" s="23"/>
      <c r="I3730" s="23"/>
      <c r="J3730" s="23"/>
      <c r="K3730" s="23"/>
      <c r="L3730" s="23"/>
      <c r="M3730" s="23"/>
      <c r="N3730" s="23"/>
      <c r="O3730" s="23"/>
      <c r="P3730" s="23"/>
      <c r="Q3730" s="23"/>
      <c r="R3730" s="23"/>
    </row>
    <row r="3731" spans="1:18" s="17" customFormat="1" x14ac:dyDescent="0.2">
      <c r="A3731" s="22"/>
      <c r="B3731" s="23"/>
      <c r="C3731" s="23"/>
      <c r="D3731" s="23"/>
      <c r="E3731" s="23"/>
      <c r="F3731" s="23"/>
      <c r="G3731" s="23"/>
      <c r="H3731" s="23"/>
      <c r="I3731" s="23"/>
      <c r="J3731" s="23"/>
      <c r="K3731" s="23"/>
      <c r="L3731" s="23"/>
      <c r="M3731" s="23"/>
      <c r="N3731" s="23"/>
      <c r="O3731" s="23"/>
      <c r="P3731" s="23"/>
      <c r="Q3731" s="23"/>
      <c r="R3731" s="23"/>
    </row>
    <row r="3732" spans="1:18" s="17" customFormat="1" x14ac:dyDescent="0.2">
      <c r="A3732" s="22"/>
      <c r="B3732" s="23"/>
      <c r="C3732" s="23"/>
      <c r="D3732" s="23"/>
      <c r="E3732" s="23"/>
      <c r="F3732" s="23"/>
      <c r="G3732" s="23"/>
      <c r="H3732" s="23"/>
      <c r="I3732" s="23"/>
      <c r="J3732" s="23"/>
      <c r="K3732" s="23"/>
      <c r="L3732" s="23"/>
      <c r="M3732" s="23"/>
      <c r="N3732" s="23"/>
      <c r="O3732" s="23"/>
      <c r="P3732" s="23"/>
      <c r="Q3732" s="23"/>
      <c r="R3732" s="23"/>
    </row>
    <row r="3733" spans="1:18" s="17" customFormat="1" x14ac:dyDescent="0.2">
      <c r="A3733" s="22"/>
      <c r="B3733" s="23"/>
      <c r="C3733" s="23"/>
      <c r="D3733" s="23"/>
      <c r="E3733" s="23"/>
      <c r="F3733" s="23"/>
      <c r="G3733" s="23"/>
      <c r="H3733" s="23"/>
      <c r="I3733" s="23"/>
      <c r="J3733" s="23"/>
      <c r="K3733" s="23"/>
      <c r="L3733" s="23"/>
      <c r="M3733" s="23"/>
      <c r="N3733" s="23"/>
      <c r="O3733" s="23"/>
      <c r="P3733" s="23"/>
      <c r="Q3733" s="23"/>
      <c r="R3733" s="23"/>
    </row>
    <row r="3734" spans="1:18" s="17" customFormat="1" x14ac:dyDescent="0.2">
      <c r="A3734" s="22"/>
      <c r="B3734" s="23"/>
      <c r="C3734" s="23"/>
      <c r="D3734" s="23"/>
      <c r="E3734" s="23"/>
      <c r="F3734" s="23"/>
      <c r="G3734" s="23"/>
      <c r="H3734" s="23"/>
      <c r="I3734" s="23"/>
      <c r="J3734" s="23"/>
      <c r="K3734" s="23"/>
      <c r="L3734" s="23"/>
      <c r="M3734" s="23"/>
      <c r="N3734" s="23"/>
      <c r="O3734" s="23"/>
      <c r="P3734" s="23"/>
      <c r="Q3734" s="23"/>
      <c r="R3734" s="23"/>
    </row>
    <row r="3735" spans="1:18" s="17" customFormat="1" x14ac:dyDescent="0.2">
      <c r="A3735" s="22"/>
      <c r="B3735" s="23"/>
      <c r="C3735" s="23"/>
      <c r="D3735" s="23"/>
      <c r="E3735" s="23"/>
      <c r="F3735" s="23"/>
      <c r="G3735" s="23"/>
      <c r="H3735" s="23"/>
      <c r="I3735" s="23"/>
      <c r="J3735" s="23"/>
      <c r="K3735" s="23"/>
      <c r="L3735" s="23"/>
      <c r="M3735" s="23"/>
      <c r="N3735" s="23"/>
      <c r="O3735" s="23"/>
      <c r="P3735" s="23"/>
      <c r="Q3735" s="23"/>
      <c r="R3735" s="23"/>
    </row>
    <row r="3736" spans="1:18" s="17" customFormat="1" x14ac:dyDescent="0.2">
      <c r="A3736" s="22"/>
      <c r="B3736" s="23"/>
      <c r="C3736" s="23"/>
      <c r="D3736" s="23"/>
      <c r="E3736" s="23"/>
      <c r="F3736" s="23"/>
      <c r="G3736" s="23"/>
      <c r="H3736" s="23"/>
      <c r="I3736" s="23"/>
      <c r="J3736" s="23"/>
      <c r="K3736" s="23"/>
      <c r="L3736" s="23"/>
      <c r="M3736" s="23"/>
      <c r="N3736" s="23"/>
      <c r="O3736" s="23"/>
      <c r="P3736" s="23"/>
      <c r="Q3736" s="23"/>
      <c r="R3736" s="23"/>
    </row>
    <row r="3737" spans="1:18" s="17" customFormat="1" x14ac:dyDescent="0.2">
      <c r="A3737" s="22"/>
      <c r="B3737" s="23"/>
      <c r="C3737" s="23"/>
      <c r="D3737" s="23"/>
      <c r="E3737" s="23"/>
      <c r="F3737" s="23"/>
      <c r="G3737" s="23"/>
      <c r="H3737" s="23"/>
      <c r="I3737" s="23"/>
      <c r="J3737" s="23"/>
      <c r="K3737" s="23"/>
      <c r="L3737" s="23"/>
      <c r="M3737" s="23"/>
      <c r="N3737" s="23"/>
      <c r="O3737" s="23"/>
      <c r="P3737" s="23"/>
      <c r="Q3737" s="23"/>
      <c r="R3737" s="23"/>
    </row>
    <row r="3738" spans="1:18" s="17" customFormat="1" x14ac:dyDescent="0.2">
      <c r="A3738" s="22"/>
      <c r="B3738" s="23"/>
      <c r="C3738" s="23"/>
      <c r="D3738" s="23"/>
      <c r="E3738" s="23"/>
      <c r="F3738" s="23"/>
      <c r="G3738" s="23"/>
      <c r="H3738" s="23"/>
      <c r="I3738" s="23"/>
      <c r="J3738" s="23"/>
      <c r="K3738" s="23"/>
      <c r="L3738" s="23"/>
      <c r="M3738" s="23"/>
      <c r="N3738" s="23"/>
      <c r="O3738" s="23"/>
      <c r="P3738" s="23"/>
      <c r="Q3738" s="23"/>
      <c r="R3738" s="23"/>
    </row>
    <row r="3739" spans="1:18" s="17" customFormat="1" x14ac:dyDescent="0.2">
      <c r="A3739" s="22"/>
      <c r="B3739" s="23"/>
      <c r="C3739" s="23"/>
      <c r="D3739" s="23"/>
      <c r="E3739" s="23"/>
      <c r="F3739" s="23"/>
      <c r="G3739" s="23"/>
      <c r="H3739" s="23"/>
      <c r="I3739" s="23"/>
      <c r="J3739" s="23"/>
      <c r="K3739" s="23"/>
      <c r="L3739" s="23"/>
      <c r="M3739" s="23"/>
      <c r="N3739" s="23"/>
      <c r="O3739" s="23"/>
      <c r="P3739" s="23"/>
      <c r="Q3739" s="23"/>
      <c r="R3739" s="23"/>
    </row>
    <row r="3740" spans="1:18" s="17" customFormat="1" x14ac:dyDescent="0.2">
      <c r="A3740" s="22"/>
      <c r="B3740" s="23"/>
      <c r="C3740" s="23"/>
      <c r="D3740" s="23"/>
      <c r="E3740" s="23"/>
      <c r="F3740" s="23"/>
      <c r="G3740" s="23"/>
      <c r="H3740" s="23"/>
      <c r="I3740" s="23"/>
      <c r="J3740" s="23"/>
      <c r="K3740" s="23"/>
      <c r="L3740" s="23"/>
      <c r="M3740" s="23"/>
      <c r="N3740" s="23"/>
      <c r="O3740" s="23"/>
      <c r="P3740" s="23"/>
      <c r="Q3740" s="23"/>
      <c r="R3740" s="23"/>
    </row>
    <row r="3741" spans="1:18" s="17" customFormat="1" x14ac:dyDescent="0.2">
      <c r="A3741" s="22"/>
      <c r="B3741" s="23"/>
      <c r="C3741" s="23"/>
      <c r="D3741" s="23"/>
      <c r="E3741" s="23"/>
      <c r="F3741" s="23"/>
      <c r="G3741" s="23"/>
      <c r="H3741" s="23"/>
      <c r="I3741" s="23"/>
      <c r="J3741" s="23"/>
      <c r="K3741" s="23"/>
      <c r="L3741" s="23"/>
      <c r="M3741" s="23"/>
      <c r="N3741" s="23"/>
      <c r="O3741" s="23"/>
      <c r="P3741" s="23"/>
      <c r="Q3741" s="23"/>
      <c r="R3741" s="23"/>
    </row>
    <row r="3742" spans="1:18" s="17" customFormat="1" x14ac:dyDescent="0.2">
      <c r="A3742" s="22"/>
      <c r="B3742" s="23"/>
      <c r="C3742" s="23"/>
      <c r="D3742" s="23"/>
      <c r="E3742" s="23"/>
      <c r="F3742" s="23"/>
      <c r="G3742" s="23"/>
      <c r="H3742" s="23"/>
      <c r="I3742" s="23"/>
      <c r="J3742" s="23"/>
      <c r="K3742" s="23"/>
      <c r="L3742" s="23"/>
      <c r="M3742" s="23"/>
      <c r="N3742" s="23"/>
      <c r="O3742" s="23"/>
      <c r="P3742" s="23"/>
      <c r="Q3742" s="23"/>
      <c r="R3742" s="23"/>
    </row>
    <row r="3743" spans="1:18" s="17" customFormat="1" x14ac:dyDescent="0.2">
      <c r="A3743" s="22"/>
      <c r="B3743" s="23"/>
      <c r="C3743" s="23"/>
      <c r="D3743" s="23"/>
      <c r="E3743" s="23"/>
      <c r="F3743" s="23"/>
      <c r="G3743" s="23"/>
      <c r="H3743" s="23"/>
      <c r="I3743" s="23"/>
      <c r="J3743" s="23"/>
      <c r="K3743" s="23"/>
      <c r="L3743" s="23"/>
      <c r="M3743" s="23"/>
      <c r="N3743" s="23"/>
      <c r="O3743" s="23"/>
      <c r="P3743" s="23"/>
      <c r="Q3743" s="23"/>
      <c r="R3743" s="23"/>
    </row>
    <row r="3744" spans="1:18" s="17" customFormat="1" x14ac:dyDescent="0.2">
      <c r="A3744" s="22"/>
      <c r="B3744" s="23"/>
      <c r="C3744" s="23"/>
      <c r="D3744" s="23"/>
      <c r="E3744" s="23"/>
      <c r="F3744" s="23"/>
      <c r="G3744" s="23"/>
      <c r="H3744" s="23"/>
      <c r="I3744" s="23"/>
      <c r="J3744" s="23"/>
      <c r="K3744" s="23"/>
      <c r="L3744" s="23"/>
      <c r="M3744" s="23"/>
      <c r="N3744" s="23"/>
      <c r="O3744" s="23"/>
      <c r="P3744" s="23"/>
      <c r="Q3744" s="23"/>
      <c r="R3744" s="23"/>
    </row>
    <row r="3745" spans="1:18" s="17" customFormat="1" x14ac:dyDescent="0.2">
      <c r="A3745" s="22"/>
      <c r="B3745" s="23"/>
      <c r="C3745" s="23"/>
      <c r="D3745" s="23"/>
      <c r="E3745" s="23"/>
      <c r="F3745" s="23"/>
      <c r="G3745" s="23"/>
      <c r="H3745" s="23"/>
      <c r="I3745" s="23"/>
      <c r="J3745" s="23"/>
      <c r="K3745" s="23"/>
      <c r="L3745" s="23"/>
      <c r="M3745" s="23"/>
      <c r="N3745" s="23"/>
      <c r="O3745" s="23"/>
      <c r="P3745" s="23"/>
      <c r="Q3745" s="23"/>
      <c r="R3745" s="23"/>
    </row>
    <row r="3746" spans="1:18" s="17" customFormat="1" x14ac:dyDescent="0.2">
      <c r="A3746" s="22"/>
      <c r="B3746" s="23"/>
      <c r="C3746" s="23"/>
      <c r="D3746" s="23"/>
      <c r="E3746" s="23"/>
      <c r="F3746" s="23"/>
      <c r="G3746" s="23"/>
      <c r="H3746" s="23"/>
      <c r="I3746" s="23"/>
      <c r="J3746" s="23"/>
      <c r="K3746" s="23"/>
      <c r="L3746" s="23"/>
      <c r="M3746" s="23"/>
      <c r="N3746" s="23"/>
      <c r="O3746" s="23"/>
      <c r="P3746" s="23"/>
      <c r="Q3746" s="23"/>
      <c r="R3746" s="23"/>
    </row>
    <row r="3747" spans="1:18" s="17" customFormat="1" x14ac:dyDescent="0.2">
      <c r="A3747" s="22"/>
      <c r="B3747" s="23"/>
      <c r="C3747" s="23"/>
      <c r="D3747" s="23"/>
      <c r="E3747" s="23"/>
      <c r="F3747" s="23"/>
      <c r="G3747" s="23"/>
      <c r="H3747" s="23"/>
      <c r="I3747" s="23"/>
      <c r="J3747" s="23"/>
      <c r="K3747" s="23"/>
      <c r="L3747" s="23"/>
      <c r="M3747" s="23"/>
      <c r="N3747" s="23"/>
      <c r="O3747" s="23"/>
      <c r="P3747" s="23"/>
      <c r="Q3747" s="23"/>
      <c r="R3747" s="23"/>
    </row>
    <row r="3748" spans="1:18" s="17" customFormat="1" x14ac:dyDescent="0.2">
      <c r="A3748" s="22"/>
      <c r="B3748" s="23"/>
      <c r="C3748" s="23"/>
      <c r="D3748" s="23"/>
      <c r="E3748" s="23"/>
      <c r="F3748" s="23"/>
      <c r="G3748" s="23"/>
      <c r="H3748" s="23"/>
      <c r="I3748" s="23"/>
      <c r="J3748" s="23"/>
      <c r="K3748" s="23"/>
      <c r="L3748" s="23"/>
      <c r="M3748" s="23"/>
      <c r="N3748" s="23"/>
      <c r="O3748" s="23"/>
      <c r="P3748" s="23"/>
      <c r="Q3748" s="23"/>
      <c r="R3748" s="23"/>
    </row>
    <row r="3749" spans="1:18" s="17" customFormat="1" x14ac:dyDescent="0.2">
      <c r="A3749" s="22"/>
      <c r="B3749" s="23"/>
      <c r="C3749" s="23"/>
      <c r="D3749" s="23"/>
      <c r="E3749" s="23"/>
      <c r="F3749" s="23"/>
      <c r="G3749" s="23"/>
      <c r="H3749" s="23"/>
      <c r="I3749" s="23"/>
      <c r="J3749" s="23"/>
      <c r="K3749" s="23"/>
      <c r="L3749" s="23"/>
      <c r="M3749" s="23"/>
      <c r="N3749" s="23"/>
      <c r="O3749" s="23"/>
      <c r="P3749" s="23"/>
      <c r="Q3749" s="23"/>
      <c r="R3749" s="23"/>
    </row>
    <row r="3750" spans="1:18" s="17" customFormat="1" x14ac:dyDescent="0.2">
      <c r="A3750" s="22"/>
      <c r="B3750" s="23"/>
      <c r="C3750" s="23"/>
      <c r="D3750" s="23"/>
      <c r="E3750" s="23"/>
      <c r="F3750" s="23"/>
      <c r="G3750" s="23"/>
      <c r="H3750" s="23"/>
      <c r="I3750" s="23"/>
      <c r="J3750" s="23"/>
      <c r="K3750" s="23"/>
      <c r="L3750" s="23"/>
      <c r="M3750" s="23"/>
      <c r="N3750" s="23"/>
      <c r="O3750" s="23"/>
      <c r="P3750" s="23"/>
      <c r="Q3750" s="23"/>
      <c r="R3750" s="23"/>
    </row>
    <row r="3751" spans="1:18" s="17" customFormat="1" x14ac:dyDescent="0.2">
      <c r="A3751" s="22"/>
      <c r="B3751" s="23"/>
      <c r="C3751" s="23"/>
      <c r="D3751" s="23"/>
      <c r="E3751" s="23"/>
      <c r="F3751" s="23"/>
      <c r="G3751" s="23"/>
      <c r="H3751" s="23"/>
      <c r="I3751" s="23"/>
      <c r="J3751" s="23"/>
      <c r="K3751" s="23"/>
      <c r="L3751" s="23"/>
      <c r="M3751" s="23"/>
      <c r="N3751" s="23"/>
      <c r="O3751" s="23"/>
      <c r="P3751" s="23"/>
      <c r="Q3751" s="23"/>
      <c r="R3751" s="23"/>
    </row>
    <row r="3752" spans="1:18" s="17" customFormat="1" x14ac:dyDescent="0.2">
      <c r="A3752" s="22"/>
      <c r="B3752" s="23"/>
      <c r="C3752" s="23"/>
      <c r="D3752" s="23"/>
      <c r="E3752" s="23"/>
      <c r="F3752" s="23"/>
      <c r="G3752" s="23"/>
      <c r="H3752" s="23"/>
      <c r="I3752" s="23"/>
      <c r="J3752" s="23"/>
      <c r="K3752" s="23"/>
      <c r="L3752" s="23"/>
      <c r="M3752" s="23"/>
      <c r="N3752" s="23"/>
      <c r="O3752" s="23"/>
      <c r="P3752" s="23"/>
      <c r="Q3752" s="23"/>
      <c r="R3752" s="23"/>
    </row>
    <row r="3753" spans="1:18" s="17" customFormat="1" x14ac:dyDescent="0.2">
      <c r="A3753" s="22"/>
      <c r="B3753" s="23"/>
      <c r="C3753" s="23"/>
      <c r="D3753" s="23"/>
      <c r="E3753" s="23"/>
      <c r="F3753" s="23"/>
      <c r="G3753" s="23"/>
      <c r="H3753" s="23"/>
      <c r="I3753" s="23"/>
      <c r="J3753" s="23"/>
      <c r="K3753" s="23"/>
      <c r="L3753" s="23"/>
      <c r="M3753" s="23"/>
      <c r="N3753" s="23"/>
      <c r="O3753" s="23"/>
      <c r="P3753" s="23"/>
      <c r="Q3753" s="23"/>
      <c r="R3753" s="23"/>
    </row>
    <row r="3754" spans="1:18" s="17" customFormat="1" x14ac:dyDescent="0.2">
      <c r="A3754" s="22"/>
      <c r="B3754" s="23"/>
      <c r="C3754" s="23"/>
      <c r="D3754" s="23"/>
      <c r="E3754" s="23"/>
      <c r="F3754" s="23"/>
      <c r="G3754" s="23"/>
      <c r="H3754" s="23"/>
      <c r="I3754" s="23"/>
      <c r="J3754" s="23"/>
      <c r="K3754" s="23"/>
      <c r="L3754" s="23"/>
      <c r="M3754" s="23"/>
      <c r="N3754" s="23"/>
      <c r="O3754" s="23"/>
      <c r="P3754" s="23"/>
      <c r="Q3754" s="23"/>
      <c r="R3754" s="23"/>
    </row>
    <row r="3755" spans="1:18" s="17" customFormat="1" x14ac:dyDescent="0.2">
      <c r="A3755" s="22"/>
      <c r="B3755" s="23"/>
      <c r="C3755" s="23"/>
      <c r="D3755" s="23"/>
      <c r="E3755" s="23"/>
      <c r="F3755" s="23"/>
      <c r="G3755" s="23"/>
      <c r="H3755" s="23"/>
      <c r="I3755" s="23"/>
      <c r="J3755" s="23"/>
      <c r="K3755" s="23"/>
      <c r="L3755" s="23"/>
      <c r="M3755" s="23"/>
      <c r="N3755" s="23"/>
      <c r="O3755" s="23"/>
      <c r="P3755" s="23"/>
      <c r="Q3755" s="23"/>
      <c r="R3755" s="23"/>
    </row>
    <row r="3756" spans="1:18" s="17" customFormat="1" x14ac:dyDescent="0.2">
      <c r="A3756" s="22"/>
      <c r="B3756" s="23"/>
      <c r="C3756" s="23"/>
      <c r="D3756" s="23"/>
      <c r="E3756" s="23"/>
      <c r="F3756" s="23"/>
      <c r="G3756" s="23"/>
      <c r="H3756" s="23"/>
      <c r="I3756" s="23"/>
      <c r="J3756" s="23"/>
      <c r="K3756" s="23"/>
      <c r="L3756" s="23"/>
      <c r="M3756" s="23"/>
      <c r="N3756" s="23"/>
      <c r="O3756" s="23"/>
      <c r="P3756" s="23"/>
      <c r="Q3756" s="23"/>
      <c r="R3756" s="23"/>
    </row>
    <row r="3757" spans="1:18" s="17" customFormat="1" x14ac:dyDescent="0.2">
      <c r="A3757" s="22"/>
      <c r="B3757" s="23"/>
      <c r="C3757" s="23"/>
      <c r="D3757" s="23"/>
      <c r="E3757" s="23"/>
      <c r="F3757" s="23"/>
      <c r="G3757" s="23"/>
      <c r="H3757" s="23"/>
      <c r="I3757" s="23"/>
      <c r="J3757" s="23"/>
      <c r="K3757" s="23"/>
      <c r="L3757" s="23"/>
      <c r="M3757" s="23"/>
      <c r="N3757" s="23"/>
      <c r="O3757" s="23"/>
      <c r="P3757" s="23"/>
      <c r="Q3757" s="23"/>
      <c r="R3757" s="23"/>
    </row>
    <row r="3758" spans="1:18" s="17" customFormat="1" x14ac:dyDescent="0.2">
      <c r="A3758" s="22"/>
      <c r="B3758" s="23"/>
      <c r="C3758" s="23"/>
      <c r="D3758" s="23"/>
      <c r="E3758" s="23"/>
      <c r="F3758" s="23"/>
      <c r="G3758" s="23"/>
      <c r="H3758" s="23"/>
      <c r="I3758" s="23"/>
      <c r="J3758" s="23"/>
      <c r="K3758" s="23"/>
      <c r="L3758" s="23"/>
      <c r="M3758" s="23"/>
      <c r="N3758" s="23"/>
      <c r="O3758" s="23"/>
      <c r="P3758" s="23"/>
      <c r="Q3758" s="23"/>
      <c r="R3758" s="23"/>
    </row>
    <row r="3759" spans="1:18" s="17" customFormat="1" x14ac:dyDescent="0.2">
      <c r="A3759" s="22"/>
      <c r="B3759" s="23"/>
      <c r="C3759" s="23"/>
      <c r="D3759" s="23"/>
      <c r="E3759" s="23"/>
      <c r="F3759" s="23"/>
      <c r="G3759" s="23"/>
      <c r="H3759" s="23"/>
      <c r="I3759" s="23"/>
      <c r="J3759" s="23"/>
      <c r="K3759" s="23"/>
      <c r="L3759" s="23"/>
      <c r="M3759" s="23"/>
      <c r="N3759" s="23"/>
      <c r="O3759" s="23"/>
      <c r="P3759" s="23"/>
      <c r="Q3759" s="23"/>
      <c r="R3759" s="23"/>
    </row>
    <row r="3760" spans="1:18" s="17" customFormat="1" x14ac:dyDescent="0.2">
      <c r="A3760" s="22"/>
      <c r="B3760" s="23"/>
      <c r="C3760" s="23"/>
      <c r="D3760" s="23"/>
      <c r="E3760" s="23"/>
      <c r="F3760" s="23"/>
      <c r="G3760" s="23"/>
      <c r="H3760" s="23"/>
      <c r="I3760" s="23"/>
      <c r="J3760" s="23"/>
      <c r="K3760" s="23"/>
      <c r="L3760" s="23"/>
      <c r="M3760" s="23"/>
      <c r="N3760" s="23"/>
      <c r="O3760" s="23"/>
      <c r="P3760" s="23"/>
      <c r="Q3760" s="23"/>
      <c r="R3760" s="23"/>
    </row>
    <row r="3761" spans="1:18" s="17" customFormat="1" x14ac:dyDescent="0.2">
      <c r="A3761" s="22"/>
      <c r="B3761" s="23"/>
      <c r="C3761" s="23"/>
      <c r="D3761" s="23"/>
      <c r="E3761" s="23"/>
      <c r="F3761" s="23"/>
      <c r="G3761" s="23"/>
      <c r="H3761" s="23"/>
      <c r="I3761" s="23"/>
      <c r="J3761" s="23"/>
      <c r="K3761" s="23"/>
      <c r="L3761" s="23"/>
      <c r="M3761" s="23"/>
      <c r="N3761" s="23"/>
      <c r="O3761" s="23"/>
      <c r="P3761" s="23"/>
      <c r="Q3761" s="23"/>
      <c r="R3761" s="23"/>
    </row>
    <row r="3762" spans="1:18" s="17" customFormat="1" x14ac:dyDescent="0.2">
      <c r="A3762" s="22"/>
      <c r="B3762" s="23"/>
      <c r="C3762" s="23"/>
      <c r="D3762" s="23"/>
      <c r="E3762" s="23"/>
      <c r="F3762" s="23"/>
      <c r="G3762" s="23"/>
      <c r="H3762" s="23"/>
      <c r="I3762" s="23"/>
      <c r="J3762" s="23"/>
      <c r="K3762" s="23"/>
      <c r="L3762" s="23"/>
      <c r="M3762" s="23"/>
      <c r="N3762" s="23"/>
      <c r="O3762" s="23"/>
      <c r="P3762" s="23"/>
      <c r="Q3762" s="23"/>
      <c r="R3762" s="23"/>
    </row>
    <row r="3763" spans="1:18" s="17" customFormat="1" x14ac:dyDescent="0.2">
      <c r="A3763" s="22"/>
      <c r="B3763" s="23"/>
      <c r="C3763" s="23"/>
      <c r="D3763" s="23"/>
      <c r="E3763" s="23"/>
      <c r="F3763" s="23"/>
      <c r="G3763" s="23"/>
      <c r="H3763" s="23"/>
      <c r="I3763" s="23"/>
      <c r="J3763" s="23"/>
      <c r="K3763" s="23"/>
      <c r="L3763" s="23"/>
      <c r="M3763" s="23"/>
      <c r="N3763" s="23"/>
      <c r="O3763" s="23"/>
      <c r="P3763" s="23"/>
      <c r="Q3763" s="23"/>
      <c r="R3763" s="23"/>
    </row>
    <row r="3764" spans="1:18" s="17" customFormat="1" x14ac:dyDescent="0.2">
      <c r="A3764" s="22"/>
      <c r="B3764" s="23"/>
      <c r="C3764" s="23"/>
      <c r="D3764" s="23"/>
      <c r="E3764" s="23"/>
      <c r="F3764" s="23"/>
      <c r="G3764" s="23"/>
      <c r="H3764" s="23"/>
      <c r="I3764" s="23"/>
      <c r="J3764" s="23"/>
      <c r="K3764" s="23"/>
      <c r="L3764" s="23"/>
      <c r="M3764" s="23"/>
      <c r="N3764" s="23"/>
      <c r="O3764" s="23"/>
      <c r="P3764" s="23"/>
      <c r="Q3764" s="23"/>
      <c r="R3764" s="23"/>
    </row>
    <row r="3765" spans="1:18" s="17" customFormat="1" x14ac:dyDescent="0.2">
      <c r="A3765" s="22"/>
      <c r="B3765" s="23"/>
      <c r="C3765" s="23"/>
      <c r="D3765" s="23"/>
      <c r="E3765" s="23"/>
      <c r="F3765" s="23"/>
      <c r="G3765" s="23"/>
      <c r="H3765" s="23"/>
      <c r="I3765" s="23"/>
      <c r="J3765" s="23"/>
      <c r="K3765" s="23"/>
      <c r="L3765" s="23"/>
      <c r="M3765" s="23"/>
      <c r="N3765" s="23"/>
      <c r="O3765" s="23"/>
      <c r="P3765" s="23"/>
      <c r="Q3765" s="23"/>
      <c r="R3765" s="23"/>
    </row>
    <row r="3766" spans="1:18" s="17" customFormat="1" x14ac:dyDescent="0.2">
      <c r="A3766" s="22"/>
      <c r="B3766" s="23"/>
      <c r="C3766" s="23"/>
      <c r="D3766" s="23"/>
      <c r="E3766" s="23"/>
      <c r="F3766" s="23"/>
      <c r="G3766" s="23"/>
      <c r="H3766" s="23"/>
      <c r="I3766" s="23"/>
      <c r="J3766" s="23"/>
      <c r="K3766" s="23"/>
      <c r="L3766" s="23"/>
      <c r="M3766" s="23"/>
      <c r="N3766" s="23"/>
      <c r="O3766" s="23"/>
      <c r="P3766" s="23"/>
      <c r="Q3766" s="23"/>
      <c r="R3766" s="23"/>
    </row>
    <row r="3767" spans="1:18" s="17" customFormat="1" x14ac:dyDescent="0.2">
      <c r="A3767" s="22"/>
      <c r="B3767" s="23"/>
      <c r="C3767" s="23"/>
      <c r="D3767" s="23"/>
      <c r="E3767" s="23"/>
      <c r="F3767" s="23"/>
      <c r="G3767" s="23"/>
      <c r="H3767" s="23"/>
      <c r="I3767" s="23"/>
      <c r="J3767" s="23"/>
      <c r="K3767" s="23"/>
      <c r="L3767" s="23"/>
      <c r="M3767" s="23"/>
      <c r="N3767" s="23"/>
      <c r="O3767" s="23"/>
      <c r="P3767" s="23"/>
      <c r="Q3767" s="23"/>
      <c r="R3767" s="23"/>
    </row>
    <row r="3768" spans="1:18" s="17" customFormat="1" x14ac:dyDescent="0.2">
      <c r="A3768" s="22"/>
      <c r="B3768" s="23"/>
      <c r="C3768" s="23"/>
      <c r="D3768" s="23"/>
      <c r="E3768" s="23"/>
      <c r="F3768" s="23"/>
      <c r="G3768" s="23"/>
      <c r="H3768" s="23"/>
      <c r="I3768" s="23"/>
      <c r="J3768" s="23"/>
      <c r="K3768" s="23"/>
      <c r="L3768" s="23"/>
      <c r="M3768" s="23"/>
      <c r="N3768" s="23"/>
      <c r="O3768" s="23"/>
      <c r="P3768" s="23"/>
      <c r="Q3768" s="23"/>
      <c r="R3768" s="23"/>
    </row>
    <row r="3769" spans="1:18" s="17" customFormat="1" x14ac:dyDescent="0.2">
      <c r="A3769" s="22"/>
      <c r="B3769" s="23"/>
      <c r="C3769" s="23"/>
      <c r="D3769" s="23"/>
      <c r="E3769" s="23"/>
      <c r="F3769" s="23"/>
      <c r="G3769" s="23"/>
      <c r="H3769" s="23"/>
      <c r="I3769" s="23"/>
      <c r="J3769" s="23"/>
      <c r="K3769" s="23"/>
      <c r="L3769" s="23"/>
      <c r="M3769" s="23"/>
      <c r="N3769" s="23"/>
      <c r="O3769" s="23"/>
      <c r="P3769" s="23"/>
      <c r="Q3769" s="23"/>
      <c r="R3769" s="23"/>
    </row>
    <row r="3770" spans="1:18" s="17" customFormat="1" x14ac:dyDescent="0.2">
      <c r="A3770" s="22"/>
      <c r="B3770" s="23"/>
      <c r="C3770" s="23"/>
      <c r="D3770" s="23"/>
      <c r="E3770" s="23"/>
      <c r="F3770" s="23"/>
      <c r="G3770" s="23"/>
      <c r="H3770" s="23"/>
      <c r="I3770" s="23"/>
      <c r="J3770" s="23"/>
      <c r="K3770" s="23"/>
      <c r="L3770" s="23"/>
      <c r="M3770" s="23"/>
      <c r="N3770" s="23"/>
      <c r="O3770" s="23"/>
      <c r="P3770" s="23"/>
      <c r="Q3770" s="23"/>
      <c r="R3770" s="23"/>
    </row>
    <row r="3771" spans="1:18" s="17" customFormat="1" x14ac:dyDescent="0.2">
      <c r="A3771" s="22"/>
      <c r="B3771" s="23"/>
      <c r="C3771" s="23"/>
      <c r="D3771" s="23"/>
      <c r="E3771" s="23"/>
      <c r="F3771" s="23"/>
      <c r="G3771" s="23"/>
      <c r="H3771" s="23"/>
      <c r="I3771" s="23"/>
      <c r="J3771" s="23"/>
      <c r="K3771" s="23"/>
      <c r="L3771" s="23"/>
      <c r="M3771" s="23"/>
      <c r="N3771" s="23"/>
      <c r="O3771" s="23"/>
      <c r="P3771" s="23"/>
      <c r="Q3771" s="23"/>
      <c r="R3771" s="23"/>
    </row>
    <row r="3772" spans="1:18" s="17" customFormat="1" x14ac:dyDescent="0.2">
      <c r="A3772" s="22"/>
      <c r="B3772" s="23"/>
      <c r="C3772" s="23"/>
      <c r="D3772" s="23"/>
      <c r="E3772" s="23"/>
      <c r="F3772" s="23"/>
      <c r="G3772" s="23"/>
      <c r="H3772" s="23"/>
      <c r="I3772" s="23"/>
      <c r="J3772" s="23"/>
      <c r="K3772" s="23"/>
      <c r="L3772" s="23"/>
      <c r="M3772" s="23"/>
      <c r="N3772" s="23"/>
      <c r="O3772" s="23"/>
      <c r="P3772" s="23"/>
      <c r="Q3772" s="23"/>
      <c r="R3772" s="23"/>
    </row>
    <row r="3773" spans="1:18" s="17" customFormat="1" x14ac:dyDescent="0.2">
      <c r="A3773" s="22"/>
      <c r="B3773" s="23"/>
      <c r="C3773" s="23"/>
      <c r="D3773" s="23"/>
      <c r="E3773" s="23"/>
      <c r="F3773" s="23"/>
      <c r="G3773" s="23"/>
      <c r="H3773" s="23"/>
      <c r="I3773" s="23"/>
      <c r="J3773" s="23"/>
      <c r="K3773" s="23"/>
      <c r="L3773" s="23"/>
      <c r="M3773" s="23"/>
      <c r="N3773" s="23"/>
      <c r="O3773" s="23"/>
      <c r="P3773" s="23"/>
      <c r="Q3773" s="23"/>
      <c r="R3773" s="23"/>
    </row>
    <row r="3774" spans="1:18" s="17" customFormat="1" x14ac:dyDescent="0.2">
      <c r="A3774" s="22"/>
      <c r="B3774" s="23"/>
      <c r="C3774" s="23"/>
      <c r="D3774" s="23"/>
      <c r="E3774" s="23"/>
      <c r="F3774" s="23"/>
      <c r="G3774" s="23"/>
      <c r="H3774" s="23"/>
      <c r="I3774" s="23"/>
      <c r="J3774" s="23"/>
      <c r="K3774" s="23"/>
      <c r="L3774" s="23"/>
      <c r="M3774" s="23"/>
      <c r="N3774" s="23"/>
      <c r="O3774" s="23"/>
      <c r="P3774" s="23"/>
      <c r="Q3774" s="23"/>
      <c r="R3774" s="23"/>
    </row>
    <row r="3775" spans="1:18" s="17" customFormat="1" x14ac:dyDescent="0.2">
      <c r="A3775" s="22"/>
      <c r="B3775" s="23"/>
      <c r="C3775" s="23"/>
      <c r="D3775" s="23"/>
      <c r="E3775" s="23"/>
      <c r="F3775" s="23"/>
      <c r="G3775" s="23"/>
      <c r="H3775" s="23"/>
      <c r="I3775" s="23"/>
      <c r="J3775" s="23"/>
      <c r="K3775" s="23"/>
      <c r="L3775" s="23"/>
      <c r="M3775" s="23"/>
      <c r="N3775" s="23"/>
      <c r="O3775" s="23"/>
      <c r="P3775" s="23"/>
      <c r="Q3775" s="23"/>
      <c r="R3775" s="23"/>
    </row>
    <row r="3776" spans="1:18" s="17" customFormat="1" x14ac:dyDescent="0.2">
      <c r="A3776" s="22"/>
      <c r="B3776" s="23"/>
      <c r="C3776" s="23"/>
      <c r="D3776" s="23"/>
      <c r="E3776" s="23"/>
      <c r="F3776" s="23"/>
      <c r="G3776" s="23"/>
      <c r="H3776" s="23"/>
      <c r="I3776" s="23"/>
      <c r="J3776" s="23"/>
      <c r="K3776" s="23"/>
      <c r="L3776" s="23"/>
      <c r="M3776" s="23"/>
      <c r="N3776" s="23"/>
      <c r="O3776" s="23"/>
      <c r="P3776" s="23"/>
      <c r="Q3776" s="23"/>
      <c r="R3776" s="23"/>
    </row>
    <row r="3777" spans="1:18" s="17" customFormat="1" x14ac:dyDescent="0.2">
      <c r="A3777" s="22"/>
      <c r="B3777" s="23"/>
      <c r="C3777" s="23"/>
      <c r="D3777" s="23"/>
      <c r="E3777" s="23"/>
      <c r="F3777" s="23"/>
      <c r="G3777" s="23"/>
      <c r="H3777" s="23"/>
      <c r="I3777" s="23"/>
      <c r="J3777" s="23"/>
      <c r="K3777" s="23"/>
      <c r="L3777" s="23"/>
      <c r="M3777" s="23"/>
      <c r="N3777" s="23"/>
      <c r="O3777" s="23"/>
      <c r="P3777" s="23"/>
      <c r="Q3777" s="23"/>
      <c r="R3777" s="23"/>
    </row>
    <row r="3778" spans="1:18" s="17" customFormat="1" x14ac:dyDescent="0.2">
      <c r="A3778" s="22"/>
      <c r="B3778" s="23"/>
      <c r="C3778" s="23"/>
      <c r="D3778" s="23"/>
      <c r="E3778" s="23"/>
      <c r="F3778" s="23"/>
      <c r="G3778" s="23"/>
      <c r="H3778" s="23"/>
      <c r="I3778" s="23"/>
      <c r="J3778" s="23"/>
      <c r="K3778" s="23"/>
      <c r="L3778" s="23"/>
      <c r="M3778" s="23"/>
      <c r="N3778" s="23"/>
      <c r="O3778" s="23"/>
      <c r="P3778" s="23"/>
      <c r="Q3778" s="23"/>
      <c r="R3778" s="23"/>
    </row>
    <row r="3779" spans="1:18" s="17" customFormat="1" x14ac:dyDescent="0.2">
      <c r="A3779" s="22"/>
      <c r="B3779" s="23"/>
      <c r="C3779" s="23"/>
      <c r="D3779" s="23"/>
      <c r="E3779" s="23"/>
      <c r="F3779" s="23"/>
      <c r="G3779" s="23"/>
      <c r="H3779" s="23"/>
      <c r="I3779" s="23"/>
      <c r="J3779" s="23"/>
      <c r="K3779" s="23"/>
      <c r="L3779" s="23"/>
      <c r="M3779" s="23"/>
      <c r="N3779" s="23"/>
      <c r="O3779" s="23"/>
      <c r="P3779" s="23"/>
      <c r="Q3779" s="23"/>
      <c r="R3779" s="23"/>
    </row>
    <row r="3780" spans="1:18" s="17" customFormat="1" x14ac:dyDescent="0.2">
      <c r="A3780" s="22"/>
      <c r="B3780" s="23"/>
      <c r="C3780" s="23"/>
      <c r="D3780" s="23"/>
      <c r="E3780" s="23"/>
      <c r="F3780" s="23"/>
      <c r="G3780" s="23"/>
      <c r="H3780" s="23"/>
      <c r="I3780" s="23"/>
      <c r="J3780" s="23"/>
      <c r="K3780" s="23"/>
      <c r="L3780" s="23"/>
      <c r="M3780" s="23"/>
      <c r="N3780" s="23"/>
      <c r="O3780" s="23"/>
      <c r="P3780" s="23"/>
      <c r="Q3780" s="23"/>
      <c r="R3780" s="23"/>
    </row>
    <row r="3781" spans="1:18" s="17" customFormat="1" x14ac:dyDescent="0.2">
      <c r="A3781" s="22"/>
      <c r="B3781" s="23"/>
      <c r="C3781" s="23"/>
      <c r="D3781" s="23"/>
      <c r="E3781" s="23"/>
      <c r="F3781" s="23"/>
      <c r="G3781" s="23"/>
      <c r="H3781" s="23"/>
      <c r="I3781" s="23"/>
      <c r="J3781" s="23"/>
      <c r="K3781" s="23"/>
      <c r="L3781" s="23"/>
      <c r="M3781" s="23"/>
      <c r="N3781" s="23"/>
      <c r="O3781" s="23"/>
      <c r="P3781" s="23"/>
      <c r="Q3781" s="23"/>
      <c r="R3781" s="23"/>
    </row>
    <row r="3782" spans="1:18" s="17" customFormat="1" x14ac:dyDescent="0.2">
      <c r="A3782" s="22"/>
      <c r="B3782" s="23"/>
      <c r="C3782" s="23"/>
      <c r="D3782" s="23"/>
      <c r="E3782" s="23"/>
      <c r="F3782" s="23"/>
      <c r="G3782" s="23"/>
      <c r="H3782" s="23"/>
      <c r="I3782" s="23"/>
      <c r="J3782" s="23"/>
      <c r="K3782" s="23"/>
      <c r="L3782" s="23"/>
      <c r="M3782" s="23"/>
      <c r="N3782" s="23"/>
      <c r="O3782" s="23"/>
      <c r="P3782" s="23"/>
      <c r="Q3782" s="23"/>
      <c r="R3782" s="23"/>
    </row>
    <row r="3783" spans="1:18" s="17" customFormat="1" x14ac:dyDescent="0.2">
      <c r="A3783" s="22"/>
      <c r="B3783" s="23"/>
      <c r="C3783" s="23"/>
      <c r="D3783" s="23"/>
      <c r="E3783" s="23"/>
      <c r="F3783" s="23"/>
      <c r="G3783" s="23"/>
      <c r="H3783" s="23"/>
      <c r="I3783" s="23"/>
      <c r="J3783" s="23"/>
      <c r="K3783" s="23"/>
      <c r="L3783" s="23"/>
      <c r="M3783" s="23"/>
      <c r="N3783" s="23"/>
      <c r="O3783" s="23"/>
      <c r="P3783" s="23"/>
      <c r="Q3783" s="23"/>
      <c r="R3783" s="23"/>
    </row>
    <row r="3784" spans="1:18" s="17" customFormat="1" x14ac:dyDescent="0.2">
      <c r="A3784" s="22"/>
      <c r="B3784" s="23"/>
      <c r="C3784" s="23"/>
      <c r="D3784" s="23"/>
      <c r="E3784" s="23"/>
      <c r="F3784" s="23"/>
      <c r="G3784" s="23"/>
      <c r="H3784" s="23"/>
      <c r="I3784" s="23"/>
      <c r="J3784" s="23"/>
      <c r="K3784" s="23"/>
      <c r="L3784" s="23"/>
      <c r="M3784" s="23"/>
      <c r="N3784" s="23"/>
      <c r="O3784" s="23"/>
      <c r="P3784" s="23"/>
      <c r="Q3784" s="23"/>
      <c r="R3784" s="23"/>
    </row>
    <row r="3785" spans="1:18" s="17" customFormat="1" x14ac:dyDescent="0.2">
      <c r="A3785" s="22"/>
      <c r="B3785" s="23"/>
      <c r="C3785" s="23"/>
      <c r="D3785" s="23"/>
      <c r="E3785" s="23"/>
      <c r="F3785" s="23"/>
      <c r="G3785" s="23"/>
      <c r="H3785" s="23"/>
      <c r="I3785" s="23"/>
      <c r="J3785" s="23"/>
      <c r="K3785" s="23"/>
      <c r="L3785" s="23"/>
      <c r="M3785" s="23"/>
      <c r="N3785" s="23"/>
      <c r="O3785" s="23"/>
      <c r="P3785" s="23"/>
      <c r="Q3785" s="23"/>
      <c r="R3785" s="23"/>
    </row>
    <row r="3786" spans="1:18" s="17" customFormat="1" x14ac:dyDescent="0.2">
      <c r="A3786" s="22"/>
      <c r="B3786" s="23"/>
      <c r="C3786" s="23"/>
      <c r="D3786" s="23"/>
      <c r="E3786" s="23"/>
      <c r="F3786" s="23"/>
      <c r="G3786" s="23"/>
      <c r="H3786" s="23"/>
      <c r="I3786" s="23"/>
      <c r="J3786" s="23"/>
      <c r="K3786" s="23"/>
      <c r="L3786" s="23"/>
      <c r="M3786" s="23"/>
      <c r="N3786" s="23"/>
      <c r="O3786" s="23"/>
      <c r="P3786" s="23"/>
      <c r="Q3786" s="23"/>
      <c r="R3786" s="23"/>
    </row>
    <row r="3787" spans="1:18" s="17" customFormat="1" x14ac:dyDescent="0.2">
      <c r="A3787" s="22"/>
      <c r="B3787" s="23"/>
      <c r="C3787" s="23"/>
      <c r="D3787" s="23"/>
      <c r="E3787" s="23"/>
      <c r="F3787" s="23"/>
      <c r="G3787" s="23"/>
      <c r="H3787" s="23"/>
      <c r="I3787" s="23"/>
      <c r="J3787" s="23"/>
      <c r="K3787" s="23"/>
      <c r="L3787" s="23"/>
      <c r="M3787" s="23"/>
      <c r="N3787" s="23"/>
      <c r="O3787" s="23"/>
      <c r="P3787" s="23"/>
      <c r="Q3787" s="23"/>
      <c r="R3787" s="23"/>
    </row>
    <row r="3788" spans="1:18" s="17" customFormat="1" x14ac:dyDescent="0.2">
      <c r="A3788" s="22"/>
      <c r="B3788" s="23"/>
      <c r="C3788" s="23"/>
      <c r="D3788" s="23"/>
      <c r="E3788" s="23"/>
      <c r="F3788" s="23"/>
      <c r="G3788" s="23"/>
      <c r="H3788" s="23"/>
      <c r="I3788" s="23"/>
      <c r="J3788" s="23"/>
      <c r="K3788" s="23"/>
      <c r="L3788" s="23"/>
      <c r="M3788" s="23"/>
      <c r="N3788" s="23"/>
      <c r="O3788" s="23"/>
      <c r="P3788" s="23"/>
      <c r="Q3788" s="23"/>
      <c r="R3788" s="23"/>
    </row>
    <row r="3789" spans="1:18" s="17" customFormat="1" x14ac:dyDescent="0.2">
      <c r="A3789" s="22"/>
      <c r="B3789" s="23"/>
      <c r="C3789" s="23"/>
      <c r="D3789" s="23"/>
      <c r="E3789" s="23"/>
      <c r="F3789" s="23"/>
      <c r="G3789" s="23"/>
      <c r="H3789" s="23"/>
      <c r="I3789" s="23"/>
      <c r="J3789" s="23"/>
      <c r="K3789" s="23"/>
      <c r="L3789" s="23"/>
      <c r="M3789" s="23"/>
      <c r="N3789" s="23"/>
      <c r="O3789" s="23"/>
      <c r="P3789" s="23"/>
      <c r="Q3789" s="23"/>
      <c r="R3789" s="23"/>
    </row>
    <row r="3790" spans="1:18" s="17" customFormat="1" x14ac:dyDescent="0.2">
      <c r="A3790" s="22"/>
      <c r="B3790" s="23"/>
      <c r="C3790" s="23"/>
      <c r="D3790" s="23"/>
      <c r="E3790" s="23"/>
      <c r="F3790" s="23"/>
      <c r="G3790" s="23"/>
      <c r="H3790" s="23"/>
      <c r="I3790" s="23"/>
      <c r="J3790" s="23"/>
      <c r="K3790" s="23"/>
      <c r="L3790" s="23"/>
      <c r="M3790" s="23"/>
      <c r="N3790" s="23"/>
      <c r="O3790" s="23"/>
      <c r="P3790" s="23"/>
      <c r="Q3790" s="23"/>
      <c r="R3790" s="23"/>
    </row>
    <row r="3791" spans="1:18" s="17" customFormat="1" x14ac:dyDescent="0.2">
      <c r="A3791" s="22"/>
      <c r="B3791" s="23"/>
      <c r="C3791" s="23"/>
      <c r="D3791" s="23"/>
      <c r="E3791" s="23"/>
      <c r="F3791" s="23"/>
      <c r="G3791" s="23"/>
      <c r="H3791" s="23"/>
      <c r="I3791" s="23"/>
      <c r="J3791" s="23"/>
      <c r="K3791" s="23"/>
      <c r="L3791" s="23"/>
      <c r="M3791" s="23"/>
      <c r="N3791" s="23"/>
      <c r="O3791" s="23"/>
      <c r="P3791" s="23"/>
      <c r="Q3791" s="23"/>
      <c r="R3791" s="23"/>
    </row>
    <row r="3792" spans="1:18" s="17" customFormat="1" x14ac:dyDescent="0.2">
      <c r="A3792" s="22"/>
      <c r="B3792" s="23"/>
      <c r="C3792" s="23"/>
      <c r="D3792" s="23"/>
      <c r="E3792" s="23"/>
      <c r="F3792" s="23"/>
      <c r="G3792" s="23"/>
      <c r="H3792" s="23"/>
      <c r="I3792" s="23"/>
      <c r="J3792" s="23"/>
      <c r="K3792" s="23"/>
      <c r="L3792" s="23"/>
      <c r="M3792" s="23"/>
      <c r="N3792" s="23"/>
      <c r="O3792" s="23"/>
      <c r="P3792" s="23"/>
      <c r="Q3792" s="23"/>
      <c r="R3792" s="23"/>
    </row>
    <row r="3793" spans="1:18" s="17" customFormat="1" x14ac:dyDescent="0.2">
      <c r="A3793" s="22"/>
      <c r="B3793" s="23"/>
      <c r="C3793" s="23"/>
      <c r="D3793" s="23"/>
      <c r="E3793" s="23"/>
      <c r="F3793" s="23"/>
      <c r="G3793" s="23"/>
      <c r="H3793" s="23"/>
      <c r="I3793" s="23"/>
      <c r="J3793" s="23"/>
      <c r="K3793" s="23"/>
      <c r="L3793" s="23"/>
      <c r="M3793" s="23"/>
      <c r="N3793" s="23"/>
      <c r="O3793" s="23"/>
      <c r="P3793" s="23"/>
      <c r="Q3793" s="23"/>
      <c r="R3793" s="23"/>
    </row>
    <row r="3794" spans="1:18" s="17" customFormat="1" x14ac:dyDescent="0.2">
      <c r="A3794" s="22"/>
      <c r="B3794" s="23"/>
      <c r="C3794" s="23"/>
      <c r="D3794" s="23"/>
      <c r="E3794" s="23"/>
      <c r="F3794" s="23"/>
      <c r="G3794" s="23"/>
      <c r="H3794" s="23"/>
      <c r="I3794" s="23"/>
      <c r="J3794" s="23"/>
      <c r="K3794" s="23"/>
      <c r="L3794" s="23"/>
      <c r="M3794" s="23"/>
      <c r="N3794" s="23"/>
      <c r="O3794" s="23"/>
      <c r="P3794" s="23"/>
      <c r="Q3794" s="23"/>
      <c r="R3794" s="23"/>
    </row>
    <row r="3795" spans="1:18" s="17" customFormat="1" x14ac:dyDescent="0.2">
      <c r="A3795" s="22"/>
      <c r="B3795" s="23"/>
      <c r="C3795" s="23"/>
      <c r="D3795" s="23"/>
      <c r="E3795" s="23"/>
      <c r="F3795" s="23"/>
      <c r="G3795" s="23"/>
      <c r="H3795" s="23"/>
      <c r="I3795" s="23"/>
      <c r="J3795" s="23"/>
      <c r="K3795" s="23"/>
      <c r="L3795" s="23"/>
      <c r="M3795" s="23"/>
      <c r="N3795" s="23"/>
      <c r="O3795" s="23"/>
      <c r="P3795" s="23"/>
      <c r="Q3795" s="23"/>
      <c r="R3795" s="23"/>
    </row>
    <row r="3796" spans="1:18" s="17" customFormat="1" x14ac:dyDescent="0.2">
      <c r="A3796" s="22"/>
      <c r="B3796" s="23"/>
      <c r="C3796" s="23"/>
      <c r="D3796" s="23"/>
      <c r="E3796" s="23"/>
      <c r="F3796" s="23"/>
      <c r="G3796" s="23"/>
      <c r="H3796" s="23"/>
      <c r="I3796" s="23"/>
      <c r="J3796" s="23"/>
      <c r="K3796" s="23"/>
      <c r="L3796" s="23"/>
      <c r="M3796" s="23"/>
      <c r="N3796" s="23"/>
      <c r="O3796" s="23"/>
      <c r="P3796" s="23"/>
      <c r="Q3796" s="23"/>
      <c r="R3796" s="23"/>
    </row>
    <row r="3797" spans="1:18" s="17" customFormat="1" x14ac:dyDescent="0.2">
      <c r="A3797" s="22"/>
      <c r="B3797" s="23"/>
      <c r="C3797" s="23"/>
      <c r="D3797" s="23"/>
      <c r="E3797" s="23"/>
      <c r="F3797" s="23"/>
      <c r="G3797" s="23"/>
      <c r="H3797" s="23"/>
      <c r="I3797" s="23"/>
      <c r="J3797" s="23"/>
      <c r="K3797" s="23"/>
      <c r="L3797" s="23"/>
      <c r="M3797" s="23"/>
      <c r="N3797" s="23"/>
      <c r="O3797" s="23"/>
      <c r="P3797" s="23"/>
      <c r="Q3797" s="23"/>
      <c r="R3797" s="23"/>
    </row>
    <row r="3798" spans="1:18" s="17" customFormat="1" x14ac:dyDescent="0.2">
      <c r="A3798" s="22"/>
      <c r="B3798" s="23"/>
      <c r="C3798" s="23"/>
      <c r="D3798" s="23"/>
      <c r="E3798" s="23"/>
      <c r="F3798" s="23"/>
      <c r="G3798" s="23"/>
      <c r="H3798" s="23"/>
      <c r="I3798" s="23"/>
      <c r="J3798" s="23"/>
      <c r="K3798" s="23"/>
      <c r="L3798" s="23"/>
      <c r="M3798" s="23"/>
      <c r="N3798" s="23"/>
      <c r="O3798" s="23"/>
      <c r="P3798" s="23"/>
      <c r="Q3798" s="23"/>
      <c r="R3798" s="23"/>
    </row>
    <row r="3799" spans="1:18" s="17" customFormat="1" x14ac:dyDescent="0.2">
      <c r="A3799" s="22"/>
      <c r="B3799" s="23"/>
      <c r="C3799" s="23"/>
      <c r="D3799" s="23"/>
      <c r="E3799" s="23"/>
      <c r="F3799" s="23"/>
      <c r="G3799" s="23"/>
      <c r="H3799" s="23"/>
      <c r="I3799" s="23"/>
      <c r="J3799" s="23"/>
      <c r="K3799" s="23"/>
      <c r="L3799" s="23"/>
      <c r="M3799" s="23"/>
      <c r="N3799" s="23"/>
      <c r="O3799" s="23"/>
      <c r="P3799" s="23"/>
      <c r="Q3799" s="23"/>
      <c r="R3799" s="23"/>
    </row>
    <row r="3800" spans="1:18" s="17" customFormat="1" x14ac:dyDescent="0.2">
      <c r="A3800" s="22"/>
      <c r="B3800" s="23"/>
      <c r="C3800" s="23"/>
      <c r="D3800" s="23"/>
      <c r="E3800" s="23"/>
      <c r="F3800" s="23"/>
      <c r="G3800" s="23"/>
      <c r="H3800" s="23"/>
      <c r="I3800" s="23"/>
      <c r="J3800" s="23"/>
      <c r="K3800" s="23"/>
      <c r="L3800" s="23"/>
      <c r="M3800" s="23"/>
      <c r="N3800" s="23"/>
      <c r="O3800" s="23"/>
      <c r="P3800" s="23"/>
      <c r="Q3800" s="23"/>
      <c r="R3800" s="23"/>
    </row>
    <row r="3801" spans="1:18" s="17" customFormat="1" x14ac:dyDescent="0.2">
      <c r="A3801" s="22"/>
      <c r="B3801" s="23"/>
      <c r="C3801" s="23"/>
      <c r="D3801" s="23"/>
      <c r="E3801" s="23"/>
      <c r="F3801" s="23"/>
      <c r="G3801" s="23"/>
      <c r="H3801" s="23"/>
      <c r="I3801" s="23"/>
      <c r="J3801" s="23"/>
      <c r="K3801" s="23"/>
      <c r="L3801" s="23"/>
      <c r="M3801" s="23"/>
      <c r="N3801" s="23"/>
      <c r="O3801" s="23"/>
      <c r="P3801" s="23"/>
      <c r="Q3801" s="23"/>
      <c r="R3801" s="23"/>
    </row>
    <row r="3802" spans="1:18" s="17" customFormat="1" x14ac:dyDescent="0.2">
      <c r="A3802" s="22"/>
      <c r="B3802" s="23"/>
      <c r="C3802" s="23"/>
      <c r="D3802" s="23"/>
      <c r="E3802" s="23"/>
      <c r="F3802" s="23"/>
      <c r="G3802" s="23"/>
      <c r="H3802" s="23"/>
      <c r="I3802" s="23"/>
      <c r="J3802" s="23"/>
      <c r="K3802" s="23"/>
      <c r="L3802" s="23"/>
      <c r="M3802" s="23"/>
      <c r="N3802" s="23"/>
      <c r="O3802" s="23"/>
      <c r="P3802" s="23"/>
      <c r="Q3802" s="23"/>
      <c r="R3802" s="23"/>
    </row>
    <row r="3803" spans="1:18" s="17" customFormat="1" x14ac:dyDescent="0.2">
      <c r="A3803" s="22"/>
      <c r="B3803" s="23"/>
      <c r="C3803" s="23"/>
      <c r="D3803" s="23"/>
      <c r="E3803" s="23"/>
      <c r="F3803" s="23"/>
      <c r="G3803" s="23"/>
      <c r="H3803" s="23"/>
      <c r="I3803" s="23"/>
      <c r="J3803" s="23"/>
      <c r="K3803" s="23"/>
      <c r="L3803" s="23"/>
      <c r="M3803" s="23"/>
      <c r="N3803" s="23"/>
      <c r="O3803" s="23"/>
      <c r="P3803" s="23"/>
      <c r="Q3803" s="23"/>
      <c r="R3803" s="23"/>
    </row>
    <row r="3804" spans="1:18" s="17" customFormat="1" x14ac:dyDescent="0.2">
      <c r="A3804" s="22"/>
      <c r="B3804" s="23"/>
      <c r="C3804" s="23"/>
      <c r="D3804" s="23"/>
      <c r="E3804" s="23"/>
      <c r="F3804" s="23"/>
      <c r="G3804" s="23"/>
      <c r="H3804" s="23"/>
      <c r="I3804" s="23"/>
      <c r="J3804" s="23"/>
      <c r="K3804" s="23"/>
      <c r="L3804" s="23"/>
      <c r="M3804" s="23"/>
      <c r="N3804" s="23"/>
      <c r="O3804" s="23"/>
      <c r="P3804" s="23"/>
      <c r="Q3804" s="23"/>
      <c r="R3804" s="23"/>
    </row>
    <row r="3805" spans="1:18" s="17" customFormat="1" x14ac:dyDescent="0.2">
      <c r="A3805" s="22"/>
      <c r="B3805" s="23"/>
      <c r="C3805" s="23"/>
      <c r="D3805" s="23"/>
      <c r="E3805" s="23"/>
      <c r="F3805" s="23"/>
      <c r="G3805" s="23"/>
      <c r="H3805" s="23"/>
      <c r="I3805" s="23"/>
      <c r="J3805" s="23"/>
      <c r="K3805" s="23"/>
      <c r="L3805" s="23"/>
      <c r="M3805" s="23"/>
      <c r="N3805" s="23"/>
      <c r="O3805" s="23"/>
      <c r="P3805" s="23"/>
      <c r="Q3805" s="23"/>
      <c r="R3805" s="23"/>
    </row>
    <row r="3806" spans="1:18" s="17" customFormat="1" x14ac:dyDescent="0.2">
      <c r="A3806" s="22"/>
      <c r="B3806" s="23"/>
      <c r="C3806" s="23"/>
      <c r="D3806" s="23"/>
      <c r="E3806" s="23"/>
      <c r="F3806" s="23"/>
      <c r="G3806" s="23"/>
      <c r="H3806" s="23"/>
      <c r="I3806" s="23"/>
      <c r="J3806" s="23"/>
      <c r="K3806" s="23"/>
      <c r="L3806" s="23"/>
      <c r="M3806" s="23"/>
      <c r="N3806" s="23"/>
      <c r="O3806" s="23"/>
      <c r="P3806" s="23"/>
      <c r="Q3806" s="23"/>
      <c r="R3806" s="23"/>
    </row>
    <row r="3807" spans="1:18" s="17" customFormat="1" x14ac:dyDescent="0.2">
      <c r="A3807" s="22"/>
      <c r="B3807" s="23"/>
      <c r="C3807" s="23"/>
      <c r="D3807" s="23"/>
      <c r="E3807" s="23"/>
      <c r="F3807" s="23"/>
      <c r="G3807" s="23"/>
      <c r="H3807" s="23"/>
      <c r="I3807" s="23"/>
      <c r="J3807" s="23"/>
      <c r="K3807" s="23"/>
      <c r="L3807" s="23"/>
      <c r="M3807" s="23"/>
      <c r="N3807" s="23"/>
      <c r="O3807" s="23"/>
      <c r="P3807" s="23"/>
      <c r="Q3807" s="23"/>
      <c r="R3807" s="23"/>
    </row>
    <row r="3808" spans="1:18" s="17" customFormat="1" x14ac:dyDescent="0.2">
      <c r="A3808" s="22"/>
      <c r="B3808" s="23"/>
      <c r="C3808" s="23"/>
      <c r="D3808" s="23"/>
      <c r="E3808" s="23"/>
      <c r="F3808" s="23"/>
      <c r="G3808" s="23"/>
      <c r="H3808" s="23"/>
      <c r="I3808" s="23"/>
      <c r="J3808" s="23"/>
      <c r="K3808" s="23"/>
      <c r="L3808" s="23"/>
      <c r="M3808" s="23"/>
      <c r="N3808" s="23"/>
      <c r="O3808" s="23"/>
      <c r="P3808" s="23"/>
      <c r="Q3808" s="23"/>
      <c r="R3808" s="23"/>
    </row>
    <row r="3809" spans="1:18" s="17" customFormat="1" x14ac:dyDescent="0.2">
      <c r="A3809" s="22"/>
      <c r="B3809" s="23"/>
      <c r="C3809" s="23"/>
      <c r="D3809" s="23"/>
      <c r="E3809" s="23"/>
      <c r="F3809" s="23"/>
      <c r="G3809" s="23"/>
      <c r="H3809" s="23"/>
      <c r="I3809" s="23"/>
      <c r="J3809" s="23"/>
      <c r="K3809" s="23"/>
      <c r="L3809" s="23"/>
      <c r="M3809" s="23"/>
      <c r="N3809" s="23"/>
      <c r="O3809" s="23"/>
      <c r="P3809" s="23"/>
      <c r="Q3809" s="23"/>
      <c r="R3809" s="23"/>
    </row>
    <row r="3810" spans="1:18" s="17" customFormat="1" x14ac:dyDescent="0.2">
      <c r="A3810" s="22"/>
      <c r="B3810" s="23"/>
      <c r="C3810" s="23"/>
      <c r="D3810" s="23"/>
      <c r="E3810" s="23"/>
      <c r="F3810" s="23"/>
      <c r="G3810" s="23"/>
      <c r="H3810" s="23"/>
      <c r="I3810" s="23"/>
      <c r="J3810" s="23"/>
      <c r="K3810" s="23"/>
      <c r="L3810" s="23"/>
      <c r="M3810" s="23"/>
      <c r="N3810" s="23"/>
      <c r="O3810" s="23"/>
      <c r="P3810" s="23"/>
      <c r="Q3810" s="23"/>
      <c r="R3810" s="23"/>
    </row>
    <row r="3811" spans="1:18" s="17" customFormat="1" x14ac:dyDescent="0.2">
      <c r="A3811" s="22"/>
      <c r="B3811" s="23"/>
      <c r="C3811" s="23"/>
      <c r="D3811" s="23"/>
      <c r="E3811" s="23"/>
      <c r="F3811" s="23"/>
      <c r="G3811" s="23"/>
      <c r="H3811" s="23"/>
      <c r="I3811" s="23"/>
      <c r="J3811" s="23"/>
      <c r="K3811" s="23"/>
      <c r="L3811" s="23"/>
      <c r="M3811" s="23"/>
      <c r="N3811" s="23"/>
      <c r="O3811" s="23"/>
      <c r="P3811" s="23"/>
      <c r="Q3811" s="23"/>
      <c r="R3811" s="23"/>
    </row>
    <row r="3812" spans="1:18" s="17" customFormat="1" x14ac:dyDescent="0.2">
      <c r="A3812" s="22"/>
      <c r="B3812" s="23"/>
      <c r="C3812" s="23"/>
      <c r="D3812" s="23"/>
      <c r="E3812" s="23"/>
      <c r="F3812" s="23"/>
      <c r="G3812" s="23"/>
      <c r="H3812" s="23"/>
      <c r="I3812" s="23"/>
      <c r="J3812" s="23"/>
      <c r="K3812" s="23"/>
      <c r="L3812" s="23"/>
      <c r="M3812" s="23"/>
      <c r="N3812" s="23"/>
      <c r="O3812" s="23"/>
      <c r="P3812" s="23"/>
      <c r="Q3812" s="23"/>
      <c r="R3812" s="23"/>
    </row>
    <row r="3813" spans="1:18" s="17" customFormat="1" x14ac:dyDescent="0.2">
      <c r="A3813" s="22"/>
      <c r="B3813" s="23"/>
      <c r="C3813" s="23"/>
      <c r="D3813" s="23"/>
      <c r="E3813" s="23"/>
      <c r="F3813" s="23"/>
      <c r="G3813" s="23"/>
      <c r="H3813" s="23"/>
      <c r="I3813" s="23"/>
      <c r="J3813" s="23"/>
      <c r="K3813" s="23"/>
      <c r="L3813" s="23"/>
      <c r="M3813" s="23"/>
      <c r="N3813" s="23"/>
      <c r="O3813" s="23"/>
      <c r="P3813" s="23"/>
      <c r="Q3813" s="23"/>
      <c r="R3813" s="23"/>
    </row>
    <row r="3814" spans="1:18" s="17" customFormat="1" x14ac:dyDescent="0.2">
      <c r="A3814" s="22"/>
      <c r="B3814" s="23"/>
      <c r="C3814" s="23"/>
      <c r="D3814" s="23"/>
      <c r="E3814" s="23"/>
      <c r="F3814" s="23"/>
      <c r="G3814" s="23"/>
      <c r="H3814" s="23"/>
      <c r="I3814" s="23"/>
      <c r="J3814" s="23"/>
      <c r="K3814" s="23"/>
      <c r="L3814" s="23"/>
      <c r="M3814" s="23"/>
      <c r="N3814" s="23"/>
      <c r="O3814" s="23"/>
      <c r="P3814" s="23"/>
      <c r="Q3814" s="23"/>
      <c r="R3814" s="23"/>
    </row>
    <row r="3815" spans="1:18" s="17" customFormat="1" x14ac:dyDescent="0.2">
      <c r="A3815" s="22"/>
      <c r="B3815" s="23"/>
      <c r="C3815" s="23"/>
      <c r="D3815" s="23"/>
      <c r="E3815" s="23"/>
      <c r="F3815" s="23"/>
      <c r="G3815" s="23"/>
      <c r="H3815" s="23"/>
      <c r="I3815" s="23"/>
      <c r="J3815" s="23"/>
      <c r="K3815" s="23"/>
      <c r="L3815" s="23"/>
      <c r="M3815" s="23"/>
      <c r="N3815" s="23"/>
      <c r="O3815" s="23"/>
      <c r="P3815" s="23"/>
      <c r="Q3815" s="23"/>
      <c r="R3815" s="23"/>
    </row>
    <row r="3816" spans="1:18" s="17" customFormat="1" x14ac:dyDescent="0.2">
      <c r="A3816" s="22"/>
      <c r="B3816" s="23"/>
      <c r="C3816" s="23"/>
      <c r="D3816" s="23"/>
      <c r="E3816" s="23"/>
      <c r="F3816" s="23"/>
      <c r="G3816" s="23"/>
      <c r="H3816" s="23"/>
      <c r="I3816" s="23"/>
      <c r="J3816" s="23"/>
      <c r="K3816" s="23"/>
      <c r="L3816" s="23"/>
      <c r="M3816" s="23"/>
      <c r="N3816" s="23"/>
      <c r="O3816" s="23"/>
      <c r="P3816" s="23"/>
      <c r="Q3816" s="23"/>
      <c r="R3816" s="23"/>
    </row>
    <row r="3817" spans="1:18" s="17" customFormat="1" x14ac:dyDescent="0.2">
      <c r="A3817" s="22"/>
      <c r="B3817" s="23"/>
      <c r="C3817" s="23"/>
      <c r="D3817" s="23"/>
      <c r="E3817" s="23"/>
      <c r="F3817" s="23"/>
      <c r="G3817" s="23"/>
      <c r="H3817" s="23"/>
      <c r="I3817" s="23"/>
      <c r="J3817" s="23"/>
      <c r="K3817" s="23"/>
      <c r="L3817" s="23"/>
      <c r="M3817" s="23"/>
      <c r="N3817" s="23"/>
      <c r="O3817" s="23"/>
      <c r="P3817" s="23"/>
      <c r="Q3817" s="23"/>
      <c r="R3817" s="23"/>
    </row>
    <row r="3818" spans="1:18" s="17" customFormat="1" x14ac:dyDescent="0.2">
      <c r="A3818" s="22"/>
      <c r="B3818" s="23"/>
      <c r="C3818" s="23"/>
      <c r="D3818" s="23"/>
      <c r="E3818" s="23"/>
      <c r="F3818" s="23"/>
      <c r="G3818" s="23"/>
      <c r="H3818" s="23"/>
      <c r="I3818" s="23"/>
      <c r="J3818" s="23"/>
      <c r="K3818" s="23"/>
      <c r="L3818" s="23"/>
      <c r="M3818" s="23"/>
      <c r="N3818" s="23"/>
      <c r="O3818" s="23"/>
      <c r="P3818" s="23"/>
      <c r="Q3818" s="23"/>
      <c r="R3818" s="23"/>
    </row>
    <row r="3819" spans="1:18" s="17" customFormat="1" x14ac:dyDescent="0.2">
      <c r="A3819" s="22"/>
      <c r="B3819" s="23"/>
      <c r="C3819" s="23"/>
      <c r="D3819" s="23"/>
      <c r="E3819" s="23"/>
      <c r="F3819" s="23"/>
      <c r="G3819" s="23"/>
      <c r="H3819" s="23"/>
      <c r="I3819" s="23"/>
      <c r="J3819" s="23"/>
      <c r="K3819" s="23"/>
      <c r="L3819" s="23"/>
      <c r="M3819" s="23"/>
      <c r="N3819" s="23"/>
      <c r="O3819" s="23"/>
      <c r="P3819" s="23"/>
      <c r="Q3819" s="23"/>
      <c r="R3819" s="23"/>
    </row>
    <row r="3820" spans="1:18" s="17" customFormat="1" x14ac:dyDescent="0.2">
      <c r="A3820" s="22"/>
      <c r="B3820" s="23"/>
      <c r="C3820" s="23"/>
      <c r="D3820" s="23"/>
      <c r="E3820" s="23"/>
      <c r="F3820" s="23"/>
      <c r="G3820" s="23"/>
      <c r="H3820" s="23"/>
      <c r="I3820" s="23"/>
      <c r="J3820" s="23"/>
      <c r="K3820" s="23"/>
      <c r="L3820" s="23"/>
      <c r="M3820" s="23"/>
      <c r="N3820" s="23"/>
      <c r="O3820" s="23"/>
      <c r="P3820" s="23"/>
      <c r="Q3820" s="23"/>
      <c r="R3820" s="23"/>
    </row>
    <row r="3821" spans="1:18" s="17" customFormat="1" x14ac:dyDescent="0.2">
      <c r="A3821" s="22"/>
      <c r="B3821" s="23"/>
      <c r="C3821" s="23"/>
      <c r="D3821" s="23"/>
      <c r="E3821" s="23"/>
      <c r="F3821" s="23"/>
      <c r="G3821" s="23"/>
      <c r="H3821" s="23"/>
      <c r="I3821" s="23"/>
      <c r="J3821" s="23"/>
      <c r="K3821" s="23"/>
      <c r="L3821" s="23"/>
      <c r="M3821" s="23"/>
      <c r="N3821" s="23"/>
      <c r="O3821" s="23"/>
      <c r="P3821" s="23"/>
      <c r="Q3821" s="23"/>
      <c r="R3821" s="23"/>
    </row>
    <row r="3822" spans="1:18" s="17" customFormat="1" x14ac:dyDescent="0.2">
      <c r="A3822" s="22"/>
      <c r="B3822" s="23"/>
      <c r="C3822" s="23"/>
      <c r="D3822" s="23"/>
      <c r="E3822" s="23"/>
      <c r="F3822" s="23"/>
      <c r="G3822" s="23"/>
      <c r="H3822" s="23"/>
      <c r="I3822" s="23"/>
      <c r="J3822" s="23"/>
      <c r="K3822" s="23"/>
      <c r="L3822" s="23"/>
      <c r="M3822" s="23"/>
      <c r="N3822" s="23"/>
      <c r="O3822" s="23"/>
      <c r="P3822" s="23"/>
      <c r="Q3822" s="23"/>
      <c r="R3822" s="23"/>
    </row>
    <row r="3823" spans="1:18" s="17" customFormat="1" x14ac:dyDescent="0.2">
      <c r="A3823" s="22"/>
      <c r="B3823" s="23"/>
      <c r="C3823" s="23"/>
      <c r="D3823" s="23"/>
      <c r="E3823" s="23"/>
      <c r="F3823" s="23"/>
      <c r="G3823" s="23"/>
      <c r="H3823" s="23"/>
      <c r="I3823" s="23"/>
      <c r="J3823" s="23"/>
      <c r="K3823" s="23"/>
      <c r="L3823" s="23"/>
      <c r="M3823" s="23"/>
      <c r="N3823" s="23"/>
      <c r="O3823" s="23"/>
      <c r="P3823" s="23"/>
      <c r="Q3823" s="23"/>
      <c r="R3823" s="23"/>
    </row>
    <row r="3824" spans="1:18" s="17" customFormat="1" x14ac:dyDescent="0.2">
      <c r="A3824" s="22"/>
      <c r="B3824" s="23"/>
      <c r="C3824" s="23"/>
      <c r="D3824" s="23"/>
      <c r="E3824" s="23"/>
      <c r="F3824" s="23"/>
      <c r="G3824" s="23"/>
      <c r="H3824" s="23"/>
      <c r="I3824" s="23"/>
      <c r="J3824" s="23"/>
      <c r="K3824" s="23"/>
      <c r="L3824" s="23"/>
      <c r="M3824" s="23"/>
      <c r="N3824" s="23"/>
      <c r="O3824" s="23"/>
      <c r="P3824" s="23"/>
      <c r="Q3824" s="23"/>
      <c r="R3824" s="23"/>
    </row>
    <row r="3825" spans="1:18" s="17" customFormat="1" x14ac:dyDescent="0.2">
      <c r="A3825" s="22"/>
      <c r="B3825" s="23"/>
      <c r="C3825" s="23"/>
      <c r="D3825" s="23"/>
      <c r="E3825" s="23"/>
      <c r="F3825" s="23"/>
      <c r="G3825" s="23"/>
      <c r="H3825" s="23"/>
      <c r="I3825" s="23"/>
      <c r="J3825" s="23"/>
      <c r="K3825" s="23"/>
      <c r="L3825" s="23"/>
      <c r="M3825" s="23"/>
      <c r="N3825" s="23"/>
      <c r="O3825" s="23"/>
      <c r="P3825" s="23"/>
      <c r="Q3825" s="23"/>
      <c r="R3825" s="23"/>
    </row>
    <row r="3826" spans="1:18" s="17" customFormat="1" x14ac:dyDescent="0.2">
      <c r="A3826" s="22"/>
      <c r="B3826" s="23"/>
      <c r="C3826" s="23"/>
      <c r="D3826" s="23"/>
      <c r="E3826" s="23"/>
      <c r="F3826" s="23"/>
      <c r="G3826" s="23"/>
      <c r="H3826" s="23"/>
      <c r="I3826" s="23"/>
      <c r="J3826" s="23"/>
      <c r="K3826" s="23"/>
      <c r="L3826" s="23"/>
      <c r="M3826" s="23"/>
      <c r="N3826" s="23"/>
      <c r="O3826" s="23"/>
      <c r="P3826" s="23"/>
      <c r="Q3826" s="23"/>
      <c r="R3826" s="23"/>
    </row>
    <row r="3827" spans="1:18" s="17" customFormat="1" x14ac:dyDescent="0.2">
      <c r="A3827" s="22"/>
      <c r="B3827" s="23"/>
      <c r="C3827" s="23"/>
      <c r="D3827" s="23"/>
      <c r="E3827" s="23"/>
      <c r="F3827" s="23"/>
      <c r="G3827" s="23"/>
      <c r="H3827" s="23"/>
      <c r="I3827" s="23"/>
      <c r="J3827" s="23"/>
      <c r="K3827" s="23"/>
      <c r="L3827" s="23"/>
      <c r="M3827" s="23"/>
      <c r="N3827" s="23"/>
      <c r="O3827" s="23"/>
      <c r="P3827" s="23"/>
      <c r="Q3827" s="23"/>
      <c r="R3827" s="23"/>
    </row>
    <row r="3828" spans="1:18" s="17" customFormat="1" x14ac:dyDescent="0.2">
      <c r="A3828" s="22"/>
      <c r="B3828" s="23"/>
      <c r="C3828" s="23"/>
      <c r="D3828" s="23"/>
      <c r="E3828" s="23"/>
      <c r="F3828" s="23"/>
      <c r="G3828" s="23"/>
      <c r="H3828" s="23"/>
      <c r="I3828" s="23"/>
      <c r="J3828" s="23"/>
      <c r="K3828" s="23"/>
      <c r="L3828" s="23"/>
      <c r="M3828" s="23"/>
      <c r="N3828" s="23"/>
      <c r="O3828" s="23"/>
      <c r="P3828" s="23"/>
      <c r="Q3828" s="23"/>
      <c r="R3828" s="23"/>
    </row>
    <row r="3829" spans="1:18" s="17" customFormat="1" x14ac:dyDescent="0.2">
      <c r="A3829" s="22"/>
      <c r="B3829" s="23"/>
      <c r="C3829" s="23"/>
      <c r="D3829" s="23"/>
      <c r="E3829" s="23"/>
      <c r="F3829" s="23"/>
      <c r="G3829" s="23"/>
      <c r="H3829" s="23"/>
      <c r="I3829" s="23"/>
      <c r="J3829" s="23"/>
      <c r="K3829" s="23"/>
      <c r="L3829" s="23"/>
      <c r="M3829" s="23"/>
      <c r="N3829" s="23"/>
      <c r="O3829" s="23"/>
      <c r="P3829" s="23"/>
      <c r="Q3829" s="23"/>
      <c r="R3829" s="23"/>
    </row>
    <row r="3830" spans="1:18" s="17" customFormat="1" x14ac:dyDescent="0.2">
      <c r="A3830" s="22"/>
      <c r="B3830" s="23"/>
      <c r="C3830" s="23"/>
      <c r="D3830" s="23"/>
      <c r="E3830" s="23"/>
      <c r="F3830" s="23"/>
      <c r="G3830" s="23"/>
      <c r="H3830" s="23"/>
      <c r="I3830" s="23"/>
      <c r="J3830" s="23"/>
      <c r="K3830" s="23"/>
      <c r="L3830" s="23"/>
      <c r="M3830" s="23"/>
      <c r="N3830" s="23"/>
      <c r="O3830" s="23"/>
      <c r="P3830" s="23"/>
      <c r="Q3830" s="23"/>
      <c r="R3830" s="23"/>
    </row>
    <row r="3831" spans="1:18" s="17" customFormat="1" x14ac:dyDescent="0.2">
      <c r="A3831" s="22"/>
      <c r="B3831" s="23"/>
      <c r="C3831" s="23"/>
      <c r="D3831" s="23"/>
      <c r="E3831" s="23"/>
      <c r="F3831" s="23"/>
      <c r="G3831" s="23"/>
      <c r="H3831" s="23"/>
      <c r="I3831" s="23"/>
      <c r="J3831" s="23"/>
      <c r="K3831" s="23"/>
      <c r="L3831" s="23"/>
      <c r="M3831" s="23"/>
      <c r="N3831" s="23"/>
      <c r="O3831" s="23"/>
      <c r="P3831" s="23"/>
      <c r="Q3831" s="23"/>
      <c r="R3831" s="23"/>
    </row>
    <row r="3832" spans="1:18" s="17" customFormat="1" x14ac:dyDescent="0.2">
      <c r="A3832" s="22"/>
      <c r="B3832" s="23"/>
      <c r="C3832" s="23"/>
      <c r="D3832" s="23"/>
      <c r="E3832" s="23"/>
      <c r="F3832" s="23"/>
      <c r="G3832" s="23"/>
      <c r="H3832" s="23"/>
      <c r="I3832" s="23"/>
      <c r="J3832" s="23"/>
      <c r="K3832" s="23"/>
      <c r="L3832" s="23"/>
      <c r="M3832" s="23"/>
      <c r="N3832" s="23"/>
      <c r="O3832" s="23"/>
      <c r="P3832" s="23"/>
      <c r="Q3832" s="23"/>
      <c r="R3832" s="23"/>
    </row>
    <row r="3833" spans="1:18" s="17" customFormat="1" x14ac:dyDescent="0.2">
      <c r="A3833" s="22"/>
      <c r="B3833" s="23"/>
      <c r="C3833" s="23"/>
      <c r="D3833" s="23"/>
      <c r="E3833" s="23"/>
      <c r="F3833" s="23"/>
      <c r="G3833" s="23"/>
      <c r="H3833" s="23"/>
      <c r="I3833" s="23"/>
      <c r="J3833" s="23"/>
      <c r="K3833" s="23"/>
      <c r="L3833" s="23"/>
      <c r="M3833" s="23"/>
      <c r="N3833" s="23"/>
      <c r="O3833" s="23"/>
      <c r="P3833" s="23"/>
      <c r="Q3833" s="23"/>
      <c r="R3833" s="23"/>
    </row>
    <row r="3834" spans="1:18" s="17" customFormat="1" x14ac:dyDescent="0.2">
      <c r="A3834" s="22"/>
      <c r="B3834" s="23"/>
      <c r="C3834" s="23"/>
      <c r="D3834" s="23"/>
      <c r="E3834" s="23"/>
      <c r="F3834" s="23"/>
      <c r="G3834" s="23"/>
      <c r="H3834" s="23"/>
      <c r="I3834" s="23"/>
      <c r="J3834" s="23"/>
      <c r="K3834" s="23"/>
      <c r="L3834" s="23"/>
      <c r="M3834" s="23"/>
      <c r="N3834" s="23"/>
      <c r="O3834" s="23"/>
      <c r="P3834" s="23"/>
      <c r="Q3834" s="23"/>
      <c r="R3834" s="23"/>
    </row>
    <row r="3835" spans="1:18" s="17" customFormat="1" x14ac:dyDescent="0.2">
      <c r="A3835" s="22"/>
      <c r="B3835" s="23"/>
      <c r="C3835" s="23"/>
      <c r="D3835" s="23"/>
      <c r="E3835" s="23"/>
      <c r="F3835" s="23"/>
      <c r="G3835" s="23"/>
      <c r="H3835" s="23"/>
      <c r="I3835" s="23"/>
      <c r="J3835" s="23"/>
      <c r="K3835" s="23"/>
      <c r="L3835" s="23"/>
      <c r="M3835" s="23"/>
      <c r="N3835" s="23"/>
      <c r="O3835" s="23"/>
      <c r="P3835" s="23"/>
      <c r="Q3835" s="23"/>
      <c r="R3835" s="23"/>
    </row>
    <row r="3836" spans="1:18" s="17" customFormat="1" x14ac:dyDescent="0.2">
      <c r="A3836" s="22"/>
      <c r="B3836" s="23"/>
      <c r="C3836" s="23"/>
      <c r="D3836" s="23"/>
      <c r="E3836" s="23"/>
      <c r="F3836" s="23"/>
      <c r="G3836" s="23"/>
      <c r="H3836" s="23"/>
      <c r="I3836" s="23"/>
      <c r="J3836" s="23"/>
      <c r="K3836" s="23"/>
      <c r="L3836" s="23"/>
      <c r="M3836" s="23"/>
      <c r="N3836" s="23"/>
      <c r="O3836" s="23"/>
      <c r="P3836" s="23"/>
      <c r="Q3836" s="23"/>
      <c r="R3836" s="23"/>
    </row>
    <row r="3837" spans="1:18" s="17" customFormat="1" x14ac:dyDescent="0.2">
      <c r="A3837" s="22"/>
      <c r="B3837" s="23"/>
      <c r="C3837" s="23"/>
      <c r="D3837" s="23"/>
      <c r="E3837" s="23"/>
      <c r="F3837" s="23"/>
      <c r="G3837" s="23"/>
      <c r="H3837" s="23"/>
      <c r="I3837" s="23"/>
      <c r="J3837" s="23"/>
      <c r="K3837" s="23"/>
      <c r="L3837" s="23"/>
      <c r="M3837" s="23"/>
      <c r="N3837" s="23"/>
      <c r="O3837" s="23"/>
      <c r="P3837" s="23"/>
      <c r="Q3837" s="23"/>
      <c r="R3837" s="23"/>
    </row>
    <row r="3838" spans="1:18" s="17" customFormat="1" x14ac:dyDescent="0.2">
      <c r="A3838" s="22"/>
      <c r="B3838" s="23"/>
      <c r="C3838" s="23"/>
      <c r="D3838" s="23"/>
      <c r="E3838" s="23"/>
      <c r="F3838" s="23"/>
      <c r="G3838" s="23"/>
      <c r="H3838" s="23"/>
      <c r="I3838" s="23"/>
      <c r="J3838" s="23"/>
      <c r="K3838" s="23"/>
      <c r="L3838" s="23"/>
      <c r="M3838" s="23"/>
      <c r="N3838" s="23"/>
      <c r="O3838" s="23"/>
      <c r="P3838" s="23"/>
      <c r="Q3838" s="23"/>
      <c r="R3838" s="23"/>
    </row>
    <row r="3839" spans="1:18" s="17" customFormat="1" x14ac:dyDescent="0.2">
      <c r="A3839" s="22"/>
      <c r="B3839" s="23"/>
      <c r="C3839" s="23"/>
      <c r="D3839" s="23"/>
      <c r="E3839" s="23"/>
      <c r="F3839" s="23"/>
      <c r="G3839" s="23"/>
      <c r="H3839" s="23"/>
      <c r="I3839" s="23"/>
      <c r="J3839" s="23"/>
      <c r="K3839" s="23"/>
      <c r="L3839" s="23"/>
      <c r="M3839" s="23"/>
      <c r="N3839" s="23"/>
      <c r="O3839" s="23"/>
      <c r="P3839" s="23"/>
      <c r="Q3839" s="23"/>
      <c r="R3839" s="23"/>
    </row>
    <row r="3840" spans="1:18" s="17" customFormat="1" x14ac:dyDescent="0.2">
      <c r="A3840" s="22"/>
      <c r="B3840" s="23"/>
      <c r="C3840" s="23"/>
      <c r="D3840" s="23"/>
      <c r="E3840" s="23"/>
      <c r="F3840" s="23"/>
      <c r="G3840" s="23"/>
      <c r="H3840" s="23"/>
      <c r="I3840" s="23"/>
      <c r="J3840" s="23"/>
      <c r="K3840" s="23"/>
      <c r="L3840" s="23"/>
      <c r="M3840" s="23"/>
      <c r="N3840" s="23"/>
      <c r="O3840" s="23"/>
      <c r="P3840" s="23"/>
      <c r="Q3840" s="23"/>
      <c r="R3840" s="23"/>
    </row>
    <row r="3841" spans="1:18" s="17" customFormat="1" x14ac:dyDescent="0.2">
      <c r="A3841" s="22"/>
      <c r="B3841" s="23"/>
      <c r="C3841" s="23"/>
      <c r="D3841" s="23"/>
      <c r="E3841" s="23"/>
      <c r="F3841" s="23"/>
      <c r="G3841" s="23"/>
      <c r="H3841" s="23"/>
      <c r="I3841" s="23"/>
      <c r="J3841" s="23"/>
      <c r="K3841" s="23"/>
      <c r="L3841" s="23"/>
      <c r="M3841" s="23"/>
      <c r="N3841" s="23"/>
      <c r="O3841" s="23"/>
      <c r="P3841" s="23"/>
      <c r="Q3841" s="23"/>
      <c r="R3841" s="23"/>
    </row>
    <row r="3842" spans="1:18" s="17" customFormat="1" x14ac:dyDescent="0.2">
      <c r="A3842" s="22"/>
      <c r="B3842" s="23"/>
      <c r="C3842" s="23"/>
      <c r="D3842" s="23"/>
      <c r="E3842" s="23"/>
      <c r="F3842" s="23"/>
      <c r="G3842" s="23"/>
      <c r="H3842" s="23"/>
      <c r="I3842" s="23"/>
      <c r="J3842" s="23"/>
      <c r="K3842" s="23"/>
      <c r="L3842" s="23"/>
      <c r="M3842" s="23"/>
      <c r="N3842" s="23"/>
      <c r="O3842" s="23"/>
      <c r="P3842" s="23"/>
      <c r="Q3842" s="23"/>
      <c r="R3842" s="23"/>
    </row>
    <row r="3843" spans="1:18" s="17" customFormat="1" x14ac:dyDescent="0.2">
      <c r="A3843" s="22"/>
      <c r="B3843" s="23"/>
      <c r="C3843" s="23"/>
      <c r="D3843" s="23"/>
      <c r="E3843" s="23"/>
      <c r="F3843" s="23"/>
      <c r="G3843" s="23"/>
      <c r="H3843" s="23"/>
      <c r="I3843" s="23"/>
      <c r="J3843" s="23"/>
      <c r="K3843" s="23"/>
      <c r="L3843" s="23"/>
      <c r="M3843" s="23"/>
      <c r="N3843" s="23"/>
      <c r="O3843" s="23"/>
      <c r="P3843" s="23"/>
      <c r="Q3843" s="23"/>
      <c r="R3843" s="23"/>
    </row>
    <row r="3844" spans="1:18" s="17" customFormat="1" x14ac:dyDescent="0.2">
      <c r="A3844" s="22"/>
      <c r="B3844" s="23"/>
      <c r="C3844" s="23"/>
      <c r="D3844" s="23"/>
      <c r="E3844" s="23"/>
      <c r="F3844" s="23"/>
      <c r="G3844" s="23"/>
      <c r="H3844" s="23"/>
      <c r="I3844" s="23"/>
      <c r="J3844" s="23"/>
      <c r="K3844" s="23"/>
      <c r="L3844" s="23"/>
      <c r="M3844" s="23"/>
      <c r="N3844" s="23"/>
      <c r="O3844" s="23"/>
      <c r="P3844" s="23"/>
      <c r="Q3844" s="23"/>
      <c r="R3844" s="23"/>
    </row>
    <row r="3845" spans="1:18" s="17" customFormat="1" x14ac:dyDescent="0.2">
      <c r="A3845" s="22"/>
      <c r="B3845" s="23"/>
      <c r="C3845" s="23"/>
      <c r="D3845" s="23"/>
      <c r="E3845" s="23"/>
      <c r="F3845" s="23"/>
      <c r="G3845" s="23"/>
      <c r="H3845" s="23"/>
      <c r="I3845" s="23"/>
      <c r="J3845" s="23"/>
      <c r="K3845" s="23"/>
      <c r="L3845" s="23"/>
      <c r="M3845" s="23"/>
      <c r="N3845" s="23"/>
      <c r="O3845" s="23"/>
      <c r="P3845" s="23"/>
      <c r="Q3845" s="23"/>
      <c r="R3845" s="23"/>
    </row>
    <row r="3846" spans="1:18" s="17" customFormat="1" x14ac:dyDescent="0.2">
      <c r="A3846" s="22"/>
      <c r="B3846" s="23"/>
      <c r="C3846" s="23"/>
      <c r="D3846" s="23"/>
      <c r="E3846" s="23"/>
      <c r="F3846" s="23"/>
      <c r="G3846" s="23"/>
      <c r="H3846" s="23"/>
      <c r="I3846" s="23"/>
      <c r="J3846" s="23"/>
      <c r="K3846" s="23"/>
      <c r="L3846" s="23"/>
      <c r="M3846" s="23"/>
      <c r="N3846" s="23"/>
      <c r="O3846" s="23"/>
      <c r="P3846" s="23"/>
      <c r="Q3846" s="23"/>
      <c r="R3846" s="23"/>
    </row>
    <row r="3847" spans="1:18" s="17" customFormat="1" x14ac:dyDescent="0.2">
      <c r="A3847" s="22"/>
      <c r="B3847" s="23"/>
      <c r="C3847" s="23"/>
      <c r="D3847" s="23"/>
      <c r="E3847" s="23"/>
      <c r="F3847" s="23"/>
      <c r="G3847" s="23"/>
      <c r="H3847" s="23"/>
      <c r="I3847" s="23"/>
      <c r="J3847" s="23"/>
      <c r="K3847" s="23"/>
      <c r="L3847" s="23"/>
      <c r="M3847" s="23"/>
      <c r="N3847" s="23"/>
      <c r="O3847" s="23"/>
      <c r="P3847" s="23"/>
      <c r="Q3847" s="23"/>
      <c r="R3847" s="23"/>
    </row>
    <row r="3848" spans="1:18" s="17" customFormat="1" x14ac:dyDescent="0.2">
      <c r="A3848" s="22"/>
      <c r="B3848" s="23"/>
      <c r="C3848" s="23"/>
      <c r="D3848" s="23"/>
      <c r="E3848" s="23"/>
      <c r="F3848" s="23"/>
      <c r="G3848" s="23"/>
      <c r="H3848" s="23"/>
      <c r="I3848" s="23"/>
      <c r="J3848" s="23"/>
      <c r="K3848" s="23"/>
      <c r="L3848" s="23"/>
      <c r="M3848" s="23"/>
      <c r="N3848" s="23"/>
      <c r="O3848" s="23"/>
      <c r="P3848" s="23"/>
      <c r="Q3848" s="23"/>
      <c r="R3848" s="23"/>
    </row>
    <row r="3849" spans="1:18" s="17" customFormat="1" x14ac:dyDescent="0.2">
      <c r="A3849" s="22"/>
      <c r="B3849" s="23"/>
      <c r="C3849" s="23"/>
      <c r="D3849" s="23"/>
      <c r="E3849" s="23"/>
      <c r="F3849" s="23"/>
      <c r="G3849" s="23"/>
      <c r="H3849" s="23"/>
      <c r="I3849" s="23"/>
      <c r="J3849" s="23"/>
      <c r="K3849" s="23"/>
      <c r="L3849" s="23"/>
      <c r="M3849" s="23"/>
      <c r="N3849" s="23"/>
      <c r="O3849" s="23"/>
      <c r="P3849" s="23"/>
      <c r="Q3849" s="23"/>
      <c r="R3849" s="23"/>
    </row>
    <row r="3850" spans="1:18" s="17" customFormat="1" x14ac:dyDescent="0.2">
      <c r="A3850" s="22"/>
      <c r="B3850" s="23"/>
      <c r="C3850" s="23"/>
      <c r="D3850" s="23"/>
      <c r="E3850" s="23"/>
      <c r="F3850" s="23"/>
      <c r="G3850" s="23"/>
      <c r="H3850" s="23"/>
      <c r="I3850" s="23"/>
      <c r="J3850" s="23"/>
      <c r="K3850" s="23"/>
      <c r="L3850" s="23"/>
      <c r="M3850" s="23"/>
      <c r="N3850" s="23"/>
      <c r="O3850" s="23"/>
      <c r="P3850" s="23"/>
      <c r="Q3850" s="23"/>
      <c r="R3850" s="23"/>
    </row>
    <row r="3851" spans="1:18" s="17" customFormat="1" x14ac:dyDescent="0.2">
      <c r="A3851" s="22"/>
      <c r="B3851" s="23"/>
      <c r="C3851" s="23"/>
      <c r="D3851" s="23"/>
      <c r="E3851" s="23"/>
      <c r="F3851" s="23"/>
      <c r="G3851" s="23"/>
      <c r="H3851" s="23"/>
      <c r="I3851" s="23"/>
      <c r="J3851" s="23"/>
      <c r="K3851" s="23"/>
      <c r="L3851" s="23"/>
      <c r="M3851" s="23"/>
      <c r="N3851" s="23"/>
      <c r="O3851" s="23"/>
      <c r="P3851" s="23"/>
      <c r="Q3851" s="23"/>
      <c r="R3851" s="23"/>
    </row>
    <row r="3852" spans="1:18" s="17" customFormat="1" x14ac:dyDescent="0.2">
      <c r="A3852" s="22"/>
      <c r="B3852" s="23"/>
      <c r="C3852" s="23"/>
      <c r="D3852" s="23"/>
      <c r="E3852" s="23"/>
      <c r="F3852" s="23"/>
      <c r="G3852" s="23"/>
      <c r="H3852" s="23"/>
      <c r="I3852" s="23"/>
      <c r="J3852" s="23"/>
      <c r="K3852" s="23"/>
      <c r="L3852" s="23"/>
      <c r="M3852" s="23"/>
      <c r="N3852" s="23"/>
      <c r="O3852" s="23"/>
      <c r="P3852" s="23"/>
      <c r="Q3852" s="23"/>
      <c r="R3852" s="23"/>
    </row>
    <row r="3853" spans="1:18" s="17" customFormat="1" x14ac:dyDescent="0.2">
      <c r="A3853" s="22"/>
      <c r="B3853" s="23"/>
      <c r="C3853" s="23"/>
      <c r="D3853" s="23"/>
      <c r="E3853" s="23"/>
      <c r="F3853" s="23"/>
      <c r="G3853" s="23"/>
      <c r="H3853" s="23"/>
      <c r="I3853" s="23"/>
      <c r="J3853" s="23"/>
      <c r="K3853" s="23"/>
      <c r="L3853" s="23"/>
      <c r="M3853" s="23"/>
      <c r="N3853" s="23"/>
      <c r="O3853" s="23"/>
      <c r="P3853" s="23"/>
      <c r="Q3853" s="23"/>
      <c r="R3853" s="23"/>
    </row>
    <row r="3854" spans="1:18" s="17" customFormat="1" x14ac:dyDescent="0.2">
      <c r="A3854" s="22"/>
      <c r="B3854" s="23"/>
      <c r="C3854" s="23"/>
      <c r="D3854" s="23"/>
      <c r="E3854" s="23"/>
      <c r="F3854" s="23"/>
      <c r="G3854" s="23"/>
      <c r="H3854" s="23"/>
      <c r="I3854" s="23"/>
      <c r="J3854" s="23"/>
      <c r="K3854" s="23"/>
      <c r="L3854" s="23"/>
      <c r="M3854" s="23"/>
      <c r="N3854" s="23"/>
      <c r="O3854" s="23"/>
      <c r="P3854" s="23"/>
      <c r="Q3854" s="23"/>
      <c r="R3854" s="23"/>
    </row>
    <row r="3855" spans="1:18" s="17" customFormat="1" x14ac:dyDescent="0.2">
      <c r="A3855" s="22"/>
      <c r="B3855" s="23"/>
      <c r="C3855" s="23"/>
      <c r="D3855" s="23"/>
      <c r="E3855" s="23"/>
      <c r="F3855" s="23"/>
      <c r="G3855" s="23"/>
      <c r="H3855" s="23"/>
      <c r="I3855" s="23"/>
      <c r="J3855" s="23"/>
      <c r="K3855" s="23"/>
      <c r="L3855" s="23"/>
      <c r="M3855" s="23"/>
      <c r="N3855" s="23"/>
      <c r="O3855" s="23"/>
      <c r="P3855" s="23"/>
      <c r="Q3855" s="23"/>
      <c r="R3855" s="23"/>
    </row>
    <row r="3856" spans="1:18" s="17" customFormat="1" x14ac:dyDescent="0.2">
      <c r="A3856" s="22"/>
      <c r="B3856" s="23"/>
      <c r="C3856" s="23"/>
      <c r="D3856" s="23"/>
      <c r="E3856" s="23"/>
      <c r="F3856" s="23"/>
      <c r="G3856" s="23"/>
      <c r="H3856" s="23"/>
      <c r="I3856" s="23"/>
      <c r="J3856" s="23"/>
      <c r="K3856" s="23"/>
      <c r="L3856" s="23"/>
      <c r="M3856" s="23"/>
      <c r="N3856" s="23"/>
      <c r="O3856" s="23"/>
      <c r="P3856" s="23"/>
      <c r="Q3856" s="23"/>
      <c r="R3856" s="23"/>
    </row>
    <row r="3857" spans="1:18" s="17" customFormat="1" x14ac:dyDescent="0.2">
      <c r="A3857" s="22"/>
      <c r="B3857" s="23"/>
      <c r="C3857" s="23"/>
      <c r="D3857" s="23"/>
      <c r="E3857" s="23"/>
      <c r="F3857" s="23"/>
      <c r="G3857" s="23"/>
      <c r="H3857" s="23"/>
      <c r="I3857" s="23"/>
      <c r="J3857" s="23"/>
      <c r="K3857" s="23"/>
      <c r="L3857" s="23"/>
      <c r="M3857" s="23"/>
      <c r="N3857" s="23"/>
      <c r="O3857" s="23"/>
      <c r="P3857" s="23"/>
      <c r="Q3857" s="23"/>
      <c r="R3857" s="23"/>
    </row>
    <row r="3858" spans="1:18" s="17" customFormat="1" x14ac:dyDescent="0.2">
      <c r="A3858" s="22"/>
      <c r="B3858" s="23"/>
      <c r="C3858" s="23"/>
      <c r="D3858" s="23"/>
      <c r="E3858" s="23"/>
      <c r="F3858" s="23"/>
      <c r="G3858" s="23"/>
      <c r="H3858" s="23"/>
      <c r="I3858" s="23"/>
      <c r="J3858" s="23"/>
      <c r="K3858" s="23"/>
      <c r="L3858" s="23"/>
      <c r="M3858" s="23"/>
      <c r="N3858" s="23"/>
      <c r="O3858" s="23"/>
      <c r="P3858" s="23"/>
      <c r="Q3858" s="23"/>
      <c r="R3858" s="23"/>
    </row>
    <row r="3859" spans="1:18" s="17" customFormat="1" x14ac:dyDescent="0.2">
      <c r="A3859" s="22"/>
      <c r="B3859" s="23"/>
      <c r="C3859" s="23"/>
      <c r="D3859" s="23"/>
      <c r="E3859" s="23"/>
      <c r="F3859" s="23"/>
      <c r="G3859" s="23"/>
      <c r="H3859" s="23"/>
      <c r="I3859" s="23"/>
      <c r="J3859" s="23"/>
      <c r="K3859" s="23"/>
      <c r="L3859" s="23"/>
      <c r="M3859" s="23"/>
      <c r="N3859" s="23"/>
      <c r="O3859" s="23"/>
      <c r="P3859" s="23"/>
      <c r="Q3859" s="23"/>
      <c r="R3859" s="23"/>
    </row>
    <row r="3860" spans="1:18" s="17" customFormat="1" x14ac:dyDescent="0.2">
      <c r="A3860" s="22"/>
      <c r="B3860" s="23"/>
      <c r="C3860" s="23"/>
      <c r="D3860" s="23"/>
      <c r="E3860" s="23"/>
      <c r="F3860" s="23"/>
      <c r="G3860" s="23"/>
      <c r="H3860" s="23"/>
      <c r="I3860" s="23"/>
      <c r="J3860" s="23"/>
      <c r="K3860" s="23"/>
      <c r="L3860" s="23"/>
      <c r="M3860" s="23"/>
      <c r="N3860" s="23"/>
      <c r="O3860" s="23"/>
      <c r="P3860" s="23"/>
      <c r="Q3860" s="23"/>
      <c r="R3860" s="23"/>
    </row>
    <row r="3861" spans="1:18" s="17" customFormat="1" x14ac:dyDescent="0.2">
      <c r="A3861" s="22"/>
      <c r="B3861" s="23"/>
      <c r="C3861" s="23"/>
      <c r="D3861" s="23"/>
      <c r="E3861" s="23"/>
      <c r="F3861" s="23"/>
      <c r="G3861" s="23"/>
      <c r="H3861" s="23"/>
      <c r="I3861" s="23"/>
      <c r="J3861" s="23"/>
      <c r="K3861" s="23"/>
      <c r="L3861" s="23"/>
      <c r="M3861" s="23"/>
      <c r="N3861" s="23"/>
      <c r="O3861" s="23"/>
      <c r="P3861" s="23"/>
      <c r="Q3861" s="23"/>
      <c r="R3861" s="23"/>
    </row>
    <row r="3862" spans="1:18" s="17" customFormat="1" x14ac:dyDescent="0.2">
      <c r="A3862" s="22"/>
      <c r="B3862" s="23"/>
      <c r="C3862" s="23"/>
      <c r="D3862" s="23"/>
      <c r="E3862" s="23"/>
      <c r="F3862" s="23"/>
      <c r="G3862" s="23"/>
      <c r="H3862" s="23"/>
      <c r="I3862" s="23"/>
      <c r="J3862" s="23"/>
      <c r="K3862" s="23"/>
      <c r="L3862" s="23"/>
      <c r="M3862" s="23"/>
      <c r="N3862" s="23"/>
      <c r="O3862" s="23"/>
      <c r="P3862" s="23"/>
      <c r="Q3862" s="23"/>
      <c r="R3862" s="23"/>
    </row>
    <row r="3863" spans="1:18" s="17" customFormat="1" x14ac:dyDescent="0.2">
      <c r="A3863" s="22"/>
      <c r="B3863" s="23"/>
      <c r="C3863" s="23"/>
      <c r="D3863" s="23"/>
      <c r="E3863" s="23"/>
      <c r="F3863" s="23"/>
      <c r="G3863" s="23"/>
      <c r="H3863" s="23"/>
      <c r="I3863" s="23"/>
      <c r="J3863" s="23"/>
      <c r="K3863" s="23"/>
      <c r="L3863" s="23"/>
      <c r="M3863" s="23"/>
      <c r="N3863" s="23"/>
      <c r="O3863" s="23"/>
      <c r="P3863" s="23"/>
      <c r="Q3863" s="23"/>
      <c r="R3863" s="23"/>
    </row>
    <row r="3864" spans="1:18" s="17" customFormat="1" x14ac:dyDescent="0.2">
      <c r="A3864" s="22"/>
      <c r="B3864" s="23"/>
      <c r="C3864" s="23"/>
      <c r="D3864" s="23"/>
      <c r="E3864" s="23"/>
      <c r="F3864" s="23"/>
      <c r="G3864" s="23"/>
      <c r="H3864" s="23"/>
      <c r="I3864" s="23"/>
      <c r="J3864" s="23"/>
      <c r="K3864" s="23"/>
      <c r="L3864" s="23"/>
      <c r="M3864" s="23"/>
      <c r="N3864" s="23"/>
      <c r="O3864" s="23"/>
      <c r="P3864" s="23"/>
      <c r="Q3864" s="23"/>
      <c r="R3864" s="23"/>
    </row>
    <row r="3865" spans="1:18" s="17" customFormat="1" x14ac:dyDescent="0.2">
      <c r="A3865" s="22"/>
      <c r="B3865" s="23"/>
      <c r="C3865" s="23"/>
      <c r="D3865" s="23"/>
      <c r="E3865" s="23"/>
      <c r="F3865" s="23"/>
      <c r="G3865" s="23"/>
      <c r="H3865" s="23"/>
      <c r="I3865" s="23"/>
      <c r="J3865" s="23"/>
      <c r="K3865" s="23"/>
      <c r="L3865" s="23"/>
      <c r="M3865" s="23"/>
      <c r="N3865" s="23"/>
      <c r="O3865" s="23"/>
      <c r="P3865" s="23"/>
      <c r="Q3865" s="23"/>
      <c r="R3865" s="23"/>
    </row>
    <row r="3866" spans="1:18" s="17" customFormat="1" x14ac:dyDescent="0.2">
      <c r="A3866" s="22"/>
      <c r="B3866" s="23"/>
      <c r="C3866" s="23"/>
      <c r="D3866" s="23"/>
      <c r="E3866" s="23"/>
      <c r="F3866" s="23"/>
      <c r="G3866" s="23"/>
      <c r="H3866" s="23"/>
      <c r="I3866" s="23"/>
      <c r="J3866" s="23"/>
      <c r="K3866" s="23"/>
      <c r="L3866" s="23"/>
      <c r="M3866" s="23"/>
      <c r="N3866" s="23"/>
      <c r="O3866" s="23"/>
      <c r="P3866" s="23"/>
      <c r="Q3866" s="23"/>
      <c r="R3866" s="23"/>
    </row>
    <row r="3867" spans="1:18" s="17" customFormat="1" x14ac:dyDescent="0.2">
      <c r="A3867" s="22"/>
      <c r="B3867" s="23"/>
      <c r="C3867" s="23"/>
      <c r="D3867" s="23"/>
      <c r="E3867" s="23"/>
      <c r="F3867" s="23"/>
      <c r="G3867" s="23"/>
      <c r="H3867" s="23"/>
      <c r="I3867" s="23"/>
      <c r="J3867" s="23"/>
      <c r="K3867" s="23"/>
      <c r="L3867" s="23"/>
      <c r="M3867" s="23"/>
      <c r="N3867" s="23"/>
      <c r="O3867" s="23"/>
      <c r="P3867" s="23"/>
      <c r="Q3867" s="23"/>
      <c r="R3867" s="23"/>
    </row>
    <row r="3868" spans="1:18" s="17" customFormat="1" x14ac:dyDescent="0.2">
      <c r="A3868" s="22"/>
      <c r="B3868" s="23"/>
      <c r="C3868" s="23"/>
      <c r="D3868" s="23"/>
      <c r="E3868" s="23"/>
      <c r="F3868" s="23"/>
      <c r="G3868" s="23"/>
      <c r="H3868" s="23"/>
      <c r="I3868" s="23"/>
      <c r="J3868" s="23"/>
      <c r="K3868" s="23"/>
      <c r="L3868" s="23"/>
      <c r="M3868" s="23"/>
      <c r="N3868" s="23"/>
      <c r="O3868" s="23"/>
      <c r="P3868" s="23"/>
      <c r="Q3868" s="23"/>
      <c r="R3868" s="23"/>
    </row>
    <row r="3869" spans="1:18" s="17" customFormat="1" x14ac:dyDescent="0.2">
      <c r="A3869" s="22"/>
      <c r="B3869" s="23"/>
      <c r="C3869" s="23"/>
      <c r="D3869" s="23"/>
      <c r="E3869" s="23"/>
      <c r="F3869" s="23"/>
      <c r="G3869" s="23"/>
      <c r="H3869" s="23"/>
      <c r="I3869" s="23"/>
      <c r="J3869" s="23"/>
      <c r="K3869" s="23"/>
      <c r="L3869" s="23"/>
      <c r="M3869" s="23"/>
      <c r="N3869" s="23"/>
      <c r="O3869" s="23"/>
      <c r="P3869" s="23"/>
      <c r="Q3869" s="23"/>
      <c r="R3869" s="23"/>
    </row>
    <row r="3870" spans="1:18" s="17" customFormat="1" x14ac:dyDescent="0.2">
      <c r="A3870" s="22"/>
      <c r="B3870" s="23"/>
      <c r="C3870" s="23"/>
      <c r="D3870" s="23"/>
      <c r="E3870" s="23"/>
      <c r="F3870" s="23"/>
      <c r="G3870" s="23"/>
      <c r="H3870" s="23"/>
      <c r="I3870" s="23"/>
      <c r="J3870" s="23"/>
      <c r="K3870" s="23"/>
      <c r="L3870" s="23"/>
      <c r="M3870" s="23"/>
      <c r="N3870" s="23"/>
      <c r="O3870" s="23"/>
      <c r="P3870" s="23"/>
      <c r="Q3870" s="23"/>
      <c r="R3870" s="23"/>
    </row>
    <row r="3871" spans="1:18" s="17" customFormat="1" x14ac:dyDescent="0.2">
      <c r="A3871" s="22"/>
      <c r="B3871" s="23"/>
      <c r="C3871" s="23"/>
      <c r="D3871" s="23"/>
      <c r="E3871" s="23"/>
      <c r="F3871" s="23"/>
      <c r="G3871" s="23"/>
      <c r="H3871" s="23"/>
      <c r="I3871" s="23"/>
      <c r="J3871" s="23"/>
      <c r="K3871" s="23"/>
      <c r="L3871" s="23"/>
      <c r="M3871" s="23"/>
      <c r="N3871" s="23"/>
      <c r="O3871" s="23"/>
      <c r="P3871" s="23"/>
      <c r="Q3871" s="23"/>
      <c r="R3871" s="23"/>
    </row>
    <row r="3872" spans="1:18" s="17" customFormat="1" x14ac:dyDescent="0.2">
      <c r="A3872" s="22"/>
      <c r="B3872" s="23"/>
      <c r="C3872" s="23"/>
      <c r="D3872" s="23"/>
      <c r="E3872" s="23"/>
      <c r="F3872" s="23"/>
      <c r="G3872" s="23"/>
      <c r="H3872" s="23"/>
      <c r="I3872" s="23"/>
      <c r="J3872" s="23"/>
      <c r="K3872" s="23"/>
      <c r="L3872" s="23"/>
      <c r="M3872" s="23"/>
      <c r="N3872" s="23"/>
      <c r="O3872" s="23"/>
      <c r="P3872" s="23"/>
      <c r="Q3872" s="23"/>
      <c r="R3872" s="23"/>
    </row>
    <row r="3873" spans="1:18" s="17" customFormat="1" x14ac:dyDescent="0.2">
      <c r="A3873" s="22"/>
      <c r="B3873" s="23"/>
      <c r="C3873" s="23"/>
      <c r="D3873" s="23"/>
      <c r="E3873" s="23"/>
      <c r="F3873" s="23"/>
      <c r="G3873" s="23"/>
      <c r="H3873" s="23"/>
      <c r="I3873" s="23"/>
      <c r="J3873" s="23"/>
      <c r="K3873" s="23"/>
      <c r="L3873" s="23"/>
      <c r="M3873" s="23"/>
      <c r="N3873" s="23"/>
      <c r="O3873" s="23"/>
      <c r="P3873" s="23"/>
      <c r="Q3873" s="23"/>
      <c r="R3873" s="23"/>
    </row>
    <row r="3874" spans="1:18" s="17" customFormat="1" x14ac:dyDescent="0.2">
      <c r="A3874" s="22"/>
      <c r="B3874" s="23"/>
      <c r="C3874" s="23"/>
      <c r="D3874" s="23"/>
      <c r="E3874" s="23"/>
      <c r="F3874" s="23"/>
      <c r="G3874" s="23"/>
      <c r="H3874" s="23"/>
      <c r="I3874" s="23"/>
      <c r="J3874" s="23"/>
      <c r="K3874" s="23"/>
      <c r="L3874" s="23"/>
      <c r="M3874" s="23"/>
      <c r="N3874" s="23"/>
      <c r="O3874" s="23"/>
      <c r="P3874" s="23"/>
      <c r="Q3874" s="23"/>
      <c r="R3874" s="23"/>
    </row>
    <row r="3875" spans="1:18" s="17" customFormat="1" x14ac:dyDescent="0.2">
      <c r="A3875" s="22"/>
      <c r="B3875" s="23"/>
      <c r="C3875" s="23"/>
      <c r="D3875" s="23"/>
      <c r="E3875" s="23"/>
      <c r="F3875" s="23"/>
      <c r="G3875" s="23"/>
      <c r="H3875" s="23"/>
      <c r="I3875" s="23"/>
      <c r="J3875" s="23"/>
      <c r="K3875" s="23"/>
      <c r="L3875" s="23"/>
      <c r="M3875" s="23"/>
      <c r="N3875" s="23"/>
      <c r="O3875" s="23"/>
      <c r="P3875" s="23"/>
      <c r="Q3875" s="23"/>
      <c r="R3875" s="23"/>
    </row>
    <row r="3876" spans="1:18" s="17" customFormat="1" x14ac:dyDescent="0.2">
      <c r="A3876" s="22"/>
      <c r="B3876" s="23"/>
      <c r="C3876" s="23"/>
      <c r="D3876" s="23"/>
      <c r="E3876" s="23"/>
      <c r="F3876" s="23"/>
      <c r="G3876" s="23"/>
      <c r="H3876" s="23"/>
      <c r="I3876" s="23"/>
      <c r="J3876" s="23"/>
      <c r="K3876" s="23"/>
      <c r="L3876" s="23"/>
      <c r="M3876" s="23"/>
      <c r="N3876" s="23"/>
      <c r="O3876" s="23"/>
      <c r="P3876" s="23"/>
      <c r="Q3876" s="23"/>
      <c r="R3876" s="23"/>
    </row>
    <row r="3877" spans="1:18" s="17" customFormat="1" x14ac:dyDescent="0.2">
      <c r="A3877" s="22"/>
      <c r="B3877" s="23"/>
      <c r="C3877" s="23"/>
      <c r="D3877" s="23"/>
      <c r="E3877" s="23"/>
      <c r="F3877" s="23"/>
      <c r="G3877" s="23"/>
      <c r="H3877" s="23"/>
      <c r="I3877" s="23"/>
      <c r="J3877" s="23"/>
      <c r="K3877" s="23"/>
      <c r="L3877" s="23"/>
      <c r="M3877" s="23"/>
      <c r="N3877" s="23"/>
      <c r="O3877" s="23"/>
      <c r="P3877" s="23"/>
      <c r="Q3877" s="23"/>
      <c r="R3877" s="23"/>
    </row>
    <row r="3878" spans="1:18" s="17" customFormat="1" x14ac:dyDescent="0.2">
      <c r="A3878" s="22"/>
      <c r="B3878" s="23"/>
      <c r="C3878" s="23"/>
      <c r="D3878" s="23"/>
      <c r="E3878" s="23"/>
      <c r="F3878" s="23"/>
      <c r="G3878" s="23"/>
      <c r="H3878" s="23"/>
      <c r="I3878" s="23"/>
      <c r="J3878" s="23"/>
      <c r="K3878" s="23"/>
      <c r="L3878" s="23"/>
      <c r="M3878" s="23"/>
      <c r="N3878" s="23"/>
      <c r="O3878" s="23"/>
      <c r="P3878" s="23"/>
      <c r="Q3878" s="23"/>
      <c r="R3878" s="23"/>
    </row>
    <row r="3879" spans="1:18" s="17" customFormat="1" x14ac:dyDescent="0.2">
      <c r="A3879" s="22"/>
      <c r="B3879" s="23"/>
      <c r="C3879" s="23"/>
      <c r="D3879" s="23"/>
      <c r="E3879" s="23"/>
      <c r="F3879" s="23"/>
      <c r="G3879" s="23"/>
      <c r="H3879" s="23"/>
      <c r="I3879" s="23"/>
      <c r="J3879" s="23"/>
      <c r="K3879" s="23"/>
      <c r="L3879" s="23"/>
      <c r="M3879" s="23"/>
      <c r="N3879" s="23"/>
      <c r="O3879" s="23"/>
      <c r="P3879" s="23"/>
      <c r="Q3879" s="23"/>
      <c r="R3879" s="23"/>
    </row>
    <row r="3880" spans="1:18" s="17" customFormat="1" x14ac:dyDescent="0.2">
      <c r="A3880" s="22"/>
      <c r="B3880" s="23"/>
      <c r="C3880" s="23"/>
      <c r="D3880" s="23"/>
      <c r="E3880" s="23"/>
      <c r="F3880" s="23"/>
      <c r="G3880" s="23"/>
      <c r="H3880" s="23"/>
      <c r="I3880" s="23"/>
      <c r="J3880" s="23"/>
      <c r="K3880" s="23"/>
      <c r="L3880" s="23"/>
      <c r="M3880" s="23"/>
      <c r="N3880" s="23"/>
      <c r="O3880" s="23"/>
      <c r="P3880" s="23"/>
      <c r="Q3880" s="23"/>
      <c r="R3880" s="23"/>
    </row>
    <row r="3881" spans="1:18" s="17" customFormat="1" x14ac:dyDescent="0.2">
      <c r="A3881" s="22"/>
      <c r="B3881" s="23"/>
      <c r="C3881" s="23"/>
      <c r="D3881" s="23"/>
      <c r="E3881" s="23"/>
      <c r="F3881" s="23"/>
      <c r="G3881" s="23"/>
      <c r="H3881" s="23"/>
      <c r="I3881" s="23"/>
      <c r="J3881" s="23"/>
      <c r="K3881" s="23"/>
      <c r="L3881" s="23"/>
      <c r="M3881" s="23"/>
      <c r="N3881" s="23"/>
      <c r="O3881" s="23"/>
      <c r="P3881" s="23"/>
      <c r="Q3881" s="23"/>
      <c r="R3881" s="23"/>
    </row>
    <row r="3882" spans="1:18" s="17" customFormat="1" x14ac:dyDescent="0.2">
      <c r="A3882" s="22"/>
      <c r="B3882" s="23"/>
      <c r="C3882" s="23"/>
      <c r="D3882" s="23"/>
      <c r="E3882" s="23"/>
      <c r="F3882" s="23"/>
      <c r="G3882" s="23"/>
      <c r="H3882" s="23"/>
      <c r="I3882" s="23"/>
      <c r="J3882" s="23"/>
      <c r="K3882" s="23"/>
      <c r="L3882" s="23"/>
      <c r="M3882" s="23"/>
      <c r="N3882" s="23"/>
      <c r="O3882" s="23"/>
      <c r="P3882" s="23"/>
      <c r="Q3882" s="23"/>
      <c r="R3882" s="23"/>
    </row>
    <row r="3883" spans="1:18" s="17" customFormat="1" x14ac:dyDescent="0.2">
      <c r="A3883" s="22"/>
      <c r="B3883" s="23"/>
      <c r="C3883" s="23"/>
      <c r="D3883" s="23"/>
      <c r="E3883" s="23"/>
      <c r="F3883" s="23"/>
      <c r="G3883" s="23"/>
      <c r="H3883" s="23"/>
      <c r="I3883" s="23"/>
      <c r="J3883" s="23"/>
      <c r="K3883" s="23"/>
      <c r="L3883" s="23"/>
      <c r="M3883" s="23"/>
      <c r="N3883" s="23"/>
      <c r="O3883" s="23"/>
      <c r="P3883" s="23"/>
      <c r="Q3883" s="23"/>
      <c r="R3883" s="23"/>
    </row>
    <row r="3884" spans="1:18" s="17" customFormat="1" x14ac:dyDescent="0.2">
      <c r="A3884" s="22"/>
      <c r="B3884" s="23"/>
      <c r="C3884" s="23"/>
      <c r="D3884" s="23"/>
      <c r="E3884" s="23"/>
      <c r="F3884" s="23"/>
      <c r="G3884" s="23"/>
      <c r="H3884" s="23"/>
      <c r="I3884" s="23"/>
      <c r="J3884" s="23"/>
      <c r="K3884" s="23"/>
      <c r="L3884" s="23"/>
      <c r="M3884" s="23"/>
      <c r="N3884" s="23"/>
      <c r="O3884" s="23"/>
      <c r="P3884" s="23"/>
      <c r="Q3884" s="23"/>
      <c r="R3884" s="23"/>
    </row>
    <row r="3885" spans="1:18" s="17" customFormat="1" x14ac:dyDescent="0.2">
      <c r="A3885" s="22"/>
      <c r="B3885" s="23"/>
      <c r="C3885" s="23"/>
      <c r="D3885" s="23"/>
      <c r="E3885" s="23"/>
      <c r="F3885" s="23"/>
      <c r="G3885" s="23"/>
      <c r="H3885" s="23"/>
      <c r="I3885" s="23"/>
      <c r="J3885" s="23"/>
      <c r="K3885" s="23"/>
      <c r="L3885" s="23"/>
      <c r="M3885" s="23"/>
      <c r="N3885" s="23"/>
      <c r="O3885" s="23"/>
      <c r="P3885" s="23"/>
      <c r="Q3885" s="23"/>
      <c r="R3885" s="23"/>
    </row>
    <row r="3886" spans="1:18" s="17" customFormat="1" x14ac:dyDescent="0.2">
      <c r="A3886" s="22"/>
      <c r="B3886" s="23"/>
      <c r="C3886" s="23"/>
      <c r="D3886" s="23"/>
      <c r="E3886" s="23"/>
      <c r="F3886" s="23"/>
      <c r="G3886" s="23"/>
      <c r="H3886" s="23"/>
      <c r="I3886" s="23"/>
      <c r="J3886" s="23"/>
      <c r="K3886" s="23"/>
      <c r="L3886" s="23"/>
      <c r="M3886" s="23"/>
      <c r="N3886" s="23"/>
      <c r="O3886" s="23"/>
      <c r="P3886" s="23"/>
      <c r="Q3886" s="23"/>
      <c r="R3886" s="23"/>
    </row>
    <row r="3887" spans="1:18" s="17" customFormat="1" x14ac:dyDescent="0.2">
      <c r="A3887" s="22"/>
      <c r="B3887" s="23"/>
      <c r="C3887" s="23"/>
      <c r="D3887" s="23"/>
      <c r="E3887" s="23"/>
      <c r="F3887" s="23"/>
      <c r="G3887" s="23"/>
      <c r="H3887" s="23"/>
      <c r="I3887" s="23"/>
      <c r="J3887" s="23"/>
      <c r="K3887" s="23"/>
      <c r="L3887" s="23"/>
      <c r="M3887" s="23"/>
      <c r="N3887" s="23"/>
      <c r="O3887" s="23"/>
      <c r="P3887" s="23"/>
      <c r="Q3887" s="23"/>
      <c r="R3887" s="23"/>
    </row>
    <row r="3888" spans="1:18" s="17" customFormat="1" x14ac:dyDescent="0.2">
      <c r="A3888" s="22"/>
      <c r="B3888" s="23"/>
      <c r="C3888" s="23"/>
      <c r="D3888" s="23"/>
      <c r="E3888" s="23"/>
      <c r="F3888" s="23"/>
      <c r="G3888" s="23"/>
      <c r="H3888" s="23"/>
      <c r="I3888" s="23"/>
      <c r="J3888" s="23"/>
      <c r="K3888" s="23"/>
      <c r="L3888" s="23"/>
      <c r="M3888" s="23"/>
      <c r="N3888" s="23"/>
      <c r="O3888" s="23"/>
      <c r="P3888" s="23"/>
      <c r="Q3888" s="23"/>
      <c r="R3888" s="23"/>
    </row>
    <row r="3889" spans="1:18" s="17" customFormat="1" x14ac:dyDescent="0.2">
      <c r="A3889" s="22"/>
      <c r="B3889" s="23"/>
      <c r="C3889" s="23"/>
      <c r="D3889" s="23"/>
      <c r="E3889" s="23"/>
      <c r="F3889" s="23"/>
      <c r="G3889" s="23"/>
      <c r="H3889" s="23"/>
      <c r="I3889" s="23"/>
      <c r="J3889" s="23"/>
      <c r="K3889" s="23"/>
      <c r="L3889" s="23"/>
      <c r="M3889" s="23"/>
      <c r="N3889" s="23"/>
      <c r="O3889" s="23"/>
      <c r="P3889" s="23"/>
      <c r="Q3889" s="23"/>
      <c r="R3889" s="23"/>
    </row>
    <row r="3890" spans="1:18" s="17" customFormat="1" x14ac:dyDescent="0.2">
      <c r="A3890" s="22"/>
      <c r="B3890" s="23"/>
      <c r="C3890" s="23"/>
      <c r="D3890" s="23"/>
      <c r="E3890" s="23"/>
      <c r="F3890" s="23"/>
      <c r="G3890" s="23"/>
      <c r="H3890" s="23"/>
      <c r="I3890" s="23"/>
      <c r="J3890" s="23"/>
      <c r="K3890" s="23"/>
      <c r="L3890" s="23"/>
      <c r="M3890" s="23"/>
      <c r="N3890" s="23"/>
      <c r="O3890" s="23"/>
      <c r="P3890" s="23"/>
      <c r="Q3890" s="23"/>
      <c r="R3890" s="23"/>
    </row>
    <row r="3891" spans="1:18" s="17" customFormat="1" x14ac:dyDescent="0.2">
      <c r="A3891" s="22"/>
      <c r="B3891" s="23"/>
      <c r="C3891" s="23"/>
      <c r="D3891" s="23"/>
      <c r="E3891" s="23"/>
      <c r="F3891" s="23"/>
      <c r="G3891" s="23"/>
      <c r="H3891" s="23"/>
      <c r="I3891" s="23"/>
      <c r="J3891" s="23"/>
      <c r="K3891" s="23"/>
      <c r="L3891" s="23"/>
      <c r="M3891" s="23"/>
      <c r="N3891" s="23"/>
      <c r="O3891" s="23"/>
      <c r="P3891" s="23"/>
      <c r="Q3891" s="23"/>
      <c r="R3891" s="23"/>
    </row>
    <row r="3892" spans="1:18" s="17" customFormat="1" x14ac:dyDescent="0.2">
      <c r="A3892" s="22"/>
      <c r="B3892" s="23"/>
      <c r="C3892" s="23"/>
      <c r="D3892" s="23"/>
      <c r="E3892" s="23"/>
      <c r="F3892" s="23"/>
      <c r="G3892" s="23"/>
      <c r="H3892" s="23"/>
      <c r="I3892" s="23"/>
      <c r="J3892" s="23"/>
      <c r="K3892" s="23"/>
      <c r="L3892" s="23"/>
      <c r="M3892" s="23"/>
      <c r="N3892" s="23"/>
      <c r="O3892" s="23"/>
      <c r="P3892" s="23"/>
      <c r="Q3892" s="23"/>
      <c r="R3892" s="23"/>
    </row>
    <row r="3893" spans="1:18" s="17" customFormat="1" x14ac:dyDescent="0.2">
      <c r="A3893" s="22"/>
      <c r="B3893" s="23"/>
      <c r="C3893" s="23"/>
      <c r="D3893" s="23"/>
      <c r="E3893" s="23"/>
      <c r="F3893" s="23"/>
      <c r="G3893" s="23"/>
      <c r="H3893" s="23"/>
      <c r="I3893" s="23"/>
      <c r="J3893" s="23"/>
      <c r="K3893" s="23"/>
      <c r="L3893" s="23"/>
      <c r="M3893" s="23"/>
      <c r="N3893" s="23"/>
      <c r="O3893" s="23"/>
      <c r="P3893" s="23"/>
      <c r="Q3893" s="23"/>
      <c r="R3893" s="23"/>
    </row>
    <row r="3894" spans="1:18" s="17" customFormat="1" x14ac:dyDescent="0.2">
      <c r="A3894" s="22"/>
      <c r="B3894" s="23"/>
      <c r="C3894" s="23"/>
      <c r="D3894" s="23"/>
      <c r="E3894" s="23"/>
      <c r="F3894" s="23"/>
      <c r="G3894" s="23"/>
      <c r="H3894" s="23"/>
      <c r="I3894" s="23"/>
      <c r="J3894" s="23"/>
      <c r="K3894" s="23"/>
      <c r="L3894" s="23"/>
      <c r="M3894" s="23"/>
      <c r="N3894" s="23"/>
      <c r="O3894" s="23"/>
      <c r="P3894" s="23"/>
      <c r="Q3894" s="23"/>
      <c r="R3894" s="23"/>
    </row>
    <row r="3895" spans="1:18" s="17" customFormat="1" x14ac:dyDescent="0.2">
      <c r="A3895" s="22"/>
      <c r="B3895" s="23"/>
      <c r="C3895" s="23"/>
      <c r="D3895" s="23"/>
      <c r="E3895" s="23"/>
      <c r="F3895" s="23"/>
      <c r="G3895" s="23"/>
      <c r="H3895" s="23"/>
      <c r="I3895" s="23"/>
      <c r="J3895" s="23"/>
      <c r="K3895" s="23"/>
      <c r="L3895" s="23"/>
      <c r="M3895" s="23"/>
      <c r="N3895" s="23"/>
      <c r="O3895" s="23"/>
      <c r="P3895" s="23"/>
      <c r="Q3895" s="23"/>
      <c r="R3895" s="23"/>
    </row>
    <row r="3896" spans="1:18" s="17" customFormat="1" x14ac:dyDescent="0.2">
      <c r="A3896" s="22"/>
      <c r="B3896" s="23"/>
      <c r="C3896" s="23"/>
      <c r="D3896" s="23"/>
      <c r="E3896" s="23"/>
      <c r="F3896" s="23"/>
      <c r="G3896" s="23"/>
      <c r="H3896" s="23"/>
      <c r="I3896" s="23"/>
      <c r="J3896" s="23"/>
      <c r="K3896" s="23"/>
      <c r="L3896" s="23"/>
      <c r="M3896" s="23"/>
      <c r="N3896" s="23"/>
      <c r="O3896" s="23"/>
      <c r="P3896" s="23"/>
      <c r="Q3896" s="23"/>
      <c r="R3896" s="23"/>
    </row>
    <row r="3897" spans="1:18" s="17" customFormat="1" x14ac:dyDescent="0.2">
      <c r="A3897" s="22"/>
      <c r="B3897" s="23"/>
      <c r="C3897" s="23"/>
      <c r="D3897" s="23"/>
      <c r="E3897" s="23"/>
      <c r="F3897" s="23"/>
      <c r="G3897" s="23"/>
      <c r="H3897" s="23"/>
      <c r="I3897" s="23"/>
      <c r="J3897" s="23"/>
      <c r="K3897" s="23"/>
      <c r="L3897" s="23"/>
      <c r="M3897" s="23"/>
      <c r="N3897" s="23"/>
      <c r="O3897" s="23"/>
      <c r="P3897" s="23"/>
      <c r="Q3897" s="23"/>
      <c r="R3897" s="23"/>
    </row>
    <row r="3898" spans="1:18" s="17" customFormat="1" x14ac:dyDescent="0.2">
      <c r="A3898" s="22"/>
      <c r="B3898" s="23"/>
      <c r="C3898" s="23"/>
      <c r="D3898" s="23"/>
      <c r="E3898" s="23"/>
      <c r="F3898" s="23"/>
      <c r="G3898" s="23"/>
      <c r="H3898" s="23"/>
      <c r="I3898" s="23"/>
      <c r="J3898" s="23"/>
      <c r="K3898" s="23"/>
      <c r="L3898" s="23"/>
      <c r="M3898" s="23"/>
      <c r="N3898" s="23"/>
      <c r="O3898" s="23"/>
      <c r="P3898" s="23"/>
      <c r="Q3898" s="23"/>
      <c r="R3898" s="23"/>
    </row>
    <row r="3899" spans="1:18" s="17" customFormat="1" x14ac:dyDescent="0.2">
      <c r="A3899" s="22"/>
      <c r="B3899" s="23"/>
      <c r="C3899" s="23"/>
      <c r="D3899" s="23"/>
      <c r="E3899" s="23"/>
      <c r="F3899" s="23"/>
      <c r="G3899" s="23"/>
      <c r="H3899" s="23"/>
      <c r="I3899" s="23"/>
      <c r="J3899" s="23"/>
      <c r="K3899" s="23"/>
      <c r="L3899" s="23"/>
      <c r="M3899" s="23"/>
      <c r="N3899" s="23"/>
      <c r="O3899" s="23"/>
      <c r="P3899" s="23"/>
      <c r="Q3899" s="23"/>
      <c r="R3899" s="23"/>
    </row>
    <row r="3900" spans="1:18" s="17" customFormat="1" x14ac:dyDescent="0.2">
      <c r="A3900" s="22"/>
      <c r="B3900" s="23"/>
      <c r="C3900" s="23"/>
      <c r="D3900" s="23"/>
      <c r="E3900" s="23"/>
      <c r="F3900" s="23"/>
      <c r="G3900" s="23"/>
      <c r="H3900" s="23"/>
      <c r="I3900" s="23"/>
      <c r="J3900" s="23"/>
      <c r="K3900" s="23"/>
      <c r="L3900" s="23"/>
      <c r="M3900" s="23"/>
      <c r="N3900" s="23"/>
      <c r="O3900" s="23"/>
      <c r="P3900" s="23"/>
      <c r="Q3900" s="23"/>
      <c r="R3900" s="23"/>
    </row>
    <row r="3901" spans="1:18" s="17" customFormat="1" x14ac:dyDescent="0.2">
      <c r="A3901" s="22"/>
      <c r="B3901" s="23"/>
      <c r="C3901" s="23"/>
      <c r="D3901" s="23"/>
      <c r="E3901" s="23"/>
      <c r="F3901" s="23"/>
      <c r="G3901" s="23"/>
      <c r="H3901" s="23"/>
      <c r="I3901" s="23"/>
      <c r="J3901" s="23"/>
      <c r="K3901" s="23"/>
      <c r="L3901" s="23"/>
      <c r="M3901" s="23"/>
      <c r="N3901" s="23"/>
      <c r="O3901" s="23"/>
      <c r="P3901" s="23"/>
      <c r="Q3901" s="23"/>
      <c r="R3901" s="23"/>
    </row>
    <row r="3902" spans="1:18" s="17" customFormat="1" x14ac:dyDescent="0.2">
      <c r="A3902" s="22"/>
      <c r="B3902" s="23"/>
      <c r="C3902" s="23"/>
      <c r="D3902" s="23"/>
      <c r="E3902" s="23"/>
      <c r="F3902" s="23"/>
      <c r="G3902" s="23"/>
      <c r="H3902" s="23"/>
      <c r="I3902" s="23"/>
      <c r="J3902" s="23"/>
      <c r="K3902" s="23"/>
      <c r="L3902" s="23"/>
      <c r="M3902" s="23"/>
      <c r="N3902" s="23"/>
      <c r="O3902" s="23"/>
      <c r="P3902" s="23"/>
      <c r="Q3902" s="23"/>
      <c r="R3902" s="23"/>
    </row>
    <row r="3903" spans="1:18" s="17" customFormat="1" x14ac:dyDescent="0.2">
      <c r="A3903" s="22"/>
      <c r="B3903" s="23"/>
      <c r="C3903" s="23"/>
      <c r="D3903" s="23"/>
      <c r="E3903" s="23"/>
      <c r="F3903" s="23"/>
      <c r="G3903" s="23"/>
      <c r="H3903" s="23"/>
      <c r="I3903" s="23"/>
      <c r="J3903" s="23"/>
      <c r="K3903" s="23"/>
      <c r="L3903" s="23"/>
      <c r="M3903" s="23"/>
      <c r="N3903" s="23"/>
      <c r="O3903" s="23"/>
      <c r="P3903" s="23"/>
      <c r="Q3903" s="23"/>
      <c r="R3903" s="23"/>
    </row>
    <row r="3904" spans="1:18" s="17" customFormat="1" x14ac:dyDescent="0.2">
      <c r="A3904" s="22"/>
      <c r="B3904" s="23"/>
      <c r="C3904" s="23"/>
      <c r="D3904" s="23"/>
      <c r="E3904" s="23"/>
      <c r="F3904" s="23"/>
      <c r="G3904" s="23"/>
      <c r="H3904" s="23"/>
      <c r="I3904" s="23"/>
      <c r="J3904" s="23"/>
      <c r="K3904" s="23"/>
      <c r="L3904" s="23"/>
      <c r="M3904" s="23"/>
      <c r="N3904" s="23"/>
      <c r="O3904" s="23"/>
      <c r="P3904" s="23"/>
      <c r="Q3904" s="23"/>
      <c r="R3904" s="23"/>
    </row>
    <row r="3905" spans="1:18" s="17" customFormat="1" x14ac:dyDescent="0.2">
      <c r="A3905" s="22"/>
      <c r="B3905" s="23"/>
      <c r="C3905" s="23"/>
      <c r="D3905" s="23"/>
      <c r="E3905" s="23"/>
      <c r="F3905" s="23"/>
      <c r="G3905" s="23"/>
      <c r="H3905" s="23"/>
      <c r="I3905" s="23"/>
      <c r="J3905" s="23"/>
      <c r="K3905" s="23"/>
      <c r="L3905" s="23"/>
      <c r="M3905" s="23"/>
      <c r="N3905" s="23"/>
      <c r="O3905" s="23"/>
      <c r="P3905" s="23"/>
      <c r="Q3905" s="23"/>
      <c r="R3905" s="23"/>
    </row>
    <row r="3906" spans="1:18" s="17" customFormat="1" x14ac:dyDescent="0.2">
      <c r="A3906" s="22"/>
      <c r="B3906" s="23"/>
      <c r="C3906" s="23"/>
      <c r="D3906" s="23"/>
      <c r="E3906" s="23"/>
      <c r="F3906" s="23"/>
      <c r="G3906" s="23"/>
      <c r="H3906" s="23"/>
      <c r="I3906" s="23"/>
      <c r="J3906" s="23"/>
      <c r="K3906" s="23"/>
      <c r="L3906" s="23"/>
      <c r="M3906" s="23"/>
      <c r="N3906" s="23"/>
      <c r="O3906" s="23"/>
      <c r="P3906" s="23"/>
      <c r="Q3906" s="23"/>
      <c r="R3906" s="23"/>
    </row>
    <row r="3907" spans="1:18" s="17" customFormat="1" x14ac:dyDescent="0.2">
      <c r="A3907" s="22"/>
      <c r="B3907" s="23"/>
      <c r="C3907" s="23"/>
      <c r="D3907" s="23"/>
      <c r="E3907" s="23"/>
      <c r="F3907" s="23"/>
      <c r="G3907" s="23"/>
      <c r="H3907" s="23"/>
      <c r="I3907" s="23"/>
      <c r="J3907" s="23"/>
      <c r="K3907" s="23"/>
      <c r="L3907" s="23"/>
      <c r="M3907" s="23"/>
      <c r="N3907" s="23"/>
      <c r="O3907" s="23"/>
      <c r="P3907" s="23"/>
      <c r="Q3907" s="23"/>
      <c r="R3907" s="23"/>
    </row>
    <row r="3908" spans="1:18" s="17" customFormat="1" x14ac:dyDescent="0.2">
      <c r="A3908" s="22"/>
      <c r="B3908" s="23"/>
      <c r="C3908" s="23"/>
      <c r="D3908" s="23"/>
      <c r="E3908" s="23"/>
      <c r="F3908" s="23"/>
      <c r="G3908" s="23"/>
      <c r="H3908" s="23"/>
      <c r="I3908" s="23"/>
      <c r="J3908" s="23"/>
      <c r="K3908" s="23"/>
      <c r="L3908" s="23"/>
      <c r="M3908" s="23"/>
      <c r="N3908" s="23"/>
      <c r="O3908" s="23"/>
      <c r="P3908" s="23"/>
      <c r="Q3908" s="23"/>
      <c r="R3908" s="23"/>
    </row>
    <row r="3909" spans="1:18" s="17" customFormat="1" x14ac:dyDescent="0.2">
      <c r="A3909" s="22"/>
      <c r="B3909" s="23"/>
      <c r="C3909" s="23"/>
      <c r="D3909" s="23"/>
      <c r="E3909" s="23"/>
      <c r="F3909" s="23"/>
      <c r="G3909" s="23"/>
      <c r="H3909" s="23"/>
      <c r="I3909" s="23"/>
      <c r="J3909" s="23"/>
      <c r="K3909" s="23"/>
      <c r="L3909" s="23"/>
      <c r="M3909" s="23"/>
      <c r="N3909" s="23"/>
      <c r="O3909" s="23"/>
      <c r="P3909" s="23"/>
      <c r="Q3909" s="23"/>
      <c r="R3909" s="23"/>
    </row>
    <row r="3910" spans="1:18" s="17" customFormat="1" x14ac:dyDescent="0.2">
      <c r="A3910" s="22"/>
      <c r="B3910" s="23"/>
      <c r="C3910" s="23"/>
      <c r="D3910" s="23"/>
      <c r="E3910" s="23"/>
      <c r="F3910" s="23"/>
      <c r="G3910" s="23"/>
      <c r="H3910" s="23"/>
      <c r="I3910" s="23"/>
      <c r="J3910" s="23"/>
      <c r="K3910" s="23"/>
      <c r="L3910" s="23"/>
      <c r="M3910" s="23"/>
      <c r="N3910" s="23"/>
      <c r="O3910" s="23"/>
      <c r="P3910" s="23"/>
      <c r="Q3910" s="23"/>
      <c r="R3910" s="23"/>
    </row>
    <row r="3911" spans="1:18" s="17" customFormat="1" x14ac:dyDescent="0.2">
      <c r="A3911" s="22"/>
      <c r="B3911" s="23"/>
      <c r="C3911" s="23"/>
      <c r="D3911" s="23"/>
      <c r="E3911" s="23"/>
      <c r="F3911" s="23"/>
      <c r="G3911" s="23"/>
      <c r="H3911" s="23"/>
      <c r="I3911" s="23"/>
      <c r="J3911" s="23"/>
      <c r="K3911" s="23"/>
      <c r="L3911" s="23"/>
      <c r="M3911" s="23"/>
      <c r="N3911" s="23"/>
      <c r="O3911" s="23"/>
      <c r="P3911" s="23"/>
      <c r="Q3911" s="23"/>
      <c r="R3911" s="23"/>
    </row>
    <row r="3912" spans="1:18" s="17" customFormat="1" x14ac:dyDescent="0.2">
      <c r="A3912" s="22"/>
      <c r="B3912" s="23"/>
      <c r="C3912" s="23"/>
      <c r="D3912" s="23"/>
      <c r="E3912" s="23"/>
      <c r="F3912" s="23"/>
      <c r="G3912" s="23"/>
      <c r="H3912" s="23"/>
      <c r="I3912" s="23"/>
      <c r="J3912" s="23"/>
      <c r="K3912" s="23"/>
      <c r="L3912" s="23"/>
      <c r="M3912" s="23"/>
      <c r="N3912" s="23"/>
      <c r="O3912" s="23"/>
      <c r="P3912" s="23"/>
      <c r="Q3912" s="23"/>
      <c r="R3912" s="23"/>
    </row>
    <row r="3913" spans="1:18" s="17" customFormat="1" x14ac:dyDescent="0.2">
      <c r="A3913" s="22"/>
      <c r="B3913" s="23"/>
      <c r="C3913" s="23"/>
      <c r="D3913" s="23"/>
      <c r="E3913" s="23"/>
      <c r="F3913" s="23"/>
      <c r="G3913" s="23"/>
      <c r="H3913" s="23"/>
      <c r="I3913" s="23"/>
      <c r="J3913" s="23"/>
      <c r="K3913" s="23"/>
      <c r="L3913" s="23"/>
      <c r="M3913" s="23"/>
      <c r="N3913" s="23"/>
      <c r="O3913" s="23"/>
      <c r="P3913" s="23"/>
      <c r="Q3913" s="23"/>
      <c r="R3913" s="23"/>
    </row>
    <row r="3914" spans="1:18" s="17" customFormat="1" x14ac:dyDescent="0.2">
      <c r="A3914" s="22"/>
      <c r="B3914" s="23"/>
      <c r="C3914" s="23"/>
      <c r="D3914" s="23"/>
      <c r="E3914" s="23"/>
      <c r="F3914" s="23"/>
      <c r="G3914" s="23"/>
      <c r="H3914" s="23"/>
      <c r="I3914" s="23"/>
      <c r="J3914" s="23"/>
      <c r="K3914" s="23"/>
      <c r="L3914" s="23"/>
      <c r="M3914" s="23"/>
      <c r="N3914" s="23"/>
      <c r="O3914" s="23"/>
      <c r="P3914" s="23"/>
      <c r="Q3914" s="23"/>
      <c r="R3914" s="23"/>
    </row>
    <row r="3915" spans="1:18" s="17" customFormat="1" x14ac:dyDescent="0.2">
      <c r="A3915" s="22"/>
      <c r="B3915" s="23"/>
      <c r="C3915" s="23"/>
      <c r="D3915" s="23"/>
      <c r="E3915" s="23"/>
      <c r="F3915" s="23"/>
      <c r="G3915" s="23"/>
      <c r="H3915" s="23"/>
      <c r="I3915" s="23"/>
      <c r="J3915" s="23"/>
      <c r="K3915" s="23"/>
      <c r="L3915" s="23"/>
      <c r="M3915" s="23"/>
      <c r="N3915" s="23"/>
      <c r="O3915" s="23"/>
      <c r="P3915" s="23"/>
      <c r="Q3915" s="23"/>
      <c r="R3915" s="23"/>
    </row>
    <row r="3916" spans="1:18" s="17" customFormat="1" x14ac:dyDescent="0.2">
      <c r="A3916" s="22"/>
      <c r="B3916" s="23"/>
      <c r="C3916" s="23"/>
      <c r="D3916" s="23"/>
      <c r="E3916" s="23"/>
      <c r="F3916" s="23"/>
      <c r="G3916" s="23"/>
      <c r="H3916" s="23"/>
      <c r="I3916" s="23"/>
      <c r="J3916" s="23"/>
      <c r="K3916" s="23"/>
      <c r="L3916" s="23"/>
      <c r="M3916" s="23"/>
      <c r="N3916" s="23"/>
      <c r="O3916" s="23"/>
      <c r="P3916" s="23"/>
      <c r="Q3916" s="23"/>
      <c r="R3916" s="23"/>
    </row>
    <row r="3917" spans="1:18" s="17" customFormat="1" x14ac:dyDescent="0.2">
      <c r="A3917" s="22"/>
      <c r="B3917" s="23"/>
      <c r="C3917" s="23"/>
      <c r="D3917" s="23"/>
      <c r="E3917" s="23"/>
      <c r="F3917" s="23"/>
      <c r="G3917" s="23"/>
      <c r="H3917" s="23"/>
      <c r="I3917" s="23"/>
      <c r="J3917" s="23"/>
      <c r="K3917" s="23"/>
      <c r="L3917" s="23"/>
      <c r="M3917" s="23"/>
      <c r="N3917" s="23"/>
      <c r="O3917" s="23"/>
      <c r="P3917" s="23"/>
      <c r="Q3917" s="23"/>
      <c r="R3917" s="23"/>
    </row>
    <row r="3918" spans="1:18" s="17" customFormat="1" x14ac:dyDescent="0.2">
      <c r="A3918" s="22"/>
      <c r="B3918" s="23"/>
      <c r="C3918" s="23"/>
      <c r="D3918" s="23"/>
      <c r="E3918" s="23"/>
      <c r="F3918" s="23"/>
      <c r="G3918" s="23"/>
      <c r="H3918" s="23"/>
      <c r="I3918" s="23"/>
      <c r="J3918" s="23"/>
      <c r="K3918" s="23"/>
      <c r="L3918" s="23"/>
      <c r="M3918" s="23"/>
      <c r="N3918" s="23"/>
      <c r="O3918" s="23"/>
      <c r="P3918" s="23"/>
      <c r="Q3918" s="23"/>
      <c r="R3918" s="23"/>
    </row>
    <row r="3919" spans="1:18" s="17" customFormat="1" x14ac:dyDescent="0.2">
      <c r="A3919" s="22"/>
      <c r="B3919" s="23"/>
      <c r="C3919" s="23"/>
      <c r="D3919" s="23"/>
      <c r="E3919" s="23"/>
      <c r="F3919" s="23"/>
      <c r="G3919" s="23"/>
      <c r="H3919" s="23"/>
      <c r="I3919" s="23"/>
      <c r="J3919" s="23"/>
      <c r="K3919" s="23"/>
      <c r="L3919" s="23"/>
      <c r="M3919" s="23"/>
      <c r="N3919" s="23"/>
      <c r="O3919" s="23"/>
      <c r="P3919" s="23"/>
      <c r="Q3919" s="23"/>
      <c r="R3919" s="23"/>
    </row>
    <row r="3920" spans="1:18" s="17" customFormat="1" x14ac:dyDescent="0.2">
      <c r="A3920" s="22"/>
      <c r="B3920" s="23"/>
      <c r="C3920" s="23"/>
      <c r="D3920" s="23"/>
      <c r="E3920" s="23"/>
      <c r="F3920" s="23"/>
      <c r="G3920" s="23"/>
      <c r="H3920" s="23"/>
      <c r="I3920" s="23"/>
      <c r="J3920" s="23"/>
      <c r="K3920" s="23"/>
      <c r="L3920" s="23"/>
      <c r="M3920" s="23"/>
      <c r="N3920" s="23"/>
      <c r="O3920" s="23"/>
      <c r="P3920" s="23"/>
      <c r="Q3920" s="23"/>
      <c r="R3920" s="23"/>
    </row>
    <row r="3921" spans="1:18" s="17" customFormat="1" x14ac:dyDescent="0.2">
      <c r="A3921" s="22"/>
      <c r="B3921" s="23"/>
      <c r="C3921" s="23"/>
      <c r="D3921" s="23"/>
      <c r="E3921" s="23"/>
      <c r="F3921" s="23"/>
      <c r="G3921" s="23"/>
      <c r="H3921" s="23"/>
      <c r="I3921" s="23"/>
      <c r="J3921" s="23"/>
      <c r="K3921" s="23"/>
      <c r="L3921" s="23"/>
      <c r="M3921" s="23"/>
      <c r="N3921" s="23"/>
      <c r="O3921" s="23"/>
      <c r="P3921" s="23"/>
      <c r="Q3921" s="23"/>
      <c r="R3921" s="23"/>
    </row>
    <row r="3922" spans="1:18" s="17" customFormat="1" x14ac:dyDescent="0.2">
      <c r="A3922" s="22"/>
      <c r="B3922" s="23"/>
      <c r="C3922" s="23"/>
      <c r="D3922" s="23"/>
      <c r="E3922" s="23"/>
      <c r="F3922" s="23"/>
      <c r="G3922" s="23"/>
      <c r="H3922" s="23"/>
      <c r="I3922" s="23"/>
      <c r="J3922" s="23"/>
      <c r="K3922" s="23"/>
      <c r="L3922" s="23"/>
      <c r="M3922" s="23"/>
      <c r="N3922" s="23"/>
      <c r="O3922" s="23"/>
      <c r="P3922" s="23"/>
      <c r="Q3922" s="23"/>
      <c r="R3922" s="23"/>
    </row>
    <row r="3923" spans="1:18" s="17" customFormat="1" x14ac:dyDescent="0.2">
      <c r="A3923" s="22"/>
      <c r="B3923" s="23"/>
      <c r="C3923" s="23"/>
      <c r="D3923" s="23"/>
      <c r="E3923" s="23"/>
      <c r="F3923" s="23"/>
      <c r="G3923" s="23"/>
      <c r="H3923" s="23"/>
      <c r="I3923" s="23"/>
      <c r="J3923" s="23"/>
      <c r="K3923" s="23"/>
      <c r="L3923" s="23"/>
      <c r="M3923" s="23"/>
      <c r="N3923" s="23"/>
      <c r="O3923" s="23"/>
      <c r="P3923" s="23"/>
      <c r="Q3923" s="23"/>
      <c r="R3923" s="23"/>
    </row>
    <row r="3924" spans="1:18" s="17" customFormat="1" x14ac:dyDescent="0.2">
      <c r="A3924" s="22"/>
      <c r="B3924" s="23"/>
      <c r="C3924" s="23"/>
      <c r="D3924" s="23"/>
      <c r="E3924" s="23"/>
      <c r="F3924" s="23"/>
      <c r="G3924" s="23"/>
      <c r="H3924" s="23"/>
      <c r="I3924" s="23"/>
      <c r="J3924" s="23"/>
      <c r="K3924" s="23"/>
      <c r="L3924" s="23"/>
      <c r="M3924" s="23"/>
      <c r="N3924" s="23"/>
      <c r="O3924" s="23"/>
      <c r="P3924" s="23"/>
      <c r="Q3924" s="23"/>
      <c r="R3924" s="23"/>
    </row>
    <row r="3925" spans="1:18" s="17" customFormat="1" x14ac:dyDescent="0.2">
      <c r="A3925" s="22"/>
      <c r="B3925" s="23"/>
      <c r="C3925" s="23"/>
      <c r="D3925" s="23"/>
      <c r="E3925" s="23"/>
      <c r="F3925" s="23"/>
      <c r="G3925" s="23"/>
      <c r="H3925" s="23"/>
      <c r="I3925" s="23"/>
      <c r="J3925" s="23"/>
      <c r="K3925" s="23"/>
      <c r="L3925" s="23"/>
      <c r="M3925" s="23"/>
      <c r="N3925" s="23"/>
      <c r="O3925" s="23"/>
      <c r="P3925" s="23"/>
      <c r="Q3925" s="23"/>
      <c r="R3925" s="23"/>
    </row>
    <row r="3926" spans="1:18" s="17" customFormat="1" x14ac:dyDescent="0.2">
      <c r="A3926" s="22"/>
      <c r="B3926" s="23"/>
      <c r="C3926" s="23"/>
      <c r="D3926" s="23"/>
      <c r="E3926" s="23"/>
      <c r="F3926" s="23"/>
      <c r="G3926" s="23"/>
      <c r="H3926" s="23"/>
      <c r="I3926" s="23"/>
      <c r="J3926" s="23"/>
      <c r="K3926" s="23"/>
      <c r="L3926" s="23"/>
      <c r="M3926" s="23"/>
      <c r="N3926" s="23"/>
      <c r="O3926" s="23"/>
      <c r="P3926" s="23"/>
      <c r="Q3926" s="23"/>
      <c r="R3926" s="23"/>
    </row>
    <row r="3927" spans="1:18" s="17" customFormat="1" x14ac:dyDescent="0.2">
      <c r="A3927" s="22"/>
      <c r="B3927" s="23"/>
      <c r="C3927" s="23"/>
      <c r="D3927" s="23"/>
      <c r="E3927" s="23"/>
      <c r="F3927" s="23"/>
      <c r="G3927" s="23"/>
      <c r="H3927" s="23"/>
      <c r="I3927" s="23"/>
      <c r="J3927" s="23"/>
      <c r="K3927" s="23"/>
      <c r="L3927" s="23"/>
      <c r="M3927" s="23"/>
      <c r="N3927" s="23"/>
      <c r="O3927" s="23"/>
      <c r="P3927" s="23"/>
      <c r="Q3927" s="23"/>
      <c r="R3927" s="23"/>
    </row>
    <row r="3928" spans="1:18" s="17" customFormat="1" x14ac:dyDescent="0.2">
      <c r="A3928" s="22"/>
      <c r="B3928" s="23"/>
      <c r="C3928" s="23"/>
      <c r="D3928" s="23"/>
      <c r="E3928" s="23"/>
      <c r="F3928" s="23"/>
      <c r="G3928" s="23"/>
      <c r="H3928" s="23"/>
      <c r="I3928" s="23"/>
      <c r="J3928" s="23"/>
      <c r="K3928" s="23"/>
      <c r="L3928" s="23"/>
      <c r="M3928" s="23"/>
      <c r="N3928" s="23"/>
      <c r="O3928" s="23"/>
      <c r="P3928" s="23"/>
      <c r="Q3928" s="23"/>
      <c r="R3928" s="23"/>
    </row>
    <row r="3929" spans="1:18" s="17" customFormat="1" x14ac:dyDescent="0.2">
      <c r="A3929" s="22"/>
      <c r="B3929" s="23"/>
      <c r="C3929" s="23"/>
      <c r="D3929" s="23"/>
      <c r="E3929" s="23"/>
      <c r="F3929" s="23"/>
      <c r="G3929" s="23"/>
      <c r="H3929" s="23"/>
      <c r="I3929" s="23"/>
      <c r="J3929" s="23"/>
      <c r="K3929" s="23"/>
      <c r="L3929" s="23"/>
      <c r="M3929" s="23"/>
      <c r="N3929" s="23"/>
      <c r="O3929" s="23"/>
      <c r="P3929" s="23"/>
      <c r="Q3929" s="23"/>
      <c r="R3929" s="23"/>
    </row>
    <row r="3930" spans="1:18" s="17" customFormat="1" x14ac:dyDescent="0.2">
      <c r="A3930" s="22"/>
      <c r="B3930" s="23"/>
      <c r="C3930" s="23"/>
      <c r="D3930" s="23"/>
      <c r="E3930" s="23"/>
      <c r="F3930" s="23"/>
      <c r="G3930" s="23"/>
      <c r="H3930" s="23"/>
      <c r="I3930" s="23"/>
      <c r="J3930" s="23"/>
      <c r="K3930" s="23"/>
      <c r="L3930" s="23"/>
      <c r="M3930" s="23"/>
      <c r="N3930" s="23"/>
      <c r="O3930" s="23"/>
      <c r="P3930" s="23"/>
      <c r="Q3930" s="23"/>
      <c r="R3930" s="23"/>
    </row>
    <row r="3931" spans="1:18" s="17" customFormat="1" x14ac:dyDescent="0.2">
      <c r="A3931" s="22"/>
      <c r="B3931" s="23"/>
      <c r="C3931" s="23"/>
      <c r="D3931" s="23"/>
      <c r="E3931" s="23"/>
      <c r="F3931" s="23"/>
      <c r="G3931" s="23"/>
      <c r="H3931" s="23"/>
      <c r="I3931" s="23"/>
      <c r="J3931" s="23"/>
      <c r="K3931" s="23"/>
      <c r="L3931" s="23"/>
      <c r="M3931" s="23"/>
      <c r="N3931" s="23"/>
      <c r="O3931" s="23"/>
      <c r="P3931" s="23"/>
      <c r="Q3931" s="23"/>
      <c r="R3931" s="23"/>
    </row>
    <row r="3932" spans="1:18" s="17" customFormat="1" x14ac:dyDescent="0.2">
      <c r="A3932" s="22"/>
      <c r="B3932" s="23"/>
      <c r="C3932" s="23"/>
      <c r="D3932" s="23"/>
      <c r="E3932" s="23"/>
      <c r="F3932" s="23"/>
      <c r="G3932" s="23"/>
      <c r="H3932" s="23"/>
      <c r="I3932" s="23"/>
      <c r="J3932" s="23"/>
      <c r="K3932" s="23"/>
      <c r="L3932" s="23"/>
      <c r="M3932" s="23"/>
      <c r="N3932" s="23"/>
      <c r="O3932" s="23"/>
      <c r="P3932" s="23"/>
      <c r="Q3932" s="23"/>
      <c r="R3932" s="23"/>
    </row>
    <row r="3933" spans="1:18" s="17" customFormat="1" x14ac:dyDescent="0.2">
      <c r="A3933" s="22"/>
      <c r="B3933" s="23"/>
      <c r="C3933" s="23"/>
      <c r="D3933" s="23"/>
      <c r="E3933" s="23"/>
      <c r="F3933" s="23"/>
      <c r="G3933" s="23"/>
      <c r="H3933" s="23"/>
      <c r="I3933" s="23"/>
      <c r="J3933" s="23"/>
      <c r="K3933" s="23"/>
      <c r="L3933" s="23"/>
      <c r="M3933" s="23"/>
      <c r="N3933" s="23"/>
      <c r="O3933" s="23"/>
      <c r="P3933" s="23"/>
      <c r="Q3933" s="23"/>
      <c r="R3933" s="23"/>
    </row>
    <row r="3934" spans="1:18" s="17" customFormat="1" x14ac:dyDescent="0.2">
      <c r="A3934" s="22"/>
      <c r="B3934" s="23"/>
      <c r="C3934" s="23"/>
      <c r="D3934" s="23"/>
      <c r="E3934" s="23"/>
      <c r="F3934" s="23"/>
      <c r="G3934" s="23"/>
      <c r="H3934" s="23"/>
      <c r="I3934" s="23"/>
      <c r="J3934" s="23"/>
      <c r="K3934" s="23"/>
      <c r="L3934" s="23"/>
      <c r="M3934" s="23"/>
      <c r="N3934" s="23"/>
      <c r="O3934" s="23"/>
      <c r="P3934" s="23"/>
      <c r="Q3934" s="23"/>
      <c r="R3934" s="23"/>
    </row>
    <row r="3935" spans="1:18" s="17" customFormat="1" x14ac:dyDescent="0.2">
      <c r="A3935" s="22"/>
      <c r="B3935" s="23"/>
      <c r="C3935" s="23"/>
      <c r="D3935" s="23"/>
      <c r="E3935" s="23"/>
      <c r="F3935" s="23"/>
      <c r="G3935" s="23"/>
      <c r="H3935" s="23"/>
      <c r="I3935" s="23"/>
      <c r="J3935" s="23"/>
      <c r="K3935" s="23"/>
      <c r="L3935" s="23"/>
      <c r="M3935" s="23"/>
      <c r="N3935" s="23"/>
      <c r="O3935" s="23"/>
      <c r="P3935" s="23"/>
      <c r="Q3935" s="23"/>
      <c r="R3935" s="23"/>
    </row>
    <row r="3936" spans="1:18" s="17" customFormat="1" x14ac:dyDescent="0.2">
      <c r="A3936" s="22"/>
      <c r="B3936" s="23"/>
      <c r="C3936" s="23"/>
      <c r="D3936" s="23"/>
      <c r="E3936" s="23"/>
      <c r="F3936" s="23"/>
      <c r="G3936" s="23"/>
      <c r="H3936" s="23"/>
      <c r="I3936" s="23"/>
      <c r="J3936" s="23"/>
      <c r="K3936" s="23"/>
      <c r="L3936" s="23"/>
      <c r="M3936" s="23"/>
      <c r="N3936" s="23"/>
      <c r="O3936" s="23"/>
      <c r="P3936" s="23"/>
      <c r="Q3936" s="23"/>
      <c r="R3936" s="23"/>
    </row>
    <row r="3937" spans="1:18" s="17" customFormat="1" x14ac:dyDescent="0.2">
      <c r="A3937" s="22"/>
      <c r="B3937" s="23"/>
      <c r="C3937" s="23"/>
      <c r="D3937" s="23"/>
      <c r="E3937" s="23"/>
      <c r="F3937" s="23"/>
      <c r="G3937" s="23"/>
      <c r="H3937" s="23"/>
      <c r="I3937" s="23"/>
      <c r="J3937" s="23"/>
      <c r="K3937" s="23"/>
      <c r="L3937" s="23"/>
      <c r="M3937" s="23"/>
      <c r="N3937" s="23"/>
      <c r="O3937" s="23"/>
      <c r="P3937" s="23"/>
      <c r="Q3937" s="23"/>
      <c r="R3937" s="23"/>
    </row>
    <row r="3938" spans="1:18" s="17" customFormat="1" x14ac:dyDescent="0.2">
      <c r="A3938" s="22"/>
      <c r="B3938" s="23"/>
      <c r="C3938" s="23"/>
      <c r="D3938" s="23"/>
      <c r="E3938" s="23"/>
      <c r="F3938" s="23"/>
      <c r="G3938" s="23"/>
      <c r="H3938" s="23"/>
      <c r="I3938" s="23"/>
      <c r="J3938" s="23"/>
      <c r="K3938" s="23"/>
      <c r="L3938" s="23"/>
      <c r="M3938" s="23"/>
      <c r="N3938" s="23"/>
      <c r="O3938" s="23"/>
      <c r="P3938" s="23"/>
      <c r="Q3938" s="23"/>
      <c r="R3938" s="23"/>
    </row>
    <row r="3939" spans="1:18" s="17" customFormat="1" x14ac:dyDescent="0.2">
      <c r="A3939" s="22"/>
      <c r="B3939" s="23"/>
      <c r="C3939" s="23"/>
      <c r="D3939" s="23"/>
      <c r="E3939" s="23"/>
      <c r="F3939" s="23"/>
      <c r="G3939" s="23"/>
      <c r="H3939" s="23"/>
      <c r="I3939" s="23"/>
      <c r="J3939" s="23"/>
      <c r="K3939" s="23"/>
      <c r="L3939" s="23"/>
      <c r="M3939" s="23"/>
      <c r="N3939" s="23"/>
      <c r="O3939" s="23"/>
      <c r="P3939" s="23"/>
      <c r="Q3939" s="23"/>
      <c r="R3939" s="23"/>
    </row>
    <row r="3940" spans="1:18" s="17" customFormat="1" x14ac:dyDescent="0.2">
      <c r="A3940" s="22"/>
      <c r="B3940" s="23"/>
      <c r="C3940" s="23"/>
      <c r="D3940" s="23"/>
      <c r="E3940" s="23"/>
      <c r="F3940" s="23"/>
      <c r="G3940" s="23"/>
      <c r="H3940" s="23"/>
      <c r="I3940" s="23"/>
      <c r="J3940" s="23"/>
      <c r="K3940" s="23"/>
      <c r="L3940" s="23"/>
      <c r="M3940" s="23"/>
      <c r="N3940" s="23"/>
      <c r="O3940" s="23"/>
      <c r="P3940" s="23"/>
      <c r="Q3940" s="23"/>
      <c r="R3940" s="23"/>
    </row>
    <row r="3941" spans="1:18" s="17" customFormat="1" x14ac:dyDescent="0.2">
      <c r="A3941" s="22"/>
      <c r="B3941" s="23"/>
      <c r="C3941" s="23"/>
      <c r="D3941" s="23"/>
      <c r="E3941" s="23"/>
      <c r="F3941" s="23"/>
      <c r="G3941" s="23"/>
      <c r="H3941" s="23"/>
      <c r="I3941" s="23"/>
      <c r="J3941" s="23"/>
      <c r="K3941" s="23"/>
      <c r="L3941" s="23"/>
      <c r="M3941" s="23"/>
      <c r="N3941" s="23"/>
      <c r="O3941" s="23"/>
      <c r="P3941" s="23"/>
      <c r="Q3941" s="23"/>
      <c r="R3941" s="23"/>
    </row>
    <row r="3942" spans="1:18" s="17" customFormat="1" x14ac:dyDescent="0.2">
      <c r="A3942" s="22"/>
      <c r="B3942" s="23"/>
      <c r="C3942" s="23"/>
      <c r="D3942" s="23"/>
      <c r="E3942" s="23"/>
      <c r="F3942" s="23"/>
      <c r="G3942" s="23"/>
      <c r="H3942" s="23"/>
      <c r="I3942" s="23"/>
      <c r="J3942" s="23"/>
      <c r="K3942" s="23"/>
      <c r="L3942" s="23"/>
      <c r="M3942" s="23"/>
      <c r="N3942" s="23"/>
      <c r="O3942" s="23"/>
      <c r="P3942" s="23"/>
      <c r="Q3942" s="23"/>
      <c r="R3942" s="23"/>
    </row>
    <row r="3943" spans="1:18" s="17" customFormat="1" x14ac:dyDescent="0.2">
      <c r="A3943" s="22"/>
      <c r="B3943" s="23"/>
      <c r="C3943" s="23"/>
      <c r="D3943" s="23"/>
      <c r="E3943" s="23"/>
      <c r="F3943" s="23"/>
      <c r="G3943" s="23"/>
      <c r="H3943" s="23"/>
      <c r="I3943" s="23"/>
      <c r="J3943" s="23"/>
      <c r="K3943" s="23"/>
      <c r="L3943" s="23"/>
      <c r="M3943" s="23"/>
      <c r="N3943" s="23"/>
      <c r="O3943" s="23"/>
      <c r="P3943" s="23"/>
      <c r="Q3943" s="23"/>
      <c r="R3943" s="23"/>
    </row>
    <row r="3944" spans="1:18" s="17" customFormat="1" x14ac:dyDescent="0.2">
      <c r="A3944" s="22"/>
      <c r="B3944" s="23"/>
      <c r="C3944" s="23"/>
      <c r="D3944" s="23"/>
      <c r="E3944" s="23"/>
      <c r="F3944" s="23"/>
      <c r="G3944" s="23"/>
      <c r="H3944" s="23"/>
      <c r="I3944" s="23"/>
      <c r="J3944" s="23"/>
      <c r="K3944" s="23"/>
      <c r="L3944" s="23"/>
      <c r="M3944" s="23"/>
      <c r="N3944" s="23"/>
      <c r="O3944" s="23"/>
      <c r="P3944" s="23"/>
      <c r="Q3944" s="23"/>
      <c r="R3944" s="23"/>
    </row>
    <row r="3945" spans="1:18" s="17" customFormat="1" x14ac:dyDescent="0.2">
      <c r="A3945" s="22"/>
      <c r="B3945" s="23"/>
      <c r="C3945" s="23"/>
      <c r="D3945" s="23"/>
      <c r="E3945" s="23"/>
      <c r="F3945" s="23"/>
      <c r="G3945" s="23"/>
      <c r="H3945" s="23"/>
      <c r="I3945" s="23"/>
      <c r="J3945" s="23"/>
      <c r="K3945" s="23"/>
      <c r="L3945" s="23"/>
      <c r="M3945" s="23"/>
      <c r="N3945" s="23"/>
      <c r="O3945" s="23"/>
      <c r="P3945" s="23"/>
      <c r="Q3945" s="23"/>
      <c r="R3945" s="23"/>
    </row>
    <row r="3946" spans="1:18" s="17" customFormat="1" x14ac:dyDescent="0.2">
      <c r="A3946" s="22"/>
      <c r="B3946" s="23"/>
      <c r="C3946" s="23"/>
      <c r="D3946" s="23"/>
      <c r="E3946" s="23"/>
      <c r="F3946" s="23"/>
      <c r="G3946" s="23"/>
      <c r="H3946" s="23"/>
      <c r="I3946" s="23"/>
      <c r="J3946" s="23"/>
      <c r="K3946" s="23"/>
      <c r="L3946" s="23"/>
      <c r="M3946" s="23"/>
      <c r="N3946" s="23"/>
      <c r="O3946" s="23"/>
      <c r="P3946" s="23"/>
      <c r="Q3946" s="23"/>
      <c r="R3946" s="23"/>
    </row>
    <row r="3947" spans="1:18" s="17" customFormat="1" x14ac:dyDescent="0.2">
      <c r="A3947" s="22"/>
      <c r="B3947" s="23"/>
      <c r="C3947" s="23"/>
      <c r="D3947" s="23"/>
      <c r="E3947" s="23"/>
      <c r="F3947" s="23"/>
      <c r="G3947" s="23"/>
      <c r="H3947" s="23"/>
      <c r="I3947" s="23"/>
      <c r="J3947" s="23"/>
      <c r="K3947" s="23"/>
      <c r="L3947" s="23"/>
      <c r="M3947" s="23"/>
      <c r="N3947" s="23"/>
      <c r="O3947" s="23"/>
      <c r="P3947" s="23"/>
      <c r="Q3947" s="23"/>
      <c r="R3947" s="23"/>
    </row>
    <row r="3948" spans="1:18" s="17" customFormat="1" x14ac:dyDescent="0.2">
      <c r="A3948" s="22"/>
      <c r="B3948" s="23"/>
      <c r="C3948" s="23"/>
      <c r="D3948" s="23"/>
      <c r="E3948" s="23"/>
      <c r="F3948" s="23"/>
      <c r="G3948" s="23"/>
      <c r="H3948" s="23"/>
      <c r="I3948" s="23"/>
      <c r="J3948" s="23"/>
      <c r="K3948" s="23"/>
      <c r="L3948" s="23"/>
      <c r="M3948" s="23"/>
      <c r="N3948" s="23"/>
      <c r="O3948" s="23"/>
      <c r="P3948" s="23"/>
      <c r="Q3948" s="23"/>
      <c r="R3948" s="23"/>
    </row>
    <row r="3949" spans="1:18" s="17" customFormat="1" x14ac:dyDescent="0.2">
      <c r="A3949" s="22"/>
      <c r="B3949" s="23"/>
      <c r="C3949" s="23"/>
      <c r="D3949" s="23"/>
      <c r="E3949" s="23"/>
      <c r="F3949" s="23"/>
      <c r="G3949" s="23"/>
      <c r="H3949" s="23"/>
      <c r="I3949" s="23"/>
      <c r="J3949" s="23"/>
      <c r="K3949" s="23"/>
      <c r="L3949" s="23"/>
      <c r="M3949" s="23"/>
      <c r="N3949" s="23"/>
      <c r="O3949" s="23"/>
      <c r="P3949" s="23"/>
      <c r="Q3949" s="23"/>
      <c r="R3949" s="23"/>
    </row>
    <row r="3950" spans="1:18" s="17" customFormat="1" x14ac:dyDescent="0.2">
      <c r="A3950" s="22"/>
      <c r="B3950" s="23"/>
      <c r="C3950" s="23"/>
      <c r="D3950" s="23"/>
      <c r="E3950" s="23"/>
      <c r="F3950" s="23"/>
      <c r="G3950" s="23"/>
      <c r="H3950" s="23"/>
      <c r="I3950" s="23"/>
      <c r="J3950" s="23"/>
      <c r="K3950" s="23"/>
      <c r="L3950" s="23"/>
      <c r="M3950" s="23"/>
      <c r="N3950" s="23"/>
      <c r="O3950" s="23"/>
      <c r="P3950" s="23"/>
      <c r="Q3950" s="23"/>
      <c r="R3950" s="23"/>
    </row>
    <row r="3951" spans="1:18" s="17" customFormat="1" x14ac:dyDescent="0.2">
      <c r="A3951" s="22"/>
      <c r="B3951" s="23"/>
      <c r="C3951" s="23"/>
      <c r="D3951" s="23"/>
      <c r="E3951" s="23"/>
      <c r="F3951" s="23"/>
      <c r="G3951" s="23"/>
      <c r="H3951" s="23"/>
      <c r="I3951" s="23"/>
      <c r="J3951" s="23"/>
      <c r="K3951" s="23"/>
      <c r="L3951" s="23"/>
      <c r="M3951" s="23"/>
      <c r="N3951" s="23"/>
      <c r="O3951" s="23"/>
      <c r="P3951" s="23"/>
      <c r="Q3951" s="23"/>
      <c r="R3951" s="23"/>
    </row>
    <row r="3952" spans="1:18" s="17" customFormat="1" x14ac:dyDescent="0.2">
      <c r="A3952" s="22"/>
      <c r="B3952" s="23"/>
      <c r="C3952" s="23"/>
      <c r="D3952" s="23"/>
      <c r="E3952" s="23"/>
      <c r="F3952" s="23"/>
      <c r="G3952" s="23"/>
      <c r="H3952" s="23"/>
      <c r="I3952" s="23"/>
      <c r="J3952" s="23"/>
      <c r="K3952" s="23"/>
      <c r="L3952" s="23"/>
      <c r="M3952" s="23"/>
      <c r="N3952" s="23"/>
      <c r="O3952" s="23"/>
      <c r="P3952" s="23"/>
      <c r="Q3952" s="23"/>
      <c r="R3952" s="23"/>
    </row>
    <row r="3953" spans="1:18" s="17" customFormat="1" x14ac:dyDescent="0.2">
      <c r="A3953" s="22"/>
      <c r="B3953" s="23"/>
      <c r="C3953" s="23"/>
      <c r="D3953" s="23"/>
      <c r="E3953" s="23"/>
      <c r="F3953" s="23"/>
      <c r="G3953" s="23"/>
      <c r="H3953" s="23"/>
      <c r="I3953" s="23"/>
      <c r="J3953" s="23"/>
      <c r="K3953" s="23"/>
      <c r="L3953" s="23"/>
      <c r="M3953" s="23"/>
      <c r="N3953" s="23"/>
      <c r="O3953" s="23"/>
      <c r="P3953" s="23"/>
      <c r="Q3953" s="23"/>
      <c r="R3953" s="23"/>
    </row>
    <row r="3954" spans="1:18" s="17" customFormat="1" x14ac:dyDescent="0.2">
      <c r="A3954" s="22"/>
      <c r="B3954" s="23"/>
      <c r="C3954" s="23"/>
      <c r="D3954" s="23"/>
      <c r="E3954" s="23"/>
      <c r="F3954" s="23"/>
      <c r="G3954" s="23"/>
      <c r="H3954" s="23"/>
      <c r="I3954" s="23"/>
      <c r="J3954" s="23"/>
      <c r="K3954" s="23"/>
      <c r="L3954" s="23"/>
      <c r="M3954" s="23"/>
      <c r="N3954" s="23"/>
      <c r="O3954" s="23"/>
      <c r="P3954" s="23"/>
      <c r="Q3954" s="23"/>
      <c r="R3954" s="23"/>
    </row>
    <row r="3955" spans="1:18" s="17" customFormat="1" x14ac:dyDescent="0.2">
      <c r="A3955" s="22"/>
      <c r="B3955" s="23"/>
      <c r="C3955" s="23"/>
      <c r="D3955" s="23"/>
      <c r="E3955" s="23"/>
      <c r="F3955" s="23"/>
      <c r="G3955" s="23"/>
      <c r="H3955" s="23"/>
      <c r="I3955" s="23"/>
      <c r="J3955" s="23"/>
      <c r="K3955" s="23"/>
      <c r="L3955" s="23"/>
      <c r="M3955" s="23"/>
      <c r="N3955" s="23"/>
      <c r="O3955" s="23"/>
      <c r="P3955" s="23"/>
      <c r="Q3955" s="23"/>
      <c r="R3955" s="23"/>
    </row>
    <row r="3956" spans="1:18" s="17" customFormat="1" x14ac:dyDescent="0.2">
      <c r="A3956" s="22"/>
      <c r="B3956" s="23"/>
      <c r="C3956" s="23"/>
      <c r="D3956" s="23"/>
      <c r="E3956" s="23"/>
      <c r="F3956" s="23"/>
      <c r="G3956" s="23"/>
      <c r="H3956" s="23"/>
      <c r="I3956" s="23"/>
      <c r="J3956" s="23"/>
      <c r="K3956" s="23"/>
      <c r="L3956" s="23"/>
      <c r="M3956" s="23"/>
      <c r="N3956" s="23"/>
      <c r="O3956" s="23"/>
      <c r="P3956" s="23"/>
      <c r="Q3956" s="23"/>
      <c r="R3956" s="23"/>
    </row>
    <row r="3957" spans="1:18" s="17" customFormat="1" x14ac:dyDescent="0.2">
      <c r="A3957" s="22"/>
      <c r="B3957" s="23"/>
      <c r="C3957" s="23"/>
      <c r="D3957" s="23"/>
      <c r="E3957" s="23"/>
      <c r="F3957" s="23"/>
      <c r="G3957" s="23"/>
      <c r="H3957" s="23"/>
      <c r="I3957" s="23"/>
      <c r="J3957" s="23"/>
      <c r="K3957" s="23"/>
      <c r="L3957" s="23"/>
      <c r="M3957" s="23"/>
      <c r="N3957" s="23"/>
      <c r="O3957" s="23"/>
      <c r="P3957" s="23"/>
      <c r="Q3957" s="23"/>
      <c r="R3957" s="23"/>
    </row>
    <row r="3958" spans="1:18" s="17" customFormat="1" x14ac:dyDescent="0.2">
      <c r="A3958" s="22"/>
      <c r="B3958" s="23"/>
      <c r="C3958" s="23"/>
      <c r="D3958" s="23"/>
      <c r="E3958" s="23"/>
      <c r="F3958" s="23"/>
      <c r="G3958" s="23"/>
      <c r="H3958" s="23"/>
      <c r="I3958" s="23"/>
      <c r="J3958" s="23"/>
      <c r="K3958" s="23"/>
      <c r="L3958" s="23"/>
      <c r="M3958" s="23"/>
      <c r="N3958" s="23"/>
      <c r="O3958" s="23"/>
      <c r="P3958" s="23"/>
      <c r="Q3958" s="23"/>
      <c r="R3958" s="23"/>
    </row>
    <row r="3959" spans="1:18" s="17" customFormat="1" x14ac:dyDescent="0.2">
      <c r="A3959" s="22"/>
      <c r="B3959" s="23"/>
      <c r="C3959" s="23"/>
      <c r="D3959" s="23"/>
      <c r="E3959" s="23"/>
      <c r="F3959" s="23"/>
      <c r="G3959" s="23"/>
      <c r="H3959" s="23"/>
      <c r="I3959" s="23"/>
      <c r="J3959" s="23"/>
      <c r="K3959" s="23"/>
      <c r="L3959" s="23"/>
      <c r="M3959" s="23"/>
      <c r="N3959" s="23"/>
      <c r="O3959" s="23"/>
      <c r="P3959" s="23"/>
      <c r="Q3959" s="23"/>
      <c r="R3959" s="23"/>
    </row>
    <row r="3960" spans="1:18" s="17" customFormat="1" x14ac:dyDescent="0.2">
      <c r="A3960" s="22"/>
      <c r="B3960" s="23"/>
      <c r="C3960" s="23"/>
      <c r="D3960" s="23"/>
      <c r="E3960" s="23"/>
      <c r="F3960" s="23"/>
      <c r="G3960" s="23"/>
      <c r="H3960" s="23"/>
      <c r="I3960" s="23"/>
      <c r="J3960" s="23"/>
      <c r="K3960" s="23"/>
      <c r="L3960" s="23"/>
      <c r="M3960" s="23"/>
      <c r="N3960" s="23"/>
      <c r="O3960" s="23"/>
      <c r="P3960" s="23"/>
      <c r="Q3960" s="23"/>
      <c r="R3960" s="23"/>
    </row>
    <row r="3961" spans="1:18" s="17" customFormat="1" x14ac:dyDescent="0.2">
      <c r="A3961" s="22"/>
      <c r="B3961" s="23"/>
      <c r="C3961" s="23"/>
      <c r="D3961" s="23"/>
      <c r="E3961" s="23"/>
      <c r="F3961" s="23"/>
      <c r="G3961" s="23"/>
      <c r="H3961" s="23"/>
      <c r="I3961" s="23"/>
      <c r="J3961" s="23"/>
      <c r="K3961" s="23"/>
      <c r="L3961" s="23"/>
      <c r="M3961" s="23"/>
      <c r="N3961" s="23"/>
      <c r="O3961" s="23"/>
      <c r="P3961" s="23"/>
      <c r="Q3961" s="23"/>
      <c r="R3961" s="23"/>
    </row>
    <row r="3962" spans="1:18" s="17" customFormat="1" x14ac:dyDescent="0.2">
      <c r="A3962" s="22"/>
      <c r="B3962" s="23"/>
      <c r="C3962" s="23"/>
      <c r="D3962" s="23"/>
      <c r="E3962" s="23"/>
      <c r="F3962" s="23"/>
      <c r="G3962" s="23"/>
      <c r="H3962" s="23"/>
      <c r="I3962" s="23"/>
      <c r="J3962" s="23"/>
      <c r="K3962" s="23"/>
      <c r="L3962" s="23"/>
      <c r="M3962" s="23"/>
      <c r="N3962" s="23"/>
      <c r="O3962" s="23"/>
      <c r="P3962" s="23"/>
      <c r="Q3962" s="23"/>
      <c r="R3962" s="23"/>
    </row>
    <row r="3963" spans="1:18" s="17" customFormat="1" x14ac:dyDescent="0.2">
      <c r="A3963" s="22"/>
      <c r="B3963" s="23"/>
      <c r="C3963" s="23"/>
      <c r="D3963" s="23"/>
      <c r="E3963" s="23"/>
      <c r="F3963" s="23"/>
      <c r="G3963" s="23"/>
      <c r="H3963" s="23"/>
      <c r="I3963" s="23"/>
      <c r="J3963" s="23"/>
      <c r="K3963" s="23"/>
      <c r="L3963" s="23"/>
      <c r="M3963" s="23"/>
      <c r="N3963" s="23"/>
      <c r="O3963" s="23"/>
      <c r="P3963" s="23"/>
      <c r="Q3963" s="23"/>
      <c r="R3963" s="23"/>
    </row>
    <row r="3964" spans="1:18" s="17" customFormat="1" x14ac:dyDescent="0.2">
      <c r="A3964" s="22"/>
      <c r="B3964" s="23"/>
      <c r="C3964" s="23"/>
      <c r="D3964" s="23"/>
      <c r="E3964" s="23"/>
      <c r="F3964" s="23"/>
      <c r="G3964" s="23"/>
      <c r="H3964" s="23"/>
      <c r="I3964" s="23"/>
      <c r="J3964" s="23"/>
      <c r="K3964" s="23"/>
      <c r="L3964" s="23"/>
      <c r="M3964" s="23"/>
      <c r="N3964" s="23"/>
      <c r="O3964" s="23"/>
      <c r="P3964" s="23"/>
      <c r="Q3964" s="23"/>
      <c r="R3964" s="23"/>
    </row>
    <row r="3965" spans="1:18" s="17" customFormat="1" x14ac:dyDescent="0.2">
      <c r="A3965" s="22"/>
      <c r="B3965" s="23"/>
      <c r="C3965" s="23"/>
      <c r="D3965" s="23"/>
      <c r="E3965" s="23"/>
      <c r="F3965" s="23"/>
      <c r="G3965" s="23"/>
      <c r="H3965" s="23"/>
      <c r="I3965" s="23"/>
      <c r="J3965" s="23"/>
      <c r="K3965" s="23"/>
      <c r="L3965" s="23"/>
      <c r="M3965" s="23"/>
      <c r="N3965" s="23"/>
      <c r="O3965" s="23"/>
      <c r="P3965" s="23"/>
      <c r="Q3965" s="23"/>
      <c r="R3965" s="23"/>
    </row>
    <row r="3966" spans="1:18" s="17" customFormat="1" x14ac:dyDescent="0.2">
      <c r="A3966" s="22"/>
      <c r="B3966" s="23"/>
      <c r="C3966" s="23"/>
      <c r="D3966" s="23"/>
      <c r="E3966" s="23"/>
      <c r="F3966" s="23"/>
      <c r="G3966" s="23"/>
      <c r="H3966" s="23"/>
      <c r="I3966" s="23"/>
      <c r="J3966" s="23"/>
      <c r="K3966" s="23"/>
      <c r="L3966" s="23"/>
      <c r="M3966" s="23"/>
      <c r="N3966" s="23"/>
      <c r="O3966" s="23"/>
      <c r="P3966" s="23"/>
      <c r="Q3966" s="23"/>
      <c r="R3966" s="23"/>
    </row>
    <row r="3967" spans="1:18" s="17" customFormat="1" x14ac:dyDescent="0.2">
      <c r="A3967" s="22"/>
      <c r="B3967" s="23"/>
      <c r="C3967" s="23"/>
      <c r="D3967" s="23"/>
      <c r="E3967" s="23"/>
      <c r="F3967" s="23"/>
      <c r="G3967" s="23"/>
      <c r="H3967" s="23"/>
      <c r="I3967" s="23"/>
      <c r="J3967" s="23"/>
      <c r="K3967" s="23"/>
      <c r="L3967" s="23"/>
      <c r="M3967" s="23"/>
      <c r="N3967" s="23"/>
      <c r="O3967" s="23"/>
      <c r="P3967" s="23"/>
      <c r="Q3967" s="23"/>
      <c r="R3967" s="23"/>
    </row>
    <row r="3968" spans="1:18" s="17" customFormat="1" x14ac:dyDescent="0.2">
      <c r="A3968" s="22"/>
      <c r="B3968" s="23"/>
      <c r="C3968" s="23"/>
      <c r="D3968" s="23"/>
      <c r="E3968" s="23"/>
      <c r="F3968" s="23"/>
      <c r="G3968" s="23"/>
      <c r="H3968" s="23"/>
      <c r="I3968" s="23"/>
      <c r="J3968" s="23"/>
      <c r="K3968" s="23"/>
      <c r="L3968" s="23"/>
      <c r="M3968" s="23"/>
      <c r="N3968" s="23"/>
      <c r="O3968" s="23"/>
      <c r="P3968" s="23"/>
      <c r="Q3968" s="23"/>
      <c r="R3968" s="23"/>
    </row>
    <row r="3969" spans="1:18" s="17" customFormat="1" x14ac:dyDescent="0.2">
      <c r="A3969" s="22"/>
      <c r="B3969" s="23"/>
      <c r="C3969" s="23"/>
      <c r="D3969" s="23"/>
      <c r="E3969" s="23"/>
      <c r="F3969" s="23"/>
      <c r="G3969" s="23"/>
      <c r="H3969" s="23"/>
      <c r="I3969" s="23"/>
      <c r="J3969" s="23"/>
      <c r="K3969" s="23"/>
      <c r="L3969" s="23"/>
      <c r="M3969" s="23"/>
      <c r="N3969" s="23"/>
      <c r="O3969" s="23"/>
      <c r="P3969" s="23"/>
      <c r="Q3969" s="23"/>
      <c r="R3969" s="23"/>
    </row>
    <row r="3970" spans="1:18" s="17" customFormat="1" x14ac:dyDescent="0.2">
      <c r="A3970" s="22"/>
      <c r="B3970" s="23"/>
      <c r="C3970" s="23"/>
      <c r="D3970" s="23"/>
      <c r="E3970" s="23"/>
      <c r="F3970" s="23"/>
      <c r="G3970" s="23"/>
      <c r="H3970" s="23"/>
      <c r="I3970" s="23"/>
      <c r="J3970" s="23"/>
      <c r="K3970" s="23"/>
      <c r="L3970" s="23"/>
      <c r="M3970" s="23"/>
      <c r="N3970" s="23"/>
      <c r="O3970" s="23"/>
      <c r="P3970" s="23"/>
      <c r="Q3970" s="23"/>
      <c r="R3970" s="23"/>
    </row>
    <row r="3971" spans="1:18" s="17" customFormat="1" x14ac:dyDescent="0.2">
      <c r="A3971" s="22"/>
      <c r="B3971" s="23"/>
      <c r="C3971" s="23"/>
      <c r="D3971" s="23"/>
      <c r="E3971" s="23"/>
      <c r="F3971" s="23"/>
      <c r="G3971" s="23"/>
      <c r="H3971" s="23"/>
      <c r="I3971" s="23"/>
      <c r="J3971" s="23"/>
      <c r="K3971" s="23"/>
      <c r="L3971" s="23"/>
      <c r="M3971" s="23"/>
      <c r="N3971" s="23"/>
      <c r="O3971" s="23"/>
      <c r="P3971" s="23"/>
      <c r="Q3971" s="23"/>
      <c r="R3971" s="23"/>
    </row>
    <row r="3972" spans="1:18" s="17" customFormat="1" x14ac:dyDescent="0.2">
      <c r="A3972" s="22"/>
      <c r="B3972" s="23"/>
      <c r="C3972" s="23"/>
      <c r="D3972" s="23"/>
      <c r="E3972" s="23"/>
      <c r="F3972" s="23"/>
      <c r="G3972" s="23"/>
      <c r="H3972" s="23"/>
      <c r="I3972" s="23"/>
      <c r="J3972" s="23"/>
      <c r="K3972" s="23"/>
      <c r="L3972" s="23"/>
      <c r="M3972" s="23"/>
      <c r="N3972" s="23"/>
      <c r="O3972" s="23"/>
      <c r="P3972" s="23"/>
      <c r="Q3972" s="23"/>
      <c r="R3972" s="23"/>
    </row>
    <row r="3973" spans="1:18" s="17" customFormat="1" x14ac:dyDescent="0.2">
      <c r="A3973" s="22"/>
      <c r="B3973" s="23"/>
      <c r="C3973" s="23"/>
      <c r="D3973" s="23"/>
      <c r="E3973" s="23"/>
      <c r="F3973" s="23"/>
      <c r="G3973" s="23"/>
      <c r="H3973" s="23"/>
      <c r="I3973" s="23"/>
      <c r="J3973" s="23"/>
      <c r="K3973" s="23"/>
      <c r="L3973" s="23"/>
      <c r="M3973" s="23"/>
      <c r="N3973" s="23"/>
      <c r="O3973" s="23"/>
      <c r="P3973" s="23"/>
      <c r="Q3973" s="23"/>
      <c r="R3973" s="23"/>
    </row>
    <row r="3974" spans="1:18" s="17" customFormat="1" x14ac:dyDescent="0.2">
      <c r="A3974" s="22"/>
      <c r="B3974" s="23"/>
      <c r="C3974" s="23"/>
      <c r="D3974" s="23"/>
      <c r="E3974" s="23"/>
      <c r="F3974" s="23"/>
      <c r="G3974" s="23"/>
      <c r="H3974" s="23"/>
      <c r="I3974" s="23"/>
      <c r="J3974" s="23"/>
      <c r="K3974" s="23"/>
      <c r="L3974" s="23"/>
      <c r="M3974" s="23"/>
      <c r="N3974" s="23"/>
      <c r="O3974" s="23"/>
      <c r="P3974" s="23"/>
      <c r="Q3974" s="23"/>
      <c r="R3974" s="23"/>
    </row>
    <row r="3975" spans="1:18" s="17" customFormat="1" x14ac:dyDescent="0.2">
      <c r="A3975" s="22"/>
      <c r="B3975" s="23"/>
      <c r="C3975" s="23"/>
      <c r="D3975" s="23"/>
      <c r="E3975" s="23"/>
      <c r="F3975" s="23"/>
      <c r="G3975" s="23"/>
      <c r="H3975" s="23"/>
      <c r="I3975" s="23"/>
      <c r="J3975" s="23"/>
      <c r="K3975" s="23"/>
      <c r="L3975" s="23"/>
      <c r="M3975" s="23"/>
      <c r="N3975" s="23"/>
      <c r="O3975" s="23"/>
      <c r="P3975" s="23"/>
      <c r="Q3975" s="23"/>
      <c r="R3975" s="23"/>
    </row>
    <row r="3976" spans="1:18" s="17" customFormat="1" x14ac:dyDescent="0.2">
      <c r="A3976" s="22"/>
      <c r="B3976" s="23"/>
      <c r="C3976" s="23"/>
      <c r="D3976" s="23"/>
      <c r="E3976" s="23"/>
      <c r="F3976" s="23"/>
      <c r="G3976" s="23"/>
      <c r="H3976" s="23"/>
      <c r="I3976" s="23"/>
      <c r="J3976" s="23"/>
      <c r="K3976" s="23"/>
      <c r="L3976" s="23"/>
      <c r="M3976" s="23"/>
      <c r="N3976" s="23"/>
      <c r="O3976" s="23"/>
      <c r="P3976" s="23"/>
      <c r="Q3976" s="23"/>
      <c r="R3976" s="23"/>
    </row>
    <row r="3977" spans="1:18" s="17" customFormat="1" x14ac:dyDescent="0.2">
      <c r="A3977" s="22"/>
      <c r="B3977" s="23"/>
      <c r="C3977" s="23"/>
      <c r="D3977" s="23"/>
      <c r="E3977" s="23"/>
      <c r="F3977" s="23"/>
      <c r="G3977" s="23"/>
      <c r="H3977" s="23"/>
      <c r="I3977" s="23"/>
      <c r="J3977" s="23"/>
      <c r="K3977" s="23"/>
      <c r="L3977" s="23"/>
      <c r="M3977" s="23"/>
      <c r="N3977" s="23"/>
      <c r="O3977" s="23"/>
      <c r="P3977" s="23"/>
      <c r="Q3977" s="23"/>
      <c r="R3977" s="23"/>
    </row>
    <row r="3978" spans="1:18" s="17" customFormat="1" x14ac:dyDescent="0.2">
      <c r="A3978" s="22"/>
      <c r="B3978" s="23"/>
      <c r="C3978" s="23"/>
      <c r="D3978" s="23"/>
      <c r="E3978" s="23"/>
      <c r="F3978" s="23"/>
      <c r="G3978" s="23"/>
      <c r="H3978" s="23"/>
      <c r="I3978" s="23"/>
      <c r="J3978" s="23"/>
      <c r="K3978" s="23"/>
      <c r="L3978" s="23"/>
      <c r="M3978" s="23"/>
      <c r="N3978" s="23"/>
      <c r="O3978" s="23"/>
      <c r="P3978" s="23"/>
      <c r="Q3978" s="23"/>
      <c r="R3978" s="23"/>
    </row>
    <row r="3979" spans="1:18" s="17" customFormat="1" x14ac:dyDescent="0.2">
      <c r="A3979" s="22"/>
      <c r="B3979" s="23"/>
      <c r="C3979" s="23"/>
      <c r="D3979" s="23"/>
      <c r="E3979" s="23"/>
      <c r="F3979" s="23"/>
      <c r="G3979" s="23"/>
      <c r="H3979" s="23"/>
      <c r="I3979" s="23"/>
      <c r="J3979" s="23"/>
      <c r="K3979" s="23"/>
      <c r="L3979" s="23"/>
      <c r="M3979" s="23"/>
      <c r="N3979" s="23"/>
      <c r="O3979" s="23"/>
      <c r="P3979" s="23"/>
      <c r="Q3979" s="23"/>
      <c r="R3979" s="23"/>
    </row>
    <row r="3980" spans="1:18" s="17" customFormat="1" x14ac:dyDescent="0.2">
      <c r="A3980" s="22"/>
      <c r="B3980" s="23"/>
      <c r="C3980" s="23"/>
      <c r="D3980" s="23"/>
      <c r="E3980" s="23"/>
      <c r="F3980" s="23"/>
      <c r="G3980" s="23"/>
      <c r="H3980" s="23"/>
      <c r="I3980" s="23"/>
      <c r="J3980" s="23"/>
      <c r="K3980" s="23"/>
      <c r="L3980" s="23"/>
      <c r="M3980" s="23"/>
      <c r="N3980" s="23"/>
      <c r="O3980" s="23"/>
      <c r="P3980" s="23"/>
      <c r="Q3980" s="23"/>
      <c r="R3980" s="23"/>
    </row>
    <row r="3981" spans="1:18" s="17" customFormat="1" x14ac:dyDescent="0.2">
      <c r="A3981" s="22"/>
      <c r="B3981" s="23"/>
      <c r="C3981" s="23"/>
      <c r="D3981" s="23"/>
      <c r="E3981" s="23"/>
      <c r="F3981" s="23"/>
      <c r="G3981" s="23"/>
      <c r="H3981" s="23"/>
      <c r="I3981" s="23"/>
      <c r="J3981" s="23"/>
      <c r="K3981" s="23"/>
      <c r="L3981" s="23"/>
      <c r="M3981" s="23"/>
      <c r="N3981" s="23"/>
      <c r="O3981" s="23"/>
      <c r="P3981" s="23"/>
      <c r="Q3981" s="23"/>
      <c r="R3981" s="23"/>
    </row>
    <row r="3982" spans="1:18" s="17" customFormat="1" x14ac:dyDescent="0.2">
      <c r="A3982" s="22"/>
      <c r="B3982" s="23"/>
      <c r="C3982" s="23"/>
      <c r="D3982" s="23"/>
      <c r="E3982" s="23"/>
      <c r="F3982" s="23"/>
      <c r="G3982" s="23"/>
      <c r="H3982" s="23"/>
      <c r="I3982" s="23"/>
      <c r="J3982" s="23"/>
      <c r="K3982" s="23"/>
      <c r="L3982" s="23"/>
      <c r="M3982" s="23"/>
      <c r="N3982" s="23"/>
      <c r="O3982" s="23"/>
      <c r="P3982" s="23"/>
      <c r="Q3982" s="23"/>
      <c r="R3982" s="23"/>
    </row>
    <row r="3983" spans="1:18" s="17" customFormat="1" x14ac:dyDescent="0.2">
      <c r="A3983" s="22"/>
      <c r="B3983" s="23"/>
      <c r="C3983" s="23"/>
      <c r="D3983" s="23"/>
      <c r="E3983" s="23"/>
      <c r="F3983" s="23"/>
      <c r="G3983" s="23"/>
      <c r="H3983" s="23"/>
      <c r="I3983" s="23"/>
      <c r="J3983" s="23"/>
      <c r="K3983" s="23"/>
      <c r="L3983" s="23"/>
      <c r="M3983" s="23"/>
      <c r="N3983" s="23"/>
      <c r="O3983" s="23"/>
      <c r="P3983" s="23"/>
      <c r="Q3983" s="23"/>
      <c r="R3983" s="23"/>
    </row>
    <row r="3984" spans="1:18" s="17" customFormat="1" x14ac:dyDescent="0.2">
      <c r="A3984" s="22"/>
      <c r="B3984" s="23"/>
      <c r="C3984" s="23"/>
      <c r="D3984" s="23"/>
      <c r="E3984" s="23"/>
      <c r="F3984" s="23"/>
      <c r="G3984" s="23"/>
      <c r="H3984" s="23"/>
      <c r="I3984" s="23"/>
      <c r="J3984" s="23"/>
      <c r="K3984" s="23"/>
      <c r="L3984" s="23"/>
      <c r="M3984" s="23"/>
      <c r="N3984" s="23"/>
      <c r="O3984" s="23"/>
      <c r="P3984" s="23"/>
      <c r="Q3984" s="23"/>
      <c r="R3984" s="23"/>
    </row>
    <row r="3985" spans="1:18" s="17" customFormat="1" x14ac:dyDescent="0.2">
      <c r="A3985" s="22"/>
      <c r="B3985" s="23"/>
      <c r="C3985" s="23"/>
      <c r="D3985" s="23"/>
      <c r="E3985" s="23"/>
      <c r="F3985" s="23"/>
      <c r="G3985" s="23"/>
      <c r="H3985" s="23"/>
      <c r="I3985" s="23"/>
      <c r="J3985" s="23"/>
      <c r="K3985" s="23"/>
      <c r="L3985" s="23"/>
      <c r="M3985" s="23"/>
      <c r="N3985" s="23"/>
      <c r="O3985" s="23"/>
      <c r="P3985" s="23"/>
      <c r="Q3985" s="23"/>
      <c r="R3985" s="23"/>
    </row>
    <row r="3986" spans="1:18" s="17" customFormat="1" x14ac:dyDescent="0.2">
      <c r="A3986" s="22"/>
      <c r="B3986" s="23"/>
      <c r="C3986" s="23"/>
      <c r="D3986" s="23"/>
      <c r="E3986" s="23"/>
      <c r="F3986" s="23"/>
      <c r="G3986" s="23"/>
      <c r="H3986" s="23"/>
      <c r="I3986" s="23"/>
      <c r="J3986" s="23"/>
      <c r="K3986" s="23"/>
      <c r="L3986" s="23"/>
      <c r="M3986" s="23"/>
      <c r="N3986" s="23"/>
      <c r="O3986" s="23"/>
      <c r="P3986" s="23"/>
      <c r="Q3986" s="23"/>
      <c r="R3986" s="23"/>
    </row>
    <row r="3987" spans="1:18" s="17" customFormat="1" x14ac:dyDescent="0.2">
      <c r="A3987" s="22"/>
      <c r="B3987" s="23"/>
      <c r="C3987" s="23"/>
      <c r="D3987" s="23"/>
      <c r="E3987" s="23"/>
      <c r="F3987" s="23"/>
      <c r="G3987" s="23"/>
      <c r="H3987" s="23"/>
      <c r="I3987" s="23"/>
      <c r="J3987" s="23"/>
      <c r="K3987" s="23"/>
      <c r="L3987" s="23"/>
      <c r="M3987" s="23"/>
      <c r="N3987" s="23"/>
      <c r="O3987" s="23"/>
      <c r="P3987" s="23"/>
      <c r="Q3987" s="23"/>
      <c r="R3987" s="23"/>
    </row>
    <row r="3988" spans="1:18" s="17" customFormat="1" x14ac:dyDescent="0.2">
      <c r="A3988" s="22"/>
      <c r="B3988" s="23"/>
      <c r="C3988" s="23"/>
      <c r="D3988" s="23"/>
      <c r="E3988" s="23"/>
      <c r="F3988" s="23"/>
      <c r="G3988" s="23"/>
      <c r="H3988" s="23"/>
      <c r="I3988" s="23"/>
      <c r="J3988" s="23"/>
      <c r="K3988" s="23"/>
      <c r="L3988" s="23"/>
      <c r="M3988" s="23"/>
      <c r="N3988" s="23"/>
      <c r="O3988" s="23"/>
      <c r="P3988" s="23"/>
      <c r="Q3988" s="23"/>
      <c r="R3988" s="23"/>
    </row>
    <row r="3989" spans="1:18" s="17" customFormat="1" x14ac:dyDescent="0.2">
      <c r="A3989" s="22"/>
      <c r="B3989" s="23"/>
      <c r="C3989" s="23"/>
      <c r="D3989" s="23"/>
      <c r="E3989" s="23"/>
      <c r="F3989" s="23"/>
      <c r="G3989" s="23"/>
      <c r="H3989" s="23"/>
      <c r="I3989" s="23"/>
      <c r="J3989" s="23"/>
      <c r="K3989" s="23"/>
      <c r="L3989" s="23"/>
      <c r="M3989" s="23"/>
      <c r="N3989" s="23"/>
      <c r="O3989" s="23"/>
      <c r="P3989" s="23"/>
      <c r="Q3989" s="23"/>
      <c r="R3989" s="23"/>
    </row>
    <row r="3990" spans="1:18" s="17" customFormat="1" x14ac:dyDescent="0.2">
      <c r="A3990" s="22"/>
      <c r="B3990" s="23"/>
      <c r="C3990" s="23"/>
      <c r="D3990" s="23"/>
      <c r="E3990" s="23"/>
      <c r="F3990" s="23"/>
      <c r="G3990" s="23"/>
      <c r="H3990" s="23"/>
      <c r="I3990" s="23"/>
      <c r="J3990" s="23"/>
      <c r="K3990" s="23"/>
      <c r="L3990" s="23"/>
      <c r="M3990" s="23"/>
      <c r="N3990" s="23"/>
      <c r="O3990" s="23"/>
      <c r="P3990" s="23"/>
      <c r="Q3990" s="23"/>
      <c r="R3990" s="23"/>
    </row>
    <row r="3991" spans="1:18" s="17" customFormat="1" x14ac:dyDescent="0.2">
      <c r="A3991" s="22"/>
      <c r="B3991" s="23"/>
      <c r="C3991" s="23"/>
      <c r="D3991" s="23"/>
      <c r="E3991" s="23"/>
      <c r="F3991" s="23"/>
      <c r="G3991" s="23"/>
      <c r="H3991" s="23"/>
      <c r="I3991" s="23"/>
      <c r="J3991" s="23"/>
      <c r="K3991" s="23"/>
      <c r="L3991" s="23"/>
      <c r="M3991" s="23"/>
      <c r="N3991" s="23"/>
      <c r="O3991" s="23"/>
      <c r="P3991" s="23"/>
      <c r="Q3991" s="23"/>
      <c r="R3991" s="23"/>
    </row>
    <row r="3992" spans="1:18" s="17" customFormat="1" x14ac:dyDescent="0.2">
      <c r="A3992" s="22"/>
      <c r="B3992" s="23"/>
      <c r="C3992" s="23"/>
      <c r="D3992" s="23"/>
      <c r="E3992" s="23"/>
      <c r="F3992" s="23"/>
      <c r="G3992" s="23"/>
      <c r="H3992" s="23"/>
      <c r="I3992" s="23"/>
      <c r="J3992" s="23"/>
      <c r="K3992" s="23"/>
      <c r="L3992" s="23"/>
      <c r="M3992" s="23"/>
      <c r="N3992" s="23"/>
      <c r="O3992" s="23"/>
      <c r="P3992" s="23"/>
      <c r="Q3992" s="23"/>
      <c r="R3992" s="23"/>
    </row>
    <row r="3993" spans="1:18" s="17" customFormat="1" x14ac:dyDescent="0.2">
      <c r="A3993" s="22"/>
      <c r="B3993" s="23"/>
      <c r="C3993" s="23"/>
      <c r="D3993" s="23"/>
      <c r="E3993" s="23"/>
      <c r="F3993" s="23"/>
      <c r="G3993" s="23"/>
      <c r="H3993" s="23"/>
      <c r="I3993" s="23"/>
      <c r="J3993" s="23"/>
      <c r="K3993" s="23"/>
      <c r="L3993" s="23"/>
      <c r="M3993" s="23"/>
      <c r="N3993" s="23"/>
      <c r="O3993" s="23"/>
      <c r="P3993" s="23"/>
      <c r="Q3993" s="23"/>
      <c r="R3993" s="23"/>
    </row>
    <row r="3994" spans="1:18" s="17" customFormat="1" x14ac:dyDescent="0.2">
      <c r="A3994" s="22"/>
      <c r="B3994" s="23"/>
      <c r="C3994" s="23"/>
      <c r="D3994" s="23"/>
      <c r="E3994" s="23"/>
      <c r="F3994" s="23"/>
      <c r="G3994" s="23"/>
      <c r="H3994" s="23"/>
      <c r="I3994" s="23"/>
      <c r="J3994" s="23"/>
      <c r="K3994" s="23"/>
      <c r="L3994" s="23"/>
      <c r="M3994" s="23"/>
      <c r="N3994" s="23"/>
      <c r="O3994" s="23"/>
      <c r="P3994" s="23"/>
      <c r="Q3994" s="23"/>
      <c r="R3994" s="23"/>
    </row>
    <row r="3995" spans="1:18" s="17" customFormat="1" x14ac:dyDescent="0.2">
      <c r="A3995" s="22"/>
      <c r="B3995" s="23"/>
      <c r="C3995" s="23"/>
      <c r="D3995" s="23"/>
      <c r="E3995" s="23"/>
      <c r="F3995" s="23"/>
      <c r="G3995" s="23"/>
      <c r="H3995" s="23"/>
      <c r="I3995" s="23"/>
      <c r="J3995" s="23"/>
      <c r="K3995" s="23"/>
      <c r="L3995" s="23"/>
      <c r="M3995" s="23"/>
      <c r="N3995" s="23"/>
      <c r="O3995" s="23"/>
      <c r="P3995" s="23"/>
      <c r="Q3995" s="23"/>
      <c r="R3995" s="23"/>
    </row>
    <row r="3996" spans="1:18" s="17" customFormat="1" x14ac:dyDescent="0.2">
      <c r="A3996" s="22"/>
      <c r="B3996" s="23"/>
      <c r="C3996" s="23"/>
      <c r="D3996" s="23"/>
      <c r="E3996" s="23"/>
      <c r="F3996" s="23"/>
      <c r="G3996" s="23"/>
      <c r="H3996" s="23"/>
      <c r="I3996" s="23"/>
      <c r="J3996" s="23"/>
      <c r="K3996" s="23"/>
      <c r="L3996" s="23"/>
      <c r="M3996" s="23"/>
      <c r="N3996" s="23"/>
      <c r="O3996" s="23"/>
      <c r="P3996" s="23"/>
      <c r="Q3996" s="23"/>
      <c r="R3996" s="23"/>
    </row>
    <row r="3997" spans="1:18" s="17" customFormat="1" x14ac:dyDescent="0.2">
      <c r="A3997" s="22"/>
      <c r="B3997" s="23"/>
      <c r="C3997" s="23"/>
      <c r="D3997" s="23"/>
      <c r="E3997" s="23"/>
      <c r="F3997" s="23"/>
      <c r="G3997" s="23"/>
      <c r="H3997" s="23"/>
      <c r="I3997" s="23"/>
      <c r="J3997" s="23"/>
      <c r="K3997" s="23"/>
      <c r="L3997" s="23"/>
      <c r="M3997" s="23"/>
      <c r="N3997" s="23"/>
      <c r="O3997" s="23"/>
      <c r="P3997" s="23"/>
      <c r="Q3997" s="23"/>
      <c r="R3997" s="23"/>
    </row>
    <row r="3998" spans="1:18" s="17" customFormat="1" x14ac:dyDescent="0.2">
      <c r="A3998" s="22"/>
      <c r="B3998" s="23"/>
      <c r="C3998" s="23"/>
      <c r="D3998" s="23"/>
      <c r="E3998" s="23"/>
      <c r="F3998" s="23"/>
      <c r="G3998" s="23"/>
      <c r="H3998" s="23"/>
      <c r="I3998" s="23"/>
      <c r="J3998" s="23"/>
      <c r="K3998" s="23"/>
      <c r="L3998" s="23"/>
      <c r="M3998" s="23"/>
      <c r="N3998" s="23"/>
      <c r="O3998" s="23"/>
      <c r="P3998" s="23"/>
      <c r="Q3998" s="23"/>
      <c r="R3998" s="23"/>
    </row>
    <row r="3999" spans="1:18" s="17" customFormat="1" x14ac:dyDescent="0.2">
      <c r="A3999" s="22"/>
      <c r="B3999" s="23"/>
      <c r="C3999" s="23"/>
      <c r="D3999" s="23"/>
      <c r="E3999" s="23"/>
      <c r="F3999" s="23"/>
      <c r="G3999" s="23"/>
      <c r="H3999" s="23"/>
      <c r="I3999" s="23"/>
      <c r="J3999" s="23"/>
      <c r="K3999" s="23"/>
      <c r="L3999" s="23"/>
      <c r="M3999" s="23"/>
      <c r="N3999" s="23"/>
      <c r="O3999" s="23"/>
      <c r="P3999" s="23"/>
      <c r="Q3999" s="23"/>
      <c r="R3999" s="23"/>
    </row>
    <row r="4000" spans="1:18" s="17" customFormat="1" x14ac:dyDescent="0.2">
      <c r="A4000" s="22"/>
      <c r="B4000" s="23"/>
      <c r="C4000" s="23"/>
      <c r="D4000" s="23"/>
      <c r="E4000" s="23"/>
      <c r="F4000" s="23"/>
      <c r="G4000" s="23"/>
      <c r="H4000" s="23"/>
      <c r="I4000" s="23"/>
      <c r="J4000" s="23"/>
      <c r="K4000" s="23"/>
      <c r="L4000" s="23"/>
      <c r="M4000" s="23"/>
      <c r="N4000" s="23"/>
      <c r="O4000" s="23"/>
      <c r="P4000" s="23"/>
      <c r="Q4000" s="23"/>
      <c r="R4000" s="23"/>
    </row>
    <row r="4001" spans="1:18" s="17" customFormat="1" x14ac:dyDescent="0.2">
      <c r="A4001" s="22"/>
      <c r="B4001" s="23"/>
      <c r="C4001" s="23"/>
      <c r="D4001" s="23"/>
      <c r="E4001" s="23"/>
      <c r="F4001" s="23"/>
      <c r="G4001" s="23"/>
      <c r="H4001" s="23"/>
      <c r="I4001" s="23"/>
      <c r="J4001" s="23"/>
      <c r="K4001" s="23"/>
      <c r="L4001" s="23"/>
      <c r="M4001" s="23"/>
      <c r="N4001" s="23"/>
      <c r="O4001" s="23"/>
      <c r="P4001" s="23"/>
      <c r="Q4001" s="23"/>
      <c r="R4001" s="23"/>
    </row>
    <row r="4002" spans="1:18" s="17" customFormat="1" x14ac:dyDescent="0.2">
      <c r="A4002" s="22"/>
      <c r="B4002" s="23"/>
      <c r="C4002" s="23"/>
      <c r="D4002" s="23"/>
      <c r="E4002" s="23"/>
      <c r="F4002" s="23"/>
      <c r="G4002" s="23"/>
      <c r="H4002" s="23"/>
      <c r="I4002" s="23"/>
      <c r="J4002" s="23"/>
      <c r="K4002" s="23"/>
      <c r="L4002" s="23"/>
      <c r="M4002" s="23"/>
      <c r="N4002" s="23"/>
      <c r="O4002" s="23"/>
      <c r="P4002" s="23"/>
      <c r="Q4002" s="23"/>
      <c r="R4002" s="23"/>
    </row>
    <row r="4003" spans="1:18" s="17" customFormat="1" x14ac:dyDescent="0.2">
      <c r="A4003" s="22"/>
      <c r="B4003" s="23"/>
      <c r="C4003" s="23"/>
      <c r="D4003" s="23"/>
      <c r="E4003" s="23"/>
      <c r="F4003" s="23"/>
      <c r="G4003" s="23"/>
      <c r="H4003" s="23"/>
      <c r="I4003" s="23"/>
      <c r="J4003" s="23"/>
      <c r="K4003" s="23"/>
      <c r="L4003" s="23"/>
      <c r="M4003" s="23"/>
      <c r="N4003" s="23"/>
      <c r="O4003" s="23"/>
      <c r="P4003" s="23"/>
      <c r="Q4003" s="23"/>
      <c r="R4003" s="23"/>
    </row>
    <row r="4004" spans="1:18" s="17" customFormat="1" x14ac:dyDescent="0.2">
      <c r="A4004" s="22"/>
      <c r="B4004" s="23"/>
      <c r="C4004" s="23"/>
      <c r="D4004" s="23"/>
      <c r="E4004" s="23"/>
      <c r="F4004" s="23"/>
      <c r="G4004" s="23"/>
      <c r="H4004" s="23"/>
      <c r="I4004" s="23"/>
      <c r="J4004" s="23"/>
      <c r="K4004" s="23"/>
      <c r="L4004" s="23"/>
      <c r="M4004" s="23"/>
      <c r="N4004" s="23"/>
      <c r="O4004" s="23"/>
      <c r="P4004" s="23"/>
      <c r="Q4004" s="23"/>
      <c r="R4004" s="23"/>
    </row>
    <row r="4005" spans="1:18" s="17" customFormat="1" x14ac:dyDescent="0.2">
      <c r="A4005" s="22"/>
      <c r="B4005" s="23"/>
      <c r="C4005" s="23"/>
      <c r="D4005" s="23"/>
      <c r="E4005" s="23"/>
      <c r="F4005" s="23"/>
      <c r="G4005" s="23"/>
      <c r="H4005" s="23"/>
      <c r="I4005" s="23"/>
      <c r="J4005" s="23"/>
      <c r="K4005" s="23"/>
      <c r="L4005" s="23"/>
      <c r="M4005" s="23"/>
      <c r="N4005" s="23"/>
      <c r="O4005" s="23"/>
      <c r="P4005" s="23"/>
      <c r="Q4005" s="23"/>
      <c r="R4005" s="23"/>
    </row>
    <row r="4006" spans="1:18" s="17" customFormat="1" x14ac:dyDescent="0.2">
      <c r="A4006" s="22"/>
      <c r="B4006" s="23"/>
      <c r="C4006" s="23"/>
      <c r="D4006" s="23"/>
      <c r="E4006" s="23"/>
      <c r="F4006" s="23"/>
      <c r="G4006" s="23"/>
      <c r="H4006" s="23"/>
      <c r="I4006" s="23"/>
      <c r="J4006" s="23"/>
      <c r="K4006" s="23"/>
      <c r="L4006" s="23"/>
      <c r="M4006" s="23"/>
      <c r="N4006" s="23"/>
      <c r="O4006" s="23"/>
      <c r="P4006" s="23"/>
      <c r="Q4006" s="23"/>
      <c r="R4006" s="23"/>
    </row>
    <row r="4007" spans="1:18" s="17" customFormat="1" x14ac:dyDescent="0.2">
      <c r="A4007" s="22"/>
      <c r="B4007" s="23"/>
      <c r="C4007" s="23"/>
      <c r="D4007" s="23"/>
      <c r="E4007" s="23"/>
      <c r="F4007" s="23"/>
      <c r="G4007" s="23"/>
      <c r="H4007" s="23"/>
      <c r="I4007" s="23"/>
      <c r="J4007" s="23"/>
      <c r="K4007" s="23"/>
      <c r="L4007" s="23"/>
      <c r="M4007" s="23"/>
      <c r="N4007" s="23"/>
      <c r="O4007" s="23"/>
      <c r="P4007" s="23"/>
      <c r="Q4007" s="23"/>
      <c r="R4007" s="23"/>
    </row>
    <row r="4008" spans="1:18" s="17" customFormat="1" x14ac:dyDescent="0.2">
      <c r="A4008" s="22"/>
      <c r="B4008" s="23"/>
      <c r="C4008" s="23"/>
      <c r="D4008" s="23"/>
      <c r="E4008" s="23"/>
      <c r="F4008" s="23"/>
      <c r="G4008" s="23"/>
      <c r="H4008" s="23"/>
      <c r="I4008" s="23"/>
      <c r="J4008" s="23"/>
      <c r="K4008" s="23"/>
      <c r="L4008" s="23"/>
      <c r="M4008" s="23"/>
      <c r="N4008" s="23"/>
      <c r="O4008" s="23"/>
      <c r="P4008" s="23"/>
      <c r="Q4008" s="23"/>
      <c r="R4008" s="23"/>
    </row>
    <row r="4009" spans="1:18" s="17" customFormat="1" x14ac:dyDescent="0.2">
      <c r="A4009" s="22"/>
      <c r="B4009" s="23"/>
      <c r="C4009" s="23"/>
      <c r="D4009" s="23"/>
      <c r="E4009" s="23"/>
      <c r="F4009" s="23"/>
      <c r="G4009" s="23"/>
      <c r="H4009" s="23"/>
      <c r="I4009" s="23"/>
      <c r="J4009" s="23"/>
      <c r="K4009" s="23"/>
      <c r="L4009" s="23"/>
      <c r="M4009" s="23"/>
      <c r="N4009" s="23"/>
      <c r="O4009" s="23"/>
      <c r="P4009" s="23"/>
      <c r="Q4009" s="23"/>
      <c r="R4009" s="23"/>
    </row>
    <row r="4010" spans="1:18" s="17" customFormat="1" x14ac:dyDescent="0.2">
      <c r="A4010" s="22"/>
      <c r="B4010" s="23"/>
      <c r="C4010" s="23"/>
      <c r="D4010" s="23"/>
      <c r="E4010" s="23"/>
      <c r="F4010" s="23"/>
      <c r="G4010" s="23"/>
      <c r="H4010" s="23"/>
      <c r="I4010" s="23"/>
      <c r="J4010" s="23"/>
      <c r="K4010" s="23"/>
      <c r="L4010" s="23"/>
      <c r="M4010" s="23"/>
      <c r="N4010" s="23"/>
      <c r="O4010" s="23"/>
      <c r="P4010" s="23"/>
      <c r="Q4010" s="23"/>
      <c r="R4010" s="23"/>
    </row>
    <row r="4011" spans="1:18" s="17" customFormat="1" x14ac:dyDescent="0.2">
      <c r="A4011" s="22"/>
      <c r="B4011" s="23"/>
      <c r="C4011" s="23"/>
      <c r="D4011" s="23"/>
      <c r="E4011" s="23"/>
      <c r="F4011" s="23"/>
      <c r="G4011" s="23"/>
      <c r="H4011" s="23"/>
      <c r="I4011" s="23"/>
      <c r="J4011" s="23"/>
      <c r="K4011" s="23"/>
      <c r="L4011" s="23"/>
      <c r="M4011" s="23"/>
      <c r="N4011" s="23"/>
      <c r="O4011" s="23"/>
      <c r="P4011" s="23"/>
      <c r="Q4011" s="23"/>
      <c r="R4011" s="23"/>
    </row>
    <row r="4012" spans="1:18" s="17" customFormat="1" x14ac:dyDescent="0.2">
      <c r="A4012" s="22"/>
      <c r="B4012" s="23"/>
      <c r="C4012" s="23"/>
      <c r="D4012" s="23"/>
      <c r="E4012" s="23"/>
      <c r="F4012" s="23"/>
      <c r="G4012" s="23"/>
      <c r="H4012" s="23"/>
      <c r="I4012" s="23"/>
      <c r="J4012" s="23"/>
      <c r="K4012" s="23"/>
      <c r="L4012" s="23"/>
      <c r="M4012" s="23"/>
      <c r="N4012" s="23"/>
      <c r="O4012" s="23"/>
      <c r="P4012" s="23"/>
      <c r="Q4012" s="23"/>
      <c r="R4012" s="23"/>
    </row>
    <row r="4013" spans="1:18" s="17" customFormat="1" x14ac:dyDescent="0.2">
      <c r="A4013" s="22"/>
      <c r="B4013" s="23"/>
      <c r="C4013" s="23"/>
      <c r="D4013" s="23"/>
      <c r="E4013" s="23"/>
      <c r="F4013" s="23"/>
      <c r="G4013" s="23"/>
      <c r="H4013" s="23"/>
      <c r="I4013" s="23"/>
      <c r="J4013" s="23"/>
      <c r="K4013" s="23"/>
      <c r="L4013" s="23"/>
      <c r="M4013" s="23"/>
      <c r="N4013" s="23"/>
      <c r="O4013" s="23"/>
      <c r="P4013" s="23"/>
      <c r="Q4013" s="23"/>
      <c r="R4013" s="23"/>
    </row>
    <row r="4014" spans="1:18" s="17" customFormat="1" x14ac:dyDescent="0.2">
      <c r="A4014" s="22"/>
      <c r="B4014" s="23"/>
      <c r="C4014" s="23"/>
      <c r="D4014" s="23"/>
      <c r="E4014" s="23"/>
      <c r="F4014" s="23"/>
      <c r="G4014" s="23"/>
      <c r="H4014" s="23"/>
      <c r="I4014" s="23"/>
      <c r="J4014" s="23"/>
      <c r="K4014" s="23"/>
      <c r="L4014" s="23"/>
      <c r="M4014" s="23"/>
      <c r="N4014" s="23"/>
      <c r="O4014" s="23"/>
      <c r="P4014" s="23"/>
      <c r="Q4014" s="23"/>
      <c r="R4014" s="23"/>
    </row>
    <row r="4015" spans="1:18" s="17" customFormat="1" x14ac:dyDescent="0.2">
      <c r="A4015" s="22"/>
      <c r="B4015" s="23"/>
      <c r="C4015" s="23"/>
      <c r="D4015" s="23"/>
      <c r="E4015" s="23"/>
      <c r="F4015" s="23"/>
      <c r="G4015" s="23"/>
      <c r="H4015" s="23"/>
      <c r="I4015" s="23"/>
      <c r="J4015" s="23"/>
      <c r="K4015" s="23"/>
      <c r="L4015" s="23"/>
      <c r="M4015" s="23"/>
      <c r="N4015" s="23"/>
      <c r="O4015" s="23"/>
      <c r="P4015" s="23"/>
      <c r="Q4015" s="23"/>
      <c r="R4015" s="23"/>
    </row>
    <row r="4016" spans="1:18" s="17" customFormat="1" x14ac:dyDescent="0.2">
      <c r="A4016" s="22"/>
      <c r="B4016" s="23"/>
      <c r="C4016" s="23"/>
      <c r="D4016" s="23"/>
      <c r="E4016" s="23"/>
      <c r="F4016" s="23"/>
      <c r="G4016" s="23"/>
      <c r="H4016" s="23"/>
      <c r="I4016" s="23"/>
      <c r="J4016" s="23"/>
      <c r="K4016" s="23"/>
      <c r="L4016" s="23"/>
      <c r="M4016" s="23"/>
      <c r="N4016" s="23"/>
      <c r="O4016" s="23"/>
      <c r="P4016" s="23"/>
      <c r="Q4016" s="23"/>
      <c r="R4016" s="23"/>
    </row>
    <row r="4017" spans="1:18" s="17" customFormat="1" x14ac:dyDescent="0.2">
      <c r="A4017" s="22"/>
      <c r="B4017" s="23"/>
      <c r="C4017" s="23"/>
      <c r="D4017" s="23"/>
      <c r="E4017" s="23"/>
      <c r="F4017" s="23"/>
      <c r="G4017" s="23"/>
      <c r="H4017" s="23"/>
      <c r="I4017" s="23"/>
      <c r="J4017" s="23"/>
      <c r="K4017" s="23"/>
      <c r="L4017" s="23"/>
      <c r="M4017" s="23"/>
      <c r="N4017" s="23"/>
      <c r="O4017" s="23"/>
      <c r="P4017" s="23"/>
      <c r="Q4017" s="23"/>
      <c r="R4017" s="23"/>
    </row>
    <row r="4018" spans="1:18" s="17" customFormat="1" x14ac:dyDescent="0.2">
      <c r="A4018" s="22"/>
      <c r="B4018" s="23"/>
      <c r="C4018" s="23"/>
      <c r="D4018" s="23"/>
      <c r="E4018" s="23"/>
      <c r="F4018" s="23"/>
      <c r="G4018" s="23"/>
      <c r="H4018" s="23"/>
      <c r="I4018" s="23"/>
      <c r="J4018" s="23"/>
      <c r="K4018" s="23"/>
      <c r="L4018" s="23"/>
      <c r="M4018" s="23"/>
      <c r="N4018" s="23"/>
      <c r="O4018" s="23"/>
      <c r="P4018" s="23"/>
      <c r="Q4018" s="23"/>
      <c r="R4018" s="23"/>
    </row>
    <row r="4019" spans="1:18" s="17" customFormat="1" x14ac:dyDescent="0.2">
      <c r="A4019" s="22"/>
      <c r="B4019" s="23"/>
      <c r="C4019" s="23"/>
      <c r="D4019" s="23"/>
      <c r="E4019" s="23"/>
      <c r="F4019" s="23"/>
      <c r="G4019" s="23"/>
      <c r="H4019" s="23"/>
      <c r="I4019" s="23"/>
      <c r="J4019" s="23"/>
      <c r="K4019" s="23"/>
      <c r="L4019" s="23"/>
      <c r="M4019" s="23"/>
      <c r="N4019" s="23"/>
      <c r="O4019" s="23"/>
      <c r="P4019" s="23"/>
      <c r="Q4019" s="23"/>
      <c r="R4019" s="23"/>
    </row>
    <row r="4020" spans="1:18" s="17" customFormat="1" x14ac:dyDescent="0.2">
      <c r="A4020" s="22"/>
      <c r="B4020" s="23"/>
      <c r="C4020" s="23"/>
      <c r="D4020" s="23"/>
      <c r="E4020" s="23"/>
      <c r="F4020" s="23"/>
      <c r="G4020" s="23"/>
      <c r="H4020" s="23"/>
      <c r="I4020" s="23"/>
      <c r="J4020" s="23"/>
      <c r="K4020" s="23"/>
      <c r="L4020" s="23"/>
      <c r="M4020" s="23"/>
      <c r="N4020" s="23"/>
      <c r="O4020" s="23"/>
      <c r="P4020" s="23"/>
      <c r="Q4020" s="23"/>
      <c r="R4020" s="23"/>
    </row>
    <row r="4021" spans="1:18" s="17" customFormat="1" x14ac:dyDescent="0.2">
      <c r="A4021" s="22"/>
      <c r="B4021" s="23"/>
      <c r="C4021" s="23"/>
      <c r="D4021" s="23"/>
      <c r="E4021" s="23"/>
      <c r="F4021" s="23"/>
      <c r="G4021" s="23"/>
      <c r="H4021" s="23"/>
      <c r="I4021" s="23"/>
      <c r="J4021" s="23"/>
      <c r="K4021" s="23"/>
      <c r="L4021" s="23"/>
      <c r="M4021" s="23"/>
      <c r="N4021" s="23"/>
      <c r="O4021" s="23"/>
      <c r="P4021" s="23"/>
      <c r="Q4021" s="23"/>
      <c r="R4021" s="23"/>
    </row>
    <row r="4022" spans="1:18" s="17" customFormat="1" x14ac:dyDescent="0.2">
      <c r="A4022" s="22"/>
      <c r="B4022" s="23"/>
      <c r="C4022" s="23"/>
      <c r="D4022" s="23"/>
      <c r="E4022" s="23"/>
      <c r="F4022" s="23"/>
      <c r="G4022" s="23"/>
      <c r="H4022" s="23"/>
      <c r="I4022" s="23"/>
      <c r="J4022" s="23"/>
      <c r="K4022" s="23"/>
      <c r="L4022" s="23"/>
      <c r="M4022" s="23"/>
      <c r="N4022" s="23"/>
      <c r="O4022" s="23"/>
      <c r="P4022" s="23"/>
      <c r="Q4022" s="23"/>
      <c r="R4022" s="23"/>
    </row>
    <row r="4023" spans="1:18" s="17" customFormat="1" x14ac:dyDescent="0.2">
      <c r="A4023" s="22"/>
      <c r="B4023" s="23"/>
      <c r="C4023" s="23"/>
      <c r="D4023" s="23"/>
      <c r="E4023" s="23"/>
      <c r="F4023" s="23"/>
      <c r="G4023" s="23"/>
      <c r="H4023" s="23"/>
      <c r="I4023" s="23"/>
      <c r="J4023" s="23"/>
      <c r="K4023" s="23"/>
      <c r="L4023" s="23"/>
      <c r="M4023" s="23"/>
      <c r="N4023" s="23"/>
      <c r="O4023" s="23"/>
      <c r="P4023" s="23"/>
      <c r="Q4023" s="23"/>
      <c r="R4023" s="23"/>
    </row>
    <row r="4024" spans="1:18" s="17" customFormat="1" x14ac:dyDescent="0.2">
      <c r="A4024" s="22"/>
      <c r="B4024" s="23"/>
      <c r="C4024" s="23"/>
      <c r="D4024" s="23"/>
      <c r="E4024" s="23"/>
      <c r="F4024" s="23"/>
      <c r="G4024" s="23"/>
      <c r="H4024" s="23"/>
      <c r="I4024" s="23"/>
      <c r="J4024" s="23"/>
      <c r="K4024" s="23"/>
      <c r="L4024" s="23"/>
      <c r="M4024" s="23"/>
      <c r="N4024" s="23"/>
      <c r="O4024" s="23"/>
      <c r="P4024" s="23"/>
      <c r="Q4024" s="23"/>
      <c r="R4024" s="23"/>
    </row>
    <row r="4025" spans="1:18" s="17" customFormat="1" x14ac:dyDescent="0.2">
      <c r="A4025" s="22"/>
      <c r="B4025" s="23"/>
      <c r="C4025" s="23"/>
      <c r="D4025" s="23"/>
      <c r="E4025" s="23"/>
      <c r="F4025" s="23"/>
      <c r="G4025" s="23"/>
      <c r="H4025" s="23"/>
      <c r="I4025" s="23"/>
      <c r="J4025" s="23"/>
      <c r="K4025" s="23"/>
      <c r="L4025" s="23"/>
      <c r="M4025" s="23"/>
      <c r="N4025" s="23"/>
      <c r="O4025" s="23"/>
      <c r="P4025" s="23"/>
      <c r="Q4025" s="23"/>
      <c r="R4025" s="23"/>
    </row>
    <row r="4026" spans="1:18" s="17" customFormat="1" x14ac:dyDescent="0.2">
      <c r="A4026" s="22"/>
      <c r="B4026" s="23"/>
      <c r="C4026" s="23"/>
      <c r="D4026" s="23"/>
      <c r="E4026" s="23"/>
      <c r="F4026" s="23"/>
      <c r="G4026" s="23"/>
      <c r="H4026" s="23"/>
      <c r="I4026" s="23"/>
      <c r="J4026" s="23"/>
      <c r="K4026" s="23"/>
      <c r="L4026" s="23"/>
      <c r="M4026" s="23"/>
      <c r="N4026" s="23"/>
      <c r="O4026" s="23"/>
      <c r="P4026" s="23"/>
      <c r="Q4026" s="23"/>
      <c r="R4026" s="23"/>
    </row>
    <row r="4027" spans="1:18" s="17" customFormat="1" x14ac:dyDescent="0.2">
      <c r="A4027" s="22"/>
      <c r="B4027" s="23"/>
      <c r="C4027" s="23"/>
      <c r="D4027" s="23"/>
      <c r="E4027" s="23"/>
      <c r="F4027" s="23"/>
      <c r="G4027" s="23"/>
      <c r="H4027" s="23"/>
      <c r="I4027" s="23"/>
      <c r="J4027" s="23"/>
      <c r="K4027" s="23"/>
      <c r="L4027" s="23"/>
      <c r="M4027" s="23"/>
      <c r="N4027" s="23"/>
      <c r="O4027" s="23"/>
      <c r="P4027" s="23"/>
      <c r="Q4027" s="23"/>
      <c r="R4027" s="23"/>
    </row>
    <row r="4028" spans="1:18" s="17" customFormat="1" x14ac:dyDescent="0.2">
      <c r="A4028" s="22"/>
      <c r="B4028" s="23"/>
      <c r="C4028" s="23"/>
      <c r="D4028" s="23"/>
      <c r="E4028" s="23"/>
      <c r="F4028" s="23"/>
      <c r="G4028" s="23"/>
      <c r="H4028" s="23"/>
      <c r="I4028" s="23"/>
      <c r="J4028" s="23"/>
      <c r="K4028" s="23"/>
      <c r="L4028" s="23"/>
      <c r="M4028" s="23"/>
      <c r="N4028" s="23"/>
      <c r="O4028" s="23"/>
      <c r="P4028" s="23"/>
      <c r="Q4028" s="23"/>
      <c r="R4028" s="23"/>
    </row>
    <row r="4029" spans="1:18" s="17" customFormat="1" x14ac:dyDescent="0.2">
      <c r="A4029" s="22"/>
      <c r="B4029" s="23"/>
      <c r="C4029" s="23"/>
      <c r="D4029" s="23"/>
      <c r="E4029" s="23"/>
      <c r="F4029" s="23"/>
      <c r="G4029" s="23"/>
      <c r="H4029" s="23"/>
      <c r="I4029" s="23"/>
      <c r="J4029" s="23"/>
      <c r="K4029" s="23"/>
      <c r="L4029" s="23"/>
      <c r="M4029" s="23"/>
      <c r="N4029" s="23"/>
      <c r="O4029" s="23"/>
      <c r="P4029" s="23"/>
      <c r="Q4029" s="23"/>
      <c r="R4029" s="23"/>
    </row>
    <row r="4030" spans="1:18" s="17" customFormat="1" x14ac:dyDescent="0.2">
      <c r="A4030" s="22"/>
      <c r="B4030" s="23"/>
      <c r="C4030" s="23"/>
      <c r="D4030" s="23"/>
      <c r="E4030" s="23"/>
      <c r="F4030" s="23"/>
      <c r="G4030" s="23"/>
      <c r="H4030" s="23"/>
      <c r="I4030" s="23"/>
      <c r="J4030" s="23"/>
      <c r="K4030" s="23"/>
      <c r="L4030" s="23"/>
      <c r="M4030" s="23"/>
      <c r="N4030" s="23"/>
      <c r="O4030" s="23"/>
      <c r="P4030" s="23"/>
      <c r="Q4030" s="23"/>
      <c r="R4030" s="23"/>
    </row>
    <row r="4031" spans="1:18" s="17" customFormat="1" x14ac:dyDescent="0.2">
      <c r="A4031" s="22"/>
      <c r="B4031" s="23"/>
      <c r="C4031" s="23"/>
      <c r="D4031" s="23"/>
      <c r="E4031" s="23"/>
      <c r="F4031" s="23"/>
      <c r="G4031" s="23"/>
      <c r="H4031" s="23"/>
      <c r="I4031" s="23"/>
      <c r="J4031" s="23"/>
      <c r="K4031" s="23"/>
      <c r="L4031" s="23"/>
      <c r="M4031" s="23"/>
      <c r="N4031" s="23"/>
      <c r="O4031" s="23"/>
      <c r="P4031" s="23"/>
      <c r="Q4031" s="23"/>
      <c r="R4031" s="23"/>
    </row>
    <row r="4032" spans="1:18" s="17" customFormat="1" x14ac:dyDescent="0.2">
      <c r="A4032" s="22"/>
      <c r="B4032" s="23"/>
      <c r="C4032" s="23"/>
      <c r="D4032" s="23"/>
      <c r="E4032" s="23"/>
      <c r="F4032" s="23"/>
      <c r="G4032" s="23"/>
      <c r="H4032" s="23"/>
      <c r="I4032" s="23"/>
      <c r="J4032" s="23"/>
      <c r="K4032" s="23"/>
      <c r="L4032" s="23"/>
      <c r="M4032" s="23"/>
      <c r="N4032" s="23"/>
      <c r="O4032" s="23"/>
      <c r="P4032" s="23"/>
      <c r="Q4032" s="23"/>
      <c r="R4032" s="23"/>
    </row>
    <row r="4033" spans="1:18" s="17" customFormat="1" x14ac:dyDescent="0.2">
      <c r="A4033" s="22"/>
      <c r="B4033" s="23"/>
      <c r="C4033" s="23"/>
      <c r="D4033" s="23"/>
      <c r="E4033" s="23"/>
      <c r="F4033" s="23"/>
      <c r="G4033" s="23"/>
      <c r="H4033" s="23"/>
      <c r="I4033" s="23"/>
      <c r="J4033" s="23"/>
      <c r="K4033" s="23"/>
      <c r="L4033" s="23"/>
      <c r="M4033" s="23"/>
      <c r="N4033" s="23"/>
      <c r="O4033" s="23"/>
      <c r="P4033" s="23"/>
      <c r="Q4033" s="23"/>
      <c r="R4033" s="23"/>
    </row>
    <row r="4034" spans="1:18" s="17" customFormat="1" x14ac:dyDescent="0.2">
      <c r="A4034" s="22"/>
      <c r="B4034" s="23"/>
      <c r="C4034" s="23"/>
      <c r="D4034" s="23"/>
      <c r="E4034" s="23"/>
      <c r="F4034" s="23"/>
      <c r="G4034" s="23"/>
      <c r="H4034" s="23"/>
      <c r="I4034" s="23"/>
      <c r="J4034" s="23"/>
      <c r="K4034" s="23"/>
      <c r="L4034" s="23"/>
      <c r="M4034" s="23"/>
      <c r="N4034" s="23"/>
      <c r="O4034" s="23"/>
      <c r="P4034" s="23"/>
      <c r="Q4034" s="23"/>
      <c r="R4034" s="23"/>
    </row>
    <row r="4035" spans="1:18" s="17" customFormat="1" x14ac:dyDescent="0.2">
      <c r="A4035" s="22"/>
      <c r="B4035" s="23"/>
      <c r="C4035" s="23"/>
      <c r="D4035" s="23"/>
      <c r="E4035" s="23"/>
      <c r="F4035" s="23"/>
      <c r="G4035" s="23"/>
      <c r="H4035" s="23"/>
      <c r="I4035" s="23"/>
      <c r="J4035" s="23"/>
      <c r="K4035" s="23"/>
      <c r="L4035" s="23"/>
      <c r="M4035" s="23"/>
      <c r="N4035" s="23"/>
      <c r="O4035" s="23"/>
      <c r="P4035" s="23"/>
      <c r="Q4035" s="23"/>
      <c r="R4035" s="23"/>
    </row>
    <row r="4036" spans="1:18" s="17" customFormat="1" x14ac:dyDescent="0.2">
      <c r="A4036" s="22"/>
      <c r="B4036" s="23"/>
      <c r="C4036" s="23"/>
      <c r="D4036" s="23"/>
      <c r="E4036" s="23"/>
      <c r="F4036" s="23"/>
      <c r="G4036" s="23"/>
      <c r="H4036" s="23"/>
      <c r="I4036" s="23"/>
      <c r="J4036" s="23"/>
      <c r="K4036" s="23"/>
      <c r="L4036" s="23"/>
      <c r="M4036" s="23"/>
      <c r="N4036" s="23"/>
      <c r="O4036" s="23"/>
      <c r="P4036" s="23"/>
      <c r="Q4036" s="23"/>
      <c r="R4036" s="23"/>
    </row>
    <row r="4037" spans="1:18" s="17" customFormat="1" x14ac:dyDescent="0.2">
      <c r="A4037" s="22"/>
      <c r="B4037" s="23"/>
      <c r="C4037" s="23"/>
      <c r="D4037" s="23"/>
      <c r="E4037" s="23"/>
      <c r="F4037" s="23"/>
      <c r="G4037" s="23"/>
      <c r="H4037" s="23"/>
      <c r="I4037" s="23"/>
      <c r="J4037" s="23"/>
      <c r="K4037" s="23"/>
      <c r="L4037" s="23"/>
      <c r="M4037" s="23"/>
      <c r="N4037" s="23"/>
      <c r="O4037" s="23"/>
      <c r="P4037" s="23"/>
      <c r="Q4037" s="23"/>
      <c r="R4037" s="23"/>
    </row>
    <row r="4038" spans="1:18" s="17" customFormat="1" x14ac:dyDescent="0.2">
      <c r="A4038" s="22"/>
      <c r="B4038" s="23"/>
      <c r="C4038" s="23"/>
      <c r="D4038" s="23"/>
      <c r="E4038" s="23"/>
      <c r="F4038" s="23"/>
      <c r="G4038" s="23"/>
      <c r="H4038" s="23"/>
      <c r="I4038" s="23"/>
      <c r="J4038" s="23"/>
      <c r="K4038" s="23"/>
      <c r="L4038" s="23"/>
      <c r="M4038" s="23"/>
      <c r="N4038" s="23"/>
      <c r="O4038" s="23"/>
      <c r="P4038" s="23"/>
      <c r="Q4038" s="23"/>
      <c r="R4038" s="23"/>
    </row>
    <row r="4039" spans="1:18" s="17" customFormat="1" x14ac:dyDescent="0.2">
      <c r="A4039" s="22"/>
      <c r="B4039" s="23"/>
      <c r="C4039" s="23"/>
      <c r="D4039" s="23"/>
      <c r="E4039" s="23"/>
      <c r="F4039" s="23"/>
      <c r="G4039" s="23"/>
      <c r="H4039" s="23"/>
      <c r="I4039" s="23"/>
      <c r="J4039" s="23"/>
      <c r="K4039" s="23"/>
      <c r="L4039" s="23"/>
      <c r="M4039" s="23"/>
      <c r="N4039" s="23"/>
      <c r="O4039" s="23"/>
      <c r="P4039" s="23"/>
      <c r="Q4039" s="23"/>
      <c r="R4039" s="23"/>
    </row>
    <row r="4040" spans="1:18" s="17" customFormat="1" x14ac:dyDescent="0.2">
      <c r="A4040" s="22"/>
      <c r="B4040" s="23"/>
      <c r="C4040" s="23"/>
      <c r="D4040" s="23"/>
      <c r="E4040" s="23"/>
      <c r="F4040" s="23"/>
      <c r="G4040" s="23"/>
      <c r="H4040" s="23"/>
      <c r="I4040" s="23"/>
      <c r="J4040" s="23"/>
      <c r="K4040" s="23"/>
      <c r="L4040" s="23"/>
      <c r="M4040" s="23"/>
      <c r="N4040" s="23"/>
      <c r="O4040" s="23"/>
      <c r="P4040" s="23"/>
      <c r="Q4040" s="23"/>
      <c r="R4040" s="23"/>
    </row>
    <row r="4041" spans="1:18" s="17" customFormat="1" x14ac:dyDescent="0.2">
      <c r="A4041" s="22"/>
      <c r="B4041" s="23"/>
      <c r="C4041" s="23"/>
      <c r="D4041" s="23"/>
      <c r="E4041" s="23"/>
      <c r="F4041" s="23"/>
      <c r="G4041" s="23"/>
      <c r="H4041" s="23"/>
      <c r="I4041" s="23"/>
      <c r="J4041" s="23"/>
      <c r="K4041" s="23"/>
      <c r="L4041" s="23"/>
      <c r="M4041" s="23"/>
      <c r="N4041" s="23"/>
      <c r="O4041" s="23"/>
      <c r="P4041" s="23"/>
      <c r="Q4041" s="23"/>
      <c r="R4041" s="23"/>
    </row>
    <row r="4042" spans="1:18" s="17" customFormat="1" x14ac:dyDescent="0.2">
      <c r="A4042" s="22"/>
      <c r="B4042" s="23"/>
      <c r="C4042" s="23"/>
      <c r="D4042" s="23"/>
      <c r="E4042" s="23"/>
      <c r="F4042" s="23"/>
      <c r="G4042" s="23"/>
      <c r="H4042" s="23"/>
      <c r="I4042" s="23"/>
      <c r="J4042" s="23"/>
      <c r="K4042" s="23"/>
      <c r="L4042" s="23"/>
      <c r="M4042" s="23"/>
      <c r="N4042" s="23"/>
      <c r="O4042" s="23"/>
      <c r="P4042" s="23"/>
      <c r="Q4042" s="23"/>
      <c r="R4042" s="23"/>
    </row>
    <row r="4043" spans="1:18" s="17" customFormat="1" x14ac:dyDescent="0.2">
      <c r="A4043" s="22"/>
      <c r="B4043" s="23"/>
      <c r="C4043" s="23"/>
      <c r="D4043" s="23"/>
      <c r="E4043" s="23"/>
      <c r="F4043" s="23"/>
      <c r="G4043" s="23"/>
      <c r="H4043" s="23"/>
      <c r="I4043" s="23"/>
      <c r="J4043" s="23"/>
      <c r="K4043" s="23"/>
      <c r="L4043" s="23"/>
      <c r="M4043" s="23"/>
      <c r="N4043" s="23"/>
      <c r="O4043" s="23"/>
      <c r="P4043" s="23"/>
      <c r="Q4043" s="23"/>
      <c r="R4043" s="23"/>
    </row>
    <row r="4044" spans="1:18" s="17" customFormat="1" x14ac:dyDescent="0.2">
      <c r="A4044" s="22"/>
      <c r="B4044" s="23"/>
      <c r="C4044" s="23"/>
      <c r="D4044" s="23"/>
      <c r="E4044" s="23"/>
      <c r="F4044" s="23"/>
      <c r="G4044" s="23"/>
      <c r="H4044" s="23"/>
      <c r="I4044" s="23"/>
      <c r="J4044" s="23"/>
      <c r="K4044" s="23"/>
      <c r="L4044" s="23"/>
      <c r="M4044" s="23"/>
      <c r="N4044" s="23"/>
      <c r="O4044" s="23"/>
      <c r="P4044" s="23"/>
      <c r="Q4044" s="23"/>
      <c r="R4044" s="23"/>
    </row>
    <row r="4045" spans="1:18" s="17" customFormat="1" x14ac:dyDescent="0.2">
      <c r="A4045" s="22"/>
      <c r="B4045" s="23"/>
      <c r="C4045" s="23"/>
      <c r="D4045" s="23"/>
      <c r="E4045" s="23"/>
      <c r="F4045" s="23"/>
      <c r="G4045" s="23"/>
      <c r="H4045" s="23"/>
      <c r="I4045" s="23"/>
      <c r="J4045" s="23"/>
      <c r="K4045" s="23"/>
      <c r="L4045" s="23"/>
      <c r="M4045" s="23"/>
      <c r="N4045" s="23"/>
      <c r="O4045" s="23"/>
      <c r="P4045" s="23"/>
      <c r="Q4045" s="23"/>
      <c r="R4045" s="23"/>
    </row>
    <row r="4046" spans="1:18" s="17" customFormat="1" x14ac:dyDescent="0.2">
      <c r="A4046" s="22"/>
      <c r="B4046" s="23"/>
      <c r="C4046" s="23"/>
      <c r="D4046" s="23"/>
      <c r="E4046" s="23"/>
      <c r="F4046" s="23"/>
      <c r="G4046" s="23"/>
      <c r="H4046" s="23"/>
      <c r="I4046" s="23"/>
      <c r="J4046" s="23"/>
      <c r="K4046" s="23"/>
      <c r="L4046" s="23"/>
      <c r="M4046" s="23"/>
      <c r="N4046" s="23"/>
      <c r="O4046" s="23"/>
      <c r="P4046" s="23"/>
      <c r="Q4046" s="23"/>
      <c r="R4046" s="23"/>
    </row>
    <row r="4047" spans="1:18" s="17" customFormat="1" x14ac:dyDescent="0.2">
      <c r="A4047" s="22"/>
      <c r="B4047" s="23"/>
      <c r="C4047" s="23"/>
      <c r="D4047" s="23"/>
      <c r="E4047" s="23"/>
      <c r="F4047" s="23"/>
      <c r="G4047" s="23"/>
      <c r="H4047" s="23"/>
      <c r="I4047" s="23"/>
      <c r="J4047" s="23"/>
      <c r="K4047" s="23"/>
      <c r="L4047" s="23"/>
      <c r="M4047" s="23"/>
      <c r="N4047" s="23"/>
      <c r="O4047" s="23"/>
      <c r="P4047" s="23"/>
      <c r="Q4047" s="23"/>
      <c r="R4047" s="23"/>
    </row>
    <row r="4048" spans="1:18" s="17" customFormat="1" x14ac:dyDescent="0.2">
      <c r="A4048" s="22"/>
      <c r="B4048" s="23"/>
      <c r="C4048" s="23"/>
      <c r="D4048" s="23"/>
      <c r="E4048" s="23"/>
      <c r="F4048" s="23"/>
      <c r="G4048" s="23"/>
      <c r="H4048" s="23"/>
      <c r="I4048" s="23"/>
      <c r="J4048" s="23"/>
      <c r="K4048" s="23"/>
      <c r="L4048" s="23"/>
      <c r="M4048" s="23"/>
      <c r="N4048" s="23"/>
      <c r="O4048" s="23"/>
      <c r="P4048" s="23"/>
      <c r="Q4048" s="23"/>
      <c r="R4048" s="23"/>
    </row>
    <row r="4049" spans="1:18" s="17" customFormat="1" x14ac:dyDescent="0.2">
      <c r="A4049" s="22"/>
      <c r="B4049" s="23"/>
      <c r="C4049" s="23"/>
      <c r="D4049" s="23"/>
      <c r="E4049" s="23"/>
      <c r="F4049" s="23"/>
      <c r="G4049" s="23"/>
      <c r="H4049" s="23"/>
      <c r="I4049" s="23"/>
      <c r="J4049" s="23"/>
      <c r="K4049" s="23"/>
      <c r="L4049" s="23"/>
      <c r="M4049" s="23"/>
      <c r="N4049" s="23"/>
      <c r="O4049" s="23"/>
      <c r="P4049" s="23"/>
      <c r="Q4049" s="23"/>
      <c r="R4049" s="23"/>
    </row>
    <row r="4050" spans="1:18" s="17" customFormat="1" x14ac:dyDescent="0.2">
      <c r="A4050" s="22"/>
      <c r="B4050" s="23"/>
      <c r="C4050" s="23"/>
      <c r="D4050" s="23"/>
      <c r="E4050" s="23"/>
      <c r="F4050" s="23"/>
      <c r="G4050" s="23"/>
      <c r="H4050" s="23"/>
      <c r="I4050" s="23"/>
      <c r="J4050" s="23"/>
      <c r="K4050" s="23"/>
      <c r="L4050" s="23"/>
      <c r="M4050" s="23"/>
      <c r="N4050" s="23"/>
      <c r="O4050" s="23"/>
      <c r="P4050" s="23"/>
      <c r="Q4050" s="23"/>
      <c r="R4050" s="23"/>
    </row>
    <row r="4051" spans="1:18" s="17" customFormat="1" x14ac:dyDescent="0.2">
      <c r="A4051" s="22"/>
      <c r="B4051" s="23"/>
      <c r="C4051" s="23"/>
      <c r="D4051" s="23"/>
      <c r="E4051" s="23"/>
      <c r="F4051" s="23"/>
      <c r="G4051" s="23"/>
      <c r="H4051" s="23"/>
      <c r="I4051" s="23"/>
      <c r="J4051" s="23"/>
      <c r="K4051" s="23"/>
      <c r="L4051" s="23"/>
      <c r="M4051" s="23"/>
      <c r="N4051" s="23"/>
      <c r="O4051" s="23"/>
      <c r="P4051" s="23"/>
      <c r="Q4051" s="23"/>
      <c r="R4051" s="23"/>
    </row>
    <row r="4052" spans="1:18" s="17" customFormat="1" x14ac:dyDescent="0.2">
      <c r="A4052" s="22"/>
      <c r="B4052" s="23"/>
      <c r="C4052" s="23"/>
      <c r="D4052" s="23"/>
      <c r="E4052" s="23"/>
      <c r="F4052" s="23"/>
      <c r="G4052" s="23"/>
      <c r="H4052" s="23"/>
      <c r="I4052" s="23"/>
      <c r="J4052" s="23"/>
      <c r="K4052" s="23"/>
      <c r="L4052" s="23"/>
      <c r="M4052" s="23"/>
      <c r="N4052" s="23"/>
      <c r="O4052" s="23"/>
      <c r="P4052" s="23"/>
      <c r="Q4052" s="23"/>
      <c r="R4052" s="23"/>
    </row>
    <row r="4053" spans="1:18" s="17" customFormat="1" x14ac:dyDescent="0.2">
      <c r="A4053" s="22"/>
      <c r="B4053" s="23"/>
      <c r="C4053" s="23"/>
      <c r="D4053" s="23"/>
      <c r="E4053" s="23"/>
      <c r="F4053" s="23"/>
      <c r="G4053" s="23"/>
      <c r="H4053" s="23"/>
      <c r="I4053" s="23"/>
      <c r="J4053" s="23"/>
      <c r="K4053" s="23"/>
      <c r="L4053" s="23"/>
      <c r="M4053" s="23"/>
      <c r="N4053" s="23"/>
      <c r="O4053" s="23"/>
      <c r="P4053" s="23"/>
      <c r="Q4053" s="23"/>
      <c r="R4053" s="23"/>
    </row>
    <row r="4054" spans="1:18" s="17" customFormat="1" x14ac:dyDescent="0.2">
      <c r="A4054" s="22"/>
      <c r="B4054" s="23"/>
      <c r="C4054" s="23"/>
      <c r="D4054" s="23"/>
      <c r="E4054" s="23"/>
      <c r="F4054" s="23"/>
      <c r="G4054" s="23"/>
      <c r="H4054" s="23"/>
      <c r="I4054" s="23"/>
      <c r="J4054" s="23"/>
      <c r="K4054" s="23"/>
      <c r="L4054" s="23"/>
      <c r="M4054" s="23"/>
      <c r="N4054" s="23"/>
      <c r="O4054" s="23"/>
      <c r="P4054" s="23"/>
      <c r="Q4054" s="23"/>
      <c r="R4054" s="23"/>
    </row>
    <row r="4055" spans="1:18" s="17" customFormat="1" x14ac:dyDescent="0.2">
      <c r="A4055" s="22"/>
      <c r="B4055" s="23"/>
      <c r="C4055" s="23"/>
      <c r="D4055" s="23"/>
      <c r="E4055" s="23"/>
      <c r="F4055" s="23"/>
      <c r="G4055" s="23"/>
      <c r="H4055" s="23"/>
      <c r="I4055" s="23"/>
      <c r="J4055" s="23"/>
      <c r="K4055" s="23"/>
      <c r="L4055" s="23"/>
      <c r="M4055" s="23"/>
      <c r="N4055" s="23"/>
      <c r="O4055" s="23"/>
      <c r="P4055" s="23"/>
      <c r="Q4055" s="23"/>
      <c r="R4055" s="23"/>
    </row>
    <row r="4056" spans="1:18" s="17" customFormat="1" x14ac:dyDescent="0.2">
      <c r="A4056" s="22"/>
      <c r="B4056" s="23"/>
      <c r="C4056" s="23"/>
      <c r="D4056" s="23"/>
      <c r="E4056" s="23"/>
      <c r="F4056" s="23"/>
      <c r="G4056" s="23"/>
      <c r="H4056" s="23"/>
      <c r="I4056" s="23"/>
      <c r="J4056" s="23"/>
      <c r="K4056" s="23"/>
      <c r="L4056" s="23"/>
      <c r="M4056" s="23"/>
      <c r="N4056" s="23"/>
      <c r="O4056" s="23"/>
      <c r="P4056" s="23"/>
      <c r="Q4056" s="23"/>
      <c r="R4056" s="23"/>
    </row>
    <row r="4057" spans="1:18" s="17" customFormat="1" x14ac:dyDescent="0.2">
      <c r="A4057" s="22"/>
      <c r="B4057" s="23"/>
      <c r="C4057" s="23"/>
      <c r="D4057" s="23"/>
      <c r="E4057" s="23"/>
      <c r="F4057" s="23"/>
      <c r="G4057" s="23"/>
      <c r="H4057" s="23"/>
      <c r="I4057" s="23"/>
      <c r="J4057" s="23"/>
      <c r="K4057" s="23"/>
      <c r="L4057" s="23"/>
      <c r="M4057" s="23"/>
      <c r="N4057" s="23"/>
      <c r="O4057" s="23"/>
      <c r="P4057" s="23"/>
      <c r="Q4057" s="23"/>
      <c r="R4057" s="23"/>
    </row>
    <row r="4058" spans="1:18" s="17" customFormat="1" x14ac:dyDescent="0.2">
      <c r="A4058" s="22"/>
      <c r="B4058" s="23"/>
      <c r="C4058" s="23"/>
      <c r="D4058" s="23"/>
      <c r="E4058" s="23"/>
      <c r="F4058" s="23"/>
      <c r="G4058" s="23"/>
      <c r="H4058" s="23"/>
      <c r="I4058" s="23"/>
      <c r="J4058" s="23"/>
      <c r="K4058" s="23"/>
      <c r="L4058" s="23"/>
      <c r="M4058" s="23"/>
      <c r="N4058" s="23"/>
      <c r="O4058" s="23"/>
      <c r="P4058" s="23"/>
      <c r="Q4058" s="23"/>
      <c r="R4058" s="23"/>
    </row>
    <row r="4059" spans="1:18" s="17" customFormat="1" x14ac:dyDescent="0.2">
      <c r="A4059" s="22"/>
      <c r="B4059" s="23"/>
      <c r="C4059" s="23"/>
      <c r="D4059" s="23"/>
      <c r="E4059" s="23"/>
      <c r="F4059" s="23"/>
      <c r="G4059" s="23"/>
      <c r="H4059" s="23"/>
      <c r="I4059" s="23"/>
      <c r="J4059" s="23"/>
      <c r="K4059" s="23"/>
      <c r="L4059" s="23"/>
      <c r="M4059" s="23"/>
      <c r="N4059" s="23"/>
      <c r="O4059" s="23"/>
      <c r="P4059" s="23"/>
      <c r="Q4059" s="23"/>
      <c r="R4059" s="23"/>
    </row>
    <row r="4060" spans="1:18" s="17" customFormat="1" x14ac:dyDescent="0.2">
      <c r="A4060" s="22"/>
      <c r="B4060" s="23"/>
      <c r="C4060" s="23"/>
      <c r="D4060" s="23"/>
      <c r="E4060" s="23"/>
      <c r="F4060" s="23"/>
      <c r="G4060" s="23"/>
      <c r="H4060" s="23"/>
      <c r="I4060" s="23"/>
      <c r="J4060" s="23"/>
      <c r="K4060" s="23"/>
      <c r="L4060" s="23"/>
      <c r="M4060" s="23"/>
      <c r="N4060" s="23"/>
      <c r="O4060" s="23"/>
      <c r="P4060" s="23"/>
      <c r="Q4060" s="23"/>
      <c r="R4060" s="23"/>
    </row>
    <row r="4061" spans="1:18" s="17" customFormat="1" x14ac:dyDescent="0.2">
      <c r="A4061" s="22"/>
      <c r="B4061" s="23"/>
      <c r="C4061" s="23"/>
      <c r="D4061" s="23"/>
      <c r="E4061" s="23"/>
      <c r="F4061" s="23"/>
      <c r="G4061" s="23"/>
      <c r="H4061" s="23"/>
      <c r="I4061" s="23"/>
      <c r="J4061" s="23"/>
      <c r="K4061" s="23"/>
      <c r="L4061" s="23"/>
      <c r="M4061" s="23"/>
      <c r="N4061" s="23"/>
      <c r="O4061" s="23"/>
      <c r="P4061" s="23"/>
      <c r="Q4061" s="23"/>
      <c r="R4061" s="23"/>
    </row>
    <row r="4062" spans="1:18" s="17" customFormat="1" x14ac:dyDescent="0.2">
      <c r="A4062" s="22"/>
      <c r="B4062" s="23"/>
      <c r="C4062" s="23"/>
      <c r="D4062" s="23"/>
      <c r="E4062" s="23"/>
      <c r="F4062" s="23"/>
      <c r="G4062" s="23"/>
      <c r="H4062" s="23"/>
      <c r="I4062" s="23"/>
      <c r="J4062" s="23"/>
      <c r="K4062" s="23"/>
      <c r="L4062" s="23"/>
      <c r="M4062" s="23"/>
      <c r="N4062" s="23"/>
      <c r="O4062" s="23"/>
      <c r="P4062" s="23"/>
      <c r="Q4062" s="23"/>
      <c r="R4062" s="23"/>
    </row>
    <row r="4063" spans="1:18" s="17" customFormat="1" x14ac:dyDescent="0.2">
      <c r="A4063" s="22"/>
      <c r="B4063" s="23"/>
      <c r="C4063" s="23"/>
      <c r="D4063" s="23"/>
      <c r="E4063" s="23"/>
      <c r="F4063" s="23"/>
      <c r="G4063" s="23"/>
      <c r="H4063" s="23"/>
      <c r="I4063" s="23"/>
      <c r="J4063" s="23"/>
      <c r="K4063" s="23"/>
      <c r="L4063" s="23"/>
      <c r="M4063" s="23"/>
      <c r="N4063" s="23"/>
      <c r="O4063" s="23"/>
      <c r="P4063" s="23"/>
      <c r="Q4063" s="23"/>
      <c r="R4063" s="23"/>
    </row>
    <row r="4064" spans="1:18" s="17" customFormat="1" x14ac:dyDescent="0.2">
      <c r="A4064" s="22"/>
      <c r="B4064" s="23"/>
      <c r="C4064" s="23"/>
      <c r="D4064" s="23"/>
      <c r="E4064" s="23"/>
      <c r="F4064" s="23"/>
      <c r="G4064" s="23"/>
      <c r="H4064" s="23"/>
      <c r="I4064" s="23"/>
      <c r="J4064" s="23"/>
      <c r="K4064" s="23"/>
      <c r="L4064" s="23"/>
      <c r="M4064" s="23"/>
      <c r="N4064" s="23"/>
      <c r="O4064" s="23"/>
      <c r="P4064" s="23"/>
      <c r="Q4064" s="23"/>
      <c r="R4064" s="23"/>
    </row>
    <row r="4065" spans="1:18" s="17" customFormat="1" x14ac:dyDescent="0.2">
      <c r="A4065" s="22"/>
      <c r="B4065" s="23"/>
      <c r="C4065" s="23"/>
      <c r="D4065" s="23"/>
      <c r="E4065" s="23"/>
      <c r="F4065" s="23"/>
      <c r="G4065" s="23"/>
      <c r="H4065" s="23"/>
      <c r="I4065" s="23"/>
      <c r="J4065" s="23"/>
      <c r="K4065" s="23"/>
      <c r="L4065" s="23"/>
      <c r="M4065" s="23"/>
      <c r="N4065" s="23"/>
      <c r="O4065" s="23"/>
      <c r="P4065" s="23"/>
      <c r="Q4065" s="23"/>
      <c r="R4065" s="23"/>
    </row>
    <row r="4066" spans="1:18" s="17" customFormat="1" x14ac:dyDescent="0.2">
      <c r="A4066" s="22"/>
      <c r="B4066" s="23"/>
      <c r="C4066" s="23"/>
      <c r="D4066" s="23"/>
      <c r="E4066" s="23"/>
      <c r="F4066" s="23"/>
      <c r="G4066" s="23"/>
      <c r="H4066" s="23"/>
      <c r="I4066" s="23"/>
      <c r="J4066" s="23"/>
      <c r="K4066" s="23"/>
      <c r="L4066" s="23"/>
      <c r="M4066" s="23"/>
      <c r="N4066" s="23"/>
      <c r="O4066" s="23"/>
      <c r="P4066" s="23"/>
      <c r="Q4066" s="23"/>
      <c r="R4066" s="23"/>
    </row>
    <row r="4067" spans="1:18" s="17" customFormat="1" x14ac:dyDescent="0.2">
      <c r="A4067" s="22"/>
      <c r="B4067" s="23"/>
      <c r="C4067" s="23"/>
      <c r="D4067" s="23"/>
      <c r="E4067" s="23"/>
      <c r="F4067" s="23"/>
      <c r="G4067" s="23"/>
      <c r="H4067" s="23"/>
      <c r="I4067" s="23"/>
      <c r="J4067" s="23"/>
      <c r="K4067" s="23"/>
      <c r="L4067" s="23"/>
      <c r="M4067" s="23"/>
      <c r="N4067" s="23"/>
      <c r="O4067" s="23"/>
      <c r="P4067" s="23"/>
      <c r="Q4067" s="23"/>
      <c r="R4067" s="23"/>
    </row>
    <row r="4068" spans="1:18" s="17" customFormat="1" x14ac:dyDescent="0.2">
      <c r="A4068" s="22"/>
      <c r="B4068" s="23"/>
      <c r="C4068" s="23"/>
      <c r="D4068" s="23"/>
      <c r="E4068" s="23"/>
      <c r="F4068" s="23"/>
      <c r="G4068" s="23"/>
      <c r="H4068" s="23"/>
      <c r="I4068" s="23"/>
      <c r="J4068" s="23"/>
      <c r="K4068" s="23"/>
      <c r="L4068" s="23"/>
      <c r="M4068" s="23"/>
      <c r="N4068" s="23"/>
      <c r="O4068" s="23"/>
      <c r="P4068" s="23"/>
      <c r="Q4068" s="23"/>
      <c r="R4068" s="23"/>
    </row>
    <row r="4069" spans="1:18" s="17" customFormat="1" x14ac:dyDescent="0.2">
      <c r="A4069" s="22"/>
      <c r="B4069" s="23"/>
      <c r="C4069" s="23"/>
      <c r="D4069" s="23"/>
      <c r="E4069" s="23"/>
      <c r="F4069" s="23"/>
      <c r="G4069" s="23"/>
      <c r="H4069" s="23"/>
      <c r="I4069" s="23"/>
      <c r="J4069" s="23"/>
      <c r="K4069" s="23"/>
      <c r="L4069" s="23"/>
      <c r="M4069" s="23"/>
      <c r="N4069" s="23"/>
      <c r="O4069" s="23"/>
      <c r="P4069" s="23"/>
      <c r="Q4069" s="23"/>
      <c r="R4069" s="23"/>
    </row>
    <row r="4070" spans="1:18" s="17" customFormat="1" x14ac:dyDescent="0.2">
      <c r="A4070" s="22"/>
      <c r="B4070" s="23"/>
      <c r="C4070" s="23"/>
      <c r="D4070" s="23"/>
      <c r="E4070" s="23"/>
      <c r="F4070" s="23"/>
      <c r="G4070" s="23"/>
      <c r="H4070" s="23"/>
      <c r="I4070" s="23"/>
      <c r="J4070" s="23"/>
      <c r="K4070" s="23"/>
      <c r="L4070" s="23"/>
      <c r="M4070" s="23"/>
      <c r="N4070" s="23"/>
      <c r="O4070" s="23"/>
      <c r="P4070" s="23"/>
      <c r="Q4070" s="23"/>
      <c r="R4070" s="23"/>
    </row>
    <row r="4071" spans="1:18" s="17" customFormat="1" x14ac:dyDescent="0.2">
      <c r="A4071" s="22"/>
      <c r="B4071" s="23"/>
      <c r="C4071" s="23"/>
      <c r="D4071" s="23"/>
      <c r="E4071" s="23"/>
      <c r="F4071" s="23"/>
      <c r="G4071" s="23"/>
      <c r="H4071" s="23"/>
      <c r="I4071" s="23"/>
      <c r="J4071" s="23"/>
      <c r="K4071" s="23"/>
      <c r="L4071" s="23"/>
      <c r="M4071" s="23"/>
      <c r="N4071" s="23"/>
      <c r="O4071" s="23"/>
      <c r="P4071" s="23"/>
      <c r="Q4071" s="23"/>
      <c r="R4071" s="23"/>
    </row>
    <row r="4072" spans="1:18" s="17" customFormat="1" x14ac:dyDescent="0.2">
      <c r="A4072" s="22"/>
      <c r="B4072" s="23"/>
      <c r="C4072" s="23"/>
      <c r="D4072" s="23"/>
      <c r="E4072" s="23"/>
      <c r="F4072" s="23"/>
      <c r="G4072" s="23"/>
      <c r="H4072" s="23"/>
      <c r="I4072" s="23"/>
      <c r="J4072" s="23"/>
      <c r="K4072" s="23"/>
      <c r="L4072" s="23"/>
      <c r="M4072" s="23"/>
      <c r="N4072" s="23"/>
      <c r="O4072" s="23"/>
      <c r="P4072" s="23"/>
      <c r="Q4072" s="23"/>
      <c r="R4072" s="23"/>
    </row>
    <row r="4073" spans="1:18" s="17" customFormat="1" x14ac:dyDescent="0.2">
      <c r="A4073" s="22"/>
      <c r="B4073" s="23"/>
      <c r="C4073" s="23"/>
      <c r="D4073" s="23"/>
      <c r="E4073" s="23"/>
      <c r="F4073" s="23"/>
      <c r="G4073" s="23"/>
      <c r="H4073" s="23"/>
      <c r="I4073" s="23"/>
      <c r="J4073" s="23"/>
      <c r="K4073" s="23"/>
      <c r="L4073" s="23"/>
      <c r="M4073" s="23"/>
      <c r="N4073" s="23"/>
      <c r="O4073" s="23"/>
      <c r="P4073" s="23"/>
      <c r="Q4073" s="23"/>
      <c r="R4073" s="23"/>
    </row>
    <row r="4074" spans="1:18" s="17" customFormat="1" x14ac:dyDescent="0.2">
      <c r="A4074" s="22"/>
      <c r="B4074" s="23"/>
      <c r="C4074" s="23"/>
      <c r="D4074" s="23"/>
      <c r="E4074" s="23"/>
      <c r="F4074" s="23"/>
      <c r="G4074" s="23"/>
      <c r="H4074" s="23"/>
      <c r="I4074" s="23"/>
      <c r="J4074" s="23"/>
      <c r="K4074" s="23"/>
      <c r="L4074" s="23"/>
      <c r="M4074" s="23"/>
      <c r="N4074" s="23"/>
      <c r="O4074" s="23"/>
      <c r="P4074" s="23"/>
      <c r="Q4074" s="23"/>
      <c r="R4074" s="23"/>
    </row>
    <row r="4075" spans="1:18" s="17" customFormat="1" x14ac:dyDescent="0.2">
      <c r="A4075" s="22"/>
      <c r="B4075" s="23"/>
      <c r="C4075" s="23"/>
      <c r="D4075" s="23"/>
      <c r="E4075" s="23"/>
      <c r="F4075" s="23"/>
      <c r="G4075" s="23"/>
      <c r="H4075" s="23"/>
      <c r="I4075" s="23"/>
      <c r="J4075" s="23"/>
      <c r="K4075" s="23"/>
      <c r="L4075" s="23"/>
      <c r="M4075" s="23"/>
      <c r="N4075" s="23"/>
      <c r="O4075" s="23"/>
      <c r="P4075" s="23"/>
      <c r="Q4075" s="23"/>
      <c r="R4075" s="23"/>
    </row>
    <row r="4076" spans="1:18" s="17" customFormat="1" x14ac:dyDescent="0.2">
      <c r="A4076" s="22"/>
      <c r="B4076" s="23"/>
      <c r="C4076" s="23"/>
      <c r="D4076" s="23"/>
      <c r="E4076" s="23"/>
      <c r="F4076" s="23"/>
      <c r="G4076" s="23"/>
      <c r="H4076" s="23"/>
      <c r="I4076" s="23"/>
      <c r="J4076" s="23"/>
      <c r="K4076" s="23"/>
      <c r="L4076" s="23"/>
      <c r="M4076" s="23"/>
      <c r="N4076" s="23"/>
      <c r="O4076" s="23"/>
      <c r="P4076" s="23"/>
      <c r="Q4076" s="23"/>
      <c r="R4076" s="23"/>
    </row>
    <row r="4077" spans="1:18" s="17" customFormat="1" x14ac:dyDescent="0.2">
      <c r="A4077" s="22"/>
      <c r="B4077" s="23"/>
      <c r="C4077" s="23"/>
      <c r="D4077" s="23"/>
      <c r="E4077" s="23"/>
      <c r="F4077" s="23"/>
      <c r="G4077" s="23"/>
      <c r="H4077" s="23"/>
      <c r="I4077" s="23"/>
      <c r="J4077" s="23"/>
      <c r="K4077" s="23"/>
      <c r="L4077" s="23"/>
      <c r="M4077" s="23"/>
      <c r="N4077" s="23"/>
      <c r="O4077" s="23"/>
      <c r="P4077" s="23"/>
      <c r="Q4077" s="23"/>
      <c r="R4077" s="23"/>
    </row>
    <row r="4078" spans="1:18" s="17" customFormat="1" x14ac:dyDescent="0.2">
      <c r="A4078" s="22"/>
      <c r="B4078" s="23"/>
      <c r="C4078" s="23"/>
      <c r="D4078" s="23"/>
      <c r="E4078" s="23"/>
      <c r="F4078" s="23"/>
      <c r="G4078" s="23"/>
      <c r="H4078" s="23"/>
      <c r="I4078" s="23"/>
      <c r="J4078" s="23"/>
      <c r="K4078" s="23"/>
      <c r="L4078" s="23"/>
      <c r="M4078" s="23"/>
      <c r="N4078" s="23"/>
      <c r="O4078" s="23"/>
      <c r="P4078" s="23"/>
      <c r="Q4078" s="23"/>
      <c r="R4078" s="23"/>
    </row>
    <row r="4079" spans="1:18" s="17" customFormat="1" x14ac:dyDescent="0.2">
      <c r="A4079" s="22"/>
      <c r="B4079" s="23"/>
      <c r="C4079" s="23"/>
      <c r="D4079" s="23"/>
      <c r="E4079" s="23"/>
      <c r="F4079" s="23"/>
      <c r="G4079" s="23"/>
      <c r="H4079" s="23"/>
      <c r="I4079" s="23"/>
      <c r="J4079" s="23"/>
      <c r="K4079" s="23"/>
      <c r="L4079" s="23"/>
      <c r="M4079" s="23"/>
      <c r="N4079" s="23"/>
      <c r="O4079" s="23"/>
      <c r="P4079" s="23"/>
      <c r="Q4079" s="23"/>
      <c r="R4079" s="23"/>
    </row>
    <row r="4080" spans="1:18" s="17" customFormat="1" x14ac:dyDescent="0.2">
      <c r="A4080" s="22"/>
      <c r="B4080" s="23"/>
      <c r="C4080" s="23"/>
      <c r="D4080" s="23"/>
      <c r="E4080" s="23"/>
      <c r="F4080" s="23"/>
      <c r="G4080" s="23"/>
      <c r="H4080" s="23"/>
      <c r="I4080" s="23"/>
      <c r="J4080" s="23"/>
      <c r="K4080" s="23"/>
      <c r="L4080" s="23"/>
      <c r="M4080" s="23"/>
      <c r="N4080" s="23"/>
      <c r="O4080" s="23"/>
      <c r="P4080" s="23"/>
      <c r="Q4080" s="23"/>
      <c r="R4080" s="23"/>
    </row>
    <row r="4081" spans="1:18" s="17" customFormat="1" x14ac:dyDescent="0.2">
      <c r="A4081" s="22"/>
      <c r="B4081" s="23"/>
      <c r="C4081" s="23"/>
      <c r="D4081" s="23"/>
      <c r="E4081" s="23"/>
      <c r="F4081" s="23"/>
      <c r="G4081" s="23"/>
      <c r="H4081" s="23"/>
      <c r="I4081" s="23"/>
      <c r="J4081" s="23"/>
      <c r="K4081" s="23"/>
      <c r="L4081" s="23"/>
      <c r="M4081" s="23"/>
      <c r="N4081" s="23"/>
      <c r="O4081" s="23"/>
      <c r="P4081" s="23"/>
      <c r="Q4081" s="23"/>
      <c r="R4081" s="23"/>
    </row>
    <row r="4082" spans="1:18" s="17" customFormat="1" x14ac:dyDescent="0.2">
      <c r="A4082" s="22"/>
      <c r="B4082" s="23"/>
      <c r="C4082" s="23"/>
      <c r="D4082" s="23"/>
      <c r="E4082" s="23"/>
      <c r="F4082" s="23"/>
      <c r="G4082" s="23"/>
      <c r="H4082" s="23"/>
      <c r="I4082" s="23"/>
      <c r="J4082" s="23"/>
      <c r="K4082" s="23"/>
      <c r="L4082" s="23"/>
      <c r="M4082" s="23"/>
      <c r="N4082" s="23"/>
      <c r="O4082" s="23"/>
      <c r="P4082" s="23"/>
      <c r="Q4082" s="23"/>
      <c r="R4082" s="23"/>
    </row>
    <row r="4083" spans="1:18" s="17" customFormat="1" x14ac:dyDescent="0.2">
      <c r="A4083" s="22"/>
      <c r="B4083" s="23"/>
      <c r="C4083" s="23"/>
      <c r="D4083" s="23"/>
      <c r="E4083" s="23"/>
      <c r="F4083" s="23"/>
      <c r="G4083" s="23"/>
      <c r="H4083" s="23"/>
      <c r="I4083" s="23"/>
      <c r="J4083" s="23"/>
      <c r="K4083" s="23"/>
      <c r="L4083" s="23"/>
      <c r="M4083" s="23"/>
      <c r="N4083" s="23"/>
      <c r="O4083" s="23"/>
      <c r="P4083" s="23"/>
      <c r="Q4083" s="23"/>
      <c r="R4083" s="23"/>
    </row>
    <row r="4084" spans="1:18" s="17" customFormat="1" x14ac:dyDescent="0.2">
      <c r="A4084" s="22"/>
      <c r="B4084" s="23"/>
      <c r="C4084" s="23"/>
      <c r="D4084" s="23"/>
      <c r="E4084" s="23"/>
      <c r="F4084" s="23"/>
      <c r="G4084" s="23"/>
      <c r="H4084" s="23"/>
      <c r="I4084" s="23"/>
      <c r="J4084" s="23"/>
      <c r="K4084" s="23"/>
      <c r="L4084" s="23"/>
      <c r="M4084" s="23"/>
      <c r="N4084" s="23"/>
      <c r="O4084" s="23"/>
      <c r="P4084" s="23"/>
      <c r="Q4084" s="23"/>
      <c r="R4084" s="23"/>
    </row>
    <row r="4085" spans="1:18" s="17" customFormat="1" x14ac:dyDescent="0.2">
      <c r="A4085" s="22"/>
      <c r="B4085" s="23"/>
      <c r="C4085" s="23"/>
      <c r="D4085" s="23"/>
      <c r="E4085" s="23"/>
      <c r="F4085" s="23"/>
      <c r="G4085" s="23"/>
      <c r="H4085" s="23"/>
      <c r="I4085" s="23"/>
      <c r="J4085" s="23"/>
      <c r="K4085" s="23"/>
      <c r="L4085" s="23"/>
      <c r="M4085" s="23"/>
      <c r="N4085" s="23"/>
      <c r="O4085" s="23"/>
      <c r="P4085" s="23"/>
      <c r="Q4085" s="23"/>
      <c r="R4085" s="23"/>
    </row>
    <row r="4086" spans="1:18" s="17" customFormat="1" x14ac:dyDescent="0.2">
      <c r="A4086" s="22"/>
      <c r="B4086" s="23"/>
      <c r="C4086" s="23"/>
      <c r="D4086" s="23"/>
      <c r="E4086" s="23"/>
      <c r="F4086" s="23"/>
      <c r="G4086" s="23"/>
      <c r="H4086" s="23"/>
      <c r="I4086" s="23"/>
      <c r="J4086" s="23"/>
      <c r="K4086" s="23"/>
      <c r="L4086" s="23"/>
      <c r="M4086" s="23"/>
      <c r="N4086" s="23"/>
      <c r="O4086" s="23"/>
      <c r="P4086" s="23"/>
      <c r="Q4086" s="23"/>
      <c r="R4086" s="23"/>
    </row>
    <row r="4087" spans="1:18" s="17" customFormat="1" x14ac:dyDescent="0.2">
      <c r="A4087" s="22"/>
      <c r="B4087" s="23"/>
      <c r="C4087" s="23"/>
      <c r="D4087" s="23"/>
      <c r="E4087" s="23"/>
      <c r="F4087" s="23"/>
      <c r="G4087" s="23"/>
      <c r="H4087" s="23"/>
      <c r="I4087" s="23"/>
      <c r="J4087" s="23"/>
      <c r="K4087" s="23"/>
      <c r="L4087" s="23"/>
      <c r="M4087" s="23"/>
      <c r="N4087" s="23"/>
      <c r="O4087" s="23"/>
      <c r="P4087" s="23"/>
      <c r="Q4087" s="23"/>
      <c r="R4087" s="23"/>
    </row>
    <row r="4088" spans="1:18" s="17" customFormat="1" x14ac:dyDescent="0.2">
      <c r="A4088" s="22"/>
      <c r="B4088" s="23"/>
      <c r="C4088" s="23"/>
      <c r="D4088" s="23"/>
      <c r="E4088" s="23"/>
      <c r="F4088" s="23"/>
      <c r="G4088" s="23"/>
      <c r="H4088" s="23"/>
      <c r="I4088" s="23"/>
      <c r="J4088" s="23"/>
      <c r="K4088" s="23"/>
      <c r="L4088" s="23"/>
      <c r="M4088" s="23"/>
      <c r="N4088" s="23"/>
      <c r="O4088" s="23"/>
      <c r="P4088" s="23"/>
      <c r="Q4088" s="23"/>
      <c r="R4088" s="23"/>
    </row>
    <row r="4089" spans="1:18" s="17" customFormat="1" x14ac:dyDescent="0.2">
      <c r="A4089" s="22"/>
      <c r="B4089" s="23"/>
      <c r="C4089" s="23"/>
      <c r="D4089" s="23"/>
      <c r="E4089" s="23"/>
      <c r="F4089" s="23"/>
      <c r="G4089" s="23"/>
      <c r="H4089" s="23"/>
      <c r="I4089" s="23"/>
      <c r="J4089" s="23"/>
      <c r="K4089" s="23"/>
      <c r="L4089" s="23"/>
      <c r="M4089" s="23"/>
      <c r="N4089" s="23"/>
      <c r="O4089" s="23"/>
      <c r="P4089" s="23"/>
      <c r="Q4089" s="23"/>
      <c r="R4089" s="23"/>
    </row>
    <row r="4090" spans="1:18" s="17" customFormat="1" x14ac:dyDescent="0.2">
      <c r="A4090" s="22"/>
      <c r="B4090" s="23"/>
      <c r="C4090" s="23"/>
      <c r="D4090" s="23"/>
      <c r="E4090" s="23"/>
      <c r="F4090" s="23"/>
      <c r="G4090" s="23"/>
      <c r="H4090" s="23"/>
      <c r="I4090" s="23"/>
      <c r="J4090" s="23"/>
      <c r="K4090" s="23"/>
      <c r="L4090" s="23"/>
      <c r="M4090" s="23"/>
      <c r="N4090" s="23"/>
      <c r="O4090" s="23"/>
      <c r="P4090" s="23"/>
      <c r="Q4090" s="23"/>
      <c r="R4090" s="23"/>
    </row>
    <row r="4091" spans="1:18" s="17" customFormat="1" x14ac:dyDescent="0.2">
      <c r="A4091" s="22"/>
      <c r="B4091" s="23"/>
      <c r="C4091" s="23"/>
      <c r="D4091" s="23"/>
      <c r="E4091" s="23"/>
      <c r="F4091" s="23"/>
      <c r="G4091" s="23"/>
      <c r="H4091" s="23"/>
      <c r="I4091" s="23"/>
      <c r="J4091" s="23"/>
      <c r="K4091" s="23"/>
      <c r="L4091" s="23"/>
      <c r="M4091" s="23"/>
      <c r="N4091" s="23"/>
      <c r="O4091" s="23"/>
      <c r="P4091" s="23"/>
      <c r="Q4091" s="23"/>
      <c r="R4091" s="23"/>
    </row>
    <row r="4092" spans="1:18" s="17" customFormat="1" x14ac:dyDescent="0.2">
      <c r="A4092" s="22"/>
      <c r="B4092" s="23"/>
      <c r="C4092" s="23"/>
      <c r="D4092" s="23"/>
      <c r="E4092" s="23"/>
      <c r="F4092" s="23"/>
      <c r="G4092" s="23"/>
      <c r="H4092" s="23"/>
      <c r="I4092" s="23"/>
      <c r="J4092" s="23"/>
      <c r="K4092" s="23"/>
      <c r="L4092" s="23"/>
      <c r="M4092" s="23"/>
      <c r="N4092" s="23"/>
      <c r="O4092" s="23"/>
      <c r="P4092" s="23"/>
      <c r="Q4092" s="23"/>
      <c r="R4092" s="23"/>
    </row>
    <row r="4093" spans="1:18" s="17" customFormat="1" x14ac:dyDescent="0.2">
      <c r="A4093" s="22"/>
      <c r="B4093" s="23"/>
      <c r="C4093" s="23"/>
      <c r="D4093" s="23"/>
      <c r="E4093" s="23"/>
      <c r="F4093" s="23"/>
      <c r="G4093" s="23"/>
      <c r="H4093" s="23"/>
      <c r="I4093" s="23"/>
      <c r="J4093" s="23"/>
      <c r="K4093" s="23"/>
      <c r="L4093" s="23"/>
      <c r="M4093" s="23"/>
      <c r="N4093" s="23"/>
      <c r="O4093" s="23"/>
      <c r="P4093" s="23"/>
      <c r="Q4093" s="23"/>
      <c r="R4093" s="23"/>
    </row>
    <row r="4094" spans="1:18" s="17" customFormat="1" x14ac:dyDescent="0.2">
      <c r="A4094" s="22"/>
      <c r="B4094" s="23"/>
      <c r="C4094" s="23"/>
      <c r="D4094" s="23"/>
      <c r="E4094" s="23"/>
      <c r="F4094" s="23"/>
      <c r="G4094" s="23"/>
      <c r="H4094" s="23"/>
      <c r="I4094" s="23"/>
      <c r="J4094" s="23"/>
      <c r="K4094" s="23"/>
      <c r="L4094" s="23"/>
      <c r="M4094" s="23"/>
      <c r="N4094" s="23"/>
      <c r="O4094" s="23"/>
      <c r="P4094" s="23"/>
      <c r="Q4094" s="23"/>
      <c r="R4094" s="23"/>
    </row>
    <row r="4095" spans="1:18" s="17" customFormat="1" x14ac:dyDescent="0.2">
      <c r="A4095" s="22"/>
      <c r="B4095" s="23"/>
      <c r="C4095" s="23"/>
      <c r="D4095" s="23"/>
      <c r="E4095" s="23"/>
      <c r="F4095" s="23"/>
      <c r="G4095" s="23"/>
      <c r="H4095" s="23"/>
      <c r="I4095" s="23"/>
      <c r="J4095" s="23"/>
      <c r="K4095" s="23"/>
      <c r="L4095" s="23"/>
      <c r="M4095" s="23"/>
      <c r="N4095" s="23"/>
      <c r="O4095" s="23"/>
      <c r="P4095" s="23"/>
      <c r="Q4095" s="23"/>
      <c r="R4095" s="23"/>
    </row>
    <row r="4096" spans="1:18" s="17" customFormat="1" x14ac:dyDescent="0.2">
      <c r="A4096" s="22"/>
      <c r="B4096" s="23"/>
      <c r="C4096" s="23"/>
      <c r="D4096" s="23"/>
      <c r="E4096" s="23"/>
      <c r="F4096" s="23"/>
      <c r="G4096" s="23"/>
      <c r="H4096" s="23"/>
      <c r="I4096" s="23"/>
      <c r="J4096" s="23"/>
      <c r="K4096" s="23"/>
      <c r="L4096" s="23"/>
      <c r="M4096" s="23"/>
      <c r="N4096" s="23"/>
      <c r="O4096" s="23"/>
      <c r="P4096" s="23"/>
      <c r="Q4096" s="23"/>
      <c r="R4096" s="23"/>
    </row>
    <row r="4097" spans="1:18" s="17" customFormat="1" x14ac:dyDescent="0.2">
      <c r="A4097" s="22"/>
      <c r="B4097" s="23"/>
      <c r="C4097" s="23"/>
      <c r="D4097" s="23"/>
      <c r="E4097" s="23"/>
      <c r="F4097" s="23"/>
      <c r="G4097" s="23"/>
      <c r="H4097" s="23"/>
      <c r="I4097" s="23"/>
      <c r="J4097" s="23"/>
      <c r="K4097" s="23"/>
      <c r="L4097" s="23"/>
      <c r="M4097" s="23"/>
      <c r="N4097" s="23"/>
      <c r="O4097" s="23"/>
      <c r="P4097" s="23"/>
      <c r="Q4097" s="23"/>
      <c r="R4097" s="23"/>
    </row>
    <row r="4098" spans="1:18" s="17" customFormat="1" x14ac:dyDescent="0.2">
      <c r="A4098" s="22"/>
      <c r="B4098" s="23"/>
      <c r="C4098" s="23"/>
      <c r="D4098" s="23"/>
      <c r="E4098" s="23"/>
      <c r="F4098" s="23"/>
      <c r="G4098" s="23"/>
      <c r="H4098" s="23"/>
      <c r="I4098" s="23"/>
      <c r="J4098" s="23"/>
      <c r="K4098" s="23"/>
      <c r="L4098" s="23"/>
      <c r="M4098" s="23"/>
      <c r="N4098" s="23"/>
      <c r="O4098" s="23"/>
      <c r="P4098" s="23"/>
      <c r="Q4098" s="23"/>
      <c r="R4098" s="23"/>
    </row>
    <row r="4099" spans="1:18" s="17" customFormat="1" x14ac:dyDescent="0.2">
      <c r="A4099" s="22"/>
      <c r="B4099" s="23"/>
      <c r="C4099" s="23"/>
      <c r="D4099" s="23"/>
      <c r="E4099" s="23"/>
      <c r="F4099" s="23"/>
      <c r="G4099" s="23"/>
      <c r="H4099" s="23"/>
      <c r="I4099" s="23"/>
      <c r="J4099" s="23"/>
      <c r="K4099" s="23"/>
      <c r="L4099" s="23"/>
      <c r="M4099" s="23"/>
      <c r="N4099" s="23"/>
      <c r="O4099" s="23"/>
      <c r="P4099" s="23"/>
      <c r="Q4099" s="23"/>
      <c r="R4099" s="23"/>
    </row>
    <row r="4100" spans="1:18" s="17" customFormat="1" x14ac:dyDescent="0.2">
      <c r="A4100" s="22"/>
      <c r="B4100" s="23"/>
      <c r="C4100" s="23"/>
      <c r="D4100" s="23"/>
      <c r="E4100" s="23"/>
      <c r="F4100" s="23"/>
      <c r="G4100" s="23"/>
      <c r="H4100" s="23"/>
      <c r="I4100" s="23"/>
      <c r="J4100" s="23"/>
      <c r="K4100" s="23"/>
      <c r="L4100" s="23"/>
      <c r="M4100" s="23"/>
      <c r="N4100" s="23"/>
      <c r="O4100" s="23"/>
      <c r="P4100" s="23"/>
      <c r="Q4100" s="23"/>
      <c r="R4100" s="23"/>
    </row>
    <row r="4101" spans="1:18" s="17" customFormat="1" x14ac:dyDescent="0.2">
      <c r="A4101" s="22"/>
      <c r="B4101" s="23"/>
      <c r="C4101" s="23"/>
      <c r="D4101" s="23"/>
      <c r="E4101" s="23"/>
      <c r="F4101" s="23"/>
      <c r="G4101" s="23"/>
      <c r="H4101" s="23"/>
      <c r="I4101" s="23"/>
      <c r="J4101" s="23"/>
      <c r="K4101" s="23"/>
      <c r="L4101" s="23"/>
      <c r="M4101" s="23"/>
      <c r="N4101" s="23"/>
      <c r="O4101" s="23"/>
      <c r="P4101" s="23"/>
      <c r="Q4101" s="23"/>
      <c r="R4101" s="23"/>
    </row>
    <row r="4102" spans="1:18" s="17" customFormat="1" x14ac:dyDescent="0.2">
      <c r="A4102" s="22"/>
      <c r="B4102" s="23"/>
      <c r="C4102" s="23"/>
      <c r="D4102" s="23"/>
      <c r="E4102" s="23"/>
      <c r="F4102" s="23"/>
      <c r="G4102" s="23"/>
      <c r="H4102" s="23"/>
      <c r="I4102" s="23"/>
      <c r="J4102" s="23"/>
      <c r="K4102" s="23"/>
      <c r="L4102" s="23"/>
      <c r="M4102" s="23"/>
      <c r="N4102" s="23"/>
      <c r="O4102" s="23"/>
      <c r="P4102" s="23"/>
      <c r="Q4102" s="23"/>
      <c r="R4102" s="23"/>
    </row>
    <row r="4103" spans="1:18" s="17" customFormat="1" x14ac:dyDescent="0.2">
      <c r="A4103" s="22"/>
      <c r="B4103" s="23"/>
      <c r="C4103" s="23"/>
      <c r="D4103" s="23"/>
      <c r="E4103" s="23"/>
      <c r="F4103" s="23"/>
      <c r="G4103" s="23"/>
      <c r="H4103" s="23"/>
      <c r="I4103" s="23"/>
      <c r="J4103" s="23"/>
      <c r="K4103" s="23"/>
      <c r="L4103" s="23"/>
      <c r="M4103" s="23"/>
      <c r="N4103" s="23"/>
      <c r="O4103" s="23"/>
      <c r="P4103" s="23"/>
      <c r="Q4103" s="23"/>
      <c r="R4103" s="23"/>
    </row>
    <row r="4104" spans="1:18" s="17" customFormat="1" x14ac:dyDescent="0.2">
      <c r="A4104" s="22"/>
      <c r="B4104" s="23"/>
      <c r="C4104" s="23"/>
      <c r="D4104" s="23"/>
      <c r="E4104" s="23"/>
      <c r="F4104" s="23"/>
      <c r="G4104" s="23"/>
      <c r="H4104" s="23"/>
      <c r="I4104" s="23"/>
      <c r="J4104" s="23"/>
      <c r="K4104" s="23"/>
      <c r="L4104" s="23"/>
      <c r="M4104" s="23"/>
      <c r="N4104" s="23"/>
      <c r="O4104" s="23"/>
      <c r="P4104" s="23"/>
      <c r="Q4104" s="23"/>
      <c r="R4104" s="23"/>
    </row>
    <row r="4105" spans="1:18" s="17" customFormat="1" x14ac:dyDescent="0.2">
      <c r="A4105" s="22"/>
      <c r="B4105" s="23"/>
      <c r="C4105" s="23"/>
      <c r="D4105" s="23"/>
      <c r="E4105" s="23"/>
      <c r="F4105" s="23"/>
      <c r="G4105" s="23"/>
      <c r="H4105" s="23"/>
      <c r="I4105" s="23"/>
      <c r="J4105" s="23"/>
      <c r="K4105" s="23"/>
      <c r="L4105" s="23"/>
      <c r="M4105" s="23"/>
      <c r="N4105" s="23"/>
      <c r="O4105" s="23"/>
      <c r="P4105" s="23"/>
      <c r="Q4105" s="23"/>
      <c r="R4105" s="23"/>
    </row>
    <row r="4106" spans="1:18" s="17" customFormat="1" x14ac:dyDescent="0.2">
      <c r="A4106" s="22"/>
      <c r="B4106" s="23"/>
      <c r="C4106" s="23"/>
      <c r="D4106" s="23"/>
      <c r="E4106" s="23"/>
      <c r="F4106" s="23"/>
      <c r="G4106" s="23"/>
      <c r="H4106" s="23"/>
      <c r="I4106" s="23"/>
      <c r="J4106" s="23"/>
      <c r="K4106" s="23"/>
      <c r="L4106" s="23"/>
      <c r="M4106" s="23"/>
      <c r="N4106" s="23"/>
      <c r="O4106" s="23"/>
      <c r="P4106" s="23"/>
      <c r="Q4106" s="23"/>
      <c r="R4106" s="23"/>
    </row>
    <row r="4107" spans="1:18" s="17" customFormat="1" x14ac:dyDescent="0.2">
      <c r="A4107" s="22"/>
      <c r="B4107" s="23"/>
      <c r="C4107" s="23"/>
      <c r="D4107" s="23"/>
      <c r="E4107" s="23"/>
      <c r="F4107" s="23"/>
      <c r="G4107" s="23"/>
      <c r="H4107" s="23"/>
      <c r="I4107" s="23"/>
      <c r="J4107" s="23"/>
      <c r="K4107" s="23"/>
      <c r="L4107" s="23"/>
      <c r="M4107" s="23"/>
      <c r="N4107" s="23"/>
      <c r="O4107" s="23"/>
      <c r="P4107" s="23"/>
      <c r="Q4107" s="23"/>
      <c r="R4107" s="23"/>
    </row>
    <row r="4108" spans="1:18" s="17" customFormat="1" x14ac:dyDescent="0.2">
      <c r="A4108" s="22"/>
      <c r="B4108" s="23"/>
      <c r="C4108" s="23"/>
      <c r="D4108" s="23"/>
      <c r="E4108" s="23"/>
      <c r="F4108" s="23"/>
      <c r="G4108" s="23"/>
      <c r="H4108" s="23"/>
      <c r="I4108" s="23"/>
      <c r="J4108" s="23"/>
      <c r="K4108" s="23"/>
      <c r="L4108" s="23"/>
      <c r="M4108" s="23"/>
      <c r="N4108" s="23"/>
      <c r="O4108" s="23"/>
      <c r="P4108" s="23"/>
      <c r="Q4108" s="23"/>
      <c r="R4108" s="23"/>
    </row>
    <row r="4109" spans="1:18" s="17" customFormat="1" x14ac:dyDescent="0.2">
      <c r="A4109" s="22"/>
      <c r="B4109" s="23"/>
      <c r="C4109" s="23"/>
      <c r="D4109" s="23"/>
      <c r="E4109" s="23"/>
      <c r="F4109" s="23"/>
      <c r="G4109" s="23"/>
      <c r="H4109" s="23"/>
      <c r="I4109" s="23"/>
      <c r="J4109" s="23"/>
      <c r="K4109" s="23"/>
      <c r="L4109" s="23"/>
      <c r="M4109" s="23"/>
      <c r="N4109" s="23"/>
      <c r="O4109" s="23"/>
      <c r="P4109" s="23"/>
      <c r="Q4109" s="23"/>
      <c r="R4109" s="23"/>
    </row>
  </sheetData>
  <sheetProtection password="E89A" sheet="1" objects="1" scenarios="1" formatCells="0" formatColumns="0" formatRows="0"/>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87"/>
  <sheetViews>
    <sheetView showGridLines="0" tabSelected="1" zoomScale="175" zoomScaleNormal="175" zoomScalePageLayoutView="175" workbookViewId="0">
      <selection activeCell="C5" sqref="C5:T5"/>
    </sheetView>
  </sheetViews>
  <sheetFormatPr baseColWidth="10" defaultRowHeight="16" x14ac:dyDescent="0.2"/>
  <cols>
    <col min="1" max="2" width="1" style="1" customWidth="1"/>
    <col min="3" max="3" width="39.6640625" style="1" customWidth="1"/>
    <col min="4" max="20" width="4.83203125" style="1" customWidth="1"/>
    <col min="21" max="22" width="1" style="1" customWidth="1"/>
    <col min="23" max="23" width="36" style="1" customWidth="1"/>
    <col min="24" max="25" width="10.83203125" style="1"/>
    <col min="26" max="34" width="0" style="1" hidden="1" customWidth="1"/>
    <col min="35" max="16384" width="10.83203125" style="1"/>
  </cols>
  <sheetData>
    <row r="1" spans="2:26" s="235" customFormat="1" ht="46" customHeight="1" x14ac:dyDescent="0.3">
      <c r="C1" s="236" t="s">
        <v>385</v>
      </c>
      <c r="D1" s="237"/>
      <c r="E1" s="237"/>
      <c r="F1" s="237"/>
      <c r="G1" s="237"/>
      <c r="H1" s="237"/>
      <c r="I1" s="237"/>
      <c r="J1" s="237"/>
      <c r="K1" s="237"/>
      <c r="L1" s="237"/>
      <c r="M1" s="237"/>
      <c r="N1" s="237"/>
      <c r="O1" s="237"/>
      <c r="P1" s="237"/>
      <c r="Q1" s="237"/>
      <c r="R1" s="237"/>
      <c r="S1" s="237"/>
      <c r="T1" s="237"/>
    </row>
    <row r="3" spans="2:26" x14ac:dyDescent="0.2">
      <c r="C3" s="209" t="s">
        <v>181</v>
      </c>
      <c r="D3" s="208"/>
      <c r="E3" s="208"/>
      <c r="F3" s="208"/>
      <c r="G3" s="208"/>
      <c r="H3" s="208"/>
      <c r="I3" s="208"/>
      <c r="J3" s="208"/>
      <c r="K3" s="208"/>
      <c r="L3" s="208"/>
      <c r="M3" s="208"/>
      <c r="N3" s="208"/>
      <c r="O3" s="208"/>
      <c r="P3" s="208"/>
      <c r="Q3" s="208"/>
      <c r="R3" s="208"/>
      <c r="S3" s="208"/>
      <c r="T3" s="208"/>
    </row>
    <row r="5" spans="2:26" ht="132" customHeight="1" x14ac:dyDescent="0.2">
      <c r="C5" s="308" t="s">
        <v>378</v>
      </c>
      <c r="D5" s="308"/>
      <c r="E5" s="308"/>
      <c r="F5" s="308"/>
      <c r="G5" s="308"/>
      <c r="H5" s="308"/>
      <c r="I5" s="308"/>
      <c r="J5" s="308"/>
      <c r="K5" s="308"/>
      <c r="L5" s="308"/>
      <c r="M5" s="308"/>
      <c r="N5" s="308"/>
      <c r="O5" s="308"/>
      <c r="P5" s="308"/>
      <c r="Q5" s="308"/>
      <c r="R5" s="308"/>
      <c r="S5" s="308"/>
      <c r="T5" s="308"/>
      <c r="W5" s="231"/>
    </row>
    <row r="6" spans="2:26" x14ac:dyDescent="0.2">
      <c r="C6" s="216"/>
      <c r="D6" s="216"/>
      <c r="E6" s="216"/>
      <c r="F6" s="216"/>
      <c r="G6" s="216"/>
      <c r="H6" s="216"/>
      <c r="I6" s="216"/>
      <c r="J6" s="216"/>
      <c r="K6" s="216"/>
      <c r="L6" s="216"/>
      <c r="M6" s="216"/>
      <c r="N6" s="216"/>
      <c r="O6" s="216"/>
      <c r="P6" s="216"/>
      <c r="Q6" s="216"/>
      <c r="R6" s="216"/>
      <c r="S6" s="216"/>
      <c r="T6" s="216"/>
      <c r="W6"/>
    </row>
    <row r="8" spans="2:26" x14ac:dyDescent="0.2">
      <c r="C8" s="209" t="s">
        <v>3</v>
      </c>
      <c r="D8" s="208"/>
      <c r="E8" s="208"/>
      <c r="F8" s="208"/>
      <c r="G8" s="208"/>
      <c r="H8" s="208"/>
      <c r="I8" s="208"/>
      <c r="J8" s="208"/>
      <c r="K8" s="208"/>
      <c r="L8" s="208"/>
      <c r="M8" s="208"/>
      <c r="N8" s="208"/>
      <c r="O8" s="208"/>
      <c r="P8" s="208"/>
      <c r="Q8" s="208"/>
      <c r="R8" s="208"/>
      <c r="S8" s="208"/>
      <c r="T8" s="208"/>
      <c r="W8" s="195"/>
      <c r="Z8" s="195" t="s">
        <v>182</v>
      </c>
    </row>
    <row r="9" spans="2:26" ht="16" customHeight="1" x14ac:dyDescent="0.2">
      <c r="B9" s="198"/>
      <c r="C9" s="198"/>
      <c r="D9" s="198"/>
      <c r="E9" s="198"/>
      <c r="F9" s="198"/>
      <c r="G9" s="198"/>
      <c r="H9" s="198"/>
      <c r="I9" s="198"/>
      <c r="J9" s="198"/>
      <c r="K9" s="198"/>
      <c r="L9" s="198"/>
      <c r="M9" s="198"/>
      <c r="N9" s="198"/>
      <c r="O9" s="198"/>
      <c r="P9" s="198"/>
      <c r="Q9" s="198"/>
      <c r="R9" s="198"/>
      <c r="S9" s="198"/>
      <c r="T9" s="198"/>
      <c r="U9" s="198"/>
      <c r="W9" s="230"/>
    </row>
    <row r="37" spans="3:26" ht="18" x14ac:dyDescent="0.2">
      <c r="C37" s="207" t="s">
        <v>324</v>
      </c>
      <c r="D37" s="208"/>
      <c r="E37" s="208"/>
      <c r="F37" s="208"/>
      <c r="G37" s="208"/>
      <c r="H37" s="208"/>
      <c r="I37" s="208"/>
      <c r="J37" s="208"/>
      <c r="K37" s="208"/>
      <c r="L37" s="208"/>
      <c r="M37" s="208"/>
      <c r="N37" s="208"/>
      <c r="O37" s="208"/>
      <c r="P37" s="208"/>
      <c r="Q37" s="208"/>
      <c r="R37" s="208"/>
      <c r="S37" s="208"/>
      <c r="T37" s="208"/>
      <c r="W37" s="233"/>
      <c r="Z37" s="195" t="s">
        <v>182</v>
      </c>
    </row>
    <row r="38" spans="3:26" x14ac:dyDescent="0.2">
      <c r="C38" s="197"/>
      <c r="D38" s="196"/>
      <c r="E38" s="196"/>
      <c r="F38" s="196"/>
      <c r="G38" s="196"/>
      <c r="H38" s="196"/>
      <c r="I38" s="196"/>
      <c r="J38" s="196"/>
      <c r="K38" s="196"/>
      <c r="L38" s="196"/>
      <c r="M38" s="196"/>
      <c r="N38" s="196"/>
      <c r="O38" s="196"/>
      <c r="P38" s="196"/>
      <c r="Q38" s="196"/>
      <c r="R38" s="196"/>
      <c r="S38" s="196"/>
      <c r="T38" s="196"/>
      <c r="W38" s="195"/>
    </row>
    <row r="39" spans="3:26" x14ac:dyDescent="0.2">
      <c r="C39" s="307" t="str">
        <f>"Forecasting Analysis for " &amp; DataGoesHere!B1</f>
        <v>Forecasting Analysis for Retail Sales</v>
      </c>
      <c r="D39" s="307"/>
      <c r="E39" s="307"/>
      <c r="F39" s="307"/>
      <c r="G39" s="307"/>
      <c r="H39" s="307"/>
      <c r="I39" s="307"/>
      <c r="J39" s="307"/>
      <c r="K39" s="307"/>
      <c r="L39" s="307"/>
      <c r="M39" s="307"/>
      <c r="N39" s="307"/>
      <c r="O39" s="307"/>
      <c r="P39" s="307"/>
      <c r="Q39" s="307"/>
      <c r="R39" s="307"/>
      <c r="S39" s="307"/>
      <c r="T39" s="307"/>
    </row>
    <row r="40" spans="3:26" s="253" customFormat="1" ht="13" x14ac:dyDescent="0.15">
      <c r="C40" s="252" t="str">
        <f>IF(IntermediateCalcs!AH5="Yes","A trend with a slope of " &amp; ROUND(IntermediateCalcs!AH2,1) &amp; " per period has been detected in the data (r-squared = " &amp; ROUND(IntermediateCalcs!AH4,3) &amp; ").","No trend detected in the data series.")</f>
        <v>A trend with a slope of 857 per period has been detected in the data (r-squared = 0.908).</v>
      </c>
      <c r="D40" s="252"/>
      <c r="E40" s="252"/>
      <c r="F40" s="252"/>
      <c r="G40" s="252"/>
      <c r="H40" s="252"/>
      <c r="I40" s="252"/>
      <c r="J40" s="252"/>
      <c r="K40" s="252"/>
      <c r="L40" s="252"/>
      <c r="M40" s="252"/>
      <c r="N40" s="252"/>
      <c r="O40" s="252"/>
      <c r="P40" s="252"/>
      <c r="Q40" s="252"/>
      <c r="R40" s="252"/>
      <c r="S40" s="252"/>
      <c r="T40" s="252"/>
    </row>
    <row r="41" spans="3:26" s="253" customFormat="1" ht="13" x14ac:dyDescent="0.15">
      <c r="C41" s="252" t="str">
        <f ca="1">IF(IntermediateCalcs!AO9="Yes","Seasonality with a period of " &amp; ROUND(IntermediateCalcs!AP9,0) &amp; " has been detected in the data series (auto correlation coefficient = " &amp; ROUND(IntermediateCalcs!AQ9,3) &amp; ").","No seasonality detected in the data series.")</f>
        <v>Seasonality with a period of 12 has been detected in the data series (auto correlation coefficient = 0.837).</v>
      </c>
      <c r="D41" s="252"/>
      <c r="E41" s="252"/>
      <c r="F41" s="252"/>
      <c r="G41" s="252"/>
      <c r="H41" s="252"/>
      <c r="I41" s="252"/>
      <c r="J41" s="252"/>
      <c r="K41" s="252"/>
      <c r="L41" s="252"/>
      <c r="M41" s="252"/>
      <c r="N41" s="252"/>
      <c r="O41" s="252"/>
      <c r="P41" s="252"/>
      <c r="Q41" s="252"/>
      <c r="R41" s="252"/>
      <c r="S41" s="252"/>
      <c r="T41" s="252"/>
    </row>
    <row r="42" spans="3:26" s="253" customFormat="1" ht="13" x14ac:dyDescent="0.15">
      <c r="C42" s="252" t="str">
        <f ca="1">"The most accurate forecasting method for this data series is shown to be " &amp; IF(T47="Best",C47,IF(T48="Best",C48,C49)) &amp; ", with a % forecast error of " &amp; ROUND(R42,3)*100 &amp; "%."</f>
        <v>The most accurate forecasting method for this data series is shown to be Linear Regression, with a % forecast error of 11.6%.</v>
      </c>
      <c r="D42" s="252"/>
      <c r="E42" s="252"/>
      <c r="F42" s="252"/>
      <c r="G42" s="252"/>
      <c r="H42" s="252"/>
      <c r="I42" s="252"/>
      <c r="J42" s="252"/>
      <c r="K42" s="252"/>
      <c r="L42" s="252"/>
      <c r="M42" s="252"/>
      <c r="N42" s="252"/>
      <c r="O42" s="252"/>
      <c r="P42" s="252"/>
      <c r="Q42" s="252"/>
      <c r="R42" s="298">
        <f ca="1">MIN(R47:R49)</f>
        <v>0.1155794649257904</v>
      </c>
      <c r="S42" s="252"/>
      <c r="T42" s="252"/>
    </row>
    <row r="43" spans="3:26" s="253" customFormat="1" ht="13" x14ac:dyDescent="0.15">
      <c r="C43" s="252" t="s">
        <v>369</v>
      </c>
      <c r="D43" s="252"/>
      <c r="E43" s="305">
        <v>6</v>
      </c>
      <c r="F43" s="252"/>
      <c r="G43" s="252"/>
      <c r="H43" s="252"/>
      <c r="I43" s="252"/>
      <c r="J43" s="252"/>
      <c r="K43" s="252"/>
      <c r="L43" s="252"/>
      <c r="M43" s="252"/>
      <c r="N43" s="252"/>
      <c r="O43" s="252"/>
      <c r="P43" s="252"/>
      <c r="Q43" s="252"/>
      <c r="R43" s="252"/>
      <c r="S43" s="252"/>
      <c r="T43" s="252"/>
    </row>
    <row r="44" spans="3:26" s="253" customFormat="1" ht="13" x14ac:dyDescent="0.15">
      <c r="C44" s="252" t="s">
        <v>376</v>
      </c>
      <c r="D44" s="252"/>
      <c r="E44" s="305" t="s">
        <v>375</v>
      </c>
      <c r="F44" s="252"/>
      <c r="G44" s="252"/>
      <c r="H44" s="252"/>
      <c r="I44" s="252"/>
      <c r="J44" s="252"/>
      <c r="K44" s="252"/>
      <c r="L44" s="252"/>
      <c r="M44" s="252"/>
      <c r="N44" s="252"/>
      <c r="O44" s="252"/>
      <c r="P44" s="252"/>
      <c r="Q44" s="252"/>
      <c r="R44" s="252"/>
      <c r="S44" s="252"/>
      <c r="T44" s="252"/>
    </row>
    <row r="45" spans="3:26" s="253" customFormat="1" ht="13" x14ac:dyDescent="0.15">
      <c r="C45" s="252"/>
      <c r="D45" s="252"/>
      <c r="E45" s="252"/>
      <c r="F45" s="252"/>
      <c r="G45" s="252"/>
      <c r="H45" s="252"/>
      <c r="I45" s="252"/>
      <c r="J45" s="252"/>
      <c r="K45" s="252"/>
      <c r="L45" s="252"/>
      <c r="M45" s="252"/>
      <c r="N45" s="252"/>
      <c r="O45" s="252"/>
      <c r="P45" s="252"/>
      <c r="Q45" s="252"/>
      <c r="R45" s="252"/>
      <c r="S45" s="252"/>
      <c r="T45" s="252"/>
    </row>
    <row r="46" spans="3:26" s="286" customFormat="1" ht="13" x14ac:dyDescent="0.15">
      <c r="C46" s="285" t="s">
        <v>355</v>
      </c>
      <c r="D46" s="285"/>
      <c r="E46" s="285"/>
      <c r="F46" s="285"/>
      <c r="G46" s="285"/>
      <c r="H46" s="285"/>
      <c r="I46" s="285"/>
      <c r="J46" s="285"/>
      <c r="K46" s="285"/>
      <c r="L46" s="285"/>
      <c r="M46" s="285"/>
      <c r="N46" s="285"/>
      <c r="O46" s="285"/>
      <c r="P46" s="285"/>
      <c r="Q46" s="285" t="s">
        <v>327</v>
      </c>
      <c r="R46" s="285"/>
      <c r="S46" s="285"/>
      <c r="T46" s="285"/>
    </row>
    <row r="47" spans="3:26" s="253" customFormat="1" ht="13" x14ac:dyDescent="0.15">
      <c r="C47" s="253" t="s">
        <v>323</v>
      </c>
      <c r="D47" s="251" t="s">
        <v>317</v>
      </c>
      <c r="E47" s="306">
        <v>0.9</v>
      </c>
      <c r="F47" s="251" t="s">
        <v>318</v>
      </c>
      <c r="G47" s="306">
        <v>0.5</v>
      </c>
      <c r="H47" s="251"/>
      <c r="P47" s="281"/>
      <c r="R47" s="283">
        <f ca="1">AVERAGE(IntermediateCalcs!DM:DM)</f>
        <v>0.21834769746136112</v>
      </c>
      <c r="S47" s="300">
        <f ca="1">AVERAGE(IntermediateCalcs!DK:DK)</f>
        <v>58177.331252672942</v>
      </c>
      <c r="T47" s="282" t="str">
        <f ca="1">IF(R47=R$42,"Best","")</f>
        <v/>
      </c>
    </row>
    <row r="48" spans="3:26" s="253" customFormat="1" ht="13" x14ac:dyDescent="0.15">
      <c r="C48" s="253" t="s">
        <v>351</v>
      </c>
      <c r="D48" s="253" t="s">
        <v>356</v>
      </c>
      <c r="E48" s="253">
        <f ca="1">SLOPE(IntermediateCalcs!DB:DB,IntermediateCalcs!CY:CY)</f>
        <v>868.92998152436792</v>
      </c>
      <c r="F48" s="251" t="s">
        <v>352</v>
      </c>
      <c r="G48" s="312">
        <f ca="1">INTERCEPT(IntermediateCalcs!DB:DB,IntermediateCalcs!CY:CY)</f>
        <v>153987.22532925993</v>
      </c>
      <c r="R48" s="284">
        <f ca="1">AVERAGE(IntermediateCalcs!DU:DU)</f>
        <v>0.1155794649257904</v>
      </c>
      <c r="S48" s="300">
        <f ca="1">AVERAGE(IntermediateCalcs!DS:DS)</f>
        <v>31284.63436943819</v>
      </c>
      <c r="T48" s="282" t="str">
        <f t="shared" ref="T48:T49" ca="1" si="0">IF(R48=R$42,"Best","")</f>
        <v>Best</v>
      </c>
    </row>
    <row r="49" spans="3:20" s="253" customFormat="1" ht="13" x14ac:dyDescent="0.15">
      <c r="C49" s="253" t="s">
        <v>363</v>
      </c>
      <c r="D49" s="251" t="s">
        <v>357</v>
      </c>
      <c r="E49" s="305">
        <v>9.9751950194331389</v>
      </c>
      <c r="F49" s="251" t="s">
        <v>358</v>
      </c>
      <c r="G49" s="305">
        <v>8.6511344231485019</v>
      </c>
      <c r="H49" s="251" t="s">
        <v>359</v>
      </c>
      <c r="I49" s="305">
        <v>8.2522154399532663</v>
      </c>
      <c r="J49" s="251" t="s">
        <v>360</v>
      </c>
      <c r="K49" s="305">
        <v>0</v>
      </c>
      <c r="L49" s="251" t="s">
        <v>361</v>
      </c>
      <c r="M49" s="305">
        <v>9.5058323255249668</v>
      </c>
      <c r="N49" s="251" t="s">
        <v>362</v>
      </c>
      <c r="O49" s="305">
        <v>1.3831796737355302</v>
      </c>
      <c r="P49" s="299">
        <f>E49+G49+I49+K49+M49+O49</f>
        <v>37.767556881795407</v>
      </c>
      <c r="R49" s="284">
        <f ca="1">IF(SUM(IntermediateCalcs!EC:EC)=0,"",AVERAGE(IntermediateCalcs!EC:EC))</f>
        <v>0.12525457690347019</v>
      </c>
      <c r="S49" s="300">
        <f ca="1">IF(SUM(IntermediateCalcs!EC:EC)=0,"",AVERAGE(IntermediateCalcs!EA:EA))</f>
        <v>34269.652219361509</v>
      </c>
      <c r="T49" s="282" t="str">
        <f t="shared" ca="1" si="0"/>
        <v/>
      </c>
    </row>
    <row r="50" spans="3:20" s="253" customFormat="1" ht="13" x14ac:dyDescent="0.15"/>
    <row r="51" spans="3:20" s="253" customFormat="1" ht="13" x14ac:dyDescent="0.15">
      <c r="C51" s="286" t="s">
        <v>374</v>
      </c>
      <c r="D51" s="253" t="s">
        <v>371</v>
      </c>
      <c r="F51" s="302" t="s">
        <v>373</v>
      </c>
      <c r="G51" s="302" t="s">
        <v>372</v>
      </c>
      <c r="H51" s="294" t="s">
        <v>163</v>
      </c>
      <c r="I51" s="294"/>
      <c r="J51" s="295"/>
      <c r="K51" s="295"/>
    </row>
    <row r="52" spans="3:20" x14ac:dyDescent="0.2">
      <c r="C52" s="303" t="str">
        <f t="shared" ref="C52:C58" ca="1" si="1">IF(G52="","",TEXT(ROUND(F52,2),"#,##0.00") &amp; " +/- " &amp; IF(T$47="Best",TEXT(ROUND(2*S$47,2),"#,##0.00"),IF(T$48="Best",TEXT(ROUND(2*S$48,2),"#,##0.00"),TEXT(ROUND(2*S$49,2),"#,##0.00"))))</f>
        <v>415,535.15 +/- 62,569.27</v>
      </c>
      <c r="D52" s="304">
        <f>H52-1</f>
        <v>301</v>
      </c>
      <c r="E52" s="304"/>
      <c r="F52" s="301">
        <f ca="1">IF(G52="","",INDIRECT(I52))</f>
        <v>415535.14976809465</v>
      </c>
      <c r="G52" s="296">
        <v>1</v>
      </c>
      <c r="H52" s="296">
        <f>MATCH("Forecast",IntermediateCalcs!DD:DD,0)</f>
        <v>302</v>
      </c>
      <c r="I52" s="296" t="str">
        <f ca="1">IF(G52="","","'IntermediateCalcs'!" &amp; IF(T$47="Best","DH",IF(T$48="Best","DP","DX")) &amp; H52)</f>
        <v>'IntermediateCalcs'!DP302</v>
      </c>
      <c r="J52" s="297"/>
      <c r="K52" s="297"/>
    </row>
    <row r="53" spans="3:20" x14ac:dyDescent="0.2">
      <c r="C53" s="303" t="str">
        <f ca="1">IF(G53="","",IF(T$49="Best","Only 1 WMA forecast possible at this time",TEXT(ROUND(F53,2),"#,##0.00") &amp; " +/- " &amp; IF(T$47="Best",TEXT(ROUND(2*S$47,2),"#,##0.00"),IF(T$48="Best",TEXT(ROUND(2*S$48,2),"#,##0.00"),TEXT(ROUND(2*S$49,2),"#,##0.00")))))</f>
        <v>416,404.08 +/- 62,569.27</v>
      </c>
      <c r="D53" s="304">
        <f t="shared" ref="D53:D87" si="2">IF(G53="","",D52+1)</f>
        <v>302</v>
      </c>
      <c r="E53" s="304"/>
      <c r="F53" s="301">
        <f ca="1">IF(G53="","",IF(T$49="Best","",INDIRECT(I53)))</f>
        <v>416404.07974961906</v>
      </c>
      <c r="G53" s="296">
        <f t="shared" ref="G53:G87" si="3">IF(G52="","",IF(G52+1&gt;E$43,"",G52+1))</f>
        <v>2</v>
      </c>
      <c r="H53" s="296">
        <f>IF(G53="","",H52+1)</f>
        <v>303</v>
      </c>
      <c r="I53" s="296" t="str">
        <f ca="1">IF(G53="","",IF(T$49="Best","","'IntermediateCalcs'!" &amp; IF(T$47="Best","DH",IF(T$48="Best","DP","DX")) &amp; H53))</f>
        <v>'IntermediateCalcs'!DP303</v>
      </c>
      <c r="J53" s="297"/>
      <c r="K53" s="297"/>
    </row>
    <row r="54" spans="3:20" x14ac:dyDescent="0.2">
      <c r="C54" s="303" t="str">
        <f t="shared" ref="C54:C87" ca="1" si="4">IF(G54="","",IF(T$49="Best","Only 1 WMA forecast possible at this time",TEXT(ROUND(F54,2),"#,##0.00") &amp; " +/- " &amp; IF(T$47="Best",TEXT(ROUND(2*S$47,2),"#,##0.00"),IF(T$48="Best",TEXT(ROUND(2*S$48,2),"#,##0.00"),TEXT(ROUND(2*S$49,2),"#,##0.00")))))</f>
        <v>417,273.01 +/- 62,569.27</v>
      </c>
      <c r="D54" s="304">
        <f t="shared" si="2"/>
        <v>303</v>
      </c>
      <c r="E54" s="304"/>
      <c r="F54" s="301">
        <f t="shared" ref="F54:F87" ca="1" si="5">IF(G54="","",IF(T$49="Best","",INDIRECT(I54)))</f>
        <v>417273.00973114342</v>
      </c>
      <c r="G54" s="296">
        <f t="shared" si="3"/>
        <v>3</v>
      </c>
      <c r="H54" s="296">
        <f t="shared" ref="H54:H66" si="6">IF(G54="","",H53+1)</f>
        <v>304</v>
      </c>
      <c r="I54" s="296" t="str">
        <f t="shared" ref="I54:I87" ca="1" si="7">IF(G54="","",IF(T$49="Best","","'IntermediateCalcs'!" &amp; IF(T$47="Best","DH",IF(T$48="Best","DP","DX")) &amp; H54))</f>
        <v>'IntermediateCalcs'!DP304</v>
      </c>
      <c r="J54" s="297"/>
      <c r="K54" s="297"/>
    </row>
    <row r="55" spans="3:20" x14ac:dyDescent="0.2">
      <c r="C55" s="303" t="str">
        <f t="shared" ca="1" si="4"/>
        <v>418,141.94 +/- 62,569.27</v>
      </c>
      <c r="D55" s="304">
        <f t="shared" si="2"/>
        <v>304</v>
      </c>
      <c r="E55" s="304"/>
      <c r="F55" s="301">
        <f t="shared" ca="1" si="5"/>
        <v>418141.93971266778</v>
      </c>
      <c r="G55" s="296">
        <f t="shared" si="3"/>
        <v>4</v>
      </c>
      <c r="H55" s="296">
        <f t="shared" si="6"/>
        <v>305</v>
      </c>
      <c r="I55" s="296" t="str">
        <f t="shared" ca="1" si="7"/>
        <v>'IntermediateCalcs'!DP305</v>
      </c>
      <c r="J55" s="297"/>
      <c r="K55" s="297"/>
    </row>
    <row r="56" spans="3:20" x14ac:dyDescent="0.2">
      <c r="C56" s="303" t="str">
        <f t="shared" ca="1" si="4"/>
        <v>419,010.87 +/- 62,569.27</v>
      </c>
      <c r="D56" s="304">
        <f t="shared" si="2"/>
        <v>305</v>
      </c>
      <c r="E56" s="304"/>
      <c r="F56" s="301">
        <f t="shared" ca="1" si="5"/>
        <v>419010.86969419214</v>
      </c>
      <c r="G56" s="296">
        <f t="shared" si="3"/>
        <v>5</v>
      </c>
      <c r="H56" s="296">
        <f t="shared" si="6"/>
        <v>306</v>
      </c>
      <c r="I56" s="296" t="str">
        <f t="shared" ca="1" si="7"/>
        <v>'IntermediateCalcs'!DP306</v>
      </c>
      <c r="J56" s="297"/>
      <c r="K56" s="297"/>
    </row>
    <row r="57" spans="3:20" x14ac:dyDescent="0.2">
      <c r="C57" s="303" t="str">
        <f t="shared" ca="1" si="4"/>
        <v>419,879.80 +/- 62,569.27</v>
      </c>
      <c r="D57" s="304">
        <f t="shared" si="2"/>
        <v>306</v>
      </c>
      <c r="E57" s="304"/>
      <c r="F57" s="301">
        <f t="shared" ca="1" si="5"/>
        <v>419879.79967571649</v>
      </c>
      <c r="G57" s="296">
        <f t="shared" si="3"/>
        <v>6</v>
      </c>
      <c r="H57" s="296">
        <f t="shared" si="6"/>
        <v>307</v>
      </c>
      <c r="I57" s="296" t="str">
        <f t="shared" ca="1" si="7"/>
        <v>'IntermediateCalcs'!DP307</v>
      </c>
      <c r="J57" s="297"/>
      <c r="K57" s="297"/>
    </row>
    <row r="58" spans="3:20" x14ac:dyDescent="0.2">
      <c r="C58" s="303" t="str">
        <f t="shared" si="4"/>
        <v/>
      </c>
      <c r="D58" s="304" t="str">
        <f t="shared" si="2"/>
        <v/>
      </c>
      <c r="E58" s="304"/>
      <c r="F58" s="301" t="str">
        <f t="shared" ca="1" si="5"/>
        <v/>
      </c>
      <c r="G58" s="296" t="str">
        <f t="shared" si="3"/>
        <v/>
      </c>
      <c r="H58" s="296" t="str">
        <f t="shared" si="6"/>
        <v/>
      </c>
      <c r="I58" s="296" t="str">
        <f t="shared" si="7"/>
        <v/>
      </c>
      <c r="J58" s="297"/>
      <c r="K58" s="297"/>
    </row>
    <row r="59" spans="3:20" x14ac:dyDescent="0.2">
      <c r="C59" s="303" t="str">
        <f t="shared" si="4"/>
        <v/>
      </c>
      <c r="D59" s="304" t="str">
        <f t="shared" si="2"/>
        <v/>
      </c>
      <c r="E59" s="304"/>
      <c r="F59" s="301" t="str">
        <f t="shared" ca="1" si="5"/>
        <v/>
      </c>
      <c r="G59" s="296" t="str">
        <f t="shared" si="3"/>
        <v/>
      </c>
      <c r="H59" s="296" t="str">
        <f t="shared" si="6"/>
        <v/>
      </c>
      <c r="I59" s="296" t="str">
        <f t="shared" si="7"/>
        <v/>
      </c>
      <c r="J59" s="297"/>
      <c r="K59" s="297"/>
    </row>
    <row r="60" spans="3:20" x14ac:dyDescent="0.2">
      <c r="C60" s="303" t="str">
        <f t="shared" si="4"/>
        <v/>
      </c>
      <c r="D60" s="304" t="str">
        <f t="shared" si="2"/>
        <v/>
      </c>
      <c r="E60" s="304"/>
      <c r="F60" s="301" t="str">
        <f t="shared" ca="1" si="5"/>
        <v/>
      </c>
      <c r="G60" s="296" t="str">
        <f t="shared" si="3"/>
        <v/>
      </c>
      <c r="H60" s="296" t="str">
        <f t="shared" si="6"/>
        <v/>
      </c>
      <c r="I60" s="296" t="str">
        <f t="shared" si="7"/>
        <v/>
      </c>
      <c r="J60" s="297"/>
      <c r="K60" s="297"/>
    </row>
    <row r="61" spans="3:20" x14ac:dyDescent="0.2">
      <c r="C61" s="303" t="str">
        <f t="shared" si="4"/>
        <v/>
      </c>
      <c r="D61" s="304" t="str">
        <f t="shared" si="2"/>
        <v/>
      </c>
      <c r="E61" s="304"/>
      <c r="F61" s="301" t="str">
        <f t="shared" ca="1" si="5"/>
        <v/>
      </c>
      <c r="G61" s="296" t="str">
        <f t="shared" si="3"/>
        <v/>
      </c>
      <c r="H61" s="296" t="str">
        <f t="shared" si="6"/>
        <v/>
      </c>
      <c r="I61" s="296" t="str">
        <f t="shared" si="7"/>
        <v/>
      </c>
      <c r="J61" s="297"/>
      <c r="K61" s="297"/>
    </row>
    <row r="62" spans="3:20" x14ac:dyDescent="0.2">
      <c r="C62" s="303" t="str">
        <f t="shared" si="4"/>
        <v/>
      </c>
      <c r="D62" s="304" t="str">
        <f t="shared" si="2"/>
        <v/>
      </c>
      <c r="E62" s="304"/>
      <c r="F62" s="301" t="str">
        <f t="shared" ca="1" si="5"/>
        <v/>
      </c>
      <c r="G62" s="296" t="str">
        <f t="shared" si="3"/>
        <v/>
      </c>
      <c r="H62" s="296" t="str">
        <f t="shared" si="6"/>
        <v/>
      </c>
      <c r="I62" s="296" t="str">
        <f t="shared" si="7"/>
        <v/>
      </c>
      <c r="J62" s="297"/>
      <c r="K62" s="297"/>
    </row>
    <row r="63" spans="3:20" x14ac:dyDescent="0.2">
      <c r="C63" s="303" t="str">
        <f t="shared" si="4"/>
        <v/>
      </c>
      <c r="D63" s="304" t="str">
        <f t="shared" si="2"/>
        <v/>
      </c>
      <c r="E63" s="304"/>
      <c r="F63" s="301" t="str">
        <f t="shared" ca="1" si="5"/>
        <v/>
      </c>
      <c r="G63" s="296" t="str">
        <f t="shared" si="3"/>
        <v/>
      </c>
      <c r="H63" s="296" t="str">
        <f t="shared" si="6"/>
        <v/>
      </c>
      <c r="I63" s="296" t="str">
        <f t="shared" si="7"/>
        <v/>
      </c>
      <c r="J63" s="297"/>
      <c r="K63" s="297"/>
    </row>
    <row r="64" spans="3:20" x14ac:dyDescent="0.2">
      <c r="C64" s="303" t="str">
        <f t="shared" si="4"/>
        <v/>
      </c>
      <c r="D64" s="304" t="str">
        <f t="shared" si="2"/>
        <v/>
      </c>
      <c r="E64" s="304"/>
      <c r="F64" s="301" t="str">
        <f t="shared" ca="1" si="5"/>
        <v/>
      </c>
      <c r="G64" s="296" t="str">
        <f t="shared" si="3"/>
        <v/>
      </c>
      <c r="H64" s="296" t="str">
        <f t="shared" si="6"/>
        <v/>
      </c>
      <c r="I64" s="296" t="str">
        <f t="shared" si="7"/>
        <v/>
      </c>
      <c r="J64" s="297"/>
      <c r="K64" s="297"/>
    </row>
    <row r="65" spans="3:11" x14ac:dyDescent="0.2">
      <c r="C65" s="303" t="str">
        <f t="shared" si="4"/>
        <v/>
      </c>
      <c r="D65" s="304" t="str">
        <f t="shared" si="2"/>
        <v/>
      </c>
      <c r="E65" s="304"/>
      <c r="F65" s="301" t="str">
        <f t="shared" ca="1" si="5"/>
        <v/>
      </c>
      <c r="G65" s="296" t="str">
        <f t="shared" si="3"/>
        <v/>
      </c>
      <c r="H65" s="296" t="str">
        <f t="shared" si="6"/>
        <v/>
      </c>
      <c r="I65" s="296" t="str">
        <f t="shared" si="7"/>
        <v/>
      </c>
      <c r="J65" s="297"/>
      <c r="K65" s="297"/>
    </row>
    <row r="66" spans="3:11" x14ac:dyDescent="0.2">
      <c r="C66" s="303" t="str">
        <f t="shared" si="4"/>
        <v/>
      </c>
      <c r="D66" s="304" t="str">
        <f t="shared" si="2"/>
        <v/>
      </c>
      <c r="E66" s="304"/>
      <c r="F66" s="301" t="str">
        <f t="shared" ca="1" si="5"/>
        <v/>
      </c>
      <c r="G66" s="296" t="str">
        <f t="shared" si="3"/>
        <v/>
      </c>
      <c r="H66" s="296" t="str">
        <f t="shared" si="6"/>
        <v/>
      </c>
      <c r="I66" s="296" t="str">
        <f t="shared" si="7"/>
        <v/>
      </c>
      <c r="J66" s="297"/>
      <c r="K66" s="297"/>
    </row>
    <row r="67" spans="3:11" x14ac:dyDescent="0.2">
      <c r="C67" s="303" t="str">
        <f t="shared" si="4"/>
        <v/>
      </c>
      <c r="D67" s="304" t="str">
        <f t="shared" si="2"/>
        <v/>
      </c>
      <c r="E67" s="304"/>
      <c r="F67" s="301" t="str">
        <f t="shared" ca="1" si="5"/>
        <v/>
      </c>
      <c r="G67" s="296" t="str">
        <f t="shared" si="3"/>
        <v/>
      </c>
      <c r="H67" s="296" t="str">
        <f t="shared" ref="H67:H85" si="8">IF(G67="","",H66+1)</f>
        <v/>
      </c>
      <c r="I67" s="296" t="str">
        <f t="shared" si="7"/>
        <v/>
      </c>
      <c r="J67" s="297"/>
      <c r="K67" s="297"/>
    </row>
    <row r="68" spans="3:11" x14ac:dyDescent="0.2">
      <c r="C68" s="303" t="str">
        <f t="shared" si="4"/>
        <v/>
      </c>
      <c r="D68" s="304" t="str">
        <f t="shared" si="2"/>
        <v/>
      </c>
      <c r="E68" s="304"/>
      <c r="F68" s="301" t="str">
        <f t="shared" ca="1" si="5"/>
        <v/>
      </c>
      <c r="G68" s="296" t="str">
        <f t="shared" si="3"/>
        <v/>
      </c>
      <c r="H68" s="296" t="str">
        <f t="shared" si="8"/>
        <v/>
      </c>
      <c r="I68" s="296" t="str">
        <f t="shared" si="7"/>
        <v/>
      </c>
      <c r="J68" s="297"/>
      <c r="K68" s="297"/>
    </row>
    <row r="69" spans="3:11" x14ac:dyDescent="0.2">
      <c r="C69" s="303" t="str">
        <f t="shared" si="4"/>
        <v/>
      </c>
      <c r="D69" s="304" t="str">
        <f t="shared" si="2"/>
        <v/>
      </c>
      <c r="E69" s="304"/>
      <c r="F69" s="301" t="str">
        <f t="shared" ca="1" si="5"/>
        <v/>
      </c>
      <c r="G69" s="296" t="str">
        <f t="shared" si="3"/>
        <v/>
      </c>
      <c r="H69" s="296" t="str">
        <f t="shared" si="8"/>
        <v/>
      </c>
      <c r="I69" s="296" t="str">
        <f t="shared" si="7"/>
        <v/>
      </c>
      <c r="J69" s="297"/>
      <c r="K69" s="297"/>
    </row>
    <row r="70" spans="3:11" x14ac:dyDescent="0.2">
      <c r="C70" s="303" t="str">
        <f t="shared" si="4"/>
        <v/>
      </c>
      <c r="D70" s="304" t="str">
        <f t="shared" si="2"/>
        <v/>
      </c>
      <c r="E70" s="304"/>
      <c r="F70" s="301" t="str">
        <f t="shared" ca="1" si="5"/>
        <v/>
      </c>
      <c r="G70" s="296" t="str">
        <f t="shared" si="3"/>
        <v/>
      </c>
      <c r="H70" s="296" t="str">
        <f t="shared" si="8"/>
        <v/>
      </c>
      <c r="I70" s="296" t="str">
        <f t="shared" si="7"/>
        <v/>
      </c>
      <c r="J70" s="297"/>
      <c r="K70" s="297"/>
    </row>
    <row r="71" spans="3:11" x14ac:dyDescent="0.2">
      <c r="C71" s="303" t="str">
        <f t="shared" si="4"/>
        <v/>
      </c>
      <c r="D71" s="304" t="str">
        <f t="shared" si="2"/>
        <v/>
      </c>
      <c r="E71" s="304"/>
      <c r="F71" s="301" t="str">
        <f t="shared" ca="1" si="5"/>
        <v/>
      </c>
      <c r="G71" s="296" t="str">
        <f t="shared" si="3"/>
        <v/>
      </c>
      <c r="H71" s="296" t="str">
        <f t="shared" si="8"/>
        <v/>
      </c>
      <c r="I71" s="296" t="str">
        <f t="shared" si="7"/>
        <v/>
      </c>
      <c r="J71" s="297"/>
      <c r="K71" s="297"/>
    </row>
    <row r="72" spans="3:11" x14ac:dyDescent="0.2">
      <c r="C72" s="303" t="str">
        <f t="shared" si="4"/>
        <v/>
      </c>
      <c r="D72" s="304" t="str">
        <f t="shared" si="2"/>
        <v/>
      </c>
      <c r="E72" s="304"/>
      <c r="F72" s="301" t="str">
        <f t="shared" ca="1" si="5"/>
        <v/>
      </c>
      <c r="G72" s="296" t="str">
        <f t="shared" si="3"/>
        <v/>
      </c>
      <c r="H72" s="296" t="str">
        <f t="shared" si="8"/>
        <v/>
      </c>
      <c r="I72" s="296" t="str">
        <f t="shared" si="7"/>
        <v/>
      </c>
      <c r="J72" s="297"/>
      <c r="K72" s="297"/>
    </row>
    <row r="73" spans="3:11" x14ac:dyDescent="0.2">
      <c r="C73" s="303" t="str">
        <f t="shared" si="4"/>
        <v/>
      </c>
      <c r="D73" s="304" t="str">
        <f t="shared" si="2"/>
        <v/>
      </c>
      <c r="E73" s="304"/>
      <c r="F73" s="301" t="str">
        <f t="shared" ca="1" si="5"/>
        <v/>
      </c>
      <c r="G73" s="296" t="str">
        <f t="shared" si="3"/>
        <v/>
      </c>
      <c r="H73" s="296" t="str">
        <f t="shared" si="8"/>
        <v/>
      </c>
      <c r="I73" s="296" t="str">
        <f t="shared" si="7"/>
        <v/>
      </c>
      <c r="J73" s="297"/>
      <c r="K73" s="297"/>
    </row>
    <row r="74" spans="3:11" x14ac:dyDescent="0.2">
      <c r="C74" s="303" t="str">
        <f t="shared" si="4"/>
        <v/>
      </c>
      <c r="D74" s="304" t="str">
        <f t="shared" si="2"/>
        <v/>
      </c>
      <c r="E74" s="304"/>
      <c r="F74" s="301" t="str">
        <f t="shared" ca="1" si="5"/>
        <v/>
      </c>
      <c r="G74" s="296" t="str">
        <f t="shared" si="3"/>
        <v/>
      </c>
      <c r="H74" s="296" t="str">
        <f t="shared" si="8"/>
        <v/>
      </c>
      <c r="I74" s="296" t="str">
        <f t="shared" si="7"/>
        <v/>
      </c>
      <c r="J74" s="297"/>
      <c r="K74" s="297"/>
    </row>
    <row r="75" spans="3:11" x14ac:dyDescent="0.2">
      <c r="C75" s="303" t="str">
        <f t="shared" si="4"/>
        <v/>
      </c>
      <c r="D75" s="304" t="str">
        <f t="shared" si="2"/>
        <v/>
      </c>
      <c r="E75" s="304"/>
      <c r="F75" s="301" t="str">
        <f t="shared" ca="1" si="5"/>
        <v/>
      </c>
      <c r="G75" s="296" t="str">
        <f t="shared" si="3"/>
        <v/>
      </c>
      <c r="H75" s="296" t="str">
        <f t="shared" si="8"/>
        <v/>
      </c>
      <c r="I75" s="296" t="str">
        <f t="shared" si="7"/>
        <v/>
      </c>
      <c r="J75" s="297"/>
      <c r="K75" s="297"/>
    </row>
    <row r="76" spans="3:11" x14ac:dyDescent="0.2">
      <c r="C76" s="303" t="str">
        <f t="shared" si="4"/>
        <v/>
      </c>
      <c r="D76" s="304" t="str">
        <f t="shared" si="2"/>
        <v/>
      </c>
      <c r="E76" s="304"/>
      <c r="F76" s="301" t="str">
        <f t="shared" ca="1" si="5"/>
        <v/>
      </c>
      <c r="G76" s="296" t="str">
        <f t="shared" si="3"/>
        <v/>
      </c>
      <c r="H76" s="296" t="str">
        <f t="shared" si="8"/>
        <v/>
      </c>
      <c r="I76" s="296" t="str">
        <f t="shared" si="7"/>
        <v/>
      </c>
      <c r="J76" s="297"/>
      <c r="K76" s="297"/>
    </row>
    <row r="77" spans="3:11" x14ac:dyDescent="0.2">
      <c r="C77" s="303" t="str">
        <f t="shared" si="4"/>
        <v/>
      </c>
      <c r="D77" s="304" t="str">
        <f t="shared" si="2"/>
        <v/>
      </c>
      <c r="E77" s="304"/>
      <c r="F77" s="301" t="str">
        <f t="shared" ca="1" si="5"/>
        <v/>
      </c>
      <c r="G77" s="296" t="str">
        <f t="shared" si="3"/>
        <v/>
      </c>
      <c r="H77" s="296" t="str">
        <f t="shared" si="8"/>
        <v/>
      </c>
      <c r="I77" s="296" t="str">
        <f t="shared" si="7"/>
        <v/>
      </c>
      <c r="J77" s="297"/>
      <c r="K77" s="297"/>
    </row>
    <row r="78" spans="3:11" x14ac:dyDescent="0.2">
      <c r="C78" s="303" t="str">
        <f t="shared" si="4"/>
        <v/>
      </c>
      <c r="D78" s="304" t="str">
        <f t="shared" si="2"/>
        <v/>
      </c>
      <c r="E78" s="304"/>
      <c r="F78" s="301" t="str">
        <f t="shared" ca="1" si="5"/>
        <v/>
      </c>
      <c r="G78" s="296" t="str">
        <f t="shared" si="3"/>
        <v/>
      </c>
      <c r="H78" s="296" t="str">
        <f t="shared" si="8"/>
        <v/>
      </c>
      <c r="I78" s="296" t="str">
        <f t="shared" si="7"/>
        <v/>
      </c>
      <c r="J78" s="297"/>
      <c r="K78" s="297"/>
    </row>
    <row r="79" spans="3:11" x14ac:dyDescent="0.2">
      <c r="C79" s="303" t="str">
        <f t="shared" si="4"/>
        <v/>
      </c>
      <c r="D79" s="304" t="str">
        <f t="shared" si="2"/>
        <v/>
      </c>
      <c r="E79" s="304"/>
      <c r="F79" s="301" t="str">
        <f t="shared" ca="1" si="5"/>
        <v/>
      </c>
      <c r="G79" s="296" t="str">
        <f t="shared" si="3"/>
        <v/>
      </c>
      <c r="H79" s="296" t="str">
        <f t="shared" si="8"/>
        <v/>
      </c>
      <c r="I79" s="296" t="str">
        <f t="shared" si="7"/>
        <v/>
      </c>
      <c r="J79" s="297"/>
      <c r="K79" s="297"/>
    </row>
    <row r="80" spans="3:11" x14ac:dyDescent="0.2">
      <c r="C80" s="303" t="str">
        <f t="shared" si="4"/>
        <v/>
      </c>
      <c r="D80" s="304" t="str">
        <f t="shared" si="2"/>
        <v/>
      </c>
      <c r="E80" s="304"/>
      <c r="F80" s="301" t="str">
        <f t="shared" ca="1" si="5"/>
        <v/>
      </c>
      <c r="G80" s="296" t="str">
        <f t="shared" si="3"/>
        <v/>
      </c>
      <c r="H80" s="296" t="str">
        <f t="shared" si="8"/>
        <v/>
      </c>
      <c r="I80" s="296" t="str">
        <f t="shared" si="7"/>
        <v/>
      </c>
      <c r="J80" s="297"/>
      <c r="K80" s="297"/>
    </row>
    <row r="81" spans="3:11" x14ac:dyDescent="0.2">
      <c r="C81" s="303" t="str">
        <f t="shared" si="4"/>
        <v/>
      </c>
      <c r="D81" s="304" t="str">
        <f t="shared" si="2"/>
        <v/>
      </c>
      <c r="E81" s="304"/>
      <c r="F81" s="301" t="str">
        <f t="shared" ca="1" si="5"/>
        <v/>
      </c>
      <c r="G81" s="296" t="str">
        <f t="shared" si="3"/>
        <v/>
      </c>
      <c r="H81" s="296" t="str">
        <f t="shared" si="8"/>
        <v/>
      </c>
      <c r="I81" s="296" t="str">
        <f t="shared" si="7"/>
        <v/>
      </c>
      <c r="J81" s="297"/>
      <c r="K81" s="297"/>
    </row>
    <row r="82" spans="3:11" x14ac:dyDescent="0.2">
      <c r="C82" s="303" t="str">
        <f t="shared" si="4"/>
        <v/>
      </c>
      <c r="D82" s="304" t="str">
        <f t="shared" si="2"/>
        <v/>
      </c>
      <c r="E82" s="304"/>
      <c r="F82" s="301" t="str">
        <f t="shared" ca="1" si="5"/>
        <v/>
      </c>
      <c r="G82" s="296" t="str">
        <f t="shared" si="3"/>
        <v/>
      </c>
      <c r="H82" s="296" t="str">
        <f t="shared" si="8"/>
        <v/>
      </c>
      <c r="I82" s="296" t="str">
        <f t="shared" si="7"/>
        <v/>
      </c>
      <c r="J82" s="297"/>
      <c r="K82" s="297"/>
    </row>
    <row r="83" spans="3:11" x14ac:dyDescent="0.2">
      <c r="C83" s="303" t="str">
        <f t="shared" si="4"/>
        <v/>
      </c>
      <c r="D83" s="304" t="str">
        <f t="shared" si="2"/>
        <v/>
      </c>
      <c r="E83" s="304"/>
      <c r="F83" s="301" t="str">
        <f t="shared" ca="1" si="5"/>
        <v/>
      </c>
      <c r="G83" s="296" t="str">
        <f t="shared" si="3"/>
        <v/>
      </c>
      <c r="H83" s="296" t="str">
        <f t="shared" si="8"/>
        <v/>
      </c>
      <c r="I83" s="296" t="str">
        <f t="shared" si="7"/>
        <v/>
      </c>
      <c r="J83" s="297"/>
      <c r="K83" s="297"/>
    </row>
    <row r="84" spans="3:11" x14ac:dyDescent="0.2">
      <c r="C84" s="303" t="str">
        <f t="shared" si="4"/>
        <v/>
      </c>
      <c r="D84" s="304" t="str">
        <f t="shared" si="2"/>
        <v/>
      </c>
      <c r="E84" s="304"/>
      <c r="F84" s="301" t="str">
        <f t="shared" ca="1" si="5"/>
        <v/>
      </c>
      <c r="G84" s="296" t="str">
        <f t="shared" si="3"/>
        <v/>
      </c>
      <c r="H84" s="296" t="str">
        <f t="shared" si="8"/>
        <v/>
      </c>
      <c r="I84" s="296" t="str">
        <f t="shared" si="7"/>
        <v/>
      </c>
      <c r="J84" s="297"/>
      <c r="K84" s="297"/>
    </row>
    <row r="85" spans="3:11" x14ac:dyDescent="0.2">
      <c r="C85" s="303" t="str">
        <f t="shared" si="4"/>
        <v/>
      </c>
      <c r="D85" s="304" t="str">
        <f t="shared" si="2"/>
        <v/>
      </c>
      <c r="E85" s="304"/>
      <c r="F85" s="301" t="str">
        <f t="shared" ca="1" si="5"/>
        <v/>
      </c>
      <c r="G85" s="296" t="str">
        <f t="shared" si="3"/>
        <v/>
      </c>
      <c r="H85" s="296" t="str">
        <f t="shared" si="8"/>
        <v/>
      </c>
      <c r="I85" s="296" t="str">
        <f t="shared" si="7"/>
        <v/>
      </c>
      <c r="J85" s="297"/>
      <c r="K85" s="297"/>
    </row>
    <row r="86" spans="3:11" x14ac:dyDescent="0.2">
      <c r="C86" s="303" t="str">
        <f t="shared" si="4"/>
        <v/>
      </c>
      <c r="D86" s="304" t="str">
        <f t="shared" si="2"/>
        <v/>
      </c>
      <c r="E86" s="304"/>
      <c r="F86" s="301" t="str">
        <f t="shared" ca="1" si="5"/>
        <v/>
      </c>
      <c r="G86" s="296" t="str">
        <f t="shared" si="3"/>
        <v/>
      </c>
      <c r="H86" s="296" t="str">
        <f t="shared" ref="H86:H87" si="9">IF(G86="","",H85+1)</f>
        <v/>
      </c>
      <c r="I86" s="296" t="str">
        <f t="shared" si="7"/>
        <v/>
      </c>
      <c r="J86" s="297"/>
      <c r="K86" s="297"/>
    </row>
    <row r="87" spans="3:11" x14ac:dyDescent="0.2">
      <c r="C87" s="303" t="str">
        <f t="shared" si="4"/>
        <v/>
      </c>
      <c r="D87" s="304" t="str">
        <f t="shared" si="2"/>
        <v/>
      </c>
      <c r="E87" s="304"/>
      <c r="F87" s="301" t="str">
        <f t="shared" ca="1" si="5"/>
        <v/>
      </c>
      <c r="G87" s="296" t="str">
        <f t="shared" si="3"/>
        <v/>
      </c>
      <c r="H87" s="296" t="str">
        <f t="shared" si="9"/>
        <v/>
      </c>
      <c r="I87" s="296" t="str">
        <f t="shared" si="7"/>
        <v/>
      </c>
      <c r="J87" s="297"/>
      <c r="K87" s="297"/>
    </row>
  </sheetData>
  <sheetProtection password="E89A" sheet="1" objects="1" scenarios="1"/>
  <mergeCells count="2">
    <mergeCell ref="C39:T39"/>
    <mergeCell ref="C5:T5"/>
  </mergeCells>
  <phoneticPr fontId="9" type="noConversion"/>
  <conditionalFormatting sqref="B9:U9">
    <cfRule type="cellIs" dxfId="2" priority="32" operator="equal">
      <formula>99</formula>
    </cfRule>
  </conditionalFormatting>
  <conditionalFormatting sqref="W9">
    <cfRule type="cellIs" dxfId="1" priority="21" operator="greaterThanOrEqual">
      <formula>"a"</formula>
    </cfRule>
  </conditionalFormatting>
  <dataValidations count="1">
    <dataValidation type="list" allowBlank="1" showInputMessage="1" showErrorMessage="1" sqref="E44">
      <formula1>"Yes,No"</formula1>
    </dataValidation>
  </dataValidations>
  <pageMargins left="0.25" right="0.25" top="0.75" bottom="0.75" header="0.3" footer="0.3"/>
  <pageSetup orientation="landscape" horizontalDpi="0" verticalDpi="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331"/>
  <sheetViews>
    <sheetView showGridLines="0" workbookViewId="0">
      <selection activeCell="C5" sqref="C5:T5"/>
    </sheetView>
  </sheetViews>
  <sheetFormatPr baseColWidth="10" defaultRowHeight="16" x14ac:dyDescent="0.2"/>
  <cols>
    <col min="1" max="1" width="1.83203125" style="1" customWidth="1"/>
    <col min="2" max="2" width="96.1640625" style="1" customWidth="1"/>
    <col min="3" max="4" width="12.83203125" style="6" customWidth="1"/>
    <col min="5" max="5" width="12.83203125" style="6" bestFit="1" customWidth="1"/>
    <col min="6" max="7" width="17.33203125" style="1" bestFit="1" customWidth="1"/>
    <col min="8" max="9" width="13.83203125" style="1" bestFit="1" customWidth="1"/>
    <col min="10" max="10" width="12.83203125" style="1" bestFit="1" customWidth="1"/>
    <col min="11" max="11" width="13.33203125" style="1" bestFit="1" customWidth="1"/>
    <col min="12" max="13" width="12.83203125" style="1" bestFit="1" customWidth="1"/>
    <col min="14" max="14" width="11.6640625" style="1" bestFit="1" customWidth="1"/>
    <col min="15" max="18" width="11" style="1" bestFit="1" customWidth="1"/>
    <col min="19" max="20" width="10.83203125" style="1"/>
    <col min="21" max="25" width="11" style="1" bestFit="1" customWidth="1"/>
    <col min="26" max="16384" width="10.83203125" style="1"/>
  </cols>
  <sheetData>
    <row r="1" spans="1:18" s="194" customFormat="1" ht="30" x14ac:dyDescent="0.3">
      <c r="A1" s="192"/>
      <c r="B1" s="193" t="s">
        <v>180</v>
      </c>
      <c r="C1" s="193"/>
      <c r="D1" s="193"/>
      <c r="E1" s="193"/>
      <c r="F1" s="193"/>
      <c r="G1" s="193"/>
      <c r="H1" s="193"/>
      <c r="I1" s="193"/>
      <c r="J1" s="193"/>
      <c r="K1" s="193"/>
      <c r="L1" s="193"/>
      <c r="M1" s="193"/>
      <c r="N1" s="193"/>
      <c r="O1" s="193"/>
      <c r="P1" s="193"/>
      <c r="Q1" s="193"/>
      <c r="R1" s="193"/>
    </row>
    <row r="2" spans="1:18" ht="18" x14ac:dyDescent="0.2">
      <c r="B2" s="5" t="s">
        <v>8</v>
      </c>
    </row>
    <row r="3" spans="1:18" x14ac:dyDescent="0.2">
      <c r="B3" s="14" t="s">
        <v>9</v>
      </c>
      <c r="C3" s="15">
        <v>0.05</v>
      </c>
    </row>
    <row r="4" spans="1:18" x14ac:dyDescent="0.2">
      <c r="B4" s="98"/>
      <c r="C4" s="23"/>
    </row>
    <row r="6" spans="1:18" ht="19" x14ac:dyDescent="0.25">
      <c r="B6" s="199" t="s">
        <v>185</v>
      </c>
      <c r="C6" s="200" t="s">
        <v>10</v>
      </c>
      <c r="D6" s="200" t="s">
        <v>123</v>
      </c>
      <c r="E6" s="200" t="s">
        <v>11</v>
      </c>
      <c r="F6" s="200" t="s">
        <v>76</v>
      </c>
    </row>
    <row r="7" spans="1:18" x14ac:dyDescent="0.2">
      <c r="B7" s="202" t="e">
        <f>IF(ABS(F7)&lt;C3,"As hypothesized, there was a significant correlation between the groups. ","There was not a significant correlation between the groups. ") &amp; "The ranked values of the two groups was a (Spearman rho) rank-order correlation of "&amp; D6 &amp; "(" &amp; C7 &amp;") = " &amp; ROUND(D7,2) &amp; ",  p &lt; " &amp; ROUND(Statistics!C3,2) &amp; " accounting for " &amp; ROUND(E7,2)*100 &amp; "% of the variance."</f>
        <v>#REF!</v>
      </c>
      <c r="C7" s="200">
        <f>COUNT(IntermediateCalcs!#REF!)-2</f>
        <v>-2</v>
      </c>
      <c r="D7" s="204" t="e">
        <f>CORREL(IntermediateCalcs!#REF!,IntermediateCalcs!#REF!)</f>
        <v>#REF!</v>
      </c>
      <c r="E7" s="212" t="e">
        <f>D7^2</f>
        <v>#REF!</v>
      </c>
      <c r="F7" s="213" t="e">
        <f>TDIST(((ABS(D7)*(C7^0.5))/((1-ABS(D7)^2)^0.5)),C7,2)</f>
        <v>#REF!</v>
      </c>
    </row>
    <row r="9" spans="1:18" ht="18" x14ac:dyDescent="0.2">
      <c r="B9" s="199" t="s">
        <v>186</v>
      </c>
      <c r="C9" s="200" t="s">
        <v>10</v>
      </c>
      <c r="D9" s="200" t="s">
        <v>12</v>
      </c>
      <c r="E9" s="200" t="s">
        <v>11</v>
      </c>
      <c r="F9" s="200" t="s">
        <v>76</v>
      </c>
    </row>
    <row r="10" spans="1:18" x14ac:dyDescent="0.2">
      <c r="B10" s="202" t="e">
        <f>IF(ABS(F10)&lt;C3,"As hypothesized, there was a significant correlation between the groups ","There was not a significant correlation between the groups ") &amp; "r(" &amp; C10 &amp;") = " &amp; ROUND(D10,2) &amp; ",  p &lt; " &amp; ROUND(Statistics!C3,2) &amp; " accounting for " &amp; ROUND(E10,2)*100 &amp; "% of the variance."</f>
        <v>#DIV/0!</v>
      </c>
      <c r="C10" s="200">
        <f>COUNT(DataGoesHere!B:B)-2</f>
        <v>298</v>
      </c>
      <c r="D10" s="204" t="e">
        <f>CORREL(DataGoesHere!B:B,DataGoesHere!C:C)</f>
        <v>#DIV/0!</v>
      </c>
      <c r="E10" s="212" t="e">
        <f>D10^2</f>
        <v>#DIV/0!</v>
      </c>
      <c r="F10" s="213" t="e">
        <f>TDIST(((ABS(D10)*(C10^0.5))/((1-ABS(D10)^2)^0.5)),C10,2)</f>
        <v>#DIV/0!</v>
      </c>
    </row>
    <row r="12" spans="1:18" ht="18" x14ac:dyDescent="0.2">
      <c r="B12" s="184" t="s">
        <v>13</v>
      </c>
      <c r="C12" s="185" t="s">
        <v>14</v>
      </c>
      <c r="D12" s="185" t="s">
        <v>16</v>
      </c>
      <c r="E12" s="185" t="s">
        <v>17</v>
      </c>
      <c r="F12" s="186" t="s">
        <v>15</v>
      </c>
    </row>
    <row r="13" spans="1:18" x14ac:dyDescent="0.2">
      <c r="B13" s="188" t="e">
        <f>"Reliability was " &amp; IF(F13&gt;0.9,"excellent",IF(F13&gt;0.8,"good",IF(F13&gt;0.7,"acceptable",IF(F13&gt;0.6,"questionable","unacceptable")))) &amp; " (" &amp; F12 &amp; "= " &amp; ROUND(F13,2) &amp; ")"</f>
        <v>#REF!</v>
      </c>
      <c r="C13" s="90">
        <f>COUNT(IntermediateCalcs!E3:R3)</f>
        <v>0</v>
      </c>
      <c r="D13" s="187">
        <f>SUM(IntermediateCalcs!E4:R4)</f>
        <v>0</v>
      </c>
      <c r="E13" s="187" t="e">
        <f>VARP(IntermediateCalcs!#REF!)</f>
        <v>#REF!</v>
      </c>
      <c r="F13" s="191" t="e">
        <f>(C13/(C13-1))*(1-D13/E13)</f>
        <v>#REF!</v>
      </c>
    </row>
    <row r="15" spans="1:18" ht="18" x14ac:dyDescent="0.2">
      <c r="B15" s="199" t="s">
        <v>187</v>
      </c>
      <c r="C15" s="200"/>
      <c r="D15" s="200" t="s">
        <v>18</v>
      </c>
      <c r="E15" s="200" t="s">
        <v>76</v>
      </c>
      <c r="F15" s="200"/>
    </row>
    <row r="16" spans="1:18" x14ac:dyDescent="0.2">
      <c r="B16" s="201" t="e">
        <f>IF(E16&lt;C3, "Variances are likely unequal","Variances are likely equal") &amp; ". F= " &amp; ROUND(D16,2) &amp; ", p=" &amp; ROUND(E16,2) &amp; IF(E16&lt;C3, " is &lt; "," is &gt; ") &amp; ROUND(C3,2)</f>
        <v>#DIV/0!</v>
      </c>
      <c r="C16" s="200"/>
      <c r="D16" s="214" t="e">
        <f>IF(STDEV(DataGoesHere!B:B)&gt;STDEV(DataGoesHere!C:C),(STDEV(DataGoesHere!B:B)^2)/(STDEV(DataGoesHere!C:C)^2),(STDEV(DataGoesHere!C:C)^2)/(STDEV(DataGoesHere!B:B)^2))</f>
        <v>#DIV/0!</v>
      </c>
      <c r="E16" s="214" t="e">
        <f>IF(STDEV(DataGoesHere!B:B)&gt;STDEV(DataGoesHere!C:C),FDIST(D16,COUNT(DataGoesHere!B:B),COUNT(DataGoesHere!C:C))*2,FDIST(D16,COUNT(DataGoesHere!C:C),COUNT(DataGoesHere!B:B))*2)</f>
        <v>#DIV/0!</v>
      </c>
      <c r="F16" s="215"/>
    </row>
    <row r="18" spans="2:11" ht="18" x14ac:dyDescent="0.2">
      <c r="B18" s="199" t="s">
        <v>183</v>
      </c>
      <c r="C18" s="200" t="s">
        <v>10</v>
      </c>
      <c r="D18" s="200" t="s">
        <v>75</v>
      </c>
      <c r="E18" s="200" t="s">
        <v>76</v>
      </c>
      <c r="F18" s="201"/>
    </row>
    <row r="19" spans="2:11" x14ac:dyDescent="0.2">
      <c r="B19" s="202" t="e">
        <f>"The results of a two-tailed, independent groups t test revealed that Group 1 (M = " &amp; ROUND(AVERAGE(DataGoesHere!B:B),2) &amp; ", SD = " &amp; ROUND(STDEV(DataGoesHere!B:B),2) &amp; ") "&amp; IF(E19&lt;C3,"differed","did not differ") &amp; " from Group 2 (M= "&amp; ROUND(AVERAGE(DataGoesHere!C:C),2) &amp; ", SD = " &amp; ROUND(STDEV(DataGoesHere!C:C),2) &amp; ") "&amp; IF(E19&lt;C3,"as predicted","causing us to reject the hypothesis") &amp; ", t (" &amp; ROUND(C19,0) &amp; ") = " &amp; ROUND(D19,2) &amp; ", p &lt; " &amp; ROUND(C3,2) &amp; IF(E19&lt;C3,", Cohen's d = " &amp; ROUND(C25,2) &amp;". " &amp; B25,"")</f>
        <v>#DIV/0!</v>
      </c>
      <c r="C19" s="203">
        <f>'Intermediate t and z tests'!G11</f>
        <v>298</v>
      </c>
      <c r="D19" s="204" t="e">
        <f>IF(F16&lt;C3,'Intermediate t and z tests'!C20,'Intermediate t and z tests'!G20)</f>
        <v>#DIV/0!</v>
      </c>
      <c r="E19" s="205" t="e">
        <f>TDIST(ABS(D19),C19,2)</f>
        <v>#DIV/0!</v>
      </c>
      <c r="F19" s="206"/>
    </row>
    <row r="21" spans="2:11" ht="18" x14ac:dyDescent="0.2">
      <c r="B21" s="199" t="s">
        <v>184</v>
      </c>
      <c r="C21" s="200" t="s">
        <v>10</v>
      </c>
      <c r="D21" s="200" t="s">
        <v>75</v>
      </c>
      <c r="E21" s="200" t="s">
        <v>76</v>
      </c>
      <c r="F21" s="201"/>
    </row>
    <row r="22" spans="2:11" x14ac:dyDescent="0.2">
      <c r="B22" s="202" t="e">
        <f>"The results of a two-tailed, paired samples t test revealed that Group 1 (M = " &amp; ROUND(AVERAGE(DataGoesHere!B:B),2) &amp; ", SD = " &amp; ROUND(STDEV(DataGoesHere!B:B),2) &amp; ") "&amp; IF(E22&lt;C3,"differed","did not differ") &amp; " from Group 2 (M= "&amp; ROUND(AVERAGE(DataGoesHere!C:C),2) &amp; ", SD = " &amp; ROUND(STDEV(DataGoesHere!C:C),2) &amp; ") "&amp; IF(E22&lt;C3,"as predicted","causing us to reject the hypothesis") &amp; ", t (" &amp; ROUND(C22,0) &amp; ") = " &amp; ROUND(D22,2) &amp; ", p &lt; " &amp; ROUND(C3,2) &amp; IF(E19&lt;C3,", Cohen's d = " &amp; ROUND(C25,2) &amp;". " &amp; B25,"")</f>
        <v>#REF!</v>
      </c>
      <c r="C22" s="203">
        <f>'Intermediate t and z tests'!D43</f>
        <v>-1</v>
      </c>
      <c r="D22" s="210" t="e">
        <f>'Intermediate t and z tests'!D42</f>
        <v>#REF!</v>
      </c>
      <c r="E22" s="205" t="e">
        <f>TDIST(ABS(D22),C22,2)</f>
        <v>#REF!</v>
      </c>
      <c r="F22" s="201"/>
    </row>
    <row r="24" spans="2:11" ht="18" x14ac:dyDescent="0.2">
      <c r="B24" s="184" t="s">
        <v>118</v>
      </c>
      <c r="C24" s="185" t="s">
        <v>119</v>
      </c>
      <c r="D24" s="185"/>
      <c r="E24" s="185"/>
      <c r="F24" s="190"/>
    </row>
    <row r="25" spans="2:11" x14ac:dyDescent="0.2">
      <c r="B25" s="188" t="e">
        <f>"Based on common interpretation of Cohen's d, this is a " &amp; IF(C25&lt;0.2,"small",IF(C25&lt;0.5,"medium","large")) &amp; " effect size."</f>
        <v>#DIV/0!</v>
      </c>
      <c r="C25" s="187" t="e">
        <f>ABS((AVERAGE(DataGoesHere!B:B)-AVERAGE(DataGoesHere!C:C))/SQRT((((COUNT(DataGoesHere!B:B)-1)*(STDEV(DataGoesHere!B:B)^2))+((COUNT(DataGoesHere!C:C)-1)*(STDEV(DataGoesHere!C:C)^2)))/(COUNT(DataGoesHere!B:B)+COUNT(DataGoesHere!C:C))))</f>
        <v>#DIV/0!</v>
      </c>
      <c r="D25" s="90"/>
      <c r="E25" s="90"/>
      <c r="F25" s="189"/>
    </row>
    <row r="27" spans="2:11" ht="18" x14ac:dyDescent="0.2">
      <c r="B27" s="199" t="s">
        <v>3</v>
      </c>
      <c r="C27" s="211"/>
      <c r="D27" s="211"/>
      <c r="E27" s="211"/>
      <c r="F27" s="201"/>
    </row>
    <row r="28" spans="2:11" x14ac:dyDescent="0.2">
      <c r="B28" s="201" t="e">
        <f>"The mean of " &amp; DataGoesHere!B1 &amp; " (M = " &amp; ROUND(AVERAGE(DataGoesHere!B:B),1) &amp; ", SD = " &amp; ROUND(STDEV(DataGoesHere!B:B),1) &amp; ") is " &amp; IF(AVERAGE(DataGoesHere!B:B)&gt;AVERAGE(DataGoesHere!C:C),"greater than ","less than ") &amp; DataGoesHere!C1 &amp; " (M = " &amp; ROUND(AVERAGE(DataGoesHere!C:C),1) &amp; ", SD = " &amp; ROUND(STDEV(DataGoesHere!C:C),1) &amp; ")."</f>
        <v>#DIV/0!</v>
      </c>
      <c r="C28" s="200"/>
      <c r="D28" s="200"/>
      <c r="E28" s="200"/>
      <c r="F28" s="201"/>
    </row>
    <row r="31" spans="2:11" ht="18" x14ac:dyDescent="0.2">
      <c r="B31" s="4" t="s">
        <v>7</v>
      </c>
    </row>
    <row r="32" spans="2:11" ht="48" x14ac:dyDescent="0.2">
      <c r="B32" s="7" t="s">
        <v>5</v>
      </c>
      <c r="C32" s="8" t="s">
        <v>2</v>
      </c>
      <c r="D32" s="8" t="s">
        <v>1</v>
      </c>
      <c r="E32" s="8" t="s">
        <v>6</v>
      </c>
      <c r="F32" s="87" t="s">
        <v>120</v>
      </c>
      <c r="G32" s="87" t="s">
        <v>121</v>
      </c>
      <c r="H32" s="89">
        <v>0.95</v>
      </c>
      <c r="I32" s="92" t="s">
        <v>122</v>
      </c>
      <c r="J32" s="126" t="s">
        <v>151</v>
      </c>
      <c r="K32" s="126" t="s">
        <v>152</v>
      </c>
    </row>
    <row r="33" spans="2:11" x14ac:dyDescent="0.2">
      <c r="B33" s="2" t="str">
        <f>IF(C33="","",(DataGoesHere!B$1))</f>
        <v>Retail Sales</v>
      </c>
      <c r="C33" s="10">
        <f>IF(COUNT(DataGoesHere!B:B)=0,"",COUNT(DataGoesHere!B:B))</f>
        <v>300</v>
      </c>
      <c r="D33" s="9">
        <f>IF(C33="","",AVERAGE(DataGoesHere!B:B))</f>
        <v>280580.3233333333</v>
      </c>
      <c r="E33" s="9">
        <f>IF(C33="","",STDEV(DataGoesHere!B:B))</f>
        <v>78031.195548626245</v>
      </c>
      <c r="F33" s="6" t="str">
        <f>IF(C33="","","+/- " &amp; ROUND(G33/D33*100,2) &amp; "%")</f>
        <v>+/- 1.61%</v>
      </c>
      <c r="G33" s="95">
        <f>IF(C33="","",E33/SQRT(C33))</f>
        <v>4505.1331755187684</v>
      </c>
      <c r="H33" s="6" t="str">
        <f>IF(C33="","",ROUND(D33-(TINV((1-H$32),C33-1)*G33),2)&amp;" to ")</f>
        <v xml:space="preserve">271714.54 to </v>
      </c>
      <c r="I33" s="88">
        <f>IF(C33="","",ROUND(D33+(TINV((1-H$32),C33-1)*G33),2))</f>
        <v>289446.11</v>
      </c>
      <c r="J33" s="127" t="e">
        <f>IF(C33="","",CORREL(IntermediateCalcs!#REF!,IntermediateCalcs!#REF!))</f>
        <v>#REF!</v>
      </c>
      <c r="K33" s="128" t="e">
        <f>IF(C33="","",TDIST((J33*(C33-2)^0.5)/((1-J33^2)^0.5),C33-2,2))</f>
        <v>#REF!</v>
      </c>
    </row>
    <row r="34" spans="2:11" x14ac:dyDescent="0.2">
      <c r="B34" s="2" t="str">
        <f>IF(C34="","",(DataGoesHere!C$1))</f>
        <v/>
      </c>
      <c r="C34" s="10" t="str">
        <f>IF(COUNT(DataGoesHere!C:C)=0,"",COUNT(DataGoesHere!C:C))</f>
        <v/>
      </c>
      <c r="D34" s="9" t="str">
        <f>IF(C34="","",AVERAGE(DataGoesHere!C:C))</f>
        <v/>
      </c>
      <c r="E34" s="9" t="str">
        <f>IF(C34="","",STDEV(DataGoesHere!C:C))</f>
        <v/>
      </c>
      <c r="F34" s="6" t="str">
        <f t="shared" ref="F34:F49" si="0">IF(C34="","","+/- " &amp; ROUND(G34/D34*100,2) &amp; "%")</f>
        <v/>
      </c>
      <c r="G34" s="95" t="str">
        <f t="shared" ref="G34:G49" si="1">IF(C34="","",E34/SQRT(C34))</f>
        <v/>
      </c>
      <c r="H34" s="6" t="str">
        <f t="shared" ref="H34:H49" si="2">IF(C34="","",ROUND(D34-(TINV((1-H$32),C34-1)*G34),2)&amp;" to ")</f>
        <v/>
      </c>
      <c r="I34" s="88" t="str">
        <f t="shared" ref="I34:I49" si="3">IF(C34="","",ROUND(D34+(TINV((1-H$32),C34-1)*G34),2))</f>
        <v/>
      </c>
      <c r="J34" s="127" t="str">
        <f>IF(C34="","",CORREL(IntermediateCalcs!#REF!,IntermediateCalcs!#REF!))</f>
        <v/>
      </c>
      <c r="K34" s="128" t="str">
        <f t="shared" ref="K34:K49" si="4">IF(C34="","",TDIST((J34*(C34-2)^0.5)/((1-J34^2)^0.5),C34-2,2))</f>
        <v/>
      </c>
    </row>
    <row r="35" spans="2:11" x14ac:dyDescent="0.2">
      <c r="B35" s="2" t="str">
        <f>IF(C35="","",(DataGoesHere!D$1))</f>
        <v/>
      </c>
      <c r="C35" s="10" t="str">
        <f>IF(COUNT(DataGoesHere!D:D)=0,"",COUNT(DataGoesHere!D:D))</f>
        <v/>
      </c>
      <c r="D35" s="9" t="str">
        <f>IF(C35="","",AVERAGE(DataGoesHere!D:D))</f>
        <v/>
      </c>
      <c r="E35" s="9" t="str">
        <f>IF(C35="","",STDEV(DataGoesHere!D:D))</f>
        <v/>
      </c>
      <c r="F35" s="6" t="str">
        <f t="shared" si="0"/>
        <v/>
      </c>
      <c r="G35" s="95" t="str">
        <f t="shared" si="1"/>
        <v/>
      </c>
      <c r="H35" s="6" t="str">
        <f t="shared" si="2"/>
        <v/>
      </c>
      <c r="I35" s="88" t="str">
        <f t="shared" si="3"/>
        <v/>
      </c>
      <c r="J35" s="127" t="str">
        <f>IF(C35="","",CORREL(IntermediateCalcs!#REF!,IntermediateCalcs!#REF!))</f>
        <v/>
      </c>
      <c r="K35" s="128" t="str">
        <f t="shared" si="4"/>
        <v/>
      </c>
    </row>
    <row r="36" spans="2:11" x14ac:dyDescent="0.2">
      <c r="B36" s="2" t="str">
        <f>IF(C36="","",(DataGoesHere!E$1))</f>
        <v/>
      </c>
      <c r="C36" s="10" t="str">
        <f>IF(COUNT(DataGoesHere!E:E)=0,"",COUNT(DataGoesHere!E:E))</f>
        <v/>
      </c>
      <c r="D36" s="9" t="str">
        <f>IF(C36="","",AVERAGE(DataGoesHere!E:E))</f>
        <v/>
      </c>
      <c r="E36" s="9" t="str">
        <f>IF(C36="","",STDEV(DataGoesHere!E:E))</f>
        <v/>
      </c>
      <c r="F36" s="6" t="str">
        <f t="shared" si="0"/>
        <v/>
      </c>
      <c r="G36" s="95" t="str">
        <f t="shared" si="1"/>
        <v/>
      </c>
      <c r="H36" s="6" t="str">
        <f t="shared" si="2"/>
        <v/>
      </c>
      <c r="I36" s="88" t="str">
        <f t="shared" si="3"/>
        <v/>
      </c>
      <c r="J36" s="127" t="str">
        <f>IF(C36="","",CORREL(IntermediateCalcs!#REF!,IntermediateCalcs!#REF!))</f>
        <v/>
      </c>
      <c r="K36" s="128" t="str">
        <f t="shared" si="4"/>
        <v/>
      </c>
    </row>
    <row r="37" spans="2:11" x14ac:dyDescent="0.2">
      <c r="B37" s="2" t="str">
        <f>IF(C37="","",(DataGoesHere!F$1))</f>
        <v/>
      </c>
      <c r="C37" s="10" t="str">
        <f>IF(COUNT(DataGoesHere!F:F)=0,"",COUNT(DataGoesHere!F:F))</f>
        <v/>
      </c>
      <c r="D37" s="9" t="str">
        <f>IF(C37="","",AVERAGE(DataGoesHere!F:F))</f>
        <v/>
      </c>
      <c r="E37" s="9" t="str">
        <f>IF(C37="","",STDEV(DataGoesHere!F:F))</f>
        <v/>
      </c>
      <c r="F37" s="6" t="str">
        <f t="shared" si="0"/>
        <v/>
      </c>
      <c r="G37" s="95" t="str">
        <f t="shared" si="1"/>
        <v/>
      </c>
      <c r="H37" s="6" t="str">
        <f t="shared" si="2"/>
        <v/>
      </c>
      <c r="I37" s="88" t="str">
        <f t="shared" si="3"/>
        <v/>
      </c>
      <c r="J37" s="127" t="str">
        <f>IF(C37="","",CORREL(IntermediateCalcs!#REF!,IntermediateCalcs!#REF!))</f>
        <v/>
      </c>
      <c r="K37" s="128" t="str">
        <f t="shared" si="4"/>
        <v/>
      </c>
    </row>
    <row r="38" spans="2:11" x14ac:dyDescent="0.2">
      <c r="B38" s="2" t="str">
        <f>IF(C38="","",(DataGoesHere!G$1))</f>
        <v/>
      </c>
      <c r="C38" s="10" t="str">
        <f>IF(COUNT(DataGoesHere!G:G)=0,"",COUNT(DataGoesHere!G:G))</f>
        <v/>
      </c>
      <c r="D38" s="9" t="str">
        <f>IF(C38="","",AVERAGE(DataGoesHere!G:G))</f>
        <v/>
      </c>
      <c r="E38" s="9" t="str">
        <f>IF(C38="","",STDEV(DataGoesHere!G:G))</f>
        <v/>
      </c>
      <c r="F38" s="6" t="str">
        <f t="shared" si="0"/>
        <v/>
      </c>
      <c r="G38" s="95" t="str">
        <f t="shared" si="1"/>
        <v/>
      </c>
      <c r="H38" s="6" t="str">
        <f t="shared" si="2"/>
        <v/>
      </c>
      <c r="I38" s="88" t="str">
        <f t="shared" si="3"/>
        <v/>
      </c>
      <c r="J38" s="127" t="str">
        <f>IF(C38="","",CORREL(IntermediateCalcs!#REF!,IntermediateCalcs!#REF!))</f>
        <v/>
      </c>
      <c r="K38" s="128" t="str">
        <f t="shared" si="4"/>
        <v/>
      </c>
    </row>
    <row r="39" spans="2:11" x14ac:dyDescent="0.2">
      <c r="B39" s="2" t="str">
        <f>IF(C39="","",(DataGoesHere!H$1))</f>
        <v/>
      </c>
      <c r="C39" s="10" t="str">
        <f>IF(COUNT(DataGoesHere!H:H)=0,"",COUNT(DataGoesHere!H:H))</f>
        <v/>
      </c>
      <c r="D39" s="9" t="str">
        <f>IF(C39="","",AVERAGE(DataGoesHere!H:H))</f>
        <v/>
      </c>
      <c r="E39" s="9" t="str">
        <f>IF(C39="","",STDEV(DataGoesHere!H:H))</f>
        <v/>
      </c>
      <c r="F39" s="6" t="str">
        <f t="shared" si="0"/>
        <v/>
      </c>
      <c r="G39" s="95" t="str">
        <f t="shared" si="1"/>
        <v/>
      </c>
      <c r="H39" s="6" t="str">
        <f t="shared" si="2"/>
        <v/>
      </c>
      <c r="I39" s="88" t="str">
        <f t="shared" si="3"/>
        <v/>
      </c>
      <c r="J39" s="127" t="str">
        <f>IF(C39="","",CORREL(IntermediateCalcs!#REF!,IntermediateCalcs!#REF!))</f>
        <v/>
      </c>
      <c r="K39" s="128" t="str">
        <f t="shared" si="4"/>
        <v/>
      </c>
    </row>
    <row r="40" spans="2:11" x14ac:dyDescent="0.2">
      <c r="B40" s="2" t="str">
        <f>IF(C40="","",(DataGoesHere!I$1))</f>
        <v/>
      </c>
      <c r="C40" s="10" t="str">
        <f>IF(COUNT(DataGoesHere!I:I)=0,"",COUNT(DataGoesHere!I:I))</f>
        <v/>
      </c>
      <c r="D40" s="9" t="str">
        <f>IF(C40="","",AVERAGE(DataGoesHere!I:I))</f>
        <v/>
      </c>
      <c r="E40" s="9" t="str">
        <f>IF(C40="","",STDEV(DataGoesHere!I:I))</f>
        <v/>
      </c>
      <c r="F40" s="6" t="str">
        <f t="shared" si="0"/>
        <v/>
      </c>
      <c r="G40" s="95" t="str">
        <f t="shared" si="1"/>
        <v/>
      </c>
      <c r="H40" s="6" t="str">
        <f t="shared" si="2"/>
        <v/>
      </c>
      <c r="I40" s="88" t="str">
        <f t="shared" si="3"/>
        <v/>
      </c>
      <c r="J40" s="127" t="str">
        <f>IF(C40="","",CORREL(IntermediateCalcs!#REF!,IntermediateCalcs!#REF!))</f>
        <v/>
      </c>
      <c r="K40" s="128" t="str">
        <f t="shared" si="4"/>
        <v/>
      </c>
    </row>
    <row r="41" spans="2:11" x14ac:dyDescent="0.2">
      <c r="B41" s="2" t="str">
        <f>IF(C41="","",(DataGoesHere!J$1))</f>
        <v/>
      </c>
      <c r="C41" s="10" t="str">
        <f>IF(COUNT(DataGoesHere!J:J)=0,"",COUNT(DataGoesHere!J:J))</f>
        <v/>
      </c>
      <c r="D41" s="9" t="str">
        <f>IF(C41="","",AVERAGE(DataGoesHere!J:J))</f>
        <v/>
      </c>
      <c r="E41" s="9" t="str">
        <f>IF(C41="","",STDEV(DataGoesHere!J:J))</f>
        <v/>
      </c>
      <c r="F41" s="6" t="str">
        <f t="shared" si="0"/>
        <v/>
      </c>
      <c r="G41" s="95" t="str">
        <f t="shared" si="1"/>
        <v/>
      </c>
      <c r="H41" s="6" t="str">
        <f t="shared" si="2"/>
        <v/>
      </c>
      <c r="I41" s="88" t="str">
        <f t="shared" si="3"/>
        <v/>
      </c>
      <c r="J41" s="127" t="str">
        <f>IF(C41="","",CORREL(IntermediateCalcs!#REF!,IntermediateCalcs!#REF!))</f>
        <v/>
      </c>
      <c r="K41" s="128" t="str">
        <f t="shared" si="4"/>
        <v/>
      </c>
    </row>
    <row r="42" spans="2:11" x14ac:dyDescent="0.2">
      <c r="B42" s="2" t="str">
        <f>IF(C42="","",(DataGoesHere!K$1))</f>
        <v/>
      </c>
      <c r="C42" s="10" t="str">
        <f>IF(COUNT(DataGoesHere!K:K)=0,"",COUNT(DataGoesHere!K:K))</f>
        <v/>
      </c>
      <c r="D42" s="9" t="str">
        <f>IF(C42="","",AVERAGE(DataGoesHere!L:L))</f>
        <v/>
      </c>
      <c r="E42" s="9" t="str">
        <f>IF(C42="","",STDEV(DataGoesHere!K:K))</f>
        <v/>
      </c>
      <c r="F42" s="6" t="str">
        <f t="shared" si="0"/>
        <v/>
      </c>
      <c r="G42" s="95" t="str">
        <f t="shared" si="1"/>
        <v/>
      </c>
      <c r="H42" s="6" t="str">
        <f t="shared" si="2"/>
        <v/>
      </c>
      <c r="I42" s="88" t="str">
        <f t="shared" si="3"/>
        <v/>
      </c>
      <c r="J42" s="127" t="str">
        <f>IF(C42="","",CORREL(IntermediateCalcs!#REF!,IntermediateCalcs!#REF!))</f>
        <v/>
      </c>
      <c r="K42" s="128" t="str">
        <f t="shared" si="4"/>
        <v/>
      </c>
    </row>
    <row r="43" spans="2:11" x14ac:dyDescent="0.2">
      <c r="B43" s="2" t="str">
        <f>IF(C43="","",(DataGoesHere!L$1))</f>
        <v/>
      </c>
      <c r="C43" s="10" t="str">
        <f>IF(COUNT(DataGoesHere!L:L)=0,"",COUNT(DataGoesHere!L:L))</f>
        <v/>
      </c>
      <c r="D43" s="9" t="str">
        <f>IF(C43="","",AVERAGE(DataGoesHere!L:L))</f>
        <v/>
      </c>
      <c r="E43" s="9" t="str">
        <f>IF(C43="","",STDEV(DataGoesHere!L:L))</f>
        <v/>
      </c>
      <c r="F43" s="6" t="str">
        <f t="shared" si="0"/>
        <v/>
      </c>
      <c r="G43" s="95" t="str">
        <f t="shared" si="1"/>
        <v/>
      </c>
      <c r="H43" s="6" t="str">
        <f t="shared" si="2"/>
        <v/>
      </c>
      <c r="I43" s="88" t="str">
        <f t="shared" si="3"/>
        <v/>
      </c>
      <c r="J43" s="127" t="str">
        <f>IF(C43="","",CORREL(IntermediateCalcs!#REF!,IntermediateCalcs!#REF!))</f>
        <v/>
      </c>
      <c r="K43" s="128" t="str">
        <f t="shared" si="4"/>
        <v/>
      </c>
    </row>
    <row r="44" spans="2:11" x14ac:dyDescent="0.2">
      <c r="B44" s="2" t="str">
        <f>IF(C44="","",(DataGoesHere!M$1))</f>
        <v/>
      </c>
      <c r="C44" s="10" t="str">
        <f>IF(COUNT(DataGoesHere!M:M)=0,"",COUNT(DataGoesHere!M:M))</f>
        <v/>
      </c>
      <c r="D44" s="9" t="str">
        <f>IF(C44="","",AVERAGE(DataGoesHere!M:M))</f>
        <v/>
      </c>
      <c r="E44" s="9" t="str">
        <f>IF(C44="","",STDEV(DataGoesHere!M:M))</f>
        <v/>
      </c>
      <c r="F44" s="6" t="str">
        <f t="shared" si="0"/>
        <v/>
      </c>
      <c r="G44" s="95" t="str">
        <f t="shared" si="1"/>
        <v/>
      </c>
      <c r="H44" s="6" t="str">
        <f t="shared" si="2"/>
        <v/>
      </c>
      <c r="I44" s="88" t="str">
        <f t="shared" si="3"/>
        <v/>
      </c>
      <c r="J44" s="127" t="str">
        <f>IF(C44="","",CORREL(IntermediateCalcs!#REF!,IntermediateCalcs!#REF!))</f>
        <v/>
      </c>
      <c r="K44" s="128" t="str">
        <f t="shared" si="4"/>
        <v/>
      </c>
    </row>
    <row r="45" spans="2:11" x14ac:dyDescent="0.2">
      <c r="B45" s="2" t="str">
        <f>IF(C45="","",(DataGoesHere!N$1))</f>
        <v>Unemployment Rate (UNRATENSA)</v>
      </c>
      <c r="C45" s="10">
        <f>IF(COUNT(DataGoesHere!N:N)=0,"",COUNT(DataGoesHere!N:N))</f>
        <v>822</v>
      </c>
      <c r="D45" s="9">
        <f>IF(C45="","",AVERAGE(DataGoesHere!N:N))</f>
        <v>5.8182481751824868</v>
      </c>
      <c r="E45" s="9">
        <f>IF(C45="","",STDEV(DataGoesHere!N:N))</f>
        <v>1.6885464553870879</v>
      </c>
      <c r="F45" s="6" t="str">
        <f t="shared" si="0"/>
        <v>+/- 1.01%</v>
      </c>
      <c r="G45" s="95">
        <f t="shared" si="1"/>
        <v>5.8894820801792945E-2</v>
      </c>
      <c r="H45" s="6" t="str">
        <f t="shared" si="2"/>
        <v xml:space="preserve">5.7 to </v>
      </c>
      <c r="I45" s="88">
        <f t="shared" si="3"/>
        <v>5.93</v>
      </c>
      <c r="J45" s="127" t="e">
        <f>IF(C45="","",CORREL(IntermediateCalcs!#REF!,IntermediateCalcs!#REF!))</f>
        <v>#REF!</v>
      </c>
      <c r="K45" s="128" t="e">
        <f t="shared" si="4"/>
        <v>#REF!</v>
      </c>
    </row>
    <row r="46" spans="2:11" x14ac:dyDescent="0.2">
      <c r="B46" s="2" t="str">
        <f>IF(C46="","",(DataGoesHere!O$1))</f>
        <v>Test</v>
      </c>
      <c r="C46" s="10">
        <f>IF(COUNT(DataGoesHere!O:O)=0,"",COUNT(DataGoesHere!O:O))</f>
        <v>20</v>
      </c>
      <c r="D46" s="9">
        <f>IF(C46="","",AVERAGE(DataGoesHere!O:O))</f>
        <v>406.45</v>
      </c>
      <c r="E46" s="9">
        <f>IF(C46="","",STDEV(DataGoesHere!O:O))</f>
        <v>79.307180931920854</v>
      </c>
      <c r="F46" s="6" t="str">
        <f t="shared" si="0"/>
        <v>+/- 4.36%</v>
      </c>
      <c r="G46" s="95">
        <f t="shared" si="1"/>
        <v>17.733624766765015</v>
      </c>
      <c r="H46" s="6" t="str">
        <f t="shared" si="2"/>
        <v xml:space="preserve">369.33 to </v>
      </c>
      <c r="I46" s="88">
        <f t="shared" si="3"/>
        <v>443.57</v>
      </c>
      <c r="J46" s="127" t="e">
        <f>IF(C46="","",CORREL(IntermediateCalcs!#REF!,IntermediateCalcs!#REF!))</f>
        <v>#REF!</v>
      </c>
      <c r="K46" s="128" t="e">
        <f t="shared" si="4"/>
        <v>#REF!</v>
      </c>
    </row>
    <row r="47" spans="2:11" x14ac:dyDescent="0.2">
      <c r="B47" s="2" t="str">
        <f>IF(C47="","",(DataGoesHere!P$1))</f>
        <v>Retail Sales</v>
      </c>
      <c r="C47" s="10">
        <f>IF(COUNT(DataGoesHere!P:P)=0,"",COUNT(DataGoesHere!P:P))</f>
        <v>300</v>
      </c>
      <c r="D47" s="9">
        <f>IF(C47="","",AVERAGE(DataGoesHere!P:P))</f>
        <v>280580.3233333333</v>
      </c>
      <c r="E47" s="9">
        <f>IF(C47="","",STDEV(DataGoesHere!P:P))</f>
        <v>78031.195548626245</v>
      </c>
      <c r="F47" s="6" t="str">
        <f t="shared" si="0"/>
        <v>+/- 1.61%</v>
      </c>
      <c r="G47" s="95">
        <f t="shared" si="1"/>
        <v>4505.1331755187684</v>
      </c>
      <c r="H47" s="6" t="str">
        <f t="shared" si="2"/>
        <v xml:space="preserve">271714.54 to </v>
      </c>
      <c r="I47" s="88">
        <f t="shared" si="3"/>
        <v>289446.11</v>
      </c>
      <c r="J47" s="127" t="e">
        <f>IF(C47="","",CORREL(IntermediateCalcs!#REF!,IntermediateCalcs!#REF!))</f>
        <v>#REF!</v>
      </c>
      <c r="K47" s="128" t="e">
        <f t="shared" si="4"/>
        <v>#REF!</v>
      </c>
    </row>
    <row r="48" spans="2:11" x14ac:dyDescent="0.2">
      <c r="B48" s="2" t="str">
        <f>IF(C48="","",(DataGoesHere!Q$1))</f>
        <v>Motor Vehicle Retail Sales: Domestic Autos, Thousands of Units, Monthly, Not Seasonally Adjusted</v>
      </c>
      <c r="C48" s="10">
        <f>IF(COUNT(DataGoesHere!Q:Q)=0,"",COUNT(DataGoesHere!Q:Q))</f>
        <v>601</v>
      </c>
      <c r="D48" s="9">
        <f>IF(C48="","",AVERAGE(DataGoesHere!Q:Q))</f>
        <v>560.59916805324383</v>
      </c>
      <c r="E48" s="9">
        <f>IF(C48="","",STDEV(DataGoesHere!Q:Q))</f>
        <v>140.65336498868754</v>
      </c>
      <c r="F48" s="6" t="str">
        <f t="shared" si="0"/>
        <v>+/- 1.02%</v>
      </c>
      <c r="G48" s="95">
        <f t="shared" si="1"/>
        <v>5.7373704289221621</v>
      </c>
      <c r="H48" s="6" t="str">
        <f t="shared" si="2"/>
        <v xml:space="preserve">549.33 to </v>
      </c>
      <c r="I48" s="88">
        <f t="shared" si="3"/>
        <v>571.87</v>
      </c>
      <c r="J48" s="127" t="e">
        <f>IF(C48="","",CORREL(IntermediateCalcs!#REF!,IntermediateCalcs!#REF!))</f>
        <v>#REF!</v>
      </c>
      <c r="K48" s="128" t="e">
        <f t="shared" si="4"/>
        <v>#REF!</v>
      </c>
    </row>
    <row r="49" spans="2:40" x14ac:dyDescent="0.2">
      <c r="B49" s="11" t="str">
        <f>IF(C49="","",(DataGoesHere!R$1))</f>
        <v/>
      </c>
      <c r="C49" s="12" t="str">
        <f>IF(COUNT(DataGoesHere!R:R)=0,"",COUNT(DataGoesHere!R:R))</f>
        <v/>
      </c>
      <c r="D49" s="13" t="str">
        <f>IF(C49="","",AVERAGE(DataGoesHere!R:R))</f>
        <v/>
      </c>
      <c r="E49" s="13" t="str">
        <f>IF(C49="","",STDEV(DataGoesHere!R:R))</f>
        <v/>
      </c>
      <c r="F49" s="90" t="str">
        <f t="shared" si="0"/>
        <v/>
      </c>
      <c r="G49" s="96" t="str">
        <f t="shared" si="1"/>
        <v/>
      </c>
      <c r="H49" s="90" t="str">
        <f t="shared" si="2"/>
        <v/>
      </c>
      <c r="I49" s="91" t="str">
        <f t="shared" si="3"/>
        <v/>
      </c>
      <c r="J49" s="129" t="str">
        <f>IF(C49="","",CORREL(IntermediateCalcs!#REF!,IntermediateCalcs!#REF!))</f>
        <v/>
      </c>
      <c r="K49" s="130" t="str">
        <f t="shared" si="4"/>
        <v/>
      </c>
    </row>
    <row r="53" spans="2:40" ht="18" x14ac:dyDescent="0.2">
      <c r="B53" s="4" t="s">
        <v>188</v>
      </c>
    </row>
    <row r="54" spans="2:40" s="2" customFormat="1" ht="160" x14ac:dyDescent="0.2">
      <c r="B54" s="16" t="s">
        <v>5</v>
      </c>
      <c r="C54" s="87" t="str">
        <f>$B55</f>
        <v>1. Retail Sales</v>
      </c>
      <c r="D54" s="87" t="str">
        <f>$B56</f>
        <v/>
      </c>
      <c r="E54" s="87" t="str">
        <f>$B57</f>
        <v/>
      </c>
      <c r="F54" s="87" t="str">
        <f>$B58</f>
        <v/>
      </c>
      <c r="G54" s="87" t="str">
        <f>$B59</f>
        <v/>
      </c>
      <c r="H54" s="87" t="str">
        <f>$B60</f>
        <v/>
      </c>
      <c r="I54" s="87" t="str">
        <f>$B61</f>
        <v/>
      </c>
      <c r="J54" s="87" t="str">
        <f>$B62</f>
        <v/>
      </c>
      <c r="K54" s="87" t="str">
        <f>$B63</f>
        <v/>
      </c>
      <c r="L54" s="87" t="str">
        <f>$B64</f>
        <v/>
      </c>
      <c r="M54" s="87" t="str">
        <f>$B65</f>
        <v/>
      </c>
      <c r="N54" s="87" t="str">
        <f>$B66</f>
        <v/>
      </c>
      <c r="O54" s="87" t="str">
        <f>$B67</f>
        <v>13. Unemployment Rate (UNRATENSA)</v>
      </c>
      <c r="P54" s="87" t="str">
        <f>$B68</f>
        <v>14. Test</v>
      </c>
      <c r="Q54" s="87" t="str">
        <f>$B69</f>
        <v>15. Retail Sales</v>
      </c>
      <c r="R54" s="87" t="str">
        <f>$B70</f>
        <v>16. Motor Vehicle Retail Sales: Domestic Autos, Thousands of Units, Monthly, Not Seasonally Adjusted</v>
      </c>
      <c r="S54" s="87" t="str">
        <f>$B71</f>
        <v/>
      </c>
      <c r="X54" s="100"/>
      <c r="Y54" s="100"/>
      <c r="Z54" s="100"/>
      <c r="AA54" s="100"/>
      <c r="AB54" s="100"/>
      <c r="AC54" s="100"/>
      <c r="AD54" s="100"/>
      <c r="AE54" s="100"/>
      <c r="AF54" s="100"/>
      <c r="AG54" s="100"/>
      <c r="AH54" s="100"/>
      <c r="AI54" s="100"/>
      <c r="AJ54" s="100"/>
      <c r="AK54" s="100"/>
      <c r="AL54" s="100"/>
      <c r="AM54" s="100"/>
      <c r="AN54" s="100"/>
    </row>
    <row r="55" spans="2:40" x14ac:dyDescent="0.2">
      <c r="B55" s="2" t="str">
        <f>IF(C$33="","","1. " &amp; (DataGoesHere!B$1))</f>
        <v>1. Retail Sales</v>
      </c>
      <c r="C55" s="135"/>
      <c r="D55" s="99" t="str">
        <f ca="1">TEXT(D78,"0.00") &amp; IF(D100&lt;($C$3/5),"**",IF(D100&lt;$C$3,"*",""))</f>
        <v/>
      </c>
      <c r="E55" s="99" t="str">
        <f t="shared" ref="E55:S56" ca="1" si="5">TEXT(E78,"0.00") &amp; IF(E100&lt;($C$3/5),"**",IF(E100&lt;$C$3,"*",""))</f>
        <v/>
      </c>
      <c r="F55" s="99" t="str">
        <f t="shared" ca="1" si="5"/>
        <v/>
      </c>
      <c r="G55" s="99" t="str">
        <f t="shared" ca="1" si="5"/>
        <v/>
      </c>
      <c r="H55" s="99" t="str">
        <f t="shared" ca="1" si="5"/>
        <v/>
      </c>
      <c r="I55" s="99" t="str">
        <f t="shared" ca="1" si="5"/>
        <v/>
      </c>
      <c r="J55" s="99" t="str">
        <f t="shared" ca="1" si="5"/>
        <v/>
      </c>
      <c r="K55" s="99" t="str">
        <f t="shared" ca="1" si="5"/>
        <v/>
      </c>
      <c r="L55" s="99" t="str">
        <f t="shared" ca="1" si="5"/>
        <v/>
      </c>
      <c r="M55" s="99" t="str">
        <f t="shared" ca="1" si="5"/>
        <v/>
      </c>
      <c r="N55" s="99" t="str">
        <f t="shared" ca="1" si="5"/>
        <v/>
      </c>
      <c r="O55" s="99" t="e">
        <f t="shared" ca="1" si="5"/>
        <v>#REF!</v>
      </c>
      <c r="P55" s="99" t="e">
        <f t="shared" ca="1" si="5"/>
        <v>#REF!</v>
      </c>
      <c r="Q55" s="99" t="e">
        <f t="shared" ca="1" si="5"/>
        <v>#REF!</v>
      </c>
      <c r="R55" s="99" t="e">
        <f t="shared" ca="1" si="5"/>
        <v>#REF!</v>
      </c>
      <c r="S55" s="99" t="str">
        <f t="shared" ca="1" si="5"/>
        <v/>
      </c>
      <c r="W55" s="100"/>
    </row>
    <row r="56" spans="2:40" x14ac:dyDescent="0.2">
      <c r="B56" s="2" t="str">
        <f>IF(C$34="","","2. " &amp; (DataGoesHere!C$1))</f>
        <v/>
      </c>
      <c r="C56" s="135"/>
      <c r="D56" s="136"/>
      <c r="E56" s="99" t="str">
        <f t="shared" ca="1" si="5"/>
        <v/>
      </c>
      <c r="F56" s="99" t="str">
        <f t="shared" ref="F56:S56" ca="1" si="6">TEXT(F79,"0.00") &amp; IF(F101&lt;($C$3/5),"**",IF(F101&lt;$C$3,"*",""))</f>
        <v/>
      </c>
      <c r="G56" s="99" t="str">
        <f t="shared" ca="1" si="6"/>
        <v/>
      </c>
      <c r="H56" s="99" t="str">
        <f t="shared" ca="1" si="6"/>
        <v/>
      </c>
      <c r="I56" s="99" t="str">
        <f t="shared" ca="1" si="6"/>
        <v/>
      </c>
      <c r="J56" s="99" t="str">
        <f t="shared" ca="1" si="6"/>
        <v/>
      </c>
      <c r="K56" s="99" t="str">
        <f t="shared" ca="1" si="6"/>
        <v/>
      </c>
      <c r="L56" s="99" t="str">
        <f t="shared" ca="1" si="6"/>
        <v/>
      </c>
      <c r="M56" s="99" t="str">
        <f t="shared" ca="1" si="6"/>
        <v/>
      </c>
      <c r="N56" s="99" t="str">
        <f t="shared" ca="1" si="6"/>
        <v/>
      </c>
      <c r="O56" s="99" t="str">
        <f t="shared" ca="1" si="6"/>
        <v/>
      </c>
      <c r="P56" s="99" t="str">
        <f t="shared" ca="1" si="6"/>
        <v/>
      </c>
      <c r="Q56" s="99" t="str">
        <f t="shared" ca="1" si="6"/>
        <v/>
      </c>
      <c r="R56" s="99" t="str">
        <f t="shared" ca="1" si="6"/>
        <v/>
      </c>
      <c r="S56" s="99" t="str">
        <f t="shared" ca="1" si="6"/>
        <v/>
      </c>
      <c r="W56" s="100"/>
    </row>
    <row r="57" spans="2:40" x14ac:dyDescent="0.2">
      <c r="B57" s="2" t="str">
        <f>IF(C$35="","","3. " &amp; (DataGoesHere!D$1))</f>
        <v/>
      </c>
      <c r="C57" s="135"/>
      <c r="D57" s="136"/>
      <c r="E57" s="136"/>
      <c r="F57" s="99" t="str">
        <f t="shared" ref="F57:S57" ca="1" si="7">TEXT(F80,"0.00") &amp; IF(F102&lt;($C$3/5),"**",IF(F102&lt;$C$3,"*",""))</f>
        <v/>
      </c>
      <c r="G57" s="99" t="str">
        <f t="shared" ca="1" si="7"/>
        <v/>
      </c>
      <c r="H57" s="99" t="str">
        <f t="shared" ca="1" si="7"/>
        <v/>
      </c>
      <c r="I57" s="99" t="str">
        <f t="shared" ca="1" si="7"/>
        <v/>
      </c>
      <c r="J57" s="99" t="str">
        <f t="shared" ca="1" si="7"/>
        <v/>
      </c>
      <c r="K57" s="99" t="str">
        <f t="shared" ca="1" si="7"/>
        <v/>
      </c>
      <c r="L57" s="99" t="str">
        <f t="shared" ca="1" si="7"/>
        <v/>
      </c>
      <c r="M57" s="99" t="str">
        <f t="shared" ca="1" si="7"/>
        <v/>
      </c>
      <c r="N57" s="99" t="str">
        <f t="shared" ca="1" si="7"/>
        <v/>
      </c>
      <c r="O57" s="99" t="str">
        <f t="shared" ca="1" si="7"/>
        <v/>
      </c>
      <c r="P57" s="99" t="str">
        <f t="shared" ca="1" si="7"/>
        <v/>
      </c>
      <c r="Q57" s="99" t="str">
        <f t="shared" ca="1" si="7"/>
        <v/>
      </c>
      <c r="R57" s="99" t="str">
        <f t="shared" ca="1" si="7"/>
        <v/>
      </c>
      <c r="S57" s="99" t="str">
        <f t="shared" ca="1" si="7"/>
        <v/>
      </c>
      <c r="W57" s="100"/>
    </row>
    <row r="58" spans="2:40" x14ac:dyDescent="0.2">
      <c r="B58" s="2" t="str">
        <f>IF(C$36="","","4. " &amp; (DataGoesHere!E$1))</f>
        <v/>
      </c>
      <c r="C58" s="135"/>
      <c r="D58" s="136"/>
      <c r="E58" s="136"/>
      <c r="F58" s="137"/>
      <c r="G58" s="99" t="str">
        <f t="shared" ref="G58:S58" ca="1" si="8">TEXT(G81,"0.00") &amp; IF(G103&lt;($C$3/5),"**",IF(G103&lt;$C$3,"*",""))</f>
        <v/>
      </c>
      <c r="H58" s="99" t="str">
        <f t="shared" ca="1" si="8"/>
        <v/>
      </c>
      <c r="I58" s="99" t="str">
        <f t="shared" ca="1" si="8"/>
        <v/>
      </c>
      <c r="J58" s="99" t="str">
        <f t="shared" ca="1" si="8"/>
        <v/>
      </c>
      <c r="K58" s="99" t="str">
        <f t="shared" ca="1" si="8"/>
        <v/>
      </c>
      <c r="L58" s="99" t="str">
        <f t="shared" ca="1" si="8"/>
        <v/>
      </c>
      <c r="M58" s="99" t="str">
        <f t="shared" ca="1" si="8"/>
        <v/>
      </c>
      <c r="N58" s="99" t="str">
        <f t="shared" ca="1" si="8"/>
        <v/>
      </c>
      <c r="O58" s="99" t="str">
        <f t="shared" ca="1" si="8"/>
        <v/>
      </c>
      <c r="P58" s="99" t="str">
        <f t="shared" ca="1" si="8"/>
        <v/>
      </c>
      <c r="Q58" s="99" t="str">
        <f t="shared" ca="1" si="8"/>
        <v/>
      </c>
      <c r="R58" s="99" t="str">
        <f t="shared" ca="1" si="8"/>
        <v/>
      </c>
      <c r="S58" s="99" t="str">
        <f t="shared" ca="1" si="8"/>
        <v/>
      </c>
      <c r="W58" s="100"/>
    </row>
    <row r="59" spans="2:40" x14ac:dyDescent="0.2">
      <c r="B59" s="2" t="str">
        <f>IF(C$37="","","5. " &amp; (DataGoesHere!F$1))</f>
        <v/>
      </c>
      <c r="C59" s="135"/>
      <c r="D59" s="136"/>
      <c r="E59" s="136"/>
      <c r="F59" s="137"/>
      <c r="G59" s="141"/>
      <c r="H59" s="99" t="str">
        <f t="shared" ref="H59:S59" ca="1" si="9">TEXT(H82,"0.00") &amp; IF(H104&lt;($C$3/5),"**",IF(H104&lt;$C$3,"*",""))</f>
        <v/>
      </c>
      <c r="I59" s="99" t="str">
        <f t="shared" ca="1" si="9"/>
        <v/>
      </c>
      <c r="J59" s="99" t="str">
        <f t="shared" ca="1" si="9"/>
        <v/>
      </c>
      <c r="K59" s="99" t="str">
        <f t="shared" ca="1" si="9"/>
        <v/>
      </c>
      <c r="L59" s="99" t="str">
        <f t="shared" ca="1" si="9"/>
        <v/>
      </c>
      <c r="M59" s="99" t="str">
        <f t="shared" ca="1" si="9"/>
        <v/>
      </c>
      <c r="N59" s="99" t="str">
        <f t="shared" ca="1" si="9"/>
        <v/>
      </c>
      <c r="O59" s="99" t="str">
        <f t="shared" ca="1" si="9"/>
        <v/>
      </c>
      <c r="P59" s="99" t="str">
        <f t="shared" ca="1" si="9"/>
        <v/>
      </c>
      <c r="Q59" s="99" t="str">
        <f t="shared" ca="1" si="9"/>
        <v/>
      </c>
      <c r="R59" s="99" t="str">
        <f t="shared" ca="1" si="9"/>
        <v/>
      </c>
      <c r="S59" s="99" t="str">
        <f t="shared" ca="1" si="9"/>
        <v/>
      </c>
      <c r="W59" s="100"/>
    </row>
    <row r="60" spans="2:40" x14ac:dyDescent="0.2">
      <c r="B60" s="2" t="str">
        <f>IF(C$38="","","6. " &amp; (DataGoesHere!G$1))</f>
        <v/>
      </c>
      <c r="C60" s="135"/>
      <c r="D60" s="136"/>
      <c r="E60" s="136"/>
      <c r="F60" s="137"/>
      <c r="G60" s="141"/>
      <c r="H60" s="137"/>
      <c r="I60" s="99" t="str">
        <f t="shared" ref="I60:S60" ca="1" si="10">TEXT(I83,"0.00") &amp; IF(I105&lt;($C$3/5),"**",IF(I105&lt;$C$3,"*",""))</f>
        <v/>
      </c>
      <c r="J60" s="99" t="str">
        <f t="shared" ca="1" si="10"/>
        <v/>
      </c>
      <c r="K60" s="99" t="str">
        <f t="shared" ca="1" si="10"/>
        <v/>
      </c>
      <c r="L60" s="99" t="str">
        <f t="shared" ca="1" si="10"/>
        <v/>
      </c>
      <c r="M60" s="99" t="str">
        <f t="shared" ca="1" si="10"/>
        <v/>
      </c>
      <c r="N60" s="99" t="str">
        <f t="shared" ca="1" si="10"/>
        <v/>
      </c>
      <c r="O60" s="99" t="str">
        <f t="shared" ca="1" si="10"/>
        <v/>
      </c>
      <c r="P60" s="99" t="str">
        <f t="shared" ca="1" si="10"/>
        <v/>
      </c>
      <c r="Q60" s="99" t="str">
        <f t="shared" ca="1" si="10"/>
        <v/>
      </c>
      <c r="R60" s="99" t="str">
        <f t="shared" ca="1" si="10"/>
        <v/>
      </c>
      <c r="S60" s="99" t="str">
        <f t="shared" ca="1" si="10"/>
        <v/>
      </c>
      <c r="W60" s="100"/>
    </row>
    <row r="61" spans="2:40" x14ac:dyDescent="0.2">
      <c r="B61" s="2" t="str">
        <f>IF(C$39="","","7. " &amp; (DataGoesHere!H$1))</f>
        <v/>
      </c>
      <c r="C61" s="135"/>
      <c r="D61" s="136"/>
      <c r="E61" s="136"/>
      <c r="F61" s="137"/>
      <c r="G61" s="141"/>
      <c r="H61" s="137"/>
      <c r="I61" s="143"/>
      <c r="J61" s="99" t="str">
        <f t="shared" ref="J61:S61" ca="1" si="11">TEXT(J84,"0.00") &amp; IF(J106&lt;($C$3/5),"**",IF(J106&lt;$C$3,"*",""))</f>
        <v/>
      </c>
      <c r="K61" s="99" t="str">
        <f t="shared" ca="1" si="11"/>
        <v/>
      </c>
      <c r="L61" s="99" t="str">
        <f t="shared" ca="1" si="11"/>
        <v/>
      </c>
      <c r="M61" s="99" t="str">
        <f t="shared" ca="1" si="11"/>
        <v/>
      </c>
      <c r="N61" s="99" t="str">
        <f t="shared" ca="1" si="11"/>
        <v/>
      </c>
      <c r="O61" s="99" t="str">
        <f t="shared" ca="1" si="11"/>
        <v/>
      </c>
      <c r="P61" s="99" t="str">
        <f t="shared" ca="1" si="11"/>
        <v/>
      </c>
      <c r="Q61" s="99" t="str">
        <f t="shared" ca="1" si="11"/>
        <v/>
      </c>
      <c r="R61" s="99" t="str">
        <f t="shared" ca="1" si="11"/>
        <v/>
      </c>
      <c r="S61" s="99" t="str">
        <f t="shared" ca="1" si="11"/>
        <v/>
      </c>
      <c r="W61" s="100"/>
    </row>
    <row r="62" spans="2:40" x14ac:dyDescent="0.2">
      <c r="B62" s="2" t="str">
        <f>IF(C$40="","","8. " &amp; (DataGoesHere!I$1))</f>
        <v/>
      </c>
      <c r="C62" s="135"/>
      <c r="D62" s="136"/>
      <c r="E62" s="136"/>
      <c r="F62" s="137"/>
      <c r="G62" s="141"/>
      <c r="H62" s="137"/>
      <c r="I62" s="143"/>
      <c r="J62" s="145"/>
      <c r="K62" s="99" t="str">
        <f t="shared" ref="K62:S62" ca="1" si="12">TEXT(K85,"0.00") &amp; IF(K107&lt;($C$3/5),"**",IF(K107&lt;$C$3,"*",""))</f>
        <v/>
      </c>
      <c r="L62" s="99" t="str">
        <f t="shared" ca="1" si="12"/>
        <v/>
      </c>
      <c r="M62" s="99" t="str">
        <f t="shared" ca="1" si="12"/>
        <v/>
      </c>
      <c r="N62" s="99" t="str">
        <f t="shared" ca="1" si="12"/>
        <v/>
      </c>
      <c r="O62" s="99" t="str">
        <f t="shared" ca="1" si="12"/>
        <v/>
      </c>
      <c r="P62" s="99" t="str">
        <f t="shared" ca="1" si="12"/>
        <v/>
      </c>
      <c r="Q62" s="99" t="str">
        <f t="shared" ca="1" si="12"/>
        <v/>
      </c>
      <c r="R62" s="99" t="str">
        <f t="shared" ca="1" si="12"/>
        <v/>
      </c>
      <c r="S62" s="99" t="str">
        <f t="shared" ca="1" si="12"/>
        <v/>
      </c>
      <c r="W62" s="100"/>
    </row>
    <row r="63" spans="2:40" x14ac:dyDescent="0.2">
      <c r="B63" s="2" t="str">
        <f>IF(C$41="","","9. " &amp; (DataGoesHere!J$1))</f>
        <v/>
      </c>
      <c r="C63" s="135"/>
      <c r="D63" s="136"/>
      <c r="E63" s="136"/>
      <c r="F63" s="137"/>
      <c r="G63" s="141"/>
      <c r="H63" s="137"/>
      <c r="I63" s="143"/>
      <c r="J63" s="145"/>
      <c r="K63" s="148"/>
      <c r="L63" s="99" t="str">
        <f t="shared" ref="L63:S63" ca="1" si="13">TEXT(L86,"0.00") &amp; IF(L108&lt;($C$3/5),"**",IF(L108&lt;$C$3,"*",""))</f>
        <v/>
      </c>
      <c r="M63" s="99" t="str">
        <f t="shared" ca="1" si="13"/>
        <v/>
      </c>
      <c r="N63" s="99" t="str">
        <f t="shared" ca="1" si="13"/>
        <v/>
      </c>
      <c r="O63" s="99" t="str">
        <f t="shared" ca="1" si="13"/>
        <v/>
      </c>
      <c r="P63" s="99" t="str">
        <f t="shared" ca="1" si="13"/>
        <v/>
      </c>
      <c r="Q63" s="99" t="str">
        <f t="shared" ca="1" si="13"/>
        <v/>
      </c>
      <c r="R63" s="99" t="str">
        <f t="shared" ca="1" si="13"/>
        <v/>
      </c>
      <c r="S63" s="99" t="str">
        <f t="shared" ca="1" si="13"/>
        <v/>
      </c>
      <c r="W63" s="100"/>
    </row>
    <row r="64" spans="2:40" x14ac:dyDescent="0.2">
      <c r="B64" s="2" t="str">
        <f>IF(C$42="","","10. " &amp; (DataGoesHere!K$1))</f>
        <v/>
      </c>
      <c r="C64" s="135"/>
      <c r="D64" s="136"/>
      <c r="E64" s="136"/>
      <c r="F64" s="137"/>
      <c r="G64" s="141"/>
      <c r="H64" s="137"/>
      <c r="I64" s="143"/>
      <c r="J64" s="145"/>
      <c r="K64" s="148"/>
      <c r="L64" s="148"/>
      <c r="M64" s="99" t="str">
        <f t="shared" ref="M64:S64" ca="1" si="14">TEXT(M87,"0.00") &amp; IF(M109&lt;($C$3/5),"**",IF(M109&lt;$C$3,"*",""))</f>
        <v/>
      </c>
      <c r="N64" s="99" t="str">
        <f t="shared" ca="1" si="14"/>
        <v/>
      </c>
      <c r="O64" s="99" t="str">
        <f t="shared" ca="1" si="14"/>
        <v/>
      </c>
      <c r="P64" s="99" t="str">
        <f t="shared" ca="1" si="14"/>
        <v/>
      </c>
      <c r="Q64" s="99" t="str">
        <f t="shared" ca="1" si="14"/>
        <v/>
      </c>
      <c r="R64" s="99" t="str">
        <f t="shared" ca="1" si="14"/>
        <v/>
      </c>
      <c r="S64" s="99" t="str">
        <f t="shared" ca="1" si="14"/>
        <v/>
      </c>
      <c r="W64" s="100"/>
    </row>
    <row r="65" spans="2:40" x14ac:dyDescent="0.2">
      <c r="B65" s="2" t="str">
        <f>IF(C$43="","","11. " &amp; (DataGoesHere!L$1))</f>
        <v/>
      </c>
      <c r="C65" s="135"/>
      <c r="D65" s="136"/>
      <c r="E65" s="136"/>
      <c r="F65" s="137"/>
      <c r="G65" s="141"/>
      <c r="H65" s="137"/>
      <c r="I65" s="143"/>
      <c r="J65" s="145"/>
      <c r="K65" s="148"/>
      <c r="L65" s="148"/>
      <c r="M65" s="148"/>
      <c r="N65" s="99" t="str">
        <f t="shared" ref="N65:S65" ca="1" si="15">TEXT(N88,"0.00") &amp; IF(N110&lt;($C$3/5),"**",IF(N110&lt;$C$3,"*",""))</f>
        <v/>
      </c>
      <c r="O65" s="99" t="str">
        <f t="shared" ca="1" si="15"/>
        <v/>
      </c>
      <c r="P65" s="99" t="str">
        <f t="shared" ca="1" si="15"/>
        <v/>
      </c>
      <c r="Q65" s="99" t="str">
        <f t="shared" ca="1" si="15"/>
        <v/>
      </c>
      <c r="R65" s="99" t="str">
        <f t="shared" ca="1" si="15"/>
        <v/>
      </c>
      <c r="S65" s="99" t="str">
        <f t="shared" ca="1" si="15"/>
        <v/>
      </c>
      <c r="W65" s="100"/>
    </row>
    <row r="66" spans="2:40" x14ac:dyDescent="0.2">
      <c r="B66" s="2" t="str">
        <f>IF(C$44="","","12. " &amp; (DataGoesHere!M$1))</f>
        <v/>
      </c>
      <c r="C66" s="135"/>
      <c r="D66" s="136"/>
      <c r="E66" s="136"/>
      <c r="F66" s="137"/>
      <c r="G66" s="141"/>
      <c r="H66" s="137"/>
      <c r="I66" s="143"/>
      <c r="J66" s="145"/>
      <c r="K66" s="148"/>
      <c r="L66" s="148"/>
      <c r="M66" s="148"/>
      <c r="N66" s="148"/>
      <c r="O66" s="99" t="str">
        <f t="shared" ref="O66:S66" ca="1" si="16">TEXT(O89,"0.00") &amp; IF(O111&lt;($C$3/5),"**",IF(O111&lt;$C$3,"*",""))</f>
        <v/>
      </c>
      <c r="P66" s="99" t="str">
        <f t="shared" ca="1" si="16"/>
        <v/>
      </c>
      <c r="Q66" s="99" t="str">
        <f t="shared" ca="1" si="16"/>
        <v/>
      </c>
      <c r="R66" s="99" t="str">
        <f t="shared" ca="1" si="16"/>
        <v/>
      </c>
      <c r="S66" s="99" t="str">
        <f t="shared" ca="1" si="16"/>
        <v/>
      </c>
      <c r="W66" s="100"/>
    </row>
    <row r="67" spans="2:40" x14ac:dyDescent="0.2">
      <c r="B67" s="2" t="str">
        <f>IF(C$45="","","13. " &amp; (DataGoesHere!N$1))</f>
        <v>13. Unemployment Rate (UNRATENSA)</v>
      </c>
      <c r="C67" s="135"/>
      <c r="D67" s="136"/>
      <c r="E67" s="136"/>
      <c r="F67" s="137"/>
      <c r="G67" s="141"/>
      <c r="H67" s="137"/>
      <c r="I67" s="143"/>
      <c r="J67" s="146"/>
      <c r="K67" s="148"/>
      <c r="L67" s="148"/>
      <c r="M67" s="148"/>
      <c r="N67" s="148"/>
      <c r="O67" s="148"/>
      <c r="P67" s="99" t="e">
        <f t="shared" ref="P67:S67" ca="1" si="17">TEXT(P90,"0.00") &amp; IF(P112&lt;($C$3/5),"**",IF(P112&lt;$C$3,"*",""))</f>
        <v>#REF!</v>
      </c>
      <c r="Q67" s="99" t="e">
        <f t="shared" ca="1" si="17"/>
        <v>#REF!</v>
      </c>
      <c r="R67" s="99" t="e">
        <f t="shared" ca="1" si="17"/>
        <v>#REF!</v>
      </c>
      <c r="S67" s="99" t="str">
        <f t="shared" ca="1" si="17"/>
        <v/>
      </c>
      <c r="W67" s="100"/>
    </row>
    <row r="68" spans="2:40" x14ac:dyDescent="0.2">
      <c r="B68" s="2" t="str">
        <f>IF(C$46="","","14. " &amp; (DataGoesHere!O$1))</f>
        <v>14. Test</v>
      </c>
      <c r="C68" s="135"/>
      <c r="D68" s="136"/>
      <c r="E68" s="136"/>
      <c r="F68" s="137"/>
      <c r="G68" s="141"/>
      <c r="H68" s="137"/>
      <c r="I68" s="143"/>
      <c r="J68" s="146"/>
      <c r="K68" s="148"/>
      <c r="L68" s="148"/>
      <c r="M68" s="148"/>
      <c r="N68" s="148"/>
      <c r="O68" s="148"/>
      <c r="P68" s="148"/>
      <c r="Q68" s="99" t="e">
        <f t="shared" ref="Q68:S69" ca="1" si="18">TEXT(Q91,"0.00") &amp; IF(Q113&lt;($C$3/5),"**",IF(Q113&lt;$C$3,"*",""))</f>
        <v>#REF!</v>
      </c>
      <c r="R68" s="99" t="e">
        <f t="shared" ca="1" si="18"/>
        <v>#REF!</v>
      </c>
      <c r="S68" s="99" t="str">
        <f t="shared" ca="1" si="18"/>
        <v/>
      </c>
      <c r="W68" s="100"/>
    </row>
    <row r="69" spans="2:40" x14ac:dyDescent="0.2">
      <c r="B69" s="2" t="str">
        <f>IF(C$47="","","15. " &amp; (DataGoesHere!P$1))</f>
        <v>15. Retail Sales</v>
      </c>
      <c r="C69" s="135"/>
      <c r="D69" s="136"/>
      <c r="E69" s="136"/>
      <c r="F69" s="137"/>
      <c r="G69" s="141"/>
      <c r="H69" s="137"/>
      <c r="I69" s="143"/>
      <c r="J69" s="146"/>
      <c r="K69" s="148"/>
      <c r="L69" s="148"/>
      <c r="M69" s="148"/>
      <c r="N69" s="148"/>
      <c r="O69" s="148"/>
      <c r="P69" s="148"/>
      <c r="Q69" s="148"/>
      <c r="R69" s="99" t="e">
        <f t="shared" ca="1" si="18"/>
        <v>#REF!</v>
      </c>
      <c r="S69" s="99" t="str">
        <f t="shared" ca="1" si="18"/>
        <v/>
      </c>
      <c r="W69" s="100"/>
    </row>
    <row r="70" spans="2:40" x14ac:dyDescent="0.2">
      <c r="B70" s="2" t="str">
        <f>IF(C$48="","","16. " &amp; (DataGoesHere!Q$1))</f>
        <v>16. Motor Vehicle Retail Sales: Domestic Autos, Thousands of Units, Monthly, Not Seasonally Adjusted</v>
      </c>
      <c r="C70" s="135"/>
      <c r="D70" s="136"/>
      <c r="E70" s="136"/>
      <c r="F70" s="137"/>
      <c r="G70" s="141"/>
      <c r="H70" s="137"/>
      <c r="I70" s="143"/>
      <c r="J70" s="146"/>
      <c r="K70" s="148"/>
      <c r="L70" s="148"/>
      <c r="M70" s="148"/>
      <c r="N70" s="148"/>
      <c r="O70" s="148"/>
      <c r="P70" s="148"/>
      <c r="Q70" s="148"/>
      <c r="R70" s="148"/>
      <c r="S70" s="99" t="str">
        <f t="shared" ref="S70" ca="1" si="19">TEXT(S93,"0.00") &amp; IF(S115&lt;($C$3/5),"**",IF(S115&lt;$C$3,"*",""))</f>
        <v/>
      </c>
      <c r="W70" s="100"/>
    </row>
    <row r="71" spans="2:40" x14ac:dyDescent="0.2">
      <c r="B71" s="11" t="str">
        <f>IF(C$49="","","17. " &amp; (DataGoesHere!R$1))</f>
        <v/>
      </c>
      <c r="C71" s="138"/>
      <c r="D71" s="139"/>
      <c r="E71" s="139"/>
      <c r="F71" s="140"/>
      <c r="G71" s="142"/>
      <c r="H71" s="140"/>
      <c r="I71" s="144"/>
      <c r="J71" s="147"/>
      <c r="K71" s="149"/>
      <c r="L71" s="149"/>
      <c r="M71" s="149"/>
      <c r="N71" s="149"/>
      <c r="O71" s="149"/>
      <c r="P71" s="149"/>
      <c r="Q71" s="149"/>
      <c r="R71" s="149"/>
      <c r="S71" s="149"/>
      <c r="W71" s="100"/>
    </row>
    <row r="72" spans="2:40" x14ac:dyDescent="0.2">
      <c r="B72" s="1" t="str">
        <f>"Note: * p &lt; " &amp; ROUND(C3,2) &amp; ", ** p &lt; " &amp; ROUND(C3/5,2)</f>
        <v>Note: * p &lt; 0.05, ** p &lt; 0.01</v>
      </c>
    </row>
    <row r="74" spans="2:40" hidden="1" x14ac:dyDescent="0.2"/>
    <row r="75" spans="2:40" hidden="1" x14ac:dyDescent="0.2"/>
    <row r="76" spans="2:40" s="102" customFormat="1" hidden="1" x14ac:dyDescent="0.2">
      <c r="B76" s="101" t="s">
        <v>140</v>
      </c>
      <c r="C76" s="100"/>
      <c r="D76" s="100"/>
      <c r="E76" s="100"/>
    </row>
    <row r="77" spans="2:40" s="105" customFormat="1" ht="32" hidden="1" x14ac:dyDescent="0.2">
      <c r="B77" s="103" t="s">
        <v>5</v>
      </c>
      <c r="C77" s="104" t="str">
        <f>$B78</f>
        <v>1. Retail Sales</v>
      </c>
      <c r="D77" s="104" t="str">
        <f>$B79</f>
        <v/>
      </c>
      <c r="E77" s="104" t="str">
        <f>$B80</f>
        <v/>
      </c>
      <c r="F77" s="104" t="str">
        <f>$B81</f>
        <v/>
      </c>
      <c r="G77" s="104" t="str">
        <f>$B82</f>
        <v/>
      </c>
      <c r="H77" s="104" t="str">
        <f>$B83</f>
        <v/>
      </c>
      <c r="I77" s="104" t="str">
        <f>$B84</f>
        <v/>
      </c>
      <c r="J77" s="104" t="str">
        <f>$B85</f>
        <v/>
      </c>
      <c r="K77" s="104" t="str">
        <f>$B86</f>
        <v/>
      </c>
      <c r="L77" s="104" t="str">
        <f>$B87</f>
        <v/>
      </c>
      <c r="M77" s="104" t="str">
        <f>$B88</f>
        <v/>
      </c>
      <c r="N77" s="104" t="str">
        <f>$B89</f>
        <v/>
      </c>
      <c r="O77" s="104" t="str">
        <f>$B90</f>
        <v>13. Unemployment Rate (UNRATENSA)</v>
      </c>
      <c r="P77" s="104" t="str">
        <f>$B91</f>
        <v>14. Test</v>
      </c>
      <c r="Q77" s="104" t="str">
        <f>$B92</f>
        <v>15. Retail Sales</v>
      </c>
      <c r="R77" s="104" t="str">
        <f>$B93</f>
        <v>16. Motor Vehicle Retail Sales: Domestic Autos, Thousands of Units, Monthly, Not Seasonally Adjusted</v>
      </c>
      <c r="S77" s="104" t="str">
        <f>$B94</f>
        <v/>
      </c>
      <c r="X77" s="100" t="s">
        <v>124</v>
      </c>
      <c r="Y77" s="100" t="s">
        <v>125</v>
      </c>
      <c r="Z77" s="100" t="s">
        <v>126</v>
      </c>
      <c r="AA77" s="100" t="s">
        <v>127</v>
      </c>
      <c r="AB77" s="100" t="s">
        <v>18</v>
      </c>
      <c r="AC77" s="100" t="s">
        <v>128</v>
      </c>
      <c r="AD77" s="100" t="s">
        <v>129</v>
      </c>
      <c r="AE77" s="100" t="s">
        <v>130</v>
      </c>
      <c r="AF77" s="100" t="s">
        <v>131</v>
      </c>
      <c r="AG77" s="100" t="s">
        <v>132</v>
      </c>
      <c r="AH77" s="100" t="s">
        <v>133</v>
      </c>
      <c r="AI77" s="100" t="s">
        <v>134</v>
      </c>
      <c r="AJ77" s="100" t="s">
        <v>2</v>
      </c>
      <c r="AK77" s="100" t="s">
        <v>135</v>
      </c>
      <c r="AL77" s="100" t="s">
        <v>136</v>
      </c>
      <c r="AM77" s="100" t="s">
        <v>137</v>
      </c>
      <c r="AN77" s="100" t="s">
        <v>138</v>
      </c>
    </row>
    <row r="78" spans="2:40" s="102" customFormat="1" hidden="1" x14ac:dyDescent="0.2">
      <c r="B78" s="105" t="str">
        <f>IF(C$33="","","1. " &amp; (DataGoesHere!B$1))</f>
        <v>1. Retail Sales</v>
      </c>
      <c r="C78" s="106"/>
      <c r="D78" s="107" t="str">
        <f t="shared" ref="D78:S78" ca="1" si="20">IF($B78="","",IF(D$77="","",ROUND(CORREL(INDIRECT("'Data Goes Here'!" &amp; $W78 &amp; ":" &amp; $W78),INDIRECT("'Data Goes Here'!" &amp; Y$77 &amp; ":" &amp; Y$77)),2)))</f>
        <v/>
      </c>
      <c r="E78" s="107" t="str">
        <f t="shared" ca="1" si="20"/>
        <v/>
      </c>
      <c r="F78" s="107" t="str">
        <f t="shared" ca="1" si="20"/>
        <v/>
      </c>
      <c r="G78" s="107" t="str">
        <f t="shared" ca="1" si="20"/>
        <v/>
      </c>
      <c r="H78" s="107" t="str">
        <f t="shared" ca="1" si="20"/>
        <v/>
      </c>
      <c r="I78" s="107" t="str">
        <f t="shared" ca="1" si="20"/>
        <v/>
      </c>
      <c r="J78" s="107" t="str">
        <f t="shared" ca="1" si="20"/>
        <v/>
      </c>
      <c r="K78" s="107" t="str">
        <f t="shared" ca="1" si="20"/>
        <v/>
      </c>
      <c r="L78" s="107" t="str">
        <f t="shared" ca="1" si="20"/>
        <v/>
      </c>
      <c r="M78" s="107" t="str">
        <f t="shared" ca="1" si="20"/>
        <v/>
      </c>
      <c r="N78" s="107" t="str">
        <f t="shared" ca="1" si="20"/>
        <v/>
      </c>
      <c r="O78" s="107" t="e">
        <f t="shared" ca="1" si="20"/>
        <v>#REF!</v>
      </c>
      <c r="P78" s="107" t="e">
        <f t="shared" ca="1" si="20"/>
        <v>#REF!</v>
      </c>
      <c r="Q78" s="107" t="e">
        <f t="shared" ca="1" si="20"/>
        <v>#REF!</v>
      </c>
      <c r="R78" s="107" t="e">
        <f t="shared" ca="1" si="20"/>
        <v>#REF!</v>
      </c>
      <c r="S78" s="107" t="str">
        <f t="shared" ca="1" si="20"/>
        <v/>
      </c>
      <c r="W78" s="100" t="s">
        <v>124</v>
      </c>
    </row>
    <row r="79" spans="2:40" s="102" customFormat="1" hidden="1" x14ac:dyDescent="0.2">
      <c r="B79" s="105" t="str">
        <f>IF(C$34="","","2. " &amp; (DataGoesHere!C$1))</f>
        <v/>
      </c>
      <c r="C79" s="106"/>
      <c r="D79" s="108"/>
      <c r="E79" s="107" t="str">
        <f t="shared" ref="E79:S79" ca="1" si="21">IF($B79="","",IF(E$77="","",ROUND(CORREL(INDIRECT("'Data Goes Here'!" &amp; $W79 &amp; ":" &amp; $W79),INDIRECT("'Data Goes Here'!" &amp; Z$77 &amp; ":" &amp; Z$77)),2)))</f>
        <v/>
      </c>
      <c r="F79" s="107" t="str">
        <f t="shared" ca="1" si="21"/>
        <v/>
      </c>
      <c r="G79" s="107" t="str">
        <f t="shared" ca="1" si="21"/>
        <v/>
      </c>
      <c r="H79" s="107" t="str">
        <f t="shared" ca="1" si="21"/>
        <v/>
      </c>
      <c r="I79" s="107" t="str">
        <f t="shared" ca="1" si="21"/>
        <v/>
      </c>
      <c r="J79" s="107" t="str">
        <f t="shared" ca="1" si="21"/>
        <v/>
      </c>
      <c r="K79" s="107" t="str">
        <f t="shared" ca="1" si="21"/>
        <v/>
      </c>
      <c r="L79" s="107" t="str">
        <f t="shared" ca="1" si="21"/>
        <v/>
      </c>
      <c r="M79" s="107" t="str">
        <f t="shared" ca="1" si="21"/>
        <v/>
      </c>
      <c r="N79" s="107" t="str">
        <f t="shared" ca="1" si="21"/>
        <v/>
      </c>
      <c r="O79" s="107" t="str">
        <f t="shared" ca="1" si="21"/>
        <v/>
      </c>
      <c r="P79" s="107" t="str">
        <f t="shared" ca="1" si="21"/>
        <v/>
      </c>
      <c r="Q79" s="107" t="str">
        <f t="shared" ca="1" si="21"/>
        <v/>
      </c>
      <c r="R79" s="107" t="str">
        <f t="shared" ca="1" si="21"/>
        <v/>
      </c>
      <c r="S79" s="107" t="str">
        <f t="shared" ca="1" si="21"/>
        <v/>
      </c>
      <c r="W79" s="100" t="s">
        <v>125</v>
      </c>
    </row>
    <row r="80" spans="2:40" s="102" customFormat="1" hidden="1" x14ac:dyDescent="0.2">
      <c r="B80" s="105" t="str">
        <f>IF(C$35="","","3. " &amp; (DataGoesHere!D$1))</f>
        <v/>
      </c>
      <c r="C80" s="106"/>
      <c r="D80" s="108"/>
      <c r="E80" s="108"/>
      <c r="F80" s="107" t="str">
        <f t="shared" ref="F80:S80" ca="1" si="22">IF($B80="","",IF(F$77="","",ROUND(CORREL(INDIRECT("'Data Goes Here'!" &amp; $W80 &amp; ":" &amp; $W80),INDIRECT("'Data Goes Here'!" &amp; AA$77 &amp; ":" &amp; AA$77)),2)))</f>
        <v/>
      </c>
      <c r="G80" s="107" t="str">
        <f t="shared" ca="1" si="22"/>
        <v/>
      </c>
      <c r="H80" s="107" t="str">
        <f t="shared" ca="1" si="22"/>
        <v/>
      </c>
      <c r="I80" s="107" t="str">
        <f t="shared" ca="1" si="22"/>
        <v/>
      </c>
      <c r="J80" s="107" t="str">
        <f t="shared" ca="1" si="22"/>
        <v/>
      </c>
      <c r="K80" s="107" t="str">
        <f t="shared" ca="1" si="22"/>
        <v/>
      </c>
      <c r="L80" s="107" t="str">
        <f t="shared" ca="1" si="22"/>
        <v/>
      </c>
      <c r="M80" s="107" t="str">
        <f t="shared" ca="1" si="22"/>
        <v/>
      </c>
      <c r="N80" s="107" t="str">
        <f t="shared" ca="1" si="22"/>
        <v/>
      </c>
      <c r="O80" s="107" t="str">
        <f t="shared" ca="1" si="22"/>
        <v/>
      </c>
      <c r="P80" s="107" t="str">
        <f t="shared" ca="1" si="22"/>
        <v/>
      </c>
      <c r="Q80" s="107" t="str">
        <f t="shared" ca="1" si="22"/>
        <v/>
      </c>
      <c r="R80" s="107" t="str">
        <f t="shared" ca="1" si="22"/>
        <v/>
      </c>
      <c r="S80" s="107" t="str">
        <f t="shared" ca="1" si="22"/>
        <v/>
      </c>
      <c r="W80" s="100" t="s">
        <v>126</v>
      </c>
    </row>
    <row r="81" spans="2:23" s="102" customFormat="1" hidden="1" x14ac:dyDescent="0.2">
      <c r="B81" s="105" t="str">
        <f>IF(C$36="","","4. " &amp; (DataGoesHere!E$1))</f>
        <v/>
      </c>
      <c r="C81" s="106"/>
      <c r="D81" s="108"/>
      <c r="E81" s="108"/>
      <c r="F81" s="100"/>
      <c r="G81" s="107" t="str">
        <f t="shared" ref="G81:S81" ca="1" si="23">IF($B81="","",IF(G$77="","",ROUND(CORREL(INDIRECT("'Data Goes Here'!" &amp; $W81 &amp; ":" &amp; $W81),INDIRECT("'Data Goes Here'!" &amp; AB$77 &amp; ":" &amp; AB$77)),2)))</f>
        <v/>
      </c>
      <c r="H81" s="107" t="str">
        <f t="shared" ca="1" si="23"/>
        <v/>
      </c>
      <c r="I81" s="107" t="str">
        <f t="shared" ca="1" si="23"/>
        <v/>
      </c>
      <c r="J81" s="107" t="str">
        <f t="shared" ca="1" si="23"/>
        <v/>
      </c>
      <c r="K81" s="107" t="str">
        <f t="shared" ca="1" si="23"/>
        <v/>
      </c>
      <c r="L81" s="107" t="str">
        <f t="shared" ca="1" si="23"/>
        <v/>
      </c>
      <c r="M81" s="107" t="str">
        <f t="shared" ca="1" si="23"/>
        <v/>
      </c>
      <c r="N81" s="107" t="str">
        <f t="shared" ca="1" si="23"/>
        <v/>
      </c>
      <c r="O81" s="107" t="str">
        <f t="shared" ca="1" si="23"/>
        <v/>
      </c>
      <c r="P81" s="107" t="str">
        <f t="shared" ca="1" si="23"/>
        <v/>
      </c>
      <c r="Q81" s="107" t="str">
        <f t="shared" ca="1" si="23"/>
        <v/>
      </c>
      <c r="R81" s="107" t="str">
        <f t="shared" ca="1" si="23"/>
        <v/>
      </c>
      <c r="S81" s="107" t="str">
        <f t="shared" ca="1" si="23"/>
        <v/>
      </c>
      <c r="W81" s="100" t="s">
        <v>127</v>
      </c>
    </row>
    <row r="82" spans="2:23" s="102" customFormat="1" hidden="1" x14ac:dyDescent="0.2">
      <c r="B82" s="105" t="str">
        <f>IF(C$37="","","5. " &amp; (DataGoesHere!F$1))</f>
        <v/>
      </c>
      <c r="C82" s="106"/>
      <c r="D82" s="108"/>
      <c r="E82" s="108"/>
      <c r="F82" s="100"/>
      <c r="G82" s="109"/>
      <c r="H82" s="107" t="str">
        <f t="shared" ref="H82:S82" ca="1" si="24">IF($B82="","",IF(H$77="","",ROUND(CORREL(INDIRECT("'Data Goes Here'!" &amp; $W82 &amp; ":" &amp; $W82),INDIRECT("'Data Goes Here'!" &amp; AC$77 &amp; ":" &amp; AC$77)),2)))</f>
        <v/>
      </c>
      <c r="I82" s="107" t="str">
        <f t="shared" ca="1" si="24"/>
        <v/>
      </c>
      <c r="J82" s="107" t="str">
        <f t="shared" ca="1" si="24"/>
        <v/>
      </c>
      <c r="K82" s="107" t="str">
        <f t="shared" ca="1" si="24"/>
        <v/>
      </c>
      <c r="L82" s="107" t="str">
        <f t="shared" ca="1" si="24"/>
        <v/>
      </c>
      <c r="M82" s="107" t="str">
        <f t="shared" ca="1" si="24"/>
        <v/>
      </c>
      <c r="N82" s="107" t="str">
        <f t="shared" ca="1" si="24"/>
        <v/>
      </c>
      <c r="O82" s="107" t="str">
        <f t="shared" ca="1" si="24"/>
        <v/>
      </c>
      <c r="P82" s="107" t="str">
        <f t="shared" ca="1" si="24"/>
        <v/>
      </c>
      <c r="Q82" s="107" t="str">
        <f t="shared" ca="1" si="24"/>
        <v/>
      </c>
      <c r="R82" s="107" t="str">
        <f t="shared" ca="1" si="24"/>
        <v/>
      </c>
      <c r="S82" s="107" t="str">
        <f t="shared" ca="1" si="24"/>
        <v/>
      </c>
      <c r="W82" s="100" t="s">
        <v>18</v>
      </c>
    </row>
    <row r="83" spans="2:23" s="102" customFormat="1" hidden="1" x14ac:dyDescent="0.2">
      <c r="B83" s="105" t="str">
        <f>IF(C$38="","","6. " &amp; (DataGoesHere!G$1))</f>
        <v/>
      </c>
      <c r="C83" s="106"/>
      <c r="D83" s="108"/>
      <c r="E83" s="108"/>
      <c r="F83" s="100"/>
      <c r="G83" s="109"/>
      <c r="H83" s="100"/>
      <c r="I83" s="107" t="str">
        <f t="shared" ref="I83:S83" ca="1" si="25">IF($B83="","",IF(I$77="","",ROUND(CORREL(INDIRECT("'Data Goes Here'!" &amp; $W83 &amp; ":" &amp; $W83),INDIRECT("'Data Goes Here'!" &amp; AD$77 &amp; ":" &amp; AD$77)),2)))</f>
        <v/>
      </c>
      <c r="J83" s="107" t="str">
        <f t="shared" ca="1" si="25"/>
        <v/>
      </c>
      <c r="K83" s="107" t="str">
        <f t="shared" ca="1" si="25"/>
        <v/>
      </c>
      <c r="L83" s="107" t="str">
        <f t="shared" ca="1" si="25"/>
        <v/>
      </c>
      <c r="M83" s="107" t="str">
        <f t="shared" ca="1" si="25"/>
        <v/>
      </c>
      <c r="N83" s="107" t="str">
        <f t="shared" ca="1" si="25"/>
        <v/>
      </c>
      <c r="O83" s="107" t="str">
        <f t="shared" ca="1" si="25"/>
        <v/>
      </c>
      <c r="P83" s="107" t="str">
        <f t="shared" ca="1" si="25"/>
        <v/>
      </c>
      <c r="Q83" s="107" t="str">
        <f t="shared" ca="1" si="25"/>
        <v/>
      </c>
      <c r="R83" s="107" t="str">
        <f t="shared" ca="1" si="25"/>
        <v/>
      </c>
      <c r="S83" s="107" t="str">
        <f t="shared" ca="1" si="25"/>
        <v/>
      </c>
      <c r="W83" s="100" t="s">
        <v>128</v>
      </c>
    </row>
    <row r="84" spans="2:23" s="102" customFormat="1" hidden="1" x14ac:dyDescent="0.2">
      <c r="B84" s="105" t="str">
        <f>IF(C$39="","","7. " &amp; (DataGoesHere!H$1))</f>
        <v/>
      </c>
      <c r="C84" s="106"/>
      <c r="D84" s="108"/>
      <c r="E84" s="108"/>
      <c r="F84" s="100"/>
      <c r="G84" s="109"/>
      <c r="H84" s="100"/>
      <c r="I84" s="110"/>
      <c r="J84" s="107" t="str">
        <f t="shared" ref="J84:S84" ca="1" si="26">IF($B84="","",IF(J$77="","",ROUND(CORREL(INDIRECT("'Data Goes Here'!" &amp; $W84 &amp; ":" &amp; $W84),INDIRECT("'Data Goes Here'!" &amp; AE$77 &amp; ":" &amp; AE$77)),2)))</f>
        <v/>
      </c>
      <c r="K84" s="107" t="str">
        <f t="shared" ca="1" si="26"/>
        <v/>
      </c>
      <c r="L84" s="107" t="str">
        <f t="shared" ca="1" si="26"/>
        <v/>
      </c>
      <c r="M84" s="107" t="str">
        <f t="shared" ca="1" si="26"/>
        <v/>
      </c>
      <c r="N84" s="107" t="str">
        <f t="shared" ca="1" si="26"/>
        <v/>
      </c>
      <c r="O84" s="107" t="str">
        <f t="shared" ca="1" si="26"/>
        <v/>
      </c>
      <c r="P84" s="107" t="str">
        <f t="shared" ca="1" si="26"/>
        <v/>
      </c>
      <c r="Q84" s="107" t="str">
        <f t="shared" ca="1" si="26"/>
        <v/>
      </c>
      <c r="R84" s="107" t="str">
        <f t="shared" ca="1" si="26"/>
        <v/>
      </c>
      <c r="S84" s="107" t="str">
        <f t="shared" ca="1" si="26"/>
        <v/>
      </c>
      <c r="W84" s="100" t="s">
        <v>129</v>
      </c>
    </row>
    <row r="85" spans="2:23" s="102" customFormat="1" hidden="1" x14ac:dyDescent="0.2">
      <c r="B85" s="105" t="str">
        <f>IF(C$40="","","8. " &amp; (DataGoesHere!I$1))</f>
        <v/>
      </c>
      <c r="C85" s="106"/>
      <c r="D85" s="108"/>
      <c r="E85" s="108"/>
      <c r="F85" s="100"/>
      <c r="G85" s="109"/>
      <c r="H85" s="100"/>
      <c r="I85" s="110"/>
      <c r="J85" s="111"/>
      <c r="K85" s="107" t="str">
        <f t="shared" ref="K85:S85" ca="1" si="27">IF($B85="","",IF(K$77="","",ROUND(CORREL(INDIRECT("'Data Goes Here'!" &amp; $W85 &amp; ":" &amp; $W85),INDIRECT("'Data Goes Here'!" &amp; AF$77 &amp; ":" &amp; AF$77)),2)))</f>
        <v/>
      </c>
      <c r="L85" s="107" t="str">
        <f t="shared" ca="1" si="27"/>
        <v/>
      </c>
      <c r="M85" s="107" t="str">
        <f t="shared" ca="1" si="27"/>
        <v/>
      </c>
      <c r="N85" s="107" t="str">
        <f t="shared" ca="1" si="27"/>
        <v/>
      </c>
      <c r="O85" s="107" t="str">
        <f t="shared" ca="1" si="27"/>
        <v/>
      </c>
      <c r="P85" s="107" t="str">
        <f t="shared" ca="1" si="27"/>
        <v/>
      </c>
      <c r="Q85" s="107" t="str">
        <f t="shared" ca="1" si="27"/>
        <v/>
      </c>
      <c r="R85" s="107" t="str">
        <f t="shared" ca="1" si="27"/>
        <v/>
      </c>
      <c r="S85" s="107" t="str">
        <f t="shared" ca="1" si="27"/>
        <v/>
      </c>
      <c r="W85" s="100" t="s">
        <v>130</v>
      </c>
    </row>
    <row r="86" spans="2:23" s="102" customFormat="1" hidden="1" x14ac:dyDescent="0.2">
      <c r="B86" s="105" t="str">
        <f>IF(C$41="","","9. " &amp; (DataGoesHere!J$1))</f>
        <v/>
      </c>
      <c r="C86" s="106"/>
      <c r="D86" s="108"/>
      <c r="E86" s="108"/>
      <c r="F86" s="100"/>
      <c r="G86" s="109"/>
      <c r="H86" s="100"/>
      <c r="I86" s="110"/>
      <c r="J86" s="111"/>
      <c r="L86" s="107" t="str">
        <f t="shared" ref="L86:S86" ca="1" si="28">IF($B86="","",IF(L$77="","",ROUND(CORREL(INDIRECT("'Data Goes Here'!" &amp; $W86 &amp; ":" &amp; $W86),INDIRECT("'Data Goes Here'!" &amp; AG$77 &amp; ":" &amp; AG$77)),2)))</f>
        <v/>
      </c>
      <c r="M86" s="107" t="str">
        <f t="shared" ca="1" si="28"/>
        <v/>
      </c>
      <c r="N86" s="107" t="str">
        <f t="shared" ca="1" si="28"/>
        <v/>
      </c>
      <c r="O86" s="107" t="str">
        <f t="shared" ca="1" si="28"/>
        <v/>
      </c>
      <c r="P86" s="107" t="str">
        <f t="shared" ca="1" si="28"/>
        <v/>
      </c>
      <c r="Q86" s="107" t="str">
        <f t="shared" ca="1" si="28"/>
        <v/>
      </c>
      <c r="R86" s="107" t="str">
        <f t="shared" ca="1" si="28"/>
        <v/>
      </c>
      <c r="S86" s="107" t="str">
        <f t="shared" ca="1" si="28"/>
        <v/>
      </c>
      <c r="W86" s="100" t="s">
        <v>131</v>
      </c>
    </row>
    <row r="87" spans="2:23" s="102" customFormat="1" hidden="1" x14ac:dyDescent="0.2">
      <c r="B87" s="105" t="str">
        <f>IF(C$42="","","10. " &amp; (DataGoesHere!K$1))</f>
        <v/>
      </c>
      <c r="C87" s="106"/>
      <c r="D87" s="108"/>
      <c r="E87" s="108"/>
      <c r="F87" s="100"/>
      <c r="G87" s="109"/>
      <c r="H87" s="100"/>
      <c r="I87" s="110"/>
      <c r="J87" s="111"/>
      <c r="M87" s="107" t="str">
        <f t="shared" ref="M87:S87" ca="1" si="29">IF($B87="","",IF(M$77="","",ROUND(CORREL(INDIRECT("'Data Goes Here'!" &amp; $W87 &amp; ":" &amp; $W87),INDIRECT("'Data Goes Here'!" &amp; AH$77 &amp; ":" &amp; AH$77)),2)))</f>
        <v/>
      </c>
      <c r="N87" s="107" t="str">
        <f t="shared" ca="1" si="29"/>
        <v/>
      </c>
      <c r="O87" s="107" t="str">
        <f t="shared" ca="1" si="29"/>
        <v/>
      </c>
      <c r="P87" s="107" t="str">
        <f t="shared" ca="1" si="29"/>
        <v/>
      </c>
      <c r="Q87" s="107" t="str">
        <f t="shared" ca="1" si="29"/>
        <v/>
      </c>
      <c r="R87" s="107" t="str">
        <f t="shared" ca="1" si="29"/>
        <v/>
      </c>
      <c r="S87" s="107" t="str">
        <f t="shared" ca="1" si="29"/>
        <v/>
      </c>
      <c r="W87" s="100" t="s">
        <v>132</v>
      </c>
    </row>
    <row r="88" spans="2:23" s="102" customFormat="1" hidden="1" x14ac:dyDescent="0.2">
      <c r="B88" s="105" t="str">
        <f>IF(C$43="","","11. " &amp; (DataGoesHere!L$1))</f>
        <v/>
      </c>
      <c r="C88" s="106"/>
      <c r="D88" s="108"/>
      <c r="E88" s="108"/>
      <c r="F88" s="100"/>
      <c r="G88" s="109"/>
      <c r="H88" s="100"/>
      <c r="I88" s="110"/>
      <c r="J88" s="111"/>
      <c r="N88" s="107" t="str">
        <f t="shared" ref="N88:S88" ca="1" si="30">IF($B88="","",IF(N$77="","",ROUND(CORREL(INDIRECT("'Data Goes Here'!" &amp; $W88 &amp; ":" &amp; $W88),INDIRECT("'Data Goes Here'!" &amp; AI$77 &amp; ":" &amp; AI$77)),2)))</f>
        <v/>
      </c>
      <c r="O88" s="107" t="str">
        <f t="shared" ca="1" si="30"/>
        <v/>
      </c>
      <c r="P88" s="107" t="str">
        <f t="shared" ca="1" si="30"/>
        <v/>
      </c>
      <c r="Q88" s="107" t="str">
        <f t="shared" ca="1" si="30"/>
        <v/>
      </c>
      <c r="R88" s="107" t="str">
        <f t="shared" ca="1" si="30"/>
        <v/>
      </c>
      <c r="S88" s="107" t="str">
        <f t="shared" ca="1" si="30"/>
        <v/>
      </c>
      <c r="W88" s="100" t="s">
        <v>133</v>
      </c>
    </row>
    <row r="89" spans="2:23" s="102" customFormat="1" hidden="1" x14ac:dyDescent="0.2">
      <c r="B89" s="105" t="str">
        <f>IF(C$44="","","12. " &amp; (DataGoesHere!M$1))</f>
        <v/>
      </c>
      <c r="C89" s="106"/>
      <c r="D89" s="108"/>
      <c r="E89" s="108"/>
      <c r="F89" s="100"/>
      <c r="G89" s="109"/>
      <c r="H89" s="100"/>
      <c r="I89" s="110"/>
      <c r="J89" s="111"/>
      <c r="O89" s="107" t="str">
        <f ca="1">IF($B89="","",IF(O$77="","",ROUND(CORREL(INDIRECT("'Data Goes Here'!" &amp; $W89 &amp; ":" &amp; $W89),INDIRECT("'Data Goes Here'!" &amp; AJ$77 &amp; ":" &amp; AJ$77)),2)))</f>
        <v/>
      </c>
      <c r="P89" s="107" t="str">
        <f ca="1">IF($B89="","",IF(P$77="","",ROUND(CORREL(INDIRECT("'Data Goes Here'!" &amp; $W89 &amp; ":" &amp; $W89),INDIRECT("'Data Goes Here'!" &amp; AK$77 &amp; ":" &amp; AK$77)),2)))</f>
        <v/>
      </c>
      <c r="Q89" s="107" t="str">
        <f ca="1">IF($B89="","",IF(Q$77="","",ROUND(CORREL(INDIRECT("'Data Goes Here'!" &amp; $W89 &amp; ":" &amp; $W89),INDIRECT("'Data Goes Here'!" &amp; AL$77 &amp; ":" &amp; AL$77)),2)))</f>
        <v/>
      </c>
      <c r="R89" s="107" t="str">
        <f ca="1">IF($B89="","",IF(R$77="","",ROUND(CORREL(INDIRECT("'Data Goes Here'!" &amp; $W89 &amp; ":" &amp; $W89),INDIRECT("'Data Goes Here'!" &amp; AM$77 &amp; ":" &amp; AM$77)),2)))</f>
        <v/>
      </c>
      <c r="S89" s="107" t="str">
        <f ca="1">IF($B89="","",IF(S$77="","",ROUND(CORREL(INDIRECT("'Data Goes Here'!" &amp; $W89 &amp; ":" &amp; $W89),INDIRECT("'Data Goes Here'!" &amp; AN$77 &amp; ":" &amp; AN$77)),2)))</f>
        <v/>
      </c>
      <c r="W89" s="100" t="s">
        <v>134</v>
      </c>
    </row>
    <row r="90" spans="2:23" s="102" customFormat="1" hidden="1" x14ac:dyDescent="0.2">
      <c r="B90" s="105" t="str">
        <f>IF(C$45="","","13. " &amp; (DataGoesHere!N$1))</f>
        <v>13. Unemployment Rate (UNRATENSA)</v>
      </c>
      <c r="C90" s="106"/>
      <c r="D90" s="108"/>
      <c r="E90" s="108"/>
      <c r="F90" s="100"/>
      <c r="G90" s="109"/>
      <c r="H90" s="100"/>
      <c r="I90" s="110"/>
      <c r="J90" s="111"/>
      <c r="P90" s="107" t="e">
        <f ca="1">IF($B90="","",IF(P$77="","",ROUND(CORREL(INDIRECT("'Data Goes Here'!" &amp; $W90 &amp; ":" &amp; $W90),INDIRECT("'Data Goes Here'!" &amp; AK$77 &amp; ":" &amp; AK$77)),2)))</f>
        <v>#REF!</v>
      </c>
      <c r="Q90" s="107" t="e">
        <f ca="1">IF($B90="","",IF(Q$77="","",ROUND(CORREL(INDIRECT("'Data Goes Here'!" &amp; $W90 &amp; ":" &amp; $W90),INDIRECT("'Data Goes Here'!" &amp; AL$77 &amp; ":" &amp; AL$77)),2)))</f>
        <v>#REF!</v>
      </c>
      <c r="R90" s="107" t="e">
        <f ca="1">IF($B90="","",IF(R$77="","",ROUND(CORREL(INDIRECT("'Data Goes Here'!" &amp; $W90 &amp; ":" &amp; $W90),INDIRECT("'Data Goes Here'!" &amp; AM$77 &amp; ":" &amp; AM$77)),2)))</f>
        <v>#REF!</v>
      </c>
      <c r="S90" s="107" t="str">
        <f ca="1">IF($B90="","",IF(S$77="","",ROUND(CORREL(INDIRECT("'Data Goes Here'!" &amp; $W90 &amp; ":" &amp; $W90),INDIRECT("'Data Goes Here'!" &amp; AN$77 &amp; ":" &amp; AN$77)),2)))</f>
        <v/>
      </c>
      <c r="W90" s="100" t="s">
        <v>2</v>
      </c>
    </row>
    <row r="91" spans="2:23" s="102" customFormat="1" hidden="1" x14ac:dyDescent="0.2">
      <c r="B91" s="105" t="str">
        <f>IF(C$46="","","14. " &amp; (DataGoesHere!O$1))</f>
        <v>14. Test</v>
      </c>
      <c r="C91" s="106"/>
      <c r="D91" s="108"/>
      <c r="E91" s="108"/>
      <c r="F91" s="100"/>
      <c r="G91" s="109"/>
      <c r="H91" s="100"/>
      <c r="I91" s="110"/>
      <c r="J91" s="111"/>
      <c r="Q91" s="107" t="e">
        <f ca="1">IF($B91="","",IF(Q$77="","",ROUND(CORREL(INDIRECT("'Data Goes Here'!" &amp; $W91 &amp; ":" &amp; $W91),INDIRECT("'Data Goes Here'!" &amp; AL$77 &amp; ":" &amp; AL$77)),2)))</f>
        <v>#REF!</v>
      </c>
      <c r="R91" s="107" t="e">
        <f ca="1">IF($B91="","",IF(R$77="","",ROUND(CORREL(INDIRECT("'Data Goes Here'!" &amp; $W91 &amp; ":" &amp; $W91),INDIRECT("'Data Goes Here'!" &amp; AM$77 &amp; ":" &amp; AM$77)),2)))</f>
        <v>#REF!</v>
      </c>
      <c r="S91" s="107" t="str">
        <f ca="1">IF($B91="","",IF(S$77="","",ROUND(CORREL(INDIRECT("'Data Goes Here'!" &amp; $W91 &amp; ":" &amp; $W91),INDIRECT("'Data Goes Here'!" &amp; AN$77 &amp; ":" &amp; AN$77)),2)))</f>
        <v/>
      </c>
      <c r="W91" s="100" t="s">
        <v>135</v>
      </c>
    </row>
    <row r="92" spans="2:23" s="102" customFormat="1" hidden="1" x14ac:dyDescent="0.2">
      <c r="B92" s="105" t="str">
        <f>IF(C$47="","","15. " &amp; (DataGoesHere!P$1))</f>
        <v>15. Retail Sales</v>
      </c>
      <c r="C92" s="106"/>
      <c r="D92" s="108"/>
      <c r="E92" s="108"/>
      <c r="F92" s="100"/>
      <c r="G92" s="109"/>
      <c r="H92" s="100"/>
      <c r="I92" s="110"/>
      <c r="J92" s="111"/>
      <c r="R92" s="107" t="e">
        <f ca="1">IF($B92="","",IF(R$77="","",ROUND(CORREL(INDIRECT("'Data Goes Here'!" &amp; $W92 &amp; ":" &amp; $W92),INDIRECT("'Data Goes Here'!" &amp; AM$77 &amp; ":" &amp; AM$77)),2)))</f>
        <v>#REF!</v>
      </c>
      <c r="S92" s="107" t="str">
        <f ca="1">IF($B92="","",IF(S$77="","",ROUND(CORREL(INDIRECT("'Data Goes Here'!" &amp; $W92 &amp; ":" &amp; $W92),INDIRECT("'Data Goes Here'!" &amp; AN$77 &amp; ":" &amp; AN$77)),2)))</f>
        <v/>
      </c>
      <c r="W92" s="100" t="s">
        <v>136</v>
      </c>
    </row>
    <row r="93" spans="2:23" s="102" customFormat="1" hidden="1" x14ac:dyDescent="0.2">
      <c r="B93" s="105" t="str">
        <f>IF(C$48="","","16. " &amp; (DataGoesHere!Q$1))</f>
        <v>16. Motor Vehicle Retail Sales: Domestic Autos, Thousands of Units, Monthly, Not Seasonally Adjusted</v>
      </c>
      <c r="C93" s="106"/>
      <c r="D93" s="108"/>
      <c r="E93" s="108"/>
      <c r="F93" s="100"/>
      <c r="G93" s="109"/>
      <c r="H93" s="100"/>
      <c r="I93" s="110"/>
      <c r="J93" s="111"/>
      <c r="S93" s="107" t="str">
        <f ca="1">IF($B93="","",IF(S$77="","",ROUND(CORREL(INDIRECT("'Data Goes Here'!" &amp; $W93 &amp; ":" &amp; $W93),INDIRECT("'Data Goes Here'!" &amp; AN$77 &amp; ":" &amp; AN$77)),2)))</f>
        <v/>
      </c>
      <c r="W93" s="100" t="s">
        <v>137</v>
      </c>
    </row>
    <row r="94" spans="2:23" s="102" customFormat="1" hidden="1" x14ac:dyDescent="0.2">
      <c r="B94" s="112" t="str">
        <f>IF(C$49="","","17. " &amp; (DataGoesHere!R$1))</f>
        <v/>
      </c>
      <c r="C94" s="113"/>
      <c r="D94" s="114"/>
      <c r="E94" s="114"/>
      <c r="F94" s="115"/>
      <c r="G94" s="116"/>
      <c r="H94" s="115"/>
      <c r="I94" s="117"/>
      <c r="J94" s="118"/>
      <c r="K94" s="119"/>
      <c r="L94" s="119"/>
      <c r="M94" s="119"/>
      <c r="N94" s="119"/>
      <c r="O94" s="119"/>
      <c r="P94" s="119"/>
      <c r="Q94" s="119"/>
      <c r="R94" s="119"/>
      <c r="S94" s="119"/>
      <c r="W94" s="100" t="s">
        <v>138</v>
      </c>
    </row>
    <row r="95" spans="2:23" s="102" customFormat="1" hidden="1" x14ac:dyDescent="0.2">
      <c r="C95" s="100"/>
      <c r="D95" s="100"/>
      <c r="E95" s="100"/>
    </row>
    <row r="96" spans="2:23" s="102" customFormat="1" hidden="1" x14ac:dyDescent="0.2">
      <c r="C96" s="100"/>
      <c r="D96" s="100"/>
      <c r="E96" s="100"/>
    </row>
    <row r="97" spans="2:40" s="102" customFormat="1" hidden="1" x14ac:dyDescent="0.2">
      <c r="C97" s="100"/>
      <c r="D97" s="100"/>
      <c r="E97" s="100"/>
    </row>
    <row r="98" spans="2:40" s="102" customFormat="1" hidden="1" x14ac:dyDescent="0.2">
      <c r="B98" s="101" t="s">
        <v>139</v>
      </c>
      <c r="C98" s="100"/>
      <c r="D98" s="100"/>
      <c r="E98" s="100"/>
    </row>
    <row r="99" spans="2:40" s="105" customFormat="1" ht="144" hidden="1" x14ac:dyDescent="0.2">
      <c r="B99" s="103" t="s">
        <v>5</v>
      </c>
      <c r="C99" s="104" t="str">
        <f>$B100</f>
        <v>1. Retail Sales</v>
      </c>
      <c r="D99" s="104" t="str">
        <f>$B101</f>
        <v/>
      </c>
      <c r="E99" s="104" t="str">
        <f>$B102</f>
        <v/>
      </c>
      <c r="F99" s="104" t="str">
        <f>$B103</f>
        <v/>
      </c>
      <c r="G99" s="104" t="str">
        <f>$B104</f>
        <v/>
      </c>
      <c r="H99" s="104" t="str">
        <f>$B105</f>
        <v/>
      </c>
      <c r="I99" s="104" t="str">
        <f>$B106</f>
        <v/>
      </c>
      <c r="J99" s="104" t="str">
        <f>$B107</f>
        <v/>
      </c>
      <c r="K99" s="104" t="str">
        <f>$B108</f>
        <v/>
      </c>
      <c r="L99" s="104" t="str">
        <f>$B109</f>
        <v/>
      </c>
      <c r="M99" s="104" t="str">
        <f>$B110</f>
        <v/>
      </c>
      <c r="N99" s="104" t="str">
        <f>$B111</f>
        <v/>
      </c>
      <c r="O99" s="104" t="str">
        <f>$B112</f>
        <v>13. Unemployment Rate (UNRATENSA)</v>
      </c>
      <c r="P99" s="104" t="str">
        <f>$B113</f>
        <v>14. Test</v>
      </c>
      <c r="Q99" s="104" t="str">
        <f>$B114</f>
        <v>15. Retail Sales</v>
      </c>
      <c r="R99" s="104" t="str">
        <f>$B115</f>
        <v>16. Motor Vehicle Retail Sales: Domestic Autos, Thousands of Units, Monthly, Not Seasonally Adjusted</v>
      </c>
      <c r="S99" s="104" t="str">
        <f>$B116</f>
        <v/>
      </c>
      <c r="X99" s="100" t="s">
        <v>124</v>
      </c>
      <c r="Y99" s="100" t="s">
        <v>125</v>
      </c>
      <c r="Z99" s="100" t="s">
        <v>126</v>
      </c>
      <c r="AA99" s="100" t="s">
        <v>127</v>
      </c>
      <c r="AB99" s="100" t="s">
        <v>18</v>
      </c>
      <c r="AC99" s="100" t="s">
        <v>128</v>
      </c>
      <c r="AD99" s="100" t="s">
        <v>129</v>
      </c>
      <c r="AE99" s="100" t="s">
        <v>130</v>
      </c>
      <c r="AF99" s="100" t="s">
        <v>131</v>
      </c>
      <c r="AG99" s="100" t="s">
        <v>132</v>
      </c>
      <c r="AH99" s="100" t="s">
        <v>133</v>
      </c>
      <c r="AI99" s="100" t="s">
        <v>134</v>
      </c>
      <c r="AJ99" s="100" t="s">
        <v>2</v>
      </c>
      <c r="AK99" s="100" t="s">
        <v>135</v>
      </c>
      <c r="AL99" s="100" t="s">
        <v>136</v>
      </c>
      <c r="AM99" s="100" t="s">
        <v>137</v>
      </c>
      <c r="AN99" s="100" t="s">
        <v>138</v>
      </c>
    </row>
    <row r="100" spans="2:40" s="102" customFormat="1" hidden="1" x14ac:dyDescent="0.2">
      <c r="B100" s="105" t="str">
        <f>IF(C$33="","","1. " &amp; (DataGoesHere!B$1))</f>
        <v>1. Retail Sales</v>
      </c>
      <c r="C100" s="106"/>
      <c r="D100" s="120" t="str">
        <f t="shared" ref="D100:S100" ca="1" si="31">IF(D78="","",TDIST((ABS(D78)*(($C33-2)^0.5))/(1-ABS(D78)^2),$C33-2,2))</f>
        <v/>
      </c>
      <c r="E100" s="120" t="str">
        <f t="shared" ca="1" si="31"/>
        <v/>
      </c>
      <c r="F100" s="120" t="str">
        <f t="shared" ca="1" si="31"/>
        <v/>
      </c>
      <c r="G100" s="120" t="str">
        <f t="shared" ca="1" si="31"/>
        <v/>
      </c>
      <c r="H100" s="120" t="str">
        <f t="shared" ca="1" si="31"/>
        <v/>
      </c>
      <c r="I100" s="120" t="str">
        <f t="shared" ca="1" si="31"/>
        <v/>
      </c>
      <c r="J100" s="120" t="str">
        <f t="shared" ca="1" si="31"/>
        <v/>
      </c>
      <c r="K100" s="120" t="str">
        <f t="shared" ca="1" si="31"/>
        <v/>
      </c>
      <c r="L100" s="120" t="str">
        <f t="shared" ca="1" si="31"/>
        <v/>
      </c>
      <c r="M100" s="120" t="str">
        <f t="shared" ca="1" si="31"/>
        <v/>
      </c>
      <c r="N100" s="120" t="str">
        <f t="shared" ca="1" si="31"/>
        <v/>
      </c>
      <c r="O100" s="120" t="e">
        <f t="shared" ca="1" si="31"/>
        <v>#REF!</v>
      </c>
      <c r="P100" s="120" t="e">
        <f t="shared" ca="1" si="31"/>
        <v>#REF!</v>
      </c>
      <c r="Q100" s="120" t="e">
        <f t="shared" ca="1" si="31"/>
        <v>#REF!</v>
      </c>
      <c r="R100" s="120" t="e">
        <f t="shared" ca="1" si="31"/>
        <v>#REF!</v>
      </c>
      <c r="S100" s="120" t="str">
        <f t="shared" ca="1" si="31"/>
        <v/>
      </c>
      <c r="W100" s="100" t="s">
        <v>124</v>
      </c>
    </row>
    <row r="101" spans="2:40" s="102" customFormat="1" hidden="1" x14ac:dyDescent="0.2">
      <c r="B101" s="105" t="str">
        <f>IF(C$34="","","2. " &amp; (DataGoesHere!C$1))</f>
        <v/>
      </c>
      <c r="C101" s="106"/>
      <c r="D101" s="108"/>
      <c r="E101" s="120" t="str">
        <f t="shared" ref="E101:S101" ca="1" si="32">IF(E79="","",TDIST((ABS(E79)*(($C34-2)^0.5))/(1-ABS(E79)^2),$C34-2,2))</f>
        <v/>
      </c>
      <c r="F101" s="120" t="str">
        <f t="shared" ca="1" si="32"/>
        <v/>
      </c>
      <c r="G101" s="120" t="str">
        <f t="shared" ca="1" si="32"/>
        <v/>
      </c>
      <c r="H101" s="120" t="str">
        <f t="shared" ca="1" si="32"/>
        <v/>
      </c>
      <c r="I101" s="120" t="str">
        <f t="shared" ca="1" si="32"/>
        <v/>
      </c>
      <c r="J101" s="120" t="str">
        <f t="shared" ca="1" si="32"/>
        <v/>
      </c>
      <c r="K101" s="120" t="str">
        <f t="shared" ca="1" si="32"/>
        <v/>
      </c>
      <c r="L101" s="120" t="str">
        <f t="shared" ca="1" si="32"/>
        <v/>
      </c>
      <c r="M101" s="120" t="str">
        <f t="shared" ca="1" si="32"/>
        <v/>
      </c>
      <c r="N101" s="120" t="str">
        <f t="shared" ca="1" si="32"/>
        <v/>
      </c>
      <c r="O101" s="120" t="str">
        <f t="shared" ca="1" si="32"/>
        <v/>
      </c>
      <c r="P101" s="120" t="str">
        <f t="shared" ca="1" si="32"/>
        <v/>
      </c>
      <c r="Q101" s="120" t="str">
        <f t="shared" ca="1" si="32"/>
        <v/>
      </c>
      <c r="R101" s="120" t="str">
        <f t="shared" ca="1" si="32"/>
        <v/>
      </c>
      <c r="S101" s="120" t="str">
        <f t="shared" ca="1" si="32"/>
        <v/>
      </c>
      <c r="W101" s="100" t="s">
        <v>125</v>
      </c>
    </row>
    <row r="102" spans="2:40" s="102" customFormat="1" hidden="1" x14ac:dyDescent="0.2">
      <c r="B102" s="105" t="str">
        <f>IF(C$35="","","3. " &amp; (DataGoesHere!D$1))</f>
        <v/>
      </c>
      <c r="C102" s="106"/>
      <c r="D102" s="108"/>
      <c r="E102" s="108"/>
      <c r="F102" s="120" t="str">
        <f t="shared" ref="F102:S102" ca="1" si="33">IF(F80="","",TDIST((ABS(F80)*(($C35-2)^0.5))/(1-ABS(F80)^2),$C35-2,2))</f>
        <v/>
      </c>
      <c r="G102" s="120" t="str">
        <f t="shared" ca="1" si="33"/>
        <v/>
      </c>
      <c r="H102" s="120" t="str">
        <f t="shared" ca="1" si="33"/>
        <v/>
      </c>
      <c r="I102" s="120" t="str">
        <f t="shared" ca="1" si="33"/>
        <v/>
      </c>
      <c r="J102" s="120" t="str">
        <f t="shared" ca="1" si="33"/>
        <v/>
      </c>
      <c r="K102" s="120" t="str">
        <f t="shared" ca="1" si="33"/>
        <v/>
      </c>
      <c r="L102" s="120" t="str">
        <f t="shared" ca="1" si="33"/>
        <v/>
      </c>
      <c r="M102" s="120" t="str">
        <f t="shared" ca="1" si="33"/>
        <v/>
      </c>
      <c r="N102" s="120" t="str">
        <f t="shared" ca="1" si="33"/>
        <v/>
      </c>
      <c r="O102" s="120" t="str">
        <f t="shared" ca="1" si="33"/>
        <v/>
      </c>
      <c r="P102" s="120" t="str">
        <f t="shared" ca="1" si="33"/>
        <v/>
      </c>
      <c r="Q102" s="120" t="str">
        <f t="shared" ca="1" si="33"/>
        <v/>
      </c>
      <c r="R102" s="120" t="str">
        <f t="shared" ca="1" si="33"/>
        <v/>
      </c>
      <c r="S102" s="120" t="str">
        <f t="shared" ca="1" si="33"/>
        <v/>
      </c>
      <c r="W102" s="100" t="s">
        <v>126</v>
      </c>
    </row>
    <row r="103" spans="2:40" s="102" customFormat="1" hidden="1" x14ac:dyDescent="0.2">
      <c r="B103" s="105" t="str">
        <f>IF(C$36="","","4. " &amp; (DataGoesHere!E$1))</f>
        <v/>
      </c>
      <c r="C103" s="106"/>
      <c r="D103" s="108"/>
      <c r="E103" s="108"/>
      <c r="F103" s="100"/>
      <c r="G103" s="120" t="str">
        <f t="shared" ref="G103:S103" ca="1" si="34">IF(G81="","",TDIST((ABS(G81)*(($C36-2)^0.5))/(1-ABS(G81)^2),$C36-2,2))</f>
        <v/>
      </c>
      <c r="H103" s="120" t="str">
        <f t="shared" ca="1" si="34"/>
        <v/>
      </c>
      <c r="I103" s="120" t="str">
        <f t="shared" ca="1" si="34"/>
        <v/>
      </c>
      <c r="J103" s="120" t="str">
        <f t="shared" ca="1" si="34"/>
        <v/>
      </c>
      <c r="K103" s="120" t="str">
        <f t="shared" ca="1" si="34"/>
        <v/>
      </c>
      <c r="L103" s="120" t="str">
        <f t="shared" ca="1" si="34"/>
        <v/>
      </c>
      <c r="M103" s="120" t="str">
        <f t="shared" ca="1" si="34"/>
        <v/>
      </c>
      <c r="N103" s="120" t="str">
        <f t="shared" ca="1" si="34"/>
        <v/>
      </c>
      <c r="O103" s="120" t="str">
        <f t="shared" ca="1" si="34"/>
        <v/>
      </c>
      <c r="P103" s="120" t="str">
        <f t="shared" ca="1" si="34"/>
        <v/>
      </c>
      <c r="Q103" s="120" t="str">
        <f t="shared" ca="1" si="34"/>
        <v/>
      </c>
      <c r="R103" s="120" t="str">
        <f t="shared" ca="1" si="34"/>
        <v/>
      </c>
      <c r="S103" s="120" t="str">
        <f t="shared" ca="1" si="34"/>
        <v/>
      </c>
      <c r="W103" s="100" t="s">
        <v>127</v>
      </c>
    </row>
    <row r="104" spans="2:40" s="102" customFormat="1" hidden="1" x14ac:dyDescent="0.2">
      <c r="B104" s="105" t="str">
        <f>IF(C$37="","","5. " &amp; (DataGoesHere!F$1))</f>
        <v/>
      </c>
      <c r="C104" s="106"/>
      <c r="D104" s="108"/>
      <c r="E104" s="108"/>
      <c r="F104" s="100"/>
      <c r="G104" s="109"/>
      <c r="H104" s="120" t="str">
        <f t="shared" ref="H104:S104" ca="1" si="35">IF(H82="","",TDIST((ABS(H82)*(($C37-2)^0.5))/(1-ABS(H82)^2),$C37-2,2))</f>
        <v/>
      </c>
      <c r="I104" s="120" t="str">
        <f t="shared" ca="1" si="35"/>
        <v/>
      </c>
      <c r="J104" s="120" t="str">
        <f t="shared" ca="1" si="35"/>
        <v/>
      </c>
      <c r="K104" s="120" t="str">
        <f t="shared" ca="1" si="35"/>
        <v/>
      </c>
      <c r="L104" s="120" t="str">
        <f t="shared" ca="1" si="35"/>
        <v/>
      </c>
      <c r="M104" s="120" t="str">
        <f t="shared" ca="1" si="35"/>
        <v/>
      </c>
      <c r="N104" s="120" t="str">
        <f t="shared" ca="1" si="35"/>
        <v/>
      </c>
      <c r="O104" s="120" t="str">
        <f t="shared" ca="1" si="35"/>
        <v/>
      </c>
      <c r="P104" s="120" t="str">
        <f t="shared" ca="1" si="35"/>
        <v/>
      </c>
      <c r="Q104" s="120" t="str">
        <f t="shared" ca="1" si="35"/>
        <v/>
      </c>
      <c r="R104" s="120" t="str">
        <f t="shared" ca="1" si="35"/>
        <v/>
      </c>
      <c r="S104" s="120" t="str">
        <f t="shared" ca="1" si="35"/>
        <v/>
      </c>
      <c r="W104" s="100" t="s">
        <v>18</v>
      </c>
    </row>
    <row r="105" spans="2:40" s="102" customFormat="1" hidden="1" x14ac:dyDescent="0.2">
      <c r="B105" s="105" t="str">
        <f>IF(C$38="","","6. " &amp; (DataGoesHere!G$1))</f>
        <v/>
      </c>
      <c r="C105" s="106"/>
      <c r="D105" s="108"/>
      <c r="E105" s="108"/>
      <c r="F105" s="100"/>
      <c r="G105" s="109"/>
      <c r="H105" s="100"/>
      <c r="I105" s="120" t="str">
        <f t="shared" ref="I105:S105" ca="1" si="36">IF(I83="","",TDIST((ABS(I83)*(($C38-2)^0.5))/(1-ABS(I83)^2),$C38-2,2))</f>
        <v/>
      </c>
      <c r="J105" s="120" t="str">
        <f t="shared" ca="1" si="36"/>
        <v/>
      </c>
      <c r="K105" s="120" t="str">
        <f t="shared" ca="1" si="36"/>
        <v/>
      </c>
      <c r="L105" s="120" t="str">
        <f t="shared" ca="1" si="36"/>
        <v/>
      </c>
      <c r="M105" s="120" t="str">
        <f t="shared" ca="1" si="36"/>
        <v/>
      </c>
      <c r="N105" s="120" t="str">
        <f t="shared" ca="1" si="36"/>
        <v/>
      </c>
      <c r="O105" s="120" t="str">
        <f t="shared" ca="1" si="36"/>
        <v/>
      </c>
      <c r="P105" s="120" t="str">
        <f t="shared" ca="1" si="36"/>
        <v/>
      </c>
      <c r="Q105" s="120" t="str">
        <f t="shared" ca="1" si="36"/>
        <v/>
      </c>
      <c r="R105" s="120" t="str">
        <f t="shared" ca="1" si="36"/>
        <v/>
      </c>
      <c r="S105" s="120" t="str">
        <f t="shared" ca="1" si="36"/>
        <v/>
      </c>
      <c r="W105" s="100" t="s">
        <v>128</v>
      </c>
    </row>
    <row r="106" spans="2:40" s="102" customFormat="1" hidden="1" x14ac:dyDescent="0.2">
      <c r="B106" s="105" t="str">
        <f>IF(C$39="","","7. " &amp; (DataGoesHere!H$1))</f>
        <v/>
      </c>
      <c r="C106" s="106"/>
      <c r="D106" s="108"/>
      <c r="E106" s="108"/>
      <c r="F106" s="100"/>
      <c r="G106" s="109"/>
      <c r="H106" s="100"/>
      <c r="I106" s="110"/>
      <c r="J106" s="120" t="str">
        <f t="shared" ref="J106:S106" ca="1" si="37">IF(J84="","",TDIST((ABS(J84)*(($C39-2)^0.5))/(1-ABS(J84)^2),$C39-2,2))</f>
        <v/>
      </c>
      <c r="K106" s="120" t="str">
        <f t="shared" ca="1" si="37"/>
        <v/>
      </c>
      <c r="L106" s="120" t="str">
        <f t="shared" ca="1" si="37"/>
        <v/>
      </c>
      <c r="M106" s="120" t="str">
        <f t="shared" ca="1" si="37"/>
        <v/>
      </c>
      <c r="N106" s="120" t="str">
        <f t="shared" ca="1" si="37"/>
        <v/>
      </c>
      <c r="O106" s="120" t="str">
        <f t="shared" ca="1" si="37"/>
        <v/>
      </c>
      <c r="P106" s="120" t="str">
        <f t="shared" ca="1" si="37"/>
        <v/>
      </c>
      <c r="Q106" s="120" t="str">
        <f t="shared" ca="1" si="37"/>
        <v/>
      </c>
      <c r="R106" s="120" t="str">
        <f t="shared" ca="1" si="37"/>
        <v/>
      </c>
      <c r="S106" s="120" t="str">
        <f t="shared" ca="1" si="37"/>
        <v/>
      </c>
      <c r="W106" s="100" t="s">
        <v>129</v>
      </c>
    </row>
    <row r="107" spans="2:40" s="102" customFormat="1" hidden="1" x14ac:dyDescent="0.2">
      <c r="B107" s="105" t="str">
        <f>IF(C$40="","","8. " &amp; (DataGoesHere!I$1))</f>
        <v/>
      </c>
      <c r="C107" s="106"/>
      <c r="D107" s="108"/>
      <c r="E107" s="108"/>
      <c r="F107" s="100"/>
      <c r="G107" s="109"/>
      <c r="H107" s="100"/>
      <c r="I107" s="110"/>
      <c r="J107" s="111"/>
      <c r="K107" s="120" t="str">
        <f t="shared" ref="K107:S107" ca="1" si="38">IF(K85="","",TDIST((ABS(K85)*(($C40-2)^0.5))/(1-ABS(K85)^2),$C40-2,2))</f>
        <v/>
      </c>
      <c r="L107" s="120" t="str">
        <f t="shared" ca="1" si="38"/>
        <v/>
      </c>
      <c r="M107" s="120" t="str">
        <f t="shared" ca="1" si="38"/>
        <v/>
      </c>
      <c r="N107" s="120" t="str">
        <f t="shared" ca="1" si="38"/>
        <v/>
      </c>
      <c r="O107" s="120" t="str">
        <f t="shared" ca="1" si="38"/>
        <v/>
      </c>
      <c r="P107" s="120" t="str">
        <f t="shared" ca="1" si="38"/>
        <v/>
      </c>
      <c r="Q107" s="120" t="str">
        <f t="shared" ca="1" si="38"/>
        <v/>
      </c>
      <c r="R107" s="120" t="str">
        <f t="shared" ca="1" si="38"/>
        <v/>
      </c>
      <c r="S107" s="120" t="str">
        <f t="shared" ca="1" si="38"/>
        <v/>
      </c>
      <c r="W107" s="100" t="s">
        <v>130</v>
      </c>
    </row>
    <row r="108" spans="2:40" s="102" customFormat="1" hidden="1" x14ac:dyDescent="0.2">
      <c r="B108" s="105" t="str">
        <f>IF(C$41="","","9. " &amp; (DataGoesHere!J$1))</f>
        <v/>
      </c>
      <c r="C108" s="106"/>
      <c r="D108" s="108"/>
      <c r="E108" s="108"/>
      <c r="F108" s="100"/>
      <c r="G108" s="109"/>
      <c r="H108" s="100"/>
      <c r="I108" s="110"/>
      <c r="J108" s="111"/>
      <c r="L108" s="120" t="str">
        <f t="shared" ref="L108:S108" ca="1" si="39">IF(L86="","",TDIST((ABS(L86)*(($C41-2)^0.5))/(1-ABS(L86)^2),$C41-2,2))</f>
        <v/>
      </c>
      <c r="M108" s="120" t="str">
        <f t="shared" ca="1" si="39"/>
        <v/>
      </c>
      <c r="N108" s="120" t="str">
        <f t="shared" ca="1" si="39"/>
        <v/>
      </c>
      <c r="O108" s="120" t="str">
        <f t="shared" ca="1" si="39"/>
        <v/>
      </c>
      <c r="P108" s="120" t="str">
        <f t="shared" ca="1" si="39"/>
        <v/>
      </c>
      <c r="Q108" s="120" t="str">
        <f t="shared" ca="1" si="39"/>
        <v/>
      </c>
      <c r="R108" s="120" t="str">
        <f t="shared" ca="1" si="39"/>
        <v/>
      </c>
      <c r="S108" s="120" t="str">
        <f t="shared" ca="1" si="39"/>
        <v/>
      </c>
      <c r="W108" s="100" t="s">
        <v>131</v>
      </c>
    </row>
    <row r="109" spans="2:40" s="102" customFormat="1" hidden="1" x14ac:dyDescent="0.2">
      <c r="B109" s="105" t="str">
        <f>IF(C$42="","","10. " &amp; (DataGoesHere!K$1))</f>
        <v/>
      </c>
      <c r="C109" s="106"/>
      <c r="D109" s="108"/>
      <c r="E109" s="108"/>
      <c r="F109" s="100"/>
      <c r="G109" s="109"/>
      <c r="H109" s="100"/>
      <c r="I109" s="110"/>
      <c r="J109" s="111"/>
      <c r="M109" s="120" t="str">
        <f t="shared" ref="M109:S109" ca="1" si="40">IF(M87="","",TDIST((ABS(M87)*(($C42-2)^0.5))/(1-ABS(M87)^2),$C42-2,2))</f>
        <v/>
      </c>
      <c r="N109" s="120" t="str">
        <f t="shared" ca="1" si="40"/>
        <v/>
      </c>
      <c r="O109" s="120" t="str">
        <f t="shared" ca="1" si="40"/>
        <v/>
      </c>
      <c r="P109" s="120" t="str">
        <f t="shared" ca="1" si="40"/>
        <v/>
      </c>
      <c r="Q109" s="120" t="str">
        <f t="shared" ca="1" si="40"/>
        <v/>
      </c>
      <c r="R109" s="120" t="str">
        <f t="shared" ca="1" si="40"/>
        <v/>
      </c>
      <c r="S109" s="120" t="str">
        <f t="shared" ca="1" si="40"/>
        <v/>
      </c>
      <c r="W109" s="100" t="s">
        <v>132</v>
      </c>
    </row>
    <row r="110" spans="2:40" s="102" customFormat="1" hidden="1" x14ac:dyDescent="0.2">
      <c r="B110" s="105" t="str">
        <f>IF(C$43="","","11. " &amp; (DataGoesHere!L$1))</f>
        <v/>
      </c>
      <c r="C110" s="106"/>
      <c r="D110" s="108"/>
      <c r="E110" s="108"/>
      <c r="F110" s="100"/>
      <c r="G110" s="109"/>
      <c r="H110" s="100"/>
      <c r="I110" s="110"/>
      <c r="J110" s="111"/>
      <c r="N110" s="120" t="str">
        <f t="shared" ref="N110:S110" ca="1" si="41">IF(N88="","",TDIST((ABS(N88)*(($C43-2)^0.5))/(1-ABS(N88)^2),$C43-2,2))</f>
        <v/>
      </c>
      <c r="O110" s="120" t="str">
        <f t="shared" ca="1" si="41"/>
        <v/>
      </c>
      <c r="P110" s="120" t="str">
        <f t="shared" ca="1" si="41"/>
        <v/>
      </c>
      <c r="Q110" s="120" t="str">
        <f t="shared" ca="1" si="41"/>
        <v/>
      </c>
      <c r="R110" s="120" t="str">
        <f t="shared" ca="1" si="41"/>
        <v/>
      </c>
      <c r="S110" s="120" t="str">
        <f t="shared" ca="1" si="41"/>
        <v/>
      </c>
      <c r="W110" s="100" t="s">
        <v>133</v>
      </c>
    </row>
    <row r="111" spans="2:40" s="102" customFormat="1" hidden="1" x14ac:dyDescent="0.2">
      <c r="B111" s="105" t="str">
        <f>IF(C$44="","","12. " &amp; (DataGoesHere!M$1))</f>
        <v/>
      </c>
      <c r="C111" s="106"/>
      <c r="D111" s="108"/>
      <c r="E111" s="108"/>
      <c r="F111" s="100"/>
      <c r="G111" s="109"/>
      <c r="H111" s="100"/>
      <c r="I111" s="110"/>
      <c r="J111" s="111"/>
      <c r="O111" s="120" t="str">
        <f ca="1">IF(O89="","",TDIST((ABS(O89)*(($C44-2)^0.5))/(1-ABS(O89)^2),$C44-2,2))</f>
        <v/>
      </c>
      <c r="P111" s="120" t="str">
        <f ca="1">IF(P89="","",TDIST((ABS(P89)*(($C44-2)^0.5))/(1-ABS(P89)^2),$C44-2,2))</f>
        <v/>
      </c>
      <c r="Q111" s="120" t="str">
        <f ca="1">IF(Q89="","",TDIST((ABS(Q89)*(($C44-2)^0.5))/(1-ABS(Q89)^2),$C44-2,2))</f>
        <v/>
      </c>
      <c r="R111" s="120" t="str">
        <f ca="1">IF(R89="","",TDIST((ABS(R89)*(($C44-2)^0.5))/(1-ABS(R89)^2),$C44-2,2))</f>
        <v/>
      </c>
      <c r="S111" s="120" t="str">
        <f ca="1">IF(S89="","",TDIST((ABS(S89)*(($C44-2)^0.5))/(1-ABS(S89)^2),$C44-2,2))</f>
        <v/>
      </c>
      <c r="W111" s="100" t="s">
        <v>134</v>
      </c>
    </row>
    <row r="112" spans="2:40" s="102" customFormat="1" hidden="1" x14ac:dyDescent="0.2">
      <c r="B112" s="105" t="str">
        <f>IF(C$45="","","13. " &amp; (DataGoesHere!N$1))</f>
        <v>13. Unemployment Rate (UNRATENSA)</v>
      </c>
      <c r="C112" s="106"/>
      <c r="D112" s="108"/>
      <c r="E112" s="108"/>
      <c r="F112" s="100"/>
      <c r="G112" s="109"/>
      <c r="H112" s="100"/>
      <c r="I112" s="110"/>
      <c r="J112" s="111"/>
      <c r="P112" s="120" t="e">
        <f ca="1">IF(P90="","",TDIST((ABS(P90)*(($C45-2)^0.5))/(1-ABS(P90)^2),$C45-2,2))</f>
        <v>#REF!</v>
      </c>
      <c r="Q112" s="120" t="e">
        <f ca="1">IF(Q90="","",TDIST((ABS(Q90)*(($C45-2)^0.5))/(1-ABS(Q90)^2),$C45-2,2))</f>
        <v>#REF!</v>
      </c>
      <c r="R112" s="120" t="e">
        <f ca="1">IF(R90="","",TDIST((ABS(R90)*(($C45-2)^0.5))/(1-ABS(R90)^2),$C45-2,2))</f>
        <v>#REF!</v>
      </c>
      <c r="S112" s="120" t="str">
        <f ca="1">IF(S90="","",TDIST((ABS(S90)*(($C45-2)^0.5))/(1-ABS(S90)^2),$C45-2,2))</f>
        <v/>
      </c>
      <c r="W112" s="100" t="s">
        <v>2</v>
      </c>
    </row>
    <row r="113" spans="2:40" s="102" customFormat="1" hidden="1" x14ac:dyDescent="0.2">
      <c r="B113" s="105" t="str">
        <f>IF(C$46="","","14. " &amp; (DataGoesHere!O$1))</f>
        <v>14. Test</v>
      </c>
      <c r="C113" s="106"/>
      <c r="D113" s="108"/>
      <c r="E113" s="108"/>
      <c r="F113" s="100"/>
      <c r="G113" s="109"/>
      <c r="H113" s="100"/>
      <c r="I113" s="110"/>
      <c r="J113" s="111"/>
      <c r="Q113" s="120" t="e">
        <f ca="1">IF(Q91="","",TDIST((ABS(Q91)*(($C46-2)^0.5))/(1-ABS(Q91)^2),$C46-2,2))</f>
        <v>#REF!</v>
      </c>
      <c r="R113" s="120" t="e">
        <f ca="1">IF(R91="","",TDIST((ABS(R91)*(($C46-2)^0.5))/(1-ABS(R91)^2),$C46-2,2))</f>
        <v>#REF!</v>
      </c>
      <c r="S113" s="120" t="str">
        <f ca="1">IF(S91="","",TDIST((ABS(S91)*(($C46-2)^0.5))/(1-ABS(S91)^2),$C46-2,2))</f>
        <v/>
      </c>
      <c r="W113" s="100" t="s">
        <v>135</v>
      </c>
    </row>
    <row r="114" spans="2:40" s="102" customFormat="1" hidden="1" x14ac:dyDescent="0.2">
      <c r="B114" s="105" t="str">
        <f>IF(C$47="","","15. " &amp; (DataGoesHere!P$1))</f>
        <v>15. Retail Sales</v>
      </c>
      <c r="C114" s="106"/>
      <c r="D114" s="108"/>
      <c r="E114" s="108"/>
      <c r="F114" s="100"/>
      <c r="G114" s="109"/>
      <c r="H114" s="100"/>
      <c r="I114" s="110"/>
      <c r="J114" s="111"/>
      <c r="R114" s="120" t="e">
        <f ca="1">IF(R92="","",TDIST((ABS(R92)*(($C47-2)^0.5))/(1-ABS(R92)^2),$C47-2,2))</f>
        <v>#REF!</v>
      </c>
      <c r="S114" s="120" t="str">
        <f ca="1">IF(S92="","",TDIST((ABS(S92)*(($C47-2)^0.5))/(1-ABS(S92)^2),$C47-2,2))</f>
        <v/>
      </c>
      <c r="W114" s="100" t="s">
        <v>136</v>
      </c>
    </row>
    <row r="115" spans="2:40" s="102" customFormat="1" hidden="1" x14ac:dyDescent="0.2">
      <c r="B115" s="105" t="str">
        <f>IF(C$48="","","16. " &amp; (DataGoesHere!Q$1))</f>
        <v>16. Motor Vehicle Retail Sales: Domestic Autos, Thousands of Units, Monthly, Not Seasonally Adjusted</v>
      </c>
      <c r="C115" s="106"/>
      <c r="D115" s="108"/>
      <c r="E115" s="108"/>
      <c r="F115" s="100"/>
      <c r="G115" s="109"/>
      <c r="H115" s="100"/>
      <c r="I115" s="110"/>
      <c r="J115" s="111"/>
      <c r="S115" s="120" t="str">
        <f ca="1">IF(S93="","",TDIST((ABS(S93)*(($C48-2)^0.5))/(1-ABS(S93)^2),$C48-2,2))</f>
        <v/>
      </c>
      <c r="W115" s="100" t="s">
        <v>137</v>
      </c>
    </row>
    <row r="116" spans="2:40" s="102" customFormat="1" hidden="1" x14ac:dyDescent="0.2">
      <c r="B116" s="112" t="str">
        <f>IF(C$49="","","17. " &amp; (DataGoesHere!R$1))</f>
        <v/>
      </c>
      <c r="C116" s="113"/>
      <c r="D116" s="114"/>
      <c r="E116" s="114"/>
      <c r="F116" s="115"/>
      <c r="G116" s="116"/>
      <c r="H116" s="115"/>
      <c r="I116" s="117"/>
      <c r="J116" s="118"/>
      <c r="K116" s="119"/>
      <c r="L116" s="119"/>
      <c r="M116" s="119"/>
      <c r="N116" s="119"/>
      <c r="O116" s="119"/>
      <c r="P116" s="119"/>
      <c r="Q116" s="119"/>
      <c r="R116" s="119"/>
      <c r="S116" s="119"/>
      <c r="W116" s="100" t="s">
        <v>138</v>
      </c>
    </row>
    <row r="117" spans="2:40" hidden="1" x14ac:dyDescent="0.2"/>
    <row r="118" spans="2:40" hidden="1" x14ac:dyDescent="0.2"/>
    <row r="120" spans="2:40" ht="19" x14ac:dyDescent="0.25">
      <c r="B120" s="4" t="s">
        <v>143</v>
      </c>
      <c r="C120" s="6" t="s">
        <v>148</v>
      </c>
      <c r="D120" s="6" t="s">
        <v>149</v>
      </c>
      <c r="E120" s="6" t="s">
        <v>18</v>
      </c>
      <c r="F120" s="6" t="s">
        <v>76</v>
      </c>
      <c r="G120" s="14" t="s">
        <v>150</v>
      </c>
    </row>
    <row r="121" spans="2:40" x14ac:dyDescent="0.2">
      <c r="B121" s="2" t="e">
        <f>"A between groups analysis of variance (ANOVA) revealed that there " &amp; IF(F121&lt;C3,"were statistically significant differences ","were no statistically significant differences") &amp; " between the groups, F(" &amp; ROUND(IntermediateCalcs!#REF!,0) &amp; ", " &amp; ROUND(IntermediateCalcs!#REF!,0) &amp; ") = " &amp; ROUND(IntermediateCalcs!#REF!,2) &amp; ", p &lt; " &amp; ROUND(C3,2) &amp; ", eta squared = " &amp; ROUND(IntermediateCalcs!#REF!,2) &amp; "." &amp; IF(F121&lt;C3," Based on common interpretation of eta-squared, this is a " &amp; IF(G121&lt;0.02,"small",IF(G121&lt;0.13,"medium","large")) &amp; " effect size.","") &amp; IF(F121&lt;C3,"To assess pairwise differences a " &amp; IF(SUM(C33:C49)/COUNT(C33:C49)=C33,"Tukey","Scheffe") &amp; " post-hoc procedure (p=.05) was performed. The results are given in the following table.","")</f>
        <v>#REF!</v>
      </c>
      <c r="C121" s="70" t="e">
        <f>IntermediateCalcs!#REF!</f>
        <v>#REF!</v>
      </c>
      <c r="D121" s="6" t="e">
        <f>IntermediateCalcs!#REF!</f>
        <v>#REF!</v>
      </c>
      <c r="E121" s="124" t="e">
        <f>IntermediateCalcs!#REF!</f>
        <v>#REF!</v>
      </c>
      <c r="F121" s="125" t="e">
        <f>IntermediateCalcs!#REF!</f>
        <v>#REF!</v>
      </c>
      <c r="G121" s="125" t="e">
        <f>IntermediateCalcs!#REF!</f>
        <v>#REF!</v>
      </c>
    </row>
    <row r="122" spans="2:40" x14ac:dyDescent="0.2">
      <c r="B122" s="2"/>
      <c r="C122" s="70"/>
      <c r="E122" s="124"/>
      <c r="F122" s="125"/>
      <c r="G122" s="125"/>
    </row>
    <row r="124" spans="2:40" ht="18" x14ac:dyDescent="0.2">
      <c r="B124" s="4" t="s">
        <v>179</v>
      </c>
    </row>
    <row r="125" spans="2:40" s="2" customFormat="1" ht="160" x14ac:dyDescent="0.2">
      <c r="B125" s="16" t="s">
        <v>5</v>
      </c>
      <c r="C125" s="87" t="str">
        <f>$B126</f>
        <v>1. Retail Sales</v>
      </c>
      <c r="D125" s="87" t="str">
        <f>$B127</f>
        <v/>
      </c>
      <c r="E125" s="87" t="str">
        <f>$B128</f>
        <v/>
      </c>
      <c r="F125" s="87" t="str">
        <f>$B129</f>
        <v/>
      </c>
      <c r="G125" s="87" t="str">
        <f>$B130</f>
        <v/>
      </c>
      <c r="H125" s="87" t="str">
        <f>$B131</f>
        <v/>
      </c>
      <c r="I125" s="87" t="str">
        <f>$B132</f>
        <v/>
      </c>
      <c r="J125" s="87" t="str">
        <f>$B133</f>
        <v/>
      </c>
      <c r="K125" s="87" t="str">
        <f>$B134</f>
        <v/>
      </c>
      <c r="L125" s="87" t="str">
        <f>$B135</f>
        <v/>
      </c>
      <c r="M125" s="87" t="str">
        <f>$B136</f>
        <v/>
      </c>
      <c r="N125" s="87" t="str">
        <f>$B137</f>
        <v/>
      </c>
      <c r="O125" s="87" t="str">
        <f>$B138</f>
        <v>13. Unemployment Rate (UNRATENSA)</v>
      </c>
      <c r="P125" s="87" t="str">
        <f>$B139</f>
        <v>14. Test</v>
      </c>
      <c r="Q125" s="87" t="str">
        <f>$B140</f>
        <v>15. Retail Sales</v>
      </c>
      <c r="R125" s="87" t="str">
        <f>$B141</f>
        <v>16. Motor Vehicle Retail Sales: Domestic Autos, Thousands of Units, Monthly, Not Seasonally Adjusted</v>
      </c>
      <c r="S125" s="87" t="str">
        <f>$B142</f>
        <v/>
      </c>
      <c r="X125" s="100"/>
      <c r="Y125" s="100"/>
      <c r="Z125" s="100"/>
      <c r="AA125" s="100"/>
      <c r="AB125" s="100"/>
      <c r="AC125" s="100"/>
      <c r="AD125" s="100"/>
      <c r="AE125" s="100"/>
      <c r="AF125" s="100"/>
      <c r="AG125" s="100"/>
      <c r="AH125" s="100"/>
      <c r="AI125" s="100"/>
      <c r="AJ125" s="100"/>
      <c r="AK125" s="100"/>
      <c r="AL125" s="100"/>
      <c r="AM125" s="100"/>
      <c r="AN125" s="100"/>
    </row>
    <row r="126" spans="2:40" x14ac:dyDescent="0.2">
      <c r="B126" s="2" t="str">
        <f>IF(C$33="","","1. " &amp; (DataGoesHere!B$1))</f>
        <v>1. Retail Sales</v>
      </c>
      <c r="C126" s="135"/>
      <c r="D126" s="99" t="str">
        <f ca="1">IF(D150="","",IF(D150&gt;$N$145,"Different",""))</f>
        <v/>
      </c>
      <c r="E126" s="99" t="str">
        <f t="shared" ref="E126:S127" ca="1" si="42">IF(E150="","",IF(E150&gt;$N$145,"Different",""))</f>
        <v/>
      </c>
      <c r="F126" s="99" t="str">
        <f t="shared" ca="1" si="42"/>
        <v/>
      </c>
      <c r="G126" s="99" t="str">
        <f t="shared" ca="1" si="42"/>
        <v/>
      </c>
      <c r="H126" s="99" t="str">
        <f t="shared" ca="1" si="42"/>
        <v/>
      </c>
      <c r="I126" s="99" t="str">
        <f t="shared" ca="1" si="42"/>
        <v/>
      </c>
      <c r="J126" s="99" t="str">
        <f t="shared" ca="1" si="42"/>
        <v/>
      </c>
      <c r="K126" s="99" t="str">
        <f t="shared" ca="1" si="42"/>
        <v/>
      </c>
      <c r="L126" s="99" t="str">
        <f t="shared" ca="1" si="42"/>
        <v/>
      </c>
      <c r="M126" s="99" t="str">
        <f t="shared" ca="1" si="42"/>
        <v/>
      </c>
      <c r="N126" s="99" t="str">
        <f t="shared" ca="1" si="42"/>
        <v/>
      </c>
      <c r="O126" s="99" t="e">
        <f t="shared" ca="1" si="42"/>
        <v>#REF!</v>
      </c>
      <c r="P126" s="99" t="e">
        <f t="shared" ca="1" si="42"/>
        <v>#REF!</v>
      </c>
      <c r="Q126" s="99" t="e">
        <f t="shared" ca="1" si="42"/>
        <v>#REF!</v>
      </c>
      <c r="R126" s="99" t="e">
        <f t="shared" ca="1" si="42"/>
        <v>#REF!</v>
      </c>
      <c r="S126" s="99" t="str">
        <f t="shared" ca="1" si="42"/>
        <v/>
      </c>
      <c r="W126" s="100"/>
    </row>
    <row r="127" spans="2:40" x14ac:dyDescent="0.2">
      <c r="B127" s="2" t="str">
        <f>IF(C$34="","","2. " &amp; (DataGoesHere!C$1))</f>
        <v/>
      </c>
      <c r="C127" s="135"/>
      <c r="D127" s="136"/>
      <c r="E127" s="99" t="str">
        <f t="shared" ca="1" si="42"/>
        <v/>
      </c>
      <c r="F127" s="99" t="str">
        <f t="shared" ref="F127:S127" ca="1" si="43">IF(F151="","",IF(F151&gt;$N$145,"Different",""))</f>
        <v/>
      </c>
      <c r="G127" s="99" t="str">
        <f t="shared" ca="1" si="43"/>
        <v/>
      </c>
      <c r="H127" s="99" t="str">
        <f t="shared" ca="1" si="43"/>
        <v/>
      </c>
      <c r="I127" s="99" t="str">
        <f t="shared" ca="1" si="43"/>
        <v/>
      </c>
      <c r="J127" s="99" t="str">
        <f t="shared" ca="1" si="43"/>
        <v/>
      </c>
      <c r="K127" s="99" t="str">
        <f t="shared" ca="1" si="43"/>
        <v/>
      </c>
      <c r="L127" s="99" t="str">
        <f t="shared" ca="1" si="43"/>
        <v/>
      </c>
      <c r="M127" s="99" t="str">
        <f t="shared" ca="1" si="43"/>
        <v/>
      </c>
      <c r="N127" s="99" t="str">
        <f t="shared" ca="1" si="43"/>
        <v/>
      </c>
      <c r="O127" s="99" t="str">
        <f t="shared" ca="1" si="43"/>
        <v/>
      </c>
      <c r="P127" s="99" t="str">
        <f t="shared" ca="1" si="43"/>
        <v/>
      </c>
      <c r="Q127" s="99" t="str">
        <f t="shared" ca="1" si="43"/>
        <v/>
      </c>
      <c r="R127" s="99" t="str">
        <f t="shared" ca="1" si="43"/>
        <v/>
      </c>
      <c r="S127" s="99" t="str">
        <f t="shared" ca="1" si="43"/>
        <v/>
      </c>
      <c r="W127" s="100"/>
    </row>
    <row r="128" spans="2:40" x14ac:dyDescent="0.2">
      <c r="B128" s="2" t="str">
        <f>IF(C$35="","","3. " &amp; (DataGoesHere!D$1))</f>
        <v/>
      </c>
      <c r="C128" s="135"/>
      <c r="D128" s="136"/>
      <c r="E128" s="136"/>
      <c r="F128" s="99" t="str">
        <f t="shared" ref="F128:S128" ca="1" si="44">IF(F152="","",IF(F152&gt;$N$145,"Different",""))</f>
        <v/>
      </c>
      <c r="G128" s="99" t="str">
        <f t="shared" ca="1" si="44"/>
        <v/>
      </c>
      <c r="H128" s="99" t="str">
        <f t="shared" ca="1" si="44"/>
        <v/>
      </c>
      <c r="I128" s="99" t="str">
        <f t="shared" ca="1" si="44"/>
        <v/>
      </c>
      <c r="J128" s="99" t="str">
        <f t="shared" ca="1" si="44"/>
        <v/>
      </c>
      <c r="K128" s="99" t="str">
        <f t="shared" ca="1" si="44"/>
        <v/>
      </c>
      <c r="L128" s="99" t="str">
        <f t="shared" ca="1" si="44"/>
        <v/>
      </c>
      <c r="M128" s="99" t="str">
        <f t="shared" ca="1" si="44"/>
        <v/>
      </c>
      <c r="N128" s="99" t="str">
        <f t="shared" ca="1" si="44"/>
        <v/>
      </c>
      <c r="O128" s="99" t="str">
        <f t="shared" ca="1" si="44"/>
        <v/>
      </c>
      <c r="P128" s="99" t="str">
        <f t="shared" ca="1" si="44"/>
        <v/>
      </c>
      <c r="Q128" s="99" t="str">
        <f t="shared" ca="1" si="44"/>
        <v/>
      </c>
      <c r="R128" s="99" t="str">
        <f t="shared" ca="1" si="44"/>
        <v/>
      </c>
      <c r="S128" s="99" t="str">
        <f t="shared" ca="1" si="44"/>
        <v/>
      </c>
      <c r="W128" s="100"/>
    </row>
    <row r="129" spans="2:23" x14ac:dyDescent="0.2">
      <c r="B129" s="2" t="str">
        <f>IF(C$36="","","4. " &amp; (DataGoesHere!E$1))</f>
        <v/>
      </c>
      <c r="C129" s="135"/>
      <c r="D129" s="136"/>
      <c r="E129" s="136"/>
      <c r="F129" s="137"/>
      <c r="G129" s="99" t="str">
        <f t="shared" ref="G129:S129" ca="1" si="45">IF(G153="","",IF(G153&gt;$N$145,"Different",""))</f>
        <v/>
      </c>
      <c r="H129" s="99" t="str">
        <f t="shared" ca="1" si="45"/>
        <v/>
      </c>
      <c r="I129" s="99" t="str">
        <f t="shared" ca="1" si="45"/>
        <v/>
      </c>
      <c r="J129" s="99" t="str">
        <f t="shared" ca="1" si="45"/>
        <v/>
      </c>
      <c r="K129" s="99" t="str">
        <f t="shared" ca="1" si="45"/>
        <v/>
      </c>
      <c r="L129" s="99" t="str">
        <f t="shared" ca="1" si="45"/>
        <v/>
      </c>
      <c r="M129" s="99" t="str">
        <f t="shared" ca="1" si="45"/>
        <v/>
      </c>
      <c r="N129" s="99" t="str">
        <f t="shared" ca="1" si="45"/>
        <v/>
      </c>
      <c r="O129" s="99" t="str">
        <f t="shared" ca="1" si="45"/>
        <v/>
      </c>
      <c r="P129" s="99" t="str">
        <f t="shared" ca="1" si="45"/>
        <v/>
      </c>
      <c r="Q129" s="99" t="str">
        <f t="shared" ca="1" si="45"/>
        <v/>
      </c>
      <c r="R129" s="99" t="str">
        <f t="shared" ca="1" si="45"/>
        <v/>
      </c>
      <c r="S129" s="99" t="str">
        <f t="shared" ca="1" si="45"/>
        <v/>
      </c>
      <c r="W129" s="100"/>
    </row>
    <row r="130" spans="2:23" x14ac:dyDescent="0.2">
      <c r="B130" s="2" t="str">
        <f>IF(C$37="","","5. " &amp; (DataGoesHere!F$1))</f>
        <v/>
      </c>
      <c r="C130" s="135"/>
      <c r="D130" s="136"/>
      <c r="E130" s="136"/>
      <c r="F130" s="137"/>
      <c r="G130" s="141"/>
      <c r="H130" s="99" t="str">
        <f t="shared" ref="H130:S130" ca="1" si="46">IF(H154="","",IF(H154&gt;$N$145,"Different",""))</f>
        <v/>
      </c>
      <c r="I130" s="99" t="str">
        <f t="shared" ca="1" si="46"/>
        <v/>
      </c>
      <c r="J130" s="99" t="str">
        <f t="shared" ca="1" si="46"/>
        <v/>
      </c>
      <c r="K130" s="99" t="str">
        <f t="shared" ca="1" si="46"/>
        <v/>
      </c>
      <c r="L130" s="99" t="str">
        <f t="shared" ca="1" si="46"/>
        <v/>
      </c>
      <c r="M130" s="99" t="str">
        <f t="shared" ca="1" si="46"/>
        <v/>
      </c>
      <c r="N130" s="99" t="str">
        <f t="shared" ca="1" si="46"/>
        <v/>
      </c>
      <c r="O130" s="99" t="str">
        <f t="shared" ca="1" si="46"/>
        <v/>
      </c>
      <c r="P130" s="99" t="str">
        <f t="shared" ca="1" si="46"/>
        <v/>
      </c>
      <c r="Q130" s="99" t="str">
        <f t="shared" ca="1" si="46"/>
        <v/>
      </c>
      <c r="R130" s="99" t="str">
        <f t="shared" ca="1" si="46"/>
        <v/>
      </c>
      <c r="S130" s="99" t="str">
        <f t="shared" ca="1" si="46"/>
        <v/>
      </c>
      <c r="W130" s="100"/>
    </row>
    <row r="131" spans="2:23" x14ac:dyDescent="0.2">
      <c r="B131" s="2" t="str">
        <f>IF(C$38="","","6. " &amp; (DataGoesHere!G$1))</f>
        <v/>
      </c>
      <c r="C131" s="135"/>
      <c r="D131" s="136"/>
      <c r="E131" s="136"/>
      <c r="F131" s="137"/>
      <c r="G131" s="141"/>
      <c r="H131" s="137"/>
      <c r="I131" s="99" t="str">
        <f t="shared" ref="I131:S131" ca="1" si="47">IF(I155="","",IF(I155&gt;$N$145,"Different",""))</f>
        <v/>
      </c>
      <c r="J131" s="99" t="str">
        <f t="shared" ca="1" si="47"/>
        <v/>
      </c>
      <c r="K131" s="99" t="str">
        <f t="shared" ca="1" si="47"/>
        <v/>
      </c>
      <c r="L131" s="99" t="str">
        <f t="shared" ca="1" si="47"/>
        <v/>
      </c>
      <c r="M131" s="99" t="str">
        <f t="shared" ca="1" si="47"/>
        <v/>
      </c>
      <c r="N131" s="99" t="str">
        <f t="shared" ca="1" si="47"/>
        <v/>
      </c>
      <c r="O131" s="99" t="str">
        <f t="shared" ca="1" si="47"/>
        <v/>
      </c>
      <c r="P131" s="99" t="str">
        <f t="shared" ca="1" si="47"/>
        <v/>
      </c>
      <c r="Q131" s="99" t="str">
        <f t="shared" ca="1" si="47"/>
        <v/>
      </c>
      <c r="R131" s="99" t="str">
        <f t="shared" ca="1" si="47"/>
        <v/>
      </c>
      <c r="S131" s="99" t="str">
        <f t="shared" ca="1" si="47"/>
        <v/>
      </c>
      <c r="W131" s="100"/>
    </row>
    <row r="132" spans="2:23" x14ac:dyDescent="0.2">
      <c r="B132" s="2" t="str">
        <f>IF(C$39="","","7. " &amp; (DataGoesHere!H$1))</f>
        <v/>
      </c>
      <c r="C132" s="135"/>
      <c r="D132" s="136"/>
      <c r="E132" s="136"/>
      <c r="F132" s="137"/>
      <c r="G132" s="141"/>
      <c r="H132" s="137"/>
      <c r="I132" s="143"/>
      <c r="J132" s="99" t="str">
        <f t="shared" ref="J132:S132" ca="1" si="48">IF(J156="","",IF(J156&gt;$N$145,"Different",""))</f>
        <v/>
      </c>
      <c r="K132" s="99" t="str">
        <f t="shared" ca="1" si="48"/>
        <v/>
      </c>
      <c r="L132" s="99" t="str">
        <f t="shared" ca="1" si="48"/>
        <v/>
      </c>
      <c r="M132" s="99" t="str">
        <f t="shared" ca="1" si="48"/>
        <v/>
      </c>
      <c r="N132" s="99" t="str">
        <f t="shared" ca="1" si="48"/>
        <v/>
      </c>
      <c r="O132" s="99" t="str">
        <f t="shared" ca="1" si="48"/>
        <v/>
      </c>
      <c r="P132" s="99" t="str">
        <f t="shared" ca="1" si="48"/>
        <v/>
      </c>
      <c r="Q132" s="99" t="str">
        <f t="shared" ca="1" si="48"/>
        <v/>
      </c>
      <c r="R132" s="99" t="str">
        <f t="shared" ca="1" si="48"/>
        <v/>
      </c>
      <c r="S132" s="99" t="str">
        <f t="shared" ca="1" si="48"/>
        <v/>
      </c>
      <c r="W132" s="100"/>
    </row>
    <row r="133" spans="2:23" x14ac:dyDescent="0.2">
      <c r="B133" s="2" t="str">
        <f>IF(C$40="","","8. " &amp; (DataGoesHere!I$1))</f>
        <v/>
      </c>
      <c r="C133" s="135"/>
      <c r="D133" s="136"/>
      <c r="E133" s="136"/>
      <c r="F133" s="137"/>
      <c r="G133" s="141"/>
      <c r="H133" s="137"/>
      <c r="I133" s="143"/>
      <c r="J133" s="145"/>
      <c r="K133" s="99" t="str">
        <f t="shared" ref="K133:S133" ca="1" si="49">IF(K157="","",IF(K157&gt;$N$145,"Different",""))</f>
        <v/>
      </c>
      <c r="L133" s="99" t="str">
        <f t="shared" ca="1" si="49"/>
        <v/>
      </c>
      <c r="M133" s="99" t="str">
        <f t="shared" ca="1" si="49"/>
        <v/>
      </c>
      <c r="N133" s="99" t="str">
        <f t="shared" ca="1" si="49"/>
        <v/>
      </c>
      <c r="O133" s="99" t="str">
        <f t="shared" ca="1" si="49"/>
        <v/>
      </c>
      <c r="P133" s="99" t="str">
        <f t="shared" ca="1" si="49"/>
        <v/>
      </c>
      <c r="Q133" s="99" t="str">
        <f t="shared" ca="1" si="49"/>
        <v/>
      </c>
      <c r="R133" s="99" t="str">
        <f t="shared" ca="1" si="49"/>
        <v/>
      </c>
      <c r="S133" s="99" t="str">
        <f t="shared" ca="1" si="49"/>
        <v/>
      </c>
      <c r="W133" s="100"/>
    </row>
    <row r="134" spans="2:23" x14ac:dyDescent="0.2">
      <c r="B134" s="2" t="str">
        <f>IF(C$41="","","9. " &amp; (DataGoesHere!J$1))</f>
        <v/>
      </c>
      <c r="C134" s="135"/>
      <c r="D134" s="136"/>
      <c r="E134" s="136"/>
      <c r="F134" s="137"/>
      <c r="G134" s="141"/>
      <c r="H134" s="137"/>
      <c r="I134" s="143"/>
      <c r="J134" s="145"/>
      <c r="K134" s="148"/>
      <c r="L134" s="99" t="str">
        <f t="shared" ref="L134:S134" ca="1" si="50">IF(L158="","",IF(L158&gt;$N$145,"Different",""))</f>
        <v/>
      </c>
      <c r="M134" s="99" t="str">
        <f t="shared" ca="1" si="50"/>
        <v/>
      </c>
      <c r="N134" s="99" t="str">
        <f t="shared" ca="1" si="50"/>
        <v/>
      </c>
      <c r="O134" s="99" t="str">
        <f t="shared" ca="1" si="50"/>
        <v/>
      </c>
      <c r="P134" s="99" t="str">
        <f t="shared" ca="1" si="50"/>
        <v/>
      </c>
      <c r="Q134" s="99" t="str">
        <f t="shared" ca="1" si="50"/>
        <v/>
      </c>
      <c r="R134" s="99" t="str">
        <f t="shared" ca="1" si="50"/>
        <v/>
      </c>
      <c r="S134" s="99" t="str">
        <f t="shared" ca="1" si="50"/>
        <v/>
      </c>
      <c r="W134" s="100"/>
    </row>
    <row r="135" spans="2:23" x14ac:dyDescent="0.2">
      <c r="B135" s="2" t="str">
        <f>IF(C$42="","","10. " &amp; (DataGoesHere!K$1))</f>
        <v/>
      </c>
      <c r="C135" s="135"/>
      <c r="D135" s="136"/>
      <c r="E135" s="136"/>
      <c r="F135" s="137"/>
      <c r="G135" s="141"/>
      <c r="H135" s="137"/>
      <c r="I135" s="143"/>
      <c r="J135" s="145"/>
      <c r="K135" s="148"/>
      <c r="L135" s="148"/>
      <c r="M135" s="99" t="str">
        <f t="shared" ref="M135:S135" ca="1" si="51">IF(M159="","",IF(M159&gt;$N$145,"Different",""))</f>
        <v/>
      </c>
      <c r="N135" s="99" t="str">
        <f t="shared" ca="1" si="51"/>
        <v/>
      </c>
      <c r="O135" s="99" t="str">
        <f t="shared" ca="1" si="51"/>
        <v/>
      </c>
      <c r="P135" s="99" t="str">
        <f t="shared" ca="1" si="51"/>
        <v/>
      </c>
      <c r="Q135" s="99" t="str">
        <f t="shared" ca="1" si="51"/>
        <v/>
      </c>
      <c r="R135" s="99" t="str">
        <f t="shared" ca="1" si="51"/>
        <v/>
      </c>
      <c r="S135" s="99" t="str">
        <f t="shared" ca="1" si="51"/>
        <v/>
      </c>
      <c r="W135" s="100"/>
    </row>
    <row r="136" spans="2:23" x14ac:dyDescent="0.2">
      <c r="B136" s="2" t="str">
        <f>IF(C$43="","","11. " &amp; (DataGoesHere!L$1))</f>
        <v/>
      </c>
      <c r="C136" s="135"/>
      <c r="D136" s="136"/>
      <c r="E136" s="136"/>
      <c r="F136" s="137"/>
      <c r="G136" s="141"/>
      <c r="H136" s="137"/>
      <c r="I136" s="143"/>
      <c r="J136" s="145"/>
      <c r="K136" s="148"/>
      <c r="L136" s="148"/>
      <c r="M136" s="148"/>
      <c r="N136" s="99" t="str">
        <f t="shared" ref="N136:S136" ca="1" si="52">IF(N160="","",IF(N160&gt;$N$145,"Different",""))</f>
        <v/>
      </c>
      <c r="O136" s="99" t="str">
        <f t="shared" ca="1" si="52"/>
        <v/>
      </c>
      <c r="P136" s="99" t="str">
        <f t="shared" ca="1" si="52"/>
        <v/>
      </c>
      <c r="Q136" s="99" t="str">
        <f t="shared" ca="1" si="52"/>
        <v/>
      </c>
      <c r="R136" s="99" t="str">
        <f t="shared" ca="1" si="52"/>
        <v/>
      </c>
      <c r="S136" s="99" t="str">
        <f t="shared" ca="1" si="52"/>
        <v/>
      </c>
      <c r="W136" s="100"/>
    </row>
    <row r="137" spans="2:23" x14ac:dyDescent="0.2">
      <c r="B137" s="2" t="str">
        <f>IF(C$44="","","12. " &amp; (DataGoesHere!M$1))</f>
        <v/>
      </c>
      <c r="C137" s="135"/>
      <c r="D137" s="136"/>
      <c r="E137" s="136"/>
      <c r="F137" s="137"/>
      <c r="G137" s="141"/>
      <c r="H137" s="137"/>
      <c r="I137" s="143"/>
      <c r="J137" s="145"/>
      <c r="K137" s="148"/>
      <c r="L137" s="148"/>
      <c r="M137" s="148"/>
      <c r="N137" s="148"/>
      <c r="O137" s="99" t="str">
        <f t="shared" ref="O137:S137" ca="1" si="53">IF(O161="","",IF(O161&gt;$N$145,"Different",""))</f>
        <v/>
      </c>
      <c r="P137" s="99" t="str">
        <f t="shared" ca="1" si="53"/>
        <v/>
      </c>
      <c r="Q137" s="99" t="str">
        <f t="shared" ca="1" si="53"/>
        <v/>
      </c>
      <c r="R137" s="99" t="str">
        <f t="shared" ca="1" si="53"/>
        <v/>
      </c>
      <c r="S137" s="99" t="str">
        <f t="shared" ca="1" si="53"/>
        <v/>
      </c>
      <c r="W137" s="100"/>
    </row>
    <row r="138" spans="2:23" x14ac:dyDescent="0.2">
      <c r="B138" s="2" t="str">
        <f>IF(C$45="","","13. " &amp; (DataGoesHere!N$1))</f>
        <v>13. Unemployment Rate (UNRATENSA)</v>
      </c>
      <c r="C138" s="135"/>
      <c r="D138" s="136"/>
      <c r="E138" s="136"/>
      <c r="F138" s="137"/>
      <c r="G138" s="141"/>
      <c r="H138" s="137"/>
      <c r="I138" s="143"/>
      <c r="J138" s="146"/>
      <c r="K138" s="148"/>
      <c r="L138" s="148"/>
      <c r="M138" s="148"/>
      <c r="N138" s="148"/>
      <c r="O138" s="148"/>
      <c r="P138" s="99" t="e">
        <f t="shared" ref="P138:S138" ca="1" si="54">IF(P162="","",IF(P162&gt;$N$145,"Different",""))</f>
        <v>#REF!</v>
      </c>
      <c r="Q138" s="99" t="e">
        <f t="shared" ca="1" si="54"/>
        <v>#REF!</v>
      </c>
      <c r="R138" s="99" t="e">
        <f t="shared" ca="1" si="54"/>
        <v>#REF!</v>
      </c>
      <c r="S138" s="99" t="str">
        <f t="shared" ca="1" si="54"/>
        <v/>
      </c>
      <c r="W138" s="100"/>
    </row>
    <row r="139" spans="2:23" x14ac:dyDescent="0.2">
      <c r="B139" s="2" t="str">
        <f>IF(C$46="","","14. " &amp; (DataGoesHere!O$1))</f>
        <v>14. Test</v>
      </c>
      <c r="C139" s="135"/>
      <c r="D139" s="136"/>
      <c r="E139" s="136"/>
      <c r="F139" s="137"/>
      <c r="G139" s="141"/>
      <c r="H139" s="137"/>
      <c r="I139" s="143"/>
      <c r="J139" s="146"/>
      <c r="K139" s="148"/>
      <c r="L139" s="148"/>
      <c r="M139" s="148"/>
      <c r="N139" s="148"/>
      <c r="O139" s="148"/>
      <c r="P139" s="148"/>
      <c r="Q139" s="99" t="e">
        <f t="shared" ref="Q139:S139" ca="1" si="55">IF(Q163="","",IF(Q163&gt;$N$145,"Different",""))</f>
        <v>#REF!</v>
      </c>
      <c r="R139" s="99" t="e">
        <f t="shared" ca="1" si="55"/>
        <v>#REF!</v>
      </c>
      <c r="S139" s="99" t="str">
        <f t="shared" ca="1" si="55"/>
        <v/>
      </c>
      <c r="W139" s="100"/>
    </row>
    <row r="140" spans="2:23" x14ac:dyDescent="0.2">
      <c r="B140" s="2" t="str">
        <f>IF(C$47="","","15. " &amp; (DataGoesHere!P$1))</f>
        <v>15. Retail Sales</v>
      </c>
      <c r="C140" s="135"/>
      <c r="D140" s="136"/>
      <c r="E140" s="136"/>
      <c r="F140" s="137"/>
      <c r="G140" s="141"/>
      <c r="H140" s="137"/>
      <c r="I140" s="143"/>
      <c r="J140" s="146"/>
      <c r="K140" s="148"/>
      <c r="L140" s="148"/>
      <c r="M140" s="148"/>
      <c r="N140" s="148"/>
      <c r="O140" s="148"/>
      <c r="P140" s="148"/>
      <c r="Q140" s="148"/>
      <c r="R140" s="99" t="e">
        <f t="shared" ref="R140:S140" ca="1" si="56">IF(R164="","",IF(R164&gt;$N$145,"Different",""))</f>
        <v>#REF!</v>
      </c>
      <c r="S140" s="99" t="str">
        <f t="shared" ca="1" si="56"/>
        <v/>
      </c>
      <c r="W140" s="100"/>
    </row>
    <row r="141" spans="2:23" x14ac:dyDescent="0.2">
      <c r="B141" s="2" t="str">
        <f>IF(C$48="","","16. " &amp; (DataGoesHere!Q$1))</f>
        <v>16. Motor Vehicle Retail Sales: Domestic Autos, Thousands of Units, Monthly, Not Seasonally Adjusted</v>
      </c>
      <c r="C141" s="135"/>
      <c r="D141" s="136"/>
      <c r="E141" s="136"/>
      <c r="F141" s="137"/>
      <c r="G141" s="141"/>
      <c r="H141" s="137"/>
      <c r="I141" s="143"/>
      <c r="J141" s="146"/>
      <c r="K141" s="148"/>
      <c r="L141" s="148"/>
      <c r="M141" s="148"/>
      <c r="N141" s="148"/>
      <c r="O141" s="148"/>
      <c r="P141" s="148"/>
      <c r="Q141" s="148"/>
      <c r="R141" s="148"/>
      <c r="S141" s="99" t="str">
        <f t="shared" ref="S141" ca="1" si="57">IF(S165="","",IF(S165&gt;$N$145,"Different",""))</f>
        <v/>
      </c>
      <c r="W141" s="100"/>
    </row>
    <row r="142" spans="2:23" x14ac:dyDescent="0.2">
      <c r="B142" s="11" t="str">
        <f>IF(C$49="","","17. " &amp; (DataGoesHere!R$1))</f>
        <v/>
      </c>
      <c r="C142" s="138"/>
      <c r="D142" s="139"/>
      <c r="E142" s="139"/>
      <c r="F142" s="140"/>
      <c r="G142" s="142"/>
      <c r="H142" s="140"/>
      <c r="I142" s="144"/>
      <c r="J142" s="147"/>
      <c r="K142" s="149"/>
      <c r="L142" s="149"/>
      <c r="M142" s="149"/>
      <c r="N142" s="149"/>
      <c r="O142" s="149"/>
      <c r="P142" s="149"/>
      <c r="Q142" s="149"/>
      <c r="R142" s="149"/>
      <c r="S142" s="149"/>
      <c r="W142" s="100"/>
    </row>
    <row r="144" spans="2:23" hidden="1" x14ac:dyDescent="0.2"/>
    <row r="145" spans="2:40" s="150" customFormat="1" hidden="1" x14ac:dyDescent="0.2">
      <c r="B145" s="150" t="s">
        <v>154</v>
      </c>
      <c r="C145" s="151" t="s">
        <v>159</v>
      </c>
      <c r="D145" s="152">
        <f>C33-1</f>
        <v>299</v>
      </c>
      <c r="E145" s="151" t="s">
        <v>160</v>
      </c>
      <c r="F145" s="150">
        <f>IF(COUNT(C33:C49)&lt;2,2,COUNT(C33:C49))</f>
        <v>5</v>
      </c>
      <c r="G145" s="151" t="s">
        <v>162</v>
      </c>
      <c r="H145" s="153">
        <f>VLOOKUP(D145,V172:W193,2)</f>
        <v>22</v>
      </c>
      <c r="I145" s="151" t="s">
        <v>164</v>
      </c>
      <c r="J145" s="150">
        <f>VLOOKUP(F145,X172:Y187,2)</f>
        <v>4</v>
      </c>
      <c r="K145" s="151" t="s">
        <v>161</v>
      </c>
      <c r="L145" s="150">
        <f>IF(C3=0.05,INDEX(C172:R193,H145,J145),INDEX(C197:R218,H145,J145))</f>
        <v>3.86</v>
      </c>
      <c r="M145" s="151" t="s">
        <v>166</v>
      </c>
      <c r="N145" s="150" t="e">
        <f>ROUND(L145*((IntermediateCalcs!#REF!/Statistics!C33)^0.5),2)</f>
        <v>#REF!</v>
      </c>
    </row>
    <row r="146" spans="2:40" s="150" customFormat="1" hidden="1" x14ac:dyDescent="0.2">
      <c r="C146" s="151"/>
      <c r="D146" s="152"/>
      <c r="E146" s="151"/>
      <c r="G146" s="151"/>
      <c r="H146" s="153"/>
      <c r="I146" s="151"/>
      <c r="K146" s="151"/>
      <c r="M146" s="151"/>
    </row>
    <row r="147" spans="2:40" s="150" customFormat="1" hidden="1" x14ac:dyDescent="0.2">
      <c r="C147" s="151"/>
      <c r="D147" s="151"/>
      <c r="E147" s="151"/>
    </row>
    <row r="148" spans="2:40" s="150" customFormat="1" hidden="1" x14ac:dyDescent="0.2">
      <c r="B148" s="154" t="s">
        <v>153</v>
      </c>
      <c r="C148" s="151"/>
      <c r="D148" s="151"/>
      <c r="E148" s="151"/>
    </row>
    <row r="149" spans="2:40" s="157" customFormat="1" ht="144" hidden="1" x14ac:dyDescent="0.2">
      <c r="B149" s="155" t="s">
        <v>5</v>
      </c>
      <c r="C149" s="156" t="str">
        <f>$B150</f>
        <v>1. Retail Sales</v>
      </c>
      <c r="D149" s="156" t="str">
        <f>$B151</f>
        <v/>
      </c>
      <c r="E149" s="156" t="str">
        <f>$B152</f>
        <v/>
      </c>
      <c r="F149" s="156" t="str">
        <f>$B153</f>
        <v/>
      </c>
      <c r="G149" s="156" t="str">
        <f>$B154</f>
        <v/>
      </c>
      <c r="H149" s="156" t="str">
        <f>$B155</f>
        <v/>
      </c>
      <c r="I149" s="156" t="str">
        <f>$B156</f>
        <v/>
      </c>
      <c r="J149" s="156" t="str">
        <f>$B157</f>
        <v/>
      </c>
      <c r="K149" s="156" t="str">
        <f>$B158</f>
        <v/>
      </c>
      <c r="L149" s="156" t="str">
        <f>$B159</f>
        <v/>
      </c>
      <c r="M149" s="156" t="str">
        <f>$B160</f>
        <v/>
      </c>
      <c r="N149" s="156" t="str">
        <f>$B161</f>
        <v/>
      </c>
      <c r="O149" s="156" t="str">
        <f>$B162</f>
        <v>13. Unemployment Rate (UNRATENSA)</v>
      </c>
      <c r="P149" s="156" t="str">
        <f>$B163</f>
        <v>14. Test</v>
      </c>
      <c r="Q149" s="156" t="str">
        <f>$B164</f>
        <v>15. Retail Sales</v>
      </c>
      <c r="R149" s="156" t="str">
        <f>$B165</f>
        <v>16. Motor Vehicle Retail Sales: Domestic Autos, Thousands of Units, Monthly, Not Seasonally Adjusted</v>
      </c>
      <c r="S149" s="156" t="str">
        <f>$B166</f>
        <v/>
      </c>
      <c r="X149" s="151" t="s">
        <v>124</v>
      </c>
      <c r="Y149" s="151" t="s">
        <v>125</v>
      </c>
      <c r="Z149" s="151" t="s">
        <v>126</v>
      </c>
      <c r="AA149" s="151" t="s">
        <v>127</v>
      </c>
      <c r="AB149" s="151" t="s">
        <v>18</v>
      </c>
      <c r="AC149" s="151" t="s">
        <v>128</v>
      </c>
      <c r="AD149" s="151" t="s">
        <v>129</v>
      </c>
      <c r="AE149" s="151" t="s">
        <v>130</v>
      </c>
      <c r="AF149" s="151" t="s">
        <v>131</v>
      </c>
      <c r="AG149" s="151" t="s">
        <v>132</v>
      </c>
      <c r="AH149" s="151" t="s">
        <v>133</v>
      </c>
      <c r="AI149" s="151" t="s">
        <v>134</v>
      </c>
      <c r="AJ149" s="151" t="s">
        <v>2</v>
      </c>
      <c r="AK149" s="151" t="s">
        <v>135</v>
      </c>
      <c r="AL149" s="151" t="s">
        <v>136</v>
      </c>
      <c r="AM149" s="151" t="s">
        <v>137</v>
      </c>
      <c r="AN149" s="151" t="s">
        <v>138</v>
      </c>
    </row>
    <row r="150" spans="2:40" s="150" customFormat="1" hidden="1" x14ac:dyDescent="0.2">
      <c r="B150" s="157" t="str">
        <f>IF(C$33="","","1. " &amp; (DataGoesHere!B$1))</f>
        <v>1. Retail Sales</v>
      </c>
      <c r="C150" s="152"/>
      <c r="D150" s="158" t="str">
        <f ca="1">IF($B150="","",IF(D$77="","",ABS(AVERAGE(INDIRECT("'Data Goes Here'!" &amp; $W150 &amp; ":" &amp; $W150))-AVERAGE(INDIRECT("'Data Goes Here'!" &amp; Y$77 &amp; ":" &amp; Y$77)))))</f>
        <v/>
      </c>
      <c r="E150" s="158" t="str">
        <f t="shared" ref="E150:S165" ca="1" si="58">IF($B150="","",IF(E$77="","",ABS(AVERAGE(INDIRECT("'Data Goes Here'!" &amp; $W150 &amp; ":" &amp; $W150))-AVERAGE(INDIRECT("'Data Goes Here'!" &amp; Z$77 &amp; ":" &amp; Z$77)))))</f>
        <v/>
      </c>
      <c r="F150" s="158" t="str">
        <f t="shared" ca="1" si="58"/>
        <v/>
      </c>
      <c r="G150" s="158" t="str">
        <f t="shared" ca="1" si="58"/>
        <v/>
      </c>
      <c r="H150" s="158" t="str">
        <f t="shared" ca="1" si="58"/>
        <v/>
      </c>
      <c r="I150" s="158" t="str">
        <f t="shared" ca="1" si="58"/>
        <v/>
      </c>
      <c r="J150" s="158" t="str">
        <f t="shared" ca="1" si="58"/>
        <v/>
      </c>
      <c r="K150" s="158" t="str">
        <f t="shared" ca="1" si="58"/>
        <v/>
      </c>
      <c r="L150" s="158" t="str">
        <f t="shared" ca="1" si="58"/>
        <v/>
      </c>
      <c r="M150" s="158" t="str">
        <f t="shared" ca="1" si="58"/>
        <v/>
      </c>
      <c r="N150" s="158" t="str">
        <f t="shared" ca="1" si="58"/>
        <v/>
      </c>
      <c r="O150" s="158" t="e">
        <f t="shared" ca="1" si="58"/>
        <v>#REF!</v>
      </c>
      <c r="P150" s="158" t="e">
        <f t="shared" ca="1" si="58"/>
        <v>#REF!</v>
      </c>
      <c r="Q150" s="158" t="e">
        <f t="shared" ca="1" si="58"/>
        <v>#REF!</v>
      </c>
      <c r="R150" s="158" t="e">
        <f t="shared" ca="1" si="58"/>
        <v>#REF!</v>
      </c>
      <c r="S150" s="158" t="str">
        <f t="shared" ca="1" si="58"/>
        <v/>
      </c>
      <c r="W150" s="151" t="s">
        <v>124</v>
      </c>
    </row>
    <row r="151" spans="2:40" s="150" customFormat="1" hidden="1" x14ac:dyDescent="0.2">
      <c r="B151" s="157" t="str">
        <f>IF(C$34="","","2. " &amp; (DataGoesHere!C$1))</f>
        <v/>
      </c>
      <c r="C151" s="152"/>
      <c r="D151" s="159"/>
      <c r="E151" s="158" t="str">
        <f t="shared" ca="1" si="58"/>
        <v/>
      </c>
      <c r="F151" s="158" t="str">
        <f t="shared" ca="1" si="58"/>
        <v/>
      </c>
      <c r="G151" s="158" t="str">
        <f t="shared" ca="1" si="58"/>
        <v/>
      </c>
      <c r="H151" s="158" t="str">
        <f t="shared" ca="1" si="58"/>
        <v/>
      </c>
      <c r="I151" s="158" t="str">
        <f t="shared" ca="1" si="58"/>
        <v/>
      </c>
      <c r="J151" s="158" t="str">
        <f t="shared" ca="1" si="58"/>
        <v/>
      </c>
      <c r="K151" s="158" t="str">
        <f t="shared" ca="1" si="58"/>
        <v/>
      </c>
      <c r="L151" s="158" t="str">
        <f t="shared" ca="1" si="58"/>
        <v/>
      </c>
      <c r="M151" s="158" t="str">
        <f t="shared" ca="1" si="58"/>
        <v/>
      </c>
      <c r="N151" s="158" t="str">
        <f t="shared" ca="1" si="58"/>
        <v/>
      </c>
      <c r="O151" s="158" t="str">
        <f t="shared" ca="1" si="58"/>
        <v/>
      </c>
      <c r="P151" s="158" t="str">
        <f t="shared" ca="1" si="58"/>
        <v/>
      </c>
      <c r="Q151" s="158" t="str">
        <f t="shared" ca="1" si="58"/>
        <v/>
      </c>
      <c r="R151" s="158" t="str">
        <f t="shared" ca="1" si="58"/>
        <v/>
      </c>
      <c r="S151" s="158" t="str">
        <f t="shared" ca="1" si="58"/>
        <v/>
      </c>
      <c r="W151" s="151" t="s">
        <v>125</v>
      </c>
    </row>
    <row r="152" spans="2:40" s="150" customFormat="1" hidden="1" x14ac:dyDescent="0.2">
      <c r="B152" s="157" t="str">
        <f>IF(C$35="","","3. " &amp; (DataGoesHere!D$1))</f>
        <v/>
      </c>
      <c r="C152" s="152"/>
      <c r="D152" s="159"/>
      <c r="E152" s="159"/>
      <c r="F152" s="158" t="str">
        <f t="shared" ca="1" si="58"/>
        <v/>
      </c>
      <c r="G152" s="158" t="str">
        <f t="shared" ca="1" si="58"/>
        <v/>
      </c>
      <c r="H152" s="158" t="str">
        <f t="shared" ca="1" si="58"/>
        <v/>
      </c>
      <c r="I152" s="158" t="str">
        <f t="shared" ca="1" si="58"/>
        <v/>
      </c>
      <c r="J152" s="158" t="str">
        <f t="shared" ca="1" si="58"/>
        <v/>
      </c>
      <c r="K152" s="158" t="str">
        <f t="shared" ca="1" si="58"/>
        <v/>
      </c>
      <c r="L152" s="158" t="str">
        <f t="shared" ca="1" si="58"/>
        <v/>
      </c>
      <c r="M152" s="158" t="str">
        <f t="shared" ca="1" si="58"/>
        <v/>
      </c>
      <c r="N152" s="158" t="str">
        <f t="shared" ca="1" si="58"/>
        <v/>
      </c>
      <c r="O152" s="158" t="str">
        <f t="shared" ca="1" si="58"/>
        <v/>
      </c>
      <c r="P152" s="158" t="str">
        <f t="shared" ca="1" si="58"/>
        <v/>
      </c>
      <c r="Q152" s="158" t="str">
        <f t="shared" ca="1" si="58"/>
        <v/>
      </c>
      <c r="R152" s="158" t="str">
        <f t="shared" ca="1" si="58"/>
        <v/>
      </c>
      <c r="S152" s="158" t="str">
        <f t="shared" ca="1" si="58"/>
        <v/>
      </c>
      <c r="W152" s="151" t="s">
        <v>126</v>
      </c>
    </row>
    <row r="153" spans="2:40" s="150" customFormat="1" hidden="1" x14ac:dyDescent="0.2">
      <c r="B153" s="157" t="str">
        <f>IF(C$36="","","4. " &amp; (DataGoesHere!E$1))</f>
        <v/>
      </c>
      <c r="C153" s="152"/>
      <c r="D153" s="159"/>
      <c r="E153" s="159"/>
      <c r="F153" s="160"/>
      <c r="G153" s="158" t="str">
        <f t="shared" ca="1" si="58"/>
        <v/>
      </c>
      <c r="H153" s="158" t="str">
        <f t="shared" ca="1" si="58"/>
        <v/>
      </c>
      <c r="I153" s="158" t="str">
        <f t="shared" ca="1" si="58"/>
        <v/>
      </c>
      <c r="J153" s="158" t="str">
        <f t="shared" ca="1" si="58"/>
        <v/>
      </c>
      <c r="K153" s="158" t="str">
        <f t="shared" ca="1" si="58"/>
        <v/>
      </c>
      <c r="L153" s="158" t="str">
        <f t="shared" ca="1" si="58"/>
        <v/>
      </c>
      <c r="M153" s="158" t="str">
        <f t="shared" ca="1" si="58"/>
        <v/>
      </c>
      <c r="N153" s="158" t="str">
        <f t="shared" ca="1" si="58"/>
        <v/>
      </c>
      <c r="O153" s="158" t="str">
        <f t="shared" ca="1" si="58"/>
        <v/>
      </c>
      <c r="P153" s="158" t="str">
        <f t="shared" ca="1" si="58"/>
        <v/>
      </c>
      <c r="Q153" s="158" t="str">
        <f t="shared" ca="1" si="58"/>
        <v/>
      </c>
      <c r="R153" s="158" t="str">
        <f t="shared" ca="1" si="58"/>
        <v/>
      </c>
      <c r="S153" s="158" t="str">
        <f t="shared" ca="1" si="58"/>
        <v/>
      </c>
      <c r="W153" s="151" t="s">
        <v>127</v>
      </c>
    </row>
    <row r="154" spans="2:40" s="150" customFormat="1" hidden="1" x14ac:dyDescent="0.2">
      <c r="B154" s="157" t="str">
        <f>IF(C$37="","","5. " &amp; (DataGoesHere!F$1))</f>
        <v/>
      </c>
      <c r="C154" s="152"/>
      <c r="D154" s="159"/>
      <c r="E154" s="159"/>
      <c r="F154" s="160"/>
      <c r="G154" s="161"/>
      <c r="H154" s="158" t="str">
        <f t="shared" ca="1" si="58"/>
        <v/>
      </c>
      <c r="I154" s="158" t="str">
        <f t="shared" ca="1" si="58"/>
        <v/>
      </c>
      <c r="J154" s="158" t="str">
        <f t="shared" ca="1" si="58"/>
        <v/>
      </c>
      <c r="K154" s="158" t="str">
        <f t="shared" ca="1" si="58"/>
        <v/>
      </c>
      <c r="L154" s="158" t="str">
        <f t="shared" ca="1" si="58"/>
        <v/>
      </c>
      <c r="M154" s="158" t="str">
        <f t="shared" ca="1" si="58"/>
        <v/>
      </c>
      <c r="N154" s="158" t="str">
        <f t="shared" ca="1" si="58"/>
        <v/>
      </c>
      <c r="O154" s="158" t="str">
        <f t="shared" ca="1" si="58"/>
        <v/>
      </c>
      <c r="P154" s="158" t="str">
        <f t="shared" ca="1" si="58"/>
        <v/>
      </c>
      <c r="Q154" s="158" t="str">
        <f t="shared" ca="1" si="58"/>
        <v/>
      </c>
      <c r="R154" s="158" t="str">
        <f t="shared" ca="1" si="58"/>
        <v/>
      </c>
      <c r="S154" s="158" t="str">
        <f t="shared" ca="1" si="58"/>
        <v/>
      </c>
      <c r="W154" s="151" t="s">
        <v>18</v>
      </c>
    </row>
    <row r="155" spans="2:40" s="150" customFormat="1" hidden="1" x14ac:dyDescent="0.2">
      <c r="B155" s="157" t="str">
        <f>IF(C$38="","","6. " &amp; (DataGoesHere!G$1))</f>
        <v/>
      </c>
      <c r="C155" s="152"/>
      <c r="D155" s="159"/>
      <c r="E155" s="159"/>
      <c r="F155" s="160"/>
      <c r="G155" s="161"/>
      <c r="H155" s="160"/>
      <c r="I155" s="158" t="str">
        <f t="shared" ca="1" si="58"/>
        <v/>
      </c>
      <c r="J155" s="158" t="str">
        <f t="shared" ca="1" si="58"/>
        <v/>
      </c>
      <c r="K155" s="158" t="str">
        <f t="shared" ca="1" si="58"/>
        <v/>
      </c>
      <c r="L155" s="158" t="str">
        <f t="shared" ca="1" si="58"/>
        <v/>
      </c>
      <c r="M155" s="158" t="str">
        <f t="shared" ca="1" si="58"/>
        <v/>
      </c>
      <c r="N155" s="158" t="str">
        <f t="shared" ca="1" si="58"/>
        <v/>
      </c>
      <c r="O155" s="158" t="str">
        <f t="shared" ca="1" si="58"/>
        <v/>
      </c>
      <c r="P155" s="158" t="str">
        <f t="shared" ca="1" si="58"/>
        <v/>
      </c>
      <c r="Q155" s="158" t="str">
        <f t="shared" ca="1" si="58"/>
        <v/>
      </c>
      <c r="R155" s="158" t="str">
        <f t="shared" ca="1" si="58"/>
        <v/>
      </c>
      <c r="S155" s="158" t="str">
        <f t="shared" ca="1" si="58"/>
        <v/>
      </c>
      <c r="W155" s="151" t="s">
        <v>128</v>
      </c>
    </row>
    <row r="156" spans="2:40" s="150" customFormat="1" hidden="1" x14ac:dyDescent="0.2">
      <c r="B156" s="157" t="str">
        <f>IF(C$39="","","7. " &amp; (DataGoesHere!H$1))</f>
        <v/>
      </c>
      <c r="C156" s="152"/>
      <c r="D156" s="159"/>
      <c r="E156" s="159"/>
      <c r="F156" s="160"/>
      <c r="G156" s="161"/>
      <c r="H156" s="160"/>
      <c r="I156" s="162"/>
      <c r="J156" s="158" t="str">
        <f t="shared" ca="1" si="58"/>
        <v/>
      </c>
      <c r="K156" s="158" t="str">
        <f t="shared" ca="1" si="58"/>
        <v/>
      </c>
      <c r="L156" s="158" t="str">
        <f t="shared" ca="1" si="58"/>
        <v/>
      </c>
      <c r="M156" s="158" t="str">
        <f t="shared" ca="1" si="58"/>
        <v/>
      </c>
      <c r="N156" s="158" t="str">
        <f t="shared" ca="1" si="58"/>
        <v/>
      </c>
      <c r="O156" s="158" t="str">
        <f t="shared" ca="1" si="58"/>
        <v/>
      </c>
      <c r="P156" s="158" t="str">
        <f t="shared" ca="1" si="58"/>
        <v/>
      </c>
      <c r="Q156" s="158" t="str">
        <f t="shared" ca="1" si="58"/>
        <v/>
      </c>
      <c r="R156" s="158" t="str">
        <f t="shared" ca="1" si="58"/>
        <v/>
      </c>
      <c r="S156" s="158" t="str">
        <f t="shared" ca="1" si="58"/>
        <v/>
      </c>
      <c r="W156" s="151" t="s">
        <v>129</v>
      </c>
    </row>
    <row r="157" spans="2:40" s="150" customFormat="1" hidden="1" x14ac:dyDescent="0.2">
      <c r="B157" s="157" t="str">
        <f>IF(C$40="","","8. " &amp; (DataGoesHere!I$1))</f>
        <v/>
      </c>
      <c r="C157" s="152"/>
      <c r="D157" s="159"/>
      <c r="E157" s="159"/>
      <c r="F157" s="160"/>
      <c r="G157" s="161"/>
      <c r="H157" s="160"/>
      <c r="I157" s="162"/>
      <c r="J157" s="163"/>
      <c r="K157" s="158" t="str">
        <f t="shared" ca="1" si="58"/>
        <v/>
      </c>
      <c r="L157" s="158" t="str">
        <f t="shared" ca="1" si="58"/>
        <v/>
      </c>
      <c r="M157" s="158" t="str">
        <f t="shared" ca="1" si="58"/>
        <v/>
      </c>
      <c r="N157" s="158" t="str">
        <f t="shared" ca="1" si="58"/>
        <v/>
      </c>
      <c r="O157" s="158" t="str">
        <f t="shared" ca="1" si="58"/>
        <v/>
      </c>
      <c r="P157" s="158" t="str">
        <f t="shared" ca="1" si="58"/>
        <v/>
      </c>
      <c r="Q157" s="158" t="str">
        <f t="shared" ca="1" si="58"/>
        <v/>
      </c>
      <c r="R157" s="158" t="str">
        <f t="shared" ca="1" si="58"/>
        <v/>
      </c>
      <c r="S157" s="158" t="str">
        <f t="shared" ca="1" si="58"/>
        <v/>
      </c>
      <c r="W157" s="151" t="s">
        <v>130</v>
      </c>
    </row>
    <row r="158" spans="2:40" s="150" customFormat="1" hidden="1" x14ac:dyDescent="0.2">
      <c r="B158" s="157" t="str">
        <f>IF(C$41="","","9. " &amp; (DataGoesHere!J$1))</f>
        <v/>
      </c>
      <c r="C158" s="152"/>
      <c r="D158" s="159"/>
      <c r="E158" s="159"/>
      <c r="F158" s="160"/>
      <c r="G158" s="161"/>
      <c r="H158" s="160"/>
      <c r="I158" s="162"/>
      <c r="J158" s="163"/>
      <c r="K158" s="164"/>
      <c r="L158" s="158" t="str">
        <f t="shared" ca="1" si="58"/>
        <v/>
      </c>
      <c r="M158" s="158" t="str">
        <f t="shared" ca="1" si="58"/>
        <v/>
      </c>
      <c r="N158" s="158" t="str">
        <f t="shared" ca="1" si="58"/>
        <v/>
      </c>
      <c r="O158" s="158" t="str">
        <f t="shared" ca="1" si="58"/>
        <v/>
      </c>
      <c r="P158" s="158" t="str">
        <f t="shared" ca="1" si="58"/>
        <v/>
      </c>
      <c r="Q158" s="158" t="str">
        <f t="shared" ca="1" si="58"/>
        <v/>
      </c>
      <c r="R158" s="158" t="str">
        <f t="shared" ca="1" si="58"/>
        <v/>
      </c>
      <c r="S158" s="158" t="str">
        <f t="shared" ca="1" si="58"/>
        <v/>
      </c>
      <c r="W158" s="151" t="s">
        <v>131</v>
      </c>
    </row>
    <row r="159" spans="2:40" s="150" customFormat="1" hidden="1" x14ac:dyDescent="0.2">
      <c r="B159" s="157" t="str">
        <f>IF(C$42="","","10. " &amp; (DataGoesHere!K$1))</f>
        <v/>
      </c>
      <c r="C159" s="152"/>
      <c r="D159" s="159"/>
      <c r="E159" s="159"/>
      <c r="F159" s="160"/>
      <c r="G159" s="161"/>
      <c r="H159" s="160"/>
      <c r="I159" s="162"/>
      <c r="J159" s="163"/>
      <c r="K159" s="164"/>
      <c r="L159" s="164"/>
      <c r="M159" s="158" t="str">
        <f t="shared" ca="1" si="58"/>
        <v/>
      </c>
      <c r="N159" s="158" t="str">
        <f t="shared" ca="1" si="58"/>
        <v/>
      </c>
      <c r="O159" s="158" t="str">
        <f t="shared" ca="1" si="58"/>
        <v/>
      </c>
      <c r="P159" s="158" t="str">
        <f t="shared" ca="1" si="58"/>
        <v/>
      </c>
      <c r="Q159" s="158" t="str">
        <f t="shared" ca="1" si="58"/>
        <v/>
      </c>
      <c r="R159" s="158" t="str">
        <f t="shared" ca="1" si="58"/>
        <v/>
      </c>
      <c r="S159" s="158" t="str">
        <f t="shared" ca="1" si="58"/>
        <v/>
      </c>
      <c r="W159" s="151" t="s">
        <v>132</v>
      </c>
    </row>
    <row r="160" spans="2:40" s="150" customFormat="1" hidden="1" x14ac:dyDescent="0.2">
      <c r="B160" s="157" t="str">
        <f>IF(C$43="","","11. " &amp; (DataGoesHere!L$1))</f>
        <v/>
      </c>
      <c r="C160" s="152"/>
      <c r="D160" s="159"/>
      <c r="E160" s="159"/>
      <c r="F160" s="160"/>
      <c r="G160" s="161"/>
      <c r="H160" s="160"/>
      <c r="I160" s="162"/>
      <c r="J160" s="163"/>
      <c r="K160" s="164"/>
      <c r="L160" s="164"/>
      <c r="M160" s="164"/>
      <c r="N160" s="158" t="str">
        <f t="shared" ca="1" si="58"/>
        <v/>
      </c>
      <c r="O160" s="158" t="str">
        <f t="shared" ca="1" si="58"/>
        <v/>
      </c>
      <c r="P160" s="158" t="str">
        <f t="shared" ca="1" si="58"/>
        <v/>
      </c>
      <c r="Q160" s="158" t="str">
        <f t="shared" ca="1" si="58"/>
        <v/>
      </c>
      <c r="R160" s="158" t="str">
        <f t="shared" ca="1" si="58"/>
        <v/>
      </c>
      <c r="S160" s="158" t="str">
        <f t="shared" ca="1" si="58"/>
        <v/>
      </c>
      <c r="W160" s="151" t="s">
        <v>133</v>
      </c>
    </row>
    <row r="161" spans="2:25" s="150" customFormat="1" hidden="1" x14ac:dyDescent="0.2">
      <c r="B161" s="157" t="str">
        <f>IF(C$44="","","12. " &amp; (DataGoesHere!M$1))</f>
        <v/>
      </c>
      <c r="C161" s="152"/>
      <c r="D161" s="159"/>
      <c r="E161" s="159"/>
      <c r="F161" s="160"/>
      <c r="G161" s="161"/>
      <c r="H161" s="160"/>
      <c r="I161" s="162"/>
      <c r="J161" s="163"/>
      <c r="K161" s="164"/>
      <c r="L161" s="164"/>
      <c r="M161" s="164"/>
      <c r="N161" s="164"/>
      <c r="O161" s="158" t="str">
        <f t="shared" ca="1" si="58"/>
        <v/>
      </c>
      <c r="P161" s="158" t="str">
        <f t="shared" ca="1" si="58"/>
        <v/>
      </c>
      <c r="Q161" s="158" t="str">
        <f t="shared" ca="1" si="58"/>
        <v/>
      </c>
      <c r="R161" s="158" t="str">
        <f t="shared" ca="1" si="58"/>
        <v/>
      </c>
      <c r="S161" s="158" t="str">
        <f t="shared" ca="1" si="58"/>
        <v/>
      </c>
      <c r="W161" s="151" t="s">
        <v>134</v>
      </c>
    </row>
    <row r="162" spans="2:25" s="150" customFormat="1" hidden="1" x14ac:dyDescent="0.2">
      <c r="B162" s="157" t="str">
        <f>IF(C$45="","","13. " &amp; (DataGoesHere!N$1))</f>
        <v>13. Unemployment Rate (UNRATENSA)</v>
      </c>
      <c r="C162" s="152"/>
      <c r="D162" s="159"/>
      <c r="E162" s="159"/>
      <c r="F162" s="160"/>
      <c r="G162" s="161"/>
      <c r="H162" s="160"/>
      <c r="I162" s="162"/>
      <c r="J162" s="163"/>
      <c r="K162" s="164"/>
      <c r="L162" s="164"/>
      <c r="M162" s="164"/>
      <c r="N162" s="164"/>
      <c r="O162" s="164"/>
      <c r="P162" s="158" t="e">
        <f t="shared" ca="1" si="58"/>
        <v>#REF!</v>
      </c>
      <c r="Q162" s="158" t="e">
        <f t="shared" ca="1" si="58"/>
        <v>#REF!</v>
      </c>
      <c r="R162" s="158" t="e">
        <f t="shared" ca="1" si="58"/>
        <v>#REF!</v>
      </c>
      <c r="S162" s="158" t="str">
        <f t="shared" ca="1" si="58"/>
        <v/>
      </c>
      <c r="W162" s="151" t="s">
        <v>2</v>
      </c>
    </row>
    <row r="163" spans="2:25" s="150" customFormat="1" hidden="1" x14ac:dyDescent="0.2">
      <c r="B163" s="157" t="str">
        <f>IF(C$46="","","14. " &amp; (DataGoesHere!O$1))</f>
        <v>14. Test</v>
      </c>
      <c r="C163" s="152"/>
      <c r="D163" s="159"/>
      <c r="E163" s="159"/>
      <c r="F163" s="160"/>
      <c r="G163" s="161"/>
      <c r="H163" s="160"/>
      <c r="I163" s="162"/>
      <c r="J163" s="163"/>
      <c r="K163" s="164"/>
      <c r="L163" s="164"/>
      <c r="M163" s="164"/>
      <c r="N163" s="164"/>
      <c r="O163" s="164"/>
      <c r="P163" s="164"/>
      <c r="Q163" s="158" t="e">
        <f t="shared" ca="1" si="58"/>
        <v>#REF!</v>
      </c>
      <c r="R163" s="158" t="e">
        <f t="shared" ca="1" si="58"/>
        <v>#REF!</v>
      </c>
      <c r="S163" s="158" t="str">
        <f t="shared" ca="1" si="58"/>
        <v/>
      </c>
      <c r="W163" s="151" t="s">
        <v>135</v>
      </c>
    </row>
    <row r="164" spans="2:25" s="150" customFormat="1" hidden="1" x14ac:dyDescent="0.2">
      <c r="B164" s="157" t="str">
        <f>IF(C$47="","","15. " &amp; (DataGoesHere!P$1))</f>
        <v>15. Retail Sales</v>
      </c>
      <c r="C164" s="152"/>
      <c r="D164" s="159"/>
      <c r="E164" s="159"/>
      <c r="F164" s="160"/>
      <c r="G164" s="161"/>
      <c r="H164" s="160"/>
      <c r="I164" s="162"/>
      <c r="J164" s="163"/>
      <c r="K164" s="164"/>
      <c r="L164" s="164"/>
      <c r="M164" s="164"/>
      <c r="N164" s="164"/>
      <c r="O164" s="164"/>
      <c r="P164" s="164"/>
      <c r="Q164" s="164"/>
      <c r="R164" s="158" t="e">
        <f t="shared" ca="1" si="58"/>
        <v>#REF!</v>
      </c>
      <c r="S164" s="158" t="str">
        <f t="shared" ca="1" si="58"/>
        <v/>
      </c>
      <c r="W164" s="151" t="s">
        <v>136</v>
      </c>
    </row>
    <row r="165" spans="2:25" s="150" customFormat="1" hidden="1" x14ac:dyDescent="0.2">
      <c r="B165" s="157" t="str">
        <f>IF(C$48="","","16. " &amp; (DataGoesHere!Q$1))</f>
        <v>16. Motor Vehicle Retail Sales: Domestic Autos, Thousands of Units, Monthly, Not Seasonally Adjusted</v>
      </c>
      <c r="C165" s="152"/>
      <c r="D165" s="159"/>
      <c r="E165" s="159"/>
      <c r="F165" s="160"/>
      <c r="G165" s="161"/>
      <c r="H165" s="160"/>
      <c r="I165" s="162"/>
      <c r="J165" s="163"/>
      <c r="K165" s="164"/>
      <c r="L165" s="164"/>
      <c r="M165" s="164"/>
      <c r="N165" s="164"/>
      <c r="O165" s="164"/>
      <c r="P165" s="164"/>
      <c r="Q165" s="164"/>
      <c r="R165" s="164"/>
      <c r="S165" s="158" t="str">
        <f t="shared" ca="1" si="58"/>
        <v/>
      </c>
      <c r="W165" s="151" t="s">
        <v>137</v>
      </c>
    </row>
    <row r="166" spans="2:25" s="150" customFormat="1" hidden="1" x14ac:dyDescent="0.2">
      <c r="B166" s="165" t="str">
        <f>IF(C$49="","","17. " &amp; (DataGoesHere!R$1))</f>
        <v/>
      </c>
      <c r="C166" s="166"/>
      <c r="D166" s="167"/>
      <c r="E166" s="167"/>
      <c r="F166" s="168"/>
      <c r="G166" s="169"/>
      <c r="H166" s="168"/>
      <c r="I166" s="170"/>
      <c r="J166" s="171"/>
      <c r="K166" s="172"/>
      <c r="L166" s="172"/>
      <c r="M166" s="172"/>
      <c r="N166" s="172"/>
      <c r="O166" s="172"/>
      <c r="P166" s="172"/>
      <c r="Q166" s="172"/>
      <c r="R166" s="172"/>
      <c r="S166" s="172"/>
      <c r="W166" s="151" t="s">
        <v>138</v>
      </c>
    </row>
    <row r="167" spans="2:25" s="150" customFormat="1" hidden="1" x14ac:dyDescent="0.2">
      <c r="C167" s="151"/>
      <c r="D167" s="151"/>
      <c r="E167" s="151"/>
    </row>
    <row r="168" spans="2:25" s="150" customFormat="1" hidden="1" x14ac:dyDescent="0.2"/>
    <row r="169" spans="2:25" s="150" customFormat="1" hidden="1" x14ac:dyDescent="0.2">
      <c r="C169" s="151"/>
      <c r="D169" s="151"/>
      <c r="E169" s="151"/>
    </row>
    <row r="170" spans="2:25" s="150" customFormat="1" hidden="1" x14ac:dyDescent="0.2">
      <c r="C170" s="151"/>
      <c r="D170" s="151"/>
      <c r="E170" s="151"/>
    </row>
    <row r="171" spans="2:25" s="150" customFormat="1" hidden="1" x14ac:dyDescent="0.2">
      <c r="B171" s="173" t="s">
        <v>156</v>
      </c>
      <c r="C171" s="174">
        <v>2</v>
      </c>
      <c r="D171" s="174">
        <v>3</v>
      </c>
      <c r="E171" s="174">
        <v>4</v>
      </c>
      <c r="F171" s="174">
        <v>5</v>
      </c>
      <c r="G171" s="174">
        <v>6</v>
      </c>
      <c r="H171" s="174">
        <v>7</v>
      </c>
      <c r="I171" s="174">
        <v>8</v>
      </c>
      <c r="J171" s="174">
        <v>9</v>
      </c>
      <c r="K171" s="174">
        <v>10</v>
      </c>
      <c r="L171" s="174">
        <v>11</v>
      </c>
      <c r="M171" s="174">
        <v>12</v>
      </c>
      <c r="N171" s="174">
        <v>13</v>
      </c>
      <c r="O171" s="174">
        <v>14</v>
      </c>
      <c r="P171" s="174">
        <v>15</v>
      </c>
      <c r="Q171" s="174">
        <v>16</v>
      </c>
      <c r="R171" s="174">
        <v>17</v>
      </c>
      <c r="V171" s="175" t="s">
        <v>10</v>
      </c>
      <c r="W171" s="151" t="s">
        <v>163</v>
      </c>
      <c r="X171" s="151" t="s">
        <v>158</v>
      </c>
      <c r="Y171" s="151" t="s">
        <v>165</v>
      </c>
    </row>
    <row r="172" spans="2:25" s="150" customFormat="1" hidden="1" x14ac:dyDescent="0.2">
      <c r="B172" s="176">
        <v>5</v>
      </c>
      <c r="C172" s="177">
        <v>3.64</v>
      </c>
      <c r="D172" s="177">
        <v>4.5999999999999996</v>
      </c>
      <c r="E172" s="177">
        <v>5.22</v>
      </c>
      <c r="F172" s="177">
        <v>5.67</v>
      </c>
      <c r="G172" s="177">
        <v>6.03</v>
      </c>
      <c r="H172" s="177">
        <v>6.33</v>
      </c>
      <c r="I172" s="177">
        <v>6.58</v>
      </c>
      <c r="J172" s="177">
        <v>6.8</v>
      </c>
      <c r="K172" s="177">
        <v>6.99</v>
      </c>
      <c r="L172" s="177">
        <v>7.1669999999999998</v>
      </c>
      <c r="M172" s="177">
        <v>7.3230000000000004</v>
      </c>
      <c r="N172" s="177">
        <v>7.4660000000000002</v>
      </c>
      <c r="O172" s="177">
        <v>7.5960000000000001</v>
      </c>
      <c r="P172" s="177">
        <v>7.7160000000000002</v>
      </c>
      <c r="Q172" s="177">
        <v>7.8280000000000003</v>
      </c>
      <c r="R172" s="177">
        <v>7.9320000000000004</v>
      </c>
      <c r="V172" s="176">
        <v>5</v>
      </c>
      <c r="W172" s="150">
        <v>1</v>
      </c>
      <c r="X172" s="150">
        <v>2</v>
      </c>
      <c r="Y172" s="150">
        <v>1</v>
      </c>
    </row>
    <row r="173" spans="2:25" s="150" customFormat="1" hidden="1" x14ac:dyDescent="0.2">
      <c r="B173" s="176">
        <v>6</v>
      </c>
      <c r="C173" s="177">
        <v>3.46</v>
      </c>
      <c r="D173" s="177">
        <v>4.34</v>
      </c>
      <c r="E173" s="177">
        <v>4.9000000000000004</v>
      </c>
      <c r="F173" s="177">
        <v>5.3</v>
      </c>
      <c r="G173" s="177">
        <v>5.63</v>
      </c>
      <c r="H173" s="177">
        <v>5.9</v>
      </c>
      <c r="I173" s="177">
        <v>6.12</v>
      </c>
      <c r="J173" s="177">
        <v>6.32</v>
      </c>
      <c r="K173" s="177">
        <v>6.49</v>
      </c>
      <c r="L173" s="177">
        <v>6.6479999999999997</v>
      </c>
      <c r="M173" s="177">
        <v>6.7889999999999997</v>
      </c>
      <c r="N173" s="177">
        <v>6.9169999999999998</v>
      </c>
      <c r="O173" s="177">
        <v>7.0339999999999998</v>
      </c>
      <c r="P173" s="177">
        <v>7.1429999999999998</v>
      </c>
      <c r="Q173" s="177">
        <v>7.2439999999999998</v>
      </c>
      <c r="R173" s="177">
        <v>7.3380000000000001</v>
      </c>
      <c r="V173" s="176">
        <v>6</v>
      </c>
      <c r="W173" s="150">
        <v>2</v>
      </c>
      <c r="X173" s="150">
        <v>3</v>
      </c>
      <c r="Y173" s="150">
        <v>2</v>
      </c>
    </row>
    <row r="174" spans="2:25" s="150" customFormat="1" hidden="1" x14ac:dyDescent="0.2">
      <c r="B174" s="176">
        <v>7</v>
      </c>
      <c r="C174" s="177">
        <v>3.34</v>
      </c>
      <c r="D174" s="177">
        <v>4.16</v>
      </c>
      <c r="E174" s="177">
        <v>4.68</v>
      </c>
      <c r="F174" s="177">
        <v>5.0599999999999996</v>
      </c>
      <c r="G174" s="177">
        <v>5.36</v>
      </c>
      <c r="H174" s="177">
        <v>5.61</v>
      </c>
      <c r="I174" s="177">
        <v>5.82</v>
      </c>
      <c r="J174" s="177">
        <v>6</v>
      </c>
      <c r="K174" s="177">
        <v>6.16</v>
      </c>
      <c r="L174" s="177">
        <v>6.3019999999999996</v>
      </c>
      <c r="M174" s="177">
        <v>6.431</v>
      </c>
      <c r="N174" s="177">
        <v>6.55</v>
      </c>
      <c r="O174" s="177">
        <v>6.6580000000000004</v>
      </c>
      <c r="P174" s="177">
        <v>6.7590000000000003</v>
      </c>
      <c r="Q174" s="177">
        <v>6.8520000000000003</v>
      </c>
      <c r="R174" s="177">
        <v>6.9390000000000001</v>
      </c>
      <c r="V174" s="176">
        <v>7</v>
      </c>
      <c r="W174" s="150">
        <v>3</v>
      </c>
      <c r="X174" s="150">
        <v>4</v>
      </c>
      <c r="Y174" s="150">
        <v>3</v>
      </c>
    </row>
    <row r="175" spans="2:25" s="150" customFormat="1" hidden="1" x14ac:dyDescent="0.2">
      <c r="B175" s="176">
        <v>8</v>
      </c>
      <c r="C175" s="177">
        <v>3.26</v>
      </c>
      <c r="D175" s="177">
        <v>4.04</v>
      </c>
      <c r="E175" s="177">
        <v>4.53</v>
      </c>
      <c r="F175" s="177">
        <v>4.8899999999999997</v>
      </c>
      <c r="G175" s="177">
        <v>5.17</v>
      </c>
      <c r="H175" s="177">
        <v>5.4</v>
      </c>
      <c r="I175" s="177">
        <v>5.6</v>
      </c>
      <c r="J175" s="177">
        <v>5.77</v>
      </c>
      <c r="K175" s="177">
        <v>5.92</v>
      </c>
      <c r="L175" s="177">
        <v>6.0579999999999998</v>
      </c>
      <c r="M175" s="177">
        <v>6.1749999999999998</v>
      </c>
      <c r="N175" s="177">
        <v>6.2869999999999999</v>
      </c>
      <c r="O175" s="177">
        <v>6.3890000000000002</v>
      </c>
      <c r="P175" s="177">
        <v>6.4829999999999997</v>
      </c>
      <c r="Q175" s="177">
        <v>6.5709999999999997</v>
      </c>
      <c r="R175" s="177">
        <v>6.6529999999999996</v>
      </c>
      <c r="V175" s="176">
        <v>8</v>
      </c>
      <c r="W175" s="150">
        <v>4</v>
      </c>
      <c r="X175" s="150">
        <v>5</v>
      </c>
      <c r="Y175" s="150">
        <v>4</v>
      </c>
    </row>
    <row r="176" spans="2:25" s="150" customFormat="1" hidden="1" x14ac:dyDescent="0.2">
      <c r="B176" s="176">
        <v>9</v>
      </c>
      <c r="C176" s="177">
        <v>3.2</v>
      </c>
      <c r="D176" s="177">
        <v>3.95</v>
      </c>
      <c r="E176" s="177">
        <v>4.41</v>
      </c>
      <c r="F176" s="177">
        <v>4.76</v>
      </c>
      <c r="G176" s="177">
        <v>5.0199999999999996</v>
      </c>
      <c r="H176" s="177">
        <v>5.24</v>
      </c>
      <c r="I176" s="177">
        <v>5.43</v>
      </c>
      <c r="J176" s="177">
        <v>5.59</v>
      </c>
      <c r="K176" s="177">
        <v>5.74</v>
      </c>
      <c r="L176" s="177">
        <v>5.867</v>
      </c>
      <c r="M176" s="177">
        <v>5.9829999999999997</v>
      </c>
      <c r="N176" s="177">
        <v>6.0890000000000004</v>
      </c>
      <c r="O176" s="177">
        <v>6.1859999999999999</v>
      </c>
      <c r="P176" s="177">
        <v>6.2759999999999998</v>
      </c>
      <c r="Q176" s="177">
        <v>6.359</v>
      </c>
      <c r="R176" s="177">
        <v>6.4370000000000003</v>
      </c>
      <c r="V176" s="176">
        <v>9</v>
      </c>
      <c r="W176" s="150">
        <v>5</v>
      </c>
      <c r="X176" s="150">
        <v>6</v>
      </c>
      <c r="Y176" s="150">
        <v>5</v>
      </c>
    </row>
    <row r="177" spans="2:25" s="150" customFormat="1" hidden="1" x14ac:dyDescent="0.2">
      <c r="B177" s="176">
        <v>10</v>
      </c>
      <c r="C177" s="177">
        <v>3.15</v>
      </c>
      <c r="D177" s="177">
        <v>3.88</v>
      </c>
      <c r="E177" s="177">
        <v>4.33</v>
      </c>
      <c r="F177" s="177">
        <v>4.6500000000000004</v>
      </c>
      <c r="G177" s="177">
        <v>4.91</v>
      </c>
      <c r="H177" s="177">
        <v>5.12</v>
      </c>
      <c r="I177" s="177">
        <v>5.3</v>
      </c>
      <c r="J177" s="177">
        <v>5.46</v>
      </c>
      <c r="K177" s="177">
        <v>5.6</v>
      </c>
      <c r="L177" s="177">
        <v>5.7220000000000004</v>
      </c>
      <c r="M177" s="177">
        <v>5.8330000000000002</v>
      </c>
      <c r="N177" s="177">
        <v>5.9349999999999996</v>
      </c>
      <c r="O177" s="177">
        <v>6.0279999999999996</v>
      </c>
      <c r="P177" s="177">
        <v>6.1139999999999999</v>
      </c>
      <c r="Q177" s="177">
        <v>6.194</v>
      </c>
      <c r="R177" s="177">
        <v>6.2889999999999997</v>
      </c>
      <c r="V177" s="176">
        <v>10</v>
      </c>
      <c r="W177" s="150">
        <v>6</v>
      </c>
      <c r="X177" s="150">
        <v>7</v>
      </c>
      <c r="Y177" s="150">
        <v>6</v>
      </c>
    </row>
    <row r="178" spans="2:25" s="150" customFormat="1" hidden="1" x14ac:dyDescent="0.2">
      <c r="B178" s="176">
        <v>11</v>
      </c>
      <c r="C178" s="177">
        <v>3.11</v>
      </c>
      <c r="D178" s="177">
        <v>3.82</v>
      </c>
      <c r="E178" s="177">
        <v>4.26</v>
      </c>
      <c r="F178" s="177">
        <v>4.57</v>
      </c>
      <c r="G178" s="177">
        <v>4.82</v>
      </c>
      <c r="H178" s="177">
        <v>5.03</v>
      </c>
      <c r="I178" s="177">
        <v>5.2</v>
      </c>
      <c r="J178" s="177">
        <v>5.35</v>
      </c>
      <c r="K178" s="177">
        <v>5.49</v>
      </c>
      <c r="L178" s="177">
        <v>5.6</v>
      </c>
      <c r="M178" s="177">
        <v>5.7130000000000001</v>
      </c>
      <c r="N178" s="177">
        <v>5.8109999999999999</v>
      </c>
      <c r="O178" s="177">
        <v>5.9009999999999998</v>
      </c>
      <c r="P178" s="177">
        <v>5.984</v>
      </c>
      <c r="Q178" s="177">
        <v>6.0620000000000003</v>
      </c>
      <c r="R178" s="177">
        <v>6.1340000000000003</v>
      </c>
      <c r="V178" s="176">
        <v>11</v>
      </c>
      <c r="W178" s="150">
        <v>7</v>
      </c>
      <c r="X178" s="150">
        <v>8</v>
      </c>
      <c r="Y178" s="150">
        <v>7</v>
      </c>
    </row>
    <row r="179" spans="2:25" s="150" customFormat="1" hidden="1" x14ac:dyDescent="0.2">
      <c r="B179" s="176">
        <v>12</v>
      </c>
      <c r="C179" s="177">
        <v>3.08</v>
      </c>
      <c r="D179" s="177">
        <v>3.77</v>
      </c>
      <c r="E179" s="177">
        <v>4.2</v>
      </c>
      <c r="F179" s="177">
        <v>4.51</v>
      </c>
      <c r="G179" s="177">
        <v>4.75</v>
      </c>
      <c r="H179" s="177">
        <v>4.95</v>
      </c>
      <c r="I179" s="177">
        <v>5.12</v>
      </c>
      <c r="J179" s="177">
        <v>5.27</v>
      </c>
      <c r="K179" s="177">
        <v>5.39</v>
      </c>
      <c r="L179" s="177">
        <v>5.51</v>
      </c>
      <c r="M179" s="177">
        <v>5.6150000000000002</v>
      </c>
      <c r="N179" s="177">
        <v>5.71</v>
      </c>
      <c r="O179" s="177">
        <v>5.7969999999999997</v>
      </c>
      <c r="P179" s="177">
        <v>5.8780000000000001</v>
      </c>
      <c r="Q179" s="177">
        <v>5.9029999999999996</v>
      </c>
      <c r="R179" s="177">
        <v>6.0229999999999997</v>
      </c>
      <c r="V179" s="176">
        <v>12</v>
      </c>
      <c r="W179" s="150">
        <v>8</v>
      </c>
      <c r="X179" s="150">
        <v>9</v>
      </c>
      <c r="Y179" s="150">
        <v>8</v>
      </c>
    </row>
    <row r="180" spans="2:25" s="150" customFormat="1" hidden="1" x14ac:dyDescent="0.2">
      <c r="B180" s="176">
        <v>13</v>
      </c>
      <c r="C180" s="177">
        <v>3.06</v>
      </c>
      <c r="D180" s="177">
        <v>3.73</v>
      </c>
      <c r="E180" s="177">
        <v>4.1500000000000004</v>
      </c>
      <c r="F180" s="177">
        <v>4.45</v>
      </c>
      <c r="G180" s="177">
        <v>4.6900000000000004</v>
      </c>
      <c r="H180" s="177">
        <v>4.88</v>
      </c>
      <c r="I180" s="177">
        <v>5.05</v>
      </c>
      <c r="J180" s="177">
        <v>5.19</v>
      </c>
      <c r="K180" s="177">
        <v>5.32</v>
      </c>
      <c r="L180" s="177">
        <v>5.431</v>
      </c>
      <c r="M180" s="177">
        <v>5.5330000000000004</v>
      </c>
      <c r="N180" s="177">
        <v>5.625</v>
      </c>
      <c r="O180" s="177">
        <v>5.7110000000000003</v>
      </c>
      <c r="P180" s="177">
        <v>5.7889999999999997</v>
      </c>
      <c r="Q180" s="177">
        <v>5.8620000000000001</v>
      </c>
      <c r="R180" s="177">
        <v>5.931</v>
      </c>
      <c r="V180" s="176">
        <v>13</v>
      </c>
      <c r="W180" s="150">
        <v>9</v>
      </c>
      <c r="X180" s="150">
        <v>10</v>
      </c>
      <c r="Y180" s="150">
        <v>9</v>
      </c>
    </row>
    <row r="181" spans="2:25" s="150" customFormat="1" hidden="1" x14ac:dyDescent="0.2">
      <c r="B181" s="176">
        <v>14</v>
      </c>
      <c r="C181" s="177">
        <v>3.03</v>
      </c>
      <c r="D181" s="177">
        <v>3.7</v>
      </c>
      <c r="E181" s="177">
        <v>4.1100000000000003</v>
      </c>
      <c r="F181" s="177">
        <v>4.41</v>
      </c>
      <c r="G181" s="177">
        <v>4.6399999999999997</v>
      </c>
      <c r="H181" s="177">
        <v>4.83</v>
      </c>
      <c r="I181" s="177">
        <v>4.99</v>
      </c>
      <c r="J181" s="177">
        <v>5.13</v>
      </c>
      <c r="K181" s="177">
        <v>5.25</v>
      </c>
      <c r="L181" s="177">
        <v>5.3639999999999999</v>
      </c>
      <c r="M181" s="177">
        <v>5.4630000000000001</v>
      </c>
      <c r="N181" s="177">
        <v>5.5540000000000003</v>
      </c>
      <c r="O181" s="177">
        <v>5.6369999999999996</v>
      </c>
      <c r="P181" s="177">
        <v>5.7140000000000004</v>
      </c>
      <c r="Q181" s="177">
        <v>5.7850000000000001</v>
      </c>
      <c r="R181" s="177">
        <v>5.8520000000000003</v>
      </c>
      <c r="V181" s="176">
        <v>14</v>
      </c>
      <c r="W181" s="150">
        <v>10</v>
      </c>
      <c r="X181" s="150">
        <v>11</v>
      </c>
      <c r="Y181" s="150">
        <v>10</v>
      </c>
    </row>
    <row r="182" spans="2:25" s="150" customFormat="1" hidden="1" x14ac:dyDescent="0.2">
      <c r="B182" s="176">
        <v>15</v>
      </c>
      <c r="C182" s="177">
        <v>3.01</v>
      </c>
      <c r="D182" s="177">
        <v>3.67</v>
      </c>
      <c r="E182" s="177">
        <v>4.08</v>
      </c>
      <c r="F182" s="177">
        <v>4.37</v>
      </c>
      <c r="G182" s="177">
        <v>4.59</v>
      </c>
      <c r="H182" s="177">
        <v>4.78</v>
      </c>
      <c r="I182" s="177">
        <v>4.9400000000000004</v>
      </c>
      <c r="J182" s="177">
        <v>5.08</v>
      </c>
      <c r="K182" s="177">
        <v>5.2</v>
      </c>
      <c r="L182" s="177">
        <v>5.3079999999999998</v>
      </c>
      <c r="M182" s="177">
        <v>5.4029999999999996</v>
      </c>
      <c r="N182" s="177">
        <v>5.492</v>
      </c>
      <c r="O182" s="177">
        <v>5.5739999999999998</v>
      </c>
      <c r="P182" s="177">
        <v>5.649</v>
      </c>
      <c r="Q182" s="177">
        <v>5.7190000000000003</v>
      </c>
      <c r="R182" s="177">
        <v>5.7850000000000001</v>
      </c>
      <c r="V182" s="176">
        <v>15</v>
      </c>
      <c r="W182" s="150">
        <v>11</v>
      </c>
      <c r="X182" s="150">
        <v>12</v>
      </c>
      <c r="Y182" s="150">
        <v>11</v>
      </c>
    </row>
    <row r="183" spans="2:25" s="150" customFormat="1" hidden="1" x14ac:dyDescent="0.2">
      <c r="B183" s="176">
        <v>16</v>
      </c>
      <c r="C183" s="177">
        <v>3</v>
      </c>
      <c r="D183" s="177">
        <v>3.65</v>
      </c>
      <c r="E183" s="177">
        <v>4.05</v>
      </c>
      <c r="F183" s="177">
        <v>4.33</v>
      </c>
      <c r="G183" s="177">
        <v>4.5599999999999996</v>
      </c>
      <c r="H183" s="177">
        <v>4.74</v>
      </c>
      <c r="I183" s="177">
        <v>4.9000000000000004</v>
      </c>
      <c r="J183" s="177">
        <v>5.03</v>
      </c>
      <c r="K183" s="177">
        <v>5.15</v>
      </c>
      <c r="L183" s="177">
        <v>5.2560000000000002</v>
      </c>
      <c r="M183" s="177">
        <v>5.3520000000000003</v>
      </c>
      <c r="N183" s="177">
        <v>5.4390000000000001</v>
      </c>
      <c r="O183" s="177">
        <v>5.5190000000000001</v>
      </c>
      <c r="P183" s="177">
        <v>5.593</v>
      </c>
      <c r="Q183" s="177">
        <v>5.6619999999999999</v>
      </c>
      <c r="R183" s="177">
        <v>5.7249999999999996</v>
      </c>
      <c r="V183" s="176">
        <v>16</v>
      </c>
      <c r="W183" s="150">
        <v>12</v>
      </c>
      <c r="X183" s="150">
        <v>13</v>
      </c>
      <c r="Y183" s="150">
        <v>12</v>
      </c>
    </row>
    <row r="184" spans="2:25" s="150" customFormat="1" hidden="1" x14ac:dyDescent="0.2">
      <c r="B184" s="176">
        <v>17</v>
      </c>
      <c r="C184" s="177">
        <v>2.98</v>
      </c>
      <c r="D184" s="177">
        <v>3.63</v>
      </c>
      <c r="E184" s="177">
        <v>4.0199999999999996</v>
      </c>
      <c r="F184" s="177">
        <v>4.3</v>
      </c>
      <c r="G184" s="177">
        <v>4.5199999999999996</v>
      </c>
      <c r="H184" s="177">
        <v>4.7</v>
      </c>
      <c r="I184" s="177">
        <v>4.8600000000000003</v>
      </c>
      <c r="J184" s="177">
        <v>4.99</v>
      </c>
      <c r="K184" s="177">
        <v>5.1100000000000003</v>
      </c>
      <c r="L184" s="177">
        <v>5.2119999999999997</v>
      </c>
      <c r="M184" s="177">
        <v>5.306</v>
      </c>
      <c r="N184" s="177">
        <v>5.3920000000000003</v>
      </c>
      <c r="O184" s="177">
        <v>5.4710000000000001</v>
      </c>
      <c r="P184" s="177">
        <v>5.5439999999999996</v>
      </c>
      <c r="Q184" s="177">
        <v>5.6120000000000001</v>
      </c>
      <c r="R184" s="177">
        <v>5.6749999999999998</v>
      </c>
      <c r="V184" s="176">
        <v>17</v>
      </c>
      <c r="W184" s="150">
        <v>13</v>
      </c>
      <c r="X184" s="150">
        <v>14</v>
      </c>
      <c r="Y184" s="150">
        <v>13</v>
      </c>
    </row>
    <row r="185" spans="2:25" s="150" customFormat="1" hidden="1" x14ac:dyDescent="0.2">
      <c r="B185" s="176">
        <v>18</v>
      </c>
      <c r="C185" s="177">
        <v>2.97</v>
      </c>
      <c r="D185" s="177">
        <v>3.61</v>
      </c>
      <c r="E185" s="177">
        <v>4</v>
      </c>
      <c r="F185" s="177">
        <v>4.28</v>
      </c>
      <c r="G185" s="177">
        <v>4.49</v>
      </c>
      <c r="H185" s="177">
        <v>4.67</v>
      </c>
      <c r="I185" s="177">
        <v>4.82</v>
      </c>
      <c r="J185" s="177">
        <v>4.96</v>
      </c>
      <c r="K185" s="177">
        <v>5.07</v>
      </c>
      <c r="L185" s="177">
        <v>5.1790000000000003</v>
      </c>
      <c r="M185" s="177">
        <v>5.266</v>
      </c>
      <c r="N185" s="177">
        <v>5.351</v>
      </c>
      <c r="O185" s="177">
        <v>5.4290000000000003</v>
      </c>
      <c r="P185" s="177">
        <v>5.5010000000000003</v>
      </c>
      <c r="Q185" s="177">
        <v>5.5670000000000002</v>
      </c>
      <c r="R185" s="177">
        <v>5.6289999999999996</v>
      </c>
      <c r="V185" s="176">
        <v>18</v>
      </c>
      <c r="W185" s="150">
        <v>14</v>
      </c>
      <c r="X185" s="150">
        <v>15</v>
      </c>
      <c r="Y185" s="150">
        <v>14</v>
      </c>
    </row>
    <row r="186" spans="2:25" s="150" customFormat="1" hidden="1" x14ac:dyDescent="0.2">
      <c r="B186" s="176">
        <v>19</v>
      </c>
      <c r="C186" s="177">
        <v>2.96</v>
      </c>
      <c r="D186" s="177">
        <v>3.59</v>
      </c>
      <c r="E186" s="177">
        <v>3.98</v>
      </c>
      <c r="F186" s="177">
        <v>4.25</v>
      </c>
      <c r="G186" s="177">
        <v>4.47</v>
      </c>
      <c r="H186" s="177">
        <v>4.6500000000000004</v>
      </c>
      <c r="I186" s="177">
        <v>4.79</v>
      </c>
      <c r="J186" s="177">
        <v>4.92</v>
      </c>
      <c r="K186" s="177">
        <v>5.04</v>
      </c>
      <c r="L186" s="177">
        <v>5.1390000000000002</v>
      </c>
      <c r="M186" s="177">
        <v>5.2309999999999999</v>
      </c>
      <c r="N186" s="177">
        <v>5.3140000000000001</v>
      </c>
      <c r="O186" s="177">
        <v>5.391</v>
      </c>
      <c r="P186" s="177">
        <v>5.4619999999999997</v>
      </c>
      <c r="Q186" s="177">
        <v>5.5279999999999996</v>
      </c>
      <c r="R186" s="177">
        <v>5.5890000000000004</v>
      </c>
      <c r="V186" s="176">
        <v>19</v>
      </c>
      <c r="W186" s="150">
        <v>15</v>
      </c>
      <c r="X186" s="150">
        <v>16</v>
      </c>
      <c r="Y186" s="150">
        <v>15</v>
      </c>
    </row>
    <row r="187" spans="2:25" s="150" customFormat="1" hidden="1" x14ac:dyDescent="0.2">
      <c r="B187" s="176">
        <v>20</v>
      </c>
      <c r="C187" s="177">
        <v>2.95</v>
      </c>
      <c r="D187" s="177">
        <v>3.58</v>
      </c>
      <c r="E187" s="177">
        <v>3.96</v>
      </c>
      <c r="F187" s="177">
        <v>4.2300000000000004</v>
      </c>
      <c r="G187" s="177">
        <v>4.45</v>
      </c>
      <c r="H187" s="177">
        <v>4.62</v>
      </c>
      <c r="I187" s="177">
        <v>4.7699999999999996</v>
      </c>
      <c r="J187" s="177">
        <v>4.9000000000000004</v>
      </c>
      <c r="K187" s="177">
        <v>5.01</v>
      </c>
      <c r="L187" s="177">
        <v>5.1059999999999999</v>
      </c>
      <c r="M187" s="177">
        <v>5.1989999999999998</v>
      </c>
      <c r="N187" s="177">
        <v>5.282</v>
      </c>
      <c r="O187" s="177">
        <v>5.3570000000000002</v>
      </c>
      <c r="P187" s="177">
        <v>5.4269999999999996</v>
      </c>
      <c r="Q187" s="177">
        <v>5.4820000000000002</v>
      </c>
      <c r="R187" s="177">
        <v>5.5579999999999998</v>
      </c>
      <c r="V187" s="176">
        <v>20</v>
      </c>
      <c r="W187" s="150">
        <v>16</v>
      </c>
      <c r="X187" s="150">
        <v>17</v>
      </c>
      <c r="Y187" s="150">
        <v>16</v>
      </c>
    </row>
    <row r="188" spans="2:25" s="150" customFormat="1" hidden="1" x14ac:dyDescent="0.2">
      <c r="B188" s="178">
        <v>24</v>
      </c>
      <c r="C188" s="179">
        <v>2.92</v>
      </c>
      <c r="D188" s="179">
        <v>3.53</v>
      </c>
      <c r="E188" s="179">
        <v>3.9</v>
      </c>
      <c r="F188" s="179">
        <v>4.17</v>
      </c>
      <c r="G188" s="179">
        <v>4.37</v>
      </c>
      <c r="H188" s="179">
        <v>4.54</v>
      </c>
      <c r="I188" s="179">
        <v>4.68</v>
      </c>
      <c r="J188" s="179">
        <v>4.8099999999999996</v>
      </c>
      <c r="K188" s="179">
        <v>4.92</v>
      </c>
      <c r="L188" s="179">
        <v>5.0119999999999996</v>
      </c>
      <c r="M188" s="179">
        <v>5.0990000000000002</v>
      </c>
      <c r="N188" s="179">
        <v>5.1790000000000003</v>
      </c>
      <c r="O188" s="179">
        <v>5.2510000000000003</v>
      </c>
      <c r="P188" s="179">
        <v>5.319</v>
      </c>
      <c r="Q188" s="179">
        <v>5.3810000000000002</v>
      </c>
      <c r="R188" s="179">
        <v>5.4390000000000001</v>
      </c>
      <c r="V188" s="176">
        <v>24</v>
      </c>
      <c r="W188" s="150">
        <v>17</v>
      </c>
    </row>
    <row r="189" spans="2:25" s="150" customFormat="1" hidden="1" x14ac:dyDescent="0.2">
      <c r="B189" s="176">
        <v>30</v>
      </c>
      <c r="C189" s="177">
        <v>2.89</v>
      </c>
      <c r="D189" s="177">
        <v>3.49</v>
      </c>
      <c r="E189" s="177">
        <v>3.85</v>
      </c>
      <c r="F189" s="177">
        <v>4.0999999999999996</v>
      </c>
      <c r="G189" s="177">
        <v>4.3</v>
      </c>
      <c r="H189" s="177">
        <v>4.46</v>
      </c>
      <c r="I189" s="177">
        <v>4.5999999999999996</v>
      </c>
      <c r="J189" s="177">
        <v>4.72</v>
      </c>
      <c r="K189" s="177">
        <v>4.82</v>
      </c>
      <c r="L189" s="177">
        <v>4.9169999999999998</v>
      </c>
      <c r="M189" s="177">
        <v>5.0010000000000003</v>
      </c>
      <c r="N189" s="177">
        <v>5.077</v>
      </c>
      <c r="O189" s="177">
        <v>5.1470000000000002</v>
      </c>
      <c r="P189" s="177">
        <v>5.2110000000000003</v>
      </c>
      <c r="Q189" s="177">
        <v>5.2709999999999999</v>
      </c>
      <c r="R189" s="177">
        <v>5.327</v>
      </c>
      <c r="V189" s="176">
        <v>30</v>
      </c>
      <c r="W189" s="150">
        <v>18</v>
      </c>
    </row>
    <row r="190" spans="2:25" s="150" customFormat="1" hidden="1" x14ac:dyDescent="0.2">
      <c r="B190" s="176">
        <v>40</v>
      </c>
      <c r="C190" s="177">
        <v>2.86</v>
      </c>
      <c r="D190" s="177">
        <v>3.44</v>
      </c>
      <c r="E190" s="177">
        <v>3.79</v>
      </c>
      <c r="F190" s="177">
        <v>4.04</v>
      </c>
      <c r="G190" s="177">
        <v>4.2300000000000004</v>
      </c>
      <c r="H190" s="177">
        <v>4.3899999999999997</v>
      </c>
      <c r="I190" s="177">
        <v>4.5199999999999996</v>
      </c>
      <c r="J190" s="177">
        <v>4.63</v>
      </c>
      <c r="K190" s="177">
        <v>4.7300000000000004</v>
      </c>
      <c r="L190" s="177">
        <v>4.8239999999999998</v>
      </c>
      <c r="M190" s="177">
        <v>4.9039999999999999</v>
      </c>
      <c r="N190" s="177">
        <v>4.9770000000000003</v>
      </c>
      <c r="O190" s="177">
        <v>5.0439999999999996</v>
      </c>
      <c r="P190" s="177">
        <v>5.1059999999999999</v>
      </c>
      <c r="Q190" s="177">
        <v>5.1630000000000003</v>
      </c>
      <c r="R190" s="177">
        <v>5.2149999999999999</v>
      </c>
      <c r="V190" s="176">
        <v>40</v>
      </c>
      <c r="W190" s="150">
        <v>19</v>
      </c>
    </row>
    <row r="191" spans="2:25" s="150" customFormat="1" hidden="1" x14ac:dyDescent="0.2">
      <c r="B191" s="176">
        <v>60</v>
      </c>
      <c r="C191" s="177">
        <v>2.83</v>
      </c>
      <c r="D191" s="177">
        <v>3.4</v>
      </c>
      <c r="E191" s="177">
        <v>3.74</v>
      </c>
      <c r="F191" s="177">
        <v>3.98</v>
      </c>
      <c r="G191" s="177">
        <v>4.16</v>
      </c>
      <c r="H191" s="177">
        <v>4.3099999999999996</v>
      </c>
      <c r="I191" s="177">
        <v>4.4400000000000004</v>
      </c>
      <c r="J191" s="177">
        <v>4.55</v>
      </c>
      <c r="K191" s="177">
        <v>4.6500000000000004</v>
      </c>
      <c r="L191" s="177">
        <v>4.7320000000000002</v>
      </c>
      <c r="M191" s="177">
        <v>4.8079999999999998</v>
      </c>
      <c r="N191" s="177">
        <v>4.8780000000000001</v>
      </c>
      <c r="O191" s="177">
        <v>4.9420000000000002</v>
      </c>
      <c r="P191" s="177">
        <v>5.0010000000000003</v>
      </c>
      <c r="Q191" s="177">
        <v>5.056</v>
      </c>
      <c r="R191" s="177">
        <v>5.1070000000000002</v>
      </c>
      <c r="V191" s="176">
        <v>60</v>
      </c>
      <c r="W191" s="150">
        <v>20</v>
      </c>
    </row>
    <row r="192" spans="2:25" s="150" customFormat="1" hidden="1" x14ac:dyDescent="0.2">
      <c r="B192" s="176">
        <v>120</v>
      </c>
      <c r="C192" s="177">
        <v>2.8</v>
      </c>
      <c r="D192" s="177">
        <v>3.36</v>
      </c>
      <c r="E192" s="177">
        <v>3.68</v>
      </c>
      <c r="F192" s="177">
        <v>3.92</v>
      </c>
      <c r="G192" s="177">
        <v>4.0999999999999996</v>
      </c>
      <c r="H192" s="177">
        <v>4.24</v>
      </c>
      <c r="I192" s="177">
        <v>4.3600000000000003</v>
      </c>
      <c r="J192" s="177">
        <v>4.47</v>
      </c>
      <c r="K192" s="177">
        <v>4.5599999999999996</v>
      </c>
      <c r="L192" s="177">
        <v>4.641</v>
      </c>
      <c r="M192" s="177">
        <v>4.7140000000000004</v>
      </c>
      <c r="N192" s="177">
        <v>4.7809999999999997</v>
      </c>
      <c r="O192" s="177">
        <v>4.8419999999999996</v>
      </c>
      <c r="P192" s="177">
        <v>4.8979999999999997</v>
      </c>
      <c r="Q192" s="177">
        <v>4.96</v>
      </c>
      <c r="R192" s="177">
        <v>4.9980000000000002</v>
      </c>
      <c r="V192" s="176">
        <v>120</v>
      </c>
      <c r="W192" s="150">
        <v>21</v>
      </c>
    </row>
    <row r="193" spans="2:23" s="150" customFormat="1" hidden="1" x14ac:dyDescent="0.2">
      <c r="B193" s="180" t="s">
        <v>155</v>
      </c>
      <c r="C193" s="177">
        <v>2.77</v>
      </c>
      <c r="D193" s="177">
        <v>3.31</v>
      </c>
      <c r="E193" s="177">
        <v>3.63</v>
      </c>
      <c r="F193" s="177">
        <v>3.86</v>
      </c>
      <c r="G193" s="177">
        <v>4.03</v>
      </c>
      <c r="H193" s="177">
        <v>4.17</v>
      </c>
      <c r="I193" s="177">
        <v>4.29</v>
      </c>
      <c r="J193" s="177">
        <v>4.3899999999999997</v>
      </c>
      <c r="K193" s="177">
        <v>4.47</v>
      </c>
      <c r="L193" s="177">
        <v>4.5519999999999996</v>
      </c>
      <c r="M193" s="177">
        <v>4.6219999999999999</v>
      </c>
      <c r="N193" s="177">
        <v>4.6849999999999996</v>
      </c>
      <c r="O193" s="177">
        <v>4.7430000000000003</v>
      </c>
      <c r="P193" s="177">
        <v>4.7960000000000003</v>
      </c>
      <c r="Q193" s="177">
        <v>4.8449999999999998</v>
      </c>
      <c r="R193" s="177">
        <v>4.891</v>
      </c>
      <c r="V193" s="180">
        <v>240</v>
      </c>
      <c r="W193" s="150">
        <v>22</v>
      </c>
    </row>
    <row r="194" spans="2:23" s="150" customFormat="1" hidden="1" x14ac:dyDescent="0.2">
      <c r="C194" s="151"/>
      <c r="D194" s="151"/>
      <c r="E194" s="151"/>
    </row>
    <row r="195" spans="2:23" s="150" customFormat="1" hidden="1" x14ac:dyDescent="0.2">
      <c r="C195" s="151"/>
      <c r="D195" s="151"/>
      <c r="E195" s="151"/>
    </row>
    <row r="196" spans="2:23" s="150" customFormat="1" hidden="1" x14ac:dyDescent="0.2">
      <c r="B196" s="173" t="s">
        <v>157</v>
      </c>
      <c r="C196" s="174">
        <v>2</v>
      </c>
      <c r="D196" s="174">
        <v>3</v>
      </c>
      <c r="E196" s="174">
        <v>4</v>
      </c>
      <c r="F196" s="174">
        <v>5</v>
      </c>
      <c r="G196" s="174">
        <v>6</v>
      </c>
      <c r="H196" s="174">
        <v>7</v>
      </c>
      <c r="I196" s="174">
        <v>8</v>
      </c>
      <c r="J196" s="174">
        <v>9</v>
      </c>
      <c r="K196" s="174">
        <v>10</v>
      </c>
      <c r="L196" s="174">
        <v>11</v>
      </c>
      <c r="M196" s="174">
        <v>12</v>
      </c>
      <c r="N196" s="174">
        <v>13</v>
      </c>
      <c r="O196" s="174">
        <v>14</v>
      </c>
      <c r="P196" s="174">
        <v>15</v>
      </c>
      <c r="Q196" s="174">
        <v>16</v>
      </c>
      <c r="R196" s="174">
        <v>17</v>
      </c>
    </row>
    <row r="197" spans="2:23" s="150" customFormat="1" hidden="1" x14ac:dyDescent="0.2">
      <c r="B197" s="176">
        <v>5</v>
      </c>
      <c r="C197" s="177">
        <v>5.7</v>
      </c>
      <c r="D197" s="177">
        <v>6.98</v>
      </c>
      <c r="E197" s="177">
        <v>7.8</v>
      </c>
      <c r="F197" s="177">
        <v>8.42</v>
      </c>
      <c r="G197" s="177">
        <v>8.91</v>
      </c>
      <c r="H197" s="177">
        <v>9.32</v>
      </c>
      <c r="I197" s="177">
        <v>9.67</v>
      </c>
      <c r="J197" s="177">
        <v>9.9700000000000006</v>
      </c>
      <c r="K197" s="177">
        <v>10.24</v>
      </c>
      <c r="L197" s="177">
        <v>10.478999999999999</v>
      </c>
      <c r="M197" s="177">
        <v>10.696</v>
      </c>
      <c r="N197" s="177">
        <v>10.894</v>
      </c>
      <c r="O197" s="177">
        <v>11.076000000000001</v>
      </c>
      <c r="P197" s="177">
        <v>11.244</v>
      </c>
      <c r="Q197" s="177">
        <v>11.4</v>
      </c>
      <c r="R197" s="177">
        <v>11.545</v>
      </c>
    </row>
    <row r="198" spans="2:23" s="150" customFormat="1" hidden="1" x14ac:dyDescent="0.2">
      <c r="B198" s="176">
        <v>6</v>
      </c>
      <c r="C198" s="177">
        <v>5.24</v>
      </c>
      <c r="D198" s="177">
        <v>6.33</v>
      </c>
      <c r="E198" s="177">
        <v>7.03</v>
      </c>
      <c r="F198" s="177">
        <v>7.56</v>
      </c>
      <c r="G198" s="177">
        <v>7.97</v>
      </c>
      <c r="H198" s="177">
        <v>8.32</v>
      </c>
      <c r="I198" s="177">
        <v>8.61</v>
      </c>
      <c r="J198" s="177">
        <v>8.8699999999999992</v>
      </c>
      <c r="K198" s="177">
        <v>9.1</v>
      </c>
      <c r="L198" s="177">
        <v>9.3000000000000007</v>
      </c>
      <c r="M198" s="177">
        <v>9.4849999999999994</v>
      </c>
      <c r="N198" s="177">
        <v>9.6530000000000005</v>
      </c>
      <c r="O198" s="177">
        <v>9.8079999999999998</v>
      </c>
      <c r="P198" s="177">
        <v>9.9510000000000005</v>
      </c>
      <c r="Q198" s="177">
        <v>10.084</v>
      </c>
      <c r="R198" s="177">
        <v>10.208</v>
      </c>
    </row>
    <row r="199" spans="2:23" s="150" customFormat="1" hidden="1" x14ac:dyDescent="0.2">
      <c r="B199" s="176">
        <v>7</v>
      </c>
      <c r="C199" s="177">
        <v>4.95</v>
      </c>
      <c r="D199" s="177">
        <v>5.92</v>
      </c>
      <c r="E199" s="177">
        <v>6.54</v>
      </c>
      <c r="F199" s="177">
        <v>7.01</v>
      </c>
      <c r="G199" s="177">
        <v>7.37</v>
      </c>
      <c r="H199" s="177">
        <v>7.68</v>
      </c>
      <c r="I199" s="177">
        <v>7.94</v>
      </c>
      <c r="J199" s="177">
        <v>8.17</v>
      </c>
      <c r="K199" s="177">
        <v>8.3699999999999992</v>
      </c>
      <c r="L199" s="177">
        <v>8.548</v>
      </c>
      <c r="M199" s="177">
        <v>8.7110000000000003</v>
      </c>
      <c r="N199" s="177">
        <v>8.86</v>
      </c>
      <c r="O199" s="177">
        <v>8.9969999999999999</v>
      </c>
      <c r="P199" s="177">
        <v>9.1240000000000006</v>
      </c>
      <c r="Q199" s="177">
        <v>9.2420000000000009</v>
      </c>
      <c r="R199" s="177">
        <v>9.3580000000000005</v>
      </c>
    </row>
    <row r="200" spans="2:23" s="150" customFormat="1" hidden="1" x14ac:dyDescent="0.2">
      <c r="B200" s="176">
        <v>8</v>
      </c>
      <c r="C200" s="177">
        <v>4.75</v>
      </c>
      <c r="D200" s="177">
        <v>5.64</v>
      </c>
      <c r="E200" s="177">
        <v>6.2</v>
      </c>
      <c r="F200" s="177">
        <v>6.62</v>
      </c>
      <c r="G200" s="177">
        <v>6.96</v>
      </c>
      <c r="H200" s="177">
        <v>7.24</v>
      </c>
      <c r="I200" s="177">
        <v>7.47</v>
      </c>
      <c r="J200" s="177">
        <v>7.68</v>
      </c>
      <c r="K200" s="177">
        <v>7.86</v>
      </c>
      <c r="L200" s="177">
        <v>8.0269999999999992</v>
      </c>
      <c r="M200" s="177">
        <v>8.1760000000000002</v>
      </c>
      <c r="N200" s="177">
        <v>8.3109999999999999</v>
      </c>
      <c r="O200" s="177">
        <v>8.4359999999999999</v>
      </c>
      <c r="P200" s="177">
        <v>8.5519999999999996</v>
      </c>
      <c r="Q200" s="177">
        <v>8.609</v>
      </c>
      <c r="R200" s="177">
        <v>8.76</v>
      </c>
    </row>
    <row r="201" spans="2:23" s="150" customFormat="1" hidden="1" x14ac:dyDescent="0.2">
      <c r="B201" s="176">
        <v>9</v>
      </c>
      <c r="C201" s="177">
        <v>4.5999999999999996</v>
      </c>
      <c r="D201" s="177">
        <v>5.43</v>
      </c>
      <c r="E201" s="177">
        <v>5.96</v>
      </c>
      <c r="F201" s="177">
        <v>6.35</v>
      </c>
      <c r="G201" s="177">
        <v>6.66</v>
      </c>
      <c r="H201" s="177">
        <v>6.91</v>
      </c>
      <c r="I201" s="177">
        <v>7.13</v>
      </c>
      <c r="J201" s="177">
        <v>7.33</v>
      </c>
      <c r="K201" s="177">
        <v>7.49</v>
      </c>
      <c r="L201" s="177">
        <v>7.6459999999999999</v>
      </c>
      <c r="M201" s="177">
        <v>7.7839999999999998</v>
      </c>
      <c r="N201" s="177">
        <v>7.91</v>
      </c>
      <c r="O201" s="177">
        <v>8.0250000000000004</v>
      </c>
      <c r="P201" s="177">
        <v>8.1319999999999997</v>
      </c>
      <c r="Q201" s="177">
        <v>8.2319999999999993</v>
      </c>
      <c r="R201" s="177">
        <v>8.3249999999999993</v>
      </c>
    </row>
    <row r="202" spans="2:23" s="150" customFormat="1" hidden="1" x14ac:dyDescent="0.2">
      <c r="B202" s="176">
        <v>10</v>
      </c>
      <c r="C202" s="177">
        <v>4.4800000000000004</v>
      </c>
      <c r="D202" s="177">
        <v>5.27</v>
      </c>
      <c r="E202" s="177">
        <v>5.77</v>
      </c>
      <c r="F202" s="177">
        <v>6.14</v>
      </c>
      <c r="G202" s="177">
        <v>6.43</v>
      </c>
      <c r="H202" s="177">
        <v>6.67</v>
      </c>
      <c r="I202" s="177">
        <v>6.87</v>
      </c>
      <c r="J202" s="177">
        <v>7.05</v>
      </c>
      <c r="K202" s="177">
        <v>7.21</v>
      </c>
      <c r="L202" s="177">
        <v>7.3559999999999999</v>
      </c>
      <c r="M202" s="177">
        <v>7.4850000000000003</v>
      </c>
      <c r="N202" s="177">
        <v>7.6029999999999998</v>
      </c>
      <c r="O202" s="177">
        <v>7.7119999999999997</v>
      </c>
      <c r="P202" s="177">
        <v>7.8120000000000003</v>
      </c>
      <c r="Q202" s="177">
        <v>7.9059999999999997</v>
      </c>
      <c r="R202" s="177">
        <v>7.9930000000000003</v>
      </c>
    </row>
    <row r="203" spans="2:23" s="150" customFormat="1" hidden="1" x14ac:dyDescent="0.2">
      <c r="B203" s="176">
        <v>11</v>
      </c>
      <c r="C203" s="177">
        <v>4.3899999999999997</v>
      </c>
      <c r="D203" s="177">
        <v>5.15</v>
      </c>
      <c r="E203" s="177">
        <v>5.62</v>
      </c>
      <c r="F203" s="177">
        <v>5.97</v>
      </c>
      <c r="G203" s="177">
        <v>6.25</v>
      </c>
      <c r="H203" s="177">
        <v>6.48</v>
      </c>
      <c r="I203" s="177">
        <v>6.67</v>
      </c>
      <c r="J203" s="177">
        <v>6.84</v>
      </c>
      <c r="K203" s="177">
        <v>6.99</v>
      </c>
      <c r="L203" s="177">
        <v>7.1269999999999998</v>
      </c>
      <c r="M203" s="177">
        <v>7.25</v>
      </c>
      <c r="N203" s="177">
        <v>7.3620000000000001</v>
      </c>
      <c r="O203" s="177">
        <v>7.4640000000000004</v>
      </c>
      <c r="P203" s="177">
        <v>7.56</v>
      </c>
      <c r="Q203" s="177">
        <v>7.6479999999999997</v>
      </c>
      <c r="R203" s="177">
        <v>7.7309999999999999</v>
      </c>
    </row>
    <row r="204" spans="2:23" s="150" customFormat="1" hidden="1" x14ac:dyDescent="0.2">
      <c r="B204" s="176">
        <v>12</v>
      </c>
      <c r="C204" s="177">
        <v>4.32</v>
      </c>
      <c r="D204" s="177">
        <v>5.05</v>
      </c>
      <c r="E204" s="177">
        <v>5.5</v>
      </c>
      <c r="F204" s="177">
        <v>5.84</v>
      </c>
      <c r="G204" s="177">
        <v>6.1</v>
      </c>
      <c r="H204" s="177">
        <v>6.32</v>
      </c>
      <c r="I204" s="177">
        <v>6.51</v>
      </c>
      <c r="J204" s="177">
        <v>6.67</v>
      </c>
      <c r="K204" s="177">
        <v>6.81</v>
      </c>
      <c r="L204" s="177">
        <v>6.9429999999999996</v>
      </c>
      <c r="M204" s="177">
        <v>7.06</v>
      </c>
      <c r="N204" s="177">
        <v>7.1660000000000004</v>
      </c>
      <c r="O204" s="177">
        <v>7.2649999999999997</v>
      </c>
      <c r="P204" s="177">
        <v>7.3559999999999999</v>
      </c>
      <c r="Q204" s="177">
        <v>7.4409999999999998</v>
      </c>
      <c r="R204" s="177">
        <v>7.52</v>
      </c>
    </row>
    <row r="205" spans="2:23" s="150" customFormat="1" hidden="1" x14ac:dyDescent="0.2">
      <c r="B205" s="176">
        <v>13</v>
      </c>
      <c r="C205" s="177">
        <v>4.26</v>
      </c>
      <c r="D205" s="177">
        <v>4.96</v>
      </c>
      <c r="E205" s="177">
        <v>5.4</v>
      </c>
      <c r="F205" s="177">
        <v>5.73</v>
      </c>
      <c r="G205" s="177">
        <v>5.98</v>
      </c>
      <c r="H205" s="177">
        <v>6.19</v>
      </c>
      <c r="I205" s="177">
        <v>6.37</v>
      </c>
      <c r="J205" s="177">
        <v>6.53</v>
      </c>
      <c r="K205" s="177">
        <v>6.67</v>
      </c>
      <c r="L205" s="177">
        <v>6.7910000000000004</v>
      </c>
      <c r="M205" s="177">
        <v>6.9029999999999996</v>
      </c>
      <c r="N205" s="177">
        <v>7.0060000000000002</v>
      </c>
      <c r="O205" s="177">
        <v>7.1</v>
      </c>
      <c r="P205" s="177">
        <v>7.1879999999999997</v>
      </c>
      <c r="Q205" s="177">
        <v>7.2629999999999999</v>
      </c>
      <c r="R205" s="177">
        <v>7.3449999999999998</v>
      </c>
    </row>
    <row r="206" spans="2:23" s="150" customFormat="1" hidden="1" x14ac:dyDescent="0.2">
      <c r="B206" s="176">
        <v>14</v>
      </c>
      <c r="C206" s="177">
        <v>4.21</v>
      </c>
      <c r="D206" s="177">
        <v>4.8899999999999997</v>
      </c>
      <c r="E206" s="177">
        <v>5.32</v>
      </c>
      <c r="F206" s="177">
        <v>5.63</v>
      </c>
      <c r="G206" s="177">
        <v>5.88</v>
      </c>
      <c r="H206" s="177">
        <v>6.08</v>
      </c>
      <c r="I206" s="177">
        <v>6.26</v>
      </c>
      <c r="J206" s="177">
        <v>6.41</v>
      </c>
      <c r="K206" s="177">
        <v>6.54</v>
      </c>
      <c r="L206" s="177">
        <v>6.6630000000000003</v>
      </c>
      <c r="M206" s="177">
        <v>6.7720000000000002</v>
      </c>
      <c r="N206" s="177">
        <v>6.8710000000000004</v>
      </c>
      <c r="O206" s="177">
        <v>6.9619999999999997</v>
      </c>
      <c r="P206" s="177">
        <v>7.0469999999999997</v>
      </c>
      <c r="Q206" s="177">
        <v>7.125</v>
      </c>
      <c r="R206" s="177">
        <v>7.1989999999999998</v>
      </c>
    </row>
    <row r="207" spans="2:23" s="150" customFormat="1" hidden="1" x14ac:dyDescent="0.2">
      <c r="B207" s="176">
        <v>15</v>
      </c>
      <c r="C207" s="177">
        <v>4.17</v>
      </c>
      <c r="D207" s="177">
        <v>4.84</v>
      </c>
      <c r="E207" s="177">
        <v>5.25</v>
      </c>
      <c r="F207" s="177">
        <v>5.56</v>
      </c>
      <c r="G207" s="177">
        <v>5.8</v>
      </c>
      <c r="H207" s="177">
        <v>5.99</v>
      </c>
      <c r="I207" s="177">
        <v>6.16</v>
      </c>
      <c r="J207" s="177">
        <v>6.31</v>
      </c>
      <c r="K207" s="177">
        <v>6.44</v>
      </c>
      <c r="L207" s="177">
        <v>6.5549999999999997</v>
      </c>
      <c r="M207" s="177">
        <v>6.66</v>
      </c>
      <c r="N207" s="177">
        <v>6.7560000000000002</v>
      </c>
      <c r="O207" s="177">
        <v>6.8449999999999998</v>
      </c>
      <c r="P207" s="177">
        <v>6.9269999999999996</v>
      </c>
      <c r="Q207" s="177">
        <v>7.0030000000000001</v>
      </c>
      <c r="R207" s="177">
        <v>7.0739999999999998</v>
      </c>
    </row>
    <row r="208" spans="2:23" s="150" customFormat="1" hidden="1" x14ac:dyDescent="0.2">
      <c r="B208" s="176">
        <v>16</v>
      </c>
      <c r="C208" s="177">
        <v>4.13</v>
      </c>
      <c r="D208" s="177">
        <v>4.79</v>
      </c>
      <c r="E208" s="177">
        <v>5.19</v>
      </c>
      <c r="F208" s="177">
        <v>5.49</v>
      </c>
      <c r="G208" s="177">
        <v>5.72</v>
      </c>
      <c r="H208" s="177">
        <v>5.92</v>
      </c>
      <c r="I208" s="177">
        <v>6.08</v>
      </c>
      <c r="J208" s="177">
        <v>6.22</v>
      </c>
      <c r="K208" s="177">
        <v>6.35</v>
      </c>
      <c r="L208" s="177">
        <v>6.4610000000000003</v>
      </c>
      <c r="M208" s="177">
        <v>6.5640000000000001</v>
      </c>
      <c r="N208" s="177">
        <v>6.6580000000000004</v>
      </c>
      <c r="O208" s="177">
        <v>6.7439999999999998</v>
      </c>
      <c r="P208" s="177">
        <v>6.8230000000000004</v>
      </c>
      <c r="Q208" s="177">
        <v>6.8970000000000002</v>
      </c>
      <c r="R208" s="177">
        <v>6.9669999999999996</v>
      </c>
    </row>
    <row r="209" spans="2:40" s="150" customFormat="1" hidden="1" x14ac:dyDescent="0.2">
      <c r="B209" s="176">
        <v>17</v>
      </c>
      <c r="C209" s="177">
        <v>4.0999999999999996</v>
      </c>
      <c r="D209" s="177">
        <v>4.74</v>
      </c>
      <c r="E209" s="177">
        <v>5.14</v>
      </c>
      <c r="F209" s="177">
        <v>5.43</v>
      </c>
      <c r="G209" s="177">
        <v>5.66</v>
      </c>
      <c r="H209" s="177">
        <v>5.85</v>
      </c>
      <c r="I209" s="177">
        <v>6.01</v>
      </c>
      <c r="J209" s="177">
        <v>6.15</v>
      </c>
      <c r="K209" s="177">
        <v>6.27</v>
      </c>
      <c r="L209" s="177">
        <v>6.33</v>
      </c>
      <c r="M209" s="177">
        <v>6.48</v>
      </c>
      <c r="N209" s="177">
        <v>6.5720000000000001</v>
      </c>
      <c r="O209" s="177">
        <v>6.6559999999999997</v>
      </c>
      <c r="P209" s="177">
        <v>6.7329999999999997</v>
      </c>
      <c r="Q209" s="177">
        <v>6.8049999999999997</v>
      </c>
      <c r="R209" s="177">
        <v>6.8730000000000002</v>
      </c>
    </row>
    <row r="210" spans="2:40" s="150" customFormat="1" hidden="1" x14ac:dyDescent="0.2">
      <c r="B210" s="176">
        <v>18</v>
      </c>
      <c r="C210" s="177">
        <v>4.07</v>
      </c>
      <c r="D210" s="177">
        <v>4.7</v>
      </c>
      <c r="E210" s="177">
        <v>5.09</v>
      </c>
      <c r="F210" s="177">
        <v>5.38</v>
      </c>
      <c r="G210" s="177">
        <v>5.6</v>
      </c>
      <c r="H210" s="177">
        <v>5.79</v>
      </c>
      <c r="I210" s="177">
        <v>5.94</v>
      </c>
      <c r="J210" s="177">
        <v>6.08</v>
      </c>
      <c r="K210" s="177">
        <v>6.2</v>
      </c>
      <c r="L210" s="177">
        <v>6.3090000000000002</v>
      </c>
      <c r="M210" s="177">
        <v>6.407</v>
      </c>
      <c r="N210" s="177">
        <v>6.4960000000000004</v>
      </c>
      <c r="O210" s="177">
        <v>6.5789999999999997</v>
      </c>
      <c r="P210" s="177">
        <v>6.6550000000000002</v>
      </c>
      <c r="Q210" s="177">
        <v>6.7249999999999996</v>
      </c>
      <c r="R210" s="177">
        <v>6.7910000000000004</v>
      </c>
    </row>
    <row r="211" spans="2:40" s="150" customFormat="1" hidden="1" x14ac:dyDescent="0.2">
      <c r="B211" s="176">
        <v>19</v>
      </c>
      <c r="C211" s="177">
        <v>4.05</v>
      </c>
      <c r="D211" s="177">
        <v>4.67</v>
      </c>
      <c r="E211" s="177">
        <v>5.05</v>
      </c>
      <c r="F211" s="177">
        <v>5.33</v>
      </c>
      <c r="G211" s="177">
        <v>5.55</v>
      </c>
      <c r="H211" s="177">
        <v>5.73</v>
      </c>
      <c r="I211" s="177">
        <v>5.89</v>
      </c>
      <c r="J211" s="177">
        <v>6.02</v>
      </c>
      <c r="K211" s="177">
        <v>6.14</v>
      </c>
      <c r="L211" s="177">
        <v>6.2460000000000004</v>
      </c>
      <c r="M211" s="177">
        <v>6.3419999999999996</v>
      </c>
      <c r="N211" s="177">
        <v>6.43</v>
      </c>
      <c r="O211" s="177">
        <v>6.51</v>
      </c>
      <c r="P211" s="177">
        <v>6.585</v>
      </c>
      <c r="Q211" s="177">
        <v>6.6539999999999999</v>
      </c>
      <c r="R211" s="177">
        <v>6.7190000000000003</v>
      </c>
    </row>
    <row r="212" spans="2:40" s="150" customFormat="1" hidden="1" x14ac:dyDescent="0.2">
      <c r="B212" s="176">
        <v>20</v>
      </c>
      <c r="C212" s="177">
        <v>4.0199999999999996</v>
      </c>
      <c r="D212" s="177">
        <v>4.6399999999999997</v>
      </c>
      <c r="E212" s="177">
        <v>5.0199999999999996</v>
      </c>
      <c r="F212" s="177">
        <v>5.29</v>
      </c>
      <c r="G212" s="177">
        <v>5.51</v>
      </c>
      <c r="H212" s="177">
        <v>5.69</v>
      </c>
      <c r="I212" s="177">
        <v>5.84</v>
      </c>
      <c r="J212" s="177">
        <v>5.97</v>
      </c>
      <c r="K212" s="177">
        <v>6.09</v>
      </c>
      <c r="L212" s="177">
        <v>6.19</v>
      </c>
      <c r="M212" s="177">
        <v>6.2850000000000001</v>
      </c>
      <c r="N212" s="177">
        <v>6.37</v>
      </c>
      <c r="O212" s="177">
        <v>6.4489999999999998</v>
      </c>
      <c r="P212" s="177">
        <v>6.5229999999999997</v>
      </c>
      <c r="Q212" s="177">
        <v>6.5910000000000002</v>
      </c>
      <c r="R212" s="177">
        <v>6.6539999999999999</v>
      </c>
    </row>
    <row r="213" spans="2:40" s="181" customFormat="1" hidden="1" x14ac:dyDescent="0.2">
      <c r="B213" s="178">
        <v>24</v>
      </c>
      <c r="C213" s="179">
        <v>3.96</v>
      </c>
      <c r="D213" s="179">
        <v>4.55</v>
      </c>
      <c r="E213" s="179">
        <v>4.91</v>
      </c>
      <c r="F213" s="179">
        <v>5.17</v>
      </c>
      <c r="G213" s="179">
        <v>5.37</v>
      </c>
      <c r="H213" s="179">
        <v>5.54</v>
      </c>
      <c r="I213" s="179">
        <v>5.69</v>
      </c>
      <c r="J213" s="179">
        <v>5.81</v>
      </c>
      <c r="K213" s="179">
        <v>5.92</v>
      </c>
      <c r="L213" s="179">
        <v>6.0170000000000003</v>
      </c>
      <c r="M213" s="179">
        <v>6.1050000000000004</v>
      </c>
      <c r="N213" s="179">
        <v>6.1859999999999999</v>
      </c>
      <c r="O213" s="179">
        <v>6.2610000000000001</v>
      </c>
      <c r="P213" s="179">
        <v>6.33</v>
      </c>
      <c r="Q213" s="179">
        <v>6.3940000000000001</v>
      </c>
      <c r="R213" s="179">
        <v>6.4580000000000002</v>
      </c>
    </row>
    <row r="214" spans="2:40" s="150" customFormat="1" hidden="1" x14ac:dyDescent="0.2">
      <c r="B214" s="176">
        <v>30</v>
      </c>
      <c r="C214" s="177">
        <v>3.89</v>
      </c>
      <c r="D214" s="177">
        <v>4.45</v>
      </c>
      <c r="E214" s="177">
        <v>4.8</v>
      </c>
      <c r="F214" s="177">
        <v>5.05</v>
      </c>
      <c r="G214" s="177">
        <v>5.24</v>
      </c>
      <c r="H214" s="177">
        <v>5.4</v>
      </c>
      <c r="I214" s="177">
        <v>5.54</v>
      </c>
      <c r="J214" s="177">
        <v>5.65</v>
      </c>
      <c r="K214" s="177">
        <v>5.76</v>
      </c>
      <c r="L214" s="177">
        <v>5.8479999999999999</v>
      </c>
      <c r="M214" s="177">
        <v>5.9320000000000004</v>
      </c>
      <c r="N214" s="177">
        <v>6.008</v>
      </c>
      <c r="O214" s="177">
        <v>6.0780000000000003</v>
      </c>
      <c r="P214" s="177">
        <v>6.1420000000000003</v>
      </c>
      <c r="Q214" s="177">
        <v>6.202</v>
      </c>
      <c r="R214" s="177">
        <v>6.258</v>
      </c>
    </row>
    <row r="215" spans="2:40" s="150" customFormat="1" hidden="1" x14ac:dyDescent="0.2">
      <c r="B215" s="176">
        <v>40</v>
      </c>
      <c r="C215" s="177">
        <v>3.82</v>
      </c>
      <c r="D215" s="177">
        <v>4.37</v>
      </c>
      <c r="E215" s="177">
        <v>4.7</v>
      </c>
      <c r="F215" s="177">
        <v>4.93</v>
      </c>
      <c r="G215" s="177">
        <v>5.1100000000000003</v>
      </c>
      <c r="H215" s="177">
        <v>5.26</v>
      </c>
      <c r="I215" s="177">
        <v>5.39</v>
      </c>
      <c r="J215" s="177">
        <v>5.5</v>
      </c>
      <c r="K215" s="177">
        <v>5.6</v>
      </c>
      <c r="L215" s="177">
        <v>5.6849999999999996</v>
      </c>
      <c r="M215" s="177">
        <v>5.7640000000000002</v>
      </c>
      <c r="N215" s="177">
        <v>5.835</v>
      </c>
      <c r="O215" s="177">
        <v>5.9</v>
      </c>
      <c r="P215" s="177">
        <v>5.9610000000000003</v>
      </c>
      <c r="Q215" s="177">
        <v>6.0170000000000003</v>
      </c>
      <c r="R215" s="177">
        <v>6.0880000000000001</v>
      </c>
    </row>
    <row r="216" spans="2:40" s="150" customFormat="1" hidden="1" x14ac:dyDescent="0.2">
      <c r="B216" s="176">
        <v>60</v>
      </c>
      <c r="C216" s="177">
        <v>3.76</v>
      </c>
      <c r="D216" s="177">
        <v>4.28</v>
      </c>
      <c r="E216" s="177">
        <v>4.59</v>
      </c>
      <c r="F216" s="177">
        <v>4.82</v>
      </c>
      <c r="G216" s="177">
        <v>4.99</v>
      </c>
      <c r="H216" s="177">
        <v>5.13</v>
      </c>
      <c r="I216" s="177">
        <v>5.25</v>
      </c>
      <c r="J216" s="177">
        <v>5.36</v>
      </c>
      <c r="K216" s="177">
        <v>5.45</v>
      </c>
      <c r="L216" s="177">
        <v>5.5279999999999996</v>
      </c>
      <c r="M216" s="177">
        <v>5.601</v>
      </c>
      <c r="N216" s="177">
        <v>5.6669999999999998</v>
      </c>
      <c r="O216" s="177">
        <v>5.7279999999999998</v>
      </c>
      <c r="P216" s="177">
        <v>5.7839999999999998</v>
      </c>
      <c r="Q216" s="177">
        <v>5.8869999999999996</v>
      </c>
      <c r="R216" s="177">
        <v>5.8860000000000001</v>
      </c>
    </row>
    <row r="217" spans="2:40" s="150" customFormat="1" hidden="1" x14ac:dyDescent="0.2">
      <c r="B217" s="176">
        <v>120</v>
      </c>
      <c r="C217" s="177">
        <v>3.7</v>
      </c>
      <c r="D217" s="177">
        <v>4.2</v>
      </c>
      <c r="E217" s="177">
        <v>4.5</v>
      </c>
      <c r="F217" s="177">
        <v>4.71</v>
      </c>
      <c r="G217" s="177">
        <v>4.87</v>
      </c>
      <c r="H217" s="177">
        <v>5.01</v>
      </c>
      <c r="I217" s="177">
        <v>5.12</v>
      </c>
      <c r="J217" s="177">
        <v>5.21</v>
      </c>
      <c r="K217" s="177">
        <v>5.3</v>
      </c>
      <c r="L217" s="177">
        <v>5.375</v>
      </c>
      <c r="M217" s="177">
        <v>5.4429999999999996</v>
      </c>
      <c r="N217" s="177">
        <v>5.5049999999999999</v>
      </c>
      <c r="O217" s="177">
        <v>5.5609999999999999</v>
      </c>
      <c r="P217" s="177">
        <v>5.6139999999999999</v>
      </c>
      <c r="Q217" s="177">
        <v>5.6619999999999999</v>
      </c>
      <c r="R217" s="177">
        <v>5.7080000000000002</v>
      </c>
    </row>
    <row r="218" spans="2:40" s="150" customFormat="1" hidden="1" x14ac:dyDescent="0.2">
      <c r="B218" s="180" t="s">
        <v>155</v>
      </c>
      <c r="C218" s="177">
        <v>3.64</v>
      </c>
      <c r="D218" s="177">
        <v>4.12</v>
      </c>
      <c r="E218" s="177">
        <v>4.4000000000000004</v>
      </c>
      <c r="F218" s="177">
        <v>4.5999999999999996</v>
      </c>
      <c r="G218" s="177">
        <v>4.76</v>
      </c>
      <c r="H218" s="177">
        <v>4.88</v>
      </c>
      <c r="I218" s="177">
        <v>4.99</v>
      </c>
      <c r="J218" s="177">
        <v>5.08</v>
      </c>
      <c r="K218" s="177">
        <v>5.16</v>
      </c>
      <c r="L218" s="177">
        <v>5.2270000000000003</v>
      </c>
      <c r="M218" s="177">
        <v>5.29</v>
      </c>
      <c r="N218" s="177">
        <v>5.3479999999999999</v>
      </c>
      <c r="O218" s="177">
        <v>5.4</v>
      </c>
      <c r="P218" s="177">
        <v>5.4480000000000004</v>
      </c>
      <c r="Q218" s="177">
        <v>5.4829999999999997</v>
      </c>
      <c r="R218" s="177">
        <v>5.5350000000000001</v>
      </c>
    </row>
    <row r="219" spans="2:40" hidden="1" x14ac:dyDescent="0.2"/>
    <row r="221" spans="2:40" ht="18" x14ac:dyDescent="0.2">
      <c r="B221" s="4" t="s">
        <v>171</v>
      </c>
    </row>
    <row r="222" spans="2:40" s="2" customFormat="1" ht="160" x14ac:dyDescent="0.2">
      <c r="B222" s="16" t="s">
        <v>5</v>
      </c>
      <c r="C222" s="87" t="str">
        <f>$B223</f>
        <v>1. Retail Sales</v>
      </c>
      <c r="D222" s="87" t="str">
        <f>$B224</f>
        <v/>
      </c>
      <c r="E222" s="87" t="str">
        <f>$B225</f>
        <v/>
      </c>
      <c r="F222" s="87" t="str">
        <f>$B226</f>
        <v/>
      </c>
      <c r="G222" s="87" t="str">
        <f>$B227</f>
        <v/>
      </c>
      <c r="H222" s="87" t="str">
        <f>$B228</f>
        <v/>
      </c>
      <c r="I222" s="87" t="str">
        <f>$B229</f>
        <v/>
      </c>
      <c r="J222" s="87" t="str">
        <f>$B230</f>
        <v/>
      </c>
      <c r="K222" s="87" t="str">
        <f>$B231</f>
        <v/>
      </c>
      <c r="L222" s="87" t="str">
        <f>$B232</f>
        <v/>
      </c>
      <c r="M222" s="87" t="str">
        <f>$B233</f>
        <v/>
      </c>
      <c r="N222" s="87" t="str">
        <f>$B234</f>
        <v/>
      </c>
      <c r="O222" s="87" t="str">
        <f>$B235</f>
        <v>13. Unemployment Rate (UNRATENSA)</v>
      </c>
      <c r="P222" s="87" t="str">
        <f>$B236</f>
        <v>14. Test</v>
      </c>
      <c r="Q222" s="87" t="str">
        <f>$B237</f>
        <v>15. Retail Sales</v>
      </c>
      <c r="R222" s="87" t="str">
        <f>$B238</f>
        <v>16. Motor Vehicle Retail Sales: Domestic Autos, Thousands of Units, Monthly, Not Seasonally Adjusted</v>
      </c>
      <c r="S222" s="87" t="str">
        <f>$B239</f>
        <v/>
      </c>
      <c r="X222" s="100"/>
      <c r="Y222" s="100"/>
      <c r="Z222" s="100"/>
      <c r="AA222" s="100"/>
      <c r="AB222" s="100"/>
      <c r="AC222" s="100"/>
      <c r="AD222" s="100"/>
      <c r="AE222" s="100"/>
      <c r="AF222" s="100"/>
      <c r="AG222" s="100"/>
      <c r="AH222" s="100"/>
      <c r="AI222" s="100"/>
      <c r="AJ222" s="100"/>
      <c r="AK222" s="100"/>
      <c r="AL222" s="100"/>
      <c r="AM222" s="100"/>
      <c r="AN222" s="100"/>
    </row>
    <row r="223" spans="2:40" x14ac:dyDescent="0.2">
      <c r="B223" s="2" t="str">
        <f>IF(C$33="","","1. " &amp; (DataGoesHere!B$1))</f>
        <v>1. Retail Sales</v>
      </c>
      <c r="C223" s="135"/>
      <c r="D223" s="99" t="str">
        <f>TEXT(D291,"0.00") &amp; IF(D313&lt;($C$3/5),"**",IF(D313&lt;$C$3,"*",""))</f>
        <v/>
      </c>
      <c r="E223" s="99" t="str">
        <f t="shared" ref="E223:S224" si="59">TEXT(E291,"0.00") &amp; IF(E313&lt;($C$3/5),"**",IF(E313&lt;$C$3,"*",""))</f>
        <v/>
      </c>
      <c r="F223" s="99" t="str">
        <f t="shared" si="59"/>
        <v/>
      </c>
      <c r="G223" s="99" t="str">
        <f t="shared" si="59"/>
        <v/>
      </c>
      <c r="H223" s="99" t="str">
        <f t="shared" si="59"/>
        <v/>
      </c>
      <c r="I223" s="99" t="str">
        <f t="shared" si="59"/>
        <v/>
      </c>
      <c r="J223" s="99" t="str">
        <f t="shared" si="59"/>
        <v/>
      </c>
      <c r="K223" s="99" t="str">
        <f t="shared" si="59"/>
        <v/>
      </c>
      <c r="L223" s="99" t="str">
        <f t="shared" si="59"/>
        <v/>
      </c>
      <c r="M223" s="99" t="str">
        <f t="shared" si="59"/>
        <v/>
      </c>
      <c r="N223" s="99" t="str">
        <f t="shared" si="59"/>
        <v/>
      </c>
      <c r="O223" s="99" t="e">
        <f t="shared" ca="1" si="59"/>
        <v>#REF!</v>
      </c>
      <c r="P223" s="99" t="e">
        <f t="shared" ca="1" si="59"/>
        <v>#REF!</v>
      </c>
      <c r="Q223" s="99" t="e">
        <f t="shared" ca="1" si="59"/>
        <v>#REF!</v>
      </c>
      <c r="R223" s="99" t="e">
        <f t="shared" ca="1" si="59"/>
        <v>#REF!</v>
      </c>
      <c r="S223" s="99" t="str">
        <f t="shared" si="59"/>
        <v/>
      </c>
      <c r="W223" s="100"/>
    </row>
    <row r="224" spans="2:40" x14ac:dyDescent="0.2">
      <c r="B224" s="2" t="str">
        <f>IF(C$34="","","2. " &amp; (DataGoesHere!C$1))</f>
        <v/>
      </c>
      <c r="C224" s="135"/>
      <c r="D224" s="136"/>
      <c r="E224" s="99" t="str">
        <f t="shared" si="59"/>
        <v/>
      </c>
      <c r="F224" s="99" t="str">
        <f t="shared" ref="F224:S224" si="60">TEXT(F292,"0.00") &amp; IF(F314&lt;($C$3/5),"**",IF(F314&lt;$C$3,"*",""))</f>
        <v/>
      </c>
      <c r="G224" s="99" t="str">
        <f t="shared" si="60"/>
        <v/>
      </c>
      <c r="H224" s="99" t="str">
        <f t="shared" si="60"/>
        <v/>
      </c>
      <c r="I224" s="99" t="str">
        <f t="shared" si="60"/>
        <v/>
      </c>
      <c r="J224" s="99" t="str">
        <f t="shared" si="60"/>
        <v/>
      </c>
      <c r="K224" s="99" t="str">
        <f t="shared" si="60"/>
        <v/>
      </c>
      <c r="L224" s="99" t="str">
        <f t="shared" si="60"/>
        <v/>
      </c>
      <c r="M224" s="99" t="str">
        <f t="shared" si="60"/>
        <v/>
      </c>
      <c r="N224" s="99" t="str">
        <f t="shared" si="60"/>
        <v/>
      </c>
      <c r="O224" s="99" t="str">
        <f t="shared" si="60"/>
        <v/>
      </c>
      <c r="P224" s="99" t="str">
        <f t="shared" si="60"/>
        <v/>
      </c>
      <c r="Q224" s="99" t="str">
        <f t="shared" si="60"/>
        <v/>
      </c>
      <c r="R224" s="99" t="str">
        <f t="shared" si="60"/>
        <v/>
      </c>
      <c r="S224" s="99" t="str">
        <f t="shared" si="60"/>
        <v/>
      </c>
      <c r="W224" s="100"/>
    </row>
    <row r="225" spans="2:23" x14ac:dyDescent="0.2">
      <c r="B225" s="2" t="str">
        <f>IF(C$35="","","3. " &amp; (DataGoesHere!D$1))</f>
        <v/>
      </c>
      <c r="C225" s="135"/>
      <c r="D225" s="136"/>
      <c r="E225" s="136"/>
      <c r="F225" s="99" t="str">
        <f t="shared" ref="F225:S225" si="61">TEXT(F293,"0.00") &amp; IF(F315&lt;($C$3/5),"**",IF(F315&lt;$C$3,"*",""))</f>
        <v/>
      </c>
      <c r="G225" s="99" t="str">
        <f t="shared" si="61"/>
        <v/>
      </c>
      <c r="H225" s="99" t="str">
        <f t="shared" si="61"/>
        <v/>
      </c>
      <c r="I225" s="99" t="str">
        <f t="shared" si="61"/>
        <v/>
      </c>
      <c r="J225" s="99" t="str">
        <f t="shared" si="61"/>
        <v/>
      </c>
      <c r="K225" s="99" t="str">
        <f t="shared" si="61"/>
        <v/>
      </c>
      <c r="L225" s="99" t="str">
        <f t="shared" si="61"/>
        <v/>
      </c>
      <c r="M225" s="99" t="str">
        <f t="shared" si="61"/>
        <v/>
      </c>
      <c r="N225" s="99" t="str">
        <f t="shared" si="61"/>
        <v/>
      </c>
      <c r="O225" s="99" t="str">
        <f t="shared" si="61"/>
        <v/>
      </c>
      <c r="P225" s="99" t="str">
        <f t="shared" si="61"/>
        <v/>
      </c>
      <c r="Q225" s="99" t="str">
        <f t="shared" si="61"/>
        <v/>
      </c>
      <c r="R225" s="99" t="str">
        <f t="shared" si="61"/>
        <v/>
      </c>
      <c r="S225" s="99" t="str">
        <f t="shared" si="61"/>
        <v/>
      </c>
      <c r="W225" s="100"/>
    </row>
    <row r="226" spans="2:23" x14ac:dyDescent="0.2">
      <c r="B226" s="2" t="str">
        <f>IF(C$36="","","4. " &amp; (DataGoesHere!E$1))</f>
        <v/>
      </c>
      <c r="C226" s="135"/>
      <c r="D226" s="136"/>
      <c r="E226" s="136"/>
      <c r="F226" s="137"/>
      <c r="G226" s="99" t="str">
        <f t="shared" ref="G226:S226" si="62">TEXT(G294,"0.00") &amp; IF(G316&lt;($C$3/5),"**",IF(G316&lt;$C$3,"*",""))</f>
        <v/>
      </c>
      <c r="H226" s="99" t="str">
        <f t="shared" si="62"/>
        <v/>
      </c>
      <c r="I226" s="99" t="str">
        <f t="shared" si="62"/>
        <v/>
      </c>
      <c r="J226" s="99" t="str">
        <f t="shared" si="62"/>
        <v/>
      </c>
      <c r="K226" s="99" t="str">
        <f t="shared" si="62"/>
        <v/>
      </c>
      <c r="L226" s="99" t="str">
        <f t="shared" si="62"/>
        <v/>
      </c>
      <c r="M226" s="99" t="str">
        <f t="shared" si="62"/>
        <v/>
      </c>
      <c r="N226" s="99" t="str">
        <f t="shared" si="62"/>
        <v/>
      </c>
      <c r="O226" s="99" t="str">
        <f t="shared" si="62"/>
        <v/>
      </c>
      <c r="P226" s="99" t="str">
        <f t="shared" si="62"/>
        <v/>
      </c>
      <c r="Q226" s="99" t="str">
        <f t="shared" si="62"/>
        <v/>
      </c>
      <c r="R226" s="99" t="str">
        <f t="shared" si="62"/>
        <v/>
      </c>
      <c r="S226" s="99" t="str">
        <f t="shared" si="62"/>
        <v/>
      </c>
      <c r="W226" s="100"/>
    </row>
    <row r="227" spans="2:23" x14ac:dyDescent="0.2">
      <c r="B227" s="2" t="str">
        <f>IF(C$37="","","5. " &amp; (DataGoesHere!F$1))</f>
        <v/>
      </c>
      <c r="C227" s="135"/>
      <c r="D227" s="136"/>
      <c r="E227" s="136"/>
      <c r="F227" s="137"/>
      <c r="G227" s="141"/>
      <c r="H227" s="99" t="str">
        <f t="shared" ref="H227:S227" si="63">TEXT(H295,"0.00") &amp; IF(H317&lt;($C$3/5),"**",IF(H317&lt;$C$3,"*",""))</f>
        <v/>
      </c>
      <c r="I227" s="99" t="str">
        <f t="shared" si="63"/>
        <v/>
      </c>
      <c r="J227" s="99" t="str">
        <f t="shared" si="63"/>
        <v/>
      </c>
      <c r="K227" s="99" t="str">
        <f t="shared" si="63"/>
        <v/>
      </c>
      <c r="L227" s="99" t="str">
        <f t="shared" si="63"/>
        <v/>
      </c>
      <c r="M227" s="99" t="str">
        <f t="shared" si="63"/>
        <v/>
      </c>
      <c r="N227" s="99" t="str">
        <f t="shared" si="63"/>
        <v/>
      </c>
      <c r="O227" s="99" t="str">
        <f t="shared" si="63"/>
        <v/>
      </c>
      <c r="P227" s="99" t="str">
        <f t="shared" si="63"/>
        <v/>
      </c>
      <c r="Q227" s="99" t="str">
        <f t="shared" si="63"/>
        <v/>
      </c>
      <c r="R227" s="99" t="str">
        <f t="shared" si="63"/>
        <v/>
      </c>
      <c r="S227" s="99" t="str">
        <f t="shared" si="63"/>
        <v/>
      </c>
      <c r="W227" s="100"/>
    </row>
    <row r="228" spans="2:23" x14ac:dyDescent="0.2">
      <c r="B228" s="2" t="str">
        <f>IF(C$38="","","6. " &amp; (DataGoesHere!G$1))</f>
        <v/>
      </c>
      <c r="C228" s="135"/>
      <c r="D228" s="136"/>
      <c r="E228" s="136"/>
      <c r="F228" s="137"/>
      <c r="G228" s="141"/>
      <c r="H228" s="137"/>
      <c r="I228" s="99" t="str">
        <f t="shared" ref="I228:S228" si="64">TEXT(I296,"0.00") &amp; IF(I318&lt;($C$3/5),"**",IF(I318&lt;$C$3,"*",""))</f>
        <v/>
      </c>
      <c r="J228" s="99" t="str">
        <f t="shared" si="64"/>
        <v/>
      </c>
      <c r="K228" s="99" t="str">
        <f t="shared" si="64"/>
        <v/>
      </c>
      <c r="L228" s="99" t="str">
        <f t="shared" si="64"/>
        <v/>
      </c>
      <c r="M228" s="99" t="str">
        <f t="shared" si="64"/>
        <v/>
      </c>
      <c r="N228" s="99" t="str">
        <f t="shared" si="64"/>
        <v/>
      </c>
      <c r="O228" s="99" t="str">
        <f t="shared" si="64"/>
        <v/>
      </c>
      <c r="P228" s="99" t="str">
        <f t="shared" si="64"/>
        <v/>
      </c>
      <c r="Q228" s="99" t="str">
        <f t="shared" si="64"/>
        <v/>
      </c>
      <c r="R228" s="99" t="str">
        <f t="shared" si="64"/>
        <v/>
      </c>
      <c r="S228" s="99" t="str">
        <f t="shared" si="64"/>
        <v/>
      </c>
      <c r="W228" s="100"/>
    </row>
    <row r="229" spans="2:23" x14ac:dyDescent="0.2">
      <c r="B229" s="2" t="str">
        <f>IF(C$39="","","7. " &amp; (DataGoesHere!H$1))</f>
        <v/>
      </c>
      <c r="C229" s="135"/>
      <c r="D229" s="136"/>
      <c r="E229" s="136"/>
      <c r="F229" s="137"/>
      <c r="G229" s="141"/>
      <c r="H229" s="137"/>
      <c r="I229" s="143"/>
      <c r="J229" s="99" t="str">
        <f t="shared" ref="J229:S229" si="65">TEXT(J297,"0.00") &amp; IF(J319&lt;($C$3/5),"**",IF(J319&lt;$C$3,"*",""))</f>
        <v/>
      </c>
      <c r="K229" s="99" t="str">
        <f t="shared" si="65"/>
        <v/>
      </c>
      <c r="L229" s="99" t="str">
        <f t="shared" si="65"/>
        <v/>
      </c>
      <c r="M229" s="99" t="str">
        <f t="shared" si="65"/>
        <v/>
      </c>
      <c r="N229" s="99" t="str">
        <f t="shared" si="65"/>
        <v/>
      </c>
      <c r="O229" s="99" t="str">
        <f t="shared" si="65"/>
        <v/>
      </c>
      <c r="P229" s="99" t="str">
        <f t="shared" si="65"/>
        <v/>
      </c>
      <c r="Q229" s="99" t="str">
        <f t="shared" si="65"/>
        <v/>
      </c>
      <c r="R229" s="99" t="str">
        <f t="shared" si="65"/>
        <v/>
      </c>
      <c r="S229" s="99" t="str">
        <f t="shared" si="65"/>
        <v/>
      </c>
      <c r="W229" s="100"/>
    </row>
    <row r="230" spans="2:23" x14ac:dyDescent="0.2">
      <c r="B230" s="2" t="str">
        <f>IF(C$40="","","8. " &amp; (DataGoesHere!I$1))</f>
        <v/>
      </c>
      <c r="C230" s="135"/>
      <c r="D230" s="136"/>
      <c r="E230" s="136"/>
      <c r="F230" s="137"/>
      <c r="G230" s="141"/>
      <c r="H230" s="137"/>
      <c r="I230" s="143"/>
      <c r="J230" s="145"/>
      <c r="K230" s="99" t="str">
        <f t="shared" ref="K230:S230" si="66">TEXT(K298,"0.00") &amp; IF(K320&lt;($C$3/5),"**",IF(K320&lt;$C$3,"*",""))</f>
        <v/>
      </c>
      <c r="L230" s="99" t="str">
        <f t="shared" si="66"/>
        <v/>
      </c>
      <c r="M230" s="99" t="str">
        <f t="shared" si="66"/>
        <v/>
      </c>
      <c r="N230" s="99" t="str">
        <f t="shared" si="66"/>
        <v/>
      </c>
      <c r="O230" s="99" t="str">
        <f t="shared" si="66"/>
        <v/>
      </c>
      <c r="P230" s="99" t="str">
        <f t="shared" si="66"/>
        <v/>
      </c>
      <c r="Q230" s="99" t="str">
        <f t="shared" si="66"/>
        <v/>
      </c>
      <c r="R230" s="99" t="str">
        <f t="shared" si="66"/>
        <v/>
      </c>
      <c r="S230" s="99" t="str">
        <f t="shared" si="66"/>
        <v/>
      </c>
      <c r="W230" s="100"/>
    </row>
    <row r="231" spans="2:23" x14ac:dyDescent="0.2">
      <c r="B231" s="2" t="str">
        <f>IF(C$41="","","9. " &amp; (DataGoesHere!J$1))</f>
        <v/>
      </c>
      <c r="C231" s="135"/>
      <c r="D231" s="136"/>
      <c r="E231" s="136"/>
      <c r="F231" s="137"/>
      <c r="G231" s="141"/>
      <c r="H231" s="137"/>
      <c r="I231" s="143"/>
      <c r="J231" s="145"/>
      <c r="K231" s="148"/>
      <c r="L231" s="99" t="str">
        <f t="shared" ref="L231:S231" si="67">TEXT(L299,"0.00") &amp; IF(L321&lt;($C$3/5),"**",IF(L321&lt;$C$3,"*",""))</f>
        <v/>
      </c>
      <c r="M231" s="99" t="str">
        <f t="shared" si="67"/>
        <v/>
      </c>
      <c r="N231" s="99" t="str">
        <f t="shared" si="67"/>
        <v/>
      </c>
      <c r="O231" s="99" t="str">
        <f t="shared" si="67"/>
        <v/>
      </c>
      <c r="P231" s="99" t="str">
        <f t="shared" si="67"/>
        <v/>
      </c>
      <c r="Q231" s="99" t="str">
        <f t="shared" si="67"/>
        <v/>
      </c>
      <c r="R231" s="99" t="str">
        <f t="shared" si="67"/>
        <v/>
      </c>
      <c r="S231" s="99" t="str">
        <f t="shared" si="67"/>
        <v/>
      </c>
      <c r="W231" s="100"/>
    </row>
    <row r="232" spans="2:23" x14ac:dyDescent="0.2">
      <c r="B232" s="2" t="str">
        <f>IF(C$42="","","10. " &amp; (DataGoesHere!K$1))</f>
        <v/>
      </c>
      <c r="C232" s="135"/>
      <c r="D232" s="136"/>
      <c r="E232" s="136"/>
      <c r="F232" s="137"/>
      <c r="G232" s="141"/>
      <c r="H232" s="137"/>
      <c r="I232" s="143"/>
      <c r="J232" s="145"/>
      <c r="K232" s="148"/>
      <c r="L232" s="148"/>
      <c r="M232" s="99" t="str">
        <f t="shared" ref="M232:S232" si="68">TEXT(M300,"0.00") &amp; IF(M322&lt;($C$3/5),"**",IF(M322&lt;$C$3,"*",""))</f>
        <v/>
      </c>
      <c r="N232" s="99" t="str">
        <f t="shared" si="68"/>
        <v/>
      </c>
      <c r="O232" s="99" t="str">
        <f t="shared" si="68"/>
        <v/>
      </c>
      <c r="P232" s="99" t="str">
        <f t="shared" si="68"/>
        <v/>
      </c>
      <c r="Q232" s="99" t="str">
        <f t="shared" si="68"/>
        <v/>
      </c>
      <c r="R232" s="99" t="str">
        <f t="shared" si="68"/>
        <v/>
      </c>
      <c r="S232" s="99" t="str">
        <f t="shared" si="68"/>
        <v/>
      </c>
      <c r="W232" s="100"/>
    </row>
    <row r="233" spans="2:23" x14ac:dyDescent="0.2">
      <c r="B233" s="2" t="str">
        <f>IF(C$43="","","11. " &amp; (DataGoesHere!L$1))</f>
        <v/>
      </c>
      <c r="C233" s="135"/>
      <c r="D233" s="136"/>
      <c r="E233" s="136"/>
      <c r="F233" s="137"/>
      <c r="G233" s="141"/>
      <c r="H233" s="137"/>
      <c r="I233" s="143"/>
      <c r="J233" s="145"/>
      <c r="K233" s="148"/>
      <c r="L233" s="148"/>
      <c r="M233" s="148"/>
      <c r="N233" s="99" t="str">
        <f t="shared" ref="N233:S233" si="69">TEXT(N301,"0.00") &amp; IF(N323&lt;($C$3/5),"**",IF(N323&lt;$C$3,"*",""))</f>
        <v/>
      </c>
      <c r="O233" s="99" t="str">
        <f t="shared" si="69"/>
        <v/>
      </c>
      <c r="P233" s="99" t="str">
        <f t="shared" si="69"/>
        <v/>
      </c>
      <c r="Q233" s="99" t="str">
        <f t="shared" si="69"/>
        <v/>
      </c>
      <c r="R233" s="99" t="str">
        <f t="shared" si="69"/>
        <v/>
      </c>
      <c r="S233" s="99" t="str">
        <f t="shared" si="69"/>
        <v/>
      </c>
      <c r="W233" s="100"/>
    </row>
    <row r="234" spans="2:23" x14ac:dyDescent="0.2">
      <c r="B234" s="2" t="str">
        <f>IF(C$44="","","12. " &amp; (DataGoesHere!M$1))</f>
        <v/>
      </c>
      <c r="C234" s="135"/>
      <c r="D234" s="136"/>
      <c r="E234" s="136"/>
      <c r="F234" s="137"/>
      <c r="G234" s="141"/>
      <c r="H234" s="137"/>
      <c r="I234" s="143"/>
      <c r="J234" s="145"/>
      <c r="K234" s="148"/>
      <c r="L234" s="148"/>
      <c r="M234" s="148"/>
      <c r="N234" s="148"/>
      <c r="O234" s="99" t="str">
        <f t="shared" ref="O234:S234" si="70">TEXT(O302,"0.00") &amp; IF(O324&lt;($C$3/5),"**",IF(O324&lt;$C$3,"*",""))</f>
        <v/>
      </c>
      <c r="P234" s="99" t="str">
        <f t="shared" si="70"/>
        <v/>
      </c>
      <c r="Q234" s="99" t="str">
        <f t="shared" si="70"/>
        <v/>
      </c>
      <c r="R234" s="99" t="str">
        <f t="shared" si="70"/>
        <v/>
      </c>
      <c r="S234" s="99" t="str">
        <f t="shared" si="70"/>
        <v/>
      </c>
      <c r="W234" s="100"/>
    </row>
    <row r="235" spans="2:23" x14ac:dyDescent="0.2">
      <c r="B235" s="2" t="str">
        <f>IF(C$45="","","13. " &amp; (DataGoesHere!N$1))</f>
        <v>13. Unemployment Rate (UNRATENSA)</v>
      </c>
      <c r="C235" s="135"/>
      <c r="D235" s="136"/>
      <c r="E235" s="136"/>
      <c r="F235" s="137"/>
      <c r="G235" s="141"/>
      <c r="H235" s="137"/>
      <c r="I235" s="143"/>
      <c r="J235" s="146"/>
      <c r="K235" s="148"/>
      <c r="L235" s="148"/>
      <c r="M235" s="148"/>
      <c r="N235" s="148"/>
      <c r="O235" s="148"/>
      <c r="P235" s="99" t="e">
        <f t="shared" ref="P235:S235" ca="1" si="71">TEXT(P303,"0.00") &amp; IF(P325&lt;($C$3/5),"**",IF(P325&lt;$C$3,"*",""))</f>
        <v>#REF!</v>
      </c>
      <c r="Q235" s="99" t="e">
        <f t="shared" ca="1" si="71"/>
        <v>#REF!</v>
      </c>
      <c r="R235" s="99" t="e">
        <f t="shared" ca="1" si="71"/>
        <v>#REF!</v>
      </c>
      <c r="S235" s="99" t="str">
        <f t="shared" si="71"/>
        <v/>
      </c>
      <c r="W235" s="100"/>
    </row>
    <row r="236" spans="2:23" x14ac:dyDescent="0.2">
      <c r="B236" s="2" t="str">
        <f>IF(C$46="","","14. " &amp; (DataGoesHere!O$1))</f>
        <v>14. Test</v>
      </c>
      <c r="C236" s="135"/>
      <c r="D236" s="136"/>
      <c r="E236" s="136"/>
      <c r="F236" s="137"/>
      <c r="G236" s="141"/>
      <c r="H236" s="137"/>
      <c r="I236" s="143"/>
      <c r="J236" s="146"/>
      <c r="K236" s="148"/>
      <c r="L236" s="148"/>
      <c r="M236" s="148"/>
      <c r="N236" s="148"/>
      <c r="O236" s="148"/>
      <c r="P236" s="148"/>
      <c r="Q236" s="99" t="e">
        <f t="shared" ref="Q236:S236" ca="1" si="72">TEXT(Q304,"0.00") &amp; IF(Q326&lt;($C$3/5),"**",IF(Q326&lt;$C$3,"*",""))</f>
        <v>#REF!</v>
      </c>
      <c r="R236" s="99" t="e">
        <f t="shared" ca="1" si="72"/>
        <v>#REF!</v>
      </c>
      <c r="S236" s="99" t="str">
        <f t="shared" si="72"/>
        <v/>
      </c>
      <c r="W236" s="100"/>
    </row>
    <row r="237" spans="2:23" x14ac:dyDescent="0.2">
      <c r="B237" s="2" t="str">
        <f>IF(C$47="","","15. " &amp; (DataGoesHere!P$1))</f>
        <v>15. Retail Sales</v>
      </c>
      <c r="C237" s="135"/>
      <c r="D237" s="136"/>
      <c r="E237" s="136"/>
      <c r="F237" s="137"/>
      <c r="G237" s="141"/>
      <c r="H237" s="137"/>
      <c r="I237" s="143"/>
      <c r="J237" s="146"/>
      <c r="K237" s="148"/>
      <c r="L237" s="148"/>
      <c r="M237" s="148"/>
      <c r="N237" s="148"/>
      <c r="O237" s="148"/>
      <c r="P237" s="148"/>
      <c r="Q237" s="148"/>
      <c r="R237" s="99" t="e">
        <f t="shared" ref="R237:S237" ca="1" si="73">TEXT(R305,"0.00") &amp; IF(R327&lt;($C$3/5),"**",IF(R327&lt;$C$3,"*",""))</f>
        <v>#REF!</v>
      </c>
      <c r="S237" s="99" t="str">
        <f t="shared" si="73"/>
        <v/>
      </c>
      <c r="W237" s="100"/>
    </row>
    <row r="238" spans="2:23" x14ac:dyDescent="0.2">
      <c r="B238" s="2" t="str">
        <f>IF(C$48="","","16. " &amp; (DataGoesHere!Q$1))</f>
        <v>16. Motor Vehicle Retail Sales: Domestic Autos, Thousands of Units, Monthly, Not Seasonally Adjusted</v>
      </c>
      <c r="C238" s="135"/>
      <c r="D238" s="136"/>
      <c r="E238" s="136"/>
      <c r="F238" s="137"/>
      <c r="G238" s="141"/>
      <c r="H238" s="137"/>
      <c r="I238" s="143"/>
      <c r="J238" s="146"/>
      <c r="K238" s="148"/>
      <c r="L238" s="148"/>
      <c r="M238" s="148"/>
      <c r="N238" s="148"/>
      <c r="O238" s="148"/>
      <c r="P238" s="148"/>
      <c r="Q238" s="148"/>
      <c r="R238" s="148"/>
      <c r="S238" s="99" t="str">
        <f t="shared" ref="S238" si="74">TEXT(S306,"0.00") &amp; IF(S328&lt;($C$3/5),"**",IF(S328&lt;$C$3,"*",""))</f>
        <v/>
      </c>
      <c r="W238" s="100"/>
    </row>
    <row r="239" spans="2:23" x14ac:dyDescent="0.2">
      <c r="B239" s="11" t="str">
        <f>IF(C$49="","","17. " &amp; (DataGoesHere!R$1))</f>
        <v/>
      </c>
      <c r="C239" s="138"/>
      <c r="D239" s="139"/>
      <c r="E239" s="139"/>
      <c r="F239" s="140"/>
      <c r="G239" s="142"/>
      <c r="H239" s="140"/>
      <c r="I239" s="144"/>
      <c r="J239" s="147"/>
      <c r="K239" s="149"/>
      <c r="L239" s="149"/>
      <c r="M239" s="149"/>
      <c r="N239" s="149"/>
      <c r="O239" s="149"/>
      <c r="P239" s="149"/>
      <c r="Q239" s="149"/>
      <c r="R239" s="149"/>
      <c r="S239" s="149"/>
      <c r="W239" s="100"/>
    </row>
    <row r="240" spans="2:23" x14ac:dyDescent="0.2">
      <c r="B240" s="1" t="str">
        <f>"Note: * p &lt; " &amp; ROUND(C169,2) &amp; ", ** p &lt; " &amp; ROUND(C169/5,2)</f>
        <v>Note: * p &lt; 0, ** p &lt; 0</v>
      </c>
    </row>
    <row r="242" spans="2:40" hidden="1" x14ac:dyDescent="0.2">
      <c r="B242" s="131"/>
      <c r="C242" s="132"/>
      <c r="D242" s="133"/>
      <c r="E242" s="132"/>
      <c r="F242" s="131"/>
      <c r="G242" s="132"/>
      <c r="H242" s="134"/>
      <c r="I242" s="132"/>
      <c r="J242" s="131"/>
      <c r="K242" s="132"/>
      <c r="L242" s="131"/>
      <c r="M242" s="132"/>
      <c r="N242" s="131"/>
      <c r="O242" s="131"/>
      <c r="P242" s="131"/>
      <c r="Q242" s="131"/>
      <c r="R242" s="131"/>
      <c r="S242" s="131"/>
    </row>
    <row r="243" spans="2:40" hidden="1" x14ac:dyDescent="0.2">
      <c r="B243" s="131"/>
      <c r="C243" s="132"/>
      <c r="D243" s="133"/>
      <c r="E243" s="132"/>
      <c r="F243" s="131"/>
      <c r="G243" s="132"/>
      <c r="H243" s="134"/>
      <c r="I243" s="132"/>
      <c r="J243" s="131"/>
      <c r="K243" s="132"/>
      <c r="L243" s="131"/>
      <c r="M243" s="132"/>
      <c r="N243" s="131"/>
      <c r="O243" s="131"/>
      <c r="P243" s="131"/>
      <c r="Q243" s="131"/>
      <c r="R243" s="131"/>
      <c r="S243" s="131"/>
    </row>
    <row r="244" spans="2:40" hidden="1" x14ac:dyDescent="0.2"/>
    <row r="245" spans="2:40" s="150" customFormat="1" hidden="1" x14ac:dyDescent="0.2">
      <c r="B245" s="154" t="s">
        <v>167</v>
      </c>
      <c r="C245" s="151"/>
      <c r="D245" s="151"/>
      <c r="E245" s="151"/>
    </row>
    <row r="246" spans="2:40" s="157" customFormat="1" ht="144" hidden="1" x14ac:dyDescent="0.2">
      <c r="B246" s="155" t="s">
        <v>5</v>
      </c>
      <c r="C246" s="156" t="str">
        <f>$B247</f>
        <v>1. Retail Sales</v>
      </c>
      <c r="D246" s="156" t="str">
        <f>$B248</f>
        <v/>
      </c>
      <c r="E246" s="156" t="str">
        <f>$B249</f>
        <v/>
      </c>
      <c r="F246" s="156" t="str">
        <f>$B250</f>
        <v/>
      </c>
      <c r="G246" s="156" t="str">
        <f>$B251</f>
        <v/>
      </c>
      <c r="H246" s="156" t="str">
        <f>$B252</f>
        <v/>
      </c>
      <c r="I246" s="156" t="str">
        <f>$B253</f>
        <v/>
      </c>
      <c r="J246" s="156" t="str">
        <f>$B254</f>
        <v/>
      </c>
      <c r="K246" s="156" t="str">
        <f>$B255</f>
        <v/>
      </c>
      <c r="L246" s="156" t="str">
        <f>$B256</f>
        <v/>
      </c>
      <c r="M246" s="156" t="str">
        <f>$B257</f>
        <v/>
      </c>
      <c r="N246" s="156" t="str">
        <f>$B258</f>
        <v/>
      </c>
      <c r="O246" s="156" t="str">
        <f>$B259</f>
        <v>13. Unemployment Rate (UNRATENSA)</v>
      </c>
      <c r="P246" s="156" t="str">
        <f>$B260</f>
        <v>14. Test</v>
      </c>
      <c r="Q246" s="156" t="str">
        <f>$B261</f>
        <v>15. Retail Sales</v>
      </c>
      <c r="R246" s="156" t="str">
        <f>$B262</f>
        <v>16. Motor Vehicle Retail Sales: Domestic Autos, Thousands of Units, Monthly, Not Seasonally Adjusted</v>
      </c>
      <c r="S246" s="156" t="str">
        <f>$B263</f>
        <v/>
      </c>
      <c r="X246" s="151"/>
      <c r="Y246" s="151"/>
      <c r="Z246" s="151"/>
      <c r="AA246" s="151"/>
      <c r="AB246" s="151"/>
      <c r="AC246" s="151"/>
      <c r="AD246" s="151"/>
      <c r="AE246" s="151"/>
      <c r="AF246" s="151"/>
      <c r="AG246" s="151"/>
      <c r="AH246" s="151"/>
      <c r="AI246" s="151"/>
      <c r="AJ246" s="151"/>
      <c r="AK246" s="151"/>
      <c r="AL246" s="151"/>
      <c r="AM246" s="151"/>
      <c r="AN246" s="151"/>
    </row>
    <row r="247" spans="2:40" s="150" customFormat="1" hidden="1" x14ac:dyDescent="0.2">
      <c r="B247" s="157" t="str">
        <f>IF(C$33="","","1. " &amp; (DataGoesHere!B$1))</f>
        <v>1. Retail Sales</v>
      </c>
      <c r="C247" s="152"/>
      <c r="D247" s="158" t="str">
        <f>IF($B247="","",IF(D$77="","",D150^2))</f>
        <v/>
      </c>
      <c r="E247" s="158" t="str">
        <f t="shared" ref="E247:S248" si="75">IF($B247="","",IF(E$77="","",E150^2))</f>
        <v/>
      </c>
      <c r="F247" s="158" t="str">
        <f t="shared" si="75"/>
        <v/>
      </c>
      <c r="G247" s="158" t="str">
        <f t="shared" si="75"/>
        <v/>
      </c>
      <c r="H247" s="158" t="str">
        <f t="shared" si="75"/>
        <v/>
      </c>
      <c r="I247" s="158" t="str">
        <f t="shared" si="75"/>
        <v/>
      </c>
      <c r="J247" s="158" t="str">
        <f t="shared" si="75"/>
        <v/>
      </c>
      <c r="K247" s="158" t="str">
        <f t="shared" si="75"/>
        <v/>
      </c>
      <c r="L247" s="158" t="str">
        <f t="shared" si="75"/>
        <v/>
      </c>
      <c r="M247" s="158" t="str">
        <f t="shared" si="75"/>
        <v/>
      </c>
      <c r="N247" s="158" t="str">
        <f t="shared" si="75"/>
        <v/>
      </c>
      <c r="O247" s="158" t="e">
        <f t="shared" ca="1" si="75"/>
        <v>#REF!</v>
      </c>
      <c r="P247" s="158" t="e">
        <f t="shared" ca="1" si="75"/>
        <v>#REF!</v>
      </c>
      <c r="Q247" s="158" t="e">
        <f t="shared" ca="1" si="75"/>
        <v>#REF!</v>
      </c>
      <c r="R247" s="158" t="e">
        <f t="shared" ca="1" si="75"/>
        <v>#REF!</v>
      </c>
      <c r="S247" s="158" t="str">
        <f t="shared" si="75"/>
        <v/>
      </c>
      <c r="W247" s="151"/>
    </row>
    <row r="248" spans="2:40" s="150" customFormat="1" hidden="1" x14ac:dyDescent="0.2">
      <c r="B248" s="157" t="str">
        <f>IF(C$34="","","2. " &amp; (DataGoesHere!C$1))</f>
        <v/>
      </c>
      <c r="C248" s="152"/>
      <c r="D248" s="159"/>
      <c r="E248" s="158" t="str">
        <f t="shared" si="75"/>
        <v/>
      </c>
      <c r="F248" s="158" t="str">
        <f t="shared" ref="F248:S248" si="76">IF($B248="","",IF(F$77="","",F151^2))</f>
        <v/>
      </c>
      <c r="G248" s="158" t="str">
        <f t="shared" si="76"/>
        <v/>
      </c>
      <c r="H248" s="158" t="str">
        <f t="shared" si="76"/>
        <v/>
      </c>
      <c r="I248" s="158" t="str">
        <f t="shared" si="76"/>
        <v/>
      </c>
      <c r="J248" s="158" t="str">
        <f t="shared" si="76"/>
        <v/>
      </c>
      <c r="K248" s="158" t="str">
        <f t="shared" si="76"/>
        <v/>
      </c>
      <c r="L248" s="158" t="str">
        <f t="shared" si="76"/>
        <v/>
      </c>
      <c r="M248" s="158" t="str">
        <f t="shared" si="76"/>
        <v/>
      </c>
      <c r="N248" s="158" t="str">
        <f t="shared" si="76"/>
        <v/>
      </c>
      <c r="O248" s="158" t="str">
        <f t="shared" si="76"/>
        <v/>
      </c>
      <c r="P248" s="158" t="str">
        <f t="shared" si="76"/>
        <v/>
      </c>
      <c r="Q248" s="158" t="str">
        <f t="shared" si="76"/>
        <v/>
      </c>
      <c r="R248" s="158" t="str">
        <f t="shared" si="76"/>
        <v/>
      </c>
      <c r="S248" s="158" t="str">
        <f t="shared" si="76"/>
        <v/>
      </c>
      <c r="W248" s="151"/>
    </row>
    <row r="249" spans="2:40" s="150" customFormat="1" hidden="1" x14ac:dyDescent="0.2">
      <c r="B249" s="157" t="str">
        <f>IF(C$35="","","3. " &amp; (DataGoesHere!D$1))</f>
        <v/>
      </c>
      <c r="C249" s="152"/>
      <c r="D249" s="159"/>
      <c r="E249" s="159"/>
      <c r="F249" s="158" t="str">
        <f t="shared" ref="F249:S249" si="77">IF($B249="","",IF(F$77="","",F152^2))</f>
        <v/>
      </c>
      <c r="G249" s="158" t="str">
        <f t="shared" si="77"/>
        <v/>
      </c>
      <c r="H249" s="158" t="str">
        <f t="shared" si="77"/>
        <v/>
      </c>
      <c r="I249" s="158" t="str">
        <f t="shared" si="77"/>
        <v/>
      </c>
      <c r="J249" s="158" t="str">
        <f t="shared" si="77"/>
        <v/>
      </c>
      <c r="K249" s="158" t="str">
        <f t="shared" si="77"/>
        <v/>
      </c>
      <c r="L249" s="158" t="str">
        <f t="shared" si="77"/>
        <v/>
      </c>
      <c r="M249" s="158" t="str">
        <f t="shared" si="77"/>
        <v/>
      </c>
      <c r="N249" s="158" t="str">
        <f t="shared" si="77"/>
        <v/>
      </c>
      <c r="O249" s="158" t="str">
        <f t="shared" si="77"/>
        <v/>
      </c>
      <c r="P249" s="158" t="str">
        <f t="shared" si="77"/>
        <v/>
      </c>
      <c r="Q249" s="158" t="str">
        <f t="shared" si="77"/>
        <v/>
      </c>
      <c r="R249" s="158" t="str">
        <f t="shared" si="77"/>
        <v/>
      </c>
      <c r="S249" s="158" t="str">
        <f t="shared" si="77"/>
        <v/>
      </c>
      <c r="W249" s="151"/>
    </row>
    <row r="250" spans="2:40" s="150" customFormat="1" hidden="1" x14ac:dyDescent="0.2">
      <c r="B250" s="157" t="str">
        <f>IF(C$36="","","4. " &amp; (DataGoesHere!E$1))</f>
        <v/>
      </c>
      <c r="C250" s="152"/>
      <c r="D250" s="159"/>
      <c r="E250" s="159"/>
      <c r="F250" s="160"/>
      <c r="G250" s="158" t="str">
        <f t="shared" ref="G250:S250" si="78">IF($B250="","",IF(G$77="","",G153^2))</f>
        <v/>
      </c>
      <c r="H250" s="158" t="str">
        <f t="shared" si="78"/>
        <v/>
      </c>
      <c r="I250" s="158" t="str">
        <f t="shared" si="78"/>
        <v/>
      </c>
      <c r="J250" s="158" t="str">
        <f t="shared" si="78"/>
        <v/>
      </c>
      <c r="K250" s="158" t="str">
        <f t="shared" si="78"/>
        <v/>
      </c>
      <c r="L250" s="158" t="str">
        <f t="shared" si="78"/>
        <v/>
      </c>
      <c r="M250" s="158" t="str">
        <f t="shared" si="78"/>
        <v/>
      </c>
      <c r="N250" s="158" t="str">
        <f t="shared" si="78"/>
        <v/>
      </c>
      <c r="O250" s="158" t="str">
        <f t="shared" si="78"/>
        <v/>
      </c>
      <c r="P250" s="158" t="str">
        <f t="shared" si="78"/>
        <v/>
      </c>
      <c r="Q250" s="158" t="str">
        <f t="shared" si="78"/>
        <v/>
      </c>
      <c r="R250" s="158" t="str">
        <f t="shared" si="78"/>
        <v/>
      </c>
      <c r="S250" s="158" t="str">
        <f t="shared" si="78"/>
        <v/>
      </c>
      <c r="W250" s="151"/>
    </row>
    <row r="251" spans="2:40" s="150" customFormat="1" hidden="1" x14ac:dyDescent="0.2">
      <c r="B251" s="157" t="str">
        <f>IF(C$37="","","5. " &amp; (DataGoesHere!F$1))</f>
        <v/>
      </c>
      <c r="C251" s="152"/>
      <c r="D251" s="159"/>
      <c r="E251" s="159"/>
      <c r="F251" s="160"/>
      <c r="G251" s="161"/>
      <c r="H251" s="158" t="str">
        <f t="shared" ref="H251:S251" si="79">IF($B251="","",IF(H$77="","",H154^2))</f>
        <v/>
      </c>
      <c r="I251" s="158" t="str">
        <f t="shared" si="79"/>
        <v/>
      </c>
      <c r="J251" s="158" t="str">
        <f t="shared" si="79"/>
        <v/>
      </c>
      <c r="K251" s="158" t="str">
        <f t="shared" si="79"/>
        <v/>
      </c>
      <c r="L251" s="158" t="str">
        <f t="shared" si="79"/>
        <v/>
      </c>
      <c r="M251" s="158" t="str">
        <f t="shared" si="79"/>
        <v/>
      </c>
      <c r="N251" s="158" t="str">
        <f t="shared" si="79"/>
        <v/>
      </c>
      <c r="O251" s="158" t="str">
        <f t="shared" si="79"/>
        <v/>
      </c>
      <c r="P251" s="158" t="str">
        <f t="shared" si="79"/>
        <v/>
      </c>
      <c r="Q251" s="158" t="str">
        <f t="shared" si="79"/>
        <v/>
      </c>
      <c r="R251" s="158" t="str">
        <f t="shared" si="79"/>
        <v/>
      </c>
      <c r="S251" s="158" t="str">
        <f t="shared" si="79"/>
        <v/>
      </c>
      <c r="W251" s="151"/>
    </row>
    <row r="252" spans="2:40" s="150" customFormat="1" hidden="1" x14ac:dyDescent="0.2">
      <c r="B252" s="157" t="str">
        <f>IF(C$38="","","6. " &amp; (DataGoesHere!G$1))</f>
        <v/>
      </c>
      <c r="C252" s="152"/>
      <c r="D252" s="159"/>
      <c r="E252" s="159"/>
      <c r="F252" s="160"/>
      <c r="G252" s="161"/>
      <c r="H252" s="160"/>
      <c r="I252" s="158" t="str">
        <f t="shared" ref="I252:S252" si="80">IF($B252="","",IF(I$77="","",I155^2))</f>
        <v/>
      </c>
      <c r="J252" s="158" t="str">
        <f t="shared" si="80"/>
        <v/>
      </c>
      <c r="K252" s="158" t="str">
        <f t="shared" si="80"/>
        <v/>
      </c>
      <c r="L252" s="158" t="str">
        <f t="shared" si="80"/>
        <v/>
      </c>
      <c r="M252" s="158" t="str">
        <f t="shared" si="80"/>
        <v/>
      </c>
      <c r="N252" s="158" t="str">
        <f t="shared" si="80"/>
        <v/>
      </c>
      <c r="O252" s="158" t="str">
        <f t="shared" si="80"/>
        <v/>
      </c>
      <c r="P252" s="158" t="str">
        <f t="shared" si="80"/>
        <v/>
      </c>
      <c r="Q252" s="158" t="str">
        <f t="shared" si="80"/>
        <v/>
      </c>
      <c r="R252" s="158" t="str">
        <f t="shared" si="80"/>
        <v/>
      </c>
      <c r="S252" s="158" t="str">
        <f t="shared" si="80"/>
        <v/>
      </c>
      <c r="W252" s="151"/>
    </row>
    <row r="253" spans="2:40" s="150" customFormat="1" hidden="1" x14ac:dyDescent="0.2">
      <c r="B253" s="157" t="str">
        <f>IF(C$39="","","7. " &amp; (DataGoesHere!H$1))</f>
        <v/>
      </c>
      <c r="C253" s="152"/>
      <c r="D253" s="159"/>
      <c r="E253" s="159"/>
      <c r="F253" s="160"/>
      <c r="G253" s="161"/>
      <c r="H253" s="160"/>
      <c r="I253" s="162"/>
      <c r="J253" s="158" t="str">
        <f t="shared" ref="J253:S253" si="81">IF($B253="","",IF(J$77="","",J156^2))</f>
        <v/>
      </c>
      <c r="K253" s="158" t="str">
        <f t="shared" si="81"/>
        <v/>
      </c>
      <c r="L253" s="158" t="str">
        <f t="shared" si="81"/>
        <v/>
      </c>
      <c r="M253" s="158" t="str">
        <f t="shared" si="81"/>
        <v/>
      </c>
      <c r="N253" s="158" t="str">
        <f t="shared" si="81"/>
        <v/>
      </c>
      <c r="O253" s="158" t="str">
        <f t="shared" si="81"/>
        <v/>
      </c>
      <c r="P253" s="158" t="str">
        <f t="shared" si="81"/>
        <v/>
      </c>
      <c r="Q253" s="158" t="str">
        <f t="shared" si="81"/>
        <v/>
      </c>
      <c r="R253" s="158" t="str">
        <f t="shared" si="81"/>
        <v/>
      </c>
      <c r="S253" s="158" t="str">
        <f t="shared" si="81"/>
        <v/>
      </c>
      <c r="W253" s="151"/>
    </row>
    <row r="254" spans="2:40" s="150" customFormat="1" hidden="1" x14ac:dyDescent="0.2">
      <c r="B254" s="157" t="str">
        <f>IF(C$40="","","8. " &amp; (DataGoesHere!I$1))</f>
        <v/>
      </c>
      <c r="C254" s="152"/>
      <c r="D254" s="159"/>
      <c r="E254" s="159"/>
      <c r="F254" s="160"/>
      <c r="G254" s="161"/>
      <c r="H254" s="160"/>
      <c r="I254" s="162"/>
      <c r="J254" s="163"/>
      <c r="K254" s="158" t="str">
        <f t="shared" ref="K254:S254" si="82">IF($B254="","",IF(K$77="","",K157^2))</f>
        <v/>
      </c>
      <c r="L254" s="158" t="str">
        <f t="shared" si="82"/>
        <v/>
      </c>
      <c r="M254" s="158" t="str">
        <f t="shared" si="82"/>
        <v/>
      </c>
      <c r="N254" s="158" t="str">
        <f t="shared" si="82"/>
        <v/>
      </c>
      <c r="O254" s="158" t="str">
        <f t="shared" si="82"/>
        <v/>
      </c>
      <c r="P254" s="158" t="str">
        <f t="shared" si="82"/>
        <v/>
      </c>
      <c r="Q254" s="158" t="str">
        <f t="shared" si="82"/>
        <v/>
      </c>
      <c r="R254" s="158" t="str">
        <f t="shared" si="82"/>
        <v/>
      </c>
      <c r="S254" s="158" t="str">
        <f t="shared" si="82"/>
        <v/>
      </c>
      <c r="W254" s="151"/>
    </row>
    <row r="255" spans="2:40" s="150" customFormat="1" hidden="1" x14ac:dyDescent="0.2">
      <c r="B255" s="157" t="str">
        <f>IF(C$41="","","9. " &amp; (DataGoesHere!J$1))</f>
        <v/>
      </c>
      <c r="C255" s="152"/>
      <c r="D255" s="159"/>
      <c r="E255" s="159"/>
      <c r="F255" s="160"/>
      <c r="G255" s="161"/>
      <c r="H255" s="160"/>
      <c r="I255" s="162"/>
      <c r="J255" s="163"/>
      <c r="K255" s="164"/>
      <c r="L255" s="158" t="str">
        <f t="shared" ref="L255:S255" si="83">IF($B255="","",IF(L$77="","",L158^2))</f>
        <v/>
      </c>
      <c r="M255" s="158" t="str">
        <f t="shared" si="83"/>
        <v/>
      </c>
      <c r="N255" s="158" t="str">
        <f t="shared" si="83"/>
        <v/>
      </c>
      <c r="O255" s="158" t="str">
        <f t="shared" si="83"/>
        <v/>
      </c>
      <c r="P255" s="158" t="str">
        <f t="shared" si="83"/>
        <v/>
      </c>
      <c r="Q255" s="158" t="str">
        <f t="shared" si="83"/>
        <v/>
      </c>
      <c r="R255" s="158" t="str">
        <f t="shared" si="83"/>
        <v/>
      </c>
      <c r="S255" s="158" t="str">
        <f t="shared" si="83"/>
        <v/>
      </c>
      <c r="W255" s="151"/>
    </row>
    <row r="256" spans="2:40" s="150" customFormat="1" hidden="1" x14ac:dyDescent="0.2">
      <c r="B256" s="157" t="str">
        <f>IF(C$42="","","10. " &amp; (DataGoesHere!K$1))</f>
        <v/>
      </c>
      <c r="C256" s="152"/>
      <c r="D256" s="159"/>
      <c r="E256" s="159"/>
      <c r="F256" s="160"/>
      <c r="G256" s="161"/>
      <c r="H256" s="160"/>
      <c r="I256" s="162"/>
      <c r="J256" s="163"/>
      <c r="K256" s="164"/>
      <c r="L256" s="164"/>
      <c r="M256" s="158" t="str">
        <f t="shared" ref="M256:S256" si="84">IF($B256="","",IF(M$77="","",M159^2))</f>
        <v/>
      </c>
      <c r="N256" s="158" t="str">
        <f t="shared" si="84"/>
        <v/>
      </c>
      <c r="O256" s="158" t="str">
        <f t="shared" si="84"/>
        <v/>
      </c>
      <c r="P256" s="158" t="str">
        <f t="shared" si="84"/>
        <v/>
      </c>
      <c r="Q256" s="158" t="str">
        <f t="shared" si="84"/>
        <v/>
      </c>
      <c r="R256" s="158" t="str">
        <f t="shared" si="84"/>
        <v/>
      </c>
      <c r="S256" s="158" t="str">
        <f t="shared" si="84"/>
        <v/>
      </c>
      <c r="W256" s="151"/>
    </row>
    <row r="257" spans="2:40" s="150" customFormat="1" hidden="1" x14ac:dyDescent="0.2">
      <c r="B257" s="157" t="str">
        <f>IF(C$43="","","11. " &amp; (DataGoesHere!L$1))</f>
        <v/>
      </c>
      <c r="C257" s="152"/>
      <c r="D257" s="159"/>
      <c r="E257" s="159"/>
      <c r="F257" s="160"/>
      <c r="G257" s="161"/>
      <c r="H257" s="160"/>
      <c r="I257" s="162"/>
      <c r="J257" s="163"/>
      <c r="K257" s="164"/>
      <c r="L257" s="164"/>
      <c r="M257" s="164"/>
      <c r="N257" s="158" t="str">
        <f t="shared" ref="N257:S257" si="85">IF($B257="","",IF(N$77="","",N160^2))</f>
        <v/>
      </c>
      <c r="O257" s="158" t="str">
        <f t="shared" si="85"/>
        <v/>
      </c>
      <c r="P257" s="158" t="str">
        <f t="shared" si="85"/>
        <v/>
      </c>
      <c r="Q257" s="158" t="str">
        <f t="shared" si="85"/>
        <v/>
      </c>
      <c r="R257" s="158" t="str">
        <f t="shared" si="85"/>
        <v/>
      </c>
      <c r="S257" s="158" t="str">
        <f t="shared" si="85"/>
        <v/>
      </c>
      <c r="W257" s="151"/>
    </row>
    <row r="258" spans="2:40" s="150" customFormat="1" hidden="1" x14ac:dyDescent="0.2">
      <c r="B258" s="157" t="str">
        <f>IF(C$44="","","12. " &amp; (DataGoesHere!M$1))</f>
        <v/>
      </c>
      <c r="C258" s="152"/>
      <c r="D258" s="159"/>
      <c r="E258" s="159"/>
      <c r="F258" s="160"/>
      <c r="G258" s="161"/>
      <c r="H258" s="160"/>
      <c r="I258" s="162"/>
      <c r="J258" s="163"/>
      <c r="K258" s="164"/>
      <c r="L258" s="164"/>
      <c r="M258" s="164"/>
      <c r="N258" s="164"/>
      <c r="O258" s="158" t="str">
        <f t="shared" ref="O258:S258" si="86">IF($B258="","",IF(O$77="","",O161^2))</f>
        <v/>
      </c>
      <c r="P258" s="158" t="str">
        <f t="shared" si="86"/>
        <v/>
      </c>
      <c r="Q258" s="158" t="str">
        <f t="shared" si="86"/>
        <v/>
      </c>
      <c r="R258" s="158" t="str">
        <f t="shared" si="86"/>
        <v/>
      </c>
      <c r="S258" s="158" t="str">
        <f t="shared" si="86"/>
        <v/>
      </c>
      <c r="W258" s="151"/>
    </row>
    <row r="259" spans="2:40" s="150" customFormat="1" hidden="1" x14ac:dyDescent="0.2">
      <c r="B259" s="157" t="str">
        <f>IF(C$45="","","13. " &amp; (DataGoesHere!N$1))</f>
        <v>13. Unemployment Rate (UNRATENSA)</v>
      </c>
      <c r="C259" s="152"/>
      <c r="D259" s="159"/>
      <c r="E259" s="159"/>
      <c r="F259" s="160"/>
      <c r="G259" s="161"/>
      <c r="H259" s="160"/>
      <c r="I259" s="162"/>
      <c r="J259" s="163"/>
      <c r="K259" s="164"/>
      <c r="L259" s="164"/>
      <c r="M259" s="164"/>
      <c r="N259" s="164"/>
      <c r="O259" s="164"/>
      <c r="P259" s="158" t="e">
        <f t="shared" ref="P259:S259" ca="1" si="87">IF($B259="","",IF(P$77="","",P162^2))</f>
        <v>#REF!</v>
      </c>
      <c r="Q259" s="158" t="e">
        <f t="shared" ca="1" si="87"/>
        <v>#REF!</v>
      </c>
      <c r="R259" s="158" t="e">
        <f t="shared" ca="1" si="87"/>
        <v>#REF!</v>
      </c>
      <c r="S259" s="158" t="str">
        <f t="shared" si="87"/>
        <v/>
      </c>
      <c r="W259" s="151"/>
    </row>
    <row r="260" spans="2:40" s="150" customFormat="1" hidden="1" x14ac:dyDescent="0.2">
      <c r="B260" s="157" t="str">
        <f>IF(C$46="","","14. " &amp; (DataGoesHere!O$1))</f>
        <v>14. Test</v>
      </c>
      <c r="C260" s="152"/>
      <c r="D260" s="159"/>
      <c r="E260" s="159"/>
      <c r="F260" s="160"/>
      <c r="G260" s="161"/>
      <c r="H260" s="160"/>
      <c r="I260" s="162"/>
      <c r="J260" s="163"/>
      <c r="K260" s="164"/>
      <c r="L260" s="164"/>
      <c r="M260" s="164"/>
      <c r="N260" s="164"/>
      <c r="O260" s="164"/>
      <c r="P260" s="164"/>
      <c r="Q260" s="158" t="e">
        <f t="shared" ref="Q260:S260" ca="1" si="88">IF($B260="","",IF(Q$77="","",Q163^2))</f>
        <v>#REF!</v>
      </c>
      <c r="R260" s="158" t="e">
        <f t="shared" ca="1" si="88"/>
        <v>#REF!</v>
      </c>
      <c r="S260" s="158" t="str">
        <f t="shared" si="88"/>
        <v/>
      </c>
      <c r="W260" s="151"/>
    </row>
    <row r="261" spans="2:40" s="150" customFormat="1" hidden="1" x14ac:dyDescent="0.2">
      <c r="B261" s="157" t="str">
        <f>IF(C$47="","","15. " &amp; (DataGoesHere!P$1))</f>
        <v>15. Retail Sales</v>
      </c>
      <c r="C261" s="152"/>
      <c r="D261" s="159"/>
      <c r="E261" s="159"/>
      <c r="F261" s="160"/>
      <c r="G261" s="161"/>
      <c r="H261" s="160"/>
      <c r="I261" s="162"/>
      <c r="J261" s="163"/>
      <c r="K261" s="164"/>
      <c r="L261" s="164"/>
      <c r="M261" s="164"/>
      <c r="N261" s="164"/>
      <c r="O261" s="164"/>
      <c r="P261" s="164"/>
      <c r="Q261" s="164"/>
      <c r="R261" s="158" t="e">
        <f t="shared" ref="R261:S261" ca="1" si="89">IF($B261="","",IF(R$77="","",R164^2))</f>
        <v>#REF!</v>
      </c>
      <c r="S261" s="158" t="str">
        <f t="shared" si="89"/>
        <v/>
      </c>
      <c r="W261" s="151"/>
    </row>
    <row r="262" spans="2:40" s="150" customFormat="1" hidden="1" x14ac:dyDescent="0.2">
      <c r="B262" s="157" t="str">
        <f>IF(C$48="","","16. " &amp; (DataGoesHere!Q$1))</f>
        <v>16. Motor Vehicle Retail Sales: Domestic Autos, Thousands of Units, Monthly, Not Seasonally Adjusted</v>
      </c>
      <c r="C262" s="152"/>
      <c r="D262" s="159"/>
      <c r="E262" s="159"/>
      <c r="F262" s="160"/>
      <c r="G262" s="161"/>
      <c r="H262" s="160"/>
      <c r="I262" s="162"/>
      <c r="J262" s="163"/>
      <c r="K262" s="164"/>
      <c r="L262" s="164"/>
      <c r="M262" s="164"/>
      <c r="N262" s="164"/>
      <c r="O262" s="164"/>
      <c r="P262" s="164"/>
      <c r="Q262" s="164"/>
      <c r="R262" s="164"/>
      <c r="S262" s="158" t="str">
        <f t="shared" ref="S262" si="90">IF($B262="","",IF(S$77="","",S165^2))</f>
        <v/>
      </c>
      <c r="W262" s="151"/>
    </row>
    <row r="263" spans="2:40" s="150" customFormat="1" hidden="1" x14ac:dyDescent="0.2">
      <c r="B263" s="165" t="str">
        <f>IF(C$49="","","17. " &amp; (DataGoesHere!R$1))</f>
        <v/>
      </c>
      <c r="C263" s="166"/>
      <c r="D263" s="167"/>
      <c r="E263" s="167"/>
      <c r="F263" s="168"/>
      <c r="G263" s="169"/>
      <c r="H263" s="168"/>
      <c r="I263" s="170"/>
      <c r="J263" s="171"/>
      <c r="K263" s="172"/>
      <c r="L263" s="172"/>
      <c r="M263" s="172"/>
      <c r="N263" s="172"/>
      <c r="O263" s="172"/>
      <c r="P263" s="172"/>
      <c r="Q263" s="172"/>
      <c r="R263" s="172"/>
      <c r="S263" s="172"/>
      <c r="W263" s="151"/>
    </row>
    <row r="264" spans="2:40" s="150" customFormat="1" hidden="1" x14ac:dyDescent="0.2">
      <c r="C264" s="151"/>
      <c r="D264" s="151"/>
      <c r="E264" s="151"/>
    </row>
    <row r="265" spans="2:40" s="150" customFormat="1" hidden="1" x14ac:dyDescent="0.2">
      <c r="C265" s="151"/>
      <c r="D265" s="151"/>
      <c r="E265" s="151"/>
    </row>
    <row r="266" spans="2:40" s="150" customFormat="1" hidden="1" x14ac:dyDescent="0.2">
      <c r="B266" s="154" t="s">
        <v>168</v>
      </c>
      <c r="C266" s="151"/>
      <c r="D266" s="151"/>
      <c r="E266" s="151"/>
    </row>
    <row r="267" spans="2:40" s="157" customFormat="1" ht="144" hidden="1" x14ac:dyDescent="0.2">
      <c r="B267" s="155" t="s">
        <v>5</v>
      </c>
      <c r="C267" s="156" t="str">
        <f>$B268</f>
        <v>1. Retail Sales</v>
      </c>
      <c r="D267" s="156" t="str">
        <f>$B269</f>
        <v/>
      </c>
      <c r="E267" s="156" t="str">
        <f>$B270</f>
        <v/>
      </c>
      <c r="F267" s="156" t="str">
        <f>$B271</f>
        <v/>
      </c>
      <c r="G267" s="156" t="str">
        <f>$B272</f>
        <v/>
      </c>
      <c r="H267" s="156" t="str">
        <f>$B273</f>
        <v/>
      </c>
      <c r="I267" s="156" t="str">
        <f>$B274</f>
        <v/>
      </c>
      <c r="J267" s="156" t="str">
        <f>$B275</f>
        <v/>
      </c>
      <c r="K267" s="156" t="str">
        <f>$B276</f>
        <v/>
      </c>
      <c r="L267" s="156" t="str">
        <f>$B277</f>
        <v/>
      </c>
      <c r="M267" s="156" t="str">
        <f>$B278</f>
        <v/>
      </c>
      <c r="N267" s="156" t="str">
        <f>$B279</f>
        <v/>
      </c>
      <c r="O267" s="156" t="str">
        <f>$B280</f>
        <v>13. Unemployment Rate (UNRATENSA)</v>
      </c>
      <c r="P267" s="156" t="str">
        <f>$B281</f>
        <v>14. Test</v>
      </c>
      <c r="Q267" s="156" t="str">
        <f>$B282</f>
        <v>15. Retail Sales</v>
      </c>
      <c r="R267" s="156" t="str">
        <f>$B283</f>
        <v>16. Motor Vehicle Retail Sales: Domestic Autos, Thousands of Units, Monthly, Not Seasonally Adjusted</v>
      </c>
      <c r="S267" s="156" t="str">
        <f>$B284</f>
        <v/>
      </c>
      <c r="U267" s="182" t="s">
        <v>2</v>
      </c>
      <c r="X267" s="151"/>
      <c r="Y267" s="151"/>
      <c r="Z267" s="151"/>
      <c r="AA267" s="151"/>
      <c r="AB267" s="151"/>
      <c r="AC267" s="151"/>
      <c r="AD267" s="151"/>
      <c r="AE267" s="151"/>
      <c r="AF267" s="151"/>
      <c r="AG267" s="151"/>
      <c r="AH267" s="151"/>
      <c r="AI267" s="151"/>
      <c r="AJ267" s="151"/>
      <c r="AK267" s="151"/>
      <c r="AL267" s="151"/>
      <c r="AM267" s="151"/>
      <c r="AN267" s="151"/>
    </row>
    <row r="268" spans="2:40" s="150" customFormat="1" hidden="1" x14ac:dyDescent="0.2">
      <c r="B268" s="157" t="str">
        <f>IF(C$33="","","1. " &amp; (DataGoesHere!B$1))</f>
        <v>1. Retail Sales</v>
      </c>
      <c r="C268" s="152"/>
      <c r="D268" s="183" t="str">
        <f>IF($B268="","",IF(D$77="","",(1/D$286)+(1/$U268)))</f>
        <v/>
      </c>
      <c r="E268" s="183" t="str">
        <f t="shared" ref="E268:S283" si="91">IF($B268="","",IF(E$77="","",(1/E$286)+(1/$U268)))</f>
        <v/>
      </c>
      <c r="F268" s="183" t="str">
        <f t="shared" si="91"/>
        <v/>
      </c>
      <c r="G268" s="183" t="str">
        <f t="shared" si="91"/>
        <v/>
      </c>
      <c r="H268" s="183" t="str">
        <f t="shared" si="91"/>
        <v/>
      </c>
      <c r="I268" s="183" t="str">
        <f t="shared" si="91"/>
        <v/>
      </c>
      <c r="J268" s="183" t="str">
        <f t="shared" si="91"/>
        <v/>
      </c>
      <c r="K268" s="183" t="str">
        <f t="shared" si="91"/>
        <v/>
      </c>
      <c r="L268" s="183" t="str">
        <f t="shared" si="91"/>
        <v/>
      </c>
      <c r="M268" s="183" t="str">
        <f t="shared" si="91"/>
        <v/>
      </c>
      <c r="N268" s="183" t="str">
        <f t="shared" si="91"/>
        <v/>
      </c>
      <c r="O268" s="183" t="e">
        <f t="shared" si="91"/>
        <v>#DIV/0!</v>
      </c>
      <c r="P268" s="183" t="e">
        <f t="shared" si="91"/>
        <v>#DIV/0!</v>
      </c>
      <c r="Q268" s="183" t="e">
        <f t="shared" si="91"/>
        <v>#DIV/0!</v>
      </c>
      <c r="R268" s="183" t="e">
        <f t="shared" si="91"/>
        <v>#DIV/0!</v>
      </c>
      <c r="S268" s="183" t="str">
        <f t="shared" si="91"/>
        <v/>
      </c>
      <c r="U268" s="153">
        <f>C33</f>
        <v>300</v>
      </c>
      <c r="W268" s="151"/>
    </row>
    <row r="269" spans="2:40" s="150" customFormat="1" hidden="1" x14ac:dyDescent="0.2">
      <c r="B269" s="157" t="str">
        <f>IF(C$34="","","2. " &amp; (DataGoesHere!C$1))</f>
        <v/>
      </c>
      <c r="C269" s="152"/>
      <c r="D269" s="159"/>
      <c r="E269" s="183" t="str">
        <f t="shared" si="91"/>
        <v/>
      </c>
      <c r="F269" s="183" t="str">
        <f t="shared" si="91"/>
        <v/>
      </c>
      <c r="G269" s="183" t="str">
        <f t="shared" si="91"/>
        <v/>
      </c>
      <c r="H269" s="183" t="str">
        <f t="shared" si="91"/>
        <v/>
      </c>
      <c r="I269" s="183" t="str">
        <f t="shared" si="91"/>
        <v/>
      </c>
      <c r="J269" s="183" t="str">
        <f t="shared" si="91"/>
        <v/>
      </c>
      <c r="K269" s="183" t="str">
        <f t="shared" si="91"/>
        <v/>
      </c>
      <c r="L269" s="183" t="str">
        <f t="shared" si="91"/>
        <v/>
      </c>
      <c r="M269" s="183" t="str">
        <f t="shared" si="91"/>
        <v/>
      </c>
      <c r="N269" s="183" t="str">
        <f t="shared" si="91"/>
        <v/>
      </c>
      <c r="O269" s="183" t="str">
        <f t="shared" si="91"/>
        <v/>
      </c>
      <c r="P269" s="183" t="str">
        <f t="shared" si="91"/>
        <v/>
      </c>
      <c r="Q269" s="183" t="str">
        <f t="shared" si="91"/>
        <v/>
      </c>
      <c r="R269" s="183" t="str">
        <f t="shared" si="91"/>
        <v/>
      </c>
      <c r="S269" s="183" t="str">
        <f t="shared" si="91"/>
        <v/>
      </c>
      <c r="U269" s="153" t="str">
        <f t="shared" ref="U269:U284" si="92">C34</f>
        <v/>
      </c>
      <c r="W269" s="151"/>
    </row>
    <row r="270" spans="2:40" s="150" customFormat="1" hidden="1" x14ac:dyDescent="0.2">
      <c r="B270" s="157" t="str">
        <f>IF(C$35="","","3. " &amp; (DataGoesHere!D$1))</f>
        <v/>
      </c>
      <c r="C270" s="152"/>
      <c r="D270" s="159"/>
      <c r="E270" s="159"/>
      <c r="F270" s="183" t="str">
        <f t="shared" si="91"/>
        <v/>
      </c>
      <c r="G270" s="183" t="str">
        <f t="shared" si="91"/>
        <v/>
      </c>
      <c r="H270" s="183" t="str">
        <f t="shared" si="91"/>
        <v/>
      </c>
      <c r="I270" s="183" t="str">
        <f t="shared" si="91"/>
        <v/>
      </c>
      <c r="J270" s="183" t="str">
        <f t="shared" si="91"/>
        <v/>
      </c>
      <c r="K270" s="183" t="str">
        <f t="shared" si="91"/>
        <v/>
      </c>
      <c r="L270" s="183" t="str">
        <f t="shared" si="91"/>
        <v/>
      </c>
      <c r="M270" s="183" t="str">
        <f t="shared" si="91"/>
        <v/>
      </c>
      <c r="N270" s="183" t="str">
        <f t="shared" si="91"/>
        <v/>
      </c>
      <c r="O270" s="183" t="str">
        <f t="shared" si="91"/>
        <v/>
      </c>
      <c r="P270" s="183" t="str">
        <f t="shared" si="91"/>
        <v/>
      </c>
      <c r="Q270" s="183" t="str">
        <f t="shared" si="91"/>
        <v/>
      </c>
      <c r="R270" s="183" t="str">
        <f t="shared" si="91"/>
        <v/>
      </c>
      <c r="S270" s="183" t="str">
        <f t="shared" si="91"/>
        <v/>
      </c>
      <c r="U270" s="153" t="str">
        <f t="shared" si="92"/>
        <v/>
      </c>
      <c r="W270" s="151"/>
    </row>
    <row r="271" spans="2:40" s="150" customFormat="1" hidden="1" x14ac:dyDescent="0.2">
      <c r="B271" s="157" t="str">
        <f>IF(C$36="","","4. " &amp; (DataGoesHere!E$1))</f>
        <v/>
      </c>
      <c r="C271" s="152"/>
      <c r="D271" s="159"/>
      <c r="E271" s="159"/>
      <c r="F271" s="160"/>
      <c r="G271" s="183" t="str">
        <f t="shared" si="91"/>
        <v/>
      </c>
      <c r="H271" s="183" t="str">
        <f t="shared" si="91"/>
        <v/>
      </c>
      <c r="I271" s="183" t="str">
        <f t="shared" si="91"/>
        <v/>
      </c>
      <c r="J271" s="183" t="str">
        <f t="shared" si="91"/>
        <v/>
      </c>
      <c r="K271" s="183" t="str">
        <f t="shared" si="91"/>
        <v/>
      </c>
      <c r="L271" s="183" t="str">
        <f t="shared" si="91"/>
        <v/>
      </c>
      <c r="M271" s="183" t="str">
        <f t="shared" si="91"/>
        <v/>
      </c>
      <c r="N271" s="183" t="str">
        <f t="shared" si="91"/>
        <v/>
      </c>
      <c r="O271" s="183" t="str">
        <f t="shared" si="91"/>
        <v/>
      </c>
      <c r="P271" s="183" t="str">
        <f t="shared" si="91"/>
        <v/>
      </c>
      <c r="Q271" s="183" t="str">
        <f t="shared" si="91"/>
        <v/>
      </c>
      <c r="R271" s="183" t="str">
        <f t="shared" si="91"/>
        <v/>
      </c>
      <c r="S271" s="183" t="str">
        <f t="shared" si="91"/>
        <v/>
      </c>
      <c r="U271" s="153" t="str">
        <f t="shared" si="92"/>
        <v/>
      </c>
      <c r="W271" s="151"/>
    </row>
    <row r="272" spans="2:40" s="150" customFormat="1" hidden="1" x14ac:dyDescent="0.2">
      <c r="B272" s="157" t="str">
        <f>IF(C$37="","","5. " &amp; (DataGoesHere!F$1))</f>
        <v/>
      </c>
      <c r="C272" s="152"/>
      <c r="D272" s="159"/>
      <c r="E272" s="159"/>
      <c r="F272" s="160"/>
      <c r="G272" s="161"/>
      <c r="H272" s="183" t="str">
        <f t="shared" si="91"/>
        <v/>
      </c>
      <c r="I272" s="183" t="str">
        <f t="shared" si="91"/>
        <v/>
      </c>
      <c r="J272" s="183" t="str">
        <f t="shared" si="91"/>
        <v/>
      </c>
      <c r="K272" s="183" t="str">
        <f t="shared" si="91"/>
        <v/>
      </c>
      <c r="L272" s="183" t="str">
        <f t="shared" si="91"/>
        <v/>
      </c>
      <c r="M272" s="183" t="str">
        <f t="shared" si="91"/>
        <v/>
      </c>
      <c r="N272" s="183" t="str">
        <f t="shared" si="91"/>
        <v/>
      </c>
      <c r="O272" s="183" t="str">
        <f t="shared" si="91"/>
        <v/>
      </c>
      <c r="P272" s="183" t="str">
        <f t="shared" si="91"/>
        <v/>
      </c>
      <c r="Q272" s="183" t="str">
        <f t="shared" si="91"/>
        <v/>
      </c>
      <c r="R272" s="183" t="str">
        <f t="shared" si="91"/>
        <v/>
      </c>
      <c r="S272" s="183" t="str">
        <f t="shared" si="91"/>
        <v/>
      </c>
      <c r="U272" s="153" t="str">
        <f t="shared" si="92"/>
        <v/>
      </c>
      <c r="W272" s="151"/>
    </row>
    <row r="273" spans="2:23" s="150" customFormat="1" hidden="1" x14ac:dyDescent="0.2">
      <c r="B273" s="157" t="str">
        <f>IF(C$38="","","6. " &amp; (DataGoesHere!G$1))</f>
        <v/>
      </c>
      <c r="C273" s="152"/>
      <c r="D273" s="159"/>
      <c r="E273" s="159"/>
      <c r="F273" s="160"/>
      <c r="G273" s="161"/>
      <c r="H273" s="160"/>
      <c r="I273" s="183" t="str">
        <f t="shared" si="91"/>
        <v/>
      </c>
      <c r="J273" s="183" t="str">
        <f t="shared" si="91"/>
        <v/>
      </c>
      <c r="K273" s="183" t="str">
        <f t="shared" si="91"/>
        <v/>
      </c>
      <c r="L273" s="183" t="str">
        <f t="shared" si="91"/>
        <v/>
      </c>
      <c r="M273" s="183" t="str">
        <f t="shared" si="91"/>
        <v/>
      </c>
      <c r="N273" s="183" t="str">
        <f t="shared" si="91"/>
        <v/>
      </c>
      <c r="O273" s="183" t="str">
        <f t="shared" si="91"/>
        <v/>
      </c>
      <c r="P273" s="183" t="str">
        <f t="shared" si="91"/>
        <v/>
      </c>
      <c r="Q273" s="183" t="str">
        <f t="shared" si="91"/>
        <v/>
      </c>
      <c r="R273" s="183" t="str">
        <f t="shared" si="91"/>
        <v/>
      </c>
      <c r="S273" s="183" t="str">
        <f t="shared" si="91"/>
        <v/>
      </c>
      <c r="U273" s="153" t="str">
        <f t="shared" si="92"/>
        <v/>
      </c>
      <c r="W273" s="151"/>
    </row>
    <row r="274" spans="2:23" s="150" customFormat="1" hidden="1" x14ac:dyDescent="0.2">
      <c r="B274" s="157" t="str">
        <f>IF(C$39="","","7. " &amp; (DataGoesHere!H$1))</f>
        <v/>
      </c>
      <c r="C274" s="152"/>
      <c r="D274" s="159"/>
      <c r="E274" s="159"/>
      <c r="F274" s="160"/>
      <c r="G274" s="161"/>
      <c r="H274" s="160"/>
      <c r="I274" s="162"/>
      <c r="J274" s="183" t="str">
        <f t="shared" si="91"/>
        <v/>
      </c>
      <c r="K274" s="183" t="str">
        <f t="shared" si="91"/>
        <v/>
      </c>
      <c r="L274" s="183" t="str">
        <f t="shared" si="91"/>
        <v/>
      </c>
      <c r="M274" s="183" t="str">
        <f t="shared" si="91"/>
        <v/>
      </c>
      <c r="N274" s="183" t="str">
        <f t="shared" si="91"/>
        <v/>
      </c>
      <c r="O274" s="183" t="str">
        <f t="shared" si="91"/>
        <v/>
      </c>
      <c r="P274" s="183" t="str">
        <f t="shared" si="91"/>
        <v/>
      </c>
      <c r="Q274" s="183" t="str">
        <f t="shared" si="91"/>
        <v/>
      </c>
      <c r="R274" s="183" t="str">
        <f t="shared" si="91"/>
        <v/>
      </c>
      <c r="S274" s="183" t="str">
        <f t="shared" si="91"/>
        <v/>
      </c>
      <c r="U274" s="153" t="str">
        <f t="shared" si="92"/>
        <v/>
      </c>
      <c r="W274" s="151"/>
    </row>
    <row r="275" spans="2:23" s="150" customFormat="1" hidden="1" x14ac:dyDescent="0.2">
      <c r="B275" s="157" t="str">
        <f>IF(C$40="","","8. " &amp; (DataGoesHere!I$1))</f>
        <v/>
      </c>
      <c r="C275" s="152"/>
      <c r="D275" s="159"/>
      <c r="E275" s="159"/>
      <c r="F275" s="160"/>
      <c r="G275" s="161"/>
      <c r="H275" s="160"/>
      <c r="I275" s="162"/>
      <c r="J275" s="163"/>
      <c r="K275" s="183" t="str">
        <f t="shared" si="91"/>
        <v/>
      </c>
      <c r="L275" s="183" t="str">
        <f t="shared" si="91"/>
        <v/>
      </c>
      <c r="M275" s="183" t="str">
        <f t="shared" si="91"/>
        <v/>
      </c>
      <c r="N275" s="183" t="str">
        <f t="shared" si="91"/>
        <v/>
      </c>
      <c r="O275" s="183" t="str">
        <f t="shared" si="91"/>
        <v/>
      </c>
      <c r="P275" s="183" t="str">
        <f t="shared" si="91"/>
        <v/>
      </c>
      <c r="Q275" s="183" t="str">
        <f t="shared" si="91"/>
        <v/>
      </c>
      <c r="R275" s="183" t="str">
        <f t="shared" si="91"/>
        <v/>
      </c>
      <c r="S275" s="183" t="str">
        <f t="shared" si="91"/>
        <v/>
      </c>
      <c r="U275" s="153" t="str">
        <f t="shared" si="92"/>
        <v/>
      </c>
      <c r="W275" s="151"/>
    </row>
    <row r="276" spans="2:23" s="150" customFormat="1" hidden="1" x14ac:dyDescent="0.2">
      <c r="B276" s="157" t="str">
        <f>IF(C$41="","","9. " &amp; (DataGoesHere!J$1))</f>
        <v/>
      </c>
      <c r="C276" s="152"/>
      <c r="D276" s="159"/>
      <c r="E276" s="159"/>
      <c r="F276" s="160"/>
      <c r="G276" s="161"/>
      <c r="H276" s="160"/>
      <c r="I276" s="162"/>
      <c r="J276" s="163"/>
      <c r="K276" s="164"/>
      <c r="L276" s="183" t="str">
        <f t="shared" si="91"/>
        <v/>
      </c>
      <c r="M276" s="183" t="str">
        <f t="shared" si="91"/>
        <v/>
      </c>
      <c r="N276" s="183" t="str">
        <f t="shared" si="91"/>
        <v/>
      </c>
      <c r="O276" s="183" t="str">
        <f t="shared" si="91"/>
        <v/>
      </c>
      <c r="P276" s="183" t="str">
        <f t="shared" si="91"/>
        <v/>
      </c>
      <c r="Q276" s="183" t="str">
        <f t="shared" si="91"/>
        <v/>
      </c>
      <c r="R276" s="183" t="str">
        <f t="shared" si="91"/>
        <v/>
      </c>
      <c r="S276" s="183" t="str">
        <f t="shared" si="91"/>
        <v/>
      </c>
      <c r="U276" s="153" t="str">
        <f t="shared" si="92"/>
        <v/>
      </c>
      <c r="W276" s="151"/>
    </row>
    <row r="277" spans="2:23" s="150" customFormat="1" hidden="1" x14ac:dyDescent="0.2">
      <c r="B277" s="157" t="str">
        <f>IF(C$42="","","10. " &amp; (DataGoesHere!K$1))</f>
        <v/>
      </c>
      <c r="C277" s="152"/>
      <c r="D277" s="159"/>
      <c r="E277" s="159"/>
      <c r="F277" s="160"/>
      <c r="G277" s="161"/>
      <c r="H277" s="160"/>
      <c r="I277" s="162"/>
      <c r="J277" s="163"/>
      <c r="K277" s="164"/>
      <c r="L277" s="164"/>
      <c r="M277" s="183" t="str">
        <f t="shared" si="91"/>
        <v/>
      </c>
      <c r="N277" s="183" t="str">
        <f t="shared" si="91"/>
        <v/>
      </c>
      <c r="O277" s="183" t="str">
        <f t="shared" si="91"/>
        <v/>
      </c>
      <c r="P277" s="183" t="str">
        <f t="shared" si="91"/>
        <v/>
      </c>
      <c r="Q277" s="183" t="str">
        <f t="shared" si="91"/>
        <v/>
      </c>
      <c r="R277" s="183" t="str">
        <f t="shared" si="91"/>
        <v/>
      </c>
      <c r="S277" s="183" t="str">
        <f t="shared" si="91"/>
        <v/>
      </c>
      <c r="U277" s="153" t="str">
        <f t="shared" si="92"/>
        <v/>
      </c>
      <c r="W277" s="151"/>
    </row>
    <row r="278" spans="2:23" s="150" customFormat="1" hidden="1" x14ac:dyDescent="0.2">
      <c r="B278" s="157" t="str">
        <f>IF(C$43="","","11. " &amp; (DataGoesHere!L$1))</f>
        <v/>
      </c>
      <c r="C278" s="152"/>
      <c r="D278" s="159"/>
      <c r="E278" s="159"/>
      <c r="F278" s="160"/>
      <c r="G278" s="161"/>
      <c r="H278" s="160"/>
      <c r="I278" s="162"/>
      <c r="J278" s="163"/>
      <c r="K278" s="164"/>
      <c r="L278" s="164"/>
      <c r="M278" s="164"/>
      <c r="N278" s="183" t="str">
        <f t="shared" si="91"/>
        <v/>
      </c>
      <c r="O278" s="183" t="str">
        <f t="shared" si="91"/>
        <v/>
      </c>
      <c r="P278" s="183" t="str">
        <f t="shared" si="91"/>
        <v/>
      </c>
      <c r="Q278" s="183" t="str">
        <f t="shared" si="91"/>
        <v/>
      </c>
      <c r="R278" s="183" t="str">
        <f t="shared" si="91"/>
        <v/>
      </c>
      <c r="S278" s="183" t="str">
        <f t="shared" si="91"/>
        <v/>
      </c>
      <c r="U278" s="153" t="str">
        <f t="shared" si="92"/>
        <v/>
      </c>
      <c r="W278" s="151"/>
    </row>
    <row r="279" spans="2:23" s="150" customFormat="1" hidden="1" x14ac:dyDescent="0.2">
      <c r="B279" s="157" t="str">
        <f>IF(C$44="","","12. " &amp; (DataGoesHere!M$1))</f>
        <v/>
      </c>
      <c r="C279" s="152"/>
      <c r="D279" s="159"/>
      <c r="E279" s="159"/>
      <c r="F279" s="160"/>
      <c r="G279" s="161"/>
      <c r="H279" s="160"/>
      <c r="I279" s="162"/>
      <c r="J279" s="163"/>
      <c r="K279" s="164"/>
      <c r="L279" s="164"/>
      <c r="M279" s="164"/>
      <c r="N279" s="164"/>
      <c r="O279" s="183" t="str">
        <f t="shared" si="91"/>
        <v/>
      </c>
      <c r="P279" s="183" t="str">
        <f t="shared" si="91"/>
        <v/>
      </c>
      <c r="Q279" s="183" t="str">
        <f t="shared" si="91"/>
        <v/>
      </c>
      <c r="R279" s="183" t="str">
        <f t="shared" si="91"/>
        <v/>
      </c>
      <c r="S279" s="183" t="str">
        <f t="shared" si="91"/>
        <v/>
      </c>
      <c r="U279" s="153" t="str">
        <f t="shared" si="92"/>
        <v/>
      </c>
      <c r="W279" s="151"/>
    </row>
    <row r="280" spans="2:23" s="150" customFormat="1" hidden="1" x14ac:dyDescent="0.2">
      <c r="B280" s="157" t="str">
        <f>IF(C$45="","","13. " &amp; (DataGoesHere!N$1))</f>
        <v>13. Unemployment Rate (UNRATENSA)</v>
      </c>
      <c r="C280" s="152"/>
      <c r="D280" s="159"/>
      <c r="E280" s="159"/>
      <c r="F280" s="160"/>
      <c r="G280" s="161"/>
      <c r="H280" s="160"/>
      <c r="I280" s="162"/>
      <c r="J280" s="163"/>
      <c r="K280" s="164"/>
      <c r="L280" s="164"/>
      <c r="M280" s="164"/>
      <c r="N280" s="164"/>
      <c r="O280" s="164"/>
      <c r="P280" s="183" t="e">
        <f t="shared" si="91"/>
        <v>#DIV/0!</v>
      </c>
      <c r="Q280" s="183" t="e">
        <f t="shared" si="91"/>
        <v>#DIV/0!</v>
      </c>
      <c r="R280" s="183" t="e">
        <f t="shared" si="91"/>
        <v>#DIV/0!</v>
      </c>
      <c r="S280" s="183" t="str">
        <f t="shared" si="91"/>
        <v/>
      </c>
      <c r="U280" s="153">
        <f t="shared" si="92"/>
        <v>822</v>
      </c>
      <c r="W280" s="151"/>
    </row>
    <row r="281" spans="2:23" s="150" customFormat="1" hidden="1" x14ac:dyDescent="0.2">
      <c r="B281" s="157" t="str">
        <f>IF(C$46="","","14. " &amp; (DataGoesHere!O$1))</f>
        <v>14. Test</v>
      </c>
      <c r="C281" s="152"/>
      <c r="D281" s="159"/>
      <c r="E281" s="159"/>
      <c r="F281" s="160"/>
      <c r="G281" s="161"/>
      <c r="H281" s="160"/>
      <c r="I281" s="162"/>
      <c r="J281" s="163"/>
      <c r="K281" s="164"/>
      <c r="L281" s="164"/>
      <c r="M281" s="164"/>
      <c r="N281" s="164"/>
      <c r="O281" s="164"/>
      <c r="P281" s="164"/>
      <c r="Q281" s="183" t="e">
        <f t="shared" si="91"/>
        <v>#DIV/0!</v>
      </c>
      <c r="R281" s="183" t="e">
        <f t="shared" si="91"/>
        <v>#DIV/0!</v>
      </c>
      <c r="S281" s="183" t="str">
        <f t="shared" si="91"/>
        <v/>
      </c>
      <c r="U281" s="153">
        <f t="shared" si="92"/>
        <v>20</v>
      </c>
      <c r="W281" s="151"/>
    </row>
    <row r="282" spans="2:23" s="150" customFormat="1" hidden="1" x14ac:dyDescent="0.2">
      <c r="B282" s="157" t="str">
        <f>IF(C$47="","","15. " &amp; (DataGoesHere!P$1))</f>
        <v>15. Retail Sales</v>
      </c>
      <c r="C282" s="152"/>
      <c r="D282" s="159"/>
      <c r="E282" s="159"/>
      <c r="F282" s="160"/>
      <c r="G282" s="161"/>
      <c r="H282" s="160"/>
      <c r="I282" s="162"/>
      <c r="J282" s="163"/>
      <c r="K282" s="164"/>
      <c r="L282" s="164"/>
      <c r="M282" s="164"/>
      <c r="N282" s="164"/>
      <c r="O282" s="164"/>
      <c r="P282" s="164"/>
      <c r="Q282" s="164"/>
      <c r="R282" s="183" t="e">
        <f t="shared" si="91"/>
        <v>#DIV/0!</v>
      </c>
      <c r="S282" s="183" t="str">
        <f t="shared" si="91"/>
        <v/>
      </c>
      <c r="U282" s="153">
        <f t="shared" si="92"/>
        <v>300</v>
      </c>
      <c r="W282" s="151"/>
    </row>
    <row r="283" spans="2:23" s="150" customFormat="1" hidden="1" x14ac:dyDescent="0.2">
      <c r="B283" s="157" t="str">
        <f>IF(C$48="","","16. " &amp; (DataGoesHere!Q$1))</f>
        <v>16. Motor Vehicle Retail Sales: Domestic Autos, Thousands of Units, Monthly, Not Seasonally Adjusted</v>
      </c>
      <c r="C283" s="152"/>
      <c r="D283" s="159"/>
      <c r="E283" s="159"/>
      <c r="F283" s="160"/>
      <c r="G283" s="161"/>
      <c r="H283" s="160"/>
      <c r="I283" s="162"/>
      <c r="J283" s="163"/>
      <c r="K283" s="164"/>
      <c r="L283" s="164"/>
      <c r="M283" s="164"/>
      <c r="N283" s="164"/>
      <c r="O283" s="164"/>
      <c r="P283" s="164"/>
      <c r="Q283" s="164"/>
      <c r="R283" s="164"/>
      <c r="S283" s="183" t="str">
        <f t="shared" si="91"/>
        <v/>
      </c>
      <c r="U283" s="153">
        <f t="shared" si="92"/>
        <v>601</v>
      </c>
      <c r="W283" s="151"/>
    </row>
    <row r="284" spans="2:23" s="150" customFormat="1" hidden="1" x14ac:dyDescent="0.2">
      <c r="B284" s="165" t="str">
        <f>IF(C$49="","","17. " &amp; (DataGoesHere!R$1))</f>
        <v/>
      </c>
      <c r="C284" s="166"/>
      <c r="D284" s="167"/>
      <c r="E284" s="167"/>
      <c r="F284" s="168"/>
      <c r="G284" s="169"/>
      <c r="H284" s="168"/>
      <c r="I284" s="170"/>
      <c r="J284" s="171"/>
      <c r="K284" s="172"/>
      <c r="L284" s="172"/>
      <c r="M284" s="172"/>
      <c r="N284" s="172"/>
      <c r="O284" s="172"/>
      <c r="P284" s="172"/>
      <c r="Q284" s="172"/>
      <c r="R284" s="172"/>
      <c r="S284" s="172"/>
      <c r="U284" s="153" t="str">
        <f t="shared" si="92"/>
        <v/>
      </c>
      <c r="W284" s="151"/>
    </row>
    <row r="285" spans="2:23" s="150" customFormat="1" hidden="1" x14ac:dyDescent="0.2">
      <c r="C285" s="151"/>
      <c r="D285" s="151"/>
      <c r="E285" s="151"/>
    </row>
    <row r="286" spans="2:23" s="150" customFormat="1" hidden="1" x14ac:dyDescent="0.2">
      <c r="B286" s="151" t="s">
        <v>2</v>
      </c>
      <c r="C286" s="151">
        <f>IntermediateCalcs!B32</f>
        <v>300</v>
      </c>
      <c r="D286" s="151" t="str">
        <f>IntermediateCalcs!C32</f>
        <v/>
      </c>
      <c r="E286" s="151" t="str">
        <f>IntermediateCalcs!D32</f>
        <v/>
      </c>
      <c r="F286" s="151">
        <f>IntermediateCalcs!E62</f>
        <v>0</v>
      </c>
      <c r="G286" s="151">
        <f>IntermediateCalcs!F62</f>
        <v>0</v>
      </c>
      <c r="H286" s="151">
        <f>IntermediateCalcs!G62</f>
        <v>0</v>
      </c>
      <c r="I286" s="151">
        <f>IntermediateCalcs!H62</f>
        <v>0</v>
      </c>
      <c r="J286" s="151">
        <f>IntermediateCalcs!I62</f>
        <v>0</v>
      </c>
      <c r="K286" s="151">
        <f>IntermediateCalcs!J62</f>
        <v>0</v>
      </c>
      <c r="L286" s="151">
        <f>IntermediateCalcs!K62</f>
        <v>0</v>
      </c>
      <c r="M286" s="151">
        <f>IntermediateCalcs!L62</f>
        <v>0</v>
      </c>
      <c r="N286" s="151">
        <f>IntermediateCalcs!M62</f>
        <v>0</v>
      </c>
      <c r="O286" s="151">
        <f>IntermediateCalcs!N62</f>
        <v>0</v>
      </c>
      <c r="P286" s="151">
        <f>IntermediateCalcs!O62</f>
        <v>0</v>
      </c>
      <c r="Q286" s="151">
        <f>IntermediateCalcs!P62</f>
        <v>0</v>
      </c>
      <c r="R286" s="151">
        <f>IntermediateCalcs!Q62</f>
        <v>0</v>
      </c>
      <c r="S286" s="151">
        <f>IntermediateCalcs!R62</f>
        <v>0</v>
      </c>
    </row>
    <row r="287" spans="2:23" s="150" customFormat="1" hidden="1" x14ac:dyDescent="0.2">
      <c r="C287" s="151"/>
      <c r="D287" s="151"/>
      <c r="E287" s="151"/>
    </row>
    <row r="288" spans="2:23" s="150" customFormat="1" hidden="1" x14ac:dyDescent="0.2">
      <c r="C288" s="151"/>
      <c r="D288" s="151"/>
      <c r="E288" s="151"/>
    </row>
    <row r="289" spans="2:40" s="150" customFormat="1" hidden="1" x14ac:dyDescent="0.2">
      <c r="B289" s="154" t="s">
        <v>169</v>
      </c>
      <c r="C289" s="151"/>
      <c r="D289" s="151"/>
      <c r="E289" s="151"/>
    </row>
    <row r="290" spans="2:40" s="157" customFormat="1" ht="144" hidden="1" x14ac:dyDescent="0.2">
      <c r="B290" s="155" t="s">
        <v>5</v>
      </c>
      <c r="C290" s="156" t="str">
        <f>$B291</f>
        <v>1. Retail Sales</v>
      </c>
      <c r="D290" s="156" t="str">
        <f>$B292</f>
        <v/>
      </c>
      <c r="E290" s="156" t="str">
        <f>$B293</f>
        <v/>
      </c>
      <c r="F290" s="156" t="str">
        <f>$B294</f>
        <v/>
      </c>
      <c r="G290" s="156" t="str">
        <f>$B295</f>
        <v/>
      </c>
      <c r="H290" s="156" t="str">
        <f>$B296</f>
        <v/>
      </c>
      <c r="I290" s="156" t="str">
        <f>$B297</f>
        <v/>
      </c>
      <c r="J290" s="156" t="str">
        <f>$B298</f>
        <v/>
      </c>
      <c r="K290" s="156" t="str">
        <f>$B299</f>
        <v/>
      </c>
      <c r="L290" s="156" t="str">
        <f>$B300</f>
        <v/>
      </c>
      <c r="M290" s="156" t="str">
        <f>$B301</f>
        <v/>
      </c>
      <c r="N290" s="156" t="str">
        <f>$B302</f>
        <v/>
      </c>
      <c r="O290" s="156" t="str">
        <f>$B303</f>
        <v>13. Unemployment Rate (UNRATENSA)</v>
      </c>
      <c r="P290" s="156" t="str">
        <f>$B304</f>
        <v>14. Test</v>
      </c>
      <c r="Q290" s="156" t="str">
        <f>$B305</f>
        <v>15. Retail Sales</v>
      </c>
      <c r="R290" s="156" t="str">
        <f>$B306</f>
        <v>16. Motor Vehicle Retail Sales: Domestic Autos, Thousands of Units, Monthly, Not Seasonally Adjusted</v>
      </c>
      <c r="S290" s="156" t="str">
        <f>$B307</f>
        <v/>
      </c>
      <c r="U290" s="182"/>
      <c r="X290" s="151"/>
      <c r="Y290" s="151"/>
      <c r="Z290" s="151"/>
      <c r="AA290" s="151"/>
      <c r="AB290" s="151"/>
      <c r="AC290" s="151"/>
      <c r="AD290" s="151"/>
      <c r="AE290" s="151"/>
      <c r="AF290" s="151"/>
      <c r="AG290" s="151"/>
      <c r="AH290" s="151"/>
      <c r="AI290" s="151"/>
      <c r="AJ290" s="151"/>
      <c r="AK290" s="151"/>
      <c r="AL290" s="151"/>
      <c r="AM290" s="151"/>
      <c r="AN290" s="151"/>
    </row>
    <row r="291" spans="2:40" s="150" customFormat="1" hidden="1" x14ac:dyDescent="0.2">
      <c r="B291" s="157" t="str">
        <f>IF(C$33="","","1. " &amp; (DataGoesHere!B$1))</f>
        <v>1. Retail Sales</v>
      </c>
      <c r="C291" s="152"/>
      <c r="D291" s="183" t="str">
        <f>IF($B291="","",IF(D$77="","",ROUND(D247/(IntermediateCalcs!#REF!*IntermediateCalcs!#REF!*Statistics!D268),2)))</f>
        <v/>
      </c>
      <c r="E291" s="183" t="str">
        <f>IF($B291="","",IF(E$77="","",ROUND(E247/(IntermediateCalcs!#REF!*IntermediateCalcs!#REF!*Statistics!E268),2)))</f>
        <v/>
      </c>
      <c r="F291" s="183" t="str">
        <f>IF($B291="","",IF(F$77="","",ROUND(F247/(IntermediateCalcs!#REF!*IntermediateCalcs!#REF!*Statistics!F268),2)))</f>
        <v/>
      </c>
      <c r="G291" s="183" t="str">
        <f>IF($B291="","",IF(G$77="","",ROUND(G247/(IntermediateCalcs!#REF!*IntermediateCalcs!#REF!*Statistics!G268),2)))</f>
        <v/>
      </c>
      <c r="H291" s="183" t="str">
        <f>IF($B291="","",IF(H$77="","",ROUND(H247/(IntermediateCalcs!#REF!*IntermediateCalcs!#REF!*Statistics!H268),2)))</f>
        <v/>
      </c>
      <c r="I291" s="183" t="str">
        <f>IF($B291="","",IF(I$77="","",ROUND(I247/(IntermediateCalcs!#REF!*IntermediateCalcs!#REF!*Statistics!I268),2)))</f>
        <v/>
      </c>
      <c r="J291" s="183" t="str">
        <f>IF($B291="","",IF(J$77="","",ROUND(J247/(IntermediateCalcs!#REF!*IntermediateCalcs!#REF!*Statistics!J268),2)))</f>
        <v/>
      </c>
      <c r="K291" s="183" t="str">
        <f>IF($B291="","",IF(K$77="","",ROUND(K247/(IntermediateCalcs!#REF!*IntermediateCalcs!#REF!*Statistics!K268),2)))</f>
        <v/>
      </c>
      <c r="L291" s="183" t="str">
        <f>IF($B291="","",IF(L$77="","",ROUND(L247/(IntermediateCalcs!#REF!*IntermediateCalcs!#REF!*Statistics!L268),2)))</f>
        <v/>
      </c>
      <c r="M291" s="183" t="str">
        <f>IF($B291="","",IF(M$77="","",ROUND(M247/(IntermediateCalcs!#REF!*IntermediateCalcs!#REF!*Statistics!M268),2)))</f>
        <v/>
      </c>
      <c r="N291" s="183" t="str">
        <f>IF($B291="","",IF(N$77="","",ROUND(N247/(IntermediateCalcs!#REF!*IntermediateCalcs!#REF!*Statistics!N268),2)))</f>
        <v/>
      </c>
      <c r="O291" s="183" t="e">
        <f ca="1">IF($B291="","",IF(O$77="","",ROUND(O247/(IntermediateCalcs!#REF!*IntermediateCalcs!#REF!*Statistics!O268),2)))</f>
        <v>#REF!</v>
      </c>
      <c r="P291" s="183" t="e">
        <f ca="1">IF($B291="","",IF(P$77="","",ROUND(P247/(IntermediateCalcs!#REF!*IntermediateCalcs!#REF!*Statistics!P268),2)))</f>
        <v>#REF!</v>
      </c>
      <c r="Q291" s="183" t="e">
        <f ca="1">IF($B291="","",IF(Q$77="","",ROUND(Q247/(IntermediateCalcs!#REF!*IntermediateCalcs!#REF!*Statistics!Q268),2)))</f>
        <v>#REF!</v>
      </c>
      <c r="R291" s="183" t="e">
        <f ca="1">IF($B291="","",IF(R$77="","",ROUND(R247/(IntermediateCalcs!#REF!*IntermediateCalcs!#REF!*Statistics!R268),2)))</f>
        <v>#REF!</v>
      </c>
      <c r="S291" s="183" t="str">
        <f>IF($B291="","",IF(S$77="","",ROUND(S247/(IntermediateCalcs!#REF!*IntermediateCalcs!#REF!*Statistics!S268),2)))</f>
        <v/>
      </c>
      <c r="U291" s="153"/>
      <c r="W291" s="151"/>
    </row>
    <row r="292" spans="2:40" s="150" customFormat="1" hidden="1" x14ac:dyDescent="0.2">
      <c r="B292" s="157" t="str">
        <f>IF(C$34="","","2. " &amp; (DataGoesHere!C$1))</f>
        <v/>
      </c>
      <c r="C292" s="152"/>
      <c r="D292" s="159"/>
      <c r="E292" s="183" t="str">
        <f>IF($B292="","",IF(E$77="","",ROUND(E248/(IntermediateCalcs!#REF!*IntermediateCalcs!#REF!*Statistics!E269),2)))</f>
        <v/>
      </c>
      <c r="F292" s="183" t="str">
        <f>IF($B292="","",IF(F$77="","",ROUND(F248/(IntermediateCalcs!#REF!*IntermediateCalcs!#REF!*Statistics!F269),2)))</f>
        <v/>
      </c>
      <c r="G292" s="183" t="str">
        <f>IF($B292="","",IF(G$77="","",ROUND(G248/(IntermediateCalcs!#REF!*IntermediateCalcs!#REF!*Statistics!G269),2)))</f>
        <v/>
      </c>
      <c r="H292" s="183" t="str">
        <f>IF($B292="","",IF(H$77="","",ROUND(H248/(IntermediateCalcs!#REF!*IntermediateCalcs!#REF!*Statistics!H269),2)))</f>
        <v/>
      </c>
      <c r="I292" s="183" t="str">
        <f>IF($B292="","",IF(I$77="","",ROUND(I248/(IntermediateCalcs!#REF!*IntermediateCalcs!#REF!*Statistics!I269),2)))</f>
        <v/>
      </c>
      <c r="J292" s="183" t="str">
        <f>IF($B292="","",IF(J$77="","",ROUND(J248/(IntermediateCalcs!#REF!*IntermediateCalcs!#REF!*Statistics!J269),2)))</f>
        <v/>
      </c>
      <c r="K292" s="183" t="str">
        <f>IF($B292="","",IF(K$77="","",ROUND(K248/(IntermediateCalcs!#REF!*IntermediateCalcs!#REF!*Statistics!K269),2)))</f>
        <v/>
      </c>
      <c r="L292" s="183" t="str">
        <f>IF($B292="","",IF(L$77="","",ROUND(L248/(IntermediateCalcs!#REF!*IntermediateCalcs!#REF!*Statistics!L269),2)))</f>
        <v/>
      </c>
      <c r="M292" s="183" t="str">
        <f>IF($B292="","",IF(M$77="","",ROUND(M248/(IntermediateCalcs!#REF!*IntermediateCalcs!#REF!*Statistics!M269),2)))</f>
        <v/>
      </c>
      <c r="N292" s="183" t="str">
        <f>IF($B292="","",IF(N$77="","",ROUND(N248/(IntermediateCalcs!#REF!*IntermediateCalcs!#REF!*Statistics!N269),2)))</f>
        <v/>
      </c>
      <c r="O292" s="183" t="str">
        <f>IF($B292="","",IF(O$77="","",ROUND(O248/(IntermediateCalcs!#REF!*IntermediateCalcs!#REF!*Statistics!O269),2)))</f>
        <v/>
      </c>
      <c r="P292" s="183" t="str">
        <f>IF($B292="","",IF(P$77="","",ROUND(P248/(IntermediateCalcs!#REF!*IntermediateCalcs!#REF!*Statistics!P269),2)))</f>
        <v/>
      </c>
      <c r="Q292" s="183" t="str">
        <f>IF($B292="","",IF(Q$77="","",ROUND(Q248/(IntermediateCalcs!#REF!*IntermediateCalcs!#REF!*Statistics!Q269),2)))</f>
        <v/>
      </c>
      <c r="R292" s="183" t="str">
        <f>IF($B292="","",IF(R$77="","",ROUND(R248/(IntermediateCalcs!#REF!*IntermediateCalcs!#REF!*Statistics!R269),2)))</f>
        <v/>
      </c>
      <c r="S292" s="183" t="str">
        <f>IF($B292="","",IF(S$77="","",ROUND(S248/(IntermediateCalcs!#REF!*IntermediateCalcs!#REF!*Statistics!S269),2)))</f>
        <v/>
      </c>
      <c r="U292" s="153"/>
      <c r="W292" s="151"/>
    </row>
    <row r="293" spans="2:40" s="150" customFormat="1" hidden="1" x14ac:dyDescent="0.2">
      <c r="B293" s="157" t="str">
        <f>IF(C$35="","","3. " &amp; (DataGoesHere!D$1))</f>
        <v/>
      </c>
      <c r="C293" s="152"/>
      <c r="D293" s="159"/>
      <c r="E293" s="159"/>
      <c r="F293" s="183" t="str">
        <f>IF($B293="","",IF(F$77="","",ROUND(F249/(IntermediateCalcs!#REF!*IntermediateCalcs!#REF!*Statistics!F270),2)))</f>
        <v/>
      </c>
      <c r="G293" s="183" t="str">
        <f>IF($B293="","",IF(G$77="","",ROUND(G249/(IntermediateCalcs!#REF!*IntermediateCalcs!#REF!*Statistics!G270),2)))</f>
        <v/>
      </c>
      <c r="H293" s="183" t="str">
        <f>IF($B293="","",IF(H$77="","",ROUND(H249/(IntermediateCalcs!#REF!*IntermediateCalcs!#REF!*Statistics!H270),2)))</f>
        <v/>
      </c>
      <c r="I293" s="183" t="str">
        <f>IF($B293="","",IF(I$77="","",ROUND(I249/(IntermediateCalcs!#REF!*IntermediateCalcs!#REF!*Statistics!I270),2)))</f>
        <v/>
      </c>
      <c r="J293" s="183" t="str">
        <f>IF($B293="","",IF(J$77="","",ROUND(J249/(IntermediateCalcs!#REF!*IntermediateCalcs!#REF!*Statistics!J270),2)))</f>
        <v/>
      </c>
      <c r="K293" s="183" t="str">
        <f>IF($B293="","",IF(K$77="","",ROUND(K249/(IntermediateCalcs!#REF!*IntermediateCalcs!#REF!*Statistics!K270),2)))</f>
        <v/>
      </c>
      <c r="L293" s="183" t="str">
        <f>IF($B293="","",IF(L$77="","",ROUND(L249/(IntermediateCalcs!#REF!*IntermediateCalcs!#REF!*Statistics!L270),2)))</f>
        <v/>
      </c>
      <c r="M293" s="183" t="str">
        <f>IF($B293="","",IF(M$77="","",ROUND(M249/(IntermediateCalcs!#REF!*IntermediateCalcs!#REF!*Statistics!M270),2)))</f>
        <v/>
      </c>
      <c r="N293" s="183" t="str">
        <f>IF($B293="","",IF(N$77="","",ROUND(N249/(IntermediateCalcs!#REF!*IntermediateCalcs!#REF!*Statistics!N270),2)))</f>
        <v/>
      </c>
      <c r="O293" s="183" t="str">
        <f>IF($B293="","",IF(O$77="","",ROUND(O249/(IntermediateCalcs!#REF!*IntermediateCalcs!#REF!*Statistics!O270),2)))</f>
        <v/>
      </c>
      <c r="P293" s="183" t="str">
        <f>IF($B293="","",IF(P$77="","",ROUND(P249/(IntermediateCalcs!#REF!*IntermediateCalcs!#REF!*Statistics!P270),2)))</f>
        <v/>
      </c>
      <c r="Q293" s="183" t="str">
        <f>IF($B293="","",IF(Q$77="","",ROUND(Q249/(IntermediateCalcs!#REF!*IntermediateCalcs!#REF!*Statistics!Q270),2)))</f>
        <v/>
      </c>
      <c r="R293" s="183" t="str">
        <f>IF($B293="","",IF(R$77="","",ROUND(R249/(IntermediateCalcs!#REF!*IntermediateCalcs!#REF!*Statistics!R270),2)))</f>
        <v/>
      </c>
      <c r="S293" s="183" t="str">
        <f>IF($B293="","",IF(S$77="","",ROUND(S249/(IntermediateCalcs!#REF!*IntermediateCalcs!#REF!*Statistics!S270),2)))</f>
        <v/>
      </c>
      <c r="U293" s="153"/>
      <c r="W293" s="151"/>
    </row>
    <row r="294" spans="2:40" s="150" customFormat="1" hidden="1" x14ac:dyDescent="0.2">
      <c r="B294" s="157" t="str">
        <f>IF(C$36="","","4. " &amp; (DataGoesHere!E$1))</f>
        <v/>
      </c>
      <c r="C294" s="152"/>
      <c r="D294" s="159"/>
      <c r="E294" s="159"/>
      <c r="F294" s="160"/>
      <c r="G294" s="183" t="str">
        <f>IF($B294="","",IF(G$77="","",ROUND(G250/(IntermediateCalcs!#REF!*IntermediateCalcs!#REF!*Statistics!G271),2)))</f>
        <v/>
      </c>
      <c r="H294" s="183" t="str">
        <f>IF($B294="","",IF(H$77="","",ROUND(H250/(IntermediateCalcs!#REF!*IntermediateCalcs!#REF!*Statistics!H271),2)))</f>
        <v/>
      </c>
      <c r="I294" s="183" t="str">
        <f>IF($B294="","",IF(I$77="","",ROUND(I250/(IntermediateCalcs!#REF!*IntermediateCalcs!#REF!*Statistics!I271),2)))</f>
        <v/>
      </c>
      <c r="J294" s="183" t="str">
        <f>IF($B294="","",IF(J$77="","",ROUND(J250/(IntermediateCalcs!#REF!*IntermediateCalcs!#REF!*Statistics!J271),2)))</f>
        <v/>
      </c>
      <c r="K294" s="183" t="str">
        <f>IF($B294="","",IF(K$77="","",ROUND(K250/(IntermediateCalcs!#REF!*IntermediateCalcs!#REF!*Statistics!K271),2)))</f>
        <v/>
      </c>
      <c r="L294" s="183" t="str">
        <f>IF($B294="","",IF(L$77="","",ROUND(L250/(IntermediateCalcs!#REF!*IntermediateCalcs!#REF!*Statistics!L271),2)))</f>
        <v/>
      </c>
      <c r="M294" s="183" t="str">
        <f>IF($B294="","",IF(M$77="","",ROUND(M250/(IntermediateCalcs!#REF!*IntermediateCalcs!#REF!*Statistics!M271),2)))</f>
        <v/>
      </c>
      <c r="N294" s="183" t="str">
        <f>IF($B294="","",IF(N$77="","",ROUND(N250/(IntermediateCalcs!#REF!*IntermediateCalcs!#REF!*Statistics!N271),2)))</f>
        <v/>
      </c>
      <c r="O294" s="183" t="str">
        <f>IF($B294="","",IF(O$77="","",ROUND(O250/(IntermediateCalcs!#REF!*IntermediateCalcs!#REF!*Statistics!O271),2)))</f>
        <v/>
      </c>
      <c r="P294" s="183" t="str">
        <f>IF($B294="","",IF(P$77="","",ROUND(P250/(IntermediateCalcs!#REF!*IntermediateCalcs!#REF!*Statistics!P271),2)))</f>
        <v/>
      </c>
      <c r="Q294" s="183" t="str">
        <f>IF($B294="","",IF(Q$77="","",ROUND(Q250/(IntermediateCalcs!#REF!*IntermediateCalcs!#REF!*Statistics!Q271),2)))</f>
        <v/>
      </c>
      <c r="R294" s="183" t="str">
        <f>IF($B294="","",IF(R$77="","",ROUND(R250/(IntermediateCalcs!#REF!*IntermediateCalcs!#REF!*Statistics!R271),2)))</f>
        <v/>
      </c>
      <c r="S294" s="183" t="str">
        <f>IF($B294="","",IF(S$77="","",ROUND(S250/(IntermediateCalcs!#REF!*IntermediateCalcs!#REF!*Statistics!S271),2)))</f>
        <v/>
      </c>
      <c r="U294" s="153"/>
      <c r="W294" s="151"/>
    </row>
    <row r="295" spans="2:40" s="150" customFormat="1" hidden="1" x14ac:dyDescent="0.2">
      <c r="B295" s="157" t="str">
        <f>IF(C$37="","","5. " &amp; (DataGoesHere!F$1))</f>
        <v/>
      </c>
      <c r="C295" s="152"/>
      <c r="D295" s="159"/>
      <c r="E295" s="159"/>
      <c r="F295" s="160"/>
      <c r="G295" s="161"/>
      <c r="H295" s="183" t="str">
        <f>IF($B295="","",IF(H$77="","",ROUND(H251/(IntermediateCalcs!#REF!*IntermediateCalcs!#REF!*Statistics!H272),2)))</f>
        <v/>
      </c>
      <c r="I295" s="183" t="str">
        <f>IF($B295="","",IF(I$77="","",ROUND(I251/(IntermediateCalcs!#REF!*IntermediateCalcs!#REF!*Statistics!I272),2)))</f>
        <v/>
      </c>
      <c r="J295" s="183" t="str">
        <f>IF($B295="","",IF(J$77="","",ROUND(J251/(IntermediateCalcs!#REF!*IntermediateCalcs!#REF!*Statistics!J272),2)))</f>
        <v/>
      </c>
      <c r="K295" s="183" t="str">
        <f>IF($B295="","",IF(K$77="","",ROUND(K251/(IntermediateCalcs!#REF!*IntermediateCalcs!#REF!*Statistics!K272),2)))</f>
        <v/>
      </c>
      <c r="L295" s="183" t="str">
        <f>IF($B295="","",IF(L$77="","",ROUND(L251/(IntermediateCalcs!#REF!*IntermediateCalcs!#REF!*Statistics!L272),2)))</f>
        <v/>
      </c>
      <c r="M295" s="183" t="str">
        <f>IF($B295="","",IF(M$77="","",ROUND(M251/(IntermediateCalcs!#REF!*IntermediateCalcs!#REF!*Statistics!M272),2)))</f>
        <v/>
      </c>
      <c r="N295" s="183" t="str">
        <f>IF($B295="","",IF(N$77="","",ROUND(N251/(IntermediateCalcs!#REF!*IntermediateCalcs!#REF!*Statistics!N272),2)))</f>
        <v/>
      </c>
      <c r="O295" s="183" t="str">
        <f>IF($B295="","",IF(O$77="","",ROUND(O251/(IntermediateCalcs!#REF!*IntermediateCalcs!#REF!*Statistics!O272),2)))</f>
        <v/>
      </c>
      <c r="P295" s="183" t="str">
        <f>IF($B295="","",IF(P$77="","",ROUND(P251/(IntermediateCalcs!#REF!*IntermediateCalcs!#REF!*Statistics!P272),2)))</f>
        <v/>
      </c>
      <c r="Q295" s="183" t="str">
        <f>IF($B295="","",IF(Q$77="","",ROUND(Q251/(IntermediateCalcs!#REF!*IntermediateCalcs!#REF!*Statistics!Q272),2)))</f>
        <v/>
      </c>
      <c r="R295" s="183" t="str">
        <f>IF($B295="","",IF(R$77="","",ROUND(R251/(IntermediateCalcs!#REF!*IntermediateCalcs!#REF!*Statistics!R272),2)))</f>
        <v/>
      </c>
      <c r="S295" s="183" t="str">
        <f>IF($B295="","",IF(S$77="","",ROUND(S251/(IntermediateCalcs!#REF!*IntermediateCalcs!#REF!*Statistics!S272),2)))</f>
        <v/>
      </c>
      <c r="U295" s="153"/>
      <c r="W295" s="151"/>
    </row>
    <row r="296" spans="2:40" s="150" customFormat="1" hidden="1" x14ac:dyDescent="0.2">
      <c r="B296" s="157" t="str">
        <f>IF(C$38="","","6. " &amp; (DataGoesHere!G$1))</f>
        <v/>
      </c>
      <c r="C296" s="152"/>
      <c r="D296" s="159"/>
      <c r="E296" s="159"/>
      <c r="F296" s="160"/>
      <c r="G296" s="161"/>
      <c r="H296" s="160"/>
      <c r="I296" s="183" t="str">
        <f>IF($B296="","",IF(I$77="","",ROUND(I252/(IntermediateCalcs!#REF!*IntermediateCalcs!#REF!*Statistics!I273),2)))</f>
        <v/>
      </c>
      <c r="J296" s="183" t="str">
        <f>IF($B296="","",IF(J$77="","",ROUND(J252/(IntermediateCalcs!#REF!*IntermediateCalcs!#REF!*Statistics!J273),2)))</f>
        <v/>
      </c>
      <c r="K296" s="183" t="str">
        <f>IF($B296="","",IF(K$77="","",ROUND(K252/(IntermediateCalcs!#REF!*IntermediateCalcs!#REF!*Statistics!K273),2)))</f>
        <v/>
      </c>
      <c r="L296" s="183" t="str">
        <f>IF($B296="","",IF(L$77="","",ROUND(L252/(IntermediateCalcs!#REF!*IntermediateCalcs!#REF!*Statistics!L273),2)))</f>
        <v/>
      </c>
      <c r="M296" s="183" t="str">
        <f>IF($B296="","",IF(M$77="","",ROUND(M252/(IntermediateCalcs!#REF!*IntermediateCalcs!#REF!*Statistics!M273),2)))</f>
        <v/>
      </c>
      <c r="N296" s="183" t="str">
        <f>IF($B296="","",IF(N$77="","",ROUND(N252/(IntermediateCalcs!#REF!*IntermediateCalcs!#REF!*Statistics!N273),2)))</f>
        <v/>
      </c>
      <c r="O296" s="183" t="str">
        <f>IF($B296="","",IF(O$77="","",ROUND(O252/(IntermediateCalcs!#REF!*IntermediateCalcs!#REF!*Statistics!O273),2)))</f>
        <v/>
      </c>
      <c r="P296" s="183" t="str">
        <f>IF($B296="","",IF(P$77="","",ROUND(P252/(IntermediateCalcs!#REF!*IntermediateCalcs!#REF!*Statistics!P273),2)))</f>
        <v/>
      </c>
      <c r="Q296" s="183" t="str">
        <f>IF($B296="","",IF(Q$77="","",ROUND(Q252/(IntermediateCalcs!#REF!*IntermediateCalcs!#REF!*Statistics!Q273),2)))</f>
        <v/>
      </c>
      <c r="R296" s="183" t="str">
        <f>IF($B296="","",IF(R$77="","",ROUND(R252/(IntermediateCalcs!#REF!*IntermediateCalcs!#REF!*Statistics!R273),2)))</f>
        <v/>
      </c>
      <c r="S296" s="183" t="str">
        <f>IF($B296="","",IF(S$77="","",ROUND(S252/(IntermediateCalcs!#REF!*IntermediateCalcs!#REF!*Statistics!S273),2)))</f>
        <v/>
      </c>
      <c r="U296" s="153"/>
      <c r="W296" s="151"/>
    </row>
    <row r="297" spans="2:40" s="150" customFormat="1" hidden="1" x14ac:dyDescent="0.2">
      <c r="B297" s="157" t="str">
        <f>IF(C$39="","","7. " &amp; (DataGoesHere!H$1))</f>
        <v/>
      </c>
      <c r="C297" s="152"/>
      <c r="D297" s="159"/>
      <c r="E297" s="159"/>
      <c r="F297" s="160"/>
      <c r="G297" s="161"/>
      <c r="H297" s="160"/>
      <c r="I297" s="162"/>
      <c r="J297" s="183" t="str">
        <f>IF($B297="","",IF(J$77="","",ROUND(J253/(IntermediateCalcs!#REF!*IntermediateCalcs!#REF!*Statistics!J274),2)))</f>
        <v/>
      </c>
      <c r="K297" s="183" t="str">
        <f>IF($B297="","",IF(K$77="","",ROUND(K253/(IntermediateCalcs!#REF!*IntermediateCalcs!#REF!*Statistics!K274),2)))</f>
        <v/>
      </c>
      <c r="L297" s="183" t="str">
        <f>IF($B297="","",IF(L$77="","",ROUND(L253/(IntermediateCalcs!#REF!*IntermediateCalcs!#REF!*Statistics!L274),2)))</f>
        <v/>
      </c>
      <c r="M297" s="183" t="str">
        <f>IF($B297="","",IF(M$77="","",ROUND(M253/(IntermediateCalcs!#REF!*IntermediateCalcs!#REF!*Statistics!M274),2)))</f>
        <v/>
      </c>
      <c r="N297" s="183" t="str">
        <f>IF($B297="","",IF(N$77="","",ROUND(N253/(IntermediateCalcs!#REF!*IntermediateCalcs!#REF!*Statistics!N274),2)))</f>
        <v/>
      </c>
      <c r="O297" s="183" t="str">
        <f>IF($B297="","",IF(O$77="","",ROUND(O253/(IntermediateCalcs!#REF!*IntermediateCalcs!#REF!*Statistics!O274),2)))</f>
        <v/>
      </c>
      <c r="P297" s="183" t="str">
        <f>IF($B297="","",IF(P$77="","",ROUND(P253/(IntermediateCalcs!#REF!*IntermediateCalcs!#REF!*Statistics!P274),2)))</f>
        <v/>
      </c>
      <c r="Q297" s="183" t="str">
        <f>IF($B297="","",IF(Q$77="","",ROUND(Q253/(IntermediateCalcs!#REF!*IntermediateCalcs!#REF!*Statistics!Q274),2)))</f>
        <v/>
      </c>
      <c r="R297" s="183" t="str">
        <f>IF($B297="","",IF(R$77="","",ROUND(R253/(IntermediateCalcs!#REF!*IntermediateCalcs!#REF!*Statistics!R274),2)))</f>
        <v/>
      </c>
      <c r="S297" s="183" t="str">
        <f>IF($B297="","",IF(S$77="","",ROUND(S253/(IntermediateCalcs!#REF!*IntermediateCalcs!#REF!*Statistics!S274),2)))</f>
        <v/>
      </c>
      <c r="U297" s="153"/>
      <c r="W297" s="151"/>
    </row>
    <row r="298" spans="2:40" s="150" customFormat="1" hidden="1" x14ac:dyDescent="0.2">
      <c r="B298" s="157" t="str">
        <f>IF(C$40="","","8. " &amp; (DataGoesHere!I$1))</f>
        <v/>
      </c>
      <c r="C298" s="152"/>
      <c r="D298" s="159"/>
      <c r="E298" s="159"/>
      <c r="F298" s="160"/>
      <c r="G298" s="161"/>
      <c r="H298" s="160"/>
      <c r="I298" s="162"/>
      <c r="J298" s="163"/>
      <c r="K298" s="183" t="str">
        <f>IF($B298="","",IF(K$77="","",ROUND(K254/(IntermediateCalcs!#REF!*IntermediateCalcs!#REF!*Statistics!K275),2)))</f>
        <v/>
      </c>
      <c r="L298" s="183" t="str">
        <f>IF($B298="","",IF(L$77="","",ROUND(L254/(IntermediateCalcs!#REF!*IntermediateCalcs!#REF!*Statistics!L275),2)))</f>
        <v/>
      </c>
      <c r="M298" s="183" t="str">
        <f>IF($B298="","",IF(M$77="","",ROUND(M254/(IntermediateCalcs!#REF!*IntermediateCalcs!#REF!*Statistics!M275),2)))</f>
        <v/>
      </c>
      <c r="N298" s="183" t="str">
        <f>IF($B298="","",IF(N$77="","",ROUND(N254/(IntermediateCalcs!#REF!*IntermediateCalcs!#REF!*Statistics!N275),2)))</f>
        <v/>
      </c>
      <c r="O298" s="183" t="str">
        <f>IF($B298="","",IF(O$77="","",ROUND(O254/(IntermediateCalcs!#REF!*IntermediateCalcs!#REF!*Statistics!O275),2)))</f>
        <v/>
      </c>
      <c r="P298" s="183" t="str">
        <f>IF($B298="","",IF(P$77="","",ROUND(P254/(IntermediateCalcs!#REF!*IntermediateCalcs!#REF!*Statistics!P275),2)))</f>
        <v/>
      </c>
      <c r="Q298" s="183" t="str">
        <f>IF($B298="","",IF(Q$77="","",ROUND(Q254/(IntermediateCalcs!#REF!*IntermediateCalcs!#REF!*Statistics!Q275),2)))</f>
        <v/>
      </c>
      <c r="R298" s="183" t="str">
        <f>IF($B298="","",IF(R$77="","",ROUND(R254/(IntermediateCalcs!#REF!*IntermediateCalcs!#REF!*Statistics!R275),2)))</f>
        <v/>
      </c>
      <c r="S298" s="183" t="str">
        <f>IF($B298="","",IF(S$77="","",ROUND(S254/(IntermediateCalcs!#REF!*IntermediateCalcs!#REF!*Statistics!S275),2)))</f>
        <v/>
      </c>
      <c r="U298" s="153"/>
      <c r="W298" s="151"/>
    </row>
    <row r="299" spans="2:40" s="150" customFormat="1" hidden="1" x14ac:dyDescent="0.2">
      <c r="B299" s="157" t="str">
        <f>IF(C$41="","","9. " &amp; (DataGoesHere!J$1))</f>
        <v/>
      </c>
      <c r="C299" s="152"/>
      <c r="D299" s="159"/>
      <c r="E299" s="159"/>
      <c r="F299" s="160"/>
      <c r="G299" s="161"/>
      <c r="H299" s="160"/>
      <c r="I299" s="162"/>
      <c r="J299" s="163"/>
      <c r="K299" s="164"/>
      <c r="L299" s="183" t="str">
        <f>IF($B299="","",IF(L$77="","",ROUND(L255/(IntermediateCalcs!#REF!*IntermediateCalcs!#REF!*Statistics!L276),2)))</f>
        <v/>
      </c>
      <c r="M299" s="183" t="str">
        <f>IF($B299="","",IF(M$77="","",ROUND(M255/(IntermediateCalcs!#REF!*IntermediateCalcs!#REF!*Statistics!M276),2)))</f>
        <v/>
      </c>
      <c r="N299" s="183" t="str">
        <f>IF($B299="","",IF(N$77="","",ROUND(N255/(IntermediateCalcs!#REF!*IntermediateCalcs!#REF!*Statistics!N276),2)))</f>
        <v/>
      </c>
      <c r="O299" s="183" t="str">
        <f>IF($B299="","",IF(O$77="","",ROUND(O255/(IntermediateCalcs!#REF!*IntermediateCalcs!#REF!*Statistics!O276),2)))</f>
        <v/>
      </c>
      <c r="P299" s="183" t="str">
        <f>IF($B299="","",IF(P$77="","",ROUND(P255/(IntermediateCalcs!#REF!*IntermediateCalcs!#REF!*Statistics!P276),2)))</f>
        <v/>
      </c>
      <c r="Q299" s="183" t="str">
        <f>IF($B299="","",IF(Q$77="","",ROUND(Q255/(IntermediateCalcs!#REF!*IntermediateCalcs!#REF!*Statistics!Q276),2)))</f>
        <v/>
      </c>
      <c r="R299" s="183" t="str">
        <f>IF($B299="","",IF(R$77="","",ROUND(R255/(IntermediateCalcs!#REF!*IntermediateCalcs!#REF!*Statistics!R276),2)))</f>
        <v/>
      </c>
      <c r="S299" s="183" t="str">
        <f>IF($B299="","",IF(S$77="","",ROUND(S255/(IntermediateCalcs!#REF!*IntermediateCalcs!#REF!*Statistics!S276),2)))</f>
        <v/>
      </c>
      <c r="U299" s="153"/>
      <c r="W299" s="151"/>
    </row>
    <row r="300" spans="2:40" s="150" customFormat="1" hidden="1" x14ac:dyDescent="0.2">
      <c r="B300" s="157" t="str">
        <f>IF(C$42="","","10. " &amp; (DataGoesHere!K$1))</f>
        <v/>
      </c>
      <c r="C300" s="152"/>
      <c r="D300" s="159"/>
      <c r="E300" s="159"/>
      <c r="F300" s="160"/>
      <c r="G300" s="161"/>
      <c r="H300" s="160"/>
      <c r="I300" s="162"/>
      <c r="J300" s="163"/>
      <c r="K300" s="164"/>
      <c r="L300" s="164"/>
      <c r="M300" s="183" t="str">
        <f>IF($B300="","",IF(M$77="","",ROUND(M256/(IntermediateCalcs!#REF!*IntermediateCalcs!#REF!*Statistics!M277),2)))</f>
        <v/>
      </c>
      <c r="N300" s="183" t="str">
        <f>IF($B300="","",IF(N$77="","",ROUND(N256/(IntermediateCalcs!#REF!*IntermediateCalcs!#REF!*Statistics!N277),2)))</f>
        <v/>
      </c>
      <c r="O300" s="183" t="str">
        <f>IF($B300="","",IF(O$77="","",ROUND(O256/(IntermediateCalcs!#REF!*IntermediateCalcs!#REF!*Statistics!O277),2)))</f>
        <v/>
      </c>
      <c r="P300" s="183" t="str">
        <f>IF($B300="","",IF(P$77="","",ROUND(P256/(IntermediateCalcs!#REF!*IntermediateCalcs!#REF!*Statistics!P277),2)))</f>
        <v/>
      </c>
      <c r="Q300" s="183" t="str">
        <f>IF($B300="","",IF(Q$77="","",ROUND(Q256/(IntermediateCalcs!#REF!*IntermediateCalcs!#REF!*Statistics!Q277),2)))</f>
        <v/>
      </c>
      <c r="R300" s="183" t="str">
        <f>IF($B300="","",IF(R$77="","",ROUND(R256/(IntermediateCalcs!#REF!*IntermediateCalcs!#REF!*Statistics!R277),2)))</f>
        <v/>
      </c>
      <c r="S300" s="183" t="str">
        <f>IF($B300="","",IF(S$77="","",ROUND(S256/(IntermediateCalcs!#REF!*IntermediateCalcs!#REF!*Statistics!S277),2)))</f>
        <v/>
      </c>
      <c r="U300" s="153"/>
      <c r="W300" s="151"/>
    </row>
    <row r="301" spans="2:40" s="150" customFormat="1" hidden="1" x14ac:dyDescent="0.2">
      <c r="B301" s="157" t="str">
        <f>IF(C$43="","","11. " &amp; (DataGoesHere!L$1))</f>
        <v/>
      </c>
      <c r="C301" s="152"/>
      <c r="D301" s="159"/>
      <c r="E301" s="159"/>
      <c r="F301" s="160"/>
      <c r="G301" s="161"/>
      <c r="H301" s="160"/>
      <c r="I301" s="162"/>
      <c r="J301" s="163"/>
      <c r="K301" s="164"/>
      <c r="L301" s="164"/>
      <c r="M301" s="164"/>
      <c r="N301" s="183" t="str">
        <f>IF($B301="","",IF(N$77="","",ROUND(N257/(IntermediateCalcs!#REF!*IntermediateCalcs!#REF!*Statistics!N278),2)))</f>
        <v/>
      </c>
      <c r="O301" s="183" t="str">
        <f>IF($B301="","",IF(O$77="","",ROUND(O257/(IntermediateCalcs!#REF!*IntermediateCalcs!#REF!*Statistics!O278),2)))</f>
        <v/>
      </c>
      <c r="P301" s="183" t="str">
        <f>IF($B301="","",IF(P$77="","",ROUND(P257/(IntermediateCalcs!#REF!*IntermediateCalcs!#REF!*Statistics!P278),2)))</f>
        <v/>
      </c>
      <c r="Q301" s="183" t="str">
        <f>IF($B301="","",IF(Q$77="","",ROUND(Q257/(IntermediateCalcs!#REF!*IntermediateCalcs!#REF!*Statistics!Q278),2)))</f>
        <v/>
      </c>
      <c r="R301" s="183" t="str">
        <f>IF($B301="","",IF(R$77="","",ROUND(R257/(IntermediateCalcs!#REF!*IntermediateCalcs!#REF!*Statistics!R278),2)))</f>
        <v/>
      </c>
      <c r="S301" s="183" t="str">
        <f>IF($B301="","",IF(S$77="","",ROUND(S257/(IntermediateCalcs!#REF!*IntermediateCalcs!#REF!*Statistics!S278),2)))</f>
        <v/>
      </c>
      <c r="U301" s="153"/>
      <c r="W301" s="151"/>
    </row>
    <row r="302" spans="2:40" s="150" customFormat="1" hidden="1" x14ac:dyDescent="0.2">
      <c r="B302" s="157" t="str">
        <f>IF(C$44="","","12. " &amp; (DataGoesHere!M$1))</f>
        <v/>
      </c>
      <c r="C302" s="152"/>
      <c r="D302" s="159"/>
      <c r="E302" s="159"/>
      <c r="F302" s="160"/>
      <c r="G302" s="161"/>
      <c r="H302" s="160"/>
      <c r="I302" s="162"/>
      <c r="J302" s="163"/>
      <c r="K302" s="164"/>
      <c r="L302" s="164"/>
      <c r="M302" s="164"/>
      <c r="N302" s="164"/>
      <c r="O302" s="183" t="str">
        <f>IF($B302="","",IF(O$77="","",ROUND(O258/(IntermediateCalcs!#REF!*IntermediateCalcs!#REF!*Statistics!O279),2)))</f>
        <v/>
      </c>
      <c r="P302" s="183" t="str">
        <f>IF($B302="","",IF(P$77="","",ROUND(P258/(IntermediateCalcs!#REF!*IntermediateCalcs!#REF!*Statistics!P279),2)))</f>
        <v/>
      </c>
      <c r="Q302" s="183" t="str">
        <f>IF($B302="","",IF(Q$77="","",ROUND(Q258/(IntermediateCalcs!#REF!*IntermediateCalcs!#REF!*Statistics!Q279),2)))</f>
        <v/>
      </c>
      <c r="R302" s="183" t="str">
        <f>IF($B302="","",IF(R$77="","",ROUND(R258/(IntermediateCalcs!#REF!*IntermediateCalcs!#REF!*Statistics!R279),2)))</f>
        <v/>
      </c>
      <c r="S302" s="183" t="str">
        <f>IF($B302="","",IF(S$77="","",ROUND(S258/(IntermediateCalcs!#REF!*IntermediateCalcs!#REF!*Statistics!S279),2)))</f>
        <v/>
      </c>
      <c r="U302" s="153"/>
      <c r="W302" s="151"/>
    </row>
    <row r="303" spans="2:40" s="150" customFormat="1" hidden="1" x14ac:dyDescent="0.2">
      <c r="B303" s="157" t="str">
        <f>IF(C$45="","","13. " &amp; (DataGoesHere!N$1))</f>
        <v>13. Unemployment Rate (UNRATENSA)</v>
      </c>
      <c r="C303" s="152"/>
      <c r="D303" s="159"/>
      <c r="E303" s="159"/>
      <c r="F303" s="160"/>
      <c r="G303" s="161"/>
      <c r="H303" s="160"/>
      <c r="I303" s="162"/>
      <c r="J303" s="163"/>
      <c r="K303" s="164"/>
      <c r="L303" s="164"/>
      <c r="M303" s="164"/>
      <c r="N303" s="164"/>
      <c r="O303" s="164"/>
      <c r="P303" s="183" t="e">
        <f ca="1">IF($B303="","",IF(P$77="","",ROUND(P259/(IntermediateCalcs!#REF!*IntermediateCalcs!#REF!*Statistics!P280),2)))</f>
        <v>#REF!</v>
      </c>
      <c r="Q303" s="183" t="e">
        <f ca="1">IF($B303="","",IF(Q$77="","",ROUND(Q259/(IntermediateCalcs!#REF!*IntermediateCalcs!#REF!*Statistics!Q280),2)))</f>
        <v>#REF!</v>
      </c>
      <c r="R303" s="183" t="e">
        <f ca="1">IF($B303="","",IF(R$77="","",ROUND(R259/(IntermediateCalcs!#REF!*IntermediateCalcs!#REF!*Statistics!R280),2)))</f>
        <v>#REF!</v>
      </c>
      <c r="S303" s="183" t="str">
        <f>IF($B303="","",IF(S$77="","",ROUND(S259/(IntermediateCalcs!#REF!*IntermediateCalcs!#REF!*Statistics!S280),2)))</f>
        <v/>
      </c>
      <c r="U303" s="153"/>
      <c r="W303" s="151"/>
    </row>
    <row r="304" spans="2:40" s="150" customFormat="1" hidden="1" x14ac:dyDescent="0.2">
      <c r="B304" s="157" t="str">
        <f>IF(C$46="","","14. " &amp; (DataGoesHere!O$1))</f>
        <v>14. Test</v>
      </c>
      <c r="C304" s="152"/>
      <c r="D304" s="159"/>
      <c r="E304" s="159"/>
      <c r="F304" s="160"/>
      <c r="G304" s="161"/>
      <c r="H304" s="160"/>
      <c r="I304" s="162"/>
      <c r="J304" s="163"/>
      <c r="K304" s="164"/>
      <c r="L304" s="164"/>
      <c r="M304" s="164"/>
      <c r="N304" s="164"/>
      <c r="O304" s="164"/>
      <c r="P304" s="164"/>
      <c r="Q304" s="183" t="e">
        <f ca="1">IF($B304="","",IF(Q$77="","",ROUND(Q260/(IntermediateCalcs!#REF!*IntermediateCalcs!#REF!*Statistics!Q281),2)))</f>
        <v>#REF!</v>
      </c>
      <c r="R304" s="183" t="e">
        <f ca="1">IF($B304="","",IF(R$77="","",ROUND(R260/(IntermediateCalcs!#REF!*IntermediateCalcs!#REF!*Statistics!R281),2)))</f>
        <v>#REF!</v>
      </c>
      <c r="S304" s="183" t="str">
        <f>IF($B304="","",IF(S$77="","",ROUND(S260/(IntermediateCalcs!#REF!*IntermediateCalcs!#REF!*Statistics!S281),2)))</f>
        <v/>
      </c>
      <c r="U304" s="153"/>
      <c r="W304" s="151"/>
    </row>
    <row r="305" spans="2:40" s="150" customFormat="1" hidden="1" x14ac:dyDescent="0.2">
      <c r="B305" s="157" t="str">
        <f>IF(C$47="","","15. " &amp; (DataGoesHere!P$1))</f>
        <v>15. Retail Sales</v>
      </c>
      <c r="C305" s="152"/>
      <c r="D305" s="159"/>
      <c r="E305" s="159"/>
      <c r="F305" s="160"/>
      <c r="G305" s="161"/>
      <c r="H305" s="160"/>
      <c r="I305" s="162"/>
      <c r="J305" s="163"/>
      <c r="K305" s="164"/>
      <c r="L305" s="164"/>
      <c r="M305" s="164"/>
      <c r="N305" s="164"/>
      <c r="O305" s="164"/>
      <c r="P305" s="164"/>
      <c r="Q305" s="164"/>
      <c r="R305" s="183" t="e">
        <f ca="1">IF($B305="","",IF(R$77="","",ROUND(R261/(IntermediateCalcs!#REF!*IntermediateCalcs!#REF!*Statistics!R282),2)))</f>
        <v>#REF!</v>
      </c>
      <c r="S305" s="183" t="str">
        <f>IF($B305="","",IF(S$77="","",ROUND(S261/(IntermediateCalcs!#REF!*IntermediateCalcs!#REF!*Statistics!S282),2)))</f>
        <v/>
      </c>
      <c r="U305" s="153"/>
      <c r="W305" s="151"/>
    </row>
    <row r="306" spans="2:40" s="150" customFormat="1" hidden="1" x14ac:dyDescent="0.2">
      <c r="B306" s="157" t="str">
        <f>IF(C$48="","","16. " &amp; (DataGoesHere!Q$1))</f>
        <v>16. Motor Vehicle Retail Sales: Domestic Autos, Thousands of Units, Monthly, Not Seasonally Adjusted</v>
      </c>
      <c r="C306" s="152"/>
      <c r="D306" s="159"/>
      <c r="E306" s="159"/>
      <c r="F306" s="160"/>
      <c r="G306" s="161"/>
      <c r="H306" s="160"/>
      <c r="I306" s="162"/>
      <c r="J306" s="163"/>
      <c r="K306" s="164"/>
      <c r="L306" s="164"/>
      <c r="M306" s="164"/>
      <c r="N306" s="164"/>
      <c r="O306" s="164"/>
      <c r="P306" s="164"/>
      <c r="Q306" s="164"/>
      <c r="R306" s="164"/>
      <c r="S306" s="183" t="str">
        <f>IF($B306="","",IF(S$77="","",ROUND(S262/(IntermediateCalcs!#REF!*IntermediateCalcs!#REF!*Statistics!S283),2)))</f>
        <v/>
      </c>
      <c r="U306" s="153"/>
      <c r="W306" s="151"/>
    </row>
    <row r="307" spans="2:40" s="150" customFormat="1" hidden="1" x14ac:dyDescent="0.2">
      <c r="B307" s="165" t="str">
        <f>IF(C$49="","","17. " &amp; (DataGoesHere!R$1))</f>
        <v/>
      </c>
      <c r="C307" s="166"/>
      <c r="D307" s="167"/>
      <c r="E307" s="167"/>
      <c r="F307" s="168"/>
      <c r="G307" s="169"/>
      <c r="H307" s="168"/>
      <c r="I307" s="170"/>
      <c r="J307" s="171"/>
      <c r="K307" s="172"/>
      <c r="L307" s="172"/>
      <c r="M307" s="172"/>
      <c r="N307" s="172"/>
      <c r="O307" s="172"/>
      <c r="P307" s="172"/>
      <c r="Q307" s="172"/>
      <c r="R307" s="172"/>
      <c r="S307" s="172"/>
      <c r="U307" s="153"/>
      <c r="W307" s="151"/>
    </row>
    <row r="308" spans="2:40" s="150" customFormat="1" hidden="1" x14ac:dyDescent="0.2">
      <c r="C308" s="151"/>
      <c r="D308" s="151"/>
      <c r="E308" s="151"/>
    </row>
    <row r="309" spans="2:40" s="150" customFormat="1" hidden="1" x14ac:dyDescent="0.2">
      <c r="C309" s="151"/>
      <c r="D309" s="151"/>
      <c r="E309" s="151"/>
    </row>
    <row r="310" spans="2:40" s="150" customFormat="1" hidden="1" x14ac:dyDescent="0.2">
      <c r="C310" s="151"/>
      <c r="D310" s="151"/>
      <c r="E310" s="151"/>
    </row>
    <row r="311" spans="2:40" s="150" customFormat="1" hidden="1" x14ac:dyDescent="0.2">
      <c r="B311" s="154" t="s">
        <v>170</v>
      </c>
      <c r="C311" s="151"/>
      <c r="D311" s="151"/>
      <c r="E311" s="151"/>
    </row>
    <row r="312" spans="2:40" s="157" customFormat="1" ht="144" hidden="1" x14ac:dyDescent="0.2">
      <c r="B312" s="155" t="s">
        <v>5</v>
      </c>
      <c r="C312" s="156" t="str">
        <f>$B313</f>
        <v>1. Retail Sales</v>
      </c>
      <c r="D312" s="156" t="str">
        <f>$B314</f>
        <v/>
      </c>
      <c r="E312" s="156" t="str">
        <f>$B315</f>
        <v/>
      </c>
      <c r="F312" s="156" t="str">
        <f>$B316</f>
        <v/>
      </c>
      <c r="G312" s="156" t="str">
        <f>$B317</f>
        <v/>
      </c>
      <c r="H312" s="156" t="str">
        <f>$B318</f>
        <v/>
      </c>
      <c r="I312" s="156" t="str">
        <f>$B319</f>
        <v/>
      </c>
      <c r="J312" s="156" t="str">
        <f>$B320</f>
        <v/>
      </c>
      <c r="K312" s="156" t="str">
        <f>$B321</f>
        <v/>
      </c>
      <c r="L312" s="156" t="str">
        <f>$B322</f>
        <v/>
      </c>
      <c r="M312" s="156" t="str">
        <f>$B323</f>
        <v/>
      </c>
      <c r="N312" s="156" t="str">
        <f>$B324</f>
        <v/>
      </c>
      <c r="O312" s="156" t="str">
        <f>$B325</f>
        <v>13. Unemployment Rate (UNRATENSA)</v>
      </c>
      <c r="P312" s="156" t="str">
        <f>$B326</f>
        <v>14. Test</v>
      </c>
      <c r="Q312" s="156" t="str">
        <f>$B327</f>
        <v>15. Retail Sales</v>
      </c>
      <c r="R312" s="156" t="str">
        <f>$B328</f>
        <v>16. Motor Vehicle Retail Sales: Domestic Autos, Thousands of Units, Monthly, Not Seasonally Adjusted</v>
      </c>
      <c r="S312" s="156" t="str">
        <f>$B329</f>
        <v/>
      </c>
      <c r="X312" s="151" t="s">
        <v>124</v>
      </c>
      <c r="Y312" s="151" t="s">
        <v>125</v>
      </c>
      <c r="Z312" s="151" t="s">
        <v>126</v>
      </c>
      <c r="AA312" s="151" t="s">
        <v>127</v>
      </c>
      <c r="AB312" s="151" t="s">
        <v>18</v>
      </c>
      <c r="AC312" s="151" t="s">
        <v>128</v>
      </c>
      <c r="AD312" s="151" t="s">
        <v>129</v>
      </c>
      <c r="AE312" s="151" t="s">
        <v>130</v>
      </c>
      <c r="AF312" s="151" t="s">
        <v>131</v>
      </c>
      <c r="AG312" s="151" t="s">
        <v>132</v>
      </c>
      <c r="AH312" s="151" t="s">
        <v>133</v>
      </c>
      <c r="AI312" s="151" t="s">
        <v>134</v>
      </c>
      <c r="AJ312" s="151" t="s">
        <v>2</v>
      </c>
      <c r="AK312" s="151" t="s">
        <v>135</v>
      </c>
      <c r="AL312" s="151" t="s">
        <v>136</v>
      </c>
      <c r="AM312" s="151" t="s">
        <v>137</v>
      </c>
      <c r="AN312" s="151" t="s">
        <v>138</v>
      </c>
    </row>
    <row r="313" spans="2:40" s="150" customFormat="1" hidden="1" x14ac:dyDescent="0.2">
      <c r="B313" s="157" t="str">
        <f>IF(C$33="","","1. " &amp; (DataGoesHere!B$1))</f>
        <v>1. Retail Sales</v>
      </c>
      <c r="C313" s="152"/>
      <c r="D313" s="183" t="str">
        <f>IF(D291="","",ROUND(FDIST(D291,IntermediateCalcs!#REF!,IntermediateCalcs!#REF!),2))</f>
        <v/>
      </c>
      <c r="E313" s="183" t="str">
        <f>IF(E291="","",ROUND(FDIST(E291,IntermediateCalcs!#REF!,IntermediateCalcs!#REF!),2))</f>
        <v/>
      </c>
      <c r="F313" s="183" t="str">
        <f>IF(F291="","",ROUND(FDIST(F291,IntermediateCalcs!#REF!,IntermediateCalcs!#REF!),2))</f>
        <v/>
      </c>
      <c r="G313" s="183" t="str">
        <f>IF(G291="","",ROUND(FDIST(G291,IntermediateCalcs!#REF!,IntermediateCalcs!#REF!),2))</f>
        <v/>
      </c>
      <c r="H313" s="183" t="str">
        <f>IF(H291="","",ROUND(FDIST(H291,IntermediateCalcs!#REF!,IntermediateCalcs!#REF!),2))</f>
        <v/>
      </c>
      <c r="I313" s="183" t="str">
        <f>IF(I291="","",ROUND(FDIST(I291,IntermediateCalcs!#REF!,IntermediateCalcs!#REF!),2))</f>
        <v/>
      </c>
      <c r="J313" s="183" t="str">
        <f>IF(J291="","",ROUND(FDIST(J291,IntermediateCalcs!#REF!,IntermediateCalcs!#REF!),2))</f>
        <v/>
      </c>
      <c r="K313" s="183" t="str">
        <f>IF(K291="","",ROUND(FDIST(K291,IntermediateCalcs!#REF!,IntermediateCalcs!#REF!),2))</f>
        <v/>
      </c>
      <c r="L313" s="183" t="str">
        <f>IF(L291="","",ROUND(FDIST(L291,IntermediateCalcs!#REF!,IntermediateCalcs!#REF!),2))</f>
        <v/>
      </c>
      <c r="M313" s="183" t="str">
        <f>IF(M291="","",ROUND(FDIST(M291,IntermediateCalcs!#REF!,IntermediateCalcs!#REF!),2))</f>
        <v/>
      </c>
      <c r="N313" s="183" t="str">
        <f>IF(N291="","",ROUND(FDIST(N291,IntermediateCalcs!#REF!,IntermediateCalcs!#REF!),2))</f>
        <v/>
      </c>
      <c r="O313" s="183" t="e">
        <f ca="1">IF(O291="","",ROUND(FDIST(O291,IntermediateCalcs!#REF!,IntermediateCalcs!#REF!),2))</f>
        <v>#REF!</v>
      </c>
      <c r="P313" s="183" t="e">
        <f ca="1">IF(P291="","",ROUND(FDIST(P291,IntermediateCalcs!#REF!,IntermediateCalcs!#REF!),2))</f>
        <v>#REF!</v>
      </c>
      <c r="Q313" s="183" t="e">
        <f ca="1">IF(Q291="","",ROUND(FDIST(Q291,IntermediateCalcs!#REF!,IntermediateCalcs!#REF!),2))</f>
        <v>#REF!</v>
      </c>
      <c r="R313" s="183" t="e">
        <f ca="1">IF(R291="","",ROUND(FDIST(R291,IntermediateCalcs!#REF!,IntermediateCalcs!#REF!),2))</f>
        <v>#REF!</v>
      </c>
      <c r="S313" s="183" t="str">
        <f>IF(S291="","",ROUND(FDIST(S291,IntermediateCalcs!#REF!,IntermediateCalcs!#REF!),2))</f>
        <v/>
      </c>
      <c r="W313" s="151" t="s">
        <v>124</v>
      </c>
    </row>
    <row r="314" spans="2:40" s="150" customFormat="1" hidden="1" x14ac:dyDescent="0.2">
      <c r="B314" s="157" t="str">
        <f>IF(C$34="","","2. " &amp; (DataGoesHere!C$1))</f>
        <v/>
      </c>
      <c r="C314" s="152"/>
      <c r="D314" s="159"/>
      <c r="E314" s="183" t="str">
        <f>IF(E292="","",ROUND(FDIST(E292,IntermediateCalcs!#REF!,IntermediateCalcs!#REF!),2))</f>
        <v/>
      </c>
      <c r="F314" s="183" t="str">
        <f>IF(F292="","",ROUND(FDIST(F292,IntermediateCalcs!#REF!,IntermediateCalcs!#REF!),2))</f>
        <v/>
      </c>
      <c r="G314" s="183" t="str">
        <f>IF(G292="","",ROUND(FDIST(G292,IntermediateCalcs!#REF!,IntermediateCalcs!#REF!),2))</f>
        <v/>
      </c>
      <c r="H314" s="183" t="str">
        <f>IF(H292="","",ROUND(FDIST(H292,IntermediateCalcs!#REF!,IntermediateCalcs!#REF!),2))</f>
        <v/>
      </c>
      <c r="I314" s="183" t="str">
        <f>IF(I292="","",ROUND(FDIST(I292,IntermediateCalcs!#REF!,IntermediateCalcs!#REF!),2))</f>
        <v/>
      </c>
      <c r="J314" s="183" t="str">
        <f>IF(J292="","",ROUND(FDIST(J292,IntermediateCalcs!#REF!,IntermediateCalcs!#REF!),2))</f>
        <v/>
      </c>
      <c r="K314" s="183" t="str">
        <f>IF(K292="","",ROUND(FDIST(K292,IntermediateCalcs!#REF!,IntermediateCalcs!#REF!),2))</f>
        <v/>
      </c>
      <c r="L314" s="183" t="str">
        <f>IF(L292="","",ROUND(FDIST(L292,IntermediateCalcs!#REF!,IntermediateCalcs!#REF!),2))</f>
        <v/>
      </c>
      <c r="M314" s="183" t="str">
        <f>IF(M292="","",ROUND(FDIST(M292,IntermediateCalcs!#REF!,IntermediateCalcs!#REF!),2))</f>
        <v/>
      </c>
      <c r="N314" s="183" t="str">
        <f>IF(N292="","",ROUND(FDIST(N292,IntermediateCalcs!#REF!,IntermediateCalcs!#REF!),2))</f>
        <v/>
      </c>
      <c r="O314" s="183" t="str">
        <f>IF(O292="","",ROUND(FDIST(O292,IntermediateCalcs!#REF!,IntermediateCalcs!#REF!),2))</f>
        <v/>
      </c>
      <c r="P314" s="183" t="str">
        <f>IF(P292="","",ROUND(FDIST(P292,IntermediateCalcs!#REF!,IntermediateCalcs!#REF!),2))</f>
        <v/>
      </c>
      <c r="Q314" s="183" t="str">
        <f>IF(Q292="","",ROUND(FDIST(Q292,IntermediateCalcs!#REF!,IntermediateCalcs!#REF!),2))</f>
        <v/>
      </c>
      <c r="R314" s="183" t="str">
        <f>IF(R292="","",ROUND(FDIST(R292,IntermediateCalcs!#REF!,IntermediateCalcs!#REF!),2))</f>
        <v/>
      </c>
      <c r="S314" s="183" t="str">
        <f>IF(S292="","",ROUND(FDIST(S292,IntermediateCalcs!#REF!,IntermediateCalcs!#REF!),2))</f>
        <v/>
      </c>
      <c r="W314" s="151" t="s">
        <v>125</v>
      </c>
    </row>
    <row r="315" spans="2:40" s="150" customFormat="1" hidden="1" x14ac:dyDescent="0.2">
      <c r="B315" s="157" t="str">
        <f>IF(C$35="","","3. " &amp; (DataGoesHere!D$1))</f>
        <v/>
      </c>
      <c r="C315" s="152"/>
      <c r="D315" s="159"/>
      <c r="E315" s="159"/>
      <c r="F315" s="183" t="str">
        <f>IF(F293="","",ROUND(FDIST(F293,IntermediateCalcs!#REF!,IntermediateCalcs!#REF!),2))</f>
        <v/>
      </c>
      <c r="G315" s="183" t="str">
        <f>IF(G293="","",ROUND(FDIST(G293,IntermediateCalcs!#REF!,IntermediateCalcs!#REF!),2))</f>
        <v/>
      </c>
      <c r="H315" s="183" t="str">
        <f>IF(H293="","",ROUND(FDIST(H293,IntermediateCalcs!#REF!,IntermediateCalcs!#REF!),2))</f>
        <v/>
      </c>
      <c r="I315" s="183" t="str">
        <f>IF(I293="","",ROUND(FDIST(I293,IntermediateCalcs!#REF!,IntermediateCalcs!#REF!),2))</f>
        <v/>
      </c>
      <c r="J315" s="183" t="str">
        <f>IF(J293="","",ROUND(FDIST(J293,IntermediateCalcs!#REF!,IntermediateCalcs!#REF!),2))</f>
        <v/>
      </c>
      <c r="K315" s="183" t="str">
        <f>IF(K293="","",ROUND(FDIST(K293,IntermediateCalcs!#REF!,IntermediateCalcs!#REF!),2))</f>
        <v/>
      </c>
      <c r="L315" s="183" t="str">
        <f>IF(L293="","",ROUND(FDIST(L293,IntermediateCalcs!#REF!,IntermediateCalcs!#REF!),2))</f>
        <v/>
      </c>
      <c r="M315" s="183" t="str">
        <f>IF(M293="","",ROUND(FDIST(M293,IntermediateCalcs!#REF!,IntermediateCalcs!#REF!),2))</f>
        <v/>
      </c>
      <c r="N315" s="183" t="str">
        <f>IF(N293="","",ROUND(FDIST(N293,IntermediateCalcs!#REF!,IntermediateCalcs!#REF!),2))</f>
        <v/>
      </c>
      <c r="O315" s="183" t="str">
        <f>IF(O293="","",ROUND(FDIST(O293,IntermediateCalcs!#REF!,IntermediateCalcs!#REF!),2))</f>
        <v/>
      </c>
      <c r="P315" s="183" t="str">
        <f>IF(P293="","",ROUND(FDIST(P293,IntermediateCalcs!#REF!,IntermediateCalcs!#REF!),2))</f>
        <v/>
      </c>
      <c r="Q315" s="183" t="str">
        <f>IF(Q293="","",ROUND(FDIST(Q293,IntermediateCalcs!#REF!,IntermediateCalcs!#REF!),2))</f>
        <v/>
      </c>
      <c r="R315" s="183" t="str">
        <f>IF(R293="","",ROUND(FDIST(R293,IntermediateCalcs!#REF!,IntermediateCalcs!#REF!),2))</f>
        <v/>
      </c>
      <c r="S315" s="183" t="str">
        <f>IF(S293="","",ROUND(FDIST(S293,IntermediateCalcs!#REF!,IntermediateCalcs!#REF!),2))</f>
        <v/>
      </c>
      <c r="W315" s="151" t="s">
        <v>126</v>
      </c>
    </row>
    <row r="316" spans="2:40" s="150" customFormat="1" hidden="1" x14ac:dyDescent="0.2">
      <c r="B316" s="157" t="str">
        <f>IF(C$36="","","4. " &amp; (DataGoesHere!E$1))</f>
        <v/>
      </c>
      <c r="C316" s="152"/>
      <c r="D316" s="159"/>
      <c r="E316" s="159"/>
      <c r="F316" s="160"/>
      <c r="G316" s="183" t="str">
        <f>IF(G294="","",ROUND(FDIST(G294,IntermediateCalcs!#REF!,IntermediateCalcs!#REF!),2))</f>
        <v/>
      </c>
      <c r="H316" s="183" t="str">
        <f>IF(H294="","",ROUND(FDIST(H294,IntermediateCalcs!#REF!,IntermediateCalcs!#REF!),2))</f>
        <v/>
      </c>
      <c r="I316" s="183" t="str">
        <f>IF(I294="","",ROUND(FDIST(I294,IntermediateCalcs!#REF!,IntermediateCalcs!#REF!),2))</f>
        <v/>
      </c>
      <c r="J316" s="183" t="str">
        <f>IF(J294="","",ROUND(FDIST(J294,IntermediateCalcs!#REF!,IntermediateCalcs!#REF!),2))</f>
        <v/>
      </c>
      <c r="K316" s="183" t="str">
        <f>IF(K294="","",ROUND(FDIST(K294,IntermediateCalcs!#REF!,IntermediateCalcs!#REF!),2))</f>
        <v/>
      </c>
      <c r="L316" s="183" t="str">
        <f>IF(L294="","",ROUND(FDIST(L294,IntermediateCalcs!#REF!,IntermediateCalcs!#REF!),2))</f>
        <v/>
      </c>
      <c r="M316" s="183" t="str">
        <f>IF(M294="","",ROUND(FDIST(M294,IntermediateCalcs!#REF!,IntermediateCalcs!#REF!),2))</f>
        <v/>
      </c>
      <c r="N316" s="183" t="str">
        <f>IF(N294="","",ROUND(FDIST(N294,IntermediateCalcs!#REF!,IntermediateCalcs!#REF!),2))</f>
        <v/>
      </c>
      <c r="O316" s="183" t="str">
        <f>IF(O294="","",ROUND(FDIST(O294,IntermediateCalcs!#REF!,IntermediateCalcs!#REF!),2))</f>
        <v/>
      </c>
      <c r="P316" s="183" t="str">
        <f>IF(P294="","",ROUND(FDIST(P294,IntermediateCalcs!#REF!,IntermediateCalcs!#REF!),2))</f>
        <v/>
      </c>
      <c r="Q316" s="183" t="str">
        <f>IF(Q294="","",ROUND(FDIST(Q294,IntermediateCalcs!#REF!,IntermediateCalcs!#REF!),2))</f>
        <v/>
      </c>
      <c r="R316" s="183" t="str">
        <f>IF(R294="","",ROUND(FDIST(R294,IntermediateCalcs!#REF!,IntermediateCalcs!#REF!),2))</f>
        <v/>
      </c>
      <c r="S316" s="183" t="str">
        <f>IF(S294="","",ROUND(FDIST(S294,IntermediateCalcs!#REF!,IntermediateCalcs!#REF!),2))</f>
        <v/>
      </c>
      <c r="W316" s="151" t="s">
        <v>127</v>
      </c>
    </row>
    <row r="317" spans="2:40" s="150" customFormat="1" hidden="1" x14ac:dyDescent="0.2">
      <c r="B317" s="157" t="str">
        <f>IF(C$37="","","5. " &amp; (DataGoesHere!F$1))</f>
        <v/>
      </c>
      <c r="C317" s="152"/>
      <c r="D317" s="159"/>
      <c r="E317" s="159"/>
      <c r="F317" s="160"/>
      <c r="G317" s="161"/>
      <c r="H317" s="183" t="str">
        <f>IF(H295="","",ROUND(FDIST(H295,IntermediateCalcs!#REF!,IntermediateCalcs!#REF!),2))</f>
        <v/>
      </c>
      <c r="I317" s="183" t="str">
        <f>IF(I295="","",ROUND(FDIST(I295,IntermediateCalcs!#REF!,IntermediateCalcs!#REF!),2))</f>
        <v/>
      </c>
      <c r="J317" s="183" t="str">
        <f>IF(J295="","",ROUND(FDIST(J295,IntermediateCalcs!#REF!,IntermediateCalcs!#REF!),2))</f>
        <v/>
      </c>
      <c r="K317" s="183" t="str">
        <f>IF(K295="","",ROUND(FDIST(K295,IntermediateCalcs!#REF!,IntermediateCalcs!#REF!),2))</f>
        <v/>
      </c>
      <c r="L317" s="183" t="str">
        <f>IF(L295="","",ROUND(FDIST(L295,IntermediateCalcs!#REF!,IntermediateCalcs!#REF!),2))</f>
        <v/>
      </c>
      <c r="M317" s="183" t="str">
        <f>IF(M295="","",ROUND(FDIST(M295,IntermediateCalcs!#REF!,IntermediateCalcs!#REF!),2))</f>
        <v/>
      </c>
      <c r="N317" s="183" t="str">
        <f>IF(N295="","",ROUND(FDIST(N295,IntermediateCalcs!#REF!,IntermediateCalcs!#REF!),2))</f>
        <v/>
      </c>
      <c r="O317" s="183" t="str">
        <f>IF(O295="","",ROUND(FDIST(O295,IntermediateCalcs!#REF!,IntermediateCalcs!#REF!),2))</f>
        <v/>
      </c>
      <c r="P317" s="183" t="str">
        <f>IF(P295="","",ROUND(FDIST(P295,IntermediateCalcs!#REF!,IntermediateCalcs!#REF!),2))</f>
        <v/>
      </c>
      <c r="Q317" s="183" t="str">
        <f>IF(Q295="","",ROUND(FDIST(Q295,IntermediateCalcs!#REF!,IntermediateCalcs!#REF!),2))</f>
        <v/>
      </c>
      <c r="R317" s="183" t="str">
        <f>IF(R295="","",ROUND(FDIST(R295,IntermediateCalcs!#REF!,IntermediateCalcs!#REF!),2))</f>
        <v/>
      </c>
      <c r="S317" s="183" t="str">
        <f>IF(S295="","",ROUND(FDIST(S295,IntermediateCalcs!#REF!,IntermediateCalcs!#REF!),2))</f>
        <v/>
      </c>
      <c r="W317" s="151" t="s">
        <v>18</v>
      </c>
    </row>
    <row r="318" spans="2:40" s="150" customFormat="1" hidden="1" x14ac:dyDescent="0.2">
      <c r="B318" s="157" t="str">
        <f>IF(C$38="","","6. " &amp; (DataGoesHere!G$1))</f>
        <v/>
      </c>
      <c r="C318" s="152"/>
      <c r="D318" s="159"/>
      <c r="E318" s="159"/>
      <c r="F318" s="160"/>
      <c r="G318" s="161"/>
      <c r="H318" s="160"/>
      <c r="I318" s="183" t="str">
        <f>IF(I296="","",ROUND(FDIST(I296,IntermediateCalcs!#REF!,IntermediateCalcs!#REF!),2))</f>
        <v/>
      </c>
      <c r="J318" s="183" t="str">
        <f>IF(J296="","",ROUND(FDIST(J296,IntermediateCalcs!#REF!,IntermediateCalcs!#REF!),2))</f>
        <v/>
      </c>
      <c r="K318" s="183" t="str">
        <f>IF(K296="","",ROUND(FDIST(K296,IntermediateCalcs!#REF!,IntermediateCalcs!#REF!),2))</f>
        <v/>
      </c>
      <c r="L318" s="183" t="str">
        <f>IF(L296="","",ROUND(FDIST(L296,IntermediateCalcs!#REF!,IntermediateCalcs!#REF!),2))</f>
        <v/>
      </c>
      <c r="M318" s="183" t="str">
        <f>IF(M296="","",ROUND(FDIST(M296,IntermediateCalcs!#REF!,IntermediateCalcs!#REF!),2))</f>
        <v/>
      </c>
      <c r="N318" s="183" t="str">
        <f>IF(N296="","",ROUND(FDIST(N296,IntermediateCalcs!#REF!,IntermediateCalcs!#REF!),2))</f>
        <v/>
      </c>
      <c r="O318" s="183" t="str">
        <f>IF(O296="","",ROUND(FDIST(O296,IntermediateCalcs!#REF!,IntermediateCalcs!#REF!),2))</f>
        <v/>
      </c>
      <c r="P318" s="183" t="str">
        <f>IF(P296="","",ROUND(FDIST(P296,IntermediateCalcs!#REF!,IntermediateCalcs!#REF!),2))</f>
        <v/>
      </c>
      <c r="Q318" s="183" t="str">
        <f>IF(Q296="","",ROUND(FDIST(Q296,IntermediateCalcs!#REF!,IntermediateCalcs!#REF!),2))</f>
        <v/>
      </c>
      <c r="R318" s="183" t="str">
        <f>IF(R296="","",ROUND(FDIST(R296,IntermediateCalcs!#REF!,IntermediateCalcs!#REF!),2))</f>
        <v/>
      </c>
      <c r="S318" s="183" t="str">
        <f>IF(S296="","",ROUND(FDIST(S296,IntermediateCalcs!#REF!,IntermediateCalcs!#REF!),2))</f>
        <v/>
      </c>
      <c r="W318" s="151" t="s">
        <v>128</v>
      </c>
    </row>
    <row r="319" spans="2:40" s="150" customFormat="1" hidden="1" x14ac:dyDescent="0.2">
      <c r="B319" s="157" t="str">
        <f>IF(C$39="","","7. " &amp; (DataGoesHere!H$1))</f>
        <v/>
      </c>
      <c r="C319" s="152"/>
      <c r="D319" s="159"/>
      <c r="E319" s="159"/>
      <c r="F319" s="160"/>
      <c r="G319" s="161"/>
      <c r="H319" s="160"/>
      <c r="I319" s="162"/>
      <c r="J319" s="183" t="str">
        <f>IF(J297="","",ROUND(FDIST(J297,IntermediateCalcs!#REF!,IntermediateCalcs!#REF!),2))</f>
        <v/>
      </c>
      <c r="K319" s="183" t="str">
        <f>IF(K297="","",ROUND(FDIST(K297,IntermediateCalcs!#REF!,IntermediateCalcs!#REF!),2))</f>
        <v/>
      </c>
      <c r="L319" s="183" t="str">
        <f>IF(L297="","",ROUND(FDIST(L297,IntermediateCalcs!#REF!,IntermediateCalcs!#REF!),2))</f>
        <v/>
      </c>
      <c r="M319" s="183" t="str">
        <f>IF(M297="","",ROUND(FDIST(M297,IntermediateCalcs!#REF!,IntermediateCalcs!#REF!),2))</f>
        <v/>
      </c>
      <c r="N319" s="183" t="str">
        <f>IF(N297="","",ROUND(FDIST(N297,IntermediateCalcs!#REF!,IntermediateCalcs!#REF!),2))</f>
        <v/>
      </c>
      <c r="O319" s="183" t="str">
        <f>IF(O297="","",ROUND(FDIST(O297,IntermediateCalcs!#REF!,IntermediateCalcs!#REF!),2))</f>
        <v/>
      </c>
      <c r="P319" s="183" t="str">
        <f>IF(P297="","",ROUND(FDIST(P297,IntermediateCalcs!#REF!,IntermediateCalcs!#REF!),2))</f>
        <v/>
      </c>
      <c r="Q319" s="183" t="str">
        <f>IF(Q297="","",ROUND(FDIST(Q297,IntermediateCalcs!#REF!,IntermediateCalcs!#REF!),2))</f>
        <v/>
      </c>
      <c r="R319" s="183" t="str">
        <f>IF(R297="","",ROUND(FDIST(R297,IntermediateCalcs!#REF!,IntermediateCalcs!#REF!),2))</f>
        <v/>
      </c>
      <c r="S319" s="183" t="str">
        <f>IF(S297="","",ROUND(FDIST(S297,IntermediateCalcs!#REF!,IntermediateCalcs!#REF!),2))</f>
        <v/>
      </c>
      <c r="W319" s="151" t="s">
        <v>129</v>
      </c>
    </row>
    <row r="320" spans="2:40" s="150" customFormat="1" hidden="1" x14ac:dyDescent="0.2">
      <c r="B320" s="157" t="str">
        <f>IF(C$40="","","8. " &amp; (DataGoesHere!I$1))</f>
        <v/>
      </c>
      <c r="C320" s="152"/>
      <c r="D320" s="159"/>
      <c r="E320" s="159"/>
      <c r="F320" s="160"/>
      <c r="G320" s="161"/>
      <c r="H320" s="160"/>
      <c r="I320" s="162"/>
      <c r="J320" s="163"/>
      <c r="K320" s="183" t="str">
        <f>IF(K298="","",ROUND(FDIST(K298,IntermediateCalcs!#REF!,IntermediateCalcs!#REF!),2))</f>
        <v/>
      </c>
      <c r="L320" s="183" t="str">
        <f>IF(L298="","",ROUND(FDIST(L298,IntermediateCalcs!#REF!,IntermediateCalcs!#REF!),2))</f>
        <v/>
      </c>
      <c r="M320" s="183" t="str">
        <f>IF(M298="","",ROUND(FDIST(M298,IntermediateCalcs!#REF!,IntermediateCalcs!#REF!),2))</f>
        <v/>
      </c>
      <c r="N320" s="183" t="str">
        <f>IF(N298="","",ROUND(FDIST(N298,IntermediateCalcs!#REF!,IntermediateCalcs!#REF!),2))</f>
        <v/>
      </c>
      <c r="O320" s="183" t="str">
        <f>IF(O298="","",ROUND(FDIST(O298,IntermediateCalcs!#REF!,IntermediateCalcs!#REF!),2))</f>
        <v/>
      </c>
      <c r="P320" s="183" t="str">
        <f>IF(P298="","",ROUND(FDIST(P298,IntermediateCalcs!#REF!,IntermediateCalcs!#REF!),2))</f>
        <v/>
      </c>
      <c r="Q320" s="183" t="str">
        <f>IF(Q298="","",ROUND(FDIST(Q298,IntermediateCalcs!#REF!,IntermediateCalcs!#REF!),2))</f>
        <v/>
      </c>
      <c r="R320" s="183" t="str">
        <f>IF(R298="","",ROUND(FDIST(R298,IntermediateCalcs!#REF!,IntermediateCalcs!#REF!),2))</f>
        <v/>
      </c>
      <c r="S320" s="183" t="str">
        <f>IF(S298="","",ROUND(FDIST(S298,IntermediateCalcs!#REF!,IntermediateCalcs!#REF!),2))</f>
        <v/>
      </c>
      <c r="W320" s="151" t="s">
        <v>130</v>
      </c>
    </row>
    <row r="321" spans="2:23" s="150" customFormat="1" hidden="1" x14ac:dyDescent="0.2">
      <c r="B321" s="157" t="str">
        <f>IF(C$41="","","9. " &amp; (DataGoesHere!J$1))</f>
        <v/>
      </c>
      <c r="C321" s="152"/>
      <c r="D321" s="159"/>
      <c r="E321" s="159"/>
      <c r="F321" s="160"/>
      <c r="G321" s="161"/>
      <c r="H321" s="160"/>
      <c r="I321" s="162"/>
      <c r="J321" s="163"/>
      <c r="K321" s="164"/>
      <c r="L321" s="183" t="str">
        <f>IF(L299="","",ROUND(FDIST(L299,IntermediateCalcs!#REF!,IntermediateCalcs!#REF!),2))</f>
        <v/>
      </c>
      <c r="M321" s="183" t="str">
        <f>IF(M299="","",ROUND(FDIST(M299,IntermediateCalcs!#REF!,IntermediateCalcs!#REF!),2))</f>
        <v/>
      </c>
      <c r="N321" s="183" t="str">
        <f>IF(N299="","",ROUND(FDIST(N299,IntermediateCalcs!#REF!,IntermediateCalcs!#REF!),2))</f>
        <v/>
      </c>
      <c r="O321" s="183" t="str">
        <f>IF(O299="","",ROUND(FDIST(O299,IntermediateCalcs!#REF!,IntermediateCalcs!#REF!),2))</f>
        <v/>
      </c>
      <c r="P321" s="183" t="str">
        <f>IF(P299="","",ROUND(FDIST(P299,IntermediateCalcs!#REF!,IntermediateCalcs!#REF!),2))</f>
        <v/>
      </c>
      <c r="Q321" s="183" t="str">
        <f>IF(Q299="","",ROUND(FDIST(Q299,IntermediateCalcs!#REF!,IntermediateCalcs!#REF!),2))</f>
        <v/>
      </c>
      <c r="R321" s="183" t="str">
        <f>IF(R299="","",ROUND(FDIST(R299,IntermediateCalcs!#REF!,IntermediateCalcs!#REF!),2))</f>
        <v/>
      </c>
      <c r="S321" s="183" t="str">
        <f>IF(S299="","",ROUND(FDIST(S299,IntermediateCalcs!#REF!,IntermediateCalcs!#REF!),2))</f>
        <v/>
      </c>
      <c r="W321" s="151" t="s">
        <v>131</v>
      </c>
    </row>
    <row r="322" spans="2:23" s="150" customFormat="1" hidden="1" x14ac:dyDescent="0.2">
      <c r="B322" s="157" t="str">
        <f>IF(C$42="","","10. " &amp; (DataGoesHere!K$1))</f>
        <v/>
      </c>
      <c r="C322" s="152"/>
      <c r="D322" s="159"/>
      <c r="E322" s="159"/>
      <c r="F322" s="160"/>
      <c r="G322" s="161"/>
      <c r="H322" s="160"/>
      <c r="I322" s="162"/>
      <c r="J322" s="163"/>
      <c r="K322" s="164"/>
      <c r="L322" s="164"/>
      <c r="M322" s="183" t="str">
        <f>IF(M300="","",ROUND(FDIST(M300,IntermediateCalcs!#REF!,IntermediateCalcs!#REF!),2))</f>
        <v/>
      </c>
      <c r="N322" s="183" t="str">
        <f>IF(N300="","",ROUND(FDIST(N300,IntermediateCalcs!#REF!,IntermediateCalcs!#REF!),2))</f>
        <v/>
      </c>
      <c r="O322" s="183" t="str">
        <f>IF(O300="","",ROUND(FDIST(O300,IntermediateCalcs!#REF!,IntermediateCalcs!#REF!),2))</f>
        <v/>
      </c>
      <c r="P322" s="183" t="str">
        <f>IF(P300="","",ROUND(FDIST(P300,IntermediateCalcs!#REF!,IntermediateCalcs!#REF!),2))</f>
        <v/>
      </c>
      <c r="Q322" s="183" t="str">
        <f>IF(Q300="","",ROUND(FDIST(Q300,IntermediateCalcs!#REF!,IntermediateCalcs!#REF!),2))</f>
        <v/>
      </c>
      <c r="R322" s="183" t="str">
        <f>IF(R300="","",ROUND(FDIST(R300,IntermediateCalcs!#REF!,IntermediateCalcs!#REF!),2))</f>
        <v/>
      </c>
      <c r="S322" s="183" t="str">
        <f>IF(S300="","",ROUND(FDIST(S300,IntermediateCalcs!#REF!,IntermediateCalcs!#REF!),2))</f>
        <v/>
      </c>
      <c r="W322" s="151" t="s">
        <v>132</v>
      </c>
    </row>
    <row r="323" spans="2:23" s="150" customFormat="1" hidden="1" x14ac:dyDescent="0.2">
      <c r="B323" s="157" t="str">
        <f>IF(C$43="","","11. " &amp; (DataGoesHere!L$1))</f>
        <v/>
      </c>
      <c r="C323" s="152"/>
      <c r="D323" s="159"/>
      <c r="E323" s="159"/>
      <c r="F323" s="160"/>
      <c r="G323" s="161"/>
      <c r="H323" s="160"/>
      <c r="I323" s="162"/>
      <c r="J323" s="163"/>
      <c r="K323" s="164"/>
      <c r="L323" s="164"/>
      <c r="M323" s="164"/>
      <c r="N323" s="183" t="str">
        <f>IF(N301="","",ROUND(FDIST(N301,IntermediateCalcs!#REF!,IntermediateCalcs!#REF!),2))</f>
        <v/>
      </c>
      <c r="O323" s="183" t="str">
        <f>IF(O301="","",ROUND(FDIST(O301,IntermediateCalcs!#REF!,IntermediateCalcs!#REF!),2))</f>
        <v/>
      </c>
      <c r="P323" s="183" t="str">
        <f>IF(P301="","",ROUND(FDIST(P301,IntermediateCalcs!#REF!,IntermediateCalcs!#REF!),2))</f>
        <v/>
      </c>
      <c r="Q323" s="183" t="str">
        <f>IF(Q301="","",ROUND(FDIST(Q301,IntermediateCalcs!#REF!,IntermediateCalcs!#REF!),2))</f>
        <v/>
      </c>
      <c r="R323" s="183" t="str">
        <f>IF(R301="","",ROUND(FDIST(R301,IntermediateCalcs!#REF!,IntermediateCalcs!#REF!),2))</f>
        <v/>
      </c>
      <c r="S323" s="183" t="str">
        <f>IF(S301="","",ROUND(FDIST(S301,IntermediateCalcs!#REF!,IntermediateCalcs!#REF!),2))</f>
        <v/>
      </c>
      <c r="W323" s="151" t="s">
        <v>133</v>
      </c>
    </row>
    <row r="324" spans="2:23" s="150" customFormat="1" hidden="1" x14ac:dyDescent="0.2">
      <c r="B324" s="157" t="str">
        <f>IF(C$44="","","12. " &amp; (DataGoesHere!M$1))</f>
        <v/>
      </c>
      <c r="C324" s="152"/>
      <c r="D324" s="159"/>
      <c r="E324" s="159"/>
      <c r="F324" s="160"/>
      <c r="G324" s="161"/>
      <c r="H324" s="160"/>
      <c r="I324" s="162"/>
      <c r="J324" s="163"/>
      <c r="K324" s="164"/>
      <c r="L324" s="164"/>
      <c r="M324" s="164"/>
      <c r="N324" s="164"/>
      <c r="O324" s="183" t="str">
        <f>IF(O302="","",ROUND(FDIST(O302,IntermediateCalcs!#REF!,IntermediateCalcs!#REF!),2))</f>
        <v/>
      </c>
      <c r="P324" s="183" t="str">
        <f>IF(P302="","",ROUND(FDIST(P302,IntermediateCalcs!#REF!,IntermediateCalcs!#REF!),2))</f>
        <v/>
      </c>
      <c r="Q324" s="183" t="str">
        <f>IF(Q302="","",ROUND(FDIST(Q302,IntermediateCalcs!#REF!,IntermediateCalcs!#REF!),2))</f>
        <v/>
      </c>
      <c r="R324" s="183" t="str">
        <f>IF(R302="","",ROUND(FDIST(R302,IntermediateCalcs!#REF!,IntermediateCalcs!#REF!),2))</f>
        <v/>
      </c>
      <c r="S324" s="183" t="str">
        <f>IF(S302="","",ROUND(FDIST(S302,IntermediateCalcs!#REF!,IntermediateCalcs!#REF!),2))</f>
        <v/>
      </c>
      <c r="W324" s="151" t="s">
        <v>134</v>
      </c>
    </row>
    <row r="325" spans="2:23" s="150" customFormat="1" hidden="1" x14ac:dyDescent="0.2">
      <c r="B325" s="157" t="str">
        <f>IF(C$45="","","13. " &amp; (DataGoesHere!N$1))</f>
        <v>13. Unemployment Rate (UNRATENSA)</v>
      </c>
      <c r="C325" s="152"/>
      <c r="D325" s="159"/>
      <c r="E325" s="159"/>
      <c r="F325" s="160"/>
      <c r="G325" s="161"/>
      <c r="H325" s="160"/>
      <c r="I325" s="162"/>
      <c r="J325" s="163"/>
      <c r="K325" s="164"/>
      <c r="L325" s="164"/>
      <c r="M325" s="164"/>
      <c r="N325" s="164"/>
      <c r="O325" s="164"/>
      <c r="P325" s="183" t="e">
        <f ca="1">IF(P303="","",ROUND(FDIST(P303,IntermediateCalcs!#REF!,IntermediateCalcs!#REF!),2))</f>
        <v>#REF!</v>
      </c>
      <c r="Q325" s="183" t="e">
        <f ca="1">IF(Q303="","",ROUND(FDIST(Q303,IntermediateCalcs!#REF!,IntermediateCalcs!#REF!),2))</f>
        <v>#REF!</v>
      </c>
      <c r="R325" s="183" t="e">
        <f ca="1">IF(R303="","",ROUND(FDIST(R303,IntermediateCalcs!#REF!,IntermediateCalcs!#REF!),2))</f>
        <v>#REF!</v>
      </c>
      <c r="S325" s="183" t="str">
        <f>IF(S303="","",ROUND(FDIST(S303,IntermediateCalcs!#REF!,IntermediateCalcs!#REF!),2))</f>
        <v/>
      </c>
      <c r="W325" s="151" t="s">
        <v>2</v>
      </c>
    </row>
    <row r="326" spans="2:23" s="150" customFormat="1" hidden="1" x14ac:dyDescent="0.2">
      <c r="B326" s="157" t="str">
        <f>IF(C$46="","","14. " &amp; (DataGoesHere!O$1))</f>
        <v>14. Test</v>
      </c>
      <c r="C326" s="152"/>
      <c r="D326" s="159"/>
      <c r="E326" s="159"/>
      <c r="F326" s="160"/>
      <c r="G326" s="161"/>
      <c r="H326" s="160"/>
      <c r="I326" s="162"/>
      <c r="J326" s="163"/>
      <c r="K326" s="164"/>
      <c r="L326" s="164"/>
      <c r="M326" s="164"/>
      <c r="N326" s="164"/>
      <c r="O326" s="164"/>
      <c r="P326" s="164"/>
      <c r="Q326" s="183" t="e">
        <f ca="1">IF(Q304="","",ROUND(FDIST(Q304,IntermediateCalcs!#REF!,IntermediateCalcs!#REF!),2))</f>
        <v>#REF!</v>
      </c>
      <c r="R326" s="183" t="e">
        <f ca="1">IF(R304="","",ROUND(FDIST(R304,IntermediateCalcs!#REF!,IntermediateCalcs!#REF!),2))</f>
        <v>#REF!</v>
      </c>
      <c r="S326" s="183" t="str">
        <f>IF(S304="","",ROUND(FDIST(S304,IntermediateCalcs!#REF!,IntermediateCalcs!#REF!),2))</f>
        <v/>
      </c>
      <c r="W326" s="151" t="s">
        <v>135</v>
      </c>
    </row>
    <row r="327" spans="2:23" s="150" customFormat="1" hidden="1" x14ac:dyDescent="0.2">
      <c r="B327" s="157" t="str">
        <f>IF(C$47="","","15. " &amp; (DataGoesHere!P$1))</f>
        <v>15. Retail Sales</v>
      </c>
      <c r="C327" s="152"/>
      <c r="D327" s="159"/>
      <c r="E327" s="159"/>
      <c r="F327" s="160"/>
      <c r="G327" s="161"/>
      <c r="H327" s="160"/>
      <c r="I327" s="162"/>
      <c r="J327" s="163"/>
      <c r="K327" s="164"/>
      <c r="L327" s="164"/>
      <c r="M327" s="164"/>
      <c r="N327" s="164"/>
      <c r="O327" s="164"/>
      <c r="P327" s="164"/>
      <c r="Q327" s="164"/>
      <c r="R327" s="183" t="e">
        <f ca="1">IF(R305="","",ROUND(FDIST(R305,IntermediateCalcs!#REF!,IntermediateCalcs!#REF!),2))</f>
        <v>#REF!</v>
      </c>
      <c r="S327" s="183" t="str">
        <f>IF(S305="","",ROUND(FDIST(S305,IntermediateCalcs!#REF!,IntermediateCalcs!#REF!),2))</f>
        <v/>
      </c>
      <c r="W327" s="151" t="s">
        <v>136</v>
      </c>
    </row>
    <row r="328" spans="2:23" s="150" customFormat="1" hidden="1" x14ac:dyDescent="0.2">
      <c r="B328" s="157" t="str">
        <f>IF(C$48="","","16. " &amp; (DataGoesHere!Q$1))</f>
        <v>16. Motor Vehicle Retail Sales: Domestic Autos, Thousands of Units, Monthly, Not Seasonally Adjusted</v>
      </c>
      <c r="C328" s="152"/>
      <c r="D328" s="159"/>
      <c r="E328" s="159"/>
      <c r="F328" s="160"/>
      <c r="G328" s="161"/>
      <c r="H328" s="160"/>
      <c r="I328" s="162"/>
      <c r="J328" s="163"/>
      <c r="K328" s="164"/>
      <c r="L328" s="164"/>
      <c r="M328" s="164"/>
      <c r="N328" s="164"/>
      <c r="O328" s="164"/>
      <c r="P328" s="164"/>
      <c r="Q328" s="164"/>
      <c r="R328" s="164"/>
      <c r="S328" s="183" t="str">
        <f>IF(S306="","",ROUND(FDIST(S306,IntermediateCalcs!#REF!,IntermediateCalcs!#REF!),2))</f>
        <v/>
      </c>
      <c r="W328" s="151" t="s">
        <v>137</v>
      </c>
    </row>
    <row r="329" spans="2:23" s="150" customFormat="1" hidden="1" x14ac:dyDescent="0.2">
      <c r="B329" s="165" t="str">
        <f>IF(C$49="","","17. " &amp; (DataGoesHere!R$1))</f>
        <v/>
      </c>
      <c r="C329" s="166"/>
      <c r="D329" s="167"/>
      <c r="E329" s="167"/>
      <c r="F329" s="168"/>
      <c r="G329" s="169"/>
      <c r="H329" s="168"/>
      <c r="I329" s="170"/>
      <c r="J329" s="171"/>
      <c r="K329" s="172"/>
      <c r="L329" s="172"/>
      <c r="M329" s="172"/>
      <c r="N329" s="172"/>
      <c r="O329" s="172"/>
      <c r="P329" s="172"/>
      <c r="Q329" s="172"/>
      <c r="R329" s="172"/>
      <c r="S329" s="172"/>
      <c r="W329" s="151" t="s">
        <v>138</v>
      </c>
    </row>
    <row r="330" spans="2:23" s="150" customFormat="1" hidden="1" x14ac:dyDescent="0.2">
      <c r="C330" s="151"/>
      <c r="D330" s="151"/>
      <c r="E330" s="151"/>
    </row>
    <row r="331" spans="2:23" hidden="1" x14ac:dyDescent="0.2"/>
  </sheetData>
  <phoneticPr fontId="9" type="noConversion"/>
  <pageMargins left="0.7" right="0.7" top="0.75" bottom="0.75" header="0.3" footer="0.3"/>
  <pageSetup orientation="portrait" horizontalDpi="0" verticalDpi="0"/>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2002"/>
  <sheetViews>
    <sheetView topLeftCell="DC1" workbookViewId="0">
      <pane ySplit="1" topLeftCell="A268" activePane="bottomLeft" state="frozen"/>
      <selection activeCell="CK1" sqref="CK1"/>
      <selection pane="bottomLeft" activeCell="DP303" sqref="DP303"/>
    </sheetView>
  </sheetViews>
  <sheetFormatPr baseColWidth="10" defaultRowHeight="16" x14ac:dyDescent="0.2"/>
  <cols>
    <col min="1" max="1" width="47.33203125" customWidth="1"/>
    <col min="2" max="2" width="11.83203125" bestFit="1" customWidth="1"/>
    <col min="99" max="100" width="10.83203125" style="77"/>
    <col min="103" max="103" width="10.83203125" style="261"/>
    <col min="108" max="108" width="10.83203125" style="79" customWidth="1"/>
    <col min="109" max="109" width="10.83203125" style="77" customWidth="1"/>
    <col min="114" max="114" width="10.83203125" style="289"/>
    <col min="115" max="115" width="10.83203125" customWidth="1"/>
    <col min="122" max="122" width="10.83203125" style="289"/>
    <col min="123" max="123" width="10.83203125" customWidth="1"/>
    <col min="130" max="130" width="10.83203125" style="289"/>
    <col min="131" max="131" width="10.83203125" customWidth="1"/>
  </cols>
  <sheetData>
    <row r="1" spans="1:134" s="3" customFormat="1" ht="80" x14ac:dyDescent="0.2">
      <c r="A1" s="20"/>
      <c r="B1" s="21"/>
      <c r="C1" s="21"/>
      <c r="D1" s="21"/>
      <c r="E1" s="21"/>
      <c r="F1" s="21"/>
      <c r="G1" s="21"/>
      <c r="H1" s="21"/>
      <c r="I1" s="21"/>
      <c r="J1" s="21"/>
      <c r="K1" s="21"/>
      <c r="L1" s="21"/>
      <c r="M1" s="21"/>
      <c r="N1" s="21"/>
      <c r="O1" s="21"/>
      <c r="P1" s="21"/>
      <c r="Q1" s="21"/>
      <c r="R1" s="21"/>
      <c r="T1" s="97" t="str">
        <f>DataGoesHere!$B1&amp;" Jan Seasonal Factor"</f>
        <v>Retail Sales Jan Seasonal Factor</v>
      </c>
      <c r="U1" s="97" t="str">
        <f>DataGoesHere!$B1&amp;" Jan Seasonal Factor"</f>
        <v>Retail Sales Jan Seasonal Factor</v>
      </c>
      <c r="V1" s="97" t="str">
        <f>DataGoesHere!$B1&amp;" Jan Seasonal Factor"</f>
        <v>Retail Sales Jan Seasonal Factor</v>
      </c>
      <c r="W1" s="97" t="str">
        <f>DataGoesHere!$B1&amp;" Jan Seasonal Factor"</f>
        <v>Retail Sales Jan Seasonal Factor</v>
      </c>
      <c r="X1" s="97" t="str">
        <f>DataGoesHere!$B1&amp;" Jan Seasonal Factor"</f>
        <v>Retail Sales Jan Seasonal Factor</v>
      </c>
      <c r="Y1" s="97" t="str">
        <f>DataGoesHere!$B1&amp;" Jan Seasonal Factor"</f>
        <v>Retail Sales Jan Seasonal Factor</v>
      </c>
      <c r="Z1" s="97" t="str">
        <f>DataGoesHere!$B1&amp;" Jan Seasonal Factor"</f>
        <v>Retail Sales Jan Seasonal Factor</v>
      </c>
      <c r="AA1" s="97" t="str">
        <f>DataGoesHere!$B1&amp;" Jan Seasonal Factor"</f>
        <v>Retail Sales Jan Seasonal Factor</v>
      </c>
      <c r="AB1" s="97" t="str">
        <f>DataGoesHere!$B1&amp;" Jan Seasonal Factor"</f>
        <v>Retail Sales Jan Seasonal Factor</v>
      </c>
      <c r="AC1" s="97" t="str">
        <f>DataGoesHere!$B1&amp;" Jan Seasonal Factor"</f>
        <v>Retail Sales Jan Seasonal Factor</v>
      </c>
      <c r="AD1" s="97" t="str">
        <f>DataGoesHere!$B1&amp;" Jan Seasonal Factor"</f>
        <v>Retail Sales Jan Seasonal Factor</v>
      </c>
      <c r="AE1" s="97" t="str">
        <f>DataGoesHere!$B1&amp;" Jan Seasonal Factor"</f>
        <v>Retail Sales Jan Seasonal Factor</v>
      </c>
      <c r="AG1" s="264" t="s">
        <v>336</v>
      </c>
      <c r="AH1"/>
      <c r="AI1" s="263">
        <v>0.9</v>
      </c>
      <c r="AJ1" t="s">
        <v>340</v>
      </c>
      <c r="AK1"/>
      <c r="AL1"/>
      <c r="AM1"/>
      <c r="AN1"/>
      <c r="AO1"/>
      <c r="AP1"/>
      <c r="AQ1"/>
      <c r="AR1"/>
      <c r="AS1"/>
      <c r="AT1" s="269"/>
      <c r="AU1" s="19">
        <v>1</v>
      </c>
      <c r="AV1" s="19">
        <v>2</v>
      </c>
      <c r="AW1" s="19">
        <v>3</v>
      </c>
      <c r="AX1" s="19">
        <v>4</v>
      </c>
      <c r="AY1" s="19">
        <v>5</v>
      </c>
      <c r="AZ1" s="19">
        <v>6</v>
      </c>
      <c r="BA1" s="19">
        <v>7</v>
      </c>
      <c r="BB1" s="19">
        <v>8</v>
      </c>
      <c r="BC1" s="19">
        <v>9</v>
      </c>
      <c r="BD1" s="19">
        <v>10</v>
      </c>
      <c r="BE1" s="19">
        <v>11</v>
      </c>
      <c r="BF1" s="19">
        <v>12</v>
      </c>
      <c r="BG1" s="19">
        <v>13</v>
      </c>
      <c r="BH1" s="19">
        <v>14</v>
      </c>
      <c r="BI1" s="19">
        <v>15</v>
      </c>
      <c r="BJ1" s="19">
        <v>16</v>
      </c>
      <c r="BK1" s="19">
        <v>17</v>
      </c>
      <c r="BL1" s="19">
        <v>18</v>
      </c>
      <c r="BM1" s="19">
        <v>19</v>
      </c>
      <c r="BN1" s="19">
        <v>20</v>
      </c>
      <c r="BO1" s="19">
        <v>21</v>
      </c>
      <c r="BP1" s="19">
        <v>22</v>
      </c>
      <c r="BQ1" s="19">
        <v>23</v>
      </c>
      <c r="BR1" s="19">
        <v>24</v>
      </c>
      <c r="BS1" s="19">
        <v>25</v>
      </c>
      <c r="BT1" s="19">
        <v>26</v>
      </c>
      <c r="BU1" s="19">
        <v>27</v>
      </c>
      <c r="BV1" s="19">
        <v>28</v>
      </c>
      <c r="BW1" s="19">
        <v>29</v>
      </c>
      <c r="BX1" s="19">
        <v>30</v>
      </c>
      <c r="BY1" s="19">
        <v>31</v>
      </c>
      <c r="BZ1" s="19">
        <v>32</v>
      </c>
      <c r="CA1" s="19">
        <v>33</v>
      </c>
      <c r="CB1" s="19">
        <v>34</v>
      </c>
      <c r="CC1" s="19">
        <v>35</v>
      </c>
      <c r="CD1" s="19">
        <v>36</v>
      </c>
      <c r="CE1" s="19">
        <v>37</v>
      </c>
      <c r="CF1" s="19">
        <v>38</v>
      </c>
      <c r="CG1" s="19">
        <v>39</v>
      </c>
      <c r="CH1" s="19">
        <v>40</v>
      </c>
      <c r="CI1" s="19">
        <v>41</v>
      </c>
      <c r="CJ1" s="19">
        <v>42</v>
      </c>
      <c r="CK1" s="19">
        <v>43</v>
      </c>
      <c r="CL1" s="19">
        <v>44</v>
      </c>
      <c r="CM1" s="19">
        <v>45</v>
      </c>
      <c r="CN1" s="19">
        <v>46</v>
      </c>
      <c r="CO1" s="19">
        <v>47</v>
      </c>
      <c r="CP1" s="19">
        <v>48</v>
      </c>
      <c r="CQ1" s="19">
        <v>49</v>
      </c>
      <c r="CR1" s="19">
        <v>50</v>
      </c>
      <c r="CS1" s="19">
        <v>51</v>
      </c>
      <c r="CT1" s="19">
        <v>52</v>
      </c>
      <c r="CU1" s="77"/>
      <c r="CV1" s="311" t="s">
        <v>379</v>
      </c>
      <c r="CW1" s="97" t="s">
        <v>346</v>
      </c>
      <c r="CX1" s="97" t="s">
        <v>349</v>
      </c>
      <c r="CY1" s="265" t="s">
        <v>345</v>
      </c>
      <c r="CZ1" s="97" t="str">
        <f>"Actual " &amp; DataGoesHere!B1</f>
        <v>Actual Retail Sales</v>
      </c>
      <c r="DA1" s="248" t="str">
        <f>DataGoesHere!B1 &amp; " Only Trend Removed"</f>
        <v>Retail Sales Only Trend Removed</v>
      </c>
      <c r="DB1" s="248" t="str">
        <f>DataGoesHere!B1 &amp; " Only Seasonality Removed"</f>
        <v>Retail Sales Only Seasonality Removed</v>
      </c>
      <c r="DC1" s="248" t="str">
        <f>DataGoesHere!B1 &amp; " Trend &amp; Seasonality Removed"</f>
        <v>Retail Sales Trend &amp; Seasonality Removed</v>
      </c>
      <c r="DD1" s="248" t="s">
        <v>370</v>
      </c>
      <c r="DE1" s="256"/>
      <c r="DF1" s="97" t="s">
        <v>325</v>
      </c>
      <c r="DG1" s="97" t="s">
        <v>319</v>
      </c>
      <c r="DH1" s="97" t="s">
        <v>320</v>
      </c>
      <c r="DI1" s="273" t="s">
        <v>321</v>
      </c>
      <c r="DJ1" s="288" t="s">
        <v>327</v>
      </c>
      <c r="DK1" s="97" t="s">
        <v>322</v>
      </c>
      <c r="DL1" s="97" t="s">
        <v>326</v>
      </c>
      <c r="DM1" s="97" t="s">
        <v>328</v>
      </c>
      <c r="DN1" s="97" t="s">
        <v>365</v>
      </c>
      <c r="DP1" s="97" t="s">
        <v>353</v>
      </c>
      <c r="DQ1" s="273" t="s">
        <v>321</v>
      </c>
      <c r="DR1" s="288" t="s">
        <v>327</v>
      </c>
      <c r="DS1" s="97" t="s">
        <v>322</v>
      </c>
      <c r="DT1" s="97" t="s">
        <v>326</v>
      </c>
      <c r="DU1" s="97" t="s">
        <v>328</v>
      </c>
      <c r="DV1" s="97" t="s">
        <v>365</v>
      </c>
      <c r="DX1" s="97" t="s">
        <v>364</v>
      </c>
      <c r="DY1" s="273" t="s">
        <v>321</v>
      </c>
      <c r="DZ1" s="288" t="s">
        <v>327</v>
      </c>
      <c r="EA1" s="97" t="s">
        <v>322</v>
      </c>
      <c r="EB1" s="97" t="s">
        <v>326</v>
      </c>
      <c r="EC1" s="97" t="s">
        <v>328</v>
      </c>
      <c r="ED1" s="97" t="s">
        <v>365</v>
      </c>
    </row>
    <row r="2" spans="1:134" x14ac:dyDescent="0.2">
      <c r="T2" s="244">
        <f>IF(DataGoesHere!$B2="","",(DataGoesHere!$B2/SUM(DataGoesHere!$B2:'DataGoesHere'!$B13)))</f>
        <v>7.2151242493389875E-2</v>
      </c>
      <c r="U2" s="238"/>
      <c r="V2" s="238"/>
      <c r="W2" s="238"/>
      <c r="X2" s="238"/>
      <c r="Y2" s="238"/>
      <c r="Z2" s="238"/>
      <c r="AA2" s="238"/>
      <c r="AB2" s="238"/>
      <c r="AC2" s="238"/>
      <c r="AD2" s="238"/>
      <c r="AE2" s="239"/>
      <c r="AG2" s="77" t="s">
        <v>337</v>
      </c>
      <c r="AH2">
        <f>SLOPE(RawData,DataGoesHere!A2:A2002)</f>
        <v>856.99423971377462</v>
      </c>
      <c r="AT2" s="19">
        <f t="shared" ref="AT2:AT33" si="0">AG9</f>
        <v>1</v>
      </c>
      <c r="AU2" s="268">
        <f t="array" ref="AU2">AVERAGE(IF(MOD(ROW($DA2:$DA$1993)-$AT2,AU$1)=0,$DA2:$DA$1993))/AVERAGE($DA$2:$DA$1993)</f>
        <v>1</v>
      </c>
      <c r="AV2" s="268">
        <f t="array" ref="AV2">AVERAGE(IF(MOD(ROW($DA2:$DA$1993)-$AT2,AV$1)=0,$DA2:$DA$1993))/AVERAGE($DA$2:$DA$1993)</f>
        <v>1.0265439760475124</v>
      </c>
      <c r="AW2" s="268">
        <f t="array" ref="AW2">AVERAGE(IF(MOD(ROW($DA2:$DA$1993)-$AT2,AW$1)=0,$DA2:$DA$1993))/AVERAGE($DA$2:$DA$1993)</f>
        <v>1.0711773900281731</v>
      </c>
      <c r="AX2" s="268">
        <f t="array" ref="AX2">AVERAGE(IF(MOD(ROW($DA2:$DA$1993)-$AT2,AX$1)=0,$DA2:$DA$1993))/AVERAGE($DA$2:$DA$1993)</f>
        <v>1.1198743044814179</v>
      </c>
      <c r="AY2" s="268">
        <f t="array" ref="AY2">AVERAGE(IF(MOD(ROW($DA2:$DA$1993)-$AT2,AY$1)=0,$DA2:$DA$1993))/AVERAGE($DA$2:$DA$1993)</f>
        <v>0.99960320561928095</v>
      </c>
      <c r="AZ2" s="268">
        <f t="array" ref="AZ2">AVERAGE(IF(MOD(ROW($DA2:$DA$1993)-$AT2,AZ$1)=0,$DA2:$DA$1993))/AVERAGE($DA$2:$DA$1993)</f>
        <v>1.1739087362997678</v>
      </c>
      <c r="BA2" s="268">
        <f t="array" ref="BA2">AVERAGE(IF(MOD(ROW($DA2:$DA$1993)-$AT2,BA$1)=0,$DA2:$DA$1993))/AVERAGE($DA$2:$DA$1993)</f>
        <v>0.99467078786968977</v>
      </c>
      <c r="BB2" s="268">
        <f t="array" ref="BB2">AVERAGE(IF(MOD(ROW($DA2:$DA$1993)-$AT2,BB$1)=0,$DA2:$DA$1993))/AVERAGE($DA$2:$DA$1993)</f>
        <v>1.1165406640672619</v>
      </c>
      <c r="BC2" s="268">
        <f t="array" ref="BC2">AVERAGE(IF(MOD(ROW($DA2:$DA$1993)-$AT2,BC$1)=0,$DA2:$DA$1993))/AVERAGE($DA$2:$DA$1993)</f>
        <v>1.066452799761773</v>
      </c>
      <c r="BD2" s="268">
        <f t="array" ref="BD2">AVERAGE(IF(MOD(ROW($DA2:$DA$1993)-$AT2,BD$1)=0,$DA2:$DA$1993))/AVERAGE($DA$2:$DA$1993)</f>
        <v>1.0318049277790851</v>
      </c>
      <c r="BE2" s="268">
        <f t="array" ref="BE2">AVERAGE(IF(MOD(ROW($DA2:$DA$1993)-$AT2,BE$1)=0,$DA2:$DA$1993))/AVERAGE($DA$2:$DA$1993)</f>
        <v>1.0031513648248422</v>
      </c>
      <c r="BF2" s="268">
        <f t="array" ref="BF2">AVERAGE(IF(MOD(ROW($DA2:$DA$1993)-$AT2,BF$1)=0,$DA2:$DA$1993))/AVERAGE($DA$2:$DA$1993)</f>
        <v>1.3236179355303281</v>
      </c>
      <c r="BG2" s="268">
        <f t="array" ref="BG2">AVERAGE(IF(MOD(ROW($DA2:$DA$1993)-$AT2,BG$1)=0,$DA2:$DA$1993))/AVERAGE($DA$2:$DA$1993)</f>
        <v>0.98273835667484744</v>
      </c>
      <c r="BH2" s="268">
        <f t="array" ref="BH2">AVERAGE(IF(MOD(ROW($DA2:$DA$1993)-$AT2,BH$1)=0,$DA2:$DA$1993))/AVERAGE($DA$2:$DA$1993)</f>
        <v>1.0117664621917035</v>
      </c>
      <c r="BI2" s="268">
        <f t="array" ref="BI2">AVERAGE(IF(MOD(ROW($DA2:$DA$1993)-$AT2,BI$1)=0,$DA2:$DA$1993))/AVERAGE($DA$2:$DA$1993)</f>
        <v>1.07323652167832</v>
      </c>
      <c r="BJ2" s="268">
        <f t="array" ref="BJ2">AVERAGE(IF(MOD(ROW($DA2:$DA$1993)-$AT2,BJ$1)=0,$DA2:$DA$1993))/AVERAGE($DA$2:$DA$1993)</f>
        <v>1.1230446726671504</v>
      </c>
      <c r="BK2" s="268">
        <f t="array" ref="BK2">AVERAGE(IF(MOD(ROW($DA2:$DA$1993)-$AT2,BK$1)=0,$DA2:$DA$1993))/AVERAGE($DA$2:$DA$1993)</f>
        <v>0.98185952375082264</v>
      </c>
      <c r="BL2" s="268">
        <f t="array" ref="BL2">AVERAGE(IF(MOD(ROW($DA2:$DA$1993)-$AT2,BL$1)=0,$DA2:$DA$1993))/AVERAGE($DA$2:$DA$1993)</f>
        <v>1.1798155929417469</v>
      </c>
      <c r="BM2" s="268">
        <f t="array" ref="BM2">AVERAGE(IF(MOD(ROW($DA2:$DA$1993)-$AT2,BM$1)=0,$DA2:$DA$1993))/AVERAGE($DA$2:$DA$1993)</f>
        <v>0.97900244008669646</v>
      </c>
      <c r="BN2" s="268">
        <f t="array" ref="BN2">AVERAGE(IF(MOD(ROW($DA2:$DA$1993)-$AT2,BN$1)=0,$DA2:$DA$1993))/AVERAGE($DA$2:$DA$1993)</f>
        <v>1.1295339034796084</v>
      </c>
      <c r="BO2" s="268">
        <f t="array" ref="BO2">AVERAGE(IF(MOD(ROW($DA2:$DA$1993)-$AT2,BO$1)=0,$DA2:$DA$1993))/AVERAGE($DA$2:$DA$1993)</f>
        <v>1.0650921671993672</v>
      </c>
      <c r="BP2" s="268">
        <f t="array" ref="BP2">AVERAGE(IF(MOD(ROW($DA2:$DA$1993)-$AT2,BP$1)=0,$DA2:$DA$1993))/AVERAGE($DA$2:$DA$1993)</f>
        <v>1.0368523950350885</v>
      </c>
      <c r="BQ2" s="268">
        <f t="array" ref="BQ2">AVERAGE(IF(MOD(ROW($DA2:$DA$1993)-$AT2,BQ$1)=0,$DA2:$DA$1993))/AVERAGE($DA$2:$DA$1993)</f>
        <v>0.98856852039826126</v>
      </c>
      <c r="BR2" s="268">
        <f t="array" ref="BR2">AVERAGE(IF(MOD(ROW($DA2:$DA$1993)-$AT2,BR$1)=0,$DA2:$DA$1993))/AVERAGE($DA$2:$DA$1993)</f>
        <v>1.3296010691677973</v>
      </c>
      <c r="BS2" s="268">
        <f t="array" ref="BS2">AVERAGE(IF(MOD(ROW($DA2:$DA$1993)-$AT2,BS$1)=0,$DA2:$DA$1993))/AVERAGE($DA$2:$DA$1993)</f>
        <v>1.0241025190948851</v>
      </c>
      <c r="BT2" s="268">
        <f t="array" ref="BT2">AVERAGE(IF(MOD(ROW($DA2:$DA$1993)-$AT2,BT$1)=0,$DA2:$DA$1993))/AVERAGE($DA$2:$DA$1993)</f>
        <v>1.0004891259276245</v>
      </c>
      <c r="BU2" s="268">
        <f t="array" ref="BU2">AVERAGE(IF(MOD(ROW($DA2:$DA$1993)-$AT2,BU$1)=0,$DA2:$DA$1993))/AVERAGE($DA$2:$DA$1993)</f>
        <v>1.0528161516643688</v>
      </c>
      <c r="BV2" s="268">
        <f t="array" ref="BV2">AVERAGE(IF(MOD(ROW($DA2:$DA$1993)-$AT2,BV$1)=0,$DA2:$DA$1993))/AVERAGE($DA$2:$DA$1993)</f>
        <v>1.1089461576846611</v>
      </c>
      <c r="BW2" s="268">
        <f t="array" ref="BW2">AVERAGE(IF(MOD(ROW($DA2:$DA$1993)-$AT2,BW$1)=0,$DA2:$DA$1993))/AVERAGE($DA$2:$DA$1993)</f>
        <v>0.95254501860823892</v>
      </c>
      <c r="BX2" s="268">
        <f t="array" ref="BX2">AVERAGE(IF(MOD(ROW($DA2:$DA$1993)-$AT2,BX$1)=0,$DA2:$DA$1993))/AVERAGE($DA$2:$DA$1993)</f>
        <v>1.1811026979497574</v>
      </c>
      <c r="BY2" s="268">
        <f t="array" ref="BY2">AVERAGE(IF(MOD(ROW($DA2:$DA$1993)-$AT2,BY$1)=0,$DA2:$DA$1993))/AVERAGE($DA$2:$DA$1993)</f>
        <v>0.96752133970826815</v>
      </c>
      <c r="BZ2" s="268">
        <f t="array" ref="BZ2">AVERAGE(IF(MOD(ROW($DA2:$DA$1993)-$AT2,BZ$1)=0,$DA2:$DA$1993))/AVERAGE($DA$2:$DA$1993)</f>
        <v>1.1401974146952363</v>
      </c>
      <c r="CA2" s="268">
        <f t="array" ref="CA2">AVERAGE(IF(MOD(ROW($DA2:$DA$1993)-$AT2,CA$1)=0,$DA2:$DA$1993))/AVERAGE($DA$2:$DA$1993)</f>
        <v>1.0847031514531356</v>
      </c>
      <c r="CB2" s="268">
        <f t="array" ref="CB2">AVERAGE(IF(MOD(ROW($DA2:$DA$1993)-$AT2,CB$1)=0,$DA2:$DA$1993))/AVERAGE($DA$2:$DA$1993)</f>
        <v>1.0136892980874248</v>
      </c>
      <c r="CC2" s="268">
        <f t="array" ref="CC2">AVERAGE(IF(MOD(ROW($DA2:$DA$1993)-$AT2,CC$1)=0,$DA2:$DA$1993))/AVERAGE($DA$2:$DA$1993)</f>
        <v>1.0179200947299589</v>
      </c>
      <c r="CD2" s="268">
        <f t="array" ref="CD2">AVERAGE(IF(MOD(ROW($DA2:$DA$1993)-$AT2,CD$1)=0,$DA2:$DA$1993))/AVERAGE($DA$2:$DA$1993)</f>
        <v>1.3219334217578418</v>
      </c>
      <c r="CE2" s="268">
        <f t="array" ref="CE2">AVERAGE(IF(MOD(ROW($DA2:$DA$1993)-$AT2,CE$1)=0,$DA2:$DA$1993))/AVERAGE($DA$2:$DA$1993)</f>
        <v>0.99249240104007375</v>
      </c>
      <c r="CF2" s="268">
        <f t="array" ref="CF2">AVERAGE(IF(MOD(ROW($DA2:$DA$1993)-$AT2,CF$1)=0,$DA2:$DA$1993))/AVERAGE($DA$2:$DA$1993)</f>
        <v>1.0039947770583808</v>
      </c>
      <c r="CG2" s="268">
        <f t="array" ref="CG2">AVERAGE(IF(MOD(ROW($DA2:$DA$1993)-$AT2,CG$1)=0,$DA2:$DA$1993))/AVERAGE($DA$2:$DA$1993)</f>
        <v>1.0481780371808889</v>
      </c>
      <c r="CH2" s="268">
        <f t="array" ref="CH2">AVERAGE(IF(MOD(ROW($DA2:$DA$1993)-$AT2,CH$1)=0,$DA2:$DA$1993))/AVERAGE($DA$2:$DA$1993)</f>
        <v>1.1032419255057944</v>
      </c>
      <c r="CI2" s="268">
        <f t="array" ref="CI2">AVERAGE(IF(MOD(ROW($DA2:$DA$1993)-$AT2,CI$1)=0,$DA2:$DA$1993))/AVERAGE($DA$2:$DA$1993)</f>
        <v>0.97074053746500044</v>
      </c>
      <c r="CJ2" s="268">
        <f t="array" ref="CJ2">AVERAGE(IF(MOD(ROW($DA2:$DA$1993)-$AT2,CJ$1)=0,$DA2:$DA$1993))/AVERAGE($DA$2:$DA$1993)</f>
        <v>1.141777942150785</v>
      </c>
      <c r="CK2" s="268">
        <f t="array" ref="CK2">AVERAGE(IF(MOD(ROW($DA2:$DA$1993)-$AT2,CK$1)=0,$DA2:$DA$1993))/AVERAGE($DA$2:$DA$1993)</f>
        <v>0.92892335197237741</v>
      </c>
      <c r="CL2" s="268">
        <f t="array" ref="CL2">AVERAGE(IF(MOD(ROW($DA2:$DA$1993)-$AT2,CL$1)=0,$DA2:$DA$1993))/AVERAGE($DA$2:$DA$1993)</f>
        <v>1.1254530351693599</v>
      </c>
      <c r="CM2" s="268">
        <f t="array" ref="CM2">AVERAGE(IF(MOD(ROW($DA2:$DA$1993)-$AT2,CM$1)=0,$DA2:$DA$1993))/AVERAGE($DA$2:$DA$1993)</f>
        <v>1.041141260891802</v>
      </c>
      <c r="CN2" s="268">
        <f t="array" ref="CN2">AVERAGE(IF(MOD(ROW($DA2:$DA$1993)-$AT2,CN$1)=0,$DA2:$DA$1993))/AVERAGE($DA$2:$DA$1993)</f>
        <v>1.0339547937986424</v>
      </c>
      <c r="CO2" s="268">
        <f t="array" ref="CO2">AVERAGE(IF(MOD(ROW($DA2:$DA$1993)-$AT2,CO$1)=0,$DA2:$DA$1993))/AVERAGE($DA$2:$DA$1993)</f>
        <v>1.0254761818302587</v>
      </c>
      <c r="CP2" s="268">
        <f t="array" ref="CP2">AVERAGE(IF(MOD(ROW($DA2:$DA$1993)-$AT2,CP$1)=0,$DA2:$DA$1993))/AVERAGE($DA$2:$DA$1993)</f>
        <v>1.365865754320734</v>
      </c>
      <c r="CQ2" s="268">
        <f t="array" ref="CQ2">AVERAGE(IF(MOD(ROW($DA2:$DA$1993)-$AT2,CQ$1)=0,$DA2:$DA$1993))/AVERAGE($DA$2:$DA$1993)</f>
        <v>1.0046884370451097</v>
      </c>
      <c r="CR2" s="268">
        <f t="array" ref="CR2">AVERAGE(IF(MOD(ROW($DA2:$DA$1993)-$AT2,CR$1)=0,$DA2:$DA$1993))/AVERAGE($DA$2:$DA$1993)</f>
        <v>1.0831748920089199</v>
      </c>
      <c r="CS2" s="268">
        <f t="array" ref="CS2">AVERAGE(IF(MOD(ROW($DA2:$DA$1993)-$AT2,CS$1)=0,$DA2:$DA$1993))/AVERAGE($DA$2:$DA$1993)</f>
        <v>1.0485281803634474</v>
      </c>
      <c r="CT2" s="268">
        <f t="array" ref="CT2">AVERAGE(IF(MOD(ROW($DA2:$DA$1993)-$AT2,CT$1)=0,$DA2:$DA$1993))/AVERAGE($DA$2:$DA$1993)</f>
        <v>1.0757538518226075</v>
      </c>
      <c r="CU2" s="270"/>
      <c r="CV2" s="310">
        <f>IF(DataGoesHere!B2="","",DataGoesHere!A2)</f>
        <v>1</v>
      </c>
      <c r="CW2" s="271">
        <f t="shared" ref="CW2:CW65" ca="1" si="1">IF(MOD(CY2,$AP$9)=0,$AP$9,MOD(CY2,$AP$9))</f>
        <v>1</v>
      </c>
      <c r="CX2" s="272">
        <f t="shared" ref="CX2:CX65" ca="1" si="2">VLOOKUP(CW2,$AT$1:$CT$53,MATCH($AP$9,$AT$1:$CT$1,0),FALSE)</f>
        <v>1.3236179355303281</v>
      </c>
      <c r="CY2" s="266">
        <v>1</v>
      </c>
      <c r="CZ2" s="19">
        <f>IF(DataGoesHere!B2="","",DataGoesHere!B2)</f>
        <v>130683</v>
      </c>
      <c r="DA2" s="19">
        <f>IF(DataGoesHere!B2="","",IF(AH$5="No",DataGoesHere!B2,DataGoesHere!B2-(AH$2*(DataGoesHere!A2-1))))</f>
        <v>130683</v>
      </c>
      <c r="DB2" s="19">
        <f ca="1">IF(DataGoesHere!B2="","",IF(AO$9="No",DataGoesHere!B2,DataGoesHere!B2/CX2))</f>
        <v>98731.663036614729</v>
      </c>
      <c r="DC2" s="19">
        <f ca="1">IF(DataGoesHere!B2="","",IF(AO$9="No",DA2,DA2/CX2))</f>
        <v>98731.663036614729</v>
      </c>
      <c r="DD2" s="293" t="str">
        <f>IF(CZ2="",IF(COUNTIF(DD1:DD$2,"Forecast")&lt;Output!E$43,"Forecast",""),"Actual")</f>
        <v>Actual</v>
      </c>
      <c r="DF2" s="19">
        <f ca="1">IF(DataGoesHere!$B2="","",DB2)</f>
        <v>98731.663036614729</v>
      </c>
      <c r="DG2" s="19">
        <f>IF(DataGoesHere!$B2="","",0)</f>
        <v>0</v>
      </c>
      <c r="DH2" s="19">
        <f ca="1">IF(DataGoesHere!$B2="","",DF2+DG2)</f>
        <v>98731.663036614729</v>
      </c>
      <c r="DI2" s="274">
        <f ca="1">IF(DH2="","",IF(IntermediateCalcs!$AO$9="Yes",IntermediateCalcs!DH2*$CX2,IntermediateCalcs!DH2))</f>
        <v>130683</v>
      </c>
      <c r="DJ2" s="250">
        <f ca="1">IF(DataGoesHere!$B2="","",($CZ2-DI2))</f>
        <v>0</v>
      </c>
      <c r="DK2" s="250">
        <f ca="1">IF(DataGoesHere!$B2="","",ABS($CZ2-DI2))</f>
        <v>0</v>
      </c>
      <c r="DL2" s="250">
        <f ca="1">IF(DataGoesHere!$B2="","",DK2^2)</f>
        <v>0</v>
      </c>
      <c r="DM2" s="249">
        <f ca="1">IF(DataGoesHere!$B2="","",DK2/$CZ2)</f>
        <v>0</v>
      </c>
      <c r="DN2" s="249"/>
      <c r="DP2" s="19">
        <f ca="1">IF(DataGoesHere!B2="",IF($DD2="Forecast",(Output!E$48*IntermediateCalcs!CY2)+Output!G$48,""),(Output!E$48*IntermediateCalcs!CY2)+Output!G$48)</f>
        <v>154856.15531078429</v>
      </c>
      <c r="DQ2" s="274">
        <f ca="1">IF(DP2="","",IF(IntermediateCalcs!$AO$9="Yes",IntermediateCalcs!DP2*$CX2,IntermediateCalcs!DP2))</f>
        <v>204970.38459662415</v>
      </c>
      <c r="DR2" s="250">
        <f ca="1">IF(DataGoesHere!$B2="","",($CZ2-DQ2))</f>
        <v>-74287.38459662415</v>
      </c>
      <c r="DS2" s="250">
        <f ca="1">IF(DataGoesHere!$B2="","",ABS($CZ2-DQ2))</f>
        <v>74287.38459662415</v>
      </c>
      <c r="DT2" s="250">
        <f ca="1">IF(DataGoesHere!$B2="","",DS2^2)</f>
        <v>5518615510.2067509</v>
      </c>
      <c r="DU2" s="249">
        <f ca="1">IF(DataGoesHere!$B2="","",DS2/$CZ2)</f>
        <v>0.56845484566947613</v>
      </c>
      <c r="DV2" s="249"/>
      <c r="DX2" s="19"/>
      <c r="DY2" s="274"/>
      <c r="DZ2" s="250"/>
      <c r="EA2" s="250"/>
      <c r="EB2" s="250"/>
      <c r="EC2" s="249"/>
      <c r="ED2" s="249"/>
    </row>
    <row r="3" spans="1:134" x14ac:dyDescent="0.2">
      <c r="A3" s="123" t="s">
        <v>141</v>
      </c>
      <c r="B3" s="18"/>
      <c r="C3" s="18"/>
      <c r="D3" s="18"/>
      <c r="E3" s="73"/>
      <c r="F3" s="73"/>
      <c r="G3" s="73"/>
      <c r="H3" s="73"/>
      <c r="I3" s="73"/>
      <c r="J3" s="73"/>
      <c r="K3" s="73"/>
      <c r="L3" s="73"/>
      <c r="M3" s="73"/>
      <c r="N3" s="73"/>
      <c r="O3" s="73"/>
      <c r="P3" s="73"/>
      <c r="Q3" s="73"/>
      <c r="R3" s="73"/>
      <c r="T3" s="240"/>
      <c r="U3" s="245">
        <f>IF(DataGoesHere!$B3="","",(DataGoesHere!$B3/SUM(DataGoesHere!$B3:'DataGoesHere'!$B13)))</f>
        <v>7.8095675592691455E-2</v>
      </c>
      <c r="V3" s="86"/>
      <c r="W3" s="86"/>
      <c r="X3" s="86"/>
      <c r="Y3" s="86"/>
      <c r="Z3" s="86"/>
      <c r="AA3" s="86"/>
      <c r="AB3" s="86"/>
      <c r="AC3" s="86"/>
      <c r="AD3" s="86"/>
      <c r="AE3" s="241"/>
      <c r="AG3" s="77" t="s">
        <v>338</v>
      </c>
      <c r="AH3">
        <f>INTERCEPT(RawData,DataGoesHere!A2:A2002)</f>
        <v>151602.69025641022</v>
      </c>
      <c r="AT3" s="19">
        <f t="shared" si="0"/>
        <v>2</v>
      </c>
      <c r="AU3" s="19"/>
      <c r="AV3" s="268">
        <f t="array" ref="AV3">AVERAGE(IF(MOD(ROW($DA3:$DA$1993)-$AT3,AV$1)=0,$DA3:$DA$1993))/AVERAGE($DA$2:$DA$1993)</f>
        <v>0.97423650526580075</v>
      </c>
      <c r="AW3" s="268">
        <f t="array" ref="AW3">AVERAGE(IF(MOD(ROW($DA3:$DA$1993)-$AT3,AW$1)=0,$DA3:$DA$1993))/AVERAGE($DA$2:$DA$1993)</f>
        <v>0.94550748684979469</v>
      </c>
      <c r="AX3" s="268">
        <f t="array" ref="AX3">AVERAGE(IF(MOD(ROW($DA3:$DA$1993)-$AT3,AX$1)=0,$DA3:$DA$1993))/AVERAGE($DA$2:$DA$1993)</f>
        <v>0.93683232923036885</v>
      </c>
      <c r="AY3" s="268">
        <f t="array" ref="AY3">AVERAGE(IF(MOD(ROW($DA3:$DA$1993)-$AT3,AY$1)=0,$DA3:$DA$1993))/AVERAGE($DA$2:$DA$1993)</f>
        <v>1.0046643721040247</v>
      </c>
      <c r="AZ3" s="268">
        <f t="array" ref="AZ3">AVERAGE(IF(MOD(ROW($DA3:$DA$1993)-$AT3,AZ$1)=0,$DA3:$DA$1993))/AVERAGE($DA$2:$DA$1993)</f>
        <v>0.91434614815149728</v>
      </c>
      <c r="BA3" s="268">
        <f t="array" ref="BA3">AVERAGE(IF(MOD(ROW($DA3:$DA$1993)-$AT3,BA$1)=0,$DA3:$DA$1993))/AVERAGE($DA$2:$DA$1993)</f>
        <v>1.014038006526603</v>
      </c>
      <c r="BB3" s="268">
        <f t="array" ref="BB3">AVERAGE(IF(MOD(ROW($DA3:$DA$1993)-$AT3,BB$1)=0,$DA3:$DA$1993))/AVERAGE($DA$2:$DA$1993)</f>
        <v>0.93331849400942002</v>
      </c>
      <c r="BC3" s="268">
        <f t="array" ref="BC3">AVERAGE(IF(MOD(ROW($DA3:$DA$1993)-$AT3,BC$1)=0,$DA3:$DA$1993))/AVERAGE($DA$2:$DA$1993)</f>
        <v>0.94718772642825666</v>
      </c>
      <c r="BD3" s="268">
        <f t="array" ref="BD3">AVERAGE(IF(MOD(ROW($DA3:$DA$1993)-$AT3,BD$1)=0,$DA3:$DA$1993))/AVERAGE($DA$2:$DA$1993)</f>
        <v>0.98402092140733499</v>
      </c>
      <c r="BE3" s="268">
        <f t="array" ref="BE3">AVERAGE(IF(MOD(ROW($DA3:$DA$1993)-$AT3,BE$1)=0,$DA3:$DA$1993))/AVERAGE($DA$2:$DA$1993)</f>
        <v>1.0145176132524336</v>
      </c>
      <c r="BF3" s="268">
        <f t="array" ref="BF3">AVERAGE(IF(MOD(ROW($DA3:$DA$1993)-$AT3,BF$1)=0,$DA3:$DA$1993))/AVERAGE($DA$2:$DA$1993)</f>
        <v>0.80574490527728204</v>
      </c>
      <c r="BG3" s="268">
        <f t="array" ref="BG3">AVERAGE(IF(MOD(ROW($DA3:$DA$1993)-$AT3,BG$1)=0,$DA3:$DA$1993))/AVERAGE($DA$2:$DA$1993)</f>
        <v>1.0131361668120757</v>
      </c>
      <c r="BH3" s="268">
        <f t="array" ref="BH3">AVERAGE(IF(MOD(ROW($DA3:$DA$1993)-$AT3,BH$1)=0,$DA3:$DA$1993))/AVERAGE($DA$2:$DA$1993)</f>
        <v>0.98704645981219474</v>
      </c>
      <c r="BI3" s="268">
        <f t="array" ref="BI3">AVERAGE(IF(MOD(ROW($DA3:$DA$1993)-$AT3,BI$1)=0,$DA3:$DA$1993))/AVERAGE($DA$2:$DA$1993)</f>
        <v>0.95168538486846121</v>
      </c>
      <c r="BJ3" s="268">
        <f t="array" ref="BJ3">AVERAGE(IF(MOD(ROW($DA3:$DA$1993)-$AT3,BJ$1)=0,$DA3:$DA$1993))/AVERAGE($DA$2:$DA$1993)</f>
        <v>0.92475622454641238</v>
      </c>
      <c r="BK3" s="268">
        <f t="array" ref="BK3">AVERAGE(IF(MOD(ROW($DA3:$DA$1993)-$AT3,BK$1)=0,$DA3:$DA$1993))/AVERAGE($DA$2:$DA$1993)</f>
        <v>0.98066773247388805</v>
      </c>
      <c r="BL3" s="268">
        <f t="array" ref="BL3">AVERAGE(IF(MOD(ROW($DA3:$DA$1993)-$AT3,BL$1)=0,$DA3:$DA$1993))/AVERAGE($DA$2:$DA$1993)</f>
        <v>0.92167566650949506</v>
      </c>
      <c r="BM3" s="268">
        <f t="array" ref="BM3">AVERAGE(IF(MOD(ROW($DA3:$DA$1993)-$AT3,BM$1)=0,$DA3:$DA$1993))/AVERAGE($DA$2:$DA$1993)</f>
        <v>0.99989368381109145</v>
      </c>
      <c r="BN3" s="268">
        <f t="array" ref="BN3">AVERAGE(IF(MOD(ROW($DA3:$DA$1993)-$AT3,BN$1)=0,$DA3:$DA$1993))/AVERAGE($DA$2:$DA$1993)</f>
        <v>0.94337684055198023</v>
      </c>
      <c r="BO3" s="268">
        <f t="array" ref="BO3">AVERAGE(IF(MOD(ROW($DA3:$DA$1993)-$AT3,BO$1)=0,$DA3:$DA$1993))/AVERAGE($DA$2:$DA$1993)</f>
        <v>0.9566012287956851</v>
      </c>
      <c r="BP3" s="268">
        <f t="array" ref="BP3">AVERAGE(IF(MOD(ROW($DA3:$DA$1993)-$AT3,BP$1)=0,$DA3:$DA$1993))/AVERAGE($DA$2:$DA$1993)</f>
        <v>0.98711116195884518</v>
      </c>
      <c r="BQ3" s="268">
        <f t="array" ref="BQ3">AVERAGE(IF(MOD(ROW($DA3:$DA$1993)-$AT3,BQ$1)=0,$DA3:$DA$1993))/AVERAGE($DA$2:$DA$1993)</f>
        <v>1.0427775927526557</v>
      </c>
      <c r="BR3" s="268">
        <f t="array" ref="BR3">AVERAGE(IF(MOD(ROW($DA3:$DA$1993)-$AT3,BR$1)=0,$DA3:$DA$1993))/AVERAGE($DA$2:$DA$1993)</f>
        <v>0.8048492667216387</v>
      </c>
      <c r="BS3" s="268">
        <f t="array" ref="BS3">AVERAGE(IF(MOD(ROW($DA3:$DA$1993)-$AT3,BS$1)=0,$DA3:$DA$1993))/AVERAGE($DA$2:$DA$1993)</f>
        <v>1.0351073288113655</v>
      </c>
      <c r="BT3" s="268">
        <f t="array" ref="BT3">AVERAGE(IF(MOD(ROW($DA3:$DA$1993)-$AT3,BT$1)=0,$DA3:$DA$1993))/AVERAGE($DA$2:$DA$1993)</f>
        <v>0.97134166680609557</v>
      </c>
      <c r="BU3" s="268">
        <f t="array" ref="BU3">AVERAGE(IF(MOD(ROW($DA3:$DA$1993)-$AT3,BU$1)=0,$DA3:$DA$1993))/AVERAGE($DA$2:$DA$1993)</f>
        <v>0.96757577119662996</v>
      </c>
      <c r="BV3" s="268">
        <f t="array" ref="BV3">AVERAGE(IF(MOD(ROW($DA3:$DA$1993)-$AT3,BV$1)=0,$DA3:$DA$1993))/AVERAGE($DA$2:$DA$1993)</f>
        <v>0.96307353363184689</v>
      </c>
      <c r="BW3" s="268">
        <f t="array" ref="BW3">AVERAGE(IF(MOD(ROW($DA3:$DA$1993)-$AT3,BW$1)=0,$DA3:$DA$1993))/AVERAGE($DA$2:$DA$1993)</f>
        <v>1.0018630123135019</v>
      </c>
      <c r="BX3" s="268">
        <f t="array" ref="BX3">AVERAGE(IF(MOD(ROW($DA3:$DA$1993)-$AT3,BX$1)=0,$DA3:$DA$1993))/AVERAGE($DA$2:$DA$1993)</f>
        <v>0.92825980746316605</v>
      </c>
      <c r="BY3" s="268">
        <f t="array" ref="BY3">AVERAGE(IF(MOD(ROW($DA3:$DA$1993)-$AT3,BY$1)=0,$DA3:$DA$1993))/AVERAGE($DA$2:$DA$1993)</f>
        <v>1.0118106816148571</v>
      </c>
      <c r="BZ3" s="268">
        <f t="array" ref="BZ3">AVERAGE(IF(MOD(ROW($DA3:$DA$1993)-$AT3,BZ$1)=0,$DA3:$DA$1993))/AVERAGE($DA$2:$DA$1993)</f>
        <v>0.93255786059931234</v>
      </c>
      <c r="CA3" s="268">
        <f t="array" ref="CA3">AVERAGE(IF(MOD(ROW($DA3:$DA$1993)-$AT3,CA$1)=0,$DA3:$DA$1993))/AVERAGE($DA$2:$DA$1993)</f>
        <v>0.96196691705194992</v>
      </c>
      <c r="CB3" s="268">
        <f t="array" ref="CB3">AVERAGE(IF(MOD(ROW($DA3:$DA$1993)-$AT3,CB$1)=0,$DA3:$DA$1993))/AVERAGE($DA$2:$DA$1993)</f>
        <v>0.9741313371769974</v>
      </c>
      <c r="CC3" s="268">
        <f t="array" ref="CC3">AVERAGE(IF(MOD(ROW($DA3:$DA$1993)-$AT3,CC$1)=0,$DA3:$DA$1993))/AVERAGE($DA$2:$DA$1993)</f>
        <v>1.0423077272544168</v>
      </c>
      <c r="CD3" s="268">
        <f t="array" ref="CD3">AVERAGE(IF(MOD(ROW($DA3:$DA$1993)-$AT3,CD$1)=0,$DA3:$DA$1993))/AVERAGE($DA$2:$DA$1993)</f>
        <v>0.79802774463606874</v>
      </c>
      <c r="CE3" s="268">
        <f t="array" ref="CE3">AVERAGE(IF(MOD(ROW($DA3:$DA$1993)-$AT3,CE$1)=0,$DA3:$DA$1993))/AVERAGE($DA$2:$DA$1993)</f>
        <v>0.99077067217397186</v>
      </c>
      <c r="CF3" s="268">
        <f t="array" ref="CF3">AVERAGE(IF(MOD(ROW($DA3:$DA$1993)-$AT3,CF$1)=0,$DA3:$DA$1993))/AVERAGE($DA$2:$DA$1993)</f>
        <v>0.98357630216777514</v>
      </c>
      <c r="CG3" s="268">
        <f t="array" ref="CG3">AVERAGE(IF(MOD(ROW($DA3:$DA$1993)-$AT3,CG$1)=0,$DA3:$DA$1993))/AVERAGE($DA$2:$DA$1993)</f>
        <v>0.98115145624348254</v>
      </c>
      <c r="CH3" s="268">
        <f t="array" ref="CH3">AVERAGE(IF(MOD(ROW($DA3:$DA$1993)-$AT3,CH$1)=0,$DA3:$DA$1993))/AVERAGE($DA$2:$DA$1993)</f>
        <v>0.953224786588872</v>
      </c>
      <c r="CI3" s="268">
        <f t="array" ref="CI3">AVERAGE(IF(MOD(ROW($DA3:$DA$1993)-$AT3,CI$1)=0,$DA3:$DA$1993))/AVERAGE($DA$2:$DA$1993)</f>
        <v>0.99723095071325296</v>
      </c>
      <c r="CJ3" s="268">
        <f t="array" ref="CJ3">AVERAGE(IF(MOD(ROW($DA3:$DA$1993)-$AT3,CJ$1)=0,$DA3:$DA$1993))/AVERAGE($DA$2:$DA$1993)</f>
        <v>0.91192892572887996</v>
      </c>
      <c r="CK3" s="268">
        <f t="array" ref="CK3">AVERAGE(IF(MOD(ROW($DA3:$DA$1993)-$AT3,CK$1)=0,$DA3:$DA$1993))/AVERAGE($DA$2:$DA$1993)</f>
        <v>1.0787170881706629</v>
      </c>
      <c r="CL3" s="268">
        <f t="array" ref="CL3">AVERAGE(IF(MOD(ROW($DA3:$DA$1993)-$AT3,CL$1)=0,$DA3:$DA$1993))/AVERAGE($DA$2:$DA$1993)</f>
        <v>0.92554230025096296</v>
      </c>
      <c r="CM3" s="268">
        <f t="array" ref="CM3">AVERAGE(IF(MOD(ROW($DA3:$DA$1993)-$AT3,CM$1)=0,$DA3:$DA$1993))/AVERAGE($DA$2:$DA$1993)</f>
        <v>0.96433957430115369</v>
      </c>
      <c r="CN3" s="268">
        <f t="array" ref="CN3">AVERAGE(IF(MOD(ROW($DA3:$DA$1993)-$AT3,CN$1)=0,$DA3:$DA$1993))/AVERAGE($DA$2:$DA$1993)</f>
        <v>1.0092335420646499</v>
      </c>
      <c r="CO3" s="268">
        <f t="array" ref="CO3">AVERAGE(IF(MOD(ROW($DA3:$DA$1993)-$AT3,CO$1)=0,$DA3:$DA$1993))/AVERAGE($DA$2:$DA$1993)</f>
        <v>1.0607926598317359</v>
      </c>
      <c r="CP3" s="268">
        <f t="array" ref="CP3">AVERAGE(IF(MOD(ROW($DA3:$DA$1993)-$AT3,CP$1)=0,$DA3:$DA$1993))/AVERAGE($DA$2:$DA$1993)</f>
        <v>0.81313934328151871</v>
      </c>
      <c r="CQ3" s="268">
        <f t="array" ref="CQ3">AVERAGE(IF(MOD(ROW($DA3:$DA$1993)-$AT3,CQ$1)=0,$DA3:$DA$1993))/AVERAGE($DA$2:$DA$1993)</f>
        <v>1.0376862692933291</v>
      </c>
      <c r="CR3" s="268">
        <f t="array" ref="CR3">AVERAGE(IF(MOD(ROW($DA3:$DA$1993)-$AT3,CR$1)=0,$DA3:$DA$1993))/AVERAGE($DA$2:$DA$1993)</f>
        <v>1.0277265400409328</v>
      </c>
      <c r="CS3" s="268">
        <f t="array" ref="CS3">AVERAGE(IF(MOD(ROW($DA3:$DA$1993)-$AT3,CS$1)=0,$DA3:$DA$1993))/AVERAGE($DA$2:$DA$1993)</f>
        <v>0.92507656558464157</v>
      </c>
      <c r="CT3" s="268">
        <f t="array" ref="CT3">AVERAGE(IF(MOD(ROW($DA3:$DA$1993)-$AT3,CT$1)=0,$DA3:$DA$1993))/AVERAGE($DA$2:$DA$1993)</f>
        <v>0.92430532747320304</v>
      </c>
      <c r="CU3" s="270"/>
      <c r="CV3" s="310">
        <f>IF(DataGoesHere!B3="","",DataGoesHere!A3)</f>
        <v>2</v>
      </c>
      <c r="CW3" s="271">
        <f t="shared" ca="1" si="1"/>
        <v>2</v>
      </c>
      <c r="CX3" s="272">
        <f t="shared" ca="1" si="2"/>
        <v>0.80574490527728204</v>
      </c>
      <c r="CY3" s="266">
        <v>2</v>
      </c>
      <c r="CZ3" s="19">
        <f>IF(DataGoesHere!B3="","",DataGoesHere!B3)</f>
        <v>131244</v>
      </c>
      <c r="DA3" s="19">
        <f>IF(DataGoesHere!B3="","",IF(AH$5="No",DataGoesHere!B3,DataGoesHere!B3-(AH$2*(DataGoesHere!A3-1))))</f>
        <v>130387.00576028622</v>
      </c>
      <c r="DB3" s="19">
        <f ca="1">IF(DataGoesHere!B3="","",IF(AO$9="No",DataGoesHere!B3,DataGoesHere!B3/CX3))</f>
        <v>162885.29923106972</v>
      </c>
      <c r="DC3" s="19">
        <f ca="1">IF(DataGoesHere!B3="","",IF(AO$9="No",DA3,DA3/CX3))</f>
        <v>161821.69431827308</v>
      </c>
      <c r="DD3" s="293" t="str">
        <f>IF(CZ3="",IF(COUNTIF(DD$2:DD2,"Forecast")&lt;Output!E$43,"Forecast",""),"Actual")</f>
        <v>Actual</v>
      </c>
      <c r="DF3" s="19">
        <f ca="1">IF(DataGoesHere!B2="",IF(DD3="Forecast",(Output!$E$47*IntermediateCalcs!DH2)+((1-Output!$E$47)*IntermediateCalcs!DF2),""),(Output!$E$47*IntermediateCalcs!DB2)+((1-Output!$E$47)*IntermediateCalcs!DF2))</f>
        <v>98731.663036614715</v>
      </c>
      <c r="DG3" s="19">
        <f ca="1">IF(DataGoesHere!B2="",IF(DD3="Forecast",(Output!$G$47*(IntermediateCalcs!DF3-IntermediateCalcs!DF2))+((1-Output!$G$47)*IntermediateCalcs!DG2),""),(Output!$G$47*(IntermediateCalcs!DF3-IntermediateCalcs!DF2))+((1-Output!$G$47)*IntermediateCalcs!DG2))</f>
        <v>-7.2759576141834259E-12</v>
      </c>
      <c r="DH3" s="19">
        <f ca="1">IF(DataGoesHere!B2="",IF(DD3="Forecast",DF3+DG3,""),DF3+DG3)</f>
        <v>98731.663036614715</v>
      </c>
      <c r="DI3" s="274">
        <f ca="1">IF(DH3="","",IF(IntermediateCalcs!$AO$9="Yes",IntermediateCalcs!DH3*$CX3,IntermediateCalcs!DH3))</f>
        <v>79552.534481305658</v>
      </c>
      <c r="DJ3" s="250">
        <f ca="1">IF(DataGoesHere!$B3="","",($CZ3-DI3))</f>
        <v>51691.465518694342</v>
      </c>
      <c r="DK3" s="250">
        <f ca="1">IF(DataGoesHere!$B3="","",ABS($CZ3-DI3))</f>
        <v>51691.465518694342</v>
      </c>
      <c r="DL3" s="250">
        <f ca="1">IF(DataGoesHere!$B3="","",DK3^2)</f>
        <v>2672007607.470366</v>
      </c>
      <c r="DM3" s="249">
        <f ca="1">IF(DataGoesHere!$B3="","",DK3/$CZ3)</f>
        <v>0.3938577422106484</v>
      </c>
      <c r="DN3" s="250">
        <f ca="1">IF(DataGoesHere!$B3="","",SUM(DJ$2:DJ3)/AVERAGE(DK:DK))</f>
        <v>0.88851558512009587</v>
      </c>
      <c r="DP3" s="19">
        <f ca="1">IF(DataGoesHere!B3="",IF($DD3="Forecast",(Output!E$48*IntermediateCalcs!CY3)+Output!G$48,""),(Output!E$48*IntermediateCalcs!CY3)+Output!G$48)</f>
        <v>155725.08529230868</v>
      </c>
      <c r="DQ3" s="274">
        <f ca="1">IF(DP3="","",IF(IntermediateCalcs!$AO$9="Yes",IntermediateCalcs!DP3*$CX3,IntermediateCalcs!DP3))</f>
        <v>125474.69409814793</v>
      </c>
      <c r="DR3" s="250">
        <f ca="1">IF(DataGoesHere!$B3="","",($CZ3-DQ3))</f>
        <v>5769.3059018520726</v>
      </c>
      <c r="DS3" s="250">
        <f ca="1">IF(DataGoesHere!$B3="","",ABS($CZ3-DQ3))</f>
        <v>5769.3059018520726</v>
      </c>
      <c r="DT3" s="250">
        <f ca="1">IF(DataGoesHere!$B3="","",DS3^2)</f>
        <v>33284890.589145157</v>
      </c>
      <c r="DU3" s="249">
        <f ca="1">IF(DataGoesHere!$B3="","",DS3/$CZ3)</f>
        <v>4.3958625932248883E-2</v>
      </c>
      <c r="DV3" s="250">
        <f ca="1">IF(DataGoesHere!$B3="","",SUM(DR$2:DR3)/AVERAGE(DS:DS))</f>
        <v>-2.1901511740762762</v>
      </c>
      <c r="DX3" s="19"/>
      <c r="DY3" s="274"/>
      <c r="DZ3" s="250"/>
      <c r="EA3" s="250"/>
      <c r="EB3" s="250"/>
      <c r="EC3" s="249"/>
      <c r="ED3" s="250"/>
    </row>
    <row r="4" spans="1:134" x14ac:dyDescent="0.2">
      <c r="A4" s="121">
        <v>-6</v>
      </c>
      <c r="E4" s="73"/>
      <c r="F4" s="73"/>
      <c r="G4" s="73"/>
      <c r="H4" s="73"/>
      <c r="I4" s="73"/>
      <c r="J4" s="73"/>
      <c r="K4" s="73"/>
      <c r="L4" s="73"/>
      <c r="M4" s="73"/>
      <c r="N4" s="73"/>
      <c r="O4" s="73"/>
      <c r="P4" s="73"/>
      <c r="Q4" s="73"/>
      <c r="R4" s="73"/>
      <c r="T4" s="240"/>
      <c r="U4" s="86"/>
      <c r="V4" s="245">
        <f>IF(DataGoesHere!$B4="","",(DataGoesHere!$B4/SUM(DataGoesHere!$B2:'DataGoesHere'!$B13)))</f>
        <v>7.8668887616584693E-2</v>
      </c>
      <c r="W4" s="86"/>
      <c r="X4" s="86"/>
      <c r="Y4" s="86"/>
      <c r="Z4" s="86"/>
      <c r="AA4" s="86"/>
      <c r="AB4" s="86"/>
      <c r="AC4" s="86"/>
      <c r="AD4" s="86"/>
      <c r="AE4" s="241"/>
      <c r="AG4" s="77" t="s">
        <v>339</v>
      </c>
      <c r="AH4" s="258">
        <f>RSQ(RawData,DataGoesHere!A2:A2002)</f>
        <v>0.90766541548682811</v>
      </c>
      <c r="AT4" s="19">
        <f t="shared" si="0"/>
        <v>3</v>
      </c>
      <c r="AU4" s="19"/>
      <c r="AV4" s="19"/>
      <c r="AW4" s="268">
        <f t="array" ref="AW4">AVERAGE(IF(MOD(ROW($DA4:$DA$1993)-$AT4,AW$1)=0,$DA4:$DA$1993))/AVERAGE($DA$2:$DA$1993)</f>
        <v>0.98550133981415478</v>
      </c>
      <c r="AX4" s="268">
        <f t="array" ref="AX4">AVERAGE(IF(MOD(ROW($DA4:$DA$1993)-$AT4,AX$1)=0,$DA4:$DA$1993))/AVERAGE($DA$2:$DA$1993)</f>
        <v>0.93426757732213139</v>
      </c>
      <c r="AY4" s="268">
        <f t="array" ref="AY4">AVERAGE(IF(MOD(ROW($DA4:$DA$1993)-$AT4,AY$1)=0,$DA4:$DA$1993))/AVERAGE($DA$2:$DA$1993)</f>
        <v>0.99931328699005073</v>
      </c>
      <c r="AZ4" s="268">
        <f t="array" ref="AZ4">AVERAGE(IF(MOD(ROW($DA4:$DA$1993)-$AT4,AZ$1)=0,$DA4:$DA$1993))/AVERAGE($DA$2:$DA$1993)</f>
        <v>0.93119707763774184</v>
      </c>
      <c r="BA4" s="268">
        <f t="array" ref="BA4">AVERAGE(IF(MOD(ROW($DA4:$DA$1993)-$AT4,BA$1)=0,$DA4:$DA$1993))/AVERAGE($DA$2:$DA$1993)</f>
        <v>0.99569080520139552</v>
      </c>
      <c r="BB4" s="268">
        <f t="array" ref="BB4">AVERAGE(IF(MOD(ROW($DA4:$DA$1993)-$AT4,BB$1)=0,$DA4:$DA$1993))/AVERAGE($DA$2:$DA$1993)</f>
        <v>0.93804676448652025</v>
      </c>
      <c r="BC4" s="268">
        <f t="array" ref="BC4">AVERAGE(IF(MOD(ROW($DA4:$DA$1993)-$AT4,BC$1)=0,$DA4:$DA$1993))/AVERAGE($DA$2:$DA$1993)</f>
        <v>0.98659231945720938</v>
      </c>
      <c r="BD4" s="268">
        <f t="array" ref="BD4">AVERAGE(IF(MOD(ROW($DA4:$DA$1993)-$AT4,BD$1)=0,$DA4:$DA$1993))/AVERAGE($DA$2:$DA$1993)</f>
        <v>1.0339536621405798</v>
      </c>
      <c r="BE4" s="268">
        <f t="array" ref="BE4">AVERAGE(IF(MOD(ROW($DA4:$DA$1993)-$AT4,BE$1)=0,$DA4:$DA$1993))/AVERAGE($DA$2:$DA$1993)</f>
        <v>1.0048580239106037</v>
      </c>
      <c r="BF4" s="268">
        <f t="array" ref="BF4">AVERAGE(IF(MOD(ROW($DA4:$DA$1993)-$AT4,BF$1)=0,$DA4:$DA$1993))/AVERAGE($DA$2:$DA$1993)</f>
        <v>0.79862940076451561</v>
      </c>
      <c r="BG4" s="268">
        <f t="array" ref="BG4">AVERAGE(IF(MOD(ROW($DA4:$DA$1993)-$AT4,BG$1)=0,$DA4:$DA$1993))/AVERAGE($DA$2:$DA$1993)</f>
        <v>1.0180784047311102</v>
      </c>
      <c r="BH4" s="268">
        <f t="array" ref="BH4">AVERAGE(IF(MOD(ROW($DA4:$DA$1993)-$AT4,BH$1)=0,$DA4:$DA$1993))/AVERAGE($DA$2:$DA$1993)</f>
        <v>1.0334228483845447</v>
      </c>
      <c r="BI4" s="268">
        <f t="array" ref="BI4">AVERAGE(IF(MOD(ROW($DA4:$DA$1993)-$AT4,BI$1)=0,$DA4:$DA$1993))/AVERAGE($DA$2:$DA$1993)</f>
        <v>0.99939570593575466</v>
      </c>
      <c r="BJ4" s="268">
        <f t="array" ref="BJ4">AVERAGE(IF(MOD(ROW($DA4:$DA$1993)-$AT4,BJ$1)=0,$DA4:$DA$1993))/AVERAGE($DA$2:$DA$1993)</f>
        <v>0.94472511150031457</v>
      </c>
      <c r="BK4" s="268">
        <f t="array" ref="BK4">AVERAGE(IF(MOD(ROW($DA4:$DA$1993)-$AT4,BK$1)=0,$DA4:$DA$1993))/AVERAGE($DA$2:$DA$1993)</f>
        <v>1.0230180211025077</v>
      </c>
      <c r="BL4" s="268">
        <f t="array" ref="BL4">AVERAGE(IF(MOD(ROW($DA4:$DA$1993)-$AT4,BL$1)=0,$DA4:$DA$1993))/AVERAGE($DA$2:$DA$1993)</f>
        <v>0.9299237864268507</v>
      </c>
      <c r="BM4" s="268">
        <f t="array" ref="BM4">AVERAGE(IF(MOD(ROW($DA4:$DA$1993)-$AT4,BM$1)=0,$DA4:$DA$1993))/AVERAGE($DA$2:$DA$1993)</f>
        <v>0.99707330384549653</v>
      </c>
      <c r="BN4" s="268">
        <f t="array" ref="BN4">AVERAGE(IF(MOD(ROW($DA4:$DA$1993)-$AT4,BN$1)=0,$DA4:$DA$1993))/AVERAGE($DA$2:$DA$1993)</f>
        <v>0.95370700971715949</v>
      </c>
      <c r="BO4" s="268">
        <f t="array" ref="BO4">AVERAGE(IF(MOD(ROW($DA4:$DA$1993)-$AT4,BO$1)=0,$DA4:$DA$1993))/AVERAGE($DA$2:$DA$1993)</f>
        <v>0.99588846768638861</v>
      </c>
      <c r="BP4" s="268">
        <f t="array" ref="BP4">AVERAGE(IF(MOD(ROW($DA4:$DA$1993)-$AT4,BP$1)=0,$DA4:$DA$1993))/AVERAGE($DA$2:$DA$1993)</f>
        <v>1.046762278289878</v>
      </c>
      <c r="BQ4" s="268">
        <f t="array" ref="BQ4">AVERAGE(IF(MOD(ROW($DA4:$DA$1993)-$AT4,BQ$1)=0,$DA4:$DA$1993))/AVERAGE($DA$2:$DA$1993)</f>
        <v>0.98575426078337614</v>
      </c>
      <c r="BR4" s="268">
        <f t="array" ref="BR4">AVERAGE(IF(MOD(ROW($DA4:$DA$1993)-$AT4,BR$1)=0,$DA4:$DA$1993))/AVERAGE($DA$2:$DA$1993)</f>
        <v>0.81747340688901393</v>
      </c>
      <c r="BS4" s="268">
        <f t="array" ref="BS4">AVERAGE(IF(MOD(ROW($DA4:$DA$1993)-$AT4,BS$1)=0,$DA4:$DA$1993))/AVERAGE($DA$2:$DA$1993)</f>
        <v>1.0112196804624969</v>
      </c>
      <c r="BT4" s="268">
        <f t="array" ref="BT4">AVERAGE(IF(MOD(ROW($DA4:$DA$1993)-$AT4,BT$1)=0,$DA4:$DA$1993))/AVERAGE($DA$2:$DA$1993)</f>
        <v>1.0358559282294455</v>
      </c>
      <c r="BU4" s="268">
        <f t="array" ref="BU4">AVERAGE(IF(MOD(ROW($DA4:$DA$1993)-$AT4,BU$1)=0,$DA4:$DA$1993))/AVERAGE($DA$2:$DA$1993)</f>
        <v>1.0112046304974094</v>
      </c>
      <c r="BV4" s="268">
        <f t="array" ref="BV4">AVERAGE(IF(MOD(ROW($DA4:$DA$1993)-$AT4,BV$1)=0,$DA4:$DA$1993))/AVERAGE($DA$2:$DA$1993)</f>
        <v>0.95221955446231865</v>
      </c>
      <c r="BW4" s="268">
        <f t="array" ref="BW4">AVERAGE(IF(MOD(ROW($DA4:$DA$1993)-$AT4,BW$1)=0,$DA4:$DA$1993))/AVERAGE($DA$2:$DA$1993)</f>
        <v>1.0220008328162349</v>
      </c>
      <c r="BX4" s="268">
        <f t="array" ref="BX4">AVERAGE(IF(MOD(ROW($DA4:$DA$1993)-$AT4,BX$1)=0,$DA4:$DA$1993))/AVERAGE($DA$2:$DA$1993)</f>
        <v>0.94454174522148926</v>
      </c>
      <c r="BY4" s="268">
        <f t="array" ref="BY4">AVERAGE(IF(MOD(ROW($DA4:$DA$1993)-$AT4,BY$1)=0,$DA4:$DA$1993))/AVERAGE($DA$2:$DA$1993)</f>
        <v>0.99817724270188246</v>
      </c>
      <c r="BZ4" s="268">
        <f t="array" ref="BZ4">AVERAGE(IF(MOD(ROW($DA4:$DA$1993)-$AT4,BZ$1)=0,$DA4:$DA$1993))/AVERAGE($DA$2:$DA$1993)</f>
        <v>0.94835078018996799</v>
      </c>
      <c r="CA4" s="268">
        <f t="array" ref="CA4">AVERAGE(IF(MOD(ROW($DA4:$DA$1993)-$AT4,CA$1)=0,$DA4:$DA$1993))/AVERAGE($DA$2:$DA$1993)</f>
        <v>0.99318322186221875</v>
      </c>
      <c r="CB4" s="268">
        <f t="array" ref="CB4">AVERAGE(IF(MOD(ROW($DA4:$DA$1993)-$AT4,CB$1)=0,$DA4:$DA$1993))/AVERAGE($DA$2:$DA$1993)</f>
        <v>1.0511582954781262</v>
      </c>
      <c r="CC4" s="268">
        <f t="array" ref="CC4">AVERAGE(IF(MOD(ROW($DA4:$DA$1993)-$AT4,CC$1)=0,$DA4:$DA$1993))/AVERAGE($DA$2:$DA$1993)</f>
        <v>1.0001597373713789</v>
      </c>
      <c r="CD4" s="268">
        <f t="array" ref="CD4">AVERAGE(IF(MOD(ROW($DA4:$DA$1993)-$AT4,CD$1)=0,$DA4:$DA$1993))/AVERAGE($DA$2:$DA$1993)</f>
        <v>0.78641241665236961</v>
      </c>
      <c r="CE4" s="268">
        <f t="array" ref="CE4">AVERAGE(IF(MOD(ROW($DA4:$DA$1993)-$AT4,CE$1)=0,$DA4:$DA$1993))/AVERAGE($DA$2:$DA$1993)</f>
        <v>0.99274992171317633</v>
      </c>
      <c r="CF4" s="268">
        <f t="array" ref="CF4">AVERAGE(IF(MOD(ROW($DA4:$DA$1993)-$AT4,CF$1)=0,$DA4:$DA$1993))/AVERAGE($DA$2:$DA$1993)</f>
        <v>1.0352246543245853</v>
      </c>
      <c r="CG4" s="268">
        <f t="array" ref="CG4">AVERAGE(IF(MOD(ROW($DA4:$DA$1993)-$AT4,CG$1)=0,$DA4:$DA$1993))/AVERAGE($DA$2:$DA$1993)</f>
        <v>1.0233996652616038</v>
      </c>
      <c r="CH4" s="268">
        <f t="array" ref="CH4">AVERAGE(IF(MOD(ROW($DA4:$DA$1993)-$AT4,CH$1)=0,$DA4:$DA$1993))/AVERAGE($DA$2:$DA$1993)</f>
        <v>0.9661753206152297</v>
      </c>
      <c r="CI4" s="268">
        <f t="array" ref="CI4">AVERAGE(IF(MOD(ROW($DA4:$DA$1993)-$AT4,CI$1)=0,$DA4:$DA$1993))/AVERAGE($DA$2:$DA$1993)</f>
        <v>0.98051556251364569</v>
      </c>
      <c r="CJ4" s="268">
        <f t="array" ref="CJ4">AVERAGE(IF(MOD(ROW($DA4:$DA$1993)-$AT4,CJ$1)=0,$DA4:$DA$1993))/AVERAGE($DA$2:$DA$1993)</f>
        <v>0.93929638582500052</v>
      </c>
      <c r="CK4" s="268">
        <f t="array" ref="CK4">AVERAGE(IF(MOD(ROW($DA4:$DA$1993)-$AT4,CK$1)=0,$DA4:$DA$1993))/AVERAGE($DA$2:$DA$1993)</f>
        <v>0.9756603732650696</v>
      </c>
      <c r="CL4" s="268">
        <f t="array" ref="CL4">AVERAGE(IF(MOD(ROW($DA4:$DA$1993)-$AT4,CL$1)=0,$DA4:$DA$1993))/AVERAGE($DA$2:$DA$1993)</f>
        <v>0.90441434818267452</v>
      </c>
      <c r="CM4" s="268">
        <f t="array" ref="CM4">AVERAGE(IF(MOD(ROW($DA4:$DA$1993)-$AT4,CM$1)=0,$DA4:$DA$1993))/AVERAGE($DA$2:$DA$1993)</f>
        <v>1.0053974608345084</v>
      </c>
      <c r="CN4" s="268">
        <f t="array" ref="CN4">AVERAGE(IF(MOD(ROW($DA4:$DA$1993)-$AT4,CN$1)=0,$DA4:$DA$1993))/AVERAGE($DA$2:$DA$1993)</f>
        <v>1.0173264296873508</v>
      </c>
      <c r="CO4" s="268">
        <f t="array" ref="CO4">AVERAGE(IF(MOD(ROW($DA4:$DA$1993)-$AT4,CO$1)=0,$DA4:$DA$1993))/AVERAGE($DA$2:$DA$1993)</f>
        <v>1.0381801622976656</v>
      </c>
      <c r="CP4" s="268">
        <f t="array" ref="CP4">AVERAGE(IF(MOD(ROW($DA4:$DA$1993)-$AT4,CP$1)=0,$DA4:$DA$1993))/AVERAGE($DA$2:$DA$1993)</f>
        <v>0.86076508633801052</v>
      </c>
      <c r="CQ4" s="268">
        <f t="array" ref="CQ4">AVERAGE(IF(MOD(ROW($DA4:$DA$1993)-$AT4,CQ$1)=0,$DA4:$DA$1993))/AVERAGE($DA$2:$DA$1993)</f>
        <v>1.0359732859086161</v>
      </c>
      <c r="CR4" s="268">
        <f t="array" ref="CR4">AVERAGE(IF(MOD(ROW($DA4:$DA$1993)-$AT4,CR$1)=0,$DA4:$DA$1993))/AVERAGE($DA$2:$DA$1993)</f>
        <v>1.0786488923070072</v>
      </c>
      <c r="CS4" s="268">
        <f t="array" ref="CS4">AVERAGE(IF(MOD(ROW($DA4:$DA$1993)-$AT4,CS$1)=0,$DA4:$DA$1993))/AVERAGE($DA$2:$DA$1993)</f>
        <v>0.98624162565351059</v>
      </c>
      <c r="CT4" s="268">
        <f t="array" ref="CT4">AVERAGE(IF(MOD(ROW($DA4:$DA$1993)-$AT4,CT$1)=0,$DA4:$DA$1993))/AVERAGE($DA$2:$DA$1993)</f>
        <v>0.93198083699661372</v>
      </c>
      <c r="CU4" s="270"/>
      <c r="CV4" s="310">
        <f>IF(DataGoesHere!B4="","",DataGoesHere!A4)</f>
        <v>3</v>
      </c>
      <c r="CW4" s="271">
        <f t="shared" ca="1" si="1"/>
        <v>3</v>
      </c>
      <c r="CX4" s="272">
        <f t="shared" ca="1" si="2"/>
        <v>0.79862940076451561</v>
      </c>
      <c r="CY4" s="266">
        <f>DataGoesHere!A4</f>
        <v>3</v>
      </c>
      <c r="CZ4" s="19">
        <f>IF(DataGoesHere!B4="","",DataGoesHere!B4)</f>
        <v>142488</v>
      </c>
      <c r="DA4" s="19">
        <f>IF(DataGoesHere!B4="","",IF(AH$5="No",DataGoesHere!B4,DataGoesHere!B4-(AH$2*(DataGoesHere!A4-1))))</f>
        <v>140774.01152057244</v>
      </c>
      <c r="DB4" s="19">
        <f ca="1">IF(DataGoesHere!B4="","",IF(AO$9="No",DataGoesHere!B4,DataGoesHere!B4/CX4))</f>
        <v>178415.67047694267</v>
      </c>
      <c r="DC4" s="19">
        <f ca="1">IF(DataGoesHere!B4="","",IF(AO$9="No",DA4,DA4/CX4))</f>
        <v>176269.50796678866</v>
      </c>
      <c r="DD4" s="293" t="str">
        <f>IF(CZ4="",IF(COUNTIF(DD$2:DD3,"Forecast")&lt;Output!E$43,"Forecast",""),"Actual")</f>
        <v>Actual</v>
      </c>
      <c r="DF4" s="19">
        <f ca="1">IF(DataGoesHere!B3="",IF(DD4="Forecast",(Output!$E$47*IntermediateCalcs!DH3)+((1-Output!$E$47)*IntermediateCalcs!DF3),""),(Output!$E$47*IntermediateCalcs!DB3)+((1-Output!$E$47)*IntermediateCalcs!DF3))</f>
        <v>156469.93561162421</v>
      </c>
      <c r="DG4" s="19">
        <f ca="1">IF(DataGoesHere!B3="",IF(DD4="Forecast",(Output!$G$47*(IntermediateCalcs!DF4-IntermediateCalcs!DF3))+((1-Output!$G$47)*IntermediateCalcs!DG3),""),(Output!$G$47*(IntermediateCalcs!DF4-IntermediateCalcs!DF3))+((1-Output!$G$47)*IntermediateCalcs!DG3))</f>
        <v>28869.136287504745</v>
      </c>
      <c r="DH4" s="19">
        <f ca="1">IF(DataGoesHere!B3="",IF(DD4="Forecast",DF4+DG4,""),DF4+DG4)</f>
        <v>185339.07189912896</v>
      </c>
      <c r="DI4" s="274">
        <f ca="1">IF(DH4="","",IF(IntermediateCalcs!$AO$9="Yes",IntermediateCalcs!DH4*$CX4,IntermediateCalcs!DH4))</f>
        <v>148017.23192905282</v>
      </c>
      <c r="DJ4" s="250">
        <f ca="1">IF(DataGoesHere!$B4="","",($CZ4-DI4))</f>
        <v>-5529.2319290528249</v>
      </c>
      <c r="DK4" s="250">
        <f ca="1">IF(DataGoesHere!$B4="","",ABS($CZ4-DI4))</f>
        <v>5529.2319290528249</v>
      </c>
      <c r="DL4" s="250">
        <f ca="1">IF(DataGoesHere!$B4="","",DK4^2)</f>
        <v>30572405.725257222</v>
      </c>
      <c r="DM4" s="249">
        <f ca="1">IF(DataGoesHere!$B4="","",DK4/$CZ4)</f>
        <v>3.8804895352961825E-2</v>
      </c>
      <c r="DN4" s="250">
        <f ca="1">IF(DataGoesHere!$B4="","",SUM(DJ$2:DJ4)/AVERAGE(DK:DK))</f>
        <v>0.7934745818633715</v>
      </c>
      <c r="DP4" s="19">
        <f ca="1">IF(DataGoesHere!B4="",IF($DD4="Forecast",(Output!E$48*IntermediateCalcs!CY4)+Output!G$48,""),(Output!E$48*IntermediateCalcs!CY4)+Output!G$48)</f>
        <v>156594.01527383304</v>
      </c>
      <c r="DQ4" s="274">
        <f ca="1">IF(DP4="","",IF(IntermediateCalcs!$AO$9="Yes",IntermediateCalcs!DP4*$CX4,IntermediateCalcs!DP4))</f>
        <v>125060.58458145068</v>
      </c>
      <c r="DR4" s="250">
        <f ca="1">IF(DataGoesHere!$B4="","",($CZ4-DQ4))</f>
        <v>17427.415418549324</v>
      </c>
      <c r="DS4" s="250">
        <f ca="1">IF(DataGoesHere!$B4="","",ABS($CZ4-DQ4))</f>
        <v>17427.415418549324</v>
      </c>
      <c r="DT4" s="250">
        <f ca="1">IF(DataGoesHere!$B4="","",DS4^2)</f>
        <v>303714808.17069072</v>
      </c>
      <c r="DU4" s="249">
        <f ca="1">IF(DataGoesHere!$B4="","",DS4/$CZ4)</f>
        <v>0.12230795167697858</v>
      </c>
      <c r="DV4" s="250">
        <f ca="1">IF(DataGoesHere!$B4="","",SUM(DR$2:DR4)/AVERAGE(DS:DS))</f>
        <v>-1.6330912700751579</v>
      </c>
      <c r="DX4" s="19"/>
      <c r="DY4" s="274"/>
      <c r="DZ4" s="250"/>
      <c r="EA4" s="250"/>
      <c r="EB4" s="250"/>
      <c r="EC4" s="249"/>
      <c r="ED4" s="250"/>
    </row>
    <row r="5" spans="1:134" x14ac:dyDescent="0.2">
      <c r="A5" s="121">
        <v>-5.5</v>
      </c>
      <c r="B5">
        <f>IF(B$30="","",COUNTIFS(DataGoesHere!B:B,"&gt;" &amp; ($A4*B$31)+B$30,DataGoesHere!B:B,"&lt;" &amp; (IntermediateCalcs!$A5*IntermediateCalcs!B$31)+IntermediateCalcs!B$30))</f>
        <v>0</v>
      </c>
      <c r="C5" t="str">
        <f>IF(C$30="","",COUNTIFS(DataGoesHere!C:C,"&gt;" &amp; ($A4*C$31)+C$30,DataGoesHere!C:C,"&lt;" &amp; (IntermediateCalcs!$A5*IntermediateCalcs!C$31)+IntermediateCalcs!C$30))</f>
        <v/>
      </c>
      <c r="D5" t="str">
        <f>IF(D$30="","",COUNTIFS(DataGoesHere!D:D,"&gt;" &amp; ($A4*D$31)+D$30,DataGoesHere!D:D,"&lt;" &amp; (IntermediateCalcs!$A5*IntermediateCalcs!D$31)+IntermediateCalcs!D$30))</f>
        <v/>
      </c>
      <c r="E5" s="73"/>
      <c r="F5" s="73"/>
      <c r="G5" s="73"/>
      <c r="H5" s="73"/>
      <c r="I5" s="73"/>
      <c r="J5" s="73"/>
      <c r="K5" s="73"/>
      <c r="L5" s="73"/>
      <c r="M5" s="73"/>
      <c r="N5" s="73"/>
      <c r="O5" s="73"/>
      <c r="P5" s="73"/>
      <c r="Q5" s="73"/>
      <c r="R5" s="73"/>
      <c r="T5" s="240"/>
      <c r="U5" s="86"/>
      <c r="V5" s="86"/>
      <c r="W5" s="245">
        <f>IF(DataGoesHere!$B5="","",(DataGoesHere!$B5/SUM(DataGoesHere!$B2:'DataGoesHere'!$B13)))</f>
        <v>8.1256621855671007E-2</v>
      </c>
      <c r="X5" s="86"/>
      <c r="Y5" s="86"/>
      <c r="Z5" s="86"/>
      <c r="AA5" s="86"/>
      <c r="AB5" s="86"/>
      <c r="AC5" s="86"/>
      <c r="AD5" s="86"/>
      <c r="AE5" s="241"/>
      <c r="AG5" s="77" t="s">
        <v>341</v>
      </c>
      <c r="AH5" s="262" t="str">
        <f>IF(AH4&gt;AI1,"Yes","No")</f>
        <v>Yes</v>
      </c>
      <c r="AI5" t="s">
        <v>367</v>
      </c>
      <c r="AT5" s="19">
        <f t="shared" si="0"/>
        <v>4</v>
      </c>
      <c r="AU5" s="19"/>
      <c r="AV5" s="19"/>
      <c r="AW5" s="19"/>
      <c r="AX5" s="268">
        <f t="array" ref="AX5">AVERAGE(IF(MOD(ROW($DA5:$DA$1993)-$AT5,AX$1)=0,$DA5:$DA$1993))/AVERAGE($DA$2:$DA$1993)</f>
        <v>1.0123283047054208</v>
      </c>
      <c r="AY5" s="268">
        <f t="array" ref="AY5">AVERAGE(IF(MOD(ROW($DA5:$DA$1993)-$AT5,AY$1)=0,$DA5:$DA$1993))/AVERAGE($DA$2:$DA$1993)</f>
        <v>1.0037592903449772</v>
      </c>
      <c r="AZ5" s="268">
        <f t="array" ref="AZ5">AVERAGE(IF(MOD(ROW($DA5:$DA$1993)-$AT5,AZ$1)=0,$DA5:$DA$1993))/AVERAGE($DA$2:$DA$1993)</f>
        <v>0.96936632274434986</v>
      </c>
      <c r="BA5" s="268">
        <f t="array" ref="BA5">AVERAGE(IF(MOD(ROW($DA5:$DA$1993)-$AT5,BA$1)=0,$DA5:$DA$1993))/AVERAGE($DA$2:$DA$1993)</f>
        <v>1.0036525106032614</v>
      </c>
      <c r="BB5" s="268">
        <f t="array" ref="BB5">AVERAGE(IF(MOD(ROW($DA5:$DA$1993)-$AT5,BB$1)=0,$DA5:$DA$1993))/AVERAGE($DA$2:$DA$1993)</f>
        <v>1.0158928139381469</v>
      </c>
      <c r="BC5" s="268">
        <f t="array" ref="BC5">AVERAGE(IF(MOD(ROW($DA5:$DA$1993)-$AT5,BC$1)=0,$DA5:$DA$1993))/AVERAGE($DA$2:$DA$1993)</f>
        <v>1.0847144720537747</v>
      </c>
      <c r="BD5" s="268">
        <f t="array" ref="BD5">AVERAGE(IF(MOD(ROW($DA5:$DA$1993)-$AT5,BD$1)=0,$DA5:$DA$1993))/AVERAGE($DA$2:$DA$1993)</f>
        <v>0.979030191998007</v>
      </c>
      <c r="BE5" s="268">
        <f t="array" ref="BE5">AVERAGE(IF(MOD(ROW($DA5:$DA$1993)-$AT5,BE$1)=0,$DA5:$DA$1993))/AVERAGE($DA$2:$DA$1993)</f>
        <v>1.0010020331905287</v>
      </c>
      <c r="BF5" s="268">
        <f t="array" ref="BF5">AVERAGE(IF(MOD(ROW($DA5:$DA$1993)-$AT5,BF$1)=0,$DA5:$DA$1993))/AVERAGE($DA$2:$DA$1993)</f>
        <v>1.0149292433706087</v>
      </c>
      <c r="BG5" s="268">
        <f t="array" ref="BG5">AVERAGE(IF(MOD(ROW($DA5:$DA$1993)-$AT5,BG$1)=0,$DA5:$DA$1993))/AVERAGE($DA$2:$DA$1993)</f>
        <v>1.0087755360663913</v>
      </c>
      <c r="BH5" s="268">
        <f t="array" ref="BH5">AVERAGE(IF(MOD(ROW($DA5:$DA$1993)-$AT5,BH$1)=0,$DA5:$DA$1993))/AVERAGE($DA$2:$DA$1993)</f>
        <v>0.98716303768255531</v>
      </c>
      <c r="BI5" s="268">
        <f t="array" ref="BI5">AVERAGE(IF(MOD(ROW($DA5:$DA$1993)-$AT5,BI$1)=0,$DA5:$DA$1993))/AVERAGE($DA$2:$DA$1993)</f>
        <v>1.0868787502783572</v>
      </c>
      <c r="BJ5" s="268">
        <f t="array" ref="BJ5">AVERAGE(IF(MOD(ROW($DA5:$DA$1993)-$AT5,BJ$1)=0,$DA5:$DA$1993))/AVERAGE($DA$2:$DA$1993)</f>
        <v>1.0208454548974506</v>
      </c>
      <c r="BK5" s="268">
        <f t="array" ref="BK5">AVERAGE(IF(MOD(ROW($DA5:$DA$1993)-$AT5,BK$1)=0,$DA5:$DA$1993))/AVERAGE($DA$2:$DA$1993)</f>
        <v>0.98431891790848836</v>
      </c>
      <c r="BL5" s="268">
        <f t="array" ref="BL5">AVERAGE(IF(MOD(ROW($DA5:$DA$1993)-$AT5,BL$1)=0,$DA5:$DA$1993))/AVERAGE($DA$2:$DA$1993)</f>
        <v>0.97908190180047083</v>
      </c>
      <c r="BM5" s="268">
        <f t="array" ref="BM5">AVERAGE(IF(MOD(ROW($DA5:$DA$1993)-$AT5,BM$1)=0,$DA5:$DA$1993))/AVERAGE($DA$2:$DA$1993)</f>
        <v>1.0401675757202793</v>
      </c>
      <c r="BN5" s="268">
        <f t="array" ref="BN5">AVERAGE(IF(MOD(ROW($DA5:$DA$1993)-$AT5,BN$1)=0,$DA5:$DA$1993))/AVERAGE($DA$2:$DA$1993)</f>
        <v>1.0076337159451134</v>
      </c>
      <c r="BO5" s="268">
        <f t="array" ref="BO5">AVERAGE(IF(MOD(ROW($DA5:$DA$1993)-$AT5,BO$1)=0,$DA5:$DA$1993))/AVERAGE($DA$2:$DA$1993)</f>
        <v>1.0813907344693197</v>
      </c>
      <c r="BP5" s="268">
        <f t="array" ref="BP5">AVERAGE(IF(MOD(ROW($DA5:$DA$1993)-$AT5,BP$1)=0,$DA5:$DA$1993))/AVERAGE($DA$2:$DA$1993)</f>
        <v>0.95892471918915367</v>
      </c>
      <c r="BQ5" s="268">
        <f t="array" ref="BQ5">AVERAGE(IF(MOD(ROW($DA5:$DA$1993)-$AT5,BQ$1)=0,$DA5:$DA$1993))/AVERAGE($DA$2:$DA$1993)</f>
        <v>1.0061476679797026</v>
      </c>
      <c r="BR5" s="268">
        <f t="array" ref="BR5">AVERAGE(IF(MOD(ROW($DA5:$DA$1993)-$AT5,BR$1)=0,$DA5:$DA$1993))/AVERAGE($DA$2:$DA$1993)</f>
        <v>1.0305784158251885</v>
      </c>
      <c r="BS5" s="268">
        <f t="array" ref="BS5">AVERAGE(IF(MOD(ROW($DA5:$DA$1993)-$AT5,BS$1)=0,$DA5:$DA$1993))/AVERAGE($DA$2:$DA$1993)</f>
        <v>0.97973419639599568</v>
      </c>
      <c r="BT5" s="268">
        <f t="array" ref="BT5">AVERAGE(IF(MOD(ROW($DA5:$DA$1993)-$AT5,BT$1)=0,$DA5:$DA$1993))/AVERAGE($DA$2:$DA$1993)</f>
        <v>0.9645953985229605</v>
      </c>
      <c r="BU5" s="268">
        <f t="array" ref="BU5">AVERAGE(IF(MOD(ROW($DA5:$DA$1993)-$AT5,BU$1)=0,$DA5:$DA$1993))/AVERAGE($DA$2:$DA$1993)</f>
        <v>1.0949025028694073</v>
      </c>
      <c r="BV5" s="268">
        <f t="array" ref="BV5">AVERAGE(IF(MOD(ROW($DA5:$DA$1993)-$AT5,BV$1)=0,$DA5:$DA$1993))/AVERAGE($DA$2:$DA$1993)</f>
        <v>1.0307970866137168</v>
      </c>
      <c r="BW5" s="268">
        <f t="array" ref="BW5">AVERAGE(IF(MOD(ROW($DA5:$DA$1993)-$AT5,BW$1)=0,$DA5:$DA$1993))/AVERAGE($DA$2:$DA$1993)</f>
        <v>0.99834412480431767</v>
      </c>
      <c r="BX5" s="268">
        <f t="array" ref="BX5">AVERAGE(IF(MOD(ROW($DA5:$DA$1993)-$AT5,BX$1)=0,$DA5:$DA$1993))/AVERAGE($DA$2:$DA$1993)</f>
        <v>0.97935754441344669</v>
      </c>
      <c r="BY5" s="268">
        <f t="array" ref="BY5">AVERAGE(IF(MOD(ROW($DA5:$DA$1993)-$AT5,BY$1)=0,$DA5:$DA$1993))/AVERAGE($DA$2:$DA$1993)</f>
        <v>1.0228307925198241</v>
      </c>
      <c r="BZ5" s="268">
        <f t="array" ref="BZ5">AVERAGE(IF(MOD(ROW($DA5:$DA$1993)-$AT5,BZ$1)=0,$DA5:$DA$1993))/AVERAGE($DA$2:$DA$1993)</f>
        <v>1.036158366278326</v>
      </c>
      <c r="CA5" s="268">
        <f t="array" ref="CA5">AVERAGE(IF(MOD(ROW($DA5:$DA$1993)-$AT5,CA$1)=0,$DA5:$DA$1993))/AVERAGE($DA$2:$DA$1993)</f>
        <v>1.1320126751641058</v>
      </c>
      <c r="CB5" s="268">
        <f t="array" ref="CB5">AVERAGE(IF(MOD(ROW($DA5:$DA$1993)-$AT5,CB$1)=0,$DA5:$DA$1993))/AVERAGE($DA$2:$DA$1993)</f>
        <v>0.95032921866008691</v>
      </c>
      <c r="CC5" s="268">
        <f t="array" ref="CC5">AVERAGE(IF(MOD(ROW($DA5:$DA$1993)-$AT5,CC$1)=0,$DA5:$DA$1993))/AVERAGE($DA$2:$DA$1993)</f>
        <v>0.97934115670722632</v>
      </c>
      <c r="CD5" s="268">
        <f t="array" ref="CD5">AVERAGE(IF(MOD(ROW($DA5:$DA$1993)-$AT5,CD$1)=0,$DA5:$DA$1993))/AVERAGE($DA$2:$DA$1993)</f>
        <v>1.0186410604233487</v>
      </c>
      <c r="CE5" s="268">
        <f t="array" ref="CE5">AVERAGE(IF(MOD(ROW($DA5:$DA$1993)-$AT5,CE$1)=0,$DA5:$DA$1993))/AVERAGE($DA$2:$DA$1993)</f>
        <v>1.0163889956899945</v>
      </c>
      <c r="CF5" s="268">
        <f t="array" ref="CF5">AVERAGE(IF(MOD(ROW($DA5:$DA$1993)-$AT5,CF$1)=0,$DA5:$DA$1993))/AVERAGE($DA$2:$DA$1993)</f>
        <v>1.0074299905596018</v>
      </c>
      <c r="CG5" s="268">
        <f t="array" ref="CG5">AVERAGE(IF(MOD(ROW($DA5:$DA$1993)-$AT5,CG$1)=0,$DA5:$DA$1993))/AVERAGE($DA$2:$DA$1993)</f>
        <v>1.1071951576498857</v>
      </c>
      <c r="CH5" s="268">
        <f t="array" ref="CH5">AVERAGE(IF(MOD(ROW($DA5:$DA$1993)-$AT5,CH$1)=0,$DA5:$DA$1993))/AVERAGE($DA$2:$DA$1993)</f>
        <v>1.0088554939462433</v>
      </c>
      <c r="CI5" s="268">
        <f t="array" ref="CI5">AVERAGE(IF(MOD(ROW($DA5:$DA$1993)-$AT5,CI$1)=0,$DA5:$DA$1993))/AVERAGE($DA$2:$DA$1993)</f>
        <v>0.9023113193452369</v>
      </c>
      <c r="CJ5" s="268">
        <f t="array" ref="CJ5">AVERAGE(IF(MOD(ROW($DA5:$DA$1993)-$AT5,CJ$1)=0,$DA5:$DA$1993))/AVERAGE($DA$2:$DA$1993)</f>
        <v>0.9574913976371674</v>
      </c>
      <c r="CK5" s="268">
        <f t="array" ref="CK5">AVERAGE(IF(MOD(ROW($DA5:$DA$1993)-$AT5,CK$1)=0,$DA5:$DA$1993))/AVERAGE($DA$2:$DA$1993)</f>
        <v>0.98454144739795391</v>
      </c>
      <c r="CL5" s="268">
        <f t="array" ref="CL5">AVERAGE(IF(MOD(ROW($DA5:$DA$1993)-$AT5,CL$1)=0,$DA5:$DA$1993))/AVERAGE($DA$2:$DA$1993)</f>
        <v>1.0061308936301181</v>
      </c>
      <c r="CM5" s="268">
        <f t="array" ref="CM5">AVERAGE(IF(MOD(ROW($DA5:$DA$1993)-$AT5,CM$1)=0,$DA5:$DA$1993))/AVERAGE($DA$2:$DA$1993)</f>
        <v>1.0997207949527277</v>
      </c>
      <c r="CN5" s="268">
        <f t="array" ref="CN5">AVERAGE(IF(MOD(ROW($DA5:$DA$1993)-$AT5,CN$1)=0,$DA5:$DA$1993))/AVERAGE($DA$2:$DA$1993)</f>
        <v>0.99406567334532092</v>
      </c>
      <c r="CO5" s="268">
        <f t="array" ref="CO5">AVERAGE(IF(MOD(ROW($DA5:$DA$1993)-$AT5,CO$1)=0,$DA5:$DA$1993))/AVERAGE($DA$2:$DA$1993)</f>
        <v>1.0038902607389357</v>
      </c>
      <c r="CP5" s="268">
        <f t="array" ref="CP5">AVERAGE(IF(MOD(ROW($DA5:$DA$1993)-$AT5,CP$1)=0,$DA5:$DA$1993))/AVERAGE($DA$2:$DA$1993)</f>
        <v>1.0564879044209652</v>
      </c>
      <c r="CQ5" s="268">
        <f t="array" ref="CQ5">AVERAGE(IF(MOD(ROW($DA5:$DA$1993)-$AT5,CQ$1)=0,$DA5:$DA$1993))/AVERAGE($DA$2:$DA$1993)</f>
        <v>1.0475293841613602</v>
      </c>
      <c r="CR5" s="268">
        <f t="array" ref="CR5">AVERAGE(IF(MOD(ROW($DA5:$DA$1993)-$AT5,CR$1)=0,$DA5:$DA$1993))/AVERAGE($DA$2:$DA$1993)</f>
        <v>0.93789434260006943</v>
      </c>
      <c r="CS5" s="268">
        <f t="array" ref="CS5">AVERAGE(IF(MOD(ROW($DA5:$DA$1993)-$AT5,CS$1)=0,$DA5:$DA$1993))/AVERAGE($DA$2:$DA$1993)</f>
        <v>1.0368478287673728</v>
      </c>
      <c r="CT5" s="268">
        <f t="array" ref="CT5">AVERAGE(IF(MOD(ROW($DA5:$DA$1993)-$AT5,CT$1)=0,$DA5:$DA$1993))/AVERAGE($DA$2:$DA$1993)</f>
        <v>1.0047856955201693</v>
      </c>
      <c r="CU5" s="270"/>
      <c r="CV5" s="310">
        <f>IF(DataGoesHere!B5="","",DataGoesHere!A5)</f>
        <v>4</v>
      </c>
      <c r="CW5" s="271">
        <f t="shared" ca="1" si="1"/>
        <v>4</v>
      </c>
      <c r="CX5" s="272">
        <f t="shared" ca="1" si="2"/>
        <v>1.0149292433706087</v>
      </c>
      <c r="CY5" s="266">
        <f>DataGoesHere!A5</f>
        <v>4</v>
      </c>
      <c r="CZ5" s="19">
        <f>IF(DataGoesHere!B5="","",DataGoesHere!B5)</f>
        <v>147175</v>
      </c>
      <c r="DA5" s="19">
        <f>IF(DataGoesHere!B5="","",IF(AH$5="No",DataGoesHere!B5,DataGoesHere!B5-(AH$2*(DataGoesHere!A5-1))))</f>
        <v>144604.01728085868</v>
      </c>
      <c r="DB5" s="19">
        <f ca="1">IF(DataGoesHere!B5="","",IF(AO$9="No",DataGoesHere!B5,DataGoesHere!B5/CX5))</f>
        <v>145010.10879460687</v>
      </c>
      <c r="DC5" s="19">
        <f ca="1">IF(DataGoesHere!B5="","",IF(AO$9="No",DA5,DA5/CX5))</f>
        <v>142476.94430463412</v>
      </c>
      <c r="DD5" s="293" t="str">
        <f>IF(CZ5="",IF(COUNTIF(DD$2:DD4,"Forecast")&lt;Output!E$43,"Forecast",""),"Actual")</f>
        <v>Actual</v>
      </c>
      <c r="DF5" s="19">
        <f ca="1">IF(DataGoesHere!B4="",IF(DD5="Forecast",(Output!$E$47*IntermediateCalcs!DH4)+((1-Output!$E$47)*IntermediateCalcs!DF4),""),(Output!$E$47*IntermediateCalcs!DB4)+((1-Output!$E$47)*IntermediateCalcs!DF4))</f>
        <v>176221.09699041082</v>
      </c>
      <c r="DG5" s="19">
        <f ca="1">IF(DataGoesHere!B4="",IF(DD5="Forecast",(Output!$G$47*(IntermediateCalcs!DF5-IntermediateCalcs!DF4))+((1-Output!$G$47)*IntermediateCalcs!DG4),""),(Output!$G$47*(IntermediateCalcs!DF5-IntermediateCalcs!DF4))+((1-Output!$G$47)*IntermediateCalcs!DG4))</f>
        <v>24310.148833145679</v>
      </c>
      <c r="DH5" s="19">
        <f ca="1">IF(DataGoesHere!B4="",IF(DD5="Forecast",DF5+DG5,""),DF5+DG5)</f>
        <v>200531.2458235565</v>
      </c>
      <c r="DI5" s="274">
        <f ca="1">IF(DH5="","",IF(IntermediateCalcs!$AO$9="Yes",IntermediateCalcs!DH5*$CX5,IntermediateCalcs!DH5))</f>
        <v>203525.02559586774</v>
      </c>
      <c r="DJ5" s="250">
        <f ca="1">IF(DataGoesHere!$B5="","",($CZ5-DI5))</f>
        <v>-56350.025595867744</v>
      </c>
      <c r="DK5" s="250">
        <f ca="1">IF(DataGoesHere!$B5="","",ABS($CZ5-DI5))</f>
        <v>56350.025595867744</v>
      </c>
      <c r="DL5" s="250">
        <f ca="1">IF(DataGoesHere!$B5="","",DK5^2)</f>
        <v>3175325384.6549501</v>
      </c>
      <c r="DM5" s="249">
        <f ca="1">IF(DataGoesHere!$B5="","",DK5/$CZ5)</f>
        <v>0.38287770066837262</v>
      </c>
      <c r="DN5" s="250">
        <f ca="1">IF(DataGoesHere!$B5="","",SUM(DJ$2:DJ5)/AVERAGE(DK:DK))</f>
        <v>-0.1751161799082723</v>
      </c>
      <c r="DP5" s="19">
        <f ca="1">IF(DataGoesHere!B5="",IF($DD5="Forecast",(Output!E$48*IntermediateCalcs!CY5)+Output!G$48,""),(Output!E$48*IntermediateCalcs!CY5)+Output!G$48)</f>
        <v>157462.94525535739</v>
      </c>
      <c r="DQ5" s="274">
        <f ca="1">IF(DP5="","",IF(IntermediateCalcs!$AO$9="Yes",IntermediateCalcs!DP5*$CX5,IntermediateCalcs!DP5))</f>
        <v>159813.74788692748</v>
      </c>
      <c r="DR5" s="250">
        <f ca="1">IF(DataGoesHere!$B5="","",($CZ5-DQ5))</f>
        <v>-12638.747886927478</v>
      </c>
      <c r="DS5" s="250">
        <f ca="1">IF(DataGoesHere!$B5="","",ABS($CZ5-DQ5))</f>
        <v>12638.747886927478</v>
      </c>
      <c r="DT5" s="250">
        <f ca="1">IF(DataGoesHere!$B5="","",DS5^2)</f>
        <v>159737948.14931381</v>
      </c>
      <c r="DU5" s="249">
        <f ca="1">IF(DataGoesHere!$B5="","",DS5/$CZ5)</f>
        <v>8.5875643872447616E-2</v>
      </c>
      <c r="DV5" s="250">
        <f ca="1">IF(DataGoesHere!$B5="","",SUM(DR$2:DR5)/AVERAGE(DS:DS))</f>
        <v>-2.0370834579868764</v>
      </c>
      <c r="DX5" s="19"/>
      <c r="DY5" s="274"/>
      <c r="DZ5" s="250"/>
      <c r="EA5" s="250"/>
      <c r="EB5" s="250"/>
      <c r="EC5" s="249"/>
      <c r="ED5" s="250"/>
    </row>
    <row r="6" spans="1:134" x14ac:dyDescent="0.2">
      <c r="A6" s="121">
        <v>-5</v>
      </c>
      <c r="B6">
        <f>IF(B$30="","",COUNTIFS(DataGoesHere!B:B,"&gt;" &amp; ($A5*B$31)+B$30,DataGoesHere!B:B,"&lt;" &amp; (IntermediateCalcs!$A6*IntermediateCalcs!B$31)+IntermediateCalcs!B$30))</f>
        <v>0</v>
      </c>
      <c r="C6" t="str">
        <f>IF(C$30="","",COUNTIFS(DataGoesHere!C:C,"&gt;" &amp; ($A5*C$31)+C$30,DataGoesHere!C:C,"&lt;" &amp; (IntermediateCalcs!$A6*IntermediateCalcs!C$31)+IntermediateCalcs!C$30))</f>
        <v/>
      </c>
      <c r="D6" t="str">
        <f>IF(D$30="","",COUNTIFS(DataGoesHere!D:D,"&gt;" &amp; ($A5*D$31)+D$30,DataGoesHere!D:D,"&lt;" &amp; (IntermediateCalcs!$A6*IntermediateCalcs!D$31)+IntermediateCalcs!D$30))</f>
        <v/>
      </c>
      <c r="E6" s="73"/>
      <c r="F6" s="73"/>
      <c r="G6" s="73"/>
      <c r="H6" s="73"/>
      <c r="I6" s="73"/>
      <c r="J6" s="73"/>
      <c r="K6" s="73"/>
      <c r="L6" s="73"/>
      <c r="M6" s="73"/>
      <c r="N6" s="73"/>
      <c r="O6" s="73"/>
      <c r="P6" s="73"/>
      <c r="Q6" s="73"/>
      <c r="R6" s="73"/>
      <c r="T6" s="240"/>
      <c r="U6" s="86"/>
      <c r="V6" s="86"/>
      <c r="W6" s="86"/>
      <c r="X6" s="245">
        <f>IF(DataGoesHere!$B6="","",(DataGoesHere!$B6/SUM(DataGoesHere!$B2:'DataGoesHere'!$B13)))</f>
        <v>8.4152432840097685E-2</v>
      </c>
      <c r="Y6" s="86"/>
      <c r="Z6" s="86"/>
      <c r="AA6" s="86"/>
      <c r="AB6" s="86"/>
      <c r="AC6" s="86"/>
      <c r="AD6" s="86"/>
      <c r="AE6" s="241"/>
      <c r="AT6" s="19">
        <f t="shared" si="0"/>
        <v>5</v>
      </c>
      <c r="AU6" s="19"/>
      <c r="AV6" s="19"/>
      <c r="AW6" s="19"/>
      <c r="AX6" s="19"/>
      <c r="AY6" s="268">
        <f t="array" ref="AY6">AVERAGE(IF(MOD(ROW($DA6:$DA$1993)-$AT6,AY$1)=0,$DA6:$DA$1993))/AVERAGE($DA$2:$DA$1993)</f>
        <v>0.9997138018424323</v>
      </c>
      <c r="AZ6" s="268">
        <f t="array" ref="AZ6">AVERAGE(IF(MOD(ROW($DA6:$DA$1993)-$AT6,AZ$1)=0,$DA6:$DA$1993))/AVERAGE($DA$2:$DA$1993)</f>
        <v>0.97660828841384228</v>
      </c>
      <c r="BA6" s="268">
        <f t="array" ref="BA6">AVERAGE(IF(MOD(ROW($DA6:$DA$1993)-$AT6,BA$1)=0,$DA6:$DA$1993))/AVERAGE($DA$2:$DA$1993)</f>
        <v>0.99347577526572428</v>
      </c>
      <c r="BB6" s="268">
        <f t="array" ref="BB6">AVERAGE(IF(MOD(ROW($DA6:$DA$1993)-$AT6,BB$1)=0,$DA6:$DA$1993))/AVERAGE($DA$2:$DA$1993)</f>
        <v>1.1278403907889083</v>
      </c>
      <c r="BC6" s="268">
        <f t="array" ref="BC6">AVERAGE(IF(MOD(ROW($DA6:$DA$1993)-$AT6,BC$1)=0,$DA6:$DA$1993))/AVERAGE($DA$2:$DA$1993)</f>
        <v>0.94284924016760341</v>
      </c>
      <c r="BD6" s="268">
        <f t="array" ref="BD6">AVERAGE(IF(MOD(ROW($DA6:$DA$1993)-$AT6,BD$1)=0,$DA6:$DA$1993))/AVERAGE($DA$2:$DA$1993)</f>
        <v>1.0231235144941531</v>
      </c>
      <c r="BE6" s="268">
        <f t="array" ref="BE6">AVERAGE(IF(MOD(ROW($DA6:$DA$1993)-$AT6,BE$1)=0,$DA6:$DA$1993))/AVERAGE($DA$2:$DA$1993)</f>
        <v>0.98941987458964797</v>
      </c>
      <c r="BF6" s="268">
        <f t="array" ref="BF6">AVERAGE(IF(MOD(ROW($DA6:$DA$1993)-$AT6,BF$1)=0,$DA6:$DA$1993))/AVERAGE($DA$2:$DA$1993)</f>
        <v>0.97875414397996308</v>
      </c>
      <c r="BG6" s="268">
        <f t="array" ref="BG6">AVERAGE(IF(MOD(ROW($DA6:$DA$1993)-$AT6,BG$1)=0,$DA6:$DA$1993))/AVERAGE($DA$2:$DA$1993)</f>
        <v>1.0001056216172008</v>
      </c>
      <c r="BH6" s="268">
        <f t="array" ref="BH6">AVERAGE(IF(MOD(ROW($DA6:$DA$1993)-$AT6,BH$1)=0,$DA6:$DA$1993))/AVERAGE($DA$2:$DA$1993)</f>
        <v>1.0283524187753661</v>
      </c>
      <c r="BI6" s="268">
        <f t="array" ref="BI6">AVERAGE(IF(MOD(ROW($DA6:$DA$1993)-$AT6,BI$1)=0,$DA6:$DA$1993))/AVERAGE($DA$2:$DA$1993)</f>
        <v>0.94460718175237379</v>
      </c>
      <c r="BJ6" s="268">
        <f t="array" ref="BJ6">AVERAGE(IF(MOD(ROW($DA6:$DA$1993)-$AT6,BJ$1)=0,$DA6:$DA$1993))/AVERAGE($DA$2:$DA$1993)</f>
        <v>1.1219192074628028</v>
      </c>
      <c r="BK6" s="268">
        <f t="array" ref="BK6">AVERAGE(IF(MOD(ROW($DA6:$DA$1993)-$AT6,BK$1)=0,$DA6:$DA$1993))/AVERAGE($DA$2:$DA$1993)</f>
        <v>1.011021482571864</v>
      </c>
      <c r="BL6" s="268">
        <f t="array" ref="BL6">AVERAGE(IF(MOD(ROW($DA6:$DA$1993)-$AT6,BL$1)=0,$DA6:$DA$1993))/AVERAGE($DA$2:$DA$1993)</f>
        <v>0.97429009902239061</v>
      </c>
      <c r="BM6" s="268">
        <f t="array" ref="BM6">AVERAGE(IF(MOD(ROW($DA6:$DA$1993)-$AT6,BM$1)=0,$DA6:$DA$1993))/AVERAGE($DA$2:$DA$1993)</f>
        <v>1.0003240748425011</v>
      </c>
      <c r="BN6" s="268">
        <f t="array" ref="BN6">AVERAGE(IF(MOD(ROW($DA6:$DA$1993)-$AT6,BN$1)=0,$DA6:$DA$1993))/AVERAGE($DA$2:$DA$1993)</f>
        <v>1.1088914359582556</v>
      </c>
      <c r="BO6" s="268">
        <f t="array" ref="BO6">AVERAGE(IF(MOD(ROW($DA6:$DA$1993)-$AT6,BO$1)=0,$DA6:$DA$1993))/AVERAGE($DA$2:$DA$1993)</f>
        <v>0.93584737779080118</v>
      </c>
      <c r="BP6" s="268">
        <f t="array" ref="BP6">AVERAGE(IF(MOD(ROW($DA6:$DA$1993)-$AT6,BP$1)=0,$DA6:$DA$1993))/AVERAGE($DA$2:$DA$1993)</f>
        <v>1.0004076024815467</v>
      </c>
      <c r="BQ6" s="268">
        <f t="array" ref="BQ6">AVERAGE(IF(MOD(ROW($DA6:$DA$1993)-$AT6,BQ$1)=0,$DA6:$DA$1993))/AVERAGE($DA$2:$DA$1993)</f>
        <v>1.0255184004461029</v>
      </c>
      <c r="BR6" s="268">
        <f t="array" ref="BR6">AVERAGE(IF(MOD(ROW($DA6:$DA$1993)-$AT6,BR$1)=0,$DA6:$DA$1993))/AVERAGE($DA$2:$DA$1993)</f>
        <v>0.99059739225256838</v>
      </c>
      <c r="BS6" s="268">
        <f t="array" ref="BS6">AVERAGE(IF(MOD(ROW($DA6:$DA$1993)-$AT6,BS$1)=0,$DA6:$DA$1993))/AVERAGE($DA$2:$DA$1993)</f>
        <v>0.972530541406047</v>
      </c>
      <c r="BT6" s="268">
        <f t="array" ref="BT6">AVERAGE(IF(MOD(ROW($DA6:$DA$1993)-$AT6,BT$1)=0,$DA6:$DA$1993))/AVERAGE($DA$2:$DA$1993)</f>
        <v>1.0234819426724904</v>
      </c>
      <c r="BU6" s="268">
        <f t="array" ref="BU6">AVERAGE(IF(MOD(ROW($DA6:$DA$1993)-$AT6,BU$1)=0,$DA6:$DA$1993))/AVERAGE($DA$2:$DA$1993)</f>
        <v>0.96290946139991074</v>
      </c>
      <c r="BV6" s="268">
        <f t="array" ref="BV6">AVERAGE(IF(MOD(ROW($DA6:$DA$1993)-$AT6,BV$1)=0,$DA6:$DA$1993))/AVERAGE($DA$2:$DA$1993)</f>
        <v>1.1201361522513116</v>
      </c>
      <c r="BW6" s="268">
        <f t="array" ref="BW6">AVERAGE(IF(MOD(ROW($DA6:$DA$1993)-$AT6,BW$1)=0,$DA6:$DA$1993))/AVERAGE($DA$2:$DA$1993)</f>
        <v>0.98245274835472662</v>
      </c>
      <c r="BX6" s="268">
        <f t="array" ref="BX6">AVERAGE(IF(MOD(ROW($DA6:$DA$1993)-$AT6,BX$1)=0,$DA6:$DA$1993))/AVERAGE($DA$2:$DA$1993)</f>
        <v>0.97299160053472922</v>
      </c>
      <c r="BY6" s="268">
        <f t="array" ref="BY6">AVERAGE(IF(MOD(ROW($DA6:$DA$1993)-$AT6,BY$1)=0,$DA6:$DA$1993))/AVERAGE($DA$2:$DA$1993)</f>
        <v>1.054114874810858</v>
      </c>
      <c r="BZ6" s="268">
        <f t="array" ref="BZ6">AVERAGE(IF(MOD(ROW($DA6:$DA$1993)-$AT6,BZ$1)=0,$DA6:$DA$1993))/AVERAGE($DA$2:$DA$1993)</f>
        <v>1.126524734463082</v>
      </c>
      <c r="CA6" s="268">
        <f t="array" ref="CA6">AVERAGE(IF(MOD(ROW($DA6:$DA$1993)-$AT6,CA$1)=0,$DA6:$DA$1993))/AVERAGE($DA$2:$DA$1993)</f>
        <v>0.95320853616916468</v>
      </c>
      <c r="CB6" s="268">
        <f t="array" ref="CB6">AVERAGE(IF(MOD(ROW($DA6:$DA$1993)-$AT6,CB$1)=0,$DA6:$DA$1993))/AVERAGE($DA$2:$DA$1993)</f>
        <v>1.0416386412546228</v>
      </c>
      <c r="CC6" s="268">
        <f t="array" ref="CC6">AVERAGE(IF(MOD(ROW($DA6:$DA$1993)-$AT6,CC$1)=0,$DA6:$DA$1993))/AVERAGE($DA$2:$DA$1993)</f>
        <v>0.97496708731361736</v>
      </c>
      <c r="CD6" s="268">
        <f t="array" ref="CD6">AVERAGE(IF(MOD(ROW($DA6:$DA$1993)-$AT6,CD$1)=0,$DA6:$DA$1993))/AVERAGE($DA$2:$DA$1993)</f>
        <v>0.97332174035162533</v>
      </c>
      <c r="CE6" s="268">
        <f t="array" ref="CE6">AVERAGE(IF(MOD(ROW($DA6:$DA$1993)-$AT6,CE$1)=0,$DA6:$DA$1993))/AVERAGE($DA$2:$DA$1993)</f>
        <v>1.0576540408137507</v>
      </c>
      <c r="CF6" s="268">
        <f t="array" ref="CF6">AVERAGE(IF(MOD(ROW($DA6:$DA$1993)-$AT6,CF$1)=0,$DA6:$DA$1993))/AVERAGE($DA$2:$DA$1993)</f>
        <v>1.0595149921086193</v>
      </c>
      <c r="CG6" s="268">
        <f t="array" ref="CG6">AVERAGE(IF(MOD(ROW($DA6:$DA$1993)-$AT6,CG$1)=0,$DA6:$DA$1993))/AVERAGE($DA$2:$DA$1993)</f>
        <v>0.94886293996375248</v>
      </c>
      <c r="CH6" s="268">
        <f t="array" ref="CH6">AVERAGE(IF(MOD(ROW($DA6:$DA$1993)-$AT6,CH$1)=0,$DA6:$DA$1993))/AVERAGE($DA$2:$DA$1993)</f>
        <v>1.0860628278010203</v>
      </c>
      <c r="CI6" s="268">
        <f t="array" ref="CI6">AVERAGE(IF(MOD(ROW($DA6:$DA$1993)-$AT6,CI$1)=0,$DA6:$DA$1993))/AVERAGE($DA$2:$DA$1993)</f>
        <v>1.0166432216963095</v>
      </c>
      <c r="CJ6" s="268">
        <f t="array" ref="CJ6">AVERAGE(IF(MOD(ROW($DA6:$DA$1993)-$AT6,CJ$1)=0,$DA6:$DA$1993))/AVERAGE($DA$2:$DA$1993)</f>
        <v>0.9587629659457606</v>
      </c>
      <c r="CK6" s="268">
        <f t="array" ref="CK6">AVERAGE(IF(MOD(ROW($DA6:$DA$1993)-$AT6,CK$1)=0,$DA6:$DA$1993))/AVERAGE($DA$2:$DA$1993)</f>
        <v>0.99872009688222363</v>
      </c>
      <c r="CL6" s="268">
        <f t="array" ref="CL6">AVERAGE(IF(MOD(ROW($DA6:$DA$1993)-$AT6,CL$1)=0,$DA6:$DA$1993))/AVERAGE($DA$2:$DA$1993)</f>
        <v>1.1074834084147445</v>
      </c>
      <c r="CM6" s="268">
        <f t="array" ref="CM6">AVERAGE(IF(MOD(ROW($DA6:$DA$1993)-$AT6,CM$1)=0,$DA6:$DA$1993))/AVERAGE($DA$2:$DA$1993)</f>
        <v>0.94329477987077515</v>
      </c>
      <c r="CN6" s="268">
        <f t="array" ref="CN6">AVERAGE(IF(MOD(ROW($DA6:$DA$1993)-$AT6,CN$1)=0,$DA6:$DA$1993))/AVERAGE($DA$2:$DA$1993)</f>
        <v>1.0705525981706789</v>
      </c>
      <c r="CO6" s="268">
        <f t="array" ref="CO6">AVERAGE(IF(MOD(ROW($DA6:$DA$1993)-$AT6,CO$1)=0,$DA6:$DA$1993))/AVERAGE($DA$2:$DA$1993)</f>
        <v>1.0280201748587112</v>
      </c>
      <c r="CP6" s="268">
        <f t="array" ref="CP6">AVERAGE(IF(MOD(ROW($DA6:$DA$1993)-$AT6,CP$1)=0,$DA6:$DA$1993))/AVERAGE($DA$2:$DA$1993)</f>
        <v>0.9952236587030453</v>
      </c>
      <c r="CQ6" s="268">
        <f t="array" ref="CQ6">AVERAGE(IF(MOD(ROW($DA6:$DA$1993)-$AT6,CQ$1)=0,$DA6:$DA$1993))/AVERAGE($DA$2:$DA$1993)</f>
        <v>1.0290808289536264</v>
      </c>
      <c r="CR6" s="268">
        <f t="array" ref="CR6">AVERAGE(IF(MOD(ROW($DA6:$DA$1993)-$AT6,CR$1)=0,$DA6:$DA$1993))/AVERAGE($DA$2:$DA$1993)</f>
        <v>1.0038882202178732</v>
      </c>
      <c r="CS6" s="268">
        <f t="array" ref="CS6">AVERAGE(IF(MOD(ROW($DA6:$DA$1993)-$AT6,CS$1)=0,$DA6:$DA$1993))/AVERAGE($DA$2:$DA$1993)</f>
        <v>0.92660495180443991</v>
      </c>
      <c r="CT6" s="268">
        <f t="array" ref="CT6">AVERAGE(IF(MOD(ROW($DA6:$DA$1993)-$AT6,CT$1)=0,$DA6:$DA$1993))/AVERAGE($DA$2:$DA$1993)</f>
        <v>1.1340881129129285</v>
      </c>
      <c r="CU6" s="270"/>
      <c r="CV6" s="310">
        <f>IF(DataGoesHere!B6="","",DataGoesHere!A6)</f>
        <v>5</v>
      </c>
      <c r="CW6" s="271">
        <f t="shared" ca="1" si="1"/>
        <v>5</v>
      </c>
      <c r="CX6" s="272">
        <f t="shared" ca="1" si="2"/>
        <v>0.97875414397996308</v>
      </c>
      <c r="CY6" s="266">
        <f>DataGoesHere!A6</f>
        <v>5</v>
      </c>
      <c r="CZ6" s="19">
        <f>IF(DataGoesHere!B6="","",DataGoesHere!B6)</f>
        <v>152420</v>
      </c>
      <c r="DA6" s="19">
        <f>IF(DataGoesHere!B6="","",IF(AH$5="No",DataGoesHere!B6,DataGoesHere!B6-(AH$2*(DataGoesHere!A6-1))))</f>
        <v>148992.02304114492</v>
      </c>
      <c r="DB6" s="19">
        <f ca="1">IF(DataGoesHere!B6="","",IF(AO$9="No",DataGoesHere!B6,DataGoesHere!B6/CX6))</f>
        <v>155728.5871405928</v>
      </c>
      <c r="DC6" s="19">
        <f ca="1">IF(DataGoesHere!B6="","",IF(AO$9="No",DA6,DA6/CX6))</f>
        <v>152226.19894643844</v>
      </c>
      <c r="DD6" s="293" t="str">
        <f>IF(CZ6="",IF(COUNTIF(DD$2:DD5,"Forecast")&lt;Output!E$43,"Forecast",""),"Actual")</f>
        <v>Actual</v>
      </c>
      <c r="DF6" s="19">
        <f ca="1">IF(DataGoesHere!B5="",IF(DD6="Forecast",(Output!$E$47*IntermediateCalcs!DH5)+((1-Output!$E$47)*IntermediateCalcs!DF5),""),(Output!$E$47*IntermediateCalcs!DB5)+((1-Output!$E$47)*IntermediateCalcs!DF5))</f>
        <v>148131.20761418727</v>
      </c>
      <c r="DG6" s="19">
        <f ca="1">IF(DataGoesHere!B5="",IF(DD6="Forecast",(Output!$G$47*(IntermediateCalcs!DF6-IntermediateCalcs!DF5))+((1-Output!$G$47)*IntermediateCalcs!DG5),""),(Output!$G$47*(IntermediateCalcs!DF6-IntermediateCalcs!DF5))+((1-Output!$G$47)*IntermediateCalcs!DG5))</f>
        <v>-1889.8702715389372</v>
      </c>
      <c r="DH6" s="19">
        <f ca="1">IF(DataGoesHere!B5="",IF(DD6="Forecast",DF6+DG6,""),DF6+DG6)</f>
        <v>146241.33734264833</v>
      </c>
      <c r="DI6" s="274">
        <f ca="1">IF(DH6="","",IF(IntermediateCalcs!$AO$9="Yes",IntermediateCalcs!DH6*$CX6,IntermediateCalcs!DH6))</f>
        <v>143134.31494528879</v>
      </c>
      <c r="DJ6" s="250">
        <f ca="1">IF(DataGoesHere!$B6="","",($CZ6-DI6))</f>
        <v>9285.6850547112117</v>
      </c>
      <c r="DK6" s="250">
        <f ca="1">IF(DataGoesHere!$B6="","",ABS($CZ6-DI6))</f>
        <v>9285.6850547112117</v>
      </c>
      <c r="DL6" s="250">
        <f ca="1">IF(DataGoesHere!$B6="","",DK6^2)</f>
        <v>86223946.935287163</v>
      </c>
      <c r="DM6" s="249">
        <f ca="1">IF(DataGoesHere!$B6="","",DK6/$CZ6)</f>
        <v>6.0921696986689484E-2</v>
      </c>
      <c r="DN6" s="250">
        <f ca="1">IF(DataGoesHere!$B6="","",SUM(DJ$2:DJ6)/AVERAGE(DK:DK))</f>
        <v>-1.55061590501123E-2</v>
      </c>
      <c r="DP6" s="19">
        <f ca="1">IF(DataGoesHere!B6="",IF($DD6="Forecast",(Output!E$48*IntermediateCalcs!CY6)+Output!G$48,""),(Output!E$48*IntermediateCalcs!CY6)+Output!G$48)</f>
        <v>158331.87523688178</v>
      </c>
      <c r="DQ6" s="274">
        <f ca="1">IF(DP6="","",IF(IntermediateCalcs!$AO$9="Yes",IntermediateCalcs!DP6*$CX6,IntermediateCalcs!DP6))</f>
        <v>154967.97901221653</v>
      </c>
      <c r="DR6" s="250">
        <f ca="1">IF(DataGoesHere!$B6="","",($CZ6-DQ6))</f>
        <v>-2547.9790122165286</v>
      </c>
      <c r="DS6" s="250">
        <f ca="1">IF(DataGoesHere!$B6="","",ABS($CZ6-DQ6))</f>
        <v>2547.9790122165286</v>
      </c>
      <c r="DT6" s="250">
        <f ca="1">IF(DataGoesHere!$B6="","",DS6^2)</f>
        <v>6492197.0466959169</v>
      </c>
      <c r="DU6" s="249">
        <f ca="1">IF(DataGoesHere!$B6="","",DS6/$CZ6)</f>
        <v>1.6716828580347256E-2</v>
      </c>
      <c r="DV6" s="250">
        <f ca="1">IF(DataGoesHere!$B6="","",SUM(DR$2:DR6)/AVERAGE(DS:DS))</f>
        <v>-2.1185285208291527</v>
      </c>
      <c r="DX6" s="19"/>
      <c r="DY6" s="274"/>
      <c r="DZ6" s="250"/>
      <c r="EA6" s="250"/>
      <c r="EB6" s="250"/>
      <c r="EC6" s="249"/>
      <c r="ED6" s="250"/>
    </row>
    <row r="7" spans="1:134" x14ac:dyDescent="0.2">
      <c r="A7" s="121">
        <v>-4.5</v>
      </c>
      <c r="B7">
        <f>IF(B$30="","",COUNTIFS(DataGoesHere!B:B,"&gt;" &amp; ($A6*B$31)+B$30,DataGoesHere!B:B,"&lt;" &amp; (IntermediateCalcs!$A7*IntermediateCalcs!B$31)+IntermediateCalcs!B$30))</f>
        <v>0</v>
      </c>
      <c r="C7" t="str">
        <f>IF(C$30="","",COUNTIFS(DataGoesHere!C:C,"&gt;" &amp; ($A6*C$31)+C$30,DataGoesHere!C:C,"&lt;" &amp; (IntermediateCalcs!$A7*IntermediateCalcs!C$31)+IntermediateCalcs!C$30))</f>
        <v/>
      </c>
      <c r="D7" t="str">
        <f>IF(D$30="","",COUNTIFS(DataGoesHere!D:D,"&gt;" &amp; ($A6*D$31)+D$30,DataGoesHere!D:D,"&lt;" &amp; (IntermediateCalcs!$A7*IntermediateCalcs!D$31)+IntermediateCalcs!D$30))</f>
        <v/>
      </c>
      <c r="E7" s="73"/>
      <c r="F7" s="73"/>
      <c r="G7" s="73"/>
      <c r="H7" s="73"/>
      <c r="I7" s="73"/>
      <c r="J7" s="73"/>
      <c r="K7" s="73"/>
      <c r="L7" s="73"/>
      <c r="M7" s="73"/>
      <c r="N7" s="73"/>
      <c r="O7" s="73"/>
      <c r="P7" s="73"/>
      <c r="Q7" s="73"/>
      <c r="R7" s="73"/>
      <c r="T7" s="240"/>
      <c r="U7" s="86"/>
      <c r="V7" s="86"/>
      <c r="W7" s="86"/>
      <c r="X7" s="86"/>
      <c r="Y7" s="245">
        <f>IF(DataGoesHere!$B7="","",(DataGoesHere!$B7/SUM(DataGoesHere!$B2:'DataGoesHere'!$B13)))</f>
        <v>8.3837178679543323E-2</v>
      </c>
      <c r="Z7" s="86"/>
      <c r="AA7" s="86"/>
      <c r="AB7" s="86"/>
      <c r="AC7" s="86"/>
      <c r="AD7" s="86"/>
      <c r="AE7" s="241"/>
      <c r="AG7" s="217" t="s">
        <v>343</v>
      </c>
      <c r="AI7" s="263">
        <v>0.9</v>
      </c>
      <c r="AJ7" t="s">
        <v>344</v>
      </c>
      <c r="AL7" s="290">
        <v>2</v>
      </c>
      <c r="AM7" t="s">
        <v>368</v>
      </c>
      <c r="AN7" s="262"/>
      <c r="AO7" s="122" t="s">
        <v>377</v>
      </c>
      <c r="AP7" s="290" t="str">
        <f>Output!E44</f>
        <v>Yes</v>
      </c>
      <c r="AT7" s="19">
        <f t="shared" si="0"/>
        <v>6</v>
      </c>
      <c r="AU7" s="19"/>
      <c r="AV7" s="19"/>
      <c r="AW7" s="19"/>
      <c r="AX7" s="19"/>
      <c r="AY7" s="19"/>
      <c r="AZ7" s="268">
        <f t="array" ref="AZ7">AVERAGE(IF(MOD(ROW($DA7:$DA$1993)-$AT7,AZ$1)=0,$DA7:$DA$1993))/AVERAGE($DA$2:$DA$1993)</f>
        <v>1.0399738900793949</v>
      </c>
      <c r="BA7" s="268">
        <f t="array" ref="BA7">AVERAGE(IF(MOD(ROW($DA7:$DA$1993)-$AT7,BA$1)=0,$DA7:$DA$1993))/AVERAGE($DA$2:$DA$1993)</f>
        <v>0.99884475777437376</v>
      </c>
      <c r="BB7" s="268">
        <f t="array" ref="BB7">AVERAGE(IF(MOD(ROW($DA7:$DA$1993)-$AT7,BB$1)=0,$DA7:$DA$1993))/AVERAGE($DA$2:$DA$1993)</f>
        <v>0.93932091281214403</v>
      </c>
      <c r="BC7" s="268">
        <f t="array" ref="BC7">AVERAGE(IF(MOD(ROW($DA7:$DA$1993)-$AT7,BC$1)=0,$DA7:$DA$1993))/AVERAGE($DA$2:$DA$1993)</f>
        <v>0.98776648030829339</v>
      </c>
      <c r="BD7" s="268">
        <f t="array" ref="BD7">AVERAGE(IF(MOD(ROW($DA7:$DA$1993)-$AT7,BD$1)=0,$DA7:$DA$1993))/AVERAGE($DA$2:$DA$1993)</f>
        <v>0.96706169932147279</v>
      </c>
      <c r="BE7" s="268">
        <f t="array" ref="BE7">AVERAGE(IF(MOD(ROW($DA7:$DA$1993)-$AT7,BE$1)=0,$DA7:$DA$1993))/AVERAGE($DA$2:$DA$1993)</f>
        <v>0.99344670200463536</v>
      </c>
      <c r="BF7" s="268">
        <f t="array" ref="BF7">AVERAGE(IF(MOD(ROW($DA7:$DA$1993)-$AT7,BF$1)=0,$DA7:$DA$1993))/AVERAGE($DA$2:$DA$1993)</f>
        <v>1.0779088099730167</v>
      </c>
      <c r="BG7" s="268">
        <f t="array" ref="BG7">AVERAGE(IF(MOD(ROW($DA7:$DA$1993)-$AT7,BG$1)=0,$DA7:$DA$1993))/AVERAGE($DA$2:$DA$1993)</f>
        <v>0.99145776963242338</v>
      </c>
      <c r="BH7" s="268">
        <f t="array" ref="BH7">AVERAGE(IF(MOD(ROW($DA7:$DA$1993)-$AT7,BH$1)=0,$DA7:$DA$1993))/AVERAGE($DA$2:$DA$1993)</f>
        <v>0.98540714551980702</v>
      </c>
      <c r="BI7" s="268">
        <f t="array" ref="BI7">AVERAGE(IF(MOD(ROW($DA7:$DA$1993)-$AT7,BI$1)=0,$DA7:$DA$1993))/AVERAGE($DA$2:$DA$1993)</f>
        <v>0.98531996698723368</v>
      </c>
      <c r="BJ7" s="268">
        <f t="array" ref="BJ7">AVERAGE(IF(MOD(ROW($DA7:$DA$1993)-$AT7,BJ$1)=0,$DA7:$DA$1993))/AVERAGE($DA$2:$DA$1993)</f>
        <v>0.93806080363391131</v>
      </c>
      <c r="BK7" s="268">
        <f t="array" ref="BK7">AVERAGE(IF(MOD(ROW($DA7:$DA$1993)-$AT7,BK$1)=0,$DA7:$DA$1993))/AVERAGE($DA$2:$DA$1993)</f>
        <v>0.99490771367495179</v>
      </c>
      <c r="BL7" s="268">
        <f t="array" ref="BL7">AVERAGE(IF(MOD(ROW($DA7:$DA$1993)-$AT7,BL$1)=0,$DA7:$DA$1993))/AVERAGE($DA$2:$DA$1993)</f>
        <v>1.0389277164545372</v>
      </c>
      <c r="BM7" s="268">
        <f t="array" ref="BM7">AVERAGE(IF(MOD(ROW($DA7:$DA$1993)-$AT7,BM$1)=0,$DA7:$DA$1993))/AVERAGE($DA$2:$DA$1993)</f>
        <v>1.0069335101845933</v>
      </c>
      <c r="BN7" s="268">
        <f t="array" ref="BN7">AVERAGE(IF(MOD(ROW($DA7:$DA$1993)-$AT7,BN$1)=0,$DA7:$DA$1993))/AVERAGE($DA$2:$DA$1993)</f>
        <v>0.9304658501036579</v>
      </c>
      <c r="BO7" s="268">
        <f t="array" ref="BO7">AVERAGE(IF(MOD(ROW($DA7:$DA$1993)-$AT7,BO$1)=0,$DA7:$DA$1993))/AVERAGE($DA$2:$DA$1993)</f>
        <v>0.97462441154404311</v>
      </c>
      <c r="BP7" s="268">
        <f t="array" ref="BP7">AVERAGE(IF(MOD(ROW($DA7:$DA$1993)-$AT7,BP$1)=0,$DA7:$DA$1993))/AVERAGE($DA$2:$DA$1993)</f>
        <v>0.97067821719367764</v>
      </c>
      <c r="BQ7" s="268">
        <f t="array" ref="BQ7">AVERAGE(IF(MOD(ROW($DA7:$DA$1993)-$AT7,BQ$1)=0,$DA7:$DA$1993))/AVERAGE($DA$2:$DA$1993)</f>
        <v>0.98637147716095863</v>
      </c>
      <c r="BR7" s="268">
        <f t="array" ref="BR7">AVERAGE(IF(MOD(ROW($DA7:$DA$1993)-$AT7,BR$1)=0,$DA7:$DA$1993))/AVERAGE($DA$2:$DA$1993)</f>
        <v>1.0906052892736366</v>
      </c>
      <c r="BS7" s="268">
        <f t="array" ref="BS7">AVERAGE(IF(MOD(ROW($DA7:$DA$1993)-$AT7,BS$1)=0,$DA7:$DA$1993))/AVERAGE($DA$2:$DA$1993)</f>
        <v>0.98555279973756238</v>
      </c>
      <c r="BT7" s="268">
        <f t="array" ref="BT7">AVERAGE(IF(MOD(ROW($DA7:$DA$1993)-$AT7,BT$1)=0,$DA7:$DA$1993))/AVERAGE($DA$2:$DA$1993)</f>
        <v>0.95034192951113305</v>
      </c>
      <c r="BU7" s="268">
        <f t="array" ref="BU7">AVERAGE(IF(MOD(ROW($DA7:$DA$1993)-$AT7,BU$1)=0,$DA7:$DA$1993))/AVERAGE($DA$2:$DA$1993)</f>
        <v>1.0105529140562151</v>
      </c>
      <c r="BV7" s="268">
        <f t="array" ref="BV7">AVERAGE(IF(MOD(ROW($DA7:$DA$1993)-$AT7,BV$1)=0,$DA7:$DA$1993))/AVERAGE($DA$2:$DA$1993)</f>
        <v>0.94970621645819175</v>
      </c>
      <c r="BW7" s="268">
        <f t="array" ref="BW7">AVERAGE(IF(MOD(ROW($DA7:$DA$1993)-$AT7,BW$1)=0,$DA7:$DA$1993))/AVERAGE($DA$2:$DA$1993)</f>
        <v>0.94042790578149771</v>
      </c>
      <c r="BX7" s="268">
        <f t="array" ref="BX7">AVERAGE(IF(MOD(ROW($DA7:$DA$1993)-$AT7,BX$1)=0,$DA7:$DA$1993))/AVERAGE($DA$2:$DA$1993)</f>
        <v>1.0461177097413072</v>
      </c>
      <c r="BY7" s="268">
        <f t="array" ref="BY7">AVERAGE(IF(MOD(ROW($DA7:$DA$1993)-$AT7,BY$1)=0,$DA7:$DA$1993))/AVERAGE($DA$2:$DA$1993)</f>
        <v>1.0040863863074527</v>
      </c>
      <c r="BZ7" s="268">
        <f t="array" ref="BZ7">AVERAGE(IF(MOD(ROW($DA7:$DA$1993)-$AT7,BZ$1)=0,$DA7:$DA$1993))/AVERAGE($DA$2:$DA$1993)</f>
        <v>0.95870189955103369</v>
      </c>
      <c r="CA7" s="268">
        <f t="array" ref="CA7">AVERAGE(IF(MOD(ROW($DA7:$DA$1993)-$AT7,CA$1)=0,$DA7:$DA$1993))/AVERAGE($DA$2:$DA$1993)</f>
        <v>0.98207686142401673</v>
      </c>
      <c r="CB7" s="268">
        <f t="array" ref="CB7">AVERAGE(IF(MOD(ROW($DA7:$DA$1993)-$AT7,CB$1)=0,$DA7:$DA$1993))/AVERAGE($DA$2:$DA$1993)</f>
        <v>0.95262170353389186</v>
      </c>
      <c r="CC7" s="268">
        <f t="array" ref="CC7">AVERAGE(IF(MOD(ROW($DA7:$DA$1993)-$AT7,CC$1)=0,$DA7:$DA$1993))/AVERAGE($DA$2:$DA$1993)</f>
        <v>0.96281309233561474</v>
      </c>
      <c r="CD7" s="268">
        <f t="array" ref="CD7">AVERAGE(IF(MOD(ROW($DA7:$DA$1993)-$AT7,CD$1)=0,$DA7:$DA$1993))/AVERAGE($DA$2:$DA$1993)</f>
        <v>1.0806714689987569</v>
      </c>
      <c r="CE7" s="268">
        <f t="array" ref="CE7">AVERAGE(IF(MOD(ROW($DA7:$DA$1993)-$AT7,CE$1)=0,$DA7:$DA$1993))/AVERAGE($DA$2:$DA$1993)</f>
        <v>1.0654255748260266</v>
      </c>
      <c r="CF7" s="268">
        <f t="array" ref="CF7">AVERAGE(IF(MOD(ROW($DA7:$DA$1993)-$AT7,CF$1)=0,$DA7:$DA$1993))/AVERAGE($DA$2:$DA$1993)</f>
        <v>0.99251652164710624</v>
      </c>
      <c r="CG7" s="268">
        <f t="array" ref="CG7">AVERAGE(IF(MOD(ROW($DA7:$DA$1993)-$AT7,CG$1)=0,$DA7:$DA$1993))/AVERAGE($DA$2:$DA$1993)</f>
        <v>0.96151550294564192</v>
      </c>
      <c r="CH7" s="268">
        <f t="array" ref="CH7">AVERAGE(IF(MOD(ROW($DA7:$DA$1993)-$AT7,CH$1)=0,$DA7:$DA$1993))/AVERAGE($DA$2:$DA$1993)</f>
        <v>0.93249252473119637</v>
      </c>
      <c r="CI7" s="268">
        <f t="array" ref="CI7">AVERAGE(IF(MOD(ROW($DA7:$DA$1993)-$AT7,CI$1)=0,$DA7:$DA$1993))/AVERAGE($DA$2:$DA$1993)</f>
        <v>0.97385349307402647</v>
      </c>
      <c r="CJ7" s="268">
        <f t="array" ref="CJ7">AVERAGE(IF(MOD(ROW($DA7:$DA$1993)-$AT7,CJ$1)=0,$DA7:$DA$1993))/AVERAGE($DA$2:$DA$1993)</f>
        <v>1.0390427748156654</v>
      </c>
      <c r="CK7" s="268">
        <f t="array" ref="CK7">AVERAGE(IF(MOD(ROW($DA7:$DA$1993)-$AT7,CK$1)=0,$DA7:$DA$1993))/AVERAGE($DA$2:$DA$1993)</f>
        <v>0.99463490167074486</v>
      </c>
      <c r="CL7" s="268">
        <f t="array" ref="CL7">AVERAGE(IF(MOD(ROW($DA7:$DA$1993)-$AT7,CL$1)=0,$DA7:$DA$1993))/AVERAGE($DA$2:$DA$1993)</f>
        <v>0.95973837679654572</v>
      </c>
      <c r="CM7" s="268">
        <f t="array" ref="CM7">AVERAGE(IF(MOD(ROW($DA7:$DA$1993)-$AT7,CM$1)=0,$DA7:$DA$1993))/AVERAGE($DA$2:$DA$1993)</f>
        <v>0.99821206803534379</v>
      </c>
      <c r="CN7" s="268">
        <f t="array" ref="CN7">AVERAGE(IF(MOD(ROW($DA7:$DA$1993)-$AT7,CN$1)=0,$DA7:$DA$1993))/AVERAGE($DA$2:$DA$1993)</f>
        <v>0.97879504521967087</v>
      </c>
      <c r="CO7" s="268">
        <f t="array" ref="CO7">AVERAGE(IF(MOD(ROW($DA7:$DA$1993)-$AT7,CO$1)=0,$DA7:$DA$1993))/AVERAGE($DA$2:$DA$1993)</f>
        <v>1.0315205915670147</v>
      </c>
      <c r="CP7" s="268">
        <f t="array" ref="CP7">AVERAGE(IF(MOD(ROW($DA7:$DA$1993)-$AT7,CP$1)=0,$DA7:$DA$1993))/AVERAGE($DA$2:$DA$1993)</f>
        <v>1.1125989885774892</v>
      </c>
      <c r="CQ7" s="268">
        <f t="array" ref="CQ7">AVERAGE(IF(MOD(ROW($DA7:$DA$1993)-$AT7,CQ$1)=0,$DA7:$DA$1993))/AVERAGE($DA$2:$DA$1993)</f>
        <v>1.0028378634579478</v>
      </c>
      <c r="CR7" s="268">
        <f t="array" ref="CR7">AVERAGE(IF(MOD(ROW($DA7:$DA$1993)-$AT7,CR$1)=0,$DA7:$DA$1993))/AVERAGE($DA$2:$DA$1993)</f>
        <v>0.94895570302558752</v>
      </c>
      <c r="CS7" s="268">
        <f t="array" ref="CS7">AVERAGE(IF(MOD(ROW($DA7:$DA$1993)-$AT7,CS$1)=0,$DA7:$DA$1993))/AVERAGE($DA$2:$DA$1993)</f>
        <v>0.97688451118842312</v>
      </c>
      <c r="CT7" s="268">
        <f t="array" ref="CT7">AVERAGE(IF(MOD(ROW($DA7:$DA$1993)-$AT7,CT$1)=0,$DA7:$DA$1993))/AVERAGE($DA$2:$DA$1993)</f>
        <v>0.87970483534095045</v>
      </c>
      <c r="CU7" s="270"/>
      <c r="CV7" s="310">
        <f>IF(DataGoesHere!B7="","",DataGoesHere!A7)</f>
        <v>6</v>
      </c>
      <c r="CW7" s="271">
        <f t="shared" ca="1" si="1"/>
        <v>6</v>
      </c>
      <c r="CX7" s="272">
        <f t="shared" ca="1" si="2"/>
        <v>1.0779088099730167</v>
      </c>
      <c r="CY7" s="266">
        <f>DataGoesHere!A7</f>
        <v>6</v>
      </c>
      <c r="CZ7" s="19">
        <f>IF(DataGoesHere!B7="","",DataGoesHere!B7)</f>
        <v>151849</v>
      </c>
      <c r="DA7" s="19">
        <f>IF(DataGoesHere!B7="","",IF(AH$5="No",DataGoesHere!B7,DataGoesHere!B7-(AH$2*(DataGoesHere!A7-1))))</f>
        <v>147564.02880143112</v>
      </c>
      <c r="DB7" s="19">
        <f ca="1">IF(DataGoesHere!B7="","",IF(AO$9="No",DataGoesHere!B7,DataGoesHere!B7/CX7))</f>
        <v>140873.69784444125</v>
      </c>
      <c r="DC7" s="19">
        <f ca="1">IF(DataGoesHere!B7="","",IF(AO$9="No",DA7,DA7/CX7))</f>
        <v>136898.43466918607</v>
      </c>
      <c r="DD7" s="293" t="str">
        <f>IF(CZ7="",IF(COUNTIF(DD$2:DD6,"Forecast")&lt;Output!E$43,"Forecast",""),"Actual")</f>
        <v>Actual</v>
      </c>
      <c r="DF7" s="19">
        <f ca="1">IF(DataGoesHere!B6="",IF(DD7="Forecast",(Output!$E$47*IntermediateCalcs!DH6)+((1-Output!$E$47)*IntermediateCalcs!DF6),""),(Output!$E$47*IntermediateCalcs!DB6)+((1-Output!$E$47)*IntermediateCalcs!DF6))</f>
        <v>154968.84918795223</v>
      </c>
      <c r="DG7" s="19">
        <f ca="1">IF(DataGoesHere!B6="",IF(DD7="Forecast",(Output!$G$47*(IntermediateCalcs!DF7-IntermediateCalcs!DF6))+((1-Output!$G$47)*IntermediateCalcs!DG6),""),(Output!$G$47*(IntermediateCalcs!DF7-IntermediateCalcs!DF6))+((1-Output!$G$47)*IntermediateCalcs!DG6))</f>
        <v>2473.8856511130143</v>
      </c>
      <c r="DH7" s="19">
        <f ca="1">IF(DataGoesHere!B6="",IF(DD7="Forecast",DF7+DG7,""),DF7+DG7)</f>
        <v>157442.73483906523</v>
      </c>
      <c r="DI7" s="274">
        <f ca="1">IF(DH7="","",IF(IntermediateCalcs!$AO$9="Yes",IntermediateCalcs!DH7*$CX7,IntermediateCalcs!DH7))</f>
        <v>169708.91094927402</v>
      </c>
      <c r="DJ7" s="250">
        <f ca="1">IF(DataGoesHere!$B7="","",($CZ7-DI7))</f>
        <v>-17859.910949274024</v>
      </c>
      <c r="DK7" s="250">
        <f ca="1">IF(DataGoesHere!$B7="","",ABS($CZ7-DI7))</f>
        <v>17859.910949274024</v>
      </c>
      <c r="DL7" s="250">
        <f ca="1">IF(DataGoesHere!$B7="","",DK7^2)</f>
        <v>318976419.11599821</v>
      </c>
      <c r="DM7" s="249">
        <f ca="1">IF(DataGoesHere!$B7="","",DK7/$CZ7)</f>
        <v>0.11761625660540422</v>
      </c>
      <c r="DN7" s="250">
        <f ca="1">IF(DataGoesHere!$B7="","",SUM(DJ$2:DJ7)/AVERAGE(DK:DK))</f>
        <v>-0.32249705335060425</v>
      </c>
      <c r="DP7" s="19">
        <f ca="1">IF(DataGoesHere!B7="",IF($DD7="Forecast",(Output!E$48*IntermediateCalcs!CY7)+Output!G$48,""),(Output!E$48*IntermediateCalcs!CY7)+Output!G$48)</f>
        <v>159200.80521840614</v>
      </c>
      <c r="DQ7" s="274">
        <f ca="1">IF(DP7="","",IF(IntermediateCalcs!$AO$9="Yes",IntermediateCalcs!DP7*$CX7,IntermediateCalcs!DP7))</f>
        <v>171603.95049971819</v>
      </c>
      <c r="DR7" s="250">
        <f ca="1">IF(DataGoesHere!$B7="","",($CZ7-DQ7))</f>
        <v>-19754.950499718194</v>
      </c>
      <c r="DS7" s="250">
        <f ca="1">IF(DataGoesHere!$B7="","",ABS($CZ7-DQ7))</f>
        <v>19754.950499718194</v>
      </c>
      <c r="DT7" s="250">
        <f ca="1">IF(DataGoesHere!$B7="","",DS7^2)</f>
        <v>390258069.24631613</v>
      </c>
      <c r="DU7" s="249">
        <f ca="1">IF(DataGoesHere!$B7="","",DS7/$CZ7)</f>
        <v>0.13009601972827081</v>
      </c>
      <c r="DV7" s="250">
        <f ca="1">IF(DataGoesHere!$B7="","",SUM(DR$2:DR7)/AVERAGE(DS:DS))</f>
        <v>-2.7499870913987583</v>
      </c>
      <c r="DX7" s="19"/>
      <c r="DY7" s="274"/>
      <c r="DZ7" s="250"/>
      <c r="EA7" s="250"/>
      <c r="EB7" s="250"/>
      <c r="EC7" s="249"/>
      <c r="ED7" s="250"/>
    </row>
    <row r="8" spans="1:134" x14ac:dyDescent="0.2">
      <c r="A8" s="121">
        <v>-4</v>
      </c>
      <c r="B8">
        <f>IF(B$30="","",COUNTIFS(DataGoesHere!B:B,"&gt;" &amp; ($A7*B$31)+B$30,DataGoesHere!B:B,"&lt;" &amp; (IntermediateCalcs!$A8*IntermediateCalcs!B$31)+IntermediateCalcs!B$30))</f>
        <v>0</v>
      </c>
      <c r="C8" t="str">
        <f>IF(C$30="","",COUNTIFS(DataGoesHere!C:C,"&gt;" &amp; ($A7*C$31)+C$30,DataGoesHere!C:C,"&lt;" &amp; (IntermediateCalcs!$A8*IntermediateCalcs!C$31)+IntermediateCalcs!C$30))</f>
        <v/>
      </c>
      <c r="D8" t="str">
        <f>IF(D$30="","",COUNTIFS(DataGoesHere!D:D,"&gt;" &amp; ($A7*D$31)+D$30,DataGoesHere!D:D,"&lt;" &amp; (IntermediateCalcs!$A8*IntermediateCalcs!D$31)+IntermediateCalcs!D$30))</f>
        <v/>
      </c>
      <c r="E8" s="73"/>
      <c r="F8" s="73"/>
      <c r="G8" s="73"/>
      <c r="H8" s="73"/>
      <c r="I8" s="73"/>
      <c r="J8" s="73"/>
      <c r="K8" s="73"/>
      <c r="L8" s="73"/>
      <c r="M8" s="73"/>
      <c r="N8" s="73"/>
      <c r="O8" s="73"/>
      <c r="P8" s="73"/>
      <c r="Q8" s="73"/>
      <c r="R8" s="73"/>
      <c r="T8" s="240"/>
      <c r="U8" s="86"/>
      <c r="V8" s="86"/>
      <c r="W8" s="86"/>
      <c r="X8" s="86"/>
      <c r="Y8" s="86"/>
      <c r="Z8" s="245">
        <f>IF(DataGoesHere!$B8="","",(DataGoesHere!$B8/SUM(DataGoesHere!$B2:'DataGoesHere'!$B13)))</f>
        <v>8.4244082911292123E-2</v>
      </c>
      <c r="AA8" s="86"/>
      <c r="AB8" s="86"/>
      <c r="AC8" s="86"/>
      <c r="AD8" s="86"/>
      <c r="AE8" s="241"/>
      <c r="AG8" s="257" t="s">
        <v>329</v>
      </c>
      <c r="AH8" s="122" t="s">
        <v>332</v>
      </c>
      <c r="AI8" t="s">
        <v>348</v>
      </c>
      <c r="AJ8" s="122" t="s">
        <v>330</v>
      </c>
      <c r="AK8" s="122" t="s">
        <v>331</v>
      </c>
      <c r="AL8" s="122" t="s">
        <v>342</v>
      </c>
      <c r="AM8" s="122"/>
      <c r="AN8" s="122" t="s">
        <v>329</v>
      </c>
      <c r="AO8" s="262" t="s">
        <v>334</v>
      </c>
      <c r="AP8" s="122" t="s">
        <v>347</v>
      </c>
      <c r="AQ8" s="122" t="s">
        <v>354</v>
      </c>
      <c r="AT8" s="19">
        <f t="shared" si="0"/>
        <v>7</v>
      </c>
      <c r="AU8" s="19"/>
      <c r="AV8" s="19"/>
      <c r="AW8" s="19"/>
      <c r="AX8" s="19"/>
      <c r="AY8" s="19"/>
      <c r="AZ8" s="19"/>
      <c r="BA8" s="268">
        <f t="array" ref="BA8">AVERAGE(IF(MOD(ROW($DA8:$DA$1993)-$AT8,BA$1)=0,$DA8:$DA$1993))/AVERAGE($DA$2:$DA$1993)</f>
        <v>1.0108331326786311</v>
      </c>
      <c r="BB8" s="268">
        <f t="array" ref="BB8">AVERAGE(IF(MOD(ROW($DA8:$DA$1993)-$AT8,BB$1)=0,$DA8:$DA$1993))/AVERAGE($DA$2:$DA$1993)</f>
        <v>0.92944948847666931</v>
      </c>
      <c r="BC8" s="268">
        <f t="array" ref="BC8">AVERAGE(IF(MOD(ROW($DA8:$DA$1993)-$AT8,BC$1)=0,$DA8:$DA$1993))/AVERAGE($DA$2:$DA$1993)</f>
        <v>1.0699368065272534</v>
      </c>
      <c r="BD8" s="268">
        <f t="array" ref="BD8">AVERAGE(IF(MOD(ROW($DA8:$DA$1993)-$AT8,BD$1)=0,$DA8:$DA$1993))/AVERAGE($DA$2:$DA$1993)</f>
        <v>1.026575944229255</v>
      </c>
      <c r="BE8" s="268">
        <f t="array" ref="BE8">AVERAGE(IF(MOD(ROW($DA8:$DA$1993)-$AT8,BE$1)=0,$DA8:$DA$1993))/AVERAGE($DA$2:$DA$1993)</f>
        <v>0.99865442168063878</v>
      </c>
      <c r="BF8" s="268">
        <f t="array" ref="BF8">AVERAGE(IF(MOD(ROW($DA8:$DA$1993)-$AT8,BF$1)=0,$DA8:$DA$1993))/AVERAGE($DA$2:$DA$1993)</f>
        <v>1.0265458156689093</v>
      </c>
      <c r="BG8" s="268">
        <f t="array" ref="BG8">AVERAGE(IF(MOD(ROW($DA8:$DA$1993)-$AT8,BG$1)=0,$DA8:$DA$1993))/AVERAGE($DA$2:$DA$1993)</f>
        <v>0.99836663833161854</v>
      </c>
      <c r="BH8" s="268">
        <f t="array" ref="BH8">AVERAGE(IF(MOD(ROW($DA8:$DA$1993)-$AT8,BH$1)=0,$DA8:$DA$1993))/AVERAGE($DA$2:$DA$1993)</f>
        <v>1.0534810734182598</v>
      </c>
      <c r="BI8" s="268">
        <f t="array" ref="BI8">AVERAGE(IF(MOD(ROW($DA8:$DA$1993)-$AT8,BI$1)=0,$DA8:$DA$1993))/AVERAGE($DA$2:$DA$1993)</f>
        <v>1.0835782499059461</v>
      </c>
      <c r="BJ8" s="268">
        <f t="array" ref="BJ8">AVERAGE(IF(MOD(ROW($DA8:$DA$1993)-$AT8,BJ$1)=0,$DA8:$DA$1993))/AVERAGE($DA$2:$DA$1993)</f>
        <v>0.93104149941642389</v>
      </c>
      <c r="BK8" s="268">
        <f t="array" ref="BK8">AVERAGE(IF(MOD(ROW($DA8:$DA$1993)-$AT8,BK$1)=0,$DA8:$DA$1993))/AVERAGE($DA$2:$DA$1993)</f>
        <v>0.9762563404650052</v>
      </c>
      <c r="BL8" s="268">
        <f t="array" ref="BL8">AVERAGE(IF(MOD(ROW($DA8:$DA$1993)-$AT8,BL$1)=0,$DA8:$DA$1993))/AVERAGE($DA$2:$DA$1993)</f>
        <v>1.1700144580173162</v>
      </c>
      <c r="BM8" s="268">
        <f t="array" ref="BM8">AVERAGE(IF(MOD(ROW($DA8:$DA$1993)-$AT8,BM$1)=0,$DA8:$DA$1993))/AVERAGE($DA$2:$DA$1993)</f>
        <v>0.99544592088843231</v>
      </c>
      <c r="BN8" s="268">
        <f t="array" ref="BN8">AVERAGE(IF(MOD(ROW($DA8:$DA$1993)-$AT8,BN$1)=0,$DA8:$DA$1993))/AVERAGE($DA$2:$DA$1993)</f>
        <v>0.9088100457658197</v>
      </c>
      <c r="BO8" s="268">
        <f t="array" ref="BO8">AVERAGE(IF(MOD(ROW($DA8:$DA$1993)-$AT8,BO$1)=0,$DA8:$DA$1993))/AVERAGE($DA$2:$DA$1993)</f>
        <v>1.097063375142717</v>
      </c>
      <c r="BP8" s="268">
        <f t="array" ref="BP8">AVERAGE(IF(MOD(ROW($DA8:$DA$1993)-$AT8,BP$1)=0,$DA8:$DA$1993))/AVERAGE($DA$2:$DA$1993)</f>
        <v>1.0089950680409188</v>
      </c>
      <c r="BQ8" s="268">
        <f t="array" ref="BQ8">AVERAGE(IF(MOD(ROW($DA8:$DA$1993)-$AT8,BQ$1)=0,$DA8:$DA$1993))/AVERAGE($DA$2:$DA$1993)</f>
        <v>0.99930881488057743</v>
      </c>
      <c r="BR8" s="268">
        <f t="array" ref="BR8">AVERAGE(IF(MOD(ROW($DA8:$DA$1993)-$AT8,BR$1)=0,$DA8:$DA$1993))/AVERAGE($DA$2:$DA$1993)</f>
        <v>1.0309321745759272</v>
      </c>
      <c r="BS8" s="268">
        <f t="array" ref="BS8">AVERAGE(IF(MOD(ROW($DA8:$DA$1993)-$AT8,BS$1)=0,$DA8:$DA$1993))/AVERAGE($DA$2:$DA$1993)</f>
        <v>0.99216382516717982</v>
      </c>
      <c r="BT8" s="268">
        <f t="array" ref="BT8">AVERAGE(IF(MOD(ROW($DA8:$DA$1993)-$AT8,BT$1)=0,$DA8:$DA$1993))/AVERAGE($DA$2:$DA$1993)</f>
        <v>1.0313034600130784</v>
      </c>
      <c r="BU8" s="268">
        <f t="array" ref="BU8">AVERAGE(IF(MOD(ROW($DA8:$DA$1993)-$AT8,BU$1)=0,$DA8:$DA$1993))/AVERAGE($DA$2:$DA$1993)</f>
        <v>1.0957525247153628</v>
      </c>
      <c r="BV8" s="268">
        <f t="array" ref="BV8">AVERAGE(IF(MOD(ROW($DA8:$DA$1993)-$AT8,BV$1)=0,$DA8:$DA$1993))/AVERAGE($DA$2:$DA$1993)</f>
        <v>0.95293661642860972</v>
      </c>
      <c r="BW8" s="268">
        <f t="array" ref="BW8">AVERAGE(IF(MOD(ROW($DA8:$DA$1993)-$AT8,BW$1)=0,$DA8:$DA$1993))/AVERAGE($DA$2:$DA$1993)</f>
        <v>1.0177906905679641</v>
      </c>
      <c r="BX8" s="268">
        <f t="array" ref="BX8">AVERAGE(IF(MOD(ROW($DA8:$DA$1993)-$AT8,BX$1)=0,$DA8:$DA$1993))/AVERAGE($DA$2:$DA$1993)</f>
        <v>1.2004303090522992</v>
      </c>
      <c r="BY8" s="268">
        <f t="array" ref="BY8">AVERAGE(IF(MOD(ROW($DA8:$DA$1993)-$AT8,BY$1)=0,$DA8:$DA$1993))/AVERAGE($DA$2:$DA$1993)</f>
        <v>1.007287270278183</v>
      </c>
      <c r="BZ8" s="268">
        <f t="array" ref="BZ8">AVERAGE(IF(MOD(ROW($DA8:$DA$1993)-$AT8,BZ$1)=0,$DA8:$DA$1993))/AVERAGE($DA$2:$DA$1993)</f>
        <v>0.94897186049801474</v>
      </c>
      <c r="CA8" s="268">
        <f t="array" ref="CA8">AVERAGE(IF(MOD(ROW($DA8:$DA$1993)-$AT8,CA$1)=0,$DA8:$DA$1993))/AVERAGE($DA$2:$DA$1993)</f>
        <v>1.0538319342253404</v>
      </c>
      <c r="CB8" s="268">
        <f t="array" ref="CB8">AVERAGE(IF(MOD(ROW($DA8:$DA$1993)-$AT8,CB$1)=0,$DA8:$DA$1993))/AVERAGE($DA$2:$DA$1993)</f>
        <v>0.96755683715830998</v>
      </c>
      <c r="CC8" s="268">
        <f t="array" ref="CC8">AVERAGE(IF(MOD(ROW($DA8:$DA$1993)-$AT8,CC$1)=0,$DA8:$DA$1993))/AVERAGE($DA$2:$DA$1993)</f>
        <v>0.99467893133654584</v>
      </c>
      <c r="CD8" s="268">
        <f t="array" ref="CD8">AVERAGE(IF(MOD(ROW($DA8:$DA$1993)-$AT8,CD$1)=0,$DA8:$DA$1993))/AVERAGE($DA$2:$DA$1993)</f>
        <v>1.0277296420076418</v>
      </c>
      <c r="CE8" s="268">
        <f t="array" ref="CE8">AVERAGE(IF(MOD(ROW($DA8:$DA$1993)-$AT8,CE$1)=0,$DA8:$DA$1993))/AVERAGE($DA$2:$DA$1993)</f>
        <v>1.0069436415442923</v>
      </c>
      <c r="CF8" s="268">
        <f t="array" ref="CF8">AVERAGE(IF(MOD(ROW($DA8:$DA$1993)-$AT8,CF$1)=0,$DA8:$DA$1993))/AVERAGE($DA$2:$DA$1993)</f>
        <v>1.0442904339295724</v>
      </c>
      <c r="CG8" s="268">
        <f t="array" ref="CG8">AVERAGE(IF(MOD(ROW($DA8:$DA$1993)-$AT8,CG$1)=0,$DA8:$DA$1993))/AVERAGE($DA$2:$DA$1993)</f>
        <v>1.0963380681911368</v>
      </c>
      <c r="CH8" s="268">
        <f t="array" ref="CH8">AVERAGE(IF(MOD(ROW($DA8:$DA$1993)-$AT8,CH$1)=0,$DA8:$DA$1993))/AVERAGE($DA$2:$DA$1993)</f>
        <v>0.90722124468555998</v>
      </c>
      <c r="CI8" s="268">
        <f t="array" ref="CI8">AVERAGE(IF(MOD(ROW($DA8:$DA$1993)-$AT8,CI$1)=0,$DA8:$DA$1993))/AVERAGE($DA$2:$DA$1993)</f>
        <v>1.0055893211239515</v>
      </c>
      <c r="CJ8" s="268">
        <f t="array" ref="CJ8">AVERAGE(IF(MOD(ROW($DA8:$DA$1993)-$AT8,CJ$1)=0,$DA8:$DA$1993))/AVERAGE($DA$2:$DA$1993)</f>
        <v>1.2021707152538936</v>
      </c>
      <c r="CK8" s="268">
        <f t="array" ref="CK8">AVERAGE(IF(MOD(ROW($DA8:$DA$1993)-$AT8,CK$1)=0,$DA8:$DA$1993))/AVERAGE($DA$2:$DA$1993)</f>
        <v>1.0291522613103026</v>
      </c>
      <c r="CL8" s="268">
        <f t="array" ref="CL8">AVERAGE(IF(MOD(ROW($DA8:$DA$1993)-$AT8,CL$1)=0,$DA8:$DA$1993))/AVERAGE($DA$2:$DA$1993)</f>
        <v>0.93058972510937299</v>
      </c>
      <c r="CM8" s="268">
        <f t="array" ref="CM8">AVERAGE(IF(MOD(ROW($DA8:$DA$1993)-$AT8,CM$1)=0,$DA8:$DA$1993))/AVERAGE($DA$2:$DA$1993)</f>
        <v>1.1461725326974606</v>
      </c>
      <c r="CN8" s="268">
        <f t="array" ref="CN8">AVERAGE(IF(MOD(ROW($DA8:$DA$1993)-$AT8,CN$1)=0,$DA8:$DA$1993))/AVERAGE($DA$2:$DA$1993)</f>
        <v>1.0633267197377338</v>
      </c>
      <c r="CO8" s="268">
        <f t="array" ref="CO8">AVERAGE(IF(MOD(ROW($DA8:$DA$1993)-$AT8,CO$1)=0,$DA8:$DA$1993))/AVERAGE($DA$2:$DA$1993)</f>
        <v>1.0369012867739524</v>
      </c>
      <c r="CP8" s="268">
        <f t="array" ref="CP8">AVERAGE(IF(MOD(ROW($DA8:$DA$1993)-$AT8,CP$1)=0,$DA8:$DA$1993))/AVERAGE($DA$2:$DA$1993)</f>
        <v>1.0462536181725615</v>
      </c>
      <c r="CQ8" s="268">
        <f t="array" ref="CQ8">AVERAGE(IF(MOD(ROW($DA8:$DA$1993)-$AT8,CQ$1)=0,$DA8:$DA$1993))/AVERAGE($DA$2:$DA$1993)</f>
        <v>1.0874220108643446</v>
      </c>
      <c r="CR8" s="268">
        <f t="array" ref="CR8">AVERAGE(IF(MOD(ROW($DA8:$DA$1993)-$AT8,CR$1)=0,$DA8:$DA$1993))/AVERAGE($DA$2:$DA$1993)</f>
        <v>1.0066168859759543</v>
      </c>
      <c r="CS8" s="268">
        <f t="array" ref="CS8">AVERAGE(IF(MOD(ROW($DA8:$DA$1993)-$AT8,CS$1)=0,$DA8:$DA$1993))/AVERAGE($DA$2:$DA$1993)</f>
        <v>1.0123391677958467</v>
      </c>
      <c r="CT8" s="268">
        <f t="array" ref="CT8">AVERAGE(IF(MOD(ROW($DA8:$DA$1993)-$AT8,CT$1)=0,$DA8:$DA$1993))/AVERAGE($DA$2:$DA$1993)</f>
        <v>0.90684516279185379</v>
      </c>
      <c r="CU8" s="270"/>
      <c r="CV8" s="310">
        <f>IF(DataGoesHere!B8="","",DataGoesHere!A8)</f>
        <v>7</v>
      </c>
      <c r="CW8" s="271">
        <f t="shared" ca="1" si="1"/>
        <v>7</v>
      </c>
      <c r="CX8" s="272">
        <f t="shared" ca="1" si="2"/>
        <v>1.0265458156689093</v>
      </c>
      <c r="CY8" s="266">
        <f>DataGoesHere!A8</f>
        <v>7</v>
      </c>
      <c r="CZ8" s="19">
        <f>IF(DataGoesHere!B8="","",DataGoesHere!B8)</f>
        <v>152586</v>
      </c>
      <c r="DA8" s="19">
        <f>IF(DataGoesHere!B8="","",IF(AH$5="No",DataGoesHere!B8,DataGoesHere!B8-(AH$2*(DataGoesHere!A8-1))))</f>
        <v>147444.03456171736</v>
      </c>
      <c r="DB8" s="19">
        <f ca="1">IF(DataGoesHere!B8="","",IF(AO$9="No",DataGoesHere!B8,DataGoesHere!B8/CX8))</f>
        <v>148640.22401238192</v>
      </c>
      <c r="DC8" s="19">
        <f ca="1">IF(DataGoesHere!B8="","",IF(AO$9="No",DA8,DA8/CX8))</f>
        <v>143631.22649878135</v>
      </c>
      <c r="DD8" s="293" t="str">
        <f>IF(CZ8="",IF(COUNTIF(DD$2:DD7,"Forecast")&lt;Output!E$43,"Forecast",""),"Actual")</f>
        <v>Actual</v>
      </c>
      <c r="DF8" s="19">
        <f ca="1">IF(DataGoesHere!B7="",IF(DD8="Forecast",(Output!$E$47*IntermediateCalcs!DH7)+((1-Output!$E$47)*IntermediateCalcs!DF7),""),(Output!$E$47*IntermediateCalcs!DB7)+((1-Output!$E$47)*IntermediateCalcs!DF7))</f>
        <v>142283.21297879235</v>
      </c>
      <c r="DG8" s="19">
        <f ca="1">IF(DataGoesHere!B7="",IF(DD8="Forecast",(Output!$G$47*(IntermediateCalcs!DF8-IntermediateCalcs!DF7))+((1-Output!$G$47)*IntermediateCalcs!DG7),""),(Output!$G$47*(IntermediateCalcs!DF8-IntermediateCalcs!DF7))+((1-Output!$G$47)*IntermediateCalcs!DG7))</f>
        <v>-5105.8752790234357</v>
      </c>
      <c r="DH8" s="19">
        <f ca="1">IF(DataGoesHere!B7="",IF(DD8="Forecast",DF8+DG8,""),DF8+DG8)</f>
        <v>137177.33769976892</v>
      </c>
      <c r="DI8" s="274">
        <f ca="1">IF(DH8="","",IF(IntermediateCalcs!$AO$9="Yes",IntermediateCalcs!DH8*$CX8,IntermediateCalcs!DH8))</f>
        <v>140818.82202029871</v>
      </c>
      <c r="DJ8" s="250">
        <f ca="1">IF(DataGoesHere!$B8="","",($CZ8-DI8))</f>
        <v>11767.177979701286</v>
      </c>
      <c r="DK8" s="250">
        <f ca="1">IF(DataGoesHere!$B8="","",ABS($CZ8-DI8))</f>
        <v>11767.177979701286</v>
      </c>
      <c r="DL8" s="250">
        <f ca="1">IF(DataGoesHere!$B8="","",DK8^2)</f>
        <v>138466477.60596684</v>
      </c>
      <c r="DM8" s="249">
        <f ca="1">IF(DataGoesHere!$B8="","",DK8/$CZ8)</f>
        <v>7.7118333134765224E-2</v>
      </c>
      <c r="DN8" s="250">
        <f ca="1">IF(DataGoesHere!$B8="","",SUM(DJ$2:DJ8)/AVERAGE(DK:DK))</f>
        <v>-0.12023308341023942</v>
      </c>
      <c r="DP8" s="19">
        <f ca="1">IF(DataGoesHere!B8="",IF($DD8="Forecast",(Output!E$48*IntermediateCalcs!CY8)+Output!G$48,""),(Output!E$48*IntermediateCalcs!CY8)+Output!G$48)</f>
        <v>160069.7351999305</v>
      </c>
      <c r="DQ8" s="274">
        <f ca="1">IF(DP8="","",IF(IntermediateCalcs!$AO$9="Yes",IntermediateCalcs!DP8*$CX8,IntermediateCalcs!DP8))</f>
        <v>164318.91688471899</v>
      </c>
      <c r="DR8" s="250">
        <f ca="1">IF(DataGoesHere!$B8="","",($CZ8-DQ8))</f>
        <v>-11732.916884718987</v>
      </c>
      <c r="DS8" s="250">
        <f ca="1">IF(DataGoesHere!$B8="","",ABS($CZ8-DQ8))</f>
        <v>11732.916884718987</v>
      </c>
      <c r="DT8" s="250">
        <f ca="1">IF(DataGoesHere!$B8="","",DS8^2)</f>
        <v>137661338.62372389</v>
      </c>
      <c r="DU8" s="249">
        <f ca="1">IF(DataGoesHere!$B8="","",DS8/$CZ8)</f>
        <v>7.6893796840594719E-2</v>
      </c>
      <c r="DV8" s="250">
        <f ca="1">IF(DataGoesHere!$B8="","",SUM(DR$2:DR8)/AVERAGE(DS:DS))</f>
        <v>-3.1250247775089983</v>
      </c>
      <c r="DX8" s="19">
        <f ca="1">IF(DataGoesHere!$B7="","",(DB2*(Output!$O$49/Output!$P$49))+(IntermediateCalcs!DB3*(Output!$M$49/Output!$P$49))+(IntermediateCalcs!DB4*(Output!$K$49/Output!$P$49))+(DB5*(Output!$I$49/Output!$P$49))+(IntermediateCalcs!DB6*(Output!$G$49/Output!$P$49))+(IntermediateCalcs!DB7*(Output!$E$49/Output!$P$49)))</f>
        <v>149176.98273718593</v>
      </c>
      <c r="DY8" s="274">
        <f ca="1">IF(DX8="","",IF(IntermediateCalcs!$AO$9="Yes",IntermediateCalcs!DX8*$CX8,IntermediateCalcs!DX8))</f>
        <v>153137.00742297134</v>
      </c>
      <c r="DZ8" s="250">
        <f ca="1">IF(DataGoesHere!$B8="","",($CZ8-DY8))</f>
        <v>-551.00742297133547</v>
      </c>
      <c r="EA8" s="250">
        <f ca="1">IF(DataGoesHere!$B8="","",ABS($CZ8-DY8))</f>
        <v>551.00742297133547</v>
      </c>
      <c r="EB8" s="250">
        <f ca="1">IF(DataGoesHere!$B8="","",EA8^2)</f>
        <v>303609.18016951217</v>
      </c>
      <c r="EC8" s="249">
        <f ca="1">IF(DataGoesHere!$B8="","",EA8/$CZ8)</f>
        <v>3.6111269904928072E-3</v>
      </c>
      <c r="ED8" s="250">
        <f ca="1">IF(DataGoesHere!$B8="","",SUM(DZ$2:DZ8)/AVERAGE(EA:EA))</f>
        <v>-1.6078582281615038E-2</v>
      </c>
    </row>
    <row r="9" spans="1:134" x14ac:dyDescent="0.2">
      <c r="A9" s="121">
        <v>-3.5</v>
      </c>
      <c r="B9">
        <f>IF(B$30="","",COUNTIFS(DataGoesHere!B:B,"&gt;" &amp; ($A8*B$31)+B$30,DataGoesHere!B:B,"&lt;" &amp; (IntermediateCalcs!$A9*IntermediateCalcs!B$31)+IntermediateCalcs!B$30))</f>
        <v>0</v>
      </c>
      <c r="C9" t="str">
        <f>IF(C$30="","",COUNTIFS(DataGoesHere!C:C,"&gt;" &amp; ($A8*C$31)+C$30,DataGoesHere!C:C,"&lt;" &amp; (IntermediateCalcs!$A9*IntermediateCalcs!C$31)+IntermediateCalcs!C$30))</f>
        <v/>
      </c>
      <c r="D9" t="str">
        <f>IF(D$30="","",COUNTIFS(DataGoesHere!D:D,"&gt;" &amp; ($A8*D$31)+D$30,DataGoesHere!D:D,"&lt;" &amp; (IntermediateCalcs!$A9*IntermediateCalcs!D$31)+IntermediateCalcs!D$30))</f>
        <v/>
      </c>
      <c r="E9" s="73"/>
      <c r="F9" s="73"/>
      <c r="G9" s="73"/>
      <c r="H9" s="73"/>
      <c r="I9" s="73"/>
      <c r="J9" s="73"/>
      <c r="K9" s="73"/>
      <c r="L9" s="73"/>
      <c r="M9" s="73"/>
      <c r="N9" s="73"/>
      <c r="O9" s="73"/>
      <c r="P9" s="73"/>
      <c r="Q9" s="73"/>
      <c r="R9" s="73"/>
      <c r="T9" s="240"/>
      <c r="U9" s="86"/>
      <c r="V9" s="86"/>
      <c r="W9" s="86"/>
      <c r="X9" s="86"/>
      <c r="Y9" s="86"/>
      <c r="Z9" s="86"/>
      <c r="AA9" s="245">
        <f>IF(DataGoesHere!$B9="","",(DataGoesHere!$B9/SUM(DataGoesHere!$B2:'DataGoesHere'!$B13)))</f>
        <v>8.4183350936404236E-2</v>
      </c>
      <c r="AB9" s="86"/>
      <c r="AC9" s="86"/>
      <c r="AD9" s="86"/>
      <c r="AE9" s="241"/>
      <c r="AG9">
        <v>1</v>
      </c>
      <c r="AH9" s="260"/>
      <c r="AI9" s="259"/>
      <c r="AJ9" s="260"/>
      <c r="AK9" s="260"/>
      <c r="AL9" s="79"/>
      <c r="AM9" s="79"/>
      <c r="AN9" t="str">
        <f>IF(AL9=0,"",AG9)</f>
        <v/>
      </c>
      <c r="AO9" s="262" t="str">
        <f ca="1">IF(AP7="No","No",IF(SUM(AL9:AL60)&gt;0,"Yes","No"))</f>
        <v>Yes</v>
      </c>
      <c r="AP9">
        <f ca="1">MAX(AN9:AN60)</f>
        <v>12</v>
      </c>
      <c r="AQ9" s="287">
        <f ca="1">MAX(AI10:AI60)</f>
        <v>0.83683465645216704</v>
      </c>
      <c r="AT9" s="19">
        <f t="shared" si="0"/>
        <v>8</v>
      </c>
      <c r="AU9" s="19"/>
      <c r="AV9" s="19"/>
      <c r="AW9" s="19"/>
      <c r="AX9" s="19"/>
      <c r="AY9" s="19"/>
      <c r="AZ9" s="19"/>
      <c r="BA9" s="19"/>
      <c r="BB9" s="268">
        <f t="array" ref="BB9">AVERAGE(IF(MOD(ROW($DA9:$DA$1993)-$AT9,BB$1)=0,$DA9:$DA$1993))/AVERAGE($DA$2:$DA$1993)</f>
        <v>1.0099210732598898</v>
      </c>
      <c r="BC9" s="268">
        <f t="array" ref="BC9">AVERAGE(IF(MOD(ROW($DA9:$DA$1993)-$AT9,BC$1)=0,$DA9:$DA$1993))/AVERAGE($DA$2:$DA$1993)</f>
        <v>0.94566546684600505</v>
      </c>
      <c r="BD9" s="268">
        <f t="array" ref="BD9">AVERAGE(IF(MOD(ROW($DA9:$DA$1993)-$AT9,BD$1)=0,$DA9:$DA$1993))/AVERAGE($DA$2:$DA$1993)</f>
        <v>0.96578365293801716</v>
      </c>
      <c r="BE9" s="268">
        <f t="array" ref="BE9">AVERAGE(IF(MOD(ROW($DA9:$DA$1993)-$AT9,BE$1)=0,$DA9:$DA$1993))/AVERAGE($DA$2:$DA$1993)</f>
        <v>1.0021575293062928</v>
      </c>
      <c r="BF9" s="268">
        <f t="array" ref="BF9">AVERAGE(IF(MOD(ROW($DA9:$DA$1993)-$AT9,BF$1)=0,$DA9:$DA$1993))/AVERAGE($DA$2:$DA$1993)</f>
        <v>1.0207492390681214</v>
      </c>
      <c r="BG9" s="268">
        <f t="array" ref="BG9">AVERAGE(IF(MOD(ROW($DA9:$DA$1993)-$AT9,BG$1)=0,$DA9:$DA$1993))/AVERAGE($DA$2:$DA$1993)</f>
        <v>1.0004000005369174</v>
      </c>
      <c r="BH9" s="268">
        <f t="array" ref="BH9">AVERAGE(IF(MOD(ROW($DA9:$DA$1993)-$AT9,BH$1)=0,$DA9:$DA$1993))/AVERAGE($DA$2:$DA$1993)</f>
        <v>0.97809877946837487</v>
      </c>
      <c r="BI9" s="268">
        <f t="array" ref="BI9">AVERAGE(IF(MOD(ROW($DA9:$DA$1993)-$AT9,BI$1)=0,$DA9:$DA$1993))/AVERAGE($DA$2:$DA$1993)</f>
        <v>0.93714785976312387</v>
      </c>
      <c r="BJ9" s="268">
        <f t="array" ref="BJ9">AVERAGE(IF(MOD(ROW($DA9:$DA$1993)-$AT9,BJ$1)=0,$DA9:$DA$1993))/AVERAGE($DA$2:$DA$1993)</f>
        <v>1.0140496381975115</v>
      </c>
      <c r="BK9" s="268">
        <f t="array" ref="BK9">AVERAGE(IF(MOD(ROW($DA9:$DA$1993)-$AT9,BK$1)=0,$DA9:$DA$1993))/AVERAGE($DA$2:$DA$1993)</f>
        <v>1.0251603385145156</v>
      </c>
      <c r="BL9" s="268">
        <f t="array" ref="BL9">AVERAGE(IF(MOD(ROW($DA9:$DA$1993)-$AT9,BL$1)=0,$DA9:$DA$1993))/AVERAGE($DA$2:$DA$1993)</f>
        <v>0.9066571686957936</v>
      </c>
      <c r="BM9" s="268">
        <f t="array" ref="BM9">AVERAGE(IF(MOD(ROW($DA9:$DA$1993)-$AT9,BM$1)=0,$DA9:$DA$1993))/AVERAGE($DA$2:$DA$1993)</f>
        <v>0.99172213269535381</v>
      </c>
      <c r="BN9" s="268">
        <f t="array" ref="BN9">AVERAGE(IF(MOD(ROW($DA9:$DA$1993)-$AT9,BN$1)=0,$DA9:$DA$1993))/AVERAGE($DA$2:$DA$1993)</f>
        <v>1.0000791766782422</v>
      </c>
      <c r="BO9" s="268">
        <f t="array" ref="BO9">AVERAGE(IF(MOD(ROW($DA9:$DA$1993)-$AT9,BO$1)=0,$DA9:$DA$1993))/AVERAGE($DA$2:$DA$1993)</f>
        <v>0.95641801633012824</v>
      </c>
      <c r="BP9" s="268">
        <f t="array" ref="BP9">AVERAGE(IF(MOD(ROW($DA9:$DA$1993)-$AT9,BP$1)=0,$DA9:$DA$1993))/AVERAGE($DA$2:$DA$1993)</f>
        <v>0.97245934367972731</v>
      </c>
      <c r="BQ9" s="268">
        <f t="array" ref="BQ9">AVERAGE(IF(MOD(ROW($DA9:$DA$1993)-$AT9,BQ$1)=0,$DA9:$DA$1993))/AVERAGE($DA$2:$DA$1993)</f>
        <v>1.0228877636728462</v>
      </c>
      <c r="BR9" s="268">
        <f t="array" ref="BR9">AVERAGE(IF(MOD(ROW($DA9:$DA$1993)-$AT9,BR$1)=0,$DA9:$DA$1993))/AVERAGE($DA$2:$DA$1993)</f>
        <v>1.0225573207431451</v>
      </c>
      <c r="BS9" s="268">
        <f t="array" ref="BS9">AVERAGE(IF(MOD(ROW($DA9:$DA$1993)-$AT9,BS$1)=0,$DA9:$DA$1993))/AVERAGE($DA$2:$DA$1993)</f>
        <v>0.98465069939262495</v>
      </c>
      <c r="BT9" s="268">
        <f t="array" ref="BT9">AVERAGE(IF(MOD(ROW($DA9:$DA$1993)-$AT9,BT$1)=0,$DA9:$DA$1993))/AVERAGE($DA$2:$DA$1993)</f>
        <v>0.97326490560111389</v>
      </c>
      <c r="BU9" s="268">
        <f t="array" ref="BU9">AVERAGE(IF(MOD(ROW($DA9:$DA$1993)-$AT9,BU$1)=0,$DA9:$DA$1993))/AVERAGE($DA$2:$DA$1993)</f>
        <v>0.93887305642339058</v>
      </c>
      <c r="BV9" s="268">
        <f t="array" ref="BV9">AVERAGE(IF(MOD(ROW($DA9:$DA$1993)-$AT9,BV$1)=0,$DA9:$DA$1993))/AVERAGE($DA$2:$DA$1993)</f>
        <v>1.0135894099251181</v>
      </c>
      <c r="BW9" s="268">
        <f t="array" ref="BW9">AVERAGE(IF(MOD(ROW($DA9:$DA$1993)-$AT9,BW$1)=0,$DA9:$DA$1993))/AVERAGE($DA$2:$DA$1993)</f>
        <v>1.0034538234352677</v>
      </c>
      <c r="BX9" s="268">
        <f t="array" ref="BX9">AVERAGE(IF(MOD(ROW($DA9:$DA$1993)-$AT9,BX$1)=0,$DA9:$DA$1993))/AVERAGE($DA$2:$DA$1993)</f>
        <v>0.89019678399192614</v>
      </c>
      <c r="BY9" s="268">
        <f t="array" ref="BY9">AVERAGE(IF(MOD(ROW($DA9:$DA$1993)-$AT9,BY$1)=0,$DA9:$DA$1993))/AVERAGE($DA$2:$DA$1993)</f>
        <v>0.96942156001652668</v>
      </c>
      <c r="BZ9" s="268">
        <f t="array" ref="BZ9">AVERAGE(IF(MOD(ROW($DA9:$DA$1993)-$AT9,BZ$1)=0,$DA9:$DA$1993))/AVERAGE($DA$2:$DA$1993)</f>
        <v>1.0225651241687883</v>
      </c>
      <c r="CA9" s="268">
        <f t="array" ref="CA9">AVERAGE(IF(MOD(ROW($DA9:$DA$1993)-$AT9,CA$1)=0,$DA9:$DA$1993))/AVERAGE($DA$2:$DA$1993)</f>
        <v>0.94390946983679691</v>
      </c>
      <c r="CB9" s="268">
        <f t="array" ref="CB9">AVERAGE(IF(MOD(ROW($DA9:$DA$1993)-$AT9,CB$1)=0,$DA9:$DA$1993))/AVERAGE($DA$2:$DA$1993)</f>
        <v>0.97672159284374971</v>
      </c>
      <c r="CC9" s="268">
        <f t="array" ref="CC9">AVERAGE(IF(MOD(ROW($DA9:$DA$1993)-$AT9,CC$1)=0,$DA9:$DA$1993))/AVERAGE($DA$2:$DA$1993)</f>
        <v>0.99132234404328812</v>
      </c>
      <c r="CD9" s="268">
        <f t="array" ref="CD9">AVERAGE(IF(MOD(ROW($DA9:$DA$1993)-$AT9,CD$1)=0,$DA9:$DA$1993))/AVERAGE($DA$2:$DA$1993)</f>
        <v>1.0106628728593696</v>
      </c>
      <c r="CE9" s="268">
        <f t="array" ref="CE9">AVERAGE(IF(MOD(ROW($DA9:$DA$1993)-$AT9,CE$1)=0,$DA9:$DA$1993))/AVERAGE($DA$2:$DA$1993)</f>
        <v>0.99468470078962168</v>
      </c>
      <c r="CF9" s="268">
        <f t="array" ref="CF9">AVERAGE(IF(MOD(ROW($DA9:$DA$1993)-$AT9,CF$1)=0,$DA9:$DA$1993))/AVERAGE($DA$2:$DA$1993)</f>
        <v>0.99609131272957308</v>
      </c>
      <c r="CG9" s="268">
        <f t="array" ref="CG9">AVERAGE(IF(MOD(ROW($DA9:$DA$1993)-$AT9,CG$1)=0,$DA9:$DA$1993))/AVERAGE($DA$2:$DA$1993)</f>
        <v>0.93369464051884865</v>
      </c>
      <c r="CH9" s="268">
        <f t="array" ref="CH9">AVERAGE(IF(MOD(ROW($DA9:$DA$1993)-$AT9,CH$1)=0,$DA9:$DA$1993))/AVERAGE($DA$2:$DA$1993)</f>
        <v>0.97662979551169826</v>
      </c>
      <c r="CI9" s="268">
        <f t="array" ref="CI9">AVERAGE(IF(MOD(ROW($DA9:$DA$1993)-$AT9,CI$1)=0,$DA9:$DA$1993))/AVERAGE($DA$2:$DA$1993)</f>
        <v>1.0202742715129198</v>
      </c>
      <c r="CJ9" s="268">
        <f t="array" ref="CJ9">AVERAGE(IF(MOD(ROW($DA9:$DA$1993)-$AT9,CJ$1)=0,$DA9:$DA$1993))/AVERAGE($DA$2:$DA$1993)</f>
        <v>0.92037586933805526</v>
      </c>
      <c r="CK9" s="268">
        <f t="array" ref="CK9">AVERAGE(IF(MOD(ROW($DA9:$DA$1993)-$AT9,CK$1)=0,$DA9:$DA$1993))/AVERAGE($DA$2:$DA$1993)</f>
        <v>0.92786978594150227</v>
      </c>
      <c r="CL9" s="268">
        <f t="array" ref="CL9">AVERAGE(IF(MOD(ROW($DA9:$DA$1993)-$AT9,CL$1)=0,$DA9:$DA$1993))/AVERAGE($DA$2:$DA$1993)</f>
        <v>1.0363259124402346</v>
      </c>
      <c r="CM9" s="268">
        <f t="array" ref="CM9">AVERAGE(IF(MOD(ROW($DA9:$DA$1993)-$AT9,CM$1)=0,$DA9:$DA$1993))/AVERAGE($DA$2:$DA$1993)</f>
        <v>0.94110305694472829</v>
      </c>
      <c r="CN9" s="268">
        <f t="array" ref="CN9">AVERAGE(IF(MOD(ROW($DA9:$DA$1993)-$AT9,CN$1)=0,$DA9:$DA$1993))/AVERAGE($DA$2:$DA$1993)</f>
        <v>1.0207154926373723</v>
      </c>
      <c r="CO9" s="268">
        <f t="array" ref="CO9">AVERAGE(IF(MOD(ROW($DA9:$DA$1993)-$AT9,CO$1)=0,$DA9:$DA$1993))/AVERAGE($DA$2:$DA$1993)</f>
        <v>0.96067789514015167</v>
      </c>
      <c r="CP9" s="268">
        <f t="array" ref="CP9">AVERAGE(IF(MOD(ROW($DA9:$DA$1993)-$AT9,CP$1)=0,$DA9:$DA$1993))/AVERAGE($DA$2:$DA$1993)</f>
        <v>1.0309829522645546</v>
      </c>
      <c r="CQ9" s="268">
        <f t="array" ref="CQ9">AVERAGE(IF(MOD(ROW($DA9:$DA$1993)-$AT9,CQ$1)=0,$DA9:$DA$1993))/AVERAGE($DA$2:$DA$1993)</f>
        <v>1.0439027330391635</v>
      </c>
      <c r="CR9" s="268">
        <f t="array" ref="CR9">AVERAGE(IF(MOD(ROW($DA9:$DA$1993)-$AT9,CR$1)=0,$DA9:$DA$1993))/AVERAGE($DA$2:$DA$1993)</f>
        <v>0.93963790544439385</v>
      </c>
      <c r="CS9" s="268">
        <f t="array" ref="CS9">AVERAGE(IF(MOD(ROW($DA9:$DA$1993)-$AT9,CS$1)=0,$DA9:$DA$1993))/AVERAGE($DA$2:$DA$1993)</f>
        <v>0.95516081098286665</v>
      </c>
      <c r="CT9" s="268">
        <f t="array" ref="CT9">AVERAGE(IF(MOD(ROW($DA9:$DA$1993)-$AT9,CT$1)=0,$DA9:$DA$1993))/AVERAGE($DA$2:$DA$1993)</f>
        <v>1.0063600332996168</v>
      </c>
      <c r="CU9" s="270"/>
      <c r="CV9" s="310">
        <f>IF(DataGoesHere!B9="","",DataGoesHere!A9)</f>
        <v>8</v>
      </c>
      <c r="CW9" s="271">
        <f t="shared" ca="1" si="1"/>
        <v>8</v>
      </c>
      <c r="CX9" s="272">
        <f t="shared" ca="1" si="2"/>
        <v>1.0207492390681214</v>
      </c>
      <c r="CY9" s="266">
        <f>DataGoesHere!A9</f>
        <v>8</v>
      </c>
      <c r="CZ9" s="19">
        <f>IF(DataGoesHere!B9="","",DataGoesHere!B9)</f>
        <v>152476</v>
      </c>
      <c r="DA9" s="19">
        <f>IF(DataGoesHere!B9="","",IF(AH$5="No",DataGoesHere!B9,DataGoesHere!B9-(AH$2*(DataGoesHere!A9-1))))</f>
        <v>146477.04032200357</v>
      </c>
      <c r="DB9" s="19">
        <f ca="1">IF(DataGoesHere!B9="","",IF(AO$9="No",DataGoesHere!B9,DataGoesHere!B9/CX9))</f>
        <v>149376.55024773843</v>
      </c>
      <c r="DC9" s="19">
        <f ca="1">IF(DataGoesHere!B9="","",IF(AO$9="No",DA9,DA9/CX9))</f>
        <v>143499.53418111554</v>
      </c>
      <c r="DD9" s="293" t="str">
        <f>IF(CZ9="",IF(COUNTIF(DD$2:DD8,"Forecast")&lt;Output!E$43,"Forecast",""),"Actual")</f>
        <v>Actual</v>
      </c>
      <c r="DF9" s="19">
        <f ca="1">IF(DataGoesHere!B8="",IF(DD9="Forecast",(Output!$E$47*IntermediateCalcs!DH8)+((1-Output!$E$47)*IntermediateCalcs!DF8),""),(Output!$E$47*IntermediateCalcs!DB8)+((1-Output!$E$47)*IntermediateCalcs!DF8))</f>
        <v>148004.52290902298</v>
      </c>
      <c r="DG9" s="19">
        <f ca="1">IF(DataGoesHere!B8="",IF(DD9="Forecast",(Output!$G$47*(IntermediateCalcs!DF9-IntermediateCalcs!DF8))+((1-Output!$G$47)*IntermediateCalcs!DG8),""),(Output!$G$47*(IntermediateCalcs!DF9-IntermediateCalcs!DF8))+((1-Output!$G$47)*IntermediateCalcs!DG8))</f>
        <v>307.71732560360033</v>
      </c>
      <c r="DH9" s="19">
        <f ca="1">IF(DataGoesHere!B8="",IF(DD9="Forecast",DF9+DG9,""),DF9+DG9)</f>
        <v>148312.24023462657</v>
      </c>
      <c r="DI9" s="274">
        <f ca="1">IF(DH9="","",IF(IntermediateCalcs!$AO$9="Yes",IntermediateCalcs!DH9*$CX9,IntermediateCalcs!DH9))</f>
        <v>151389.6063639835</v>
      </c>
      <c r="DJ9" s="250">
        <f ca="1">IF(DataGoesHere!$B9="","",($CZ9-DI9))</f>
        <v>1086.3936360164953</v>
      </c>
      <c r="DK9" s="250">
        <f ca="1">IF(DataGoesHere!$B9="","",ABS($CZ9-DI9))</f>
        <v>1086.3936360164953</v>
      </c>
      <c r="DL9" s="250">
        <f ca="1">IF(DataGoesHere!$B9="","",DK9^2)</f>
        <v>1180251.1323771412</v>
      </c>
      <c r="DM9" s="249">
        <f ca="1">IF(DataGoesHere!$B9="","",DK9/$CZ9)</f>
        <v>7.1250140088702178E-3</v>
      </c>
      <c r="DN9" s="250">
        <f ca="1">IF(DataGoesHere!$B9="","",SUM(DJ$2:DJ9)/AVERAGE(DK:DK))</f>
        <v>-0.10155925268228588</v>
      </c>
      <c r="DP9" s="19">
        <f ca="1">IF(DataGoesHere!B9="",IF($DD9="Forecast",(Output!E$48*IntermediateCalcs!CY9)+Output!G$48,""),(Output!E$48*IntermediateCalcs!CY9)+Output!G$48)</f>
        <v>160938.66518145488</v>
      </c>
      <c r="DQ9" s="274">
        <f ca="1">IF(DP9="","",IF(IntermediateCalcs!$AO$9="Yes",IntermediateCalcs!DP9*$CX9,IntermediateCalcs!DP9))</f>
        <v>164278.02002060923</v>
      </c>
      <c r="DR9" s="250">
        <f ca="1">IF(DataGoesHere!$B9="","",($CZ9-DQ9))</f>
        <v>-11802.020020609227</v>
      </c>
      <c r="DS9" s="250">
        <f ca="1">IF(DataGoesHere!$B9="","",ABS($CZ9-DQ9))</f>
        <v>11802.020020609227</v>
      </c>
      <c r="DT9" s="250">
        <f ca="1">IF(DataGoesHere!$B9="","",DS9^2)</f>
        <v>139287676.566861</v>
      </c>
      <c r="DU9" s="249">
        <f ca="1">IF(DataGoesHere!$B9="","",DS9/$CZ9)</f>
        <v>7.7402476590474736E-2</v>
      </c>
      <c r="DV9" s="250">
        <f ca="1">IF(DataGoesHere!$B9="","",SUM(DR$2:DR9)/AVERAGE(DS:DS))</f>
        <v>-3.5022713158971395</v>
      </c>
      <c r="DX9" s="19">
        <f ca="1">IF(DataGoesHere!$B8="","",(DB3*(Output!$O$49/Output!$P$49))+(IntermediateCalcs!DB4*(Output!$M$49/Output!$P$49))+(IntermediateCalcs!DB5*(Output!$K$49/Output!$P$49))+(DB6*(Output!$I$49/Output!$P$49))+(IntermediateCalcs!DB7*(Output!$G$49/Output!$P$49))+(IntermediateCalcs!DB8*(Output!$E$49/Output!$P$49)))</f>
        <v>156425.98941664828</v>
      </c>
      <c r="DY9" s="274">
        <f ca="1">IF(DX9="","",IF(IntermediateCalcs!$AO$9="Yes",IntermediateCalcs!DX9*$CX9,IntermediateCalcs!DX9))</f>
        <v>159671.70966752176</v>
      </c>
      <c r="DZ9" s="250">
        <f ca="1">IF(DataGoesHere!$B9="","",($CZ9-DY9))</f>
        <v>-7195.7096675217617</v>
      </c>
      <c r="EA9" s="250">
        <f ca="1">IF(DataGoesHere!$B9="","",ABS($CZ9-DY9))</f>
        <v>7195.7096675217617</v>
      </c>
      <c r="EB9" s="250">
        <f ca="1">IF(DataGoesHere!$B9="","",EA9^2)</f>
        <v>51778237.619266145</v>
      </c>
      <c r="EC9" s="249">
        <f ca="1">IF(DataGoesHere!$B9="","",EA9/$CZ9)</f>
        <v>4.7192408428354378E-2</v>
      </c>
      <c r="ED9" s="250">
        <f ca="1">IF(DataGoesHere!$B9="","",SUM(DZ$2:DZ9)/AVERAGE(EA:EA))</f>
        <v>-0.22605181520098394</v>
      </c>
    </row>
    <row r="10" spans="1:134" x14ac:dyDescent="0.2">
      <c r="A10" s="121">
        <v>-3</v>
      </c>
      <c r="B10">
        <f>IF(B$30="","",COUNTIFS(DataGoesHere!B:B,"&gt;" &amp; ($A9*B$31)+B$30,DataGoesHere!B:B,"&lt;" &amp; (IntermediateCalcs!$A10*IntermediateCalcs!B$31)+IntermediateCalcs!B$30))</f>
        <v>0</v>
      </c>
      <c r="C10" t="str">
        <f>IF(C$30="","",COUNTIFS(DataGoesHere!C:C,"&gt;" &amp; ($A9*C$31)+C$30,DataGoesHere!C:C,"&lt;" &amp; (IntermediateCalcs!$A10*IntermediateCalcs!C$31)+IntermediateCalcs!C$30))</f>
        <v/>
      </c>
      <c r="D10" t="str">
        <f>IF(D$30="","",COUNTIFS(DataGoesHere!D:D,"&gt;" &amp; ($A9*D$31)+D$30,DataGoesHere!D:D,"&lt;" &amp; (IntermediateCalcs!$A10*IntermediateCalcs!D$31)+IntermediateCalcs!D$30))</f>
        <v/>
      </c>
      <c r="E10" s="73"/>
      <c r="F10" s="73"/>
      <c r="G10" s="73"/>
      <c r="H10" s="73"/>
      <c r="I10" s="73"/>
      <c r="J10" s="73"/>
      <c r="K10" s="73"/>
      <c r="L10" s="73"/>
      <c r="M10" s="73"/>
      <c r="N10" s="73"/>
      <c r="O10" s="73"/>
      <c r="P10" s="73"/>
      <c r="Q10" s="73"/>
      <c r="R10" s="73"/>
      <c r="T10" s="240"/>
      <c r="U10" s="86"/>
      <c r="V10" s="86"/>
      <c r="W10" s="86"/>
      <c r="X10" s="86"/>
      <c r="Y10" s="86"/>
      <c r="Z10" s="86"/>
      <c r="AA10" s="86"/>
      <c r="AB10" s="245">
        <f>IF(DataGoesHere!$B10="","",(DataGoesHere!$B10/SUM(DataGoesHere!$B2:'DataGoesHere'!$B13)))</f>
        <v>8.1799344867623622E-2</v>
      </c>
      <c r="AC10" s="86"/>
      <c r="AD10" s="86"/>
      <c r="AE10" s="241"/>
      <c r="AG10" s="19">
        <v>2</v>
      </c>
      <c r="AH10" s="291">
        <f t="shared" ref="AH10:AH40" ca="1" si="3">IF(COUNT(Data)-1&lt;AG10,"",SUMPRODUCT(OFFSET(Data,0,0,COUNT(Data)-AG10)-AVERAGE(Data),OFFSET(Data,AG10,0,COUNT(Data)-AG10)-AVERAGE(Data))/DEVSQ(Data))</f>
        <v>6.1347285123149074E-3</v>
      </c>
      <c r="AI10" s="292">
        <f t="shared" ref="AI10:AI41" ca="1" si="4">IF(COUNT(Data)-1&lt;AG10,"",ABS(AH10))</f>
        <v>6.1347285123149074E-3</v>
      </c>
      <c r="AJ10" s="291">
        <f>IF(COUNT(DataGoesHere!B:B)-1&lt;AG10,"",-AL$7/SQRT(COUNT(DataGoesHere!B:B)))</f>
        <v>-0.11547005383792514</v>
      </c>
      <c r="AK10" s="291">
        <f>IF(COUNT(DataGoesHere!B:B)-1&lt;AG10,"",AL$7/SQRT(COUNT(DataGoesHere!B:B)))</f>
        <v>0.11547005383792514</v>
      </c>
      <c r="AL10" s="293">
        <f ca="1">IF(COUNT(DataGoesHere!B:B)-1&lt;AG10,"",IF(AI10=MAX(AI$9:AI$60),IF(AH10&lt;AJ10,1,IF(AH10&gt;AK10,1,0)),0))</f>
        <v>0</v>
      </c>
      <c r="AM10" s="293"/>
      <c r="AN10" s="19" t="str">
        <f ca="1">IF(AL10=0,"",AG10)</f>
        <v/>
      </c>
      <c r="AT10" s="19">
        <f t="shared" si="0"/>
        <v>9</v>
      </c>
      <c r="AU10" s="19"/>
      <c r="AV10" s="19"/>
      <c r="AW10" s="19"/>
      <c r="AX10" s="19"/>
      <c r="AY10" s="19"/>
      <c r="AZ10" s="19"/>
      <c r="BA10" s="19"/>
      <c r="BB10" s="19"/>
      <c r="BC10" s="268">
        <f t="array" ref="BC10">AVERAGE(IF(MOD(ROW($DA10:$DA$1993)-$AT10,BC$1)=0,$DA10:$DA$1993))/AVERAGE($DA$2:$DA$1993)</f>
        <v>0.98314201042649163</v>
      </c>
      <c r="BD10" s="268">
        <f t="array" ref="BD10">AVERAGE(IF(MOD(ROW($DA10:$DA$1993)-$AT10,BD$1)=0,$DA10:$DA$1993))/AVERAGE($DA$2:$DA$1993)</f>
        <v>1.0299711513749237</v>
      </c>
      <c r="BE10" s="268">
        <f t="array" ref="BE10">AVERAGE(IF(MOD(ROW($DA10:$DA$1993)-$AT10,BE$1)=0,$DA10:$DA$1993))/AVERAGE($DA$2:$DA$1993)</f>
        <v>1.0085564844568782</v>
      </c>
      <c r="BF10" s="268">
        <f t="array" ref="BF10">AVERAGE(IF(MOD(ROW($DA10:$DA$1993)-$AT10,BF$1)=0,$DA10:$DA$1993))/AVERAGE($DA$2:$DA$1993)</f>
        <v>1.0625330005567626</v>
      </c>
      <c r="BG10" s="268">
        <f t="array" ref="BG10">AVERAGE(IF(MOD(ROW($DA10:$DA$1993)-$AT10,BG$1)=0,$DA10:$DA$1993))/AVERAGE($DA$2:$DA$1993)</f>
        <v>1.0064189171243114</v>
      </c>
      <c r="BH10" s="268">
        <f t="array" ref="BH10">AVERAGE(IF(MOD(ROW($DA10:$DA$1993)-$AT10,BH$1)=0,$DA10:$DA$1993))/AVERAGE($DA$2:$DA$1993)</f>
        <v>1.0450430722761284</v>
      </c>
      <c r="BI10" s="268">
        <f t="array" ref="BI10">AVERAGE(IF(MOD(ROW($DA10:$DA$1993)-$AT10,BI$1)=0,$DA10:$DA$1993))/AVERAGE($DA$2:$DA$1993)</f>
        <v>0.9773248691907841</v>
      </c>
      <c r="BJ10" s="268">
        <f t="array" ref="BJ10">AVERAGE(IF(MOD(ROW($DA10:$DA$1993)-$AT10,BJ$1)=0,$DA10:$DA$1993))/AVERAGE($DA$2:$DA$1993)</f>
        <v>1.1186911827745172</v>
      </c>
      <c r="BK10" s="268">
        <f t="array" ref="BK10">AVERAGE(IF(MOD(ROW($DA10:$DA$1993)-$AT10,BK$1)=0,$DA10:$DA$1993))/AVERAGE($DA$2:$DA$1993)</f>
        <v>0.9867799309511126</v>
      </c>
      <c r="BL10" s="268">
        <f t="array" ref="BL10">AVERAGE(IF(MOD(ROW($DA10:$DA$1993)-$AT10,BL$1)=0,$DA10:$DA$1993))/AVERAGE($DA$2:$DA$1993)</f>
        <v>0.92521457139301722</v>
      </c>
      <c r="BM10" s="268">
        <f t="array" ref="BM10">AVERAGE(IF(MOD(ROW($DA10:$DA$1993)-$AT10,BM$1)=0,$DA10:$DA$1993))/AVERAGE($DA$2:$DA$1993)</f>
        <v>1.0053004048822689</v>
      </c>
      <c r="BN10" s="268">
        <f t="array" ref="BN10">AVERAGE(IF(MOD(ROW($DA10:$DA$1993)-$AT10,BN$1)=0,$DA10:$DA$1993))/AVERAGE($DA$2:$DA$1993)</f>
        <v>1.1381236709690299</v>
      </c>
      <c r="BO10" s="268">
        <f t="array" ref="BO10">AVERAGE(IF(MOD(ROW($DA10:$DA$1993)-$AT10,BO$1)=0,$DA10:$DA$1993))/AVERAGE($DA$2:$DA$1993)</f>
        <v>1.0076860842028035</v>
      </c>
      <c r="BP10" s="268">
        <f t="array" ref="BP10">AVERAGE(IF(MOD(ROW($DA10:$DA$1993)-$AT10,BP$1)=0,$DA10:$DA$1993))/AVERAGE($DA$2:$DA$1993)</f>
        <v>1.0396357785636583</v>
      </c>
      <c r="BQ10" s="268">
        <f t="array" ref="BQ10">AVERAGE(IF(MOD(ROW($DA10:$DA$1993)-$AT10,BQ$1)=0,$DA10:$DA$1993))/AVERAGE($DA$2:$DA$1993)</f>
        <v>0.98497668622648427</v>
      </c>
      <c r="BR10" s="268">
        <f t="array" ref="BR10">AVERAGE(IF(MOD(ROW($DA10:$DA$1993)-$AT10,BR$1)=0,$DA10:$DA$1993))/AVERAGE($DA$2:$DA$1993)</f>
        <v>1.0660918182873464</v>
      </c>
      <c r="BS10" s="268">
        <f t="array" ref="BS10">AVERAGE(IF(MOD(ROW($DA10:$DA$1993)-$AT10,BS$1)=0,$DA10:$DA$1993))/AVERAGE($DA$2:$DA$1993)</f>
        <v>0.99506779807492218</v>
      </c>
      <c r="BT10" s="268">
        <f t="array" ref="BT10">AVERAGE(IF(MOD(ROW($DA10:$DA$1993)-$AT10,BT$1)=0,$DA10:$DA$1993))/AVERAGE($DA$2:$DA$1993)</f>
        <v>1.0369580855786011</v>
      </c>
      <c r="BU10" s="268">
        <f t="array" ref="BU10">AVERAGE(IF(MOD(ROW($DA10:$DA$1993)-$AT10,BU$1)=0,$DA10:$DA$1993))/AVERAGE($DA$2:$DA$1993)</f>
        <v>0.96909682197501978</v>
      </c>
      <c r="BV10" s="268">
        <f t="array" ref="BV10">AVERAGE(IF(MOD(ROW($DA10:$DA$1993)-$AT10,BV$1)=0,$DA10:$DA$1993))/AVERAGE($DA$2:$DA$1993)</f>
        <v>1.1419532185278032</v>
      </c>
      <c r="BW10" s="268">
        <f t="array" ref="BW10">AVERAGE(IF(MOD(ROW($DA10:$DA$1993)-$AT10,BW$1)=0,$DA10:$DA$1993))/AVERAGE($DA$2:$DA$1993)</f>
        <v>1.0043413089415731</v>
      </c>
      <c r="BX10" s="268">
        <f t="array" ref="BX10">AVERAGE(IF(MOD(ROW($DA10:$DA$1993)-$AT10,BX$1)=0,$DA10:$DA$1993))/AVERAGE($DA$2:$DA$1993)</f>
        <v>0.92162516672587824</v>
      </c>
      <c r="BY10" s="268">
        <f t="array" ref="BY10">AVERAGE(IF(MOD(ROW($DA10:$DA$1993)-$AT10,BY$1)=0,$DA10:$DA$1993))/AVERAGE($DA$2:$DA$1993)</f>
        <v>1.0195893229967541</v>
      </c>
      <c r="BZ10" s="268">
        <f t="array" ref="BZ10">AVERAGE(IF(MOD(ROW($DA10:$DA$1993)-$AT10,BZ$1)=0,$DA10:$DA$1993))/AVERAGE($DA$2:$DA$1993)</f>
        <v>1.137294217132945</v>
      </c>
      <c r="CA10" s="268">
        <f t="array" ref="CA10">AVERAGE(IF(MOD(ROW($DA10:$DA$1993)-$AT10,CA$1)=0,$DA10:$DA$1993))/AVERAGE($DA$2:$DA$1993)</f>
        <v>0.98345684775649556</v>
      </c>
      <c r="CB10" s="268">
        <f t="array" ref="CB10">AVERAGE(IF(MOD(ROW($DA10:$DA$1993)-$AT10,CB$1)=0,$DA10:$DA$1993))/AVERAGE($DA$2:$DA$1993)</f>
        <v>1.0070968738604436</v>
      </c>
      <c r="CC10" s="268">
        <f t="array" ref="CC10">AVERAGE(IF(MOD(ROW($DA10:$DA$1993)-$AT10,CC$1)=0,$DA10:$DA$1993))/AVERAGE($DA$2:$DA$1993)</f>
        <v>1.0150155306862005</v>
      </c>
      <c r="CD10" s="268">
        <f t="array" ref="CD10">AVERAGE(IF(MOD(ROW($DA10:$DA$1993)-$AT10,CD$1)=0,$DA10:$DA$1993))/AVERAGE($DA$2:$DA$1993)</f>
        <v>1.0558961801633839</v>
      </c>
      <c r="CE10" s="268">
        <f t="array" ref="CE10">AVERAGE(IF(MOD(ROW($DA10:$DA$1993)-$AT10,CE$1)=0,$DA10:$DA$1993))/AVERAGE($DA$2:$DA$1993)</f>
        <v>1.0128178695548236</v>
      </c>
      <c r="CF10" s="268">
        <f t="array" ref="CF10">AVERAGE(IF(MOD(ROW($DA10:$DA$1993)-$AT10,CF$1)=0,$DA10:$DA$1993))/AVERAGE($DA$2:$DA$1993)</f>
        <v>1.036138471485256</v>
      </c>
      <c r="CG10" s="268">
        <f t="array" ref="CG10">AVERAGE(IF(MOD(ROW($DA10:$DA$1993)-$AT10,CG$1)=0,$DA10:$DA$1993))/AVERAGE($DA$2:$DA$1993)</f>
        <v>0.98043490358470453</v>
      </c>
      <c r="CH10" s="268">
        <f t="array" ref="CH10">AVERAGE(IF(MOD(ROW($DA10:$DA$1993)-$AT10,CH$1)=0,$DA10:$DA$1993))/AVERAGE($DA$2:$DA$1993)</f>
        <v>1.1525077107992223</v>
      </c>
      <c r="CI10" s="268">
        <f t="array" ref="CI10">AVERAGE(IF(MOD(ROW($DA10:$DA$1993)-$AT10,CI$1)=0,$DA10:$DA$1993))/AVERAGE($DA$2:$DA$1993)</f>
        <v>0.9229520936895409</v>
      </c>
      <c r="CJ10" s="268">
        <f t="array" ref="CJ10">AVERAGE(IF(MOD(ROW($DA10:$DA$1993)-$AT10,CJ$1)=0,$DA10:$DA$1993))/AVERAGE($DA$2:$DA$1993)</f>
        <v>0.93906062810800617</v>
      </c>
      <c r="CK10" s="268">
        <f t="array" ref="CK10">AVERAGE(IF(MOD(ROW($DA10:$DA$1993)-$AT10,CK$1)=0,$DA10:$DA$1993))/AVERAGE($DA$2:$DA$1993)</f>
        <v>1.0225320074635456</v>
      </c>
      <c r="CL10" s="268">
        <f t="array" ref="CL10">AVERAGE(IF(MOD(ROW($DA10:$DA$1993)-$AT10,CL$1)=0,$DA10:$DA$1993))/AVERAGE($DA$2:$DA$1993)</f>
        <v>1.1500456310940774</v>
      </c>
      <c r="CM10" s="268">
        <f t="array" ref="CM10">AVERAGE(IF(MOD(ROW($DA10:$DA$1993)-$AT10,CM$1)=0,$DA10:$DA$1993))/AVERAGE($DA$2:$DA$1993)</f>
        <v>0.98171711029759123</v>
      </c>
      <c r="CN10" s="268">
        <f t="array" ref="CN10">AVERAGE(IF(MOD(ROW($DA10:$DA$1993)-$AT10,CN$1)=0,$DA10:$DA$1993))/AVERAGE($DA$2:$DA$1993)</f>
        <v>1.0423124967098594</v>
      </c>
      <c r="CO10" s="268">
        <f t="array" ref="CO10">AVERAGE(IF(MOD(ROW($DA10:$DA$1993)-$AT10,CO$1)=0,$DA10:$DA$1993))/AVERAGE($DA$2:$DA$1993)</f>
        <v>1.0145927325005069</v>
      </c>
      <c r="CP10" s="268">
        <f t="array" ref="CP10">AVERAGE(IF(MOD(ROW($DA10:$DA$1993)-$AT10,CP$1)=0,$DA10:$DA$1993))/AVERAGE($DA$2:$DA$1993)</f>
        <v>1.0797084396057131</v>
      </c>
      <c r="CQ10" s="268">
        <f t="array" ref="CQ10">AVERAGE(IF(MOD(ROW($DA10:$DA$1993)-$AT10,CQ$1)=0,$DA10:$DA$1993))/AVERAGE($DA$2:$DA$1993)</f>
        <v>0.98299748933226161</v>
      </c>
      <c r="CR10" s="268">
        <f t="array" ref="CR10">AVERAGE(IF(MOD(ROW($DA10:$DA$1993)-$AT10,CR$1)=0,$DA10:$DA$1993))/AVERAGE($DA$2:$DA$1993)</f>
        <v>0.98401426489080357</v>
      </c>
      <c r="CS10" s="268">
        <f t="array" ref="CS10">AVERAGE(IF(MOD(ROW($DA10:$DA$1993)-$AT10,CS$1)=0,$DA10:$DA$1993))/AVERAGE($DA$2:$DA$1993)</f>
        <v>0.97900715286860385</v>
      </c>
      <c r="CT10" s="268">
        <f t="array" ref="CT10">AVERAGE(IF(MOD(ROW($DA10:$DA$1993)-$AT10,CT$1)=0,$DA10:$DA$1993))/AVERAGE($DA$2:$DA$1993)</f>
        <v>1.1229272806937176</v>
      </c>
      <c r="CU10" s="270"/>
      <c r="CV10" s="310">
        <f>IF(DataGoesHere!B10="","",DataGoesHere!A10)</f>
        <v>9</v>
      </c>
      <c r="CW10" s="271">
        <f t="shared" ca="1" si="1"/>
        <v>9</v>
      </c>
      <c r="CX10" s="272">
        <f t="shared" ca="1" si="2"/>
        <v>1.0625330005567626</v>
      </c>
      <c r="CY10" s="266">
        <f>DataGoesHere!A10</f>
        <v>9</v>
      </c>
      <c r="CZ10" s="19">
        <f>IF(DataGoesHere!B10="","",DataGoesHere!B10)</f>
        <v>148158</v>
      </c>
      <c r="DA10" s="19">
        <f>IF(DataGoesHere!B10="","",IF(AH$5="No",DataGoesHere!B10,DataGoesHere!B10-(AH$2*(DataGoesHere!A10-1))))</f>
        <v>141302.0460822898</v>
      </c>
      <c r="DB10" s="19">
        <f ca="1">IF(DataGoesHere!B10="","",IF(AO$9="No",DataGoesHere!B10,DataGoesHere!B10/CX10))</f>
        <v>139438.49266080759</v>
      </c>
      <c r="DC10" s="19">
        <f ca="1">IF(DataGoesHere!B10="","",IF(AO$9="No",DA10,DA10/CX10))</f>
        <v>132986.03055928441</v>
      </c>
      <c r="DD10" s="293" t="str">
        <f>IF(CZ10="",IF(COUNTIF(DD$2:DD9,"Forecast")&lt;Output!E$43,"Forecast",""),"Actual")</f>
        <v>Actual</v>
      </c>
      <c r="DF10" s="19">
        <f ca="1">IF(DataGoesHere!B9="",IF(DD10="Forecast",(Output!$E$47*IntermediateCalcs!DH9)+((1-Output!$E$47)*IntermediateCalcs!DF9),""),(Output!$E$47*IntermediateCalcs!DB9)+((1-Output!$E$47)*IntermediateCalcs!DF9))</f>
        <v>149239.34751386687</v>
      </c>
      <c r="DG10" s="19">
        <f ca="1">IF(DataGoesHere!B9="",IF(DD10="Forecast",(Output!$G$47*(IntermediateCalcs!DF10-IntermediateCalcs!DF9))+((1-Output!$G$47)*IntermediateCalcs!DG9),""),(Output!$G$47*(IntermediateCalcs!DF10-IntermediateCalcs!DF9))+((1-Output!$G$47)*IntermediateCalcs!DG9))</f>
        <v>771.2709652237445</v>
      </c>
      <c r="DH10" s="19">
        <f ca="1">IF(DataGoesHere!B9="",IF(DD10="Forecast",DF10+DG10,""),DF10+DG10)</f>
        <v>150010.61847909063</v>
      </c>
      <c r="DI10" s="274">
        <f ca="1">IF(DH10="","",IF(IntermediateCalcs!$AO$9="Yes",IntermediateCalcs!DH10*$CX10,IntermediateCalcs!DH10))</f>
        <v>159391.23256796389</v>
      </c>
      <c r="DJ10" s="250">
        <f ca="1">IF(DataGoesHere!$B10="","",($CZ10-DI10))</f>
        <v>-11233.232567963889</v>
      </c>
      <c r="DK10" s="250">
        <f ca="1">IF(DataGoesHere!$B10="","",ABS($CZ10-DI10))</f>
        <v>11233.232567963889</v>
      </c>
      <c r="DL10" s="250">
        <f ca="1">IF(DataGoesHere!$B10="","",DK10^2)</f>
        <v>126185513.92596458</v>
      </c>
      <c r="DM10" s="249">
        <f ca="1">IF(DataGoesHere!$B10="","",DK10/$CZ10)</f>
        <v>7.581927785177911E-2</v>
      </c>
      <c r="DN10" s="250">
        <f ca="1">IF(DataGoesHere!$B10="","",SUM(DJ$2:DJ10)/AVERAGE(DK:DK))</f>
        <v>-0.29464532806749499</v>
      </c>
      <c r="DP10" s="19">
        <f ca="1">IF(DataGoesHere!B10="",IF($DD10="Forecast",(Output!E$48*IntermediateCalcs!CY10)+Output!G$48,""),(Output!E$48*IntermediateCalcs!CY10)+Output!G$48)</f>
        <v>161807.59516297924</v>
      </c>
      <c r="DQ10" s="274">
        <f ca="1">IF(DP10="","",IF(IntermediateCalcs!$AO$9="Yes",IntermediateCalcs!DP10*$CX10,IntermediateCalcs!DP10))</f>
        <v>171925.90960139423</v>
      </c>
      <c r="DR10" s="250">
        <f ca="1">IF(DataGoesHere!$B10="","",($CZ10-DQ10))</f>
        <v>-23767.909601394233</v>
      </c>
      <c r="DS10" s="250">
        <f ca="1">IF(DataGoesHere!$B10="","",ABS($CZ10-DQ10))</f>
        <v>23767.909601394233</v>
      </c>
      <c r="DT10" s="250">
        <f ca="1">IF(DataGoesHere!$B10="","",DS10^2)</f>
        <v>564913526.82004809</v>
      </c>
      <c r="DU10" s="249">
        <f ca="1">IF(DataGoesHere!$B10="","",DS10/$CZ10)</f>
        <v>0.16042272169841812</v>
      </c>
      <c r="DV10" s="250">
        <f ca="1">IF(DataGoesHere!$B10="","",SUM(DR$2:DR10)/AVERAGE(DS:DS))</f>
        <v>-4.2620024133017171</v>
      </c>
      <c r="DX10" s="19">
        <f ca="1">IF(DataGoesHere!$B9="","",(DB4*(Output!$O$49/Output!$P$49))+(IntermediateCalcs!DB5*(Output!$M$49/Output!$P$49))+(IntermediateCalcs!DB6*(Output!$K$49/Output!$P$49))+(DB7*(Output!$I$49/Output!$P$49))+(IntermediateCalcs!DB8*(Output!$G$49/Output!$P$49))+(IntermediateCalcs!DB9*(Output!$E$49/Output!$P$49)))</f>
        <v>147314.52206731559</v>
      </c>
      <c r="DY10" s="274">
        <f ca="1">IF(DX10="","",IF(IntermediateCalcs!$AO$9="Yes",IntermediateCalcs!DX10*$CX10,IntermediateCalcs!DX10))</f>
        <v>156526.54115777023</v>
      </c>
      <c r="DZ10" s="250">
        <f ca="1">IF(DataGoesHere!$B10="","",($CZ10-DY10))</f>
        <v>-8368.5411577702325</v>
      </c>
      <c r="EA10" s="250">
        <f ca="1">IF(DataGoesHere!$B10="","",ABS($CZ10-DY10))</f>
        <v>8368.5411577702325</v>
      </c>
      <c r="EB10" s="250">
        <f ca="1">IF(DataGoesHere!$B10="","",EA10^2)</f>
        <v>70032481.10929434</v>
      </c>
      <c r="EC10" s="249">
        <f ca="1">IF(DataGoesHere!$B10="","",EA10/$CZ10)</f>
        <v>5.6483896635822789E-2</v>
      </c>
      <c r="ED10" s="250">
        <f ca="1">IF(DataGoesHere!$B10="","",SUM(DZ$2:DZ10)/AVERAGE(EA:EA))</f>
        <v>-0.47024866622832567</v>
      </c>
    </row>
    <row r="11" spans="1:134" x14ac:dyDescent="0.2">
      <c r="A11" s="121">
        <v>-2.5</v>
      </c>
      <c r="B11">
        <f>IF(B$30="","",COUNTIFS(DataGoesHere!B:B,"&gt;" &amp; ($A10*B$31)+B$30,DataGoesHere!B:B,"&lt;" &amp; (IntermediateCalcs!$A11*IntermediateCalcs!B$31)+IntermediateCalcs!B$30))</f>
        <v>0</v>
      </c>
      <c r="C11" t="str">
        <f>IF(C$30="","",COUNTIFS(DataGoesHere!C:C,"&gt;" &amp; ($A10*C$31)+C$30,DataGoesHere!C:C,"&lt;" &amp; (IntermediateCalcs!$A11*IntermediateCalcs!C$31)+IntermediateCalcs!C$30))</f>
        <v/>
      </c>
      <c r="D11" t="str">
        <f>IF(D$30="","",COUNTIFS(DataGoesHere!D:D,"&gt;" &amp; ($A10*D$31)+D$30,DataGoesHere!D:D,"&lt;" &amp; (IntermediateCalcs!$A11*IntermediateCalcs!D$31)+IntermediateCalcs!D$30))</f>
        <v/>
      </c>
      <c r="E11" s="73"/>
      <c r="F11" s="73"/>
      <c r="G11" s="73"/>
      <c r="H11" s="73"/>
      <c r="I11" s="73"/>
      <c r="J11" s="73"/>
      <c r="K11" s="73"/>
      <c r="L11" s="73"/>
      <c r="M11" s="73"/>
      <c r="N11" s="73"/>
      <c r="O11" s="73"/>
      <c r="P11" s="73"/>
      <c r="Q11" s="73"/>
      <c r="R11" s="73"/>
      <c r="T11" s="240"/>
      <c r="U11" s="86"/>
      <c r="V11" s="86"/>
      <c r="W11" s="86"/>
      <c r="X11" s="86"/>
      <c r="Y11" s="86"/>
      <c r="Z11" s="86"/>
      <c r="AA11" s="86"/>
      <c r="AB11" s="86"/>
      <c r="AC11" s="245">
        <f>IF(DataGoesHere!$B11="","",(DataGoesHere!$B11/SUM(DataGoesHere!$B2:'DataGoesHere'!$B13)))</f>
        <v>8.6121805153052858E-2</v>
      </c>
      <c r="AD11" s="86"/>
      <c r="AE11" s="241"/>
      <c r="AG11" s="19">
        <v>3</v>
      </c>
      <c r="AH11" s="291">
        <f t="shared" ca="1" si="3"/>
        <v>0.16627091049263443</v>
      </c>
      <c r="AI11" s="292">
        <f t="shared" ca="1" si="4"/>
        <v>0.16627091049263443</v>
      </c>
      <c r="AJ11" s="291">
        <f>IF(COUNT(DataGoesHere!B:B)-1&lt;AG11,"",-AL$7/SQRT(COUNT(DataGoesHere!B:B)))</f>
        <v>-0.11547005383792514</v>
      </c>
      <c r="AK11" s="291">
        <f>IF(COUNT(DataGoesHere!B:B)-1&lt;AG11,"",AL$7/SQRT(COUNT(DataGoesHere!B:B)))</f>
        <v>0.11547005383792514</v>
      </c>
      <c r="AL11" s="293">
        <f ca="1">IF(COUNT(DataGoesHere!B:B)-1&lt;AG11,"",IF(AI11=MAX(AI$9:AI$60),IF(AH11&lt;AJ11,1,IF(AH11&gt;AK11,1,0)),0))</f>
        <v>0</v>
      </c>
      <c r="AM11" s="293"/>
      <c r="AN11" s="19" t="str">
        <f t="shared" ref="AN11:AN40" ca="1" si="5">IF(AL11=0,"",AG11)</f>
        <v/>
      </c>
      <c r="AT11" s="19">
        <f t="shared" si="0"/>
        <v>10</v>
      </c>
      <c r="AU11" s="19"/>
      <c r="AV11" s="19"/>
      <c r="AW11" s="19"/>
      <c r="AX11" s="19"/>
      <c r="AY11" s="19"/>
      <c r="AZ11" s="19"/>
      <c r="BA11" s="19"/>
      <c r="BB11" s="19"/>
      <c r="BC11" s="19"/>
      <c r="BD11" s="268">
        <f t="array" ref="BD11">AVERAGE(IF(MOD(ROW($DA11:$DA$1993)-$AT11,BD$1)=0,$DA11:$DA$1993))/AVERAGE($DA$2:$DA$1993)</f>
        <v>0.97881781302389914</v>
      </c>
      <c r="BE11" s="268">
        <f t="array" ref="BE11">AVERAGE(IF(MOD(ROW($DA11:$DA$1993)-$AT11,BE$1)=0,$DA11:$DA$1993))/AVERAGE($DA$2:$DA$1993)</f>
        <v>1.0014694027586259</v>
      </c>
      <c r="BF11" s="268">
        <f t="array" ref="BF11">AVERAGE(IF(MOD(ROW($DA11:$DA$1993)-$AT11,BF$1)=0,$DA11:$DA$1993))/AVERAGE($DA$2:$DA$1993)</f>
        <v>0.92557634012077306</v>
      </c>
      <c r="BG11" s="268">
        <f t="array" ref="BG11">AVERAGE(IF(MOD(ROW($DA11:$DA$1993)-$AT11,BG$1)=0,$DA11:$DA$1993))/AVERAGE($DA$2:$DA$1993)</f>
        <v>1.0033352782928138</v>
      </c>
      <c r="BH11" s="268">
        <f t="array" ref="BH11">AVERAGE(IF(MOD(ROW($DA11:$DA$1993)-$AT11,BH$1)=0,$DA11:$DA$1993))/AVERAGE($DA$2:$DA$1993)</f>
        <v>0.95951590958515953</v>
      </c>
      <c r="BI11" s="268">
        <f t="array" ref="BI11">AVERAGE(IF(MOD(ROW($DA11:$DA$1993)-$AT11,BI$1)=0,$DA11:$DA$1993))/AVERAGE($DA$2:$DA$1993)</f>
        <v>1.0735902180019168</v>
      </c>
      <c r="BJ11" s="268">
        <f t="array" ref="BJ11">AVERAGE(IF(MOD(ROW($DA11:$DA$1993)-$AT11,BJ$1)=0,$DA11:$DA$1993))/AVERAGE($DA$2:$DA$1993)</f>
        <v>0.94224202365739584</v>
      </c>
      <c r="BK11" s="268">
        <f t="array" ref="BK11">AVERAGE(IF(MOD(ROW($DA11:$DA$1993)-$AT11,BK$1)=0,$DA11:$DA$1993))/AVERAGE($DA$2:$DA$1993)</f>
        <v>1.0056667360631535</v>
      </c>
      <c r="BL11" s="268">
        <f t="array" ref="BL11">AVERAGE(IF(MOD(ROW($DA11:$DA$1993)-$AT11,BL$1)=0,$DA11:$DA$1993))/AVERAGE($DA$2:$DA$1993)</f>
        <v>0.96181731839941076</v>
      </c>
      <c r="BM11" s="268">
        <f t="array" ref="BM11">AVERAGE(IF(MOD(ROW($DA11:$DA$1993)-$AT11,BM$1)=0,$DA11:$DA$1993))/AVERAGE($DA$2:$DA$1993)</f>
        <v>1.0080758211834244</v>
      </c>
      <c r="BN11" s="268">
        <f t="array" ref="BN11">AVERAGE(IF(MOD(ROW($DA11:$DA$1993)-$AT11,BN$1)=0,$DA11:$DA$1993))/AVERAGE($DA$2:$DA$1993)</f>
        <v>0.92115018952207706</v>
      </c>
      <c r="BO11" s="268">
        <f t="array" ref="BO11">AVERAGE(IF(MOD(ROW($DA11:$DA$1993)-$AT11,BO$1)=0,$DA11:$DA$1993))/AVERAGE($DA$2:$DA$1993)</f>
        <v>1.076086045569522</v>
      </c>
      <c r="BP11" s="268">
        <f t="array" ref="BP11">AVERAGE(IF(MOD(ROW($DA11:$DA$1993)-$AT11,BP$1)=0,$DA11:$DA$1993))/AVERAGE($DA$2:$DA$1993)</f>
        <v>0.97385852808434636</v>
      </c>
      <c r="BQ11" s="268">
        <f t="array" ref="BQ11">AVERAGE(IF(MOD(ROW($DA11:$DA$1993)-$AT11,BQ$1)=0,$DA11:$DA$1993))/AVERAGE($DA$2:$DA$1993)</f>
        <v>1.004553484098113</v>
      </c>
      <c r="BR11" s="268">
        <f t="array" ref="BR11">AVERAGE(IF(MOD(ROW($DA11:$DA$1993)-$AT11,BR$1)=0,$DA11:$DA$1993))/AVERAGE($DA$2:$DA$1993)</f>
        <v>0.93043577491167684</v>
      </c>
      <c r="BS11" s="268">
        <f t="array" ref="BS11">AVERAGE(IF(MOD(ROW($DA11:$DA$1993)-$AT11,BS$1)=0,$DA11:$DA$1993))/AVERAGE($DA$2:$DA$1993)</f>
        <v>1.0026054470098922</v>
      </c>
      <c r="BT11" s="268">
        <f t="array" ref="BT11">AVERAGE(IF(MOD(ROW($DA11:$DA$1993)-$AT11,BT$1)=0,$DA11:$DA$1993))/AVERAGE($DA$2:$DA$1993)</f>
        <v>1.0143536378626274</v>
      </c>
      <c r="BU11" s="268">
        <f t="array" ref="BU11">AVERAGE(IF(MOD(ROW($DA11:$DA$1993)-$AT11,BU$1)=0,$DA11:$DA$1993))/AVERAGE($DA$2:$DA$1993)</f>
        <v>1.0929794459139826</v>
      </c>
      <c r="BV11" s="268">
        <f t="array" ref="BV11">AVERAGE(IF(MOD(ROW($DA11:$DA$1993)-$AT11,BV$1)=0,$DA11:$DA$1993))/AVERAGE($DA$2:$DA$1993)</f>
        <v>0.90242829519869738</v>
      </c>
      <c r="BW11" s="268">
        <f t="array" ref="BW11">AVERAGE(IF(MOD(ROW($DA11:$DA$1993)-$AT11,BW$1)=0,$DA11:$DA$1993))/AVERAGE($DA$2:$DA$1993)</f>
        <v>1.0148182147909151</v>
      </c>
      <c r="BX11" s="268">
        <f t="array" ref="BX11">AVERAGE(IF(MOD(ROW($DA11:$DA$1993)-$AT11,BX$1)=0,$DA11:$DA$1993))/AVERAGE($DA$2:$DA$1993)</f>
        <v>0.97908738997464551</v>
      </c>
      <c r="BY11" s="268">
        <f t="array" ref="BY11">AVERAGE(IF(MOD(ROW($DA11:$DA$1993)-$AT11,BY$1)=0,$DA11:$DA$1993))/AVERAGE($DA$2:$DA$1993)</f>
        <v>1.055620744101782</v>
      </c>
      <c r="BZ11" s="268">
        <f t="array" ref="BZ11">AVERAGE(IF(MOD(ROW($DA11:$DA$1993)-$AT11,BZ$1)=0,$DA11:$DA$1993))/AVERAGE($DA$2:$DA$1993)</f>
        <v>0.94026074559152806</v>
      </c>
      <c r="CA11" s="268">
        <f t="array" ref="CA11">AVERAGE(IF(MOD(ROW($DA11:$DA$1993)-$AT11,CA$1)=0,$DA11:$DA$1993))/AVERAGE($DA$2:$DA$1993)</f>
        <v>1.0574321796454509</v>
      </c>
      <c r="CB11" s="268">
        <f t="array" ref="CB11">AVERAGE(IF(MOD(ROW($DA11:$DA$1993)-$AT11,CB$1)=0,$DA11:$DA$1993))/AVERAGE($DA$2:$DA$1993)</f>
        <v>0.96470045764669932</v>
      </c>
      <c r="CC11" s="268">
        <f t="array" ref="CC11">AVERAGE(IF(MOD(ROW($DA11:$DA$1993)-$AT11,CC$1)=0,$DA11:$DA$1993))/AVERAGE($DA$2:$DA$1993)</f>
        <v>0.95076989570351256</v>
      </c>
      <c r="CD11" s="268">
        <f t="array" ref="CD11">AVERAGE(IF(MOD(ROW($DA11:$DA$1993)-$AT11,CD$1)=0,$DA11:$DA$1993))/AVERAGE($DA$2:$DA$1993)</f>
        <v>0.91560175209602457</v>
      </c>
      <c r="CE11" s="268">
        <f t="array" ref="CE11">AVERAGE(IF(MOD(ROW($DA11:$DA$1993)-$AT11,CE$1)=0,$DA11:$DA$1993))/AVERAGE($DA$2:$DA$1993)</f>
        <v>0.99942701363751951</v>
      </c>
      <c r="CF11" s="268">
        <f t="array" ref="CF11">AVERAGE(IF(MOD(ROW($DA11:$DA$1993)-$AT11,CF$1)=0,$DA11:$DA$1993))/AVERAGE($DA$2:$DA$1993)</f>
        <v>0.9996220640664738</v>
      </c>
      <c r="CG11" s="268">
        <f t="array" ref="CG11">AVERAGE(IF(MOD(ROW($DA11:$DA$1993)-$AT11,CG$1)=0,$DA11:$DA$1993))/AVERAGE($DA$2:$DA$1993)</f>
        <v>1.07410560615427</v>
      </c>
      <c r="CH11" s="268">
        <f t="array" ref="CH11">AVERAGE(IF(MOD(ROW($DA11:$DA$1993)-$AT11,CH$1)=0,$DA11:$DA$1993))/AVERAGE($DA$2:$DA$1993)</f>
        <v>0.8717543705981714</v>
      </c>
      <c r="CI11" s="268">
        <f t="array" ref="CI11">AVERAGE(IF(MOD(ROW($DA11:$DA$1993)-$AT11,CI$1)=0,$DA11:$DA$1993))/AVERAGE($DA$2:$DA$1993)</f>
        <v>1.0457817929031301</v>
      </c>
      <c r="CJ11" s="268">
        <f t="array" ref="CJ11">AVERAGE(IF(MOD(ROW($DA11:$DA$1993)-$AT11,CJ$1)=0,$DA11:$DA$1993))/AVERAGE($DA$2:$DA$1993)</f>
        <v>0.95643028511408645</v>
      </c>
      <c r="CK11" s="268">
        <f t="array" ref="CK11">AVERAGE(IF(MOD(ROW($DA11:$DA$1993)-$AT11,CK$1)=0,$DA11:$DA$1993))/AVERAGE($DA$2:$DA$1993)</f>
        <v>0.97307744117629313</v>
      </c>
      <c r="CL11" s="268">
        <f t="array" ref="CL11">AVERAGE(IF(MOD(ROW($DA11:$DA$1993)-$AT11,CL$1)=0,$DA11:$DA$1993))/AVERAGE($DA$2:$DA$1993)</f>
        <v>0.95933732896725354</v>
      </c>
      <c r="CM11" s="268">
        <f t="array" ref="CM11">AVERAGE(IF(MOD(ROW($DA11:$DA$1993)-$AT11,CM$1)=0,$DA11:$DA$1993))/AVERAGE($DA$2:$DA$1993)</f>
        <v>1.0736201324414056</v>
      </c>
      <c r="CN11" s="268">
        <f t="array" ref="CN11">AVERAGE(IF(MOD(ROW($DA11:$DA$1993)-$AT11,CN$1)=0,$DA11:$DA$1993))/AVERAGE($DA$2:$DA$1993)</f>
        <v>0.99807242370079752</v>
      </c>
      <c r="CO11" s="268">
        <f t="array" ref="CO11">AVERAGE(IF(MOD(ROW($DA11:$DA$1993)-$AT11,CO$1)=0,$DA11:$DA$1993))/AVERAGE($DA$2:$DA$1993)</f>
        <v>1.0515927156693661</v>
      </c>
      <c r="CP11" s="268">
        <f t="array" ref="CP11">AVERAGE(IF(MOD(ROW($DA11:$DA$1993)-$AT11,CP$1)=0,$DA11:$DA$1993))/AVERAGE($DA$2:$DA$1993)</f>
        <v>0.94131888670339481</v>
      </c>
      <c r="CQ11" s="268">
        <f t="array" ref="CQ11">AVERAGE(IF(MOD(ROW($DA11:$DA$1993)-$AT11,CQ$1)=0,$DA11:$DA$1993))/AVERAGE($DA$2:$DA$1993)</f>
        <v>0.98532207606781419</v>
      </c>
      <c r="CR11" s="268">
        <f t="array" ref="CR11">AVERAGE(IF(MOD(ROW($DA11:$DA$1993)-$AT11,CR$1)=0,$DA11:$DA$1993))/AVERAGE($DA$2:$DA$1993)</f>
        <v>0.97634539004314858</v>
      </c>
      <c r="CS11" s="268">
        <f t="array" ref="CS11">AVERAGE(IF(MOD(ROW($DA11:$DA$1993)-$AT11,CS$1)=0,$DA11:$DA$1993))/AVERAGE($DA$2:$DA$1993)</f>
        <v>1.0983357860112803</v>
      </c>
      <c r="CT11" s="268">
        <f t="array" ref="CT11">AVERAGE(IF(MOD(ROW($DA11:$DA$1993)-$AT11,CT$1)=0,$DA11:$DA$1993))/AVERAGE($DA$2:$DA$1993)</f>
        <v>0.96341760887400429</v>
      </c>
      <c r="CU11" s="270"/>
      <c r="CV11" s="310">
        <f>IF(DataGoesHere!B11="","",DataGoesHere!A11)</f>
        <v>10</v>
      </c>
      <c r="CW11" s="271">
        <f t="shared" ca="1" si="1"/>
        <v>10</v>
      </c>
      <c r="CX11" s="272">
        <f t="shared" ca="1" si="2"/>
        <v>0.92557634012077306</v>
      </c>
      <c r="CY11" s="266">
        <f>DataGoesHere!A11</f>
        <v>10</v>
      </c>
      <c r="CZ11" s="19">
        <f>IF(DataGoesHere!B11="","",DataGoesHere!B11)</f>
        <v>155987</v>
      </c>
      <c r="DA11" s="19">
        <f>IF(DataGoesHere!B11="","",IF(AH$5="No",DataGoesHere!B11,DataGoesHere!B11-(AH$2*(DataGoesHere!A11-1))))</f>
        <v>148274.05184257604</v>
      </c>
      <c r="DB11" s="19">
        <f ca="1">IF(DataGoesHere!B11="","",IF(AO$9="No",DataGoesHere!B11,DataGoesHere!B11/CX11))</f>
        <v>168529.5887961507</v>
      </c>
      <c r="DC11" s="19">
        <f ca="1">IF(DataGoesHere!B11="","",IF(AO$9="No",DA11,DA11/CX11))</f>
        <v>160196.45859057788</v>
      </c>
      <c r="DD11" s="293" t="str">
        <f>IF(CZ11="",IF(COUNTIF(DD$2:DD10,"Forecast")&lt;Output!E$43,"Forecast",""),"Actual")</f>
        <v>Actual</v>
      </c>
      <c r="DF11" s="19">
        <f ca="1">IF(DataGoesHere!B10="",IF(DD11="Forecast",(Output!$E$47*IntermediateCalcs!DH10)+((1-Output!$E$47)*IntermediateCalcs!DF10),""),(Output!$E$47*IntermediateCalcs!DB10)+((1-Output!$E$47)*IntermediateCalcs!DF10))</f>
        <v>140418.57814611352</v>
      </c>
      <c r="DG11" s="19">
        <f ca="1">IF(DataGoesHere!B10="",IF(DD11="Forecast",(Output!$G$47*(IntermediateCalcs!DF11-IntermediateCalcs!DF10))+((1-Output!$G$47)*IntermediateCalcs!DG10),""),(Output!$G$47*(IntermediateCalcs!DF11-IntermediateCalcs!DF10))+((1-Output!$G$47)*IntermediateCalcs!DG10))</f>
        <v>-4024.7492012648045</v>
      </c>
      <c r="DH11" s="19">
        <f ca="1">IF(DataGoesHere!B10="",IF(DD11="Forecast",DF11+DG11,""),DF11+DG11)</f>
        <v>136393.8289448487</v>
      </c>
      <c r="DI11" s="274">
        <f ca="1">IF(DH11="","",IF(IntermediateCalcs!$AO$9="Yes",IntermediateCalcs!DH11*$CX11,IntermediateCalcs!DH11))</f>
        <v>126242.90100983182</v>
      </c>
      <c r="DJ11" s="250">
        <f ca="1">IF(DataGoesHere!$B11="","",($CZ11-DI11))</f>
        <v>29744.098990168175</v>
      </c>
      <c r="DK11" s="250">
        <f ca="1">IF(DataGoesHere!$B11="","",ABS($CZ11-DI11))</f>
        <v>29744.098990168175</v>
      </c>
      <c r="DL11" s="250">
        <f ca="1">IF(DataGoesHere!$B11="","",DK11^2)</f>
        <v>884711424.73692346</v>
      </c>
      <c r="DM11" s="249">
        <f ca="1">IF(DataGoesHere!$B11="","",DK11/$CZ11)</f>
        <v>0.19068319148498383</v>
      </c>
      <c r="DN11" s="250">
        <f ca="1">IF(DataGoesHere!$B11="","",SUM(DJ$2:DJ11)/AVERAGE(DK:DK))</f>
        <v>0.21662080170709125</v>
      </c>
      <c r="DP11" s="19">
        <f ca="1">IF(DataGoesHere!B11="",IF($DD11="Forecast",(Output!E$48*IntermediateCalcs!CY11)+Output!G$48,""),(Output!E$48*IntermediateCalcs!CY11)+Output!G$48)</f>
        <v>162676.52514450363</v>
      </c>
      <c r="DQ11" s="274">
        <f ca="1">IF(DP11="","",IF(IntermediateCalcs!$AO$9="Yes",IntermediateCalcs!DP11*$CX11,IntermediateCalcs!DP11))</f>
        <v>150569.54276681459</v>
      </c>
      <c r="DR11" s="250">
        <f ca="1">IF(DataGoesHere!$B11="","",($CZ11-DQ11))</f>
        <v>5417.4572331854142</v>
      </c>
      <c r="DS11" s="250">
        <f ca="1">IF(DataGoesHere!$B11="","",ABS($CZ11-DQ11))</f>
        <v>5417.4572331854142</v>
      </c>
      <c r="DT11" s="250">
        <f ca="1">IF(DataGoesHere!$B11="","",DS11^2)</f>
        <v>29348842.873392962</v>
      </c>
      <c r="DU11" s="249">
        <f ca="1">IF(DataGoesHere!$B11="","",DS11/$CZ11)</f>
        <v>3.4730184138328284E-2</v>
      </c>
      <c r="DV11" s="250">
        <f ca="1">IF(DataGoesHere!$B11="","",SUM(DR$2:DR11)/AVERAGE(DS:DS))</f>
        <v>-4.0888357024745741</v>
      </c>
      <c r="DX11" s="19">
        <f ca="1">IF(DataGoesHere!$B10="","",(DB5*(Output!$O$49/Output!$P$49))+(IntermediateCalcs!DB6*(Output!$M$49/Output!$P$49))+(IntermediateCalcs!DB7*(Output!$K$49/Output!$P$49))+(DB8*(Output!$I$49/Output!$P$49))+(IntermediateCalcs!DB9*(Output!$G$49/Output!$P$49))+(IntermediateCalcs!DB10*(Output!$E$49/Output!$P$49)))</f>
        <v>148029.66511913567</v>
      </c>
      <c r="DY11" s="274">
        <f ca="1">IF(DX11="","",IF(IntermediateCalcs!$AO$9="Yes",IntermediateCalcs!DX11*$CX11,IntermediateCalcs!DX11))</f>
        <v>137012.75567027324</v>
      </c>
      <c r="DZ11" s="250">
        <f ca="1">IF(DataGoesHere!$B11="","",($CZ11-DY11))</f>
        <v>18974.24432972676</v>
      </c>
      <c r="EA11" s="250">
        <f ca="1">IF(DataGoesHere!$B11="","",ABS($CZ11-DY11))</f>
        <v>18974.24432972676</v>
      </c>
      <c r="EB11" s="250">
        <f ca="1">IF(DataGoesHere!$B11="","",EA11^2)</f>
        <v>360021947.88416809</v>
      </c>
      <c r="EC11" s="249">
        <f ca="1">IF(DataGoesHere!$B11="","",EA11/$CZ11)</f>
        <v>0.12163990800340259</v>
      </c>
      <c r="ED11" s="250">
        <f ca="1">IF(DataGoesHere!$B11="","",SUM(DZ$2:DZ11)/AVERAGE(EA:EA))</f>
        <v>8.3426177282539607E-2</v>
      </c>
    </row>
    <row r="12" spans="1:134" x14ac:dyDescent="0.2">
      <c r="A12" s="121">
        <v>-2</v>
      </c>
      <c r="B12">
        <f>IF(B$30="","",COUNTIFS(DataGoesHere!B:B,"&gt;" &amp; ($A11*B$31)+B$30,DataGoesHere!B:B,"&lt;" &amp; (IntermediateCalcs!$A12*IntermediateCalcs!B$31)+IntermediateCalcs!B$30))</f>
        <v>0</v>
      </c>
      <c r="C12" t="str">
        <f>IF(C$30="","",COUNTIFS(DataGoesHere!C:C,"&gt;" &amp; ($A11*C$31)+C$30,DataGoesHere!C:C,"&lt;" &amp; (IntermediateCalcs!$A12*IntermediateCalcs!C$31)+IntermediateCalcs!C$30))</f>
        <v/>
      </c>
      <c r="D12" t="str">
        <f>IF(D$30="","",COUNTIFS(DataGoesHere!D:D,"&gt;" &amp; ($A11*D$31)+D$30,DataGoesHere!D:D,"&lt;" &amp; (IntermediateCalcs!$A12*IntermediateCalcs!D$31)+IntermediateCalcs!D$30))</f>
        <v/>
      </c>
      <c r="E12" s="73"/>
      <c r="F12" s="73"/>
      <c r="G12" s="73"/>
      <c r="H12" s="73"/>
      <c r="I12" s="73"/>
      <c r="J12" s="73"/>
      <c r="K12" s="73"/>
      <c r="L12" s="73"/>
      <c r="M12" s="73"/>
      <c r="N12" s="73"/>
      <c r="O12" s="73"/>
      <c r="P12" s="73"/>
      <c r="Q12" s="73"/>
      <c r="R12" s="73"/>
      <c r="T12" s="240"/>
      <c r="U12" s="86"/>
      <c r="V12" s="86"/>
      <c r="W12" s="86"/>
      <c r="X12" s="86"/>
      <c r="Y12" s="86"/>
      <c r="Z12" s="86"/>
      <c r="AA12" s="86"/>
      <c r="AB12" s="86"/>
      <c r="AC12" s="86"/>
      <c r="AD12" s="245">
        <f>IF(DataGoesHere!$B12="","",(DataGoesHere!$B12/SUM(DataGoesHere!$B2:'DataGoesHere'!$B13)))</f>
        <v>8.5479702545829178E-2</v>
      </c>
      <c r="AE12" s="241"/>
      <c r="AG12" s="19">
        <v>4</v>
      </c>
      <c r="AH12" s="291">
        <f t="shared" ca="1" si="3"/>
        <v>0.24599225896369695</v>
      </c>
      <c r="AI12" s="292">
        <f t="shared" ca="1" si="4"/>
        <v>0.24599225896369695</v>
      </c>
      <c r="AJ12" s="291">
        <f>IF(COUNT(DataGoesHere!B:B)-1&lt;AG12,"",-AL$7/SQRT(COUNT(DataGoesHere!B:B)))</f>
        <v>-0.11547005383792514</v>
      </c>
      <c r="AK12" s="291">
        <f>IF(COUNT(DataGoesHere!B:B)-1&lt;AG12,"",AL$7/SQRT(COUNT(DataGoesHere!B:B)))</f>
        <v>0.11547005383792514</v>
      </c>
      <c r="AL12" s="293">
        <f ca="1">IF(COUNT(DataGoesHere!B:B)-1&lt;AG12,"",IF(AI12=MAX(AI$9:AI$60),IF(AH12&lt;AJ12,1,IF(AH12&gt;AK12,1,0)),0))</f>
        <v>0</v>
      </c>
      <c r="AM12" s="293"/>
      <c r="AN12" s="19" t="str">
        <f t="shared" ca="1" si="5"/>
        <v/>
      </c>
      <c r="AT12" s="19">
        <f t="shared" si="0"/>
        <v>11</v>
      </c>
      <c r="AU12" s="19"/>
      <c r="AV12" s="19"/>
      <c r="AW12" s="19"/>
      <c r="AX12" s="19"/>
      <c r="AY12" s="19"/>
      <c r="AZ12" s="19"/>
      <c r="BA12" s="19"/>
      <c r="BB12" s="19"/>
      <c r="BC12" s="19"/>
      <c r="BD12" s="19"/>
      <c r="BE12" s="268">
        <f t="array" ref="BE12">AVERAGE(IF(MOD(ROW($DA12:$DA$1993)-$AT12,BE$1)=0,$DA12:$DA$1993))/AVERAGE($DA$2:$DA$1993)</f>
        <v>1.006608504042193</v>
      </c>
      <c r="BF12" s="268">
        <f t="array" ref="BF12">AVERAGE(IF(MOD(ROW($DA12:$DA$1993)-$AT12,BF$1)=0,$DA12:$DA$1993))/AVERAGE($DA$2:$DA$1993)</f>
        <v>0.97463169608807265</v>
      </c>
      <c r="BG12" s="268">
        <f t="array" ref="BG12">AVERAGE(IF(MOD(ROW($DA12:$DA$1993)-$AT12,BG$1)=0,$DA12:$DA$1993))/AVERAGE($DA$2:$DA$1993)</f>
        <v>1.0105965501397971</v>
      </c>
      <c r="BH12" s="268">
        <f t="array" ref="BH12">AVERAGE(IF(MOD(ROW($DA12:$DA$1993)-$AT12,BH$1)=0,$DA12:$DA$1993))/AVERAGE($DA$2:$DA$1993)</f>
        <v>1.0225217841678951</v>
      </c>
      <c r="BI12" s="268">
        <f t="array" ref="BI12">AVERAGE(IF(MOD(ROW($DA12:$DA$1993)-$AT12,BI$1)=0,$DA12:$DA$1993))/AVERAGE($DA$2:$DA$1993)</f>
        <v>0.93897796509084253</v>
      </c>
      <c r="BJ12" s="268">
        <f t="array" ref="BJ12">AVERAGE(IF(MOD(ROW($DA12:$DA$1993)-$AT12,BJ$1)=0,$DA12:$DA$1993))/AVERAGE($DA$2:$DA$1993)</f>
        <v>0.92945179490834362</v>
      </c>
      <c r="BK12" s="268">
        <f t="array" ref="BK12">AVERAGE(IF(MOD(ROW($DA12:$DA$1993)-$AT12,BK$1)=0,$DA12:$DA$1993))/AVERAGE($DA$2:$DA$1993)</f>
        <v>1.0122648537234478</v>
      </c>
      <c r="BL12" s="268">
        <f t="array" ref="BL12">AVERAGE(IF(MOD(ROW($DA12:$DA$1993)-$AT12,BL$1)=0,$DA12:$DA$1993))/AVERAGE($DA$2:$DA$1993)</f>
        <v>0.97111489608344614</v>
      </c>
      <c r="BM12" s="268">
        <f t="array" ref="BM12">AVERAGE(IF(MOD(ROW($DA12:$DA$1993)-$AT12,BM$1)=0,$DA12:$DA$1993))/AVERAGE($DA$2:$DA$1993)</f>
        <v>1.0383081135794079</v>
      </c>
      <c r="BN12" s="268">
        <f t="array" ref="BN12">AVERAGE(IF(MOD(ROW($DA12:$DA$1993)-$AT12,BN$1)=0,$DA12:$DA$1993))/AVERAGE($DA$2:$DA$1993)</f>
        <v>0.9313280936095012</v>
      </c>
      <c r="BO12" s="268">
        <f t="array" ref="BO12">AVERAGE(IF(MOD(ROW($DA12:$DA$1993)-$AT12,BO$1)=0,$DA12:$DA$1993))/AVERAGE($DA$2:$DA$1993)</f>
        <v>0.95498773892309496</v>
      </c>
      <c r="BP12" s="268">
        <f t="array" ref="BP12">AVERAGE(IF(MOD(ROW($DA12:$DA$1993)-$AT12,BP$1)=0,$DA12:$DA$1993))/AVERAGE($DA$2:$DA$1993)</f>
        <v>1.0329758336859816</v>
      </c>
      <c r="BQ12" s="268">
        <f t="array" ref="BQ12">AVERAGE(IF(MOD(ROW($DA12:$DA$1993)-$AT12,BQ$1)=0,$DA12:$DA$1993))/AVERAGE($DA$2:$DA$1993)</f>
        <v>1.0220685347322853</v>
      </c>
      <c r="BR12" s="268">
        <f t="array" ref="BR12">AVERAGE(IF(MOD(ROW($DA12:$DA$1993)-$AT12,BR$1)=0,$DA12:$DA$1993))/AVERAGE($DA$2:$DA$1993)</f>
        <v>0.97163249596208179</v>
      </c>
      <c r="BS12" s="268">
        <f t="array" ref="BS12">AVERAGE(IF(MOD(ROW($DA12:$DA$1993)-$AT12,BS$1)=0,$DA12:$DA$1993))/AVERAGE($DA$2:$DA$1993)</f>
        <v>1.0013383837955478</v>
      </c>
      <c r="BT12" s="268">
        <f t="array" ref="BT12">AVERAGE(IF(MOD(ROW($DA12:$DA$1993)-$AT12,BT$1)=0,$DA12:$DA$1993))/AVERAGE($DA$2:$DA$1993)</f>
        <v>1.0335545787954699</v>
      </c>
      <c r="BU12" s="268">
        <f t="array" ref="BU12">AVERAGE(IF(MOD(ROW($DA12:$DA$1993)-$AT12,BU$1)=0,$DA12:$DA$1993))/AVERAGE($DA$2:$DA$1993)</f>
        <v>0.95635123296340829</v>
      </c>
      <c r="BV12" s="268">
        <f t="array" ref="BV12">AVERAGE(IF(MOD(ROW($DA12:$DA$1993)-$AT12,BV$1)=0,$DA12:$DA$1993))/AVERAGE($DA$2:$DA$1993)</f>
        <v>0.89886935932980172</v>
      </c>
      <c r="BW12" s="268">
        <f t="array" ref="BW12">AVERAGE(IF(MOD(ROW($DA12:$DA$1993)-$AT12,BW$1)=0,$DA12:$DA$1993))/AVERAGE($DA$2:$DA$1993)</f>
        <v>1.009416168719288</v>
      </c>
      <c r="BX12" s="268">
        <f t="array" ref="BX12">AVERAGE(IF(MOD(ROW($DA12:$DA$1993)-$AT12,BX$1)=0,$DA12:$DA$1993))/AVERAGE($DA$2:$DA$1993)</f>
        <v>0.98495054423820971</v>
      </c>
      <c r="BY12" s="268">
        <f t="array" ref="BY12">AVERAGE(IF(MOD(ROW($DA12:$DA$1993)-$AT12,BY$1)=0,$DA12:$DA$1993))/AVERAGE($DA$2:$DA$1993)</f>
        <v>0.97115765141931387</v>
      </c>
      <c r="BZ12" s="268">
        <f t="array" ref="BZ12">AVERAGE(IF(MOD(ROW($DA12:$DA$1993)-$AT12,BZ$1)=0,$DA12:$DA$1993))/AVERAGE($DA$2:$DA$1993)</f>
        <v>0.92128235996964392</v>
      </c>
      <c r="CA12" s="268">
        <f t="array" ref="CA12">AVERAGE(IF(MOD(ROW($DA12:$DA$1993)-$AT12,CA$1)=0,$DA12:$DA$1993))/AVERAGE($DA$2:$DA$1993)</f>
        <v>0.93216795453025836</v>
      </c>
      <c r="CB12" s="268">
        <f t="array" ref="CB12">AVERAGE(IF(MOD(ROW($DA12:$DA$1993)-$AT12,CB$1)=0,$DA12:$DA$1993))/AVERAGE($DA$2:$DA$1993)</f>
        <v>1.0299652900722132</v>
      </c>
      <c r="CC12" s="268">
        <f t="array" ref="CC12">AVERAGE(IF(MOD(ROW($DA12:$DA$1993)-$AT12,CC$1)=0,$DA12:$DA$1993))/AVERAGE($DA$2:$DA$1993)</f>
        <v>0.98802650409188053</v>
      </c>
      <c r="CD12" s="268">
        <f t="array" ref="CD12">AVERAGE(IF(MOD(ROW($DA12:$DA$1993)-$AT12,CD$1)=0,$DA12:$DA$1993))/AVERAGE($DA$2:$DA$1993)</f>
        <v>0.98293188461080871</v>
      </c>
      <c r="CE12" s="268">
        <f t="array" ref="CE12">AVERAGE(IF(MOD(ROW($DA12:$DA$1993)-$AT12,CE$1)=0,$DA12:$DA$1993))/AVERAGE($DA$2:$DA$1993)</f>
        <v>1.0254011311452</v>
      </c>
      <c r="CF12" s="268">
        <f t="array" ref="CF12">AVERAGE(IF(MOD(ROW($DA12:$DA$1993)-$AT12,CF$1)=0,$DA12:$DA$1993))/AVERAGE($DA$2:$DA$1993)</f>
        <v>1.092441956232338</v>
      </c>
      <c r="CG12" s="268">
        <f t="array" ref="CG12">AVERAGE(IF(MOD(ROW($DA12:$DA$1993)-$AT12,CG$1)=0,$DA12:$DA$1993))/AVERAGE($DA$2:$DA$1993)</f>
        <v>0.93863563851208254</v>
      </c>
      <c r="CH12" s="268">
        <f t="array" ref="CH12">AVERAGE(IF(MOD(ROW($DA12:$DA$1993)-$AT12,CH$1)=0,$DA12:$DA$1993))/AVERAGE($DA$2:$DA$1993)</f>
        <v>0.90239389008826121</v>
      </c>
      <c r="CI12" s="268">
        <f t="array" ref="CI12">AVERAGE(IF(MOD(ROW($DA12:$DA$1993)-$AT12,CI$1)=0,$DA12:$DA$1993))/AVERAGE($DA$2:$DA$1993)</f>
        <v>0.96376108412428696</v>
      </c>
      <c r="CJ12" s="268">
        <f t="array" ref="CJ12">AVERAGE(IF(MOD(ROW($DA12:$DA$1993)-$AT12,CJ$1)=0,$DA12:$DA$1993))/AVERAGE($DA$2:$DA$1993)</f>
        <v>0.97155563295871517</v>
      </c>
      <c r="CK12" s="268">
        <f t="array" ref="CK12">AVERAGE(IF(MOD(ROW($DA12:$DA$1993)-$AT12,CK$1)=0,$DA12:$DA$1993))/AVERAGE($DA$2:$DA$1993)</f>
        <v>1.0271015970540105</v>
      </c>
      <c r="CL12" s="268">
        <f t="array" ref="CL12">AVERAGE(IF(MOD(ROW($DA12:$DA$1993)-$AT12,CL$1)=0,$DA12:$DA$1993))/AVERAGE($DA$2:$DA$1993)</f>
        <v>0.96787514295561961</v>
      </c>
      <c r="CM12" s="268">
        <f t="array" ref="CM12">AVERAGE(IF(MOD(ROW($DA12:$DA$1993)-$AT12,CM$1)=0,$DA12:$DA$1993))/AVERAGE($DA$2:$DA$1993)</f>
        <v>0.97440268386558215</v>
      </c>
      <c r="CN12" s="268">
        <f t="array" ref="CN12">AVERAGE(IF(MOD(ROW($DA12:$DA$1993)-$AT12,CN$1)=0,$DA12:$DA$1993))/AVERAGE($DA$2:$DA$1993)</f>
        <v>1.0686550554034087</v>
      </c>
      <c r="CO12" s="268">
        <f t="array" ref="CO12">AVERAGE(IF(MOD(ROW($DA12:$DA$1993)-$AT12,CO$1)=0,$DA12:$DA$1993))/AVERAGE($DA$2:$DA$1993)</f>
        <v>1.0458655563271031</v>
      </c>
      <c r="CP12" s="268">
        <f t="array" ref="CP12">AVERAGE(IF(MOD(ROW($DA12:$DA$1993)-$AT12,CP$1)=0,$DA12:$DA$1993))/AVERAGE($DA$2:$DA$1993)</f>
        <v>0.97245283823058404</v>
      </c>
      <c r="CQ12" s="268">
        <f t="array" ref="CQ12">AVERAGE(IF(MOD(ROW($DA12:$DA$1993)-$AT12,CQ$1)=0,$DA12:$DA$1993))/AVERAGE($DA$2:$DA$1993)</f>
        <v>0.9596313877218513</v>
      </c>
      <c r="CR12" s="268">
        <f t="array" ref="CR12">AVERAGE(IF(MOD(ROW($DA12:$DA$1993)-$AT12,CR$1)=0,$DA12:$DA$1993))/AVERAGE($DA$2:$DA$1993)</f>
        <v>1.0185493719125311</v>
      </c>
      <c r="CS12" s="268">
        <f t="array" ref="CS12">AVERAGE(IF(MOD(ROW($DA12:$DA$1993)-$AT12,CS$1)=0,$DA12:$DA$1993))/AVERAGE($DA$2:$DA$1993)</f>
        <v>0.91013525067275147</v>
      </c>
      <c r="CT12" s="268">
        <f t="array" ref="CT12">AVERAGE(IF(MOD(ROW($DA12:$DA$1993)-$AT12,CT$1)=0,$DA12:$DA$1993))/AVERAGE($DA$2:$DA$1993)</f>
        <v>0.91162559404850796</v>
      </c>
      <c r="CU12" s="270"/>
      <c r="CV12" s="310">
        <f>IF(DataGoesHere!B12="","",DataGoesHere!A12)</f>
        <v>11</v>
      </c>
      <c r="CW12" s="271">
        <f t="shared" ca="1" si="1"/>
        <v>11</v>
      </c>
      <c r="CX12" s="272">
        <f t="shared" ca="1" si="2"/>
        <v>0.97463169608807265</v>
      </c>
      <c r="CY12" s="266">
        <f>DataGoesHere!A12</f>
        <v>11</v>
      </c>
      <c r="CZ12" s="19">
        <f>IF(DataGoesHere!B12="","",DataGoesHere!B12)</f>
        <v>154824</v>
      </c>
      <c r="DA12" s="19">
        <f>IF(DataGoesHere!B12="","",IF(AH$5="No",DataGoesHere!B12,DataGoesHere!B12-(AH$2*(DataGoesHere!A12-1))))</f>
        <v>146254.05760286225</v>
      </c>
      <c r="DB12" s="19">
        <f ca="1">IF(DataGoesHere!B12="","",IF(AO$9="No",DataGoesHere!B12,DataGoesHere!B12/CX12))</f>
        <v>158853.8528158121</v>
      </c>
      <c r="DC12" s="19">
        <f ca="1">IF(DataGoesHere!B12="","",IF(AO$9="No",DA12,DA12/CX12))</f>
        <v>150060.84676897887</v>
      </c>
      <c r="DD12" s="293" t="str">
        <f>IF(CZ12="",IF(COUNTIF(DD$2:DD11,"Forecast")&lt;Output!E$43,"Forecast",""),"Actual")</f>
        <v>Actual</v>
      </c>
      <c r="DF12" s="19">
        <f ca="1">IF(DataGoesHere!B11="",IF(DD12="Forecast",(Output!$E$47*IntermediateCalcs!DH11)+((1-Output!$E$47)*IntermediateCalcs!DF11),""),(Output!$E$47*IntermediateCalcs!DB11)+((1-Output!$E$47)*IntermediateCalcs!DF11))</f>
        <v>165718.48773114698</v>
      </c>
      <c r="DG12" s="19">
        <f ca="1">IF(DataGoesHere!B11="",IF(DD12="Forecast",(Output!$G$47*(IntermediateCalcs!DF12-IntermediateCalcs!DF11))+((1-Output!$G$47)*IntermediateCalcs!DG11),""),(Output!$G$47*(IntermediateCalcs!DF12-IntermediateCalcs!DF11))+((1-Output!$G$47)*IntermediateCalcs!DG11))</f>
        <v>10637.580191884326</v>
      </c>
      <c r="DH12" s="19">
        <f ca="1">IF(DataGoesHere!B11="",IF(DD12="Forecast",DF12+DG12,""),DF12+DG12)</f>
        <v>176356.06792303131</v>
      </c>
      <c r="DI12" s="274">
        <f ca="1">IF(DH12="","",IF(IntermediateCalcs!$AO$9="Yes",IntermediateCalcs!DH12*$CX12,IntermediateCalcs!DH12))</f>
        <v>171882.21359524736</v>
      </c>
      <c r="DJ12" s="250">
        <f ca="1">IF(DataGoesHere!$B12="","",($CZ12-DI12))</f>
        <v>-17058.213595247362</v>
      </c>
      <c r="DK12" s="250">
        <f ca="1">IF(DataGoesHere!$B12="","",ABS($CZ12-DI12))</f>
        <v>17058.213595247362</v>
      </c>
      <c r="DL12" s="250">
        <f ca="1">IF(DataGoesHere!$B12="","",DK12^2)</f>
        <v>290982651.06108195</v>
      </c>
      <c r="DM12" s="249">
        <f ca="1">IF(DataGoesHere!$B12="","",DK12/$CZ12)</f>
        <v>0.11017809638846278</v>
      </c>
      <c r="DN12" s="250">
        <f ca="1">IF(DataGoesHere!$B12="","",SUM(DJ$2:DJ12)/AVERAGE(DK:DK))</f>
        <v>-7.6589856601743209E-2</v>
      </c>
      <c r="DP12" s="19">
        <f ca="1">IF(DataGoesHere!B12="",IF($DD12="Forecast",(Output!E$48*IntermediateCalcs!CY12)+Output!G$48,""),(Output!E$48*IntermediateCalcs!CY12)+Output!G$48)</f>
        <v>163545.45512602798</v>
      </c>
      <c r="DQ12" s="274">
        <f ca="1">IF(DP12="","",IF(IntermediateCalcs!$AO$9="Yes",IntermediateCalcs!DP12*$CX12,IntermediateCalcs!DP12))</f>
        <v>159396.58431697643</v>
      </c>
      <c r="DR12" s="250">
        <f ca="1">IF(DataGoesHere!$B12="","",($CZ12-DQ12))</f>
        <v>-4572.5843169764266</v>
      </c>
      <c r="DS12" s="250">
        <f ca="1">IF(DataGoesHere!$B12="","",ABS($CZ12-DQ12))</f>
        <v>4572.5843169764266</v>
      </c>
      <c r="DT12" s="250">
        <f ca="1">IF(DataGoesHere!$B12="","",DS12^2)</f>
        <v>20908527.335858773</v>
      </c>
      <c r="DU12" s="249">
        <f ca="1">IF(DataGoesHere!$B12="","",DS12/$CZ12)</f>
        <v>2.9534079451353966E-2</v>
      </c>
      <c r="DV12" s="250">
        <f ca="1">IF(DataGoesHere!$B12="","",SUM(DR$2:DR12)/AVERAGE(DS:DS))</f>
        <v>-4.2349964107308722</v>
      </c>
      <c r="DX12" s="19">
        <f ca="1">IF(DataGoesHere!$B11="","",(DB6*(Output!$O$49/Output!$P$49))+(IntermediateCalcs!DB7*(Output!$M$49/Output!$P$49))+(IntermediateCalcs!DB8*(Output!$K$49/Output!$P$49))+(DB9*(Output!$I$49/Output!$P$49))+(IntermediateCalcs!DB10*(Output!$G$49/Output!$P$49))+(IntermediateCalcs!DB11*(Output!$E$49/Output!$P$49)))</f>
        <v>150251.35244454435</v>
      </c>
      <c r="DY12" s="274">
        <f ca="1">IF(DX12="","",IF(IntermediateCalcs!$AO$9="Yes",IntermediateCalcs!DX12*$CX12,IntermediateCalcs!DX12))</f>
        <v>146439.73047255303</v>
      </c>
      <c r="DZ12" s="250">
        <f ca="1">IF(DataGoesHere!$B12="","",($CZ12-DY12))</f>
        <v>8384.2695274469734</v>
      </c>
      <c r="EA12" s="250">
        <f ca="1">IF(DataGoesHere!$B12="","",ABS($CZ12-DY12))</f>
        <v>8384.2695274469734</v>
      </c>
      <c r="EB12" s="250">
        <f ca="1">IF(DataGoesHere!$B12="","",EA12^2)</f>
        <v>70295975.508875892</v>
      </c>
      <c r="EC12" s="249">
        <f ca="1">IF(DataGoesHere!$B12="","",EA12/$CZ12)</f>
        <v>5.4153551952197163E-2</v>
      </c>
      <c r="ED12" s="250">
        <f ca="1">IF(DataGoesHere!$B12="","",SUM(DZ$2:DZ12)/AVERAGE(EA:EA))</f>
        <v>0.32808198743721834</v>
      </c>
    </row>
    <row r="13" spans="1:134" x14ac:dyDescent="0.2">
      <c r="A13" s="121">
        <v>-1.5</v>
      </c>
      <c r="B13">
        <f>IF(B$30="","",COUNTIFS(DataGoesHere!B:B,"&gt;" &amp; ($A12*B$31)+B$30,DataGoesHere!B:B,"&lt;" &amp; (IntermediateCalcs!$A13*IntermediateCalcs!B$31)+IntermediateCalcs!B$30))</f>
        <v>22</v>
      </c>
      <c r="C13" t="str">
        <f>IF(C$30="","",COUNTIFS(DataGoesHere!C:C,"&gt;" &amp; ($A12*C$31)+C$30,DataGoesHere!C:C,"&lt;" &amp; (IntermediateCalcs!$A13*IntermediateCalcs!C$31)+IntermediateCalcs!C$30))</f>
        <v/>
      </c>
      <c r="D13" t="str">
        <f>IF(D$30="","",COUNTIFS(DataGoesHere!D:D,"&gt;" &amp; ($A12*D$31)+D$30,DataGoesHere!D:D,"&lt;" &amp; (IntermediateCalcs!$A13*IntermediateCalcs!D$31)+IntermediateCalcs!D$30))</f>
        <v/>
      </c>
      <c r="E13" s="73"/>
      <c r="F13" s="73"/>
      <c r="G13" s="73"/>
      <c r="H13" s="73"/>
      <c r="I13" s="73"/>
      <c r="J13" s="73"/>
      <c r="K13" s="73"/>
      <c r="L13" s="73"/>
      <c r="M13" s="73"/>
      <c r="N13" s="73"/>
      <c r="O13" s="73"/>
      <c r="P13" s="73"/>
      <c r="Q13" s="73"/>
      <c r="R13" s="73"/>
      <c r="T13" s="242"/>
      <c r="U13" s="243"/>
      <c r="V13" s="243"/>
      <c r="W13" s="243"/>
      <c r="X13" s="243"/>
      <c r="Y13" s="243"/>
      <c r="Z13" s="243"/>
      <c r="AA13" s="243"/>
      <c r="AB13" s="243"/>
      <c r="AC13" s="243"/>
      <c r="AD13" s="243"/>
      <c r="AE13" s="246">
        <f>IF(DataGoesHere!$B13="","",(DataGoesHere!$B13/SUM(DataGoesHere!$B2:'DataGoesHere'!$B13)))</f>
        <v>0.10564437453519335</v>
      </c>
      <c r="AG13" s="19">
        <v>5</v>
      </c>
      <c r="AH13" s="291">
        <f t="shared" ca="1" si="3"/>
        <v>0.31500134039051925</v>
      </c>
      <c r="AI13" s="292">
        <f t="shared" ca="1" si="4"/>
        <v>0.31500134039051925</v>
      </c>
      <c r="AJ13" s="291">
        <f>IF(COUNT(DataGoesHere!B:B)-1&lt;AG13,"",-AL$7/SQRT(COUNT(DataGoesHere!B:B)))</f>
        <v>-0.11547005383792514</v>
      </c>
      <c r="AK13" s="291">
        <f>IF(COUNT(DataGoesHere!B:B)-1&lt;AG13,"",AL$7/SQRT(COUNT(DataGoesHere!B:B)))</f>
        <v>0.11547005383792514</v>
      </c>
      <c r="AL13" s="293">
        <f ca="1">IF(COUNT(DataGoesHere!B:B)-1&lt;AG13,"",IF(AI13=MAX(AI$9:AI$60),IF(AH13&lt;AJ13,1,IF(AH13&gt;AK13,1,0)),0))</f>
        <v>0</v>
      </c>
      <c r="AM13" s="293"/>
      <c r="AN13" s="19" t="str">
        <f t="shared" ca="1" si="5"/>
        <v/>
      </c>
      <c r="AT13" s="19">
        <f t="shared" si="0"/>
        <v>12</v>
      </c>
      <c r="AU13" s="19"/>
      <c r="AV13" s="19"/>
      <c r="AW13" s="19"/>
      <c r="AX13" s="19"/>
      <c r="AY13" s="19"/>
      <c r="AZ13" s="19"/>
      <c r="BA13" s="19"/>
      <c r="BB13" s="19"/>
      <c r="BC13" s="19"/>
      <c r="BD13" s="19"/>
      <c r="BE13" s="19"/>
      <c r="BF13" s="268">
        <f t="array" ref="BF13">AVERAGE(IF(MOD(ROW($DA13:$DA$1993)-$AT13,BF$1)=0,$DA13:$DA$1993))/AVERAGE($DA$2:$DA$1993)</f>
        <v>1.0054005237672714</v>
      </c>
      <c r="BG13" s="268">
        <f t="array" ref="BG13">AVERAGE(IF(MOD(ROW($DA13:$DA$1993)-$AT13,BG$1)=0,$DA13:$DA$1993))/AVERAGE($DA$2:$DA$1993)</f>
        <v>1.0078235746585498</v>
      </c>
      <c r="BH13" s="268">
        <f t="array" ref="BH13">AVERAGE(IF(MOD(ROW($DA13:$DA$1993)-$AT13,BH$1)=0,$DA13:$DA$1993))/AVERAGE($DA$2:$DA$1993)</f>
        <v>0.95856425813771584</v>
      </c>
      <c r="BI13" s="268">
        <f t="array" ref="BI13">AVERAGE(IF(MOD(ROW($DA13:$DA$1993)-$AT13,BI$1)=0,$DA13:$DA$1993))/AVERAGE($DA$2:$DA$1993)</f>
        <v>0.98305281255915422</v>
      </c>
      <c r="BJ13" s="268">
        <f t="array" ref="BJ13">AVERAGE(IF(MOD(ROW($DA13:$DA$1993)-$AT13,BJ$1)=0,$DA13:$DA$1993))/AVERAGE($DA$2:$DA$1993)</f>
        <v>1.0140844068574375</v>
      </c>
      <c r="BK13" s="268">
        <f t="array" ref="BK13">AVERAGE(IF(MOD(ROW($DA13:$DA$1993)-$AT13,BK$1)=0,$DA13:$DA$1993))/AVERAGE($DA$2:$DA$1993)</f>
        <v>1.0236410908626254</v>
      </c>
      <c r="BL13" s="268">
        <f t="array" ref="BL13">AVERAGE(IF(MOD(ROW($DA13:$DA$1993)-$AT13,BL$1)=0,$DA13:$DA$1993))/AVERAGE($DA$2:$DA$1993)</f>
        <v>1.0449668346959289</v>
      </c>
      <c r="BM13" s="268">
        <f t="array" ref="BM13">AVERAGE(IF(MOD(ROW($DA13:$DA$1993)-$AT13,BM$1)=0,$DA13:$DA$1993))/AVERAGE($DA$2:$DA$1993)</f>
        <v>0.99427377802002204</v>
      </c>
      <c r="BN13" s="268">
        <f t="array" ref="BN13">AVERAGE(IF(MOD(ROW($DA13:$DA$1993)-$AT13,BN$1)=0,$DA13:$DA$1993))/AVERAGE($DA$2:$DA$1993)</f>
        <v>1.0264310249258253</v>
      </c>
      <c r="BO13" s="268">
        <f t="array" ref="BO13">AVERAGE(IF(MOD(ROW($DA13:$DA$1993)-$AT13,BO$1)=0,$DA13:$DA$1993))/AVERAGE($DA$2:$DA$1993)</f>
        <v>0.99938539025304018</v>
      </c>
      <c r="BP13" s="268">
        <f t="array" ref="BP13">AVERAGE(IF(MOD(ROW($DA13:$DA$1993)-$AT13,BP$1)=0,$DA13:$DA$1993))/AVERAGE($DA$2:$DA$1993)</f>
        <v>0.97282377774547379</v>
      </c>
      <c r="BQ13" s="268">
        <f t="array" ref="BQ13">AVERAGE(IF(MOD(ROW($DA13:$DA$1993)-$AT13,BQ$1)=0,$DA13:$DA$1993))/AVERAGE($DA$2:$DA$1993)</f>
        <v>0.99072367403130057</v>
      </c>
      <c r="BR13" s="268">
        <f t="array" ref="BR13">AVERAGE(IF(MOD(ROW($DA13:$DA$1993)-$AT13,BR$1)=0,$DA13:$DA$1993))/AVERAGE($DA$2:$DA$1993)</f>
        <v>1.0028752194140467</v>
      </c>
      <c r="BS13" s="268">
        <f t="array" ref="BS13">AVERAGE(IF(MOD(ROW($DA13:$DA$1993)-$AT13,BS$1)=0,$DA13:$DA$1993))/AVERAGE($DA$2:$DA$1993)</f>
        <v>0.99425815934974837</v>
      </c>
      <c r="BT13" s="268">
        <f t="array" ref="BT13">AVERAGE(IF(MOD(ROW($DA13:$DA$1993)-$AT13,BT$1)=0,$DA13:$DA$1993))/AVERAGE($DA$2:$DA$1993)</f>
        <v>0.98604578273679955</v>
      </c>
      <c r="BU13" s="268">
        <f t="array" ref="BU13">AVERAGE(IF(MOD(ROW($DA13:$DA$1993)-$AT13,BU$1)=0,$DA13:$DA$1993))/AVERAGE($DA$2:$DA$1993)</f>
        <v>0.99211679143421105</v>
      </c>
      <c r="BV13" s="268">
        <f t="array" ref="BV13">AVERAGE(IF(MOD(ROW($DA13:$DA$1993)-$AT13,BV$1)=0,$DA13:$DA$1993))/AVERAGE($DA$2:$DA$1993)</f>
        <v>0.99376661566417401</v>
      </c>
      <c r="BW13" s="268">
        <f t="array" ref="BW13">AVERAGE(IF(MOD(ROW($DA13:$DA$1993)-$AT13,BW$1)=0,$DA13:$DA$1993))/AVERAGE($DA$2:$DA$1993)</f>
        <v>1.0597709015521213</v>
      </c>
      <c r="BX13" s="268">
        <f t="array" ref="BX13">AVERAGE(IF(MOD(ROW($DA13:$DA$1993)-$AT13,BX$1)=0,$DA13:$DA$1993))/AVERAGE($DA$2:$DA$1993)</f>
        <v>1.0487619869753892</v>
      </c>
      <c r="BY13" s="268">
        <f t="array" ref="BY13">AVERAGE(IF(MOD(ROW($DA13:$DA$1993)-$AT13,BY$1)=0,$DA13:$DA$1993))/AVERAGE($DA$2:$DA$1993)</f>
        <v>1.0302640251692126</v>
      </c>
      <c r="BZ13" s="268">
        <f t="array" ref="BZ13">AVERAGE(IF(MOD(ROW($DA13:$DA$1993)-$AT13,BZ$1)=0,$DA13:$DA$1993))/AVERAGE($DA$2:$DA$1993)</f>
        <v>1.0032537948110776</v>
      </c>
      <c r="CA13" s="268">
        <f t="array" ref="CA13">AVERAGE(IF(MOD(ROW($DA13:$DA$1993)-$AT13,CA$1)=0,$DA13:$DA$1993))/AVERAGE($DA$2:$DA$1993)</f>
        <v>0.97800633982787388</v>
      </c>
      <c r="CB13" s="268">
        <f t="array" ref="CB13">AVERAGE(IF(MOD(ROW($DA13:$DA$1993)-$AT13,CB$1)=0,$DA13:$DA$1993))/AVERAGE($DA$2:$DA$1993)</f>
        <v>0.97218447891004811</v>
      </c>
      <c r="CC13" s="268">
        <f t="array" ref="CC13">AVERAGE(IF(MOD(ROW($DA13:$DA$1993)-$AT13,CC$1)=0,$DA13:$DA$1993))/AVERAGE($DA$2:$DA$1993)</f>
        <v>1.013535744604477</v>
      </c>
      <c r="CD13" s="268">
        <f t="array" ref="CD13">AVERAGE(IF(MOD(ROW($DA13:$DA$1993)-$AT13,CD$1)=0,$DA13:$DA$1993))/AVERAGE($DA$2:$DA$1993)</f>
        <v>1.027572412254425</v>
      </c>
      <c r="CE13" s="268">
        <f t="array" ref="CE13">AVERAGE(IF(MOD(ROW($DA13:$DA$1993)-$AT13,CE$1)=0,$DA13:$DA$1993))/AVERAGE($DA$2:$DA$1993)</f>
        <v>1.0084945917095189</v>
      </c>
      <c r="CF13" s="268">
        <f t="array" ref="CF13">AVERAGE(IF(MOD(ROW($DA13:$DA$1993)-$AT13,CF$1)=0,$DA13:$DA$1993))/AVERAGE($DA$2:$DA$1993)</f>
        <v>0.96366602991618633</v>
      </c>
      <c r="CG13" s="268">
        <f t="array" ref="CG13">AVERAGE(IF(MOD(ROW($DA13:$DA$1993)-$AT13,CG$1)=0,$DA13:$DA$1993))/AVERAGE($DA$2:$DA$1993)</f>
        <v>0.98013329782385517</v>
      </c>
      <c r="CH13" s="268">
        <f t="array" ref="CH13">AVERAGE(IF(MOD(ROW($DA13:$DA$1993)-$AT13,CH$1)=0,$DA13:$DA$1993))/AVERAGE($DA$2:$DA$1993)</f>
        <v>1.0123058886130589</v>
      </c>
      <c r="CI13" s="268">
        <f t="array" ref="CI13">AVERAGE(IF(MOD(ROW($DA13:$DA$1993)-$AT13,CI$1)=0,$DA13:$DA$1993))/AVERAGE($DA$2:$DA$1993)</f>
        <v>1.0197646860128176</v>
      </c>
      <c r="CJ13" s="268">
        <f t="array" ref="CJ13">AVERAGE(IF(MOD(ROW($DA13:$DA$1993)-$AT13,CJ$1)=0,$DA13:$DA$1993))/AVERAGE($DA$2:$DA$1993)</f>
        <v>1.0355561967309319</v>
      </c>
      <c r="CK13" s="268">
        <f t="array" ref="CK13">AVERAGE(IF(MOD(ROW($DA13:$DA$1993)-$AT13,CK$1)=0,$DA13:$DA$1993))/AVERAGE($DA$2:$DA$1993)</f>
        <v>1.015905232288103</v>
      </c>
      <c r="CL13" s="268">
        <f t="array" ref="CL13">AVERAGE(IF(MOD(ROW($DA13:$DA$1993)-$AT13,CL$1)=0,$DA13:$DA$1993))/AVERAGE($DA$2:$DA$1993)</f>
        <v>1.0376783336294364</v>
      </c>
      <c r="CM13" s="268">
        <f t="array" ref="CM13">AVERAGE(IF(MOD(ROW($DA13:$DA$1993)-$AT13,CM$1)=0,$DA13:$DA$1993))/AVERAGE($DA$2:$DA$1993)</f>
        <v>1.0447054601637455</v>
      </c>
      <c r="CN13" s="268">
        <f t="array" ref="CN13">AVERAGE(IF(MOD(ROW($DA13:$DA$1993)-$AT13,CN$1)=0,$DA13:$DA$1993))/AVERAGE($DA$2:$DA$1993)</f>
        <v>0.97842030939925939</v>
      </c>
      <c r="CO13" s="268">
        <f t="array" ref="CO13">AVERAGE(IF(MOD(ROW($DA13:$DA$1993)-$AT13,CO$1)=0,$DA13:$DA$1993))/AVERAGE($DA$2:$DA$1993)</f>
        <v>1.0436945283546415</v>
      </c>
      <c r="CP13" s="268">
        <f t="array" ref="CP13">AVERAGE(IF(MOD(ROW($DA13:$DA$1993)-$AT13,CP$1)=0,$DA13:$DA$1993))/AVERAGE($DA$2:$DA$1993)</f>
        <v>1.003357220871312</v>
      </c>
      <c r="CQ13" s="268">
        <f t="array" ref="CQ13">AVERAGE(IF(MOD(ROW($DA13:$DA$1993)-$AT13,CQ$1)=0,$DA13:$DA$1993))/AVERAGE($DA$2:$DA$1993)</f>
        <v>0.93121735647135429</v>
      </c>
      <c r="CR13" s="268">
        <f t="array" ref="CR13">AVERAGE(IF(MOD(ROW($DA13:$DA$1993)-$AT13,CR$1)=0,$DA13:$DA$1993))/AVERAGE($DA$2:$DA$1993)</f>
        <v>0.94678224032049418</v>
      </c>
      <c r="CS13" s="268">
        <f t="array" ref="CS13">AVERAGE(IF(MOD(ROW($DA13:$DA$1993)-$AT13,CS$1)=0,$DA13:$DA$1993))/AVERAGE($DA$2:$DA$1993)</f>
        <v>0.93326927309935503</v>
      </c>
      <c r="CT13" s="268">
        <f t="array" ref="CT13">AVERAGE(IF(MOD(ROW($DA13:$DA$1993)-$AT13,CT$1)=0,$DA13:$DA$1993))/AVERAGE($DA$2:$DA$1993)</f>
        <v>1.0120692346797826</v>
      </c>
      <c r="CU13" s="270"/>
      <c r="CV13" s="310">
        <f>IF(DataGoesHere!B13="","",DataGoesHere!A13)</f>
        <v>12</v>
      </c>
      <c r="CW13" s="271">
        <f t="shared" ca="1" si="1"/>
        <v>12</v>
      </c>
      <c r="CX13" s="272">
        <f t="shared" ca="1" si="2"/>
        <v>1.0054005237672714</v>
      </c>
      <c r="CY13" s="266">
        <f>DataGoesHere!A13</f>
        <v>12</v>
      </c>
      <c r="CZ13" s="19">
        <f>IF(DataGoesHere!B13="","",DataGoesHere!B13)</f>
        <v>191347</v>
      </c>
      <c r="DA13" s="19">
        <f>IF(DataGoesHere!B13="","",IF(AH$5="No",DataGoesHere!B13,DataGoesHere!B13-(AH$2*(DataGoesHere!A13-1))))</f>
        <v>181920.06336314848</v>
      </c>
      <c r="DB13" s="19">
        <f ca="1">IF(DataGoesHere!B13="","",IF(AO$9="No",DataGoesHere!B13,DataGoesHere!B13/CX13))</f>
        <v>190319.17676252645</v>
      </c>
      <c r="DC13" s="19">
        <f ca="1">IF(DataGoesHere!B13="","",IF(AO$9="No",DA13,DA13/CX13))</f>
        <v>180942.87705509397</v>
      </c>
      <c r="DD13" s="293" t="str">
        <f>IF(CZ13="",IF(COUNTIF(DD$2:DD12,"Forecast")&lt;Output!E$43,"Forecast",""),"Actual")</f>
        <v>Actual</v>
      </c>
      <c r="DF13" s="19">
        <f ca="1">IF(DataGoesHere!B12="",IF(DD13="Forecast",(Output!$E$47*IntermediateCalcs!DH12)+((1-Output!$E$47)*IntermediateCalcs!DF12),""),(Output!$E$47*IntermediateCalcs!DB12)+((1-Output!$E$47)*IntermediateCalcs!DF12))</f>
        <v>159540.31630734561</v>
      </c>
      <c r="DG13" s="19">
        <f ca="1">IF(DataGoesHere!B12="",IF(DD13="Forecast",(Output!$G$47*(IntermediateCalcs!DF13-IntermediateCalcs!DF12))+((1-Output!$G$47)*IntermediateCalcs!DG12),""),(Output!$G$47*(IntermediateCalcs!DF13-IntermediateCalcs!DF12))+((1-Output!$G$47)*IntermediateCalcs!DG12))</f>
        <v>2229.7043840414799</v>
      </c>
      <c r="DH13" s="19">
        <f ca="1">IF(DataGoesHere!B12="",IF(DD13="Forecast",DF13+DG13,""),DF13+DG13)</f>
        <v>161770.02069138709</v>
      </c>
      <c r="DI13" s="274">
        <f ca="1">IF(DH13="","",IF(IntermediateCalcs!$AO$9="Yes",IntermediateCalcs!DH13*$CX13,IntermediateCalcs!DH13))</f>
        <v>162643.66353296291</v>
      </c>
      <c r="DJ13" s="250">
        <f ca="1">IF(DataGoesHere!$B13="","",($CZ13-DI13))</f>
        <v>28703.336467037094</v>
      </c>
      <c r="DK13" s="250">
        <f ca="1">IF(DataGoesHere!$B13="","",ABS($CZ13-DI13))</f>
        <v>28703.336467037094</v>
      </c>
      <c r="DL13" s="250">
        <f ca="1">IF(DataGoesHere!$B13="","",DK13^2)</f>
        <v>823881524.3399415</v>
      </c>
      <c r="DM13" s="249">
        <f ca="1">IF(DataGoesHere!$B13="","",DK13/$CZ13)</f>
        <v>0.15000672321508618</v>
      </c>
      <c r="DN13" s="250">
        <f ca="1">IF(DataGoesHere!$B13="","",SUM(DJ$2:DJ13)/AVERAGE(DK:DK))</f>
        <v>0.4167867876856024</v>
      </c>
      <c r="DP13" s="19">
        <f ca="1">IF(DataGoesHere!B13="",IF($DD13="Forecast",(Output!E$48*IntermediateCalcs!CY13)+Output!G$48,""),(Output!E$48*IntermediateCalcs!CY13)+Output!G$48)</f>
        <v>164414.38510755234</v>
      </c>
      <c r="DQ13" s="274">
        <f ca="1">IF(DP13="","",IF(IntermediateCalcs!$AO$9="Yes",IntermediateCalcs!DP13*$CX13,IntermediateCalcs!DP13))</f>
        <v>165302.308902007</v>
      </c>
      <c r="DR13" s="250">
        <f ca="1">IF(DataGoesHere!$B13="","",($CZ13-DQ13))</f>
        <v>26044.691097992996</v>
      </c>
      <c r="DS13" s="250">
        <f ca="1">IF(DataGoesHere!$B13="","",ABS($CZ13-DQ13))</f>
        <v>26044.691097992996</v>
      </c>
      <c r="DT13" s="250">
        <f ca="1">IF(DataGoesHere!$B13="","",DS13^2)</f>
        <v>678325934.38987565</v>
      </c>
      <c r="DU13" s="249">
        <f ca="1">IF(DataGoesHere!$B13="","",DS13/$CZ13)</f>
        <v>0.13611235659818546</v>
      </c>
      <c r="DV13" s="250">
        <f ca="1">IF(DataGoesHere!$B13="","",SUM(DR$2:DR13)/AVERAGE(DS:DS))</f>
        <v>-3.4024889634507494</v>
      </c>
      <c r="DX13" s="19">
        <f ca="1">IF(DataGoesHere!$B12="","",(DB7*(Output!$O$49/Output!$P$49))+(IntermediateCalcs!DB8*(Output!$M$49/Output!$P$49))+(IntermediateCalcs!DB9*(Output!$K$49/Output!$P$49))+(DB10*(Output!$I$49/Output!$P$49))+(IntermediateCalcs!DB11*(Output!$G$49/Output!$P$49))+(IntermediateCalcs!DB12*(Output!$E$49/Output!$P$49)))</f>
        <v>153598.74800235196</v>
      </c>
      <c r="DY13" s="274">
        <f ca="1">IF(DX13="","",IF(IntermediateCalcs!$AO$9="Yes",IntermediateCalcs!DX13*$CX13,IntermediateCalcs!DX13))</f>
        <v>154428.26169156178</v>
      </c>
      <c r="DZ13" s="250">
        <f ca="1">IF(DataGoesHere!$B13="","",($CZ13-DY13))</f>
        <v>36918.738308438216</v>
      </c>
      <c r="EA13" s="250">
        <f ca="1">IF(DataGoesHere!$B13="","",ABS($CZ13-DY13))</f>
        <v>36918.738308438216</v>
      </c>
      <c r="EB13" s="250">
        <f ca="1">IF(DataGoesHere!$B13="","",EA13^2)</f>
        <v>1362993238.2869434</v>
      </c>
      <c r="EC13" s="249">
        <f ca="1">IF(DataGoesHere!$B13="","",EA13/$CZ13)</f>
        <v>0.19294129674590255</v>
      </c>
      <c r="ED13" s="250">
        <f ca="1">IF(DataGoesHere!$B13="","",SUM(DZ$2:DZ13)/AVERAGE(EA:EA))</f>
        <v>1.4053832122094978</v>
      </c>
    </row>
    <row r="14" spans="1:134" x14ac:dyDescent="0.2">
      <c r="A14" s="121">
        <v>-1</v>
      </c>
      <c r="B14">
        <f>IF(B$30="","",COUNTIFS(DataGoesHere!B:B,"&gt;" &amp; ($A13*B$31)+B$30,DataGoesHere!B:B,"&lt;" &amp; (IntermediateCalcs!$A14*IntermediateCalcs!B$31)+IntermediateCalcs!B$30))</f>
        <v>39</v>
      </c>
      <c r="C14" t="str">
        <f>IF(C$30="","",COUNTIFS(DataGoesHere!C:C,"&gt;" &amp; ($A13*C$31)+C$30,DataGoesHere!C:C,"&lt;" &amp; (IntermediateCalcs!$A14*IntermediateCalcs!C$31)+IntermediateCalcs!C$30))</f>
        <v/>
      </c>
      <c r="D14" t="str">
        <f>IF(D$30="","",COUNTIFS(DataGoesHere!D:D,"&gt;" &amp; ($A13*D$31)+D$30,DataGoesHere!D:D,"&lt;" &amp; (IntermediateCalcs!$A14*IntermediateCalcs!D$31)+IntermediateCalcs!D$30))</f>
        <v/>
      </c>
      <c r="E14" s="73"/>
      <c r="F14" s="73"/>
      <c r="G14" s="73"/>
      <c r="H14" s="73"/>
      <c r="I14" s="73"/>
      <c r="J14" s="73"/>
      <c r="K14" s="73"/>
      <c r="L14" s="73"/>
      <c r="M14" s="73"/>
      <c r="N14" s="73"/>
      <c r="O14" s="73"/>
      <c r="P14" s="73"/>
      <c r="Q14" s="73"/>
      <c r="R14" s="73"/>
      <c r="T14" s="244">
        <f>IF(DataGoesHere!$B14="","",(DataGoesHere!$B14/SUM(DataGoesHere!$B14:'DataGoesHere'!$B25)))</f>
        <v>7.0715328226057833E-2</v>
      </c>
      <c r="U14" s="238"/>
      <c r="V14" s="238"/>
      <c r="W14" s="238"/>
      <c r="X14" s="238"/>
      <c r="Y14" s="238"/>
      <c r="Z14" s="238"/>
      <c r="AA14" s="238"/>
      <c r="AB14" s="238"/>
      <c r="AC14" s="238"/>
      <c r="AD14" s="238"/>
      <c r="AE14" s="239"/>
      <c r="AG14" s="19">
        <v>6</v>
      </c>
      <c r="AH14" s="291">
        <f t="shared" ca="1" si="3"/>
        <v>0.15714028123655666</v>
      </c>
      <c r="AI14" s="292">
        <f t="shared" ca="1" si="4"/>
        <v>0.15714028123655666</v>
      </c>
      <c r="AJ14" s="291">
        <f>IF(COUNT(DataGoesHere!B:B)-1&lt;AG14,"",-AL$7/SQRT(COUNT(DataGoesHere!B:B)))</f>
        <v>-0.11547005383792514</v>
      </c>
      <c r="AK14" s="291">
        <f>IF(COUNT(DataGoesHere!B:B)-1&lt;AG14,"",AL$7/SQRT(COUNT(DataGoesHere!B:B)))</f>
        <v>0.11547005383792514</v>
      </c>
      <c r="AL14" s="293">
        <f ca="1">IF(COUNT(DataGoesHere!B:B)-1&lt;AG14,"",IF(AI14=MAX(AI$9:AI$60),IF(AH14&lt;AJ14,1,IF(AH14&gt;AK14,1,0)),0))</f>
        <v>0</v>
      </c>
      <c r="AM14" s="293"/>
      <c r="AN14" s="19" t="str">
        <f t="shared" ca="1" si="5"/>
        <v/>
      </c>
      <c r="AT14" s="19">
        <f t="shared" si="0"/>
        <v>13</v>
      </c>
      <c r="AU14" s="19"/>
      <c r="AV14" s="19"/>
      <c r="AW14" s="19"/>
      <c r="AX14" s="19"/>
      <c r="AY14" s="19"/>
      <c r="AZ14" s="19"/>
      <c r="BA14" s="19"/>
      <c r="BB14" s="19"/>
      <c r="BC14" s="19"/>
      <c r="BD14" s="19"/>
      <c r="BE14" s="19"/>
      <c r="BF14" s="19"/>
      <c r="BG14" s="268">
        <f t="array" ref="BG14">AVERAGE(IF(MOD(ROW($DA14:$DA$1993)-$AT14,BG$1)=0,$DA14:$DA$1993))/AVERAGE($DA$2:$DA$1993)</f>
        <v>0.98126785882274425</v>
      </c>
      <c r="BH14" s="268">
        <f t="array" ref="BH14">AVERAGE(IF(MOD(ROW($DA14:$DA$1993)-$AT14,BH$1)=0,$DA14:$DA$1993))/AVERAGE($DA$2:$DA$1993)</f>
        <v>1.0032347937143478</v>
      </c>
      <c r="BI14" s="268">
        <f t="array" ref="BI14">AVERAGE(IF(MOD(ROW($DA14:$DA$1993)-$AT14,BI$1)=0,$DA14:$DA$1993))/AVERAGE($DA$2:$DA$1993)</f>
        <v>1.0528852890884117</v>
      </c>
      <c r="BJ14" s="268">
        <f t="array" ref="BJ14">AVERAGE(IF(MOD(ROW($DA14:$DA$1993)-$AT14,BJ$1)=0,$DA14:$DA$1993))/AVERAGE($DA$2:$DA$1993)</f>
        <v>1.1301286015854646</v>
      </c>
      <c r="BK14" s="268">
        <f t="array" ref="BK14">AVERAGE(IF(MOD(ROW($DA14:$DA$1993)-$AT14,BK$1)=0,$DA14:$DA$1993))/AVERAGE($DA$2:$DA$1993)</f>
        <v>1.0080211285522833</v>
      </c>
      <c r="BL14" s="268">
        <f t="array" ref="BL14">AVERAGE(IF(MOD(ROW($DA14:$DA$1993)-$AT14,BL$1)=0,$DA14:$DA$1993))/AVERAGE($DA$2:$DA$1993)</f>
        <v>1.1835645782903899</v>
      </c>
      <c r="BM14" s="268">
        <f t="array" ref="BM14">AVERAGE(IF(MOD(ROW($DA14:$DA$1993)-$AT14,BM$1)=0,$DA14:$DA$1993))/AVERAGE($DA$2:$DA$1993)</f>
        <v>0.98810650232685759</v>
      </c>
      <c r="BN14" s="268">
        <f t="array" ref="BN14">AVERAGE(IF(MOD(ROW($DA14:$DA$1993)-$AT14,BN$1)=0,$DA14:$DA$1993))/AVERAGE($DA$2:$DA$1993)</f>
        <v>1.1028231549796996</v>
      </c>
      <c r="BO14" s="268">
        <f t="array" ref="BO14">AVERAGE(IF(MOD(ROW($DA14:$DA$1993)-$AT14,BO$1)=0,$DA14:$DA$1993))/AVERAGE($DA$2:$DA$1993)</f>
        <v>1.0691052465801598</v>
      </c>
      <c r="BP14" s="268">
        <f t="array" ref="BP14">AVERAGE(IF(MOD(ROW($DA14:$DA$1993)-$AT14,BP$1)=0,$DA14:$DA$1993))/AVERAGE($DA$2:$DA$1993)</f>
        <v>1.0281766581561487</v>
      </c>
      <c r="BQ14" s="268">
        <f t="array" ref="BQ14">AVERAGE(IF(MOD(ROW($DA14:$DA$1993)-$AT14,BQ$1)=0,$DA14:$DA$1993))/AVERAGE($DA$2:$DA$1993)</f>
        <v>1.029850448955447</v>
      </c>
      <c r="BR14" s="268">
        <f t="array" ref="BR14">AVERAGE(IF(MOD(ROW($DA14:$DA$1993)-$AT14,BR$1)=0,$DA14:$DA$1993))/AVERAGE($DA$2:$DA$1993)</f>
        <v>1.3285001384936543</v>
      </c>
      <c r="BS14" s="268">
        <f t="array" ref="BS14">AVERAGE(IF(MOD(ROW($DA14:$DA$1993)-$AT14,BS$1)=0,$DA14:$DA$1993))/AVERAGE($DA$2:$DA$1993)</f>
        <v>0.97961468358999126</v>
      </c>
      <c r="BT14" s="268">
        <f t="array" ref="BT14">AVERAGE(IF(MOD(ROW($DA14:$DA$1993)-$AT14,BT$1)=0,$DA14:$DA$1993))/AVERAGE($DA$2:$DA$1993)</f>
        <v>1.0184740655095603</v>
      </c>
      <c r="BU14" s="268">
        <f t="array" ref="BU14">AVERAGE(IF(MOD(ROW($DA14:$DA$1993)-$AT14,BU$1)=0,$DA14:$DA$1993))/AVERAGE($DA$2:$DA$1993)</f>
        <v>1.075247002559687</v>
      </c>
      <c r="BV14" s="268">
        <f t="array" ref="BV14">AVERAGE(IF(MOD(ROW($DA14:$DA$1993)-$AT14,BV$1)=0,$DA14:$DA$1993))/AVERAGE($DA$2:$DA$1993)</f>
        <v>1.0942587937171577</v>
      </c>
      <c r="BW14" s="268">
        <f t="array" ref="BW14">AVERAGE(IF(MOD(ROW($DA14:$DA$1993)-$AT14,BW$1)=0,$DA14:$DA$1993))/AVERAGE($DA$2:$DA$1993)</f>
        <v>0.98918251509329813</v>
      </c>
      <c r="BX14" s="268">
        <f t="array" ref="BX14">AVERAGE(IF(MOD(ROW($DA14:$DA$1993)-$AT14,BX$1)=0,$DA14:$DA$1993))/AVERAGE($DA$2:$DA$1993)</f>
        <v>1.1662787021322889</v>
      </c>
      <c r="BY14" s="268">
        <f t="array" ref="BY14">AVERAGE(IF(MOD(ROW($DA14:$DA$1993)-$AT14,BY$1)=0,$DA14:$DA$1993))/AVERAGE($DA$2:$DA$1993)</f>
        <v>0.975304542742644</v>
      </c>
      <c r="BZ14" s="268">
        <f t="array" ref="BZ14">AVERAGE(IF(MOD(ROW($DA14:$DA$1993)-$AT14,BZ$1)=0,$DA14:$DA$1993))/AVERAGE($DA$2:$DA$1993)</f>
        <v>1.1295108898261648</v>
      </c>
      <c r="CA14" s="268">
        <f t="array" ref="CA14">AVERAGE(IF(MOD(ROW($DA14:$DA$1993)-$AT14,CA$1)=0,$DA14:$DA$1993))/AVERAGE($DA$2:$DA$1993)</f>
        <v>1.0880436642243618</v>
      </c>
      <c r="CB14" s="268">
        <f t="array" ref="CB14">AVERAGE(IF(MOD(ROW($DA14:$DA$1993)-$AT14,CB$1)=0,$DA14:$DA$1993))/AVERAGE($DA$2:$DA$1993)</f>
        <v>1.0109423038380962</v>
      </c>
      <c r="CC14" s="268">
        <f t="array" ref="CC14">AVERAGE(IF(MOD(ROW($DA14:$DA$1993)-$AT14,CC$1)=0,$DA14:$DA$1993))/AVERAGE($DA$2:$DA$1993)</f>
        <v>1.0050302551434469</v>
      </c>
      <c r="CD14" s="268">
        <f t="array" ref="CD14">AVERAGE(IF(MOD(ROW($DA14:$DA$1993)-$AT14,CD$1)=0,$DA14:$DA$1993))/AVERAGE($DA$2:$DA$1993)</f>
        <v>1.352919115707345</v>
      </c>
      <c r="CE14" s="268">
        <f t="array" ref="CE14">AVERAGE(IF(MOD(ROW($DA14:$DA$1993)-$AT14,CE$1)=0,$DA14:$DA$1993))/AVERAGE($DA$2:$DA$1993)</f>
        <v>1.0029924723437125</v>
      </c>
      <c r="CF14" s="268">
        <f t="array" ref="CF14">AVERAGE(IF(MOD(ROW($DA14:$DA$1993)-$AT14,CF$1)=0,$DA14:$DA$1993))/AVERAGE($DA$2:$DA$1993)</f>
        <v>0.99856334948823389</v>
      </c>
      <c r="CG14" s="268">
        <f t="array" ref="CG14">AVERAGE(IF(MOD(ROW($DA14:$DA$1993)-$AT14,CG$1)=0,$DA14:$DA$1993))/AVERAGE($DA$2:$DA$1993)</f>
        <v>1.0030311922529558</v>
      </c>
      <c r="CH14" s="268">
        <f t="array" ref="CH14">AVERAGE(IF(MOD(ROW($DA14:$DA$1993)-$AT14,CH$1)=0,$DA14:$DA$1993))/AVERAGE($DA$2:$DA$1993)</f>
        <v>1.0844523997911955</v>
      </c>
      <c r="CI14" s="268">
        <f t="array" ref="CI14">AVERAGE(IF(MOD(ROW($DA14:$DA$1993)-$AT14,CI$1)=0,$DA14:$DA$1993))/AVERAGE($DA$2:$DA$1993)</f>
        <v>0.9900360215063817</v>
      </c>
      <c r="CJ14" s="268">
        <f t="array" ref="CJ14">AVERAGE(IF(MOD(ROW($DA14:$DA$1993)-$AT14,CJ$1)=0,$DA14:$DA$1993))/AVERAGE($DA$2:$DA$1993)</f>
        <v>1.1793559986222328</v>
      </c>
      <c r="CK14" s="268">
        <f t="array" ref="CK14">AVERAGE(IF(MOD(ROW($DA14:$DA$1993)-$AT14,CK$1)=0,$DA14:$DA$1993))/AVERAGE($DA$2:$DA$1993)</f>
        <v>0.97818928839523334</v>
      </c>
      <c r="CL14" s="268">
        <f t="array" ref="CL14">AVERAGE(IF(MOD(ROW($DA14:$DA$1993)-$AT14,CL$1)=0,$DA14:$DA$1993))/AVERAGE($DA$2:$DA$1993)</f>
        <v>1.1602758090782856</v>
      </c>
      <c r="CM14" s="268">
        <f t="array" ref="CM14">AVERAGE(IF(MOD(ROW($DA14:$DA$1993)-$AT14,CM$1)=0,$DA14:$DA$1993))/AVERAGE($DA$2:$DA$1993)</f>
        <v>1.0749823545148129</v>
      </c>
      <c r="CN14" s="268">
        <f t="array" ref="CN14">AVERAGE(IF(MOD(ROW($DA14:$DA$1993)-$AT14,CN$1)=0,$DA14:$DA$1993))/AVERAGE($DA$2:$DA$1993)</f>
        <v>1.083244780295318</v>
      </c>
      <c r="CO14" s="268">
        <f t="array" ref="CO14">AVERAGE(IF(MOD(ROW($DA14:$DA$1993)-$AT14,CO$1)=0,$DA14:$DA$1993))/AVERAGE($DA$2:$DA$1993)</f>
        <v>1.0193701028386746</v>
      </c>
      <c r="CP14" s="268">
        <f t="array" ref="CP14">AVERAGE(IF(MOD(ROW($DA14:$DA$1993)-$AT14,CP$1)=0,$DA14:$DA$1993))/AVERAGE($DA$2:$DA$1993)</f>
        <v>1.3269859838238809</v>
      </c>
      <c r="CQ14" s="268">
        <f t="array" ref="CQ14">AVERAGE(IF(MOD(ROW($DA14:$DA$1993)-$AT14,CQ$1)=0,$DA14:$DA$1993))/AVERAGE($DA$2:$DA$1993)</f>
        <v>0.93932839096793741</v>
      </c>
      <c r="CR14" s="268">
        <f t="array" ref="CR14">AVERAGE(IF(MOD(ROW($DA14:$DA$1993)-$AT14,CR$1)=0,$DA14:$DA$1993))/AVERAGE($DA$2:$DA$1993)</f>
        <v>0.96988871448072245</v>
      </c>
      <c r="CS14" s="268">
        <f t="array" ref="CS14">AVERAGE(IF(MOD(ROW($DA14:$DA$1993)-$AT14,CS$1)=0,$DA14:$DA$1993))/AVERAGE($DA$2:$DA$1993)</f>
        <v>1.0599244332756648</v>
      </c>
      <c r="CT14" s="268">
        <f t="array" ref="CT14">AVERAGE(IF(MOD(ROW($DA14:$DA$1993)-$AT14,CT$1)=0,$DA14:$DA$1993))/AVERAGE($DA$2:$DA$1993)</f>
        <v>1.1003365415731559</v>
      </c>
      <c r="CU14" s="270"/>
      <c r="CV14" s="310">
        <f>IF(DataGoesHere!B14="","",DataGoesHere!A14)</f>
        <v>13</v>
      </c>
      <c r="CW14" s="271">
        <f t="shared" ca="1" si="1"/>
        <v>1</v>
      </c>
      <c r="CX14" s="272">
        <f t="shared" ca="1" si="2"/>
        <v>1.3236179355303281</v>
      </c>
      <c r="CY14" s="266">
        <f>DataGoesHere!A14</f>
        <v>13</v>
      </c>
      <c r="CZ14" s="19">
        <f>IF(DataGoesHere!B14="","",DataGoesHere!B14)</f>
        <v>137020</v>
      </c>
      <c r="DA14" s="19">
        <f>IF(DataGoesHere!B14="","",IF(AH$5="No",DataGoesHere!B14,DataGoesHere!B14-(AH$2*(DataGoesHere!A14-1))))</f>
        <v>126736.0691234347</v>
      </c>
      <c r="DB14" s="19">
        <f ca="1">IF(DataGoesHere!B14="","",IF(AO$9="No",DataGoesHere!B14,DataGoesHere!B14/CX14))</f>
        <v>103519.29837298616</v>
      </c>
      <c r="DC14" s="19">
        <f ca="1">IF(DataGoesHere!B14="","",IF(AO$9="No",DA14,DA14/CX14))</f>
        <v>95749.736930435232</v>
      </c>
      <c r="DD14" s="293" t="str">
        <f>IF(CZ14="",IF(COUNTIF(DD$2:DD13,"Forecast")&lt;Output!E$43,"Forecast",""),"Actual")</f>
        <v>Actual</v>
      </c>
      <c r="DF14" s="19">
        <f ca="1">IF(DataGoesHere!B13="",IF(DD14="Forecast",(Output!$E$47*IntermediateCalcs!DH13)+((1-Output!$E$47)*IntermediateCalcs!DF13),""),(Output!$E$47*IntermediateCalcs!DB13)+((1-Output!$E$47)*IntermediateCalcs!DF13))</f>
        <v>187241.29071700838</v>
      </c>
      <c r="DG14" s="19">
        <f ca="1">IF(DataGoesHere!B13="",IF(DD14="Forecast",(Output!$G$47*(IntermediateCalcs!DF14-IntermediateCalcs!DF13))+((1-Output!$G$47)*IntermediateCalcs!DG13),""),(Output!$G$47*(IntermediateCalcs!DF14-IntermediateCalcs!DF13))+((1-Output!$G$47)*IntermediateCalcs!DG13))</f>
        <v>14965.339396852125</v>
      </c>
      <c r="DH14" s="19">
        <f ca="1">IF(DataGoesHere!B13="",IF(DD14="Forecast",DF14+DG14,""),DF14+DG14)</f>
        <v>202206.6301138605</v>
      </c>
      <c r="DI14" s="274">
        <f ca="1">IF(DH14="","",IF(IntermediateCalcs!$AO$9="Yes",IntermediateCalcs!DH14*$CX14,IntermediateCalcs!DH14))</f>
        <v>267644.32230185275</v>
      </c>
      <c r="DJ14" s="250">
        <f ca="1">IF(DataGoesHere!$B14="","",($CZ14-DI14))</f>
        <v>-130624.32230185275</v>
      </c>
      <c r="DK14" s="250">
        <f ca="1">IF(DataGoesHere!$B14="","",ABS($CZ14-DI14))</f>
        <v>130624.32230185275</v>
      </c>
      <c r="DL14" s="250">
        <f ca="1">IF(DataGoesHere!$B14="","",DK14^2)</f>
        <v>17062713576.818306</v>
      </c>
      <c r="DM14" s="249">
        <f ca="1">IF(DataGoesHere!$B14="","",DK14/$CZ14)</f>
        <v>0.95332303533683216</v>
      </c>
      <c r="DN14" s="250">
        <f ca="1">IF(DataGoesHere!$B14="","",SUM(DJ$2:DJ14)/AVERAGE(DK:DK))</f>
        <v>-1.8284919057376414</v>
      </c>
      <c r="DP14" s="19">
        <f ca="1">IF(DataGoesHere!B14="",IF($DD14="Forecast",(Output!E$48*IntermediateCalcs!CY14)+Output!G$48,""),(Output!E$48*IntermediateCalcs!CY14)+Output!G$48)</f>
        <v>165283.31508907673</v>
      </c>
      <c r="DQ14" s="274">
        <f ca="1">IF(DP14="","",IF(IntermediateCalcs!$AO$9="Yes",IntermediateCalcs!DP14*$CX14,IntermediateCalcs!DP14))</f>
        <v>218771.96029581246</v>
      </c>
      <c r="DR14" s="250">
        <f ca="1">IF(DataGoesHere!$B14="","",($CZ14-DQ14))</f>
        <v>-81751.96029581246</v>
      </c>
      <c r="DS14" s="250">
        <f ca="1">IF(DataGoesHere!$B14="","",ABS($CZ14-DQ14))</f>
        <v>81751.96029581246</v>
      </c>
      <c r="DT14" s="250">
        <f ca="1">IF(DataGoesHere!$B14="","",DS14^2)</f>
        <v>6683383012.2080965</v>
      </c>
      <c r="DU14" s="249">
        <f ca="1">IF(DataGoesHere!$B14="","",DS14/$CZ14)</f>
        <v>0.5966425360955514</v>
      </c>
      <c r="DV14" s="250">
        <f ca="1">IF(DataGoesHere!$B14="","",SUM(DR$2:DR14)/AVERAGE(DS:DS))</f>
        <v>-6.0156555208862281</v>
      </c>
      <c r="DX14" s="19">
        <f ca="1">IF(DataGoesHere!$B13="","",(DB8*(Output!$O$49/Output!$P$49))+(IntermediateCalcs!DB9*(Output!$M$49/Output!$P$49))+(IntermediateCalcs!DB10*(Output!$K$49/Output!$P$49))+(DB11*(Output!$I$49/Output!$P$49))+(IntermediateCalcs!DB12*(Output!$G$49/Output!$P$49))+(IntermediateCalcs!DB13*(Output!$E$49/Output!$P$49)))</f>
        <v>166519.21673139971</v>
      </c>
      <c r="DY14" s="274">
        <f ca="1">IF(DX14="","",IF(IntermediateCalcs!$AO$9="Yes",IntermediateCalcs!DX14*$CX14,IntermediateCalcs!DX14))</f>
        <v>220407.82187614255</v>
      </c>
      <c r="DZ14" s="250">
        <f ca="1">IF(DataGoesHere!$B14="","",($CZ14-DY14))</f>
        <v>-83387.821876142552</v>
      </c>
      <c r="EA14" s="250">
        <f ca="1">IF(DataGoesHere!$B14="","",ABS($CZ14-DY14))</f>
        <v>83387.821876142552</v>
      </c>
      <c r="EB14" s="250">
        <f ca="1">IF(DataGoesHere!$B14="","",EA14^2)</f>
        <v>6953528837.2472782</v>
      </c>
      <c r="EC14" s="249">
        <f ca="1">IF(DataGoesHere!$B14="","",EA14/$CZ14)</f>
        <v>0.60858138867422673</v>
      </c>
      <c r="ED14" s="250">
        <f ca="1">IF(DataGoesHere!$B14="","",SUM(DZ$2:DZ14)/AVERAGE(EA:EA))</f>
        <v>-1.0279015302901793</v>
      </c>
    </row>
    <row r="15" spans="1:134" x14ac:dyDescent="0.2">
      <c r="A15" s="121">
        <v>-0.5</v>
      </c>
      <c r="B15">
        <f>IF(B$30="","",COUNTIFS(DataGoesHere!B:B,"&gt;" &amp; ($A14*B$31)+B$30,DataGoesHere!B:B,"&lt;" &amp; (IntermediateCalcs!$A15*IntermediateCalcs!B$31)+IntermediateCalcs!B$30))</f>
        <v>41</v>
      </c>
      <c r="C15" t="str">
        <f>IF(C$30="","",COUNTIFS(DataGoesHere!C:C,"&gt;" &amp; ($A14*C$31)+C$30,DataGoesHere!C:C,"&lt;" &amp; (IntermediateCalcs!$A15*IntermediateCalcs!C$31)+IntermediateCalcs!C$30))</f>
        <v/>
      </c>
      <c r="D15" t="str">
        <f>IF(D$30="","",COUNTIFS(DataGoesHere!D:D,"&gt;" &amp; ($A14*D$31)+D$30,DataGoesHere!D:D,"&lt;" &amp; (IntermediateCalcs!$A15*IntermediateCalcs!D$31)+IntermediateCalcs!D$30))</f>
        <v/>
      </c>
      <c r="E15" s="73"/>
      <c r="F15" s="73"/>
      <c r="G15" s="73"/>
      <c r="H15" s="73"/>
      <c r="I15" s="73"/>
      <c r="J15" s="73"/>
      <c r="K15" s="73"/>
      <c r="L15" s="73"/>
      <c r="M15" s="73"/>
      <c r="N15" s="73"/>
      <c r="O15" s="73"/>
      <c r="P15" s="73"/>
      <c r="Q15" s="73"/>
      <c r="R15" s="73"/>
      <c r="T15" s="240"/>
      <c r="U15" s="245">
        <f>IF(DataGoesHere!$B15="","",(DataGoesHere!$B15/SUM(DataGoesHere!$B15:'DataGoesHere'!$B25)))</f>
        <v>7.4675887255860246E-2</v>
      </c>
      <c r="V15" s="86"/>
      <c r="W15" s="86"/>
      <c r="X15" s="86"/>
      <c r="Y15" s="86"/>
      <c r="Z15" s="86"/>
      <c r="AA15" s="86"/>
      <c r="AB15" s="86"/>
      <c r="AC15" s="86"/>
      <c r="AD15" s="86"/>
      <c r="AE15" s="241"/>
      <c r="AG15" s="19">
        <v>7</v>
      </c>
      <c r="AH15" s="291">
        <f t="shared" ca="1" si="3"/>
        <v>0.2915169866923068</v>
      </c>
      <c r="AI15" s="292">
        <f t="shared" ca="1" si="4"/>
        <v>0.2915169866923068</v>
      </c>
      <c r="AJ15" s="291">
        <f>IF(COUNT(DataGoesHere!B:B)-1&lt;AG15,"",-AL$7/SQRT(COUNT(DataGoesHere!B:B)))</f>
        <v>-0.11547005383792514</v>
      </c>
      <c r="AK15" s="291">
        <f>IF(COUNT(DataGoesHere!B:B)-1&lt;AG15,"",AL$7/SQRT(COUNT(DataGoesHere!B:B)))</f>
        <v>0.11547005383792514</v>
      </c>
      <c r="AL15" s="293">
        <f ca="1">IF(COUNT(DataGoesHere!B:B)-1&lt;AG15,"",IF(AI15=MAX(AI$9:AI$60),IF(AH15&lt;AJ15,1,IF(AH15&gt;AK15,1,0)),0))</f>
        <v>0</v>
      </c>
      <c r="AM15" s="293"/>
      <c r="AN15" s="19" t="str">
        <f t="shared" ca="1" si="5"/>
        <v/>
      </c>
      <c r="AT15" s="19">
        <f t="shared" si="0"/>
        <v>14</v>
      </c>
      <c r="AU15" s="19"/>
      <c r="AV15" s="19"/>
      <c r="AW15" s="19"/>
      <c r="AX15" s="19"/>
      <c r="AY15" s="19"/>
      <c r="AZ15" s="19"/>
      <c r="BA15" s="19"/>
      <c r="BB15" s="19"/>
      <c r="BC15" s="19"/>
      <c r="BD15" s="19"/>
      <c r="BE15" s="19"/>
      <c r="BF15" s="19"/>
      <c r="BG15" s="19"/>
      <c r="BH15" s="268">
        <f t="array" ref="BH15">AVERAGE(IF(MOD(ROW($DA15:$DA$1993)-$AT15,BH$1)=0,$DA15:$DA$1993))/AVERAGE($DA$2:$DA$1993)</f>
        <v>0.97503065401718703</v>
      </c>
      <c r="BI15" s="268">
        <f t="array" ref="BI15">AVERAGE(IF(MOD(ROW($DA15:$DA$1993)-$AT15,BI$1)=0,$DA15:$DA$1993))/AVERAGE($DA$2:$DA$1993)</f>
        <v>0.95841548618557881</v>
      </c>
      <c r="BJ15" s="268">
        <f t="array" ref="BJ15">AVERAGE(IF(MOD(ROW($DA15:$DA$1993)-$AT15,BJ$1)=0,$DA15:$DA$1993))/AVERAGE($DA$2:$DA$1993)</f>
        <v>0.94701073208538022</v>
      </c>
      <c r="BK15" s="268">
        <f t="array" ref="BK15">AVERAGE(IF(MOD(ROW($DA15:$DA$1993)-$AT15,BK$1)=0,$DA15:$DA$1993))/AVERAGE($DA$2:$DA$1993)</f>
        <v>1.0071098598442774</v>
      </c>
      <c r="BL15" s="268">
        <f t="array" ref="BL15">AVERAGE(IF(MOD(ROW($DA15:$DA$1993)-$AT15,BL$1)=0,$DA15:$DA$1993))/AVERAGE($DA$2:$DA$1993)</f>
        <v>0.91675054337531714</v>
      </c>
      <c r="BM15" s="268">
        <f t="array" ref="BM15">AVERAGE(IF(MOD(ROW($DA15:$DA$1993)-$AT15,BM$1)=0,$DA15:$DA$1993))/AVERAGE($DA$2:$DA$1993)</f>
        <v>0.989074664898977</v>
      </c>
      <c r="BN15" s="268">
        <f t="array" ref="BN15">AVERAGE(IF(MOD(ROW($DA15:$DA$1993)-$AT15,BN$1)=0,$DA15:$DA$1993))/AVERAGE($DA$2:$DA$1993)</f>
        <v>0.96098054245252185</v>
      </c>
      <c r="BO15" s="268">
        <f t="array" ref="BO15">AVERAGE(IF(MOD(ROW($DA15:$DA$1993)-$AT15,BO$1)=0,$DA15:$DA$1993))/AVERAGE($DA$2:$DA$1993)</f>
        <v>0.95134704109499235</v>
      </c>
      <c r="BP15" s="268">
        <f t="array" ref="BP15">AVERAGE(IF(MOD(ROW($DA15:$DA$1993)-$AT15,BP$1)=0,$DA15:$DA$1993))/AVERAGE($DA$2:$DA$1993)</f>
        <v>0.97630623672635319</v>
      </c>
      <c r="BQ15" s="268">
        <f t="array" ref="BQ15">AVERAGE(IF(MOD(ROW($DA15:$DA$1993)-$AT15,BQ$1)=0,$DA15:$DA$1993))/AVERAGE($DA$2:$DA$1993)</f>
        <v>1.0183518184890323</v>
      </c>
      <c r="BR15" s="268">
        <f t="array" ref="BR15">AVERAGE(IF(MOD(ROW($DA15:$DA$1993)-$AT15,BR$1)=0,$DA15:$DA$1993))/AVERAGE($DA$2:$DA$1993)</f>
        <v>0.80440096141998196</v>
      </c>
      <c r="BS15" s="268">
        <f t="array" ref="BS15">AVERAGE(IF(MOD(ROW($DA15:$DA$1993)-$AT15,BS$1)=0,$DA15:$DA$1993))/AVERAGE($DA$2:$DA$1993)</f>
        <v>1.0327572353154155</v>
      </c>
      <c r="BT15" s="268">
        <f t="array" ref="BT15">AVERAGE(IF(MOD(ROW($DA15:$DA$1993)-$AT15,BT$1)=0,$DA15:$DA$1993))/AVERAGE($DA$2:$DA$1993)</f>
        <v>0.97875689708566493</v>
      </c>
      <c r="BU15" s="268">
        <f t="array" ref="BU15">AVERAGE(IF(MOD(ROW($DA15:$DA$1993)-$AT15,BU$1)=0,$DA15:$DA$1993))/AVERAGE($DA$2:$DA$1993)</f>
        <v>0.95876181961832208</v>
      </c>
      <c r="BV15" s="268">
        <f t="array" ref="BV15">AVERAGE(IF(MOD(ROW($DA15:$DA$1993)-$AT15,BV$1)=0,$DA15:$DA$1993))/AVERAGE($DA$2:$DA$1993)</f>
        <v>0.93560115042176772</v>
      </c>
      <c r="BW15" s="268">
        <f t="array" ref="BW15">AVERAGE(IF(MOD(ROW($DA15:$DA$1993)-$AT15,BW$1)=0,$DA15:$DA$1993))/AVERAGE($DA$2:$DA$1993)</f>
        <v>1.0175871476370042</v>
      </c>
      <c r="BX15" s="268">
        <f t="array" ref="BX15">AVERAGE(IF(MOD(ROW($DA15:$DA$1993)-$AT15,BX$1)=0,$DA15:$DA$1993))/AVERAGE($DA$2:$DA$1993)</f>
        <v>0.94131507819487614</v>
      </c>
      <c r="BY15" s="268">
        <f t="array" ref="BY15">AVERAGE(IF(MOD(ROW($DA15:$DA$1993)-$AT15,BY$1)=0,$DA15:$DA$1993))/AVERAGE($DA$2:$DA$1993)</f>
        <v>1.0214049280868713</v>
      </c>
      <c r="BZ15" s="268">
        <f t="array" ref="BZ15">AVERAGE(IF(MOD(ROW($DA15:$DA$1993)-$AT15,BZ$1)=0,$DA15:$DA$1993))/AVERAGE($DA$2:$DA$1993)</f>
        <v>0.96673113349121575</v>
      </c>
      <c r="CA15" s="268">
        <f t="array" ref="CA15">AVERAGE(IF(MOD(ROW($DA15:$DA$1993)-$AT15,CA$1)=0,$DA15:$DA$1993))/AVERAGE($DA$2:$DA$1993)</f>
        <v>0.921547227322978</v>
      </c>
      <c r="CB15" s="268">
        <f t="array" ref="CB15">AVERAGE(IF(MOD(ROW($DA15:$DA$1993)-$AT15,CB$1)=0,$DA15:$DA$1993))/AVERAGE($DA$2:$DA$1993)</f>
        <v>0.96972816738962742</v>
      </c>
      <c r="CC15" s="268">
        <f t="array" ref="CC15">AVERAGE(IF(MOD(ROW($DA15:$DA$1993)-$AT15,CC$1)=0,$DA15:$DA$1993))/AVERAGE($DA$2:$DA$1993)</f>
        <v>1.0529454189746561</v>
      </c>
      <c r="CD15" s="268">
        <f t="array" ref="CD15">AVERAGE(IF(MOD(ROW($DA15:$DA$1993)-$AT15,CD$1)=0,$DA15:$DA$1993))/AVERAGE($DA$2:$DA$1993)</f>
        <v>0.81445258613331073</v>
      </c>
      <c r="CE15" s="268">
        <f t="array" ref="CE15">AVERAGE(IF(MOD(ROW($DA15:$DA$1993)-$AT15,CE$1)=0,$DA15:$DA$1993))/AVERAGE($DA$2:$DA$1993)</f>
        <v>1.0259999976287963</v>
      </c>
      <c r="CF15" s="268">
        <f t="array" ref="CF15">AVERAGE(IF(MOD(ROW($DA15:$DA$1993)-$AT15,CF$1)=0,$DA15:$DA$1993))/AVERAGE($DA$2:$DA$1993)</f>
        <v>0.95437746722992156</v>
      </c>
      <c r="CG15" s="268">
        <f t="array" ref="CG15">AVERAGE(IF(MOD(ROW($DA15:$DA$1993)-$AT15,CG$1)=0,$DA15:$DA$1993))/AVERAGE($DA$2:$DA$1993)</f>
        <v>0.93868728773162424</v>
      </c>
      <c r="CH15" s="268">
        <f t="array" ref="CH15">AVERAGE(IF(MOD(ROW($DA15:$DA$1993)-$AT15,CH$1)=0,$DA15:$DA$1993))/AVERAGE($DA$2:$DA$1993)</f>
        <v>0.9541922403478823</v>
      </c>
      <c r="CI15" s="268">
        <f t="array" ref="CI15">AVERAGE(IF(MOD(ROW($DA15:$DA$1993)-$AT15,CI$1)=0,$DA15:$DA$1993))/AVERAGE($DA$2:$DA$1993)</f>
        <v>1.0269338699461628</v>
      </c>
      <c r="CJ15" s="268">
        <f t="array" ref="CJ15">AVERAGE(IF(MOD(ROW($DA15:$DA$1993)-$AT15,CJ$1)=0,$DA15:$DA$1993))/AVERAGE($DA$2:$DA$1993)</f>
        <v>0.90673423825053423</v>
      </c>
      <c r="CK15" s="268">
        <f t="array" ref="CK15">AVERAGE(IF(MOD(ROW($DA15:$DA$1993)-$AT15,CK$1)=0,$DA15:$DA$1993))/AVERAGE($DA$2:$DA$1993)</f>
        <v>1.1267072774958988</v>
      </c>
      <c r="CL15" s="268">
        <f t="array" ref="CL15">AVERAGE(IF(MOD(ROW($DA15:$DA$1993)-$AT15,CL$1)=0,$DA15:$DA$1993))/AVERAGE($DA$2:$DA$1993)</f>
        <v>0.94206296798306322</v>
      </c>
      <c r="CM15" s="268">
        <f t="array" ref="CM15">AVERAGE(IF(MOD(ROW($DA15:$DA$1993)-$AT15,CM$1)=0,$DA15:$DA$1993))/AVERAGE($DA$2:$DA$1993)</f>
        <v>0.99309079775576792</v>
      </c>
      <c r="CN15" s="268">
        <f t="array" ref="CN15">AVERAGE(IF(MOD(ROW($DA15:$DA$1993)-$AT15,CN$1)=0,$DA15:$DA$1993))/AVERAGE($DA$2:$DA$1993)</f>
        <v>1.0157887337539875</v>
      </c>
      <c r="CO15" s="268">
        <f t="array" ref="CO15">AVERAGE(IF(MOD(ROW($DA15:$DA$1993)-$AT15,CO$1)=0,$DA15:$DA$1993))/AVERAGE($DA$2:$DA$1993)</f>
        <v>1.0511555927293441</v>
      </c>
      <c r="CP15" s="268">
        <f t="array" ref="CP15">AVERAGE(IF(MOD(ROW($DA15:$DA$1993)-$AT15,CP$1)=0,$DA15:$DA$1993))/AVERAGE($DA$2:$DA$1993)</f>
        <v>0.80119081321958607</v>
      </c>
      <c r="CQ15" s="268">
        <f t="array" ref="CQ15">AVERAGE(IF(MOD(ROW($DA15:$DA$1993)-$AT15,CQ$1)=0,$DA15:$DA$1993))/AVERAGE($DA$2:$DA$1993)</f>
        <v>0.95695669558609719</v>
      </c>
      <c r="CR15" s="268">
        <f t="array" ref="CR15">AVERAGE(IF(MOD(ROW($DA15:$DA$1993)-$AT15,CR$1)=0,$DA15:$DA$1993))/AVERAGE($DA$2:$DA$1993)</f>
        <v>0.99919092493098594</v>
      </c>
      <c r="CS15" s="268">
        <f t="array" ref="CS15">AVERAGE(IF(MOD(ROW($DA15:$DA$1993)-$AT15,CS$1)=0,$DA15:$DA$1993))/AVERAGE($DA$2:$DA$1993)</f>
        <v>0.92986123456677672</v>
      </c>
      <c r="CT15" s="268">
        <f t="array" ref="CT15">AVERAGE(IF(MOD(ROW($DA15:$DA$1993)-$AT15,CT$1)=0,$DA15:$DA$1993))/AVERAGE($DA$2:$DA$1993)</f>
        <v>0.93506797025878741</v>
      </c>
      <c r="CU15" s="270"/>
      <c r="CV15" s="310">
        <f>IF(DataGoesHere!B15="","",DataGoesHere!A15)</f>
        <v>14</v>
      </c>
      <c r="CW15" s="271">
        <f t="shared" ca="1" si="1"/>
        <v>2</v>
      </c>
      <c r="CX15" s="272">
        <f t="shared" ca="1" si="2"/>
        <v>0.80574490527728204</v>
      </c>
      <c r="CY15" s="266">
        <f>DataGoesHere!A15</f>
        <v>14</v>
      </c>
      <c r="CZ15" s="19">
        <f>IF(DataGoesHere!B15="","",DataGoesHere!B15)</f>
        <v>134462</v>
      </c>
      <c r="DA15" s="19">
        <f>IF(DataGoesHere!B15="","",IF(AH$5="No",DataGoesHere!B15,DataGoesHere!B15-(AH$2*(DataGoesHere!A15-1))))</f>
        <v>123321.07488372092</v>
      </c>
      <c r="DB15" s="19">
        <f ca="1">IF(DataGoesHere!B15="","",IF(AO$9="No",DataGoesHere!B15,DataGoesHere!B15/CX15))</f>
        <v>166879.11908512461</v>
      </c>
      <c r="DC15" s="19">
        <f ca="1">IF(DataGoesHere!B15="","",IF(AO$9="No",DA15,DA15/CX15))</f>
        <v>153052.25521876838</v>
      </c>
      <c r="DD15" s="293" t="str">
        <f>IF(CZ15="",IF(COUNTIF(DD$2:DD14,"Forecast")&lt;Output!E$43,"Forecast",""),"Actual")</f>
        <v>Actual</v>
      </c>
      <c r="DF15" s="19">
        <f ca="1">IF(DataGoesHere!B14="",IF(DD15="Forecast",(Output!$E$47*IntermediateCalcs!DH14)+((1-Output!$E$47)*IntermediateCalcs!DF14),""),(Output!$E$47*IntermediateCalcs!DB14)+((1-Output!$E$47)*IntermediateCalcs!DF14))</f>
        <v>111891.49760738839</v>
      </c>
      <c r="DG15" s="19">
        <f ca="1">IF(DataGoesHere!B14="",IF(DD15="Forecast",(Output!$G$47*(IntermediateCalcs!DF15-IntermediateCalcs!DF14))+((1-Output!$G$47)*IntermediateCalcs!DG14),""),(Output!$G$47*(IntermediateCalcs!DF15-IntermediateCalcs!DF14))+((1-Output!$G$47)*IntermediateCalcs!DG14))</f>
        <v>-30192.226856383932</v>
      </c>
      <c r="DH15" s="19">
        <f ca="1">IF(DataGoesHere!B14="",IF(DD15="Forecast",DF15+DG15,""),DF15+DG15)</f>
        <v>81699.270751004457</v>
      </c>
      <c r="DI15" s="274">
        <f ca="1">IF(DH15="","",IF(IntermediateCalcs!$AO$9="Yes",IntermediateCalcs!DH15*$CX15,IntermediateCalcs!DH15))</f>
        <v>65828.771172491106</v>
      </c>
      <c r="DJ15" s="250">
        <f ca="1">IF(DataGoesHere!$B15="","",($CZ15-DI15))</f>
        <v>68633.228827508894</v>
      </c>
      <c r="DK15" s="250">
        <f ca="1">IF(DataGoesHere!$B15="","",ABS($CZ15-DI15))</f>
        <v>68633.228827508894</v>
      </c>
      <c r="DL15" s="250">
        <f ca="1">IF(DataGoesHere!$B15="","",DK15^2)</f>
        <v>4710520099.2891979</v>
      </c>
      <c r="DM15" s="249">
        <f ca="1">IF(DataGoesHere!$B15="","",DK15/$CZ15)</f>
        <v>0.51042843946623506</v>
      </c>
      <c r="DN15" s="250">
        <f ca="1">IF(DataGoesHere!$B15="","",SUM(DJ$2:DJ15)/AVERAGE(DK:DK))</f>
        <v>-0.64876730597172205</v>
      </c>
      <c r="DP15" s="19">
        <f ca="1">IF(DataGoesHere!B15="",IF($DD15="Forecast",(Output!E$48*IntermediateCalcs!CY15)+Output!G$48,""),(Output!E$48*IntermediateCalcs!CY15)+Output!G$48)</f>
        <v>166152.24507060109</v>
      </c>
      <c r="DQ15" s="274">
        <f ca="1">IF(DP15="","",IF(IntermediateCalcs!$AO$9="Yes",IntermediateCalcs!DP15*$CX15,IntermediateCalcs!DP15))</f>
        <v>133876.32496601922</v>
      </c>
      <c r="DR15" s="250">
        <f ca="1">IF(DataGoesHere!$B15="","",($CZ15-DQ15))</f>
        <v>585.67503398077679</v>
      </c>
      <c r="DS15" s="250">
        <f ca="1">IF(DataGoesHere!$B15="","",ABS($CZ15-DQ15))</f>
        <v>585.67503398077679</v>
      </c>
      <c r="DT15" s="250">
        <f ca="1">IF(DataGoesHere!$B15="","",DS15^2)</f>
        <v>343015.24542838405</v>
      </c>
      <c r="DU15" s="249">
        <f ca="1">IF(DataGoesHere!$B15="","",DS15/$CZ15)</f>
        <v>4.3556918235693118E-3</v>
      </c>
      <c r="DV15" s="250">
        <f ca="1">IF(DataGoesHere!$B15="","",SUM(DR$2:DR15)/AVERAGE(DS:DS))</f>
        <v>-5.9969346681166362</v>
      </c>
      <c r="DX15" s="19">
        <f ca="1">IF(DataGoesHere!$B14="","",(DB9*(Output!$O$49/Output!$P$49))+(IntermediateCalcs!DB10*(Output!$M$49/Output!$P$49))+(IntermediateCalcs!DB11*(Output!$K$49/Output!$P$49))+(DB12*(Output!$I$49/Output!$P$49))+(IntermediateCalcs!DB13*(Output!$G$49/Output!$P$49))+(IntermediateCalcs!DB14*(Output!$E$49/Output!$P$49)))</f>
        <v>146212.57457027718</v>
      </c>
      <c r="DY15" s="274">
        <f ca="1">IF(DX15="","",IF(IntermediateCalcs!$AO$9="Yes",IntermediateCalcs!DX15*$CX15,IntermediateCalcs!DX15))</f>
        <v>117810.03704747552</v>
      </c>
      <c r="DZ15" s="250">
        <f ca="1">IF(DataGoesHere!$B15="","",($CZ15-DY15))</f>
        <v>16651.962952524482</v>
      </c>
      <c r="EA15" s="250">
        <f ca="1">IF(DataGoesHere!$B15="","",ABS($CZ15-DY15))</f>
        <v>16651.962952524482</v>
      </c>
      <c r="EB15" s="250">
        <f ca="1">IF(DataGoesHere!$B15="","",EA15^2)</f>
        <v>277287870.17224789</v>
      </c>
      <c r="EC15" s="249">
        <f ca="1">IF(DataGoesHere!$B15="","",EA15/$CZ15)</f>
        <v>0.12384140465354139</v>
      </c>
      <c r="ED15" s="250">
        <f ca="1">IF(DataGoesHere!$B15="","",SUM(DZ$2:DZ15)/AVERAGE(EA:EA))</f>
        <v>-0.54199163993195343</v>
      </c>
    </row>
    <row r="16" spans="1:134" x14ac:dyDescent="0.2">
      <c r="A16" s="121">
        <v>0</v>
      </c>
      <c r="B16">
        <f>IF(B$30="","",COUNTIFS(DataGoesHere!B:B,"&gt;" &amp; ($A15*B$31)+B$30,DataGoesHere!B:B,"&lt;" &amp; (IntermediateCalcs!$A16*IntermediateCalcs!B$31)+IntermediateCalcs!B$30))</f>
        <v>43</v>
      </c>
      <c r="C16" t="str">
        <f>IF(C$30="","",COUNTIFS(DataGoesHere!C:C,"&gt;" &amp; ($A15*C$31)+C$30,DataGoesHere!C:C,"&lt;" &amp; (IntermediateCalcs!$A16*IntermediateCalcs!C$31)+IntermediateCalcs!C$30))</f>
        <v/>
      </c>
      <c r="D16" t="str">
        <f>IF(D$30="","",COUNTIFS(DataGoesHere!D:D,"&gt;" &amp; ($A15*D$31)+D$30,DataGoesHere!D:D,"&lt;" &amp; (IntermediateCalcs!$A16*IntermediateCalcs!D$31)+IntermediateCalcs!D$30))</f>
        <v/>
      </c>
      <c r="E16" s="73"/>
      <c r="F16" s="73"/>
      <c r="G16" s="73"/>
      <c r="H16" s="73"/>
      <c r="I16" s="73"/>
      <c r="J16" s="73"/>
      <c r="K16" s="73"/>
      <c r="L16" s="73"/>
      <c r="M16" s="73"/>
      <c r="N16" s="73"/>
      <c r="O16" s="73"/>
      <c r="P16" s="73"/>
      <c r="Q16" s="73"/>
      <c r="R16" s="73"/>
      <c r="T16" s="240"/>
      <c r="U16" s="86"/>
      <c r="V16" s="245">
        <f>IF(DataGoesHere!$B16="","",(DataGoesHere!$B16/SUM(DataGoesHere!$B14:'DataGoesHere'!$B25)))</f>
        <v>7.8975427687874036E-2</v>
      </c>
      <c r="W16" s="86"/>
      <c r="X16" s="86"/>
      <c r="Y16" s="86"/>
      <c r="Z16" s="86"/>
      <c r="AA16" s="86"/>
      <c r="AB16" s="86"/>
      <c r="AC16" s="86"/>
      <c r="AD16" s="86"/>
      <c r="AE16" s="241"/>
      <c r="AG16" s="19">
        <v>8</v>
      </c>
      <c r="AH16" s="291">
        <f t="shared" ca="1" si="3"/>
        <v>0.21603787669868343</v>
      </c>
      <c r="AI16" s="292">
        <f t="shared" ca="1" si="4"/>
        <v>0.21603787669868343</v>
      </c>
      <c r="AJ16" s="291">
        <f>IF(COUNT(DataGoesHere!B:B)-1&lt;AG16,"",-AL$7/SQRT(COUNT(DataGoesHere!B:B)))</f>
        <v>-0.11547005383792514</v>
      </c>
      <c r="AK16" s="291">
        <f>IF(COUNT(DataGoesHere!B:B)-1&lt;AG16,"",AL$7/SQRT(COUNT(DataGoesHere!B:B)))</f>
        <v>0.11547005383792514</v>
      </c>
      <c r="AL16" s="293">
        <f ca="1">IF(COUNT(DataGoesHere!B:B)-1&lt;AG16,"",IF(AI16=MAX(AI$9:AI$60),IF(AH16&lt;AJ16,1,IF(AH16&gt;AK16,1,0)),0))</f>
        <v>0</v>
      </c>
      <c r="AM16" s="293"/>
      <c r="AN16" s="19" t="str">
        <f t="shared" ca="1" si="5"/>
        <v/>
      </c>
      <c r="AT16" s="19">
        <f t="shared" si="0"/>
        <v>15</v>
      </c>
      <c r="AU16" s="19"/>
      <c r="AV16" s="19"/>
      <c r="AW16" s="19"/>
      <c r="AX16" s="19"/>
      <c r="AY16" s="19"/>
      <c r="AZ16" s="19"/>
      <c r="BA16" s="19"/>
      <c r="BB16" s="19"/>
      <c r="BC16" s="19"/>
      <c r="BD16" s="19"/>
      <c r="BE16" s="19"/>
      <c r="BF16" s="19"/>
      <c r="BG16" s="19"/>
      <c r="BH16" s="19"/>
      <c r="BI16" s="268">
        <f t="array" ref="BI16">AVERAGE(IF(MOD(ROW($DA16:$DA$1993)-$AT16,BI$1)=0,$DA16:$DA$1993))/AVERAGE($DA$2:$DA$1993)</f>
        <v>0.99482480414431074</v>
      </c>
      <c r="BJ16" s="268">
        <f t="array" ref="BJ16">AVERAGE(IF(MOD(ROW($DA16:$DA$1993)-$AT16,BJ$1)=0,$DA16:$DA$1993))/AVERAGE($DA$2:$DA$1993)</f>
        <v>0.93485635127731626</v>
      </c>
      <c r="BK16" s="268">
        <f t="array" ref="BK16">AVERAGE(IF(MOD(ROW($DA16:$DA$1993)-$AT16,BK$1)=0,$DA16:$DA$1993))/AVERAGE($DA$2:$DA$1993)</f>
        <v>1.0268683997510213</v>
      </c>
      <c r="BL16" s="268">
        <f t="array" ref="BL16">AVERAGE(IF(MOD(ROW($DA16:$DA$1993)-$AT16,BL$1)=0,$DA16:$DA$1993))/AVERAGE($DA$2:$DA$1993)</f>
        <v>0.94512048550951355</v>
      </c>
      <c r="BM16" s="268">
        <f t="array" ref="BM16">AVERAGE(IF(MOD(ROW($DA16:$DA$1993)-$AT16,BM$1)=0,$DA16:$DA$1993))/AVERAGE($DA$2:$DA$1993)</f>
        <v>1.0019270621306049</v>
      </c>
      <c r="BN16" s="268">
        <f t="array" ref="BN16">AVERAGE(IF(MOD(ROW($DA16:$DA$1993)-$AT16,BN$1)=0,$DA16:$DA$1993))/AVERAGE($DA$2:$DA$1993)</f>
        <v>0.95265894235462623</v>
      </c>
      <c r="BO16" s="268">
        <f t="array" ref="BO16">AVERAGE(IF(MOD(ROW($DA16:$DA$1993)-$AT16,BO$1)=0,$DA16:$DA$1993))/AVERAGE($DA$2:$DA$1993)</f>
        <v>0.97349770141233694</v>
      </c>
      <c r="BP16" s="268">
        <f t="array" ref="BP16">AVERAGE(IF(MOD(ROW($DA16:$DA$1993)-$AT16,BP$1)=0,$DA16:$DA$1993))/AVERAGE($DA$2:$DA$1993)</f>
        <v>1.0578582248257835</v>
      </c>
      <c r="BQ16" s="268">
        <f t="array" ref="BQ16">AVERAGE(IF(MOD(ROW($DA16:$DA$1993)-$AT16,BQ$1)=0,$DA16:$DA$1993))/AVERAGE($DA$2:$DA$1993)</f>
        <v>0.99162730492437257</v>
      </c>
      <c r="BR16" s="268">
        <f t="array" ref="BR16">AVERAGE(IF(MOD(ROW($DA16:$DA$1993)-$AT16,BR$1)=0,$DA16:$DA$1993))/AVERAGE($DA$2:$DA$1993)</f>
        <v>0.77714073743001078</v>
      </c>
      <c r="BS16" s="268">
        <f t="array" ref="BS16">AVERAGE(IF(MOD(ROW($DA16:$DA$1993)-$AT16,BS$1)=0,$DA16:$DA$1993))/AVERAGE($DA$2:$DA$1993)</f>
        <v>1.0097467189976752</v>
      </c>
      <c r="BT16" s="268">
        <f t="array" ref="BT16">AVERAGE(IF(MOD(ROW($DA16:$DA$1993)-$AT16,BT$1)=0,$DA16:$DA$1993))/AVERAGE($DA$2:$DA$1993)</f>
        <v>1.0734997161691453</v>
      </c>
      <c r="BU16" s="268">
        <f t="array" ref="BU16">AVERAGE(IF(MOD(ROW($DA16:$DA$1993)-$AT16,BU$1)=0,$DA16:$DA$1993))/AVERAGE($DA$2:$DA$1993)</f>
        <v>0.99347923214465306</v>
      </c>
      <c r="BV16" s="268">
        <f t="array" ref="BV16">AVERAGE(IF(MOD(ROW($DA16:$DA$1993)-$AT16,BV$1)=0,$DA16:$DA$1993))/AVERAGE($DA$2:$DA$1993)</f>
        <v>0.93487575052290739</v>
      </c>
      <c r="BW16" s="268">
        <f t="array" ref="BW16">AVERAGE(IF(MOD(ROW($DA16:$DA$1993)-$AT16,BW$1)=0,$DA16:$DA$1993))/AVERAGE($DA$2:$DA$1993)</f>
        <v>1.0293090456410812</v>
      </c>
      <c r="BX16" s="268">
        <f t="array" ref="BX16">AVERAGE(IF(MOD(ROW($DA16:$DA$1993)-$AT16,BX$1)=0,$DA16:$DA$1993))/AVERAGE($DA$2:$DA$1993)</f>
        <v>0.94648369547813094</v>
      </c>
      <c r="BY16" s="268">
        <f t="array" ref="BY16">AVERAGE(IF(MOD(ROW($DA16:$DA$1993)-$AT16,BY$1)=0,$DA16:$DA$1993))/AVERAGE($DA$2:$DA$1993)</f>
        <v>1.0042120782485746</v>
      </c>
      <c r="BZ16" s="268">
        <f t="array" ref="BZ16">AVERAGE(IF(MOD(ROW($DA16:$DA$1993)-$AT16,BZ$1)=0,$DA16:$DA$1993))/AVERAGE($DA$2:$DA$1993)</f>
        <v>0.9380940924652994</v>
      </c>
      <c r="CA16" s="268">
        <f t="array" ref="CA16">AVERAGE(IF(MOD(ROW($DA16:$DA$1993)-$AT16,CA$1)=0,$DA16:$DA$1993))/AVERAGE($DA$2:$DA$1993)</f>
        <v>0.96452747998415167</v>
      </c>
      <c r="CB16" s="268">
        <f t="array" ref="CB16">AVERAGE(IF(MOD(ROW($DA16:$DA$1993)-$AT16,CB$1)=0,$DA16:$DA$1993))/AVERAGE($DA$2:$DA$1993)</f>
        <v>1.0425220394021881</v>
      </c>
      <c r="CC16" s="268">
        <f t="array" ref="CC16">AVERAGE(IF(MOD(ROW($DA16:$DA$1993)-$AT16,CC$1)=0,$DA16:$DA$1993))/AVERAGE($DA$2:$DA$1993)</f>
        <v>1.0160094627031673</v>
      </c>
      <c r="CD16" s="268">
        <f t="array" ref="CD16">AVERAGE(IF(MOD(ROW($DA16:$DA$1993)-$AT16,CD$1)=0,$DA16:$DA$1993))/AVERAGE($DA$2:$DA$1993)</f>
        <v>0.81580942288544656</v>
      </c>
      <c r="CE16" s="268">
        <f t="array" ref="CE16">AVERAGE(IF(MOD(ROW($DA16:$DA$1993)-$AT16,CE$1)=0,$DA16:$DA$1993))/AVERAGE($DA$2:$DA$1993)</f>
        <v>1.0422769379691836</v>
      </c>
      <c r="CF16" s="268">
        <f t="array" ref="CF16">AVERAGE(IF(MOD(ROW($DA16:$DA$1993)-$AT16,CF$1)=0,$DA16:$DA$1993))/AVERAGE($DA$2:$DA$1993)</f>
        <v>1.0148356425316627</v>
      </c>
      <c r="CG16" s="268">
        <f t="array" ref="CG16">AVERAGE(IF(MOD(ROW($DA16:$DA$1993)-$AT16,CG$1)=0,$DA16:$DA$1993))/AVERAGE($DA$2:$DA$1993)</f>
        <v>0.98709543903381025</v>
      </c>
      <c r="CH16" s="268">
        <f t="array" ref="CH16">AVERAGE(IF(MOD(ROW($DA16:$DA$1993)-$AT16,CH$1)=0,$DA16:$DA$1993))/AVERAGE($DA$2:$DA$1993)</f>
        <v>0.93571526232563396</v>
      </c>
      <c r="CI16" s="268">
        <f t="array" ref="CI16">AVERAGE(IF(MOD(ROW($DA16:$DA$1993)-$AT16,CI$1)=0,$DA16:$DA$1993))/AVERAGE($DA$2:$DA$1993)</f>
        <v>1.0817049899443214</v>
      </c>
      <c r="CJ16" s="268">
        <f t="array" ref="CJ16">AVERAGE(IF(MOD(ROW($DA16:$DA$1993)-$AT16,CJ$1)=0,$DA16:$DA$1993))/AVERAGE($DA$2:$DA$1993)</f>
        <v>0.92243241512614216</v>
      </c>
      <c r="CK16" s="268">
        <f t="array" ref="CK16">AVERAGE(IF(MOD(ROW($DA16:$DA$1993)-$AT16,CK$1)=0,$DA16:$DA$1993))/AVERAGE($DA$2:$DA$1993)</f>
        <v>0.98157386525748958</v>
      </c>
      <c r="CL16" s="268">
        <f t="array" ref="CL16">AVERAGE(IF(MOD(ROW($DA16:$DA$1993)-$AT16,CL$1)=0,$DA16:$DA$1993))/AVERAGE($DA$2:$DA$1993)</f>
        <v>0.95114628137306811</v>
      </c>
      <c r="CM16" s="268">
        <f t="array" ref="CM16">AVERAGE(IF(MOD(ROW($DA16:$DA$1993)-$AT16,CM$1)=0,$DA16:$DA$1993))/AVERAGE($DA$2:$DA$1993)</f>
        <v>1.031481312465478</v>
      </c>
      <c r="CN16" s="268">
        <f t="array" ref="CN16">AVERAGE(IF(MOD(ROW($DA16:$DA$1993)-$AT16,CN$1)=0,$DA16:$DA$1993))/AVERAGE($DA$2:$DA$1993)</f>
        <v>1.0199308501592086</v>
      </c>
      <c r="CO16" s="268">
        <f t="array" ref="CO16">AVERAGE(IF(MOD(ROW($DA16:$DA$1993)-$AT16,CO$1)=0,$DA16:$DA$1993))/AVERAGE($DA$2:$DA$1993)</f>
        <v>1.0134954012803292</v>
      </c>
      <c r="CP16" s="268">
        <f t="array" ref="CP16">AVERAGE(IF(MOD(ROW($DA16:$DA$1993)-$AT16,CP$1)=0,$DA16:$DA$1993))/AVERAGE($DA$2:$DA$1993)</f>
        <v>0.7766282919728037</v>
      </c>
      <c r="CQ16" s="268">
        <f t="array" ref="CQ16">AVERAGE(IF(MOD(ROW($DA16:$DA$1993)-$AT16,CQ$1)=0,$DA16:$DA$1993))/AVERAGE($DA$2:$DA$1993)</f>
        <v>0.99904130163452021</v>
      </c>
      <c r="CR16" s="268">
        <f t="array" ref="CR16">AVERAGE(IF(MOD(ROW($DA16:$DA$1993)-$AT16,CR$1)=0,$DA16:$DA$1993))/AVERAGE($DA$2:$DA$1993)</f>
        <v>1.0672889653709827</v>
      </c>
      <c r="CS16" s="268">
        <f t="array" ref="CS16">AVERAGE(IF(MOD(ROW($DA16:$DA$1993)-$AT16,CS$1)=0,$DA16:$DA$1993))/AVERAGE($DA$2:$DA$1993)</f>
        <v>0.9994744296574174</v>
      </c>
      <c r="CT16" s="268">
        <f t="array" ref="CT16">AVERAGE(IF(MOD(ROW($DA16:$DA$1993)-$AT16,CT$1)=0,$DA16:$DA$1993))/AVERAGE($DA$2:$DA$1993)</f>
        <v>0.96529501536593765</v>
      </c>
      <c r="CU16" s="270"/>
      <c r="CV16" s="310">
        <f>IF(DataGoesHere!B16="","",DataGoesHere!A16)</f>
        <v>15</v>
      </c>
      <c r="CW16" s="271">
        <f t="shared" ca="1" si="1"/>
        <v>3</v>
      </c>
      <c r="CX16" s="272">
        <f t="shared" ca="1" si="2"/>
        <v>0.79862940076451561</v>
      </c>
      <c r="CY16" s="266">
        <f>DataGoesHere!A16</f>
        <v>15</v>
      </c>
      <c r="CZ16" s="19">
        <f>IF(DataGoesHere!B16="","",DataGoesHere!B16)</f>
        <v>153025</v>
      </c>
      <c r="DA16" s="19">
        <f>IF(DataGoesHere!B16="","",IF(AH$5="No",DataGoesHere!B16,DataGoesHere!B16-(AH$2*(DataGoesHere!A16-1))))</f>
        <v>141027.08064400716</v>
      </c>
      <c r="DB16" s="19">
        <f ca="1">IF(DataGoesHere!B16="","",IF(AO$9="No",DataGoesHere!B16,DataGoesHere!B16/CX16))</f>
        <v>191609.52483531352</v>
      </c>
      <c r="DC16" s="19">
        <f ca="1">IF(DataGoesHere!B16="","",IF(AO$9="No",DA16,DA16/CX16))</f>
        <v>176586.38726423559</v>
      </c>
      <c r="DD16" s="293" t="str">
        <f>IF(CZ16="",IF(COUNTIF(DD$2:DD15,"Forecast")&lt;Output!E$43,"Forecast",""),"Actual")</f>
        <v>Actual</v>
      </c>
      <c r="DF16" s="19">
        <f ca="1">IF(DataGoesHere!B15="",IF(DD16="Forecast",(Output!$E$47*IntermediateCalcs!DH15)+((1-Output!$E$47)*IntermediateCalcs!DF15),""),(Output!$E$47*IntermediateCalcs!DB15)+((1-Output!$E$47)*IntermediateCalcs!DF15))</f>
        <v>161380.35693735097</v>
      </c>
      <c r="DG16" s="19">
        <f ca="1">IF(DataGoesHere!B15="",IF(DD16="Forecast",(Output!$G$47*(IntermediateCalcs!DF16-IntermediateCalcs!DF15))+((1-Output!$G$47)*IntermediateCalcs!DG15),""),(Output!$G$47*(IntermediateCalcs!DF16-IntermediateCalcs!DF15))+((1-Output!$G$47)*IntermediateCalcs!DG15))</f>
        <v>9648.3162367893237</v>
      </c>
      <c r="DH16" s="19">
        <f ca="1">IF(DataGoesHere!B15="",IF(DD16="Forecast",DF16+DG16,""),DF16+DG16)</f>
        <v>171028.67317414028</v>
      </c>
      <c r="DI16" s="274">
        <f ca="1">IF(DH16="","",IF(IntermediateCalcs!$AO$9="Yes",IntermediateCalcs!DH16*$CX16,IntermediateCalcs!DH16))</f>
        <v>136588.52677061383</v>
      </c>
      <c r="DJ16" s="250">
        <f ca="1">IF(DataGoesHere!$B16="","",($CZ16-DI16))</f>
        <v>16436.473229386174</v>
      </c>
      <c r="DK16" s="250">
        <f ca="1">IF(DataGoesHere!$B16="","",ABS($CZ16-DI16))</f>
        <v>16436.473229386174</v>
      </c>
      <c r="DL16" s="250">
        <f ca="1">IF(DataGoesHere!$B16="","",DK16^2)</f>
        <v>270157652.22032839</v>
      </c>
      <c r="DM16" s="249">
        <f ca="1">IF(DataGoesHere!$B16="","",DK16/$CZ16)</f>
        <v>0.10741037888832658</v>
      </c>
      <c r="DN16" s="250">
        <f ca="1">IF(DataGoesHere!$B16="","",SUM(DJ$2:DJ16)/AVERAGE(DK:DK))</f>
        <v>-0.36624363437186669</v>
      </c>
      <c r="DP16" s="19">
        <f ca="1">IF(DataGoesHere!B16="",IF($DD16="Forecast",(Output!E$48*IntermediateCalcs!CY16)+Output!G$48,""),(Output!E$48*IntermediateCalcs!CY16)+Output!G$48)</f>
        <v>167021.17505212544</v>
      </c>
      <c r="DQ16" s="274">
        <f ca="1">IF(DP16="","",IF(IntermediateCalcs!$AO$9="Yes",IntermediateCalcs!DP16*$CX16,IntermediateCalcs!DP16))</f>
        <v>133388.02094686421</v>
      </c>
      <c r="DR16" s="250">
        <f ca="1">IF(DataGoesHere!$B16="","",($CZ16-DQ16))</f>
        <v>19636.979053135787</v>
      </c>
      <c r="DS16" s="250">
        <f ca="1">IF(DataGoesHere!$B16="","",ABS($CZ16-DQ16))</f>
        <v>19636.979053135787</v>
      </c>
      <c r="DT16" s="250">
        <f ca="1">IF(DataGoesHere!$B16="","",DS16^2)</f>
        <v>385610946.33329368</v>
      </c>
      <c r="DU16" s="249">
        <f ca="1">IF(DataGoesHere!$B16="","",DS16/$CZ16)</f>
        <v>0.12832530013485238</v>
      </c>
      <c r="DV16" s="250">
        <f ca="1">IF(DataGoesHere!$B16="","",SUM(DR$2:DR16)/AVERAGE(DS:DS))</f>
        <v>-5.3692470045421157</v>
      </c>
      <c r="DX16" s="19">
        <f ca="1">IF(DataGoesHere!$B15="","",(DB10*(Output!$O$49/Output!$P$49))+(IntermediateCalcs!DB11*(Output!$M$49/Output!$P$49))+(IntermediateCalcs!DB12*(Output!$K$49/Output!$P$49))+(DB13*(Output!$I$49/Output!$P$49))+(IntermediateCalcs!DB14*(Output!$G$49/Output!$P$49))+(IntermediateCalcs!DB15*(Output!$E$49/Output!$P$49)))</f>
        <v>156897.84998472731</v>
      </c>
      <c r="DY16" s="274">
        <f ca="1">IF(DX16="","",IF(IntermediateCalcs!$AO$9="Yes",IntermediateCalcs!DX16*$CX16,IntermediateCalcs!DX16))</f>
        <v>125303.23591454363</v>
      </c>
      <c r="DZ16" s="250">
        <f ca="1">IF(DataGoesHere!$B16="","",($CZ16-DY16))</f>
        <v>27721.764085456365</v>
      </c>
      <c r="EA16" s="250">
        <f ca="1">IF(DataGoesHere!$B16="","",ABS($CZ16-DY16))</f>
        <v>27721.764085456365</v>
      </c>
      <c r="EB16" s="250">
        <f ca="1">IF(DataGoesHere!$B16="","",EA16^2)</f>
        <v>768496204.00969839</v>
      </c>
      <c r="EC16" s="249">
        <f ca="1">IF(DataGoesHere!$B16="","",EA16/$CZ16)</f>
        <v>0.1811583995128663</v>
      </c>
      <c r="ED16" s="250">
        <f ca="1">IF(DataGoesHere!$B16="","",SUM(DZ$2:DZ16)/AVERAGE(EA:EA))</f>
        <v>0.2669387778034869</v>
      </c>
    </row>
    <row r="17" spans="1:134" x14ac:dyDescent="0.2">
      <c r="A17" s="121">
        <v>0.5</v>
      </c>
      <c r="B17">
        <f>IF(B$30="","",COUNTIFS(DataGoesHere!B:B,"&gt;" &amp; ($A16*B$31)+B$30,DataGoesHere!B:B,"&lt;" &amp; (IntermediateCalcs!$A17*IntermediateCalcs!B$31)+IntermediateCalcs!B$30))</f>
        <v>52</v>
      </c>
      <c r="C17" t="str">
        <f>IF(C$30="","",COUNTIFS(DataGoesHere!C:C,"&gt;" &amp; ($A16*C$31)+C$30,DataGoesHere!C:C,"&lt;" &amp; (IntermediateCalcs!$A17*IntermediateCalcs!C$31)+IntermediateCalcs!C$30))</f>
        <v/>
      </c>
      <c r="D17" t="str">
        <f>IF(D$30="","",COUNTIFS(DataGoesHere!D:D,"&gt;" &amp; ($A16*D$31)+D$30,DataGoesHere!D:D,"&lt;" &amp; (IntermediateCalcs!$A17*IntermediateCalcs!D$31)+IntermediateCalcs!D$30))</f>
        <v/>
      </c>
      <c r="E17" s="73"/>
      <c r="F17" s="73"/>
      <c r="G17" s="73"/>
      <c r="H17" s="73"/>
      <c r="I17" s="73"/>
      <c r="J17" s="73"/>
      <c r="K17" s="73"/>
      <c r="L17" s="73"/>
      <c r="M17" s="73"/>
      <c r="N17" s="73"/>
      <c r="O17" s="73"/>
      <c r="P17" s="73"/>
      <c r="Q17" s="73"/>
      <c r="R17" s="73"/>
      <c r="T17" s="240"/>
      <c r="U17" s="86"/>
      <c r="V17" s="86"/>
      <c r="W17" s="245">
        <f>IF(DataGoesHere!$B17="","",(DataGoesHere!$B17/SUM(DataGoesHere!$B14:'DataGoesHere'!$B25)))</f>
        <v>8.1860398384003538E-2</v>
      </c>
      <c r="X17" s="86"/>
      <c r="Y17" s="86"/>
      <c r="Z17" s="86"/>
      <c r="AA17" s="86"/>
      <c r="AB17" s="86"/>
      <c r="AC17" s="86"/>
      <c r="AD17" s="86"/>
      <c r="AE17" s="241"/>
      <c r="AG17" s="19">
        <v>9</v>
      </c>
      <c r="AH17" s="291">
        <f t="shared" ca="1" si="3"/>
        <v>0.10933892324168219</v>
      </c>
      <c r="AI17" s="292">
        <f t="shared" ca="1" si="4"/>
        <v>0.10933892324168219</v>
      </c>
      <c r="AJ17" s="291">
        <f>IF(COUNT(DataGoesHere!B:B)-1&lt;AG17,"",-AL$7/SQRT(COUNT(DataGoesHere!B:B)))</f>
        <v>-0.11547005383792514</v>
      </c>
      <c r="AK17" s="291">
        <f>IF(COUNT(DataGoesHere!B:B)-1&lt;AG17,"",AL$7/SQRT(COUNT(DataGoesHere!B:B)))</f>
        <v>0.11547005383792514</v>
      </c>
      <c r="AL17" s="293">
        <f ca="1">IF(COUNT(DataGoesHere!B:B)-1&lt;AG17,"",IF(AI17=MAX(AI$9:AI$60),IF(AH17&lt;AJ17,1,IF(AH17&gt;AK17,1,0)),0))</f>
        <v>0</v>
      </c>
      <c r="AM17" s="293"/>
      <c r="AN17" s="19" t="str">
        <f t="shared" ca="1" si="5"/>
        <v/>
      </c>
      <c r="AT17" s="19">
        <f t="shared" si="0"/>
        <v>16</v>
      </c>
      <c r="AU17" s="19"/>
      <c r="AV17" s="19"/>
      <c r="AW17" s="19"/>
      <c r="AX17" s="19"/>
      <c r="AY17" s="19"/>
      <c r="AZ17" s="19"/>
      <c r="BA17" s="19"/>
      <c r="BB17" s="19"/>
      <c r="BC17" s="19"/>
      <c r="BD17" s="19"/>
      <c r="BE17" s="19"/>
      <c r="BF17" s="19"/>
      <c r="BG17" s="19"/>
      <c r="BH17" s="19"/>
      <c r="BI17" s="19"/>
      <c r="BJ17" s="268">
        <f t="array" ref="BJ17">AVERAGE(IF(MOD(ROW($DA17:$DA$1993)-$AT17,BJ$1)=0,$DA17:$DA$1993))/AVERAGE($DA$2:$DA$1993)</f>
        <v>1.0105442863507754</v>
      </c>
      <c r="BK17" s="268">
        <f t="array" ref="BK17">AVERAGE(IF(MOD(ROW($DA17:$DA$1993)-$AT17,BK$1)=0,$DA17:$DA$1993))/AVERAGE($DA$2:$DA$1993)</f>
        <v>0.99493786509326665</v>
      </c>
      <c r="BL17" s="268">
        <f t="array" ref="BL17">AVERAGE(IF(MOD(ROW($DA17:$DA$1993)-$AT17,BL$1)=0,$DA17:$DA$1993))/AVERAGE($DA$2:$DA$1993)</f>
        <v>0.97284894658382715</v>
      </c>
      <c r="BM17" s="268">
        <f t="array" ref="BM17">AVERAGE(IF(MOD(ROW($DA17:$DA$1993)-$AT17,BM$1)=0,$DA17:$DA$1993))/AVERAGE($DA$2:$DA$1993)</f>
        <v>1.0356186296900067</v>
      </c>
      <c r="BN17" s="268">
        <f t="array" ref="BN17">AVERAGE(IF(MOD(ROW($DA17:$DA$1993)-$AT17,BN$1)=0,$DA17:$DA$1993))/AVERAGE($DA$2:$DA$1993)</f>
        <v>1.0066610783595609</v>
      </c>
      <c r="BO17" s="268">
        <f t="array" ref="BO17">AVERAGE(IF(MOD(ROW($DA17:$DA$1993)-$AT17,BO$1)=0,$DA17:$DA$1993))/AVERAGE($DA$2:$DA$1993)</f>
        <v>1.0931914247665373</v>
      </c>
      <c r="BP17" s="268">
        <f t="array" ref="BP17">AVERAGE(IF(MOD(ROW($DA17:$DA$1993)-$AT17,BP$1)=0,$DA17:$DA$1993))/AVERAGE($DA$2:$DA$1993)</f>
        <v>0.98288380210275816</v>
      </c>
      <c r="BQ17" s="268">
        <f t="array" ref="BQ17">AVERAGE(IF(MOD(ROW($DA17:$DA$1993)-$AT17,BQ$1)=0,$DA17:$DA$1993))/AVERAGE($DA$2:$DA$1993)</f>
        <v>1.0270295979619795</v>
      </c>
      <c r="BR17" s="268">
        <f t="array" ref="BR17">AVERAGE(IF(MOD(ROW($DA17:$DA$1993)-$AT17,BR$1)=0,$DA17:$DA$1993))/AVERAGE($DA$2:$DA$1993)</f>
        <v>1.0060316881049727</v>
      </c>
      <c r="BS17" s="268">
        <f t="array" ref="BS17">AVERAGE(IF(MOD(ROW($DA17:$DA$1993)-$AT17,BS$1)=0,$DA17:$DA$1993))/AVERAGE($DA$2:$DA$1993)</f>
        <v>0.99116777661286892</v>
      </c>
      <c r="BT17" s="268">
        <f t="array" ref="BT17">AVERAGE(IF(MOD(ROW($DA17:$DA$1993)-$AT17,BT$1)=0,$DA17:$DA$1993))/AVERAGE($DA$2:$DA$1993)</f>
        <v>1.0078297411722879</v>
      </c>
      <c r="BU17" s="268">
        <f t="array" ref="BU17">AVERAGE(IF(MOD(ROW($DA17:$DA$1993)-$AT17,BU$1)=0,$DA17:$DA$1993))/AVERAGE($DA$2:$DA$1993)</f>
        <v>1.0444009284996236</v>
      </c>
      <c r="BV17" s="268">
        <f t="array" ref="BV17">AVERAGE(IF(MOD(ROW($DA17:$DA$1993)-$AT17,BV$1)=0,$DA17:$DA$1993))/AVERAGE($DA$2:$DA$1993)</f>
        <v>1.0172228037899984</v>
      </c>
      <c r="BW17" s="268">
        <f t="array" ref="BW17">AVERAGE(IF(MOD(ROW($DA17:$DA$1993)-$AT17,BW$1)=0,$DA17:$DA$1993))/AVERAGE($DA$2:$DA$1993)</f>
        <v>0.99860807100736149</v>
      </c>
      <c r="BX17" s="268">
        <f t="array" ref="BX17">AVERAGE(IF(MOD(ROW($DA17:$DA$1993)-$AT17,BX$1)=0,$DA17:$DA$1993))/AVERAGE($DA$2:$DA$1993)</f>
        <v>0.96985457469235303</v>
      </c>
      <c r="BY17" s="268">
        <f t="array" ref="BY17">AVERAGE(IF(MOD(ROW($DA17:$DA$1993)-$AT17,BY$1)=0,$DA17:$DA$1993))/AVERAGE($DA$2:$DA$1993)</f>
        <v>1.0187113953837743</v>
      </c>
      <c r="BZ17" s="268">
        <f t="array" ref="BZ17">AVERAGE(IF(MOD(ROW($DA17:$DA$1993)-$AT17,BZ$1)=0,$DA17:$DA$1993))/AVERAGE($DA$2:$DA$1993)</f>
        <v>0.99654318862955638</v>
      </c>
      <c r="CA17" s="268">
        <f t="array" ref="CA17">AVERAGE(IF(MOD(ROW($DA17:$DA$1993)-$AT17,CA$1)=0,$DA17:$DA$1993))/AVERAGE($DA$2:$DA$1993)</f>
        <v>1.0545324593702601</v>
      </c>
      <c r="CB17" s="268">
        <f t="array" ref="CB17">AVERAGE(IF(MOD(ROW($DA17:$DA$1993)-$AT17,CB$1)=0,$DA17:$DA$1993))/AVERAGE($DA$2:$DA$1993)</f>
        <v>0.96357989624158247</v>
      </c>
      <c r="CC17" s="268">
        <f t="array" ref="CC17">AVERAGE(IF(MOD(ROW($DA17:$DA$1993)-$AT17,CC$1)=0,$DA17:$DA$1993))/AVERAGE($DA$2:$DA$1993)</f>
        <v>1.0007193927583287</v>
      </c>
      <c r="CD17" s="268">
        <f t="array" ref="CD17">AVERAGE(IF(MOD(ROW($DA17:$DA$1993)-$AT17,CD$1)=0,$DA17:$DA$1993))/AVERAGE($DA$2:$DA$1993)</f>
        <v>1.0314139997211142</v>
      </c>
      <c r="CE17" s="268">
        <f t="array" ref="CE17">AVERAGE(IF(MOD(ROW($DA17:$DA$1993)-$AT17,CE$1)=0,$DA17:$DA$1993))/AVERAGE($DA$2:$DA$1993)</f>
        <v>1.0292018563977465</v>
      </c>
      <c r="CF17" s="268">
        <f t="array" ref="CF17">AVERAGE(IF(MOD(ROW($DA17:$DA$1993)-$AT17,CF$1)=0,$DA17:$DA$1993))/AVERAGE($DA$2:$DA$1993)</f>
        <v>0.98864514992431829</v>
      </c>
      <c r="CG17" s="268">
        <f t="array" ref="CG17">AVERAGE(IF(MOD(ROW($DA17:$DA$1993)-$AT17,CG$1)=0,$DA17:$DA$1993))/AVERAGE($DA$2:$DA$1993)</f>
        <v>1.0822419415877691</v>
      </c>
      <c r="CH17" s="268">
        <f t="array" ref="CH17">AVERAGE(IF(MOD(ROW($DA17:$DA$1993)-$AT17,CH$1)=0,$DA17:$DA$1993))/AVERAGE($DA$2:$DA$1993)</f>
        <v>1.001065597448656</v>
      </c>
      <c r="CI17" s="268">
        <f t="array" ref="CI17">AVERAGE(IF(MOD(ROW($DA17:$DA$1993)-$AT17,CI$1)=0,$DA17:$DA$1993))/AVERAGE($DA$2:$DA$1993)</f>
        <v>0.95342849308320521</v>
      </c>
      <c r="CJ17" s="268">
        <f t="array" ref="CJ17">AVERAGE(IF(MOD(ROW($DA17:$DA$1993)-$AT17,CJ$1)=0,$DA17:$DA$1993))/AVERAGE($DA$2:$DA$1993)</f>
        <v>0.99231759468798086</v>
      </c>
      <c r="CK17" s="268">
        <f t="array" ref="CK17">AVERAGE(IF(MOD(ROW($DA17:$DA$1993)-$AT17,CK$1)=0,$DA17:$DA$1993))/AVERAGE($DA$2:$DA$1993)</f>
        <v>1.0374269199306811</v>
      </c>
      <c r="CL17" s="268">
        <f t="array" ref="CL17">AVERAGE(IF(MOD(ROW($DA17:$DA$1993)-$AT17,CL$1)=0,$DA17:$DA$1993))/AVERAGE($DA$2:$DA$1993)</f>
        <v>1.03464926864275</v>
      </c>
      <c r="CM17" s="268">
        <f t="array" ref="CM17">AVERAGE(IF(MOD(ROW($DA17:$DA$1993)-$AT17,CM$1)=0,$DA17:$DA$1993))/AVERAGE($DA$2:$DA$1993)</f>
        <v>1.1067569881184602</v>
      </c>
      <c r="CN17" s="268">
        <f t="array" ref="CN17">AVERAGE(IF(MOD(ROW($DA17:$DA$1993)-$AT17,CN$1)=0,$DA17:$DA$1993))/AVERAGE($DA$2:$DA$1993)</f>
        <v>1.0250032671471843</v>
      </c>
      <c r="CO17" s="268">
        <f t="array" ref="CO17">AVERAGE(IF(MOD(ROW($DA17:$DA$1993)-$AT17,CO$1)=0,$DA17:$DA$1993))/AVERAGE($DA$2:$DA$1993)</f>
        <v>0.97423478673712771</v>
      </c>
      <c r="CP17" s="268">
        <f t="array" ref="CP17">AVERAGE(IF(MOD(ROW($DA17:$DA$1993)-$AT17,CP$1)=0,$DA17:$DA$1993))/AVERAGE($DA$2:$DA$1993)</f>
        <v>0.98492864275238035</v>
      </c>
      <c r="CQ17" s="268">
        <f t="array" ref="CQ17">AVERAGE(IF(MOD(ROW($DA17:$DA$1993)-$AT17,CQ$1)=0,$DA17:$DA$1993))/AVERAGE($DA$2:$DA$1993)</f>
        <v>1.0395071190778395</v>
      </c>
      <c r="CR17" s="268">
        <f t="array" ref="CR17">AVERAGE(IF(MOD(ROW($DA17:$DA$1993)-$AT17,CR$1)=0,$DA17:$DA$1993))/AVERAGE($DA$2:$DA$1993)</f>
        <v>0.92503500287990126</v>
      </c>
      <c r="CS17" s="268">
        <f t="array" ref="CS17">AVERAGE(IF(MOD(ROW($DA17:$DA$1993)-$AT17,CS$1)=0,$DA17:$DA$1993))/AVERAGE($DA$2:$DA$1993)</f>
        <v>1.0541971308610809</v>
      </c>
      <c r="CT17" s="268">
        <f t="array" ref="CT17">AVERAGE(IF(MOD(ROW($DA17:$DA$1993)-$AT17,CT$1)=0,$DA17:$DA$1993))/AVERAGE($DA$2:$DA$1993)</f>
        <v>1.0231569071141819</v>
      </c>
      <c r="CU17" s="270"/>
      <c r="CV17" s="310">
        <f>IF(DataGoesHere!B17="","",DataGoesHere!A17)</f>
        <v>16</v>
      </c>
      <c r="CW17" s="271">
        <f t="shared" ca="1" si="1"/>
        <v>4</v>
      </c>
      <c r="CX17" s="272">
        <f t="shared" ca="1" si="2"/>
        <v>1.0149292433706087</v>
      </c>
      <c r="CY17" s="266">
        <f>DataGoesHere!A17</f>
        <v>16</v>
      </c>
      <c r="CZ17" s="19">
        <f>IF(DataGoesHere!B17="","",DataGoesHere!B17)</f>
        <v>158615</v>
      </c>
      <c r="DA17" s="19">
        <f>IF(DataGoesHere!B17="","",IF(AH$5="No",DataGoesHere!B17,DataGoesHere!B17-(AH$2*(DataGoesHere!A17-1))))</f>
        <v>145760.08640429337</v>
      </c>
      <c r="DB17" s="19">
        <f ca="1">IF(DataGoesHere!B17="","",IF(AO$9="No",DataGoesHere!B17,DataGoesHere!B17/CX17))</f>
        <v>156281.83051779561</v>
      </c>
      <c r="DC17" s="19">
        <f ca="1">IF(DataGoesHere!B17="","",IF(AO$9="No",DA17,DA17/CX17))</f>
        <v>143616.00806793189</v>
      </c>
      <c r="DD17" s="293" t="str">
        <f>IF(CZ17="",IF(COUNTIF(DD$2:DD16,"Forecast")&lt;Output!E$43,"Forecast",""),"Actual")</f>
        <v>Actual</v>
      </c>
      <c r="DF17" s="19">
        <f ca="1">IF(DataGoesHere!B16="",IF(DD17="Forecast",(Output!$E$47*IntermediateCalcs!DH16)+((1-Output!$E$47)*IntermediateCalcs!DF16),""),(Output!$E$47*IntermediateCalcs!DB16)+((1-Output!$E$47)*IntermediateCalcs!DF16))</f>
        <v>188586.60804551726</v>
      </c>
      <c r="DG17" s="19">
        <f ca="1">IF(DataGoesHere!B16="",IF(DD17="Forecast",(Output!$G$47*(IntermediateCalcs!DF17-IntermediateCalcs!DF16))+((1-Output!$G$47)*IntermediateCalcs!DG16),""),(Output!$G$47*(IntermediateCalcs!DF17-IntermediateCalcs!DF16))+((1-Output!$G$47)*IntermediateCalcs!DG16))</f>
        <v>18427.28367247781</v>
      </c>
      <c r="DH17" s="19">
        <f ca="1">IF(DataGoesHere!B16="",IF(DD17="Forecast",DF17+DG17,""),DF17+DG17)</f>
        <v>207013.89171799508</v>
      </c>
      <c r="DI17" s="274">
        <f ca="1">IF(DH17="","",IF(IntermediateCalcs!$AO$9="Yes",IntermediateCalcs!DH17*$CX17,IntermediateCalcs!DH17))</f>
        <v>210104.45248854987</v>
      </c>
      <c r="DJ17" s="250">
        <f ca="1">IF(DataGoesHere!$B17="","",($CZ17-DI17))</f>
        <v>-51489.452488549869</v>
      </c>
      <c r="DK17" s="250">
        <f ca="1">IF(DataGoesHere!$B17="","",ABS($CZ17-DI17))</f>
        <v>51489.452488549869</v>
      </c>
      <c r="DL17" s="250">
        <f ca="1">IF(DataGoesHere!$B17="","",DK17^2)</f>
        <v>2651163717.5706344</v>
      </c>
      <c r="DM17" s="249">
        <f ca="1">IF(DataGoesHere!$B17="","",DK17/$CZ17)</f>
        <v>0.32461906180720529</v>
      </c>
      <c r="DN17" s="250">
        <f ca="1">IF(DataGoesHere!$B17="","",SUM(DJ$2:DJ17)/AVERAGE(DK:DK))</f>
        <v>-1.2512868527505749</v>
      </c>
      <c r="DP17" s="19">
        <f ca="1">IF(DataGoesHere!B17="",IF($DD17="Forecast",(Output!E$48*IntermediateCalcs!CY17)+Output!G$48,""),(Output!E$48*IntermediateCalcs!CY17)+Output!G$48)</f>
        <v>167890.10503364983</v>
      </c>
      <c r="DQ17" s="274">
        <f ca="1">IF(DP17="","",IF(IntermediateCalcs!$AO$9="Yes",IntermediateCalcs!DP17*$CX17,IntermediateCalcs!DP17))</f>
        <v>170396.57727121425</v>
      </c>
      <c r="DR17" s="250">
        <f ca="1">IF(DataGoesHere!$B17="","",($CZ17-DQ17))</f>
        <v>-11781.57727121425</v>
      </c>
      <c r="DS17" s="250">
        <f ca="1">IF(DataGoesHere!$B17="","",ABS($CZ17-DQ17))</f>
        <v>11781.57727121425</v>
      </c>
      <c r="DT17" s="250">
        <f ca="1">IF(DataGoesHere!$B17="","",DS17^2)</f>
        <v>138805562.99759221</v>
      </c>
      <c r="DU17" s="249">
        <f ca="1">IF(DataGoesHere!$B17="","",DS17/$CZ17)</f>
        <v>7.4277825370956396E-2</v>
      </c>
      <c r="DV17" s="250">
        <f ca="1">IF(DataGoesHere!$B17="","",SUM(DR$2:DR17)/AVERAGE(DS:DS))</f>
        <v>-5.7458400991612306</v>
      </c>
      <c r="DX17" s="19">
        <f ca="1">IF(DataGoesHere!$B16="","",(DB11*(Output!$O$49/Output!$P$49))+(IntermediateCalcs!DB12*(Output!$M$49/Output!$P$49))+(IntermediateCalcs!DB13*(Output!$K$49/Output!$P$49))+(DB14*(Output!$I$49/Output!$P$49))+(IntermediateCalcs!DB15*(Output!$G$49/Output!$P$49))+(IntermediateCalcs!DB16*(Output!$E$49/Output!$P$49)))</f>
        <v>157607.34619950032</v>
      </c>
      <c r="DY17" s="274">
        <f ca="1">IF(DX17="","",IF(IntermediateCalcs!$AO$9="Yes",IntermediateCalcs!DX17*$CX17,IntermediateCalcs!DX17))</f>
        <v>159960.30462790845</v>
      </c>
      <c r="DZ17" s="250">
        <f ca="1">IF(DataGoesHere!$B17="","",($CZ17-DY17))</f>
        <v>-1345.3046279084519</v>
      </c>
      <c r="EA17" s="250">
        <f ca="1">IF(DataGoesHere!$B17="","",ABS($CZ17-DY17))</f>
        <v>1345.3046279084519</v>
      </c>
      <c r="EB17" s="250">
        <f ca="1">IF(DataGoesHere!$B17="","",EA17^2)</f>
        <v>1809844.5418718983</v>
      </c>
      <c r="EC17" s="249">
        <f ca="1">IF(DataGoesHere!$B17="","",EA17/$CZ17)</f>
        <v>8.4815725366986228E-3</v>
      </c>
      <c r="ED17" s="250">
        <f ca="1">IF(DataGoesHere!$B17="","",SUM(DZ$2:DZ17)/AVERAGE(EA:EA))</f>
        <v>0.22768233541833813</v>
      </c>
    </row>
    <row r="18" spans="1:134" x14ac:dyDescent="0.2">
      <c r="A18" s="121">
        <v>1</v>
      </c>
      <c r="B18">
        <f>IF(B$30="","",COUNTIFS(DataGoesHere!B:B,"&gt;" &amp; ($A17*B$31)+B$30,DataGoesHere!B:B,"&lt;" &amp; (IntermediateCalcs!$A18*IntermediateCalcs!B$31)+IntermediateCalcs!B$30))</f>
        <v>52</v>
      </c>
      <c r="C18" t="str">
        <f>IF(C$30="","",COUNTIFS(DataGoesHere!C:C,"&gt;" &amp; ($A17*C$31)+C$30,DataGoesHere!C:C,"&lt;" &amp; (IntermediateCalcs!$A18*IntermediateCalcs!C$31)+IntermediateCalcs!C$30))</f>
        <v/>
      </c>
      <c r="D18" t="str">
        <f>IF(D$30="","",COUNTIFS(DataGoesHere!D:D,"&gt;" &amp; ($A17*D$31)+D$30,DataGoesHere!D:D,"&lt;" &amp; (IntermediateCalcs!$A18*IntermediateCalcs!D$31)+IntermediateCalcs!D$30))</f>
        <v/>
      </c>
      <c r="E18" s="73"/>
      <c r="F18" s="73"/>
      <c r="G18" s="73"/>
      <c r="H18" s="73"/>
      <c r="I18" s="73"/>
      <c r="J18" s="73"/>
      <c r="K18" s="73"/>
      <c r="L18" s="73"/>
      <c r="M18" s="73"/>
      <c r="N18" s="73"/>
      <c r="O18" s="73"/>
      <c r="P18" s="73"/>
      <c r="Q18" s="73"/>
      <c r="R18" s="73"/>
      <c r="T18" s="240"/>
      <c r="U18" s="86"/>
      <c r="V18" s="86"/>
      <c r="W18" s="86"/>
      <c r="X18" s="245">
        <f>IF(DataGoesHere!$B18="","",(DataGoesHere!$B18/SUM(DataGoesHere!$B14:'DataGoesHere'!$B25)))</f>
        <v>8.4391327953559719E-2</v>
      </c>
      <c r="Y18" s="86"/>
      <c r="Z18" s="86"/>
      <c r="AA18" s="86"/>
      <c r="AB18" s="86"/>
      <c r="AC18" s="86"/>
      <c r="AD18" s="86"/>
      <c r="AE18" s="241"/>
      <c r="AG18" s="19">
        <v>10</v>
      </c>
      <c r="AH18" s="291">
        <f t="shared" ca="1" si="3"/>
        <v>-8.9939964753958518E-2</v>
      </c>
      <c r="AI18" s="292">
        <f t="shared" ca="1" si="4"/>
        <v>8.9939964753958518E-2</v>
      </c>
      <c r="AJ18" s="291">
        <f>IF(COUNT(DataGoesHere!B:B)-1&lt;AG18,"",-AL$7/SQRT(COUNT(DataGoesHere!B:B)))</f>
        <v>-0.11547005383792514</v>
      </c>
      <c r="AK18" s="291">
        <f>IF(COUNT(DataGoesHere!B:B)-1&lt;AG18,"",AL$7/SQRT(COUNT(DataGoesHere!B:B)))</f>
        <v>0.11547005383792514</v>
      </c>
      <c r="AL18" s="293">
        <f ca="1">IF(COUNT(DataGoesHere!B:B)-1&lt;AG18,"",IF(AI18=MAX(AI$9:AI$60),IF(AH18&lt;AJ18,1,IF(AH18&gt;AK18,1,0)),0))</f>
        <v>0</v>
      </c>
      <c r="AM18" s="293"/>
      <c r="AN18" s="19" t="str">
        <f t="shared" ca="1" si="5"/>
        <v/>
      </c>
      <c r="AT18" s="19">
        <f t="shared" si="0"/>
        <v>17</v>
      </c>
      <c r="AU18" s="19"/>
      <c r="AV18" s="19"/>
      <c r="AW18" s="19"/>
      <c r="AX18" s="19"/>
      <c r="AY18" s="19"/>
      <c r="AZ18" s="19"/>
      <c r="BA18" s="19"/>
      <c r="BB18" s="19"/>
      <c r="BC18" s="19"/>
      <c r="BD18" s="19"/>
      <c r="BE18" s="19"/>
      <c r="BF18" s="19"/>
      <c r="BG18" s="19"/>
      <c r="BH18" s="19"/>
      <c r="BI18" s="19"/>
      <c r="BJ18" s="19"/>
      <c r="BK18" s="268">
        <f t="array" ref="BK18">AVERAGE(IF(MOD(ROW($DA18:$DA$1993)-$AT18,BK$1)=0,$DA18:$DA$1993))/AVERAGE($DA$2:$DA$1993)</f>
        <v>1.0177566402454263</v>
      </c>
      <c r="BL18" s="268">
        <f t="array" ref="BL18">AVERAGE(IF(MOD(ROW($DA18:$DA$1993)-$AT18,BL$1)=0,$DA18:$DA$1993))/AVERAGE($DA$2:$DA$1993)</f>
        <v>0.98658157651725797</v>
      </c>
      <c r="BM18" s="268">
        <f t="array" ref="BM18">AVERAGE(IF(MOD(ROW($DA18:$DA$1993)-$AT18,BM$1)=0,$DA18:$DA$1993))/AVERAGE($DA$2:$DA$1993)</f>
        <v>0.99784163947067817</v>
      </c>
      <c r="BN18" s="268">
        <f t="array" ref="BN18">AVERAGE(IF(MOD(ROW($DA18:$DA$1993)-$AT18,BN$1)=0,$DA18:$DA$1993))/AVERAGE($DA$2:$DA$1993)</f>
        <v>1.1493789392675944</v>
      </c>
      <c r="BO18" s="268">
        <f t="array" ref="BO18">AVERAGE(IF(MOD(ROW($DA18:$DA$1993)-$AT18,BO$1)=0,$DA18:$DA$1993))/AVERAGE($DA$2:$DA$1993)</f>
        <v>0.92342955966036944</v>
      </c>
      <c r="BP18" s="268">
        <f t="array" ref="BP18">AVERAGE(IF(MOD(ROW($DA18:$DA$1993)-$AT18,BP$1)=0,$DA18:$DA$1993))/AVERAGE($DA$2:$DA$1993)</f>
        <v>1.0212284030351761</v>
      </c>
      <c r="BQ18" s="268">
        <f t="array" ref="BQ18">AVERAGE(IF(MOD(ROW($DA18:$DA$1993)-$AT18,BQ$1)=0,$DA18:$DA$1993))/AVERAGE($DA$2:$DA$1993)</f>
        <v>1.0074408506181549</v>
      </c>
      <c r="BR18" s="268">
        <f t="array" ref="BR18">AVERAGE(IF(MOD(ROW($DA18:$DA$1993)-$AT18,BR$1)=0,$DA18:$DA$1993))/AVERAGE($DA$2:$DA$1993)</f>
        <v>0.96789765057342658</v>
      </c>
      <c r="BS18" s="268">
        <f t="array" ref="BS18">AVERAGE(IF(MOD(ROW($DA18:$DA$1993)-$AT18,BS$1)=0,$DA18:$DA$1993))/AVERAGE($DA$2:$DA$1993)</f>
        <v>0.99746336842966066</v>
      </c>
      <c r="BT18" s="268">
        <f t="array" ref="BT18">AVERAGE(IF(MOD(ROW($DA18:$DA$1993)-$AT18,BT$1)=0,$DA18:$DA$1993))/AVERAGE($DA$2:$DA$1993)</f>
        <v>1.062645581752744</v>
      </c>
      <c r="BU18" s="268">
        <f t="array" ref="BU18">AVERAGE(IF(MOD(ROW($DA18:$DA$1993)-$AT18,BU$1)=0,$DA18:$DA$1993))/AVERAGE($DA$2:$DA$1993)</f>
        <v>0.95232023001129174</v>
      </c>
      <c r="BV18" s="268">
        <f t="array" ref="BV18">AVERAGE(IF(MOD(ROW($DA18:$DA$1993)-$AT18,BV$1)=0,$DA18:$DA$1993))/AVERAGE($DA$2:$DA$1993)</f>
        <v>1.1223627679271648</v>
      </c>
      <c r="BW18" s="268">
        <f t="array" ref="BW18">AVERAGE(IF(MOD(ROW($DA18:$DA$1993)-$AT18,BW$1)=0,$DA18:$DA$1993))/AVERAGE($DA$2:$DA$1993)</f>
        <v>0.99966485445755571</v>
      </c>
      <c r="BX18" s="268">
        <f t="array" ref="BX18">AVERAGE(IF(MOD(ROW($DA18:$DA$1993)-$AT18,BX$1)=0,$DA18:$DA$1993))/AVERAGE($DA$2:$DA$1993)</f>
        <v>0.97462527257240827</v>
      </c>
      <c r="BY18" s="268">
        <f t="array" ref="BY18">AVERAGE(IF(MOD(ROW($DA18:$DA$1993)-$AT18,BY$1)=0,$DA18:$DA$1993))/AVERAGE($DA$2:$DA$1993)</f>
        <v>1.048049608065756</v>
      </c>
      <c r="BZ18" s="268">
        <f t="array" ref="BZ18">AVERAGE(IF(MOD(ROW($DA18:$DA$1993)-$AT18,BZ$1)=0,$DA18:$DA$1993))/AVERAGE($DA$2:$DA$1993)</f>
        <v>1.1246213479463731</v>
      </c>
      <c r="CA18" s="268">
        <f t="array" ref="CA18">AVERAGE(IF(MOD(ROW($DA18:$DA$1993)-$AT18,CA$1)=0,$DA18:$DA$1993))/AVERAGE($DA$2:$DA$1993)</f>
        <v>0.93141306356571874</v>
      </c>
      <c r="CB18" s="268">
        <f t="array" ref="CB18">AVERAGE(IF(MOD(ROW($DA18:$DA$1993)-$AT18,CB$1)=0,$DA18:$DA$1993))/AVERAGE($DA$2:$DA$1993)</f>
        <v>1.0646287788442348</v>
      </c>
      <c r="CC18" s="268">
        <f t="array" ref="CC18">AVERAGE(IF(MOD(ROW($DA18:$DA$1993)-$AT18,CC$1)=0,$DA18:$DA$1993))/AVERAGE($DA$2:$DA$1993)</f>
        <v>0.99992987754903495</v>
      </c>
      <c r="CD18" s="268">
        <f t="array" ref="CD18">AVERAGE(IF(MOD(ROW($DA18:$DA$1993)-$AT18,CD$1)=0,$DA18:$DA$1993))/AVERAGE($DA$2:$DA$1993)</f>
        <v>1.0104408114395493</v>
      </c>
      <c r="CE18" s="268">
        <f t="array" ref="CE18">AVERAGE(IF(MOD(ROW($DA18:$DA$1993)-$AT18,CE$1)=0,$DA18:$DA$1993))/AVERAGE($DA$2:$DA$1993)</f>
        <v>1.0247669981000187</v>
      </c>
      <c r="CF18" s="268">
        <f t="array" ref="CF18">AVERAGE(IF(MOD(ROW($DA18:$DA$1993)-$AT18,CF$1)=0,$DA18:$DA$1993))/AVERAGE($DA$2:$DA$1993)</f>
        <v>1.0085314753693932</v>
      </c>
      <c r="CG18" s="268">
        <f t="array" ref="CG18">AVERAGE(IF(MOD(ROW($DA18:$DA$1993)-$AT18,CG$1)=0,$DA18:$DA$1993))/AVERAGE($DA$2:$DA$1993)</f>
        <v>0.91706763406922931</v>
      </c>
      <c r="CH18" s="268">
        <f t="array" ref="CH18">AVERAGE(IF(MOD(ROW($DA18:$DA$1993)-$AT18,CH$1)=0,$DA18:$DA$1993))/AVERAGE($DA$2:$DA$1993)</f>
        <v>1.1192205245212052</v>
      </c>
      <c r="CI18" s="268">
        <f t="array" ref="CI18">AVERAGE(IF(MOD(ROW($DA18:$DA$1993)-$AT18,CI$1)=0,$DA18:$DA$1993))/AVERAGE($DA$2:$DA$1993)</f>
        <v>1.0447794567143391</v>
      </c>
      <c r="CJ18" s="268">
        <f t="array" ref="CJ18">AVERAGE(IF(MOD(ROW($DA18:$DA$1993)-$AT18,CJ$1)=0,$DA18:$DA$1993))/AVERAGE($DA$2:$DA$1993)</f>
        <v>0.98670194023342772</v>
      </c>
      <c r="CK18" s="268">
        <f t="array" ref="CK18">AVERAGE(IF(MOD(ROW($DA18:$DA$1993)-$AT18,CK$1)=0,$DA18:$DA$1993))/AVERAGE($DA$2:$DA$1993)</f>
        <v>1.0302327060854137</v>
      </c>
      <c r="CL18" s="268">
        <f t="array" ref="CL18">AVERAGE(IF(MOD(ROW($DA18:$DA$1993)-$AT18,CL$1)=0,$DA18:$DA$1993))/AVERAGE($DA$2:$DA$1993)</f>
        <v>1.132571368352542</v>
      </c>
      <c r="CM18" s="268">
        <f t="array" ref="CM18">AVERAGE(IF(MOD(ROW($DA18:$DA$1993)-$AT18,CM$1)=0,$DA18:$DA$1993))/AVERAGE($DA$2:$DA$1993)</f>
        <v>0.95282562160271922</v>
      </c>
      <c r="CN18" s="268">
        <f t="array" ref="CN18">AVERAGE(IF(MOD(ROW($DA18:$DA$1993)-$AT18,CN$1)=0,$DA18:$DA$1993))/AVERAGE($DA$2:$DA$1993)</f>
        <v>1.0360816434790543</v>
      </c>
      <c r="CO18" s="268">
        <f t="array" ref="CO18">AVERAGE(IF(MOD(ROW($DA18:$DA$1993)-$AT18,CO$1)=0,$DA18:$DA$1993))/AVERAGE($DA$2:$DA$1993)</f>
        <v>0.96331937056084194</v>
      </c>
      <c r="CP18" s="268">
        <f t="array" ref="CP18">AVERAGE(IF(MOD(ROW($DA18:$DA$1993)-$AT18,CP$1)=0,$DA18:$DA$1993))/AVERAGE($DA$2:$DA$1993)</f>
        <v>0.9497403616179656</v>
      </c>
      <c r="CQ18" s="268">
        <f t="array" ref="CQ18">AVERAGE(IF(MOD(ROW($DA18:$DA$1993)-$AT18,CQ$1)=0,$DA18:$DA$1993))/AVERAGE($DA$2:$DA$1993)</f>
        <v>0.99931817168519588</v>
      </c>
      <c r="CR18" s="268">
        <f t="array" ref="CR18">AVERAGE(IF(MOD(ROW($DA18:$DA$1993)-$AT18,CR$1)=0,$DA18:$DA$1993))/AVERAGE($DA$2:$DA$1993)</f>
        <v>1.0066579302879834</v>
      </c>
      <c r="CS18" s="268">
        <f t="array" ref="CS18">AVERAGE(IF(MOD(ROW($DA18:$DA$1993)-$AT18,CS$1)=0,$DA18:$DA$1993))/AVERAGE($DA$2:$DA$1993)</f>
        <v>0.98619886447363259</v>
      </c>
      <c r="CT18" s="268">
        <f t="array" ref="CT18">AVERAGE(IF(MOD(ROW($DA18:$DA$1993)-$AT18,CT$1)=0,$DA18:$DA$1993))/AVERAGE($DA$2:$DA$1993)</f>
        <v>1.1378508723947591</v>
      </c>
      <c r="CU18" s="270"/>
      <c r="CV18" s="310">
        <f>IF(DataGoesHere!B18="","",DataGoesHere!A18)</f>
        <v>17</v>
      </c>
      <c r="CW18" s="271">
        <f t="shared" ca="1" si="1"/>
        <v>5</v>
      </c>
      <c r="CX18" s="272">
        <f t="shared" ca="1" si="2"/>
        <v>0.97875414397996308</v>
      </c>
      <c r="CY18" s="266">
        <f>DataGoesHere!A18</f>
        <v>17</v>
      </c>
      <c r="CZ18" s="19">
        <f>IF(DataGoesHere!B18="","",DataGoesHere!B18)</f>
        <v>163519</v>
      </c>
      <c r="DA18" s="19">
        <f>IF(DataGoesHere!B18="","",IF(AH$5="No",DataGoesHere!B18,DataGoesHere!B18-(AH$2*(DataGoesHere!A18-1))))</f>
        <v>149807.0921645796</v>
      </c>
      <c r="DB18" s="19">
        <f ca="1">IF(DataGoesHere!B18="","",IF(AO$9="No",DataGoesHere!B18,DataGoesHere!B18/CX18))</f>
        <v>167068.51358511084</v>
      </c>
      <c r="DC18" s="19">
        <f ca="1">IF(DataGoesHere!B18="","",IF(AO$9="No",DA18,DA18/CX18))</f>
        <v>153058.96080849331</v>
      </c>
      <c r="DD18" s="293" t="str">
        <f>IF(CZ18="",IF(COUNTIF(DD$2:DD17,"Forecast")&lt;Output!E$43,"Forecast",""),"Actual")</f>
        <v>Actual</v>
      </c>
      <c r="DF18" s="19">
        <f ca="1">IF(DataGoesHere!B17="",IF(DD18="Forecast",(Output!$E$47*IntermediateCalcs!DH17)+((1-Output!$E$47)*IntermediateCalcs!DF17),""),(Output!$E$47*IntermediateCalcs!DB17)+((1-Output!$E$47)*IntermediateCalcs!DF17))</f>
        <v>159512.3082705678</v>
      </c>
      <c r="DG18" s="19">
        <f ca="1">IF(DataGoesHere!B17="",IF(DD18="Forecast",(Output!$G$47*(IntermediateCalcs!DF18-IntermediateCalcs!DF17))+((1-Output!$G$47)*IntermediateCalcs!DG17),""),(Output!$G$47*(IntermediateCalcs!DF18-IntermediateCalcs!DF17))+((1-Output!$G$47)*IntermediateCalcs!DG17))</f>
        <v>-5323.508051235829</v>
      </c>
      <c r="DH18" s="19">
        <f ca="1">IF(DataGoesHere!B17="",IF(DD18="Forecast",DF18+DG18,""),DF18+DG18)</f>
        <v>154188.80021933196</v>
      </c>
      <c r="DI18" s="274">
        <f ca="1">IF(DH18="","",IF(IntermediateCalcs!$AO$9="Yes",IntermediateCalcs!DH18*$CX18,IntermediateCalcs!DH18))</f>
        <v>150912.9271699698</v>
      </c>
      <c r="DJ18" s="250">
        <f ca="1">IF(DataGoesHere!$B18="","",($CZ18-DI18))</f>
        <v>12606.0728300302</v>
      </c>
      <c r="DK18" s="250">
        <f ca="1">IF(DataGoesHere!$B18="","",ABS($CZ18-DI18))</f>
        <v>12606.0728300302</v>
      </c>
      <c r="DL18" s="250">
        <f ca="1">IF(DataGoesHere!$B18="","",DK18^2)</f>
        <v>158913072.19602561</v>
      </c>
      <c r="DM18" s="249">
        <f ca="1">IF(DataGoesHere!$B18="","",DK18/$CZ18)</f>
        <v>7.7092404124476058E-2</v>
      </c>
      <c r="DN18" s="250">
        <f ca="1">IF(DataGoesHere!$B18="","",SUM(DJ$2:DJ18)/AVERAGE(DK:DK))</f>
        <v>-1.0346032655423525</v>
      </c>
      <c r="DP18" s="19">
        <f ca="1">IF(DataGoesHere!B18="",IF($DD18="Forecast",(Output!E$48*IntermediateCalcs!CY18)+Output!G$48,""),(Output!E$48*IntermediateCalcs!CY18)+Output!G$48)</f>
        <v>168759.03501517419</v>
      </c>
      <c r="DQ18" s="274">
        <f ca="1">IF(DP18="","",IF(IntermediateCalcs!$AO$9="Yes",IntermediateCalcs!DP18*$CX18,IntermediateCalcs!DP18))</f>
        <v>165173.60485516142</v>
      </c>
      <c r="DR18" s="250">
        <f ca="1">IF(DataGoesHere!$B18="","",($CZ18-DQ18))</f>
        <v>-1654.6048551614222</v>
      </c>
      <c r="DS18" s="250">
        <f ca="1">IF(DataGoesHere!$B18="","",ABS($CZ18-DQ18))</f>
        <v>1654.6048551614222</v>
      </c>
      <c r="DT18" s="250">
        <f ca="1">IF(DataGoesHere!$B18="","",DS18^2)</f>
        <v>2737717.2267237511</v>
      </c>
      <c r="DU18" s="249">
        <f ca="1">IF(DataGoesHere!$B18="","",DS18/$CZ18)</f>
        <v>1.0118731493963529E-2</v>
      </c>
      <c r="DV18" s="250">
        <f ca="1">IF(DataGoesHere!$B18="","",SUM(DR$2:DR18)/AVERAGE(DS:DS))</f>
        <v>-5.7987288379466131</v>
      </c>
      <c r="DX18" s="19">
        <f ca="1">IF(DataGoesHere!$B17="","",(DB12*(Output!$O$49/Output!$P$49))+(IntermediateCalcs!DB13*(Output!$M$49/Output!$P$49))+(IntermediateCalcs!DB14*(Output!$K$49/Output!$P$49))+(DB15*(Output!$I$49/Output!$P$49))+(IntermediateCalcs!DB16*(Output!$G$49/Output!$P$49))+(IntermediateCalcs!DB17*(Output!$E$49/Output!$P$49)))</f>
        <v>175350.75303674466</v>
      </c>
      <c r="DY18" s="274">
        <f ca="1">IF(DX18="","",IF(IntermediateCalcs!$AO$9="Yes",IntermediateCalcs!DX18*$CX18,IntermediateCalcs!DX18))</f>
        <v>171625.27618472092</v>
      </c>
      <c r="DZ18" s="250">
        <f ca="1">IF(DataGoesHere!$B18="","",($CZ18-DY18))</f>
        <v>-8106.2761847209185</v>
      </c>
      <c r="EA18" s="250">
        <f ca="1">IF(DataGoesHere!$B18="","",ABS($CZ18-DY18))</f>
        <v>8106.2761847209185</v>
      </c>
      <c r="EB18" s="250">
        <f ca="1">IF(DataGoesHere!$B18="","",EA18^2)</f>
        <v>65711713.582973532</v>
      </c>
      <c r="EC18" s="249">
        <f ca="1">IF(DataGoesHere!$B18="","",EA18/$CZ18)</f>
        <v>4.9573909972057795E-2</v>
      </c>
      <c r="ED18" s="250">
        <f ca="1">IF(DataGoesHere!$B18="","",SUM(DZ$2:DZ18)/AVERAGE(EA:EA))</f>
        <v>-8.8615353169788861E-3</v>
      </c>
    </row>
    <row r="19" spans="1:134" x14ac:dyDescent="0.2">
      <c r="A19" s="121">
        <v>1.5</v>
      </c>
      <c r="B19">
        <f>IF(B$30="","",COUNTIFS(DataGoesHere!B:B,"&gt;" &amp; ($A18*B$31)+B$30,DataGoesHere!B:B,"&lt;" &amp; (IntermediateCalcs!$A19*IntermediateCalcs!B$31)+IntermediateCalcs!B$30))</f>
        <v>33</v>
      </c>
      <c r="C19" t="str">
        <f>IF(C$30="","",COUNTIFS(DataGoesHere!C:C,"&gt;" &amp; ($A18*C$31)+C$30,DataGoesHere!C:C,"&lt;" &amp; (IntermediateCalcs!$A19*IntermediateCalcs!C$31)+IntermediateCalcs!C$30))</f>
        <v/>
      </c>
      <c r="D19" t="str">
        <f>IF(D$30="","",COUNTIFS(DataGoesHere!D:D,"&gt;" &amp; ($A18*D$31)+D$30,DataGoesHere!D:D,"&lt;" &amp; (IntermediateCalcs!$A19*IntermediateCalcs!D$31)+IntermediateCalcs!D$30))</f>
        <v/>
      </c>
      <c r="E19" s="73"/>
      <c r="F19" s="73"/>
      <c r="G19" s="73"/>
      <c r="H19" s="73"/>
      <c r="I19" s="73"/>
      <c r="J19" s="73"/>
      <c r="K19" s="73"/>
      <c r="L19" s="73"/>
      <c r="M19" s="73"/>
      <c r="N19" s="73"/>
      <c r="O19" s="73"/>
      <c r="P19" s="73"/>
      <c r="Q19" s="73"/>
      <c r="R19" s="73"/>
      <c r="T19" s="240"/>
      <c r="U19" s="86"/>
      <c r="V19" s="86"/>
      <c r="W19" s="86"/>
      <c r="X19" s="86"/>
      <c r="Y19" s="245">
        <f>IF(DataGoesHere!$B19="","",(DataGoesHere!$B19/SUM(DataGoesHere!$B14:'DataGoesHere'!$B25)))</f>
        <v>8.4104895263693552E-2</v>
      </c>
      <c r="Z19" s="86"/>
      <c r="AA19" s="86"/>
      <c r="AB19" s="86"/>
      <c r="AC19" s="86"/>
      <c r="AD19" s="86"/>
      <c r="AE19" s="241"/>
      <c r="AG19" s="19">
        <v>11</v>
      </c>
      <c r="AH19" s="291">
        <f t="shared" ca="1" si="3"/>
        <v>6.8126995740755938E-2</v>
      </c>
      <c r="AI19" s="292">
        <f t="shared" ca="1" si="4"/>
        <v>6.8126995740755938E-2</v>
      </c>
      <c r="AJ19" s="291">
        <f>IF(COUNT(DataGoesHere!B:B)-1&lt;AG19,"",-AL$7/SQRT(COUNT(DataGoesHere!B:B)))</f>
        <v>-0.11547005383792514</v>
      </c>
      <c r="AK19" s="291">
        <f>IF(COUNT(DataGoesHere!B:B)-1&lt;AG19,"",AL$7/SQRT(COUNT(DataGoesHere!B:B)))</f>
        <v>0.11547005383792514</v>
      </c>
      <c r="AL19" s="293">
        <f ca="1">IF(COUNT(DataGoesHere!B:B)-1&lt;AG19,"",IF(AI19=MAX(AI$9:AI$60),IF(AH19&lt;AJ19,1,IF(AH19&gt;AK19,1,0)),0))</f>
        <v>0</v>
      </c>
      <c r="AM19" s="293"/>
      <c r="AN19" s="19" t="str">
        <f t="shared" ca="1" si="5"/>
        <v/>
      </c>
      <c r="AT19" s="19">
        <f t="shared" si="0"/>
        <v>18</v>
      </c>
      <c r="AU19" s="19"/>
      <c r="AV19" s="19"/>
      <c r="AW19" s="19"/>
      <c r="AX19" s="19"/>
      <c r="AY19" s="19"/>
      <c r="AZ19" s="19"/>
      <c r="BA19" s="19"/>
      <c r="BB19" s="19"/>
      <c r="BC19" s="19"/>
      <c r="BD19" s="19"/>
      <c r="BE19" s="19"/>
      <c r="BF19" s="19"/>
      <c r="BG19" s="19"/>
      <c r="BH19" s="19"/>
      <c r="BI19" s="19"/>
      <c r="BJ19" s="19"/>
      <c r="BK19" s="19"/>
      <c r="BL19" s="268">
        <f t="array" ref="BL19">AVERAGE(IF(MOD(ROW($DA19:$DA$1993)-$AT19,BL$1)=0,$DA19:$DA$1993))/AVERAGE($DA$2:$DA$1993)</f>
        <v>1.0449673226007032</v>
      </c>
      <c r="BM19" s="268">
        <f t="array" ref="BM19">AVERAGE(IF(MOD(ROW($DA19:$DA$1993)-$AT19,BM$1)=0,$DA19:$DA$1993))/AVERAGE($DA$2:$DA$1993)</f>
        <v>1.0227653621958157</v>
      </c>
      <c r="BN19" s="268">
        <f t="array" ref="BN19">AVERAGE(IF(MOD(ROW($DA19:$DA$1993)-$AT19,BN$1)=0,$DA19:$DA$1993))/AVERAGE($DA$2:$DA$1993)</f>
        <v>0.93028686495415669</v>
      </c>
      <c r="BO19" s="268">
        <f t="array" ref="BO19">AVERAGE(IF(MOD(ROW($DA19:$DA$1993)-$AT19,BO$1)=0,$DA19:$DA$1993))/AVERAGE($DA$2:$DA$1993)</f>
        <v>0.97261132567476549</v>
      </c>
      <c r="BP19" s="268">
        <f t="array" ref="BP19">AVERAGE(IF(MOD(ROW($DA19:$DA$1993)-$AT19,BP$1)=0,$DA19:$DA$1993))/AVERAGE($DA$2:$DA$1993)</f>
        <v>0.98878981056797988</v>
      </c>
      <c r="BQ19" s="268">
        <f t="array" ref="BQ19">AVERAGE(IF(MOD(ROW($DA19:$DA$1993)-$AT19,BQ$1)=0,$DA19:$DA$1993))/AVERAGE($DA$2:$DA$1993)</f>
        <v>0.98679390002626155</v>
      </c>
      <c r="BR19" s="268">
        <f t="array" ref="BR19">AVERAGE(IF(MOD(ROW($DA19:$DA$1993)-$AT19,BR$1)=0,$DA19:$DA$1993))/AVERAGE($DA$2:$DA$1993)</f>
        <v>1.0727224196108962</v>
      </c>
      <c r="BS19" s="268">
        <f t="array" ref="BS19">AVERAGE(IF(MOD(ROW($DA19:$DA$1993)-$AT19,BS$1)=0,$DA19:$DA$1993))/AVERAGE($DA$2:$DA$1993)</f>
        <v>0.99792492911622788</v>
      </c>
      <c r="BT19" s="268">
        <f t="array" ref="BT19">AVERAGE(IF(MOD(ROW($DA19:$DA$1993)-$AT19,BT$1)=0,$DA19:$DA$1993))/AVERAGE($DA$2:$DA$1993)</f>
        <v>0.97614209538321117</v>
      </c>
      <c r="BU19" s="268">
        <f t="array" ref="BU19">AVERAGE(IF(MOD(ROW($DA19:$DA$1993)-$AT19,BU$1)=0,$DA19:$DA$1993))/AVERAGE($DA$2:$DA$1993)</f>
        <v>0.9859212818383174</v>
      </c>
      <c r="BV19" s="268">
        <f t="array" ref="BV19">AVERAGE(IF(MOD(ROW($DA19:$DA$1993)-$AT19,BV$1)=0,$DA19:$DA$1993))/AVERAGE($DA$2:$DA$1993)</f>
        <v>0.94398515728475829</v>
      </c>
      <c r="BW19" s="268">
        <f t="array" ref="BW19">AVERAGE(IF(MOD(ROW($DA19:$DA$1993)-$AT19,BW$1)=0,$DA19:$DA$1993))/AVERAGE($DA$2:$DA$1993)</f>
        <v>0.9543909926693025</v>
      </c>
      <c r="BX19" s="268">
        <f t="array" ref="BX19">AVERAGE(IF(MOD(ROW($DA19:$DA$1993)-$AT19,BX$1)=0,$DA19:$DA$1993))/AVERAGE($DA$2:$DA$1993)</f>
        <v>1.0561157059374471</v>
      </c>
      <c r="BY19" s="268">
        <f t="array" ref="BY19">AVERAGE(IF(MOD(ROW($DA19:$DA$1993)-$AT19,BY$1)=0,$DA19:$DA$1993))/AVERAGE($DA$2:$DA$1993)</f>
        <v>0.97274959350861023</v>
      </c>
      <c r="BZ19" s="268">
        <f t="array" ref="BZ19">AVERAGE(IF(MOD(ROW($DA19:$DA$1993)-$AT19,BZ$1)=0,$DA19:$DA$1993))/AVERAGE($DA$2:$DA$1993)</f>
        <v>0.90874874301158826</v>
      </c>
      <c r="CA19" s="268">
        <f t="array" ref="CA19">AVERAGE(IF(MOD(ROW($DA19:$DA$1993)-$AT19,CA$1)=0,$DA19:$DA$1993))/AVERAGE($DA$2:$DA$1993)</f>
        <v>0.98560365688612062</v>
      </c>
      <c r="CB19" s="268">
        <f t="array" ref="CB19">AVERAGE(IF(MOD(ROW($DA19:$DA$1993)-$AT19,CB$1)=0,$DA19:$DA$1993))/AVERAGE($DA$2:$DA$1993)</f>
        <v>0.94993702083945997</v>
      </c>
      <c r="CC19" s="268">
        <f t="array" ref="CC19">AVERAGE(IF(MOD(ROW($DA19:$DA$1993)-$AT19,CC$1)=0,$DA19:$DA$1993))/AVERAGE($DA$2:$DA$1993)</f>
        <v>0.98707241791180478</v>
      </c>
      <c r="CD19" s="268">
        <f t="array" ref="CD19">AVERAGE(IF(MOD(ROW($DA19:$DA$1993)-$AT19,CD$1)=0,$DA19:$DA$1993))/AVERAGE($DA$2:$DA$1993)</f>
        <v>1.1061354682734257</v>
      </c>
      <c r="CE19" s="268">
        <f t="array" ref="CE19">AVERAGE(IF(MOD(ROW($DA19:$DA$1993)-$AT19,CE$1)=0,$DA19:$DA$1993))/AVERAGE($DA$2:$DA$1993)</f>
        <v>1.0696819542645424</v>
      </c>
      <c r="CF19" s="268">
        <f t="array" ref="CF19">AVERAGE(IF(MOD(ROW($DA19:$DA$1993)-$AT19,CF$1)=0,$DA19:$DA$1993))/AVERAGE($DA$2:$DA$1993)</f>
        <v>0.97248919797734279</v>
      </c>
      <c r="CG19" s="268">
        <f t="array" ref="CG19">AVERAGE(IF(MOD(ROW($DA19:$DA$1993)-$AT19,CG$1)=0,$DA19:$DA$1993))/AVERAGE($DA$2:$DA$1993)</f>
        <v>0.9643644845577708</v>
      </c>
      <c r="CH19" s="268">
        <f t="array" ref="CH19">AVERAGE(IF(MOD(ROW($DA19:$DA$1993)-$AT19,CH$1)=0,$DA19:$DA$1993))/AVERAGE($DA$2:$DA$1993)</f>
        <v>0.93929383925391041</v>
      </c>
      <c r="CI19" s="268">
        <f t="array" ref="CI19">AVERAGE(IF(MOD(ROW($DA19:$DA$1993)-$AT19,CI$1)=0,$DA19:$DA$1993))/AVERAGE($DA$2:$DA$1993)</f>
        <v>0.99881215113095001</v>
      </c>
      <c r="CJ19" s="268">
        <f t="array" ref="CJ19">AVERAGE(IF(MOD(ROW($DA19:$DA$1993)-$AT19,CJ$1)=0,$DA19:$DA$1993))/AVERAGE($DA$2:$DA$1993)</f>
        <v>1.0766459745461063</v>
      </c>
      <c r="CK19" s="268">
        <f t="array" ref="CK19">AVERAGE(IF(MOD(ROW($DA19:$DA$1993)-$AT19,CK$1)=0,$DA19:$DA$1993))/AVERAGE($DA$2:$DA$1993)</f>
        <v>1.0122826433168526</v>
      </c>
      <c r="CL19" s="268">
        <f t="array" ref="CL19">AVERAGE(IF(MOD(ROW($DA19:$DA$1993)-$AT19,CL$1)=0,$DA19:$DA$1993))/AVERAGE($DA$2:$DA$1993)</f>
        <v>0.9787755567983305</v>
      </c>
      <c r="CM19" s="268">
        <f t="array" ref="CM19">AVERAGE(IF(MOD(ROW($DA19:$DA$1993)-$AT19,CM$1)=0,$DA19:$DA$1993))/AVERAGE($DA$2:$DA$1993)</f>
        <v>1.0011138348744277</v>
      </c>
      <c r="CN19" s="268">
        <f t="array" ref="CN19">AVERAGE(IF(MOD(ROW($DA19:$DA$1993)-$AT19,CN$1)=0,$DA19:$DA$1993))/AVERAGE($DA$2:$DA$1993)</f>
        <v>0.97471791791033457</v>
      </c>
      <c r="CO19" s="268">
        <f t="array" ref="CO19">AVERAGE(IF(MOD(ROW($DA19:$DA$1993)-$AT19,CO$1)=0,$DA19:$DA$1993))/AVERAGE($DA$2:$DA$1993)</f>
        <v>0.9794001622472186</v>
      </c>
      <c r="CP19" s="268">
        <f t="array" ref="CP19">AVERAGE(IF(MOD(ROW($DA19:$DA$1993)-$AT19,CP$1)=0,$DA19:$DA$1993))/AVERAGE($DA$2:$DA$1993)</f>
        <v>1.0533717302155303</v>
      </c>
      <c r="CQ19" s="268">
        <f t="array" ref="CQ19">AVERAGE(IF(MOD(ROW($DA19:$DA$1993)-$AT19,CQ$1)=0,$DA19:$DA$1993))/AVERAGE($DA$2:$DA$1993)</f>
        <v>0.96793942224382867</v>
      </c>
      <c r="CR19" s="268">
        <f t="array" ref="CR19">AVERAGE(IF(MOD(ROW($DA19:$DA$1993)-$AT19,CR$1)=0,$DA19:$DA$1993))/AVERAGE($DA$2:$DA$1993)</f>
        <v>0.92889445938157988</v>
      </c>
      <c r="CS19" s="268">
        <f t="array" ref="CS19">AVERAGE(IF(MOD(ROW($DA19:$DA$1993)-$AT19,CS$1)=0,$DA19:$DA$1993))/AVERAGE($DA$2:$DA$1993)</f>
        <v>0.99441746839130041</v>
      </c>
      <c r="CT19" s="268">
        <f t="array" ref="CT19">AVERAGE(IF(MOD(ROW($DA19:$DA$1993)-$AT19,CT$1)=0,$DA19:$DA$1993))/AVERAGE($DA$2:$DA$1993)</f>
        <v>0.9044396964676672</v>
      </c>
      <c r="CU19" s="270"/>
      <c r="CV19" s="310">
        <f>IF(DataGoesHere!B19="","",DataGoesHere!A19)</f>
        <v>18</v>
      </c>
      <c r="CW19" s="271">
        <f t="shared" ca="1" si="1"/>
        <v>6</v>
      </c>
      <c r="CX19" s="272">
        <f t="shared" ca="1" si="2"/>
        <v>1.0779088099730167</v>
      </c>
      <c r="CY19" s="266">
        <f>DataGoesHere!A19</f>
        <v>18</v>
      </c>
      <c r="CZ19" s="19">
        <f>IF(DataGoesHere!B19="","",DataGoesHere!B19)</f>
        <v>162964</v>
      </c>
      <c r="DA19" s="19">
        <f>IF(DataGoesHere!B19="","",IF(AH$5="No",DataGoesHere!B19,DataGoesHere!B19-(AH$2*(DataGoesHere!A19-1))))</f>
        <v>148395.09792486584</v>
      </c>
      <c r="DB19" s="19">
        <f ca="1">IF(DataGoesHere!B19="","",IF(AO$9="No",DataGoesHere!B19,DataGoesHere!B19/CX19))</f>
        <v>151185.33079257369</v>
      </c>
      <c r="DC19" s="19">
        <f ca="1">IF(DataGoesHere!B19="","",IF(AO$9="No",DA19,DA19/CX19))</f>
        <v>137669.43599670607</v>
      </c>
      <c r="DD19" s="293" t="str">
        <f>IF(CZ19="",IF(COUNTIF(DD$2:DD18,"Forecast")&lt;Output!E$43,"Forecast",""),"Actual")</f>
        <v>Actual</v>
      </c>
      <c r="DF19" s="19">
        <f ca="1">IF(DataGoesHere!B18="",IF(DD19="Forecast",(Output!$E$47*IntermediateCalcs!DH18)+((1-Output!$E$47)*IntermediateCalcs!DF18),""),(Output!$E$47*IntermediateCalcs!DB18)+((1-Output!$E$47)*IntermediateCalcs!DF18))</f>
        <v>166312.89305365653</v>
      </c>
      <c r="DG19" s="19">
        <f ca="1">IF(DataGoesHere!B18="",IF(DD19="Forecast",(Output!$G$47*(IntermediateCalcs!DF19-IntermediateCalcs!DF18))+((1-Output!$G$47)*IntermediateCalcs!DG18),""),(Output!$G$47*(IntermediateCalcs!DF19-IntermediateCalcs!DF18))+((1-Output!$G$47)*IntermediateCalcs!DG18))</f>
        <v>738.53836592645348</v>
      </c>
      <c r="DH19" s="19">
        <f ca="1">IF(DataGoesHere!B18="",IF(DD19="Forecast",DF19+DG19,""),DF19+DG19)</f>
        <v>167051.43141958298</v>
      </c>
      <c r="DI19" s="274">
        <f ca="1">IF(DH19="","",IF(IntermediateCalcs!$AO$9="Yes",IntermediateCalcs!DH19*$CX19,IntermediateCalcs!DH19))</f>
        <v>180066.20964577171</v>
      </c>
      <c r="DJ19" s="250">
        <f ca="1">IF(DataGoesHere!$B19="","",($CZ19-DI19))</f>
        <v>-17102.209645771713</v>
      </c>
      <c r="DK19" s="250">
        <f ca="1">IF(DataGoesHere!$B19="","",ABS($CZ19-DI19))</f>
        <v>17102.209645771713</v>
      </c>
      <c r="DL19" s="250">
        <f ca="1">IF(DataGoesHere!$B19="","",DK19^2)</f>
        <v>292485574.76792699</v>
      </c>
      <c r="DM19" s="249">
        <f ca="1">IF(DataGoesHere!$B19="","",DK19/$CZ19)</f>
        <v>0.10494470954181115</v>
      </c>
      <c r="DN19" s="250">
        <f ca="1">IF(DataGoesHere!$B19="","",SUM(DJ$2:DJ19)/AVERAGE(DK:DK))</f>
        <v>-1.3285701642901524</v>
      </c>
      <c r="DP19" s="19">
        <f ca="1">IF(DataGoesHere!B19="",IF($DD19="Forecast",(Output!E$48*IntermediateCalcs!CY19)+Output!G$48,""),(Output!E$48*IntermediateCalcs!CY19)+Output!G$48)</f>
        <v>169627.96499669855</v>
      </c>
      <c r="DQ19" s="274">
        <f ca="1">IF(DP19="","",IF(IntermediateCalcs!$AO$9="Yes",IntermediateCalcs!DP19*$CX19,IntermediateCalcs!DP19))</f>
        <v>182843.47788773588</v>
      </c>
      <c r="DR19" s="250">
        <f ca="1">IF(DataGoesHere!$B19="","",($CZ19-DQ19))</f>
        <v>-19879.477887735877</v>
      </c>
      <c r="DS19" s="250">
        <f ca="1">IF(DataGoesHere!$B19="","",ABS($CZ19-DQ19))</f>
        <v>19879.477887735877</v>
      </c>
      <c r="DT19" s="250">
        <f ca="1">IF(DataGoesHere!$B19="","",DS19^2)</f>
        <v>395193641.08897966</v>
      </c>
      <c r="DU19" s="249">
        <f ca="1">IF(DataGoesHere!$B19="","",DS19/$CZ19)</f>
        <v>0.12198692893974053</v>
      </c>
      <c r="DV19" s="250">
        <f ca="1">IF(DataGoesHere!$B19="","",SUM(DR$2:DR19)/AVERAGE(DS:DS))</f>
        <v>-6.43416787338428</v>
      </c>
      <c r="DX19" s="19">
        <f ca="1">IF(DataGoesHere!$B18="","",(DB13*(Output!$O$49/Output!$P$49))+(IntermediateCalcs!DB14*(Output!$M$49/Output!$P$49))+(IntermediateCalcs!DB15*(Output!$K$49/Output!$P$49))+(DB16*(Output!$I$49/Output!$P$49))+(IntermediateCalcs!DB17*(Output!$G$49/Output!$P$49))+(IntermediateCalcs!DB18*(Output!$E$49/Output!$P$49)))</f>
        <v>154816.52508053847</v>
      </c>
      <c r="DY19" s="274">
        <f ca="1">IF(DX19="","",IF(IntermediateCalcs!$AO$9="Yes",IntermediateCalcs!DX19*$CX19,IntermediateCalcs!DX19))</f>
        <v>166878.09631372092</v>
      </c>
      <c r="DZ19" s="250">
        <f ca="1">IF(DataGoesHere!$B19="","",($CZ19-DY19))</f>
        <v>-3914.0963137209183</v>
      </c>
      <c r="EA19" s="250">
        <f ca="1">IF(DataGoesHere!$B19="","",ABS($CZ19-DY19))</f>
        <v>3914.0963137209183</v>
      </c>
      <c r="EB19" s="250">
        <f ca="1">IF(DataGoesHere!$B19="","",EA19^2)</f>
        <v>15320149.953083681</v>
      </c>
      <c r="EC19" s="249">
        <f ca="1">IF(DataGoesHere!$B19="","",EA19/$CZ19)</f>
        <v>2.401816544587098E-2</v>
      </c>
      <c r="ED19" s="250">
        <f ca="1">IF(DataGoesHere!$B19="","",SUM(DZ$2:DZ19)/AVERAGE(EA:EA))</f>
        <v>-0.12307618472942755</v>
      </c>
    </row>
    <row r="20" spans="1:134" x14ac:dyDescent="0.2">
      <c r="A20" s="121">
        <v>2</v>
      </c>
      <c r="B20">
        <f>IF(B$30="","",COUNTIFS(DataGoesHere!B:B,"&gt;" &amp; ($A19*B$31)+B$30,DataGoesHere!B:B,"&lt;" &amp; (IntermediateCalcs!$A20*IntermediateCalcs!B$31)+IntermediateCalcs!B$30))</f>
        <v>15</v>
      </c>
      <c r="C20" t="str">
        <f>IF(C$30="","",COUNTIFS(DataGoesHere!C:C,"&gt;" &amp; ($A19*C$31)+C$30,DataGoesHere!C:C,"&lt;" &amp; (IntermediateCalcs!$A20*IntermediateCalcs!C$31)+IntermediateCalcs!C$30))</f>
        <v/>
      </c>
      <c r="D20" t="str">
        <f>IF(D$30="","",COUNTIFS(DataGoesHere!D:D,"&gt;" &amp; ($A19*D$31)+D$30,DataGoesHere!D:D,"&lt;" &amp; (IntermediateCalcs!$A20*IntermediateCalcs!D$31)+IntermediateCalcs!D$30))</f>
        <v/>
      </c>
      <c r="E20" s="73"/>
      <c r="F20" s="73"/>
      <c r="G20" s="73"/>
      <c r="H20" s="73"/>
      <c r="I20" s="73"/>
      <c r="J20" s="73"/>
      <c r="K20" s="73"/>
      <c r="L20" s="73"/>
      <c r="M20" s="73"/>
      <c r="N20" s="73"/>
      <c r="O20" s="73"/>
      <c r="P20" s="73"/>
      <c r="Q20" s="73"/>
      <c r="R20" s="73"/>
      <c r="T20" s="240"/>
      <c r="U20" s="86"/>
      <c r="V20" s="86"/>
      <c r="W20" s="86"/>
      <c r="X20" s="86"/>
      <c r="Y20" s="86"/>
      <c r="Z20" s="245">
        <f>IF(DataGoesHere!$B20="","",(DataGoesHere!$B20/SUM(DataGoesHere!$B14:'DataGoesHere'!$B25)))</f>
        <v>8.4944065630760915E-2</v>
      </c>
      <c r="AA20" s="86"/>
      <c r="AB20" s="86"/>
      <c r="AC20" s="86"/>
      <c r="AD20" s="86"/>
      <c r="AE20" s="241"/>
      <c r="AG20" s="19">
        <v>12</v>
      </c>
      <c r="AH20" s="291">
        <f t="shared" ca="1" si="3"/>
        <v>0.83683465645216704</v>
      </c>
      <c r="AI20" s="292">
        <f t="shared" ca="1" si="4"/>
        <v>0.83683465645216704</v>
      </c>
      <c r="AJ20" s="291">
        <f>IF(COUNT(DataGoesHere!B:B)-1&lt;AG20,"",-AL$7/SQRT(COUNT(DataGoesHere!B:B)))</f>
        <v>-0.11547005383792514</v>
      </c>
      <c r="AK20" s="291">
        <f>IF(COUNT(DataGoesHere!B:B)-1&lt;AG20,"",AL$7/SQRT(COUNT(DataGoesHere!B:B)))</f>
        <v>0.11547005383792514</v>
      </c>
      <c r="AL20" s="293">
        <f ca="1">IF(COUNT(DataGoesHere!B:B)-1&lt;AG20,"",IF(AI20=MAX(AI$9:AI$60),IF(AH20&lt;AJ20,1,IF(AH20&gt;AK20,1,0)),0))</f>
        <v>1</v>
      </c>
      <c r="AM20" s="293"/>
      <c r="AN20" s="19">
        <f t="shared" ca="1" si="5"/>
        <v>12</v>
      </c>
      <c r="AT20" s="19">
        <f t="shared" si="0"/>
        <v>19</v>
      </c>
      <c r="AU20" s="19"/>
      <c r="AV20" s="19"/>
      <c r="AW20" s="19"/>
      <c r="AX20" s="19"/>
      <c r="AY20" s="19"/>
      <c r="AZ20" s="19"/>
      <c r="BA20" s="19"/>
      <c r="BB20" s="19"/>
      <c r="BC20" s="19"/>
      <c r="BD20" s="19"/>
      <c r="BE20" s="19"/>
      <c r="BF20" s="19"/>
      <c r="BG20" s="19"/>
      <c r="BH20" s="19"/>
      <c r="BI20" s="19"/>
      <c r="BJ20" s="19"/>
      <c r="BK20" s="19"/>
      <c r="BL20" s="19"/>
      <c r="BM20" s="268">
        <f t="array" ref="BM20">AVERAGE(IF(MOD(ROW($DA20:$DA$1993)-$AT20,BM$1)=0,$DA20:$DA$1993))/AVERAGE($DA$2:$DA$1993)</f>
        <v>0.97546530771646767</v>
      </c>
      <c r="BN20" s="268">
        <f t="array" ref="BN20">AVERAGE(IF(MOD(ROW($DA20:$DA$1993)-$AT20,BN$1)=0,$DA20:$DA$1993))/AVERAGE($DA$2:$DA$1993)</f>
        <v>0.92586371935471745</v>
      </c>
      <c r="BO20" s="268">
        <f t="array" ref="BO20">AVERAGE(IF(MOD(ROW($DA20:$DA$1993)-$AT20,BO$1)=0,$DA20:$DA$1993))/AVERAGE($DA$2:$DA$1993)</f>
        <v>1.0538055899489185</v>
      </c>
      <c r="BP20" s="268">
        <f t="array" ref="BP20">AVERAGE(IF(MOD(ROW($DA20:$DA$1993)-$AT20,BP$1)=0,$DA20:$DA$1993))/AVERAGE($DA$2:$DA$1993)</f>
        <v>1.0367320307322361</v>
      </c>
      <c r="BQ20" s="268">
        <f t="array" ref="BQ20">AVERAGE(IF(MOD(ROW($DA20:$DA$1993)-$AT20,BQ$1)=0,$DA20:$DA$1993))/AVERAGE($DA$2:$DA$1993)</f>
        <v>1.0096262033449448</v>
      </c>
      <c r="BR20" s="268">
        <f t="array" ref="BR20">AVERAGE(IF(MOD(ROW($DA20:$DA$1993)-$AT20,BR$1)=0,$DA20:$DA$1993))/AVERAGE($DA$2:$DA$1993)</f>
        <v>1.0265975959820346</v>
      </c>
      <c r="BS20" s="268">
        <f t="array" ref="BS20">AVERAGE(IF(MOD(ROW($DA20:$DA$1993)-$AT20,BS$1)=0,$DA20:$DA$1993))/AVERAGE($DA$2:$DA$1993)</f>
        <v>1.0180572638169982</v>
      </c>
      <c r="BT20" s="268">
        <f t="array" ref="BT20">AVERAGE(IF(MOD(ROW($DA20:$DA$1993)-$AT20,BT$1)=0,$DA20:$DA$1993))/AVERAGE($DA$2:$DA$1993)</f>
        <v>1.0384969781950533</v>
      </c>
      <c r="BU20" s="268">
        <f t="array" ref="BU20">AVERAGE(IF(MOD(ROW($DA20:$DA$1993)-$AT20,BU$1)=0,$DA20:$DA$1993))/AVERAGE($DA$2:$DA$1993)</f>
        <v>1.0782014528670321</v>
      </c>
      <c r="BV20" s="268">
        <f t="array" ref="BV20">AVERAGE(IF(MOD(ROW($DA20:$DA$1993)-$AT20,BV$1)=0,$DA20:$DA$1993))/AVERAGE($DA$2:$DA$1993)</f>
        <v>0.94206993464292477</v>
      </c>
      <c r="BW20" s="268">
        <f t="array" ref="BW20">AVERAGE(IF(MOD(ROW($DA20:$DA$1993)-$AT20,BW$1)=0,$DA20:$DA$1993))/AVERAGE($DA$2:$DA$1993)</f>
        <v>1.0272168403481918</v>
      </c>
      <c r="BX20" s="268">
        <f t="array" ref="BX20">AVERAGE(IF(MOD(ROW($DA20:$DA$1993)-$AT20,BX$1)=0,$DA20:$DA$1993))/AVERAGE($DA$2:$DA$1993)</f>
        <v>1.2070153811363826</v>
      </c>
      <c r="BY20" s="268">
        <f t="array" ref="BY20">AVERAGE(IF(MOD(ROW($DA20:$DA$1993)-$AT20,BY$1)=0,$DA20:$DA$1993))/AVERAGE($DA$2:$DA$1993)</f>
        <v>0.97765584635019498</v>
      </c>
      <c r="BZ20" s="268">
        <f t="array" ref="BZ20">AVERAGE(IF(MOD(ROW($DA20:$DA$1993)-$AT20,BZ$1)=0,$DA20:$DA$1993))/AVERAGE($DA$2:$DA$1993)</f>
        <v>0.93706938249445404</v>
      </c>
      <c r="CA20" s="268">
        <f t="array" ref="CA20">AVERAGE(IF(MOD(ROW($DA20:$DA$1993)-$AT20,CA$1)=0,$DA20:$DA$1993))/AVERAGE($DA$2:$DA$1993)</f>
        <v>1.054581766050144</v>
      </c>
      <c r="CB20" s="268">
        <f t="array" ref="CB20">AVERAGE(IF(MOD(ROW($DA20:$DA$1993)-$AT20,CB$1)=0,$DA20:$DA$1993))/AVERAGE($DA$2:$DA$1993)</f>
        <v>0.98812010366247482</v>
      </c>
      <c r="CC20" s="268">
        <f t="array" ref="CC20">AVERAGE(IF(MOD(ROW($DA20:$DA$1993)-$AT20,CC$1)=0,$DA20:$DA$1993))/AVERAGE($DA$2:$DA$1993)</f>
        <v>1.0083075776918222</v>
      </c>
      <c r="CD20" s="268">
        <f t="array" ref="CD20">AVERAGE(IF(MOD(ROW($DA20:$DA$1993)-$AT20,CD$1)=0,$DA20:$DA$1993))/AVERAGE($DA$2:$DA$1993)</f>
        <v>1.046891741094985</v>
      </c>
      <c r="CE20" s="268">
        <f t="array" ref="CE20">AVERAGE(IF(MOD(ROW($DA20:$DA$1993)-$AT20,CE$1)=0,$DA20:$DA$1993))/AVERAGE($DA$2:$DA$1993)</f>
        <v>0.98740075507575531</v>
      </c>
      <c r="CF20" s="268">
        <f t="array" ref="CF20">AVERAGE(IF(MOD(ROW($DA20:$DA$1993)-$AT20,CF$1)=0,$DA20:$DA$1993))/AVERAGE($DA$2:$DA$1993)</f>
        <v>0.99917638455684776</v>
      </c>
      <c r="CG20" s="268">
        <f t="array" ref="CG20">AVERAGE(IF(MOD(ROW($DA20:$DA$1993)-$AT20,CG$1)=0,$DA20:$DA$1993))/AVERAGE($DA$2:$DA$1993)</f>
        <v>1.0765131399478045</v>
      </c>
      <c r="CH20" s="268">
        <f t="array" ref="CH20">AVERAGE(IF(MOD(ROW($DA20:$DA$1993)-$AT20,CH$1)=0,$DA20:$DA$1993))/AVERAGE($DA$2:$DA$1993)</f>
        <v>0.93169280435474389</v>
      </c>
      <c r="CI20" s="268">
        <f t="array" ref="CI20">AVERAGE(IF(MOD(ROW($DA20:$DA$1993)-$AT20,CI$1)=0,$DA20:$DA$1993))/AVERAGE($DA$2:$DA$1993)</f>
        <v>1.0106535707140101</v>
      </c>
      <c r="CJ20" s="268">
        <f t="array" ref="CJ20">AVERAGE(IF(MOD(ROW($DA20:$DA$1993)-$AT20,CJ$1)=0,$DA20:$DA$1993))/AVERAGE($DA$2:$DA$1993)</f>
        <v>1.1886745357363517</v>
      </c>
      <c r="CK20" s="268">
        <f t="array" ref="CK20">AVERAGE(IF(MOD(ROW($DA20:$DA$1993)-$AT20,CK$1)=0,$DA20:$DA$1993))/AVERAGE($DA$2:$DA$1993)</f>
        <v>1.0886427586620706</v>
      </c>
      <c r="CL20" s="268">
        <f t="array" ref="CL20">AVERAGE(IF(MOD(ROW($DA20:$DA$1993)-$AT20,CL$1)=0,$DA20:$DA$1993))/AVERAGE($DA$2:$DA$1993)</f>
        <v>0.9570791484397575</v>
      </c>
      <c r="CM20" s="268">
        <f t="array" ref="CM20">AVERAGE(IF(MOD(ROW($DA20:$DA$1993)-$AT20,CM$1)=0,$DA20:$DA$1993))/AVERAGE($DA$2:$DA$1993)</f>
        <v>1.1540756217058776</v>
      </c>
      <c r="CN20" s="268">
        <f t="array" ref="CN20">AVERAGE(IF(MOD(ROW($DA20:$DA$1993)-$AT20,CN$1)=0,$DA20:$DA$1993))/AVERAGE($DA$2:$DA$1993)</f>
        <v>1.0452764995391259</v>
      </c>
      <c r="CO20" s="268">
        <f t="array" ref="CO20">AVERAGE(IF(MOD(ROW($DA20:$DA$1993)-$AT20,CO$1)=0,$DA20:$DA$1993))/AVERAGE($DA$2:$DA$1993)</f>
        <v>1.0021286129744071</v>
      </c>
      <c r="CP20" s="268">
        <f t="array" ref="CP20">AVERAGE(IF(MOD(ROW($DA20:$DA$1993)-$AT20,CP$1)=0,$DA20:$DA$1993))/AVERAGE($DA$2:$DA$1993)</f>
        <v>1.008449728295161</v>
      </c>
      <c r="CQ20" s="268">
        <f t="array" ref="CQ20">AVERAGE(IF(MOD(ROW($DA20:$DA$1993)-$AT20,CQ$1)=0,$DA20:$DA$1993))/AVERAGE($DA$2:$DA$1993)</f>
        <v>0.98625905716578899</v>
      </c>
      <c r="CR20" s="268">
        <f t="array" ref="CR20">AVERAGE(IF(MOD(ROW($DA20:$DA$1993)-$AT20,CR$1)=0,$DA20:$DA$1993))/AVERAGE($DA$2:$DA$1993)</f>
        <v>1.038604812092637</v>
      </c>
      <c r="CS20" s="268">
        <f t="array" ref="CS20">AVERAGE(IF(MOD(ROW($DA20:$DA$1993)-$AT20,CS$1)=0,$DA20:$DA$1993))/AVERAGE($DA$2:$DA$1993)</f>
        <v>1.037539725806528</v>
      </c>
      <c r="CT20" s="268">
        <f t="array" ref="CT20">AVERAGE(IF(MOD(ROW($DA20:$DA$1993)-$AT20,CT$1)=0,$DA20:$DA$1993))/AVERAGE($DA$2:$DA$1993)</f>
        <v>0.89637071584646522</v>
      </c>
      <c r="CU20" s="270"/>
      <c r="CV20" s="310">
        <f>IF(DataGoesHere!B20="","",DataGoesHere!A20)</f>
        <v>19</v>
      </c>
      <c r="CW20" s="271">
        <f t="shared" ca="1" si="1"/>
        <v>7</v>
      </c>
      <c r="CX20" s="272">
        <f t="shared" ca="1" si="2"/>
        <v>1.0265458156689093</v>
      </c>
      <c r="CY20" s="266">
        <f>DataGoesHere!A20</f>
        <v>19</v>
      </c>
      <c r="CZ20" s="19">
        <f>IF(DataGoesHere!B20="","",DataGoesHere!B20)</f>
        <v>164590</v>
      </c>
      <c r="DA20" s="19">
        <f>IF(DataGoesHere!B20="","",IF(AH$5="No",DataGoesHere!B20,DataGoesHere!B20-(AH$2*(DataGoesHere!A20-1))))</f>
        <v>149164.10368515205</v>
      </c>
      <c r="DB20" s="19">
        <f ca="1">IF(DataGoesHere!B20="","",IF(AO$9="No",DataGoesHere!B20,DataGoesHere!B20/CX20))</f>
        <v>160333.80827990733</v>
      </c>
      <c r="DC20" s="19">
        <f ca="1">IF(DataGoesHere!B20="","",IF(AO$9="No",DA20,DA20/CX20))</f>
        <v>145306.81573910557</v>
      </c>
      <c r="DD20" s="293" t="str">
        <f>IF(CZ20="",IF(COUNTIF(DD$2:DD19,"Forecast")&lt;Output!E$43,"Forecast",""),"Actual")</f>
        <v>Actual</v>
      </c>
      <c r="DF20" s="19">
        <f ca="1">IF(DataGoesHere!B19="",IF(DD20="Forecast",(Output!$E$47*IntermediateCalcs!DH19)+((1-Output!$E$47)*IntermediateCalcs!DF19),""),(Output!$E$47*IntermediateCalcs!DB19)+((1-Output!$E$47)*IntermediateCalcs!DF19))</f>
        <v>152698.08701868198</v>
      </c>
      <c r="DG20" s="19">
        <f ca="1">IF(DataGoesHere!B19="",IF(DD20="Forecast",(Output!$G$47*(IntermediateCalcs!DF20-IntermediateCalcs!DF19))+((1-Output!$G$47)*IntermediateCalcs!DG19),""),(Output!$G$47*(IntermediateCalcs!DF20-IntermediateCalcs!DF19))+((1-Output!$G$47)*IntermediateCalcs!DG19))</f>
        <v>-6438.1338345240483</v>
      </c>
      <c r="DH20" s="19">
        <f ca="1">IF(DataGoesHere!B19="",IF(DD20="Forecast",DF20+DG20,""),DF20+DG20)</f>
        <v>146259.95318415793</v>
      </c>
      <c r="DI20" s="274">
        <f ca="1">IF(DH20="","",IF(IntermediateCalcs!$AO$9="Yes",IntermediateCalcs!DH20*$CX20,IntermediateCalcs!DH20))</f>
        <v>150142.5429411279</v>
      </c>
      <c r="DJ20" s="250">
        <f ca="1">IF(DataGoesHere!$B20="","",($CZ20-DI20))</f>
        <v>14447.457058872096</v>
      </c>
      <c r="DK20" s="250">
        <f ca="1">IF(DataGoesHere!$B20="","",ABS($CZ20-DI20))</f>
        <v>14447.457058872096</v>
      </c>
      <c r="DL20" s="250">
        <f ca="1">IF(DataGoesHere!$B20="","",DK20^2)</f>
        <v>208729015.46795318</v>
      </c>
      <c r="DM20" s="249">
        <f ca="1">IF(DataGoesHere!$B20="","",DK20/$CZ20)</f>
        <v>8.7778461989623288E-2</v>
      </c>
      <c r="DN20" s="250">
        <f ca="1">IF(DataGoesHere!$B20="","",SUM(DJ$2:DJ20)/AVERAGE(DK:DK))</f>
        <v>-1.0802353447343256</v>
      </c>
      <c r="DP20" s="19">
        <f ca="1">IF(DataGoesHere!B20="",IF($DD20="Forecast",(Output!E$48*IntermediateCalcs!CY20)+Output!G$48,""),(Output!E$48*IntermediateCalcs!CY20)+Output!G$48)</f>
        <v>170496.89497822293</v>
      </c>
      <c r="DQ20" s="274">
        <f ca="1">IF(DP20="","",IF(IntermediateCalcs!$AO$9="Yes",IntermediateCalcs!DP20*$CX20,IntermediateCalcs!DP20))</f>
        <v>175022.87412443623</v>
      </c>
      <c r="DR20" s="250">
        <f ca="1">IF(DataGoesHere!$B20="","",($CZ20-DQ20))</f>
        <v>-10432.874124436232</v>
      </c>
      <c r="DS20" s="250">
        <f ca="1">IF(DataGoesHere!$B20="","",ABS($CZ20-DQ20))</f>
        <v>10432.874124436232</v>
      </c>
      <c r="DT20" s="250">
        <f ca="1">IF(DataGoesHere!$B20="","",DS20^2)</f>
        <v>108844862.49633107</v>
      </c>
      <c r="DU20" s="249">
        <f ca="1">IF(DataGoesHere!$B20="","",DS20/$CZ20)</f>
        <v>6.3387047356681644E-2</v>
      </c>
      <c r="DV20" s="250">
        <f ca="1">IF(DataGoesHere!$B20="","",SUM(DR$2:DR20)/AVERAGE(DS:DS))</f>
        <v>-6.7676502469110122</v>
      </c>
      <c r="DX20" s="19">
        <f ca="1">IF(DataGoesHere!$B19="","",(DB14*(Output!$O$49/Output!$P$49))+(IntermediateCalcs!DB15*(Output!$M$49/Output!$P$49))+(IntermediateCalcs!DB16*(Output!$K$49/Output!$P$49))+(DB17*(Output!$I$49/Output!$P$49))+(IntermediateCalcs!DB18*(Output!$G$49/Output!$P$49))+(IntermediateCalcs!DB19*(Output!$E$49/Output!$P$49)))</f>
        <v>158141.4809306672</v>
      </c>
      <c r="DY20" s="274">
        <f ca="1">IF(DX20="","",IF(IntermediateCalcs!$AO$9="Yes",IntermediateCalcs!DX20*$CX20,IntermediateCalcs!DX20))</f>
        <v>162339.47553306102</v>
      </c>
      <c r="DZ20" s="250">
        <f ca="1">IF(DataGoesHere!$B20="","",($CZ20-DY20))</f>
        <v>2250.5244669389795</v>
      </c>
      <c r="EA20" s="250">
        <f ca="1">IF(DataGoesHere!$B20="","",ABS($CZ20-DY20))</f>
        <v>2250.5244669389795</v>
      </c>
      <c r="EB20" s="250">
        <f ca="1">IF(DataGoesHere!$B20="","",EA20^2)</f>
        <v>5064860.3762909779</v>
      </c>
      <c r="EC20" s="249">
        <f ca="1">IF(DataGoesHere!$B20="","",EA20/$CZ20)</f>
        <v>1.3673518846460777E-2</v>
      </c>
      <c r="ED20" s="250">
        <f ca="1">IF(DataGoesHere!$B20="","",SUM(DZ$2:DZ20)/AVERAGE(EA:EA))</f>
        <v>-5.7405122399022915E-2</v>
      </c>
    </row>
    <row r="21" spans="1:134" x14ac:dyDescent="0.2">
      <c r="A21" s="121">
        <v>2.5</v>
      </c>
      <c r="B21">
        <f>IF(B$30="","",COUNTIFS(DataGoesHere!B:B,"&gt;" &amp; ($A20*B$31)+B$30,DataGoesHere!B:B,"&lt;" &amp; (IntermediateCalcs!$A21*IntermediateCalcs!B$31)+IntermediateCalcs!B$30))</f>
        <v>2</v>
      </c>
      <c r="C21" t="str">
        <f>IF(C$30="","",COUNTIFS(DataGoesHere!C:C,"&gt;" &amp; ($A20*C$31)+C$30,DataGoesHere!C:C,"&lt;" &amp; (IntermediateCalcs!$A21*IntermediateCalcs!C$31)+IntermediateCalcs!C$30))</f>
        <v/>
      </c>
      <c r="D21" t="str">
        <f>IF(D$30="","",COUNTIFS(DataGoesHere!D:D,"&gt;" &amp; ($A20*D$31)+D$30,DataGoesHere!D:D,"&lt;" &amp; (IntermediateCalcs!$A21*IntermediateCalcs!D$31)+IntermediateCalcs!D$30))</f>
        <v/>
      </c>
      <c r="E21" s="73"/>
      <c r="F21" s="73"/>
      <c r="G21" s="73"/>
      <c r="H21" s="73"/>
      <c r="I21" s="73"/>
      <c r="J21" s="73"/>
      <c r="K21" s="73"/>
      <c r="L21" s="73"/>
      <c r="M21" s="73"/>
      <c r="N21" s="73"/>
      <c r="O21" s="73"/>
      <c r="P21" s="73"/>
      <c r="Q21" s="73"/>
      <c r="R21" s="73"/>
      <c r="T21" s="240"/>
      <c r="U21" s="86"/>
      <c r="V21" s="86"/>
      <c r="W21" s="86"/>
      <c r="X21" s="86"/>
      <c r="Y21" s="86"/>
      <c r="Z21" s="86"/>
      <c r="AA21" s="245">
        <f>IF(DataGoesHere!$B21="","",(DataGoesHere!$B21/SUM(DataGoesHere!$B14:'DataGoesHere'!$B25)))</f>
        <v>8.463389257380674E-2</v>
      </c>
      <c r="AB21" s="86"/>
      <c r="AC21" s="86"/>
      <c r="AD21" s="86"/>
      <c r="AE21" s="241"/>
      <c r="AG21" s="19">
        <v>13</v>
      </c>
      <c r="AH21" s="291">
        <f t="shared" ca="1" si="3"/>
        <v>5.093011808917057E-2</v>
      </c>
      <c r="AI21" s="292">
        <f t="shared" ca="1" si="4"/>
        <v>5.093011808917057E-2</v>
      </c>
      <c r="AJ21" s="291">
        <f>IF(COUNT(DataGoesHere!B:B)-1&lt;AG21,"",-AL$7/SQRT(COUNT(DataGoesHere!B:B)))</f>
        <v>-0.11547005383792514</v>
      </c>
      <c r="AK21" s="291">
        <f>IF(COUNT(DataGoesHere!B:B)-1&lt;AG21,"",AL$7/SQRT(COUNT(DataGoesHere!B:B)))</f>
        <v>0.11547005383792514</v>
      </c>
      <c r="AL21" s="293">
        <f ca="1">IF(COUNT(DataGoesHere!B:B)-1&lt;AG21,"",IF(AI21=MAX(AI$9:AI$60),IF(AH21&lt;AJ21,1,IF(AH21&gt;AK21,1,0)),0))</f>
        <v>0</v>
      </c>
      <c r="AM21" s="293"/>
      <c r="AN21" s="19" t="str">
        <f t="shared" ca="1" si="5"/>
        <v/>
      </c>
      <c r="AT21" s="19">
        <f t="shared" si="0"/>
        <v>20</v>
      </c>
      <c r="AU21" s="19"/>
      <c r="AV21" s="19"/>
      <c r="AW21" s="19"/>
      <c r="AX21" s="19"/>
      <c r="AY21" s="19"/>
      <c r="AZ21" s="19"/>
      <c r="BA21" s="19"/>
      <c r="BB21" s="19"/>
      <c r="BC21" s="19"/>
      <c r="BD21" s="19"/>
      <c r="BE21" s="19"/>
      <c r="BF21" s="19"/>
      <c r="BG21" s="19"/>
      <c r="BH21" s="19"/>
      <c r="BI21" s="19"/>
      <c r="BJ21" s="19"/>
      <c r="BK21" s="19"/>
      <c r="BL21" s="19"/>
      <c r="BM21" s="19"/>
      <c r="BN21" s="268">
        <f t="array" ref="BN21">AVERAGE(IF(MOD(ROW($DA21:$DA$1993)-$AT21,BN$1)=0,$DA21:$DA$1993))/AVERAGE($DA$2:$DA$1993)</f>
        <v>1.0365164289193012</v>
      </c>
      <c r="BO21" s="268">
        <f t="array" ref="BO21">AVERAGE(IF(MOD(ROW($DA21:$DA$1993)-$AT21,BO$1)=0,$DA21:$DA$1993))/AVERAGE($DA$2:$DA$1993)</f>
        <v>0.94128861873311132</v>
      </c>
      <c r="BP21" s="268">
        <f t="array" ref="BP21">AVERAGE(IF(MOD(ROW($DA21:$DA$1993)-$AT21,BP$1)=0,$DA21:$DA$1993))/AVERAGE($DA$2:$DA$1993)</f>
        <v>0.97740162958645838</v>
      </c>
      <c r="BQ21" s="268">
        <f t="array" ref="BQ21">AVERAGE(IF(MOD(ROW($DA21:$DA$1993)-$AT21,BQ$1)=0,$DA21:$DA$1993))/AVERAGE($DA$2:$DA$1993)</f>
        <v>0.98483717413018745</v>
      </c>
      <c r="BR21" s="268">
        <f t="array" ref="BR21">AVERAGE(IF(MOD(ROW($DA21:$DA$1993)-$AT21,BR$1)=0,$DA21:$DA$1993))/AVERAGE($DA$2:$DA$1993)</f>
        <v>1.0226281790184899</v>
      </c>
      <c r="BS21" s="268">
        <f t="array" ref="BS21">AVERAGE(IF(MOD(ROW($DA21:$DA$1993)-$AT21,BS$1)=0,$DA21:$DA$1993))/AVERAGE($DA$2:$DA$1993)</f>
        <v>1.0232598692211057</v>
      </c>
      <c r="BT21" s="268">
        <f t="array" ref="BT21">AVERAGE(IF(MOD(ROW($DA21:$DA$1993)-$AT21,BT$1)=0,$DA21:$DA$1993))/AVERAGE($DA$2:$DA$1993)</f>
        <v>0.96413440636379655</v>
      </c>
      <c r="BU21" s="268">
        <f t="array" ref="BU21">AVERAGE(IF(MOD(ROW($DA21:$DA$1993)-$AT21,BU$1)=0,$DA21:$DA$1993))/AVERAGE($DA$2:$DA$1993)</f>
        <v>0.90994192691762643</v>
      </c>
      <c r="BV21" s="268">
        <f t="array" ref="BV21">AVERAGE(IF(MOD(ROW($DA21:$DA$1993)-$AT21,BV$1)=0,$DA21:$DA$1993))/AVERAGE($DA$2:$DA$1993)</f>
        <v>1.0218103971820249</v>
      </c>
      <c r="BW21" s="268">
        <f t="array" ref="BW21">AVERAGE(IF(MOD(ROW($DA21:$DA$1993)-$AT21,BW$1)=0,$DA21:$DA$1993))/AVERAGE($DA$2:$DA$1993)</f>
        <v>1.0233207661717498</v>
      </c>
      <c r="BX21" s="268">
        <f t="array" ref="BX21">AVERAGE(IF(MOD(ROW($DA21:$DA$1993)-$AT21,BX$1)=0,$DA21:$DA$1993))/AVERAGE($DA$2:$DA$1993)</f>
        <v>0.91246979210764045</v>
      </c>
      <c r="BY21" s="268">
        <f t="array" ref="BY21">AVERAGE(IF(MOD(ROW($DA21:$DA$1993)-$AT21,BY$1)=0,$DA21:$DA$1993))/AVERAGE($DA$2:$DA$1993)</f>
        <v>0.95357447233783066</v>
      </c>
      <c r="BZ21" s="268">
        <f t="array" ref="BZ21">AVERAGE(IF(MOD(ROW($DA21:$DA$1993)-$AT21,BZ$1)=0,$DA21:$DA$1993))/AVERAGE($DA$2:$DA$1993)</f>
        <v>1.008926121516925</v>
      </c>
      <c r="CA21" s="268">
        <f t="array" ref="CA21">AVERAGE(IF(MOD(ROW($DA21:$DA$1993)-$AT21,CA$1)=0,$DA21:$DA$1993))/AVERAGE($DA$2:$DA$1993)</f>
        <v>0.95833340840588555</v>
      </c>
      <c r="CB21" s="268">
        <f t="array" ref="CB21">AVERAGE(IF(MOD(ROW($DA21:$DA$1993)-$AT21,CB$1)=0,$DA21:$DA$1993))/AVERAGE($DA$2:$DA$1993)</f>
        <v>1.0004570094254801</v>
      </c>
      <c r="CC21" s="268">
        <f t="array" ref="CC21">AVERAGE(IF(MOD(ROW($DA21:$DA$1993)-$AT21,CC$1)=0,$DA21:$DA$1993))/AVERAGE($DA$2:$DA$1993)</f>
        <v>1.0229352529861584</v>
      </c>
      <c r="CD21" s="268">
        <f t="array" ref="CD21">AVERAGE(IF(MOD(ROW($DA21:$DA$1993)-$AT21,CD$1)=0,$DA21:$DA$1993))/AVERAGE($DA$2:$DA$1993)</f>
        <v>1.0548863982213703</v>
      </c>
      <c r="CE21" s="268">
        <f t="array" ref="CE21">AVERAGE(IF(MOD(ROW($DA21:$DA$1993)-$AT21,CE$1)=0,$DA21:$DA$1993))/AVERAGE($DA$2:$DA$1993)</f>
        <v>0.94938324824427556</v>
      </c>
      <c r="CF21" s="268">
        <f t="array" ref="CF21">AVERAGE(IF(MOD(ROW($DA21:$DA$1993)-$AT21,CF$1)=0,$DA21:$DA$1993))/AVERAGE($DA$2:$DA$1993)</f>
        <v>0.95409846319685754</v>
      </c>
      <c r="CG21" s="268">
        <f t="array" ref="CG21">AVERAGE(IF(MOD(ROW($DA21:$DA$1993)-$AT21,CG$1)=0,$DA21:$DA$1993))/AVERAGE($DA$2:$DA$1993)</f>
        <v>0.92953661750666405</v>
      </c>
      <c r="CH21" s="268">
        <f t="array" ref="CH21">AVERAGE(IF(MOD(ROW($DA21:$DA$1993)-$AT21,CH$1)=0,$DA21:$DA$1993))/AVERAGE($DA$2:$DA$1993)</f>
        <v>1.0359611563360485</v>
      </c>
      <c r="CI21" s="268">
        <f t="array" ref="CI21">AVERAGE(IF(MOD(ROW($DA21:$DA$1993)-$AT21,CI$1)=0,$DA21:$DA$1993))/AVERAGE($DA$2:$DA$1993)</f>
        <v>1.0245949990156031</v>
      </c>
      <c r="CJ21" s="268">
        <f t="array" ref="CJ21">AVERAGE(IF(MOD(ROW($DA21:$DA$1993)-$AT21,CJ$1)=0,$DA21:$DA$1993))/AVERAGE($DA$2:$DA$1993)</f>
        <v>0.93660574981397171</v>
      </c>
      <c r="CK21" s="268">
        <f t="array" ref="CK21">AVERAGE(IF(MOD(ROW($DA21:$DA$1993)-$AT21,CK$1)=0,$DA21:$DA$1993))/AVERAGE($DA$2:$DA$1993)</f>
        <v>0.95956277069834051</v>
      </c>
      <c r="CL21" s="268">
        <f t="array" ref="CL21">AVERAGE(IF(MOD(ROW($DA21:$DA$1993)-$AT21,CL$1)=0,$DA21:$DA$1993))/AVERAGE($DA$2:$DA$1993)</f>
        <v>1.0460436888368685</v>
      </c>
      <c r="CM21" s="268">
        <f t="array" ref="CM21">AVERAGE(IF(MOD(ROW($DA21:$DA$1993)-$AT21,CM$1)=0,$DA21:$DA$1993))/AVERAGE($DA$2:$DA$1993)</f>
        <v>0.93487672758404583</v>
      </c>
      <c r="CN21" s="268">
        <f t="array" ref="CN21">AVERAGE(IF(MOD(ROW($DA21:$DA$1993)-$AT21,CN$1)=0,$DA21:$DA$1993))/AVERAGE($DA$2:$DA$1993)</f>
        <v>0.93529664292896719</v>
      </c>
      <c r="CO21" s="268">
        <f t="array" ref="CO21">AVERAGE(IF(MOD(ROW($DA21:$DA$1993)-$AT21,CO$1)=0,$DA21:$DA$1993))/AVERAGE($DA$2:$DA$1993)</f>
        <v>0.94123844188565142</v>
      </c>
      <c r="CP21" s="268">
        <f t="array" ref="CP21">AVERAGE(IF(MOD(ROW($DA21:$DA$1993)-$AT21,CP$1)=0,$DA21:$DA$1993))/AVERAGE($DA$2:$DA$1993)</f>
        <v>1.0087095068747713</v>
      </c>
      <c r="CQ21" s="268">
        <f t="array" ref="CQ21">AVERAGE(IF(MOD(ROW($DA21:$DA$1993)-$AT21,CQ$1)=0,$DA21:$DA$1993))/AVERAGE($DA$2:$DA$1993)</f>
        <v>1.020526514674656</v>
      </c>
      <c r="CR21" s="268">
        <f t="array" ref="CR21">AVERAGE(IF(MOD(ROW($DA21:$DA$1993)-$AT21,CR$1)=0,$DA21:$DA$1993))/AVERAGE($DA$2:$DA$1993)</f>
        <v>0.99565841441804215</v>
      </c>
      <c r="CS21" s="268">
        <f t="array" ref="CS21">AVERAGE(IF(MOD(ROW($DA21:$DA$1993)-$AT21,CS$1)=0,$DA21:$DA$1993))/AVERAGE($DA$2:$DA$1993)</f>
        <v>0.96175448279031583</v>
      </c>
      <c r="CT21" s="268">
        <f t="array" ref="CT21">AVERAGE(IF(MOD(ROW($DA21:$DA$1993)-$AT21,CT$1)=0,$DA21:$DA$1993))/AVERAGE($DA$2:$DA$1993)</f>
        <v>1.0028789105469407</v>
      </c>
      <c r="CU21" s="270"/>
      <c r="CV21" s="310">
        <f>IF(DataGoesHere!B21="","",DataGoesHere!A21)</f>
        <v>20</v>
      </c>
      <c r="CW21" s="271">
        <f t="shared" ca="1" si="1"/>
        <v>8</v>
      </c>
      <c r="CX21" s="272">
        <f t="shared" ca="1" si="2"/>
        <v>1.0207492390681214</v>
      </c>
      <c r="CY21" s="266">
        <f>DataGoesHere!A21</f>
        <v>20</v>
      </c>
      <c r="CZ21" s="19">
        <f>IF(DataGoesHere!B21="","",DataGoesHere!B21)</f>
        <v>163989</v>
      </c>
      <c r="DA21" s="19">
        <f>IF(DataGoesHere!B21="","",IF(AH$5="No",DataGoesHere!B21,DataGoesHere!B21-(AH$2*(DataGoesHere!A21-1))))</f>
        <v>147706.10944543828</v>
      </c>
      <c r="DB21" s="19">
        <f ca="1">IF(DataGoesHere!B21="","",IF(AO$9="No",DataGoesHere!B21,DataGoesHere!B21/CX21))</f>
        <v>160655.52020368041</v>
      </c>
      <c r="DC21" s="19">
        <f ca="1">IF(DataGoesHere!B21="","",IF(AO$9="No",DA21,DA21/CX21))</f>
        <v>144703.61945141834</v>
      </c>
      <c r="DD21" s="293" t="str">
        <f>IF(CZ21="",IF(COUNTIF(DD$2:DD20,"Forecast")&lt;Output!E$43,"Forecast",""),"Actual")</f>
        <v>Actual</v>
      </c>
      <c r="DF21" s="19">
        <f ca="1">IF(DataGoesHere!B20="",IF(DD21="Forecast",(Output!$E$47*IntermediateCalcs!DH20)+((1-Output!$E$47)*IntermediateCalcs!DF20),""),(Output!$E$47*IntermediateCalcs!DB20)+((1-Output!$E$47)*IntermediateCalcs!DF20))</f>
        <v>159570.23615378479</v>
      </c>
      <c r="DG21" s="19">
        <f ca="1">IF(DataGoesHere!B20="",IF(DD21="Forecast",(Output!$G$47*(IntermediateCalcs!DF21-IntermediateCalcs!DF20))+((1-Output!$G$47)*IntermediateCalcs!DG20),""),(Output!$G$47*(IntermediateCalcs!DF21-IntermediateCalcs!DF20))+((1-Output!$G$47)*IntermediateCalcs!DG20))</f>
        <v>217.00765028938031</v>
      </c>
      <c r="DH21" s="19">
        <f ca="1">IF(DataGoesHere!B20="",IF(DD21="Forecast",DF21+DG21,""),DF21+DG21)</f>
        <v>159787.24380407418</v>
      </c>
      <c r="DI21" s="274">
        <f ca="1">IF(DH21="","",IF(IntermediateCalcs!$AO$9="Yes",IntermediateCalcs!DH21*$CX21,IntermediateCalcs!DH21))</f>
        <v>163102.70752580112</v>
      </c>
      <c r="DJ21" s="250">
        <f ca="1">IF(DataGoesHere!$B21="","",($CZ21-DI21))</f>
        <v>886.2924741988827</v>
      </c>
      <c r="DK21" s="250">
        <f ca="1">IF(DataGoesHere!$B21="","",ABS($CZ21-DI21))</f>
        <v>886.2924741988827</v>
      </c>
      <c r="DL21" s="250">
        <f ca="1">IF(DataGoesHere!$B21="","",DK21^2)</f>
        <v>785514.3498215772</v>
      </c>
      <c r="DM21" s="249">
        <f ca="1">IF(DataGoesHere!$B21="","",DK21/$CZ21)</f>
        <v>5.4045849062978775E-3</v>
      </c>
      <c r="DN21" s="250">
        <f ca="1">IF(DataGoesHere!$B21="","",SUM(DJ$2:DJ21)/AVERAGE(DK:DK))</f>
        <v>-1.0650010179765446</v>
      </c>
      <c r="DP21" s="19">
        <f ca="1">IF(DataGoesHere!B21="",IF($DD21="Forecast",(Output!E$48*IntermediateCalcs!CY21)+Output!G$48,""),(Output!E$48*IntermediateCalcs!CY21)+Output!G$48)</f>
        <v>171365.82495974729</v>
      </c>
      <c r="DQ21" s="274">
        <f ca="1">IF(DP21="","",IF(IntermediateCalcs!$AO$9="Yes",IntermediateCalcs!DP21*$CX21,IntermediateCalcs!DP21))</f>
        <v>174921.53542994295</v>
      </c>
      <c r="DR21" s="250">
        <f ca="1">IF(DataGoesHere!$B21="","",($CZ21-DQ21))</f>
        <v>-10932.535429942945</v>
      </c>
      <c r="DS21" s="250">
        <f ca="1">IF(DataGoesHere!$B21="","",ABS($CZ21-DQ21))</f>
        <v>10932.535429942945</v>
      </c>
      <c r="DT21" s="250">
        <f ca="1">IF(DataGoesHere!$B21="","",DS21^2)</f>
        <v>119520330.92695779</v>
      </c>
      <c r="DU21" s="249">
        <f ca="1">IF(DataGoesHere!$B21="","",DS21/$CZ21)</f>
        <v>6.6666272920396771E-2</v>
      </c>
      <c r="DV21" s="250">
        <f ca="1">IF(DataGoesHere!$B21="","",SUM(DR$2:DR21)/AVERAGE(DS:DS))</f>
        <v>-7.1171040810470085</v>
      </c>
      <c r="DX21" s="19">
        <f ca="1">IF(DataGoesHere!$B20="","",(DB15*(Output!$O$49/Output!$P$49))+(IntermediateCalcs!DB16*(Output!$M$49/Output!$P$49))+(IntermediateCalcs!DB17*(Output!$K$49/Output!$P$49))+(DB18*(Output!$I$49/Output!$P$49))+(IntermediateCalcs!DB19*(Output!$G$49/Output!$P$49))+(IntermediateCalcs!DB20*(Output!$E$49/Output!$P$49)))</f>
        <v>167821.361413898</v>
      </c>
      <c r="DY21" s="274">
        <f ca="1">IF(DX21="","",IF(IntermediateCalcs!$AO$9="Yes",IntermediateCalcs!DX21*$CX21,IntermediateCalcs!DX21))</f>
        <v>171303.52696261258</v>
      </c>
      <c r="DZ21" s="250">
        <f ca="1">IF(DataGoesHere!$B21="","",($CZ21-DY21))</f>
        <v>-7314.526962612581</v>
      </c>
      <c r="EA21" s="250">
        <f ca="1">IF(DataGoesHere!$B21="","",ABS($CZ21-DY21))</f>
        <v>7314.526962612581</v>
      </c>
      <c r="EB21" s="250">
        <f ca="1">IF(DataGoesHere!$B21="","",EA21^2)</f>
        <v>53502304.686786428</v>
      </c>
      <c r="EC21" s="249">
        <f ca="1">IF(DataGoesHere!$B21="","",EA21/$CZ21)</f>
        <v>4.4603765878275865E-2</v>
      </c>
      <c r="ED21" s="250">
        <f ca="1">IF(DataGoesHere!$B21="","",SUM(DZ$2:DZ21)/AVERAGE(EA:EA))</f>
        <v>-0.270845484028373</v>
      </c>
    </row>
    <row r="22" spans="1:134" x14ac:dyDescent="0.2">
      <c r="A22" s="121">
        <v>3</v>
      </c>
      <c r="B22">
        <f>IF(B$30="","",COUNTIFS(DataGoesHere!B:B,"&gt;" &amp; ($A21*B$31)+B$30,DataGoesHere!B:B,"&lt;" &amp; (IntermediateCalcs!$A22*IntermediateCalcs!B$31)+IntermediateCalcs!B$30))</f>
        <v>1</v>
      </c>
      <c r="C22" t="str">
        <f>IF(C$30="","",COUNTIFS(DataGoesHere!C:C,"&gt;" &amp; ($A21*C$31)+C$30,DataGoesHere!C:C,"&lt;" &amp; (IntermediateCalcs!$A22*IntermediateCalcs!C$31)+IntermediateCalcs!C$30))</f>
        <v/>
      </c>
      <c r="D22" t="str">
        <f>IF(D$30="","",COUNTIFS(DataGoesHere!D:D,"&gt;" &amp; ($A21*D$31)+D$30,DataGoesHere!D:D,"&lt;" &amp; (IntermediateCalcs!$A22*IntermediateCalcs!D$31)+IntermediateCalcs!D$30))</f>
        <v/>
      </c>
      <c r="E22" s="73"/>
      <c r="F22" s="73"/>
      <c r="G22" s="73"/>
      <c r="H22" s="73"/>
      <c r="I22" s="73"/>
      <c r="J22" s="73"/>
      <c r="K22" s="73"/>
      <c r="L22" s="73"/>
      <c r="M22" s="73"/>
      <c r="N22" s="73"/>
      <c r="O22" s="73"/>
      <c r="P22" s="73"/>
      <c r="Q22" s="73"/>
      <c r="R22" s="73"/>
      <c r="T22" s="240"/>
      <c r="U22" s="86"/>
      <c r="V22" s="86"/>
      <c r="W22" s="86"/>
      <c r="X22" s="86"/>
      <c r="Y22" s="86"/>
      <c r="Z22" s="86"/>
      <c r="AA22" s="86"/>
      <c r="AB22" s="245">
        <f>IF(DataGoesHere!$B22="","",(DataGoesHere!$B22/SUM(DataGoesHere!$B14:'DataGoesHere'!$B25)))</f>
        <v>8.2212891225766763E-2</v>
      </c>
      <c r="AC22" s="86"/>
      <c r="AD22" s="86"/>
      <c r="AE22" s="241"/>
      <c r="AG22" s="19">
        <v>14</v>
      </c>
      <c r="AH22" s="291">
        <f t="shared" ca="1" si="3"/>
        <v>-9.4052982743101365E-2</v>
      </c>
      <c r="AI22" s="292">
        <f t="shared" ca="1" si="4"/>
        <v>9.4052982743101365E-2</v>
      </c>
      <c r="AJ22" s="291">
        <f>IF(COUNT(DataGoesHere!B:B)-1&lt;AG22,"",-AL$7/SQRT(COUNT(DataGoesHere!B:B)))</f>
        <v>-0.11547005383792514</v>
      </c>
      <c r="AK22" s="291">
        <f>IF(COUNT(DataGoesHere!B:B)-1&lt;AG22,"",AL$7/SQRT(COUNT(DataGoesHere!B:B)))</f>
        <v>0.11547005383792514</v>
      </c>
      <c r="AL22" s="293">
        <f ca="1">IF(COUNT(DataGoesHere!B:B)-1&lt;AG22,"",IF(AI22=MAX(AI$9:AI$60),IF(AH22&lt;AJ22,1,IF(AH22&gt;AK22,1,0)),0))</f>
        <v>0</v>
      </c>
      <c r="AM22" s="293"/>
      <c r="AN22" s="19" t="str">
        <f t="shared" ca="1" si="5"/>
        <v/>
      </c>
      <c r="AT22" s="19">
        <f t="shared" si="0"/>
        <v>21</v>
      </c>
      <c r="AU22" s="19"/>
      <c r="AV22" s="19"/>
      <c r="AW22" s="19"/>
      <c r="AX22" s="19"/>
      <c r="AY22" s="19"/>
      <c r="AZ22" s="19"/>
      <c r="BA22" s="19"/>
      <c r="BB22" s="19"/>
      <c r="BC22" s="19"/>
      <c r="BD22" s="19"/>
      <c r="BE22" s="19"/>
      <c r="BF22" s="19"/>
      <c r="BG22" s="19"/>
      <c r="BH22" s="19"/>
      <c r="BI22" s="19"/>
      <c r="BJ22" s="19"/>
      <c r="BK22" s="19"/>
      <c r="BL22" s="19"/>
      <c r="BM22" s="19"/>
      <c r="BN22" s="19"/>
      <c r="BO22" s="268">
        <f t="array" ref="BO22">AVERAGE(IF(MOD(ROW($DA22:$DA$1993)-$AT22,BO$1)=0,$DA22:$DA$1993))/AVERAGE($DA$2:$DA$1993)</f>
        <v>0.99449969711515329</v>
      </c>
      <c r="BP22" s="268">
        <f t="array" ref="BP22">AVERAGE(IF(MOD(ROW($DA22:$DA$1993)-$AT22,BP$1)=0,$DA22:$DA$1993))/AVERAGE($DA$2:$DA$1993)</f>
        <v>1.0341019027692089</v>
      </c>
      <c r="BQ22" s="268">
        <f t="array" ref="BQ22">AVERAGE(IF(MOD(ROW($DA22:$DA$1993)-$AT22,BQ$1)=0,$DA22:$DA$1993))/AVERAGE($DA$2:$DA$1993)</f>
        <v>0.9773150047328325</v>
      </c>
      <c r="BR22" s="268">
        <f t="array" ref="BR22">AVERAGE(IF(MOD(ROW($DA22:$DA$1993)-$AT22,BR$1)=0,$DA22:$DA$1993))/AVERAGE($DA$2:$DA$1993)</f>
        <v>1.0671699473197163</v>
      </c>
      <c r="BS22" s="268">
        <f t="array" ref="BS22">AVERAGE(IF(MOD(ROW($DA22:$DA$1993)-$AT22,BS$1)=0,$DA22:$DA$1993))/AVERAGE($DA$2:$DA$1993)</f>
        <v>1.0076981179155036</v>
      </c>
      <c r="BT22" s="268">
        <f t="array" ref="BT22">AVERAGE(IF(MOD(ROW($DA22:$DA$1993)-$AT22,BT$1)=0,$DA22:$DA$1993))/AVERAGE($DA$2:$DA$1993)</f>
        <v>1.0334065276802664</v>
      </c>
      <c r="BU22" s="268">
        <f t="array" ref="BU22">AVERAGE(IF(MOD(ROW($DA22:$DA$1993)-$AT22,BU$1)=0,$DA22:$DA$1993))/AVERAGE($DA$2:$DA$1993)</f>
        <v>0.95850103147535937</v>
      </c>
      <c r="BV22" s="268">
        <f t="array" ref="BV22">AVERAGE(IF(MOD(ROW($DA22:$DA$1993)-$AT22,BV$1)=0,$DA22:$DA$1993))/AVERAGE($DA$2:$DA$1993)</f>
        <v>1.1624915604100092</v>
      </c>
      <c r="BW22" s="268">
        <f t="array" ref="BW22">AVERAGE(IF(MOD(ROW($DA22:$DA$1993)-$AT22,BW$1)=0,$DA22:$DA$1993))/AVERAGE($DA$2:$DA$1993)</f>
        <v>1.0168309279733549</v>
      </c>
      <c r="BX22" s="268">
        <f t="array" ref="BX22">AVERAGE(IF(MOD(ROW($DA22:$DA$1993)-$AT22,BX$1)=0,$DA22:$DA$1993))/AVERAGE($DA$2:$DA$1993)</f>
        <v>0.92635546796537838</v>
      </c>
      <c r="BY22" s="268">
        <f t="array" ref="BY22">AVERAGE(IF(MOD(ROW($DA22:$DA$1993)-$AT22,BY$1)=0,$DA22:$DA$1993))/AVERAGE($DA$2:$DA$1993)</f>
        <v>1.0127529963091886</v>
      </c>
      <c r="BZ22" s="268">
        <f t="array" ref="BZ22">AVERAGE(IF(MOD(ROW($DA22:$DA$1993)-$AT22,BZ$1)=0,$DA22:$DA$1993))/AVERAGE($DA$2:$DA$1993)</f>
        <v>1.1358752938456811</v>
      </c>
      <c r="CA22" s="268">
        <f t="array" ref="CA22">AVERAGE(IF(MOD(ROW($DA22:$DA$1993)-$AT22,CA$1)=0,$DA22:$DA$1993))/AVERAGE($DA$2:$DA$1993)</f>
        <v>0.99513087902133113</v>
      </c>
      <c r="CB22" s="268">
        <f t="array" ref="CB22">AVERAGE(IF(MOD(ROW($DA22:$DA$1993)-$AT22,CB$1)=0,$DA22:$DA$1993))/AVERAGE($DA$2:$DA$1993)</f>
        <v>1.0202458852207921</v>
      </c>
      <c r="CC22" s="268">
        <f t="array" ref="CC22">AVERAGE(IF(MOD(ROW($DA22:$DA$1993)-$AT22,CC$1)=0,$DA22:$DA$1993))/AVERAGE($DA$2:$DA$1993)</f>
        <v>1.0308078637963738</v>
      </c>
      <c r="CD22" s="268">
        <f t="array" ref="CD22">AVERAGE(IF(MOD(ROW($DA22:$DA$1993)-$AT22,CD$1)=0,$DA22:$DA$1993))/AVERAGE($DA$2:$DA$1993)</f>
        <v>1.0883800680304836</v>
      </c>
      <c r="CE22" s="268">
        <f t="array" ref="CE22">AVERAGE(IF(MOD(ROW($DA22:$DA$1993)-$AT22,CE$1)=0,$DA22:$DA$1993))/AVERAGE($DA$2:$DA$1993)</f>
        <v>0.98578916335592548</v>
      </c>
      <c r="CF22" s="268">
        <f t="array" ref="CF22">AVERAGE(IF(MOD(ROW($DA22:$DA$1993)-$AT22,CF$1)=0,$DA22:$DA$1993))/AVERAGE($DA$2:$DA$1993)</f>
        <v>1.0206500526563826</v>
      </c>
      <c r="CG22" s="268">
        <f t="array" ref="CG22">AVERAGE(IF(MOD(ROW($DA22:$DA$1993)-$AT22,CG$1)=0,$DA22:$DA$1993))/AVERAGE($DA$2:$DA$1993)</f>
        <v>0.98387420519059066</v>
      </c>
      <c r="CH22" s="268">
        <f t="array" ref="CH22">AVERAGE(IF(MOD(ROW($DA22:$DA$1993)-$AT22,CH$1)=0,$DA22:$DA$1993))/AVERAGE($DA$2:$DA$1993)</f>
        <v>1.1787849000366131</v>
      </c>
      <c r="CI22" s="268">
        <f t="array" ref="CI22">AVERAGE(IF(MOD(ROW($DA22:$DA$1993)-$AT22,CI$1)=0,$DA22:$DA$1993))/AVERAGE($DA$2:$DA$1993)</f>
        <v>0.91845550192038805</v>
      </c>
      <c r="CJ22" s="268">
        <f t="array" ref="CJ22">AVERAGE(IF(MOD(ROW($DA22:$DA$1993)-$AT22,CJ$1)=0,$DA22:$DA$1993))/AVERAGE($DA$2:$DA$1993)</f>
        <v>0.96866344281287398</v>
      </c>
      <c r="CK22" s="268">
        <f t="array" ref="CK22">AVERAGE(IF(MOD(ROW($DA22:$DA$1993)-$AT22,CK$1)=0,$DA22:$DA$1993))/AVERAGE($DA$2:$DA$1993)</f>
        <v>1.0307062063950212</v>
      </c>
      <c r="CL22" s="268">
        <f t="array" ref="CL22">AVERAGE(IF(MOD(ROW($DA22:$DA$1993)-$AT22,CL$1)=0,$DA22:$DA$1993))/AVERAGE($DA$2:$DA$1993)</f>
        <v>1.1380680545349553</v>
      </c>
      <c r="CM22" s="268">
        <f t="array" ref="CM22">AVERAGE(IF(MOD(ROW($DA22:$DA$1993)-$AT22,CM$1)=0,$DA22:$DA$1993))/AVERAGE($DA$2:$DA$1993)</f>
        <v>0.98350382825957794</v>
      </c>
      <c r="CN22" s="268">
        <f t="array" ref="CN22">AVERAGE(IF(MOD(ROW($DA22:$DA$1993)-$AT22,CN$1)=0,$DA22:$DA$1993))/AVERAGE($DA$2:$DA$1993)</f>
        <v>0.99794712301175736</v>
      </c>
      <c r="CO22" s="268">
        <f t="array" ref="CO22">AVERAGE(IF(MOD(ROW($DA22:$DA$1993)-$AT22,CO$1)=0,$DA22:$DA$1993))/AVERAGE($DA$2:$DA$1993)</f>
        <v>0.99839326146359542</v>
      </c>
      <c r="CP22" s="268">
        <f t="array" ref="CP22">AVERAGE(IF(MOD(ROW($DA22:$DA$1993)-$AT22,CP$1)=0,$DA22:$DA$1993))/AVERAGE($DA$2:$DA$1993)</f>
        <v>1.0548594499468698</v>
      </c>
      <c r="CQ22" s="268">
        <f t="array" ref="CQ22">AVERAGE(IF(MOD(ROW($DA22:$DA$1993)-$AT22,CQ$1)=0,$DA22:$DA$1993))/AVERAGE($DA$2:$DA$1993)</f>
        <v>1.0104793061632629</v>
      </c>
      <c r="CR22" s="268">
        <f t="array" ref="CR22">AVERAGE(IF(MOD(ROW($DA22:$DA$1993)-$AT22,CR$1)=0,$DA22:$DA$1993))/AVERAGE($DA$2:$DA$1993)</f>
        <v>1.0094024134772788</v>
      </c>
      <c r="CS22" s="268">
        <f t="array" ref="CS22">AVERAGE(IF(MOD(ROW($DA22:$DA$1993)-$AT22,CS$1)=0,$DA22:$DA$1993))/AVERAGE($DA$2:$DA$1993)</f>
        <v>0.9822215706673445</v>
      </c>
      <c r="CT22" s="268">
        <f t="array" ref="CT22">AVERAGE(IF(MOD(ROW($DA22:$DA$1993)-$AT22,CT$1)=0,$DA22:$DA$1993))/AVERAGE($DA$2:$DA$1993)</f>
        <v>1.1399748636795055</v>
      </c>
      <c r="CU22" s="270"/>
      <c r="CV22" s="310">
        <f>IF(DataGoesHere!B22="","",DataGoesHere!A22)</f>
        <v>21</v>
      </c>
      <c r="CW22" s="271">
        <f t="shared" ca="1" si="1"/>
        <v>9</v>
      </c>
      <c r="CX22" s="272">
        <f t="shared" ca="1" si="2"/>
        <v>1.0625330005567626</v>
      </c>
      <c r="CY22" s="266">
        <f>DataGoesHere!A22</f>
        <v>21</v>
      </c>
      <c r="CZ22" s="19">
        <f>IF(DataGoesHere!B22="","",DataGoesHere!B22)</f>
        <v>159298</v>
      </c>
      <c r="DA22" s="19">
        <f>IF(DataGoesHere!B22="","",IF(AH$5="No",DataGoesHere!B22,DataGoesHere!B22-(AH$2*(DataGoesHere!A22-1))))</f>
        <v>142158.11520572452</v>
      </c>
      <c r="DB22" s="19">
        <f ca="1">IF(DataGoesHere!B22="","",IF(AO$9="No",DataGoesHere!B22,DataGoesHere!B22/CX22))</f>
        <v>149922.87290515075</v>
      </c>
      <c r="DC22" s="19">
        <f ca="1">IF(DataGoesHere!B22="","",IF(AO$9="No",DA22,DA22/CX22))</f>
        <v>133791.71765134289</v>
      </c>
      <c r="DD22" s="293" t="str">
        <f>IF(CZ22="",IF(COUNTIF(DD$2:DD21,"Forecast")&lt;Output!E$43,"Forecast",""),"Actual")</f>
        <v>Actual</v>
      </c>
      <c r="DF22" s="19">
        <f ca="1">IF(DataGoesHere!B21="",IF(DD22="Forecast",(Output!$E$47*IntermediateCalcs!DH21)+((1-Output!$E$47)*IntermediateCalcs!DF21),""),(Output!$E$47*IntermediateCalcs!DB21)+((1-Output!$E$47)*IntermediateCalcs!DF21))</f>
        <v>160546.99179869084</v>
      </c>
      <c r="DG22" s="19">
        <f ca="1">IF(DataGoesHere!B21="",IF(DD22="Forecast",(Output!$G$47*(IntermediateCalcs!DF22-IntermediateCalcs!DF21))+((1-Output!$G$47)*IntermediateCalcs!DG21),""),(Output!$G$47*(IntermediateCalcs!DF22-IntermediateCalcs!DF21))+((1-Output!$G$47)*IntermediateCalcs!DG21))</f>
        <v>596.8816475977153</v>
      </c>
      <c r="DH22" s="19">
        <f ca="1">IF(DataGoesHere!B21="",IF(DD22="Forecast",DF22+DG22,""),DF22+DG22)</f>
        <v>161143.87344628855</v>
      </c>
      <c r="DI22" s="274">
        <f ca="1">IF(DH22="","",IF(IntermediateCalcs!$AO$9="Yes",IntermediateCalcs!DH22*$CX22,IntermediateCalcs!DH22))</f>
        <v>171220.6833742242</v>
      </c>
      <c r="DJ22" s="250">
        <f ca="1">IF(DataGoesHere!$B22="","",($CZ22-DI22))</f>
        <v>-11922.683374224202</v>
      </c>
      <c r="DK22" s="250">
        <f ca="1">IF(DataGoesHere!$B22="","",ABS($CZ22-DI22))</f>
        <v>11922.683374224202</v>
      </c>
      <c r="DL22" s="250">
        <f ca="1">IF(DataGoesHere!$B22="","",DK22^2)</f>
        <v>142150378.84200218</v>
      </c>
      <c r="DM22" s="249">
        <f ca="1">IF(DataGoesHere!$B22="","",DK22/$CZ22)</f>
        <v>7.4845154202966779E-2</v>
      </c>
      <c r="DN22" s="250">
        <f ca="1">IF(DataGoesHere!$B22="","",SUM(DJ$2:DJ22)/AVERAGE(DK:DK))</f>
        <v>-1.2699379430211497</v>
      </c>
      <c r="DP22" s="19">
        <f ca="1">IF(DataGoesHere!B22="",IF($DD22="Forecast",(Output!E$48*IntermediateCalcs!CY22)+Output!G$48,""),(Output!E$48*IntermediateCalcs!CY22)+Output!G$48)</f>
        <v>172234.75494127168</v>
      </c>
      <c r="DQ22" s="274">
        <f ca="1">IF(DP22="","",IF(IntermediateCalcs!$AO$9="Yes",IntermediateCalcs!DP22*$CX22,IntermediateCalcs!DP22))</f>
        <v>183005.11096790808</v>
      </c>
      <c r="DR22" s="250">
        <f ca="1">IF(DataGoesHere!$B22="","",($CZ22-DQ22))</f>
        <v>-23707.110967908084</v>
      </c>
      <c r="DS22" s="250">
        <f ca="1">IF(DataGoesHere!$B22="","",ABS($CZ22-DQ22))</f>
        <v>23707.110967908084</v>
      </c>
      <c r="DT22" s="250">
        <f ca="1">IF(DataGoesHere!$B22="","",DS22^2)</f>
        <v>562027110.44470775</v>
      </c>
      <c r="DU22" s="249">
        <f ca="1">IF(DataGoesHere!$B22="","",DS22/$CZ22)</f>
        <v>0.14882240183748749</v>
      </c>
      <c r="DV22" s="250">
        <f ca="1">IF(DataGoesHere!$B22="","",SUM(DR$2:DR22)/AVERAGE(DS:DS))</f>
        <v>-7.8748917760525625</v>
      </c>
      <c r="DX22" s="19">
        <f ca="1">IF(DataGoesHere!$B21="","",(DB16*(Output!$O$49/Output!$P$49))+(IntermediateCalcs!DB17*(Output!$M$49/Output!$P$49))+(IntermediateCalcs!DB18*(Output!$K$49/Output!$P$49))+(DB19*(Output!$I$49/Output!$P$49))+(IntermediateCalcs!DB20*(Output!$G$49/Output!$P$49))+(IntermediateCalcs!DB21*(Output!$E$49/Output!$P$49)))</f>
        <v>158545.40682261524</v>
      </c>
      <c r="DY22" s="274">
        <f ca="1">IF(DX22="","",IF(IntermediateCalcs!$AO$9="Yes",IntermediateCalcs!DX22*$CX22,IntermediateCalcs!DX22))</f>
        <v>168459.726835726</v>
      </c>
      <c r="DZ22" s="250">
        <f ca="1">IF(DataGoesHere!$B22="","",($CZ22-DY22))</f>
        <v>-9161.7268357260036</v>
      </c>
      <c r="EA22" s="250">
        <f ca="1">IF(DataGoesHere!$B22="","",ABS($CZ22-DY22))</f>
        <v>9161.7268357260036</v>
      </c>
      <c r="EB22" s="250">
        <f ca="1">IF(DataGoesHere!$B22="","",EA22^2)</f>
        <v>83937238.612462014</v>
      </c>
      <c r="EC22" s="249">
        <f ca="1">IF(DataGoesHere!$B22="","",EA22/$CZ22)</f>
        <v>5.7513131588130442E-2</v>
      </c>
      <c r="ED22" s="250">
        <f ca="1">IF(DataGoesHere!$B22="","",SUM(DZ$2:DZ22)/AVERAGE(EA:EA))</f>
        <v>-0.53818776042736882</v>
      </c>
    </row>
    <row r="23" spans="1:134" x14ac:dyDescent="0.2">
      <c r="A23" s="121">
        <v>3.5</v>
      </c>
      <c r="B23">
        <f>IF(B$30="","",COUNTIFS(DataGoesHere!B:B,"&gt;" &amp; ($A22*B$31)+B$30,DataGoesHere!B:B,"&lt;" &amp; (IntermediateCalcs!$A23*IntermediateCalcs!B$31)+IntermediateCalcs!B$30))</f>
        <v>0</v>
      </c>
      <c r="C23" t="str">
        <f>IF(C$30="","",COUNTIFS(DataGoesHere!C:C,"&gt;" &amp; ($A22*C$31)+C$30,DataGoesHere!C:C,"&lt;" &amp; (IntermediateCalcs!$A23*IntermediateCalcs!C$31)+IntermediateCalcs!C$30))</f>
        <v/>
      </c>
      <c r="D23" t="str">
        <f>IF(D$30="","",COUNTIFS(DataGoesHere!D:D,"&gt;" &amp; ($A22*D$31)+D$30,DataGoesHere!D:D,"&lt;" &amp; (IntermediateCalcs!$A23*IntermediateCalcs!D$31)+IntermediateCalcs!D$30))</f>
        <v/>
      </c>
      <c r="E23" s="73"/>
      <c r="F23" s="73"/>
      <c r="G23" s="73"/>
      <c r="H23" s="73"/>
      <c r="I23" s="73"/>
      <c r="J23" s="73"/>
      <c r="K23" s="73"/>
      <c r="L23" s="73"/>
      <c r="M23" s="73"/>
      <c r="N23" s="73"/>
      <c r="O23" s="73"/>
      <c r="P23" s="73"/>
      <c r="Q23" s="73"/>
      <c r="R23" s="73"/>
      <c r="T23" s="240"/>
      <c r="U23" s="86"/>
      <c r="V23" s="86"/>
      <c r="W23" s="86"/>
      <c r="X23" s="86"/>
      <c r="Y23" s="86"/>
      <c r="Z23" s="86"/>
      <c r="AA23" s="86"/>
      <c r="AB23" s="86"/>
      <c r="AC23" s="245">
        <f>IF(DataGoesHere!$B23="","",(DataGoesHere!$B23/SUM(DataGoesHere!$B14:'DataGoesHere'!$B25)))</f>
        <v>8.4635440858616823E-2</v>
      </c>
      <c r="AD23" s="86"/>
      <c r="AE23" s="241"/>
      <c r="AG23" s="19">
        <v>15</v>
      </c>
      <c r="AH23" s="291">
        <f t="shared" ca="1" si="3"/>
        <v>3.5478292050975441E-2</v>
      </c>
      <c r="AI23" s="292">
        <f t="shared" ca="1" si="4"/>
        <v>3.5478292050975441E-2</v>
      </c>
      <c r="AJ23" s="291">
        <f>IF(COUNT(DataGoesHere!B:B)-1&lt;AG23,"",-AL$7/SQRT(COUNT(DataGoesHere!B:B)))</f>
        <v>-0.11547005383792514</v>
      </c>
      <c r="AK23" s="291">
        <f>IF(COUNT(DataGoesHere!B:B)-1&lt;AG23,"",AL$7/SQRT(COUNT(DataGoesHere!B:B)))</f>
        <v>0.11547005383792514</v>
      </c>
      <c r="AL23" s="293">
        <f ca="1">IF(COUNT(DataGoesHere!B:B)-1&lt;AG23,"",IF(AI23=MAX(AI$9:AI$60),IF(AH23&lt;AJ23,1,IF(AH23&gt;AK23,1,0)),0))</f>
        <v>0</v>
      </c>
      <c r="AM23" s="293"/>
      <c r="AN23" s="19" t="str">
        <f t="shared" ca="1" si="5"/>
        <v/>
      </c>
      <c r="AT23" s="19">
        <f t="shared" si="0"/>
        <v>22</v>
      </c>
      <c r="AU23" s="19"/>
      <c r="AV23" s="19"/>
      <c r="AW23" s="19"/>
      <c r="AX23" s="19"/>
      <c r="AY23" s="19"/>
      <c r="AZ23" s="19"/>
      <c r="BA23" s="19"/>
      <c r="BB23" s="19"/>
      <c r="BC23" s="19"/>
      <c r="BD23" s="19"/>
      <c r="BE23" s="19"/>
      <c r="BF23" s="19"/>
      <c r="BG23" s="19"/>
      <c r="BH23" s="19"/>
      <c r="BI23" s="19"/>
      <c r="BJ23" s="19"/>
      <c r="BK23" s="19"/>
      <c r="BL23" s="19"/>
      <c r="BM23" s="19"/>
      <c r="BN23" s="19"/>
      <c r="BO23" s="19"/>
      <c r="BP23" s="268">
        <f t="array" ref="BP23">AVERAGE(IF(MOD(ROW($DA23:$DA$1993)-$AT23,BP$1)=0,$DA23:$DA$1993))/AVERAGE($DA$2:$DA$1993)</f>
        <v>0.9842253670049379</v>
      </c>
      <c r="BQ23" s="268">
        <f t="array" ref="BQ23">AVERAGE(IF(MOD(ROW($DA23:$DA$1993)-$AT23,BQ$1)=0,$DA23:$DA$1993))/AVERAGE($DA$2:$DA$1993)</f>
        <v>1.0048113825947853</v>
      </c>
      <c r="BR23" s="268">
        <f t="array" ref="BR23">AVERAGE(IF(MOD(ROW($DA23:$DA$1993)-$AT23,BR$1)=0,$DA23:$DA$1993))/AVERAGE($DA$2:$DA$1993)</f>
        <v>0.91965200007622072</v>
      </c>
      <c r="BS23" s="268">
        <f t="array" ref="BS23">AVERAGE(IF(MOD(ROW($DA23:$DA$1993)-$AT23,BS$1)=0,$DA23:$DA$1993))/AVERAGE($DA$2:$DA$1993)</f>
        <v>1.022782322245416</v>
      </c>
      <c r="BT23" s="268">
        <f t="array" ref="BT23">AVERAGE(IF(MOD(ROW($DA23:$DA$1993)-$AT23,BT$1)=0,$DA23:$DA$1993))/AVERAGE($DA$2:$DA$1993)</f>
        <v>0.9802246372250234</v>
      </c>
      <c r="BU23" s="268">
        <f t="array" ref="BU23">AVERAGE(IF(MOD(ROW($DA23:$DA$1993)-$AT23,BU$1)=0,$DA23:$DA$1993))/AVERAGE($DA$2:$DA$1993)</f>
        <v>1.0873515261173419</v>
      </c>
      <c r="BV23" s="268">
        <f t="array" ref="BV23">AVERAGE(IF(MOD(ROW($DA23:$DA$1993)-$AT23,BV$1)=0,$DA23:$DA$1993))/AVERAGE($DA$2:$DA$1993)</f>
        <v>0.94373895855514611</v>
      </c>
      <c r="BW23" s="268">
        <f t="array" ref="BW23">AVERAGE(IF(MOD(ROW($DA23:$DA$1993)-$AT23,BW$1)=0,$DA23:$DA$1993))/AVERAGE($DA$2:$DA$1993)</f>
        <v>1.0085205720658168</v>
      </c>
      <c r="BX23" s="268">
        <f t="array" ref="BX23">AVERAGE(IF(MOD(ROW($DA23:$DA$1993)-$AT23,BX$1)=0,$DA23:$DA$1993))/AVERAGE($DA$2:$DA$1993)</f>
        <v>0.98352034484691964</v>
      </c>
      <c r="BY23" s="268">
        <f t="array" ref="BY23">AVERAGE(IF(MOD(ROW($DA23:$DA$1993)-$AT23,BY$1)=0,$DA23:$DA$1993))/AVERAGE($DA$2:$DA$1993)</f>
        <v>1.0443256794860594</v>
      </c>
      <c r="BZ23" s="268">
        <f t="array" ref="BZ23">AVERAGE(IF(MOD(ROW($DA23:$DA$1993)-$AT23,BZ$1)=0,$DA23:$DA$1993))/AVERAGE($DA$2:$DA$1993)</f>
        <v>0.91554331329138716</v>
      </c>
      <c r="CA23" s="268">
        <f t="array" ref="CA23">AVERAGE(IF(MOD(ROW($DA23:$DA$1993)-$AT23,CA$1)=0,$DA23:$DA$1993))/AVERAGE($DA$2:$DA$1993)</f>
        <v>1.0741977208564439</v>
      </c>
      <c r="CB23" s="268">
        <f t="array" ref="CB23">AVERAGE(IF(MOD(ROW($DA23:$DA$1993)-$AT23,CB$1)=0,$DA23:$DA$1993))/AVERAGE($DA$2:$DA$1993)</f>
        <v>0.99022815132058761</v>
      </c>
      <c r="CC23" s="268">
        <f t="array" ref="CC23">AVERAGE(IF(MOD(ROW($DA23:$DA$1993)-$AT23,CC$1)=0,$DA23:$DA$1993))/AVERAGE($DA$2:$DA$1993)</f>
        <v>0.99949837797254371</v>
      </c>
      <c r="CD23" s="268">
        <f t="array" ref="CD23">AVERAGE(IF(MOD(ROW($DA23:$DA$1993)-$AT23,CD$1)=0,$DA23:$DA$1993))/AVERAGE($DA$2:$DA$1993)</f>
        <v>0.9405358689001061</v>
      </c>
      <c r="CE23" s="268">
        <f t="array" ref="CE23">AVERAGE(IF(MOD(ROW($DA23:$DA$1993)-$AT23,CE$1)=0,$DA23:$DA$1993))/AVERAGE($DA$2:$DA$1993)</f>
        <v>0.98309996561116553</v>
      </c>
      <c r="CF23" s="268">
        <f t="array" ref="CF23">AVERAGE(IF(MOD(ROW($DA23:$DA$1993)-$AT23,CF$1)=0,$DA23:$DA$1993))/AVERAGE($DA$2:$DA$1993)</f>
        <v>0.96815658775576441</v>
      </c>
      <c r="CG23" s="268">
        <f t="array" ref="CG23">AVERAGE(IF(MOD(ROW($DA23:$DA$1993)-$AT23,CG$1)=0,$DA23:$DA$1993))/AVERAGE($DA$2:$DA$1993)</f>
        <v>1.0901768186107006</v>
      </c>
      <c r="CH23" s="268">
        <f t="array" ref="CH23">AVERAGE(IF(MOD(ROW($DA23:$DA$1993)-$AT23,CH$1)=0,$DA23:$DA$1993))/AVERAGE($DA$2:$DA$1993)</f>
        <v>0.93371189974760205</v>
      </c>
      <c r="CI23" s="268">
        <f t="array" ref="CI23">AVERAGE(IF(MOD(ROW($DA23:$DA$1993)-$AT23,CI$1)=0,$DA23:$DA$1993))/AVERAGE($DA$2:$DA$1993)</f>
        <v>1.0512185062987736</v>
      </c>
      <c r="CJ23" s="268">
        <f t="array" ref="CJ23">AVERAGE(IF(MOD(ROW($DA23:$DA$1993)-$AT23,CJ$1)=0,$DA23:$DA$1993))/AVERAGE($DA$2:$DA$1993)</f>
        <v>0.99773564710260709</v>
      </c>
      <c r="CK23" s="268">
        <f t="array" ref="CK23">AVERAGE(IF(MOD(ROW($DA23:$DA$1993)-$AT23,CK$1)=0,$DA23:$DA$1993))/AVERAGE($DA$2:$DA$1993)</f>
        <v>1.0005518243481135</v>
      </c>
      <c r="CL23" s="268">
        <f t="array" ref="CL23">AVERAGE(IF(MOD(ROW($DA23:$DA$1993)-$AT23,CL$1)=0,$DA23:$DA$1993))/AVERAGE($DA$2:$DA$1993)</f>
        <v>0.961552575517301</v>
      </c>
      <c r="CM23" s="268">
        <f t="array" ref="CM23">AVERAGE(IF(MOD(ROW($DA23:$DA$1993)-$AT23,CM$1)=0,$DA23:$DA$1993))/AVERAGE($DA$2:$DA$1993)</f>
        <v>1.0650773436978123</v>
      </c>
      <c r="CN23" s="268">
        <f t="array" ref="CN23">AVERAGE(IF(MOD(ROW($DA23:$DA$1993)-$AT23,CN$1)=0,$DA23:$DA$1993))/AVERAGE($DA$2:$DA$1993)</f>
        <v>0.97289900891085102</v>
      </c>
      <c r="CO23" s="268">
        <f t="array" ref="CO23">AVERAGE(IF(MOD(ROW($DA23:$DA$1993)-$AT23,CO$1)=0,$DA23:$DA$1993))/AVERAGE($DA$2:$DA$1993)</f>
        <v>0.99879340501949887</v>
      </c>
      <c r="CP23" s="268">
        <f t="array" ref="CP23">AVERAGE(IF(MOD(ROW($DA23:$DA$1993)-$AT23,CP$1)=0,$DA23:$DA$1993))/AVERAGE($DA$2:$DA$1993)</f>
        <v>0.8869226322607181</v>
      </c>
      <c r="CQ23" s="268">
        <f t="array" ref="CQ23">AVERAGE(IF(MOD(ROW($DA23:$DA$1993)-$AT23,CQ$1)=0,$DA23:$DA$1993))/AVERAGE($DA$2:$DA$1993)</f>
        <v>0.97589577506689729</v>
      </c>
      <c r="CR23" s="268">
        <f t="array" ref="CR23">AVERAGE(IF(MOD(ROW($DA23:$DA$1993)-$AT23,CR$1)=0,$DA23:$DA$1993))/AVERAGE($DA$2:$DA$1993)</f>
        <v>0.99056206070331765</v>
      </c>
      <c r="CS23" s="268">
        <f t="array" ref="CS23">AVERAGE(IF(MOD(ROW($DA23:$DA$1993)-$AT23,CS$1)=0,$DA23:$DA$1993))/AVERAGE($DA$2:$DA$1993)</f>
        <v>1.1207802055622189</v>
      </c>
      <c r="CT23" s="268">
        <f t="array" ref="CT23">AVERAGE(IF(MOD(ROW($DA23:$DA$1993)-$AT23,CT$1)=0,$DA23:$DA$1993))/AVERAGE($DA$2:$DA$1993)</f>
        <v>0.94684581230420684</v>
      </c>
      <c r="CU23" s="270"/>
      <c r="CV23" s="310">
        <f>IF(DataGoesHere!B23="","",DataGoesHere!A23)</f>
        <v>22</v>
      </c>
      <c r="CW23" s="271">
        <f t="shared" ca="1" si="1"/>
        <v>10</v>
      </c>
      <c r="CX23" s="272">
        <f t="shared" ca="1" si="2"/>
        <v>0.92557634012077306</v>
      </c>
      <c r="CY23" s="266">
        <f>DataGoesHere!A23</f>
        <v>22</v>
      </c>
      <c r="CZ23" s="19">
        <f>IF(DataGoesHere!B23="","",DataGoesHere!B23)</f>
        <v>163992</v>
      </c>
      <c r="DA23" s="19">
        <f>IF(DataGoesHere!B23="","",IF(AH$5="No",DataGoesHere!B23,DataGoesHere!B23-(AH$2*(DataGoesHere!A23-1))))</f>
        <v>145995.12096601073</v>
      </c>
      <c r="DB23" s="19">
        <f ca="1">IF(DataGoesHere!B23="","",IF(AO$9="No",DataGoesHere!B23,DataGoesHere!B23/CX23))</f>
        <v>177178.25412283296</v>
      </c>
      <c r="DC23" s="19">
        <f ca="1">IF(DataGoesHere!B23="","",IF(AO$9="No",DA23,DA23/CX23))</f>
        <v>157734.28364316301</v>
      </c>
      <c r="DD23" s="293" t="str">
        <f>IF(CZ23="",IF(COUNTIF(DD$2:DD22,"Forecast")&lt;Output!E$43,"Forecast",""),"Actual")</f>
        <v>Actual</v>
      </c>
      <c r="DF23" s="19">
        <f ca="1">IF(DataGoesHere!B22="",IF(DD23="Forecast",(Output!$E$47*IntermediateCalcs!DH22)+((1-Output!$E$47)*IntermediateCalcs!DF22),""),(Output!$E$47*IntermediateCalcs!DB22)+((1-Output!$E$47)*IntermediateCalcs!DF22))</f>
        <v>150985.28479450478</v>
      </c>
      <c r="DG23" s="19">
        <f ca="1">IF(DataGoesHere!B22="",IF(DD23="Forecast",(Output!$G$47*(IntermediateCalcs!DF23-IntermediateCalcs!DF22))+((1-Output!$G$47)*IntermediateCalcs!DG22),""),(Output!$G$47*(IntermediateCalcs!DF23-IntermediateCalcs!DF22))+((1-Output!$G$47)*IntermediateCalcs!DG22))</f>
        <v>-4482.4126782941712</v>
      </c>
      <c r="DH23" s="19">
        <f ca="1">IF(DataGoesHere!B22="",IF(DD23="Forecast",DF23+DG23,""),DF23+DG23)</f>
        <v>146502.87211621061</v>
      </c>
      <c r="DI23" s="274">
        <f ca="1">IF(DH23="","",IF(IntermediateCalcs!$AO$9="Yes",IntermediateCalcs!DH23*$CX23,IntermediateCalcs!DH23))</f>
        <v>135599.59219050387</v>
      </c>
      <c r="DJ23" s="250">
        <f ca="1">IF(DataGoesHere!$B23="","",($CZ23-DI23))</f>
        <v>28392.40780949613</v>
      </c>
      <c r="DK23" s="250">
        <f ca="1">IF(DataGoesHere!$B23="","",ABS($CZ23-DI23))</f>
        <v>28392.40780949613</v>
      </c>
      <c r="DL23" s="250">
        <f ca="1">IF(DataGoesHere!$B23="","",DK23^2)</f>
        <v>806128821.22073686</v>
      </c>
      <c r="DM23" s="249">
        <f ca="1">IF(DataGoesHere!$B23="","",DK23/$CZ23)</f>
        <v>0.17313288336928709</v>
      </c>
      <c r="DN23" s="250">
        <f ca="1">IF(DataGoesHere!$B23="","",SUM(DJ$2:DJ23)/AVERAGE(DK:DK))</f>
        <v>-0.78190579719817255</v>
      </c>
      <c r="DP23" s="19">
        <f ca="1">IF(DataGoesHere!B23="",IF($DD23="Forecast",(Output!E$48*IntermediateCalcs!CY23)+Output!G$48,""),(Output!E$48*IntermediateCalcs!CY23)+Output!G$48)</f>
        <v>173103.68492279603</v>
      </c>
      <c r="DQ23" s="274">
        <f ca="1">IF(DP23="","",IF(IntermediateCalcs!$AO$9="Yes",IntermediateCalcs!DP23*$CX23,IntermediateCalcs!DP23))</f>
        <v>160220.67515226098</v>
      </c>
      <c r="DR23" s="250">
        <f ca="1">IF(DataGoesHere!$B23="","",($CZ23-DQ23))</f>
        <v>3771.3248477390152</v>
      </c>
      <c r="DS23" s="250">
        <f ca="1">IF(DataGoesHere!$B23="","",ABS($CZ23-DQ23))</f>
        <v>3771.3248477390152</v>
      </c>
      <c r="DT23" s="250">
        <f ca="1">IF(DataGoesHere!$B23="","",DS23^2)</f>
        <v>14222891.107173707</v>
      </c>
      <c r="DU23" s="249">
        <f ca="1">IF(DataGoesHere!$B23="","",DS23/$CZ23)</f>
        <v>2.2997005023043901E-2</v>
      </c>
      <c r="DV23" s="250">
        <f ca="1">IF(DataGoesHere!$B23="","",SUM(DR$2:DR23)/AVERAGE(DS:DS))</f>
        <v>-7.7543429851284396</v>
      </c>
      <c r="DX23" s="19">
        <f ca="1">IF(DataGoesHere!$B22="","",(DB17*(Output!$O$49/Output!$P$49))+(IntermediateCalcs!DB18*(Output!$M$49/Output!$P$49))+(IntermediateCalcs!DB19*(Output!$K$49/Output!$P$49))+(DB20*(Output!$I$49/Output!$P$49))+(IntermediateCalcs!DB21*(Output!$G$49/Output!$P$49))+(IntermediateCalcs!DB22*(Output!$E$49/Output!$P$49)))</f>
        <v>159204.43759757243</v>
      </c>
      <c r="DY23" s="274">
        <f ca="1">IF(DX23="","",IF(IntermediateCalcs!$AO$9="Yes",IntermediateCalcs!DX23*$CX23,IntermediateCalcs!DX23))</f>
        <v>147355.86068254709</v>
      </c>
      <c r="DZ23" s="250">
        <f ca="1">IF(DataGoesHere!$B23="","",($CZ23-DY23))</f>
        <v>16636.139317452908</v>
      </c>
      <c r="EA23" s="250">
        <f ca="1">IF(DataGoesHere!$B23="","",ABS($CZ23-DY23))</f>
        <v>16636.139317452908</v>
      </c>
      <c r="EB23" s="250">
        <f ca="1">IF(DataGoesHere!$B23="","",EA23^2)</f>
        <v>276761131.3897025</v>
      </c>
      <c r="EC23" s="249">
        <f ca="1">IF(DataGoesHere!$B23="","",EA23/$CZ23)</f>
        <v>0.10144482241483065</v>
      </c>
      <c r="ED23" s="250">
        <f ca="1">IF(DataGoesHere!$B23="","",SUM(DZ$2:DZ23)/AVERAGE(EA:EA))</f>
        <v>-5.2739609072803874E-2</v>
      </c>
    </row>
    <row r="24" spans="1:134" x14ac:dyDescent="0.2">
      <c r="A24" s="121">
        <v>4</v>
      </c>
      <c r="B24">
        <f>IF(B$30="","",COUNTIFS(DataGoesHere!B:B,"&gt;" &amp; ($A23*B$31)+B$30,DataGoesHere!B:B,"&lt;" &amp; (IntermediateCalcs!$A24*IntermediateCalcs!B$31)+IntermediateCalcs!B$30))</f>
        <v>0</v>
      </c>
      <c r="C24" t="str">
        <f>IF(C$30="","",COUNTIFS(DataGoesHere!C:C,"&gt;" &amp; ($A23*C$31)+C$30,DataGoesHere!C:C,"&lt;" &amp; (IntermediateCalcs!$A24*IntermediateCalcs!C$31)+IntermediateCalcs!C$30))</f>
        <v/>
      </c>
      <c r="D24" t="str">
        <f>IF(D$30="","",COUNTIFS(DataGoesHere!D:D,"&gt;" &amp; ($A23*D$31)+D$30,DataGoesHere!D:D,"&lt;" &amp; (IntermediateCalcs!$A24*IntermediateCalcs!D$31)+IntermediateCalcs!D$30))</f>
        <v/>
      </c>
      <c r="E24" s="73"/>
      <c r="F24" s="73"/>
      <c r="G24" s="73"/>
      <c r="H24" s="73"/>
      <c r="I24" s="73"/>
      <c r="J24" s="73"/>
      <c r="K24" s="73"/>
      <c r="L24" s="73"/>
      <c r="M24" s="73"/>
      <c r="N24" s="73"/>
      <c r="O24" s="73"/>
      <c r="P24" s="73"/>
      <c r="Q24" s="73"/>
      <c r="R24" s="73"/>
      <c r="T24" s="240"/>
      <c r="U24" s="86"/>
      <c r="V24" s="86"/>
      <c r="W24" s="86"/>
      <c r="X24" s="86"/>
      <c r="Y24" s="86"/>
      <c r="Z24" s="86"/>
      <c r="AA24" s="86"/>
      <c r="AB24" s="86"/>
      <c r="AC24" s="86"/>
      <c r="AD24" s="245">
        <f>IF(DataGoesHere!$B24="","",(DataGoesHere!$B24/SUM(DataGoesHere!$B14:'DataGoesHere'!$B25)))</f>
        <v>8.7725817339551246E-2</v>
      </c>
      <c r="AE24" s="241"/>
      <c r="AF24" s="267"/>
      <c r="AG24" s="19">
        <v>16</v>
      </c>
      <c r="AH24" s="291">
        <f t="shared" ca="1" si="3"/>
        <v>0.11614347723226232</v>
      </c>
      <c r="AI24" s="292">
        <f t="shared" ca="1" si="4"/>
        <v>0.11614347723226232</v>
      </c>
      <c r="AJ24" s="291">
        <f>IF(COUNT(DataGoesHere!B:B)-1&lt;AG24,"",-AL$7/SQRT(COUNT(DataGoesHere!B:B)))</f>
        <v>-0.11547005383792514</v>
      </c>
      <c r="AK24" s="291">
        <f>IF(COUNT(DataGoesHere!B:B)-1&lt;AG24,"",AL$7/SQRT(COUNT(DataGoesHere!B:B)))</f>
        <v>0.11547005383792514</v>
      </c>
      <c r="AL24" s="293">
        <f ca="1">IF(COUNT(DataGoesHere!B:B)-1&lt;AG24,"",IF(AI24=MAX(AI$9:AI$60),IF(AH24&lt;AJ24,1,IF(AH24&gt;AK24,1,0)),0))</f>
        <v>0</v>
      </c>
      <c r="AM24" s="293"/>
      <c r="AN24" s="19" t="str">
        <f t="shared" ca="1" si="5"/>
        <v/>
      </c>
      <c r="AT24" s="19">
        <f t="shared" si="0"/>
        <v>23</v>
      </c>
      <c r="AU24" s="19"/>
      <c r="AV24" s="19"/>
      <c r="AW24" s="19"/>
      <c r="AX24" s="19"/>
      <c r="AY24" s="19"/>
      <c r="AZ24" s="19"/>
      <c r="BA24" s="19"/>
      <c r="BB24" s="19"/>
      <c r="BC24" s="19"/>
      <c r="BD24" s="19"/>
      <c r="BE24" s="19"/>
      <c r="BF24" s="19"/>
      <c r="BG24" s="19"/>
      <c r="BH24" s="19"/>
      <c r="BI24" s="19"/>
      <c r="BJ24" s="19"/>
      <c r="BK24" s="19"/>
      <c r="BL24" s="19"/>
      <c r="BM24" s="19"/>
      <c r="BN24" s="19"/>
      <c r="BO24" s="19"/>
      <c r="BP24" s="19"/>
      <c r="BQ24" s="268">
        <f t="array" ref="BQ24">AVERAGE(IF(MOD(ROW($DA24:$DA$1993)-$AT24,BQ$1)=0,$DA24:$DA$1993))/AVERAGE($DA$2:$DA$1993)</f>
        <v>0.99808833155935017</v>
      </c>
      <c r="BR24" s="268">
        <f t="array" ref="BR24">AVERAGE(IF(MOD(ROW($DA24:$DA$1993)-$AT24,BR$1)=0,$DA24:$DA$1993))/AVERAGE($DA$2:$DA$1993)</f>
        <v>0.97945204950901943</v>
      </c>
      <c r="BS24" s="268">
        <f t="array" ref="BS24">AVERAGE(IF(MOD(ROW($DA24:$DA$1993)-$AT24,BS$1)=0,$DA24:$DA$1993))/AVERAGE($DA$2:$DA$1993)</f>
        <v>1.0137671600423008</v>
      </c>
      <c r="BT24" s="268">
        <f t="array" ref="BT24">AVERAGE(IF(MOD(ROW($DA24:$DA$1993)-$AT24,BT$1)=0,$DA24:$DA$1993))/AVERAGE($DA$2:$DA$1993)</f>
        <v>0.99578878959834516</v>
      </c>
      <c r="BU24" s="268">
        <f t="array" ref="BU24">AVERAGE(IF(MOD(ROW($DA24:$DA$1993)-$AT24,BU$1)=0,$DA24:$DA$1993))/AVERAGE($DA$2:$DA$1993)</f>
        <v>0.91655887148361315</v>
      </c>
      <c r="BV24" s="268">
        <f t="array" ref="BV24">AVERAGE(IF(MOD(ROW($DA24:$DA$1993)-$AT24,BV$1)=0,$DA24:$DA$1993))/AVERAGE($DA$2:$DA$1993)</f>
        <v>0.9470812278083317</v>
      </c>
      <c r="BW24" s="268">
        <f t="array" ref="BW24">AVERAGE(IF(MOD(ROW($DA24:$DA$1993)-$AT24,BW$1)=0,$DA24:$DA$1993))/AVERAGE($DA$2:$DA$1993)</f>
        <v>0.9574812516718666</v>
      </c>
      <c r="BX24" s="268">
        <f t="array" ref="BX24">AVERAGE(IF(MOD(ROW($DA24:$DA$1993)-$AT24,BX$1)=0,$DA24:$DA$1993))/AVERAGE($DA$2:$DA$1993)</f>
        <v>0.98182667440027427</v>
      </c>
      <c r="BY24" s="268">
        <f t="array" ref="BY24">AVERAGE(IF(MOD(ROW($DA24:$DA$1993)-$AT24,BY$1)=0,$DA24:$DA$1993))/AVERAGE($DA$2:$DA$1993)</f>
        <v>0.9967859701939934</v>
      </c>
      <c r="BZ24" s="268">
        <f t="array" ref="BZ24">AVERAGE(IF(MOD(ROW($DA24:$DA$1993)-$AT24,BZ$1)=0,$DA24:$DA$1993))/AVERAGE($DA$2:$DA$1993)</f>
        <v>0.90755025438049342</v>
      </c>
      <c r="CA24" s="268">
        <f t="array" ref="CA24">AVERAGE(IF(MOD(ROW($DA24:$DA$1993)-$AT24,CA$1)=0,$DA24:$DA$1993))/AVERAGE($DA$2:$DA$1993)</f>
        <v>0.94772661930956936</v>
      </c>
      <c r="CB24" s="268">
        <f t="array" ref="CB24">AVERAGE(IF(MOD(ROW($DA24:$DA$1993)-$AT24,CB$1)=0,$DA24:$DA$1993))/AVERAGE($DA$2:$DA$1993)</f>
        <v>1.0418574117791866</v>
      </c>
      <c r="CC24" s="268">
        <f t="array" ref="CC24">AVERAGE(IF(MOD(ROW($DA24:$DA$1993)-$AT24,CC$1)=0,$DA24:$DA$1993))/AVERAGE($DA$2:$DA$1993)</f>
        <v>1.0569665356551106</v>
      </c>
      <c r="CD24" s="268">
        <f t="array" ref="CD24">AVERAGE(IF(MOD(ROW($DA24:$DA$1993)-$AT24,CD$1)=0,$DA24:$DA$1993))/AVERAGE($DA$2:$DA$1993)</f>
        <v>0.97778135022509982</v>
      </c>
      <c r="CE24" s="268">
        <f t="array" ref="CE24">AVERAGE(IF(MOD(ROW($DA24:$DA$1993)-$AT24,CE$1)=0,$DA24:$DA$1993))/AVERAGE($DA$2:$DA$1993)</f>
        <v>0.98785254785120069</v>
      </c>
      <c r="CF24" s="268">
        <f t="array" ref="CF24">AVERAGE(IF(MOD(ROW($DA24:$DA$1993)-$AT24,CF$1)=0,$DA24:$DA$1993))/AVERAGE($DA$2:$DA$1993)</f>
        <v>1.0847007845596328</v>
      </c>
      <c r="CG24" s="268">
        <f t="array" ref="CG24">AVERAGE(IF(MOD(ROW($DA24:$DA$1993)-$AT24,CG$1)=0,$DA24:$DA$1993))/AVERAGE($DA$2:$DA$1993)</f>
        <v>0.93547553739410649</v>
      </c>
      <c r="CH24" s="268">
        <f t="array" ref="CH24">AVERAGE(IF(MOD(ROW($DA24:$DA$1993)-$AT24,CH$1)=0,$DA24:$DA$1993))/AVERAGE($DA$2:$DA$1993)</f>
        <v>0.93851211362734543</v>
      </c>
      <c r="CI24" s="268">
        <f t="array" ref="CI24">AVERAGE(IF(MOD(ROW($DA24:$DA$1993)-$AT24,CI$1)=0,$DA24:$DA$1993))/AVERAGE($DA$2:$DA$1993)</f>
        <v>1.0041361518382872</v>
      </c>
      <c r="CJ24" s="268">
        <f t="array" ref="CJ24">AVERAGE(IF(MOD(ROW($DA24:$DA$1993)-$AT24,CJ$1)=0,$DA24:$DA$1993))/AVERAGE($DA$2:$DA$1993)</f>
        <v>1.0085527521779807</v>
      </c>
      <c r="CK24" s="268">
        <f t="array" ref="CK24">AVERAGE(IF(MOD(ROW($DA24:$DA$1993)-$AT24,CK$1)=0,$DA24:$DA$1993))/AVERAGE($DA$2:$DA$1993)</f>
        <v>1.0347696512500981</v>
      </c>
      <c r="CL24" s="268">
        <f t="array" ref="CL24">AVERAGE(IF(MOD(ROW($DA24:$DA$1993)-$AT24,CL$1)=0,$DA24:$DA$1993))/AVERAGE($DA$2:$DA$1993)</f>
        <v>0.96146078574507365</v>
      </c>
      <c r="CM24" s="268">
        <f t="array" ref="CM24">AVERAGE(IF(MOD(ROW($DA24:$DA$1993)-$AT24,CM$1)=0,$DA24:$DA$1993))/AVERAGE($DA$2:$DA$1993)</f>
        <v>0.94084672516428136</v>
      </c>
      <c r="CN24" s="268">
        <f t="array" ref="CN24">AVERAGE(IF(MOD(ROW($DA24:$DA$1993)-$AT24,CN$1)=0,$DA24:$DA$1993))/AVERAGE($DA$2:$DA$1993)</f>
        <v>1.0031616918546611</v>
      </c>
      <c r="CO24" s="268">
        <f t="array" ref="CO24">AVERAGE(IF(MOD(ROW($DA24:$DA$1993)-$AT24,CO$1)=0,$DA24:$DA$1993))/AVERAGE($DA$2:$DA$1993)</f>
        <v>1.0314499448565126</v>
      </c>
      <c r="CP24" s="268">
        <f t="array" ref="CP24">AVERAGE(IF(MOD(ROW($DA24:$DA$1993)-$AT24,CP$1)=0,$DA24:$DA$1993))/AVERAGE($DA$2:$DA$1993)</f>
        <v>0.97164408372492206</v>
      </c>
      <c r="CQ24" s="268">
        <f t="array" ref="CQ24">AVERAGE(IF(MOD(ROW($DA24:$DA$1993)-$AT24,CQ$1)=0,$DA24:$DA$1993))/AVERAGE($DA$2:$DA$1993)</f>
        <v>0.95976827061980352</v>
      </c>
      <c r="CR24" s="268">
        <f t="array" ref="CR24">AVERAGE(IF(MOD(ROW($DA24:$DA$1993)-$AT24,CR$1)=0,$DA24:$DA$1993))/AVERAGE($DA$2:$DA$1993)</f>
        <v>1.0250931944760633</v>
      </c>
      <c r="CS24" s="268">
        <f t="array" ref="CS24">AVERAGE(IF(MOD(ROW($DA24:$DA$1993)-$AT24,CS$1)=0,$DA24:$DA$1993))/AVERAGE($DA$2:$DA$1993)</f>
        <v>0.90462342714155031</v>
      </c>
      <c r="CT24" s="268">
        <f t="array" ref="CT24">AVERAGE(IF(MOD(ROW($DA24:$DA$1993)-$AT24,CT$1)=0,$DA24:$DA$1993))/AVERAGE($DA$2:$DA$1993)</f>
        <v>0.91171656316916772</v>
      </c>
      <c r="CU24" s="270"/>
      <c r="CV24" s="310">
        <f>IF(DataGoesHere!B24="","",DataGoesHere!A24)</f>
        <v>23</v>
      </c>
      <c r="CW24" s="271">
        <f t="shared" ca="1" si="1"/>
        <v>11</v>
      </c>
      <c r="CX24" s="272">
        <f t="shared" ca="1" si="2"/>
        <v>0.97463169608807265</v>
      </c>
      <c r="CY24" s="266">
        <f>DataGoesHere!A24</f>
        <v>23</v>
      </c>
      <c r="CZ24" s="19">
        <f>IF(DataGoesHere!B24="","",DataGoesHere!B24)</f>
        <v>169980</v>
      </c>
      <c r="DA24" s="19">
        <f>IF(DataGoesHere!B24="","",IF(AH$5="No",DataGoesHere!B24,DataGoesHere!B24-(AH$2*(DataGoesHere!A24-1))))</f>
        <v>151126.12672629696</v>
      </c>
      <c r="DB24" s="19">
        <f ca="1">IF(DataGoesHere!B24="","",IF(AO$9="No",DataGoesHere!B24,DataGoesHere!B24/CX24))</f>
        <v>174404.34236056259</v>
      </c>
      <c r="DC24" s="19">
        <f ca="1">IF(DataGoesHere!B24="","",IF(AO$9="No",DA24,DA24/CX24))</f>
        <v>155059.72905752948</v>
      </c>
      <c r="DD24" s="293" t="str">
        <f>IF(CZ24="",IF(COUNTIF(DD$2:DD23,"Forecast")&lt;Output!E$43,"Forecast",""),"Actual")</f>
        <v>Actual</v>
      </c>
      <c r="DF24" s="19">
        <f ca="1">IF(DataGoesHere!B23="",IF(DD24="Forecast",(Output!$E$47*IntermediateCalcs!DH23)+((1-Output!$E$47)*IntermediateCalcs!DF23),""),(Output!$E$47*IntermediateCalcs!DB23)+((1-Output!$E$47)*IntermediateCalcs!DF23))</f>
        <v>174558.95719000013</v>
      </c>
      <c r="DG24" s="19">
        <f ca="1">IF(DataGoesHere!B23="",IF(DD24="Forecast",(Output!$G$47*(IntermediateCalcs!DF24-IntermediateCalcs!DF23))+((1-Output!$G$47)*IntermediateCalcs!DG23),""),(Output!$G$47*(IntermediateCalcs!DF24-IntermediateCalcs!DF23))+((1-Output!$G$47)*IntermediateCalcs!DG23))</f>
        <v>9545.6298586005887</v>
      </c>
      <c r="DH24" s="19">
        <f ca="1">IF(DataGoesHere!B23="",IF(DD24="Forecast",DF24+DG24,""),DF24+DG24)</f>
        <v>184104.58704860072</v>
      </c>
      <c r="DI24" s="274">
        <f ca="1">IF(DH24="","",IF(IntermediateCalcs!$AO$9="Yes",IntermediateCalcs!DH24*$CX24,IntermediateCalcs!DH24))</f>
        <v>179434.16593277192</v>
      </c>
      <c r="DJ24" s="250">
        <f ca="1">IF(DataGoesHere!$B24="","",($CZ24-DI24))</f>
        <v>-9454.1659327719244</v>
      </c>
      <c r="DK24" s="250">
        <f ca="1">IF(DataGoesHere!$B24="","",ABS($CZ24-DI24))</f>
        <v>9454.1659327719244</v>
      </c>
      <c r="DL24" s="250">
        <f ca="1">IF(DataGoesHere!$B24="","",DK24^2)</f>
        <v>89381253.484385237</v>
      </c>
      <c r="DM24" s="249">
        <f ca="1">IF(DataGoesHere!$B24="","",DK24/$CZ24)</f>
        <v>5.5619284226214406E-2</v>
      </c>
      <c r="DN24" s="250">
        <f ca="1">IF(DataGoesHere!$B24="","",SUM(DJ$2:DJ24)/AVERAGE(DK:DK))</f>
        <v>-0.9444118064840068</v>
      </c>
      <c r="DP24" s="19">
        <f ca="1">IF(DataGoesHere!B24="",IF($DD24="Forecast",(Output!E$48*IntermediateCalcs!CY24)+Output!G$48,""),(Output!E$48*IntermediateCalcs!CY24)+Output!G$48)</f>
        <v>173972.61490432039</v>
      </c>
      <c r="DQ24" s="274">
        <f ca="1">IF(DP24="","",IF(IntermediateCalcs!$AO$9="Yes",IntermediateCalcs!DP24*$CX24,IntermediateCalcs!DP24))</f>
        <v>169559.2247370749</v>
      </c>
      <c r="DR24" s="250">
        <f ca="1">IF(DataGoesHere!$B24="","",($CZ24-DQ24))</f>
        <v>420.77526292510447</v>
      </c>
      <c r="DS24" s="250">
        <f ca="1">IF(DataGoesHere!$B24="","",ABS($CZ24-DQ24))</f>
        <v>420.77526292510447</v>
      </c>
      <c r="DT24" s="250">
        <f ca="1">IF(DataGoesHere!$B24="","",DS24^2)</f>
        <v>177051.82188969079</v>
      </c>
      <c r="DU24" s="249">
        <f ca="1">IF(DataGoesHere!$B24="","",DS24/$CZ24)</f>
        <v>2.4754398336575153E-3</v>
      </c>
      <c r="DV24" s="250">
        <f ca="1">IF(DataGoesHere!$B24="","",SUM(DR$2:DR24)/AVERAGE(DS:DS))</f>
        <v>-7.7408930832387073</v>
      </c>
      <c r="DX24" s="19">
        <f ca="1">IF(DataGoesHere!$B23="","",(DB18*(Output!$O$49/Output!$P$49))+(IntermediateCalcs!DB19*(Output!$M$49/Output!$P$49))+(IntermediateCalcs!DB20*(Output!$K$49/Output!$P$49))+(DB21*(Output!$I$49/Output!$P$49))+(IntermediateCalcs!DB22*(Output!$G$49/Output!$P$49))+(IntermediateCalcs!DB23*(Output!$E$49/Output!$P$49)))</f>
        <v>160412.35403948391</v>
      </c>
      <c r="DY24" s="274">
        <f ca="1">IF(DX24="","",IF(IntermediateCalcs!$AO$9="Yes",IntermediateCalcs!DX24*$CX24,IntermediateCalcs!DX24))</f>
        <v>156342.9646909826</v>
      </c>
      <c r="DZ24" s="250">
        <f ca="1">IF(DataGoesHere!$B24="","",($CZ24-DY24))</f>
        <v>13637.035309017403</v>
      </c>
      <c r="EA24" s="250">
        <f ca="1">IF(DataGoesHere!$B24="","",ABS($CZ24-DY24))</f>
        <v>13637.035309017403</v>
      </c>
      <c r="EB24" s="250">
        <f ca="1">IF(DataGoesHere!$B24="","",EA24^2)</f>
        <v>185968732.01938736</v>
      </c>
      <c r="EC24" s="249">
        <f ca="1">IF(DataGoesHere!$B24="","",EA24/$CZ24)</f>
        <v>8.0227293264015787E-2</v>
      </c>
      <c r="ED24" s="250">
        <f ca="1">IF(DataGoesHere!$B24="","",SUM(DZ$2:DZ24)/AVERAGE(EA:EA))</f>
        <v>0.3451936766730262</v>
      </c>
    </row>
    <row r="25" spans="1:134" x14ac:dyDescent="0.2">
      <c r="A25" s="121">
        <v>4.5</v>
      </c>
      <c r="B25">
        <f>IF(B$30="","",COUNTIFS(DataGoesHere!B:B,"&gt;" &amp; ($A24*B$31)+B$30,DataGoesHere!B:B,"&lt;" &amp; (IntermediateCalcs!$A25*IntermediateCalcs!B$31)+IntermediateCalcs!B$30))</f>
        <v>0</v>
      </c>
      <c r="C25" t="str">
        <f>IF(C$30="","",COUNTIFS(DataGoesHere!C:C,"&gt;" &amp; ($A24*C$31)+C$30,DataGoesHere!C:C,"&lt;" &amp; (IntermediateCalcs!$A25*IntermediateCalcs!C$31)+IntermediateCalcs!C$30))</f>
        <v/>
      </c>
      <c r="D25" t="str">
        <f>IF(D$30="","",COUNTIFS(DataGoesHere!D:D,"&gt;" &amp; ($A24*D$31)+D$30,DataGoesHere!D:D,"&lt;" &amp; (IntermediateCalcs!$A25*IntermediateCalcs!D$31)+IntermediateCalcs!D$30))</f>
        <v/>
      </c>
      <c r="E25" s="73"/>
      <c r="F25" s="73"/>
      <c r="G25" s="73"/>
      <c r="H25" s="73"/>
      <c r="I25" s="73"/>
      <c r="J25" s="73"/>
      <c r="K25" s="73"/>
      <c r="L25" s="73"/>
      <c r="M25" s="73"/>
      <c r="N25" s="73"/>
      <c r="O25" s="73"/>
      <c r="P25" s="73"/>
      <c r="Q25" s="73"/>
      <c r="R25" s="73"/>
      <c r="T25" s="242"/>
      <c r="U25" s="243"/>
      <c r="V25" s="243"/>
      <c r="W25" s="243"/>
      <c r="X25" s="243"/>
      <c r="Y25" s="243"/>
      <c r="Z25" s="243"/>
      <c r="AA25" s="243"/>
      <c r="AB25" s="243"/>
      <c r="AC25" s="243"/>
      <c r="AD25" s="243"/>
      <c r="AE25" s="246">
        <f>IF(DataGoesHere!$B25="","",(DataGoesHere!$B25/SUM(DataGoesHere!$B14:'DataGoesHere'!$B25)))</f>
        <v>0.10640535747831885</v>
      </c>
      <c r="AF25" s="267"/>
      <c r="AG25" s="19">
        <v>17</v>
      </c>
      <c r="AH25" s="291">
        <f t="shared" ca="1" si="3"/>
        <v>0.18694292896938897</v>
      </c>
      <c r="AI25" s="292">
        <f t="shared" ca="1" si="4"/>
        <v>0.18694292896938897</v>
      </c>
      <c r="AJ25" s="291">
        <f>IF(COUNT(DataGoesHere!B:B)-1&lt;AG25,"",-AL$7/SQRT(COUNT(DataGoesHere!B:B)))</f>
        <v>-0.11547005383792514</v>
      </c>
      <c r="AK25" s="291">
        <f>IF(COUNT(DataGoesHere!B:B)-1&lt;AG25,"",AL$7/SQRT(COUNT(DataGoesHere!B:B)))</f>
        <v>0.11547005383792514</v>
      </c>
      <c r="AL25" s="293">
        <f ca="1">IF(COUNT(DataGoesHere!B:B)-1&lt;AG25,"",IF(AI25=MAX(AI$9:AI$60),IF(AH25&lt;AJ25,1,IF(AH25&gt;AK25,1,0)),0))</f>
        <v>0</v>
      </c>
      <c r="AM25" s="293"/>
      <c r="AN25" s="19" t="str">
        <f t="shared" ca="1" si="5"/>
        <v/>
      </c>
      <c r="AT25" s="19">
        <f t="shared" si="0"/>
        <v>24</v>
      </c>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268">
        <f t="array" ref="BR25">AVERAGE(IF(MOD(ROW($DA25:$DA$1993)-$AT25,BR$1)=0,$DA25:$DA$1993))/AVERAGE($DA$2:$DA$1993)</f>
        <v>1.0094415355398938</v>
      </c>
      <c r="BS25" s="268">
        <f t="array" ref="BS25">AVERAGE(IF(MOD(ROW($DA25:$DA$1993)-$AT25,BS$1)=0,$DA25:$DA$1993))/AVERAGE($DA$2:$DA$1993)</f>
        <v>1.0166716914505085</v>
      </c>
      <c r="BT25" s="268">
        <f t="array" ref="BT25">AVERAGE(IF(MOD(ROW($DA25:$DA$1993)-$AT25,BT$1)=0,$DA25:$DA$1993))/AVERAGE($DA$2:$DA$1993)</f>
        <v>0.98727706898182499</v>
      </c>
      <c r="BU25" s="268">
        <f t="array" ref="BU25">AVERAGE(IF(MOD(ROW($DA25:$DA$1993)-$AT25,BU$1)=0,$DA25:$DA$1993))/AVERAGE($DA$2:$DA$1993)</f>
        <v>0.97680762373994978</v>
      </c>
      <c r="BV25" s="268">
        <f t="array" ref="BV25">AVERAGE(IF(MOD(ROW($DA25:$DA$1993)-$AT25,BV$1)=0,$DA25:$DA$1993))/AVERAGE($DA$2:$DA$1993)</f>
        <v>1.0194202436898998</v>
      </c>
      <c r="BW25" s="268">
        <f t="array" ref="BW25">AVERAGE(IF(MOD(ROW($DA25:$DA$1993)-$AT25,BW$1)=0,$DA25:$DA$1993))/AVERAGE($DA$2:$DA$1993)</f>
        <v>1.0469635974462179</v>
      </c>
      <c r="BX25" s="268">
        <f t="array" ref="BX25">AVERAGE(IF(MOD(ROW($DA25:$DA$1993)-$AT25,BX$1)=0,$DA25:$DA$1993))/AVERAGE($DA$2:$DA$1993)</f>
        <v>1.031476996398319</v>
      </c>
      <c r="BY25" s="268">
        <f t="array" ref="BY25">AVERAGE(IF(MOD(ROW($DA25:$DA$1993)-$AT25,BY$1)=0,$DA25:$DA$1993))/AVERAGE($DA$2:$DA$1993)</f>
        <v>1.036712136776353</v>
      </c>
      <c r="BZ25" s="268">
        <f t="array" ref="BZ25">AVERAGE(IF(MOD(ROW($DA25:$DA$1993)-$AT25,BZ$1)=0,$DA25:$DA$1993))/AVERAGE($DA$2:$DA$1993)</f>
        <v>1.0073192904411246</v>
      </c>
      <c r="CA25" s="268">
        <f t="array" ref="CA25">AVERAGE(IF(MOD(ROW($DA25:$DA$1993)-$AT25,CA$1)=0,$DA25:$DA$1993))/AVERAGE($DA$2:$DA$1993)</f>
        <v>0.98067963096567001</v>
      </c>
      <c r="CB25" s="268">
        <f t="array" ref="CB25">AVERAGE(IF(MOD(ROW($DA25:$DA$1993)-$AT25,CB$1)=0,$DA25:$DA$1993))/AVERAGE($DA$2:$DA$1993)</f>
        <v>0.98308125551643655</v>
      </c>
      <c r="CC25" s="268">
        <f t="array" ref="CC25">AVERAGE(IF(MOD(ROW($DA25:$DA$1993)-$AT25,CC$1)=0,$DA25:$DA$1993))/AVERAGE($DA$2:$DA$1993)</f>
        <v>1.0568372652483589</v>
      </c>
      <c r="CD25" s="268">
        <f t="array" ref="CD25">AVERAGE(IF(MOD(ROW($DA25:$DA$1993)-$AT25,CD$1)=0,$DA25:$DA$1993))/AVERAGE($DA$2:$DA$1993)</f>
        <v>0.9980312378250602</v>
      </c>
      <c r="CE25" s="268">
        <f t="array" ref="CE25">AVERAGE(IF(MOD(ROW($DA25:$DA$1993)-$AT25,CE$1)=0,$DA25:$DA$1993))/AVERAGE($DA$2:$DA$1993)</f>
        <v>0.98625965866627574</v>
      </c>
      <c r="CF25" s="268">
        <f t="array" ref="CF25">AVERAGE(IF(MOD(ROW($DA25:$DA$1993)-$AT25,CF$1)=0,$DA25:$DA$1993))/AVERAGE($DA$2:$DA$1993)</f>
        <v>0.94242901876715202</v>
      </c>
      <c r="CG25" s="268">
        <f t="array" ref="CG25">AVERAGE(IF(MOD(ROW($DA25:$DA$1993)-$AT25,CG$1)=0,$DA25:$DA$1993))/AVERAGE($DA$2:$DA$1993)</f>
        <v>0.99133109077626647</v>
      </c>
      <c r="CH25" s="268">
        <f t="array" ref="CH25">AVERAGE(IF(MOD(ROW($DA25:$DA$1993)-$AT25,CH$1)=0,$DA25:$DA$1993))/AVERAGE($DA$2:$DA$1993)</f>
        <v>1.0089384198501283</v>
      </c>
      <c r="CI25" s="268">
        <f t="array" ref="CI25">AVERAGE(IF(MOD(ROW($DA25:$DA$1993)-$AT25,CI$1)=0,$DA25:$DA$1993))/AVERAGE($DA$2:$DA$1993)</f>
        <v>1.0648440418675462</v>
      </c>
      <c r="CJ25" s="268">
        <f t="array" ref="CJ25">AVERAGE(IF(MOD(ROW($DA25:$DA$1993)-$AT25,CJ$1)=0,$DA25:$DA$1993))/AVERAGE($DA$2:$DA$1993)</f>
        <v>1.0626851333878866</v>
      </c>
      <c r="CK25" s="268">
        <f t="array" ref="CK25">AVERAGE(IF(MOD(ROW($DA25:$DA$1993)-$AT25,CK$1)=0,$DA25:$DA$1993))/AVERAGE($DA$2:$DA$1993)</f>
        <v>1.0037440006198119</v>
      </c>
      <c r="CL25" s="268">
        <f t="array" ref="CL25">AVERAGE(IF(MOD(ROW($DA25:$DA$1993)-$AT25,CL$1)=0,$DA25:$DA$1993))/AVERAGE($DA$2:$DA$1993)</f>
        <v>1.0479897095753488</v>
      </c>
      <c r="CM25" s="268">
        <f t="array" ref="CM25">AVERAGE(IF(MOD(ROW($DA25:$DA$1993)-$AT25,CM$1)=0,$DA25:$DA$1993))/AVERAGE($DA$2:$DA$1993)</f>
        <v>0.99184275811105826</v>
      </c>
      <c r="CN25" s="268">
        <f t="array" ref="CN25">AVERAGE(IF(MOD(ROW($DA25:$DA$1993)-$AT25,CN$1)=0,$DA25:$DA$1993))/AVERAGE($DA$2:$DA$1993)</f>
        <v>0.94273482597973768</v>
      </c>
      <c r="CO25" s="268">
        <f t="array" ref="CO25">AVERAGE(IF(MOD(ROW($DA25:$DA$1993)-$AT25,CO$1)=0,$DA25:$DA$1993))/AVERAGE($DA$2:$DA$1993)</f>
        <v>0.98065229126494524</v>
      </c>
      <c r="CP25" s="268">
        <f t="array" ref="CP25">AVERAGE(IF(MOD(ROW($DA25:$DA$1993)-$AT25,CP$1)=0,$DA25:$DA$1993))/AVERAGE($DA$2:$DA$1993)</f>
        <v>0.98680747441359307</v>
      </c>
      <c r="CQ25" s="268">
        <f t="array" ref="CQ25">AVERAGE(IF(MOD(ROW($DA25:$DA$1993)-$AT25,CQ$1)=0,$DA25:$DA$1993))/AVERAGE($DA$2:$DA$1993)</f>
        <v>0.97523993952743659</v>
      </c>
      <c r="CR25" s="268">
        <f t="array" ref="CR25">AVERAGE(IF(MOD(ROW($DA25:$DA$1993)-$AT25,CR$1)=0,$DA25:$DA$1993))/AVERAGE($DA$2:$DA$1993)</f>
        <v>0.97052798750211555</v>
      </c>
      <c r="CS25" s="268">
        <f t="array" ref="CS25">AVERAGE(IF(MOD(ROW($DA25:$DA$1993)-$AT25,CS$1)=0,$DA25:$DA$1993))/AVERAGE($DA$2:$DA$1993)</f>
        <v>0.9360665314358404</v>
      </c>
      <c r="CT25" s="268">
        <f t="array" ref="CT25">AVERAGE(IF(MOD(ROW($DA25:$DA$1993)-$AT25,CT$1)=0,$DA25:$DA$1993))/AVERAGE($DA$2:$DA$1993)</f>
        <v>1.0296717184597024</v>
      </c>
      <c r="CU25" s="270"/>
      <c r="CV25" s="310">
        <f>IF(DataGoesHere!B25="","",DataGoesHere!A25)</f>
        <v>24</v>
      </c>
      <c r="CW25" s="271">
        <f t="shared" ca="1" si="1"/>
        <v>12</v>
      </c>
      <c r="CX25" s="272">
        <f t="shared" ca="1" si="2"/>
        <v>1.0054005237672714</v>
      </c>
      <c r="CY25" s="266">
        <f>DataGoesHere!A25</f>
        <v>24</v>
      </c>
      <c r="CZ25" s="19">
        <f>IF(DataGoesHere!B25="","",DataGoesHere!B25)</f>
        <v>206174</v>
      </c>
      <c r="DA25" s="19">
        <f>IF(DataGoesHere!B25="","",IF(AH$5="No",DataGoesHere!B25,DataGoesHere!B25-(AH$2*(DataGoesHere!A25-1))))</f>
        <v>186463.1324865832</v>
      </c>
      <c r="DB25" s="19">
        <f ca="1">IF(DataGoesHere!B25="","",IF(AO$9="No",DataGoesHere!B25,DataGoesHere!B25/CX25))</f>
        <v>205066.53331297135</v>
      </c>
      <c r="DC25" s="19">
        <f ca="1">IF(DataGoesHere!B25="","",IF(AO$9="No",DA25,DA25/CX25))</f>
        <v>185461.54301561255</v>
      </c>
      <c r="DD25" s="293" t="str">
        <f>IF(CZ25="",IF(COUNTIF(DD$2:DD24,"Forecast")&lt;Output!E$43,"Forecast",""),"Actual")</f>
        <v>Actual</v>
      </c>
      <c r="DF25" s="19">
        <f ca="1">IF(DataGoesHere!B24="",IF(DD25="Forecast",(Output!$E$47*IntermediateCalcs!DH24)+((1-Output!$E$47)*IntermediateCalcs!DF24),""),(Output!$E$47*IntermediateCalcs!DB24)+((1-Output!$E$47)*IntermediateCalcs!DF24))</f>
        <v>174419.80384350635</v>
      </c>
      <c r="DG25" s="19">
        <f ca="1">IF(DataGoesHere!B24="",IF(DD25="Forecast",(Output!$G$47*(IntermediateCalcs!DF25-IntermediateCalcs!DF24))+((1-Output!$G$47)*IntermediateCalcs!DG24),""),(Output!$G$47*(IntermediateCalcs!DF25-IntermediateCalcs!DF24))+((1-Output!$G$47)*IntermediateCalcs!DG24))</f>
        <v>4703.2382560534033</v>
      </c>
      <c r="DH25" s="19">
        <f ca="1">IF(DataGoesHere!B24="",IF(DD25="Forecast",DF25+DG25,""),DF25+DG25)</f>
        <v>179123.04209955977</v>
      </c>
      <c r="DI25" s="274">
        <f ca="1">IF(DH25="","",IF(IntermediateCalcs!$AO$9="Yes",IntermediateCalcs!DH25*$CX25,IntermediateCalcs!DH25))</f>
        <v>180090.40034568441</v>
      </c>
      <c r="DJ25" s="250">
        <f ca="1">IF(DataGoesHere!$B25="","",($CZ25-DI25))</f>
        <v>26083.599654315592</v>
      </c>
      <c r="DK25" s="250">
        <f ca="1">IF(DataGoesHere!$B25="","",ABS($CZ25-DI25))</f>
        <v>26083.599654315592</v>
      </c>
      <c r="DL25" s="250">
        <f ca="1">IF(DataGoesHere!$B25="","",DK25^2)</f>
        <v>680354170.9266125</v>
      </c>
      <c r="DM25" s="249">
        <f ca="1">IF(DataGoesHere!$B25="","",DK25/$CZ25)</f>
        <v>0.12651255567780414</v>
      </c>
      <c r="DN25" s="250">
        <f ca="1">IF(DataGoesHere!$B25="","",SUM(DJ$2:DJ25)/AVERAGE(DK:DK))</f>
        <v>-0.49606536135350443</v>
      </c>
      <c r="DP25" s="19">
        <f ca="1">IF(DataGoesHere!B25="",IF($DD25="Forecast",(Output!E$48*IntermediateCalcs!CY25)+Output!G$48,""),(Output!E$48*IntermediateCalcs!CY25)+Output!G$48)</f>
        <v>174841.54488584475</v>
      </c>
      <c r="DQ25" s="274">
        <f ca="1">IF(DP25="","",IF(IntermediateCalcs!$AO$9="Yes",IntermediateCalcs!DP25*$CX25,IntermediateCalcs!DP25))</f>
        <v>175785.7808045072</v>
      </c>
      <c r="DR25" s="250">
        <f ca="1">IF(DataGoesHere!$B25="","",($CZ25-DQ25))</f>
        <v>30388.219195492798</v>
      </c>
      <c r="DS25" s="250">
        <f ca="1">IF(DataGoesHere!$B25="","",ABS($CZ25-DQ25))</f>
        <v>30388.219195492798</v>
      </c>
      <c r="DT25" s="250">
        <f ca="1">IF(DataGoesHere!$B25="","",DS25^2)</f>
        <v>923443865.873317</v>
      </c>
      <c r="DU25" s="249">
        <f ca="1">IF(DataGoesHere!$B25="","",DS25/$CZ25)</f>
        <v>0.14739113174063073</v>
      </c>
      <c r="DV25" s="250">
        <f ca="1">IF(DataGoesHere!$B25="","",SUM(DR$2:DR25)/AVERAGE(DS:DS))</f>
        <v>-6.7695466121040182</v>
      </c>
      <c r="DX25" s="19">
        <f ca="1">IF(DataGoesHere!$B24="","",(DB19*(Output!$O$49/Output!$P$49))+(IntermediateCalcs!DB20*(Output!$M$49/Output!$P$49))+(IntermediateCalcs!DB21*(Output!$K$49/Output!$P$49))+(DB22*(Output!$I$49/Output!$P$49))+(IntermediateCalcs!DB23*(Output!$G$49/Output!$P$49))+(IntermediateCalcs!DB24*(Output!$E$49/Output!$P$49)))</f>
        <v>165298.72082613205</v>
      </c>
      <c r="DY25" s="274">
        <f ca="1">IF(DX25="","",IF(IntermediateCalcs!$AO$9="Yes",IntermediateCalcs!DX25*$CX25,IntermediateCalcs!DX25))</f>
        <v>166191.42049665313</v>
      </c>
      <c r="DZ25" s="250">
        <f ca="1">IF(DataGoesHere!$B25="","",($CZ25-DY25))</f>
        <v>39982.579503346875</v>
      </c>
      <c r="EA25" s="250">
        <f ca="1">IF(DataGoesHere!$B25="","",ABS($CZ25-DY25))</f>
        <v>39982.579503346875</v>
      </c>
      <c r="EB25" s="250">
        <f ca="1">IF(DataGoesHere!$B25="","",EA25^2)</f>
        <v>1598606663.7414536</v>
      </c>
      <c r="EC25" s="249">
        <f ca="1">IF(DataGoesHere!$B25="","",EA25/$CZ25)</f>
        <v>0.19392638986170357</v>
      </c>
      <c r="ED25" s="250">
        <f ca="1">IF(DataGoesHere!$B25="","",SUM(DZ$2:DZ25)/AVERAGE(EA:EA))</f>
        <v>1.5118988199705616</v>
      </c>
    </row>
    <row r="26" spans="1:134" x14ac:dyDescent="0.2">
      <c r="A26" s="121">
        <v>5</v>
      </c>
      <c r="B26">
        <f>IF(B$30="","",COUNTIFS(DataGoesHere!B:B,"&gt;" &amp; ($A25*B$31)+B$30,DataGoesHere!B:B,"&lt;" &amp; (IntermediateCalcs!$A26*IntermediateCalcs!B$31)+IntermediateCalcs!B$30))</f>
        <v>0</v>
      </c>
      <c r="C26" t="str">
        <f>IF(C$30="","",COUNTIFS(DataGoesHere!C:C,"&gt;" &amp; ($A25*C$31)+C$30,DataGoesHere!C:C,"&lt;" &amp; (IntermediateCalcs!$A26*IntermediateCalcs!C$31)+IntermediateCalcs!C$30))</f>
        <v/>
      </c>
      <c r="D26" t="str">
        <f>IF(D$30="","",COUNTIFS(DataGoesHere!D:D,"&gt;" &amp; ($A25*D$31)+D$30,DataGoesHere!D:D,"&lt;" &amp; (IntermediateCalcs!$A26*IntermediateCalcs!D$31)+IntermediateCalcs!D$30))</f>
        <v/>
      </c>
      <c r="E26" s="73"/>
      <c r="F26" s="73"/>
      <c r="G26" s="73"/>
      <c r="H26" s="73"/>
      <c r="I26" s="73"/>
      <c r="J26" s="73"/>
      <c r="K26" s="73"/>
      <c r="L26" s="73"/>
      <c r="M26" s="73"/>
      <c r="N26" s="73"/>
      <c r="O26" s="73"/>
      <c r="P26" s="73"/>
      <c r="Q26" s="73"/>
      <c r="R26" s="73"/>
      <c r="T26" s="244">
        <f>IF(DataGoesHere!$B26="","",(DataGoesHere!$B26/SUM(DataGoesHere!$B26:'DataGoesHere'!$B37)))</f>
        <v>6.9007022968932213E-2</v>
      </c>
      <c r="U26" s="238"/>
      <c r="V26" s="238"/>
      <c r="W26" s="238"/>
      <c r="X26" s="238"/>
      <c r="Y26" s="238"/>
      <c r="Z26" s="238"/>
      <c r="AA26" s="238"/>
      <c r="AB26" s="238"/>
      <c r="AC26" s="238"/>
      <c r="AD26" s="238"/>
      <c r="AE26" s="239"/>
      <c r="AF26" s="267"/>
      <c r="AG26" s="19">
        <v>18</v>
      </c>
      <c r="AH26" s="291">
        <f t="shared" ca="1" si="3"/>
        <v>2.2868924925933762E-2</v>
      </c>
      <c r="AI26" s="292">
        <f t="shared" ca="1" si="4"/>
        <v>2.2868924925933762E-2</v>
      </c>
      <c r="AJ26" s="291">
        <f>IF(COUNT(DataGoesHere!B:B)-1&lt;AG26,"",-AL$7/SQRT(COUNT(DataGoesHere!B:B)))</f>
        <v>-0.11547005383792514</v>
      </c>
      <c r="AK26" s="291">
        <f>IF(COUNT(DataGoesHere!B:B)-1&lt;AG26,"",AL$7/SQRT(COUNT(DataGoesHere!B:B)))</f>
        <v>0.11547005383792514</v>
      </c>
      <c r="AL26" s="293">
        <f ca="1">IF(COUNT(DataGoesHere!B:B)-1&lt;AG26,"",IF(AI26=MAX(AI$9:AI$60),IF(AH26&lt;AJ26,1,IF(AH26&gt;AK26,1,0)),0))</f>
        <v>0</v>
      </c>
      <c r="AM26" s="293"/>
      <c r="AN26" s="19" t="str">
        <f t="shared" ca="1" si="5"/>
        <v/>
      </c>
      <c r="AT26" s="19">
        <f t="shared" si="0"/>
        <v>25</v>
      </c>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268">
        <f t="array" ref="BS26">AVERAGE(IF(MOD(ROW($DA26:$DA$1993)-$AT26,BS$1)=0,$DA26:$DA$1993))/AVERAGE($DA$2:$DA$1993)</f>
        <v>0.99603974730963474</v>
      </c>
      <c r="BT26" s="268">
        <f t="array" ref="BT26">AVERAGE(IF(MOD(ROW($DA26:$DA$1993)-$AT26,BT$1)=0,$DA26:$DA$1993))/AVERAGE($DA$2:$DA$1993)</f>
        <v>1.0102582641211559</v>
      </c>
      <c r="BU26" s="268">
        <f t="array" ref="BU26">AVERAGE(IF(MOD(ROW($DA26:$DA$1993)-$AT26,BU$1)=0,$DA26:$DA$1993))/AVERAGE($DA$2:$DA$1993)</f>
        <v>1.0688398603712868</v>
      </c>
      <c r="BV26" s="268">
        <f t="array" ref="BV26">AVERAGE(IF(MOD(ROW($DA26:$DA$1993)-$AT26,BV$1)=0,$DA26:$DA$1993))/AVERAGE($DA$2:$DA$1993)</f>
        <v>1.1376344109875722</v>
      </c>
      <c r="BW26" s="268">
        <f t="array" ref="BW26">AVERAGE(IF(MOD(ROW($DA26:$DA$1993)-$AT26,BW$1)=0,$DA26:$DA$1993))/AVERAGE($DA$2:$DA$1993)</f>
        <v>0.99602703645858848</v>
      </c>
      <c r="BX26" s="268">
        <f t="array" ref="BX26">AVERAGE(IF(MOD(ROW($DA26:$DA$1993)-$AT26,BX$1)=0,$DA26:$DA$1993))/AVERAGE($DA$2:$DA$1993)</f>
        <v>1.1514883601214301</v>
      </c>
      <c r="BY26" s="268">
        <f t="array" ref="BY26">AVERAGE(IF(MOD(ROW($DA26:$DA$1993)-$AT26,BY$1)=0,$DA26:$DA$1993))/AVERAGE($DA$2:$DA$1993)</f>
        <v>0.94165261800841116</v>
      </c>
      <c r="BZ26" s="268">
        <f t="array" ref="BZ26">AVERAGE(IF(MOD(ROW($DA26:$DA$1993)-$AT26,BZ$1)=0,$DA26:$DA$1993))/AVERAGE($DA$2:$DA$1993)</f>
        <v>1.084720118071633</v>
      </c>
      <c r="CA26" s="268">
        <f t="array" ref="CA26">AVERAGE(IF(MOD(ROW($DA26:$DA$1993)-$AT26,CA$1)=0,$DA26:$DA$1993))/AVERAGE($DA$2:$DA$1993)</f>
        <v>1.095728936086934</v>
      </c>
      <c r="CB26" s="268">
        <f t="array" ref="CB26">AVERAGE(IF(MOD(ROW($DA26:$DA$1993)-$AT26,CB$1)=0,$DA26:$DA$1993))/AVERAGE($DA$2:$DA$1993)</f>
        <v>1.0488650776031283</v>
      </c>
      <c r="CC26" s="268">
        <f t="array" ref="CC26">AVERAGE(IF(MOD(ROW($DA26:$DA$1993)-$AT26,CC$1)=0,$DA26:$DA$1993))/AVERAGE($DA$2:$DA$1993)</f>
        <v>1.0543926286438701</v>
      </c>
      <c r="CD26" s="268">
        <f t="array" ref="CD26">AVERAGE(IF(MOD(ROW($DA26:$DA$1993)-$AT26,CD$1)=0,$DA26:$DA$1993))/AVERAGE($DA$2:$DA$1993)</f>
        <v>1.3250516858634547</v>
      </c>
      <c r="CE26" s="268">
        <f t="array" ref="CE26">AVERAGE(IF(MOD(ROW($DA26:$DA$1993)-$AT26,CE$1)=0,$DA26:$DA$1993))/AVERAGE($DA$2:$DA$1993)</f>
        <v>0.96675290021047333</v>
      </c>
      <c r="CF26" s="268">
        <f t="array" ref="CF26">AVERAGE(IF(MOD(ROW($DA26:$DA$1993)-$AT26,CF$1)=0,$DA26:$DA$1993))/AVERAGE($DA$2:$DA$1993)</f>
        <v>0.99047923000963123</v>
      </c>
      <c r="CG26" s="268">
        <f t="array" ref="CG26">AVERAGE(IF(MOD(ROW($DA26:$DA$1993)-$AT26,CG$1)=0,$DA26:$DA$1993))/AVERAGE($DA$2:$DA$1993)</f>
        <v>1.0452020445603658</v>
      </c>
      <c r="CH26" s="268">
        <f t="array" ref="CH26">AVERAGE(IF(MOD(ROW($DA26:$DA$1993)-$AT26,CH$1)=0,$DA26:$DA$1993))/AVERAGE($DA$2:$DA$1993)</f>
        <v>1.1165013196061166</v>
      </c>
      <c r="CI26" s="268">
        <f t="array" ref="CI26">AVERAGE(IF(MOD(ROW($DA26:$DA$1993)-$AT26,CI$1)=0,$DA26:$DA$1993))/AVERAGE($DA$2:$DA$1993)</f>
        <v>1.0075480583298839</v>
      </c>
      <c r="CJ26" s="268">
        <f t="array" ref="CJ26">AVERAGE(IF(MOD(ROW($DA26:$DA$1993)-$AT26,CJ$1)=0,$DA26:$DA$1993))/AVERAGE($DA$2:$DA$1993)</f>
        <v>1.2023330179897611</v>
      </c>
      <c r="CK26" s="268">
        <f t="array" ref="CK26">AVERAGE(IF(MOD(ROW($DA26:$DA$1993)-$AT26,CK$1)=0,$DA26:$DA$1993))/AVERAGE($DA$2:$DA$1993)</f>
        <v>0.98648811043650253</v>
      </c>
      <c r="CL26" s="268">
        <f t="array" ref="CL26">AVERAGE(IF(MOD(ROW($DA26:$DA$1993)-$AT26,CL$1)=0,$DA26:$DA$1993))/AVERAGE($DA$2:$DA$1993)</f>
        <v>1.1597318562501044</v>
      </c>
      <c r="CM26" s="268">
        <f t="array" ref="CM26">AVERAGE(IF(MOD(ROW($DA26:$DA$1993)-$AT26,CM$1)=0,$DA26:$DA$1993))/AVERAGE($DA$2:$DA$1993)</f>
        <v>1.0257599590902962</v>
      </c>
      <c r="CN26" s="268">
        <f t="array" ref="CN26">AVERAGE(IF(MOD(ROW($DA26:$DA$1993)-$AT26,CN$1)=0,$DA26:$DA$1993))/AVERAGE($DA$2:$DA$1993)</f>
        <v>1.0462791770374817</v>
      </c>
      <c r="CO26" s="268">
        <f t="array" ref="CO26">AVERAGE(IF(MOD(ROW($DA26:$DA$1993)-$AT26,CO$1)=0,$DA26:$DA$1993))/AVERAGE($DA$2:$DA$1993)</f>
        <v>0.99958848262482991</v>
      </c>
      <c r="CP26" s="268">
        <f t="array" ref="CP26">AVERAGE(IF(MOD(ROW($DA26:$DA$1993)-$AT26,CP$1)=0,$DA26:$DA$1993))/AVERAGE($DA$2:$DA$1993)</f>
        <v>1.3073971825834849</v>
      </c>
      <c r="CQ26" s="268">
        <f t="array" ref="CQ26">AVERAGE(IF(MOD(ROW($DA26:$DA$1993)-$AT26,CQ$1)=0,$DA26:$DA$1993))/AVERAGE($DA$2:$DA$1993)</f>
        <v>0.96832405062737403</v>
      </c>
      <c r="CR26" s="268">
        <f t="array" ref="CR26">AVERAGE(IF(MOD(ROW($DA26:$DA$1993)-$AT26,CR$1)=0,$DA26:$DA$1993))/AVERAGE($DA$2:$DA$1993)</f>
        <v>0.97165750420586161</v>
      </c>
      <c r="CS26" s="268">
        <f t="array" ref="CS26">AVERAGE(IF(MOD(ROW($DA26:$DA$1993)-$AT26,CS$1)=0,$DA26:$DA$1993))/AVERAGE($DA$2:$DA$1993)</f>
        <v>1.0533880765997421</v>
      </c>
      <c r="CT26" s="268">
        <f t="array" ref="CT26">AVERAGE(IF(MOD(ROW($DA26:$DA$1993)-$AT26,CT$1)=0,$DA26:$DA$1993))/AVERAGE($DA$2:$DA$1993)</f>
        <v>1.1090999673132154</v>
      </c>
      <c r="CU26" s="270"/>
      <c r="CV26" s="310">
        <f>IF(DataGoesHere!B26="","",DataGoesHere!A26)</f>
        <v>25</v>
      </c>
      <c r="CW26" s="271">
        <f t="shared" ca="1" si="1"/>
        <v>1</v>
      </c>
      <c r="CX26" s="272">
        <f t="shared" ca="1" si="2"/>
        <v>1.3236179355303281</v>
      </c>
      <c r="CY26" s="266">
        <f>DataGoesHere!A26</f>
        <v>25</v>
      </c>
      <c r="CZ26" s="19">
        <f>IF(DataGoesHere!B26="","",DataGoesHere!B26)</f>
        <v>145276</v>
      </c>
      <c r="DA26" s="19">
        <f>IF(DataGoesHere!B26="","",IF(AH$5="No",DataGoesHere!B26,DataGoesHere!B26-(AH$2*(DataGoesHere!A26-1))))</f>
        <v>124708.13824686941</v>
      </c>
      <c r="DB26" s="19">
        <f ca="1">IF(DataGoesHere!B26="","",IF(AO$9="No",DataGoesHere!B26,DataGoesHere!B26/CX26))</f>
        <v>109756.7478501966</v>
      </c>
      <c r="DC26" s="19">
        <f ca="1">IF(DataGoesHere!B26="","",IF(AO$9="No",DA26,DA26/CX26))</f>
        <v>94217.624965094743</v>
      </c>
      <c r="DD26" s="293" t="str">
        <f>IF(CZ26="",IF(COUNTIF(DD$2:DD25,"Forecast")&lt;Output!E$43,"Forecast",""),"Actual")</f>
        <v>Actual</v>
      </c>
      <c r="DF26" s="19">
        <f ca="1">IF(DataGoesHere!B25="",IF(DD26="Forecast",(Output!$E$47*IntermediateCalcs!DH25)+((1-Output!$E$47)*IntermediateCalcs!DF25),""),(Output!$E$47*IntermediateCalcs!DB25)+((1-Output!$E$47)*IntermediateCalcs!DF25))</f>
        <v>202001.86036602486</v>
      </c>
      <c r="DG26" s="19">
        <f ca="1">IF(DataGoesHere!B25="",IF(DD26="Forecast",(Output!$G$47*(IntermediateCalcs!DF26-IntermediateCalcs!DF25))+((1-Output!$G$47)*IntermediateCalcs!DG25),""),(Output!$G$47*(IntermediateCalcs!DF26-IntermediateCalcs!DF25))+((1-Output!$G$47)*IntermediateCalcs!DG25))</f>
        <v>16142.647389285958</v>
      </c>
      <c r="DH26" s="19">
        <f ca="1">IF(DataGoesHere!B25="",IF(DD26="Forecast",DF26+DG26,""),DF26+DG26)</f>
        <v>218144.50775531083</v>
      </c>
      <c r="DI26" s="274">
        <f ca="1">IF(DH26="","",IF(IntermediateCalcs!$AO$9="Yes",IntermediateCalcs!DH26*$CX26,IntermediateCalcs!DH26))</f>
        <v>288739.98300236417</v>
      </c>
      <c r="DJ26" s="250">
        <f ca="1">IF(DataGoesHere!$B26="","",($CZ26-DI26))</f>
        <v>-143463.98300236417</v>
      </c>
      <c r="DK26" s="250">
        <f ca="1">IF(DataGoesHere!$B26="","",ABS($CZ26-DI26))</f>
        <v>143463.98300236417</v>
      </c>
      <c r="DL26" s="250">
        <f ca="1">IF(DataGoesHere!$B26="","",DK26^2)</f>
        <v>20581914418.902634</v>
      </c>
      <c r="DM26" s="249">
        <f ca="1">IF(DataGoesHere!$B26="","",DK26/$CZ26)</f>
        <v>0.98752707262289829</v>
      </c>
      <c r="DN26" s="250">
        <f ca="1">IF(DataGoesHere!$B26="","",SUM(DJ$2:DJ26)/AVERAGE(DK:DK))</f>
        <v>-2.9620427431498335</v>
      </c>
      <c r="DP26" s="19">
        <f ca="1">IF(DataGoesHere!B26="",IF($DD26="Forecast",(Output!E$48*IntermediateCalcs!CY26)+Output!G$48,""),(Output!E$48*IntermediateCalcs!CY26)+Output!G$48)</f>
        <v>175710.47486736914</v>
      </c>
      <c r="DQ26" s="274">
        <f ca="1">IF(DP26="","",IF(IntermediateCalcs!$AO$9="Yes",IntermediateCalcs!DP26*$CX26,IntermediateCalcs!DP26))</f>
        <v>232573.53599500074</v>
      </c>
      <c r="DR26" s="250">
        <f ca="1">IF(DataGoesHere!$B26="","",($CZ26-DQ26))</f>
        <v>-87297.535995000741</v>
      </c>
      <c r="DS26" s="250">
        <f ca="1">IF(DataGoesHere!$B26="","",ABS($CZ26-DQ26))</f>
        <v>87297.535995000741</v>
      </c>
      <c r="DT26" s="250">
        <f ca="1">IF(DataGoesHere!$B26="","",DS26^2)</f>
        <v>7620859790.7984495</v>
      </c>
      <c r="DU26" s="249">
        <f ca="1">IF(DataGoesHere!$B26="","",DS26/$CZ26)</f>
        <v>0.60090817475013591</v>
      </c>
      <c r="DV26" s="250">
        <f ca="1">IF(DataGoesHere!$B26="","",SUM(DR$2:DR26)/AVERAGE(DS:DS))</f>
        <v>-9.5599751325115072</v>
      </c>
      <c r="DX26" s="19">
        <f ca="1">IF(DataGoesHere!$B25="","",(DB20*(Output!$O$49/Output!$P$49))+(IntermediateCalcs!DB21*(Output!$M$49/Output!$P$49))+(IntermediateCalcs!DB22*(Output!$K$49/Output!$P$49))+(DB23*(Output!$I$49/Output!$P$49))+(IntermediateCalcs!DB24*(Output!$G$49/Output!$P$49))+(IntermediateCalcs!DB25*(Output!$E$49/Output!$P$49)))</f>
        <v>179133.1676237447</v>
      </c>
      <c r="DY26" s="274">
        <f ca="1">IF(DX26="","",IF(IntermediateCalcs!$AO$9="Yes",IntermediateCalcs!DX26*$CX26,IntermediateCalcs!DX26))</f>
        <v>237103.87351514917</v>
      </c>
      <c r="DZ26" s="250">
        <f ca="1">IF(DataGoesHere!$B26="","",($CZ26-DY26))</f>
        <v>-91827.873515149171</v>
      </c>
      <c r="EA26" s="250">
        <f ca="1">IF(DataGoesHere!$B26="","",ABS($CZ26-DY26))</f>
        <v>91827.873515149171</v>
      </c>
      <c r="EB26" s="250">
        <f ca="1">IF(DataGoesHere!$B26="","",EA26^2)</f>
        <v>8432358354.3142347</v>
      </c>
      <c r="EC26" s="249">
        <f ca="1">IF(DataGoesHere!$B26="","",EA26/$CZ26)</f>
        <v>0.63209252398984805</v>
      </c>
      <c r="ED26" s="250">
        <f ca="1">IF(DataGoesHere!$B26="","",SUM(DZ$2:DZ26)/AVERAGE(EA:EA))</f>
        <v>-1.1676694734966444</v>
      </c>
    </row>
    <row r="27" spans="1:134" x14ac:dyDescent="0.2">
      <c r="A27" s="121">
        <v>5.5</v>
      </c>
      <c r="B27">
        <f>IF(B$30="","",COUNTIFS(DataGoesHere!B:B,"&gt;" &amp; ($A26*B$31)+B$30,DataGoesHere!B:B,"&lt;" &amp; (IntermediateCalcs!$A27*IntermediateCalcs!B$31)+IntermediateCalcs!B$30))</f>
        <v>0</v>
      </c>
      <c r="C27" t="str">
        <f>IF(C$30="","",COUNTIFS(DataGoesHere!C:C,"&gt;" &amp; ($A26*C$31)+C$30,DataGoesHere!C:C,"&lt;" &amp; (IntermediateCalcs!$A27*IntermediateCalcs!C$31)+IntermediateCalcs!C$30))</f>
        <v/>
      </c>
      <c r="D27" t="str">
        <f>IF(D$30="","",COUNTIFS(DataGoesHere!D:D,"&gt;" &amp; ($A26*D$31)+D$30,DataGoesHere!D:D,"&lt;" &amp; (IntermediateCalcs!$A27*IntermediateCalcs!D$31)+IntermediateCalcs!D$30))</f>
        <v/>
      </c>
      <c r="E27" s="73"/>
      <c r="F27" s="73"/>
      <c r="G27" s="73"/>
      <c r="H27" s="73"/>
      <c r="I27" s="73"/>
      <c r="J27" s="73"/>
      <c r="K27" s="73"/>
      <c r="L27" s="73"/>
      <c r="M27" s="73"/>
      <c r="N27" s="73"/>
      <c r="O27" s="73"/>
      <c r="P27" s="73"/>
      <c r="Q27" s="73"/>
      <c r="R27" s="73"/>
      <c r="T27" s="240"/>
      <c r="U27" s="245">
        <f>IF(DataGoesHere!$B27="","",(DataGoesHere!$B27/SUM(DataGoesHere!$B27:'DataGoesHere'!$B37)))</f>
        <v>7.4660745454369196E-2</v>
      </c>
      <c r="V27" s="86"/>
      <c r="W27" s="86"/>
      <c r="X27" s="86"/>
      <c r="Y27" s="86"/>
      <c r="Z27" s="86"/>
      <c r="AA27" s="86"/>
      <c r="AB27" s="86"/>
      <c r="AC27" s="86"/>
      <c r="AD27" s="86"/>
      <c r="AE27" s="241"/>
      <c r="AF27" s="267"/>
      <c r="AG27" s="19">
        <v>19</v>
      </c>
      <c r="AH27" s="291">
        <f t="shared" ca="1" si="3"/>
        <v>0.16159978744618236</v>
      </c>
      <c r="AI27" s="292">
        <f t="shared" ca="1" si="4"/>
        <v>0.16159978744618236</v>
      </c>
      <c r="AJ27" s="291">
        <f>IF(COUNT(DataGoesHere!B:B)-1&lt;AG27,"",-AL$7/SQRT(COUNT(DataGoesHere!B:B)))</f>
        <v>-0.11547005383792514</v>
      </c>
      <c r="AK27" s="291">
        <f>IF(COUNT(DataGoesHere!B:B)-1&lt;AG27,"",AL$7/SQRT(COUNT(DataGoesHere!B:B)))</f>
        <v>0.11547005383792514</v>
      </c>
      <c r="AL27" s="293">
        <f ca="1">IF(COUNT(DataGoesHere!B:B)-1&lt;AG27,"",IF(AI27=MAX(AI$9:AI$60),IF(AH27&lt;AJ27,1,IF(AH27&gt;AK27,1,0)),0))</f>
        <v>0</v>
      </c>
      <c r="AM27" s="293"/>
      <c r="AN27" s="19" t="str">
        <f t="shared" ca="1" si="5"/>
        <v/>
      </c>
      <c r="AT27" s="19">
        <f t="shared" si="0"/>
        <v>26</v>
      </c>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268">
        <f t="array" ref="BT27">AVERAGE(IF(MOD(ROW($DA27:$DA$1993)-$AT27,BT$1)=0,$DA27:$DA$1993))/AVERAGE($DA$2:$DA$1993)</f>
        <v>0.95667036469242883</v>
      </c>
      <c r="BU27" s="268">
        <f t="array" ref="BU27">AVERAGE(IF(MOD(ROW($DA27:$DA$1993)-$AT27,BU$1)=0,$DA27:$DA$1993))/AVERAGE($DA$2:$DA$1993)</f>
        <v>0.95753309559738209</v>
      </c>
      <c r="BV27" s="268">
        <f t="array" ref="BV27">AVERAGE(IF(MOD(ROW($DA27:$DA$1993)-$AT27,BV$1)=0,$DA27:$DA$1993))/AVERAGE($DA$2:$DA$1993)</f>
        <v>0.93507160883796148</v>
      </c>
      <c r="BW27" s="268">
        <f t="array" ref="BW27">AVERAGE(IF(MOD(ROW($DA27:$DA$1993)-$AT27,BW$1)=0,$DA27:$DA$1993))/AVERAGE($DA$2:$DA$1993)</f>
        <v>1.0354560770832422</v>
      </c>
      <c r="BX27" s="268">
        <f t="array" ref="BX27">AVERAGE(IF(MOD(ROW($DA27:$DA$1993)-$AT27,BX$1)=0,$DA27:$DA$1993))/AVERAGE($DA$2:$DA$1993)</f>
        <v>0.90645021244568869</v>
      </c>
      <c r="BY27" s="268">
        <f t="array" ref="BY27">AVERAGE(IF(MOD(ROW($DA27:$DA$1993)-$AT27,BY$1)=0,$DA27:$DA$1993))/AVERAGE($DA$2:$DA$1993)</f>
        <v>1.0408551108528112</v>
      </c>
      <c r="BZ27" s="268">
        <f t="array" ref="BZ27">AVERAGE(IF(MOD(ROW($DA27:$DA$1993)-$AT27,BZ$1)=0,$DA27:$DA$1993))/AVERAGE($DA$2:$DA$1993)</f>
        <v>0.96000439861730646</v>
      </c>
      <c r="CA27" s="268">
        <f t="array" ref="CA27">AVERAGE(IF(MOD(ROW($DA27:$DA$1993)-$AT27,CA$1)=0,$DA27:$DA$1993))/AVERAGE($DA$2:$DA$1993)</f>
        <v>0.93698372865913648</v>
      </c>
      <c r="CB27" s="268">
        <f t="array" ref="CB27">AVERAGE(IF(MOD(ROW($DA27:$DA$1993)-$AT27,CB$1)=0,$DA27:$DA$1993))/AVERAGE($DA$2:$DA$1993)</f>
        <v>0.98756366358930525</v>
      </c>
      <c r="CC27" s="268">
        <f t="array" ref="CC27">AVERAGE(IF(MOD(ROW($DA27:$DA$1993)-$AT27,CC$1)=0,$DA27:$DA$1993))/AVERAGE($DA$2:$DA$1993)</f>
        <v>1.0531623645979673</v>
      </c>
      <c r="CD27" s="268">
        <f t="array" ref="CD27">AVERAGE(IF(MOD(ROW($DA27:$DA$1993)-$AT27,CD$1)=0,$DA27:$DA$1993))/AVERAGE($DA$2:$DA$1993)</f>
        <v>0.80046245566954544</v>
      </c>
      <c r="CE27" s="268">
        <f t="array" ref="CE27">AVERAGE(IF(MOD(ROW($DA27:$DA$1993)-$AT27,CE$1)=0,$DA27:$DA$1993))/AVERAGE($DA$2:$DA$1993)</f>
        <v>0.99756108255592213</v>
      </c>
      <c r="CF27" s="268">
        <f t="array" ref="CF27">AVERAGE(IF(MOD(ROW($DA27:$DA$1993)-$AT27,CF$1)=0,$DA27:$DA$1993))/AVERAGE($DA$2:$DA$1993)</f>
        <v>0.97195446417836473</v>
      </c>
      <c r="CG27" s="268">
        <f t="array" ref="CG27">AVERAGE(IF(MOD(ROW($DA27:$DA$1993)-$AT27,CG$1)=0,$DA27:$DA$1993))/AVERAGE($DA$2:$DA$1993)</f>
        <v>0.96029345289142731</v>
      </c>
      <c r="CH27" s="268">
        <f t="array" ref="CH27">AVERAGE(IF(MOD(ROW($DA27:$DA$1993)-$AT27,CH$1)=0,$DA27:$DA$1993))/AVERAGE($DA$2:$DA$1993)</f>
        <v>0.94684995029365215</v>
      </c>
      <c r="CI27" s="268">
        <f t="array" ref="CI27">AVERAGE(IF(MOD(ROW($DA27:$DA$1993)-$AT27,CI$1)=0,$DA27:$DA$1993))/AVERAGE($DA$2:$DA$1993)</f>
        <v>0.97531553126791593</v>
      </c>
      <c r="CJ27" s="268">
        <f t="array" ref="CJ27">AVERAGE(IF(MOD(ROW($DA27:$DA$1993)-$AT27,CJ$1)=0,$DA27:$DA$1993))/AVERAGE($DA$2:$DA$1993)</f>
        <v>0.92875800014666154</v>
      </c>
      <c r="CK27" s="268">
        <f t="array" ref="CK27">AVERAGE(IF(MOD(ROW($DA27:$DA$1993)-$AT27,CK$1)=0,$DA27:$DA$1993))/AVERAGE($DA$2:$DA$1993)</f>
        <v>1.121987357304471</v>
      </c>
      <c r="CL27" s="268">
        <f t="array" ref="CL27">AVERAGE(IF(MOD(ROW($DA27:$DA$1993)-$AT27,CL$1)=0,$DA27:$DA$1993))/AVERAGE($DA$2:$DA$1993)</f>
        <v>0.93521024351789372</v>
      </c>
      <c r="CM27" s="268">
        <f t="array" ref="CM27">AVERAGE(IF(MOD(ROW($DA27:$DA$1993)-$AT27,CM$1)=0,$DA27:$DA$1993))/AVERAGE($DA$2:$DA$1993)</f>
        <v>0.94670959059750182</v>
      </c>
      <c r="CN27" s="268">
        <f t="array" ref="CN27">AVERAGE(IF(MOD(ROW($DA27:$DA$1993)-$AT27,CN$1)=0,$DA27:$DA$1993))/AVERAGE($DA$2:$DA$1993)</f>
        <v>0.98142360494109826</v>
      </c>
      <c r="CO27" s="268">
        <f t="array" ref="CO27">AVERAGE(IF(MOD(ROW($DA27:$DA$1993)-$AT27,CO$1)=0,$DA27:$DA$1993))/AVERAGE($DA$2:$DA$1993)</f>
        <v>1.0269964218062364</v>
      </c>
      <c r="CP27" s="268">
        <f t="array" ref="CP27">AVERAGE(IF(MOD(ROW($DA27:$DA$1993)-$AT27,CP$1)=0,$DA27:$DA$1993))/AVERAGE($DA$2:$DA$1993)</f>
        <v>0.79227612287992544</v>
      </c>
      <c r="CQ27" s="268">
        <f t="array" ref="CQ27">AVERAGE(IF(MOD(ROW($DA27:$DA$1993)-$AT27,CQ$1)=0,$DA27:$DA$1993))/AVERAGE($DA$2:$DA$1993)</f>
        <v>0.96412888098742877</v>
      </c>
      <c r="CR27" s="268">
        <f t="array" ref="CR27">AVERAGE(IF(MOD(ROW($DA27:$DA$1993)-$AT27,CR$1)=0,$DA27:$DA$1993))/AVERAGE($DA$2:$DA$1993)</f>
        <v>0.99444127010283545</v>
      </c>
      <c r="CS27" s="268">
        <f t="array" ref="CS27">AVERAGE(IF(MOD(ROW($DA27:$DA$1993)-$AT27,CS$1)=0,$DA27:$DA$1993))/AVERAGE($DA$2:$DA$1993)</f>
        <v>0.9423331816898407</v>
      </c>
      <c r="CT27" s="268">
        <f t="array" ref="CT27">AVERAGE(IF(MOD(ROW($DA27:$DA$1993)-$AT27,CT$1)=0,$DA27:$DA$1993))/AVERAGE($DA$2:$DA$1993)</f>
        <v>0.94551315206995135</v>
      </c>
      <c r="CU27" s="270"/>
      <c r="CV27" s="310">
        <f>IF(DataGoesHere!B27="","",DataGoesHere!A27)</f>
        <v>26</v>
      </c>
      <c r="CW27" s="271">
        <f t="shared" ca="1" si="1"/>
        <v>2</v>
      </c>
      <c r="CX27" s="272">
        <f t="shared" ca="1" si="2"/>
        <v>0.80574490527728204</v>
      </c>
      <c r="CY27" s="266">
        <f>DataGoesHere!A27</f>
        <v>26</v>
      </c>
      <c r="CZ27" s="19">
        <f>IF(DataGoesHere!B27="","",DataGoesHere!B27)</f>
        <v>146332</v>
      </c>
      <c r="DA27" s="19">
        <f>IF(DataGoesHere!B27="","",IF(AH$5="No",DataGoesHere!B27,DataGoesHere!B27-(AH$2*(DataGoesHere!A27-1))))</f>
        <v>124907.14400715564</v>
      </c>
      <c r="DB27" s="19">
        <f ca="1">IF(DataGoesHere!B27="","",IF(AO$9="No",DataGoesHere!B27,DataGoesHere!B27/CX27))</f>
        <v>181610.82873945392</v>
      </c>
      <c r="DC27" s="19">
        <f ca="1">IF(DataGoesHere!B27="","",IF(AO$9="No",DA27,DA27/CX27))</f>
        <v>155020.70591953813</v>
      </c>
      <c r="DD27" s="293" t="str">
        <f>IF(CZ27="",IF(COUNTIF(DD$2:DD26,"Forecast")&lt;Output!E$43,"Forecast",""),"Actual")</f>
        <v>Actual</v>
      </c>
      <c r="DF27" s="19">
        <f ca="1">IF(DataGoesHere!B26="",IF(DD27="Forecast",(Output!$E$47*IntermediateCalcs!DH26)+((1-Output!$E$47)*IntermediateCalcs!DF26),""),(Output!$E$47*IntermediateCalcs!DB26)+((1-Output!$E$47)*IntermediateCalcs!DF26))</f>
        <v>118981.25910177942</v>
      </c>
      <c r="DG27" s="19">
        <f ca="1">IF(DataGoesHere!B26="",IF(DD27="Forecast",(Output!$G$47*(IntermediateCalcs!DF27-IntermediateCalcs!DF26))+((1-Output!$G$47)*IntermediateCalcs!DG26),""),(Output!$G$47*(IntermediateCalcs!DF27-IntermediateCalcs!DF26))+((1-Output!$G$47)*IntermediateCalcs!DG26))</f>
        <v>-33438.976937479747</v>
      </c>
      <c r="DH27" s="19">
        <f ca="1">IF(DataGoesHere!B26="",IF(DD27="Forecast",DF27+DG27,""),DF27+DG27)</f>
        <v>85542.282164299671</v>
      </c>
      <c r="DI27" s="274">
        <f ca="1">IF(DH27="","",IF(IntermediateCalcs!$AO$9="Yes",IntermediateCalcs!DH27*$CX27,IntermediateCalcs!DH27))</f>
        <v>68925.258039676177</v>
      </c>
      <c r="DJ27" s="250">
        <f ca="1">IF(DataGoesHere!$B27="","",($CZ27-DI27))</f>
        <v>77406.741960323823</v>
      </c>
      <c r="DK27" s="250">
        <f ca="1">IF(DataGoesHere!$B27="","",ABS($CZ27-DI27))</f>
        <v>77406.741960323823</v>
      </c>
      <c r="DL27" s="250">
        <f ca="1">IF(DataGoesHere!$B27="","",DK27^2)</f>
        <v>5991803700.9121571</v>
      </c>
      <c r="DM27" s="249">
        <f ca="1">IF(DataGoesHere!$B27="","",DK27/$CZ27)</f>
        <v>0.52898027745348808</v>
      </c>
      <c r="DN27" s="250">
        <f ca="1">IF(DataGoesHere!$B27="","",SUM(DJ$2:DJ27)/AVERAGE(DK:DK))</f>
        <v>-1.6315117563616182</v>
      </c>
      <c r="DP27" s="19">
        <f ca="1">IF(DataGoesHere!B27="",IF($DD27="Forecast",(Output!E$48*IntermediateCalcs!CY27)+Output!G$48,""),(Output!E$48*IntermediateCalcs!CY27)+Output!G$48)</f>
        <v>176579.40484889349</v>
      </c>
      <c r="DQ27" s="274">
        <f ca="1">IF(DP27="","",IF(IntermediateCalcs!$AO$9="Yes",IntermediateCalcs!DP27*$CX27,IntermediateCalcs!DP27))</f>
        <v>142277.95583389053</v>
      </c>
      <c r="DR27" s="250">
        <f ca="1">IF(DataGoesHere!$B27="","",($CZ27-DQ27))</f>
        <v>4054.0441661094665</v>
      </c>
      <c r="DS27" s="250">
        <f ca="1">IF(DataGoesHere!$B27="","",ABS($CZ27-DQ27))</f>
        <v>4054.0441661094665</v>
      </c>
      <c r="DT27" s="250">
        <f ca="1">IF(DataGoesHere!$B27="","",DS27^2)</f>
        <v>16435274.100766199</v>
      </c>
      <c r="DU27" s="249">
        <f ca="1">IF(DataGoesHere!$B27="","",DS27/$CZ27)</f>
        <v>2.770442668800718E-2</v>
      </c>
      <c r="DV27" s="250">
        <f ca="1">IF(DataGoesHere!$B27="","",SUM(DR$2:DR27)/AVERAGE(DS:DS))</f>
        <v>-9.4303893391077711</v>
      </c>
      <c r="DX27" s="19">
        <f ca="1">IF(DataGoesHere!$B26="","",(DB21*(Output!$O$49/Output!$P$49))+(IntermediateCalcs!DB22*(Output!$M$49/Output!$P$49))+(IntermediateCalcs!DB23*(Output!$K$49/Output!$P$49))+(DB24*(Output!$I$49/Output!$P$49))+(IntermediateCalcs!DB25*(Output!$G$49/Output!$P$49))+(IntermediateCalcs!DB26*(Output!$E$49/Output!$P$49)))</f>
        <v>157687.78682091294</v>
      </c>
      <c r="DY27" s="274">
        <f ca="1">IF(DX27="","",IF(IntermediateCalcs!$AO$9="Yes",IntermediateCalcs!DX27*$CX27,IntermediateCalcs!DX27))</f>
        <v>127056.13085540074</v>
      </c>
      <c r="DZ27" s="250">
        <f ca="1">IF(DataGoesHere!$B27="","",($CZ27-DY27))</f>
        <v>19275.869144599259</v>
      </c>
      <c r="EA27" s="250">
        <f ca="1">IF(DataGoesHere!$B27="","",ABS($CZ27-DY27))</f>
        <v>19275.869144599259</v>
      </c>
      <c r="EB27" s="250">
        <f ca="1">IF(DataGoesHere!$B27="","",EA27^2)</f>
        <v>371559131.27971375</v>
      </c>
      <c r="EC27" s="249">
        <f ca="1">IF(DataGoesHere!$B27="","",EA27/$CZ27)</f>
        <v>0.13172695749801314</v>
      </c>
      <c r="ED27" s="250">
        <f ca="1">IF(DataGoesHere!$B27="","",SUM(DZ$2:DZ27)/AVERAGE(EA:EA))</f>
        <v>-0.60519311624581507</v>
      </c>
    </row>
    <row r="28" spans="1:134" x14ac:dyDescent="0.2">
      <c r="A28" s="121">
        <v>6</v>
      </c>
      <c r="E28" s="73"/>
      <c r="F28" s="73"/>
      <c r="G28" s="73"/>
      <c r="H28" s="73"/>
      <c r="I28" s="73"/>
      <c r="J28" s="73"/>
      <c r="K28" s="73"/>
      <c r="L28" s="73"/>
      <c r="M28" s="73"/>
      <c r="N28" s="73"/>
      <c r="O28" s="73"/>
      <c r="P28" s="73"/>
      <c r="Q28" s="73"/>
      <c r="R28" s="73"/>
      <c r="T28" s="240"/>
      <c r="U28" s="86"/>
      <c r="V28" s="245">
        <f>IF(DataGoesHere!$B28="","",(DataGoesHere!$B28/SUM(DataGoesHere!$B26:'DataGoesHere'!$B37)))</f>
        <v>8.2443052675829534E-2</v>
      </c>
      <c r="W28" s="86"/>
      <c r="X28" s="86"/>
      <c r="Y28" s="86"/>
      <c r="Z28" s="86"/>
      <c r="AA28" s="86"/>
      <c r="AB28" s="86"/>
      <c r="AC28" s="86"/>
      <c r="AD28" s="86"/>
      <c r="AE28" s="241"/>
      <c r="AF28" s="267"/>
      <c r="AG28" s="19">
        <v>20</v>
      </c>
      <c r="AH28" s="291">
        <f t="shared" ca="1" si="3"/>
        <v>9.2206570039118044E-2</v>
      </c>
      <c r="AI28" s="292">
        <f t="shared" ca="1" si="4"/>
        <v>9.2206570039118044E-2</v>
      </c>
      <c r="AJ28" s="291">
        <f>IF(COUNT(DataGoesHere!B:B)-1&lt;AG28,"",-AL$7/SQRT(COUNT(DataGoesHere!B:B)))</f>
        <v>-0.11547005383792514</v>
      </c>
      <c r="AK28" s="291">
        <f>IF(COUNT(DataGoesHere!B:B)-1&lt;AG28,"",AL$7/SQRT(COUNT(DataGoesHere!B:B)))</f>
        <v>0.11547005383792514</v>
      </c>
      <c r="AL28" s="293">
        <f ca="1">IF(COUNT(DataGoesHere!B:B)-1&lt;AG28,"",IF(AI28=MAX(AI$9:AI$60),IF(AH28&lt;AJ28,1,IF(AH28&gt;AK28,1,0)),0))</f>
        <v>0</v>
      </c>
      <c r="AM28" s="293"/>
      <c r="AN28" s="19" t="str">
        <f t="shared" ca="1" si="5"/>
        <v/>
      </c>
      <c r="AT28" s="19">
        <f t="shared" si="0"/>
        <v>27</v>
      </c>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268">
        <f t="array" ref="BU28">AVERAGE(IF(MOD(ROW($DA28:$DA$1993)-$AT28,BU$1)=0,$DA28:$DA$1993))/AVERAGE($DA$2:$DA$1993)</f>
        <v>1.0108482115714865</v>
      </c>
      <c r="BV28" s="268">
        <f t="array" ref="BV28">AVERAGE(IF(MOD(ROW($DA28:$DA$1993)-$AT28,BV$1)=0,$DA28:$DA$1993))/AVERAGE($DA$2:$DA$1993)</f>
        <v>0.92253645662942152</v>
      </c>
      <c r="BW28" s="268">
        <f t="array" ref="BW28">AVERAGE(IF(MOD(ROW($DA28:$DA$1993)-$AT28,BW$1)=0,$DA28:$DA$1993))/AVERAGE($DA$2:$DA$1993)</f>
        <v>1.0384703907843402</v>
      </c>
      <c r="BX28" s="268">
        <f t="array" ref="BX28">AVERAGE(IF(MOD(ROW($DA28:$DA$1993)-$AT28,BX$1)=0,$DA28:$DA$1993))/AVERAGE($DA$2:$DA$1993)</f>
        <v>0.93554063648831531</v>
      </c>
      <c r="BY28" s="268">
        <f t="array" ref="BY28">AVERAGE(IF(MOD(ROW($DA28:$DA$1993)-$AT28,BY$1)=0,$DA28:$DA$1993))/AVERAGE($DA$2:$DA$1993)</f>
        <v>0.98922100662564483</v>
      </c>
      <c r="BZ28" s="268">
        <f t="array" ref="BZ28">AVERAGE(IF(MOD(ROW($DA28:$DA$1993)-$AT28,BZ$1)=0,$DA28:$DA$1993))/AVERAGE($DA$2:$DA$1993)</f>
        <v>0.95241390514660029</v>
      </c>
      <c r="CA28" s="268">
        <f t="array" ref="CA28">AVERAGE(IF(MOD(ROW($DA28:$DA$1993)-$AT28,CA$1)=0,$DA28:$DA$1993))/AVERAGE($DA$2:$DA$1993)</f>
        <v>0.98983708321590191</v>
      </c>
      <c r="CB28" s="268">
        <f t="array" ref="CB28">AVERAGE(IF(MOD(ROW($DA28:$DA$1993)-$AT28,CB$1)=0,$DA28:$DA$1993))/AVERAGE($DA$2:$DA$1993)</f>
        <v>1.0699313780561779</v>
      </c>
      <c r="CC28" s="268">
        <f t="array" ref="CC28">AVERAGE(IF(MOD(ROW($DA28:$DA$1993)-$AT28,CC$1)=0,$DA28:$DA$1993))/AVERAGE($DA$2:$DA$1993)</f>
        <v>1.040168803406621</v>
      </c>
      <c r="CD28" s="268">
        <f t="array" ref="CD28">AVERAGE(IF(MOD(ROW($DA28:$DA$1993)-$AT28,CD$1)=0,$DA28:$DA$1993))/AVERAGE($DA$2:$DA$1993)</f>
        <v>0.79099769621865945</v>
      </c>
      <c r="CE28" s="268">
        <f t="array" ref="CE28">AVERAGE(IF(MOD(ROW($DA28:$DA$1993)-$AT28,CE$1)=0,$DA28:$DA$1993))/AVERAGE($DA$2:$DA$1993)</f>
        <v>1.0114954832385421</v>
      </c>
      <c r="CF28" s="268">
        <f t="array" ref="CF28">AVERAGE(IF(MOD(ROW($DA28:$DA$1993)-$AT28,CF$1)=0,$DA28:$DA$1993))/AVERAGE($DA$2:$DA$1993)</f>
        <v>1.0119875676961014</v>
      </c>
      <c r="CG28" s="268">
        <f t="array" ref="CG28">AVERAGE(IF(MOD(ROW($DA28:$DA$1993)-$AT28,CG$1)=0,$DA28:$DA$1993))/AVERAGE($DA$2:$DA$1993)</f>
        <v>1.0063384501868577</v>
      </c>
      <c r="CH28" s="268">
        <f t="array" ref="CH28">AVERAGE(IF(MOD(ROW($DA28:$DA$1993)-$AT28,CH$1)=0,$DA28:$DA$1993))/AVERAGE($DA$2:$DA$1993)</f>
        <v>0.92558535007866094</v>
      </c>
      <c r="CI28" s="268">
        <f t="array" ref="CI28">AVERAGE(IF(MOD(ROW($DA28:$DA$1993)-$AT28,CI$1)=0,$DA28:$DA$1993))/AVERAGE($DA$2:$DA$1993)</f>
        <v>1.1040315641335428</v>
      </c>
      <c r="CJ28" s="268">
        <f t="array" ref="CJ28">AVERAGE(IF(MOD(ROW($DA28:$DA$1993)-$AT28,CJ$1)=0,$DA28:$DA$1993))/AVERAGE($DA$2:$DA$1993)</f>
        <v>0.92536041840939298</v>
      </c>
      <c r="CK28" s="268">
        <f t="array" ref="CK28">AVERAGE(IF(MOD(ROW($DA28:$DA$1993)-$AT28,CK$1)=0,$DA28:$DA$1993))/AVERAGE($DA$2:$DA$1993)</f>
        <v>0.98477407164897302</v>
      </c>
      <c r="CL28" s="268">
        <f t="array" ref="CL28">AVERAGE(IF(MOD(ROW($DA28:$DA$1993)-$AT28,CL$1)=0,$DA28:$DA$1993))/AVERAGE($DA$2:$DA$1993)</f>
        <v>0.9235197590535078</v>
      </c>
      <c r="CM28" s="268">
        <f t="array" ref="CM28">AVERAGE(IF(MOD(ROW($DA28:$DA$1993)-$AT28,CM$1)=0,$DA28:$DA$1993))/AVERAGE($DA$2:$DA$1993)</f>
        <v>0.97969321143846411</v>
      </c>
      <c r="CN28" s="268">
        <f t="array" ref="CN28">AVERAGE(IF(MOD(ROW($DA28:$DA$1993)-$AT28,CN$1)=0,$DA28:$DA$1993))/AVERAGE($DA$2:$DA$1993)</f>
        <v>1.0580196296467839</v>
      </c>
      <c r="CO28" s="268">
        <f t="array" ref="CO28">AVERAGE(IF(MOD(ROW($DA28:$DA$1993)-$AT28,CO$1)=0,$DA28:$DA$1993))/AVERAGE($DA$2:$DA$1993)</f>
        <v>0.97014995601196885</v>
      </c>
      <c r="CP28" s="268">
        <f t="array" ref="CP28">AVERAGE(IF(MOD(ROW($DA28:$DA$1993)-$AT28,CP$1)=0,$DA28:$DA$1993))/AVERAGE($DA$2:$DA$1993)</f>
        <v>0.76516210743790314</v>
      </c>
      <c r="CQ28" s="268">
        <f t="array" ref="CQ28">AVERAGE(IF(MOD(ROW($DA28:$DA$1993)-$AT28,CQ$1)=0,$DA28:$DA$1993))/AVERAGE($DA$2:$DA$1993)</f>
        <v>1.022372512998303</v>
      </c>
      <c r="CR28" s="268">
        <f t="array" ref="CR28">AVERAGE(IF(MOD(ROW($DA28:$DA$1993)-$AT28,CR$1)=0,$DA28:$DA$1993))/AVERAGE($DA$2:$DA$1993)</f>
        <v>1.0856536178539538</v>
      </c>
      <c r="CS28" s="268">
        <f t="array" ref="CS28">AVERAGE(IF(MOD(ROW($DA28:$DA$1993)-$AT28,CS$1)=0,$DA28:$DA$1993))/AVERAGE($DA$2:$DA$1993)</f>
        <v>1.0056128991585693</v>
      </c>
      <c r="CT28" s="268">
        <f t="array" ref="CT28">AVERAGE(IF(MOD(ROW($DA28:$DA$1993)-$AT28,CT$1)=0,$DA28:$DA$1993))/AVERAGE($DA$2:$DA$1993)</f>
        <v>0.96146625972804867</v>
      </c>
      <c r="CU28" s="270"/>
      <c r="CV28" s="310">
        <f>IF(DataGoesHere!B28="","",DataGoesHere!A28)</f>
        <v>27</v>
      </c>
      <c r="CW28" s="271">
        <f t="shared" ca="1" si="1"/>
        <v>3</v>
      </c>
      <c r="CX28" s="272">
        <f t="shared" ca="1" si="2"/>
        <v>0.79862940076451561</v>
      </c>
      <c r="CY28" s="266">
        <f>DataGoesHere!A28</f>
        <v>27</v>
      </c>
      <c r="CZ28" s="19">
        <f>IF(DataGoesHere!B28="","",DataGoesHere!B28)</f>
        <v>173562</v>
      </c>
      <c r="DA28" s="19">
        <f>IF(DataGoesHere!B28="","",IF(AH$5="No",DataGoesHere!B28,DataGoesHere!B28-(AH$2*(DataGoesHere!A28-1))))</f>
        <v>151280.14976744185</v>
      </c>
      <c r="DB28" s="19">
        <f ca="1">IF(DataGoesHere!B28="","",IF(AO$9="No",DataGoesHere!B28,DataGoesHere!B28/CX28))</f>
        <v>217324.83155998486</v>
      </c>
      <c r="DC28" s="19">
        <f ca="1">IF(DataGoesHere!B28="","",IF(AO$9="No",DA28,DA28/CX28))</f>
        <v>189424.71892798299</v>
      </c>
      <c r="DD28" s="293" t="str">
        <f>IF(CZ28="",IF(COUNTIF(DD$2:DD27,"Forecast")&lt;Output!E$43,"Forecast",""),"Actual")</f>
        <v>Actual</v>
      </c>
      <c r="DF28" s="19">
        <f ca="1">IF(DataGoesHere!B27="",IF(DD28="Forecast",(Output!$E$47*IntermediateCalcs!DH27)+((1-Output!$E$47)*IntermediateCalcs!DF27),""),(Output!$E$47*IntermediateCalcs!DB27)+((1-Output!$E$47)*IntermediateCalcs!DF27))</f>
        <v>175347.87177568648</v>
      </c>
      <c r="DG28" s="19">
        <f ca="1">IF(DataGoesHere!B27="",IF(DD28="Forecast",(Output!$G$47*(IntermediateCalcs!DF28-IntermediateCalcs!DF27))+((1-Output!$G$47)*IntermediateCalcs!DG27),""),(Output!$G$47*(IntermediateCalcs!DF28-IntermediateCalcs!DF27))+((1-Output!$G$47)*IntermediateCalcs!DG27))</f>
        <v>11463.817868213657</v>
      </c>
      <c r="DH28" s="19">
        <f ca="1">IF(DataGoesHere!B27="",IF(DD28="Forecast",DF28+DG28,""),DF28+DG28)</f>
        <v>186811.68964390014</v>
      </c>
      <c r="DI28" s="274">
        <f ca="1">IF(DH28="","",IF(IntermediateCalcs!$AO$9="Yes",IntermediateCalcs!DH28*$CX28,IntermediateCalcs!DH28))</f>
        <v>149193.30775611463</v>
      </c>
      <c r="DJ28" s="250">
        <f ca="1">IF(DataGoesHere!$B28="","",($CZ28-DI28))</f>
        <v>24368.692243885365</v>
      </c>
      <c r="DK28" s="250">
        <f ca="1">IF(DataGoesHere!$B28="","",ABS($CZ28-DI28))</f>
        <v>24368.692243885365</v>
      </c>
      <c r="DL28" s="250">
        <f ca="1">IF(DataGoesHere!$B28="","",DK28^2)</f>
        <v>593833161.67719877</v>
      </c>
      <c r="DM28" s="249">
        <f ca="1">IF(DataGoesHere!$B28="","",DK28/$CZ28)</f>
        <v>0.14040338463422503</v>
      </c>
      <c r="DN28" s="250">
        <f ca="1">IF(DataGoesHere!$B28="","",SUM(DJ$2:DJ28)/AVERAGE(DK:DK))</f>
        <v>-1.2126425556062852</v>
      </c>
      <c r="DP28" s="19">
        <f ca="1">IF(DataGoesHere!B28="",IF($DD28="Forecast",(Output!E$48*IntermediateCalcs!CY28)+Output!G$48,""),(Output!E$48*IntermediateCalcs!CY28)+Output!G$48)</f>
        <v>177448.33483041788</v>
      </c>
      <c r="DQ28" s="274">
        <f ca="1">IF(DP28="","",IF(IntermediateCalcs!$AO$9="Yes",IntermediateCalcs!DP28*$CX28,IntermediateCalcs!DP28))</f>
        <v>141715.45731227775</v>
      </c>
      <c r="DR28" s="250">
        <f ca="1">IF(DataGoesHere!$B28="","",($CZ28-DQ28))</f>
        <v>31846.542687722249</v>
      </c>
      <c r="DS28" s="250">
        <f ca="1">IF(DataGoesHere!$B28="","",ABS($CZ28-DQ28))</f>
        <v>31846.542687722249</v>
      </c>
      <c r="DT28" s="250">
        <f ca="1">IF(DataGoesHere!$B28="","",DS28^2)</f>
        <v>1014202281.1609155</v>
      </c>
      <c r="DU28" s="249">
        <f ca="1">IF(DataGoesHere!$B28="","",DS28/$CZ28)</f>
        <v>0.1834879909641641</v>
      </c>
      <c r="DV28" s="250">
        <f ca="1">IF(DataGoesHere!$B28="","",SUM(DR$2:DR28)/AVERAGE(DS:DS))</f>
        <v>-8.4124281792729292</v>
      </c>
      <c r="DX28" s="19">
        <f ca="1">IF(DataGoesHere!$B27="","",(DB22*(Output!$O$49/Output!$P$49))+(IntermediateCalcs!DB23*(Output!$M$49/Output!$P$49))+(IntermediateCalcs!DB24*(Output!$K$49/Output!$P$49))+(DB25*(Output!$I$49/Output!$P$49))+(IntermediateCalcs!DB26*(Output!$G$49/Output!$P$49))+(IntermediateCalcs!DB27*(Output!$E$49/Output!$P$49)))</f>
        <v>168000.64912722248</v>
      </c>
      <c r="DY28" s="274">
        <f ca="1">IF(DX28="","",IF(IntermediateCalcs!$AO$9="Yes",IntermediateCalcs!DX28*$CX28,IntermediateCalcs!DX28))</f>
        <v>134170.25774052335</v>
      </c>
      <c r="DZ28" s="250">
        <f ca="1">IF(DataGoesHere!$B28="","",($CZ28-DY28))</f>
        <v>39391.742259476654</v>
      </c>
      <c r="EA28" s="250">
        <f ca="1">IF(DataGoesHere!$B28="","",ABS($CZ28-DY28))</f>
        <v>39391.742259476654</v>
      </c>
      <c r="EB28" s="250">
        <f ca="1">IF(DataGoesHere!$B28="","",EA28^2)</f>
        <v>1551709358.2370389</v>
      </c>
      <c r="EC28" s="249">
        <f ca="1">IF(DataGoesHere!$B28="","",EA28/$CZ28)</f>
        <v>0.22696063803987424</v>
      </c>
      <c r="ED28" s="250">
        <f ca="1">IF(DataGoesHere!$B28="","",SUM(DZ$2:DZ28)/AVERAGE(EA:EA))</f>
        <v>0.54427119717436279</v>
      </c>
    </row>
    <row r="29" spans="1:134" x14ac:dyDescent="0.2">
      <c r="E29" s="73"/>
      <c r="F29" s="73"/>
      <c r="G29" s="73"/>
      <c r="H29" s="73"/>
      <c r="I29" s="73"/>
      <c r="J29" s="73"/>
      <c r="K29" s="73"/>
      <c r="L29" s="73"/>
      <c r="M29" s="73"/>
      <c r="N29" s="73"/>
      <c r="O29" s="73"/>
      <c r="P29" s="73"/>
      <c r="Q29" s="73"/>
      <c r="R29" s="73"/>
      <c r="T29" s="240"/>
      <c r="U29" s="86"/>
      <c r="V29" s="86"/>
      <c r="W29" s="245">
        <f>IF(DataGoesHere!$B29="","",(DataGoesHere!$B29/SUM(DataGoesHere!$B26:'DataGoesHere'!$B37)))</f>
        <v>8.1128710096497539E-2</v>
      </c>
      <c r="X29" s="86"/>
      <c r="Y29" s="86"/>
      <c r="Z29" s="86"/>
      <c r="AA29" s="86"/>
      <c r="AB29" s="86"/>
      <c r="AC29" s="86"/>
      <c r="AD29" s="86"/>
      <c r="AE29" s="241"/>
      <c r="AF29" s="267"/>
      <c r="AG29" s="19">
        <v>21</v>
      </c>
      <c r="AH29" s="291">
        <f t="shared" ca="1" si="3"/>
        <v>-2.7584103796680859E-2</v>
      </c>
      <c r="AI29" s="292">
        <f t="shared" ca="1" si="4"/>
        <v>2.7584103796680859E-2</v>
      </c>
      <c r="AJ29" s="291">
        <f>IF(COUNT(DataGoesHere!B:B)-1&lt;AG29,"",-AL$7/SQRT(COUNT(DataGoesHere!B:B)))</f>
        <v>-0.11547005383792514</v>
      </c>
      <c r="AK29" s="291">
        <f>IF(COUNT(DataGoesHere!B:B)-1&lt;AG29,"",AL$7/SQRT(COUNT(DataGoesHere!B:B)))</f>
        <v>0.11547005383792514</v>
      </c>
      <c r="AL29" s="293">
        <f ca="1">IF(COUNT(DataGoesHere!B:B)-1&lt;AG29,"",IF(AI29=MAX(AI$9:AI$60),IF(AH29&lt;AJ29,1,IF(AH29&gt;AK29,1,0)),0))</f>
        <v>0</v>
      </c>
      <c r="AM29" s="293"/>
      <c r="AN29" s="19" t="str">
        <f t="shared" ca="1" si="5"/>
        <v/>
      </c>
      <c r="AT29" s="19">
        <f t="shared" si="0"/>
        <v>28</v>
      </c>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268">
        <f t="array" ref="BV29">AVERAGE(IF(MOD(ROW($DA29:$DA$1993)-$AT29,BV$1)=0,$DA29:$DA$1993))/AVERAGE($DA$2:$DA$1993)</f>
        <v>1.0169264750432319</v>
      </c>
      <c r="BW29" s="268">
        <f t="array" ref="BW29">AVERAGE(IF(MOD(ROW($DA29:$DA$1993)-$AT29,BW$1)=0,$DA29:$DA$1993))/AVERAGE($DA$2:$DA$1993)</f>
        <v>1.0096147127236992</v>
      </c>
      <c r="BX29" s="268">
        <f t="array" ref="BX29">AVERAGE(IF(MOD(ROW($DA29:$DA$1993)-$AT29,BX$1)=0,$DA29:$DA$1993))/AVERAGE($DA$2:$DA$1993)</f>
        <v>0.94622765252802765</v>
      </c>
      <c r="BY29" s="268">
        <f t="array" ref="BY29">AVERAGE(IF(MOD(ROW($DA29:$DA$1993)-$AT29,BY$1)=0,$DA29:$DA$1993))/AVERAGE($DA$2:$DA$1993)</f>
        <v>0.99707312021385475</v>
      </c>
      <c r="BZ29" s="268">
        <f t="array" ref="BZ29">AVERAGE(IF(MOD(ROW($DA29:$DA$1993)-$AT29,BZ$1)=0,$DA29:$DA$1993))/AVERAGE($DA$2:$DA$1993)</f>
        <v>1.0289964836746506</v>
      </c>
      <c r="CA29" s="268">
        <f t="array" ref="CA29">AVERAGE(IF(MOD(ROW($DA29:$DA$1993)-$AT29,CA$1)=0,$DA29:$DA$1993))/AVERAGE($DA$2:$DA$1993)</f>
        <v>1.0716718699106325</v>
      </c>
      <c r="CB29" s="268">
        <f t="array" ref="CB29">AVERAGE(IF(MOD(ROW($DA29:$DA$1993)-$AT29,CB$1)=0,$DA29:$DA$1993))/AVERAGE($DA$2:$DA$1993)</f>
        <v>0.99706461149799186</v>
      </c>
      <c r="CC29" s="268">
        <f t="array" ref="CC29">AVERAGE(IF(MOD(ROW($DA29:$DA$1993)-$AT29,CC$1)=0,$DA29:$DA$1993))/AVERAGE($DA$2:$DA$1993)</f>
        <v>0.99578427378532974</v>
      </c>
      <c r="CD29" s="268">
        <f t="array" ref="CD29">AVERAGE(IF(MOD(ROW($DA29:$DA$1993)-$AT29,CD$1)=0,$DA29:$DA$1993))/AVERAGE($DA$2:$DA$1993)</f>
        <v>1.0102856824122004</v>
      </c>
      <c r="CE29" s="268">
        <f t="array" ref="CE29">AVERAGE(IF(MOD(ROW($DA29:$DA$1993)-$AT29,CE$1)=0,$DA29:$DA$1993))/AVERAGE($DA$2:$DA$1993)</f>
        <v>0.99170293494449191</v>
      </c>
      <c r="CF29" s="268">
        <f t="array" ref="CF29">AVERAGE(IF(MOD(ROW($DA29:$DA$1993)-$AT29,CF$1)=0,$DA29:$DA$1993))/AVERAGE($DA$2:$DA$1993)</f>
        <v>0.97632478172860937</v>
      </c>
      <c r="CG29" s="268">
        <f t="array" ref="CG29">AVERAGE(IF(MOD(ROW($DA29:$DA$1993)-$AT29,CG$1)=0,$DA29:$DA$1993))/AVERAGE($DA$2:$DA$1993)</f>
        <v>1.1033233778642324</v>
      </c>
      <c r="CH29" s="268">
        <f t="array" ref="CH29">AVERAGE(IF(MOD(ROW($DA29:$DA$1993)-$AT29,CH$1)=0,$DA29:$DA$1993))/AVERAGE($DA$2:$DA$1993)</f>
        <v>1.0287394340294209</v>
      </c>
      <c r="CI29" s="268">
        <f t="array" ref="CI29">AVERAGE(IF(MOD(ROW($DA29:$DA$1993)-$AT29,CI$1)=0,$DA29:$DA$1993))/AVERAGE($DA$2:$DA$1993)</f>
        <v>0.99650262868265072</v>
      </c>
      <c r="CJ29" s="268">
        <f t="array" ref="CJ29">AVERAGE(IF(MOD(ROW($DA29:$DA$1993)-$AT29,CJ$1)=0,$DA29:$DA$1993))/AVERAGE($DA$2:$DA$1993)</f>
        <v>0.99190482408063452</v>
      </c>
      <c r="CK29" s="268">
        <f t="array" ref="CK29">AVERAGE(IF(MOD(ROW($DA29:$DA$1993)-$AT29,CK$1)=0,$DA29:$DA$1993))/AVERAGE($DA$2:$DA$1993)</f>
        <v>1.0733811404943085</v>
      </c>
      <c r="CL29" s="268">
        <f t="array" ref="CL29">AVERAGE(IF(MOD(ROW($DA29:$DA$1993)-$AT29,CL$1)=0,$DA29:$DA$1993))/AVERAGE($DA$2:$DA$1993)</f>
        <v>0.9780205436669257</v>
      </c>
      <c r="CM29" s="268">
        <f t="array" ref="CM29">AVERAGE(IF(MOD(ROW($DA29:$DA$1993)-$AT29,CM$1)=0,$DA29:$DA$1993))/AVERAGE($DA$2:$DA$1993)</f>
        <v>1.0499074397375636</v>
      </c>
      <c r="CN29" s="268">
        <f t="array" ref="CN29">AVERAGE(IF(MOD(ROW($DA29:$DA$1993)-$AT29,CN$1)=0,$DA29:$DA$1993))/AVERAGE($DA$2:$DA$1993)</f>
        <v>0.97812838311843764</v>
      </c>
      <c r="CO29" s="268">
        <f t="array" ref="CO29">AVERAGE(IF(MOD(ROW($DA29:$DA$1993)-$AT29,CO$1)=0,$DA29:$DA$1993))/AVERAGE($DA$2:$DA$1993)</f>
        <v>0.97481089810059229</v>
      </c>
      <c r="CP29" s="268">
        <f t="array" ref="CP29">AVERAGE(IF(MOD(ROW($DA29:$DA$1993)-$AT29,CP$1)=0,$DA29:$DA$1993))/AVERAGE($DA$2:$DA$1993)</f>
        <v>1.0071500525278994</v>
      </c>
      <c r="CQ29" s="268">
        <f t="array" ref="CQ29">AVERAGE(IF(MOD(ROW($DA29:$DA$1993)-$AT29,CQ$1)=0,$DA29:$DA$1993))/AVERAGE($DA$2:$DA$1993)</f>
        <v>1.0434181144692138</v>
      </c>
      <c r="CR29" s="268">
        <f t="array" ref="CR29">AVERAGE(IF(MOD(ROW($DA29:$DA$1993)-$AT29,CR$1)=0,$DA29:$DA$1993))/AVERAGE($DA$2:$DA$1993)</f>
        <v>0.94758174456309074</v>
      </c>
      <c r="CS29" s="268">
        <f t="array" ref="CS29">AVERAGE(IF(MOD(ROW($DA29:$DA$1993)-$AT29,CS$1)=0,$DA29:$DA$1993))/AVERAGE($DA$2:$DA$1993)</f>
        <v>1.0780648775080788</v>
      </c>
      <c r="CT29" s="268">
        <f t="array" ref="CT29">AVERAGE(IF(MOD(ROW($DA29:$DA$1993)-$AT29,CT$1)=0,$DA29:$DA$1993))/AVERAGE($DA$2:$DA$1993)</f>
        <v>1.0141936793528126</v>
      </c>
      <c r="CU29" s="270"/>
      <c r="CV29" s="310">
        <f>IF(DataGoesHere!B29="","",DataGoesHere!A29)</f>
        <v>28</v>
      </c>
      <c r="CW29" s="271">
        <f t="shared" ca="1" si="1"/>
        <v>4</v>
      </c>
      <c r="CX29" s="272">
        <f t="shared" ca="1" si="2"/>
        <v>1.0149292433706087</v>
      </c>
      <c r="CY29" s="266">
        <f>DataGoesHere!A29</f>
        <v>28</v>
      </c>
      <c r="CZ29" s="19">
        <f>IF(DataGoesHere!B29="","",DataGoesHere!B29)</f>
        <v>170795</v>
      </c>
      <c r="DA29" s="19">
        <f>IF(DataGoesHere!B29="","",IF(AH$5="No",DataGoesHere!B29,DataGoesHere!B29-(AH$2*(DataGoesHere!A29-1))))</f>
        <v>147656.15552772809</v>
      </c>
      <c r="DB29" s="19">
        <f ca="1">IF(DataGoesHere!B29="","",IF(AO$9="No",DataGoesHere!B29,DataGoesHere!B29/CX29))</f>
        <v>168282.66710769411</v>
      </c>
      <c r="DC29" s="19">
        <f ca="1">IF(DataGoesHere!B29="","",IF(AO$9="No",DA29,DA29/CX29))</f>
        <v>145484.18669793947</v>
      </c>
      <c r="DD29" s="293" t="str">
        <f>IF(CZ29="",IF(COUNTIF(DD$2:DD28,"Forecast")&lt;Output!E$43,"Forecast",""),"Actual")</f>
        <v>Actual</v>
      </c>
      <c r="DF29" s="19">
        <f ca="1">IF(DataGoesHere!B28="",IF(DD29="Forecast",(Output!$E$47*IntermediateCalcs!DH28)+((1-Output!$E$47)*IntermediateCalcs!DF28),""),(Output!$E$47*IntermediateCalcs!DB28)+((1-Output!$E$47)*IntermediateCalcs!DF28))</f>
        <v>213127.13558155502</v>
      </c>
      <c r="DG29" s="19">
        <f ca="1">IF(DataGoesHere!B28="",IF(DD29="Forecast",(Output!$G$47*(IntermediateCalcs!DF29-IntermediateCalcs!DF28))+((1-Output!$G$47)*IntermediateCalcs!DG28),""),(Output!$G$47*(IntermediateCalcs!DF29-IntermediateCalcs!DF28))+((1-Output!$G$47)*IntermediateCalcs!DG28))</f>
        <v>24621.540837041099</v>
      </c>
      <c r="DH29" s="19">
        <f ca="1">IF(DataGoesHere!B28="",IF(DD29="Forecast",DF29+DG29,""),DF29+DG29)</f>
        <v>237748.67641859612</v>
      </c>
      <c r="DI29" s="274">
        <f ca="1">IF(DH29="","",IF(IntermediateCalcs!$AO$9="Yes",IntermediateCalcs!DH29*$CX29,IntermediateCalcs!DH29))</f>
        <v>241298.08426988946</v>
      </c>
      <c r="DJ29" s="250">
        <f ca="1">IF(DataGoesHere!$B29="","",($CZ29-DI29))</f>
        <v>-70503.084269889456</v>
      </c>
      <c r="DK29" s="250">
        <f ca="1">IF(DataGoesHere!$B29="","",ABS($CZ29-DI29))</f>
        <v>70503.084269889456</v>
      </c>
      <c r="DL29" s="250">
        <f ca="1">IF(DataGoesHere!$B29="","",DK29^2)</f>
        <v>4970684891.5671339</v>
      </c>
      <c r="DM29" s="249">
        <f ca="1">IF(DataGoesHere!$B29="","",DK29/$CZ29)</f>
        <v>0.41279360795040521</v>
      </c>
      <c r="DN29" s="250">
        <f ca="1">IF(DataGoesHere!$B29="","",SUM(DJ$2:DJ29)/AVERAGE(DK:DK))</f>
        <v>-2.4245077744435659</v>
      </c>
      <c r="DP29" s="19">
        <f ca="1">IF(DataGoesHere!B29="",IF($DD29="Forecast",(Output!E$48*IntermediateCalcs!CY29)+Output!G$48,""),(Output!E$48*IntermediateCalcs!CY29)+Output!G$48)</f>
        <v>178317.26481194224</v>
      </c>
      <c r="DQ29" s="274">
        <f ca="1">IF(DP29="","",IF(IntermediateCalcs!$AO$9="Yes",IntermediateCalcs!DP29*$CX29,IntermediateCalcs!DP29))</f>
        <v>180979.40665550102</v>
      </c>
      <c r="DR29" s="250">
        <f ca="1">IF(DataGoesHere!$B29="","",($CZ29-DQ29))</f>
        <v>-10184.406655501021</v>
      </c>
      <c r="DS29" s="250">
        <f ca="1">IF(DataGoesHere!$B29="","",ABS($CZ29-DQ29))</f>
        <v>10184.406655501021</v>
      </c>
      <c r="DT29" s="250">
        <f ca="1">IF(DataGoesHere!$B29="","",DS29^2)</f>
        <v>103722138.92461351</v>
      </c>
      <c r="DU29" s="249">
        <f ca="1">IF(DataGoesHere!$B29="","",DS29/$CZ29)</f>
        <v>5.9629419218952671E-2</v>
      </c>
      <c r="DV29" s="250">
        <f ca="1">IF(DataGoesHere!$B29="","",SUM(DR$2:DR29)/AVERAGE(DS:DS))</f>
        <v>-8.7379683960846091</v>
      </c>
      <c r="DX29" s="19">
        <f ca="1">IF(DataGoesHere!$B28="","",(DB23*(Output!$O$49/Output!$P$49))+(IntermediateCalcs!DB24*(Output!$M$49/Output!$P$49))+(IntermediateCalcs!DB25*(Output!$K$49/Output!$P$49))+(DB26*(Output!$I$49/Output!$P$49))+(IntermediateCalcs!DB27*(Output!$G$49/Output!$P$49))+(IntermediateCalcs!DB28*(Output!$E$49/Output!$P$49)))</f>
        <v>173367.35373949661</v>
      </c>
      <c r="DY29" s="274">
        <f ca="1">IF(DX29="","",IF(IntermediateCalcs!$AO$9="Yes",IntermediateCalcs!DX29*$CX29,IntermediateCalcs!DX29))</f>
        <v>175955.59715599197</v>
      </c>
      <c r="DZ29" s="250">
        <f ca="1">IF(DataGoesHere!$B29="","",($CZ29-DY29))</f>
        <v>-5160.5971559919708</v>
      </c>
      <c r="EA29" s="250">
        <f ca="1">IF(DataGoesHere!$B29="","",ABS($CZ29-DY29))</f>
        <v>5160.5971559919708</v>
      </c>
      <c r="EB29" s="250">
        <f ca="1">IF(DataGoesHere!$B29="","",EA29^2)</f>
        <v>26631763.006432418</v>
      </c>
      <c r="EC29" s="249">
        <f ca="1">IF(DataGoesHere!$B29="","",EA29/$CZ29)</f>
        <v>3.0215153581732317E-2</v>
      </c>
      <c r="ED29" s="250">
        <f ca="1">IF(DataGoesHere!$B29="","",SUM(DZ$2:DZ29)/AVERAGE(EA:EA))</f>
        <v>0.39368323313671316</v>
      </c>
    </row>
    <row r="30" spans="1:134" x14ac:dyDescent="0.2">
      <c r="A30" s="122" t="s">
        <v>1</v>
      </c>
      <c r="B30">
        <f>IF(COUNT(DataGoesHere!B:B)=0,"",AVERAGE(DataGoesHere!B:B))</f>
        <v>280580.3233333333</v>
      </c>
      <c r="C30" t="str">
        <f>IF(COUNT(DataGoesHere!C:C)=0,"",AVERAGE(DataGoesHere!C:C))</f>
        <v/>
      </c>
      <c r="D30" t="str">
        <f>IF(COUNT(DataGoesHere!D:D)=0,"",AVERAGE(DataGoesHere!D:D))</f>
        <v/>
      </c>
      <c r="E30" s="73"/>
      <c r="F30" s="73"/>
      <c r="G30" s="73"/>
      <c r="H30" s="73"/>
      <c r="I30" s="73"/>
      <c r="J30" s="73"/>
      <c r="K30" s="73"/>
      <c r="L30" s="73"/>
      <c r="M30" s="73"/>
      <c r="N30" s="73"/>
      <c r="O30" s="73"/>
      <c r="P30" s="73"/>
      <c r="Q30" s="73"/>
      <c r="R30" s="73"/>
      <c r="T30" s="240"/>
      <c r="U30" s="86"/>
      <c r="V30" s="86"/>
      <c r="W30" s="86"/>
      <c r="X30" s="245">
        <f>IF(DataGoesHere!$B30="","",(DataGoesHere!$B30/SUM(DataGoesHere!$B26:'DataGoesHere'!$B37)))</f>
        <v>8.3376440159887141E-2</v>
      </c>
      <c r="Y30" s="86"/>
      <c r="Z30" s="86"/>
      <c r="AA30" s="86"/>
      <c r="AB30" s="86"/>
      <c r="AC30" s="86"/>
      <c r="AD30" s="86"/>
      <c r="AE30" s="241"/>
      <c r="AF30" s="267"/>
      <c r="AG30" s="19">
        <v>22</v>
      </c>
      <c r="AH30" s="291">
        <f t="shared" ca="1" si="3"/>
        <v>-0.20777538925941996</v>
      </c>
      <c r="AI30" s="292">
        <f t="shared" ca="1" si="4"/>
        <v>0.20777538925941996</v>
      </c>
      <c r="AJ30" s="291">
        <f>IF(COUNT(DataGoesHere!B:B)-1&lt;AG30,"",-AL$7/SQRT(COUNT(DataGoesHere!B:B)))</f>
        <v>-0.11547005383792514</v>
      </c>
      <c r="AK30" s="291">
        <f>IF(COUNT(DataGoesHere!B:B)-1&lt;AG30,"",AL$7/SQRT(COUNT(DataGoesHere!B:B)))</f>
        <v>0.11547005383792514</v>
      </c>
      <c r="AL30" s="293">
        <f ca="1">IF(COUNT(DataGoesHere!B:B)-1&lt;AG30,"",IF(AI30=MAX(AI$9:AI$60),IF(AH30&lt;AJ30,1,IF(AH30&gt;AK30,1,0)),0))</f>
        <v>0</v>
      </c>
      <c r="AM30" s="293"/>
      <c r="AN30" s="19" t="str">
        <f t="shared" ca="1" si="5"/>
        <v/>
      </c>
      <c r="AT30" s="19">
        <f t="shared" si="0"/>
        <v>29</v>
      </c>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268">
        <f t="array" ref="BW30">AVERAGE(IF(MOD(ROW($DA30:$DA$1993)-$AT30,BW$1)=0,$DA30:$DA$1993))/AVERAGE($DA$2:$DA$1993)</f>
        <v>1.0015463151345898</v>
      </c>
      <c r="BX30" s="268">
        <f t="array" ref="BX30">AVERAGE(IF(MOD(ROW($DA30:$DA$1993)-$AT30,BX$1)=0,$DA30:$DA$1993))/AVERAGE($DA$2:$DA$1993)</f>
        <v>0.974396157074231</v>
      </c>
      <c r="BY30" s="268">
        <f t="array" ref="BY30">AVERAGE(IF(MOD(ROW($DA30:$DA$1993)-$AT30,BY$1)=0,$DA30:$DA$1993))/AVERAGE($DA$2:$DA$1993)</f>
        <v>1.0524599314104954</v>
      </c>
      <c r="BZ30" s="268">
        <f t="array" ref="BZ30">AVERAGE(IF(MOD(ROW($DA30:$DA$1993)-$AT30,BZ$1)=0,$DA30:$DA$1993))/AVERAGE($DA$2:$DA$1993)</f>
        <v>1.1510279624998558</v>
      </c>
      <c r="CA30" s="268">
        <f t="array" ref="CA30">AVERAGE(IF(MOD(ROW($DA30:$DA$1993)-$AT30,CA$1)=0,$DA30:$DA$1993))/AVERAGE($DA$2:$DA$1993)</f>
        <v>0.96230447029399668</v>
      </c>
      <c r="CB30" s="268">
        <f t="array" ref="CB30">AVERAGE(IF(MOD(ROW($DA30:$DA$1993)-$AT30,CB$1)=0,$DA30:$DA$1993))/AVERAGE($DA$2:$DA$1993)</f>
        <v>1.0819911991600264</v>
      </c>
      <c r="CC30" s="268">
        <f t="array" ref="CC30">AVERAGE(IF(MOD(ROW($DA30:$DA$1993)-$AT30,CC$1)=0,$DA30:$DA$1993))/AVERAGE($DA$2:$DA$1993)</f>
        <v>0.98582383294286036</v>
      </c>
      <c r="CD30" s="268">
        <f t="array" ref="CD30">AVERAGE(IF(MOD(ROW($DA30:$DA$1993)-$AT30,CD$1)=0,$DA30:$DA$1993))/AVERAGE($DA$2:$DA$1993)</f>
        <v>0.95798430576351901</v>
      </c>
      <c r="CE30" s="268">
        <f t="array" ref="CE30">AVERAGE(IF(MOD(ROW($DA30:$DA$1993)-$AT30,CE$1)=0,$DA30:$DA$1993))/AVERAGE($DA$2:$DA$1993)</f>
        <v>1.0058800227356564</v>
      </c>
      <c r="CF30" s="268">
        <f t="array" ref="CF30">AVERAGE(IF(MOD(ROW($DA30:$DA$1993)-$AT30,CF$1)=0,$DA30:$DA$1993))/AVERAGE($DA$2:$DA$1993)</f>
        <v>1.0221842498831446</v>
      </c>
      <c r="CG30" s="268">
        <f t="array" ref="CG30">AVERAGE(IF(MOD(ROW($DA30:$DA$1993)-$AT30,CG$1)=0,$DA30:$DA$1993))/AVERAGE($DA$2:$DA$1993)</f>
        <v>0.96078804236618909</v>
      </c>
      <c r="CH30" s="268">
        <f t="array" ref="CH30">AVERAGE(IF(MOD(ROW($DA30:$DA$1993)-$AT30,CH$1)=0,$DA30:$DA$1993))/AVERAGE($DA$2:$DA$1993)</f>
        <v>1.1496140496446376</v>
      </c>
      <c r="CI30" s="268">
        <f t="array" ref="CI30">AVERAGE(IF(MOD(ROW($DA30:$DA$1993)-$AT30,CI$1)=0,$DA30:$DA$1993))/AVERAGE($DA$2:$DA$1993)</f>
        <v>1.0578019318908407</v>
      </c>
      <c r="CJ30" s="268">
        <f t="array" ref="CJ30">AVERAGE(IF(MOD(ROW($DA30:$DA$1993)-$AT30,CJ$1)=0,$DA30:$DA$1993))/AVERAGE($DA$2:$DA$1993)</f>
        <v>0.99044764602654978</v>
      </c>
      <c r="CK30" s="268">
        <f t="array" ref="CK30">AVERAGE(IF(MOD(ROW($DA30:$DA$1993)-$AT30,CK$1)=0,$DA30:$DA$1993))/AVERAGE($DA$2:$DA$1993)</f>
        <v>1.0065296253539926</v>
      </c>
      <c r="CL30" s="268">
        <f t="array" ref="CL30">AVERAGE(IF(MOD(ROW($DA30:$DA$1993)-$AT30,CL$1)=0,$DA30:$DA$1993))/AVERAGE($DA$2:$DA$1993)</f>
        <v>1.0941507356286111</v>
      </c>
      <c r="CM30" s="268">
        <f t="array" ref="CM30">AVERAGE(IF(MOD(ROW($DA30:$DA$1993)-$AT30,CM$1)=0,$DA30:$DA$1993))/AVERAGE($DA$2:$DA$1993)</f>
        <v>0.92325760241480137</v>
      </c>
      <c r="CN30" s="268">
        <f t="array" ref="CN30">AVERAGE(IF(MOD(ROW($DA30:$DA$1993)-$AT30,CN$1)=0,$DA30:$DA$1993))/AVERAGE($DA$2:$DA$1993)</f>
        <v>0.99903886690188848</v>
      </c>
      <c r="CO30" s="268">
        <f t="array" ref="CO30">AVERAGE(IF(MOD(ROW($DA30:$DA$1993)-$AT30,CO$1)=0,$DA30:$DA$1993))/AVERAGE($DA$2:$DA$1993)</f>
        <v>0.97530549285549695</v>
      </c>
      <c r="CP30" s="268">
        <f t="array" ref="CP30">AVERAGE(IF(MOD(ROW($DA30:$DA$1993)-$AT30,CP$1)=0,$DA30:$DA$1993))/AVERAGE($DA$2:$DA$1993)</f>
        <v>0.98946672694170268</v>
      </c>
      <c r="CQ30" s="268">
        <f t="array" ref="CQ30">AVERAGE(IF(MOD(ROW($DA30:$DA$1993)-$AT30,CQ$1)=0,$DA30:$DA$1993))/AVERAGE($DA$2:$DA$1993)</f>
        <v>0.99449767845779469</v>
      </c>
      <c r="CR30" s="268">
        <f t="array" ref="CR30">AVERAGE(IF(MOD(ROW($DA30:$DA$1993)-$AT30,CR$1)=0,$DA30:$DA$1993))/AVERAGE($DA$2:$DA$1993)</f>
        <v>1.0238222654503142</v>
      </c>
      <c r="CS30" s="268">
        <f t="array" ref="CS30">AVERAGE(IF(MOD(ROW($DA30:$DA$1993)-$AT30,CS$1)=0,$DA30:$DA$1993))/AVERAGE($DA$2:$DA$1993)</f>
        <v>0.97775511830676953</v>
      </c>
      <c r="CT30" s="268">
        <f t="array" ref="CT30">AVERAGE(IF(MOD(ROW($DA30:$DA$1993)-$AT30,CT$1)=0,$DA30:$DA$1993))/AVERAGE($DA$2:$DA$1993)</f>
        <v>1.1532035810873593</v>
      </c>
      <c r="CU30" s="270"/>
      <c r="CV30" s="310">
        <f>IF(DataGoesHere!B30="","",DataGoesHere!A30)</f>
        <v>29</v>
      </c>
      <c r="CW30" s="271">
        <f t="shared" ca="1" si="1"/>
        <v>5</v>
      </c>
      <c r="CX30" s="272">
        <f t="shared" ca="1" si="2"/>
        <v>0.97875414397996308</v>
      </c>
      <c r="CY30" s="266">
        <f>DataGoesHere!A30</f>
        <v>29</v>
      </c>
      <c r="CZ30" s="19">
        <f>IF(DataGoesHere!B30="","",DataGoesHere!B30)</f>
        <v>175527</v>
      </c>
      <c r="DA30" s="19">
        <f>IF(DataGoesHere!B30="","",IF(AH$5="No",DataGoesHere!B30,DataGoesHere!B30-(AH$2*(DataGoesHere!A30-1))))</f>
        <v>151531.16128801432</v>
      </c>
      <c r="DB30" s="19">
        <f ca="1">IF(DataGoesHere!B30="","",IF(AO$9="No",DataGoesHere!B30,DataGoesHere!B30/CX30))</f>
        <v>179337.17172960789</v>
      </c>
      <c r="DC30" s="19">
        <f ca="1">IF(DataGoesHere!B30="","",IF(AO$9="No",DA30,DA30/CX30))</f>
        <v>154820.45437052724</v>
      </c>
      <c r="DD30" s="293" t="str">
        <f>IF(CZ30="",IF(COUNTIF(DD$2:DD29,"Forecast")&lt;Output!E$43,"Forecast",""),"Actual")</f>
        <v>Actual</v>
      </c>
      <c r="DF30" s="19">
        <f ca="1">IF(DataGoesHere!B29="",IF(DD30="Forecast",(Output!$E$47*IntermediateCalcs!DH29)+((1-Output!$E$47)*IntermediateCalcs!DF29),""),(Output!$E$47*IntermediateCalcs!DB29)+((1-Output!$E$47)*IntermediateCalcs!DF29))</f>
        <v>172767.11395508019</v>
      </c>
      <c r="DG30" s="19">
        <f ca="1">IF(DataGoesHere!B29="",IF(DD30="Forecast",(Output!$G$47*(IntermediateCalcs!DF30-IntermediateCalcs!DF29))+((1-Output!$G$47)*IntermediateCalcs!DG29),""),(Output!$G$47*(IntermediateCalcs!DF30-IntermediateCalcs!DF29))+((1-Output!$G$47)*IntermediateCalcs!DG29))</f>
        <v>-7869.2403947168659</v>
      </c>
      <c r="DH30" s="19">
        <f ca="1">IF(DataGoesHere!B29="",IF(DD30="Forecast",DF30+DG30,""),DF30+DG30)</f>
        <v>164897.87356036331</v>
      </c>
      <c r="DI30" s="274">
        <f ca="1">IF(DH30="","",IF(IntermediateCalcs!$AO$9="Yes",IntermediateCalcs!DH30*$CX30,IntermediateCalcs!DH30))</f>
        <v>161394.47708068957</v>
      </c>
      <c r="DJ30" s="250">
        <f ca="1">IF(DataGoesHere!$B30="","",($CZ30-DI30))</f>
        <v>14132.522919310431</v>
      </c>
      <c r="DK30" s="250">
        <f ca="1">IF(DataGoesHere!$B30="","",ABS($CZ30-DI30))</f>
        <v>14132.522919310431</v>
      </c>
      <c r="DL30" s="250">
        <f ca="1">IF(DataGoesHere!$B30="","",DK30^2)</f>
        <v>199728204.06483465</v>
      </c>
      <c r="DM30" s="249">
        <f ca="1">IF(DataGoesHere!$B30="","",DK30/$CZ30)</f>
        <v>8.0514809227699616E-2</v>
      </c>
      <c r="DN30" s="250">
        <f ca="1">IF(DataGoesHere!$B30="","",SUM(DJ$2:DJ30)/AVERAGE(DK:DK))</f>
        <v>-2.1815863028839519</v>
      </c>
      <c r="DP30" s="19">
        <f ca="1">IF(DataGoesHere!B30="",IF($DD30="Forecast",(Output!E$48*IntermediateCalcs!CY30)+Output!G$48,""),(Output!E$48*IntermediateCalcs!CY30)+Output!G$48)</f>
        <v>179186.1947934666</v>
      </c>
      <c r="DQ30" s="274">
        <f ca="1">IF(DP30="","",IF(IntermediateCalcs!$AO$9="Yes",IntermediateCalcs!DP30*$CX30,IntermediateCalcs!DP30))</f>
        <v>175379.23069810632</v>
      </c>
      <c r="DR30" s="250">
        <f ca="1">IF(DataGoesHere!$B30="","",($CZ30-DQ30))</f>
        <v>147.76930189368431</v>
      </c>
      <c r="DS30" s="250">
        <f ca="1">IF(DataGoesHere!$B30="","",ABS($CZ30-DQ30))</f>
        <v>147.76930189368431</v>
      </c>
      <c r="DT30" s="250">
        <f ca="1">IF(DataGoesHere!$B30="","",DS30^2)</f>
        <v>21835.766582146814</v>
      </c>
      <c r="DU30" s="249">
        <f ca="1">IF(DataGoesHere!$B30="","",DS30/$CZ30)</f>
        <v>8.4186080713328614E-4</v>
      </c>
      <c r="DV30" s="250">
        <f ca="1">IF(DataGoesHere!$B30="","",SUM(DR$2:DR30)/AVERAGE(DS:DS))</f>
        <v>-8.7332450133482578</v>
      </c>
      <c r="DX30" s="19">
        <f ca="1">IF(DataGoesHere!$B29="","",(DB24*(Output!$O$49/Output!$P$49))+(IntermediateCalcs!DB25*(Output!$M$49/Output!$P$49))+(IntermediateCalcs!DB26*(Output!$K$49/Output!$P$49))+(DB27*(Output!$I$49/Output!$P$49))+(IntermediateCalcs!DB28*(Output!$G$49/Output!$P$49))+(IntermediateCalcs!DB29*(Output!$E$49/Output!$P$49)))</f>
        <v>191911.03847115274</v>
      </c>
      <c r="DY30" s="274">
        <f ca="1">IF(DX30="","",IF(IntermediateCalcs!$AO$9="Yes",IntermediateCalcs!DX30*$CX30,IntermediateCalcs!DX30))</f>
        <v>187833.72417913887</v>
      </c>
      <c r="DZ30" s="250">
        <f ca="1">IF(DataGoesHere!$B30="","",($CZ30-DY30))</f>
        <v>-12306.724179138866</v>
      </c>
      <c r="EA30" s="250">
        <f ca="1">IF(DataGoesHere!$B30="","",ABS($CZ30-DY30))</f>
        <v>12306.724179138866</v>
      </c>
      <c r="EB30" s="250">
        <f ca="1">IF(DataGoesHere!$B30="","",EA30^2)</f>
        <v>151455460.0214012</v>
      </c>
      <c r="EC30" s="249">
        <f ca="1">IF(DataGoesHere!$B30="","",EA30/$CZ30)</f>
        <v>7.0112997881459069E-2</v>
      </c>
      <c r="ED30" s="250">
        <f ca="1">IF(DataGoesHere!$B30="","",SUM(DZ$2:DZ30)/AVERAGE(EA:EA))</f>
        <v>3.4568874450987448E-2</v>
      </c>
    </row>
    <row r="31" spans="1:134" x14ac:dyDescent="0.2">
      <c r="A31" s="122" t="s">
        <v>142</v>
      </c>
      <c r="B31">
        <f>IF(COUNT(DataGoesHere!B:B)=0,"",STDEV(DataGoesHere!B:B))</f>
        <v>78031.195548626245</v>
      </c>
      <c r="C31" t="str">
        <f>IF(COUNT(DataGoesHere!C:C)=0,"",STDEV(DataGoesHere!C:C))</f>
        <v/>
      </c>
      <c r="D31" t="str">
        <f>IF(COUNT(DataGoesHere!D:D)=0,"",STDEV(DataGoesHere!D:D))</f>
        <v/>
      </c>
      <c r="E31" s="73"/>
      <c r="F31" s="73"/>
      <c r="G31" s="73"/>
      <c r="H31" s="73"/>
      <c r="I31" s="73"/>
      <c r="J31" s="73"/>
      <c r="K31" s="73"/>
      <c r="L31" s="73"/>
      <c r="M31" s="73"/>
      <c r="N31" s="73"/>
      <c r="O31" s="73"/>
      <c r="P31" s="73"/>
      <c r="Q31" s="73"/>
      <c r="R31" s="73"/>
      <c r="T31" s="240"/>
      <c r="U31" s="86"/>
      <c r="V31" s="86"/>
      <c r="W31" s="86"/>
      <c r="X31" s="86"/>
      <c r="Y31" s="245">
        <f>IF(DataGoesHere!$B31="","",(DataGoesHere!$B31/SUM(DataGoesHere!$B26:'DataGoesHere'!$B37)))</f>
        <v>8.4792909105159284E-2</v>
      </c>
      <c r="Z31" s="86"/>
      <c r="AA31" s="86"/>
      <c r="AB31" s="86"/>
      <c r="AC31" s="86"/>
      <c r="AD31" s="86"/>
      <c r="AE31" s="241"/>
      <c r="AF31" s="267"/>
      <c r="AG31" s="19">
        <v>23</v>
      </c>
      <c r="AH31" s="291">
        <f t="shared" ca="1" si="3"/>
        <v>-5.2788474860245058E-2</v>
      </c>
      <c r="AI31" s="292">
        <f t="shared" ca="1" si="4"/>
        <v>5.2788474860245058E-2</v>
      </c>
      <c r="AJ31" s="291">
        <f>IF(COUNT(DataGoesHere!B:B)-1&lt;AG31,"",-AL$7/SQRT(COUNT(DataGoesHere!B:B)))</f>
        <v>-0.11547005383792514</v>
      </c>
      <c r="AK31" s="291">
        <f>IF(COUNT(DataGoesHere!B:B)-1&lt;AG31,"",AL$7/SQRT(COUNT(DataGoesHere!B:B)))</f>
        <v>0.11547005383792514</v>
      </c>
      <c r="AL31" s="293">
        <f ca="1">IF(COUNT(DataGoesHere!B:B)-1&lt;AG31,"",IF(AI31=MAX(AI$9:AI$60),IF(AH31&lt;AJ31,1,IF(AH31&gt;AK31,1,0)),0))</f>
        <v>0</v>
      </c>
      <c r="AM31" s="293"/>
      <c r="AN31" s="19" t="str">
        <f t="shared" ca="1" si="5"/>
        <v/>
      </c>
      <c r="AT31" s="19">
        <f t="shared" si="0"/>
        <v>30</v>
      </c>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268">
        <f t="array" ref="BX31">AVERAGE(IF(MOD(ROW($DA31:$DA$1993)-$AT31,BX$1)=0,$DA31:$DA$1993))/AVERAGE($DA$2:$DA$1993)</f>
        <v>1.0432675895850616</v>
      </c>
      <c r="BY31" s="268">
        <f t="array" ref="BY31">AVERAGE(IF(MOD(ROW($DA31:$DA$1993)-$AT31,BY$1)=0,$DA31:$DA$1993))/AVERAGE($DA$2:$DA$1993)</f>
        <v>0.95804894474680669</v>
      </c>
      <c r="BZ31" s="268">
        <f t="array" ref="BZ31">AVERAGE(IF(MOD(ROW($DA31:$DA$1993)-$AT31,BZ$1)=0,$DA31:$DA$1993))/AVERAGE($DA$2:$DA$1993)</f>
        <v>0.92142795804357147</v>
      </c>
      <c r="CA31" s="268">
        <f t="array" ref="CA31">AVERAGE(IF(MOD(ROW($DA31:$DA$1993)-$AT31,CA$1)=0,$DA31:$DA$1993))/AVERAGE($DA$2:$DA$1993)</f>
        <v>1.0126145295443241</v>
      </c>
      <c r="CB31" s="268">
        <f t="array" ref="CB31">AVERAGE(IF(MOD(ROW($DA31:$DA$1993)-$AT31,CB$1)=0,$DA31:$DA$1993))/AVERAGE($DA$2:$DA$1993)</f>
        <v>1.0066985589940851</v>
      </c>
      <c r="CC31" s="268">
        <f t="array" ref="CC31">AVERAGE(IF(MOD(ROW($DA31:$DA$1993)-$AT31,CC$1)=0,$DA31:$DA$1993))/AVERAGE($DA$2:$DA$1993)</f>
        <v>0.98417284877442279</v>
      </c>
      <c r="CD31" s="268">
        <f t="array" ref="CD31">AVERAGE(IF(MOD(ROW($DA31:$DA$1993)-$AT31,CD$1)=0,$DA31:$DA$1993))/AVERAGE($DA$2:$DA$1993)</f>
        <v>1.0721400491323276</v>
      </c>
      <c r="CE31" s="268">
        <f t="array" ref="CE31">AVERAGE(IF(MOD(ROW($DA31:$DA$1993)-$AT31,CE$1)=0,$DA31:$DA$1993))/AVERAGE($DA$2:$DA$1993)</f>
        <v>1.0519906111415045</v>
      </c>
      <c r="CF31" s="268">
        <f t="array" ref="CF31">AVERAGE(IF(MOD(ROW($DA31:$DA$1993)-$AT31,CF$1)=0,$DA31:$DA$1993))/AVERAGE($DA$2:$DA$1993)</f>
        <v>0.99051689955594058</v>
      </c>
      <c r="CG31" s="268">
        <f t="array" ref="CG31">AVERAGE(IF(MOD(ROW($DA31:$DA$1993)-$AT31,CG$1)=0,$DA31:$DA$1993))/AVERAGE($DA$2:$DA$1993)</f>
        <v>1.0122093243455059</v>
      </c>
      <c r="CH31" s="268">
        <f t="array" ref="CH31">AVERAGE(IF(MOD(ROW($DA31:$DA$1993)-$AT31,CH$1)=0,$DA31:$DA$1993))/AVERAGE($DA$2:$DA$1993)</f>
        <v>0.96665205765811824</v>
      </c>
      <c r="CI31" s="268">
        <f t="array" ref="CI31">AVERAGE(IF(MOD(ROW($DA31:$DA$1993)-$AT31,CI$1)=0,$DA31:$DA$1993))/AVERAGE($DA$2:$DA$1993)</f>
        <v>1.0062112817743258</v>
      </c>
      <c r="CJ31" s="268">
        <f t="array" ref="CJ31">AVERAGE(IF(MOD(ROW($DA31:$DA$1993)-$AT31,CJ$1)=0,$DA31:$DA$1993))/AVERAGE($DA$2:$DA$1993)</f>
        <v>1.078607602135873</v>
      </c>
      <c r="CK31" s="268">
        <f t="array" ref="CK31">AVERAGE(IF(MOD(ROW($DA31:$DA$1993)-$AT31,CK$1)=0,$DA31:$DA$1993))/AVERAGE($DA$2:$DA$1993)</f>
        <v>0.98966181590732027</v>
      </c>
      <c r="CL31" s="268">
        <f t="array" ref="CL31">AVERAGE(IF(MOD(ROW($DA31:$DA$1993)-$AT31,CL$1)=0,$DA31:$DA$1993))/AVERAGE($DA$2:$DA$1993)</f>
        <v>0.90501771333698044</v>
      </c>
      <c r="CM31" s="268">
        <f t="array" ref="CM31">AVERAGE(IF(MOD(ROW($DA31:$DA$1993)-$AT31,CM$1)=0,$DA31:$DA$1993))/AVERAGE($DA$2:$DA$1993)</f>
        <v>0.94955311636352757</v>
      </c>
      <c r="CN31" s="268">
        <f t="array" ref="CN31">AVERAGE(IF(MOD(ROW($DA31:$DA$1993)-$AT31,CN$1)=0,$DA31:$DA$1993))/AVERAGE($DA$2:$DA$1993)</f>
        <v>0.92356714939347195</v>
      </c>
      <c r="CO31" s="268">
        <f t="array" ref="CO31">AVERAGE(IF(MOD(ROW($DA31:$DA$1993)-$AT31,CO$1)=0,$DA31:$DA$1993))/AVERAGE($DA$2:$DA$1993)</f>
        <v>0.96746476929854808</v>
      </c>
      <c r="CP31" s="268">
        <f t="array" ref="CP31">AVERAGE(IF(MOD(ROW($DA31:$DA$1993)-$AT31,CP$1)=0,$DA31:$DA$1993))/AVERAGE($DA$2:$DA$1993)</f>
        <v>1.0835519653291066</v>
      </c>
      <c r="CQ31" s="268">
        <f t="array" ref="CQ31">AVERAGE(IF(MOD(ROW($DA31:$DA$1993)-$AT31,CQ$1)=0,$DA31:$DA$1993))/AVERAGE($DA$2:$DA$1993)</f>
        <v>1.013129527065342</v>
      </c>
      <c r="CR31" s="268">
        <f t="array" ref="CR31">AVERAGE(IF(MOD(ROW($DA31:$DA$1993)-$AT31,CR$1)=0,$DA31:$DA$1993))/AVERAGE($DA$2:$DA$1993)</f>
        <v>0.93689702824079679</v>
      </c>
      <c r="CS31" s="268">
        <f t="array" ref="CS31">AVERAGE(IF(MOD(ROW($DA31:$DA$1993)-$AT31,CS$1)=0,$DA31:$DA$1993))/AVERAGE($DA$2:$DA$1993)</f>
        <v>0.98005346859815534</v>
      </c>
      <c r="CT31" s="268">
        <f t="array" ref="CT31">AVERAGE(IF(MOD(ROW($DA31:$DA$1993)-$AT31,CT$1)=0,$DA31:$DA$1993))/AVERAGE($DA$2:$DA$1993)</f>
        <v>0.91854223859570994</v>
      </c>
      <c r="CU31" s="270"/>
      <c r="CV31" s="310">
        <f>IF(DataGoesHere!B31="","",DataGoesHere!A31)</f>
        <v>30</v>
      </c>
      <c r="CW31" s="271">
        <f t="shared" ca="1" si="1"/>
        <v>6</v>
      </c>
      <c r="CX31" s="272">
        <f t="shared" ca="1" si="2"/>
        <v>1.0779088099730167</v>
      </c>
      <c r="CY31" s="266">
        <f>DataGoesHere!A31</f>
        <v>30</v>
      </c>
      <c r="CZ31" s="19">
        <f>IF(DataGoesHere!B31="","",DataGoesHere!B31)</f>
        <v>178509</v>
      </c>
      <c r="DA31" s="19">
        <f>IF(DataGoesHere!B31="","",IF(AH$5="No",DataGoesHere!B31,DataGoesHere!B31-(AH$2*(DataGoesHere!A31-1))))</f>
        <v>153656.16704830053</v>
      </c>
      <c r="DB31" s="19">
        <f ca="1">IF(DataGoesHere!B31="","",IF(AO$9="No",DataGoesHere!B31,DataGoesHere!B31/CX31))</f>
        <v>165606.77336375849</v>
      </c>
      <c r="DC31" s="19">
        <f ca="1">IF(DataGoesHere!B31="","",IF(AO$9="No",DA31,DA31/CX31))</f>
        <v>142550.24694727841</v>
      </c>
      <c r="DD31" s="293" t="str">
        <f>IF(CZ31="",IF(COUNTIF(DD$2:DD30,"Forecast")&lt;Output!E$43,"Forecast",""),"Actual")</f>
        <v>Actual</v>
      </c>
      <c r="DF31" s="19">
        <f ca="1">IF(DataGoesHere!B30="",IF(DD31="Forecast",(Output!$E$47*IntermediateCalcs!DH30)+((1-Output!$E$47)*IntermediateCalcs!DF30),""),(Output!$E$47*IntermediateCalcs!DB30)+((1-Output!$E$47)*IntermediateCalcs!DF30))</f>
        <v>178680.16595215513</v>
      </c>
      <c r="DG31" s="19">
        <f ca="1">IF(DataGoesHere!B30="",IF(DD31="Forecast",(Output!$G$47*(IntermediateCalcs!DF31-IntermediateCalcs!DF30))+((1-Output!$G$47)*IntermediateCalcs!DG30),""),(Output!$G$47*(IntermediateCalcs!DF31-IntermediateCalcs!DF30))+((1-Output!$G$47)*IntermediateCalcs!DG30))</f>
        <v>-978.09419882096063</v>
      </c>
      <c r="DH31" s="19">
        <f ca="1">IF(DataGoesHere!B30="",IF(DD31="Forecast",DF31+DG31,""),DF31+DG31)</f>
        <v>177702.07175333417</v>
      </c>
      <c r="DI31" s="274">
        <f ca="1">IF(DH31="","",IF(IntermediateCalcs!$AO$9="Yes",IntermediateCalcs!DH31*$CX31,IntermediateCalcs!DH31))</f>
        <v>191546.62869337606</v>
      </c>
      <c r="DJ31" s="250">
        <f ca="1">IF(DataGoesHere!$B31="","",($CZ31-DI31))</f>
        <v>-13037.628693376057</v>
      </c>
      <c r="DK31" s="250">
        <f ca="1">IF(DataGoesHere!$B31="","",ABS($CZ31-DI31))</f>
        <v>13037.628693376057</v>
      </c>
      <c r="DL31" s="250">
        <f ca="1">IF(DataGoesHere!$B31="","",DK31^2)</f>
        <v>169979761.94634265</v>
      </c>
      <c r="DM31" s="249">
        <f ca="1">IF(DataGoesHere!$B31="","",DK31/$CZ31)</f>
        <v>7.3036254157359329E-2</v>
      </c>
      <c r="DN31" s="250">
        <f ca="1">IF(DataGoesHere!$B31="","",SUM(DJ$2:DJ31)/AVERAGE(DK:DK))</f>
        <v>-2.40568782855813</v>
      </c>
      <c r="DP31" s="19">
        <f ca="1">IF(DataGoesHere!B31="",IF($DD31="Forecast",(Output!E$48*IntermediateCalcs!CY31)+Output!G$48,""),(Output!E$48*IntermediateCalcs!CY31)+Output!G$48)</f>
        <v>180055.12477499098</v>
      </c>
      <c r="DQ31" s="274">
        <f ca="1">IF(DP31="","",IF(IntermediateCalcs!$AO$9="Yes",IntermediateCalcs!DP31*$CX31,IntermediateCalcs!DP31))</f>
        <v>194083.00527575356</v>
      </c>
      <c r="DR31" s="250">
        <f ca="1">IF(DataGoesHere!$B31="","",($CZ31-DQ31))</f>
        <v>-15574.00527575356</v>
      </c>
      <c r="DS31" s="250">
        <f ca="1">IF(DataGoesHere!$B31="","",ABS($CZ31-DQ31))</f>
        <v>15574.00527575356</v>
      </c>
      <c r="DT31" s="250">
        <f ca="1">IF(DataGoesHere!$B31="","",DS31^2)</f>
        <v>242549640.3291997</v>
      </c>
      <c r="DU31" s="249">
        <f ca="1">IF(DataGoesHere!$B31="","",DS31/$CZ31)</f>
        <v>8.7244930371877943E-2</v>
      </c>
      <c r="DV31" s="250">
        <f ca="1">IF(DataGoesHere!$B31="","",SUM(DR$2:DR31)/AVERAGE(DS:DS))</f>
        <v>-9.231061452301681</v>
      </c>
      <c r="DX31" s="19">
        <f ca="1">IF(DataGoesHere!$B30="","",(DB25*(Output!$O$49/Output!$P$49))+(IntermediateCalcs!DB26*(Output!$M$49/Output!$P$49))+(IntermediateCalcs!DB27*(Output!$K$49/Output!$P$49))+(DB28*(Output!$I$49/Output!$P$49))+(IntermediateCalcs!DB29*(Output!$G$49/Output!$P$49))+(IntermediateCalcs!DB30*(Output!$E$49/Output!$P$49)))</f>
        <v>168534.69471636598</v>
      </c>
      <c r="DY31" s="274">
        <f ca="1">IF(DX31="","",IF(IntermediateCalcs!$AO$9="Yes",IntermediateCalcs!DX31*$CX31,IntermediateCalcs!DX31))</f>
        <v>181665.03222088373</v>
      </c>
      <c r="DZ31" s="250">
        <f ca="1">IF(DataGoesHere!$B31="","",($CZ31-DY31))</f>
        <v>-3156.0322208837315</v>
      </c>
      <c r="EA31" s="250">
        <f ca="1">IF(DataGoesHere!$B31="","",ABS($CZ31-DY31))</f>
        <v>3156.0322208837315</v>
      </c>
      <c r="EB31" s="250">
        <f ca="1">IF(DataGoesHere!$B31="","",EA31^2)</f>
        <v>9960539.3792562988</v>
      </c>
      <c r="EC31" s="249">
        <f ca="1">IF(DataGoesHere!$B31="","",EA31/$CZ31)</f>
        <v>1.7679961351437359E-2</v>
      </c>
      <c r="ED31" s="250">
        <f ca="1">IF(DataGoesHere!$B31="","",SUM(DZ$2:DZ31)/AVERAGE(EA:EA))</f>
        <v>-5.7525209278892105E-2</v>
      </c>
    </row>
    <row r="32" spans="1:134" x14ac:dyDescent="0.2">
      <c r="A32" s="122" t="s">
        <v>144</v>
      </c>
      <c r="B32">
        <f>IF(COUNT(DataGoesHere!B:B)=0,"",COUNT(DataGoesHere!B:B))</f>
        <v>300</v>
      </c>
      <c r="C32" t="str">
        <f>IF(COUNT(DataGoesHere!C:C)=0,"",COUNT(DataGoesHere!C:C))</f>
        <v/>
      </c>
      <c r="D32" t="str">
        <f>IF(COUNT(DataGoesHere!D:D)=0,"",COUNT(DataGoesHere!D:D))</f>
        <v/>
      </c>
      <c r="E32" s="73"/>
      <c r="F32" s="73"/>
      <c r="G32" s="73"/>
      <c r="H32" s="73"/>
      <c r="I32" s="73"/>
      <c r="J32" s="73"/>
      <c r="K32" s="73"/>
      <c r="L32" s="73"/>
      <c r="M32" s="73"/>
      <c r="N32" s="73"/>
      <c r="O32" s="73"/>
      <c r="P32" s="73"/>
      <c r="Q32" s="73"/>
      <c r="R32" s="73"/>
      <c r="T32" s="240"/>
      <c r="U32" s="86"/>
      <c r="V32" s="86"/>
      <c r="W32" s="86"/>
      <c r="X32" s="86"/>
      <c r="Y32" s="86"/>
      <c r="Z32" s="245">
        <f>IF(DataGoesHere!$B32="","",(DataGoesHere!$B32/SUM(DataGoesHere!$B26:'DataGoesHere'!$B37)))</f>
        <v>8.2270150363261102E-2</v>
      </c>
      <c r="AA32" s="86"/>
      <c r="AB32" s="86"/>
      <c r="AC32" s="86"/>
      <c r="AD32" s="86"/>
      <c r="AE32" s="241"/>
      <c r="AF32" s="267"/>
      <c r="AG32" s="19">
        <v>24</v>
      </c>
      <c r="AH32" s="291">
        <f t="shared" ca="1" si="3"/>
        <v>0.66163646275970633</v>
      </c>
      <c r="AI32" s="292">
        <f t="shared" ca="1" si="4"/>
        <v>0.66163646275970633</v>
      </c>
      <c r="AJ32" s="291">
        <f>IF(COUNT(DataGoesHere!B:B)-1&lt;AG32,"",-AL$7/SQRT(COUNT(DataGoesHere!B:B)))</f>
        <v>-0.11547005383792514</v>
      </c>
      <c r="AK32" s="291">
        <f>IF(COUNT(DataGoesHere!B:B)-1&lt;AG32,"",AL$7/SQRT(COUNT(DataGoesHere!B:B)))</f>
        <v>0.11547005383792514</v>
      </c>
      <c r="AL32" s="293">
        <f ca="1">IF(COUNT(DataGoesHere!B:B)-1&lt;AG32,"",IF(AI32=MAX(AI$9:AI$60),IF(AH32&lt;AJ32,1,IF(AH32&gt;AK32,1,0)),0))</f>
        <v>0</v>
      </c>
      <c r="AM32" s="293"/>
      <c r="AN32" s="19" t="str">
        <f t="shared" ca="1" si="5"/>
        <v/>
      </c>
      <c r="AT32" s="19">
        <f t="shared" si="0"/>
        <v>31</v>
      </c>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268">
        <f t="array" ref="BY32">AVERAGE(IF(MOD(ROW($DA32:$DA$1993)-$AT32,BY$1)=0,$DA32:$DA$1993))/AVERAGE($DA$2:$DA$1993)</f>
        <v>0.99929513242631796</v>
      </c>
      <c r="BZ32" s="268">
        <f t="array" ref="BZ32">AVERAGE(IF(MOD(ROW($DA32:$DA$1993)-$AT32,BZ$1)=0,$DA32:$DA$1993))/AVERAGE($DA$2:$DA$1993)</f>
        <v>0.9224946712590929</v>
      </c>
      <c r="CA32" s="268">
        <f t="array" ref="CA32">AVERAGE(IF(MOD(ROW($DA32:$DA$1993)-$AT32,CA$1)=0,$DA32:$DA$1993))/AVERAGE($DA$2:$DA$1993)</f>
        <v>1.087739345643346</v>
      </c>
      <c r="CB32" s="268">
        <f t="array" ref="CB32">AVERAGE(IF(MOD(ROW($DA32:$DA$1993)-$AT32,CB$1)=0,$DA32:$DA$1993))/AVERAGE($DA$2:$DA$1993)</f>
        <v>1.0497263652103115</v>
      </c>
      <c r="CC32" s="268">
        <f t="array" ref="CC32">AVERAGE(IF(MOD(ROW($DA32:$DA$1993)-$AT32,CC$1)=0,$DA32:$DA$1993))/AVERAGE($DA$2:$DA$1993)</f>
        <v>0.99032908077739223</v>
      </c>
      <c r="CD32" s="268">
        <f t="array" ref="CD32">AVERAGE(IF(MOD(ROW($DA32:$DA$1993)-$AT32,CD$1)=0,$DA32:$DA$1993))/AVERAGE($DA$2:$DA$1993)</f>
        <v>1.0151189235811766</v>
      </c>
      <c r="CE32" s="268">
        <f t="array" ref="CE32">AVERAGE(IF(MOD(ROW($DA32:$DA$1993)-$AT32,CE$1)=0,$DA32:$DA$1993))/AVERAGE($DA$2:$DA$1993)</f>
        <v>0.98779100706309164</v>
      </c>
      <c r="CF32" s="268">
        <f t="array" ref="CF32">AVERAGE(IF(MOD(ROW($DA32:$DA$1993)-$AT32,CF$1)=0,$DA32:$DA$1993))/AVERAGE($DA$2:$DA$1993)</f>
        <v>1.0229423712811121</v>
      </c>
      <c r="CG32" s="268">
        <f t="array" ref="CG32">AVERAGE(IF(MOD(ROW($DA32:$DA$1993)-$AT32,CG$1)=0,$DA32:$DA$1993))/AVERAGE($DA$2:$DA$1993)</f>
        <v>1.1032137482766007</v>
      </c>
      <c r="CH32" s="268">
        <f t="array" ref="CH32">AVERAGE(IF(MOD(ROW($DA32:$DA$1993)-$AT32,CH$1)=0,$DA32:$DA$1993))/AVERAGE($DA$2:$DA$1993)</f>
        <v>0.95233136966599152</v>
      </c>
      <c r="CI32" s="268">
        <f t="array" ref="CI32">AVERAGE(IF(MOD(ROW($DA32:$DA$1993)-$AT32,CI$1)=0,$DA32:$DA$1993))/AVERAGE($DA$2:$DA$1993)</f>
        <v>1.0414709141467748</v>
      </c>
      <c r="CJ32" s="268">
        <f t="array" ref="CJ32">AVERAGE(IF(MOD(ROW($DA32:$DA$1993)-$AT32,CJ$1)=0,$DA32:$DA$1993))/AVERAGE($DA$2:$DA$1993)</f>
        <v>1.2071148366333375</v>
      </c>
      <c r="CK32" s="268">
        <f t="array" ref="CK32">AVERAGE(IF(MOD(ROW($DA32:$DA$1993)-$AT32,CK$1)=0,$DA32:$DA$1993))/AVERAGE($DA$2:$DA$1993)</f>
        <v>1.0774260389837909</v>
      </c>
      <c r="CL32" s="268">
        <f t="array" ref="CL32">AVERAGE(IF(MOD(ROW($DA32:$DA$1993)-$AT32,CL$1)=0,$DA32:$DA$1993))/AVERAGE($DA$2:$DA$1993)</f>
        <v>0.93452391214064234</v>
      </c>
      <c r="CM32" s="268">
        <f t="array" ref="CM32">AVERAGE(IF(MOD(ROW($DA32:$DA$1993)-$AT32,CM$1)=0,$DA32:$DA$1993))/AVERAGE($DA$2:$DA$1993)</f>
        <v>1.1074134659579897</v>
      </c>
      <c r="CN32" s="268">
        <f t="array" ref="CN32">AVERAGE(IF(MOD(ROW($DA32:$DA$1993)-$AT32,CN$1)=0,$DA32:$DA$1993))/AVERAGE($DA$2:$DA$1993)</f>
        <v>1.028502469266136</v>
      </c>
      <c r="CO32" s="268">
        <f t="array" ref="CO32">AVERAGE(IF(MOD(ROW($DA32:$DA$1993)-$AT32,CO$1)=0,$DA32:$DA$1993))/AVERAGE($DA$2:$DA$1993)</f>
        <v>0.90835541019487709</v>
      </c>
      <c r="CP32" s="268">
        <f t="array" ref="CP32">AVERAGE(IF(MOD(ROW($DA32:$DA$1993)-$AT32,CP$1)=0,$DA32:$DA$1993))/AVERAGE($DA$2:$DA$1993)</f>
        <v>1.0171633047913033</v>
      </c>
      <c r="CQ32" s="268">
        <f t="array" ref="CQ32">AVERAGE(IF(MOD(ROW($DA32:$DA$1993)-$AT32,CQ$1)=0,$DA32:$DA$1993))/AVERAGE($DA$2:$DA$1993)</f>
        <v>0.99366081145358143</v>
      </c>
      <c r="CR32" s="268">
        <f t="array" ref="CR32">AVERAGE(IF(MOD(ROW($DA32:$DA$1993)-$AT32,CR$1)=0,$DA32:$DA$1993))/AVERAGE($DA$2:$DA$1993)</f>
        <v>1.0176908840132017</v>
      </c>
      <c r="CS32" s="268">
        <f t="array" ref="CS32">AVERAGE(IF(MOD(ROW($DA32:$DA$1993)-$AT32,CS$1)=0,$DA32:$DA$1993))/AVERAGE($DA$2:$DA$1993)</f>
        <v>1.0503278220818044</v>
      </c>
      <c r="CT32" s="268">
        <f t="array" ref="CT32">AVERAGE(IF(MOD(ROW($DA32:$DA$1993)-$AT32,CT$1)=0,$DA32:$DA$1993))/AVERAGE($DA$2:$DA$1993)</f>
        <v>0.91600258858270189</v>
      </c>
      <c r="CU32" s="270"/>
      <c r="CV32" s="310">
        <f>IF(DataGoesHere!B32="","",DataGoesHere!A32)</f>
        <v>31</v>
      </c>
      <c r="CW32" s="271">
        <f t="shared" ca="1" si="1"/>
        <v>7</v>
      </c>
      <c r="CX32" s="272">
        <f t="shared" ca="1" si="2"/>
        <v>1.0265458156689093</v>
      </c>
      <c r="CY32" s="266">
        <f>DataGoesHere!A32</f>
        <v>31</v>
      </c>
      <c r="CZ32" s="19">
        <f>IF(DataGoesHere!B32="","",DataGoesHere!B32)</f>
        <v>173198</v>
      </c>
      <c r="DA32" s="19">
        <f>IF(DataGoesHere!B32="","",IF(AH$5="No",DataGoesHere!B32,DataGoesHere!B32-(AH$2*(DataGoesHere!A32-1))))</f>
        <v>147488.17280858677</v>
      </c>
      <c r="DB32" s="19">
        <f ca="1">IF(DataGoesHere!B32="","",IF(AO$9="No",DataGoesHere!B32,DataGoesHere!B32/CX32))</f>
        <v>168719.2109269299</v>
      </c>
      <c r="DC32" s="19">
        <f ca="1">IF(DataGoesHere!B32="","",IF(AO$9="No",DA32,DA32/CX32))</f>
        <v>143674.22335892697</v>
      </c>
      <c r="DD32" s="293" t="str">
        <f>IF(CZ32="",IF(COUNTIF(DD$2:DD31,"Forecast")&lt;Output!E$43,"Forecast",""),"Actual")</f>
        <v>Actual</v>
      </c>
      <c r="DF32" s="19">
        <f ca="1">IF(DataGoesHere!B31="",IF(DD32="Forecast",(Output!$E$47*IntermediateCalcs!DH31)+((1-Output!$E$47)*IntermediateCalcs!DF31),""),(Output!$E$47*IntermediateCalcs!DB31)+((1-Output!$E$47)*IntermediateCalcs!DF31))</f>
        <v>166914.11262259816</v>
      </c>
      <c r="DG32" s="19">
        <f ca="1">IF(DataGoesHere!B31="",IF(DD32="Forecast",(Output!$G$47*(IntermediateCalcs!DF32-IntermediateCalcs!DF31))+((1-Output!$G$47)*IntermediateCalcs!DG31),""),(Output!$G$47*(IntermediateCalcs!DF32-IntermediateCalcs!DF31))+((1-Output!$G$47)*IntermediateCalcs!DG31))</f>
        <v>-6372.0737641889682</v>
      </c>
      <c r="DH32" s="19">
        <f ca="1">IF(DataGoesHere!B31="",IF(DD32="Forecast",DF32+DG32,""),DF32+DG32)</f>
        <v>160542.03885840919</v>
      </c>
      <c r="DI32" s="274">
        <f ca="1">IF(DH32="","",IF(IntermediateCalcs!$AO$9="Yes",IntermediateCalcs!DH32*$CX32,IntermediateCalcs!DH32))</f>
        <v>164803.75822905538</v>
      </c>
      <c r="DJ32" s="250">
        <f ca="1">IF(DataGoesHere!$B32="","",($CZ32-DI32))</f>
        <v>8394.2417709446163</v>
      </c>
      <c r="DK32" s="250">
        <f ca="1">IF(DataGoesHere!$B32="","",ABS($CZ32-DI32))</f>
        <v>8394.2417709446163</v>
      </c>
      <c r="DL32" s="250">
        <f ca="1">IF(DataGoesHere!$B32="","",DK32^2)</f>
        <v>70463294.909071401</v>
      </c>
      <c r="DM32" s="249">
        <f ca="1">IF(DataGoesHere!$B32="","",DK32/$CZ32)</f>
        <v>4.846615879481643E-2</v>
      </c>
      <c r="DN32" s="250">
        <f ca="1">IF(DataGoesHere!$B32="","",SUM(DJ$2:DJ32)/AVERAGE(DK:DK))</f>
        <v>-2.2614006708250405</v>
      </c>
      <c r="DP32" s="19">
        <f ca="1">IF(DataGoesHere!B32="",IF($DD32="Forecast",(Output!E$48*IntermediateCalcs!CY32)+Output!G$48,""),(Output!E$48*IntermediateCalcs!CY32)+Output!G$48)</f>
        <v>180924.05475651534</v>
      </c>
      <c r="DQ32" s="274">
        <f ca="1">IF(DP32="","",IF(IntermediateCalcs!$AO$9="Yes",IntermediateCalcs!DP32*$CX32,IntermediateCalcs!DP32))</f>
        <v>185726.83136415345</v>
      </c>
      <c r="DR32" s="250">
        <f ca="1">IF(DataGoesHere!$B32="","",($CZ32-DQ32))</f>
        <v>-12528.831364153448</v>
      </c>
      <c r="DS32" s="250">
        <f ca="1">IF(DataGoesHere!$B32="","",ABS($CZ32-DQ32))</f>
        <v>12528.831364153448</v>
      </c>
      <c r="DT32" s="250">
        <f ca="1">IF(DataGoesHere!$B32="","",DS32^2)</f>
        <v>156971615.35139513</v>
      </c>
      <c r="DU32" s="249">
        <f ca="1">IF(DataGoesHere!$B32="","",DS32/$CZ32)</f>
        <v>7.2338198848447721E-2</v>
      </c>
      <c r="DV32" s="250">
        <f ca="1">IF(DataGoesHere!$B32="","",SUM(DR$2:DR32)/AVERAGE(DS:DS))</f>
        <v>-9.6315402054237804</v>
      </c>
      <c r="DX32" s="19">
        <f ca="1">IF(DataGoesHere!$B31="","",(DB26*(Output!$O$49/Output!$P$49))+(IntermediateCalcs!DB27*(Output!$M$49/Output!$P$49))+(IntermediateCalcs!DB28*(Output!$K$49/Output!$P$49))+(DB29*(Output!$I$49/Output!$P$49))+(IntermediateCalcs!DB30*(Output!$G$49/Output!$P$49))+(IntermediateCalcs!DB31*(Output!$E$49/Output!$P$49)))</f>
        <v>171319.26414394772</v>
      </c>
      <c r="DY32" s="274">
        <f ca="1">IF(DX32="","",IF(IntermediateCalcs!$AO$9="Yes",IntermediateCalcs!DX32*$CX32,IntermediateCalcs!DX32))</f>
        <v>175867.07375044614</v>
      </c>
      <c r="DZ32" s="250">
        <f ca="1">IF(DataGoesHere!$B32="","",($CZ32-DY32))</f>
        <v>-2669.0737504461431</v>
      </c>
      <c r="EA32" s="250">
        <f ca="1">IF(DataGoesHere!$B32="","",ABS($CZ32-DY32))</f>
        <v>2669.0737504461431</v>
      </c>
      <c r="EB32" s="250">
        <f ca="1">IF(DataGoesHere!$B32="","",EA32^2)</f>
        <v>7123954.68532064</v>
      </c>
      <c r="EC32" s="249">
        <f ca="1">IF(DataGoesHere!$B32="","",EA32/$CZ32)</f>
        <v>1.5410534477569852E-2</v>
      </c>
      <c r="ED32" s="250">
        <f ca="1">IF(DataGoesHere!$B32="","",SUM(DZ$2:DZ32)/AVERAGE(EA:EA))</f>
        <v>-0.13540968074540388</v>
      </c>
    </row>
    <row r="33" spans="1:134" x14ac:dyDescent="0.2">
      <c r="A33" s="122" t="s">
        <v>145</v>
      </c>
      <c r="B33">
        <f>IF(COUNT(DataGoesHere!B:B)=0,"",MIN(DataGoesHere!B:B))</f>
        <v>130683</v>
      </c>
      <c r="C33" t="str">
        <f>IF(COUNT(DataGoesHere!C:C)=0,"",MIN(DataGoesHere!C:C))</f>
        <v/>
      </c>
      <c r="D33" t="str">
        <f>IF(COUNT(DataGoesHere!D:D)=0,"",MIN(DataGoesHere!D:D))</f>
        <v/>
      </c>
      <c r="E33" s="73"/>
      <c r="F33" s="73"/>
      <c r="G33" s="73"/>
      <c r="H33" s="73"/>
      <c r="I33" s="73"/>
      <c r="J33" s="73"/>
      <c r="K33" s="73"/>
      <c r="L33" s="73"/>
      <c r="M33" s="73"/>
      <c r="N33" s="73"/>
      <c r="O33" s="73"/>
      <c r="P33" s="73"/>
      <c r="Q33" s="73"/>
      <c r="R33" s="73"/>
      <c r="T33" s="240"/>
      <c r="U33" s="86"/>
      <c r="V33" s="86"/>
      <c r="W33" s="86"/>
      <c r="X33" s="86"/>
      <c r="Y33" s="86"/>
      <c r="Z33" s="86"/>
      <c r="AA33" s="245">
        <f>IF(DataGoesHere!$B33="","",(DataGoesHere!$B33/SUM(DataGoesHere!$B26:'DataGoesHere'!$B37)))</f>
        <v>8.6662534111393741E-2</v>
      </c>
      <c r="AB33" s="86"/>
      <c r="AC33" s="86"/>
      <c r="AD33" s="86"/>
      <c r="AE33" s="241"/>
      <c r="AF33" s="267"/>
      <c r="AG33" s="19">
        <v>25</v>
      </c>
      <c r="AH33" s="291">
        <f t="shared" ca="1" si="3"/>
        <v>-6.3844842949968575E-2</v>
      </c>
      <c r="AI33" s="292">
        <f t="shared" ca="1" si="4"/>
        <v>6.3844842949968575E-2</v>
      </c>
      <c r="AJ33" s="291">
        <f>IF(COUNT(DataGoesHere!B:B)-1&lt;AG33,"",-AL$7/SQRT(COUNT(DataGoesHere!B:B)))</f>
        <v>-0.11547005383792514</v>
      </c>
      <c r="AK33" s="291">
        <f>IF(COUNT(DataGoesHere!B:B)-1&lt;AG33,"",AL$7/SQRT(COUNT(DataGoesHere!B:B)))</f>
        <v>0.11547005383792514</v>
      </c>
      <c r="AL33" s="293">
        <f ca="1">IF(COUNT(DataGoesHere!B:B)-1&lt;AG33,"",IF(AI33=MAX(AI$9:AI$60),IF(AH33&lt;AJ33,1,IF(AH33&gt;AK33,1,0)),0))</f>
        <v>0</v>
      </c>
      <c r="AM33" s="293"/>
      <c r="AN33" s="19" t="str">
        <f t="shared" ca="1" si="5"/>
        <v/>
      </c>
      <c r="AT33" s="19">
        <f t="shared" si="0"/>
        <v>32</v>
      </c>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268">
        <f t="array" ref="BZ33">AVERAGE(IF(MOD(ROW($DA33:$DA$1993)-$AT33,BZ$1)=0,$DA33:$DA$1993))/AVERAGE($DA$2:$DA$1993)</f>
        <v>1.0299395070163297</v>
      </c>
      <c r="CA33" s="268">
        <f t="array" ref="CA33">AVERAGE(IF(MOD(ROW($DA33:$DA$1993)-$AT33,CA$1)=0,$DA33:$DA$1993))/AVERAGE($DA$2:$DA$1993)</f>
        <v>0.96018599077458311</v>
      </c>
      <c r="CB33" s="268">
        <f t="array" ref="CB33">AVERAGE(IF(MOD(ROW($DA33:$DA$1993)-$AT33,CB$1)=0,$DA33:$DA$1993))/AVERAGE($DA$2:$DA$1993)</f>
        <v>1.0174752540003917</v>
      </c>
      <c r="CC33" s="268">
        <f t="array" ref="CC33">AVERAGE(IF(MOD(ROW($DA33:$DA$1993)-$AT33,CC$1)=0,$DA33:$DA$1993))/AVERAGE($DA$2:$DA$1993)</f>
        <v>0.99879505688292025</v>
      </c>
      <c r="CD33" s="268">
        <f t="array" ref="CD33">AVERAGE(IF(MOD(ROW($DA33:$DA$1993)-$AT33,CD$1)=0,$DA33:$DA$1993))/AVERAGE($DA$2:$DA$1993)</f>
        <v>1.0118141064143553</v>
      </c>
      <c r="CE33" s="268">
        <f t="array" ref="CE33">AVERAGE(IF(MOD(ROW($DA33:$DA$1993)-$AT33,CE$1)=0,$DA33:$DA$1993))/AVERAGE($DA$2:$DA$1993)</f>
        <v>0.97732364063868116</v>
      </c>
      <c r="CF33" s="268">
        <f t="array" ref="CF33">AVERAGE(IF(MOD(ROW($DA33:$DA$1993)-$AT33,CF$1)=0,$DA33:$DA$1993))/AVERAGE($DA$2:$DA$1993)</f>
        <v>0.98060896938416209</v>
      </c>
      <c r="CG33" s="268">
        <f t="array" ref="CG33">AVERAGE(IF(MOD(ROW($DA33:$DA$1993)-$AT33,CG$1)=0,$DA33:$DA$1993))/AVERAGE($DA$2:$DA$1993)</f>
        <v>0.9341898672537966</v>
      </c>
      <c r="CH33" s="268">
        <f t="array" ref="CH33">AVERAGE(IF(MOD(ROW($DA33:$DA$1993)-$AT33,CH$1)=0,$DA33:$DA$1993))/AVERAGE($DA$2:$DA$1993)</f>
        <v>1.0527503043123423</v>
      </c>
      <c r="CI33" s="268">
        <f t="array" ref="CI33">AVERAGE(IF(MOD(ROW($DA33:$DA$1993)-$AT33,CI$1)=0,$DA33:$DA$1993))/AVERAGE($DA$2:$DA$1993)</f>
        <v>1.0378514158192604</v>
      </c>
      <c r="CJ33" s="268">
        <f t="array" ref="CJ33">AVERAGE(IF(MOD(ROW($DA33:$DA$1993)-$AT33,CJ$1)=0,$DA33:$DA$1993))/AVERAGE($DA$2:$DA$1993)</f>
        <v>0.93635258424197476</v>
      </c>
      <c r="CK33" s="268">
        <f t="array" ref="CK33">AVERAGE(IF(MOD(ROW($DA33:$DA$1993)-$AT33,CK$1)=0,$DA33:$DA$1993))/AVERAGE($DA$2:$DA$1993)</f>
        <v>0.87455386543004454</v>
      </c>
      <c r="CL33" s="268">
        <f t="array" ref="CL33">AVERAGE(IF(MOD(ROW($DA33:$DA$1993)-$AT33,CL$1)=0,$DA33:$DA$1993))/AVERAGE($DA$2:$DA$1993)</f>
        <v>0.98945759808281575</v>
      </c>
      <c r="CM33" s="268">
        <f t="array" ref="CM33">AVERAGE(IF(MOD(ROW($DA33:$DA$1993)-$AT33,CM$1)=0,$DA33:$DA$1993))/AVERAGE($DA$2:$DA$1993)</f>
        <v>0.9311166484201675</v>
      </c>
      <c r="CN33" s="268">
        <f t="array" ref="CN33">AVERAGE(IF(MOD(ROW($DA33:$DA$1993)-$AT33,CN$1)=0,$DA33:$DA$1993))/AVERAGE($DA$2:$DA$1993)</f>
        <v>0.91969079033251255</v>
      </c>
      <c r="CO33" s="268">
        <f t="array" ref="CO33">AVERAGE(IF(MOD(ROW($DA33:$DA$1993)-$AT33,CO$1)=0,$DA33:$DA$1993))/AVERAGE($DA$2:$DA$1993)</f>
        <v>0.96458277147151805</v>
      </c>
      <c r="CP33" s="268">
        <f t="array" ref="CP33">AVERAGE(IF(MOD(ROW($DA33:$DA$1993)-$AT33,CP$1)=0,$DA33:$DA$1993))/AVERAGE($DA$2:$DA$1993)</f>
        <v>1.0234797665068638</v>
      </c>
      <c r="CQ33" s="268">
        <f t="array" ref="CQ33">AVERAGE(IF(MOD(ROW($DA33:$DA$1993)-$AT33,CQ$1)=0,$DA33:$DA$1993))/AVERAGE($DA$2:$DA$1993)</f>
        <v>1.0448009262062421</v>
      </c>
      <c r="CR33" s="268">
        <f t="array" ref="CR33">AVERAGE(IF(MOD(ROW($DA33:$DA$1993)-$AT33,CR$1)=0,$DA33:$DA$1993))/AVERAGE($DA$2:$DA$1993)</f>
        <v>0.98266526883262262</v>
      </c>
      <c r="CS33" s="268">
        <f t="array" ref="CS33">AVERAGE(IF(MOD(ROW($DA33:$DA$1993)-$AT33,CS$1)=0,$DA33:$DA$1993))/AVERAGE($DA$2:$DA$1993)</f>
        <v>0.96153061458097167</v>
      </c>
      <c r="CT33" s="268">
        <f t="array" ref="CT33">AVERAGE(IF(MOD(ROW($DA33:$DA$1993)-$AT33,CT$1)=0,$DA33:$DA$1993))/AVERAGE($DA$2:$DA$1993)</f>
        <v>1.0175691490243242</v>
      </c>
      <c r="CU33" s="270"/>
      <c r="CV33" s="310">
        <f>IF(DataGoesHere!B33="","",DataGoesHere!A33)</f>
        <v>32</v>
      </c>
      <c r="CW33" s="271">
        <f t="shared" ca="1" si="1"/>
        <v>8</v>
      </c>
      <c r="CX33" s="272">
        <f t="shared" ca="1" si="2"/>
        <v>1.0207492390681214</v>
      </c>
      <c r="CY33" s="266">
        <f>DataGoesHere!A33</f>
        <v>32</v>
      </c>
      <c r="CZ33" s="19">
        <f>IF(DataGoesHere!B33="","",DataGoesHere!B33)</f>
        <v>182445</v>
      </c>
      <c r="DA33" s="19">
        <f>IF(DataGoesHere!B33="","",IF(AH$5="No",DataGoesHere!B33,DataGoesHere!B33-(AH$2*(DataGoesHere!A33-1))))</f>
        <v>155878.17856887297</v>
      </c>
      <c r="DB33" s="19">
        <f ca="1">IF(DataGoesHere!B33="","",IF(AO$9="No",DataGoesHere!B33,DataGoesHere!B33/CX33))</f>
        <v>178736.35660660456</v>
      </c>
      <c r="DC33" s="19">
        <f ca="1">IF(DataGoesHere!B33="","",IF(AO$9="No",DA33,DA33/CX33))</f>
        <v>152709.57116870326</v>
      </c>
      <c r="DD33" s="293" t="str">
        <f>IF(CZ33="",IF(COUNTIF(DD$2:DD32,"Forecast")&lt;Output!E$43,"Forecast",""),"Actual")</f>
        <v>Actual</v>
      </c>
      <c r="DF33" s="19">
        <f ca="1">IF(DataGoesHere!B32="",IF(DD33="Forecast",(Output!$E$47*IntermediateCalcs!DH32)+((1-Output!$E$47)*IntermediateCalcs!DF32),""),(Output!$E$47*IntermediateCalcs!DB32)+((1-Output!$E$47)*IntermediateCalcs!DF32))</f>
        <v>168538.70109649672</v>
      </c>
      <c r="DG33" s="19">
        <f ca="1">IF(DataGoesHere!B32="",IF(DD33="Forecast",(Output!$G$47*(IntermediateCalcs!DF33-IntermediateCalcs!DF32))+((1-Output!$G$47)*IntermediateCalcs!DG32),""),(Output!$G$47*(IntermediateCalcs!DF33-IntermediateCalcs!DF32))+((1-Output!$G$47)*IntermediateCalcs!DG32))</f>
        <v>-2373.7426451452029</v>
      </c>
      <c r="DH33" s="19">
        <f ca="1">IF(DataGoesHere!B32="",IF(DD33="Forecast",DF33+DG33,""),DF33+DG33)</f>
        <v>166164.95845135153</v>
      </c>
      <c r="DI33" s="274">
        <f ca="1">IF(DH33="","",IF(IntermediateCalcs!$AO$9="Yes",IntermediateCalcs!DH33*$CX33,IntermediateCalcs!DH33))</f>
        <v>169612.75489900308</v>
      </c>
      <c r="DJ33" s="250">
        <f ca="1">IF(DataGoesHere!$B33="","",($CZ33-DI33))</f>
        <v>12832.245100996923</v>
      </c>
      <c r="DK33" s="250">
        <f ca="1">IF(DataGoesHere!$B33="","",ABS($CZ33-DI33))</f>
        <v>12832.245100996923</v>
      </c>
      <c r="DL33" s="250">
        <f ca="1">IF(DataGoesHere!$B33="","",DK33^2)</f>
        <v>164666514.33205953</v>
      </c>
      <c r="DM33" s="249">
        <f ca="1">IF(DataGoesHere!$B33="","",DK33/$CZ33)</f>
        <v>7.033486859599837E-2</v>
      </c>
      <c r="DN33" s="250">
        <f ca="1">IF(DataGoesHere!$B33="","",SUM(DJ$2:DJ33)/AVERAGE(DK:DK))</f>
        <v>-2.0408294478986306</v>
      </c>
      <c r="DP33" s="19">
        <f ca="1">IF(DataGoesHere!B33="",IF($DD33="Forecast",(Output!E$48*IntermediateCalcs!CY33)+Output!G$48,""),(Output!E$48*IntermediateCalcs!CY33)+Output!G$48)</f>
        <v>181792.9847380397</v>
      </c>
      <c r="DQ33" s="274">
        <f ca="1">IF(DP33="","",IF(IntermediateCalcs!$AO$9="Yes",IntermediateCalcs!DP33*$CX33,IntermediateCalcs!DP33))</f>
        <v>185565.05083927664</v>
      </c>
      <c r="DR33" s="250">
        <f ca="1">IF(DataGoesHere!$B33="","",($CZ33-DQ33))</f>
        <v>-3120.0508392766351</v>
      </c>
      <c r="DS33" s="250">
        <f ca="1">IF(DataGoesHere!$B33="","",ABS($CZ33-DQ33))</f>
        <v>3120.0508392766351</v>
      </c>
      <c r="DT33" s="250">
        <f ca="1">IF(DataGoesHere!$B33="","",DS33^2)</f>
        <v>9734717.2396708354</v>
      </c>
      <c r="DU33" s="249">
        <f ca="1">IF(DataGoesHere!$B33="","",DS33/$CZ33)</f>
        <v>1.7101322805649018E-2</v>
      </c>
      <c r="DV33" s="250">
        <f ca="1">IF(DataGoesHere!$B33="","",SUM(DR$2:DR33)/AVERAGE(DS:DS))</f>
        <v>-9.7312713003259024</v>
      </c>
      <c r="DX33" s="19">
        <f ca="1">IF(DataGoesHere!$B32="","",(DB27*(Output!$O$49/Output!$P$49))+(IntermediateCalcs!DB28*(Output!$M$49/Output!$P$49))+(IntermediateCalcs!DB29*(Output!$K$49/Output!$P$49))+(DB30*(Output!$I$49/Output!$P$49))+(IntermediateCalcs!DB31*(Output!$G$49/Output!$P$49))+(IntermediateCalcs!DB32*(Output!$E$49/Output!$P$49)))</f>
        <v>183032.12742194239</v>
      </c>
      <c r="DY33" s="274">
        <f ca="1">IF(DX33="","",IF(IntermediateCalcs!$AO$9="Yes",IntermediateCalcs!DX33*$CX33,IntermediateCalcs!DX33))</f>
        <v>186829.90479096715</v>
      </c>
      <c r="DZ33" s="250">
        <f ca="1">IF(DataGoesHere!$B33="","",($CZ33-DY33))</f>
        <v>-4384.9047909671499</v>
      </c>
      <c r="EA33" s="250">
        <f ca="1">IF(DataGoesHere!$B33="","",ABS($CZ33-DY33))</f>
        <v>4384.9047909671499</v>
      </c>
      <c r="EB33" s="250">
        <f ca="1">IF(DataGoesHere!$B33="","",EA33^2)</f>
        <v>19227390.025846664</v>
      </c>
      <c r="EC33" s="249">
        <f ca="1">IF(DataGoesHere!$B33="","",EA33/$CZ33)</f>
        <v>2.40341187260114E-2</v>
      </c>
      <c r="ED33" s="250">
        <f ca="1">IF(DataGoesHere!$B33="","",SUM(DZ$2:DZ33)/AVERAGE(EA:EA))</f>
        <v>-0.26336268017764752</v>
      </c>
    </row>
    <row r="34" spans="1:134" x14ac:dyDescent="0.2">
      <c r="A34" s="122" t="s">
        <v>146</v>
      </c>
      <c r="B34">
        <f>IF(COUNT(DataGoesHere!B:B)=0,"",MAX(DataGoesHere!B:B))</f>
        <v>484678</v>
      </c>
      <c r="C34" t="str">
        <f>IF(COUNT(DataGoesHere!C:C)=0,"",MAX(DataGoesHere!C:C))</f>
        <v/>
      </c>
      <c r="D34" t="str">
        <f>IF(COUNT(DataGoesHere!D:D)=0,"",MAX(DataGoesHere!D:D))</f>
        <v/>
      </c>
      <c r="E34" s="73"/>
      <c r="F34" s="73"/>
      <c r="G34" s="73"/>
      <c r="H34" s="73"/>
      <c r="I34" s="73"/>
      <c r="J34" s="73"/>
      <c r="K34" s="73"/>
      <c r="L34" s="73"/>
      <c r="M34" s="73"/>
      <c r="N34" s="73"/>
      <c r="O34" s="73"/>
      <c r="P34" s="73"/>
      <c r="Q34" s="73"/>
      <c r="R34" s="73"/>
      <c r="T34" s="240"/>
      <c r="U34" s="86"/>
      <c r="V34" s="86"/>
      <c r="W34" s="86"/>
      <c r="X34" s="86"/>
      <c r="Y34" s="86"/>
      <c r="Z34" s="86"/>
      <c r="AA34" s="86"/>
      <c r="AB34" s="245">
        <f>IF(DataGoesHere!$B34="","",(DataGoesHere!$B34/SUM(DataGoesHere!$B26:'DataGoesHere'!$B37)))</f>
        <v>8.3186912624956352E-2</v>
      </c>
      <c r="AC34" s="86"/>
      <c r="AD34" s="86"/>
      <c r="AE34" s="241"/>
      <c r="AF34" s="267"/>
      <c r="AG34" s="19">
        <v>26</v>
      </c>
      <c r="AH34" s="291">
        <f t="shared" ca="1" si="3"/>
        <v>-0.20342430504441161</v>
      </c>
      <c r="AI34" s="292">
        <f t="shared" ca="1" si="4"/>
        <v>0.20342430504441161</v>
      </c>
      <c r="AJ34" s="291">
        <f>IF(COUNT(DataGoesHere!B:B)-1&lt;AG34,"",-AL$7/SQRT(COUNT(DataGoesHere!B:B)))</f>
        <v>-0.11547005383792514</v>
      </c>
      <c r="AK34" s="291">
        <f>IF(COUNT(DataGoesHere!B:B)-1&lt;AG34,"",AL$7/SQRT(COUNT(DataGoesHere!B:B)))</f>
        <v>0.11547005383792514</v>
      </c>
      <c r="AL34" s="293">
        <f ca="1">IF(COUNT(DataGoesHere!B:B)-1&lt;AG34,"",IF(AI34=MAX(AI$9:AI$60),IF(AH34&lt;AJ34,1,IF(AH34&gt;AK34,1,0)),0))</f>
        <v>0</v>
      </c>
      <c r="AM34" s="293"/>
      <c r="AN34" s="19" t="str">
        <f t="shared" ca="1" si="5"/>
        <v/>
      </c>
      <c r="AT34" s="19">
        <f t="shared" ref="AT34:AT53" si="6">AG41</f>
        <v>33</v>
      </c>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268">
        <f t="array" ref="CA34">AVERAGE(IF(MOD(ROW($DA34:$DA$1993)-$AT34,CA$1)=0,$DA34:$DA$1993))/AVERAGE($DA$2:$DA$1993)</f>
        <v>1.020755319583085</v>
      </c>
      <c r="CB34" s="268">
        <f t="array" ref="CB34">AVERAGE(IF(MOD(ROW($DA34:$DA$1993)-$AT34,CB$1)=0,$DA34:$DA$1993))/AVERAGE($DA$2:$DA$1993)</f>
        <v>1.0268491984772701</v>
      </c>
      <c r="CC34" s="268">
        <f t="array" ref="CC34">AVERAGE(IF(MOD(ROW($DA34:$DA$1993)-$AT34,CC$1)=0,$DA34:$DA$1993))/AVERAGE($DA$2:$DA$1993)</f>
        <v>0.94376134197741912</v>
      </c>
      <c r="CD34" s="268">
        <f t="array" ref="CD34">AVERAGE(IF(MOD(ROW($DA34:$DA$1993)-$AT34,CD$1)=0,$DA34:$DA$1993))/AVERAGE($DA$2:$DA$1993)</f>
        <v>1.0633884343179798</v>
      </c>
      <c r="CE34" s="268">
        <f t="array" ref="CE34">AVERAGE(IF(MOD(ROW($DA34:$DA$1993)-$AT34,CE$1)=0,$DA34:$DA$1993))/AVERAGE($DA$2:$DA$1993)</f>
        <v>0.97542715831410975</v>
      </c>
      <c r="CF34" s="268">
        <f t="array" ref="CF34">AVERAGE(IF(MOD(ROW($DA34:$DA$1993)-$AT34,CF$1)=0,$DA34:$DA$1993))/AVERAGE($DA$2:$DA$1993)</f>
        <v>1.0190079172366402</v>
      </c>
      <c r="CG34" s="268">
        <f t="array" ref="CG34">AVERAGE(IF(MOD(ROW($DA34:$DA$1993)-$AT34,CG$1)=0,$DA34:$DA$1993))/AVERAGE($DA$2:$DA$1993)</f>
        <v>0.96368950694641697</v>
      </c>
      <c r="CH34" s="268">
        <f t="array" ref="CH34">AVERAGE(IF(MOD(ROW($DA34:$DA$1993)-$AT34,CH$1)=0,$DA34:$DA$1993))/AVERAGE($DA$2:$DA$1993)</f>
        <v>1.1376558481597847</v>
      </c>
      <c r="CI34" s="268">
        <f t="array" ref="CI34">AVERAGE(IF(MOD(ROW($DA34:$DA$1993)-$AT34,CI$1)=0,$DA34:$DA$1993))/AVERAGE($DA$2:$DA$1993)</f>
        <v>0.9289308556423439</v>
      </c>
      <c r="CJ34" s="268">
        <f t="array" ref="CJ34">AVERAGE(IF(MOD(ROW($DA34:$DA$1993)-$AT34,CJ$1)=0,$DA34:$DA$1993))/AVERAGE($DA$2:$DA$1993)</f>
        <v>0.9593751017808686</v>
      </c>
      <c r="CK34" s="268">
        <f t="array" ref="CK34">AVERAGE(IF(MOD(ROW($DA34:$DA$1993)-$AT34,CK$1)=0,$DA34:$DA$1993))/AVERAGE($DA$2:$DA$1993)</f>
        <v>0.99604066474249109</v>
      </c>
      <c r="CL34" s="268">
        <f t="array" ref="CL34">AVERAGE(IF(MOD(ROW($DA34:$DA$1993)-$AT34,CL$1)=0,$DA34:$DA$1993))/AVERAGE($DA$2:$DA$1993)</f>
        <v>1.099835449660888</v>
      </c>
      <c r="CM34" s="268">
        <f t="array" ref="CM34">AVERAGE(IF(MOD(ROW($DA34:$DA$1993)-$AT34,CM$1)=0,$DA34:$DA$1993))/AVERAGE($DA$2:$DA$1993)</f>
        <v>0.98888540079161891</v>
      </c>
      <c r="CN34" s="268">
        <f t="array" ref="CN34">AVERAGE(IF(MOD(ROW($DA34:$DA$1993)-$AT34,CN$1)=0,$DA34:$DA$1993))/AVERAGE($DA$2:$DA$1993)</f>
        <v>1.0087569969507708</v>
      </c>
      <c r="CO34" s="268">
        <f t="array" ref="CO34">AVERAGE(IF(MOD(ROW($DA34:$DA$1993)-$AT34,CO$1)=0,$DA34:$DA$1993))/AVERAGE($DA$2:$DA$1993)</f>
        <v>1.0219186225142138</v>
      </c>
      <c r="CP34" s="268">
        <f t="array" ref="CP34">AVERAGE(IF(MOD(ROW($DA34:$DA$1993)-$AT34,CP$1)=0,$DA34:$DA$1993))/AVERAGE($DA$2:$DA$1993)</f>
        <v>1.0584857799190319</v>
      </c>
      <c r="CQ34" s="268">
        <f t="array" ref="CQ34">AVERAGE(IF(MOD(ROW($DA34:$DA$1993)-$AT34,CQ$1)=0,$DA34:$DA$1993))/AVERAGE($DA$2:$DA$1993)</f>
        <v>1.0042066257512186</v>
      </c>
      <c r="CR34" s="268">
        <f t="array" ref="CR34">AVERAGE(IF(MOD(ROW($DA34:$DA$1993)-$AT34,CR$1)=0,$DA34:$DA$1993))/AVERAGE($DA$2:$DA$1993)</f>
        <v>1.0221091767756374</v>
      </c>
      <c r="CS34" s="268">
        <f t="array" ref="CS34">AVERAGE(IF(MOD(ROW($DA34:$DA$1993)-$AT34,CS$1)=0,$DA34:$DA$1993))/AVERAGE($DA$2:$DA$1993)</f>
        <v>1.0018573788702061</v>
      </c>
      <c r="CT34" s="268">
        <f t="array" ref="CT34">AVERAGE(IF(MOD(ROW($DA34:$DA$1993)-$AT34,CT$1)=0,$DA34:$DA$1993))/AVERAGE($DA$2:$DA$1993)</f>
        <v>1.1575379927931748</v>
      </c>
      <c r="CU34" s="270"/>
      <c r="CV34" s="310">
        <f>IF(DataGoesHere!B34="","",DataGoesHere!A34)</f>
        <v>33</v>
      </c>
      <c r="CW34" s="271">
        <f t="shared" ca="1" si="1"/>
        <v>9</v>
      </c>
      <c r="CX34" s="272">
        <f t="shared" ca="1" si="2"/>
        <v>1.0625330005567626</v>
      </c>
      <c r="CY34" s="266">
        <f>DataGoesHere!A34</f>
        <v>33</v>
      </c>
      <c r="CZ34" s="19">
        <f>IF(DataGoesHere!B34="","",DataGoesHere!B34)</f>
        <v>175128</v>
      </c>
      <c r="DA34" s="19">
        <f>IF(DataGoesHere!B34="","",IF(AH$5="No",DataGoesHere!B34,DataGoesHere!B34-(AH$2*(DataGoesHere!A34-1))))</f>
        <v>147704.18432915921</v>
      </c>
      <c r="DB34" s="19">
        <f ca="1">IF(DataGoesHere!B34="","",IF(AO$9="No",DataGoesHere!B34,DataGoesHere!B34/CX34))</f>
        <v>164821.23370119676</v>
      </c>
      <c r="DC34" s="19">
        <f ca="1">IF(DataGoesHere!B34="","",IF(AO$9="No",DA34,DA34/CX34))</f>
        <v>139011.38529510412</v>
      </c>
      <c r="DD34" s="293" t="str">
        <f>IF(CZ34="",IF(COUNTIF(DD$2:DD33,"Forecast")&lt;Output!E$43,"Forecast",""),"Actual")</f>
        <v>Actual</v>
      </c>
      <c r="DF34" s="19">
        <f ca="1">IF(DataGoesHere!B33="",IF(DD34="Forecast",(Output!$E$47*IntermediateCalcs!DH33)+((1-Output!$E$47)*IntermediateCalcs!DF33),""),(Output!$E$47*IntermediateCalcs!DB33)+((1-Output!$E$47)*IntermediateCalcs!DF33))</f>
        <v>177716.59105559377</v>
      </c>
      <c r="DG34" s="19">
        <f ca="1">IF(DataGoesHere!B33="",IF(DD34="Forecast",(Output!$G$47*(IntermediateCalcs!DF34-IntermediateCalcs!DF33))+((1-Output!$G$47)*IntermediateCalcs!DG33),""),(Output!$G$47*(IntermediateCalcs!DF34-IntermediateCalcs!DF33))+((1-Output!$G$47)*IntermediateCalcs!DG33))</f>
        <v>3402.0736569759256</v>
      </c>
      <c r="DH34" s="19">
        <f ca="1">IF(DataGoesHere!B33="",IF(DD34="Forecast",DF34+DG34,""),DF34+DG34)</f>
        <v>181118.66471256971</v>
      </c>
      <c r="DI34" s="274">
        <f ca="1">IF(DH34="","",IF(IntermediateCalcs!$AO$9="Yes",IntermediateCalcs!DH34*$CX34,IntermediateCalcs!DH34))</f>
        <v>192444.55827388092</v>
      </c>
      <c r="DJ34" s="250">
        <f ca="1">IF(DataGoesHere!$B34="","",($CZ34-DI34))</f>
        <v>-17316.558273880917</v>
      </c>
      <c r="DK34" s="250">
        <f ca="1">IF(DataGoesHere!$B34="","",ABS($CZ34-DI34))</f>
        <v>17316.558273880917</v>
      </c>
      <c r="DL34" s="250">
        <f ca="1">IF(DataGoesHere!$B34="","",DK34^2)</f>
        <v>299863190.45271367</v>
      </c>
      <c r="DM34" s="249">
        <f ca="1">IF(DataGoesHere!$B34="","",DK34/$CZ34)</f>
        <v>9.8879438318720689E-2</v>
      </c>
      <c r="DN34" s="250">
        <f ca="1">IF(DataGoesHere!$B34="","",SUM(DJ$2:DJ34)/AVERAGE(DK:DK))</f>
        <v>-2.3384807478297409</v>
      </c>
      <c r="DP34" s="19">
        <f ca="1">IF(DataGoesHere!B34="",IF($DD34="Forecast",(Output!E$48*IntermediateCalcs!CY34)+Output!G$48,""),(Output!E$48*IntermediateCalcs!CY34)+Output!G$48)</f>
        <v>182661.91471956408</v>
      </c>
      <c r="DQ34" s="274">
        <f ca="1">IF(DP34="","",IF(IntermediateCalcs!$AO$9="Yes",IntermediateCalcs!DP34*$CX34,IntermediateCalcs!DP34))</f>
        <v>194084.31233442191</v>
      </c>
      <c r="DR34" s="250">
        <f ca="1">IF(DataGoesHere!$B34="","",($CZ34-DQ34))</f>
        <v>-18956.312334421906</v>
      </c>
      <c r="DS34" s="250">
        <f ca="1">IF(DataGoesHere!$B34="","",ABS($CZ34-DQ34))</f>
        <v>18956.312334421906</v>
      </c>
      <c r="DT34" s="250">
        <f ca="1">IF(DataGoesHere!$B34="","",DS34^2)</f>
        <v>359341777.3201561</v>
      </c>
      <c r="DU34" s="249">
        <f ca="1">IF(DataGoesHere!$B34="","",DS34/$CZ34)</f>
        <v>0.10824261302831019</v>
      </c>
      <c r="DV34" s="250">
        <f ca="1">IF(DataGoesHere!$B34="","",SUM(DR$2:DR34)/AVERAGE(DS:DS))</f>
        <v>-10.337201742426267</v>
      </c>
      <c r="DX34" s="19">
        <f ca="1">IF(DataGoesHere!$B33="","",(DB28*(Output!$O$49/Output!$P$49))+(IntermediateCalcs!DB29*(Output!$M$49/Output!$P$49))+(IntermediateCalcs!DB30*(Output!$K$49/Output!$P$49))+(DB31*(Output!$I$49/Output!$P$49))+(IntermediateCalcs!DB32*(Output!$G$49/Output!$P$49))+(IntermediateCalcs!DB33*(Output!$E$49/Output!$P$49)))</f>
        <v>172355.11120367947</v>
      </c>
      <c r="DY34" s="274">
        <f ca="1">IF(DX34="","",IF(IntermediateCalcs!$AO$9="Yes",IntermediateCalcs!DX34*$CX34,IntermediateCalcs!DX34))</f>
        <v>183132.99346854002</v>
      </c>
      <c r="DZ34" s="250">
        <f ca="1">IF(DataGoesHere!$B34="","",($CZ34-DY34))</f>
        <v>-8004.9934685400221</v>
      </c>
      <c r="EA34" s="250">
        <f ca="1">IF(DataGoesHere!$B34="","",ABS($CZ34-DY34))</f>
        <v>8004.9934685400221</v>
      </c>
      <c r="EB34" s="250">
        <f ca="1">IF(DataGoesHere!$B34="","",EA34^2)</f>
        <v>64079920.431368418</v>
      </c>
      <c r="EC34" s="249">
        <f ca="1">IF(DataGoesHere!$B34="","",EA34/$CZ34)</f>
        <v>4.5709386668836637E-2</v>
      </c>
      <c r="ED34" s="250">
        <f ca="1">IF(DataGoesHere!$B34="","",SUM(DZ$2:DZ34)/AVERAGE(EA:EA))</f>
        <v>-0.49695108712440367</v>
      </c>
    </row>
    <row r="35" spans="1:134" x14ac:dyDescent="0.2">
      <c r="E35" s="73"/>
      <c r="F35" s="73"/>
      <c r="G35" s="73"/>
      <c r="H35" s="73"/>
      <c r="I35" s="73"/>
      <c r="J35" s="73"/>
      <c r="K35" s="73"/>
      <c r="L35" s="73"/>
      <c r="M35" s="73"/>
      <c r="N35" s="73"/>
      <c r="O35" s="73"/>
      <c r="P35" s="73"/>
      <c r="Q35" s="73"/>
      <c r="R35" s="73"/>
      <c r="T35" s="240"/>
      <c r="U35" s="86"/>
      <c r="V35" s="86"/>
      <c r="W35" s="86"/>
      <c r="X35" s="86"/>
      <c r="Y35" s="86"/>
      <c r="Z35" s="86"/>
      <c r="AA35" s="86"/>
      <c r="AB35" s="86"/>
      <c r="AC35" s="245">
        <f>IF(DataGoesHere!$B35="","",(DataGoesHere!$B35/SUM(DataGoesHere!$B26:'DataGoesHere'!$B37)))</f>
        <v>8.4856084950136204E-2</v>
      </c>
      <c r="AD35" s="86"/>
      <c r="AE35" s="241"/>
      <c r="AF35" s="267"/>
      <c r="AG35" s="19">
        <v>27</v>
      </c>
      <c r="AH35" s="291">
        <f t="shared" ca="1" si="3"/>
        <v>-8.3261127473401683E-2</v>
      </c>
      <c r="AI35" s="292">
        <f t="shared" ca="1" si="4"/>
        <v>8.3261127473401683E-2</v>
      </c>
      <c r="AJ35" s="291">
        <f>IF(COUNT(DataGoesHere!B:B)-1&lt;AG35,"",-AL$7/SQRT(COUNT(DataGoesHere!B:B)))</f>
        <v>-0.11547005383792514</v>
      </c>
      <c r="AK35" s="291">
        <f>IF(COUNT(DataGoesHere!B:B)-1&lt;AG35,"",AL$7/SQRT(COUNT(DataGoesHere!B:B)))</f>
        <v>0.11547005383792514</v>
      </c>
      <c r="AL35" s="293">
        <f ca="1">IF(COUNT(DataGoesHere!B:B)-1&lt;AG35,"",IF(AI35=MAX(AI$9:AI$60),IF(AH35&lt;AJ35,1,IF(AH35&gt;AK35,1,0)),0))</f>
        <v>0</v>
      </c>
      <c r="AM35" s="293"/>
      <c r="AN35" s="19" t="str">
        <f t="shared" ca="1" si="5"/>
        <v/>
      </c>
      <c r="AT35" s="19">
        <f t="shared" si="6"/>
        <v>34</v>
      </c>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268">
        <f t="array" ref="CB35">AVERAGE(IF(MOD(ROW($DA35:$DA$1993)-$AT35,CB$1)=0,$DA35:$DA$1993))/AVERAGE($DA$2:$DA$1993)</f>
        <v>0.9711811238324457</v>
      </c>
      <c r="CC35" s="268">
        <f t="array" ref="CC35">AVERAGE(IF(MOD(ROW($DA35:$DA$1993)-$AT35,CC$1)=0,$DA35:$DA$1993))/AVERAGE($DA$2:$DA$1993)</f>
        <v>0.96919480133208702</v>
      </c>
      <c r="CD35" s="268">
        <f t="array" ref="CD35">AVERAGE(IF(MOD(ROW($DA35:$DA$1993)-$AT35,CD$1)=0,$DA35:$DA$1993))/AVERAGE($DA$2:$DA$1993)</f>
        <v>0.91486115062339768</v>
      </c>
      <c r="CE35" s="268">
        <f t="array" ref="CE35">AVERAGE(IF(MOD(ROW($DA35:$DA$1993)-$AT35,CE$1)=0,$DA35:$DA$1993))/AVERAGE($DA$2:$DA$1993)</f>
        <v>0.98330656248933301</v>
      </c>
      <c r="CF35" s="268">
        <f t="array" ref="CF35">AVERAGE(IF(MOD(ROW($DA35:$DA$1993)-$AT35,CF$1)=0,$DA35:$DA$1993))/AVERAGE($DA$2:$DA$1993)</f>
        <v>0.99374975541308719</v>
      </c>
      <c r="CG35" s="268">
        <f t="array" ref="CG35">AVERAGE(IF(MOD(ROW($DA35:$DA$1993)-$AT35,CG$1)=0,$DA35:$DA$1993))/AVERAGE($DA$2:$DA$1993)</f>
        <v>1.1080315286838358</v>
      </c>
      <c r="CH35" s="268">
        <f t="array" ref="CH35">AVERAGE(IF(MOD(ROW($DA35:$DA$1993)-$AT35,CH$1)=0,$DA35:$DA$1993))/AVERAGE($DA$2:$DA$1993)</f>
        <v>0.96759562759238449</v>
      </c>
      <c r="CI35" s="268">
        <f t="array" ref="CI35">AVERAGE(IF(MOD(ROW($DA35:$DA$1993)-$AT35,CI$1)=0,$DA35:$DA$1993))/AVERAGE($DA$2:$DA$1993)</f>
        <v>1.0635161997051619</v>
      </c>
      <c r="CJ35" s="268">
        <f t="array" ref="CJ35">AVERAGE(IF(MOD(ROW($DA35:$DA$1993)-$AT35,CJ$1)=0,$DA35:$DA$1993))/AVERAGE($DA$2:$DA$1993)</f>
        <v>0.9755706779104758</v>
      </c>
      <c r="CK35" s="268">
        <f t="array" ref="CK35">AVERAGE(IF(MOD(ROW($DA35:$DA$1993)-$AT35,CK$1)=0,$DA35:$DA$1993))/AVERAGE($DA$2:$DA$1993)</f>
        <v>0.98856878186312325</v>
      </c>
      <c r="CL35" s="268">
        <f t="array" ref="CL35">AVERAGE(IF(MOD(ROW($DA35:$DA$1993)-$AT35,CL$1)=0,$DA35:$DA$1993))/AVERAGE($DA$2:$DA$1993)</f>
        <v>0.90863849376145334</v>
      </c>
      <c r="CM35" s="268">
        <f t="array" ref="CM35">AVERAGE(IF(MOD(ROW($DA35:$DA$1993)-$AT35,CM$1)=0,$DA35:$DA$1993))/AVERAGE($DA$2:$DA$1993)</f>
        <v>1.0371539367302021</v>
      </c>
      <c r="CN35" s="268">
        <f t="array" ref="CN35">AVERAGE(IF(MOD(ROW($DA35:$DA$1993)-$AT35,CN$1)=0,$DA35:$DA$1993))/AVERAGE($DA$2:$DA$1993)</f>
        <v>0.97681678760422974</v>
      </c>
      <c r="CO35" s="268">
        <f t="array" ref="CO35">AVERAGE(IF(MOD(ROW($DA35:$DA$1993)-$AT35,CO$1)=0,$DA35:$DA$1993))/AVERAGE($DA$2:$DA$1993)</f>
        <v>1.0253963009709057</v>
      </c>
      <c r="CP35" s="268">
        <f t="array" ref="CP35">AVERAGE(IF(MOD(ROW($DA35:$DA$1993)-$AT35,CP$1)=0,$DA35:$DA$1993))/AVERAGE($DA$2:$DA$1993)</f>
        <v>0.90970156647478573</v>
      </c>
      <c r="CQ35" s="268">
        <f t="array" ref="CQ35">AVERAGE(IF(MOD(ROW($DA35:$DA$1993)-$AT35,CQ$1)=0,$DA35:$DA$1993))/AVERAGE($DA$2:$DA$1993)</f>
        <v>0.96619661504664378</v>
      </c>
      <c r="CR35" s="268">
        <f t="array" ref="CR35">AVERAGE(IF(MOD(ROW($DA35:$DA$1993)-$AT35,CR$1)=0,$DA35:$DA$1993))/AVERAGE($DA$2:$DA$1993)</f>
        <v>1.011373261604861</v>
      </c>
      <c r="CS35" s="268">
        <f t="array" ref="CS35">AVERAGE(IF(MOD(ROW($DA35:$DA$1993)-$AT35,CS$1)=0,$DA35:$DA$1993))/AVERAGE($DA$2:$DA$1993)</f>
        <v>1.1449536067837622</v>
      </c>
      <c r="CT35" s="268">
        <f t="array" ref="CT35">AVERAGE(IF(MOD(ROW($DA35:$DA$1993)-$AT35,CT$1)=0,$DA35:$DA$1993))/AVERAGE($DA$2:$DA$1993)</f>
        <v>0.94106112975366851</v>
      </c>
      <c r="CU35" s="270"/>
      <c r="CV35" s="310">
        <f>IF(DataGoesHere!B35="","",DataGoesHere!A35)</f>
        <v>34</v>
      </c>
      <c r="CW35" s="271">
        <f t="shared" ca="1" si="1"/>
        <v>10</v>
      </c>
      <c r="CX35" s="272">
        <f t="shared" ca="1" si="2"/>
        <v>0.92557634012077306</v>
      </c>
      <c r="CY35" s="266">
        <f>DataGoesHere!A35</f>
        <v>34</v>
      </c>
      <c r="CZ35" s="19">
        <f>IF(DataGoesHere!B35="","",DataGoesHere!B35)</f>
        <v>178642</v>
      </c>
      <c r="DA35" s="19">
        <f>IF(DataGoesHere!B35="","",IF(AH$5="No",DataGoesHere!B35,DataGoesHere!B35-(AH$2*(DataGoesHere!A35-1))))</f>
        <v>150361.19008944544</v>
      </c>
      <c r="DB35" s="19">
        <f ca="1">IF(DataGoesHere!B35="","",IF(AO$9="No",DataGoesHere!B35,DataGoesHere!B35/CX35))</f>
        <v>193006.23001738577</v>
      </c>
      <c r="DC35" s="19">
        <f ca="1">IF(DataGoesHere!B35="","",IF(AO$9="No",DA35,DA35/CX35))</f>
        <v>162451.41926361871</v>
      </c>
      <c r="DD35" s="293" t="str">
        <f>IF(CZ35="",IF(COUNTIF(DD$2:DD34,"Forecast")&lt;Output!E$43,"Forecast",""),"Actual")</f>
        <v>Actual</v>
      </c>
      <c r="DF35" s="19">
        <f ca="1">IF(DataGoesHere!B34="",IF(DD35="Forecast",(Output!$E$47*IntermediateCalcs!DH34)+((1-Output!$E$47)*IntermediateCalcs!DF34),""),(Output!$E$47*IntermediateCalcs!DB34)+((1-Output!$E$47)*IntermediateCalcs!DF34))</f>
        <v>166110.76943663647</v>
      </c>
      <c r="DG35" s="19">
        <f ca="1">IF(DataGoesHere!B34="",IF(DD35="Forecast",(Output!$G$47*(IntermediateCalcs!DF35-IntermediateCalcs!DF34))+((1-Output!$G$47)*IntermediateCalcs!DG34),""),(Output!$G$47*(IntermediateCalcs!DF35-IntermediateCalcs!DF34))+((1-Output!$G$47)*IntermediateCalcs!DG34))</f>
        <v>-4101.8739809906874</v>
      </c>
      <c r="DH35" s="19">
        <f ca="1">IF(DataGoesHere!B34="",IF(DD35="Forecast",DF35+DG35,""),DF35+DG35)</f>
        <v>162008.89545564578</v>
      </c>
      <c r="DI35" s="274">
        <f ca="1">IF(DH35="","",IF(IntermediateCalcs!$AO$9="Yes",IntermediateCalcs!DH35*$CX35,IntermediateCalcs!DH35))</f>
        <v>149951.60052284555</v>
      </c>
      <c r="DJ35" s="250">
        <f ca="1">IF(DataGoesHere!$B35="","",($CZ35-DI35))</f>
        <v>28690.399477154453</v>
      </c>
      <c r="DK35" s="250">
        <f ca="1">IF(DataGoesHere!$B35="","",ABS($CZ35-DI35))</f>
        <v>28690.399477154453</v>
      </c>
      <c r="DL35" s="250">
        <f ca="1">IF(DataGoesHere!$B35="","",DK35^2)</f>
        <v>823139022.15870452</v>
      </c>
      <c r="DM35" s="249">
        <f ca="1">IF(DataGoesHere!$B35="","",DK35/$CZ35)</f>
        <v>0.16060276685860242</v>
      </c>
      <c r="DN35" s="250">
        <f ca="1">IF(DataGoesHere!$B35="","",SUM(DJ$2:DJ35)/AVERAGE(DK:DK))</f>
        <v>-1.8453264752051046</v>
      </c>
      <c r="DP35" s="19">
        <f ca="1">IF(DataGoesHere!B35="",IF($DD35="Forecast",(Output!E$48*IntermediateCalcs!CY35)+Output!G$48,""),(Output!E$48*IntermediateCalcs!CY35)+Output!G$48)</f>
        <v>183530.84470108844</v>
      </c>
      <c r="DQ35" s="274">
        <f ca="1">IF(DP35="","",IF(IntermediateCalcs!$AO$9="Yes",IntermediateCalcs!DP35*$CX35,IntermediateCalcs!DP35))</f>
        <v>169871.80753770741</v>
      </c>
      <c r="DR35" s="250">
        <f ca="1">IF(DataGoesHere!$B35="","",($CZ35-DQ35))</f>
        <v>8770.1924622925872</v>
      </c>
      <c r="DS35" s="250">
        <f ca="1">IF(DataGoesHere!$B35="","",ABS($CZ35-DQ35))</f>
        <v>8770.1924622925872</v>
      </c>
      <c r="DT35" s="250">
        <f ca="1">IF(DataGoesHere!$B35="","",DS35^2)</f>
        <v>76916275.825653717</v>
      </c>
      <c r="DU35" s="249">
        <f ca="1">IF(DataGoesHere!$B35="","",DS35/$CZ35)</f>
        <v>4.9093675968095898E-2</v>
      </c>
      <c r="DV35" s="250">
        <f ca="1">IF(DataGoesHere!$B35="","",SUM(DR$2:DR35)/AVERAGE(DS:DS))</f>
        <v>-10.056866279376708</v>
      </c>
      <c r="DX35" s="19">
        <f ca="1">IF(DataGoesHere!$B34="","",(DB29*(Output!$O$49/Output!$P$49))+(IntermediateCalcs!DB30*(Output!$M$49/Output!$P$49))+(IntermediateCalcs!DB31*(Output!$K$49/Output!$P$49))+(DB32*(Output!$I$49/Output!$P$49))+(IntermediateCalcs!DB33*(Output!$G$49/Output!$P$49))+(IntermediateCalcs!DB34*(Output!$E$49/Output!$P$49)))</f>
        <v>172640.70703424921</v>
      </c>
      <c r="DY35" s="274">
        <f ca="1">IF(DX35="","",IF(IntermediateCalcs!$AO$9="Yes",IntermediateCalcs!DX35*$CX35,IntermediateCalcs!DX35))</f>
        <v>159792.15377262299</v>
      </c>
      <c r="DZ35" s="250">
        <f ca="1">IF(DataGoesHere!$B35="","",($CZ35-DY35))</f>
        <v>18849.846227377013</v>
      </c>
      <c r="EA35" s="250">
        <f ca="1">IF(DataGoesHere!$B35="","",ABS($CZ35-DY35))</f>
        <v>18849.846227377013</v>
      </c>
      <c r="EB35" s="250">
        <f ca="1">IF(DataGoesHere!$B35="","",EA35^2)</f>
        <v>355316702.79575938</v>
      </c>
      <c r="EC35" s="249">
        <f ca="1">IF(DataGoesHere!$B35="","",EA35/$CZ35)</f>
        <v>0.10551743838166285</v>
      </c>
      <c r="ED35" s="250">
        <f ca="1">IF(DataGoesHere!$B35="","",SUM(DZ$2:DZ35)/AVERAGE(EA:EA))</f>
        <v>5.3093777840036029E-2</v>
      </c>
    </row>
    <row r="36" spans="1:134" x14ac:dyDescent="0.2">
      <c r="A36" s="123" t="s">
        <v>147</v>
      </c>
      <c r="B36" s="18"/>
      <c r="C36" s="18"/>
      <c r="D36" s="18"/>
      <c r="E36" s="73"/>
      <c r="F36" s="73"/>
      <c r="G36" s="73"/>
      <c r="H36" s="73"/>
      <c r="I36" s="73"/>
      <c r="J36" s="73"/>
      <c r="K36" s="73"/>
      <c r="L36" s="73"/>
      <c r="M36" s="73"/>
      <c r="N36" s="73"/>
      <c r="O36" s="73"/>
      <c r="P36" s="73"/>
      <c r="Q36" s="73"/>
      <c r="R36" s="73"/>
      <c r="T36" s="240"/>
      <c r="U36" s="86"/>
      <c r="V36" s="86"/>
      <c r="W36" s="86"/>
      <c r="X36" s="86"/>
      <c r="Y36" s="86"/>
      <c r="Z36" s="86"/>
      <c r="AA36" s="86"/>
      <c r="AB36" s="86"/>
      <c r="AC36" s="86"/>
      <c r="AD36" s="245">
        <f>IF(DataGoesHere!$B36="","",(DataGoesHere!$B36/SUM(DataGoesHere!$B26:'DataGoesHere'!$B37)))</f>
        <v>8.7530370718708367E-2</v>
      </c>
      <c r="AE36" s="241"/>
      <c r="AF36" s="267"/>
      <c r="AG36" s="19">
        <v>28</v>
      </c>
      <c r="AH36" s="291">
        <f t="shared" ca="1" si="3"/>
        <v>1.1632817384397214E-2</v>
      </c>
      <c r="AI36" s="292">
        <f t="shared" ca="1" si="4"/>
        <v>1.1632817384397214E-2</v>
      </c>
      <c r="AJ36" s="291">
        <f>IF(COUNT(DataGoesHere!B:B)-1&lt;AG36,"",-AL$7/SQRT(COUNT(DataGoesHere!B:B)))</f>
        <v>-0.11547005383792514</v>
      </c>
      <c r="AK36" s="291">
        <f>IF(COUNT(DataGoesHere!B:B)-1&lt;AG36,"",AL$7/SQRT(COUNT(DataGoesHere!B:B)))</f>
        <v>0.11547005383792514</v>
      </c>
      <c r="AL36" s="293">
        <f ca="1">IF(COUNT(DataGoesHere!B:B)-1&lt;AG36,"",IF(AI36=MAX(AI$9:AI$60),IF(AH36&lt;AJ36,1,IF(AH36&gt;AK36,1,0)),0))</f>
        <v>0</v>
      </c>
      <c r="AM36" s="293"/>
      <c r="AN36" s="19" t="str">
        <f t="shared" ca="1" si="5"/>
        <v/>
      </c>
      <c r="AT36" s="19">
        <f t="shared" si="6"/>
        <v>35</v>
      </c>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268">
        <f t="array" ref="CC36">AVERAGE(IF(MOD(ROW($DA36:$DA$1993)-$AT36,CC$1)=0,$DA36:$DA$1993))/AVERAGE($DA$2:$DA$1993)</f>
        <v>1.0112068823527054</v>
      </c>
      <c r="CD36" s="268">
        <f t="array" ref="CD36">AVERAGE(IF(MOD(ROW($DA36:$DA$1993)-$AT36,CD$1)=0,$DA36:$DA$1993))/AVERAGE($DA$2:$DA$1993)</f>
        <v>0.96277174650227382</v>
      </c>
      <c r="CE36" s="268">
        <f t="array" ref="CE36">AVERAGE(IF(MOD(ROW($DA36:$DA$1993)-$AT36,CE$1)=0,$DA36:$DA$1993))/AVERAGE($DA$2:$DA$1993)</f>
        <v>0.98879282815018088</v>
      </c>
      <c r="CF36" s="268">
        <f t="array" ref="CF36">AVERAGE(IF(MOD(ROW($DA36:$DA$1993)-$AT36,CF$1)=0,$DA36:$DA$1993))/AVERAGE($DA$2:$DA$1993)</f>
        <v>1.0896468076733947</v>
      </c>
      <c r="CG36" s="268">
        <f t="array" ref="CG36">AVERAGE(IF(MOD(ROW($DA36:$DA$1993)-$AT36,CG$1)=0,$DA36:$DA$1993))/AVERAGE($DA$2:$DA$1993)</f>
        <v>0.95471125268015089</v>
      </c>
      <c r="CH36" s="268">
        <f t="array" ref="CH36">AVERAGE(IF(MOD(ROW($DA36:$DA$1993)-$AT36,CH$1)=0,$DA36:$DA$1993))/AVERAGE($DA$2:$DA$1993)</f>
        <v>0.96683043575320426</v>
      </c>
      <c r="CI36" s="268">
        <f t="array" ref="CI36">AVERAGE(IF(MOD(ROW($DA36:$DA$1993)-$AT36,CI$1)=0,$DA36:$DA$1993))/AVERAGE($DA$2:$DA$1993)</f>
        <v>0.99215748209399135</v>
      </c>
      <c r="CJ36" s="268">
        <f t="array" ref="CJ36">AVERAGE(IF(MOD(ROW($DA36:$DA$1993)-$AT36,CJ$1)=0,$DA36:$DA$1993))/AVERAGE($DA$2:$DA$1993)</f>
        <v>0.99014506042759765</v>
      </c>
      <c r="CK36" s="268">
        <f t="array" ref="CK36">AVERAGE(IF(MOD(ROW($DA36:$DA$1993)-$AT36,CK$1)=0,$DA36:$DA$1993))/AVERAGE($DA$2:$DA$1993)</f>
        <v>0.97775721827833162</v>
      </c>
      <c r="CL36" s="268">
        <f t="array" ref="CL36">AVERAGE(IF(MOD(ROW($DA36:$DA$1993)-$AT36,CL$1)=0,$DA36:$DA$1993))/AVERAGE($DA$2:$DA$1993)</f>
        <v>0.90306765989901872</v>
      </c>
      <c r="CM36" s="268">
        <f t="array" ref="CM36">AVERAGE(IF(MOD(ROW($DA36:$DA$1993)-$AT36,CM$1)=0,$DA36:$DA$1993))/AVERAGE($DA$2:$DA$1993)</f>
        <v>0.94277754937725844</v>
      </c>
      <c r="CN36" s="268">
        <f t="array" ref="CN36">AVERAGE(IF(MOD(ROW($DA36:$DA$1993)-$AT36,CN$1)=0,$DA36:$DA$1993))/AVERAGE($DA$2:$DA$1993)</f>
        <v>1.0063852979627883</v>
      </c>
      <c r="CO36" s="268">
        <f t="array" ref="CO36">AVERAGE(IF(MOD(ROW($DA36:$DA$1993)-$AT36,CO$1)=0,$DA36:$DA$1993))/AVERAGE($DA$2:$DA$1993)</f>
        <v>1.0416576868479654</v>
      </c>
      <c r="CP36" s="268">
        <f t="array" ref="CP36">AVERAGE(IF(MOD(ROW($DA36:$DA$1993)-$AT36,CP$1)=0,$DA36:$DA$1993))/AVERAGE($DA$2:$DA$1993)</f>
        <v>0.96772743599907385</v>
      </c>
      <c r="CQ36" s="268">
        <f t="array" ref="CQ36">AVERAGE(IF(MOD(ROW($DA36:$DA$1993)-$AT36,CQ$1)=0,$DA36:$DA$1993))/AVERAGE($DA$2:$DA$1993)</f>
        <v>0.97453065931864613</v>
      </c>
      <c r="CR36" s="268">
        <f t="array" ref="CR36">AVERAGE(IF(MOD(ROW($DA36:$DA$1993)-$AT36,CR$1)=0,$DA36:$DA$1993))/AVERAGE($DA$2:$DA$1993)</f>
        <v>1.0321394449453933</v>
      </c>
      <c r="CS36" s="268">
        <f t="array" ref="CS36">AVERAGE(IF(MOD(ROW($DA36:$DA$1993)-$AT36,CS$1)=0,$DA36:$DA$1993))/AVERAGE($DA$2:$DA$1993)</f>
        <v>0.90160931309504644</v>
      </c>
      <c r="CT36" s="268">
        <f t="array" ref="CT36">AVERAGE(IF(MOD(ROW($DA36:$DA$1993)-$AT36,CT$1)=0,$DA36:$DA$1993))/AVERAGE($DA$2:$DA$1993)</f>
        <v>0.96113335914598386</v>
      </c>
      <c r="CU36" s="270"/>
      <c r="CV36" s="310">
        <f>IF(DataGoesHere!B36="","",DataGoesHere!A36)</f>
        <v>35</v>
      </c>
      <c r="CW36" s="271">
        <f t="shared" ca="1" si="1"/>
        <v>11</v>
      </c>
      <c r="CX36" s="272">
        <f t="shared" ca="1" si="2"/>
        <v>0.97463169608807265</v>
      </c>
      <c r="CY36" s="266">
        <f>DataGoesHere!A36</f>
        <v>35</v>
      </c>
      <c r="CZ36" s="19">
        <f>IF(DataGoesHere!B36="","",DataGoesHere!B36)</f>
        <v>184272</v>
      </c>
      <c r="DA36" s="19">
        <f>IF(DataGoesHere!B36="","",IF(AH$5="No",DataGoesHere!B36,DataGoesHere!B36-(AH$2*(DataGoesHere!A36-1))))</f>
        <v>155134.19584973165</v>
      </c>
      <c r="DB36" s="19">
        <f ca="1">IF(DataGoesHere!B36="","",IF(AO$9="No",DataGoesHere!B36,DataGoesHere!B36/CX36))</f>
        <v>189068.34319017289</v>
      </c>
      <c r="DC36" s="19">
        <f ca="1">IF(DataGoesHere!B36="","",IF(AO$9="No",DA36,DA36/CX36))</f>
        <v>159172.12263093991</v>
      </c>
      <c r="DD36" s="293" t="str">
        <f>IF(CZ36="",IF(COUNTIF(DD$2:DD35,"Forecast")&lt;Output!E$43,"Forecast",""),"Actual")</f>
        <v>Actual</v>
      </c>
      <c r="DF36" s="19">
        <f ca="1">IF(DataGoesHere!B35="",IF(DD36="Forecast",(Output!$E$47*IntermediateCalcs!DH35)+((1-Output!$E$47)*IntermediateCalcs!DF35),""),(Output!$E$47*IntermediateCalcs!DB35)+((1-Output!$E$47)*IntermediateCalcs!DF35))</f>
        <v>190316.68395931085</v>
      </c>
      <c r="DG36" s="19">
        <f ca="1">IF(DataGoesHere!B35="",IF(DD36="Forecast",(Output!$G$47*(IntermediateCalcs!DF36-IntermediateCalcs!DF35))+((1-Output!$G$47)*IntermediateCalcs!DG35),""),(Output!$G$47*(IntermediateCalcs!DF36-IntermediateCalcs!DF35))+((1-Output!$G$47)*IntermediateCalcs!DG35))</f>
        <v>10052.020270841842</v>
      </c>
      <c r="DH36" s="19">
        <f ca="1">IF(DataGoesHere!B35="",IF(DD36="Forecast",DF36+DG36,""),DF36+DG36)</f>
        <v>200368.70423015268</v>
      </c>
      <c r="DI36" s="274">
        <f ca="1">IF(DH36="","",IF(IntermediateCalcs!$AO$9="Yes",IntermediateCalcs!DH36*$CX36,IntermediateCalcs!DH36))</f>
        <v>195285.69004680309</v>
      </c>
      <c r="DJ36" s="250">
        <f ca="1">IF(DataGoesHere!$B36="","",($CZ36-DI36))</f>
        <v>-11013.690046803094</v>
      </c>
      <c r="DK36" s="250">
        <f ca="1">IF(DataGoesHere!$B36="","",ABS($CZ36-DI36))</f>
        <v>11013.690046803094</v>
      </c>
      <c r="DL36" s="250">
        <f ca="1">IF(DataGoesHere!$B36="","",DK36^2)</f>
        <v>121301368.44704954</v>
      </c>
      <c r="DM36" s="249">
        <f ca="1">IF(DataGoesHere!$B36="","",DK36/$CZ36)</f>
        <v>5.976865745638564E-2</v>
      </c>
      <c r="DN36" s="250">
        <f ca="1">IF(DataGoesHere!$B36="","",SUM(DJ$2:DJ36)/AVERAGE(DK:DK))</f>
        <v>-2.0346388724852233</v>
      </c>
      <c r="DP36" s="19">
        <f ca="1">IF(DataGoesHere!B36="",IF($DD36="Forecast",(Output!E$48*IntermediateCalcs!CY36)+Output!G$48,""),(Output!E$48*IntermediateCalcs!CY36)+Output!G$48)</f>
        <v>184399.7746826128</v>
      </c>
      <c r="DQ36" s="274">
        <f ca="1">IF(DP36="","",IF(IntermediateCalcs!$AO$9="Yes",IntermediateCalcs!DP36*$CX36,IntermediateCalcs!DP36))</f>
        <v>179721.86515717336</v>
      </c>
      <c r="DR36" s="250">
        <f ca="1">IF(DataGoesHere!$B36="","",($CZ36-DQ36))</f>
        <v>4550.1348428266356</v>
      </c>
      <c r="DS36" s="250">
        <f ca="1">IF(DataGoesHere!$B36="","",ABS($CZ36-DQ36))</f>
        <v>4550.1348428266356</v>
      </c>
      <c r="DT36" s="250">
        <f ca="1">IF(DataGoesHere!$B36="","",DS36^2)</f>
        <v>20703727.087904971</v>
      </c>
      <c r="DU36" s="249">
        <f ca="1">IF(DataGoesHere!$B36="","",DS36/$CZ36)</f>
        <v>2.4692491766663605E-2</v>
      </c>
      <c r="DV36" s="250">
        <f ca="1">IF(DataGoesHere!$B36="","",SUM(DR$2:DR36)/AVERAGE(DS:DS))</f>
        <v>-9.9114231589906936</v>
      </c>
      <c r="DX36" s="19">
        <f ca="1">IF(DataGoesHere!$B35="","",(DB30*(Output!$O$49/Output!$P$49))+(IntermediateCalcs!DB31*(Output!$M$49/Output!$P$49))+(IntermediateCalcs!DB32*(Output!$K$49/Output!$P$49))+(DB33*(Output!$I$49/Output!$P$49))+(IntermediateCalcs!DB34*(Output!$G$49/Output!$P$49))+(IntermediateCalcs!DB35*(Output!$E$49/Output!$P$49)))</f>
        <v>176035.2708451364</v>
      </c>
      <c r="DY36" s="274">
        <f ca="1">IF(DX36="","",IF(IntermediateCalcs!$AO$9="Yes",IntermediateCalcs!DX36*$CX36,IntermediateCalcs!DX36))</f>
        <v>171569.55459511853</v>
      </c>
      <c r="DZ36" s="250">
        <f ca="1">IF(DataGoesHere!$B36="","",($CZ36-DY36))</f>
        <v>12702.445404881466</v>
      </c>
      <c r="EA36" s="250">
        <f ca="1">IF(DataGoesHere!$B36="","",ABS($CZ36-DY36))</f>
        <v>12702.445404881466</v>
      </c>
      <c r="EB36" s="250">
        <f ca="1">IF(DataGoesHere!$B36="","",EA36^2)</f>
        <v>161352119.26399428</v>
      </c>
      <c r="EC36" s="249">
        <f ca="1">IF(DataGoesHere!$B36="","",EA36/$CZ36)</f>
        <v>6.8933128228279211E-2</v>
      </c>
      <c r="ED36" s="250">
        <f ca="1">IF(DataGoesHere!$B36="","",SUM(DZ$2:DZ36)/AVERAGE(EA:EA))</f>
        <v>0.42375541524366561</v>
      </c>
    </row>
    <row r="37" spans="1:134" x14ac:dyDescent="0.2">
      <c r="A37" s="121">
        <v>-6</v>
      </c>
      <c r="E37" s="73"/>
      <c r="F37" s="73"/>
      <c r="G37" s="73"/>
      <c r="H37" s="73"/>
      <c r="I37" s="73"/>
      <c r="J37" s="73"/>
      <c r="K37" s="73"/>
      <c r="L37" s="73"/>
      <c r="M37" s="73"/>
      <c r="N37" s="73"/>
      <c r="O37" s="73"/>
      <c r="P37" s="73"/>
      <c r="Q37" s="73"/>
      <c r="R37" s="73"/>
      <c r="T37" s="242"/>
      <c r="U37" s="243"/>
      <c r="V37" s="243"/>
      <c r="W37" s="243"/>
      <c r="X37" s="243"/>
      <c r="Y37" s="243"/>
      <c r="Z37" s="243"/>
      <c r="AA37" s="243"/>
      <c r="AB37" s="243"/>
      <c r="AC37" s="243"/>
      <c r="AD37" s="243"/>
      <c r="AE37" s="246">
        <f>IF(DataGoesHere!$B37="","",(DataGoesHere!$B37/SUM(DataGoesHere!$B26:'DataGoesHere'!$B37)))</f>
        <v>0.10523718254731657</v>
      </c>
      <c r="AF37" s="267"/>
      <c r="AG37" s="19">
        <v>29</v>
      </c>
      <c r="AH37" s="291">
        <f t="shared" ca="1" si="3"/>
        <v>7.1155114912525005E-2</v>
      </c>
      <c r="AI37" s="292">
        <f t="shared" ca="1" si="4"/>
        <v>7.1155114912525005E-2</v>
      </c>
      <c r="AJ37" s="291">
        <f>IF(COUNT(DataGoesHere!B:B)-1&lt;AG37,"",-AL$7/SQRT(COUNT(DataGoesHere!B:B)))</f>
        <v>-0.11547005383792514</v>
      </c>
      <c r="AK37" s="291">
        <f>IF(COUNT(DataGoesHere!B:B)-1&lt;AG37,"",AL$7/SQRT(COUNT(DataGoesHere!B:B)))</f>
        <v>0.11547005383792514</v>
      </c>
      <c r="AL37" s="293">
        <f ca="1">IF(COUNT(DataGoesHere!B:B)-1&lt;AG37,"",IF(AI37=MAX(AI$9:AI$60),IF(AH37&lt;AJ37,1,IF(AH37&gt;AK37,1,0)),0))</f>
        <v>0</v>
      </c>
      <c r="AM37" s="293"/>
      <c r="AN37" s="19" t="str">
        <f t="shared" ca="1" si="5"/>
        <v/>
      </c>
      <c r="AT37" s="19">
        <f t="shared" si="6"/>
        <v>36</v>
      </c>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268">
        <f t="array" ref="CD37">AVERAGE(IF(MOD(ROW($DA37:$DA$1993)-$AT37,CD$1)=0,$DA37:$DA$1993))/AVERAGE($DA$2:$DA$1993)</f>
        <v>0.98771702059226318</v>
      </c>
      <c r="CE37" s="268">
        <f t="array" ref="CE37">AVERAGE(IF(MOD(ROW($DA37:$DA$1993)-$AT37,CE$1)=0,$DA37:$DA$1993))/AVERAGE($DA$2:$DA$1993)</f>
        <v>1.0211817562566914</v>
      </c>
      <c r="CF37" s="268">
        <f t="array" ref="CF37">AVERAGE(IF(MOD(ROW($DA37:$DA$1993)-$AT37,CF$1)=0,$DA37:$DA$1993))/AVERAGE($DA$2:$DA$1993)</f>
        <v>0.98208670134216891</v>
      </c>
      <c r="CG37" s="268">
        <f t="array" ref="CG37">AVERAGE(IF(MOD(ROW($DA37:$DA$1993)-$AT37,CG$1)=0,$DA37:$DA$1993))/AVERAGE($DA$2:$DA$1993)</f>
        <v>1.0051945817804979</v>
      </c>
      <c r="CH37" s="268">
        <f t="array" ref="CH37">AVERAGE(IF(MOD(ROW($DA37:$DA$1993)-$AT37,CH$1)=0,$DA37:$DA$1993))/AVERAGE($DA$2:$DA$1993)</f>
        <v>1.0113755829904214</v>
      </c>
      <c r="CI37" s="268">
        <f t="array" ref="CI37">AVERAGE(IF(MOD(ROW($DA37:$DA$1993)-$AT37,CI$1)=0,$DA37:$DA$1993))/AVERAGE($DA$2:$DA$1993)</f>
        <v>1.0509238752548928</v>
      </c>
      <c r="CJ37" s="268">
        <f t="array" ref="CJ37">AVERAGE(IF(MOD(ROW($DA37:$DA$1993)-$AT37,CJ$1)=0,$DA37:$DA$1993))/AVERAGE($DA$2:$DA$1993)</f>
        <v>1.0172222017754653</v>
      </c>
      <c r="CK37" s="268">
        <f t="array" ref="CK37">AVERAGE(IF(MOD(ROW($DA37:$DA$1993)-$AT37,CK$1)=0,$DA37:$DA$1993))/AVERAGE($DA$2:$DA$1993)</f>
        <v>0.96432638301753537</v>
      </c>
      <c r="CL37" s="268">
        <f t="array" ref="CL37">AVERAGE(IF(MOD(ROW($DA37:$DA$1993)-$AT37,CL$1)=0,$DA37:$DA$1993))/AVERAGE($DA$2:$DA$1993)</f>
        <v>1.0036768087655803</v>
      </c>
      <c r="CM37" s="268">
        <f t="array" ref="CM37">AVERAGE(IF(MOD(ROW($DA37:$DA$1993)-$AT37,CM$1)=0,$DA37:$DA$1993))/AVERAGE($DA$2:$DA$1993)</f>
        <v>0.96888416092798224</v>
      </c>
      <c r="CN37" s="268">
        <f t="array" ref="CN37">AVERAGE(IF(MOD(ROW($DA37:$DA$1993)-$AT37,CN$1)=0,$DA37:$DA$1993))/AVERAGE($DA$2:$DA$1993)</f>
        <v>0.96823885774854523</v>
      </c>
      <c r="CO37" s="268">
        <f t="array" ref="CO37">AVERAGE(IF(MOD(ROW($DA37:$DA$1993)-$AT37,CO$1)=0,$DA37:$DA$1993))/AVERAGE($DA$2:$DA$1993)</f>
        <v>1.0002251320018063</v>
      </c>
      <c r="CP37" s="268">
        <f t="array" ref="CP37">AVERAGE(IF(MOD(ROW($DA37:$DA$1993)-$AT37,CP$1)=0,$DA37:$DA$1993))/AVERAGE($DA$2:$DA$1993)</f>
        <v>0.99936337815799159</v>
      </c>
      <c r="CQ37" s="268">
        <f t="array" ref="CQ37">AVERAGE(IF(MOD(ROW($DA37:$DA$1993)-$AT37,CQ$1)=0,$DA37:$DA$1993))/AVERAGE($DA$2:$DA$1993)</f>
        <v>0.9884976681533022</v>
      </c>
      <c r="CR37" s="268">
        <f t="array" ref="CR37">AVERAGE(IF(MOD(ROW($DA37:$DA$1993)-$AT37,CR$1)=0,$DA37:$DA$1993))/AVERAGE($DA$2:$DA$1993)</f>
        <v>0.98088658904752835</v>
      </c>
      <c r="CS37" s="268">
        <f t="array" ref="CS37">AVERAGE(IF(MOD(ROW($DA37:$DA$1993)-$AT37,CS$1)=0,$DA37:$DA$1993))/AVERAGE($DA$2:$DA$1993)</f>
        <v>0.97347753056184017</v>
      </c>
      <c r="CT37" s="268">
        <f t="array" ref="CT37">AVERAGE(IF(MOD(ROW($DA37:$DA$1993)-$AT37,CT$1)=0,$DA37:$DA$1993))/AVERAGE($DA$2:$DA$1993)</f>
        <v>1.0646519110336301</v>
      </c>
      <c r="CU37" s="270"/>
      <c r="CV37" s="310">
        <f>IF(DataGoesHere!B37="","",DataGoesHere!A37)</f>
        <v>36</v>
      </c>
      <c r="CW37" s="271">
        <f t="shared" ca="1" si="1"/>
        <v>12</v>
      </c>
      <c r="CX37" s="272">
        <f t="shared" ca="1" si="2"/>
        <v>1.0054005237672714</v>
      </c>
      <c r="CY37" s="266">
        <f>DataGoesHere!A37</f>
        <v>36</v>
      </c>
      <c r="CZ37" s="19">
        <f>IF(DataGoesHere!B37="","",DataGoesHere!B37)</f>
        <v>221549</v>
      </c>
      <c r="DA37" s="19">
        <f>IF(DataGoesHere!B37="","",IF(AH$5="No",DataGoesHere!B37,DataGoesHere!B37-(AH$2*(DataGoesHere!A37-1))))</f>
        <v>191554.20161001789</v>
      </c>
      <c r="DB37" s="19">
        <f ca="1">IF(DataGoesHere!B37="","",IF(AO$9="No",DataGoesHere!B37,DataGoesHere!B37/CX37))</f>
        <v>220358.94627332006</v>
      </c>
      <c r="DC37" s="19">
        <f ca="1">IF(DataGoesHere!B37="","",IF(AO$9="No",DA37,DA37/CX37))</f>
        <v>190525.26538603491</v>
      </c>
      <c r="DD37" s="293" t="str">
        <f>IF(CZ37="",IF(COUNTIF(DD$2:DD36,"Forecast")&lt;Output!E$43,"Forecast",""),"Actual")</f>
        <v>Actual</v>
      </c>
      <c r="DF37" s="19">
        <f ca="1">IF(DataGoesHere!B36="",IF(DD37="Forecast",(Output!$E$47*IntermediateCalcs!DH36)+((1-Output!$E$47)*IntermediateCalcs!DF36),""),(Output!$E$47*IntermediateCalcs!DB36)+((1-Output!$E$47)*IntermediateCalcs!DF36))</f>
        <v>189193.17726708669</v>
      </c>
      <c r="DG37" s="19">
        <f ca="1">IF(DataGoesHere!B36="",IF(DD37="Forecast",(Output!$G$47*(IntermediateCalcs!DF37-IntermediateCalcs!DF36))+((1-Output!$G$47)*IntermediateCalcs!DG36),""),(Output!$G$47*(IntermediateCalcs!DF37-IntermediateCalcs!DF36))+((1-Output!$G$47)*IntermediateCalcs!DG36))</f>
        <v>4464.2567893088444</v>
      </c>
      <c r="DH37" s="19">
        <f ca="1">IF(DataGoesHere!B36="",IF(DD37="Forecast",DF37+DG37,""),DF37+DG37)</f>
        <v>193657.43405639555</v>
      </c>
      <c r="DI37" s="274">
        <f ca="1">IF(DH37="","",IF(IntermediateCalcs!$AO$9="Yes",IntermediateCalcs!DH37*$CX37,IntermediateCalcs!DH37))</f>
        <v>194703.28563172591</v>
      </c>
      <c r="DJ37" s="250">
        <f ca="1">IF(DataGoesHere!$B37="","",($CZ37-DI37))</f>
        <v>26845.714368274086</v>
      </c>
      <c r="DK37" s="250">
        <f ca="1">IF(DataGoesHere!$B37="","",ABS($CZ37-DI37))</f>
        <v>26845.714368274086</v>
      </c>
      <c r="DL37" s="250">
        <f ca="1">IF(DataGoesHere!$B37="","",DK37^2)</f>
        <v>720692379.94295776</v>
      </c>
      <c r="DM37" s="249">
        <f ca="1">IF(DataGoesHere!$B37="","",DK37/$CZ37)</f>
        <v>0.12117280767809417</v>
      </c>
      <c r="DN37" s="250">
        <f ca="1">IF(DataGoesHere!$B37="","",SUM(DJ$2:DJ37)/AVERAGE(DK:DK))</f>
        <v>-1.5731925704594552</v>
      </c>
      <c r="DP37" s="19">
        <f ca="1">IF(DataGoesHere!B37="",IF($DD37="Forecast",(Output!E$48*IntermediateCalcs!CY37)+Output!G$48,""),(Output!E$48*IntermediateCalcs!CY37)+Output!G$48)</f>
        <v>185268.70466413719</v>
      </c>
      <c r="DQ37" s="274">
        <f ca="1">IF(DP37="","",IF(IntermediateCalcs!$AO$9="Yes",IntermediateCalcs!DP37*$CX37,IntermediateCalcs!DP37))</f>
        <v>186269.25270700746</v>
      </c>
      <c r="DR37" s="250">
        <f ca="1">IF(DataGoesHere!$B37="","",($CZ37-DQ37))</f>
        <v>35279.747292992542</v>
      </c>
      <c r="DS37" s="250">
        <f ca="1">IF(DataGoesHere!$B37="","",ABS($CZ37-DQ37))</f>
        <v>35279.747292992542</v>
      </c>
      <c r="DT37" s="250">
        <f ca="1">IF(DataGoesHere!$B37="","",DS37^2)</f>
        <v>1244660569.0574145</v>
      </c>
      <c r="DU37" s="249">
        <f ca="1">IF(DataGoesHere!$B37="","",DS37/$CZ37)</f>
        <v>0.15924128428922063</v>
      </c>
      <c r="DV37" s="250">
        <f ca="1">IF(DataGoesHere!$B37="","",SUM(DR$2:DR37)/AVERAGE(DS:DS))</f>
        <v>-8.7837210776309966</v>
      </c>
      <c r="DX37" s="19">
        <f ca="1">IF(DataGoesHere!$B36="","",(DB31*(Output!$O$49/Output!$P$49))+(IntermediateCalcs!DB32*(Output!$M$49/Output!$P$49))+(IntermediateCalcs!DB33*(Output!$K$49/Output!$P$49))+(DB34*(Output!$I$49/Output!$P$49))+(IntermediateCalcs!DB35*(Output!$G$49/Output!$P$49))+(IntermediateCalcs!DB36*(Output!$E$49/Output!$P$49)))</f>
        <v>178691.38949940208</v>
      </c>
      <c r="DY37" s="274">
        <f ca="1">IF(DX37="","",IF(IntermediateCalcs!$AO$9="Yes",IntermediateCalcs!DX37*$CX37,IntermediateCalcs!DX37))</f>
        <v>179656.41659540034</v>
      </c>
      <c r="DZ37" s="250">
        <f ca="1">IF(DataGoesHere!$B37="","",($CZ37-DY37))</f>
        <v>41892.58340459966</v>
      </c>
      <c r="EA37" s="250">
        <f ca="1">IF(DataGoesHere!$B37="","",ABS($CZ37-DY37))</f>
        <v>41892.58340459966</v>
      </c>
      <c r="EB37" s="250">
        <f ca="1">IF(DataGoesHere!$B37="","",EA37^2)</f>
        <v>1754988544.3113389</v>
      </c>
      <c r="EC37" s="249">
        <f ca="1">IF(DataGoesHere!$B37="","",EA37/$CZ37)</f>
        <v>0.18908947187574604</v>
      </c>
      <c r="ED37" s="250">
        <f ca="1">IF(DataGoesHere!$B37="","",SUM(DZ$2:DZ37)/AVERAGE(EA:EA))</f>
        <v>1.6461951160157493</v>
      </c>
    </row>
    <row r="38" spans="1:134" x14ac:dyDescent="0.2">
      <c r="A38" s="121">
        <v>-5.5</v>
      </c>
      <c r="B38" s="121">
        <v>0</v>
      </c>
      <c r="C38" s="121">
        <v>0</v>
      </c>
      <c r="D38" s="121">
        <v>0</v>
      </c>
      <c r="E38" s="73"/>
      <c r="F38" s="73"/>
      <c r="G38" s="73"/>
      <c r="H38" s="73"/>
      <c r="I38" s="73"/>
      <c r="J38" s="73"/>
      <c r="K38" s="73"/>
      <c r="L38" s="73"/>
      <c r="M38" s="73"/>
      <c r="N38" s="73"/>
      <c r="O38" s="73"/>
      <c r="P38" s="73"/>
      <c r="Q38" s="73"/>
      <c r="R38" s="73"/>
      <c r="T38" s="244">
        <f>IF(DataGoesHere!$B38="","",(DataGoesHere!$B38/SUM(DataGoesHere!$B38:'DataGoesHere'!$B49)))</f>
        <v>7.1249485934444912E-2</v>
      </c>
      <c r="U38" s="238"/>
      <c r="V38" s="238"/>
      <c r="W38" s="238"/>
      <c r="X38" s="238"/>
      <c r="Y38" s="238"/>
      <c r="Z38" s="238"/>
      <c r="AA38" s="238"/>
      <c r="AB38" s="238"/>
      <c r="AC38" s="238"/>
      <c r="AD38" s="238"/>
      <c r="AE38" s="239"/>
      <c r="AF38" s="267"/>
      <c r="AG38" s="19">
        <v>30</v>
      </c>
      <c r="AH38" s="291">
        <f t="shared" ca="1" si="3"/>
        <v>-8.2627737522326855E-2</v>
      </c>
      <c r="AI38" s="292">
        <f t="shared" ca="1" si="4"/>
        <v>8.2627737522326855E-2</v>
      </c>
      <c r="AJ38" s="291">
        <f>IF(COUNT(DataGoesHere!B:B)-1&lt;AG38,"",-AL$7/SQRT(COUNT(DataGoesHere!B:B)))</f>
        <v>-0.11547005383792514</v>
      </c>
      <c r="AK38" s="291">
        <f>IF(COUNT(DataGoesHere!B:B)-1&lt;AG38,"",AL$7/SQRT(COUNT(DataGoesHere!B:B)))</f>
        <v>0.11547005383792514</v>
      </c>
      <c r="AL38" s="293">
        <f ca="1">IF(COUNT(DataGoesHere!B:B)-1&lt;AG38,"",IF(AI38=MAX(AI$9:AI$60),IF(AH38&lt;AJ38,1,IF(AH38&gt;AK38,1,0)),0))</f>
        <v>0</v>
      </c>
      <c r="AM38" s="293"/>
      <c r="AN38" s="19" t="str">
        <f t="shared" ca="1" si="5"/>
        <v/>
      </c>
      <c r="AT38" s="19">
        <f t="shared" si="6"/>
        <v>37</v>
      </c>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268">
        <f t="array" ref="CE38">AVERAGE(IF(MOD(ROW($DA38:$DA$1993)-$AT38,CE$1)=0,$DA38:$DA$1993))/AVERAGE($DA$2:$DA$1993)</f>
        <v>0.95906045336264945</v>
      </c>
      <c r="CF38" s="268">
        <f t="array" ref="CF38">AVERAGE(IF(MOD(ROW($DA38:$DA$1993)-$AT38,CF$1)=0,$DA38:$DA$1993))/AVERAGE($DA$2:$DA$1993)</f>
        <v>1.0424775676710767</v>
      </c>
      <c r="CG38" s="268">
        <f t="array" ref="CG38">AVERAGE(IF(MOD(ROW($DA38:$DA$1993)-$AT38,CG$1)=0,$DA38:$DA$1993))/AVERAGE($DA$2:$DA$1993)</f>
        <v>1.0792797787794028</v>
      </c>
      <c r="CH38" s="268">
        <f t="array" ref="CH38">AVERAGE(IF(MOD(ROW($DA38:$DA$1993)-$AT38,CH$1)=0,$DA38:$DA$1993))/AVERAGE($DA$2:$DA$1993)</f>
        <v>1.1667226998707205</v>
      </c>
      <c r="CI38" s="268">
        <f t="array" ref="CI38">AVERAGE(IF(MOD(ROW($DA38:$DA$1993)-$AT38,CI$1)=0,$DA38:$DA$1993))/AVERAGE($DA$2:$DA$1993)</f>
        <v>1.0156468274843797</v>
      </c>
      <c r="CJ38" s="268">
        <f t="array" ref="CJ38">AVERAGE(IF(MOD(ROW($DA38:$DA$1993)-$AT38,CJ$1)=0,$DA38:$DA$1993))/AVERAGE($DA$2:$DA$1993)</f>
        <v>1.1668596124939223</v>
      </c>
      <c r="CK38" s="268">
        <f t="array" ref="CK38">AVERAGE(IF(MOD(ROW($DA38:$DA$1993)-$AT38,CK$1)=0,$DA38:$DA$1993))/AVERAGE($DA$2:$DA$1993)</f>
        <v>0.94250863110468985</v>
      </c>
      <c r="CL38" s="268">
        <f t="array" ref="CL38">AVERAGE(IF(MOD(ROW($DA38:$DA$1993)-$AT38,CL$1)=0,$DA38:$DA$1993))/AVERAGE($DA$2:$DA$1993)</f>
        <v>1.1314756592705362</v>
      </c>
      <c r="CM38" s="268">
        <f t="array" ref="CM38">AVERAGE(IF(MOD(ROW($DA38:$DA$1993)-$AT38,CM$1)=0,$DA38:$DA$1993))/AVERAGE($DA$2:$DA$1993)</f>
        <v>1.0263262695695547</v>
      </c>
      <c r="CN38" s="268">
        <f t="array" ref="CN38">AVERAGE(IF(MOD(ROW($DA38:$DA$1993)-$AT38,CN$1)=0,$DA38:$DA$1993))/AVERAGE($DA$2:$DA$1993)</f>
        <v>0.97381282809418013</v>
      </c>
      <c r="CO38" s="268">
        <f t="array" ref="CO38">AVERAGE(IF(MOD(ROW($DA38:$DA$1993)-$AT38,CO$1)=0,$DA38:$DA$1993))/AVERAGE($DA$2:$DA$1993)</f>
        <v>0.98688000245862206</v>
      </c>
      <c r="CP38" s="268">
        <f t="array" ref="CP38">AVERAGE(IF(MOD(ROW($DA38:$DA$1993)-$AT38,CP$1)=0,$DA38:$DA$1993))/AVERAGE($DA$2:$DA$1993)</f>
        <v>1.3447320960214006</v>
      </c>
      <c r="CQ38" s="268">
        <f t="array" ref="CQ38">AVERAGE(IF(MOD(ROW($DA38:$DA$1993)-$AT38,CQ$1)=0,$DA38:$DA$1993))/AVERAGE($DA$2:$DA$1993)</f>
        <v>0.96119475031327739</v>
      </c>
      <c r="CR38" s="268">
        <f t="array" ref="CR38">AVERAGE(IF(MOD(ROW($DA38:$DA$1993)-$AT38,CR$1)=0,$DA38:$DA$1993))/AVERAGE($DA$2:$DA$1993)</f>
        <v>0.98930065447423998</v>
      </c>
      <c r="CS38" s="268">
        <f t="array" ref="CS38">AVERAGE(IF(MOD(ROW($DA38:$DA$1993)-$AT38,CS$1)=0,$DA38:$DA$1993))/AVERAGE($DA$2:$DA$1993)</f>
        <v>1.0833033236272318</v>
      </c>
      <c r="CT38" s="268">
        <f t="array" ref="CT38">AVERAGE(IF(MOD(ROW($DA38:$DA$1993)-$AT38,CT$1)=0,$DA38:$DA$1993))/AVERAGE($DA$2:$DA$1993)</f>
        <v>1.1109094235268133</v>
      </c>
      <c r="CU38" s="270"/>
      <c r="CV38" s="310">
        <f>IF(DataGoesHere!B38="","",DataGoesHere!A38)</f>
        <v>37</v>
      </c>
      <c r="CW38" s="271">
        <f t="shared" ca="1" si="1"/>
        <v>1</v>
      </c>
      <c r="CX38" s="272">
        <f t="shared" ca="1" si="2"/>
        <v>1.3236179355303281</v>
      </c>
      <c r="CY38" s="266">
        <f>DataGoesHere!A38</f>
        <v>37</v>
      </c>
      <c r="CZ38" s="19">
        <f>IF(DataGoesHere!B38="","",DataGoesHere!B38)</f>
        <v>158004</v>
      </c>
      <c r="DA38" s="19">
        <f>IF(DataGoesHere!B38="","",IF(AH$5="No",DataGoesHere!B38,DataGoesHere!B38-(AH$2*(DataGoesHere!A38-1))))</f>
        <v>127152.20737030411</v>
      </c>
      <c r="DB38" s="19">
        <f ca="1">IF(DataGoesHere!B38="","",IF(AO$9="No",DataGoesHere!B38,DataGoesHere!B38/CX38))</f>
        <v>119372.81579422935</v>
      </c>
      <c r="DC38" s="19">
        <f ca="1">IF(DataGoesHere!B38="","",IF(AO$9="No",DA38,DA38/CX38))</f>
        <v>96064.131466576568</v>
      </c>
      <c r="DD38" s="293" t="str">
        <f>IF(CZ38="",IF(COUNTIF(DD$2:DD37,"Forecast")&lt;Output!E$43,"Forecast",""),"Actual")</f>
        <v>Actual</v>
      </c>
      <c r="DF38" s="19">
        <f ca="1">IF(DataGoesHere!B37="",IF(DD38="Forecast",(Output!$E$47*IntermediateCalcs!DH37)+((1-Output!$E$47)*IntermediateCalcs!DF37),""),(Output!$E$47*IntermediateCalcs!DB37)+((1-Output!$E$47)*IntermediateCalcs!DF37))</f>
        <v>217242.36937269673</v>
      </c>
      <c r="DG38" s="19">
        <f ca="1">IF(DataGoesHere!B37="",IF(DD38="Forecast",(Output!$G$47*(IntermediateCalcs!DF38-IntermediateCalcs!DF37))+((1-Output!$G$47)*IntermediateCalcs!DG37),""),(Output!$G$47*(IntermediateCalcs!DF38-IntermediateCalcs!DF37))+((1-Output!$G$47)*IntermediateCalcs!DG37))</f>
        <v>16256.724447459443</v>
      </c>
      <c r="DH38" s="19">
        <f ca="1">IF(DataGoesHere!B37="",IF(DD38="Forecast",DF38+DG38,""),DF38+DG38)</f>
        <v>233499.09382015618</v>
      </c>
      <c r="DI38" s="274">
        <f ca="1">IF(DH38="","",IF(IntermediateCalcs!$AO$9="Yes",IntermediateCalcs!DH38*$CX38,IntermediateCalcs!DH38))</f>
        <v>309063.58851043752</v>
      </c>
      <c r="DJ38" s="250">
        <f ca="1">IF(DataGoesHere!$B38="","",($CZ38-DI38))</f>
        <v>-151059.58851043752</v>
      </c>
      <c r="DK38" s="250">
        <f ca="1">IF(DataGoesHere!$B38="","",ABS($CZ38-DI38))</f>
        <v>151059.58851043752</v>
      </c>
      <c r="DL38" s="250">
        <f ca="1">IF(DataGoesHere!$B38="","",DK38^2)</f>
        <v>22818999280.942707</v>
      </c>
      <c r="DM38" s="249">
        <f ca="1">IF(DataGoesHere!$B38="","",DK38/$CZ38)</f>
        <v>0.95604914122704188</v>
      </c>
      <c r="DN38" s="250">
        <f ca="1">IF(DataGoesHere!$B38="","",SUM(DJ$2:DJ38)/AVERAGE(DK:DK))</f>
        <v>-4.1697294905591908</v>
      </c>
      <c r="DP38" s="19">
        <f ca="1">IF(DataGoesHere!B38="",IF($DD38="Forecast",(Output!E$48*IntermediateCalcs!CY38)+Output!G$48,""),(Output!E$48*IntermediateCalcs!CY38)+Output!G$48)</f>
        <v>186137.63464566154</v>
      </c>
      <c r="DQ38" s="274">
        <f ca="1">IF(DP38="","",IF(IntermediateCalcs!$AO$9="Yes",IntermediateCalcs!DP38*$CX38,IntermediateCalcs!DP38))</f>
        <v>246375.11169418902</v>
      </c>
      <c r="DR38" s="250">
        <f ca="1">IF(DataGoesHere!$B38="","",($CZ38-DQ38))</f>
        <v>-88371.111694189021</v>
      </c>
      <c r="DS38" s="250">
        <f ca="1">IF(DataGoesHere!$B38="","",ABS($CZ38-DQ38))</f>
        <v>88371.111694189021</v>
      </c>
      <c r="DT38" s="250">
        <f ca="1">IF(DataGoesHere!$B38="","",DS38^2)</f>
        <v>7809453382.0668316</v>
      </c>
      <c r="DU38" s="249">
        <f ca="1">IF(DataGoesHere!$B38="","",DS38/$CZ38)</f>
        <v>0.55929667409805461</v>
      </c>
      <c r="DV38" s="250">
        <f ca="1">IF(DataGoesHere!$B38="","",SUM(DR$2:DR38)/AVERAGE(DS:DS))</f>
        <v>-11.608465987564109</v>
      </c>
      <c r="DX38" s="19">
        <f ca="1">IF(DataGoesHere!$B37="","",(DB32*(Output!$O$49/Output!$P$49))+(IntermediateCalcs!DB33*(Output!$M$49/Output!$P$49))+(IntermediateCalcs!DB34*(Output!$K$49/Output!$P$49))+(DB35*(Output!$I$49/Output!$P$49))+(IntermediateCalcs!DB36*(Output!$G$49/Output!$P$49))+(IntermediateCalcs!DB37*(Output!$E$49/Output!$P$49)))</f>
        <v>194847.5234800672</v>
      </c>
      <c r="DY38" s="274">
        <f ca="1">IF(DX38="","",IF(IntermediateCalcs!$AO$9="Yes",IntermediateCalcs!DX38*$CX38,IntermediateCalcs!DX38))</f>
        <v>257903.67677188368</v>
      </c>
      <c r="DZ38" s="250">
        <f ca="1">IF(DataGoesHere!$B38="","",($CZ38-DY38))</f>
        <v>-99899.676771883678</v>
      </c>
      <c r="EA38" s="250">
        <f ca="1">IF(DataGoesHere!$B38="","",ABS($CZ38-DY38))</f>
        <v>99899.676771883678</v>
      </c>
      <c r="EB38" s="250">
        <f ca="1">IF(DataGoesHere!$B38="","",EA38^2)</f>
        <v>9979945419.1268349</v>
      </c>
      <c r="EC38" s="249">
        <f ca="1">IF(DataGoesHere!$B38="","",EA38/$CZ38)</f>
        <v>0.63226042867195564</v>
      </c>
      <c r="ED38" s="250">
        <f ca="1">IF(DataGoesHere!$B38="","",SUM(DZ$2:DZ38)/AVERAGE(EA:EA))</f>
        <v>-1.2689111165313911</v>
      </c>
    </row>
    <row r="39" spans="1:134" x14ac:dyDescent="0.2">
      <c r="A39" s="121">
        <v>-5</v>
      </c>
      <c r="B39" s="121">
        <v>0</v>
      </c>
      <c r="C39" s="121">
        <v>0</v>
      </c>
      <c r="D39" s="121">
        <v>0</v>
      </c>
      <c r="E39" s="73"/>
      <c r="F39" s="73"/>
      <c r="G39" s="73"/>
      <c r="H39" s="73"/>
      <c r="I39" s="73"/>
      <c r="J39" s="73"/>
      <c r="K39" s="73"/>
      <c r="L39" s="73"/>
      <c r="M39" s="73"/>
      <c r="N39" s="73"/>
      <c r="O39" s="73"/>
      <c r="P39" s="73"/>
      <c r="Q39" s="73"/>
      <c r="R39" s="73"/>
      <c r="T39" s="240"/>
      <c r="U39" s="245">
        <f>IF(DataGoesHere!$B39="","",(DataGoesHere!$B39/SUM(DataGoesHere!$B39:'DataGoesHere'!$B49)))</f>
        <v>7.5332635467262765E-2</v>
      </c>
      <c r="V39" s="86"/>
      <c r="W39" s="86"/>
      <c r="X39" s="86"/>
      <c r="Y39" s="86"/>
      <c r="Z39" s="86"/>
      <c r="AA39" s="86"/>
      <c r="AB39" s="86"/>
      <c r="AC39" s="86"/>
      <c r="AD39" s="86"/>
      <c r="AE39" s="241"/>
      <c r="AF39" s="267"/>
      <c r="AG39" s="19">
        <v>31</v>
      </c>
      <c r="AH39" s="291">
        <f t="shared" ca="1" si="3"/>
        <v>6.3333333612273085E-2</v>
      </c>
      <c r="AI39" s="292">
        <f t="shared" ca="1" si="4"/>
        <v>6.3333333612273085E-2</v>
      </c>
      <c r="AJ39" s="291">
        <f>IF(COUNT(DataGoesHere!B:B)-1&lt;AG39,"",-AL$7/SQRT(COUNT(DataGoesHere!B:B)))</f>
        <v>-0.11547005383792514</v>
      </c>
      <c r="AK39" s="291">
        <f>IF(COUNT(DataGoesHere!B:B)-1&lt;AG39,"",AL$7/SQRT(COUNT(DataGoesHere!B:B)))</f>
        <v>0.11547005383792514</v>
      </c>
      <c r="AL39" s="293">
        <f ca="1">IF(COUNT(DataGoesHere!B:B)-1&lt;AG39,"",IF(AI39=MAX(AI$9:AI$60),IF(AH39&lt;AJ39,1,IF(AH39&gt;AK39,1,0)),0))</f>
        <v>0</v>
      </c>
      <c r="AM39" s="293"/>
      <c r="AN39" s="19" t="str">
        <f t="shared" ca="1" si="5"/>
        <v/>
      </c>
      <c r="AT39" s="19">
        <f t="shared" si="6"/>
        <v>38</v>
      </c>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268">
        <f t="array" ref="CF39">AVERAGE(IF(MOD(ROW($DA39:$DA$1993)-$AT39,CF$1)=0,$DA39:$DA$1993))/AVERAGE($DA$2:$DA$1993)</f>
        <v>0.97137902813122878</v>
      </c>
      <c r="CG39" s="268">
        <f t="array" ref="CG39">AVERAGE(IF(MOD(ROW($DA39:$DA$1993)-$AT39,CG$1)=0,$DA39:$DA$1993))/AVERAGE($DA$2:$DA$1993)</f>
        <v>0.98962223454692744</v>
      </c>
      <c r="CH39" s="268">
        <f t="array" ref="CH39">AVERAGE(IF(MOD(ROW($DA39:$DA$1993)-$AT39,CH$1)=0,$DA39:$DA$1993))/AVERAGE($DA$2:$DA$1993)</f>
        <v>0.93582563120593054</v>
      </c>
      <c r="CI39" s="268">
        <f t="array" ref="CI39">AVERAGE(IF(MOD(ROW($DA39:$DA$1993)-$AT39,CI$1)=0,$DA39:$DA$1993))/AVERAGE($DA$2:$DA$1993)</f>
        <v>0.99651175198760955</v>
      </c>
      <c r="CJ39" s="268">
        <f t="array" ref="CJ39">AVERAGE(IF(MOD(ROW($DA39:$DA$1993)-$AT39,CJ$1)=0,$DA39:$DA$1993))/AVERAGE($DA$2:$DA$1993)</f>
        <v>0.87506119780649894</v>
      </c>
      <c r="CK39" s="268">
        <f t="array" ref="CK39">AVERAGE(IF(MOD(ROW($DA39:$DA$1993)-$AT39,CK$1)=0,$DA39:$DA$1993))/AVERAGE($DA$2:$DA$1993)</f>
        <v>1.0351910942772986</v>
      </c>
      <c r="CL39" s="268">
        <f t="array" ref="CL39">AVERAGE(IF(MOD(ROW($DA39:$DA$1993)-$AT39,CL$1)=0,$DA39:$DA$1993))/AVERAGE($DA$2:$DA$1993)</f>
        <v>0.95054091320627188</v>
      </c>
      <c r="CM39" s="268">
        <f t="array" ref="CM39">AVERAGE(IF(MOD(ROW($DA39:$DA$1993)-$AT39,CM$1)=0,$DA39:$DA$1993))/AVERAGE($DA$2:$DA$1993)</f>
        <v>0.94450139710610093</v>
      </c>
      <c r="CN39" s="268">
        <f t="array" ref="CN39">AVERAGE(IF(MOD(ROW($DA39:$DA$1993)-$AT39,CN$1)=0,$DA39:$DA$1993))/AVERAGE($DA$2:$DA$1993)</f>
        <v>0.98918742215839517</v>
      </c>
      <c r="CO39" s="268">
        <f t="array" ref="CO39">AVERAGE(IF(MOD(ROW($DA39:$DA$1993)-$AT39,CO$1)=0,$DA39:$DA$1993))/AVERAGE($DA$2:$DA$1993)</f>
        <v>1.0396231639498861</v>
      </c>
      <c r="CP39" s="268">
        <f t="array" ref="CP39">AVERAGE(IF(MOD(ROW($DA39:$DA$1993)-$AT39,CP$1)=0,$DA39:$DA$1993))/AVERAGE($DA$2:$DA$1993)</f>
        <v>0.80169021243532645</v>
      </c>
      <c r="CQ39" s="268">
        <f t="array" ref="CQ39">AVERAGE(IF(MOD(ROW($DA39:$DA$1993)-$AT39,CQ$1)=0,$DA39:$DA$1993))/AVERAGE($DA$2:$DA$1993)</f>
        <v>0.9800850278958696</v>
      </c>
      <c r="CR39" s="268">
        <f t="array" ref="CR39">AVERAGE(IF(MOD(ROW($DA39:$DA$1993)-$AT39,CR$1)=0,$DA39:$DA$1993))/AVERAGE($DA$2:$DA$1993)</f>
        <v>1.0184624999482104</v>
      </c>
      <c r="CS39" s="268">
        <f t="array" ref="CS39">AVERAGE(IF(MOD(ROW($DA39:$DA$1993)-$AT39,CS$1)=0,$DA39:$DA$1993))/AVERAGE($DA$2:$DA$1993)</f>
        <v>0.96704967730564084</v>
      </c>
      <c r="CT39" s="268">
        <f t="array" ref="CT39">AVERAGE(IF(MOD(ROW($DA39:$DA$1993)-$AT39,CT$1)=0,$DA39:$DA$1993))/AVERAGE($DA$2:$DA$1993)</f>
        <v>0.99043039787212794</v>
      </c>
      <c r="CU39" s="270"/>
      <c r="CV39" s="310">
        <f>IF(DataGoesHere!B39="","",DataGoesHere!A39)</f>
        <v>38</v>
      </c>
      <c r="CW39" s="271">
        <f t="shared" ca="1" si="1"/>
        <v>2</v>
      </c>
      <c r="CX39" s="272">
        <f t="shared" ca="1" si="2"/>
        <v>0.80574490527728204</v>
      </c>
      <c r="CY39" s="266">
        <f>DataGoesHere!A39</f>
        <v>38</v>
      </c>
      <c r="CZ39" s="19">
        <f>IF(DataGoesHere!B39="","",DataGoesHere!B39)</f>
        <v>155156</v>
      </c>
      <c r="DA39" s="19">
        <f>IF(DataGoesHere!B39="","",IF(AH$5="No",DataGoesHere!B39,DataGoesHere!B39-(AH$2*(DataGoesHere!A39-1))))</f>
        <v>123447.21313059033</v>
      </c>
      <c r="DB39" s="19">
        <f ca="1">IF(DataGoesHere!B39="","",IF(AO$9="No",DataGoesHere!B39,DataGoesHere!B39/CX39))</f>
        <v>192562.18560464366</v>
      </c>
      <c r="DC39" s="19">
        <f ca="1">IF(DataGoesHere!B39="","",IF(AO$9="No",DA39,DA39/CX39))</f>
        <v>153208.80383116822</v>
      </c>
      <c r="DD39" s="293" t="str">
        <f>IF(CZ39="",IF(COUNTIF(DD$2:DD38,"Forecast")&lt;Output!E$43,"Forecast",""),"Actual")</f>
        <v>Actual</v>
      </c>
      <c r="DF39" s="19">
        <f ca="1">IF(DataGoesHere!B38="",IF(DD39="Forecast",(Output!$E$47*IntermediateCalcs!DH38)+((1-Output!$E$47)*IntermediateCalcs!DF38),""),(Output!$E$47*IntermediateCalcs!DB38)+((1-Output!$E$47)*IntermediateCalcs!DF38))</f>
        <v>129159.77115207608</v>
      </c>
      <c r="DG39" s="19">
        <f ca="1">IF(DataGoesHere!B38="",IF(DD39="Forecast",(Output!$G$47*(IntermediateCalcs!DF39-IntermediateCalcs!DF38))+((1-Output!$G$47)*IntermediateCalcs!DG38),""),(Output!$G$47*(IntermediateCalcs!DF39-IntermediateCalcs!DF38))+((1-Output!$G$47)*IntermediateCalcs!DG38))</f>
        <v>-35912.936886580603</v>
      </c>
      <c r="DH39" s="19">
        <f ca="1">IF(DataGoesHere!B38="",IF(DD39="Forecast",DF39+DG39,""),DF39+DG39)</f>
        <v>93246.834265495476</v>
      </c>
      <c r="DI39" s="274">
        <f ca="1">IF(DH39="","",IF(IntermediateCalcs!$AO$9="Yes",IntermediateCalcs!DH39*$CX39,IntermediateCalcs!DH39))</f>
        <v>75133.161642658073</v>
      </c>
      <c r="DJ39" s="250">
        <f ca="1">IF(DataGoesHere!$B39="","",($CZ39-DI39))</f>
        <v>80022.838357341927</v>
      </c>
      <c r="DK39" s="250">
        <f ca="1">IF(DataGoesHere!$B39="","",ABS($CZ39-DI39))</f>
        <v>80022.838357341927</v>
      </c>
      <c r="DL39" s="250">
        <f ca="1">IF(DataGoesHere!$B39="","",DK39^2)</f>
        <v>6403654658.765274</v>
      </c>
      <c r="DM39" s="249">
        <f ca="1">IF(DataGoesHere!$B39="","",DK39/$CZ39)</f>
        <v>0.51575729174084095</v>
      </c>
      <c r="DN39" s="250">
        <f ca="1">IF(DataGoesHere!$B39="","",SUM(DJ$2:DJ39)/AVERAGE(DK:DK))</f>
        <v>-2.7942308790847208</v>
      </c>
      <c r="DP39" s="19">
        <f ca="1">IF(DataGoesHere!B39="",IF($DD39="Forecast",(Output!E$48*IntermediateCalcs!CY39)+Output!G$48,""),(Output!E$48*IntermediateCalcs!CY39)+Output!G$48)</f>
        <v>187006.56462718593</v>
      </c>
      <c r="DQ39" s="274">
        <f ca="1">IF(DP39="","",IF(IntermediateCalcs!$AO$9="Yes",IntermediateCalcs!DP39*$CX39,IntermediateCalcs!DP39))</f>
        <v>150679.58670176184</v>
      </c>
      <c r="DR39" s="250">
        <f ca="1">IF(DataGoesHere!$B39="","",($CZ39-DQ39))</f>
        <v>4476.4132982381561</v>
      </c>
      <c r="DS39" s="250">
        <f ca="1">IF(DataGoesHere!$B39="","",ABS($CZ39-DQ39))</f>
        <v>4476.4132982381561</v>
      </c>
      <c r="DT39" s="250">
        <f ca="1">IF(DataGoesHere!$B39="","",DS39^2)</f>
        <v>20038276.016643409</v>
      </c>
      <c r="DU39" s="249">
        <f ca="1">IF(DataGoesHere!$B39="","",DS39/$CZ39)</f>
        <v>2.8851048610676715E-2</v>
      </c>
      <c r="DV39" s="250">
        <f ca="1">IF(DataGoesHere!$B39="","",SUM(DR$2:DR39)/AVERAGE(DS:DS))</f>
        <v>-11.465379344921061</v>
      </c>
      <c r="DX39" s="19">
        <f ca="1">IF(DataGoesHere!$B38="","",(DB33*(Output!$O$49/Output!$P$49))+(IntermediateCalcs!DB34*(Output!$M$49/Output!$P$49))+(IntermediateCalcs!DB35*(Output!$K$49/Output!$P$49))+(DB36*(Output!$I$49/Output!$P$49))+(IntermediateCalcs!DB37*(Output!$G$49/Output!$P$49))+(IntermediateCalcs!DB38*(Output!$E$49/Output!$P$49)))</f>
        <v>171346.59281562691</v>
      </c>
      <c r="DY39" s="274">
        <f ca="1">IF(DX39="","",IF(IntermediateCalcs!$AO$9="Yes",IntermediateCalcs!DX39*$CX39,IntermediateCalcs!DX39))</f>
        <v>138061.6441978123</v>
      </c>
      <c r="DZ39" s="250">
        <f ca="1">IF(DataGoesHere!$B39="","",($CZ39-DY39))</f>
        <v>17094.355802187696</v>
      </c>
      <c r="EA39" s="250">
        <f ca="1">IF(DataGoesHere!$B39="","",ABS($CZ39-DY39))</f>
        <v>17094.355802187696</v>
      </c>
      <c r="EB39" s="250">
        <f ca="1">IF(DataGoesHere!$B39="","",EA39^2)</f>
        <v>292217000.29178816</v>
      </c>
      <c r="EC39" s="249">
        <f ca="1">IF(DataGoesHere!$B39="","",EA39/$CZ39)</f>
        <v>0.11017528037708949</v>
      </c>
      <c r="ED39" s="250">
        <f ca="1">IF(DataGoesHere!$B39="","",SUM(DZ$2:DZ39)/AVERAGE(EA:EA))</f>
        <v>-0.77009205374178369</v>
      </c>
    </row>
    <row r="40" spans="1:134" x14ac:dyDescent="0.2">
      <c r="A40" s="121">
        <v>-4.5</v>
      </c>
      <c r="B40" s="121">
        <v>0</v>
      </c>
      <c r="C40" s="121">
        <v>0</v>
      </c>
      <c r="D40" s="121">
        <v>0</v>
      </c>
      <c r="E40" s="73"/>
      <c r="F40" s="73"/>
      <c r="G40" s="73"/>
      <c r="H40" s="73"/>
      <c r="I40" s="73"/>
      <c r="J40" s="73"/>
      <c r="K40" s="73"/>
      <c r="L40" s="73"/>
      <c r="M40" s="73"/>
      <c r="N40" s="73"/>
      <c r="O40" s="73"/>
      <c r="P40" s="73"/>
      <c r="Q40" s="73"/>
      <c r="R40" s="73"/>
      <c r="T40" s="240"/>
      <c r="U40" s="86"/>
      <c r="V40" s="245">
        <f>IF(DataGoesHere!$B40="","",(DataGoesHere!$B40/SUM(DataGoesHere!$B38:'DataGoesHere'!$B49)))</f>
        <v>8.2029530811466009E-2</v>
      </c>
      <c r="W40" s="86"/>
      <c r="X40" s="86"/>
      <c r="Y40" s="86"/>
      <c r="Z40" s="86"/>
      <c r="AA40" s="86"/>
      <c r="AB40" s="86"/>
      <c r="AC40" s="86"/>
      <c r="AD40" s="86"/>
      <c r="AE40" s="241"/>
      <c r="AF40" s="267"/>
      <c r="AG40" s="19">
        <v>32</v>
      </c>
      <c r="AH40" s="291">
        <f t="shared" ca="1" si="3"/>
        <v>-7.5007669104561374E-3</v>
      </c>
      <c r="AI40" s="292">
        <f t="shared" ca="1" si="4"/>
        <v>7.5007669104561374E-3</v>
      </c>
      <c r="AJ40" s="291">
        <f>IF(COUNT(DataGoesHere!B:B)-1&lt;AG40,"",-AL$7/SQRT(COUNT(DataGoesHere!B:B)))</f>
        <v>-0.11547005383792514</v>
      </c>
      <c r="AK40" s="291">
        <f>IF(COUNT(DataGoesHere!B:B)-1&lt;AG40,"",AL$7/SQRT(COUNT(DataGoesHere!B:B)))</f>
        <v>0.11547005383792514</v>
      </c>
      <c r="AL40" s="293">
        <f ca="1">IF(COUNT(DataGoesHere!B:B)-1&lt;AG40,"",IF(AI40=MAX(AI$9:AI$60),IF(AH40&lt;AJ40,1,IF(AH40&gt;AK40,1,0)),0))</f>
        <v>0</v>
      </c>
      <c r="AM40" s="293"/>
      <c r="AN40" s="19" t="str">
        <f t="shared" ca="1" si="5"/>
        <v/>
      </c>
      <c r="AT40" s="19">
        <f t="shared" si="6"/>
        <v>39</v>
      </c>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268">
        <f t="array" ref="CG40">AVERAGE(IF(MOD(ROW($DA40:$DA$1993)-$AT40,CG$1)=0,$DA40:$DA$1993))/AVERAGE($DA$2:$DA$1993)</f>
        <v>1.0361569788001421</v>
      </c>
      <c r="CH40" s="268">
        <f t="array" ref="CH40">AVERAGE(IF(MOD(ROW($DA40:$DA$1993)-$AT40,CH$1)=0,$DA40:$DA$1993))/AVERAGE($DA$2:$DA$1993)</f>
        <v>0.93842307696081972</v>
      </c>
      <c r="CI40" s="268">
        <f t="array" ref="CI40">AVERAGE(IF(MOD(ROW($DA40:$DA$1993)-$AT40,CI$1)=0,$DA40:$DA$1993))/AVERAGE($DA$2:$DA$1993)</f>
        <v>1.0744974336860074</v>
      </c>
      <c r="CJ40" s="268">
        <f t="array" ref="CJ40">AVERAGE(IF(MOD(ROW($DA40:$DA$1993)-$AT40,CJ$1)=0,$DA40:$DA$1993))/AVERAGE($DA$2:$DA$1993)</f>
        <v>0.89572790129623137</v>
      </c>
      <c r="CK40" s="268">
        <f t="array" ref="CK40">AVERAGE(IF(MOD(ROW($DA40:$DA$1993)-$AT40,CK$1)=0,$DA40:$DA$1993))/AVERAGE($DA$2:$DA$1993)</f>
        <v>0.95102680554228758</v>
      </c>
      <c r="CL40" s="268">
        <f t="array" ref="CL40">AVERAGE(IF(MOD(ROW($DA40:$DA$1993)-$AT40,CL$1)=0,$DA40:$DA$1993))/AVERAGE($DA$2:$DA$1993)</f>
        <v>0.92992172951778862</v>
      </c>
      <c r="CM40" s="268">
        <f t="array" ref="CM40">AVERAGE(IF(MOD(ROW($DA40:$DA$1993)-$AT40,CM$1)=0,$DA40:$DA$1993))/AVERAGE($DA$2:$DA$1993)</f>
        <v>0.98537125578959217</v>
      </c>
      <c r="CN40" s="268">
        <f t="array" ref="CN40">AVERAGE(IF(MOD(ROW($DA40:$DA$1993)-$AT40,CN$1)=0,$DA40:$DA$1993))/AVERAGE($DA$2:$DA$1993)</f>
        <v>1.0729263187885452</v>
      </c>
      <c r="CO40" s="268">
        <f t="array" ref="CO40">AVERAGE(IF(MOD(ROW($DA40:$DA$1993)-$AT40,CO$1)=0,$DA40:$DA$1993))/AVERAGE($DA$2:$DA$1993)</f>
        <v>0.99033541772012912</v>
      </c>
      <c r="CP40" s="268">
        <f t="array" ref="CP40">AVERAGE(IF(MOD(ROW($DA40:$DA$1993)-$AT40,CP$1)=0,$DA40:$DA$1993))/AVERAGE($DA$2:$DA$1993)</f>
        <v>0.77114053462963628</v>
      </c>
      <c r="CQ40" s="268">
        <f t="array" ref="CQ40">AVERAGE(IF(MOD(ROW($DA40:$DA$1993)-$AT40,CQ$1)=0,$DA40:$DA$1993))/AVERAGE($DA$2:$DA$1993)</f>
        <v>1.0655515943744163</v>
      </c>
      <c r="CR40" s="268">
        <f t="array" ref="CR40">AVERAGE(IF(MOD(ROW($DA40:$DA$1993)-$AT40,CR$1)=0,$DA40:$DA$1993))/AVERAGE($DA$2:$DA$1993)</f>
        <v>1.110934197019344</v>
      </c>
      <c r="CS40" s="268">
        <f t="array" ref="CS40">AVERAGE(IF(MOD(ROW($DA40:$DA$1993)-$AT40,CS$1)=0,$DA40:$DA$1993))/AVERAGE($DA$2:$DA$1993)</f>
        <v>1.0416609150100939</v>
      </c>
      <c r="CT40" s="268">
        <f t="array" ref="CT40">AVERAGE(IF(MOD(ROW($DA40:$DA$1993)-$AT40,CT$1)=0,$DA40:$DA$1993))/AVERAGE($DA$2:$DA$1993)</f>
        <v>0.97836560680429308</v>
      </c>
      <c r="CU40" s="270"/>
      <c r="CV40" s="310">
        <f>IF(DataGoesHere!B40="","",DataGoesHere!A40)</f>
        <v>39</v>
      </c>
      <c r="CW40" s="271">
        <f t="shared" ca="1" si="1"/>
        <v>3</v>
      </c>
      <c r="CX40" s="272">
        <f t="shared" ca="1" si="2"/>
        <v>0.79862940076451561</v>
      </c>
      <c r="CY40" s="266">
        <f>DataGoesHere!A40</f>
        <v>39</v>
      </c>
      <c r="CZ40" s="19">
        <f>IF(DataGoesHere!B40="","",DataGoesHere!B40)</f>
        <v>181910</v>
      </c>
      <c r="DA40" s="19">
        <f>IF(DataGoesHere!B40="","",IF(AH$5="No",DataGoesHere!B40,DataGoesHere!B40-(AH$2*(DataGoesHere!A40-1))))</f>
        <v>149344.21889087657</v>
      </c>
      <c r="DB40" s="19">
        <f ca="1">IF(DataGoesHere!B40="","",IF(AO$9="No",DataGoesHere!B40,DataGoesHere!B40/CX40))</f>
        <v>227777.73999537254</v>
      </c>
      <c r="DC40" s="19">
        <f ca="1">IF(DataGoesHere!B40="","",IF(AO$9="No",DA40,DA40/CX40))</f>
        <v>187000.65230244672</v>
      </c>
      <c r="DD40" s="293" t="str">
        <f>IF(CZ40="",IF(COUNTIF(DD$2:DD39,"Forecast")&lt;Output!E$43,"Forecast",""),"Actual")</f>
        <v>Actual</v>
      </c>
      <c r="DF40" s="19">
        <f ca="1">IF(DataGoesHere!B39="",IF(DD40="Forecast",(Output!$E$47*IntermediateCalcs!DH39)+((1-Output!$E$47)*IntermediateCalcs!DF39),""),(Output!$E$47*IntermediateCalcs!DB39)+((1-Output!$E$47)*IntermediateCalcs!DF39))</f>
        <v>186221.94415938691</v>
      </c>
      <c r="DG40" s="19">
        <f ca="1">IF(DataGoesHere!B39="",IF(DD40="Forecast",(Output!$G$47*(IntermediateCalcs!DF40-IntermediateCalcs!DF39))+((1-Output!$G$47)*IntermediateCalcs!DG39),""),(Output!$G$47*(IntermediateCalcs!DF40-IntermediateCalcs!DF39))+((1-Output!$G$47)*IntermediateCalcs!DG39))</f>
        <v>10574.618060365116</v>
      </c>
      <c r="DH40" s="19">
        <f ca="1">IF(DataGoesHere!B39="",IF(DD40="Forecast",DF40+DG40,""),DF40+DG40)</f>
        <v>196796.56221975203</v>
      </c>
      <c r="DI40" s="274">
        <f ca="1">IF(DH40="","",IF(IntermediateCalcs!$AO$9="Yes",IntermediateCalcs!DH40*$CX40,IntermediateCalcs!DH40))</f>
        <v>157167.52055807726</v>
      </c>
      <c r="DJ40" s="250">
        <f ca="1">IF(DataGoesHere!$B40="","",($CZ40-DI40))</f>
        <v>24742.47944192274</v>
      </c>
      <c r="DK40" s="250">
        <f ca="1">IF(DataGoesHere!$B40="","",ABS($CZ40-DI40))</f>
        <v>24742.47944192274</v>
      </c>
      <c r="DL40" s="250">
        <f ca="1">IF(DataGoesHere!$B40="","",DK40^2)</f>
        <v>612190288.93396938</v>
      </c>
      <c r="DM40" s="249">
        <f ca="1">IF(DataGoesHere!$B40="","",DK40/$CZ40)</f>
        <v>0.13601494938113759</v>
      </c>
      <c r="DN40" s="250">
        <f ca="1">IF(DataGoesHere!$B40="","",SUM(DJ$2:DJ40)/AVERAGE(DK:DK))</f>
        <v>-2.3689367153757943</v>
      </c>
      <c r="DP40" s="19">
        <f ca="1">IF(DataGoesHere!B40="",IF($DD40="Forecast",(Output!E$48*IntermediateCalcs!CY40)+Output!G$48,""),(Output!E$48*IntermediateCalcs!CY40)+Output!G$48)</f>
        <v>187875.49460871029</v>
      </c>
      <c r="DQ40" s="274">
        <f ca="1">IF(DP40="","",IF(IntermediateCalcs!$AO$9="Yes",IntermediateCalcs!DP40*$CX40,IntermediateCalcs!DP40))</f>
        <v>150042.89367769129</v>
      </c>
      <c r="DR40" s="250">
        <f ca="1">IF(DataGoesHere!$B40="","",($CZ40-DQ40))</f>
        <v>31867.106322308711</v>
      </c>
      <c r="DS40" s="250">
        <f ca="1">IF(DataGoesHere!$B40="","",ABS($CZ40-DQ40))</f>
        <v>31867.106322308711</v>
      </c>
      <c r="DT40" s="250">
        <f ca="1">IF(DataGoesHere!$B40="","",DS40^2)</f>
        <v>1015512465.3573278</v>
      </c>
      <c r="DU40" s="249">
        <f ca="1">IF(DataGoesHere!$B40="","",DS40/$CZ40)</f>
        <v>0.17518061856032494</v>
      </c>
      <c r="DV40" s="250">
        <f ca="1">IF(DataGoesHere!$B40="","",SUM(DR$2:DR40)/AVERAGE(DS:DS))</f>
        <v>-10.446760877273585</v>
      </c>
      <c r="DX40" s="19">
        <f ca="1">IF(DataGoesHere!$B39="","",(DB34*(Output!$O$49/Output!$P$49))+(IntermediateCalcs!DB35*(Output!$M$49/Output!$P$49))+(IntermediateCalcs!DB36*(Output!$K$49/Output!$P$49))+(DB37*(Output!$I$49/Output!$P$49))+(IntermediateCalcs!DB38*(Output!$G$49/Output!$P$49))+(IntermediateCalcs!DB39*(Output!$E$49/Output!$P$49)))</f>
        <v>180966.62676440302</v>
      </c>
      <c r="DY40" s="274">
        <f ca="1">IF(DX40="","",IF(IntermediateCalcs!$AO$9="Yes",IntermediateCalcs!DX40*$CX40,IntermediateCalcs!DX40))</f>
        <v>144525.26869123094</v>
      </c>
      <c r="DZ40" s="250">
        <f ca="1">IF(DataGoesHere!$B40="","",($CZ40-DY40))</f>
        <v>37384.731308769056</v>
      </c>
      <c r="EA40" s="250">
        <f ca="1">IF(DataGoesHere!$B40="","",ABS($CZ40-DY40))</f>
        <v>37384.731308769056</v>
      </c>
      <c r="EB40" s="250">
        <f ca="1">IF(DataGoesHere!$B40="","",EA40^2)</f>
        <v>1397618135.0288572</v>
      </c>
      <c r="EC40" s="249">
        <f ca="1">IF(DataGoesHere!$B40="","",EA40/$CZ40)</f>
        <v>0.20551223851777833</v>
      </c>
      <c r="ED40" s="250">
        <f ca="1">IF(DataGoesHere!$B40="","",SUM(DZ$2:DZ40)/AVERAGE(EA:EA))</f>
        <v>0.32080700381117289</v>
      </c>
    </row>
    <row r="41" spans="1:134" x14ac:dyDescent="0.2">
      <c r="A41" s="121">
        <v>-4</v>
      </c>
      <c r="B41" s="121">
        <v>0</v>
      </c>
      <c r="C41" s="121">
        <v>0</v>
      </c>
      <c r="D41" s="121">
        <v>0</v>
      </c>
      <c r="E41" s="73"/>
      <c r="F41" s="73"/>
      <c r="G41" s="73"/>
      <c r="H41" s="73"/>
      <c r="I41" s="73"/>
      <c r="J41" s="73"/>
      <c r="K41" s="73"/>
      <c r="L41" s="73"/>
      <c r="M41" s="73"/>
      <c r="N41" s="73"/>
      <c r="O41" s="73"/>
      <c r="P41" s="73"/>
      <c r="Q41" s="73"/>
      <c r="R41" s="73"/>
      <c r="T41" s="240"/>
      <c r="U41" s="86"/>
      <c r="V41" s="86"/>
      <c r="W41" s="245">
        <f>IF(DataGoesHere!$B41="","",(DataGoesHere!$B41/SUM(DataGoesHere!$B38:'DataGoesHere'!$B49)))</f>
        <v>7.9650850282465491E-2</v>
      </c>
      <c r="X41" s="86"/>
      <c r="Y41" s="86"/>
      <c r="Z41" s="86"/>
      <c r="AA41" s="86"/>
      <c r="AB41" s="86"/>
      <c r="AC41" s="86"/>
      <c r="AD41" s="86"/>
      <c r="AE41" s="241"/>
      <c r="AF41" s="267"/>
      <c r="AG41" s="19">
        <v>33</v>
      </c>
      <c r="AH41" s="291">
        <f t="shared" ref="AH41:AH60" ca="1" si="7">IF(COUNT(Data)-1&lt;AG41,"",SUMPRODUCT(OFFSET(Data,0,0,COUNT(Data)-AG41)-AVERAGE(Data),OFFSET(Data,AG41,0,COUNT(Data)-AG41)-AVERAGE(Data))/DEVSQ(Data))</f>
        <v>-0.12042398951278589</v>
      </c>
      <c r="AI41" s="292">
        <f t="shared" ca="1" si="4"/>
        <v>0.12042398951278589</v>
      </c>
      <c r="AJ41" s="291">
        <f>IF(COUNT(DataGoesHere!B:B)-1&lt;AG41,"",-AL$7/SQRT(COUNT(DataGoesHere!B:B)))</f>
        <v>-0.11547005383792514</v>
      </c>
      <c r="AK41" s="291">
        <f>IF(COUNT(DataGoesHere!B:B)-1&lt;AG41,"",AL$7/SQRT(COUNT(DataGoesHere!B:B)))</f>
        <v>0.11547005383792514</v>
      </c>
      <c r="AL41" s="293">
        <f ca="1">IF(COUNT(DataGoesHere!B:B)-1&lt;AG41,"",IF(AI41=MAX(AI$9:AI$60),IF(AH41&lt;AJ41,1,IF(AH41&gt;AK41,1,0)),0))</f>
        <v>0</v>
      </c>
      <c r="AM41" s="293"/>
      <c r="AN41" s="19" t="str">
        <f t="shared" ref="AN41:AN60" ca="1" si="8">IF(AL41=0,"",AG41)</f>
        <v/>
      </c>
      <c r="AT41" s="19">
        <f t="shared" si="6"/>
        <v>40</v>
      </c>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268">
        <f t="array" ref="CH41">AVERAGE(IF(MOD(ROW($DA41:$DA$1993)-$AT41,CH$1)=0,$DA41:$DA$1993))/AVERAGE($DA$2:$DA$1993)</f>
        <v>1.0466560992282403</v>
      </c>
      <c r="CI41" s="268">
        <f t="array" ref="CI41">AVERAGE(IF(MOD(ROW($DA41:$DA$1993)-$AT41,CI$1)=0,$DA41:$DA$1993))/AVERAGE($DA$2:$DA$1993)</f>
        <v>0.94025542533242146</v>
      </c>
      <c r="CJ41" s="268">
        <f t="array" ref="CJ41">AVERAGE(IF(MOD(ROW($DA41:$DA$1993)-$AT41,CJ$1)=0,$DA41:$DA$1993))/AVERAGE($DA$2:$DA$1993)</f>
        <v>0.93131002329489976</v>
      </c>
      <c r="CK41" s="268">
        <f t="array" ref="CK41">AVERAGE(IF(MOD(ROW($DA41:$DA$1993)-$AT41,CK$1)=0,$DA41:$DA$1993))/AVERAGE($DA$2:$DA$1993)</f>
        <v>1.0157532442697912</v>
      </c>
      <c r="CL41" s="268">
        <f t="array" ref="CL41">AVERAGE(IF(MOD(ROW($DA41:$DA$1993)-$AT41,CL$1)=0,$DA41:$DA$1993))/AVERAGE($DA$2:$DA$1993)</f>
        <v>1.0026518141754683</v>
      </c>
      <c r="CM41" s="268">
        <f t="array" ref="CM41">AVERAGE(IF(MOD(ROW($DA41:$DA$1993)-$AT41,CM$1)=0,$DA41:$DA$1993))/AVERAGE($DA$2:$DA$1993)</f>
        <v>1.1198671773052078</v>
      </c>
      <c r="CN41" s="268">
        <f t="array" ref="CN41">AVERAGE(IF(MOD(ROW($DA41:$DA$1993)-$AT41,CN$1)=0,$DA41:$DA$1993))/AVERAGE($DA$2:$DA$1993)</f>
        <v>0.97864700627901968</v>
      </c>
      <c r="CO41" s="268">
        <f t="array" ref="CO41">AVERAGE(IF(MOD(ROW($DA41:$DA$1993)-$AT41,CO$1)=0,$DA41:$DA$1993))/AVERAGE($DA$2:$DA$1993)</f>
        <v>1.0113049335029556</v>
      </c>
      <c r="CP41" s="268">
        <f t="array" ref="CP41">AVERAGE(IF(MOD(ROW($DA41:$DA$1993)-$AT41,CP$1)=0,$DA41:$DA$1993))/AVERAGE($DA$2:$DA$1993)</f>
        <v>1.032428008048873</v>
      </c>
      <c r="CQ41" s="268">
        <f t="array" ref="CQ41">AVERAGE(IF(MOD(ROW($DA41:$DA$1993)-$AT41,CQ$1)=0,$DA41:$DA$1993))/AVERAGE($DA$2:$DA$1993)</f>
        <v>1.0477213447008844</v>
      </c>
      <c r="CR41" s="268">
        <f t="array" ref="CR41">AVERAGE(IF(MOD(ROW($DA41:$DA$1993)-$AT41,CR$1)=0,$DA41:$DA$1993))/AVERAGE($DA$2:$DA$1993)</f>
        <v>0.95824075339421577</v>
      </c>
      <c r="CS41" s="268">
        <f t="array" ref="CS41">AVERAGE(IF(MOD(ROW($DA41:$DA$1993)-$AT41,CS$1)=0,$DA41:$DA$1993))/AVERAGE($DA$2:$DA$1993)</f>
        <v>1.1137455831412653</v>
      </c>
      <c r="CT41" s="268">
        <f t="array" ref="CT41">AVERAGE(IF(MOD(ROW($DA41:$DA$1993)-$AT41,CT$1)=0,$DA41:$DA$1993))/AVERAGE($DA$2:$DA$1993)</f>
        <v>1.0222841402999887</v>
      </c>
      <c r="CU41" s="270"/>
      <c r="CV41" s="310">
        <f>IF(DataGoesHere!B41="","",DataGoesHere!A41)</f>
        <v>40</v>
      </c>
      <c r="CW41" s="271">
        <f t="shared" ca="1" si="1"/>
        <v>4</v>
      </c>
      <c r="CX41" s="272">
        <f t="shared" ca="1" si="2"/>
        <v>1.0149292433706087</v>
      </c>
      <c r="CY41" s="266">
        <f>DataGoesHere!A41</f>
        <v>40</v>
      </c>
      <c r="CZ41" s="19">
        <f>IF(DataGoesHere!B41="","",DataGoesHere!B41)</f>
        <v>176635</v>
      </c>
      <c r="DA41" s="19">
        <f>IF(DataGoesHere!B41="","",IF(AH$5="No",DataGoesHere!B41,DataGoesHere!B41-(AH$2*(DataGoesHere!A41-1))))</f>
        <v>143212.2246511628</v>
      </c>
      <c r="DB41" s="19">
        <f ca="1">IF(DataGoesHere!B41="","",IF(AO$9="No",DataGoesHere!B41,DataGoesHere!B41/CX41))</f>
        <v>174036.76281253871</v>
      </c>
      <c r="DC41" s="19">
        <f ca="1">IF(DataGoesHere!B41="","",IF(AO$9="No",DA41,DA41/CX41))</f>
        <v>141105.62444289314</v>
      </c>
      <c r="DD41" s="293" t="str">
        <f>IF(CZ41="",IF(COUNTIF(DD$2:DD40,"Forecast")&lt;Output!E$43,"Forecast",""),"Actual")</f>
        <v>Actual</v>
      </c>
      <c r="DF41" s="19">
        <f ca="1">IF(DataGoesHere!B40="",IF(DD41="Forecast",(Output!$E$47*IntermediateCalcs!DH40)+((1-Output!$E$47)*IntermediateCalcs!DF40),""),(Output!$E$47*IntermediateCalcs!DB40)+((1-Output!$E$47)*IntermediateCalcs!DF40))</f>
        <v>223622.16041177398</v>
      </c>
      <c r="DG41" s="19">
        <f ca="1">IF(DataGoesHere!B40="",IF(DD41="Forecast",(Output!$G$47*(IntermediateCalcs!DF41-IntermediateCalcs!DF40))+((1-Output!$G$47)*IntermediateCalcs!DG40),""),(Output!$G$47*(IntermediateCalcs!DF41-IntermediateCalcs!DF40))+((1-Output!$G$47)*IntermediateCalcs!DG40))</f>
        <v>23987.41715637609</v>
      </c>
      <c r="DH41" s="19">
        <f ca="1">IF(DataGoesHere!B40="",IF(DD41="Forecast",DF41+DG41,""),DF41+DG41)</f>
        <v>247609.57756815007</v>
      </c>
      <c r="DI41" s="274">
        <f ca="1">IF(DH41="","",IF(IntermediateCalcs!$AO$9="Yes",IntermediateCalcs!DH41*$CX41,IntermediateCalcs!DH41))</f>
        <v>251306.2012125586</v>
      </c>
      <c r="DJ41" s="250">
        <f ca="1">IF(DataGoesHere!$B41="","",($CZ41-DI41))</f>
        <v>-74671.201212558604</v>
      </c>
      <c r="DK41" s="250">
        <f ca="1">IF(DataGoesHere!$B41="","",ABS($CZ41-DI41))</f>
        <v>74671.201212558604</v>
      </c>
      <c r="DL41" s="250">
        <f ca="1">IF(DataGoesHere!$B41="","",DK41^2)</f>
        <v>5575788290.5264139</v>
      </c>
      <c r="DM41" s="249">
        <f ca="1">IF(DataGoesHere!$B41="","",DK41/$CZ41)</f>
        <v>0.42274295135481987</v>
      </c>
      <c r="DN41" s="250">
        <f ca="1">IF(DataGoesHere!$B41="","",SUM(DJ$2:DJ41)/AVERAGE(DK:DK))</f>
        <v>-3.6524469693654504</v>
      </c>
      <c r="DP41" s="19">
        <f ca="1">IF(DataGoesHere!B41="",IF($DD41="Forecast",(Output!E$48*IntermediateCalcs!CY41)+Output!G$48,""),(Output!E$48*IntermediateCalcs!CY41)+Output!G$48)</f>
        <v>188744.42459023464</v>
      </c>
      <c r="DQ41" s="274">
        <f ca="1">IF(DP41="","",IF(IntermediateCalcs!$AO$9="Yes",IntermediateCalcs!DP41*$CX41,IntermediateCalcs!DP41))</f>
        <v>191562.23603978776</v>
      </c>
      <c r="DR41" s="250">
        <f ca="1">IF(DataGoesHere!$B41="","",($CZ41-DQ41))</f>
        <v>-14927.236039787764</v>
      </c>
      <c r="DS41" s="250">
        <f ca="1">IF(DataGoesHere!$B41="","",ABS($CZ41-DQ41))</f>
        <v>14927.236039787764</v>
      </c>
      <c r="DT41" s="250">
        <f ca="1">IF(DataGoesHere!$B41="","",DS41^2)</f>
        <v>222822375.78753868</v>
      </c>
      <c r="DU41" s="249">
        <f ca="1">IF(DataGoesHere!$B41="","",DS41/$CZ41)</f>
        <v>8.4508936732741319E-2</v>
      </c>
      <c r="DV41" s="250">
        <f ca="1">IF(DataGoesHere!$B41="","",SUM(DR$2:DR41)/AVERAGE(DS:DS))</f>
        <v>-10.923903613337336</v>
      </c>
      <c r="DX41" s="19">
        <f ca="1">IF(DataGoesHere!$B40="","",(DB35*(Output!$O$49/Output!$P$49))+(IntermediateCalcs!DB36*(Output!$M$49/Output!$P$49))+(IntermediateCalcs!DB37*(Output!$K$49/Output!$P$49))+(DB38*(Output!$I$49/Output!$P$49))+(IntermediateCalcs!DB39*(Output!$G$49/Output!$P$49))+(IntermediateCalcs!DB40*(Output!$E$49/Output!$P$49)))</f>
        <v>185008.34481277832</v>
      </c>
      <c r="DY41" s="274">
        <f ca="1">IF(DX41="","",IF(IntermediateCalcs!$AO$9="Yes",IntermediateCalcs!DX41*$CX41,IntermediateCalcs!DX41))</f>
        <v>187770.37941808178</v>
      </c>
      <c r="DZ41" s="250">
        <f ca="1">IF(DataGoesHere!$B41="","",($CZ41-DY41))</f>
        <v>-11135.379418081779</v>
      </c>
      <c r="EA41" s="250">
        <f ca="1">IF(DataGoesHere!$B41="","",ABS($CZ41-DY41))</f>
        <v>11135.379418081779</v>
      </c>
      <c r="EB41" s="250">
        <f ca="1">IF(DataGoesHere!$B41="","",EA41^2)</f>
        <v>123996674.78463928</v>
      </c>
      <c r="EC41" s="249">
        <f ca="1">IF(DataGoesHere!$B41="","",EA41/$CZ41)</f>
        <v>6.3041749472538169E-2</v>
      </c>
      <c r="ED41" s="250">
        <f ca="1">IF(DataGoesHere!$B41="","",SUM(DZ$2:DZ41)/AVERAGE(EA:EA))</f>
        <v>-4.1271200253848398E-3</v>
      </c>
    </row>
    <row r="42" spans="1:134" x14ac:dyDescent="0.2">
      <c r="A42" s="121">
        <v>-3.5</v>
      </c>
      <c r="B42" s="121">
        <v>0</v>
      </c>
      <c r="C42" s="121">
        <v>0</v>
      </c>
      <c r="D42" s="121">
        <v>0</v>
      </c>
      <c r="E42" s="73"/>
      <c r="F42" s="73"/>
      <c r="G42" s="73"/>
      <c r="H42" s="73"/>
      <c r="I42" s="73"/>
      <c r="J42" s="73"/>
      <c r="K42" s="73"/>
      <c r="L42" s="73"/>
      <c r="M42" s="73"/>
      <c r="N42" s="73"/>
      <c r="O42" s="73"/>
      <c r="P42" s="73"/>
      <c r="Q42" s="73"/>
      <c r="R42" s="73"/>
      <c r="T42" s="240"/>
      <c r="U42" s="86"/>
      <c r="V42" s="86"/>
      <c r="W42" s="86"/>
      <c r="X42" s="245">
        <f>IF(DataGoesHere!$B42="","",(DataGoesHere!$B42/SUM(DataGoesHere!$B38:'DataGoesHere'!$B49)))</f>
        <v>8.5798893947374111E-2</v>
      </c>
      <c r="Y42" s="86"/>
      <c r="Z42" s="86"/>
      <c r="AA42" s="86"/>
      <c r="AB42" s="86"/>
      <c r="AC42" s="86"/>
      <c r="AD42" s="86"/>
      <c r="AE42" s="241"/>
      <c r="AF42" s="267"/>
      <c r="AG42" s="19">
        <v>34</v>
      </c>
      <c r="AH42" s="291">
        <f t="shared" ca="1" si="7"/>
        <v>-0.2771920288207998</v>
      </c>
      <c r="AI42" s="292">
        <f t="shared" ref="AI42:AI60" ca="1" si="9">IF(COUNT(Data)-1&lt;AG42,"",ABS(AH42))</f>
        <v>0.2771920288207998</v>
      </c>
      <c r="AJ42" s="291">
        <f>IF(COUNT(DataGoesHere!B:B)-1&lt;AG42,"",-AL$7/SQRT(COUNT(DataGoesHere!B:B)))</f>
        <v>-0.11547005383792514</v>
      </c>
      <c r="AK42" s="291">
        <f>IF(COUNT(DataGoesHere!B:B)-1&lt;AG42,"",AL$7/SQRT(COUNT(DataGoesHere!B:B)))</f>
        <v>0.11547005383792514</v>
      </c>
      <c r="AL42" s="293">
        <f ca="1">IF(COUNT(DataGoesHere!B:B)-1&lt;AG42,"",IF(AI42=MAX(AI$9:AI$60),IF(AH42&lt;AJ42,1,IF(AH42&gt;AK42,1,0)),0))</f>
        <v>0</v>
      </c>
      <c r="AM42" s="293"/>
      <c r="AN42" s="19" t="str">
        <f t="shared" ca="1" si="8"/>
        <v/>
      </c>
      <c r="AT42" s="19">
        <f t="shared" si="6"/>
        <v>41</v>
      </c>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268">
        <f t="array" ref="CI42">AVERAGE(IF(MOD(ROW($DA42:$DA$1993)-$AT42,CI$1)=0,$DA42:$DA$1993))/AVERAGE($DA$2:$DA$1993)</f>
        <v>1.012578407831443</v>
      </c>
      <c r="CJ42" s="268">
        <f t="array" ref="CJ42">AVERAGE(IF(MOD(ROW($DA42:$DA$1993)-$AT42,CJ$1)=0,$DA42:$DA$1993))/AVERAGE($DA$2:$DA$1993)</f>
        <v>0.94629544343730454</v>
      </c>
      <c r="CK42" s="268">
        <f t="array" ref="CK42">AVERAGE(IF(MOD(ROW($DA42:$DA$1993)-$AT42,CK$1)=0,$DA42:$DA$1993))/AVERAGE($DA$2:$DA$1993)</f>
        <v>0.95951765035054493</v>
      </c>
      <c r="CL42" s="268">
        <f t="array" ref="CL42">AVERAGE(IF(MOD(ROW($DA42:$DA$1993)-$AT42,CL$1)=0,$DA42:$DA$1993))/AVERAGE($DA$2:$DA$1993)</f>
        <v>1.1517929188250997</v>
      </c>
      <c r="CM42" s="268">
        <f t="array" ref="CM42">AVERAGE(IF(MOD(ROW($DA42:$DA$1993)-$AT42,CM$1)=0,$DA42:$DA$1993))/AVERAGE($DA$2:$DA$1993)</f>
        <v>0.91131765587075875</v>
      </c>
      <c r="CN42" s="268">
        <f t="array" ref="CN42">AVERAGE(IF(MOD(ROW($DA42:$DA$1993)-$AT42,CN$1)=0,$DA42:$DA$1993))/AVERAGE($DA$2:$DA$1993)</f>
        <v>1.0107748817660684</v>
      </c>
      <c r="CO42" s="268">
        <f t="array" ref="CO42">AVERAGE(IF(MOD(ROW($DA42:$DA$1993)-$AT42,CO$1)=0,$DA42:$DA$1993))/AVERAGE($DA$2:$DA$1993)</f>
        <v>1.0034786399902984</v>
      </c>
      <c r="CP42" s="268">
        <f t="array" ref="CP42">AVERAGE(IF(MOD(ROW($DA42:$DA$1993)-$AT42,CP$1)=0,$DA42:$DA$1993))/AVERAGE($DA$2:$DA$1993)</f>
        <v>0.99176549283901516</v>
      </c>
      <c r="CQ42" s="268">
        <f t="array" ref="CQ42">AVERAGE(IF(MOD(ROW($DA42:$DA$1993)-$AT42,CQ$1)=0,$DA42:$DA$1993))/AVERAGE($DA$2:$DA$1993)</f>
        <v>1.0205902755701537</v>
      </c>
      <c r="CR42" s="268">
        <f t="array" ref="CR42">AVERAGE(IF(MOD(ROW($DA42:$DA$1993)-$AT42,CR$1)=0,$DA42:$DA$1993))/AVERAGE($DA$2:$DA$1993)</f>
        <v>1.0676651288638523</v>
      </c>
      <c r="CS42" s="268">
        <f t="array" ref="CS42">AVERAGE(IF(MOD(ROW($DA42:$DA$1993)-$AT42,CS$1)=0,$DA42:$DA$1993))/AVERAGE($DA$2:$DA$1993)</f>
        <v>0.98474627224334899</v>
      </c>
      <c r="CT42" s="268">
        <f t="array" ref="CT42">AVERAGE(IF(MOD(ROW($DA42:$DA$1993)-$AT42,CT$1)=0,$DA42:$DA$1993))/AVERAGE($DA$2:$DA$1993)</f>
        <v>1.2085353834016241</v>
      </c>
      <c r="CU42" s="270"/>
      <c r="CV42" s="310">
        <f>IF(DataGoesHere!B42="","",DataGoesHere!A42)</f>
        <v>41</v>
      </c>
      <c r="CW42" s="271">
        <f t="shared" ca="1" si="1"/>
        <v>5</v>
      </c>
      <c r="CX42" s="272">
        <f t="shared" ca="1" si="2"/>
        <v>0.97875414397996308</v>
      </c>
      <c r="CY42" s="266">
        <f>DataGoesHere!A42</f>
        <v>41</v>
      </c>
      <c r="CZ42" s="19">
        <f>IF(DataGoesHere!B42="","",DataGoesHere!B42)</f>
        <v>190269</v>
      </c>
      <c r="DA42" s="19">
        <f>IF(DataGoesHere!B42="","",IF(AH$5="No",DataGoesHere!B42,DataGoesHere!B42-(AH$2*(DataGoesHere!A42-1))))</f>
        <v>155989.23041144901</v>
      </c>
      <c r="DB42" s="19">
        <f ca="1">IF(DataGoesHere!B42="","",IF(AO$9="No",DataGoesHere!B42,DataGoesHere!B42/CX42))</f>
        <v>194399.17692332668</v>
      </c>
      <c r="DC42" s="19">
        <f ca="1">IF(DataGoesHere!B42="","",IF(AO$9="No",DA42,DA42/CX42))</f>
        <v>159375.29498178288</v>
      </c>
      <c r="DD42" s="293" t="str">
        <f>IF(CZ42="",IF(COUNTIF(DD$2:DD41,"Forecast")&lt;Output!E$43,"Forecast",""),"Actual")</f>
        <v>Actual</v>
      </c>
      <c r="DF42" s="19">
        <f ca="1">IF(DataGoesHere!B41="",IF(DD42="Forecast",(Output!$E$47*IntermediateCalcs!DH41)+((1-Output!$E$47)*IntermediateCalcs!DF41),""),(Output!$E$47*IntermediateCalcs!DB41)+((1-Output!$E$47)*IntermediateCalcs!DF41))</f>
        <v>178995.30257246224</v>
      </c>
      <c r="DG42" s="19">
        <f ca="1">IF(DataGoesHere!B41="",IF(DD42="Forecast",(Output!$G$47*(IntermediateCalcs!DF42-IntermediateCalcs!DF41))+((1-Output!$G$47)*IntermediateCalcs!DG41),""),(Output!$G$47*(IntermediateCalcs!DF42-IntermediateCalcs!DF41))+((1-Output!$G$47)*IntermediateCalcs!DG41))</f>
        <v>-10319.720341467822</v>
      </c>
      <c r="DH42" s="19">
        <f ca="1">IF(DataGoesHere!B41="",IF(DD42="Forecast",DF42+DG42,""),DF42+DG42)</f>
        <v>168675.58223099442</v>
      </c>
      <c r="DI42" s="274">
        <f ca="1">IF(DH42="","",IF(IntermediateCalcs!$AO$9="Yes",IntermediateCalcs!DH42*$CX42,IntermediateCalcs!DH42))</f>
        <v>165091.92509681883</v>
      </c>
      <c r="DJ42" s="250">
        <f ca="1">IF(DataGoesHere!$B42="","",($CZ42-DI42))</f>
        <v>25177.074903181172</v>
      </c>
      <c r="DK42" s="250">
        <f ca="1">IF(DataGoesHere!$B42="","",ABS($CZ42-DI42))</f>
        <v>25177.074903181172</v>
      </c>
      <c r="DL42" s="250">
        <f ca="1">IF(DataGoesHere!$B42="","",DK42^2)</f>
        <v>633885100.68039525</v>
      </c>
      <c r="DM42" s="249">
        <f ca="1">IF(DataGoesHere!$B42="","",DK42/$CZ42)</f>
        <v>0.13232357821390334</v>
      </c>
      <c r="DN42" s="250">
        <f ca="1">IF(DataGoesHere!$B42="","",SUM(DJ$2:DJ42)/AVERAGE(DK:DK))</f>
        <v>-3.2196826200721951</v>
      </c>
      <c r="DP42" s="19">
        <f ca="1">IF(DataGoesHere!B42="",IF($DD42="Forecast",(Output!E$48*IntermediateCalcs!CY42)+Output!G$48,""),(Output!E$48*IntermediateCalcs!CY42)+Output!G$48)</f>
        <v>189613.354571759</v>
      </c>
      <c r="DQ42" s="274">
        <f ca="1">IF(DP42="","",IF(IntermediateCalcs!$AO$9="Yes",IntermediateCalcs!DP42*$CX42,IntermediateCalcs!DP42))</f>
        <v>185584.85654105121</v>
      </c>
      <c r="DR42" s="250">
        <f ca="1">IF(DataGoesHere!$B42="","",($CZ42-DQ42))</f>
        <v>4684.1434589487908</v>
      </c>
      <c r="DS42" s="250">
        <f ca="1">IF(DataGoesHere!$B42="","",ABS($CZ42-DQ42))</f>
        <v>4684.1434589487908</v>
      </c>
      <c r="DT42" s="250">
        <f ca="1">IF(DataGoesHere!$B42="","",DS42^2)</f>
        <v>21941199.944012742</v>
      </c>
      <c r="DU42" s="249">
        <f ca="1">IF(DataGoesHere!$B42="","",DS42/$CZ42)</f>
        <v>2.4618531967628941E-2</v>
      </c>
      <c r="DV42" s="250">
        <f ca="1">IF(DataGoesHere!$B42="","",SUM(DR$2:DR42)/AVERAGE(DS:DS))</f>
        <v>-10.774176964669046</v>
      </c>
      <c r="DX42" s="19">
        <f ca="1">IF(DataGoesHere!$B41="","",(DB36*(Output!$O$49/Output!$P$49))+(IntermediateCalcs!DB37*(Output!$M$49/Output!$P$49))+(IntermediateCalcs!DB38*(Output!$K$49/Output!$P$49))+(DB39*(Output!$I$49/Output!$P$49))+(IntermediateCalcs!DB40*(Output!$G$49/Output!$P$49))+(IntermediateCalcs!DB41*(Output!$E$49/Output!$P$49)))</f>
        <v>202604.09869784288</v>
      </c>
      <c r="DY42" s="274">
        <f ca="1">IF(DX42="","",IF(IntermediateCalcs!$AO$9="Yes",IntermediateCalcs!DX42*$CX42,IntermediateCalcs!DX42))</f>
        <v>198299.60118783917</v>
      </c>
      <c r="DZ42" s="250">
        <f ca="1">IF(DataGoesHere!$B42="","",($CZ42-DY42))</f>
        <v>-8030.6011878391728</v>
      </c>
      <c r="EA42" s="250">
        <f ca="1">IF(DataGoesHere!$B42="","",ABS($CZ42-DY42))</f>
        <v>8030.6011878391728</v>
      </c>
      <c r="EB42" s="250">
        <f ca="1">IF(DataGoesHere!$B42="","",EA42^2)</f>
        <v>64490555.438123934</v>
      </c>
      <c r="EC42" s="249">
        <f ca="1">IF(DataGoesHere!$B42="","",EA42/$CZ42)</f>
        <v>4.2206566428788575E-2</v>
      </c>
      <c r="ED42" s="250">
        <f ca="1">IF(DataGoesHere!$B42="","",SUM(DZ$2:DZ42)/AVERAGE(EA:EA))</f>
        <v>-0.23846276885061807</v>
      </c>
    </row>
    <row r="43" spans="1:134" x14ac:dyDescent="0.2">
      <c r="A43" s="121">
        <v>-3</v>
      </c>
      <c r="B43" s="121">
        <v>0</v>
      </c>
      <c r="C43" s="121">
        <v>0</v>
      </c>
      <c r="D43" s="121">
        <v>0</v>
      </c>
      <c r="E43" s="73"/>
      <c r="F43" s="73"/>
      <c r="G43" s="73"/>
      <c r="H43" s="73"/>
      <c r="I43" s="73"/>
      <c r="J43" s="73"/>
      <c r="K43" s="73"/>
      <c r="L43" s="73"/>
      <c r="M43" s="73"/>
      <c r="N43" s="73"/>
      <c r="O43" s="73"/>
      <c r="P43" s="73"/>
      <c r="Q43" s="73"/>
      <c r="R43" s="73"/>
      <c r="T43" s="240"/>
      <c r="U43" s="86"/>
      <c r="V43" s="86"/>
      <c r="W43" s="86"/>
      <c r="X43" s="86"/>
      <c r="Y43" s="245">
        <f>IF(DataGoesHere!$B43="","",(DataGoesHere!$B43/SUM(DataGoesHere!$B38:'DataGoesHere'!$B49)))</f>
        <v>8.640314644194487E-2</v>
      </c>
      <c r="Z43" s="86"/>
      <c r="AA43" s="86"/>
      <c r="AB43" s="86"/>
      <c r="AC43" s="86"/>
      <c r="AD43" s="86"/>
      <c r="AE43" s="241"/>
      <c r="AF43" s="267"/>
      <c r="AG43" s="19">
        <v>35</v>
      </c>
      <c r="AH43" s="291">
        <f t="shared" ca="1" si="7"/>
        <v>-0.14130980794983833</v>
      </c>
      <c r="AI43" s="292">
        <f t="shared" ca="1" si="9"/>
        <v>0.14130980794983833</v>
      </c>
      <c r="AJ43" s="291">
        <f>IF(COUNT(DataGoesHere!B:B)-1&lt;AG43,"",-AL$7/SQRT(COUNT(DataGoesHere!B:B)))</f>
        <v>-0.11547005383792514</v>
      </c>
      <c r="AK43" s="291">
        <f>IF(COUNT(DataGoesHere!B:B)-1&lt;AG43,"",AL$7/SQRT(COUNT(DataGoesHere!B:B)))</f>
        <v>0.11547005383792514</v>
      </c>
      <c r="AL43" s="293">
        <f ca="1">IF(COUNT(DataGoesHere!B:B)-1&lt;AG43,"",IF(AI43=MAX(AI$9:AI$60),IF(AH43&lt;AJ43,1,IF(AH43&gt;AK43,1,0)),0))</f>
        <v>0</v>
      </c>
      <c r="AM43" s="293"/>
      <c r="AN43" s="19" t="str">
        <f t="shared" ca="1" si="8"/>
        <v/>
      </c>
      <c r="AT43" s="19">
        <f t="shared" si="6"/>
        <v>42</v>
      </c>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268">
        <f t="array" ref="CJ43">AVERAGE(IF(MOD(ROW($DA43:$DA$1993)-$AT43,CJ$1)=0,$DA43:$DA$1993))/AVERAGE($DA$2:$DA$1993)</f>
        <v>1.015560787005698</v>
      </c>
      <c r="CK43" s="268">
        <f t="array" ref="CK43">AVERAGE(IF(MOD(ROW($DA43:$DA$1993)-$AT43,CK$1)=0,$DA43:$DA$1993))/AVERAGE($DA$2:$DA$1993)</f>
        <v>0.98557812948694168</v>
      </c>
      <c r="CL43" s="268">
        <f t="array" ref="CL43">AVERAGE(IF(MOD(ROW($DA43:$DA$1993)-$AT43,CL$1)=0,$DA43:$DA$1993))/AVERAGE($DA$2:$DA$1993)</f>
        <v>0.88588134768614446</v>
      </c>
      <c r="CM43" s="268">
        <f t="array" ref="CM43">AVERAGE(IF(MOD(ROW($DA43:$DA$1993)-$AT43,CM$1)=0,$DA43:$DA$1993))/AVERAGE($DA$2:$DA$1993)</f>
        <v>0.9378361795949044</v>
      </c>
      <c r="CN43" s="268">
        <f t="array" ref="CN43">AVERAGE(IF(MOD(ROW($DA43:$DA$1993)-$AT43,CN$1)=0,$DA43:$DA$1993))/AVERAGE($DA$2:$DA$1993)</f>
        <v>0.96414095186380289</v>
      </c>
      <c r="CO43" s="268">
        <f t="array" ref="CO43">AVERAGE(IF(MOD(ROW($DA43:$DA$1993)-$AT43,CO$1)=0,$DA43:$DA$1993))/AVERAGE($DA$2:$DA$1993)</f>
        <v>0.99091404466108224</v>
      </c>
      <c r="CP43" s="268">
        <f t="array" ref="CP43">AVERAGE(IF(MOD(ROW($DA43:$DA$1993)-$AT43,CP$1)=0,$DA43:$DA$1993))/AVERAGE($DA$2:$DA$1993)</f>
        <v>1.1019874562113285</v>
      </c>
      <c r="CQ43" s="268">
        <f t="array" ref="CQ43">AVERAGE(IF(MOD(ROW($DA43:$DA$1993)-$AT43,CQ$1)=0,$DA43:$DA$1993))/AVERAGE($DA$2:$DA$1993)</f>
        <v>1.0345494134715594</v>
      </c>
      <c r="CR43" s="268">
        <f t="array" ref="CR43">AVERAGE(IF(MOD(ROW($DA43:$DA$1993)-$AT43,CR$1)=0,$DA43:$DA$1993))/AVERAGE($DA$2:$DA$1993)</f>
        <v>0.98313134354015652</v>
      </c>
      <c r="CS43" s="268">
        <f t="array" ref="CS43">AVERAGE(IF(MOD(ROW($DA43:$DA$1993)-$AT43,CS$1)=0,$DA43:$DA$1993))/AVERAGE($DA$2:$DA$1993)</f>
        <v>1.0277596484152833</v>
      </c>
      <c r="CT43" s="268">
        <f t="array" ref="CT43">AVERAGE(IF(MOD(ROW($DA43:$DA$1993)-$AT43,CT$1)=0,$DA43:$DA$1993))/AVERAGE($DA$2:$DA$1993)</f>
        <v>0.9848405481416006</v>
      </c>
      <c r="CU43" s="270"/>
      <c r="CV43" s="310">
        <f>IF(DataGoesHere!B43="","",DataGoesHere!A43)</f>
        <v>42</v>
      </c>
      <c r="CW43" s="271">
        <f t="shared" ca="1" si="1"/>
        <v>6</v>
      </c>
      <c r="CX43" s="272">
        <f t="shared" ca="1" si="2"/>
        <v>1.0779088099730167</v>
      </c>
      <c r="CY43" s="266">
        <f>DataGoesHere!A43</f>
        <v>42</v>
      </c>
      <c r="CZ43" s="19">
        <f>IF(DataGoesHere!B43="","",DataGoesHere!B43)</f>
        <v>191609</v>
      </c>
      <c r="DA43" s="19">
        <f>IF(DataGoesHere!B43="","",IF(AH$5="No",DataGoesHere!B43,DataGoesHere!B43-(AH$2*(DataGoesHere!A43-1))))</f>
        <v>156472.23617173525</v>
      </c>
      <c r="DB43" s="19">
        <f ca="1">IF(DataGoesHere!B43="","",IF(AO$9="No",DataGoesHere!B43,DataGoesHere!B43/CX43))</f>
        <v>177759.93500303291</v>
      </c>
      <c r="DC43" s="19">
        <f ca="1">IF(DataGoesHere!B43="","",IF(AO$9="No",DA43,DA43/CX43))</f>
        <v>145162.77696594037</v>
      </c>
      <c r="DD43" s="293" t="str">
        <f>IF(CZ43="",IF(COUNTIF(DD$2:DD42,"Forecast")&lt;Output!E$43,"Forecast",""),"Actual")</f>
        <v>Actual</v>
      </c>
      <c r="DF43" s="19">
        <f ca="1">IF(DataGoesHere!B42="",IF(DD43="Forecast",(Output!$E$47*IntermediateCalcs!DH42)+((1-Output!$E$47)*IntermediateCalcs!DF42),""),(Output!$E$47*IntermediateCalcs!DB42)+((1-Output!$E$47)*IntermediateCalcs!DF42))</f>
        <v>192858.78948824023</v>
      </c>
      <c r="DG43" s="19">
        <f ca="1">IF(DataGoesHere!B42="",IF(DD43="Forecast",(Output!$G$47*(IntermediateCalcs!DF43-IntermediateCalcs!DF42))+((1-Output!$G$47)*IntermediateCalcs!DG42),""),(Output!$G$47*(IntermediateCalcs!DF43-IntermediateCalcs!DF42))+((1-Output!$G$47)*IntermediateCalcs!DG42))</f>
        <v>1771.883287155084</v>
      </c>
      <c r="DH43" s="19">
        <f ca="1">IF(DataGoesHere!B42="",IF(DD43="Forecast",DF43+DG43,""),DF43+DG43)</f>
        <v>194630.67277539533</v>
      </c>
      <c r="DI43" s="274">
        <f ca="1">IF(DH43="","",IF(IntermediateCalcs!$AO$9="Yes",IntermediateCalcs!DH43*$CX43,IntermediateCalcs!DH43))</f>
        <v>209794.11687557402</v>
      </c>
      <c r="DJ43" s="250">
        <f ca="1">IF(DataGoesHere!$B43="","",($CZ43-DI43))</f>
        <v>-18185.116875574022</v>
      </c>
      <c r="DK43" s="250">
        <f ca="1">IF(DataGoesHere!$B43="","",ABS($CZ43-DI43))</f>
        <v>18185.116875574022</v>
      </c>
      <c r="DL43" s="250">
        <f ca="1">IF(DataGoesHere!$B43="","",DK43^2)</f>
        <v>330698475.77828705</v>
      </c>
      <c r="DM43" s="249">
        <f ca="1">IF(DataGoesHere!$B43="","",DK43/$CZ43)</f>
        <v>9.4907425410988122E-2</v>
      </c>
      <c r="DN43" s="250">
        <f ca="1">IF(DataGoesHere!$B43="","",SUM(DJ$2:DJ43)/AVERAGE(DK:DK))</f>
        <v>-3.5322634223196081</v>
      </c>
      <c r="DP43" s="19">
        <f ca="1">IF(DataGoesHere!B43="",IF($DD43="Forecast",(Output!E$48*IntermediateCalcs!CY43)+Output!G$48,""),(Output!E$48*IntermediateCalcs!CY43)+Output!G$48)</f>
        <v>190482.28455328339</v>
      </c>
      <c r="DQ43" s="274">
        <f ca="1">IF(DP43="","",IF(IntermediateCalcs!$AO$9="Yes",IntermediateCalcs!DP43*$CX43,IntermediateCalcs!DP43))</f>
        <v>205322.53266377124</v>
      </c>
      <c r="DR43" s="250">
        <f ca="1">IF(DataGoesHere!$B43="","",($CZ43-DQ43))</f>
        <v>-13713.532663771242</v>
      </c>
      <c r="DS43" s="250">
        <f ca="1">IF(DataGoesHere!$B43="","",ABS($CZ43-DQ43))</f>
        <v>13713.532663771242</v>
      </c>
      <c r="DT43" s="250">
        <f ca="1">IF(DataGoesHere!$B43="","",DS43^2)</f>
        <v>188060978.1203208</v>
      </c>
      <c r="DU43" s="249">
        <f ca="1">IF(DataGoesHere!$B43="","",DS43/$CZ43)</f>
        <v>7.1570399426807943E-2</v>
      </c>
      <c r="DV43" s="250">
        <f ca="1">IF(DataGoesHere!$B43="","",SUM(DR$2:DR43)/AVERAGE(DS:DS))</f>
        <v>-11.212524189758176</v>
      </c>
      <c r="DX43" s="19">
        <f ca="1">IF(DataGoesHere!$B42="","",(DB37*(Output!$O$49/Output!$P$49))+(IntermediateCalcs!DB38*(Output!$M$49/Output!$P$49))+(IntermediateCalcs!DB39*(Output!$K$49/Output!$P$49))+(DB40*(Output!$I$49/Output!$P$49))+(IntermediateCalcs!DB41*(Output!$G$49/Output!$P$49))+(IntermediateCalcs!DB42*(Output!$E$49/Output!$P$49)))</f>
        <v>179095.25155949243</v>
      </c>
      <c r="DY43" s="274">
        <f ca="1">IF(DX43="","",IF(IntermediateCalcs!$AO$9="Yes",IntermediateCalcs!DX43*$CX43,IntermediateCalcs!DX43))</f>
        <v>193048.34948031057</v>
      </c>
      <c r="DZ43" s="250">
        <f ca="1">IF(DataGoesHere!$B43="","",($CZ43-DY43))</f>
        <v>-1439.3494803105714</v>
      </c>
      <c r="EA43" s="250">
        <f ca="1">IF(DataGoesHere!$B43="","",ABS($CZ43-DY43))</f>
        <v>1439.3494803105714</v>
      </c>
      <c r="EB43" s="250">
        <f ca="1">IF(DataGoesHere!$B43="","",EA43^2)</f>
        <v>2071726.9264703118</v>
      </c>
      <c r="EC43" s="249">
        <f ca="1">IF(DataGoesHere!$B43="","",EA43/$CZ43)</f>
        <v>7.5119095674554505E-3</v>
      </c>
      <c r="ED43" s="250">
        <f ca="1">IF(DataGoesHere!$B43="","",SUM(DZ$2:DZ43)/AVERAGE(EA:EA))</f>
        <v>-0.28046347172023672</v>
      </c>
    </row>
    <row r="44" spans="1:134" x14ac:dyDescent="0.2">
      <c r="A44" s="121">
        <v>-2.5</v>
      </c>
      <c r="B44" s="121">
        <f>IF(B30="","",0.0049*B$32)</f>
        <v>1.47</v>
      </c>
      <c r="C44" s="121" t="str">
        <f>IF(C30="","",0.0049*C$32)</f>
        <v/>
      </c>
      <c r="D44" s="121" t="str">
        <f>IF(D30="","",0.0049*D$32)</f>
        <v/>
      </c>
      <c r="E44" s="73"/>
      <c r="F44" s="73"/>
      <c r="G44" s="73"/>
      <c r="H44" s="73"/>
      <c r="I44" s="73"/>
      <c r="J44" s="73"/>
      <c r="K44" s="73"/>
      <c r="L44" s="73"/>
      <c r="M44" s="73"/>
      <c r="N44" s="73"/>
      <c r="O44" s="73"/>
      <c r="P44" s="73"/>
      <c r="Q44" s="73"/>
      <c r="R44" s="73"/>
      <c r="T44" s="240"/>
      <c r="U44" s="86"/>
      <c r="V44" s="86"/>
      <c r="W44" s="86"/>
      <c r="X44" s="86"/>
      <c r="Y44" s="86"/>
      <c r="Z44" s="245">
        <f>IF(DataGoesHere!$B44="","",(DataGoesHere!$B44/SUM(DataGoesHere!$B38:'DataGoesHere'!$B49)))</f>
        <v>8.248001457420942E-2</v>
      </c>
      <c r="AA44" s="86"/>
      <c r="AB44" s="86"/>
      <c r="AC44" s="86"/>
      <c r="AD44" s="86"/>
      <c r="AE44" s="241"/>
      <c r="AF44" s="267"/>
      <c r="AG44" s="19">
        <v>36</v>
      </c>
      <c r="AH44" s="291">
        <f t="shared" ca="1" si="7"/>
        <v>0.54338190223912441</v>
      </c>
      <c r="AI44" s="292">
        <f t="shared" ca="1" si="9"/>
        <v>0.54338190223912441</v>
      </c>
      <c r="AJ44" s="291">
        <f>IF(COUNT(DataGoesHere!B:B)-1&lt;AG44,"",-AL$7/SQRT(COUNT(DataGoesHere!B:B)))</f>
        <v>-0.11547005383792514</v>
      </c>
      <c r="AK44" s="291">
        <f>IF(COUNT(DataGoesHere!B:B)-1&lt;AG44,"",AL$7/SQRT(COUNT(DataGoesHere!B:B)))</f>
        <v>0.11547005383792514</v>
      </c>
      <c r="AL44" s="293">
        <f ca="1">IF(COUNT(DataGoesHere!B:B)-1&lt;AG44,"",IF(AI44=MAX(AI$9:AI$60),IF(AH44&lt;AJ44,1,IF(AH44&gt;AK44,1,0)),0))</f>
        <v>0</v>
      </c>
      <c r="AM44" s="293"/>
      <c r="AN44" s="19" t="str">
        <f t="shared" ca="1" si="8"/>
        <v/>
      </c>
      <c r="AT44" s="19">
        <f t="shared" si="6"/>
        <v>43</v>
      </c>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268">
        <f t="array" ref="CK44">AVERAGE(IF(MOD(ROW($DA44:$DA$1993)-$AT44,CK$1)=0,$DA44:$DA$1993))/AVERAGE($DA$2:$DA$1993)</f>
        <v>1.0829580093506159</v>
      </c>
      <c r="CL44" s="268">
        <f t="array" ref="CL44">AVERAGE(IF(MOD(ROW($DA44:$DA$1993)-$AT44,CL$1)=0,$DA44:$DA$1993))/AVERAGE($DA$2:$DA$1993)</f>
        <v>0.91089914680393802</v>
      </c>
      <c r="CM44" s="268">
        <f t="array" ref="CM44">AVERAGE(IF(MOD(ROW($DA44:$DA$1993)-$AT44,CM$1)=0,$DA44:$DA$1993))/AVERAGE($DA$2:$DA$1993)</f>
        <v>1.0473799308855007</v>
      </c>
      <c r="CN44" s="268">
        <f t="array" ref="CN44">AVERAGE(IF(MOD(ROW($DA44:$DA$1993)-$AT44,CN$1)=0,$DA44:$DA$1993))/AVERAGE($DA$2:$DA$1993)</f>
        <v>1.0359894919974713</v>
      </c>
      <c r="CO44" s="268">
        <f t="array" ref="CO44">AVERAGE(IF(MOD(ROW($DA44:$DA$1993)-$AT44,CO$1)=0,$DA44:$DA$1993))/AVERAGE($DA$2:$DA$1993)</f>
        <v>0.92991303793297098</v>
      </c>
      <c r="CP44" s="268">
        <f t="array" ref="CP44">AVERAGE(IF(MOD(ROW($DA44:$DA$1993)-$AT44,CP$1)=0,$DA44:$DA$1993))/AVERAGE($DA$2:$DA$1993)</f>
        <v>1.044801228465098</v>
      </c>
      <c r="CQ44" s="268">
        <f t="array" ref="CQ44">AVERAGE(IF(MOD(ROW($DA44:$DA$1993)-$AT44,CQ$1)=0,$DA44:$DA$1993))/AVERAGE($DA$2:$DA$1993)</f>
        <v>1.0036206190476558</v>
      </c>
      <c r="CR44" s="268">
        <f t="array" ref="CR44">AVERAGE(IF(MOD(ROW($DA44:$DA$1993)-$AT44,CR$1)=0,$DA44:$DA$1993))/AVERAGE($DA$2:$DA$1993)</f>
        <v>1.0612766302739036</v>
      </c>
      <c r="CS44" s="268">
        <f t="array" ref="CS44">AVERAGE(IF(MOD(ROW($DA44:$DA$1993)-$AT44,CS$1)=0,$DA44:$DA$1993))/AVERAGE($DA$2:$DA$1993)</f>
        <v>1.0648527709609357</v>
      </c>
      <c r="CT44" s="268">
        <f t="array" ref="CT44">AVERAGE(IF(MOD(ROW($DA44:$DA$1993)-$AT44,CT$1)=0,$DA44:$DA$1993))/AVERAGE($DA$2:$DA$1993)</f>
        <v>0.97772067088813985</v>
      </c>
      <c r="CU44" s="270"/>
      <c r="CV44" s="310">
        <f>IF(DataGoesHere!B44="","",DataGoesHere!A44)</f>
        <v>43</v>
      </c>
      <c r="CW44" s="271">
        <f t="shared" ca="1" si="1"/>
        <v>7</v>
      </c>
      <c r="CX44" s="272">
        <f t="shared" ca="1" si="2"/>
        <v>1.0265458156689093</v>
      </c>
      <c r="CY44" s="266">
        <f>DataGoesHere!A44</f>
        <v>43</v>
      </c>
      <c r="CZ44" s="19">
        <f>IF(DataGoesHere!B44="","",DataGoesHere!B44)</f>
        <v>182909</v>
      </c>
      <c r="DA44" s="19">
        <f>IF(DataGoesHere!B44="","",IF(AH$5="No",DataGoesHere!B44,DataGoesHere!B44-(AH$2*(DataGoesHere!A44-1))))</f>
        <v>146915.24193202145</v>
      </c>
      <c r="DB44" s="19">
        <f ca="1">IF(DataGoesHere!B44="","",IF(AO$9="No",DataGoesHere!B44,DataGoesHere!B44/CX44))</f>
        <v>178179.0907021664</v>
      </c>
      <c r="DC44" s="19">
        <f ca="1">IF(DataGoesHere!B44="","",IF(AO$9="No",DA44,DA44/CX44))</f>
        <v>143116.10810696232</v>
      </c>
      <c r="DD44" s="293" t="str">
        <f>IF(CZ44="",IF(COUNTIF(DD$2:DD43,"Forecast")&lt;Output!E$43,"Forecast",""),"Actual")</f>
        <v>Actual</v>
      </c>
      <c r="DF44" s="19">
        <f ca="1">IF(DataGoesHere!B43="",IF(DD44="Forecast",(Output!$E$47*IntermediateCalcs!DH43)+((1-Output!$E$47)*IntermediateCalcs!DF43),""),(Output!$E$47*IntermediateCalcs!DB43)+((1-Output!$E$47)*IntermediateCalcs!DF43))</f>
        <v>179269.82045155365</v>
      </c>
      <c r="DG44" s="19">
        <f ca="1">IF(DataGoesHere!B43="",IF(DD44="Forecast",(Output!$G$47*(IntermediateCalcs!DF44-IntermediateCalcs!DF43))+((1-Output!$G$47)*IntermediateCalcs!DG43),""),(Output!$G$47*(IntermediateCalcs!DF44-IntermediateCalcs!DF43))+((1-Output!$G$47)*IntermediateCalcs!DG43))</f>
        <v>-5908.5428747657497</v>
      </c>
      <c r="DH44" s="19">
        <f ca="1">IF(DataGoesHere!B43="",IF(DD44="Forecast",DF44+DG44,""),DF44+DG44)</f>
        <v>173361.27757678789</v>
      </c>
      <c r="DI44" s="274">
        <f ca="1">IF(DH44="","",IF(IntermediateCalcs!$AO$9="Yes",IntermediateCalcs!DH44*$CX44,IntermediateCalcs!DH44))</f>
        <v>177963.29409546792</v>
      </c>
      <c r="DJ44" s="250">
        <f ca="1">IF(DataGoesHere!$B44="","",($CZ44-DI44))</f>
        <v>4945.7059045320784</v>
      </c>
      <c r="DK44" s="250">
        <f ca="1">IF(DataGoesHere!$B44="","",ABS($CZ44-DI44))</f>
        <v>4945.7059045320784</v>
      </c>
      <c r="DL44" s="250">
        <f ca="1">IF(DataGoesHere!$B44="","",DK44^2)</f>
        <v>24460006.894123465</v>
      </c>
      <c r="DM44" s="249">
        <f ca="1">IF(DataGoesHere!$B44="","",DK44/$CZ44)</f>
        <v>2.7039161028336926E-2</v>
      </c>
      <c r="DN44" s="250">
        <f ca="1">IF(DataGoesHere!$B44="","",SUM(DJ$2:DJ44)/AVERAGE(DK:DK))</f>
        <v>-3.4472525461236527</v>
      </c>
      <c r="DP44" s="19">
        <f ca="1">IF(DataGoesHere!B44="",IF($DD44="Forecast",(Output!E$48*IntermediateCalcs!CY44)+Output!G$48,""),(Output!E$48*IntermediateCalcs!CY44)+Output!G$48)</f>
        <v>191351.21453480775</v>
      </c>
      <c r="DQ44" s="274">
        <f ca="1">IF(DP44="","",IF(IntermediateCalcs!$AO$9="Yes",IntermediateCalcs!DP44*$CX44,IntermediateCalcs!DP44))</f>
        <v>196430.78860387069</v>
      </c>
      <c r="DR44" s="250">
        <f ca="1">IF(DataGoesHere!$B44="","",($CZ44-DQ44))</f>
        <v>-13521.788603870693</v>
      </c>
      <c r="DS44" s="250">
        <f ca="1">IF(DataGoesHere!$B44="","",ABS($CZ44-DQ44))</f>
        <v>13521.788603870693</v>
      </c>
      <c r="DT44" s="250">
        <f ca="1">IF(DataGoesHere!$B44="","",DS44^2)</f>
        <v>182838767.04776734</v>
      </c>
      <c r="DU44" s="249">
        <f ca="1">IF(DataGoesHere!$B44="","",DS44/$CZ44)</f>
        <v>7.3926316386130217E-2</v>
      </c>
      <c r="DV44" s="250">
        <f ca="1">IF(DataGoesHere!$B44="","",SUM(DR$2:DR44)/AVERAGE(DS:DS))</f>
        <v>-11.64474239771908</v>
      </c>
      <c r="DX44" s="19">
        <f ca="1">IF(DataGoesHere!$B43="","",(DB38*(Output!$O$49/Output!$P$49))+(IntermediateCalcs!DB39*(Output!$M$49/Output!$P$49))+(IntermediateCalcs!DB40*(Output!$K$49/Output!$P$49))+(DB41*(Output!$I$49/Output!$P$49))+(IntermediateCalcs!DB42*(Output!$G$49/Output!$P$49))+(IntermediateCalcs!DB43*(Output!$E$49/Output!$P$49)))</f>
        <v>182345.13324128435</v>
      </c>
      <c r="DY44" s="274">
        <f ca="1">IF(DX44="","",IF(IntermediateCalcs!$AO$9="Yes",IntermediateCalcs!DX44*$CX44,IntermediateCalcs!DX44))</f>
        <v>187185.63353643019</v>
      </c>
      <c r="DZ44" s="250">
        <f ca="1">IF(DataGoesHere!$B44="","",($CZ44-DY44))</f>
        <v>-4276.6335364301922</v>
      </c>
      <c r="EA44" s="250">
        <f ca="1">IF(DataGoesHere!$B44="","",ABS($CZ44-DY44))</f>
        <v>4276.6335364301922</v>
      </c>
      <c r="EB44" s="250">
        <f ca="1">IF(DataGoesHere!$B44="","",EA44^2)</f>
        <v>18289594.404919412</v>
      </c>
      <c r="EC44" s="249">
        <f ca="1">IF(DataGoesHere!$B44="","",EA44/$CZ44)</f>
        <v>2.3381208887644632E-2</v>
      </c>
      <c r="ED44" s="250">
        <f ca="1">IF(DataGoesHere!$B44="","",SUM(DZ$2:DZ44)/AVERAGE(EA:EA))</f>
        <v>-0.40525707945968148</v>
      </c>
    </row>
    <row r="45" spans="1:134" x14ac:dyDescent="0.2">
      <c r="A45" s="121">
        <v>-2</v>
      </c>
      <c r="B45" s="121">
        <f>IF(B30="","",0.0166*B$32)</f>
        <v>4.9800000000000004</v>
      </c>
      <c r="C45" s="121" t="str">
        <f>IF(C30="","",0.0166*C$32)</f>
        <v/>
      </c>
      <c r="D45" s="121" t="str">
        <f>IF(D30="","",0.0166*D$32)</f>
        <v/>
      </c>
      <c r="E45" s="73"/>
      <c r="F45" s="73"/>
      <c r="G45" s="73"/>
      <c r="H45" s="73"/>
      <c r="I45" s="73"/>
      <c r="J45" s="73"/>
      <c r="K45" s="73"/>
      <c r="L45" s="73"/>
      <c r="M45" s="73"/>
      <c r="N45" s="73"/>
      <c r="O45" s="73"/>
      <c r="P45" s="73"/>
      <c r="Q45" s="73"/>
      <c r="R45" s="73"/>
      <c r="T45" s="240"/>
      <c r="U45" s="86"/>
      <c r="V45" s="86"/>
      <c r="W45" s="86"/>
      <c r="X45" s="86"/>
      <c r="Y45" s="86"/>
      <c r="Z45" s="86"/>
      <c r="AA45" s="245">
        <f>IF(DataGoesHere!$B45="","",(DataGoesHere!$B45/SUM(DataGoesHere!$B38:'DataGoesHere'!$B49)))</f>
        <v>8.7197242444138207E-2</v>
      </c>
      <c r="AB45" s="86"/>
      <c r="AC45" s="86"/>
      <c r="AD45" s="86"/>
      <c r="AE45" s="241"/>
      <c r="AF45" s="267"/>
      <c r="AG45" s="19">
        <v>37</v>
      </c>
      <c r="AH45" s="291">
        <f t="shared" ca="1" si="7"/>
        <v>-0.13144258569930214</v>
      </c>
      <c r="AI45" s="292">
        <f t="shared" ca="1" si="9"/>
        <v>0.13144258569930214</v>
      </c>
      <c r="AJ45" s="291">
        <f>IF(COUNT(DataGoesHere!B:B)-1&lt;AG45,"",-AL$7/SQRT(COUNT(DataGoesHere!B:B)))</f>
        <v>-0.11547005383792514</v>
      </c>
      <c r="AK45" s="291">
        <f>IF(COUNT(DataGoesHere!B:B)-1&lt;AG45,"",AL$7/SQRT(COUNT(DataGoesHere!B:B)))</f>
        <v>0.11547005383792514</v>
      </c>
      <c r="AL45" s="293">
        <f ca="1">IF(COUNT(DataGoesHere!B:B)-1&lt;AG45,"",IF(AI45=MAX(AI$9:AI$60),IF(AH45&lt;AJ45,1,IF(AH45&gt;AK45,1,0)),0))</f>
        <v>0</v>
      </c>
      <c r="AM45" s="293"/>
      <c r="AN45" s="19" t="str">
        <f t="shared" ca="1" si="8"/>
        <v/>
      </c>
      <c r="AT45" s="19">
        <f t="shared" si="6"/>
        <v>44</v>
      </c>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268">
        <f t="array" ref="CL45">AVERAGE(IF(MOD(ROW($DA45:$DA$1993)-$AT45,CL$1)=0,$DA45:$DA$1993))/AVERAGE($DA$2:$DA$1993)</f>
        <v>1.0155511130795987</v>
      </c>
      <c r="CM45" s="268">
        <f t="array" ref="CM45">AVERAGE(IF(MOD(ROW($DA45:$DA$1993)-$AT45,CM$1)=0,$DA45:$DA$1993))/AVERAGE($DA$2:$DA$1993)</f>
        <v>0.95593546616821856</v>
      </c>
      <c r="CN45" s="268">
        <f t="array" ref="CN45">AVERAGE(IF(MOD(ROW($DA45:$DA$1993)-$AT45,CN$1)=0,$DA45:$DA$1993))/AVERAGE($DA$2:$DA$1993)</f>
        <v>0.95529278663319817</v>
      </c>
      <c r="CO45" s="268">
        <f t="array" ref="CO45">AVERAGE(IF(MOD(ROW($DA45:$DA$1993)-$AT45,CO$1)=0,$DA45:$DA$1993))/AVERAGE($DA$2:$DA$1993)</f>
        <v>0.97293690868257232</v>
      </c>
      <c r="CP45" s="268">
        <f t="array" ref="CP45">AVERAGE(IF(MOD(ROW($DA45:$DA$1993)-$AT45,CP$1)=0,$DA45:$DA$1993))/AVERAGE($DA$2:$DA$1993)</f>
        <v>1.0483458098544158</v>
      </c>
      <c r="CQ45" s="268">
        <f t="array" ref="CQ45">AVERAGE(IF(MOD(ROW($DA45:$DA$1993)-$AT45,CQ$1)=0,$DA45:$DA$1993))/AVERAGE($DA$2:$DA$1993)</f>
        <v>1.1046309668729377</v>
      </c>
      <c r="CR45" s="268">
        <f t="array" ref="CR45">AVERAGE(IF(MOD(ROW($DA45:$DA$1993)-$AT45,CR$1)=0,$DA45:$DA$1993))/AVERAGE($DA$2:$DA$1993)</f>
        <v>1.0083944911932685</v>
      </c>
      <c r="CS45" s="268">
        <f t="array" ref="CS45">AVERAGE(IF(MOD(ROW($DA45:$DA$1993)-$AT45,CS$1)=0,$DA45:$DA$1993))/AVERAGE($DA$2:$DA$1993)</f>
        <v>0.95873557484326255</v>
      </c>
      <c r="CT45" s="268">
        <f t="array" ref="CT45">AVERAGE(IF(MOD(ROW($DA45:$DA$1993)-$AT45,CT$1)=0,$DA45:$DA$1993))/AVERAGE($DA$2:$DA$1993)</f>
        <v>1.0688972714840805</v>
      </c>
      <c r="CU45" s="270"/>
      <c r="CV45" s="310">
        <f>IF(DataGoesHere!B45="","",DataGoesHere!A45)</f>
        <v>44</v>
      </c>
      <c r="CW45" s="271">
        <f t="shared" ca="1" si="1"/>
        <v>8</v>
      </c>
      <c r="CX45" s="272">
        <f t="shared" ca="1" si="2"/>
        <v>1.0207492390681214</v>
      </c>
      <c r="CY45" s="266">
        <f>DataGoesHere!A45</f>
        <v>44</v>
      </c>
      <c r="CZ45" s="19">
        <f>IF(DataGoesHere!B45="","",DataGoesHere!B45)</f>
        <v>193370</v>
      </c>
      <c r="DA45" s="19">
        <f>IF(DataGoesHere!B45="","",IF(AH$5="No",DataGoesHere!B45,DataGoesHere!B45-(AH$2*(DataGoesHere!A45-1))))</f>
        <v>156519.24769230769</v>
      </c>
      <c r="DB45" s="19">
        <f ca="1">IF(DataGoesHere!B45="","",IF(AO$9="No",DataGoesHere!B45,DataGoesHere!B45/CX45))</f>
        <v>189439.27910887732</v>
      </c>
      <c r="DC45" s="19">
        <f ca="1">IF(DataGoesHere!B45="","",IF(AO$9="No",DA45,DA45/CX45))</f>
        <v>153337.60898533682</v>
      </c>
      <c r="DD45" s="293" t="str">
        <f>IF(CZ45="",IF(COUNTIF(DD$2:DD44,"Forecast")&lt;Output!E$43,"Forecast",""),"Actual")</f>
        <v>Actual</v>
      </c>
      <c r="DF45" s="19">
        <f ca="1">IF(DataGoesHere!B44="",IF(DD45="Forecast",(Output!$E$47*IntermediateCalcs!DH44)+((1-Output!$E$47)*IntermediateCalcs!DF44),""),(Output!$E$47*IntermediateCalcs!DB44)+((1-Output!$E$47)*IntermediateCalcs!DF44))</f>
        <v>178288.16367710513</v>
      </c>
      <c r="DG45" s="19">
        <f ca="1">IF(DataGoesHere!B44="",IF(DD45="Forecast",(Output!$G$47*(IntermediateCalcs!DF45-IntermediateCalcs!DF44))+((1-Output!$G$47)*IntermediateCalcs!DG44),""),(Output!$G$47*(IntermediateCalcs!DF45-IntermediateCalcs!DF44))+((1-Output!$G$47)*IntermediateCalcs!DG44))</f>
        <v>-3445.0998246071358</v>
      </c>
      <c r="DH45" s="19">
        <f ca="1">IF(DataGoesHere!B44="",IF(DD45="Forecast",DF45+DG45,""),DF45+DG45)</f>
        <v>174843.06385249799</v>
      </c>
      <c r="DI45" s="274">
        <f ca="1">IF(DH45="","",IF(IntermediateCalcs!$AO$9="Yes",IntermediateCalcs!DH45*$CX45,IntermediateCalcs!DH45))</f>
        <v>178470.92438377629</v>
      </c>
      <c r="DJ45" s="250">
        <f ca="1">IF(DataGoesHere!$B45="","",($CZ45-DI45))</f>
        <v>14899.075616223708</v>
      </c>
      <c r="DK45" s="250">
        <f ca="1">IF(DataGoesHere!$B45="","",ABS($CZ45-DI45))</f>
        <v>14899.075616223708</v>
      </c>
      <c r="DL45" s="250">
        <f ca="1">IF(DataGoesHere!$B45="","",DK45^2)</f>
        <v>221982454.21795189</v>
      </c>
      <c r="DM45" s="249">
        <f ca="1">IF(DataGoesHere!$B45="","",DK45/$CZ45)</f>
        <v>7.7049571372103789E-2</v>
      </c>
      <c r="DN45" s="250">
        <f ca="1">IF(DataGoesHere!$B45="","",SUM(DJ$2:DJ45)/AVERAGE(DK:DK))</f>
        <v>-3.1911549339538063</v>
      </c>
      <c r="DP45" s="19">
        <f ca="1">IF(DataGoesHere!B45="",IF($DD45="Forecast",(Output!E$48*IntermediateCalcs!CY45)+Output!G$48,""),(Output!E$48*IntermediateCalcs!CY45)+Output!G$48)</f>
        <v>192220.14451633213</v>
      </c>
      <c r="DQ45" s="274">
        <f ca="1">IF(DP45="","",IF(IntermediateCalcs!$AO$9="Yes",IntermediateCalcs!DP45*$CX45,IntermediateCalcs!DP45))</f>
        <v>196208.56624861035</v>
      </c>
      <c r="DR45" s="250">
        <f ca="1">IF(DataGoesHere!$B45="","",($CZ45-DQ45))</f>
        <v>-2838.5662486103538</v>
      </c>
      <c r="DS45" s="250">
        <f ca="1">IF(DataGoesHere!$B45="","",ABS($CZ45-DQ45))</f>
        <v>2838.5662486103538</v>
      </c>
      <c r="DT45" s="250">
        <f ca="1">IF(DataGoesHere!$B45="","",DS45^2)</f>
        <v>8057458.3477498572</v>
      </c>
      <c r="DU45" s="249">
        <f ca="1">IF(DataGoesHere!$B45="","",DS45/$CZ45)</f>
        <v>1.4679455182346557E-2</v>
      </c>
      <c r="DV45" s="250">
        <f ca="1">IF(DataGoesHere!$B45="","",SUM(DR$2:DR45)/AVERAGE(DS:DS))</f>
        <v>-11.73547595768625</v>
      </c>
      <c r="DX45" s="19">
        <f ca="1">IF(DataGoesHere!$B44="","",(DB39*(Output!$O$49/Output!$P$49))+(IntermediateCalcs!DB40*(Output!$M$49/Output!$P$49))+(IntermediateCalcs!DB41*(Output!$K$49/Output!$P$49))+(DB42*(Output!$I$49/Output!$P$49))+(IntermediateCalcs!DB43*(Output!$G$49/Output!$P$49))+(IntermediateCalcs!DB44*(Output!$E$49/Output!$P$49)))</f>
        <v>194637.56387976473</v>
      </c>
      <c r="DY45" s="274">
        <f ca="1">IF(DX45="","",IF(IntermediateCalcs!$AO$9="Yes",IntermediateCalcs!DX45*$CX45,IntermediateCalcs!DX45))</f>
        <v>198676.14522434273</v>
      </c>
      <c r="DZ45" s="250">
        <f ca="1">IF(DataGoesHere!$B45="","",($CZ45-DY45))</f>
        <v>-5306.1452243427339</v>
      </c>
      <c r="EA45" s="250">
        <f ca="1">IF(DataGoesHere!$B45="","",ABS($CZ45-DY45))</f>
        <v>5306.1452243427339</v>
      </c>
      <c r="EB45" s="250">
        <f ca="1">IF(DataGoesHere!$B45="","",EA45^2)</f>
        <v>28155177.1418152</v>
      </c>
      <c r="EC45" s="249">
        <f ca="1">IF(DataGoesHere!$B45="","",EA45/$CZ45)</f>
        <v>2.7440374537636314E-2</v>
      </c>
      <c r="ED45" s="250">
        <f ca="1">IF(DataGoesHere!$B45="","",SUM(DZ$2:DZ45)/AVERAGE(EA:EA))</f>
        <v>-0.56009218517881376</v>
      </c>
    </row>
    <row r="46" spans="1:134" x14ac:dyDescent="0.2">
      <c r="A46" s="121">
        <v>-1.5</v>
      </c>
      <c r="B46" s="121">
        <f>IF(B30="","",0.044*B$32)</f>
        <v>13.2</v>
      </c>
      <c r="C46" s="121" t="str">
        <f>IF(C30="","",0.044*C$32)</f>
        <v/>
      </c>
      <c r="D46" s="121" t="str">
        <f>IF(D30="","",0.044*D$32)</f>
        <v/>
      </c>
      <c r="E46" s="73"/>
      <c r="F46" s="73"/>
      <c r="G46" s="73"/>
      <c r="H46" s="73"/>
      <c r="I46" s="73"/>
      <c r="J46" s="73"/>
      <c r="K46" s="73"/>
      <c r="L46" s="73"/>
      <c r="M46" s="73"/>
      <c r="N46" s="73"/>
      <c r="O46" s="73"/>
      <c r="P46" s="73"/>
      <c r="Q46" s="73"/>
      <c r="R46" s="73"/>
      <c r="T46" s="240"/>
      <c r="U46" s="86"/>
      <c r="V46" s="86"/>
      <c r="W46" s="86"/>
      <c r="X46" s="86"/>
      <c r="Y46" s="86"/>
      <c r="Z46" s="86"/>
      <c r="AA46" s="86"/>
      <c r="AB46" s="245">
        <f>IF(DataGoesHere!$B46="","",(DataGoesHere!$B46/SUM(DataGoesHere!$B38:'DataGoesHere'!$B49)))</f>
        <v>8.2305051911602367E-2</v>
      </c>
      <c r="AC46" s="86"/>
      <c r="AD46" s="86"/>
      <c r="AE46" s="241"/>
      <c r="AF46" s="267"/>
      <c r="AG46" s="19">
        <v>38</v>
      </c>
      <c r="AH46" s="291">
        <f t="shared" ca="1" si="7"/>
        <v>-0.27563356776474157</v>
      </c>
      <c r="AI46" s="292">
        <f t="shared" ca="1" si="9"/>
        <v>0.27563356776474157</v>
      </c>
      <c r="AJ46" s="291">
        <f>IF(COUNT(DataGoesHere!B:B)-1&lt;AG46,"",-AL$7/SQRT(COUNT(DataGoesHere!B:B)))</f>
        <v>-0.11547005383792514</v>
      </c>
      <c r="AK46" s="291">
        <f>IF(COUNT(DataGoesHere!B:B)-1&lt;AG46,"",AL$7/SQRT(COUNT(DataGoesHere!B:B)))</f>
        <v>0.11547005383792514</v>
      </c>
      <c r="AL46" s="293">
        <f ca="1">IF(COUNT(DataGoesHere!B:B)-1&lt;AG46,"",IF(AI46=MAX(AI$9:AI$60),IF(AH46&lt;AJ46,1,IF(AH46&gt;AK46,1,0)),0))</f>
        <v>0</v>
      </c>
      <c r="AM46" s="293"/>
      <c r="AN46" s="19" t="str">
        <f t="shared" ca="1" si="8"/>
        <v/>
      </c>
      <c r="AT46" s="19">
        <f t="shared" si="6"/>
        <v>45</v>
      </c>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268">
        <f t="array" ref="CM46">AVERAGE(IF(MOD(ROW($DA46:$DA$1993)-$AT46,CM$1)=0,$DA46:$DA$1993))/AVERAGE($DA$2:$DA$1993)</f>
        <v>0.99898557336198679</v>
      </c>
      <c r="CN46" s="268">
        <f t="array" ref="CN46">AVERAGE(IF(MOD(ROW($DA46:$DA$1993)-$AT46,CN$1)=0,$DA46:$DA$1993))/AVERAGE($DA$2:$DA$1993)</f>
        <v>1.0387430823775112</v>
      </c>
      <c r="CO46" s="268">
        <f t="array" ref="CO46">AVERAGE(IF(MOD(ROW($DA46:$DA$1993)-$AT46,CO$1)=0,$DA46:$DA$1993))/AVERAGE($DA$2:$DA$1993)</f>
        <v>1.053575969434392</v>
      </c>
      <c r="CP46" s="268">
        <f t="array" ref="CP46">AVERAGE(IF(MOD(ROW($DA46:$DA$1993)-$AT46,CP$1)=0,$DA46:$DA$1993))/AVERAGE($DA$2:$DA$1993)</f>
        <v>1.0875890089995535</v>
      </c>
      <c r="CQ46" s="268">
        <f t="array" ref="CQ46">AVERAGE(IF(MOD(ROW($DA46:$DA$1993)-$AT46,CQ$1)=0,$DA46:$DA$1993))/AVERAGE($DA$2:$DA$1993)</f>
        <v>1.0384876170880961</v>
      </c>
      <c r="CR46" s="268">
        <f t="array" ref="CR46">AVERAGE(IF(MOD(ROW($DA46:$DA$1993)-$AT46,CR$1)=0,$DA46:$DA$1993))/AVERAGE($DA$2:$DA$1993)</f>
        <v>1.0501878727114378</v>
      </c>
      <c r="CS46" s="268">
        <f t="array" ref="CS46">AVERAGE(IF(MOD(ROW($DA46:$DA$1993)-$AT46,CS$1)=0,$DA46:$DA$1993))/AVERAGE($DA$2:$DA$1993)</f>
        <v>1.0497222891745446</v>
      </c>
      <c r="CT46" s="268">
        <f t="array" ref="CT46">AVERAGE(IF(MOD(ROW($DA46:$DA$1993)-$AT46,CT$1)=0,$DA46:$DA$1993))/AVERAGE($DA$2:$DA$1993)</f>
        <v>1.2191222692333608</v>
      </c>
      <c r="CU46" s="270"/>
      <c r="CV46" s="310">
        <f>IF(DataGoesHere!B46="","",DataGoesHere!A46)</f>
        <v>45</v>
      </c>
      <c r="CW46" s="271">
        <f t="shared" ca="1" si="1"/>
        <v>9</v>
      </c>
      <c r="CX46" s="272">
        <f t="shared" ca="1" si="2"/>
        <v>1.0625330005567626</v>
      </c>
      <c r="CY46" s="266">
        <f>DataGoesHere!A46</f>
        <v>45</v>
      </c>
      <c r="CZ46" s="19">
        <f>IF(DataGoesHere!B46="","",DataGoesHere!B46)</f>
        <v>182521</v>
      </c>
      <c r="DA46" s="19">
        <f>IF(DataGoesHere!B46="","",IF(AH$5="No",DataGoesHere!B46,DataGoesHere!B46-(AH$2*(DataGoesHere!A46-1))))</f>
        <v>144813.25345259393</v>
      </c>
      <c r="DB46" s="19">
        <f ca="1">IF(DataGoesHere!B46="","",IF(AO$9="No",DataGoesHere!B46,DataGoesHere!B46/CX46))</f>
        <v>171779.13524037352</v>
      </c>
      <c r="DC46" s="19">
        <f ca="1">IF(DataGoesHere!B46="","",IF(AO$9="No",DA46,DA46/CX46))</f>
        <v>136290.59368199616</v>
      </c>
      <c r="DD46" s="293" t="str">
        <f>IF(CZ46="",IF(COUNTIF(DD$2:DD45,"Forecast")&lt;Output!E$43,"Forecast",""),"Actual")</f>
        <v>Actual</v>
      </c>
      <c r="DF46" s="19">
        <f ca="1">IF(DataGoesHere!B45="",IF(DD46="Forecast",(Output!$E$47*IntermediateCalcs!DH45)+((1-Output!$E$47)*IntermediateCalcs!DF45),""),(Output!$E$47*IntermediateCalcs!DB45)+((1-Output!$E$47)*IntermediateCalcs!DF45))</f>
        <v>188324.1675657001</v>
      </c>
      <c r="DG46" s="19">
        <f ca="1">IF(DataGoesHere!B45="",IF(DD46="Forecast",(Output!$G$47*(IntermediateCalcs!DF46-IntermediateCalcs!DF45))+((1-Output!$G$47)*IntermediateCalcs!DG45),""),(Output!$G$47*(IntermediateCalcs!DF46-IntermediateCalcs!DF45))+((1-Output!$G$47)*IntermediateCalcs!DG45))</f>
        <v>3295.4520319939202</v>
      </c>
      <c r="DH46" s="19">
        <f ca="1">IF(DataGoesHere!B45="",IF(DD46="Forecast",DF46+DG46,""),DF46+DG46)</f>
        <v>191619.61959769402</v>
      </c>
      <c r="DI46" s="274">
        <f ca="1">IF(DH46="","",IF(IntermediateCalcs!$AO$9="Yes",IntermediateCalcs!DH46*$CX46,IntermediateCalcs!DH46))</f>
        <v>203602.16937668325</v>
      </c>
      <c r="DJ46" s="250">
        <f ca="1">IF(DataGoesHere!$B46="","",($CZ46-DI46))</f>
        <v>-21081.169376683247</v>
      </c>
      <c r="DK46" s="250">
        <f ca="1">IF(DataGoesHere!$B46="","",ABS($CZ46-DI46))</f>
        <v>21081.169376683247</v>
      </c>
      <c r="DL46" s="250">
        <f ca="1">IF(DataGoesHere!$B46="","",DK46^2)</f>
        <v>444415702.2884075</v>
      </c>
      <c r="DM46" s="249">
        <f ca="1">IF(DataGoesHere!$B46="","",DK46/$CZ46)</f>
        <v>0.11549996645143981</v>
      </c>
      <c r="DN46" s="250">
        <f ca="1">IF(DataGoesHere!$B46="","",SUM(DJ$2:DJ46)/AVERAGE(DK:DK))</f>
        <v>-3.5535154775326196</v>
      </c>
      <c r="DP46" s="19">
        <f ca="1">IF(DataGoesHere!B46="",IF($DD46="Forecast",(Output!E$48*IntermediateCalcs!CY46)+Output!G$48,""),(Output!E$48*IntermediateCalcs!CY46)+Output!G$48)</f>
        <v>193089.07449785649</v>
      </c>
      <c r="DQ46" s="274">
        <f ca="1">IF(DP46="","",IF(IntermediateCalcs!$AO$9="Yes",IntermediateCalcs!DP46*$CX46,IntermediateCalcs!DP46))</f>
        <v>205163.51370093573</v>
      </c>
      <c r="DR46" s="250">
        <f ca="1">IF(DataGoesHere!$B46="","",($CZ46-DQ46))</f>
        <v>-22642.513700935728</v>
      </c>
      <c r="DS46" s="250">
        <f ca="1">IF(DataGoesHere!$B46="","",ABS($CZ46-DQ46))</f>
        <v>22642.513700935728</v>
      </c>
      <c r="DT46" s="250">
        <f ca="1">IF(DataGoesHere!$B46="","",DS46^2)</f>
        <v>512683426.69706213</v>
      </c>
      <c r="DU46" s="249">
        <f ca="1">IF(DataGoesHere!$B46="","",DS46/$CZ46)</f>
        <v>0.12405429348368531</v>
      </c>
      <c r="DV46" s="250">
        <f ca="1">IF(DataGoesHere!$B46="","",SUM(DR$2:DR46)/AVERAGE(DS:DS))</f>
        <v>-12.459234254924178</v>
      </c>
      <c r="DX46" s="19">
        <f ca="1">IF(DataGoesHere!$B45="","",(DB40*(Output!$O$49/Output!$P$49))+(IntermediateCalcs!DB41*(Output!$M$49/Output!$P$49))+(IntermediateCalcs!DB42*(Output!$K$49/Output!$P$49))+(DB43*(Output!$I$49/Output!$P$49))+(IntermediateCalcs!DB44*(Output!$G$49/Output!$P$49))+(IntermediateCalcs!DB45*(Output!$E$49/Output!$P$49)))</f>
        <v>181835.43473849149</v>
      </c>
      <c r="DY46" s="274">
        <f ca="1">IF(DX46="","",IF(IntermediateCalcs!$AO$9="Yes",IntermediateCalcs!DX46*$CX46,IntermediateCalcs!DX46))</f>
        <v>193206.15008023274</v>
      </c>
      <c r="DZ46" s="250">
        <f ca="1">IF(DataGoesHere!$B46="","",($CZ46-DY46))</f>
        <v>-10685.150080232735</v>
      </c>
      <c r="EA46" s="250">
        <f ca="1">IF(DataGoesHere!$B46="","",ABS($CZ46-DY46))</f>
        <v>10685.150080232735</v>
      </c>
      <c r="EB46" s="250">
        <f ca="1">IF(DataGoesHere!$B46="","",EA46^2)</f>
        <v>114172432.23709764</v>
      </c>
      <c r="EC46" s="249">
        <f ca="1">IF(DataGoesHere!$B46="","",EA46/$CZ46)</f>
        <v>5.8542031219600679E-2</v>
      </c>
      <c r="ED46" s="250">
        <f ca="1">IF(DataGoesHere!$B46="","",SUM(DZ$2:DZ46)/AVERAGE(EA:EA))</f>
        <v>-0.87188846521797592</v>
      </c>
    </row>
    <row r="47" spans="1:134" x14ac:dyDescent="0.2">
      <c r="A47" s="121">
        <v>-1</v>
      </c>
      <c r="B47" s="121">
        <f>IF(B30="","",0.0919*B$32)</f>
        <v>27.57</v>
      </c>
      <c r="C47" s="121" t="str">
        <f>IF(C30="","",0.0919*C$32)</f>
        <v/>
      </c>
      <c r="D47" s="121" t="str">
        <f>IF(D30="","",0.0919*D$32)</f>
        <v/>
      </c>
      <c r="E47" s="73"/>
      <c r="F47" s="73"/>
      <c r="G47" s="73"/>
      <c r="H47" s="73"/>
      <c r="I47" s="73"/>
      <c r="J47" s="73"/>
      <c r="K47" s="73"/>
      <c r="L47" s="73"/>
      <c r="M47" s="73"/>
      <c r="N47" s="73"/>
      <c r="O47" s="73"/>
      <c r="P47" s="73"/>
      <c r="Q47" s="73"/>
      <c r="R47" s="73"/>
      <c r="T47" s="240"/>
      <c r="U47" s="86"/>
      <c r="V47" s="86"/>
      <c r="W47" s="86"/>
      <c r="X47" s="86"/>
      <c r="Y47" s="86"/>
      <c r="Z47" s="86"/>
      <c r="AA47" s="86"/>
      <c r="AB47" s="86"/>
      <c r="AC47" s="245">
        <f>IF(DataGoesHere!$B47="","",(DataGoesHere!$B47/SUM(DataGoesHere!$B38:'DataGoesHere'!$B49)))</f>
        <v>8.3096442305611071E-2</v>
      </c>
      <c r="AD47" s="86"/>
      <c r="AE47" s="241"/>
      <c r="AF47" s="267"/>
      <c r="AG47" s="19">
        <v>39</v>
      </c>
      <c r="AH47" s="291">
        <f t="shared" ca="1" si="7"/>
        <v>-0.1483273562605073</v>
      </c>
      <c r="AI47" s="292">
        <f t="shared" ca="1" si="9"/>
        <v>0.1483273562605073</v>
      </c>
      <c r="AJ47" s="291">
        <f>IF(COUNT(DataGoesHere!B:B)-1&lt;AG47,"",-AL$7/SQRT(COUNT(DataGoesHere!B:B)))</f>
        <v>-0.11547005383792514</v>
      </c>
      <c r="AK47" s="291">
        <f>IF(COUNT(DataGoesHere!B:B)-1&lt;AG47,"",AL$7/SQRT(COUNT(DataGoesHere!B:B)))</f>
        <v>0.11547005383792514</v>
      </c>
      <c r="AL47" s="293">
        <f ca="1">IF(COUNT(DataGoesHere!B:B)-1&lt;AG47,"",IF(AI47=MAX(AI$9:AI$60),IF(AH47&lt;AJ47,1,IF(AH47&gt;AK47,1,0)),0))</f>
        <v>0</v>
      </c>
      <c r="AM47" s="293"/>
      <c r="AN47" s="19" t="str">
        <f t="shared" ca="1" si="8"/>
        <v/>
      </c>
      <c r="AT47" s="19">
        <f t="shared" si="6"/>
        <v>46</v>
      </c>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268">
        <f t="array" ref="CN47">AVERAGE(IF(MOD(ROW($DA47:$DA$1993)-$AT47,CN$1)=0,$DA47:$DA$1993))/AVERAGE($DA$2:$DA$1993)</f>
        <v>1.0016487235743647</v>
      </c>
      <c r="CO47" s="268">
        <f t="array" ref="CO47">AVERAGE(IF(MOD(ROW($DA47:$DA$1993)-$AT47,CO$1)=0,$DA47:$DA$1993))/AVERAGE($DA$2:$DA$1993)</f>
        <v>1.0498740449447861</v>
      </c>
      <c r="CP47" s="268">
        <f t="array" ref="CP47">AVERAGE(IF(MOD(ROW($DA47:$DA$1993)-$AT47,CP$1)=0,$DA47:$DA$1993))/AVERAGE($DA$2:$DA$1993)</f>
        <v>0.9463425259644842</v>
      </c>
      <c r="CQ47" s="268">
        <f t="array" ref="CQ47">AVERAGE(IF(MOD(ROW($DA47:$DA$1993)-$AT47,CQ$1)=0,$DA47:$DA$1993))/AVERAGE($DA$2:$DA$1993)</f>
        <v>0.98637420582155388</v>
      </c>
      <c r="CR47" s="268">
        <f t="array" ref="CR47">AVERAGE(IF(MOD(ROW($DA47:$DA$1993)-$AT47,CR$1)=0,$DA47:$DA$1993))/AVERAGE($DA$2:$DA$1993)</f>
        <v>1.0175642039943467</v>
      </c>
      <c r="CS47" s="268">
        <f t="array" ref="CS47">AVERAGE(IF(MOD(ROW($DA47:$DA$1993)-$AT47,CS$1)=0,$DA47:$DA$1993))/AVERAGE($DA$2:$DA$1993)</f>
        <v>1.1856874515635119</v>
      </c>
      <c r="CT47" s="268">
        <f t="array" ref="CT47">AVERAGE(IF(MOD(ROW($DA47:$DA$1993)-$AT47,CT$1)=0,$DA47:$DA$1993))/AVERAGE($DA$2:$DA$1993)</f>
        <v>0.91927582529771179</v>
      </c>
      <c r="CU47" s="270"/>
      <c r="CV47" s="310">
        <f>IF(DataGoesHere!B47="","",DataGoesHere!A47)</f>
        <v>46</v>
      </c>
      <c r="CW47" s="271">
        <f t="shared" ca="1" si="1"/>
        <v>10</v>
      </c>
      <c r="CX47" s="272">
        <f t="shared" ca="1" si="2"/>
        <v>0.92557634012077306</v>
      </c>
      <c r="CY47" s="266">
        <f>DataGoesHere!A47</f>
        <v>46</v>
      </c>
      <c r="CZ47" s="19">
        <f>IF(DataGoesHere!B47="","",DataGoesHere!B47)</f>
        <v>184276</v>
      </c>
      <c r="DA47" s="19">
        <f>IF(DataGoesHere!B47="","",IF(AH$5="No",DataGoesHere!B47,DataGoesHere!B47-(AH$2*(DataGoesHere!A47-1))))</f>
        <v>145711.25921288013</v>
      </c>
      <c r="DB47" s="19">
        <f ca="1">IF(DataGoesHere!B47="","",IF(AO$9="No",DataGoesHere!B47,DataGoesHere!B47/CX47))</f>
        <v>199093.24818734551</v>
      </c>
      <c r="DC47" s="19">
        <f ca="1">IF(DataGoesHere!B47="","",IF(AO$9="No",DA47,DA47/CX47))</f>
        <v>157427.59715948132</v>
      </c>
      <c r="DD47" s="293" t="str">
        <f>IF(CZ47="",IF(COUNTIF(DD$2:DD46,"Forecast")&lt;Output!E$43,"Forecast",""),"Actual")</f>
        <v>Actual</v>
      </c>
      <c r="DF47" s="19">
        <f ca="1">IF(DataGoesHere!B46="",IF(DD47="Forecast",(Output!$E$47*IntermediateCalcs!DH46)+((1-Output!$E$47)*IntermediateCalcs!DF46),""),(Output!$E$47*IntermediateCalcs!DB46)+((1-Output!$E$47)*IntermediateCalcs!DF46))</f>
        <v>173433.6384729062</v>
      </c>
      <c r="DG47" s="19">
        <f ca="1">IF(DataGoesHere!B46="",IF(DD47="Forecast",(Output!$G$47*(IntermediateCalcs!DF47-IntermediateCalcs!DF46))+((1-Output!$G$47)*IntermediateCalcs!DG46),""),(Output!$G$47*(IntermediateCalcs!DF47-IntermediateCalcs!DF46))+((1-Output!$G$47)*IntermediateCalcs!DG46))</f>
        <v>-5797.5385303999929</v>
      </c>
      <c r="DH47" s="19">
        <f ca="1">IF(DataGoesHere!B46="",IF(DD47="Forecast",DF47+DG47,""),DF47+DG47)</f>
        <v>167636.0999425062</v>
      </c>
      <c r="DI47" s="274">
        <f ca="1">IF(DH47="","",IF(IntermediateCalcs!$AO$9="Yes",IntermediateCalcs!DH47*$CX47,IntermediateCalcs!DH47))</f>
        <v>155160.00785690502</v>
      </c>
      <c r="DJ47" s="250">
        <f ca="1">IF(DataGoesHere!$B47="","",($CZ47-DI47))</f>
        <v>29115.992143094976</v>
      </c>
      <c r="DK47" s="250">
        <f ca="1">IF(DataGoesHere!$B47="","",ABS($CZ47-DI47))</f>
        <v>29115.992143094976</v>
      </c>
      <c r="DL47" s="250">
        <f ca="1">IF(DataGoesHere!$B47="","",DK47^2)</f>
        <v>847740998.47676837</v>
      </c>
      <c r="DM47" s="249">
        <f ca="1">IF(DataGoesHere!$B47="","",DK47/$CZ47)</f>
        <v>0.15800208460730086</v>
      </c>
      <c r="DN47" s="250">
        <f ca="1">IF(DataGoesHere!$B47="","",SUM(DJ$2:DJ47)/AVERAGE(DK:DK))</f>
        <v>-3.0530457668021667</v>
      </c>
      <c r="DP47" s="19">
        <f ca="1">IF(DataGoesHere!B47="",IF($DD47="Forecast",(Output!E$48*IntermediateCalcs!CY47)+Output!G$48,""),(Output!E$48*IntermediateCalcs!CY47)+Output!G$48)</f>
        <v>193958.00447938085</v>
      </c>
      <c r="DQ47" s="274">
        <f ca="1">IF(DP47="","",IF(IntermediateCalcs!$AO$9="Yes",IntermediateCalcs!DP47*$CX47,IntermediateCalcs!DP47))</f>
        <v>179522.93992315384</v>
      </c>
      <c r="DR47" s="250">
        <f ca="1">IF(DataGoesHere!$B47="","",($CZ47-DQ47))</f>
        <v>4753.0600768461591</v>
      </c>
      <c r="DS47" s="250">
        <f ca="1">IF(DataGoesHere!$B47="","",ABS($CZ47-DQ47))</f>
        <v>4753.0600768461591</v>
      </c>
      <c r="DT47" s="250">
        <f ca="1">IF(DataGoesHere!$B47="","",DS47^2)</f>
        <v>22591580.094108816</v>
      </c>
      <c r="DU47" s="249">
        <f ca="1">IF(DataGoesHere!$B47="","",DS47/$CZ47)</f>
        <v>2.5793158505970169E-2</v>
      </c>
      <c r="DV47" s="250">
        <f ca="1">IF(DataGoesHere!$B47="","",SUM(DR$2:DR47)/AVERAGE(DS:DS))</f>
        <v>-12.30730471594611</v>
      </c>
      <c r="DX47" s="19">
        <f ca="1">IF(DataGoesHere!$B46="","",(DB41*(Output!$O$49/Output!$P$49))+(IntermediateCalcs!DB42*(Output!$M$49/Output!$P$49))+(IntermediateCalcs!DB43*(Output!$K$49/Output!$P$49))+(DB44*(Output!$I$49/Output!$P$49))+(IntermediateCalcs!DB45*(Output!$G$49/Output!$P$49))+(IntermediateCalcs!DB46*(Output!$E$49/Output!$P$49)))</f>
        <v>182998.79446124466</v>
      </c>
      <c r="DY47" s="274">
        <f ca="1">IF(DX47="","",IF(IntermediateCalcs!$AO$9="Yes",IntermediateCalcs!DX47*$CX47,IntermediateCalcs!DX47))</f>
        <v>169379.35442395243</v>
      </c>
      <c r="DZ47" s="250">
        <f ca="1">IF(DataGoesHere!$B47="","",($CZ47-DY47))</f>
        <v>14896.645576047566</v>
      </c>
      <c r="EA47" s="250">
        <f ca="1">IF(DataGoesHere!$B47="","",ABS($CZ47-DY47))</f>
        <v>14896.645576047566</v>
      </c>
      <c r="EB47" s="250">
        <f ca="1">IF(DataGoesHere!$B47="","",EA47^2)</f>
        <v>221910049.41837752</v>
      </c>
      <c r="EC47" s="249">
        <f ca="1">IF(DataGoesHere!$B47="","",EA47/$CZ47)</f>
        <v>8.0838772146386753E-2</v>
      </c>
      <c r="ED47" s="250">
        <f ca="1">IF(DataGoesHere!$B47="","",SUM(DZ$2:DZ47)/AVERAGE(EA:EA))</f>
        <v>-0.4371993274148403</v>
      </c>
    </row>
    <row r="48" spans="1:134" x14ac:dyDescent="0.2">
      <c r="A48" s="121">
        <v>-0.5</v>
      </c>
      <c r="B48" s="121">
        <f>IF(B30="","",0.1498*B$32)</f>
        <v>44.94</v>
      </c>
      <c r="C48" s="121" t="str">
        <f>IF(C30="","",0.1498*C$32)</f>
        <v/>
      </c>
      <c r="D48" s="121" t="str">
        <f>IF(D30="","",0.1498*D$32)</f>
        <v/>
      </c>
      <c r="E48" s="73"/>
      <c r="F48" s="73"/>
      <c r="G48" s="73"/>
      <c r="H48" s="73"/>
      <c r="I48" s="73"/>
      <c r="J48" s="73"/>
      <c r="K48" s="73"/>
      <c r="L48" s="73"/>
      <c r="M48" s="73"/>
      <c r="N48" s="73"/>
      <c r="O48" s="73"/>
      <c r="P48" s="73"/>
      <c r="Q48" s="73"/>
      <c r="R48" s="73"/>
      <c r="T48" s="240"/>
      <c r="U48" s="86"/>
      <c r="V48" s="86"/>
      <c r="W48" s="86"/>
      <c r="X48" s="86"/>
      <c r="Y48" s="86"/>
      <c r="Z48" s="86"/>
      <c r="AA48" s="86"/>
      <c r="AB48" s="86"/>
      <c r="AC48" s="86"/>
      <c r="AD48" s="245">
        <f>IF(DataGoesHere!$B48="","",(DataGoesHere!$B48/SUM(DataGoesHere!$B38:'DataGoesHere'!$B49)))</f>
        <v>8.7213025158548646E-2</v>
      </c>
      <c r="AE48" s="241"/>
      <c r="AF48" s="267"/>
      <c r="AG48" s="19">
        <v>40</v>
      </c>
      <c r="AH48" s="291">
        <f t="shared" ca="1" si="7"/>
        <v>-4.6886948601474458E-2</v>
      </c>
      <c r="AI48" s="292">
        <f t="shared" ca="1" si="9"/>
        <v>4.6886948601474458E-2</v>
      </c>
      <c r="AJ48" s="291">
        <f>IF(COUNT(DataGoesHere!B:B)-1&lt;AG48,"",-AL$7/SQRT(COUNT(DataGoesHere!B:B)))</f>
        <v>-0.11547005383792514</v>
      </c>
      <c r="AK48" s="291">
        <f>IF(COUNT(DataGoesHere!B:B)-1&lt;AG48,"",AL$7/SQRT(COUNT(DataGoesHere!B:B)))</f>
        <v>0.11547005383792514</v>
      </c>
      <c r="AL48" s="293">
        <f ca="1">IF(COUNT(DataGoesHere!B:B)-1&lt;AG48,"",IF(AI48=MAX(AI$9:AI$60),IF(AH48&lt;AJ48,1,IF(AH48&gt;AK48,1,0)),0))</f>
        <v>0</v>
      </c>
      <c r="AM48" s="293"/>
      <c r="AN48" s="19" t="str">
        <f t="shared" ca="1" si="8"/>
        <v/>
      </c>
      <c r="AT48" s="19">
        <f t="shared" si="6"/>
        <v>47</v>
      </c>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268">
        <f t="array" ref="CO48">AVERAGE(IF(MOD(ROW($DA48:$DA$1993)-$AT48,CO$1)=0,$DA48:$DA$1993))/AVERAGE($DA$2:$DA$1993)</f>
        <v>1.0581503690396215</v>
      </c>
      <c r="CP48" s="268">
        <f t="array" ref="CP48">AVERAGE(IF(MOD(ROW($DA48:$DA$1993)-$AT48,CP$1)=0,$DA48:$DA$1993))/AVERAGE($DA$2:$DA$1993)</f>
        <v>0.99200315935286831</v>
      </c>
      <c r="CQ48" s="268">
        <f t="array" ref="CQ48">AVERAGE(IF(MOD(ROW($DA48:$DA$1993)-$AT48,CQ$1)=0,$DA48:$DA$1993))/AVERAGE($DA$2:$DA$1993)</f>
        <v>1.0350992558886427</v>
      </c>
      <c r="CR48" s="268">
        <f t="array" ref="CR48">AVERAGE(IF(MOD(ROW($DA48:$DA$1993)-$AT48,CR$1)=0,$DA48:$DA$1993))/AVERAGE($DA$2:$DA$1993)</f>
        <v>1.0684117823945454</v>
      </c>
      <c r="CS48" s="268">
        <f t="array" ref="CS48">AVERAGE(IF(MOD(ROW($DA48:$DA$1993)-$AT48,CS$1)=0,$DA48:$DA$1993))/AVERAGE($DA$2:$DA$1993)</f>
        <v>0.99470062627100131</v>
      </c>
      <c r="CT48" s="268">
        <f t="array" ref="CT48">AVERAGE(IF(MOD(ROW($DA48:$DA$1993)-$AT48,CT$1)=0,$DA48:$DA$1993))/AVERAGE($DA$2:$DA$1993)</f>
        <v>0.91961365729871869</v>
      </c>
      <c r="CU48" s="270"/>
      <c r="CV48" s="310">
        <f>IF(DataGoesHere!B48="","",DataGoesHere!A48)</f>
        <v>47</v>
      </c>
      <c r="CW48" s="271">
        <f t="shared" ca="1" si="1"/>
        <v>11</v>
      </c>
      <c r="CX48" s="272">
        <f t="shared" ca="1" si="2"/>
        <v>0.97463169608807265</v>
      </c>
      <c r="CY48" s="266">
        <f>DataGoesHere!A48</f>
        <v>47</v>
      </c>
      <c r="CZ48" s="19">
        <f>IF(DataGoesHere!B48="","",DataGoesHere!B48)</f>
        <v>193405</v>
      </c>
      <c r="DA48" s="19">
        <f>IF(DataGoesHere!B48="","",IF(AH$5="No",DataGoesHere!B48,DataGoesHere!B48-(AH$2*(DataGoesHere!A48-1))))</f>
        <v>153983.26497316637</v>
      </c>
      <c r="DB48" s="19">
        <f ca="1">IF(DataGoesHere!B48="","",IF(AO$9="No",DataGoesHere!B48,DataGoesHere!B48/CX48))</f>
        <v>198439.06244407935</v>
      </c>
      <c r="DC48" s="19">
        <f ca="1">IF(DataGoesHere!B48="","",IF(AO$9="No",DA48,DA48/CX48))</f>
        <v>157991.23462864649</v>
      </c>
      <c r="DD48" s="293" t="str">
        <f>IF(CZ48="",IF(COUNTIF(DD$2:DD47,"Forecast")&lt;Output!E$43,"Forecast",""),"Actual")</f>
        <v>Actual</v>
      </c>
      <c r="DF48" s="19">
        <f ca="1">IF(DataGoesHere!B47="",IF(DD48="Forecast",(Output!$E$47*IntermediateCalcs!DH47)+((1-Output!$E$47)*IntermediateCalcs!DF47),""),(Output!$E$47*IntermediateCalcs!DB47)+((1-Output!$E$47)*IntermediateCalcs!DF47))</f>
        <v>196527.2872159016</v>
      </c>
      <c r="DG48" s="19">
        <f ca="1">IF(DataGoesHere!B47="",IF(DD48="Forecast",(Output!$G$47*(IntermediateCalcs!DF48-IntermediateCalcs!DF47))+((1-Output!$G$47)*IntermediateCalcs!DG47),""),(Output!$G$47*(IntermediateCalcs!DF48-IntermediateCalcs!DF47))+((1-Output!$G$47)*IntermediateCalcs!DG47))</f>
        <v>8648.0551062977029</v>
      </c>
      <c r="DH48" s="19">
        <f ca="1">IF(DataGoesHere!B47="",IF(DD48="Forecast",DF48+DG48,""),DF48+DG48)</f>
        <v>205175.34232219931</v>
      </c>
      <c r="DI48" s="274">
        <f ca="1">IF(DH48="","",IF(IntermediateCalcs!$AO$9="Yes",IntermediateCalcs!DH48*$CX48,IntermediateCalcs!DH48))</f>
        <v>199970.39188293603</v>
      </c>
      <c r="DJ48" s="250">
        <f ca="1">IF(DataGoesHere!$B48="","",($CZ48-DI48))</f>
        <v>-6565.3918829360337</v>
      </c>
      <c r="DK48" s="250">
        <f ca="1">IF(DataGoesHere!$B48="","",ABS($CZ48-DI48))</f>
        <v>6565.3918829360337</v>
      </c>
      <c r="DL48" s="250">
        <f ca="1">IF(DataGoesHere!$B48="","",DK48^2)</f>
        <v>43104370.576522358</v>
      </c>
      <c r="DM48" s="249">
        <f ca="1">IF(DataGoesHere!$B48="","",DK48/$CZ48)</f>
        <v>3.3946339975367924E-2</v>
      </c>
      <c r="DN48" s="250">
        <f ca="1">IF(DataGoesHere!$B48="","",SUM(DJ$2:DJ48)/AVERAGE(DK:DK))</f>
        <v>-3.1658971427860791</v>
      </c>
      <c r="DP48" s="19">
        <f ca="1">IF(DataGoesHere!B48="",IF($DD48="Forecast",(Output!E$48*IntermediateCalcs!CY48)+Output!G$48,""),(Output!E$48*IntermediateCalcs!CY48)+Output!G$48)</f>
        <v>194826.93446090524</v>
      </c>
      <c r="DQ48" s="274">
        <f ca="1">IF(DP48="","",IF(IntermediateCalcs!$AO$9="Yes",IntermediateCalcs!DP48*$CX48,IntermediateCalcs!DP48))</f>
        <v>189884.50557727183</v>
      </c>
      <c r="DR48" s="250">
        <f ca="1">IF(DataGoesHere!$B48="","",($CZ48-DQ48))</f>
        <v>3520.4944227281667</v>
      </c>
      <c r="DS48" s="250">
        <f ca="1">IF(DataGoesHere!$B48="","",ABS($CZ48-DQ48))</f>
        <v>3520.4944227281667</v>
      </c>
      <c r="DT48" s="250">
        <f ca="1">IF(DataGoesHere!$B48="","",DS48^2)</f>
        <v>12393880.980460128</v>
      </c>
      <c r="DU48" s="249">
        <f ca="1">IF(DataGoesHere!$B48="","",DS48/$CZ48)</f>
        <v>1.8202706355720723E-2</v>
      </c>
      <c r="DV48" s="250">
        <f ca="1">IF(DataGoesHere!$B48="","",SUM(DR$2:DR48)/AVERAGE(DS:DS))</f>
        <v>-12.194773612620596</v>
      </c>
      <c r="DX48" s="19">
        <f ca="1">IF(DataGoesHere!$B47="","",(DB42*(Output!$O$49/Output!$P$49))+(IntermediateCalcs!DB43*(Output!$M$49/Output!$P$49))+(IntermediateCalcs!DB44*(Output!$K$49/Output!$P$49))+(DB45*(Output!$I$49/Output!$P$49))+(IntermediateCalcs!DB46*(Output!$G$49/Output!$P$49))+(IntermediateCalcs!DB47*(Output!$E$49/Output!$P$49)))</f>
        <v>185185.85303544716</v>
      </c>
      <c r="DY48" s="274">
        <f ca="1">IF(DX48="","",IF(IntermediateCalcs!$AO$9="Yes",IntermediateCalcs!DX48*$CX48,IntermediateCalcs!DX48))</f>
        <v>180488.00203545441</v>
      </c>
      <c r="DZ48" s="250">
        <f ca="1">IF(DataGoesHere!$B48="","",($CZ48-DY48))</f>
        <v>12916.99796454559</v>
      </c>
      <c r="EA48" s="250">
        <f ca="1">IF(DataGoesHere!$B48="","",ABS($CZ48-DY48))</f>
        <v>12916.99796454559</v>
      </c>
      <c r="EB48" s="250">
        <f ca="1">IF(DataGoesHere!$B48="","",EA48^2)</f>
        <v>166848836.4160749</v>
      </c>
      <c r="EC48" s="249">
        <f ca="1">IF(DataGoesHere!$B48="","",EA48/$CZ48)</f>
        <v>6.6787301075699121E-2</v>
      </c>
      <c r="ED48" s="250">
        <f ca="1">IF(DataGoesHere!$B48="","",SUM(DZ$2:DZ48)/AVERAGE(EA:EA))</f>
        <v>-6.0276974019966803E-2</v>
      </c>
    </row>
    <row r="49" spans="1:134" x14ac:dyDescent="0.2">
      <c r="A49" s="121">
        <v>0</v>
      </c>
      <c r="B49" s="121">
        <f>IF(B30="","",0.1915*B$32)</f>
        <v>57.45</v>
      </c>
      <c r="C49" s="121" t="str">
        <f>IF(C30="","",0.1915*C$32)</f>
        <v/>
      </c>
      <c r="D49" s="121" t="str">
        <f>IF(D30="","",0.1915*D$32)</f>
        <v/>
      </c>
      <c r="E49" s="73"/>
      <c r="F49" s="73"/>
      <c r="G49" s="73"/>
      <c r="H49" s="73"/>
      <c r="I49" s="73"/>
      <c r="J49" s="73"/>
      <c r="K49" s="73"/>
      <c r="L49" s="73"/>
      <c r="M49" s="73"/>
      <c r="N49" s="73"/>
      <c r="O49" s="73"/>
      <c r="P49" s="73"/>
      <c r="Q49" s="73"/>
      <c r="R49" s="73"/>
      <c r="T49" s="242"/>
      <c r="U49" s="243"/>
      <c r="V49" s="243"/>
      <c r="W49" s="243"/>
      <c r="X49" s="243"/>
      <c r="Y49" s="243"/>
      <c r="Z49" s="243"/>
      <c r="AA49" s="243"/>
      <c r="AB49" s="243"/>
      <c r="AC49" s="243"/>
      <c r="AD49" s="243"/>
      <c r="AE49" s="246">
        <f>IF(DataGoesHere!$B49="","",(DataGoesHere!$B49/SUM(DataGoesHere!$B38:'DataGoesHere'!$B49)))</f>
        <v>0.10261109227206153</v>
      </c>
      <c r="AF49" s="267"/>
      <c r="AG49" s="19">
        <v>41</v>
      </c>
      <c r="AH49" s="291">
        <f t="shared" ca="1" si="7"/>
        <v>5.5531149378179158E-3</v>
      </c>
      <c r="AI49" s="292">
        <f t="shared" ca="1" si="9"/>
        <v>5.5531149378179158E-3</v>
      </c>
      <c r="AJ49" s="291">
        <f>IF(COUNT(DataGoesHere!B:B)-1&lt;AG49,"",-AL$7/SQRT(COUNT(DataGoesHere!B:B)))</f>
        <v>-0.11547005383792514</v>
      </c>
      <c r="AK49" s="291">
        <f>IF(COUNT(DataGoesHere!B:B)-1&lt;AG49,"",AL$7/SQRT(COUNT(DataGoesHere!B:B)))</f>
        <v>0.11547005383792514</v>
      </c>
      <c r="AL49" s="293">
        <f ca="1">IF(COUNT(DataGoesHere!B:B)-1&lt;AG49,"",IF(AI49=MAX(AI$9:AI$60),IF(AH49&lt;AJ49,1,IF(AH49&gt;AK49,1,0)),0))</f>
        <v>0</v>
      </c>
      <c r="AM49" s="293"/>
      <c r="AN49" s="19" t="str">
        <f t="shared" ca="1" si="8"/>
        <v/>
      </c>
      <c r="AT49" s="19">
        <f t="shared" si="6"/>
        <v>48</v>
      </c>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268">
        <f t="array" ref="CP49">AVERAGE(IF(MOD(ROW($DA49:$DA$1993)-$AT49,CP$1)=0,$DA49:$DA$1993))/AVERAGE($DA$2:$DA$1993)</f>
        <v>1.0319652370681816</v>
      </c>
      <c r="CQ49" s="268">
        <f t="array" ref="CQ49">AVERAGE(IF(MOD(ROW($DA49:$DA$1993)-$AT49,CQ$1)=0,$DA49:$DA$1993))/AVERAGE($DA$2:$DA$1993)</f>
        <v>1.0360674184607617</v>
      </c>
      <c r="CR49" s="268">
        <f t="array" ref="CR49">AVERAGE(IF(MOD(ROW($DA49:$DA$1993)-$AT49,CR$1)=0,$DA49:$DA$1993))/AVERAGE($DA$2:$DA$1993)</f>
        <v>1.0031958909110066</v>
      </c>
      <c r="CS49" s="268">
        <f t="array" ref="CS49">AVERAGE(IF(MOD(ROW($DA49:$DA$1993)-$AT49,CS$1)=0,$DA49:$DA$1993))/AVERAGE($DA$2:$DA$1993)</f>
        <v>1.0487428197040833</v>
      </c>
      <c r="CT49" s="268">
        <f t="array" ref="CT49">AVERAGE(IF(MOD(ROW($DA49:$DA$1993)-$AT49,CT$1)=0,$DA49:$DA$1993))/AVERAGE($DA$2:$DA$1993)</f>
        <v>1.0145059942998098</v>
      </c>
      <c r="CU49" s="270"/>
      <c r="CV49" s="310">
        <f>IF(DataGoesHere!B49="","",DataGoesHere!A49)</f>
        <v>48</v>
      </c>
      <c r="CW49" s="271">
        <f t="shared" ca="1" si="1"/>
        <v>12</v>
      </c>
      <c r="CX49" s="272">
        <f t="shared" ca="1" si="2"/>
        <v>1.0054005237672714</v>
      </c>
      <c r="CY49" s="266">
        <f>DataGoesHere!A49</f>
        <v>48</v>
      </c>
      <c r="CZ49" s="19">
        <f>IF(DataGoesHere!B49="","",DataGoesHere!B49)</f>
        <v>227552</v>
      </c>
      <c r="DA49" s="19">
        <f>IF(DataGoesHere!B49="","",IF(AH$5="No",DataGoesHere!B49,DataGoesHere!B49-(AH$2*(DataGoesHere!A49-1))))</f>
        <v>187273.27073345258</v>
      </c>
      <c r="DB49" s="19">
        <f ca="1">IF(DataGoesHere!B49="","",IF(AO$9="No",DataGoesHere!B49,DataGoesHere!B49/CX49))</f>
        <v>226329.70107013133</v>
      </c>
      <c r="DC49" s="19">
        <f ca="1">IF(DataGoesHere!B49="","",IF(AO$9="No",DA49,DA49/CX49))</f>
        <v>186267.32959291985</v>
      </c>
      <c r="DD49" s="293" t="str">
        <f>IF(CZ49="",IF(COUNTIF(DD$2:DD48,"Forecast")&lt;Output!E$43,"Forecast",""),"Actual")</f>
        <v>Actual</v>
      </c>
      <c r="DF49" s="19">
        <f ca="1">IF(DataGoesHere!B48="",IF(DD49="Forecast",(Output!$E$47*IntermediateCalcs!DH48)+((1-Output!$E$47)*IntermediateCalcs!DF48),""),(Output!$E$47*IntermediateCalcs!DB48)+((1-Output!$E$47)*IntermediateCalcs!DF48))</f>
        <v>198247.88492126158</v>
      </c>
      <c r="DG49" s="19">
        <f ca="1">IF(DataGoesHere!B48="",IF(DD49="Forecast",(Output!$G$47*(IntermediateCalcs!DF49-IntermediateCalcs!DF48))+((1-Output!$G$47)*IntermediateCalcs!DG48),""),(Output!$G$47*(IntermediateCalcs!DF49-IntermediateCalcs!DF48))+((1-Output!$G$47)*IntermediateCalcs!DG48))</f>
        <v>5184.3264058288405</v>
      </c>
      <c r="DH49" s="19">
        <f ca="1">IF(DataGoesHere!B48="",IF(DD49="Forecast",DF49+DG49,""),DF49+DG49)</f>
        <v>203432.21132709042</v>
      </c>
      <c r="DI49" s="274">
        <f ca="1">IF(DH49="","",IF(IntermediateCalcs!$AO$9="Yes",IntermediateCalcs!DH49*$CX49,IntermediateCalcs!DH49))</f>
        <v>204530.85181939095</v>
      </c>
      <c r="DJ49" s="250">
        <f ca="1">IF(DataGoesHere!$B49="","",($CZ49-DI49))</f>
        <v>23021.148180609045</v>
      </c>
      <c r="DK49" s="250">
        <f ca="1">IF(DataGoesHere!$B49="","",ABS($CZ49-DI49))</f>
        <v>23021.148180609045</v>
      </c>
      <c r="DL49" s="250">
        <f ca="1">IF(DataGoesHere!$B49="","",DK49^2)</f>
        <v>529973263.55355912</v>
      </c>
      <c r="DM49" s="249">
        <f ca="1">IF(DataGoesHere!$B49="","",DK49/$CZ49)</f>
        <v>0.10116873585206478</v>
      </c>
      <c r="DN49" s="250">
        <f ca="1">IF(DataGoesHere!$B49="","",SUM(DJ$2:DJ49)/AVERAGE(DK:DK))</f>
        <v>-2.7701906419047528</v>
      </c>
      <c r="DP49" s="19">
        <f ca="1">IF(DataGoesHere!B49="",IF($DD49="Forecast",(Output!E$48*IntermediateCalcs!CY49)+Output!G$48,""),(Output!E$48*IntermediateCalcs!CY49)+Output!G$48)</f>
        <v>195695.86444242959</v>
      </c>
      <c r="DQ49" s="274">
        <f ca="1">IF(DP49="","",IF(IntermediateCalcs!$AO$9="Yes",IntermediateCalcs!DP49*$CX49,IntermediateCalcs!DP49))</f>
        <v>196752.72460950766</v>
      </c>
      <c r="DR49" s="250">
        <f ca="1">IF(DataGoesHere!$B49="","",($CZ49-DQ49))</f>
        <v>30799.275390492345</v>
      </c>
      <c r="DS49" s="250">
        <f ca="1">IF(DataGoesHere!$B49="","",ABS($CZ49-DQ49))</f>
        <v>30799.275390492345</v>
      </c>
      <c r="DT49" s="250">
        <f ca="1">IF(DataGoesHere!$B49="","",DS49^2)</f>
        <v>948595364.57938743</v>
      </c>
      <c r="DU49" s="249">
        <f ca="1">IF(DataGoesHere!$B49="","",DS49/$CZ49)</f>
        <v>0.13535049303232818</v>
      </c>
      <c r="DV49" s="250">
        <f ca="1">IF(DataGoesHere!$B49="","",SUM(DR$2:DR49)/AVERAGE(DS:DS))</f>
        <v>-11.210287905458872</v>
      </c>
      <c r="DX49" s="19">
        <f ca="1">IF(DataGoesHere!$B48="","",(DB43*(Output!$O$49/Output!$P$49))+(IntermediateCalcs!DB44*(Output!$M$49/Output!$P$49))+(IntermediateCalcs!DB45*(Output!$K$49/Output!$P$49))+(DB46*(Output!$I$49/Output!$P$49))+(IntermediateCalcs!DB47*(Output!$G$49/Output!$P$49))+(IntermediateCalcs!DB48*(Output!$E$49/Output!$P$49)))</f>
        <v>186907.078564253</v>
      </c>
      <c r="DY49" s="274">
        <f ca="1">IF(DX49="","",IF(IntermediateCalcs!$AO$9="Yes",IntermediateCalcs!DX49*$CX49,IntermediateCalcs!DX49))</f>
        <v>187916.47468431049</v>
      </c>
      <c r="DZ49" s="250">
        <f ca="1">IF(DataGoesHere!$B49="","",($CZ49-DY49))</f>
        <v>39635.525315689505</v>
      </c>
      <c r="EA49" s="250">
        <f ca="1">IF(DataGoesHere!$B49="","",ABS($CZ49-DY49))</f>
        <v>39635.525315689505</v>
      </c>
      <c r="EB49" s="250">
        <f ca="1">IF(DataGoesHere!$B49="","",EA49^2)</f>
        <v>1570974867.0506637</v>
      </c>
      <c r="EC49" s="249">
        <f ca="1">IF(DataGoesHere!$B49="","",EA49/$CZ49)</f>
        <v>0.1741822762080294</v>
      </c>
      <c r="ED49" s="250">
        <f ca="1">IF(DataGoesHere!$B49="","",SUM(DZ$2:DZ49)/AVERAGE(EA:EA))</f>
        <v>1.0963010111308837</v>
      </c>
    </row>
    <row r="50" spans="1:134" x14ac:dyDescent="0.2">
      <c r="A50" s="121">
        <v>0.5</v>
      </c>
      <c r="B50" s="121">
        <f>IF(B30="","",0.1915*B$32)</f>
        <v>57.45</v>
      </c>
      <c r="C50" s="121" t="str">
        <f>IF(C30="","",0.1915*C$32)</f>
        <v/>
      </c>
      <c r="D50" s="121" t="str">
        <f>IF(D30="","",0.1915*D$32)</f>
        <v/>
      </c>
      <c r="E50" s="73"/>
      <c r="F50" s="73"/>
      <c r="G50" s="73"/>
      <c r="H50" s="73"/>
      <c r="I50" s="73"/>
      <c r="J50" s="73"/>
      <c r="K50" s="73"/>
      <c r="L50" s="73"/>
      <c r="M50" s="73"/>
      <c r="N50" s="73"/>
      <c r="O50" s="73"/>
      <c r="P50" s="73"/>
      <c r="Q50" s="73"/>
      <c r="R50" s="73"/>
      <c r="T50" s="244">
        <f>IF(DataGoesHere!$B50="","",(DataGoesHere!$B50/SUM(DataGoesHere!$B50:'DataGoesHere'!$B61)))</f>
        <v>7.0873820530507725E-2</v>
      </c>
      <c r="U50" s="238"/>
      <c r="V50" s="238"/>
      <c r="W50" s="238"/>
      <c r="X50" s="238"/>
      <c r="Y50" s="238"/>
      <c r="Z50" s="238"/>
      <c r="AA50" s="238"/>
      <c r="AB50" s="238"/>
      <c r="AC50" s="238"/>
      <c r="AD50" s="238"/>
      <c r="AE50" s="239"/>
      <c r="AF50" s="267"/>
      <c r="AG50" s="19">
        <v>42</v>
      </c>
      <c r="AH50" s="291">
        <f t="shared" ca="1" si="7"/>
        <v>-0.12322500568440611</v>
      </c>
      <c r="AI50" s="292">
        <f t="shared" ca="1" si="9"/>
        <v>0.12322500568440611</v>
      </c>
      <c r="AJ50" s="291">
        <f>IF(COUNT(DataGoesHere!B:B)-1&lt;AG50,"",-AL$7/SQRT(COUNT(DataGoesHere!B:B)))</f>
        <v>-0.11547005383792514</v>
      </c>
      <c r="AK50" s="291">
        <f>IF(COUNT(DataGoesHere!B:B)-1&lt;AG50,"",AL$7/SQRT(COUNT(DataGoesHere!B:B)))</f>
        <v>0.11547005383792514</v>
      </c>
      <c r="AL50" s="293">
        <f ca="1">IF(COUNT(DataGoesHere!B:B)-1&lt;AG50,"",IF(AI50=MAX(AI$9:AI$60),IF(AH50&lt;AJ50,1,IF(AH50&gt;AK50,1,0)),0))</f>
        <v>0</v>
      </c>
      <c r="AM50" s="293"/>
      <c r="AN50" s="19" t="str">
        <f t="shared" ca="1" si="8"/>
        <v/>
      </c>
      <c r="AT50" s="19">
        <f t="shared" si="6"/>
        <v>49</v>
      </c>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268">
        <f t="array" ref="CQ50">AVERAGE(IF(MOD(ROW($DA50:$DA$1993)-$AT50,CQ$1)=0,$DA50:$DA$1993))/AVERAGE($DA$2:$DA$1993)</f>
        <v>0.9601391868238397</v>
      </c>
      <c r="CR50" s="268">
        <f t="array" ref="CR50">AVERAGE(IF(MOD(ROW($DA50:$DA$1993)-$AT50,CR$1)=0,$DA50:$DA$1993))/AVERAGE($DA$2:$DA$1993)</f>
        <v>1.0204804981105788</v>
      </c>
      <c r="CS50" s="268">
        <f t="array" ref="CS50">AVERAGE(IF(MOD(ROW($DA50:$DA$1993)-$AT50,CS$1)=0,$DA50:$DA$1993))/AVERAGE($DA$2:$DA$1993)</f>
        <v>1.1072829235340447</v>
      </c>
      <c r="CT50" s="268">
        <f t="array" ref="CT50">AVERAGE(IF(MOD(ROW($DA50:$DA$1993)-$AT50,CT$1)=0,$DA50:$DA$1993))/AVERAGE($DA$2:$DA$1993)</f>
        <v>1.0427397255613726</v>
      </c>
      <c r="CU50" s="270"/>
      <c r="CV50" s="310">
        <f>IF(DataGoesHere!B50="","",DataGoesHere!A50)</f>
        <v>49</v>
      </c>
      <c r="CW50" s="271">
        <f t="shared" ca="1" si="1"/>
        <v>1</v>
      </c>
      <c r="CX50" s="272">
        <f t="shared" ca="1" si="2"/>
        <v>1.3236179355303281</v>
      </c>
      <c r="CY50" s="266">
        <f>DataGoesHere!A50</f>
        <v>49</v>
      </c>
      <c r="CZ50" s="19">
        <f>IF(DataGoesHere!B50="","",DataGoesHere!B50)</f>
        <v>167372</v>
      </c>
      <c r="DA50" s="19">
        <f>IF(DataGoesHere!B50="","",IF(AH$5="No",DataGoesHere!B50,DataGoesHere!B50-(AH$2*(DataGoesHere!A50-1))))</f>
        <v>126236.27649373881</v>
      </c>
      <c r="DB50" s="19">
        <f ca="1">IF(DataGoesHere!B50="","",IF(AO$9="No",DataGoesHere!B50,DataGoesHere!B50/CX50))</f>
        <v>126450.38685800204</v>
      </c>
      <c r="DC50" s="19">
        <f ca="1">IF(DataGoesHere!B50="","",IF(AO$9="No",DA50,DA50/CX50))</f>
        <v>95372.141087798329</v>
      </c>
      <c r="DD50" s="293" t="str">
        <f>IF(CZ50="",IF(COUNTIF(DD$2:DD49,"Forecast")&lt;Output!E$43,"Forecast",""),"Actual")</f>
        <v>Actual</v>
      </c>
      <c r="DF50" s="19">
        <f ca="1">IF(DataGoesHere!B49="",IF(DD50="Forecast",(Output!$E$47*IntermediateCalcs!DH49)+((1-Output!$E$47)*IntermediateCalcs!DF49),""),(Output!$E$47*IntermediateCalcs!DB49)+((1-Output!$E$47)*IntermediateCalcs!DF49))</f>
        <v>223521.51945524436</v>
      </c>
      <c r="DG50" s="19">
        <f ca="1">IF(DataGoesHere!B49="",IF(DD50="Forecast",(Output!$G$47*(IntermediateCalcs!DF50-IntermediateCalcs!DF49))+((1-Output!$G$47)*IntermediateCalcs!DG49),""),(Output!$G$47*(IntermediateCalcs!DF50-IntermediateCalcs!DF49))+((1-Output!$G$47)*IntermediateCalcs!DG49))</f>
        <v>15228.980469905811</v>
      </c>
      <c r="DH50" s="19">
        <f ca="1">IF(DataGoesHere!B49="",IF(DD50="Forecast",DF50+DG50,""),DF50+DG50)</f>
        <v>238750.49992515016</v>
      </c>
      <c r="DI50" s="274">
        <f ca="1">IF(DH50="","",IF(IntermediateCalcs!$AO$9="Yes",IntermediateCalcs!DH50*$CX50,IntermediateCalcs!DH50))</f>
        <v>316014.44381776103</v>
      </c>
      <c r="DJ50" s="250">
        <f ca="1">IF(DataGoesHere!$B50="","",($CZ50-DI50))</f>
        <v>-148642.44381776103</v>
      </c>
      <c r="DK50" s="250">
        <f ca="1">IF(DataGoesHere!$B50="","",ABS($CZ50-DI50))</f>
        <v>148642.44381776103</v>
      </c>
      <c r="DL50" s="250">
        <f ca="1">IF(DataGoesHere!$B50="","",DK50^2)</f>
        <v>22094576104.116245</v>
      </c>
      <c r="DM50" s="249">
        <f ca="1">IF(DataGoesHere!$B50="","",DK50/$CZ50)</f>
        <v>0.88809623962049222</v>
      </c>
      <c r="DN50" s="250">
        <f ca="1">IF(DataGoesHere!$B50="","",SUM(DJ$2:DJ50)/AVERAGE(DK:DK))</f>
        <v>-5.3251796834643335</v>
      </c>
      <c r="DP50" s="19">
        <f ca="1">IF(DataGoesHere!B50="",IF($DD50="Forecast",(Output!E$48*IntermediateCalcs!CY50)+Output!G$48,""),(Output!E$48*IntermediateCalcs!CY50)+Output!G$48)</f>
        <v>196564.79442395398</v>
      </c>
      <c r="DQ50" s="274">
        <f ca="1">IF(DP50="","",IF(IntermediateCalcs!$AO$9="Yes",IntermediateCalcs!DP50*$CX50,IntermediateCalcs!DP50))</f>
        <v>260176.68739337733</v>
      </c>
      <c r="DR50" s="250">
        <f ca="1">IF(DataGoesHere!$B50="","",($CZ50-DQ50))</f>
        <v>-92804.687393377331</v>
      </c>
      <c r="DS50" s="250">
        <f ca="1">IF(DataGoesHere!$B50="","",ABS($CZ50-DQ50))</f>
        <v>92804.687393377331</v>
      </c>
      <c r="DT50" s="250">
        <f ca="1">IF(DataGoesHere!$B50="","",DS50^2)</f>
        <v>8612710002.1824894</v>
      </c>
      <c r="DU50" s="249">
        <f ca="1">IF(DataGoesHere!$B50="","",DS50/$CZ50)</f>
        <v>0.55448155840509361</v>
      </c>
      <c r="DV50" s="250">
        <f ca="1">IF(DataGoesHere!$B50="","",SUM(DR$2:DR50)/AVERAGE(DS:DS))</f>
        <v>-14.176750172444411</v>
      </c>
      <c r="DX50" s="19">
        <f ca="1">IF(DataGoesHere!$B49="","",(DB44*(Output!$O$49/Output!$P$49))+(IntermediateCalcs!DB45*(Output!$M$49/Output!$P$49))+(IntermediateCalcs!DB46*(Output!$K$49/Output!$P$49))+(DB47*(Output!$I$49/Output!$P$49))+(IntermediateCalcs!DB48*(Output!$G$49/Output!$P$49))+(IntermediateCalcs!DB49*(Output!$E$49/Output!$P$49)))</f>
        <v>202941.32424725647</v>
      </c>
      <c r="DY50" s="274">
        <f ca="1">IF(DX50="","",IF(IntermediateCalcs!$AO$9="Yes",IntermediateCalcs!DX50*$CX50,IntermediateCalcs!DX50))</f>
        <v>268616.77663394454</v>
      </c>
      <c r="DZ50" s="250">
        <f ca="1">IF(DataGoesHere!$B50="","",($CZ50-DY50))</f>
        <v>-101244.77663394454</v>
      </c>
      <c r="EA50" s="250">
        <f ca="1">IF(DataGoesHere!$B50="","",ABS($CZ50-DY50))</f>
        <v>101244.77663394454</v>
      </c>
      <c r="EB50" s="250">
        <f ca="1">IF(DataGoesHere!$B50="","",EA50^2)</f>
        <v>10250504795.657322</v>
      </c>
      <c r="EC50" s="249">
        <f ca="1">IF(DataGoesHere!$B50="","",EA50/$CZ50)</f>
        <v>0.60490868624348482</v>
      </c>
      <c r="ED50" s="250">
        <f ca="1">IF(DataGoesHere!$B50="","",SUM(DZ$2:DZ50)/AVERAGE(EA:EA))</f>
        <v>-1.8580556886649704</v>
      </c>
    </row>
    <row r="51" spans="1:134" x14ac:dyDescent="0.2">
      <c r="A51" s="121">
        <v>1</v>
      </c>
      <c r="B51" s="121">
        <f>IF(B30="","",0.1498*B$32)</f>
        <v>44.94</v>
      </c>
      <c r="C51" s="121" t="str">
        <f>IF(C30="","",0.1498*C$32)</f>
        <v/>
      </c>
      <c r="D51" s="121" t="str">
        <f>IF(D30="","",0.1498*D$32)</f>
        <v/>
      </c>
      <c r="E51" s="73"/>
      <c r="F51" s="73"/>
      <c r="G51" s="73"/>
      <c r="H51" s="73"/>
      <c r="I51" s="73"/>
      <c r="J51" s="73"/>
      <c r="K51" s="73"/>
      <c r="L51" s="73"/>
      <c r="M51" s="73"/>
      <c r="N51" s="73"/>
      <c r="O51" s="73"/>
      <c r="P51" s="73"/>
      <c r="Q51" s="73"/>
      <c r="R51" s="73"/>
      <c r="T51" s="240"/>
      <c r="U51" s="245">
        <f>IF(DataGoesHere!$B51="","",(DataGoesHere!$B51/SUM(DataGoesHere!$B51:'DataGoesHere'!$B61)))</f>
        <v>7.9273914547459023E-2</v>
      </c>
      <c r="V51" s="86"/>
      <c r="W51" s="86"/>
      <c r="X51" s="86"/>
      <c r="Y51" s="86"/>
      <c r="Z51" s="86"/>
      <c r="AA51" s="86"/>
      <c r="AB51" s="86"/>
      <c r="AC51" s="86"/>
      <c r="AD51" s="86"/>
      <c r="AE51" s="241"/>
      <c r="AF51" s="267"/>
      <c r="AG51" s="19">
        <v>43</v>
      </c>
      <c r="AH51" s="291">
        <f t="shared" ca="1" si="7"/>
        <v>1.7866934981198828E-2</v>
      </c>
      <c r="AI51" s="292">
        <f t="shared" ca="1" si="9"/>
        <v>1.7866934981198828E-2</v>
      </c>
      <c r="AJ51" s="291">
        <f>IF(COUNT(DataGoesHere!B:B)-1&lt;AG51,"",-AL$7/SQRT(COUNT(DataGoesHere!B:B)))</f>
        <v>-0.11547005383792514</v>
      </c>
      <c r="AK51" s="291">
        <f>IF(COUNT(DataGoesHere!B:B)-1&lt;AG51,"",AL$7/SQRT(COUNT(DataGoesHere!B:B)))</f>
        <v>0.11547005383792514</v>
      </c>
      <c r="AL51" s="293">
        <f ca="1">IF(COUNT(DataGoesHere!B:B)-1&lt;AG51,"",IF(AI51=MAX(AI$9:AI$60),IF(AH51&lt;AJ51,1,IF(AH51&gt;AK51,1,0)),0))</f>
        <v>0</v>
      </c>
      <c r="AM51" s="293"/>
      <c r="AN51" s="19" t="str">
        <f t="shared" ca="1" si="8"/>
        <v/>
      </c>
      <c r="AT51" s="19">
        <f t="shared" si="6"/>
        <v>50</v>
      </c>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268"/>
      <c r="CR51" s="268">
        <f t="array" ref="CR51">AVERAGE(IF(MOD(ROW($DA51:$DA$1993)-$AT51,CR$1)=0,$DA51:$DA$1993))/AVERAGE($DA$2:$DA$1993)</f>
        <v>1.0540303888714788</v>
      </c>
      <c r="CS51" s="268">
        <f t="array" ref="CS51">AVERAGE(IF(MOD(ROW($DA51:$DA$1993)-$AT51,CS$1)=0,$DA51:$DA$1993))/AVERAGE($DA$2:$DA$1993)</f>
        <v>0.94707831389945807</v>
      </c>
      <c r="CT51" s="268">
        <f t="array" ref="CT51">AVERAGE(IF(MOD(ROW($DA51:$DA$1993)-$AT51,CT$1)=0,$DA51:$DA$1993))/AVERAGE($DA$2:$DA$1993)</f>
        <v>0.97410358562511434</v>
      </c>
      <c r="CU51" s="270"/>
      <c r="CV51" s="310">
        <f>IF(DataGoesHere!B51="","",DataGoesHere!A51)</f>
        <v>50</v>
      </c>
      <c r="CW51" s="271">
        <f t="shared" ca="1" si="1"/>
        <v>2</v>
      </c>
      <c r="CX51" s="272">
        <f t="shared" ca="1" si="2"/>
        <v>0.80574490527728204</v>
      </c>
      <c r="CY51" s="266">
        <f>DataGoesHere!A51</f>
        <v>50</v>
      </c>
      <c r="CZ51" s="19">
        <f>IF(DataGoesHere!B51="","",DataGoesHere!B51)</f>
        <v>173941</v>
      </c>
      <c r="DA51" s="19">
        <f>IF(DataGoesHere!B51="","",IF(AH$5="No",DataGoesHere!B51,DataGoesHere!B51-(AH$2*(DataGoesHere!A51-1))))</f>
        <v>131948.28225402505</v>
      </c>
      <c r="DB51" s="19">
        <f ca="1">IF(DataGoesHere!B51="","",IF(AO$9="No",DataGoesHere!B51,DataGoesHere!B51/CX51))</f>
        <v>215876.01592112018</v>
      </c>
      <c r="DC51" s="19">
        <f ca="1">IF(DataGoesHere!B51="","",IF(AO$9="No",DA51,DA51/CX51))</f>
        <v>163759.37519408518</v>
      </c>
      <c r="DD51" s="293" t="str">
        <f>IF(CZ51="",IF(COUNTIF(DD$2:DD50,"Forecast")&lt;Output!E$43,"Forecast",""),"Actual")</f>
        <v>Actual</v>
      </c>
      <c r="DF51" s="19">
        <f ca="1">IF(DataGoesHere!B50="",IF(DD51="Forecast",(Output!$E$47*IntermediateCalcs!DH50)+((1-Output!$E$47)*IntermediateCalcs!DF50),""),(Output!$E$47*IntermediateCalcs!DB50)+((1-Output!$E$47)*IntermediateCalcs!DF50))</f>
        <v>136157.50011772627</v>
      </c>
      <c r="DG51" s="19">
        <f ca="1">IF(DataGoesHere!B50="",IF(DD51="Forecast",(Output!$G$47*(IntermediateCalcs!DF51-IntermediateCalcs!DF50))+((1-Output!$G$47)*IntermediateCalcs!DG50),""),(Output!$G$47*(IntermediateCalcs!DF51-IntermediateCalcs!DF50))+((1-Output!$G$47)*IntermediateCalcs!DG50))</f>
        <v>-36067.519433806134</v>
      </c>
      <c r="DH51" s="19">
        <f ca="1">IF(DataGoesHere!B50="",IF(DD51="Forecast",DF51+DG51,""),DF51+DG51)</f>
        <v>100089.98068392015</v>
      </c>
      <c r="DI51" s="274">
        <f ca="1">IF(DH51="","",IF(IntermediateCalcs!$AO$9="Yes",IntermediateCalcs!DH51*$CX51,IntermediateCalcs!DH51))</f>
        <v>80646.992005370223</v>
      </c>
      <c r="DJ51" s="250">
        <f ca="1">IF(DataGoesHere!$B51="","",($CZ51-DI51))</f>
        <v>93294.007994629777</v>
      </c>
      <c r="DK51" s="250">
        <f ca="1">IF(DataGoesHere!$B51="","",ABS($CZ51-DI51))</f>
        <v>93294.007994629777</v>
      </c>
      <c r="DL51" s="250">
        <f ca="1">IF(DataGoesHere!$B51="","",DK51^2)</f>
        <v>8703771927.7020454</v>
      </c>
      <c r="DM51" s="249">
        <f ca="1">IF(DataGoesHere!$B51="","",DK51/$CZ51)</f>
        <v>0.53635432701105423</v>
      </c>
      <c r="DN51" s="250">
        <f ca="1">IF(DataGoesHere!$B51="","",SUM(DJ$2:DJ51)/AVERAGE(DK:DK))</f>
        <v>-3.721565251763439</v>
      </c>
      <c r="DP51" s="19">
        <f ca="1">IF(DataGoesHere!B51="",IF($DD51="Forecast",(Output!E$48*IntermediateCalcs!CY51)+Output!G$48,""),(Output!E$48*IntermediateCalcs!CY51)+Output!G$48)</f>
        <v>197433.72440547834</v>
      </c>
      <c r="DQ51" s="274">
        <f ca="1">IF(DP51="","",IF(IntermediateCalcs!$AO$9="Yes",IntermediateCalcs!DP51*$CX51,IntermediateCalcs!DP51))</f>
        <v>159081.21756963315</v>
      </c>
      <c r="DR51" s="250">
        <f ca="1">IF(DataGoesHere!$B51="","",($CZ51-DQ51))</f>
        <v>14859.782430366846</v>
      </c>
      <c r="DS51" s="250">
        <f ca="1">IF(DataGoesHere!$B51="","",ABS($CZ51-DQ51))</f>
        <v>14859.782430366846</v>
      </c>
      <c r="DT51" s="250">
        <f ca="1">IF(DataGoesHere!$B51="","",DS51^2)</f>
        <v>220813133.87783921</v>
      </c>
      <c r="DU51" s="249">
        <f ca="1">IF(DataGoesHere!$B51="","",DS51/$CZ51)</f>
        <v>8.5430016099521361E-2</v>
      </c>
      <c r="DV51" s="250">
        <f ca="1">IF(DataGoesHere!$B51="","",SUM(DR$2:DR51)/AVERAGE(DS:DS))</f>
        <v>-13.701763562248216</v>
      </c>
      <c r="DX51" s="19">
        <f ca="1">IF(DataGoesHere!$B50="","",(DB45*(Output!$O$49/Output!$P$49))+(IntermediateCalcs!DB46*(Output!$M$49/Output!$P$49))+(IntermediateCalcs!DB47*(Output!$K$49/Output!$P$49))+(DB48*(Output!$I$49/Output!$P$49))+(IntermediateCalcs!DB49*(Output!$G$49/Output!$P$49))+(IntermediateCalcs!DB50*(Output!$E$49/Output!$P$49)))</f>
        <v>178774.33984178718</v>
      </c>
      <c r="DY51" s="274">
        <f ca="1">IF(DX51="","",IF(IntermediateCalcs!$AO$9="Yes",IntermediateCalcs!DX51*$CX51,IntermediateCalcs!DX51))</f>
        <v>144046.51352182945</v>
      </c>
      <c r="DZ51" s="250">
        <f ca="1">IF(DataGoesHere!$B51="","",($CZ51-DY51))</f>
        <v>29894.486478170555</v>
      </c>
      <c r="EA51" s="250">
        <f ca="1">IF(DataGoesHere!$B51="","",ABS($CZ51-DY51))</f>
        <v>29894.486478170555</v>
      </c>
      <c r="EB51" s="250">
        <f ca="1">IF(DataGoesHere!$B51="","",EA51^2)</f>
        <v>893680321.79352212</v>
      </c>
      <c r="EC51" s="249">
        <f ca="1">IF(DataGoesHere!$B51="","",EA51/$CZ51)</f>
        <v>0.17186566984305343</v>
      </c>
      <c r="ED51" s="250">
        <f ca="1">IF(DataGoesHere!$B51="","",SUM(DZ$2:DZ51)/AVERAGE(EA:EA))</f>
        <v>-0.9857244993428651</v>
      </c>
    </row>
    <row r="52" spans="1:134" x14ac:dyDescent="0.2">
      <c r="A52" s="121">
        <v>1.5</v>
      </c>
      <c r="B52" s="121">
        <f>IF(B30="","",0.0919*B$32)</f>
        <v>27.57</v>
      </c>
      <c r="C52" s="121" t="str">
        <f>IF(C30="","",0.0919*C$32)</f>
        <v/>
      </c>
      <c r="D52" s="121" t="str">
        <f>IF(D30="","",0.0919*D$32)</f>
        <v/>
      </c>
      <c r="E52" s="73"/>
      <c r="F52" s="73"/>
      <c r="G52" s="73"/>
      <c r="H52" s="73"/>
      <c r="I52" s="73"/>
      <c r="J52" s="73"/>
      <c r="K52" s="73"/>
      <c r="L52" s="73"/>
      <c r="M52" s="73"/>
      <c r="N52" s="73"/>
      <c r="O52" s="73"/>
      <c r="P52" s="73"/>
      <c r="Q52" s="73"/>
      <c r="R52" s="73"/>
      <c r="T52" s="240"/>
      <c r="U52" s="86"/>
      <c r="V52" s="245">
        <f>IF(DataGoesHere!$B52="","",(DataGoesHere!$B52/SUM(DataGoesHere!$B50:'DataGoesHere'!$B61)))</f>
        <v>8.12394745990873E-2</v>
      </c>
      <c r="W52" s="86"/>
      <c r="X52" s="86"/>
      <c r="Y52" s="86"/>
      <c r="Z52" s="86"/>
      <c r="AA52" s="86"/>
      <c r="AB52" s="86"/>
      <c r="AC52" s="86"/>
      <c r="AD52" s="86"/>
      <c r="AE52" s="241"/>
      <c r="AF52" s="267"/>
      <c r="AG52" s="19">
        <v>44</v>
      </c>
      <c r="AH52" s="291">
        <f t="shared" ca="1" si="7"/>
        <v>-5.2372570663600758E-2</v>
      </c>
      <c r="AI52" s="292">
        <f t="shared" ca="1" si="9"/>
        <v>5.2372570663600758E-2</v>
      </c>
      <c r="AJ52" s="291">
        <f>IF(COUNT(DataGoesHere!B:B)-1&lt;AG52,"",-AL$7/SQRT(COUNT(DataGoesHere!B:B)))</f>
        <v>-0.11547005383792514</v>
      </c>
      <c r="AK52" s="291">
        <f>IF(COUNT(DataGoesHere!B:B)-1&lt;AG52,"",AL$7/SQRT(COUNT(DataGoesHere!B:B)))</f>
        <v>0.11547005383792514</v>
      </c>
      <c r="AL52" s="293">
        <f ca="1">IF(COUNT(DataGoesHere!B:B)-1&lt;AG52,"",IF(AI52=MAX(AI$9:AI$60),IF(AH52&lt;AJ52,1,IF(AH52&gt;AK52,1,0)),0))</f>
        <v>0</v>
      </c>
      <c r="AM52" s="293"/>
      <c r="AN52" s="19" t="str">
        <f t="shared" ca="1" si="8"/>
        <v/>
      </c>
      <c r="AT52" s="19">
        <f t="shared" si="6"/>
        <v>51</v>
      </c>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268">
        <f t="array" ref="CS52">AVERAGE(IF(MOD(ROW($DA52:$DA$1993)-$AT52,CS$1)=0,$DA52:$DA$1993))/AVERAGE($DA$2:$DA$1993)</f>
        <v>0.94851807655547882</v>
      </c>
      <c r="CT52" s="268">
        <f t="array" ref="CT52">AVERAGE(IF(MOD(ROW($DA52:$DA$1993)-$AT52,CT$1)=0,$DA52:$DA$1993))/AVERAGE($DA$2:$DA$1993)</f>
        <v>0.92290484239334392</v>
      </c>
      <c r="CU52" s="270"/>
      <c r="CV52" s="310">
        <f>IF(DataGoesHere!B52="","",DataGoesHere!A52)</f>
        <v>51</v>
      </c>
      <c r="CW52" s="271">
        <f t="shared" ca="1" si="1"/>
        <v>3</v>
      </c>
      <c r="CX52" s="272">
        <f t="shared" ca="1" si="2"/>
        <v>0.79862940076451561</v>
      </c>
      <c r="CY52" s="266">
        <f>DataGoesHere!A52</f>
        <v>51</v>
      </c>
      <c r="CZ52" s="19">
        <f>IF(DataGoesHere!B52="","",DataGoesHere!B52)</f>
        <v>191851</v>
      </c>
      <c r="DA52" s="19">
        <f>IF(DataGoesHere!B52="","",IF(AH$5="No",DataGoesHere!B52,DataGoesHere!B52-(AH$2*(DataGoesHere!A52-1))))</f>
        <v>149001.28801431129</v>
      </c>
      <c r="DB52" s="19">
        <f ca="1">IF(DataGoesHere!B52="","",IF(AO$9="No",DataGoesHere!B52,DataGoesHere!B52/CX52))</f>
        <v>240225.31579271186</v>
      </c>
      <c r="DC52" s="19">
        <f ca="1">IF(DataGoesHere!B52="","",IF(AO$9="No",DA52,DA52/CX52))</f>
        <v>186571.25303886214</v>
      </c>
      <c r="DD52" s="293" t="str">
        <f>IF(CZ52="",IF(COUNTIF(DD$2:DD51,"Forecast")&lt;Output!E$43,"Forecast",""),"Actual")</f>
        <v>Actual</v>
      </c>
      <c r="DF52" s="19">
        <f ca="1">IF(DataGoesHere!B51="",IF(DD52="Forecast",(Output!$E$47*IntermediateCalcs!DH51)+((1-Output!$E$47)*IntermediateCalcs!DF51),""),(Output!$E$47*IntermediateCalcs!DB51)+((1-Output!$E$47)*IntermediateCalcs!DF51))</f>
        <v>207904.16434078079</v>
      </c>
      <c r="DG52" s="19">
        <f ca="1">IF(DataGoesHere!B51="",IF(DD52="Forecast",(Output!$G$47*(IntermediateCalcs!DF52-IntermediateCalcs!DF51))+((1-Output!$G$47)*IntermediateCalcs!DG51),""),(Output!$G$47*(IntermediateCalcs!DF52-IntermediateCalcs!DF51))+((1-Output!$G$47)*IntermediateCalcs!DG51))</f>
        <v>17839.572394624189</v>
      </c>
      <c r="DH52" s="19">
        <f ca="1">IF(DataGoesHere!B51="",IF(DD52="Forecast",DF52+DG52,""),DF52+DG52)</f>
        <v>225743.73673540496</v>
      </c>
      <c r="DI52" s="274">
        <f ca="1">IF(DH52="","",IF(IntermediateCalcs!$AO$9="Yes",IntermediateCalcs!DH52*$CX52,IntermediateCalcs!DH52))</f>
        <v>180285.58519533902</v>
      </c>
      <c r="DJ52" s="250">
        <f ca="1">IF(DataGoesHere!$B52="","",($CZ52-DI52))</f>
        <v>11565.414804660977</v>
      </c>
      <c r="DK52" s="250">
        <f ca="1">IF(DataGoesHere!$B52="","",ABS($CZ52-DI52))</f>
        <v>11565.414804660977</v>
      </c>
      <c r="DL52" s="250">
        <f ca="1">IF(DataGoesHere!$B52="","",DK52^2)</f>
        <v>133758819.6038713</v>
      </c>
      <c r="DM52" s="249">
        <f ca="1">IF(DataGoesHere!$B52="","",DK52/$CZ52)</f>
        <v>6.028331780736601E-2</v>
      </c>
      <c r="DN52" s="250">
        <f ca="1">IF(DataGoesHere!$B52="","",SUM(DJ$2:DJ52)/AVERAGE(DK:DK))</f>
        <v>-3.5227693538486546</v>
      </c>
      <c r="DP52" s="19">
        <f ca="1">IF(DataGoesHere!B52="",IF($DD52="Forecast",(Output!E$48*IntermediateCalcs!CY52)+Output!G$48,""),(Output!E$48*IntermediateCalcs!CY52)+Output!G$48)</f>
        <v>198302.65438700269</v>
      </c>
      <c r="DQ52" s="274">
        <f ca="1">IF(DP52="","",IF(IntermediateCalcs!$AO$9="Yes",IntermediateCalcs!DP52*$CX52,IntermediateCalcs!DP52))</f>
        <v>158370.3300431048</v>
      </c>
      <c r="DR52" s="250">
        <f ca="1">IF(DataGoesHere!$B52="","",($CZ52-DQ52))</f>
        <v>33480.669956895203</v>
      </c>
      <c r="DS52" s="250">
        <f ca="1">IF(DataGoesHere!$B52="","",ABS($CZ52-DQ52))</f>
        <v>33480.669956895203</v>
      </c>
      <c r="DT52" s="250">
        <f ca="1">IF(DataGoesHere!$B52="","",DS52^2)</f>
        <v>1120955260.7625451</v>
      </c>
      <c r="DU52" s="249">
        <f ca="1">IF(DataGoesHere!$B52="","",DS52/$CZ52)</f>
        <v>0.17451391943172151</v>
      </c>
      <c r="DV52" s="250">
        <f ca="1">IF(DataGoesHere!$B52="","",SUM(DR$2:DR52)/AVERAGE(DS:DS))</f>
        <v>-12.631568220933877</v>
      </c>
      <c r="DX52" s="19">
        <f ca="1">IF(DataGoesHere!$B51="","",(DB46*(Output!$O$49/Output!$P$49))+(IntermediateCalcs!DB47*(Output!$M$49/Output!$P$49))+(IntermediateCalcs!DB48*(Output!$K$49/Output!$P$49))+(DB49*(Output!$I$49/Output!$P$49))+(IntermediateCalcs!DB50*(Output!$G$49/Output!$P$49))+(IntermediateCalcs!DB51*(Output!$E$49/Output!$P$49)))</f>
        <v>191836.99312125158</v>
      </c>
      <c r="DY52" s="274">
        <f ca="1">IF(DX52="","",IF(IntermediateCalcs!$AO$9="Yes",IntermediateCalcs!DX52*$CX52,IntermediateCalcs!DX52))</f>
        <v>153206.66286089167</v>
      </c>
      <c r="DZ52" s="250">
        <f ca="1">IF(DataGoesHere!$B52="","",($CZ52-DY52))</f>
        <v>38644.337139108335</v>
      </c>
      <c r="EA52" s="250">
        <f ca="1">IF(DataGoesHere!$B52="","",ABS($CZ52-DY52))</f>
        <v>38644.337139108335</v>
      </c>
      <c r="EB52" s="250">
        <f ca="1">IF(DataGoesHere!$B52="","",EA52^2)</f>
        <v>1493384792.9210677</v>
      </c>
      <c r="EC52" s="249">
        <f ca="1">IF(DataGoesHere!$B52="","",EA52/$CZ52)</f>
        <v>0.20142890649049697</v>
      </c>
      <c r="ED52" s="250">
        <f ca="1">IF(DataGoesHere!$B52="","",SUM(DZ$2:DZ52)/AVERAGE(EA:EA))</f>
        <v>0.14193028080326189</v>
      </c>
    </row>
    <row r="53" spans="1:134" x14ac:dyDescent="0.2">
      <c r="A53" s="121">
        <v>2</v>
      </c>
      <c r="B53" s="121">
        <f>IF(B30="","",0.044*B$32)</f>
        <v>13.2</v>
      </c>
      <c r="C53" s="121" t="str">
        <f>IF(C30="","",0.044*C$32)</f>
        <v/>
      </c>
      <c r="D53" s="121" t="str">
        <f>IF(D30="","",0.044*D$32)</f>
        <v/>
      </c>
      <c r="E53" s="73"/>
      <c r="F53" s="73"/>
      <c r="G53" s="73"/>
      <c r="H53" s="73"/>
      <c r="I53" s="73"/>
      <c r="J53" s="73"/>
      <c r="K53" s="73"/>
      <c r="L53" s="73"/>
      <c r="M53" s="73"/>
      <c r="N53" s="73"/>
      <c r="O53" s="73"/>
      <c r="P53" s="73"/>
      <c r="Q53" s="73"/>
      <c r="R53" s="73"/>
      <c r="T53" s="240"/>
      <c r="U53" s="86"/>
      <c r="V53" s="86"/>
      <c r="W53" s="245">
        <f>IF(DataGoesHere!$B53="","",(DataGoesHere!$B53/SUM(DataGoesHere!$B50:'DataGoesHere'!$B61)))</f>
        <v>8.1254295379854499E-2</v>
      </c>
      <c r="X53" s="86"/>
      <c r="Y53" s="86"/>
      <c r="Z53" s="86"/>
      <c r="AA53" s="86"/>
      <c r="AB53" s="86"/>
      <c r="AC53" s="86"/>
      <c r="AD53" s="86"/>
      <c r="AE53" s="241"/>
      <c r="AF53" s="267"/>
      <c r="AG53" s="19">
        <v>45</v>
      </c>
      <c r="AH53" s="291">
        <f t="shared" ca="1" si="7"/>
        <v>-0.14254255596070337</v>
      </c>
      <c r="AI53" s="292">
        <f t="shared" ca="1" si="9"/>
        <v>0.14254255596070337</v>
      </c>
      <c r="AJ53" s="291">
        <f>IF(COUNT(DataGoesHere!B:B)-1&lt;AG53,"",-AL$7/SQRT(COUNT(DataGoesHere!B:B)))</f>
        <v>-0.11547005383792514</v>
      </c>
      <c r="AK53" s="291">
        <f>IF(COUNT(DataGoesHere!B:B)-1&lt;AG53,"",AL$7/SQRT(COUNT(DataGoesHere!B:B)))</f>
        <v>0.11547005383792514</v>
      </c>
      <c r="AL53" s="293">
        <f ca="1">IF(COUNT(DataGoesHere!B:B)-1&lt;AG53,"",IF(AI53=MAX(AI$9:AI$60),IF(AH53&lt;AJ53,1,IF(AH53&gt;AK53,1,0)),0))</f>
        <v>0</v>
      </c>
      <c r="AM53" s="293"/>
      <c r="AN53" s="19" t="str">
        <f t="shared" ca="1" si="8"/>
        <v/>
      </c>
      <c r="AT53" s="19">
        <f t="shared" si="6"/>
        <v>52</v>
      </c>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268">
        <f t="array" ref="CT53">AVERAGE(IF(MOD(ROW($DA53:$DA$1993)-$AT53,CT$1)=0,$DA53:$DA$1993))/AVERAGE($DA$2:$DA$1993)</f>
        <v>0.96545547328128312</v>
      </c>
      <c r="CU53" s="270"/>
      <c r="CV53" s="310">
        <f>IF(DataGoesHere!B53="","",DataGoesHere!A53)</f>
        <v>52</v>
      </c>
      <c r="CW53" s="271">
        <f t="shared" ca="1" si="1"/>
        <v>4</v>
      </c>
      <c r="CX53" s="272">
        <f t="shared" ca="1" si="2"/>
        <v>1.0149292433706087</v>
      </c>
      <c r="CY53" s="266">
        <f>DataGoesHere!A53</f>
        <v>52</v>
      </c>
      <c r="CZ53" s="19">
        <f>IF(DataGoesHere!B53="","",DataGoesHere!B53)</f>
        <v>191886</v>
      </c>
      <c r="DA53" s="19">
        <f>IF(DataGoesHere!B53="","",IF(AH$5="No",DataGoesHere!B53,DataGoesHere!B53-(AH$2*(DataGoesHere!A53-1))))</f>
        <v>148179.29377459749</v>
      </c>
      <c r="DB53" s="19">
        <f ca="1">IF(DataGoesHere!B53="","",IF(AO$9="No",DataGoesHere!B53,DataGoesHere!B53/CX53))</f>
        <v>189063.42609928272</v>
      </c>
      <c r="DC53" s="19">
        <f ca="1">IF(DataGoesHere!B53="","",IF(AO$9="No",DA53,DA53/CX53))</f>
        <v>145999.62976974619</v>
      </c>
      <c r="DD53" s="293" t="str">
        <f>IF(CZ53="",IF(COUNTIF(DD$2:DD52,"Forecast")&lt;Output!E$43,"Forecast",""),"Actual")</f>
        <v>Actual</v>
      </c>
      <c r="DF53" s="19">
        <f ca="1">IF(DataGoesHere!B52="",IF(DD53="Forecast",(Output!$E$47*IntermediateCalcs!DH52)+((1-Output!$E$47)*IntermediateCalcs!DF52),""),(Output!$E$47*IntermediateCalcs!DB52)+((1-Output!$E$47)*IntermediateCalcs!DF52))</f>
        <v>236993.20064751874</v>
      </c>
      <c r="DG53" s="19">
        <f ca="1">IF(DataGoesHere!B52="",IF(DD53="Forecast",(Output!$G$47*(IntermediateCalcs!DF53-IntermediateCalcs!DF52))+((1-Output!$G$47)*IntermediateCalcs!DG52),""),(Output!$G$47*(IntermediateCalcs!DF53-IntermediateCalcs!DF52))+((1-Output!$G$47)*IntermediateCalcs!DG52))</f>
        <v>23464.304350681072</v>
      </c>
      <c r="DH53" s="19">
        <f ca="1">IF(DataGoesHere!B52="",IF(DD53="Forecast",DF53+DG53,""),DF53+DG53)</f>
        <v>260457.50499819982</v>
      </c>
      <c r="DI53" s="274">
        <f ca="1">IF(DH53="","",IF(IntermediateCalcs!$AO$9="Yes",IntermediateCalcs!DH53*$CX53,IntermediateCalcs!DH53))</f>
        <v>264345.9384780195</v>
      </c>
      <c r="DJ53" s="250">
        <f ca="1">IF(DataGoesHere!$B53="","",($CZ53-DI53))</f>
        <v>-72459.938478019496</v>
      </c>
      <c r="DK53" s="250">
        <f ca="1">IF(DataGoesHere!$B53="","",ABS($CZ53-DI53))</f>
        <v>72459.938478019496</v>
      </c>
      <c r="DL53" s="250">
        <f ca="1">IF(DataGoesHere!$B53="","",DK53^2)</f>
        <v>5250442684.2383699</v>
      </c>
      <c r="DM53" s="249">
        <f ca="1">IF(DataGoesHere!$B53="","",DK53/$CZ53)</f>
        <v>0.37761972461784338</v>
      </c>
      <c r="DN53" s="250">
        <f ca="1">IF(DataGoesHere!$B53="","",SUM(DJ$2:DJ53)/AVERAGE(DK:DK))</f>
        <v>-4.7682705983680185</v>
      </c>
      <c r="DP53" s="19">
        <f ca="1">IF(DataGoesHere!B53="",IF($DD53="Forecast",(Output!E$48*IntermediateCalcs!CY53)+Output!G$48,""),(Output!E$48*IntermediateCalcs!CY53)+Output!G$48)</f>
        <v>199171.58436852705</v>
      </c>
      <c r="DQ53" s="274">
        <f ca="1">IF(DP53="","",IF(IntermediateCalcs!$AO$9="Yes",IntermediateCalcs!DP53*$CX53,IntermediateCalcs!DP53))</f>
        <v>202145.06542407454</v>
      </c>
      <c r="DR53" s="250">
        <f ca="1">IF(DataGoesHere!$B53="","",($CZ53-DQ53))</f>
        <v>-10259.065424074535</v>
      </c>
      <c r="DS53" s="250">
        <f ca="1">IF(DataGoesHere!$B53="","",ABS($CZ53-DQ53))</f>
        <v>10259.065424074535</v>
      </c>
      <c r="DT53" s="250">
        <f ca="1">IF(DataGoesHere!$B53="","",DS53^2)</f>
        <v>105248423.37544163</v>
      </c>
      <c r="DU53" s="249">
        <f ca="1">IF(DataGoesHere!$B53="","",DS53/$CZ53)</f>
        <v>5.3464376890833804E-2</v>
      </c>
      <c r="DV53" s="250">
        <f ca="1">IF(DataGoesHere!$B53="","",SUM(DR$2:DR53)/AVERAGE(DS:DS))</f>
        <v>-12.959494873453639</v>
      </c>
      <c r="DX53" s="19">
        <f ca="1">IF(DataGoesHere!$B52="","",(DB47*(Output!$O$49/Output!$P$49))+(IntermediateCalcs!DB48*(Output!$M$49/Output!$P$49))+(IntermediateCalcs!DB49*(Output!$K$49/Output!$P$49))+(DB50*(Output!$I$49/Output!$P$49))+(IntermediateCalcs!DB51*(Output!$G$49/Output!$P$49))+(IntermediateCalcs!DB52*(Output!$E$49/Output!$P$49)))</f>
        <v>197764.25710557334</v>
      </c>
      <c r="DY53" s="274">
        <f ca="1">IF(DX53="","",IF(IntermediateCalcs!$AO$9="Yes",IntermediateCalcs!DX53*$CX53,IntermediateCalcs!DX53))</f>
        <v>200716.72782991009</v>
      </c>
      <c r="DZ53" s="250">
        <f ca="1">IF(DataGoesHere!$B53="","",($CZ53-DY53))</f>
        <v>-8830.7278299100872</v>
      </c>
      <c r="EA53" s="250">
        <f ca="1">IF(DataGoesHere!$B53="","",ABS($CZ53-DY53))</f>
        <v>8830.7278299100872</v>
      </c>
      <c r="EB53" s="250">
        <f ca="1">IF(DataGoesHere!$B53="","",EA53^2)</f>
        <v>77981754.005948514</v>
      </c>
      <c r="EC53" s="249">
        <f ca="1">IF(DataGoesHere!$B53="","",EA53/$CZ53)</f>
        <v>4.6020698904089344E-2</v>
      </c>
      <c r="ED53" s="250">
        <f ca="1">IF(DataGoesHere!$B53="","",SUM(DZ$2:DZ53)/AVERAGE(EA:EA))</f>
        <v>-0.11575333306548183</v>
      </c>
    </row>
    <row r="54" spans="1:134" x14ac:dyDescent="0.2">
      <c r="A54" s="121">
        <v>2.5</v>
      </c>
      <c r="B54" s="121">
        <f>IF(B30="","",0.0166*B$32)</f>
        <v>4.9800000000000004</v>
      </c>
      <c r="C54" s="121" t="str">
        <f>IF(C30="","",0.0166*C$32)</f>
        <v/>
      </c>
      <c r="D54" s="121" t="str">
        <f>IF(D30="","",0.0166*D$32)</f>
        <v/>
      </c>
      <c r="E54" s="73"/>
      <c r="F54" s="73"/>
      <c r="G54" s="73"/>
      <c r="H54" s="73"/>
      <c r="I54" s="73"/>
      <c r="J54" s="73"/>
      <c r="K54" s="73"/>
      <c r="L54" s="73"/>
      <c r="M54" s="73"/>
      <c r="N54" s="73"/>
      <c r="O54" s="73"/>
      <c r="P54" s="73"/>
      <c r="Q54" s="73"/>
      <c r="R54" s="73"/>
      <c r="T54" s="240"/>
      <c r="U54" s="86"/>
      <c r="V54" s="86"/>
      <c r="W54" s="86"/>
      <c r="X54" s="245">
        <f>IF(DataGoesHere!$B54="","",(DataGoesHere!$B54/SUM(DataGoesHere!$B50:'DataGoesHere'!$B61)))</f>
        <v>8.7144920558497832E-2</v>
      </c>
      <c r="Y54" s="86"/>
      <c r="Z54" s="86"/>
      <c r="AA54" s="86"/>
      <c r="AB54" s="86"/>
      <c r="AC54" s="86"/>
      <c r="AD54" s="86"/>
      <c r="AE54" s="241"/>
      <c r="AF54" s="267"/>
      <c r="AG54" s="19">
        <v>46</v>
      </c>
      <c r="AH54" s="291">
        <f t="shared" ca="1" si="7"/>
        <v>-0.28510498217706282</v>
      </c>
      <c r="AI54" s="292">
        <f t="shared" ca="1" si="9"/>
        <v>0.28510498217706282</v>
      </c>
      <c r="AJ54" s="291">
        <f>IF(COUNT(DataGoesHere!B:B)-1&lt;AG54,"",-AL$7/SQRT(COUNT(DataGoesHere!B:B)))</f>
        <v>-0.11547005383792514</v>
      </c>
      <c r="AK54" s="291">
        <f>IF(COUNT(DataGoesHere!B:B)-1&lt;AG54,"",AL$7/SQRT(COUNT(DataGoesHere!B:B)))</f>
        <v>0.11547005383792514</v>
      </c>
      <c r="AL54" s="293">
        <f ca="1">IF(COUNT(DataGoesHere!B:B)-1&lt;AG54,"",IF(AI54=MAX(AI$9:AI$60),IF(AH54&lt;AJ54,1,IF(AH54&gt;AK54,1,0)),0))</f>
        <v>0</v>
      </c>
      <c r="AM54" s="293"/>
      <c r="AN54" s="19" t="str">
        <f t="shared" ca="1" si="8"/>
        <v/>
      </c>
      <c r="CV54" s="310">
        <f>IF(DataGoesHere!B54="","",DataGoesHere!A54)</f>
        <v>53</v>
      </c>
      <c r="CW54" s="271">
        <f t="shared" ca="1" si="1"/>
        <v>5</v>
      </c>
      <c r="CX54" s="272">
        <f t="shared" ca="1" si="2"/>
        <v>0.97875414397996308</v>
      </c>
      <c r="CY54" s="266">
        <f>DataGoesHere!A54</f>
        <v>53</v>
      </c>
      <c r="CZ54" s="19">
        <f>IF(DataGoesHere!B54="","",DataGoesHere!B54)</f>
        <v>205797</v>
      </c>
      <c r="DA54" s="19">
        <f>IF(DataGoesHere!B54="","",IF(AH$5="No",DataGoesHere!B54,DataGoesHere!B54-(AH$2*(DataGoesHere!A54-1))))</f>
        <v>161233.29953488373</v>
      </c>
      <c r="DB54" s="19">
        <f ca="1">IF(DataGoesHere!B54="","",IF(AO$9="No",DataGoesHere!B54,DataGoesHere!B54/CX54))</f>
        <v>210264.24385102073</v>
      </c>
      <c r="DC54" s="19">
        <f ca="1">IF(DataGoesHere!B54="","",IF(AO$9="No",DA54,DA54/CX54))</f>
        <v>164733.1973270138</v>
      </c>
      <c r="DD54" s="293" t="str">
        <f>IF(CZ54="",IF(COUNTIF(DD$2:DD53,"Forecast")&lt;Output!E$43,"Forecast",""),"Actual")</f>
        <v>Actual</v>
      </c>
      <c r="DF54" s="19">
        <f ca="1">IF(DataGoesHere!B53="",IF(DD54="Forecast",(Output!$E$47*IntermediateCalcs!DH53)+((1-Output!$E$47)*IntermediateCalcs!DF53),""),(Output!$E$47*IntermediateCalcs!DB53)+((1-Output!$E$47)*IntermediateCalcs!DF53))</f>
        <v>193856.40355410631</v>
      </c>
      <c r="DG54" s="19">
        <f ca="1">IF(DataGoesHere!B53="",IF(DD54="Forecast",(Output!$G$47*(IntermediateCalcs!DF54-IntermediateCalcs!DF53))+((1-Output!$G$47)*IntermediateCalcs!DG53),""),(Output!$G$47*(IntermediateCalcs!DF54-IntermediateCalcs!DF53))+((1-Output!$G$47)*IntermediateCalcs!DG53))</f>
        <v>-9836.2463713656798</v>
      </c>
      <c r="DH54" s="19">
        <f ca="1">IF(DataGoesHere!B53="",IF(DD54="Forecast",DF54+DG54,""),DF54+DG54)</f>
        <v>184020.15718274063</v>
      </c>
      <c r="DI54" s="274">
        <f ca="1">IF(DH54="","",IF(IntermediateCalcs!$AO$9="Yes",IntermediateCalcs!DH54*$CX54,IntermediateCalcs!DH54))</f>
        <v>180110.49141845157</v>
      </c>
      <c r="DJ54" s="250">
        <f ca="1">IF(DataGoesHere!$B54="","",($CZ54-DI54))</f>
        <v>25686.508581548434</v>
      </c>
      <c r="DK54" s="250">
        <f ca="1">IF(DataGoesHere!$B54="","",ABS($CZ54-DI54))</f>
        <v>25686.508581548434</v>
      </c>
      <c r="DL54" s="250">
        <f ca="1">IF(DataGoesHere!$B54="","",DK54^2)</f>
        <v>659796723.10996139</v>
      </c>
      <c r="DM54" s="249">
        <f ca="1">IF(DataGoesHere!$B54="","",DK54/$CZ54)</f>
        <v>0.12481478632608073</v>
      </c>
      <c r="DN54" s="250">
        <f ca="1">IF(DataGoesHere!$B54="","",SUM(DJ$2:DJ54)/AVERAGE(DK:DK))</f>
        <v>-4.3267496824293339</v>
      </c>
      <c r="DP54" s="19">
        <f ca="1">IF(DataGoesHere!B54="",IF($DD54="Forecast",(Output!E$48*IntermediateCalcs!CY54)+Output!G$48,""),(Output!E$48*IntermediateCalcs!CY54)+Output!G$48)</f>
        <v>200040.51435005144</v>
      </c>
      <c r="DQ54" s="274">
        <f ca="1">IF(DP54="","",IF(IntermediateCalcs!$AO$9="Yes",IntermediateCalcs!DP54*$CX54,IntermediateCalcs!DP54))</f>
        <v>195790.4823839961</v>
      </c>
      <c r="DR54" s="250">
        <f ca="1">IF(DataGoesHere!$B54="","",($CZ54-DQ54))</f>
        <v>10006.517616003897</v>
      </c>
      <c r="DS54" s="250">
        <f ca="1">IF(DataGoesHere!$B54="","",ABS($CZ54-DQ54))</f>
        <v>10006.517616003897</v>
      </c>
      <c r="DT54" s="250">
        <f ca="1">IF(DataGoesHere!$B54="","",DS54^2)</f>
        <v>100130394.79939632</v>
      </c>
      <c r="DU54" s="249">
        <f ca="1">IF(DataGoesHere!$B54="","",DS54/$CZ54)</f>
        <v>4.862324337091356E-2</v>
      </c>
      <c r="DV54" s="250">
        <f ca="1">IF(DataGoesHere!$B54="","",SUM(DR$2:DR54)/AVERAGE(DS:DS))</f>
        <v>-12.639640803949819</v>
      </c>
      <c r="DX54" s="19">
        <f ca="1">IF(DataGoesHere!$B53="","",(DB48*(Output!$O$49/Output!$P$49))+(IntermediateCalcs!DB49*(Output!$M$49/Output!$P$49))+(IntermediateCalcs!DB50*(Output!$K$49/Output!$P$49))+(DB51*(Output!$I$49/Output!$P$49))+(IntermediateCalcs!DB52*(Output!$G$49/Output!$P$49))+(IntermediateCalcs!DB53*(Output!$E$49/Output!$P$49)))</f>
        <v>216364.28664767329</v>
      </c>
      <c r="DY54" s="274">
        <f ca="1">IF(DX54="","",IF(IntermediateCalcs!$AO$9="Yes",IntermediateCalcs!DX54*$CX54,IntermediateCalcs!DX54))</f>
        <v>211767.44216567883</v>
      </c>
      <c r="DZ54" s="250">
        <f ca="1">IF(DataGoesHere!$B54="","",($CZ54-DY54))</f>
        <v>-5970.4421656788327</v>
      </c>
      <c r="EA54" s="250">
        <f ca="1">IF(DataGoesHere!$B54="","",ABS($CZ54-DY54))</f>
        <v>5970.4421656788327</v>
      </c>
      <c r="EB54" s="250">
        <f ca="1">IF(DataGoesHere!$B54="","",EA54^2)</f>
        <v>35646179.653715752</v>
      </c>
      <c r="EC54" s="249">
        <f ca="1">IF(DataGoesHere!$B54="","",EA54/$CZ54)</f>
        <v>2.9011317782469292E-2</v>
      </c>
      <c r="ED54" s="250">
        <f ca="1">IF(DataGoesHere!$B54="","",SUM(DZ$2:DZ54)/AVERAGE(EA:EA))</f>
        <v>-0.28997284738858548</v>
      </c>
    </row>
    <row r="55" spans="1:134" x14ac:dyDescent="0.2">
      <c r="A55" s="121">
        <v>3</v>
      </c>
      <c r="B55" s="121">
        <f>IF(B30="","",0.0049*B$32)</f>
        <v>1.47</v>
      </c>
      <c r="C55" s="121" t="str">
        <f>IF(C30="","",0.0049*C$32)</f>
        <v/>
      </c>
      <c r="D55" s="121" t="str">
        <f>IF(D30="","",0.0049*D$32)</f>
        <v/>
      </c>
      <c r="E55" s="73"/>
      <c r="F55" s="73"/>
      <c r="G55" s="73"/>
      <c r="H55" s="73"/>
      <c r="I55" s="73"/>
      <c r="J55" s="73"/>
      <c r="K55" s="73"/>
      <c r="L55" s="73"/>
      <c r="M55" s="73"/>
      <c r="N55" s="73"/>
      <c r="O55" s="73"/>
      <c r="P55" s="73"/>
      <c r="Q55" s="73"/>
      <c r="R55" s="73"/>
      <c r="T55" s="240"/>
      <c r="U55" s="86"/>
      <c r="V55" s="86"/>
      <c r="W55" s="86"/>
      <c r="X55" s="86"/>
      <c r="Y55" s="245">
        <f>IF(DataGoesHere!$B55="","",(DataGoesHere!$B55/SUM(DataGoesHere!$B50:'DataGoesHere'!$B61)))</f>
        <v>8.3352917936489995E-2</v>
      </c>
      <c r="Z55" s="86"/>
      <c r="AA55" s="86"/>
      <c r="AB55" s="86"/>
      <c r="AC55" s="86"/>
      <c r="AD55" s="86"/>
      <c r="AE55" s="241"/>
      <c r="AF55" s="267"/>
      <c r="AG55" s="19">
        <v>47</v>
      </c>
      <c r="AH55" s="291">
        <f t="shared" ca="1" si="7"/>
        <v>-0.16676316750626982</v>
      </c>
      <c r="AI55" s="292">
        <f t="shared" ca="1" si="9"/>
        <v>0.16676316750626982</v>
      </c>
      <c r="AJ55" s="291">
        <f>IF(COUNT(DataGoesHere!B:B)-1&lt;AG55,"",-AL$7/SQRT(COUNT(DataGoesHere!B:B)))</f>
        <v>-0.11547005383792514</v>
      </c>
      <c r="AK55" s="291">
        <f>IF(COUNT(DataGoesHere!B:B)-1&lt;AG55,"",AL$7/SQRT(COUNT(DataGoesHere!B:B)))</f>
        <v>0.11547005383792514</v>
      </c>
      <c r="AL55" s="293">
        <f ca="1">IF(COUNT(DataGoesHere!B:B)-1&lt;AG55,"",IF(AI55=MAX(AI$9:AI$60),IF(AH55&lt;AJ55,1,IF(AH55&gt;AK55,1,0)),0))</f>
        <v>0</v>
      </c>
      <c r="AM55" s="293"/>
      <c r="AN55" s="19" t="str">
        <f t="shared" ca="1" si="8"/>
        <v/>
      </c>
      <c r="CV55" s="310">
        <f>IF(DataGoesHere!B55="","",DataGoesHere!A55)</f>
        <v>54</v>
      </c>
      <c r="CW55" s="271">
        <f t="shared" ca="1" si="1"/>
        <v>6</v>
      </c>
      <c r="CX55" s="272">
        <f t="shared" ca="1" si="2"/>
        <v>1.0779088099730167</v>
      </c>
      <c r="CY55" s="266">
        <f>DataGoesHere!A55</f>
        <v>54</v>
      </c>
      <c r="CZ55" s="19">
        <f>IF(DataGoesHere!B55="","",DataGoesHere!B55)</f>
        <v>196842</v>
      </c>
      <c r="DA55" s="19">
        <f>IF(DataGoesHere!B55="","",IF(AH$5="No",DataGoesHere!B55,DataGoesHere!B55-(AH$2*(DataGoesHere!A55-1))))</f>
        <v>151421.30529516994</v>
      </c>
      <c r="DB55" s="19">
        <f ca="1">IF(DataGoesHere!B55="","",IF(AO$9="No",DataGoesHere!B55,DataGoesHere!B55/CX55))</f>
        <v>182614.7056029049</v>
      </c>
      <c r="DC55" s="19">
        <f ca="1">IF(DataGoesHere!B55="","",IF(AO$9="No",DA55,DA55/CX55))</f>
        <v>140476.9159451999</v>
      </c>
      <c r="DD55" s="293" t="str">
        <f>IF(CZ55="",IF(COUNTIF(DD$2:DD54,"Forecast")&lt;Output!E$43,"Forecast",""),"Actual")</f>
        <v>Actual</v>
      </c>
      <c r="DF55" s="19">
        <f ca="1">IF(DataGoesHere!B54="",IF(DD55="Forecast",(Output!$E$47*IntermediateCalcs!DH54)+((1-Output!$E$47)*IntermediateCalcs!DF54),""),(Output!$E$47*IntermediateCalcs!DB54)+((1-Output!$E$47)*IntermediateCalcs!DF54))</f>
        <v>208623.45982132931</v>
      </c>
      <c r="DG55" s="19">
        <f ca="1">IF(DataGoesHere!B54="",IF(DD55="Forecast",(Output!$G$47*(IntermediateCalcs!DF55-IntermediateCalcs!DF54))+((1-Output!$G$47)*IntermediateCalcs!DG54),""),(Output!$G$47*(IntermediateCalcs!DF55-IntermediateCalcs!DF54))+((1-Output!$G$47)*IntermediateCalcs!DG54))</f>
        <v>2465.4049479286605</v>
      </c>
      <c r="DH55" s="19">
        <f ca="1">IF(DataGoesHere!B54="",IF(DD55="Forecast",DF55+DG55,""),DF55+DG55)</f>
        <v>211088.86476925795</v>
      </c>
      <c r="DI55" s="274">
        <f ca="1">IF(DH55="","",IF(IntermediateCalcs!$AO$9="Yes",IntermediateCalcs!DH55*$CX55,IntermediateCalcs!DH55))</f>
        <v>227534.5470219859</v>
      </c>
      <c r="DJ55" s="250">
        <f ca="1">IF(DataGoesHere!$B55="","",($CZ55-DI55))</f>
        <v>-30692.547021985898</v>
      </c>
      <c r="DK55" s="250">
        <f ca="1">IF(DataGoesHere!$B55="","",ABS($CZ55-DI55))</f>
        <v>30692.547021985898</v>
      </c>
      <c r="DL55" s="250">
        <f ca="1">IF(DataGoesHere!$B55="","",DK55^2)</f>
        <v>942032442.69681537</v>
      </c>
      <c r="DM55" s="249">
        <f ca="1">IF(DataGoesHere!$B55="","",DK55/$CZ55)</f>
        <v>0.15592478750462757</v>
      </c>
      <c r="DN55" s="250">
        <f ca="1">IF(DataGoesHere!$B55="","",SUM(DJ$2:DJ55)/AVERAGE(DK:DK))</f>
        <v>-4.8543185200008532</v>
      </c>
      <c r="DP55" s="19">
        <f ca="1">IF(DataGoesHere!B55="",IF($DD55="Forecast",(Output!E$48*IntermediateCalcs!CY55)+Output!G$48,""),(Output!E$48*IntermediateCalcs!CY55)+Output!G$48)</f>
        <v>200909.4443315758</v>
      </c>
      <c r="DQ55" s="274">
        <f ca="1">IF(DP55="","",IF(IntermediateCalcs!$AO$9="Yes",IntermediateCalcs!DP55*$CX55,IntermediateCalcs!DP55))</f>
        <v>216562.06005178893</v>
      </c>
      <c r="DR55" s="250">
        <f ca="1">IF(DataGoesHere!$B55="","",($CZ55-DQ55))</f>
        <v>-19720.060051788925</v>
      </c>
      <c r="DS55" s="250">
        <f ca="1">IF(DataGoesHere!$B55="","",ABS($CZ55-DQ55))</f>
        <v>19720.060051788925</v>
      </c>
      <c r="DT55" s="250">
        <f ca="1">IF(DataGoesHere!$B55="","",DS55^2)</f>
        <v>388880768.44616145</v>
      </c>
      <c r="DU55" s="249">
        <f ca="1">IF(DataGoesHere!$B55="","",DS55/$CZ55)</f>
        <v>0.10018217683110782</v>
      </c>
      <c r="DV55" s="250">
        <f ca="1">IF(DataGoesHere!$B55="","",SUM(DR$2:DR55)/AVERAGE(DS:DS))</f>
        <v>-13.269984116226256</v>
      </c>
      <c r="DX55" s="19">
        <f ca="1">IF(DataGoesHere!$B54="","",(DB49*(Output!$O$49/Output!$P$49))+(IntermediateCalcs!DB50*(Output!$M$49/Output!$P$49))+(IntermediateCalcs!DB51*(Output!$K$49/Output!$P$49))+(DB52*(Output!$I$49/Output!$P$49))+(IntermediateCalcs!DB53*(Output!$G$49/Output!$P$49))+(IntermediateCalcs!DB54*(Output!$E$49/Output!$P$49)))</f>
        <v>191447.43334731669</v>
      </c>
      <c r="DY55" s="274">
        <f ca="1">IF(DX55="","",IF(IntermediateCalcs!$AO$9="Yes",IntermediateCalcs!DX55*$CX55,IntermediateCalcs!DX55))</f>
        <v>206362.87505179457</v>
      </c>
      <c r="DZ55" s="250">
        <f ca="1">IF(DataGoesHere!$B55="","",($CZ55-DY55))</f>
        <v>-9520.8750517945737</v>
      </c>
      <c r="EA55" s="250">
        <f ca="1">IF(DataGoesHere!$B55="","",ABS($CZ55-DY55))</f>
        <v>9520.8750517945737</v>
      </c>
      <c r="EB55" s="250">
        <f ca="1">IF(DataGoesHere!$B55="","",EA55^2)</f>
        <v>90647061.751884326</v>
      </c>
      <c r="EC55" s="249">
        <f ca="1">IF(DataGoesHere!$B55="","",EA55/$CZ55)</f>
        <v>4.8368107679227876E-2</v>
      </c>
      <c r="ED55" s="250">
        <f ca="1">IF(DataGoesHere!$B55="","",SUM(DZ$2:DZ55)/AVERAGE(EA:EA))</f>
        <v>-0.56779518975876897</v>
      </c>
    </row>
    <row r="56" spans="1:134" x14ac:dyDescent="0.2">
      <c r="A56" s="121">
        <v>3.5</v>
      </c>
      <c r="B56" s="121">
        <v>0</v>
      </c>
      <c r="C56" s="121">
        <v>0</v>
      </c>
      <c r="D56" s="121">
        <v>0</v>
      </c>
      <c r="E56" s="73"/>
      <c r="F56" s="73"/>
      <c r="G56" s="73"/>
      <c r="H56" s="73"/>
      <c r="I56" s="73"/>
      <c r="J56" s="73"/>
      <c r="K56" s="73"/>
      <c r="L56" s="73"/>
      <c r="M56" s="73"/>
      <c r="N56" s="73"/>
      <c r="O56" s="73"/>
      <c r="P56" s="73"/>
      <c r="Q56" s="73"/>
      <c r="R56" s="73"/>
      <c r="T56" s="240"/>
      <c r="U56" s="86"/>
      <c r="V56" s="86"/>
      <c r="W56" s="86"/>
      <c r="X56" s="86"/>
      <c r="Y56" s="86"/>
      <c r="Z56" s="245">
        <f>IF(DataGoesHere!$B56="","",(DataGoesHere!$B56/SUM(DataGoesHere!$B50:'DataGoesHere'!$B61)))</f>
        <v>8.347910629845072E-2</v>
      </c>
      <c r="AA56" s="86"/>
      <c r="AB56" s="86"/>
      <c r="AC56" s="86"/>
      <c r="AD56" s="86"/>
      <c r="AE56" s="241"/>
      <c r="AF56" s="267"/>
      <c r="AG56" s="19">
        <v>48</v>
      </c>
      <c r="AH56" s="291">
        <f t="shared" ca="1" si="7"/>
        <v>0.50337638781651661</v>
      </c>
      <c r="AI56" s="292">
        <f t="shared" ca="1" si="9"/>
        <v>0.50337638781651661</v>
      </c>
      <c r="AJ56" s="291">
        <f>IF(COUNT(DataGoesHere!B:B)-1&lt;AG56,"",-AL$7/SQRT(COUNT(DataGoesHere!B:B)))</f>
        <v>-0.11547005383792514</v>
      </c>
      <c r="AK56" s="291">
        <f>IF(COUNT(DataGoesHere!B:B)-1&lt;AG56,"",AL$7/SQRT(COUNT(DataGoesHere!B:B)))</f>
        <v>0.11547005383792514</v>
      </c>
      <c r="AL56" s="293">
        <f ca="1">IF(COUNT(DataGoesHere!B:B)-1&lt;AG56,"",IF(AI56=MAX(AI$9:AI$60),IF(AH56&lt;AJ56,1,IF(AH56&gt;AK56,1,0)),0))</f>
        <v>0</v>
      </c>
      <c r="AM56" s="293"/>
      <c r="AN56" s="19" t="str">
        <f t="shared" ca="1" si="8"/>
        <v/>
      </c>
      <c r="CV56" s="310">
        <f>IF(DataGoesHere!B56="","",DataGoesHere!A56)</f>
        <v>55</v>
      </c>
      <c r="CW56" s="271">
        <f t="shared" ca="1" si="1"/>
        <v>7</v>
      </c>
      <c r="CX56" s="272">
        <f t="shared" ca="1" si="2"/>
        <v>1.0265458156689093</v>
      </c>
      <c r="CY56" s="266">
        <f>DataGoesHere!A56</f>
        <v>55</v>
      </c>
      <c r="CZ56" s="19">
        <f>IF(DataGoesHere!B56="","",DataGoesHere!B56)</f>
        <v>197140</v>
      </c>
      <c r="DA56" s="19">
        <f>IF(DataGoesHere!B56="","",IF(AH$5="No",DataGoesHere!B56,DataGoesHere!B56-(AH$2*(DataGoesHere!A56-1))))</f>
        <v>150862.31105545617</v>
      </c>
      <c r="DB56" s="19">
        <f ca="1">IF(DataGoesHere!B56="","",IF(AO$9="No",DataGoesHere!B56,DataGoesHere!B56/CX56))</f>
        <v>192042.08617960344</v>
      </c>
      <c r="DC56" s="19">
        <f ca="1">IF(DataGoesHere!B56="","",IF(AO$9="No",DA56,DA56/CX56))</f>
        <v>146961.10855719823</v>
      </c>
      <c r="DD56" s="293" t="str">
        <f>IF(CZ56="",IF(COUNTIF(DD$2:DD55,"Forecast")&lt;Output!E$43,"Forecast",""),"Actual")</f>
        <v>Actual</v>
      </c>
      <c r="DF56" s="19">
        <f ca="1">IF(DataGoesHere!B55="",IF(DD56="Forecast",(Output!$E$47*IntermediateCalcs!DH55)+((1-Output!$E$47)*IntermediateCalcs!DF55),""),(Output!$E$47*IntermediateCalcs!DB55)+((1-Output!$E$47)*IntermediateCalcs!DF55))</f>
        <v>185215.58102474734</v>
      </c>
      <c r="DG56" s="19">
        <f ca="1">IF(DataGoesHere!B55="",IF(DD56="Forecast",(Output!$G$47*(IntermediateCalcs!DF56-IntermediateCalcs!DF55))+((1-Output!$G$47)*IntermediateCalcs!DG55),""),(Output!$G$47*(IntermediateCalcs!DF56-IntermediateCalcs!DF55))+((1-Output!$G$47)*IntermediateCalcs!DG55))</f>
        <v>-10471.236924326651</v>
      </c>
      <c r="DH56" s="19">
        <f ca="1">IF(DataGoesHere!B55="",IF(DD56="Forecast",DF56+DG56,""),DF56+DG56)</f>
        <v>174744.34410042068</v>
      </c>
      <c r="DI56" s="274">
        <f ca="1">IF(DH56="","",IF(IntermediateCalcs!$AO$9="Yes",IntermediateCalcs!DH56*$CX56,IntermediateCalcs!DH56))</f>
        <v>179383.07524809492</v>
      </c>
      <c r="DJ56" s="250">
        <f ca="1">IF(DataGoesHere!$B56="","",($CZ56-DI56))</f>
        <v>17756.924751905084</v>
      </c>
      <c r="DK56" s="250">
        <f ca="1">IF(DataGoesHere!$B56="","",ABS($CZ56-DI56))</f>
        <v>17756.924751905084</v>
      </c>
      <c r="DL56" s="250">
        <f ca="1">IF(DataGoesHere!$B56="","",DK56^2)</f>
        <v>315308376.64481944</v>
      </c>
      <c r="DM56" s="249">
        <f ca="1">IF(DataGoesHere!$B56="","",DK56/$CZ56)</f>
        <v>9.0072662838110398E-2</v>
      </c>
      <c r="DN56" s="250">
        <f ca="1">IF(DataGoesHere!$B56="","",SUM(DJ$2:DJ56)/AVERAGE(DK:DK))</f>
        <v>-4.5490978374847701</v>
      </c>
      <c r="DP56" s="19">
        <f ca="1">IF(DataGoesHere!B56="",IF($DD56="Forecast",(Output!E$48*IntermediateCalcs!CY56)+Output!G$48,""),(Output!E$48*IntermediateCalcs!CY56)+Output!G$48)</f>
        <v>201778.37431310018</v>
      </c>
      <c r="DQ56" s="274">
        <f ca="1">IF(DP56="","",IF(IntermediateCalcs!$AO$9="Yes",IntermediateCalcs!DP56*$CX56,IntermediateCalcs!DP56))</f>
        <v>207134.74584358794</v>
      </c>
      <c r="DR56" s="250">
        <f ca="1">IF(DataGoesHere!$B56="","",($CZ56-DQ56))</f>
        <v>-9994.745843587938</v>
      </c>
      <c r="DS56" s="250">
        <f ca="1">IF(DataGoesHere!$B56="","",ABS($CZ56-DQ56))</f>
        <v>9994.745843587938</v>
      </c>
      <c r="DT56" s="250">
        <f ca="1">IF(DataGoesHere!$B56="","",DS56^2)</f>
        <v>99894944.477918357</v>
      </c>
      <c r="DU56" s="249">
        <f ca="1">IF(DataGoesHere!$B56="","",DS56/$CZ56)</f>
        <v>5.0698720927198633E-2</v>
      </c>
      <c r="DV56" s="250">
        <f ca="1">IF(DataGoesHere!$B56="","",SUM(DR$2:DR56)/AVERAGE(DS:DS))</f>
        <v>-13.589461906043475</v>
      </c>
      <c r="DX56" s="19">
        <f ca="1">IF(DataGoesHere!$B55="","",(DB50*(Output!$O$49/Output!$P$49))+(IntermediateCalcs!DB51*(Output!$M$49/Output!$P$49))+(IntermediateCalcs!DB52*(Output!$K$49/Output!$P$49))+(DB53*(Output!$I$49/Output!$P$49))+(IntermediateCalcs!DB54*(Output!$G$49/Output!$P$49))+(IntermediateCalcs!DB55*(Output!$E$49/Output!$P$49)))</f>
        <v>196671.93465182834</v>
      </c>
      <c r="DY56" s="274">
        <f ca="1">IF(DX56="","",IF(IntermediateCalcs!$AO$9="Yes",IntermediateCalcs!DX56*$CX56,IntermediateCalcs!DX56))</f>
        <v>201892.75157634355</v>
      </c>
      <c r="DZ56" s="250">
        <f ca="1">IF(DataGoesHere!$B56="","",($CZ56-DY56))</f>
        <v>-4752.7515763435513</v>
      </c>
      <c r="EA56" s="250">
        <f ca="1">IF(DataGoesHere!$B56="","",ABS($CZ56-DY56))</f>
        <v>4752.7515763435513</v>
      </c>
      <c r="EB56" s="250">
        <f ca="1">IF(DataGoesHere!$B56="","",EA56^2)</f>
        <v>22588647.546436112</v>
      </c>
      <c r="EC56" s="249">
        <f ca="1">IF(DataGoesHere!$B56="","",EA56/$CZ56)</f>
        <v>2.4108509568547994E-2</v>
      </c>
      <c r="ED56" s="250">
        <f ca="1">IF(DataGoesHere!$B56="","",SUM(DZ$2:DZ56)/AVERAGE(EA:EA))</f>
        <v>-0.70648208234585996</v>
      </c>
    </row>
    <row r="57" spans="1:134" x14ac:dyDescent="0.2">
      <c r="A57" s="121">
        <v>4</v>
      </c>
      <c r="B57" s="121">
        <v>0</v>
      </c>
      <c r="C57" s="121">
        <v>0</v>
      </c>
      <c r="D57" s="121">
        <v>0</v>
      </c>
      <c r="E57" s="73"/>
      <c r="F57" s="73"/>
      <c r="G57" s="73"/>
      <c r="H57" s="73"/>
      <c r="I57" s="73"/>
      <c r="J57" s="73"/>
      <c r="K57" s="73"/>
      <c r="L57" s="73"/>
      <c r="M57" s="73"/>
      <c r="N57" s="73"/>
      <c r="O57" s="73"/>
      <c r="P57" s="73"/>
      <c r="Q57" s="73"/>
      <c r="R57" s="73"/>
      <c r="T57" s="240"/>
      <c r="U57" s="86"/>
      <c r="V57" s="86"/>
      <c r="W57" s="86"/>
      <c r="X57" s="86"/>
      <c r="Y57" s="86"/>
      <c r="Z57" s="86"/>
      <c r="AA57" s="245">
        <f>IF(DataGoesHere!$B57="","",(DataGoesHere!$B57/SUM(DataGoesHere!$B50:'DataGoesHere'!$B61)))</f>
        <v>8.6498311066168856E-2</v>
      </c>
      <c r="AB57" s="86"/>
      <c r="AC57" s="86"/>
      <c r="AD57" s="86"/>
      <c r="AE57" s="241"/>
      <c r="AF57" s="267"/>
      <c r="AG57" s="19">
        <v>49</v>
      </c>
      <c r="AH57" s="291">
        <f t="shared" ca="1" si="7"/>
        <v>-0.14498147027110023</v>
      </c>
      <c r="AI57" s="292">
        <f t="shared" ca="1" si="9"/>
        <v>0.14498147027110023</v>
      </c>
      <c r="AJ57" s="291">
        <f>IF(COUNT(DataGoesHere!B:B)-1&lt;AG57,"",-AL$7/SQRT(COUNT(DataGoesHere!B:B)))</f>
        <v>-0.11547005383792514</v>
      </c>
      <c r="AK57" s="291">
        <f>IF(COUNT(DataGoesHere!B:B)-1&lt;AG57,"",AL$7/SQRT(COUNT(DataGoesHere!B:B)))</f>
        <v>0.11547005383792514</v>
      </c>
      <c r="AL57" s="293">
        <f ca="1">IF(COUNT(DataGoesHere!B:B)-1&lt;AG57,"",IF(AI57=MAX(AI$9:AI$60),IF(AH57&lt;AJ57,1,IF(AH57&gt;AK57,1,0)),0))</f>
        <v>0</v>
      </c>
      <c r="AM57" s="293"/>
      <c r="AN57" s="19" t="str">
        <f t="shared" ca="1" si="8"/>
        <v/>
      </c>
      <c r="CV57" s="310">
        <f>IF(DataGoesHere!B57="","",DataGoesHere!A57)</f>
        <v>56</v>
      </c>
      <c r="CW57" s="271">
        <f t="shared" ca="1" si="1"/>
        <v>8</v>
      </c>
      <c r="CX57" s="272">
        <f t="shared" ca="1" si="2"/>
        <v>1.0207492390681214</v>
      </c>
      <c r="CY57" s="266">
        <f>DataGoesHere!A57</f>
        <v>56</v>
      </c>
      <c r="CZ57" s="19">
        <f>IF(DataGoesHere!B57="","",DataGoesHere!B57)</f>
        <v>204270</v>
      </c>
      <c r="DA57" s="19">
        <f>IF(DataGoesHere!B57="","",IF(AH$5="No",DataGoesHere!B57,DataGoesHere!B57-(AH$2*(DataGoesHere!A57-1))))</f>
        <v>157135.31681574241</v>
      </c>
      <c r="DB57" s="19">
        <f ca="1">IF(DataGoesHere!B57="","",IF(AO$9="No",DataGoesHere!B57,DataGoesHere!B57/CX57))</f>
        <v>200117.70979764374</v>
      </c>
      <c r="DC57" s="19">
        <f ca="1">IF(DataGoesHere!B57="","",IF(AO$9="No",DA57,DA57/CX57))</f>
        <v>153941.15498846403</v>
      </c>
      <c r="DD57" s="293" t="str">
        <f>IF(CZ57="",IF(COUNTIF(DD$2:DD56,"Forecast")&lt;Output!E$43,"Forecast",""),"Actual")</f>
        <v>Actual</v>
      </c>
      <c r="DF57" s="19">
        <f ca="1">IF(DataGoesHere!B56="",IF(DD57="Forecast",(Output!$E$47*IntermediateCalcs!DH56)+((1-Output!$E$47)*IntermediateCalcs!DF56),""),(Output!$E$47*IntermediateCalcs!DB56)+((1-Output!$E$47)*IntermediateCalcs!DF56))</f>
        <v>191359.43566411783</v>
      </c>
      <c r="DG57" s="19">
        <f ca="1">IF(DataGoesHere!B56="",IF(DD57="Forecast",(Output!$G$47*(IntermediateCalcs!DF57-IntermediateCalcs!DF56))+((1-Output!$G$47)*IntermediateCalcs!DG56),""),(Output!$G$47*(IntermediateCalcs!DF57-IntermediateCalcs!DF56))+((1-Output!$G$47)*IntermediateCalcs!DG56))</f>
        <v>-2163.691142478081</v>
      </c>
      <c r="DH57" s="19">
        <f ca="1">IF(DataGoesHere!B56="",IF(DD57="Forecast",DF57+DG57,""),DF57+DG57)</f>
        <v>189195.74452163975</v>
      </c>
      <c r="DI57" s="274">
        <f ca="1">IF(DH57="","",IF(IntermediateCalcs!$AO$9="Yes",IntermediateCalcs!DH57*$CX57,IntermediateCalcs!DH57))</f>
        <v>193121.41225539046</v>
      </c>
      <c r="DJ57" s="250">
        <f ca="1">IF(DataGoesHere!$B57="","",($CZ57-DI57))</f>
        <v>11148.58774460954</v>
      </c>
      <c r="DK57" s="250">
        <f ca="1">IF(DataGoesHere!$B57="","",ABS($CZ57-DI57))</f>
        <v>11148.58774460954</v>
      </c>
      <c r="DL57" s="250">
        <f ca="1">IF(DataGoesHere!$B57="","",DK57^2)</f>
        <v>124291008.69925803</v>
      </c>
      <c r="DM57" s="249">
        <f ca="1">IF(DataGoesHere!$B57="","",DK57/$CZ57)</f>
        <v>5.4577704727123609E-2</v>
      </c>
      <c r="DN57" s="250">
        <f ca="1">IF(DataGoesHere!$B57="","",SUM(DJ$2:DJ57)/AVERAGE(DK:DK))</f>
        <v>-4.3574667072050133</v>
      </c>
      <c r="DP57" s="19">
        <f ca="1">IF(DataGoesHere!B57="",IF($DD57="Forecast",(Output!E$48*IntermediateCalcs!CY57)+Output!G$48,""),(Output!E$48*IntermediateCalcs!CY57)+Output!G$48)</f>
        <v>202647.30429462454</v>
      </c>
      <c r="DQ57" s="274">
        <f ca="1">IF(DP57="","",IF(IntermediateCalcs!$AO$9="Yes",IntermediateCalcs!DP57*$CX57,IntermediateCalcs!DP57))</f>
        <v>206852.08165794404</v>
      </c>
      <c r="DR57" s="250">
        <f ca="1">IF(DataGoesHere!$B57="","",($CZ57-DQ57))</f>
        <v>-2582.0816579440434</v>
      </c>
      <c r="DS57" s="250">
        <f ca="1">IF(DataGoesHere!$B57="","",ABS($CZ57-DQ57))</f>
        <v>2582.0816579440434</v>
      </c>
      <c r="DT57" s="250">
        <f ca="1">IF(DataGoesHere!$B57="","",DS57^2)</f>
        <v>6667145.6882910598</v>
      </c>
      <c r="DU57" s="249">
        <f ca="1">IF(DataGoesHere!$B57="","",DS57/$CZ57)</f>
        <v>1.2640532912047992E-2</v>
      </c>
      <c r="DV57" s="250">
        <f ca="1">IF(DataGoesHere!$B57="","",SUM(DR$2:DR57)/AVERAGE(DS:DS))</f>
        <v>-13.671997045417404</v>
      </c>
      <c r="DX57" s="19">
        <f ca="1">IF(DataGoesHere!$B56="","",(DB51*(Output!$O$49/Output!$P$49))+(IntermediateCalcs!DB52*(Output!$M$49/Output!$P$49))+(IntermediateCalcs!DB53*(Output!$K$49/Output!$P$49))+(DB54*(Output!$I$49/Output!$P$49))+(IntermediateCalcs!DB55*(Output!$G$49/Output!$P$49))+(IntermediateCalcs!DB56*(Output!$E$49/Output!$P$49)))</f>
        <v>206864.43608109132</v>
      </c>
      <c r="DY57" s="274">
        <f ca="1">IF(DX57="","",IF(IntermediateCalcs!$AO$9="Yes",IntermediateCalcs!DX57*$CX57,IntermediateCalcs!DX57))</f>
        <v>211156.71572003001</v>
      </c>
      <c r="DZ57" s="250">
        <f ca="1">IF(DataGoesHere!$B57="","",($CZ57-DY57))</f>
        <v>-6886.7157200300135</v>
      </c>
      <c r="EA57" s="250">
        <f ca="1">IF(DataGoesHere!$B57="","",ABS($CZ57-DY57))</f>
        <v>6886.7157200300135</v>
      </c>
      <c r="EB57" s="250">
        <f ca="1">IF(DataGoesHere!$B57="","",EA57^2)</f>
        <v>47426853.408508509</v>
      </c>
      <c r="EC57" s="249">
        <f ca="1">IF(DataGoesHere!$B57="","",EA57/$CZ57)</f>
        <v>3.3713789200714807E-2</v>
      </c>
      <c r="ED57" s="250">
        <f ca="1">IF(DataGoesHere!$B57="","",SUM(DZ$2:DZ57)/AVERAGE(EA:EA))</f>
        <v>-0.90743876775217369</v>
      </c>
    </row>
    <row r="58" spans="1:134" x14ac:dyDescent="0.2">
      <c r="A58" s="121">
        <v>4.5</v>
      </c>
      <c r="B58" s="121">
        <v>0</v>
      </c>
      <c r="C58" s="121">
        <v>0</v>
      </c>
      <c r="D58" s="121">
        <v>0</v>
      </c>
      <c r="E58" s="73"/>
      <c r="F58" s="73"/>
      <c r="G58" s="73"/>
      <c r="H58" s="73"/>
      <c r="I58" s="73"/>
      <c r="J58" s="73"/>
      <c r="K58" s="73"/>
      <c r="L58" s="73"/>
      <c r="M58" s="73"/>
      <c r="N58" s="73"/>
      <c r="O58" s="73"/>
      <c r="P58" s="73"/>
      <c r="Q58" s="73"/>
      <c r="R58" s="73"/>
      <c r="T58" s="240"/>
      <c r="U58" s="86"/>
      <c r="V58" s="86"/>
      <c r="W58" s="86"/>
      <c r="X58" s="86"/>
      <c r="Y58" s="86"/>
      <c r="Z58" s="86"/>
      <c r="AA58" s="86"/>
      <c r="AB58" s="245">
        <f>IF(DataGoesHere!$B58="","",(DataGoesHere!$B58/SUM(DataGoesHere!$B50:'DataGoesHere'!$B61)))</f>
        <v>8.0211759315601747E-2</v>
      </c>
      <c r="AC58" s="86"/>
      <c r="AD58" s="86"/>
      <c r="AE58" s="241"/>
      <c r="AF58" s="267"/>
      <c r="AG58" s="19">
        <v>50</v>
      </c>
      <c r="AH58" s="291">
        <f t="shared" ca="1" si="7"/>
        <v>-0.28294546273623361</v>
      </c>
      <c r="AI58" s="292">
        <f t="shared" ca="1" si="9"/>
        <v>0.28294546273623361</v>
      </c>
      <c r="AJ58" s="291">
        <f>IF(COUNT(DataGoesHere!B:B)-1&lt;AG58,"",-AL$7/SQRT(COUNT(DataGoesHere!B:B)))</f>
        <v>-0.11547005383792514</v>
      </c>
      <c r="AK58" s="291">
        <f>IF(COUNT(DataGoesHere!B:B)-1&lt;AG58,"",AL$7/SQRT(COUNT(DataGoesHere!B:B)))</f>
        <v>0.11547005383792514</v>
      </c>
      <c r="AL58" s="293">
        <f ca="1">IF(COUNT(DataGoesHere!B:B)-1&lt;AG58,"",IF(AI58=MAX(AI$9:AI$60),IF(AH58&lt;AJ58,1,IF(AH58&gt;AK58,1,0)),0))</f>
        <v>0</v>
      </c>
      <c r="AM58" s="293"/>
      <c r="AN58" s="19" t="str">
        <f t="shared" ca="1" si="8"/>
        <v/>
      </c>
      <c r="CV58" s="310">
        <f>IF(DataGoesHere!B58="","",DataGoesHere!A58)</f>
        <v>57</v>
      </c>
      <c r="CW58" s="271">
        <f t="shared" ca="1" si="1"/>
        <v>9</v>
      </c>
      <c r="CX58" s="272">
        <f t="shared" ca="1" si="2"/>
        <v>1.0625330005567626</v>
      </c>
      <c r="CY58" s="266">
        <f>DataGoesHere!A58</f>
        <v>57</v>
      </c>
      <c r="CZ58" s="19">
        <f>IF(DataGoesHere!B58="","",DataGoesHere!B58)</f>
        <v>189424</v>
      </c>
      <c r="DA58" s="19">
        <f>IF(DataGoesHere!B58="","",IF(AH$5="No",DataGoesHere!B58,DataGoesHere!B58-(AH$2*(DataGoesHere!A58-1))))</f>
        <v>141432.32257602862</v>
      </c>
      <c r="DB58" s="19">
        <f ca="1">IF(DataGoesHere!B58="","",IF(AO$9="No",DataGoesHere!B58,DataGoesHere!B58/CX58))</f>
        <v>178275.87463235745</v>
      </c>
      <c r="DC58" s="19">
        <f ca="1">IF(DataGoesHere!B58="","",IF(AO$9="No",DA58,DA58/CX58))</f>
        <v>133108.63992169534</v>
      </c>
      <c r="DD58" s="293" t="str">
        <f>IF(CZ58="",IF(COUNTIF(DD$2:DD57,"Forecast")&lt;Output!E$43,"Forecast",""),"Actual")</f>
        <v>Actual</v>
      </c>
      <c r="DF58" s="19">
        <f ca="1">IF(DataGoesHere!B57="",IF(DD58="Forecast",(Output!$E$47*IntermediateCalcs!DH57)+((1-Output!$E$47)*IntermediateCalcs!DF57),""),(Output!$E$47*IntermediateCalcs!DB57)+((1-Output!$E$47)*IntermediateCalcs!DF57))</f>
        <v>199241.88238429115</v>
      </c>
      <c r="DG58" s="19">
        <f ca="1">IF(DataGoesHere!B57="",IF(DD58="Forecast",(Output!$G$47*(IntermediateCalcs!DF58-IntermediateCalcs!DF57))+((1-Output!$G$47)*IntermediateCalcs!DG57),""),(Output!$G$47*(IntermediateCalcs!DF58-IntermediateCalcs!DF57))+((1-Output!$G$47)*IntermediateCalcs!DG57))</f>
        <v>2859.3777888476197</v>
      </c>
      <c r="DH58" s="19">
        <f ca="1">IF(DataGoesHere!B57="",IF(DD58="Forecast",DF58+DG58,""),DF58+DG58)</f>
        <v>202101.26017313878</v>
      </c>
      <c r="DI58" s="274">
        <f ca="1">IF(DH58="","",IF(IntermediateCalcs!$AO$9="Yes",IntermediateCalcs!DH58*$CX58,IntermediateCalcs!DH58))</f>
        <v>214739.25838806809</v>
      </c>
      <c r="DJ58" s="250">
        <f ca="1">IF(DataGoesHere!$B58="","",($CZ58-DI58))</f>
        <v>-25315.25838806809</v>
      </c>
      <c r="DK58" s="250">
        <f ca="1">IF(DataGoesHere!$B58="","",ABS($CZ58-DI58))</f>
        <v>25315.25838806809</v>
      </c>
      <c r="DL58" s="250">
        <f ca="1">IF(DataGoesHere!$B58="","",DK58^2)</f>
        <v>640862307.25465178</v>
      </c>
      <c r="DM58" s="249">
        <f ca="1">IF(DataGoesHere!$B58="","",DK58/$CZ58)</f>
        <v>0.13364335241610403</v>
      </c>
      <c r="DN58" s="250">
        <f ca="1">IF(DataGoesHere!$B58="","",SUM(DJ$2:DJ58)/AVERAGE(DK:DK))</f>
        <v>-4.7926062683189485</v>
      </c>
      <c r="DP58" s="19">
        <f ca="1">IF(DataGoesHere!B58="",IF($DD58="Forecast",(Output!E$48*IntermediateCalcs!CY58)+Output!G$48,""),(Output!E$48*IntermediateCalcs!CY58)+Output!G$48)</f>
        <v>203516.2342761489</v>
      </c>
      <c r="DQ58" s="274">
        <f ca="1">IF(DP58="","",IF(IntermediateCalcs!$AO$9="Yes",IntermediateCalcs!DP58*$CX58,IntermediateCalcs!DP58))</f>
        <v>216242.71506744955</v>
      </c>
      <c r="DR58" s="250">
        <f ca="1">IF(DataGoesHere!$B58="","",($CZ58-DQ58))</f>
        <v>-26818.71506744955</v>
      </c>
      <c r="DS58" s="250">
        <f ca="1">IF(DataGoesHere!$B58="","",ABS($CZ58-DQ58))</f>
        <v>26818.71506744955</v>
      </c>
      <c r="DT58" s="250">
        <f ca="1">IF(DataGoesHere!$B58="","",DS58^2)</f>
        <v>719243477.8690455</v>
      </c>
      <c r="DU58" s="249">
        <f ca="1">IF(DataGoesHere!$B58="","",DS58/$CZ58)</f>
        <v>0.141580343923946</v>
      </c>
      <c r="DV58" s="250">
        <f ca="1">IF(DataGoesHere!$B58="","",SUM(DR$2:DR58)/AVERAGE(DS:DS))</f>
        <v>-14.529245838890555</v>
      </c>
      <c r="DX58" s="19">
        <f ca="1">IF(DataGoesHere!$B57="","",(DB52*(Output!$O$49/Output!$P$49))+(IntermediateCalcs!DB53*(Output!$M$49/Output!$P$49))+(IntermediateCalcs!DB54*(Output!$K$49/Output!$P$49))+(DB55*(Output!$I$49/Output!$P$49))+(IntermediateCalcs!DB56*(Output!$G$49/Output!$P$49))+(IntermediateCalcs!DB57*(Output!$E$49/Output!$P$49)))</f>
        <v>193130.07197667973</v>
      </c>
      <c r="DY58" s="274">
        <f ca="1">IF(DX58="","",IF(IntermediateCalcs!$AO$9="Yes",IntermediateCalcs!DX58*$CX58,IntermediateCalcs!DX58))</f>
        <v>205207.07487512505</v>
      </c>
      <c r="DZ58" s="250">
        <f ca="1">IF(DataGoesHere!$B58="","",($CZ58-DY58))</f>
        <v>-15783.07487512505</v>
      </c>
      <c r="EA58" s="250">
        <f ca="1">IF(DataGoesHere!$B58="","",ABS($CZ58-DY58))</f>
        <v>15783.07487512505</v>
      </c>
      <c r="EB58" s="250">
        <f ca="1">IF(DataGoesHere!$B58="","",EA58^2)</f>
        <v>249105452.51380363</v>
      </c>
      <c r="EC58" s="249">
        <f ca="1">IF(DataGoesHere!$B58="","",EA58/$CZ58)</f>
        <v>8.3321410566375168E-2</v>
      </c>
      <c r="ED58" s="250">
        <f ca="1">IF(DataGoesHere!$B58="","",SUM(DZ$2:DZ58)/AVERAGE(EA:EA))</f>
        <v>-1.3679942112126708</v>
      </c>
    </row>
    <row r="59" spans="1:134" x14ac:dyDescent="0.2">
      <c r="A59" s="121">
        <v>5</v>
      </c>
      <c r="B59" s="121">
        <v>0</v>
      </c>
      <c r="C59" s="121">
        <v>0</v>
      </c>
      <c r="D59" s="121">
        <v>0</v>
      </c>
      <c r="E59" s="73"/>
      <c r="F59" s="73"/>
      <c r="G59" s="73"/>
      <c r="H59" s="73"/>
      <c r="I59" s="73"/>
      <c r="J59" s="73"/>
      <c r="K59" s="73"/>
      <c r="L59" s="73"/>
      <c r="M59" s="73"/>
      <c r="N59" s="73"/>
      <c r="O59" s="73"/>
      <c r="P59" s="73"/>
      <c r="Q59" s="73"/>
      <c r="R59" s="73"/>
      <c r="T59" s="240"/>
      <c r="U59" s="86"/>
      <c r="V59" s="86"/>
      <c r="W59" s="86"/>
      <c r="X59" s="86"/>
      <c r="Y59" s="86"/>
      <c r="Z59" s="86"/>
      <c r="AA59" s="86"/>
      <c r="AB59" s="86"/>
      <c r="AC59" s="245">
        <f>IF(DataGoesHere!$B59="","",(DataGoesHere!$B59/SUM(DataGoesHere!$B50:'DataGoesHere'!$B61)))</f>
        <v>8.5506165656524594E-2</v>
      </c>
      <c r="AD59" s="86"/>
      <c r="AE59" s="241"/>
      <c r="AF59" s="267"/>
      <c r="AG59" s="19">
        <v>51</v>
      </c>
      <c r="AH59" s="291">
        <f t="shared" ca="1" si="7"/>
        <v>-0.13953519154947064</v>
      </c>
      <c r="AI59" s="292">
        <f t="shared" ca="1" si="9"/>
        <v>0.13953519154947064</v>
      </c>
      <c r="AJ59" s="291">
        <f>IF(COUNT(DataGoesHere!B:B)-1&lt;AG59,"",-AL$7/SQRT(COUNT(DataGoesHere!B:B)))</f>
        <v>-0.11547005383792514</v>
      </c>
      <c r="AK59" s="291">
        <f>IF(COUNT(DataGoesHere!B:B)-1&lt;AG59,"",AL$7/SQRT(COUNT(DataGoesHere!B:B)))</f>
        <v>0.11547005383792514</v>
      </c>
      <c r="AL59" s="293">
        <f ca="1">IF(COUNT(DataGoesHere!B:B)-1&lt;AG59,"",IF(AI59=MAX(AI$9:AI$60),IF(AH59&lt;AJ59,1,IF(AH59&gt;AK59,1,0)),0))</f>
        <v>0</v>
      </c>
      <c r="AM59" s="293"/>
      <c r="AN59" s="19" t="str">
        <f t="shared" ca="1" si="8"/>
        <v/>
      </c>
      <c r="CV59" s="310">
        <f>IF(DataGoesHere!B59="","",DataGoesHere!A59)</f>
        <v>58</v>
      </c>
      <c r="CW59" s="271">
        <f t="shared" ca="1" si="1"/>
        <v>10</v>
      </c>
      <c r="CX59" s="272">
        <f t="shared" ca="1" si="2"/>
        <v>0.92557634012077306</v>
      </c>
      <c r="CY59" s="266">
        <f>DataGoesHere!A59</f>
        <v>58</v>
      </c>
      <c r="CZ59" s="19">
        <f>IF(DataGoesHere!B59="","",DataGoesHere!B59)</f>
        <v>201927</v>
      </c>
      <c r="DA59" s="19">
        <f>IF(DataGoesHere!B59="","",IF(AH$5="No",DataGoesHere!B59,DataGoesHere!B59-(AH$2*(DataGoesHere!A59-1))))</f>
        <v>153078.32833631485</v>
      </c>
      <c r="DB59" s="19">
        <f ca="1">IF(DataGoesHere!B59="","",IF(AO$9="No",DataGoesHere!B59,DataGoesHere!B59/CX59))</f>
        <v>218163.52822248213</v>
      </c>
      <c r="DC59" s="19">
        <f ca="1">IF(DataGoesHere!B59="","",IF(AO$9="No",DA59,DA59/CX59))</f>
        <v>165387.03692052086</v>
      </c>
      <c r="DD59" s="293" t="str">
        <f>IF(CZ59="",IF(COUNTIF(DD$2:DD58,"Forecast")&lt;Output!E$43,"Forecast",""),"Actual")</f>
        <v>Actual</v>
      </c>
      <c r="DF59" s="19">
        <f ca="1">IF(DataGoesHere!B58="",IF(DD59="Forecast",(Output!$E$47*IntermediateCalcs!DH58)+((1-Output!$E$47)*IntermediateCalcs!DF58),""),(Output!$E$47*IntermediateCalcs!DB58)+((1-Output!$E$47)*IntermediateCalcs!DF58))</f>
        <v>180372.47540755081</v>
      </c>
      <c r="DG59" s="19">
        <f ca="1">IF(DataGoesHere!B58="",IF(DD59="Forecast",(Output!$G$47*(IntermediateCalcs!DF59-IntermediateCalcs!DF58))+((1-Output!$G$47)*IntermediateCalcs!DG58),""),(Output!$G$47*(IntermediateCalcs!DF59-IntermediateCalcs!DF58))+((1-Output!$G$47)*IntermediateCalcs!DG58))</f>
        <v>-8005.0145939463609</v>
      </c>
      <c r="DH59" s="19">
        <f ca="1">IF(DataGoesHere!B58="",IF(DD59="Forecast",DF59+DG59,""),DF59+DG59)</f>
        <v>172367.46081360444</v>
      </c>
      <c r="DI59" s="274">
        <f ca="1">IF(DH59="","",IF(IntermediateCalcs!$AO$9="Yes",IntermediateCalcs!DH59*$CX59,IntermediateCalcs!DH59))</f>
        <v>159539.24353576676</v>
      </c>
      <c r="DJ59" s="250">
        <f ca="1">IF(DataGoesHere!$B59="","",($CZ59-DI59))</f>
        <v>42387.756464233244</v>
      </c>
      <c r="DK59" s="250">
        <f ca="1">IF(DataGoesHere!$B59="","",ABS($CZ59-DI59))</f>
        <v>42387.756464233244</v>
      </c>
      <c r="DL59" s="250">
        <f ca="1">IF(DataGoesHere!$B59="","",DK59^2)</f>
        <v>1796721898.0711472</v>
      </c>
      <c r="DM59" s="249">
        <f ca="1">IF(DataGoesHere!$B59="","",DK59/$CZ59)</f>
        <v>0.20991623935498097</v>
      </c>
      <c r="DN59" s="250">
        <f ca="1">IF(DataGoesHere!$B59="","",SUM(DJ$2:DJ59)/AVERAGE(DK:DK))</f>
        <v>-4.0640105154450872</v>
      </c>
      <c r="DP59" s="19">
        <f ca="1">IF(DataGoesHere!B59="",IF($DD59="Forecast",(Output!E$48*IntermediateCalcs!CY59)+Output!G$48,""),(Output!E$48*IntermediateCalcs!CY59)+Output!G$48)</f>
        <v>204385.16425767326</v>
      </c>
      <c r="DQ59" s="274">
        <f ca="1">IF(DP59="","",IF(IntermediateCalcs!$AO$9="Yes",IntermediateCalcs!DP59*$CX59,IntermediateCalcs!DP59))</f>
        <v>189174.07230860024</v>
      </c>
      <c r="DR59" s="250">
        <f ca="1">IF(DataGoesHere!$B59="","",($CZ59-DQ59))</f>
        <v>12752.92769139976</v>
      </c>
      <c r="DS59" s="250">
        <f ca="1">IF(DataGoesHere!$B59="","",ABS($CZ59-DQ59))</f>
        <v>12752.92769139976</v>
      </c>
      <c r="DT59" s="250">
        <f ca="1">IF(DataGoesHere!$B59="","",DS59^2)</f>
        <v>162637164.7020708</v>
      </c>
      <c r="DU59" s="249">
        <f ca="1">IF(DataGoesHere!$B59="","",DS59/$CZ59)</f>
        <v>6.3156129152613372E-2</v>
      </c>
      <c r="DV59" s="250">
        <f ca="1">IF(DataGoesHere!$B59="","",SUM(DR$2:DR59)/AVERAGE(DS:DS))</f>
        <v>-14.121603942207306</v>
      </c>
      <c r="DX59" s="19">
        <f ca="1">IF(DataGoesHere!$B58="","",(DB53*(Output!$O$49/Output!$P$49))+(IntermediateCalcs!DB54*(Output!$M$49/Output!$P$49))+(IntermediateCalcs!DB55*(Output!$K$49/Output!$P$49))+(DB56*(Output!$I$49/Output!$P$49))+(IntermediateCalcs!DB57*(Output!$G$49/Output!$P$49))+(IntermediateCalcs!DB58*(Output!$E$49/Output!$P$49)))</f>
        <v>194733.26936314063</v>
      </c>
      <c r="DY59" s="274">
        <f ca="1">IF(DX59="","",IF(IntermediateCalcs!$AO$9="Yes",IntermediateCalcs!DX59*$CX59,IntermediateCalcs!DX59))</f>
        <v>180240.50675688835</v>
      </c>
      <c r="DZ59" s="250">
        <f ca="1">IF(DataGoesHere!$B59="","",($CZ59-DY59))</f>
        <v>21686.493243111647</v>
      </c>
      <c r="EA59" s="250">
        <f ca="1">IF(DataGoesHere!$B59="","",ABS($CZ59-DY59))</f>
        <v>21686.493243111647</v>
      </c>
      <c r="EB59" s="250">
        <f ca="1">IF(DataGoesHere!$B59="","",EA59^2)</f>
        <v>470303989.18352711</v>
      </c>
      <c r="EC59" s="249">
        <f ca="1">IF(DataGoesHere!$B59="","",EA59/$CZ59)</f>
        <v>0.10739768947744308</v>
      </c>
      <c r="ED59" s="250">
        <f ca="1">IF(DataGoesHere!$B59="","",SUM(DZ$2:DZ59)/AVERAGE(EA:EA))</f>
        <v>-0.73517503043150978</v>
      </c>
    </row>
    <row r="60" spans="1:134" x14ac:dyDescent="0.2">
      <c r="A60" s="121">
        <v>5.5</v>
      </c>
      <c r="B60" s="121">
        <v>0</v>
      </c>
      <c r="C60" s="121">
        <v>0</v>
      </c>
      <c r="D60" s="121">
        <v>0</v>
      </c>
      <c r="E60" s="73"/>
      <c r="F60" s="73"/>
      <c r="G60" s="73"/>
      <c r="H60" s="73"/>
      <c r="I60" s="73"/>
      <c r="J60" s="73"/>
      <c r="K60" s="73"/>
      <c r="L60" s="73"/>
      <c r="M60" s="73"/>
      <c r="N60" s="73"/>
      <c r="O60" s="73"/>
      <c r="P60" s="73"/>
      <c r="Q60" s="73"/>
      <c r="R60" s="73"/>
      <c r="T60" s="240"/>
      <c r="U60" s="86"/>
      <c r="V60" s="86"/>
      <c r="W60" s="86"/>
      <c r="X60" s="86"/>
      <c r="Y60" s="86"/>
      <c r="Z60" s="86"/>
      <c r="AA60" s="86"/>
      <c r="AB60" s="86"/>
      <c r="AC60" s="86"/>
      <c r="AD60" s="245">
        <f>IF(DataGoesHere!$B60="","",(DataGoesHere!$B60/SUM(DataGoesHere!$B50:'DataGoesHere'!$B61)))</f>
        <v>8.6223491445657066E-2</v>
      </c>
      <c r="AE60" s="241"/>
      <c r="AF60" s="267"/>
      <c r="AG60" s="19">
        <v>52</v>
      </c>
      <c r="AH60" s="291">
        <f t="shared" ca="1" si="7"/>
        <v>-5.6957195439499203E-2</v>
      </c>
      <c r="AI60" s="292">
        <f t="shared" ca="1" si="9"/>
        <v>5.6957195439499203E-2</v>
      </c>
      <c r="AJ60" s="291">
        <f>IF(COUNT(DataGoesHere!B:B)-1&lt;AG60,"",-AL$7/SQRT(COUNT(DataGoesHere!B:B)))</f>
        <v>-0.11547005383792514</v>
      </c>
      <c r="AK60" s="291">
        <f>IF(COUNT(DataGoesHere!B:B)-1&lt;AG60,"",AL$7/SQRT(COUNT(DataGoesHere!B:B)))</f>
        <v>0.11547005383792514</v>
      </c>
      <c r="AL60" s="293">
        <f ca="1">IF(COUNT(DataGoesHere!B:B)-1&lt;AG60,"",IF(AI60=MAX(AI$9:AI$60),IF(AH60&lt;AJ60,1,IF(AH60&gt;AK60,1,0)),0))</f>
        <v>0</v>
      </c>
      <c r="AM60" s="293"/>
      <c r="AN60" s="19" t="str">
        <f t="shared" ca="1" si="8"/>
        <v/>
      </c>
      <c r="CV60" s="310">
        <f>IF(DataGoesHere!B60="","",DataGoesHere!A60)</f>
        <v>59</v>
      </c>
      <c r="CW60" s="271">
        <f t="shared" ca="1" si="1"/>
        <v>11</v>
      </c>
      <c r="CX60" s="272">
        <f t="shared" ca="1" si="2"/>
        <v>0.97463169608807265</v>
      </c>
      <c r="CY60" s="266">
        <f>DataGoesHere!A60</f>
        <v>59</v>
      </c>
      <c r="CZ60" s="19">
        <f>IF(DataGoesHere!B60="","",DataGoesHere!B60)</f>
        <v>203621</v>
      </c>
      <c r="DA60" s="19">
        <f>IF(DataGoesHere!B60="","",IF(AH$5="No",DataGoesHere!B60,DataGoesHere!B60-(AH$2*(DataGoesHere!A60-1))))</f>
        <v>153915.33409660106</v>
      </c>
      <c r="DB60" s="19">
        <f ca="1">IF(DataGoesHere!B60="","",IF(AO$9="No",DataGoesHere!B60,DataGoesHere!B60/CX60))</f>
        <v>208920.97067772746</v>
      </c>
      <c r="DC60" s="19">
        <f ca="1">IF(DataGoesHere!B60="","",IF(AO$9="No",DA60,DA60/CX60))</f>
        <v>157921.53560609472</v>
      </c>
      <c r="DD60" s="293" t="str">
        <f>IF(CZ60="",IF(COUNTIF(DD$2:DD59,"Forecast")&lt;Output!E$43,"Forecast",""),"Actual")</f>
        <v>Actual</v>
      </c>
      <c r="DF60" s="19">
        <f ca="1">IF(DataGoesHere!B59="",IF(DD60="Forecast",(Output!$E$47*IntermediateCalcs!DH59)+((1-Output!$E$47)*IntermediateCalcs!DF59),""),(Output!$E$47*IntermediateCalcs!DB59)+((1-Output!$E$47)*IntermediateCalcs!DF59))</f>
        <v>214384.422940989</v>
      </c>
      <c r="DG60" s="19">
        <f ca="1">IF(DataGoesHere!B59="",IF(DD60="Forecast",(Output!$G$47*(IntermediateCalcs!DF60-IntermediateCalcs!DF59))+((1-Output!$G$47)*IntermediateCalcs!DG59),""),(Output!$G$47*(IntermediateCalcs!DF60-IntermediateCalcs!DF59))+((1-Output!$G$47)*IntermediateCalcs!DG59))</f>
        <v>13003.466469745912</v>
      </c>
      <c r="DH60" s="19">
        <f ca="1">IF(DataGoesHere!B59="",IF(DD60="Forecast",DF60+DG60,""),DF60+DG60)</f>
        <v>227387.8894107349</v>
      </c>
      <c r="DI60" s="274">
        <f ca="1">IF(DH60="","",IF(IntermediateCalcs!$AO$9="Yes",IntermediateCalcs!DH60*$CX60,IntermediateCalcs!DH60))</f>
        <v>221619.44432627165</v>
      </c>
      <c r="DJ60" s="250">
        <f ca="1">IF(DataGoesHere!$B60="","",($CZ60-DI60))</f>
        <v>-17998.444326271652</v>
      </c>
      <c r="DK60" s="250">
        <f ca="1">IF(DataGoesHere!$B60="","",ABS($CZ60-DI60))</f>
        <v>17998.444326271652</v>
      </c>
      <c r="DL60" s="250">
        <f ca="1">IF(DataGoesHere!$B60="","",DK60^2)</f>
        <v>323943998.16590023</v>
      </c>
      <c r="DM60" s="249">
        <f ca="1">IF(DataGoesHere!$B60="","",DK60/$CZ60)</f>
        <v>8.8391886525808497E-2</v>
      </c>
      <c r="DN60" s="250">
        <f ca="1">IF(DataGoesHere!$B60="","",SUM(DJ$2:DJ60)/AVERAGE(DK:DK))</f>
        <v>-4.3733826358007235</v>
      </c>
      <c r="DP60" s="19">
        <f ca="1">IF(DataGoesHere!B60="",IF($DD60="Forecast",(Output!E$48*IntermediateCalcs!CY60)+Output!G$48,""),(Output!E$48*IntermediateCalcs!CY60)+Output!G$48)</f>
        <v>205254.09423919764</v>
      </c>
      <c r="DQ60" s="274">
        <f ca="1">IF(DP60="","",IF(IntermediateCalcs!$AO$9="Yes",IntermediateCalcs!DP60*$CX60,IntermediateCalcs!DP60))</f>
        <v>200047.1459973703</v>
      </c>
      <c r="DR60" s="250">
        <f ca="1">IF(DataGoesHere!$B60="","",($CZ60-DQ60))</f>
        <v>3573.8540026296978</v>
      </c>
      <c r="DS60" s="250">
        <f ca="1">IF(DataGoesHere!$B60="","",ABS($CZ60-DQ60))</f>
        <v>3573.8540026296978</v>
      </c>
      <c r="DT60" s="250">
        <f ca="1">IF(DataGoesHere!$B60="","",DS60^2)</f>
        <v>12772432.432112312</v>
      </c>
      <c r="DU60" s="249">
        <f ca="1">IF(DataGoesHere!$B60="","",DS60/$CZ60)</f>
        <v>1.7551500103769737E-2</v>
      </c>
      <c r="DV60" s="250">
        <f ca="1">IF(DataGoesHere!$B60="","",SUM(DR$2:DR60)/AVERAGE(DS:DS))</f>
        <v>-14.007367222659099</v>
      </c>
      <c r="DX60" s="19">
        <f ca="1">IF(DataGoesHere!$B59="","",(DB54*(Output!$O$49/Output!$P$49))+(IntermediateCalcs!DB55*(Output!$M$49/Output!$P$49))+(IntermediateCalcs!DB56*(Output!$K$49/Output!$P$49))+(DB57*(Output!$I$49/Output!$P$49))+(IntermediateCalcs!DB58*(Output!$G$49/Output!$P$49))+(IntermediateCalcs!DB59*(Output!$E$49/Output!$P$49)))</f>
        <v>195847.05395666457</v>
      </c>
      <c r="DY60" s="274">
        <f ca="1">IF(DX60="","",IF(IntermediateCalcs!$AO$9="Yes",IntermediateCalcs!DX60*$CX60,IntermediateCalcs!DX60))</f>
        <v>190878.74637163628</v>
      </c>
      <c r="DZ60" s="250">
        <f ca="1">IF(DataGoesHere!$B60="","",($CZ60-DY60))</f>
        <v>12742.253628363716</v>
      </c>
      <c r="EA60" s="250">
        <f ca="1">IF(DataGoesHere!$B60="","",ABS($CZ60-DY60))</f>
        <v>12742.253628363716</v>
      </c>
      <c r="EB60" s="250">
        <f ca="1">IF(DataGoesHere!$B60="","",EA60^2)</f>
        <v>162365027.52954829</v>
      </c>
      <c r="EC60" s="249">
        <f ca="1">IF(DataGoesHere!$B60="","",EA60/$CZ60)</f>
        <v>6.2578288233353707E-2</v>
      </c>
      <c r="ED60" s="250">
        <f ca="1">IF(DataGoesHere!$B60="","",SUM(DZ$2:DZ60)/AVERAGE(EA:EA))</f>
        <v>-0.36335177565203303</v>
      </c>
    </row>
    <row r="61" spans="1:134" x14ac:dyDescent="0.2">
      <c r="A61" s="121">
        <v>6</v>
      </c>
      <c r="E61" s="73"/>
      <c r="F61" s="73"/>
      <c r="G61" s="73"/>
      <c r="H61" s="73"/>
      <c r="I61" s="73"/>
      <c r="J61" s="73"/>
      <c r="K61" s="73"/>
      <c r="L61" s="73"/>
      <c r="M61" s="73"/>
      <c r="N61" s="73"/>
      <c r="O61" s="73"/>
      <c r="P61" s="73"/>
      <c r="Q61" s="73"/>
      <c r="R61" s="73"/>
      <c r="T61" s="242"/>
      <c r="U61" s="243"/>
      <c r="V61" s="243"/>
      <c r="W61" s="243"/>
      <c r="X61" s="243"/>
      <c r="Y61" s="243"/>
      <c r="Z61" s="243"/>
      <c r="AA61" s="243"/>
      <c r="AB61" s="243"/>
      <c r="AC61" s="243"/>
      <c r="AD61" s="243"/>
      <c r="AE61" s="246">
        <f>IF(DataGoesHere!$B61="","",(DataGoesHere!$B61/SUM(DataGoesHere!$B50:'DataGoesHere'!$B61)))</f>
        <v>0.10056026785808805</v>
      </c>
      <c r="AF61" s="267"/>
      <c r="CV61" s="310">
        <f>IF(DataGoesHere!B61="","",DataGoesHere!A61)</f>
        <v>60</v>
      </c>
      <c r="CW61" s="271">
        <f t="shared" ca="1" si="1"/>
        <v>12</v>
      </c>
      <c r="CX61" s="272">
        <f t="shared" ca="1" si="2"/>
        <v>1.0054005237672714</v>
      </c>
      <c r="CY61" s="266">
        <f>DataGoesHere!A61</f>
        <v>60</v>
      </c>
      <c r="CZ61" s="19">
        <f>IF(DataGoesHere!B61="","",DataGoesHere!B61)</f>
        <v>237478</v>
      </c>
      <c r="DA61" s="19">
        <f>IF(DataGoesHere!B61="","",IF(AH$5="No",DataGoesHere!B61,DataGoesHere!B61-(AH$2*(DataGoesHere!A61-1))))</f>
        <v>186915.33985688729</v>
      </c>
      <c r="DB61" s="19">
        <f ca="1">IF(DataGoesHere!B61="","",IF(AO$9="No",DataGoesHere!B61,DataGoesHere!B61/CX61))</f>
        <v>236202.38341448392</v>
      </c>
      <c r="DC61" s="19">
        <f ca="1">IF(DataGoesHere!B61="","",IF(AO$9="No",DA61,DA61/CX61))</f>
        <v>185911.32134734612</v>
      </c>
      <c r="DD61" s="293" t="str">
        <f>IF(CZ61="",IF(COUNTIF(DD$2:DD60,"Forecast")&lt;Output!E$43,"Forecast",""),"Actual")</f>
        <v>Actual</v>
      </c>
      <c r="DF61" s="19">
        <f ca="1">IF(DataGoesHere!B60="",IF(DD61="Forecast",(Output!$E$47*IntermediateCalcs!DH60)+((1-Output!$E$47)*IntermediateCalcs!DF60),""),(Output!$E$47*IntermediateCalcs!DB60)+((1-Output!$E$47)*IntermediateCalcs!DF60))</f>
        <v>209467.31590405363</v>
      </c>
      <c r="DG61" s="19">
        <f ca="1">IF(DataGoesHere!B60="",IF(DD61="Forecast",(Output!$G$47*(IntermediateCalcs!DF61-IntermediateCalcs!DF60))+((1-Output!$G$47)*IntermediateCalcs!DG60),""),(Output!$G$47*(IntermediateCalcs!DF61-IntermediateCalcs!DF60))+((1-Output!$G$47)*IntermediateCalcs!DG60))</f>
        <v>4043.1797164052714</v>
      </c>
      <c r="DH61" s="19">
        <f ca="1">IF(DataGoesHere!B60="",IF(DD61="Forecast",DF61+DG61,""),DF61+DG61)</f>
        <v>213510.49562045891</v>
      </c>
      <c r="DI61" s="274">
        <f ca="1">IF(DH61="","",IF(IntermediateCalcs!$AO$9="Yes",IntermediateCalcs!DH61*$CX61,IntermediateCalcs!DH61))</f>
        <v>214663.56412661911</v>
      </c>
      <c r="DJ61" s="250">
        <f ca="1">IF(DataGoesHere!$B61="","",($CZ61-DI61))</f>
        <v>22814.435873380891</v>
      </c>
      <c r="DK61" s="250">
        <f ca="1">IF(DataGoesHere!$B61="","",ABS($CZ61-DI61))</f>
        <v>22814.435873380891</v>
      </c>
      <c r="DL61" s="250">
        <f ca="1">IF(DataGoesHere!$B61="","",DK61^2)</f>
        <v>520498484.22060889</v>
      </c>
      <c r="DM61" s="249">
        <f ca="1">IF(DataGoesHere!$B61="","",DK61/$CZ61)</f>
        <v>9.6069681711067514E-2</v>
      </c>
      <c r="DN61" s="250">
        <f ca="1">IF(DataGoesHere!$B61="","",SUM(DJ$2:DJ61)/AVERAGE(DK:DK))</f>
        <v>-3.9812292767149593</v>
      </c>
      <c r="DP61" s="19">
        <f ca="1">IF(DataGoesHere!B61="",IF($DD61="Forecast",(Output!E$48*IntermediateCalcs!CY61)+Output!G$48,""),(Output!E$48*IntermediateCalcs!CY61)+Output!G$48)</f>
        <v>206123.024220722</v>
      </c>
      <c r="DQ61" s="274">
        <f ca="1">IF(DP61="","",IF(IntermediateCalcs!$AO$9="Yes",IntermediateCalcs!DP61*$CX61,IntermediateCalcs!DP61))</f>
        <v>207236.19651200788</v>
      </c>
      <c r="DR61" s="250">
        <f ca="1">IF(DataGoesHere!$B61="","",($CZ61-DQ61))</f>
        <v>30241.803487992118</v>
      </c>
      <c r="DS61" s="250">
        <f ca="1">IF(DataGoesHere!$B61="","",ABS($CZ61-DQ61))</f>
        <v>30241.803487992118</v>
      </c>
      <c r="DT61" s="250">
        <f ca="1">IF(DataGoesHere!$B61="","",DS61^2)</f>
        <v>914566678.20633221</v>
      </c>
      <c r="DU61" s="249">
        <f ca="1">IF(DataGoesHere!$B61="","",DS61/$CZ61)</f>
        <v>0.12734570565691186</v>
      </c>
      <c r="DV61" s="250">
        <f ca="1">IF(DataGoesHere!$B61="","",SUM(DR$2:DR61)/AVERAGE(DS:DS))</f>
        <v>-13.04070086719307</v>
      </c>
      <c r="DX61" s="19">
        <f ca="1">IF(DataGoesHere!$B60="","",(DB55*(Output!$O$49/Output!$P$49))+(IntermediateCalcs!DB56*(Output!$M$49/Output!$P$49))+(IntermediateCalcs!DB57*(Output!$K$49/Output!$P$49))+(DB58*(Output!$I$49/Output!$P$49))+(IntermediateCalcs!DB59*(Output!$G$49/Output!$P$49))+(IntermediateCalcs!DB60*(Output!$E$49/Output!$P$49)))</f>
        <v>199130.41246945236</v>
      </c>
      <c r="DY61" s="274">
        <f ca="1">IF(DX61="","",IF(IntermediateCalcs!$AO$9="Yes",IntermediateCalcs!DX61*$CX61,IntermediateCalcs!DX61))</f>
        <v>200205.8209947802</v>
      </c>
      <c r="DZ61" s="250">
        <f ca="1">IF(DataGoesHere!$B61="","",($CZ61-DY61))</f>
        <v>37272.179005219805</v>
      </c>
      <c r="EA61" s="250">
        <f ca="1">IF(DataGoesHere!$B61="","",ABS($CZ61-DY61))</f>
        <v>37272.179005219805</v>
      </c>
      <c r="EB61" s="250">
        <f ca="1">IF(DataGoesHere!$B61="","",EA61^2)</f>
        <v>1389215327.797148</v>
      </c>
      <c r="EC61" s="249">
        <f ca="1">IF(DataGoesHere!$B61="","",EA61/$CZ61)</f>
        <v>0.15695002907730318</v>
      </c>
      <c r="ED61" s="250">
        <f ca="1">IF(DataGoesHere!$B61="","",SUM(DZ$2:DZ61)/AVERAGE(EA:EA))</f>
        <v>0.72426296775531152</v>
      </c>
    </row>
    <row r="62" spans="1:134" x14ac:dyDescent="0.2">
      <c r="E62" s="73"/>
      <c r="F62" s="73"/>
      <c r="G62" s="73"/>
      <c r="H62" s="73"/>
      <c r="I62" s="73"/>
      <c r="J62" s="73"/>
      <c r="K62" s="73"/>
      <c r="L62" s="73"/>
      <c r="M62" s="73"/>
      <c r="N62" s="73"/>
      <c r="O62" s="73"/>
      <c r="P62" s="73"/>
      <c r="Q62" s="73"/>
      <c r="R62" s="73"/>
      <c r="T62" s="244">
        <f>IF(DataGoesHere!$B62="","",(DataGoesHere!$B62/SUM(DataGoesHere!$B62:'DataGoesHere'!$B73)))</f>
        <v>7.3345520253632682E-2</v>
      </c>
      <c r="U62" s="238"/>
      <c r="V62" s="238"/>
      <c r="W62" s="238"/>
      <c r="X62" s="238"/>
      <c r="Y62" s="238"/>
      <c r="Z62" s="238"/>
      <c r="AA62" s="238"/>
      <c r="AB62" s="238"/>
      <c r="AC62" s="238"/>
      <c r="AD62" s="238"/>
      <c r="AE62" s="239"/>
      <c r="AF62" s="267"/>
      <c r="CV62" s="310">
        <f>IF(DataGoesHere!B62="","",DataGoesHere!A62)</f>
        <v>61</v>
      </c>
      <c r="CW62" s="271">
        <f t="shared" ca="1" si="1"/>
        <v>1</v>
      </c>
      <c r="CX62" s="272">
        <f t="shared" ca="1" si="2"/>
        <v>1.3236179355303281</v>
      </c>
      <c r="CY62" s="266">
        <f>DataGoesHere!A62</f>
        <v>61</v>
      </c>
      <c r="CZ62" s="19">
        <f>IF(DataGoesHere!B62="","",DataGoesHere!B62)</f>
        <v>181073</v>
      </c>
      <c r="DA62" s="19">
        <f>IF(DataGoesHere!B62="","",IF(AH$5="No",DataGoesHere!B62,DataGoesHere!B62-(AH$2*(DataGoesHere!A62-1))))</f>
        <v>129653.34561717353</v>
      </c>
      <c r="DB62" s="19">
        <f ca="1">IF(DataGoesHere!B62="","",IF(AO$9="No",DataGoesHere!B62,DataGoesHere!B62/CX62))</f>
        <v>136801.56119027679</v>
      </c>
      <c r="DC62" s="19">
        <f ca="1">IF(DataGoesHere!B62="","",IF(AO$9="No",DA62,DA62/CX62))</f>
        <v>97953.753977522152</v>
      </c>
      <c r="DD62" s="293" t="str">
        <f>IF(CZ62="",IF(COUNTIF(DD$2:DD61,"Forecast")&lt;Output!E$43,"Forecast",""),"Actual")</f>
        <v>Actual</v>
      </c>
      <c r="DF62" s="19">
        <f ca="1">IF(DataGoesHere!B61="",IF(DD62="Forecast",(Output!$E$47*IntermediateCalcs!DH61)+((1-Output!$E$47)*IntermediateCalcs!DF61),""),(Output!$E$47*IntermediateCalcs!DB61)+((1-Output!$E$47)*IntermediateCalcs!DF61))</f>
        <v>233528.8766634409</v>
      </c>
      <c r="DG62" s="19">
        <f ca="1">IF(DataGoesHere!B61="",IF(DD62="Forecast",(Output!$G$47*(IntermediateCalcs!DF62-IntermediateCalcs!DF61))+((1-Output!$G$47)*IntermediateCalcs!DG61),""),(Output!$G$47*(IntermediateCalcs!DF62-IntermediateCalcs!DF61))+((1-Output!$G$47)*IntermediateCalcs!DG61))</f>
        <v>14052.37023789627</v>
      </c>
      <c r="DH62" s="19">
        <f ca="1">IF(DataGoesHere!B61="",IF(DD62="Forecast",DF62+DG62,""),DF62+DG62)</f>
        <v>247581.24690133717</v>
      </c>
      <c r="DI62" s="274">
        <f ca="1">IF(DH62="","",IF(IntermediateCalcs!$AO$9="Yes",IntermediateCalcs!DH62*$CX62,IntermediateCalcs!DH62))</f>
        <v>327702.97889957234</v>
      </c>
      <c r="DJ62" s="250">
        <f ca="1">IF(DataGoesHere!$B62="","",($CZ62-DI62))</f>
        <v>-146629.97889957234</v>
      </c>
      <c r="DK62" s="250">
        <f ca="1">IF(DataGoesHere!$B62="","",ABS($CZ62-DI62))</f>
        <v>146629.97889957234</v>
      </c>
      <c r="DL62" s="250">
        <f ca="1">IF(DataGoesHere!$B62="","",DK62^2)</f>
        <v>21500350712.089027</v>
      </c>
      <c r="DM62" s="249">
        <f ca="1">IF(DataGoesHere!$B62="","",DK62/$CZ62)</f>
        <v>0.8097837827813773</v>
      </c>
      <c r="DN62" s="250">
        <f ca="1">IF(DataGoesHere!$B62="","",SUM(DJ$2:DJ62)/AVERAGE(DK:DK))</f>
        <v>-6.501626409796506</v>
      </c>
      <c r="DP62" s="19">
        <f ca="1">IF(DataGoesHere!B62="",IF($DD62="Forecast",(Output!E$48*IntermediateCalcs!CY62)+Output!G$48,""),(Output!E$48*IntermediateCalcs!CY62)+Output!G$48)</f>
        <v>206991.95420224639</v>
      </c>
      <c r="DQ62" s="274">
        <f ca="1">IF(DP62="","",IF(IntermediateCalcs!$AO$9="Yes",IntermediateCalcs!DP62*$CX62,IntermediateCalcs!DP62))</f>
        <v>273978.26309256558</v>
      </c>
      <c r="DR62" s="250">
        <f ca="1">IF(DataGoesHere!$B62="","",($CZ62-DQ62))</f>
        <v>-92905.263092565583</v>
      </c>
      <c r="DS62" s="250">
        <f ca="1">IF(DataGoesHere!$B62="","",ABS($CZ62-DQ62))</f>
        <v>92905.263092565583</v>
      </c>
      <c r="DT62" s="250">
        <f ca="1">IF(DataGoesHere!$B62="","",DS62^2)</f>
        <v>8631387910.2988281</v>
      </c>
      <c r="DU62" s="249">
        <f ca="1">IF(DataGoesHere!$B62="","",DS62/$CZ62)</f>
        <v>0.51308181281894916</v>
      </c>
      <c r="DV62" s="250">
        <f ca="1">IF(DataGoesHere!$B62="","",SUM(DR$2:DR62)/AVERAGE(DS:DS))</f>
        <v>-16.010377993524592</v>
      </c>
      <c r="DX62" s="19">
        <f ca="1">IF(DataGoesHere!$B61="","",(DB56*(Output!$O$49/Output!$P$49))+(IntermediateCalcs!DB57*(Output!$M$49/Output!$P$49))+(IntermediateCalcs!DB58*(Output!$K$49/Output!$P$49))+(DB59*(Output!$I$49/Output!$P$49))+(IntermediateCalcs!DB60*(Output!$G$49/Output!$P$49))+(IntermediateCalcs!DB61*(Output!$E$49/Output!$P$49)))</f>
        <v>215312.1740454401</v>
      </c>
      <c r="DY62" s="274">
        <f ca="1">IF(DX62="","",IF(IntermediateCalcs!$AO$9="Yes",IntermediateCalcs!DX62*$CX62,IntermediateCalcs!DX62))</f>
        <v>284991.0553045721</v>
      </c>
      <c r="DZ62" s="250">
        <f ca="1">IF(DataGoesHere!$B62="","",($CZ62-DY62))</f>
        <v>-103918.0553045721</v>
      </c>
      <c r="EA62" s="250">
        <f ca="1">IF(DataGoesHere!$B62="","",ABS($CZ62-DY62))</f>
        <v>103918.0553045721</v>
      </c>
      <c r="EB62" s="250">
        <f ca="1">IF(DataGoesHere!$B62="","",EA62^2)</f>
        <v>10798962218.284105</v>
      </c>
      <c r="EC62" s="249">
        <f ca="1">IF(DataGoesHere!$B62="","",EA62/$CZ62)</f>
        <v>0.57390143922380532</v>
      </c>
      <c r="ED62" s="250">
        <f ca="1">IF(DataGoesHere!$B62="","",SUM(DZ$2:DZ62)/AVERAGE(EA:EA))</f>
        <v>-2.3081009044949288</v>
      </c>
    </row>
    <row r="63" spans="1:134" x14ac:dyDescent="0.2">
      <c r="E63" s="73"/>
      <c r="F63" s="73"/>
      <c r="G63" s="73"/>
      <c r="H63" s="73"/>
      <c r="I63" s="73"/>
      <c r="J63" s="73"/>
      <c r="K63" s="73"/>
      <c r="L63" s="73"/>
      <c r="M63" s="73"/>
      <c r="N63" s="73"/>
      <c r="O63" s="73"/>
      <c r="P63" s="73"/>
      <c r="Q63" s="73"/>
      <c r="R63" s="73"/>
      <c r="T63" s="240"/>
      <c r="U63" s="245">
        <f>IF(DataGoesHere!$B63="","",(DataGoesHere!$B63/SUM(DataGoesHere!$B63:'DataGoesHere'!$B73)))</f>
        <v>7.7994696843196681E-2</v>
      </c>
      <c r="V63" s="86"/>
      <c r="W63" s="86"/>
      <c r="X63" s="86"/>
      <c r="Y63" s="86"/>
      <c r="Z63" s="86"/>
      <c r="AA63" s="86"/>
      <c r="AB63" s="86"/>
      <c r="AC63" s="86"/>
      <c r="AD63" s="86"/>
      <c r="AE63" s="241"/>
      <c r="AF63" s="267"/>
      <c r="CV63" s="310">
        <f>IF(DataGoesHere!B63="","",DataGoesHere!A63)</f>
        <v>62</v>
      </c>
      <c r="CW63" s="271">
        <f t="shared" ca="1" si="1"/>
        <v>2</v>
      </c>
      <c r="CX63" s="272">
        <f t="shared" ca="1" si="2"/>
        <v>0.80574490527728204</v>
      </c>
      <c r="CY63" s="266">
        <f>DataGoesHere!A63</f>
        <v>62</v>
      </c>
      <c r="CZ63" s="19">
        <f>IF(DataGoesHere!B63="","",DataGoesHere!B63)</f>
        <v>178428</v>
      </c>
      <c r="DA63" s="19">
        <f>IF(DataGoesHere!B63="","",IF(AH$5="No",DataGoesHere!B63,DataGoesHere!B63-(AH$2*(DataGoesHere!A63-1))))</f>
        <v>126151.35137745974</v>
      </c>
      <c r="DB63" s="19">
        <f ca="1">IF(DataGoesHere!B63="","",IF(AO$9="No",DataGoesHere!B63,DataGoesHere!B63/CX63))</f>
        <v>221444.77592271878</v>
      </c>
      <c r="DC63" s="19">
        <f ca="1">IF(DataGoesHere!B63="","",IF(AO$9="No",DA63,DA63/CX63))</f>
        <v>156564.87624212418</v>
      </c>
      <c r="DD63" s="293" t="str">
        <f>IF(CZ63="",IF(COUNTIF(DD$2:DD62,"Forecast")&lt;Output!E$43,"Forecast",""),"Actual")</f>
        <v>Actual</v>
      </c>
      <c r="DF63" s="19">
        <f ca="1">IF(DataGoesHere!B62="",IF(DD63="Forecast",(Output!$E$47*IntermediateCalcs!DH62)+((1-Output!$E$47)*IntermediateCalcs!DF62),""),(Output!$E$47*IntermediateCalcs!DB62)+((1-Output!$E$47)*IntermediateCalcs!DF62))</f>
        <v>146474.2927375932</v>
      </c>
      <c r="DG63" s="19">
        <f ca="1">IF(DataGoesHere!B62="",IF(DD63="Forecast",(Output!$G$47*(IntermediateCalcs!DF63-IntermediateCalcs!DF62))+((1-Output!$G$47)*IntermediateCalcs!DG62),""),(Output!$G$47*(IntermediateCalcs!DF63-IntermediateCalcs!DF62))+((1-Output!$G$47)*IntermediateCalcs!DG62))</f>
        <v>-36501.106843975707</v>
      </c>
      <c r="DH63" s="19">
        <f ca="1">IF(DataGoesHere!B62="",IF(DD63="Forecast",DF63+DG63,""),DF63+DG63)</f>
        <v>109973.1858936175</v>
      </c>
      <c r="DI63" s="274">
        <f ca="1">IF(DH63="","",IF(IntermediateCalcs!$AO$9="Yes",IntermediateCalcs!DH63*$CX63,IntermediateCalcs!DH63))</f>
        <v>88610.334250893764</v>
      </c>
      <c r="DJ63" s="250">
        <f ca="1">IF(DataGoesHere!$B63="","",($CZ63-DI63))</f>
        <v>89817.665749106236</v>
      </c>
      <c r="DK63" s="250">
        <f ca="1">IF(DataGoesHere!$B63="","",ABS($CZ63-DI63))</f>
        <v>89817.665749106236</v>
      </c>
      <c r="DL63" s="250">
        <f ca="1">IF(DataGoesHere!$B63="","",DK63^2)</f>
        <v>8067213080.6181717</v>
      </c>
      <c r="DM63" s="249">
        <f ca="1">IF(DataGoesHere!$B63="","",DK63/$CZ63)</f>
        <v>0.50338324561787517</v>
      </c>
      <c r="DN63" s="250">
        <f ca="1">IF(DataGoesHere!$B63="","",SUM(DJ$2:DJ63)/AVERAGE(DK:DK))</f>
        <v>-4.9577662186334823</v>
      </c>
      <c r="DP63" s="19">
        <f ca="1">IF(DataGoesHere!B63="",IF($DD63="Forecast",(Output!E$48*IntermediateCalcs!CY63)+Output!G$48,""),(Output!E$48*IntermediateCalcs!CY63)+Output!G$48)</f>
        <v>207860.88418377074</v>
      </c>
      <c r="DQ63" s="274">
        <f ca="1">IF(DP63="","",IF(IntermediateCalcs!$AO$9="Yes",IntermediateCalcs!DP63*$CX63,IntermediateCalcs!DP63))</f>
        <v>167482.84843750446</v>
      </c>
      <c r="DR63" s="250">
        <f ca="1">IF(DataGoesHere!$B63="","",($CZ63-DQ63))</f>
        <v>10945.151562495535</v>
      </c>
      <c r="DS63" s="250">
        <f ca="1">IF(DataGoesHere!$B63="","",ABS($CZ63-DQ63))</f>
        <v>10945.151562495535</v>
      </c>
      <c r="DT63" s="250">
        <f ca="1">IF(DataGoesHere!$B63="","",DS63^2)</f>
        <v>119796342.72599846</v>
      </c>
      <c r="DU63" s="249">
        <f ca="1">IF(DataGoesHere!$B63="","",DS63/$CZ63)</f>
        <v>6.1342118739746765E-2</v>
      </c>
      <c r="DV63" s="250">
        <f ca="1">IF(DataGoesHere!$B63="","",SUM(DR$2:DR63)/AVERAGE(DS:DS))</f>
        <v>-15.660520890090206</v>
      </c>
      <c r="DX63" s="19">
        <f ca="1">IF(DataGoesHere!$B62="","",(DB57*(Output!$O$49/Output!$P$49))+(IntermediateCalcs!DB58*(Output!$M$49/Output!$P$49))+(IntermediateCalcs!DB59*(Output!$K$49/Output!$P$49))+(DB60*(Output!$I$49/Output!$P$49))+(IntermediateCalcs!DB61*(Output!$G$49/Output!$P$49))+(IntermediateCalcs!DB62*(Output!$E$49/Output!$P$49)))</f>
        <v>188086.32563923131</v>
      </c>
      <c r="DY63" s="274">
        <f ca="1">IF(DX63="","",IF(IntermediateCalcs!$AO$9="Yes",IntermediateCalcs!DX63*$CX63,IntermediateCalcs!DX63))</f>
        <v>151549.59863613444</v>
      </c>
      <c r="DZ63" s="250">
        <f ca="1">IF(DataGoesHere!$B63="","",($CZ63-DY63))</f>
        <v>26878.40136386556</v>
      </c>
      <c r="EA63" s="250">
        <f ca="1">IF(DataGoesHere!$B63="","",ABS($CZ63-DY63))</f>
        <v>26878.40136386556</v>
      </c>
      <c r="EB63" s="250">
        <f ca="1">IF(DataGoesHere!$B63="","",EA63^2)</f>
        <v>722448459.87704992</v>
      </c>
      <c r="EC63" s="249">
        <f ca="1">IF(DataGoesHere!$B63="","",EA63/$CZ63)</f>
        <v>0.15064004171915596</v>
      </c>
      <c r="ED63" s="250">
        <f ca="1">IF(DataGoesHere!$B63="","",SUM(DZ$2:DZ63)/AVERAGE(EA:EA))</f>
        <v>-1.5237800951731484</v>
      </c>
    </row>
    <row r="64" spans="1:134" x14ac:dyDescent="0.2">
      <c r="E64" s="73"/>
      <c r="F64" s="73"/>
      <c r="G64" s="73"/>
      <c r="H64" s="73"/>
      <c r="I64" s="73"/>
      <c r="J64" s="73"/>
      <c r="K64" s="73"/>
      <c r="L64" s="73"/>
      <c r="M64" s="73"/>
      <c r="N64" s="73"/>
      <c r="O64" s="73"/>
      <c r="P64" s="73"/>
      <c r="Q64" s="73"/>
      <c r="R64" s="73"/>
      <c r="T64" s="240"/>
      <c r="U64" s="86"/>
      <c r="V64" s="245">
        <f>IF(DataGoesHere!$B64="","",(DataGoesHere!$B64/SUM(DataGoesHere!$B62:'DataGoesHere'!$B73)))</f>
        <v>8.2531077254354102E-2</v>
      </c>
      <c r="W64" s="86"/>
      <c r="X64" s="86"/>
      <c r="Y64" s="86"/>
      <c r="Z64" s="86"/>
      <c r="AA64" s="86"/>
      <c r="AB64" s="86"/>
      <c r="AC64" s="86"/>
      <c r="AD64" s="86"/>
      <c r="AE64" s="241"/>
      <c r="AF64" s="267"/>
      <c r="CV64" s="310">
        <f>IF(DataGoesHere!B64="","",DataGoesHere!A64)</f>
        <v>63</v>
      </c>
      <c r="CW64" s="271">
        <f t="shared" ca="1" si="1"/>
        <v>3</v>
      </c>
      <c r="CX64" s="272">
        <f t="shared" ca="1" si="2"/>
        <v>0.79862940076451561</v>
      </c>
      <c r="CY64" s="266">
        <f>DataGoesHere!A64</f>
        <v>63</v>
      </c>
      <c r="CZ64" s="19">
        <f>IF(DataGoesHere!B64="","",DataGoesHere!B64)</f>
        <v>203750</v>
      </c>
      <c r="DA64" s="19">
        <f>IF(DataGoesHere!B64="","",IF(AH$5="No",DataGoesHere!B64,DataGoesHere!B64-(AH$2*(DataGoesHere!A64-1))))</f>
        <v>150616.35713774597</v>
      </c>
      <c r="DB64" s="19">
        <f ca="1">IF(DataGoesHere!B64="","",IF(AO$9="No",DataGoesHere!B64,DataGoesHere!B64/CX64))</f>
        <v>255124.59196337283</v>
      </c>
      <c r="DC64" s="19">
        <f ca="1">IF(DataGoesHere!B64="","",IF(AO$9="No",DA64,DA64/CX64))</f>
        <v>188593.55414859916</v>
      </c>
      <c r="DD64" s="293" t="str">
        <f>IF(CZ64="",IF(COUNTIF(DD$2:DD63,"Forecast")&lt;Output!E$43,"Forecast",""),"Actual")</f>
        <v>Actual</v>
      </c>
      <c r="DF64" s="19">
        <f ca="1">IF(DataGoesHere!B63="",IF(DD64="Forecast",(Output!$E$47*IntermediateCalcs!DH63)+((1-Output!$E$47)*IntermediateCalcs!DF63),""),(Output!$E$47*IntermediateCalcs!DB63)+((1-Output!$E$47)*IntermediateCalcs!DF63))</f>
        <v>213947.72760420621</v>
      </c>
      <c r="DG64" s="19">
        <f ca="1">IF(DataGoesHere!B63="",IF(DD64="Forecast",(Output!$G$47*(IntermediateCalcs!DF64-IntermediateCalcs!DF63))+((1-Output!$G$47)*IntermediateCalcs!DG63),""),(Output!$G$47*(IntermediateCalcs!DF64-IntermediateCalcs!DF63))+((1-Output!$G$47)*IntermediateCalcs!DG63))</f>
        <v>15486.164011318651</v>
      </c>
      <c r="DH64" s="19">
        <f ca="1">IF(DataGoesHere!B63="",IF(DD64="Forecast",DF64+DG64,""),DF64+DG64)</f>
        <v>229433.89161552486</v>
      </c>
      <c r="DI64" s="274">
        <f ca="1">IF(DH64="","",IF(IntermediateCalcs!$AO$9="Yes",IntermediateCalcs!DH64*$CX64,IntermediateCalcs!DH64))</f>
        <v>183232.65137597744</v>
      </c>
      <c r="DJ64" s="250">
        <f ca="1">IF(DataGoesHere!$B64="","",($CZ64-DI64))</f>
        <v>20517.348624022561</v>
      </c>
      <c r="DK64" s="250">
        <f ca="1">IF(DataGoesHere!$B64="","",ABS($CZ64-DI64))</f>
        <v>20517.348624022561</v>
      </c>
      <c r="DL64" s="250">
        <f ca="1">IF(DataGoesHere!$B64="","",DK64^2)</f>
        <v>420961594.55968046</v>
      </c>
      <c r="DM64" s="249">
        <f ca="1">IF(DataGoesHere!$B64="","",DK64/$CZ64)</f>
        <v>0.10069864355348496</v>
      </c>
      <c r="DN64" s="250">
        <f ca="1">IF(DataGoesHere!$B64="","",SUM(DJ$2:DJ64)/AVERAGE(DK:DK))</f>
        <v>-4.6050970916342973</v>
      </c>
      <c r="DP64" s="19">
        <f ca="1">IF(DataGoesHere!B64="",IF($DD64="Forecast",(Output!E$48*IntermediateCalcs!CY64)+Output!G$48,""),(Output!E$48*IntermediateCalcs!CY64)+Output!G$48)</f>
        <v>208729.8141652951</v>
      </c>
      <c r="DQ64" s="274">
        <f ca="1">IF(DP64="","",IF(IntermediateCalcs!$AO$9="Yes",IntermediateCalcs!DP64*$CX64,IntermediateCalcs!DP64))</f>
        <v>166697.76640851834</v>
      </c>
      <c r="DR64" s="250">
        <f ca="1">IF(DataGoesHere!$B64="","",($CZ64-DQ64))</f>
        <v>37052.233591481665</v>
      </c>
      <c r="DS64" s="250">
        <f ca="1">IF(DataGoesHere!$B64="","",ABS($CZ64-DQ64))</f>
        <v>37052.233591481665</v>
      </c>
      <c r="DT64" s="250">
        <f ca="1">IF(DataGoesHere!$B64="","",DS64^2)</f>
        <v>1372868014.1177223</v>
      </c>
      <c r="DU64" s="249">
        <f ca="1">IF(DataGoesHere!$B64="","",DS64/$CZ64)</f>
        <v>0.18185145320972596</v>
      </c>
      <c r="DV64" s="250">
        <f ca="1">IF(DataGoesHere!$B64="","",SUM(DR$2:DR64)/AVERAGE(DS:DS))</f>
        <v>-14.476162039865706</v>
      </c>
      <c r="DX64" s="19">
        <f ca="1">IF(DataGoesHere!$B63="","",(DB58*(Output!$O$49/Output!$P$49))+(IntermediateCalcs!DB59*(Output!$M$49/Output!$P$49))+(IntermediateCalcs!DB60*(Output!$K$49/Output!$P$49))+(DB61*(Output!$I$49/Output!$P$49))+(IntermediateCalcs!DB62*(Output!$G$49/Output!$P$49))+(IntermediateCalcs!DB63*(Output!$E$49/Output!$P$49)))</f>
        <v>202873.85772136619</v>
      </c>
      <c r="DY64" s="274">
        <f ca="1">IF(DX64="","",IF(IntermediateCalcs!$AO$9="Yes",IntermediateCalcs!DX64*$CX64,IntermediateCalcs!DX64))</f>
        <v>162021.02742280028</v>
      </c>
      <c r="DZ64" s="250">
        <f ca="1">IF(DataGoesHere!$B64="","",($CZ64-DY64))</f>
        <v>41728.972577199718</v>
      </c>
      <c r="EA64" s="250">
        <f ca="1">IF(DataGoesHere!$B64="","",ABS($CZ64-DY64))</f>
        <v>41728.972577199718</v>
      </c>
      <c r="EB64" s="250">
        <f ca="1">IF(DataGoesHere!$B64="","",EA64^2)</f>
        <v>1741307152.348686</v>
      </c>
      <c r="EC64" s="249">
        <f ca="1">IF(DataGoesHere!$B64="","",EA64/$CZ64)</f>
        <v>0.20480477338502928</v>
      </c>
      <c r="ED64" s="250">
        <f ca="1">IF(DataGoesHere!$B64="","",SUM(DZ$2:DZ64)/AVERAGE(EA:EA))</f>
        <v>-0.30611461347841806</v>
      </c>
    </row>
    <row r="65" spans="5:134" x14ac:dyDescent="0.2">
      <c r="E65" s="73"/>
      <c r="F65" s="73"/>
      <c r="G65" s="73"/>
      <c r="H65" s="73"/>
      <c r="I65" s="73"/>
      <c r="J65" s="73"/>
      <c r="K65" s="73"/>
      <c r="L65" s="73"/>
      <c r="M65" s="73"/>
      <c r="N65" s="73"/>
      <c r="O65" s="73"/>
      <c r="P65" s="73"/>
      <c r="Q65" s="73"/>
      <c r="R65" s="73"/>
      <c r="T65" s="240"/>
      <c r="U65" s="86"/>
      <c r="V65" s="86"/>
      <c r="W65" s="245">
        <f>IF(DataGoesHere!$B65="","",(DataGoesHere!$B65/SUM(DataGoesHere!$B62:'DataGoesHere'!$B73)))</f>
        <v>8.0695748120418007E-2</v>
      </c>
      <c r="X65" s="86"/>
      <c r="Y65" s="86"/>
      <c r="Z65" s="86"/>
      <c r="AA65" s="86"/>
      <c r="AB65" s="86"/>
      <c r="AC65" s="86"/>
      <c r="AD65" s="86"/>
      <c r="AE65" s="241"/>
      <c r="AF65" s="267"/>
      <c r="CV65" s="310">
        <f>IF(DataGoesHere!B65="","",DataGoesHere!A65)</f>
        <v>64</v>
      </c>
      <c r="CW65" s="271">
        <f t="shared" ca="1" si="1"/>
        <v>4</v>
      </c>
      <c r="CX65" s="272">
        <f t="shared" ca="1" si="2"/>
        <v>1.0149292433706087</v>
      </c>
      <c r="CY65" s="266">
        <f>DataGoesHere!A65</f>
        <v>64</v>
      </c>
      <c r="CZ65" s="19">
        <f>IF(DataGoesHere!B65="","",DataGoesHere!B65)</f>
        <v>199219</v>
      </c>
      <c r="DA65" s="19">
        <f>IF(DataGoesHere!B65="","",IF(AH$5="No",DataGoesHere!B65,DataGoesHere!B65-(AH$2*(DataGoesHere!A65-1))))</f>
        <v>145228.36289803218</v>
      </c>
      <c r="DB65" s="19">
        <f ca="1">IF(DataGoesHere!B65="","",IF(AO$9="No",DataGoesHere!B65,DataGoesHere!B65/CX65))</f>
        <v>196288.56031223226</v>
      </c>
      <c r="DC65" s="19">
        <f ca="1">IF(DataGoesHere!B65="","",IF(AO$9="No",DA65,DA65/CX65))</f>
        <v>143092.10602280477</v>
      </c>
      <c r="DD65" s="293" t="str">
        <f>IF(CZ65="",IF(COUNTIF(DD$2:DD64,"Forecast")&lt;Output!E$43,"Forecast",""),"Actual")</f>
        <v>Actual</v>
      </c>
      <c r="DF65" s="19">
        <f ca="1">IF(DataGoesHere!B64="",IF(DD65="Forecast",(Output!$E$47*IntermediateCalcs!DH64)+((1-Output!$E$47)*IntermediateCalcs!DF64),""),(Output!$E$47*IntermediateCalcs!DB64)+((1-Output!$E$47)*IntermediateCalcs!DF64))</f>
        <v>251006.9055274562</v>
      </c>
      <c r="DG65" s="19">
        <f ca="1">IF(DataGoesHere!B64="",IF(DD65="Forecast",(Output!$G$47*(IntermediateCalcs!DF65-IntermediateCalcs!DF64))+((1-Output!$G$47)*IntermediateCalcs!DG64),""),(Output!$G$47*(IntermediateCalcs!DF65-IntermediateCalcs!DF64))+((1-Output!$G$47)*IntermediateCalcs!DG64))</f>
        <v>26272.670967284317</v>
      </c>
      <c r="DH65" s="19">
        <f ca="1">IF(DataGoesHere!B64="",IF(DD65="Forecast",DF65+DG65,""),DF65+DG65)</f>
        <v>277279.5764947405</v>
      </c>
      <c r="DI65" s="274">
        <f ca="1">IF(DH65="","",IF(IntermediateCalcs!$AO$9="Yes",IntermediateCalcs!DH65*$CX65,IntermediateCalcs!DH65))</f>
        <v>281419.15077392978</v>
      </c>
      <c r="DJ65" s="250">
        <f ca="1">IF(DataGoesHere!$B65="","",($CZ65-DI65))</f>
        <v>-82200.150773929781</v>
      </c>
      <c r="DK65" s="250">
        <f ca="1">IF(DataGoesHere!$B65="","",ABS($CZ65-DI65))</f>
        <v>82200.150773929781</v>
      </c>
      <c r="DL65" s="250">
        <f ca="1">IF(DataGoesHere!$B65="","",DK65^2)</f>
        <v>6756864787.2567892</v>
      </c>
      <c r="DM65" s="249">
        <f ca="1">IF(DataGoesHere!$B65="","",DK65/$CZ65)</f>
        <v>0.41261200374427026</v>
      </c>
      <c r="DN65" s="250">
        <f ca="1">IF(DataGoesHere!$B65="","",SUM(DJ$2:DJ65)/AVERAGE(DK:DK))</f>
        <v>-6.0180211464851823</v>
      </c>
      <c r="DP65" s="19">
        <f ca="1">IF(DataGoesHere!B65="",IF($DD65="Forecast",(Output!E$48*IntermediateCalcs!CY65)+Output!G$48,""),(Output!E$48*IntermediateCalcs!CY65)+Output!G$48)</f>
        <v>209598.74414681949</v>
      </c>
      <c r="DQ65" s="274">
        <f ca="1">IF(DP65="","",IF(IntermediateCalcs!$AO$9="Yes",IntermediateCalcs!DP65*$CX65,IntermediateCalcs!DP65))</f>
        <v>212727.89480836131</v>
      </c>
      <c r="DR65" s="250">
        <f ca="1">IF(DataGoesHere!$B65="","",($CZ65-DQ65))</f>
        <v>-13508.894808361307</v>
      </c>
      <c r="DS65" s="250">
        <f ca="1">IF(DataGoesHere!$B65="","",ABS($CZ65-DQ65))</f>
        <v>13508.894808361307</v>
      </c>
      <c r="DT65" s="250">
        <f ca="1">IF(DataGoesHere!$B65="","",DS65^2)</f>
        <v>182490238.94337106</v>
      </c>
      <c r="DU65" s="249">
        <f ca="1">IF(DataGoesHere!$B65="","",DS65/$CZ65)</f>
        <v>6.7809269238181633E-2</v>
      </c>
      <c r="DV65" s="250">
        <f ca="1">IF(DataGoesHere!$B65="","",SUM(DR$2:DR65)/AVERAGE(DS:DS))</f>
        <v>-14.90796810315018</v>
      </c>
      <c r="DX65" s="19">
        <f ca="1">IF(DataGoesHere!$B64="","",(DB59*(Output!$O$49/Output!$P$49))+(IntermediateCalcs!DB60*(Output!$M$49/Output!$P$49))+(IntermediateCalcs!DB61*(Output!$K$49/Output!$P$49))+(DB62*(Output!$I$49/Output!$P$49))+(IntermediateCalcs!DB63*(Output!$G$49/Output!$P$49))+(IntermediateCalcs!DB64*(Output!$E$49/Output!$P$49)))</f>
        <v>208573.43612015992</v>
      </c>
      <c r="DY65" s="274">
        <f ca="1">IF(DX65="","",IF(IntermediateCalcs!$AO$9="Yes",IntermediateCalcs!DX65*$CX65,IntermediateCalcs!DX65))</f>
        <v>211687.2797086419</v>
      </c>
      <c r="DZ65" s="250">
        <f ca="1">IF(DataGoesHere!$B65="","",($CZ65-DY65))</f>
        <v>-12468.279708641901</v>
      </c>
      <c r="EA65" s="250">
        <f ca="1">IF(DataGoesHere!$B65="","",ABS($CZ65-DY65))</f>
        <v>12468.279708641901</v>
      </c>
      <c r="EB65" s="250">
        <f ca="1">IF(DataGoesHere!$B65="","",EA65^2)</f>
        <v>155457998.89293137</v>
      </c>
      <c r="EC65" s="249">
        <f ca="1">IF(DataGoesHere!$B65="","",EA65/$CZ65)</f>
        <v>6.2585796076889758E-2</v>
      </c>
      <c r="ED65" s="250">
        <f ca="1">IF(DataGoesHere!$B65="","",SUM(DZ$2:DZ65)/AVERAGE(EA:EA))</f>
        <v>-0.66994321695626802</v>
      </c>
    </row>
    <row r="66" spans="5:134" x14ac:dyDescent="0.2">
      <c r="E66" s="73"/>
      <c r="F66" s="73"/>
      <c r="G66" s="73"/>
      <c r="H66" s="73"/>
      <c r="I66" s="73"/>
      <c r="J66" s="73"/>
      <c r="K66" s="73"/>
      <c r="L66" s="73"/>
      <c r="M66" s="73"/>
      <c r="N66" s="73"/>
      <c r="O66" s="73"/>
      <c r="P66" s="73"/>
      <c r="Q66" s="73"/>
      <c r="R66" s="73"/>
      <c r="T66" s="240"/>
      <c r="U66" s="86"/>
      <c r="V66" s="86"/>
      <c r="W66" s="86"/>
      <c r="X66" s="245">
        <f>IF(DataGoesHere!$B66="","",(DataGoesHere!$B66/SUM(DataGoesHere!$B62:'DataGoesHere'!$B73)))</f>
        <v>8.5676777111813304E-2</v>
      </c>
      <c r="Y66" s="86"/>
      <c r="Z66" s="86"/>
      <c r="AA66" s="86"/>
      <c r="AB66" s="86"/>
      <c r="AC66" s="86"/>
      <c r="AD66" s="86"/>
      <c r="AE66" s="241"/>
      <c r="AF66" s="267"/>
      <c r="CV66" s="310">
        <f>IF(DataGoesHere!B66="","",DataGoesHere!A66)</f>
        <v>65</v>
      </c>
      <c r="CW66" s="271">
        <f t="shared" ref="CW66:CW129" ca="1" si="10">IF(MOD(CY66,$AP$9)=0,$AP$9,MOD(CY66,$AP$9))</f>
        <v>5</v>
      </c>
      <c r="CX66" s="272">
        <f t="shared" ref="CX66:CX129" ca="1" si="11">VLOOKUP(CW66,$AT$1:$CT$53,MATCH($AP$9,$AT$1:$CT$1,0),FALSE)</f>
        <v>0.97875414397996308</v>
      </c>
      <c r="CY66" s="266">
        <f>DataGoesHere!A66</f>
        <v>65</v>
      </c>
      <c r="CZ66" s="19">
        <f>IF(DataGoesHere!B66="","",DataGoesHere!B66)</f>
        <v>211516</v>
      </c>
      <c r="DA66" s="19">
        <f>IF(DataGoesHere!B66="","",IF(AH$5="No",DataGoesHere!B66,DataGoesHere!B66-(AH$2*(DataGoesHere!A66-1))))</f>
        <v>156668.36865831842</v>
      </c>
      <c r="DB66" s="19">
        <f ca="1">IF(DataGoesHere!B66="","",IF(AO$9="No",DataGoesHere!B66,DataGoesHere!B66/CX66))</f>
        <v>216107.38641667517</v>
      </c>
      <c r="DC66" s="19">
        <f ca="1">IF(DataGoesHere!B66="","",IF(AO$9="No",DA66,DA66/CX66))</f>
        <v>160069.17531020509</v>
      </c>
      <c r="DD66" s="293" t="str">
        <f>IF(CZ66="",IF(COUNTIF(DD$2:DD65,"Forecast")&lt;Output!E$43,"Forecast",""),"Actual")</f>
        <v>Actual</v>
      </c>
      <c r="DF66" s="19">
        <f ca="1">IF(DataGoesHere!B65="",IF(DD66="Forecast",(Output!$E$47*IntermediateCalcs!DH65)+((1-Output!$E$47)*IntermediateCalcs!DF65),""),(Output!$E$47*IntermediateCalcs!DB65)+((1-Output!$E$47)*IntermediateCalcs!DF65))</f>
        <v>201760.39483375466</v>
      </c>
      <c r="DG66" s="19">
        <f ca="1">IF(DataGoesHere!B65="",IF(DD66="Forecast",(Output!$G$47*(IntermediateCalcs!DF66-IntermediateCalcs!DF65))+((1-Output!$G$47)*IntermediateCalcs!DG65),""),(Output!$G$47*(IntermediateCalcs!DF66-IntermediateCalcs!DF65))+((1-Output!$G$47)*IntermediateCalcs!DG65))</f>
        <v>-11486.91986320861</v>
      </c>
      <c r="DH66" s="19">
        <f ca="1">IF(DataGoesHere!B65="",IF(DD66="Forecast",DF66+DG66,""),DF66+DG66)</f>
        <v>190273.47497054606</v>
      </c>
      <c r="DI66" s="274">
        <f ca="1">IF(DH66="","",IF(IntermediateCalcs!$AO$9="Yes",IntermediateCalcs!DH66*$CX66,IntermediateCalcs!DH66))</f>
        <v>186230.95211688973</v>
      </c>
      <c r="DJ66" s="250">
        <f ca="1">IF(DataGoesHere!$B66="","",($CZ66-DI66))</f>
        <v>25285.047883110266</v>
      </c>
      <c r="DK66" s="250">
        <f ca="1">IF(DataGoesHere!$B66="","",ABS($CZ66-DI66))</f>
        <v>25285.047883110266</v>
      </c>
      <c r="DL66" s="250">
        <f ca="1">IF(DataGoesHere!$B66="","",DK66^2)</f>
        <v>639333646.45117891</v>
      </c>
      <c r="DM66" s="249">
        <f ca="1">IF(DataGoesHere!$B66="","",DK66/$CZ66)</f>
        <v>0.11954201045363125</v>
      </c>
      <c r="DN66" s="250">
        <f ca="1">IF(DataGoesHere!$B66="","",SUM(DJ$2:DJ66)/AVERAGE(DK:DK))</f>
        <v>-5.5834008684718537</v>
      </c>
      <c r="DP66" s="19">
        <f ca="1">IF(DataGoesHere!B66="",IF($DD66="Forecast",(Output!E$48*IntermediateCalcs!CY66)+Output!G$48,""),(Output!E$48*IntermediateCalcs!CY66)+Output!G$48)</f>
        <v>210467.67412834385</v>
      </c>
      <c r="DQ66" s="274">
        <f ca="1">IF(DP66="","",IF(IntermediateCalcs!$AO$9="Yes",IntermediateCalcs!DP66*$CX66,IntermediateCalcs!DP66))</f>
        <v>205996.108226941</v>
      </c>
      <c r="DR66" s="250">
        <f ca="1">IF(DataGoesHere!$B66="","",($CZ66-DQ66))</f>
        <v>5519.8917730590038</v>
      </c>
      <c r="DS66" s="250">
        <f ca="1">IF(DataGoesHere!$B66="","",ABS($CZ66-DQ66))</f>
        <v>5519.8917730590038</v>
      </c>
      <c r="DT66" s="250">
        <f ca="1">IF(DataGoesHere!$B66="","",DS66^2)</f>
        <v>30469205.186284471</v>
      </c>
      <c r="DU66" s="249">
        <f ca="1">IF(DataGoesHere!$B66="","",DS66/$CZ66)</f>
        <v>2.6096804842465834E-2</v>
      </c>
      <c r="DV66" s="250">
        <f ca="1">IF(DataGoesHere!$B66="","",SUM(DR$2:DR66)/AVERAGE(DS:DS))</f>
        <v>-14.731527115927028</v>
      </c>
      <c r="DX66" s="19">
        <f ca="1">IF(DataGoesHere!$B65="","",(DB60*(Output!$O$49/Output!$P$49))+(IntermediateCalcs!DB61*(Output!$M$49/Output!$P$49))+(IntermediateCalcs!DB62*(Output!$K$49/Output!$P$49))+(DB63*(Output!$I$49/Output!$P$49))+(IntermediateCalcs!DB64*(Output!$G$49/Output!$P$49))+(IntermediateCalcs!DB65*(Output!$E$49/Output!$P$49)))</f>
        <v>225771.00568786921</v>
      </c>
      <c r="DY66" s="274">
        <f ca="1">IF(DX66="","",IF(IntermediateCalcs!$AO$9="Yes",IntermediateCalcs!DX66*$CX66,IntermediateCalcs!DX66))</f>
        <v>220974.3074075258</v>
      </c>
      <c r="DZ66" s="250">
        <f ca="1">IF(DataGoesHere!$B66="","",($CZ66-DY66))</f>
        <v>-9458.3074075258046</v>
      </c>
      <c r="EA66" s="250">
        <f ca="1">IF(DataGoesHere!$B66="","",ABS($CZ66-DY66))</f>
        <v>9458.3074075258046</v>
      </c>
      <c r="EB66" s="250">
        <f ca="1">IF(DataGoesHere!$B66="","",EA66^2)</f>
        <v>89459579.015257508</v>
      </c>
      <c r="EC66" s="249">
        <f ca="1">IF(DataGoesHere!$B66="","",EA66/$CZ66)</f>
        <v>4.4716746759232422E-2</v>
      </c>
      <c r="ED66" s="250">
        <f ca="1">IF(DataGoesHere!$B66="","",SUM(DZ$2:DZ66)/AVERAGE(EA:EA))</f>
        <v>-0.94593981438254993</v>
      </c>
    </row>
    <row r="67" spans="5:134" x14ac:dyDescent="0.2">
      <c r="E67" s="73"/>
      <c r="F67" s="73"/>
      <c r="G67" s="73"/>
      <c r="H67" s="73"/>
      <c r="I67" s="73"/>
      <c r="J67" s="73"/>
      <c r="K67" s="73"/>
      <c r="L67" s="73"/>
      <c r="M67" s="73"/>
      <c r="N67" s="73"/>
      <c r="O67" s="73"/>
      <c r="P67" s="73"/>
      <c r="Q67" s="73"/>
      <c r="R67" s="73"/>
      <c r="T67" s="240"/>
      <c r="U67" s="86"/>
      <c r="V67" s="86"/>
      <c r="W67" s="86"/>
      <c r="X67" s="86"/>
      <c r="Y67" s="245">
        <f>IF(DataGoesHere!$B67="","",(DataGoesHere!$B67/SUM(DataGoesHere!$B62:'DataGoesHere'!$B73)))</f>
        <v>8.3236287588095592E-2</v>
      </c>
      <c r="Z67" s="86"/>
      <c r="AA67" s="86"/>
      <c r="AB67" s="86"/>
      <c r="AC67" s="86"/>
      <c r="AD67" s="86"/>
      <c r="AE67" s="241"/>
      <c r="AF67" s="267"/>
      <c r="CV67" s="310">
        <f>IF(DataGoesHere!B67="","",DataGoesHere!A67)</f>
        <v>66</v>
      </c>
      <c r="CW67" s="271">
        <f t="shared" ca="1" si="10"/>
        <v>6</v>
      </c>
      <c r="CX67" s="272">
        <f t="shared" ca="1" si="11"/>
        <v>1.0779088099730167</v>
      </c>
      <c r="CY67" s="266">
        <f>DataGoesHere!A67</f>
        <v>66</v>
      </c>
      <c r="CZ67" s="19">
        <f>IF(DataGoesHere!B67="","",DataGoesHere!B67)</f>
        <v>205491</v>
      </c>
      <c r="DA67" s="19">
        <f>IF(DataGoesHere!B67="","",IF(AH$5="No",DataGoesHere!B67,DataGoesHere!B67-(AH$2*(DataGoesHere!A67-1))))</f>
        <v>149786.37441860465</v>
      </c>
      <c r="DB67" s="19">
        <f ca="1">IF(DataGoesHere!B67="","",IF(AO$9="No",DataGoesHere!B67,DataGoesHere!B67/CX67))</f>
        <v>190638.57545161361</v>
      </c>
      <c r="DC67" s="19">
        <f ca="1">IF(DataGoesHere!B67="","",IF(AO$9="No",DA67,DA67/CX67))</f>
        <v>138960.15417329621</v>
      </c>
      <c r="DD67" s="293" t="str">
        <f>IF(CZ67="",IF(COUNTIF(DD$2:DD66,"Forecast")&lt;Output!E$43,"Forecast",""),"Actual")</f>
        <v>Actual</v>
      </c>
      <c r="DF67" s="19">
        <f ca="1">IF(DataGoesHere!B66="",IF(DD67="Forecast",(Output!$E$47*IntermediateCalcs!DH66)+((1-Output!$E$47)*IntermediateCalcs!DF66),""),(Output!$E$47*IntermediateCalcs!DB66)+((1-Output!$E$47)*IntermediateCalcs!DF66))</f>
        <v>214672.68725838314</v>
      </c>
      <c r="DG67" s="19">
        <f ca="1">IF(DataGoesHere!B66="",IF(DD67="Forecast",(Output!$G$47*(IntermediateCalcs!DF67-IntermediateCalcs!DF66))+((1-Output!$G$47)*IntermediateCalcs!DG66),""),(Output!$G$47*(IntermediateCalcs!DF67-IntermediateCalcs!DF66))+((1-Output!$G$47)*IntermediateCalcs!DG66))</f>
        <v>712.686280709936</v>
      </c>
      <c r="DH67" s="19">
        <f ca="1">IF(DataGoesHere!B66="",IF(DD67="Forecast",DF67+DG67,""),DF67+DG67)</f>
        <v>215385.37353909307</v>
      </c>
      <c r="DI67" s="274">
        <f ca="1">IF(DH67="","",IF(IntermediateCalcs!$AO$9="Yes",IntermediateCalcs!DH67*$CX67,IntermediateCalcs!DH67))</f>
        <v>232165.79167711749</v>
      </c>
      <c r="DJ67" s="250">
        <f ca="1">IF(DataGoesHere!$B67="","",($CZ67-DI67))</f>
        <v>-26674.791677117493</v>
      </c>
      <c r="DK67" s="250">
        <f ca="1">IF(DataGoesHere!$B67="","",ABS($CZ67-DI67))</f>
        <v>26674.791677117493</v>
      </c>
      <c r="DL67" s="250">
        <f ca="1">IF(DataGoesHere!$B67="","",DK67^2)</f>
        <v>711544511.01761663</v>
      </c>
      <c r="DM67" s="249">
        <f ca="1">IF(DataGoesHere!$B67="","",DK67/$CZ67)</f>
        <v>0.12981002417194668</v>
      </c>
      <c r="DN67" s="250">
        <f ca="1">IF(DataGoesHere!$B67="","",SUM(DJ$2:DJ67)/AVERAGE(DK:DK))</f>
        <v>-6.0419092101705267</v>
      </c>
      <c r="DP67" s="19">
        <f ca="1">IF(DataGoesHere!B67="",IF($DD67="Forecast",(Output!E$48*IntermediateCalcs!CY67)+Output!G$48,""),(Output!E$48*IntermediateCalcs!CY67)+Output!G$48)</f>
        <v>211336.60410986823</v>
      </c>
      <c r="DQ67" s="274">
        <f ca="1">IF(DP67="","",IF(IntermediateCalcs!$AO$9="Yes",IntermediateCalcs!DP67*$CX67,IntermediateCalcs!DP67))</f>
        <v>227801.58743980664</v>
      </c>
      <c r="DR67" s="250">
        <f ca="1">IF(DataGoesHere!$B67="","",($CZ67-DQ67))</f>
        <v>-22310.587439806637</v>
      </c>
      <c r="DS67" s="250">
        <f ca="1">IF(DataGoesHere!$B67="","",ABS($CZ67-DQ67))</f>
        <v>22310.587439806637</v>
      </c>
      <c r="DT67" s="250">
        <f ca="1">IF(DataGoesHere!$B67="","",DS67^2)</f>
        <v>497762311.90925765</v>
      </c>
      <c r="DU67" s="249">
        <f ca="1">IF(DataGoesHere!$B67="","",DS67/$CZ67)</f>
        <v>0.10857209045557537</v>
      </c>
      <c r="DV67" s="250">
        <f ca="1">IF(DataGoesHere!$B67="","",SUM(DR$2:DR67)/AVERAGE(DS:DS))</f>
        <v>-15.444675531738524</v>
      </c>
      <c r="DX67" s="19">
        <f ca="1">IF(DataGoesHere!$B66="","",(DB61*(Output!$O$49/Output!$P$49))+(IntermediateCalcs!DB62*(Output!$M$49/Output!$P$49))+(IntermediateCalcs!DB63*(Output!$K$49/Output!$P$49))+(DB64*(Output!$I$49/Output!$P$49))+(IntermediateCalcs!DB65*(Output!$G$49/Output!$P$49))+(IntermediateCalcs!DB66*(Output!$E$49/Output!$P$49)))</f>
        <v>200868.12087053491</v>
      </c>
      <c r="DY67" s="274">
        <f ca="1">IF(DX67="","",IF(IntermediateCalcs!$AO$9="Yes",IntermediateCalcs!DX67*$CX67,IntermediateCalcs!DX67))</f>
        <v>216517.51712907437</v>
      </c>
      <c r="DZ67" s="250">
        <f ca="1">IF(DataGoesHere!$B67="","",($CZ67-DY67))</f>
        <v>-11026.517129074375</v>
      </c>
      <c r="EA67" s="250">
        <f ca="1">IF(DataGoesHere!$B67="","",ABS($CZ67-DY67))</f>
        <v>11026.517129074375</v>
      </c>
      <c r="EB67" s="250">
        <f ca="1">IF(DataGoesHere!$B67="","",EA67^2)</f>
        <v>121584079.99777059</v>
      </c>
      <c r="EC67" s="249">
        <f ca="1">IF(DataGoesHere!$B67="","",EA67/$CZ67)</f>
        <v>5.365936770503027E-2</v>
      </c>
      <c r="ED67" s="250">
        <f ca="1">IF(DataGoesHere!$B67="","",SUM(DZ$2:DZ67)/AVERAGE(EA:EA))</f>
        <v>-1.2676972999412934</v>
      </c>
    </row>
    <row r="68" spans="5:134" x14ac:dyDescent="0.2">
      <c r="E68" s="255"/>
      <c r="F68" s="255"/>
      <c r="G68" s="255"/>
      <c r="H68" s="255"/>
      <c r="I68" s="255"/>
      <c r="J68" s="255"/>
      <c r="K68" s="255"/>
      <c r="L68" s="255"/>
      <c r="M68" s="255"/>
      <c r="N68" s="255"/>
      <c r="O68" s="255"/>
      <c r="P68" s="255"/>
      <c r="Q68" s="255"/>
      <c r="R68" s="255"/>
      <c r="T68" s="240"/>
      <c r="U68" s="86"/>
      <c r="V68" s="86"/>
      <c r="W68" s="86"/>
      <c r="X68" s="86"/>
      <c r="Y68" s="86"/>
      <c r="Z68" s="245">
        <f>IF(DataGoesHere!$B68="","",(DataGoesHere!$B68/SUM(DataGoesHere!$B62:'DataGoesHere'!$B73)))</f>
        <v>8.4599316176860756E-2</v>
      </c>
      <c r="AA68" s="86"/>
      <c r="AB68" s="86"/>
      <c r="AC68" s="86"/>
      <c r="AD68" s="86"/>
      <c r="AE68" s="241"/>
      <c r="AF68" s="267"/>
      <c r="CV68" s="310">
        <f>IF(DataGoesHere!B68="","",DataGoesHere!A68)</f>
        <v>67</v>
      </c>
      <c r="CW68" s="271">
        <f t="shared" ca="1" si="10"/>
        <v>7</v>
      </c>
      <c r="CX68" s="272">
        <f t="shared" ca="1" si="11"/>
        <v>1.0265458156689093</v>
      </c>
      <c r="CY68" s="266">
        <f>DataGoesHere!A68</f>
        <v>67</v>
      </c>
      <c r="CZ68" s="19">
        <f>IF(DataGoesHere!B68="","",DataGoesHere!B68)</f>
        <v>208856</v>
      </c>
      <c r="DA68" s="19">
        <f>IF(DataGoesHere!B68="","",IF(AH$5="No",DataGoesHere!B68,DataGoesHere!B68-(AH$2*(DataGoesHere!A68-1))))</f>
        <v>152294.38017889089</v>
      </c>
      <c r="DB68" s="19">
        <f ca="1">IF(DataGoesHere!B68="","",IF(AO$9="No",DataGoesHere!B68,DataGoesHere!B68/CX68))</f>
        <v>203455.11794220988</v>
      </c>
      <c r="DC68" s="19">
        <f ca="1">IF(DataGoesHere!B68="","",IF(AO$9="No",DA68,DA68/CX68))</f>
        <v>148356.1452926035</v>
      </c>
      <c r="DD68" s="293" t="str">
        <f>IF(CZ68="",IF(COUNTIF(DD$2:DD67,"Forecast")&lt;Output!E$43,"Forecast",""),"Actual")</f>
        <v>Actual</v>
      </c>
      <c r="DF68" s="19">
        <f ca="1">IF(DataGoesHere!B67="",IF(DD68="Forecast",(Output!$E$47*IntermediateCalcs!DH67)+((1-Output!$E$47)*IntermediateCalcs!DF67),""),(Output!$E$47*IntermediateCalcs!DB67)+((1-Output!$E$47)*IntermediateCalcs!DF67))</f>
        <v>193041.98663229056</v>
      </c>
      <c r="DG68" s="19">
        <f ca="1">IF(DataGoesHere!B67="",IF(DD68="Forecast",(Output!$G$47*(IntermediateCalcs!DF68-IntermediateCalcs!DF67))+((1-Output!$G$47)*IntermediateCalcs!DG67),""),(Output!$G$47*(IntermediateCalcs!DF68-IntermediateCalcs!DF67))+((1-Output!$G$47)*IntermediateCalcs!DG67))</f>
        <v>-10459.007172691325</v>
      </c>
      <c r="DH68" s="19">
        <f ca="1">IF(DataGoesHere!B67="",IF(DD68="Forecast",DF68+DG68,""),DF68+DG68)</f>
        <v>182582.97945959924</v>
      </c>
      <c r="DI68" s="274">
        <f ca="1">IF(DH68="","",IF(IntermediateCalcs!$AO$9="Yes",IntermediateCalcs!DH68*$CX68,IntermediateCalcs!DH68))</f>
        <v>187429.79357661403</v>
      </c>
      <c r="DJ68" s="250">
        <f ca="1">IF(DataGoesHere!$B68="","",($CZ68-DI68))</f>
        <v>21426.206423385971</v>
      </c>
      <c r="DK68" s="250">
        <f ca="1">IF(DataGoesHere!$B68="","",ABS($CZ68-DI68))</f>
        <v>21426.206423385971</v>
      </c>
      <c r="DL68" s="250">
        <f ca="1">IF(DataGoesHere!$B68="","",DK68^2)</f>
        <v>459082321.69754624</v>
      </c>
      <c r="DM68" s="249">
        <f ca="1">IF(DataGoesHere!$B68="","",DK68/$CZ68)</f>
        <v>0.10258841701165382</v>
      </c>
      <c r="DN68" s="250">
        <f ca="1">IF(DataGoesHere!$B68="","",SUM(DJ$2:DJ68)/AVERAGE(DK:DK))</f>
        <v>-5.673617884975001</v>
      </c>
      <c r="DP68" s="19">
        <f ca="1">IF(DataGoesHere!B68="",IF($DD68="Forecast",(Output!E$48*IntermediateCalcs!CY68)+Output!G$48,""),(Output!E$48*IntermediateCalcs!CY68)+Output!G$48)</f>
        <v>212205.53409139259</v>
      </c>
      <c r="DQ68" s="274">
        <f ca="1">IF(DP68="","",IF(IntermediateCalcs!$AO$9="Yes",IntermediateCalcs!DP68*$CX68,IntermediateCalcs!DP68))</f>
        <v>217838.70308330515</v>
      </c>
      <c r="DR68" s="250">
        <f ca="1">IF(DataGoesHere!$B68="","",($CZ68-DQ68))</f>
        <v>-8982.703083305154</v>
      </c>
      <c r="DS68" s="250">
        <f ca="1">IF(DataGoesHere!$B68="","",ABS($CZ68-DQ68))</f>
        <v>8982.703083305154</v>
      </c>
      <c r="DT68" s="250">
        <f ca="1">IF(DataGoesHere!$B68="","",DS68^2)</f>
        <v>80688954.682819918</v>
      </c>
      <c r="DU68" s="249">
        <f ca="1">IF(DataGoesHere!$B68="","",DS68/$CZ68)</f>
        <v>4.3009073635926924E-2</v>
      </c>
      <c r="DV68" s="250">
        <f ca="1">IF(DataGoesHere!$B68="","",SUM(DR$2:DR68)/AVERAGE(DS:DS))</f>
        <v>-15.731803806188816</v>
      </c>
      <c r="DX68" s="19">
        <f ca="1">IF(DataGoesHere!$B67="","",(DB62*(Output!$O$49/Output!$P$49))+(IntermediateCalcs!DB63*(Output!$M$49/Output!$P$49))+(IntermediateCalcs!DB64*(Output!$K$49/Output!$P$49))+(DB65*(Output!$I$49/Output!$P$49))+(IntermediateCalcs!DB66*(Output!$G$49/Output!$P$49))+(IntermediateCalcs!DB67*(Output!$E$49/Output!$P$49)))</f>
        <v>203489.05750746207</v>
      </c>
      <c r="DY68" s="274">
        <f ca="1">IF(DX68="","",IF(IntermediateCalcs!$AO$9="Yes",IntermediateCalcs!DX68*$CX68,IntermediateCalcs!DX68))</f>
        <v>208890.84051869524</v>
      </c>
      <c r="DZ68" s="250">
        <f ca="1">IF(DataGoesHere!$B68="","",($CZ68-DY68))</f>
        <v>-34.8405186952441</v>
      </c>
      <c r="EA68" s="250">
        <f ca="1">IF(DataGoesHere!$B68="","",ABS($CZ68-DY68))</f>
        <v>34.8405186952441</v>
      </c>
      <c r="EB68" s="250">
        <f ca="1">IF(DataGoesHere!$B68="","",EA68^2)</f>
        <v>1213.8617429536537</v>
      </c>
      <c r="EC68" s="249">
        <f ca="1">IF(DataGoesHere!$B68="","",EA68/$CZ68)</f>
        <v>1.6681598180202676E-4</v>
      </c>
      <c r="ED68" s="250">
        <f ca="1">IF(DataGoesHere!$B68="","",SUM(DZ$2:DZ68)/AVERAGE(EA:EA))</f>
        <v>-1.2687139580174311</v>
      </c>
    </row>
    <row r="69" spans="5:134" x14ac:dyDescent="0.2">
      <c r="E69" s="255"/>
      <c r="F69" s="255"/>
      <c r="G69" s="255"/>
      <c r="H69" s="255"/>
      <c r="I69" s="255"/>
      <c r="J69" s="255"/>
      <c r="K69" s="255"/>
      <c r="L69" s="255"/>
      <c r="M69" s="255"/>
      <c r="N69" s="255"/>
      <c r="O69" s="255"/>
      <c r="P69" s="255"/>
      <c r="Q69" s="255"/>
      <c r="R69" s="255"/>
      <c r="T69" s="240"/>
      <c r="U69" s="86"/>
      <c r="V69" s="86"/>
      <c r="W69" s="86"/>
      <c r="X69" s="86"/>
      <c r="Y69" s="86"/>
      <c r="Z69" s="86"/>
      <c r="AA69" s="245">
        <f>IF(DataGoesHere!$B69="","",(DataGoesHere!$B69/SUM(DataGoesHere!$B62:'DataGoesHere'!$B73)))</f>
        <v>8.5853383490625074E-2</v>
      </c>
      <c r="AB69" s="86"/>
      <c r="AC69" s="86"/>
      <c r="AD69" s="86"/>
      <c r="AE69" s="241"/>
      <c r="AF69" s="267"/>
      <c r="CV69" s="310">
        <f>IF(DataGoesHere!B69="","",DataGoesHere!A69)</f>
        <v>68</v>
      </c>
      <c r="CW69" s="271">
        <f t="shared" ca="1" si="10"/>
        <v>8</v>
      </c>
      <c r="CX69" s="272">
        <f t="shared" ca="1" si="11"/>
        <v>1.0207492390681214</v>
      </c>
      <c r="CY69" s="266">
        <f>DataGoesHere!A69</f>
        <v>68</v>
      </c>
      <c r="CZ69" s="19">
        <f>IF(DataGoesHere!B69="","",DataGoesHere!B69)</f>
        <v>211952</v>
      </c>
      <c r="DA69" s="19">
        <f>IF(DataGoesHere!B69="","",IF(AH$5="No",DataGoesHere!B69,DataGoesHere!B69-(AH$2*(DataGoesHere!A69-1))))</f>
        <v>154533.3859391771</v>
      </c>
      <c r="DB69" s="19">
        <f ca="1">IF(DataGoesHere!B69="","",IF(AO$9="No",DataGoesHere!B69,DataGoesHere!B69/CX69))</f>
        <v>207643.55425187343</v>
      </c>
      <c r="DC69" s="19">
        <f ca="1">IF(DataGoesHere!B69="","",IF(AO$9="No",DA69,DA69/CX69))</f>
        <v>151392.11475705449</v>
      </c>
      <c r="DD69" s="293" t="str">
        <f>IF(CZ69="",IF(COUNTIF(DD$2:DD68,"Forecast")&lt;Output!E$43,"Forecast",""),"Actual")</f>
        <v>Actual</v>
      </c>
      <c r="DF69" s="19">
        <f ca="1">IF(DataGoesHere!B68="",IF(DD69="Forecast",(Output!$E$47*IntermediateCalcs!DH68)+((1-Output!$E$47)*IntermediateCalcs!DF68),""),(Output!$E$47*IntermediateCalcs!DB68)+((1-Output!$E$47)*IntermediateCalcs!DF68))</f>
        <v>202413.80481121794</v>
      </c>
      <c r="DG69" s="19">
        <f ca="1">IF(DataGoesHere!B68="",IF(DD69="Forecast",(Output!$G$47*(IntermediateCalcs!DF69-IntermediateCalcs!DF68))+((1-Output!$G$47)*IntermediateCalcs!DG68),""),(Output!$G$47*(IntermediateCalcs!DF69-IntermediateCalcs!DF68))+((1-Output!$G$47)*IntermediateCalcs!DG68))</f>
        <v>-543.59449688197219</v>
      </c>
      <c r="DH69" s="19">
        <f ca="1">IF(DataGoesHere!B68="",IF(DD69="Forecast",DF69+DG69,""),DF69+DG69)</f>
        <v>201870.21031433597</v>
      </c>
      <c r="DI69" s="274">
        <f ca="1">IF(DH69="","",IF(IntermediateCalcs!$AO$9="Yes",IntermediateCalcs!DH69*$CX69,IntermediateCalcs!DH69))</f>
        <v>206058.86356888007</v>
      </c>
      <c r="DJ69" s="250">
        <f ca="1">IF(DataGoesHere!$B69="","",($CZ69-DI69))</f>
        <v>5893.1364311199286</v>
      </c>
      <c r="DK69" s="250">
        <f ca="1">IF(DataGoesHere!$B69="","",ABS($CZ69-DI69))</f>
        <v>5893.1364311199286</v>
      </c>
      <c r="DL69" s="250">
        <f ca="1">IF(DataGoesHere!$B69="","",DK69^2)</f>
        <v>34729056.995792925</v>
      </c>
      <c r="DM69" s="249">
        <f ca="1">IF(DataGoesHere!$B69="","",DK69/$CZ69)</f>
        <v>2.7804108624216468E-2</v>
      </c>
      <c r="DN69" s="250">
        <f ca="1">IF(DataGoesHere!$B69="","",SUM(DJ$2:DJ69)/AVERAGE(DK:DK))</f>
        <v>-5.5723217907020421</v>
      </c>
      <c r="DP69" s="19">
        <f ca="1">IF(DataGoesHere!B69="",IF($DD69="Forecast",(Output!E$48*IntermediateCalcs!CY69)+Output!G$48,""),(Output!E$48*IntermediateCalcs!CY69)+Output!G$48)</f>
        <v>213074.46407291695</v>
      </c>
      <c r="DQ69" s="274">
        <f ca="1">IF(DP69="","",IF(IntermediateCalcs!$AO$9="Yes",IntermediateCalcs!DP69*$CX69,IntermediateCalcs!DP69))</f>
        <v>217495.59706727776</v>
      </c>
      <c r="DR69" s="250">
        <f ca="1">IF(DataGoesHere!$B69="","",($CZ69-DQ69))</f>
        <v>-5543.5970672777621</v>
      </c>
      <c r="DS69" s="250">
        <f ca="1">IF(DataGoesHere!$B69="","",ABS($CZ69-DQ69))</f>
        <v>5543.5970672777621</v>
      </c>
      <c r="DT69" s="250">
        <f ca="1">IF(DataGoesHere!$B69="","",DS69^2)</f>
        <v>30731468.444330607</v>
      </c>
      <c r="DU69" s="249">
        <f ca="1">IF(DataGoesHere!$B69="","",DS69/$CZ69)</f>
        <v>2.6154964648966567E-2</v>
      </c>
      <c r="DV69" s="250">
        <f ca="1">IF(DataGoesHere!$B69="","",SUM(DR$2:DR69)/AVERAGE(DS:DS))</f>
        <v>-15.909002523035362</v>
      </c>
      <c r="DX69" s="19">
        <f ca="1">IF(DataGoesHere!$B68="","",(DB63*(Output!$O$49/Output!$P$49))+(IntermediateCalcs!DB64*(Output!$M$49/Output!$P$49))+(IntermediateCalcs!DB65*(Output!$K$49/Output!$P$49))+(DB66*(Output!$I$49/Output!$P$49))+(IntermediateCalcs!DB67*(Output!$G$49/Output!$P$49))+(IntermediateCalcs!DB68*(Output!$E$49/Output!$P$49)))</f>
        <v>216947.5421562907</v>
      </c>
      <c r="DY69" s="274">
        <f ca="1">IF(DX69="","",IF(IntermediateCalcs!$AO$9="Yes",IntermediateCalcs!DX69*$CX69,IntermediateCalcs!DX69))</f>
        <v>221449.03857373292</v>
      </c>
      <c r="DZ69" s="250">
        <f ca="1">IF(DataGoesHere!$B69="","",($CZ69-DY69))</f>
        <v>-9497.0385737329198</v>
      </c>
      <c r="EA69" s="250">
        <f ca="1">IF(DataGoesHere!$B69="","",ABS($CZ69-DY69))</f>
        <v>9497.0385737329198</v>
      </c>
      <c r="EB69" s="250">
        <f ca="1">IF(DataGoesHere!$B69="","",EA69^2)</f>
        <v>90193741.670971006</v>
      </c>
      <c r="EC69" s="249">
        <f ca="1">IF(DataGoesHere!$B69="","",EA69/$CZ69)</f>
        <v>4.4807496856519025E-2</v>
      </c>
      <c r="ED69" s="250">
        <f ca="1">IF(DataGoesHere!$B69="","",SUM(DZ$2:DZ69)/AVERAGE(EA:EA))</f>
        <v>-1.5458407439253234</v>
      </c>
    </row>
    <row r="70" spans="5:134" x14ac:dyDescent="0.2">
      <c r="E70" s="255"/>
      <c r="F70" s="255"/>
      <c r="G70" s="255"/>
      <c r="H70" s="255"/>
      <c r="I70" s="255"/>
      <c r="J70" s="255"/>
      <c r="K70" s="255"/>
      <c r="L70" s="255"/>
      <c r="M70" s="255"/>
      <c r="N70" s="255"/>
      <c r="O70" s="255"/>
      <c r="P70" s="255"/>
      <c r="Q70" s="255"/>
      <c r="R70" s="255"/>
      <c r="T70" s="240"/>
      <c r="U70" s="86"/>
      <c r="V70" s="86"/>
      <c r="W70" s="86"/>
      <c r="X70" s="86"/>
      <c r="Y70" s="86"/>
      <c r="Z70" s="86"/>
      <c r="AA70" s="86"/>
      <c r="AB70" s="245">
        <f>IF(DataGoesHere!$B70="","",(DataGoesHere!$B70/SUM(DataGoesHere!$B62:'DataGoesHere'!$B73)))</f>
        <v>8.1585260982506652E-2</v>
      </c>
      <c r="AC70" s="86"/>
      <c r="AD70" s="86"/>
      <c r="AE70" s="241"/>
      <c r="AF70" s="267"/>
      <c r="CV70" s="310">
        <f>IF(DataGoesHere!B70="","",DataGoesHere!A70)</f>
        <v>69</v>
      </c>
      <c r="CW70" s="271">
        <f t="shared" ca="1" si="10"/>
        <v>9</v>
      </c>
      <c r="CX70" s="272">
        <f t="shared" ca="1" si="11"/>
        <v>1.0625330005567626</v>
      </c>
      <c r="CY70" s="266">
        <f>DataGoesHere!A70</f>
        <v>69</v>
      </c>
      <c r="CZ70" s="19">
        <f>IF(DataGoesHere!B70="","",DataGoesHere!B70)</f>
        <v>201415</v>
      </c>
      <c r="DA70" s="19">
        <f>IF(DataGoesHere!B70="","",IF(AH$5="No",DataGoesHere!B70,DataGoesHere!B70-(AH$2*(DataGoesHere!A70-1))))</f>
        <v>143139.39169946333</v>
      </c>
      <c r="DB70" s="19">
        <f ca="1">IF(DataGoesHere!B70="","",IF(AO$9="No",DataGoesHere!B70,DataGoesHere!B70/CX70))</f>
        <v>189561.17117723348</v>
      </c>
      <c r="DC70" s="19">
        <f ca="1">IF(DataGoesHere!B70="","",IF(AO$9="No",DA70,DA70/CX70))</f>
        <v>134715.24331428664</v>
      </c>
      <c r="DD70" s="293" t="str">
        <f>IF(CZ70="",IF(COUNTIF(DD$2:DD69,"Forecast")&lt;Output!E$43,"Forecast",""),"Actual")</f>
        <v>Actual</v>
      </c>
      <c r="DF70" s="19">
        <f ca="1">IF(DataGoesHere!B69="",IF(DD70="Forecast",(Output!$E$47*IntermediateCalcs!DH69)+((1-Output!$E$47)*IntermediateCalcs!DF69),""),(Output!$E$47*IntermediateCalcs!DB69)+((1-Output!$E$47)*IntermediateCalcs!DF69))</f>
        <v>207120.5793078079</v>
      </c>
      <c r="DG70" s="19">
        <f ca="1">IF(DataGoesHere!B69="",IF(DD70="Forecast",(Output!$G$47*(IntermediateCalcs!DF70-IntermediateCalcs!DF69))+((1-Output!$G$47)*IntermediateCalcs!DG69),""),(Output!$G$47*(IntermediateCalcs!DF70-IntermediateCalcs!DF69))+((1-Output!$G$47)*IntermediateCalcs!DG69))</f>
        <v>2081.5899998539949</v>
      </c>
      <c r="DH70" s="19">
        <f ca="1">IF(DataGoesHere!B69="",IF(DD70="Forecast",DF70+DG70,""),DF70+DG70)</f>
        <v>209202.16930766188</v>
      </c>
      <c r="DI70" s="274">
        <f ca="1">IF(DH70="","",IF(IntermediateCalcs!$AO$9="Yes",IntermediateCalcs!DH70*$CX70,IntermediateCalcs!DH70))</f>
        <v>222284.20867745383</v>
      </c>
      <c r="DJ70" s="250">
        <f ca="1">IF(DataGoesHere!$B70="","",($CZ70-DI70))</f>
        <v>-20869.208677453833</v>
      </c>
      <c r="DK70" s="250">
        <f ca="1">IF(DataGoesHere!$B70="","",ABS($CZ70-DI70))</f>
        <v>20869.208677453833</v>
      </c>
      <c r="DL70" s="250">
        <f ca="1">IF(DataGoesHere!$B70="","",DK70^2)</f>
        <v>435523870.82311434</v>
      </c>
      <c r="DM70" s="249">
        <f ca="1">IF(DataGoesHere!$B70="","",DK70/$CZ70)</f>
        <v>0.10361298154285348</v>
      </c>
      <c r="DN70" s="250">
        <f ca="1">IF(DataGoesHere!$B70="","",SUM(DJ$2:DJ70)/AVERAGE(DK:DK))</f>
        <v>-5.9310389787905731</v>
      </c>
      <c r="DP70" s="19">
        <f ca="1">IF(DataGoesHere!B70="",IF($DD70="Forecast",(Output!E$48*IntermediateCalcs!CY70)+Output!G$48,""),(Output!E$48*IntermediateCalcs!CY70)+Output!G$48)</f>
        <v>213943.39405444131</v>
      </c>
      <c r="DQ70" s="274">
        <f ca="1">IF(DP70="","",IF(IntermediateCalcs!$AO$9="Yes",IntermediateCalcs!DP70*$CX70,IntermediateCalcs!DP70))</f>
        <v>227321.91643396337</v>
      </c>
      <c r="DR70" s="250">
        <f ca="1">IF(DataGoesHere!$B70="","",($CZ70-DQ70))</f>
        <v>-25906.916433963372</v>
      </c>
      <c r="DS70" s="250">
        <f ca="1">IF(DataGoesHere!$B70="","",ABS($CZ70-DQ70))</f>
        <v>25906.916433963372</v>
      </c>
      <c r="DT70" s="250">
        <f ca="1">IF(DataGoesHere!$B70="","",DS70^2)</f>
        <v>671168319.11636138</v>
      </c>
      <c r="DU70" s="249">
        <f ca="1">IF(DataGoesHere!$B70="","",DS70/$CZ70)</f>
        <v>0.12862456338387593</v>
      </c>
      <c r="DV70" s="250">
        <f ca="1">IF(DataGoesHere!$B70="","",SUM(DR$2:DR70)/AVERAGE(DS:DS))</f>
        <v>-16.73710606191743</v>
      </c>
      <c r="DX70" s="19">
        <f ca="1">IF(DataGoesHere!$B69="","",(DB64*(Output!$O$49/Output!$P$49))+(IntermediateCalcs!DB65*(Output!$M$49/Output!$P$49))+(IntermediateCalcs!DB66*(Output!$K$49/Output!$P$49))+(DB67*(Output!$I$49/Output!$P$49))+(IntermediateCalcs!DB68*(Output!$G$49/Output!$P$49))+(IntermediateCalcs!DB69*(Output!$E$49/Output!$P$49)))</f>
        <v>201849.49833686344</v>
      </c>
      <c r="DY70" s="274">
        <f ca="1">IF(DX70="","",IF(IntermediateCalcs!$AO$9="Yes",IntermediateCalcs!DX70*$CX70,IntermediateCalcs!DX70))</f>
        <v>214471.75312874478</v>
      </c>
      <c r="DZ70" s="250">
        <f ca="1">IF(DataGoesHere!$B70="","",($CZ70-DY70))</f>
        <v>-13056.753128744778</v>
      </c>
      <c r="EA70" s="250">
        <f ca="1">IF(DataGoesHere!$B70="","",ABS($CZ70-DY70))</f>
        <v>13056.753128744778</v>
      </c>
      <c r="EB70" s="250">
        <f ca="1">IF(DataGoesHere!$B70="","",EA70^2)</f>
        <v>170478802.26498654</v>
      </c>
      <c r="EC70" s="249">
        <f ca="1">IF(DataGoesHere!$B70="","",EA70/$CZ70)</f>
        <v>6.482512786408548E-2</v>
      </c>
      <c r="ED70" s="250">
        <f ca="1">IF(DataGoesHere!$B70="","",SUM(DZ$2:DZ70)/AVERAGE(EA:EA))</f>
        <v>-1.926841200106435</v>
      </c>
    </row>
    <row r="71" spans="5:134" x14ac:dyDescent="0.2">
      <c r="E71" s="255"/>
      <c r="F71" s="255"/>
      <c r="G71" s="255"/>
      <c r="H71" s="255"/>
      <c r="I71" s="255"/>
      <c r="J71" s="255"/>
      <c r="K71" s="255"/>
      <c r="L71" s="255"/>
      <c r="M71" s="255"/>
      <c r="N71" s="255"/>
      <c r="O71" s="255"/>
      <c r="P71" s="255"/>
      <c r="Q71" s="255"/>
      <c r="R71" s="255"/>
      <c r="T71" s="240"/>
      <c r="U71" s="86"/>
      <c r="V71" s="86"/>
      <c r="W71" s="86"/>
      <c r="X71" s="86"/>
      <c r="Y71" s="86"/>
      <c r="Z71" s="86"/>
      <c r="AA71" s="86"/>
      <c r="AB71" s="86"/>
      <c r="AC71" s="245">
        <f>IF(DataGoesHere!$B71="","",(DataGoesHere!$B71/SUM(DataGoesHere!$B62:'DataGoesHere'!$B73)))</f>
        <v>8.5121439163760693E-2</v>
      </c>
      <c r="AD71" s="86"/>
      <c r="AE71" s="241"/>
      <c r="AF71" s="267"/>
      <c r="CV71" s="310">
        <f>IF(DataGoesHere!B71="","",DataGoesHere!A71)</f>
        <v>70</v>
      </c>
      <c r="CW71" s="271">
        <f t="shared" ca="1" si="10"/>
        <v>10</v>
      </c>
      <c r="CX71" s="272">
        <f t="shared" ca="1" si="11"/>
        <v>0.92557634012077306</v>
      </c>
      <c r="CY71" s="266">
        <f>DataGoesHere!A71</f>
        <v>70</v>
      </c>
      <c r="CZ71" s="19">
        <f>IF(DataGoesHere!B71="","",DataGoesHere!B71)</f>
        <v>210145</v>
      </c>
      <c r="DA71" s="19">
        <f>IF(DataGoesHere!B71="","",IF(AH$5="No",DataGoesHere!B71,DataGoesHere!B71-(AH$2*(DataGoesHere!A71-1))))</f>
        <v>151012.39745974954</v>
      </c>
      <c r="DB71" s="19">
        <f ca="1">IF(DataGoesHere!B71="","",IF(AO$9="No",DataGoesHere!B71,DataGoesHere!B71/CX71))</f>
        <v>227042.32043418419</v>
      </c>
      <c r="DC71" s="19">
        <f ca="1">IF(DataGoesHere!B71="","",IF(AO$9="No",DA71,DA71/CX71))</f>
        <v>163154.98885812575</v>
      </c>
      <c r="DD71" s="293" t="str">
        <f>IF(CZ71="",IF(COUNTIF(DD$2:DD70,"Forecast")&lt;Output!E$43,"Forecast",""),"Actual")</f>
        <v>Actual</v>
      </c>
      <c r="DF71" s="19">
        <f ca="1">IF(DataGoesHere!B70="",IF(DD71="Forecast",(Output!$E$47*IntermediateCalcs!DH70)+((1-Output!$E$47)*IntermediateCalcs!DF70),""),(Output!$E$47*IntermediateCalcs!DB70)+((1-Output!$E$47)*IntermediateCalcs!DF70))</f>
        <v>191317.11199029093</v>
      </c>
      <c r="DG71" s="19">
        <f ca="1">IF(DataGoesHere!B70="",IF(DD71="Forecast",(Output!$G$47*(IntermediateCalcs!DF71-IntermediateCalcs!DF70))+((1-Output!$G$47)*IntermediateCalcs!DG70),""),(Output!$G$47*(IntermediateCalcs!DF71-IntermediateCalcs!DF70))+((1-Output!$G$47)*IntermediateCalcs!DG70))</f>
        <v>-6860.9386588314892</v>
      </c>
      <c r="DH71" s="19">
        <f ca="1">IF(DataGoesHere!B70="",IF(DD71="Forecast",DF71+DG71,""),DF71+DG71)</f>
        <v>184456.17333145943</v>
      </c>
      <c r="DI71" s="274">
        <f ca="1">IF(DH71="","",IF(IntermediateCalcs!$AO$9="Yes",IntermediateCalcs!DH71*$CX71,IntermediateCalcs!DH71))</f>
        <v>170728.26982481516</v>
      </c>
      <c r="DJ71" s="250">
        <f ca="1">IF(DataGoesHere!$B71="","",($CZ71-DI71))</f>
        <v>39416.730175184843</v>
      </c>
      <c r="DK71" s="250">
        <f ca="1">IF(DataGoesHere!$B71="","",ABS($CZ71-DI71))</f>
        <v>39416.730175184843</v>
      </c>
      <c r="DL71" s="250">
        <f ca="1">IF(DataGoesHere!$B71="","",DK71^2)</f>
        <v>1553678617.7033274</v>
      </c>
      <c r="DM71" s="249">
        <f ca="1">IF(DataGoesHere!$B71="","",DK71/$CZ71)</f>
        <v>0.1875692030511544</v>
      </c>
      <c r="DN71" s="250">
        <f ca="1">IF(DataGoesHere!$B71="","",SUM(DJ$2:DJ71)/AVERAGE(DK:DK))</f>
        <v>-5.2535116786125702</v>
      </c>
      <c r="DP71" s="19">
        <f ca="1">IF(DataGoesHere!B71="",IF($DD71="Forecast",(Output!E$48*IntermediateCalcs!CY71)+Output!G$48,""),(Output!E$48*IntermediateCalcs!CY71)+Output!G$48)</f>
        <v>214812.32403596569</v>
      </c>
      <c r="DQ71" s="274">
        <f ca="1">IF(DP71="","",IF(IntermediateCalcs!$AO$9="Yes",IntermediateCalcs!DP71*$CX71,IntermediateCalcs!DP71))</f>
        <v>198825.2046940467</v>
      </c>
      <c r="DR71" s="250">
        <f ca="1">IF(DataGoesHere!$B71="","",($CZ71-DQ71))</f>
        <v>11319.795305953303</v>
      </c>
      <c r="DS71" s="250">
        <f ca="1">IF(DataGoesHere!$B71="","",ABS($CZ71-DQ71))</f>
        <v>11319.795305953303</v>
      </c>
      <c r="DT71" s="250">
        <f ca="1">IF(DataGoesHere!$B71="","",DS71^2)</f>
        <v>128137765.76868244</v>
      </c>
      <c r="DU71" s="249">
        <f ca="1">IF(DataGoesHere!$B71="","",DS71/$CZ71)</f>
        <v>5.3866593570883449E-2</v>
      </c>
      <c r="DV71" s="250">
        <f ca="1">IF(DataGoesHere!$B71="","",SUM(DR$2:DR71)/AVERAGE(DS:DS))</f>
        <v>-16.37527363094577</v>
      </c>
      <c r="DX71" s="19">
        <f ca="1">IF(DataGoesHere!$B70="","",(DB65*(Output!$O$49/Output!$P$49))+(IntermediateCalcs!DB66*(Output!$M$49/Output!$P$49))+(IntermediateCalcs!DB67*(Output!$K$49/Output!$P$49))+(DB68*(Output!$I$49/Output!$P$49))+(IntermediateCalcs!DB69*(Output!$G$49/Output!$P$49))+(IntermediateCalcs!DB70*(Output!$E$49/Output!$P$49)))</f>
        <v>203666.87648417268</v>
      </c>
      <c r="DY71" s="274">
        <f ca="1">IF(DX71="","",IF(IntermediateCalcs!$AO$9="Yes",IntermediateCalcs!DX71*$CX71,IntermediateCalcs!DX71))</f>
        <v>188509.24214005008</v>
      </c>
      <c r="DZ71" s="250">
        <f ca="1">IF(DataGoesHere!$B71="","",($CZ71-DY71))</f>
        <v>21635.757859949925</v>
      </c>
      <c r="EA71" s="250">
        <f ca="1">IF(DataGoesHere!$B71="","",ABS($CZ71-DY71))</f>
        <v>21635.757859949925</v>
      </c>
      <c r="EB71" s="250">
        <f ca="1">IF(DataGoesHere!$B71="","",EA71^2)</f>
        <v>468106018.17438495</v>
      </c>
      <c r="EC71" s="249">
        <f ca="1">IF(DataGoesHere!$B71="","",EA71/$CZ71)</f>
        <v>0.10295632948654465</v>
      </c>
      <c r="ED71" s="250">
        <f ca="1">IF(DataGoesHere!$B71="","",SUM(DZ$2:DZ71)/AVERAGE(EA:EA))</f>
        <v>-1.2955024949028189</v>
      </c>
    </row>
    <row r="72" spans="5:134" x14ac:dyDescent="0.2">
      <c r="E72" s="255"/>
      <c r="F72" s="255"/>
      <c r="G72" s="255"/>
      <c r="H72" s="255"/>
      <c r="I72" s="255"/>
      <c r="J72" s="255"/>
      <c r="K72" s="255"/>
      <c r="L72" s="255"/>
      <c r="M72" s="255"/>
      <c r="N72" s="255"/>
      <c r="O72" s="255"/>
      <c r="P72" s="255"/>
      <c r="Q72" s="255"/>
      <c r="R72" s="255"/>
      <c r="T72" s="240"/>
      <c r="U72" s="86"/>
      <c r="V72" s="86"/>
      <c r="W72" s="86"/>
      <c r="X72" s="86"/>
      <c r="Y72" s="86"/>
      <c r="Z72" s="86"/>
      <c r="AA72" s="86"/>
      <c r="AB72" s="86"/>
      <c r="AC72" s="86"/>
      <c r="AD72" s="245">
        <f>IF(DataGoesHere!$B72="","",(DataGoesHere!$B72/SUM(DataGoesHere!$B62:'DataGoesHere'!$B73)))</f>
        <v>8.4063421132897512E-2</v>
      </c>
      <c r="AE72" s="241"/>
      <c r="AF72" s="267"/>
      <c r="CV72" s="310">
        <f>IF(DataGoesHere!B72="","",DataGoesHere!A72)</f>
        <v>71</v>
      </c>
      <c r="CW72" s="271">
        <f t="shared" ca="1" si="10"/>
        <v>11</v>
      </c>
      <c r="CX72" s="272">
        <f t="shared" ca="1" si="11"/>
        <v>0.97463169608807265</v>
      </c>
      <c r="CY72" s="266">
        <f>DataGoesHere!A72</f>
        <v>71</v>
      </c>
      <c r="CZ72" s="19">
        <f>IF(DataGoesHere!B72="","",DataGoesHere!B72)</f>
        <v>207533</v>
      </c>
      <c r="DA72" s="19">
        <f>IF(DataGoesHere!B72="","",IF(AH$5="No",DataGoesHere!B72,DataGoesHere!B72-(AH$2*(DataGoesHere!A72-1))))</f>
        <v>147543.40322003578</v>
      </c>
      <c r="DB72" s="19">
        <f ca="1">IF(DataGoesHere!B72="","",IF(AO$9="No",DataGoesHere!B72,DataGoesHere!B72/CX72))</f>
        <v>212934.79458238988</v>
      </c>
      <c r="DC72" s="19">
        <f ca="1">IF(DataGoesHere!B72="","",IF(AO$9="No",DA72,DA72/CX72))</f>
        <v>151383.7522545573</v>
      </c>
      <c r="DD72" s="293" t="str">
        <f>IF(CZ72="",IF(COUNTIF(DD$2:DD71,"Forecast")&lt;Output!E$43,"Forecast",""),"Actual")</f>
        <v>Actual</v>
      </c>
      <c r="DF72" s="19">
        <f ca="1">IF(DataGoesHere!B71="",IF(DD72="Forecast",(Output!$E$47*IntermediateCalcs!DH71)+((1-Output!$E$47)*IntermediateCalcs!DF71),""),(Output!$E$47*IntermediateCalcs!DB71)+((1-Output!$E$47)*IntermediateCalcs!DF71))</f>
        <v>223469.79958979486</v>
      </c>
      <c r="DG72" s="19">
        <f ca="1">IF(DataGoesHere!B71="",IF(DD72="Forecast",(Output!$G$47*(IntermediateCalcs!DF72-IntermediateCalcs!DF71))+((1-Output!$G$47)*IntermediateCalcs!DG71),""),(Output!$G$47*(IntermediateCalcs!DF72-IntermediateCalcs!DF71))+((1-Output!$G$47)*IntermediateCalcs!DG71))</f>
        <v>12645.874470336221</v>
      </c>
      <c r="DH72" s="19">
        <f ca="1">IF(DataGoesHere!B71="",IF(DD72="Forecast",DF72+DG72,""),DF72+DG72)</f>
        <v>236115.67406013107</v>
      </c>
      <c r="DI72" s="274">
        <f ca="1">IF(DH72="","",IF(IntermediateCalcs!$AO$9="Yes",IntermediateCalcs!DH72*$CX72,IntermediateCalcs!DH72))</f>
        <v>230125.81988220409</v>
      </c>
      <c r="DJ72" s="250">
        <f ca="1">IF(DataGoesHere!$B72="","",($CZ72-DI72))</f>
        <v>-22592.819882204087</v>
      </c>
      <c r="DK72" s="250">
        <f ca="1">IF(DataGoesHere!$B72="","",ABS($CZ72-DI72))</f>
        <v>22592.819882204087</v>
      </c>
      <c r="DL72" s="250">
        <f ca="1">IF(DataGoesHere!$B72="","",DK72^2)</f>
        <v>510435510.2297163</v>
      </c>
      <c r="DM72" s="249">
        <f ca="1">IF(DataGoesHere!$B72="","",DK72/$CZ72)</f>
        <v>0.10886374640276046</v>
      </c>
      <c r="DN72" s="250">
        <f ca="1">IF(DataGoesHere!$B72="","",SUM(DJ$2:DJ72)/AVERAGE(DK:DK))</f>
        <v>-5.6418557190787801</v>
      </c>
      <c r="DP72" s="19">
        <f ca="1">IF(DataGoesHere!B72="",IF($DD72="Forecast",(Output!E$48*IntermediateCalcs!CY72)+Output!G$48,""),(Output!E$48*IntermediateCalcs!CY72)+Output!G$48)</f>
        <v>215681.25401749005</v>
      </c>
      <c r="DQ72" s="274">
        <f ca="1">IF(DP72="","",IF(IntermediateCalcs!$AO$9="Yes",IntermediateCalcs!DP72*$CX72,IntermediateCalcs!DP72))</f>
        <v>210209.78641746877</v>
      </c>
      <c r="DR72" s="250">
        <f ca="1">IF(DataGoesHere!$B72="","",($CZ72-DQ72))</f>
        <v>-2676.7864174687711</v>
      </c>
      <c r="DS72" s="250">
        <f ca="1">IF(DataGoesHere!$B72="","",ABS($CZ72-DQ72))</f>
        <v>2676.7864174687711</v>
      </c>
      <c r="DT72" s="250">
        <f ca="1">IF(DataGoesHere!$B72="","",DS72^2)</f>
        <v>7165185.5247452985</v>
      </c>
      <c r="DU72" s="249">
        <f ca="1">IF(DataGoesHere!$B72="","",DS72/$CZ72)</f>
        <v>1.2898124237922505E-2</v>
      </c>
      <c r="DV72" s="250">
        <f ca="1">IF(DataGoesHere!$B72="","",SUM(DR$2:DR72)/AVERAGE(DS:DS))</f>
        <v>-16.460835967582305</v>
      </c>
      <c r="DX72" s="19">
        <f ca="1">IF(DataGoesHere!$B71="","",(DB66*(Output!$O$49/Output!$P$49))+(IntermediateCalcs!DB67*(Output!$M$49/Output!$P$49))+(IntermediateCalcs!DB68*(Output!$K$49/Output!$P$49))+(DB69*(Output!$I$49/Output!$P$49))+(IntermediateCalcs!DB70*(Output!$G$49/Output!$P$49))+(IntermediateCalcs!DB71*(Output!$E$49/Output!$P$49)))</f>
        <v>204655.11293489859</v>
      </c>
      <c r="DY72" s="274">
        <f ca="1">IF(DX72="","",IF(IntermediateCalcs!$AO$9="Yes",IntermediateCalcs!DX72*$CX72,IntermediateCalcs!DX72))</f>
        <v>199463.35983283626</v>
      </c>
      <c r="DZ72" s="250">
        <f ca="1">IF(DataGoesHere!$B72="","",($CZ72-DY72))</f>
        <v>8069.6401671637432</v>
      </c>
      <c r="EA72" s="250">
        <f ca="1">IF(DataGoesHere!$B72="","",ABS($CZ72-DY72))</f>
        <v>8069.6401671637432</v>
      </c>
      <c r="EB72" s="250">
        <f ca="1">IF(DataGoesHere!$B72="","",EA72^2)</f>
        <v>65119092.427502483</v>
      </c>
      <c r="EC72" s="249">
        <f ca="1">IF(DataGoesHere!$B72="","",EA72/$CZ72)</f>
        <v>3.8883648225408698E-2</v>
      </c>
      <c r="ED72" s="250">
        <f ca="1">IF(DataGoesHere!$B72="","",SUM(DZ$2:DZ72)/AVERAGE(EA:EA))</f>
        <v>-1.0600276755054805</v>
      </c>
    </row>
    <row r="73" spans="5:134" x14ac:dyDescent="0.2">
      <c r="E73" s="255"/>
      <c r="F73" s="255"/>
      <c r="G73" s="255"/>
      <c r="H73" s="255"/>
      <c r="I73" s="255"/>
      <c r="J73" s="255"/>
      <c r="K73" s="255"/>
      <c r="L73" s="255"/>
      <c r="M73" s="255"/>
      <c r="N73" s="255"/>
      <c r="O73" s="255"/>
      <c r="P73" s="255"/>
      <c r="Q73" s="255"/>
      <c r="R73" s="255"/>
      <c r="T73" s="242"/>
      <c r="U73" s="243"/>
      <c r="V73" s="243"/>
      <c r="W73" s="243"/>
      <c r="X73" s="243"/>
      <c r="Y73" s="243"/>
      <c r="Z73" s="243"/>
      <c r="AA73" s="243"/>
      <c r="AB73" s="243"/>
      <c r="AC73" s="243"/>
      <c r="AD73" s="243"/>
      <c r="AE73" s="246">
        <f>IF(DataGoesHere!$B73="","",(DataGoesHere!$B73/SUM(DataGoesHere!$B62:'DataGoesHere'!$B73)))</f>
        <v>0.10101763349882756</v>
      </c>
      <c r="AF73" s="267"/>
      <c r="CV73" s="310">
        <f>IF(DataGoesHere!B73="","",DataGoesHere!A73)</f>
        <v>72</v>
      </c>
      <c r="CW73" s="271">
        <f t="shared" ca="1" si="10"/>
        <v>12</v>
      </c>
      <c r="CX73" s="272">
        <f t="shared" ca="1" si="11"/>
        <v>1.0054005237672714</v>
      </c>
      <c r="CY73" s="266">
        <f>DataGoesHere!A73</f>
        <v>72</v>
      </c>
      <c r="CZ73" s="19">
        <f>IF(DataGoesHere!B73="","",DataGoesHere!B73)</f>
        <v>249389</v>
      </c>
      <c r="DA73" s="19">
        <f>IF(DataGoesHere!B73="","",IF(AH$5="No",DataGoesHere!B73,DataGoesHere!B73-(AH$2*(DataGoesHere!A73-1))))</f>
        <v>188542.40898032201</v>
      </c>
      <c r="DB73" s="19">
        <f ca="1">IF(DataGoesHere!B73="","",IF(AO$9="No",DataGoesHere!B73,DataGoesHere!B73/CX73))</f>
        <v>248049.40330201</v>
      </c>
      <c r="DC73" s="19">
        <f ca="1">IF(DataGoesHere!B73="","",IF(AO$9="No",DA73,DA73/CX73))</f>
        <v>187529.65064494588</v>
      </c>
      <c r="DD73" s="293" t="str">
        <f>IF(CZ73="",IF(COUNTIF(DD$2:DD72,"Forecast")&lt;Output!E$43,"Forecast",""),"Actual")</f>
        <v>Actual</v>
      </c>
      <c r="DF73" s="19">
        <f ca="1">IF(DataGoesHere!B72="",IF(DD73="Forecast",(Output!$E$47*IntermediateCalcs!DH72)+((1-Output!$E$47)*IntermediateCalcs!DF72),""),(Output!$E$47*IntermediateCalcs!DB72)+((1-Output!$E$47)*IntermediateCalcs!DF72))</f>
        <v>213988.29508313036</v>
      </c>
      <c r="DG73" s="19">
        <f ca="1">IF(DataGoesHere!B72="",IF(DD73="Forecast",(Output!$G$47*(IntermediateCalcs!DF73-IntermediateCalcs!DF72))+((1-Output!$G$47)*IntermediateCalcs!DG72),""),(Output!$G$47*(IntermediateCalcs!DF73-IntermediateCalcs!DF72))+((1-Output!$G$47)*IntermediateCalcs!DG72))</f>
        <v>1582.1849818358623</v>
      </c>
      <c r="DH73" s="19">
        <f ca="1">IF(DataGoesHere!B72="",IF(DD73="Forecast",DF73+DG73,""),DF73+DG73)</f>
        <v>215570.48006496622</v>
      </c>
      <c r="DI73" s="274">
        <f ca="1">IF(DH73="","",IF(IntermediateCalcs!$AO$9="Yes",IntermediateCalcs!DH73*$CX73,IntermediateCalcs!DH73))</f>
        <v>216734.67356607917</v>
      </c>
      <c r="DJ73" s="250">
        <f ca="1">IF(DataGoesHere!$B73="","",($CZ73-DI73))</f>
        <v>32654.326433920825</v>
      </c>
      <c r="DK73" s="250">
        <f ca="1">IF(DataGoesHere!$B73="","",ABS($CZ73-DI73))</f>
        <v>32654.326433920825</v>
      </c>
      <c r="DL73" s="250">
        <f ca="1">IF(DataGoesHere!$B73="","",DK73^2)</f>
        <v>1066305034.8530604</v>
      </c>
      <c r="DM73" s="249">
        <f ca="1">IF(DataGoesHere!$B73="","",DK73/$CZ73)</f>
        <v>0.13093731653730045</v>
      </c>
      <c r="DN73" s="250">
        <f ca="1">IF(DataGoesHere!$B73="","",SUM(DJ$2:DJ73)/AVERAGE(DK:DK))</f>
        <v>-5.0805661973559948</v>
      </c>
      <c r="DP73" s="19">
        <f ca="1">IF(DataGoesHere!B73="",IF($DD73="Forecast",(Output!E$48*IntermediateCalcs!CY73)+Output!G$48,""),(Output!E$48*IntermediateCalcs!CY73)+Output!G$48)</f>
        <v>216550.18399901444</v>
      </c>
      <c r="DQ73" s="274">
        <f ca="1">IF(DP73="","",IF(IntermediateCalcs!$AO$9="Yes",IntermediateCalcs!DP73*$CX73,IntermediateCalcs!DP73))</f>
        <v>217719.66841450811</v>
      </c>
      <c r="DR73" s="250">
        <f ca="1">IF(DataGoesHere!$B73="","",($CZ73-DQ73))</f>
        <v>31669.331585491891</v>
      </c>
      <c r="DS73" s="250">
        <f ca="1">IF(DataGoesHere!$B73="","",ABS($CZ73-DQ73))</f>
        <v>31669.331585491891</v>
      </c>
      <c r="DT73" s="250">
        <f ca="1">IF(DataGoesHere!$B73="","",DS73^2)</f>
        <v>1002946563.0718343</v>
      </c>
      <c r="DU73" s="249">
        <f ca="1">IF(DataGoesHere!$B73="","",DS73/$CZ73)</f>
        <v>0.12698768424225565</v>
      </c>
      <c r="DV73" s="250">
        <f ca="1">IF(DataGoesHere!$B73="","",SUM(DR$2:DR73)/AVERAGE(DS:DS))</f>
        <v>-15.448539285079617</v>
      </c>
      <c r="DX73" s="19">
        <f ca="1">IF(DataGoesHere!$B72="","",(DB67*(Output!$O$49/Output!$P$49))+(IntermediateCalcs!DB68*(Output!$M$49/Output!$P$49))+(IntermediateCalcs!DB69*(Output!$K$49/Output!$P$49))+(DB70*(Output!$I$49/Output!$P$49))+(IntermediateCalcs!DB71*(Output!$G$49/Output!$P$49))+(IntermediateCalcs!DB72*(Output!$E$49/Output!$P$49)))</f>
        <v>207856.62741964162</v>
      </c>
      <c r="DY73" s="274">
        <f ca="1">IF(DX73="","",IF(IntermediateCalcs!$AO$9="Yes",IntermediateCalcs!DX73*$CX73,IntermediateCalcs!DX73))</f>
        <v>208979.16207620627</v>
      </c>
      <c r="DZ73" s="250">
        <f ca="1">IF(DataGoesHere!$B73="","",($CZ73-DY73))</f>
        <v>40409.837923793733</v>
      </c>
      <c r="EA73" s="250">
        <f ca="1">IF(DataGoesHere!$B73="","",ABS($CZ73-DY73))</f>
        <v>40409.837923793733</v>
      </c>
      <c r="EB73" s="250">
        <f ca="1">IF(DataGoesHere!$B73="","",EA73^2)</f>
        <v>1632955001.0272782</v>
      </c>
      <c r="EC73" s="249">
        <f ca="1">IF(DataGoesHere!$B73="","",EA73/$CZ73)</f>
        <v>0.16203536612999664</v>
      </c>
      <c r="ED73" s="250">
        <f ca="1">IF(DataGoesHere!$B73="","",SUM(DZ$2:DZ73)/AVERAGE(EA:EA))</f>
        <v>0.11914501247888042</v>
      </c>
    </row>
    <row r="74" spans="5:134" x14ac:dyDescent="0.2">
      <c r="E74" s="255"/>
      <c r="F74" s="255"/>
      <c r="G74" s="255"/>
      <c r="H74" s="255"/>
      <c r="I74" s="255"/>
      <c r="J74" s="255"/>
      <c r="K74" s="255"/>
      <c r="L74" s="255"/>
      <c r="M74" s="255"/>
      <c r="N74" s="255"/>
      <c r="O74" s="255"/>
      <c r="P74" s="255"/>
      <c r="Q74" s="255"/>
      <c r="R74" s="255"/>
      <c r="T74" s="244">
        <f>IF(DataGoesHere!$B74="","",(DataGoesHere!$B74/SUM(DataGoesHere!$B74:'DataGoesHere'!$B85)))</f>
        <v>7.2603516513141023E-2</v>
      </c>
      <c r="U74" s="238"/>
      <c r="V74" s="238"/>
      <c r="W74" s="238"/>
      <c r="X74" s="238"/>
      <c r="Y74" s="238"/>
      <c r="Z74" s="238"/>
      <c r="AA74" s="238"/>
      <c r="AB74" s="238"/>
      <c r="AC74" s="238"/>
      <c r="AD74" s="238"/>
      <c r="AE74" s="239"/>
      <c r="AF74" s="267"/>
      <c r="CV74" s="310">
        <f>IF(DataGoesHere!B74="","",DataGoesHere!A74)</f>
        <v>73</v>
      </c>
      <c r="CW74" s="271">
        <f t="shared" ca="1" si="10"/>
        <v>1</v>
      </c>
      <c r="CX74" s="272">
        <f t="shared" ca="1" si="11"/>
        <v>1.3236179355303281</v>
      </c>
      <c r="CY74" s="266">
        <f>DataGoesHere!A74</f>
        <v>73</v>
      </c>
      <c r="CZ74" s="19">
        <f>IF(DataGoesHere!B74="","",DataGoesHere!B74)</f>
        <v>187445</v>
      </c>
      <c r="DA74" s="19">
        <f>IF(DataGoesHere!B74="","",IF(AH$5="No",DataGoesHere!B74,DataGoesHere!B74-(AH$2*(DataGoesHere!A74-1))))</f>
        <v>125741.41474060822</v>
      </c>
      <c r="DB74" s="19">
        <f ca="1">IF(DataGoesHere!B74="","",IF(AO$9="No",DataGoesHere!B74,DataGoesHere!B74/CX74))</f>
        <v>141615.63920248425</v>
      </c>
      <c r="DC74" s="19">
        <f ca="1">IF(DataGoesHere!B74="","",IF(AO$9="No",DA74,DA74/CX74))</f>
        <v>94998.270547178676</v>
      </c>
      <c r="DD74" s="293" t="str">
        <f>IF(CZ74="",IF(COUNTIF(DD$2:DD73,"Forecast")&lt;Output!E$43,"Forecast",""),"Actual")</f>
        <v>Actual</v>
      </c>
      <c r="DF74" s="19">
        <f ca="1">IF(DataGoesHere!B73="",IF(DD74="Forecast",(Output!$E$47*IntermediateCalcs!DH73)+((1-Output!$E$47)*IntermediateCalcs!DF73),""),(Output!$E$47*IntermediateCalcs!DB73)+((1-Output!$E$47)*IntermediateCalcs!DF73))</f>
        <v>244643.29248012204</v>
      </c>
      <c r="DG74" s="19">
        <f ca="1">IF(DataGoesHere!B73="",IF(DD74="Forecast",(Output!$G$47*(IntermediateCalcs!DF74-IntermediateCalcs!DF73))+((1-Output!$G$47)*IntermediateCalcs!DG73),""),(Output!$G$47*(IntermediateCalcs!DF74-IntermediateCalcs!DF73))+((1-Output!$G$47)*IntermediateCalcs!DG73))</f>
        <v>16118.591189413768</v>
      </c>
      <c r="DH74" s="19">
        <f ca="1">IF(DataGoesHere!B73="",IF(DD74="Forecast",DF74+DG74,""),DF74+DG74)</f>
        <v>260761.8836695358</v>
      </c>
      <c r="DI74" s="274">
        <f ca="1">IF(DH74="","",IF(IntermediateCalcs!$AO$9="Yes",IntermediateCalcs!DH74*$CX74,IntermediateCalcs!DH74))</f>
        <v>345149.10612767056</v>
      </c>
      <c r="DJ74" s="250">
        <f ca="1">IF(DataGoesHere!$B74="","",($CZ74-DI74))</f>
        <v>-157704.10612767056</v>
      </c>
      <c r="DK74" s="250">
        <f ca="1">IF(DataGoesHere!$B74="","",ABS($CZ74-DI74))</f>
        <v>157704.10612767056</v>
      </c>
      <c r="DL74" s="250">
        <f ca="1">IF(DataGoesHere!$B74="","",DK74^2)</f>
        <v>24870585089.52758</v>
      </c>
      <c r="DM74" s="249">
        <f ca="1">IF(DataGoesHere!$B74="","",DK74/$CZ74)</f>
        <v>0.84133535771917389</v>
      </c>
      <c r="DN74" s="250">
        <f ca="1">IF(DataGoesHere!$B74="","",SUM(DJ$2:DJ74)/AVERAGE(DK:DK))</f>
        <v>-7.7913145718858923</v>
      </c>
      <c r="DP74" s="19">
        <f ca="1">IF(DataGoesHere!B74="",IF($DD74="Forecast",(Output!E$48*IntermediateCalcs!CY74)+Output!G$48,""),(Output!E$48*IntermediateCalcs!CY74)+Output!G$48)</f>
        <v>217419.11398053879</v>
      </c>
      <c r="DQ74" s="274">
        <f ca="1">IF(DP74="","",IF(IntermediateCalcs!$AO$9="Yes",IntermediateCalcs!DP74*$CX74,IntermediateCalcs!DP74))</f>
        <v>287779.83879175386</v>
      </c>
      <c r="DR74" s="250">
        <f ca="1">IF(DataGoesHere!$B74="","",($CZ74-DQ74))</f>
        <v>-100334.83879175386</v>
      </c>
      <c r="DS74" s="250">
        <f ca="1">IF(DataGoesHere!$B74="","",ABS($CZ74-DQ74))</f>
        <v>100334.83879175386</v>
      </c>
      <c r="DT74" s="250">
        <f ca="1">IF(DataGoesHere!$B74="","",DS74^2)</f>
        <v>10067079875.367235</v>
      </c>
      <c r="DU74" s="249">
        <f ca="1">IF(DataGoesHere!$B74="","",DS74/$CZ74)</f>
        <v>0.53527615456135857</v>
      </c>
      <c r="DV74" s="250">
        <f ca="1">IF(DataGoesHere!$B74="","",SUM(DR$2:DR74)/AVERAGE(DS:DS))</f>
        <v>-18.655699631174965</v>
      </c>
      <c r="DX74" s="19">
        <f ca="1">IF(DataGoesHere!$B73="","",(DB68*(Output!$O$49/Output!$P$49))+(IntermediateCalcs!DB69*(Output!$M$49/Output!$P$49))+(IntermediateCalcs!DB70*(Output!$K$49/Output!$P$49))+(DB71*(Output!$I$49/Output!$P$49))+(IntermediateCalcs!DB72*(Output!$G$49/Output!$P$49))+(IntermediateCalcs!DB73*(Output!$E$49/Output!$P$49)))</f>
        <v>223612.83961736478</v>
      </c>
      <c r="DY74" s="274">
        <f ca="1">IF(DX74="","",IF(IntermediateCalcs!$AO$9="Yes",IntermediateCalcs!DX74*$CX74,IntermediateCalcs!DX74))</f>
        <v>295977.96513241075</v>
      </c>
      <c r="DZ74" s="250">
        <f ca="1">IF(DataGoesHere!$B74="","",($CZ74-DY74))</f>
        <v>-108532.96513241075</v>
      </c>
      <c r="EA74" s="250">
        <f ca="1">IF(DataGoesHere!$B74="","",ABS($CZ74-DY74))</f>
        <v>108532.96513241075</v>
      </c>
      <c r="EB74" s="250">
        <f ca="1">IF(DataGoesHere!$B74="","",EA74^2)</f>
        <v>11779404520.433088</v>
      </c>
      <c r="EC74" s="249">
        <f ca="1">IF(DataGoesHere!$B74="","",EA74/$CZ74)</f>
        <v>0.57901232432132499</v>
      </c>
      <c r="ED74" s="250">
        <f ca="1">IF(DataGoesHere!$B74="","",SUM(DZ$2:DZ74)/AVERAGE(EA:EA))</f>
        <v>-3.0478834836869577</v>
      </c>
    </row>
    <row r="75" spans="5:134" x14ac:dyDescent="0.2">
      <c r="E75" s="255"/>
      <c r="F75" s="255"/>
      <c r="G75" s="255"/>
      <c r="H75" s="255"/>
      <c r="I75" s="255"/>
      <c r="J75" s="255"/>
      <c r="K75" s="255"/>
      <c r="L75" s="255"/>
      <c r="M75" s="255"/>
      <c r="N75" s="255"/>
      <c r="O75" s="255"/>
      <c r="P75" s="255"/>
      <c r="Q75" s="255"/>
      <c r="R75" s="255"/>
      <c r="T75" s="240"/>
      <c r="U75" s="245">
        <f>IF(DataGoesHere!$B75="","",(DataGoesHere!$B75/SUM(DataGoesHere!$B75:'DataGoesHere'!$B85)))</f>
        <v>7.675132407279403E-2</v>
      </c>
      <c r="V75" s="86"/>
      <c r="W75" s="86"/>
      <c r="X75" s="86"/>
      <c r="Y75" s="86"/>
      <c r="Z75" s="86"/>
      <c r="AA75" s="86"/>
      <c r="AB75" s="86"/>
      <c r="AC75" s="86"/>
      <c r="AD75" s="86"/>
      <c r="AE75" s="241"/>
      <c r="AF75" s="267"/>
      <c r="CV75" s="310">
        <f>IF(DataGoesHere!B75="","",DataGoesHere!A75)</f>
        <v>74</v>
      </c>
      <c r="CW75" s="271">
        <f t="shared" ca="1" si="10"/>
        <v>2</v>
      </c>
      <c r="CX75" s="272">
        <f t="shared" ca="1" si="11"/>
        <v>0.80574490527728204</v>
      </c>
      <c r="CY75" s="266">
        <f>DataGoesHere!A75</f>
        <v>74</v>
      </c>
      <c r="CZ75" s="19">
        <f>IF(DataGoesHere!B75="","",DataGoesHere!B75)</f>
        <v>183767</v>
      </c>
      <c r="DA75" s="19">
        <f>IF(DataGoesHere!B75="","",IF(AH$5="No",DataGoesHere!B75,DataGoesHere!B75-(AH$2*(DataGoesHere!A75-1))))</f>
        <v>121206.42050089446</v>
      </c>
      <c r="DB75" s="19">
        <f ca="1">IF(DataGoesHere!B75="","",IF(AO$9="No",DataGoesHere!B75,DataGoesHere!B75/CX75))</f>
        <v>228070.9425482002</v>
      </c>
      <c r="DC75" s="19">
        <f ca="1">IF(DataGoesHere!B75="","",IF(AO$9="No",DA75,DA75/CX75))</f>
        <v>150427.78391404601</v>
      </c>
      <c r="DD75" s="293" t="str">
        <f>IF(CZ75="",IF(COUNTIF(DD$2:DD74,"Forecast")&lt;Output!E$43,"Forecast",""),"Actual")</f>
        <v>Actual</v>
      </c>
      <c r="DF75" s="19">
        <f ca="1">IF(DataGoesHere!B74="",IF(DD75="Forecast",(Output!$E$47*IntermediateCalcs!DH74)+((1-Output!$E$47)*IntermediateCalcs!DF74),""),(Output!$E$47*IntermediateCalcs!DB74)+((1-Output!$E$47)*IntermediateCalcs!DF74))</f>
        <v>151918.40453024802</v>
      </c>
      <c r="DG75" s="19">
        <f ca="1">IF(DataGoesHere!B74="",IF(DD75="Forecast",(Output!$G$47*(IntermediateCalcs!DF75-IntermediateCalcs!DF74))+((1-Output!$G$47)*IntermediateCalcs!DG74),""),(Output!$G$47*(IntermediateCalcs!DF75-IntermediateCalcs!DF74))+((1-Output!$G$47)*IntermediateCalcs!DG74))</f>
        <v>-38303.148380230123</v>
      </c>
      <c r="DH75" s="19">
        <f ca="1">IF(DataGoesHere!B74="",IF(DD75="Forecast",DF75+DG75,""),DF75+DG75)</f>
        <v>113615.2561500179</v>
      </c>
      <c r="DI75" s="274">
        <f ca="1">IF(DH75="","",IF(IntermediateCalcs!$AO$9="Yes",IntermediateCalcs!DH75*$CX75,IntermediateCalcs!DH75))</f>
        <v>91544.913804650307</v>
      </c>
      <c r="DJ75" s="250">
        <f ca="1">IF(DataGoesHere!$B75="","",($CZ75-DI75))</f>
        <v>92222.086195349693</v>
      </c>
      <c r="DK75" s="250">
        <f ca="1">IF(DataGoesHere!$B75="","",ABS($CZ75-DI75))</f>
        <v>92222.086195349693</v>
      </c>
      <c r="DL75" s="250">
        <f ca="1">IF(DataGoesHere!$B75="","",DK75^2)</f>
        <v>8504913182.2225084</v>
      </c>
      <c r="DM75" s="249">
        <f ca="1">IF(DataGoesHere!$B75="","",DK75/$CZ75)</f>
        <v>0.50184247550076833</v>
      </c>
      <c r="DN75" s="250">
        <f ca="1">IF(DataGoesHere!$B75="","",SUM(DJ$2:DJ75)/AVERAGE(DK:DK))</f>
        <v>-6.2061252170353711</v>
      </c>
      <c r="DP75" s="19">
        <f ca="1">IF(DataGoesHere!B75="",IF($DD75="Forecast",(Output!E$48*IntermediateCalcs!CY75)+Output!G$48,""),(Output!E$48*IntermediateCalcs!CY75)+Output!G$48)</f>
        <v>218288.04396206315</v>
      </c>
      <c r="DQ75" s="274">
        <f ca="1">IF(DP75="","",IF(IntermediateCalcs!$AO$9="Yes",IntermediateCalcs!DP75*$CX75,IntermediateCalcs!DP75))</f>
        <v>175884.47930537575</v>
      </c>
      <c r="DR75" s="250">
        <f ca="1">IF(DataGoesHere!$B75="","",($CZ75-DQ75))</f>
        <v>7882.5206946242542</v>
      </c>
      <c r="DS75" s="250">
        <f ca="1">IF(DataGoesHere!$B75="","",ABS($CZ75-DQ75))</f>
        <v>7882.5206946242542</v>
      </c>
      <c r="DT75" s="250">
        <f ca="1">IF(DataGoesHere!$B75="","",DS75^2)</f>
        <v>62134132.501179636</v>
      </c>
      <c r="DU75" s="249">
        <f ca="1">IF(DataGoesHere!$B75="","",DS75/$CZ75)</f>
        <v>4.2894103373425342E-2</v>
      </c>
      <c r="DV75" s="250">
        <f ca="1">IF(DataGoesHere!$B75="","",SUM(DR$2:DR75)/AVERAGE(DS:DS))</f>
        <v>-18.40373821773666</v>
      </c>
      <c r="DX75" s="19">
        <f ca="1">IF(DataGoesHere!$B74="","",(DB69*(Output!$O$49/Output!$P$49))+(IntermediateCalcs!DB70*(Output!$M$49/Output!$P$49))+(IntermediateCalcs!DB71*(Output!$K$49/Output!$P$49))+(DB72*(Output!$I$49/Output!$P$49))+(IntermediateCalcs!DB73*(Output!$G$49/Output!$P$49))+(IntermediateCalcs!DB74*(Output!$E$49/Output!$P$49)))</f>
        <v>196064.60712801857</v>
      </c>
      <c r="DY75" s="274">
        <f ca="1">IF(DX75="","",IF(IntermediateCalcs!$AO$9="Yes",IntermediateCalcs!DX75*$CX75,IntermediateCalcs!DX75))</f>
        <v>157978.05829859283</v>
      </c>
      <c r="DZ75" s="250">
        <f ca="1">IF(DataGoesHere!$B75="","",($CZ75-DY75))</f>
        <v>25788.941701407166</v>
      </c>
      <c r="EA75" s="250">
        <f ca="1">IF(DataGoesHere!$B75="","",ABS($CZ75-DY75))</f>
        <v>25788.941701407166</v>
      </c>
      <c r="EB75" s="250">
        <f ca="1">IF(DataGoesHere!$B75="","",EA75^2)</f>
        <v>665069514.07857752</v>
      </c>
      <c r="EC75" s="249">
        <f ca="1">IF(DataGoesHere!$B75="","",EA75/$CZ75)</f>
        <v>0.14033499867444735</v>
      </c>
      <c r="ED75" s="250">
        <f ca="1">IF(DataGoesHere!$B75="","",SUM(DZ$2:DZ75)/AVERAGE(EA:EA))</f>
        <v>-2.2953534744434716</v>
      </c>
    </row>
    <row r="76" spans="5:134" x14ac:dyDescent="0.2">
      <c r="E76" s="255"/>
      <c r="F76" s="255"/>
      <c r="G76" s="255"/>
      <c r="H76" s="255"/>
      <c r="I76" s="255"/>
      <c r="J76" s="255"/>
      <c r="K76" s="255"/>
      <c r="L76" s="255"/>
      <c r="M76" s="255"/>
      <c r="N76" s="255"/>
      <c r="O76" s="255"/>
      <c r="P76" s="255"/>
      <c r="Q76" s="255"/>
      <c r="R76" s="255"/>
      <c r="T76" s="240"/>
      <c r="U76" s="86"/>
      <c r="V76" s="245">
        <f>IF(DataGoesHere!$B76="","",(DataGoesHere!$B76/SUM(DataGoesHere!$B74:'DataGoesHere'!$B85)))</f>
        <v>8.0554675450331986E-2</v>
      </c>
      <c r="W76" s="86"/>
      <c r="X76" s="86"/>
      <c r="Y76" s="86"/>
      <c r="Z76" s="86"/>
      <c r="AA76" s="86"/>
      <c r="AB76" s="86"/>
      <c r="AC76" s="86"/>
      <c r="AD76" s="86"/>
      <c r="AE76" s="241"/>
      <c r="CV76" s="310">
        <f>IF(DataGoesHere!B76="","",DataGoesHere!A76)</f>
        <v>75</v>
      </c>
      <c r="CW76" s="271">
        <f t="shared" ca="1" si="10"/>
        <v>3</v>
      </c>
      <c r="CX76" s="272">
        <f t="shared" ca="1" si="11"/>
        <v>0.79862940076451561</v>
      </c>
      <c r="CY76" s="266">
        <f>DataGoesHere!A76</f>
        <v>75</v>
      </c>
      <c r="CZ76" s="19">
        <f>IF(DataGoesHere!B76="","",DataGoesHere!B76)</f>
        <v>207973</v>
      </c>
      <c r="DA76" s="19">
        <f>IF(DataGoesHere!B76="","",IF(AH$5="No",DataGoesHere!B76,DataGoesHere!B76-(AH$2*(DataGoesHere!A76-1))))</f>
        <v>144555.42626118066</v>
      </c>
      <c r="DB76" s="19">
        <f ca="1">IF(DataGoesHere!B76="","",IF(AO$9="No",DataGoesHere!B76,DataGoesHere!B76/CX76))</f>
        <v>260412.40129766153</v>
      </c>
      <c r="DC76" s="19">
        <f ca="1">IF(DataGoesHere!B76="","",IF(AO$9="No",DA76,DA76/CX76))</f>
        <v>181004.3884219639</v>
      </c>
      <c r="DD76" s="293" t="str">
        <f>IF(CZ76="",IF(COUNTIF(DD$2:DD75,"Forecast")&lt;Output!E$43,"Forecast",""),"Actual")</f>
        <v>Actual</v>
      </c>
      <c r="DF76" s="19">
        <f ca="1">IF(DataGoesHere!B75="",IF(DD76="Forecast",(Output!$E$47*IntermediateCalcs!DH75)+((1-Output!$E$47)*IntermediateCalcs!DF75),""),(Output!$E$47*IntermediateCalcs!DB75)+((1-Output!$E$47)*IntermediateCalcs!DF75))</f>
        <v>220455.68874640498</v>
      </c>
      <c r="DG76" s="19">
        <f ca="1">IF(DataGoesHere!B75="",IF(DD76="Forecast",(Output!$G$47*(IntermediateCalcs!DF76-IntermediateCalcs!DF75))+((1-Output!$G$47)*IntermediateCalcs!DG75),""),(Output!$G$47*(IntermediateCalcs!DF76-IntermediateCalcs!DF75))+((1-Output!$G$47)*IntermediateCalcs!DG75))</f>
        <v>15117.067917963417</v>
      </c>
      <c r="DH76" s="19">
        <f ca="1">IF(DataGoesHere!B75="",IF(DD76="Forecast",DF76+DG76,""),DF76+DG76)</f>
        <v>235572.75666436838</v>
      </c>
      <c r="DI76" s="274">
        <f ca="1">IF(DH76="","",IF(IntermediateCalcs!$AO$9="Yes",IntermediateCalcs!DH76*$CX76,IntermediateCalcs!DH76))</f>
        <v>188135.32949130956</v>
      </c>
      <c r="DJ76" s="250">
        <f ca="1">IF(DataGoesHere!$B76="","",($CZ76-DI76))</f>
        <v>19837.67050869044</v>
      </c>
      <c r="DK76" s="250">
        <f ca="1">IF(DataGoesHere!$B76="","",ABS($CZ76-DI76))</f>
        <v>19837.67050869044</v>
      </c>
      <c r="DL76" s="250">
        <f ca="1">IF(DataGoesHere!$B76="","",DK76^2)</f>
        <v>393533171.21136642</v>
      </c>
      <c r="DM76" s="249">
        <f ca="1">IF(DataGoesHere!$B76="","",DK76/$CZ76)</f>
        <v>9.5385797717446208E-2</v>
      </c>
      <c r="DN76" s="250">
        <f ca="1">IF(DataGoesHere!$B76="","",SUM(DJ$2:DJ76)/AVERAGE(DK:DK))</f>
        <v>-5.8651389586157059</v>
      </c>
      <c r="DP76" s="19">
        <f ca="1">IF(DataGoesHere!B76="",IF($DD76="Forecast",(Output!E$48*IntermediateCalcs!CY76)+Output!G$48,""),(Output!E$48*IntermediateCalcs!CY76)+Output!G$48)</f>
        <v>219156.97394358754</v>
      </c>
      <c r="DQ76" s="274">
        <f ca="1">IF(DP76="","",IF(IntermediateCalcs!$AO$9="Yes",IntermediateCalcs!DP76*$CX76,IntermediateCalcs!DP76))</f>
        <v>175025.20277393187</v>
      </c>
      <c r="DR76" s="250">
        <f ca="1">IF(DataGoesHere!$B76="","",($CZ76-DQ76))</f>
        <v>32947.797226068127</v>
      </c>
      <c r="DS76" s="250">
        <f ca="1">IF(DataGoesHere!$B76="","",ABS($CZ76-DQ76))</f>
        <v>32947.797226068127</v>
      </c>
      <c r="DT76" s="250">
        <f ca="1">IF(DataGoesHere!$B76="","",DS76^2)</f>
        <v>1085557342.0501025</v>
      </c>
      <c r="DU76" s="249">
        <f ca="1">IF(DataGoesHere!$B76="","",DS76/$CZ76)</f>
        <v>0.1584234358597901</v>
      </c>
      <c r="DV76" s="250">
        <f ca="1">IF(DataGoesHere!$B76="","",SUM(DR$2:DR76)/AVERAGE(DS:DS))</f>
        <v>-17.350575926082879</v>
      </c>
      <c r="DX76" s="19">
        <f ca="1">IF(DataGoesHere!$B75="","",(DB70*(Output!$O$49/Output!$P$49))+(IntermediateCalcs!DB71*(Output!$M$49/Output!$P$49))+(IntermediateCalcs!DB72*(Output!$K$49/Output!$P$49))+(DB73*(Output!$I$49/Output!$P$49))+(IntermediateCalcs!DB74*(Output!$G$49/Output!$P$49))+(IntermediateCalcs!DB75*(Output!$E$49/Output!$P$49)))</f>
        <v>210963.30349959381</v>
      </c>
      <c r="DY76" s="274">
        <f ca="1">IF(DX76="","",IF(IntermediateCalcs!$AO$9="Yes",IntermediateCalcs!DX76*$CX76,IntermediateCalcs!DX76))</f>
        <v>168481.49665718325</v>
      </c>
      <c r="DZ76" s="250">
        <f ca="1">IF(DataGoesHere!$B76="","",($CZ76-DY76))</f>
        <v>39491.503342816752</v>
      </c>
      <c r="EA76" s="250">
        <f ca="1">IF(DataGoesHere!$B76="","",ABS($CZ76-DY76))</f>
        <v>39491.503342816752</v>
      </c>
      <c r="EB76" s="250">
        <f ca="1">IF(DataGoesHere!$B76="","",EA76^2)</f>
        <v>1559578836.2757068</v>
      </c>
      <c r="EC76" s="249">
        <f ca="1">IF(DataGoesHere!$B76="","",EA76/$CZ76)</f>
        <v>0.18988764571755348</v>
      </c>
      <c r="ED76" s="250">
        <f ca="1">IF(DataGoesHere!$B76="","",SUM(DZ$2:DZ76)/AVERAGE(EA:EA))</f>
        <v>-1.1429780989937894</v>
      </c>
    </row>
    <row r="77" spans="5:134" x14ac:dyDescent="0.2">
      <c r="E77" s="255"/>
      <c r="F77" s="255"/>
      <c r="G77" s="255"/>
      <c r="H77" s="255"/>
      <c r="I77" s="255"/>
      <c r="J77" s="255"/>
      <c r="K77" s="255"/>
      <c r="L77" s="255"/>
      <c r="M77" s="255"/>
      <c r="N77" s="255"/>
      <c r="O77" s="255"/>
      <c r="P77" s="255"/>
      <c r="Q77" s="255"/>
      <c r="R77" s="255"/>
      <c r="T77" s="240"/>
      <c r="U77" s="86"/>
      <c r="V77" s="86"/>
      <c r="W77" s="245">
        <f>IF(DataGoesHere!$B77="","",(DataGoesHere!$B77/SUM(DataGoesHere!$B74:'DataGoesHere'!$B85)))</f>
        <v>8.2215943994837629E-2</v>
      </c>
      <c r="X77" s="86"/>
      <c r="Y77" s="86"/>
      <c r="Z77" s="86"/>
      <c r="AA77" s="86"/>
      <c r="AB77" s="86"/>
      <c r="AC77" s="86"/>
      <c r="AD77" s="86"/>
      <c r="AE77" s="241"/>
      <c r="CV77" s="310">
        <f>IF(DataGoesHere!B77="","",DataGoesHere!A77)</f>
        <v>76</v>
      </c>
      <c r="CW77" s="271">
        <f t="shared" ca="1" si="10"/>
        <v>4</v>
      </c>
      <c r="CX77" s="272">
        <f t="shared" ca="1" si="11"/>
        <v>1.0149292433706087</v>
      </c>
      <c r="CY77" s="266">
        <f>DataGoesHere!A77</f>
        <v>76</v>
      </c>
      <c r="CZ77" s="19">
        <f>IF(DataGoesHere!B77="","",DataGoesHere!B77)</f>
        <v>212262</v>
      </c>
      <c r="DA77" s="19">
        <f>IF(DataGoesHere!B77="","",IF(AH$5="No",DataGoesHere!B77,DataGoesHere!B77-(AH$2*(DataGoesHere!A77-1))))</f>
        <v>147987.4320214669</v>
      </c>
      <c r="DB77" s="19">
        <f ca="1">IF(DataGoesHere!B77="","",IF(AO$9="No",DataGoesHere!B77,DataGoesHere!B77/CX77))</f>
        <v>209139.702483172</v>
      </c>
      <c r="DC77" s="19">
        <f ca="1">IF(DataGoesHere!B77="","",IF(AO$9="No",DA77,DA77/CX77))</f>
        <v>145810.59023385358</v>
      </c>
      <c r="DD77" s="293" t="str">
        <f>IF(CZ77="",IF(COUNTIF(DD$2:DD76,"Forecast")&lt;Output!E$43,"Forecast",""),"Actual")</f>
        <v>Actual</v>
      </c>
      <c r="DF77" s="19">
        <f ca="1">IF(DataGoesHere!B76="",IF(DD77="Forecast",(Output!$E$47*IntermediateCalcs!DH76)+((1-Output!$E$47)*IntermediateCalcs!DF76),""),(Output!$E$47*IntermediateCalcs!DB76)+((1-Output!$E$47)*IntermediateCalcs!DF76))</f>
        <v>256416.73004253587</v>
      </c>
      <c r="DG77" s="19">
        <f ca="1">IF(DataGoesHere!B76="",IF(DD77="Forecast",(Output!$G$47*(IntermediateCalcs!DF77-IntermediateCalcs!DF76))+((1-Output!$G$47)*IntermediateCalcs!DG76),""),(Output!$G$47*(IntermediateCalcs!DF77-IntermediateCalcs!DF76))+((1-Output!$G$47)*IntermediateCalcs!DG76))</f>
        <v>25539.054607047154</v>
      </c>
      <c r="DH77" s="19">
        <f ca="1">IF(DataGoesHere!B76="",IF(DD77="Forecast",DF77+DG77,""),DF77+DG77)</f>
        <v>281955.78464958305</v>
      </c>
      <c r="DI77" s="274">
        <f ca="1">IF(DH77="","",IF(IntermediateCalcs!$AO$9="Yes",IntermediateCalcs!DH77*$CX77,IntermediateCalcs!DH77))</f>
        <v>286165.17117836763</v>
      </c>
      <c r="DJ77" s="250">
        <f ca="1">IF(DataGoesHere!$B77="","",($CZ77-DI77))</f>
        <v>-73903.171178367629</v>
      </c>
      <c r="DK77" s="250">
        <f ca="1">IF(DataGoesHere!$B77="","",ABS($CZ77-DI77))</f>
        <v>73903.171178367629</v>
      </c>
      <c r="DL77" s="250">
        <f ca="1">IF(DataGoesHere!$B77="","",DK77^2)</f>
        <v>5461678710.2191076</v>
      </c>
      <c r="DM77" s="249">
        <f ca="1">IF(DataGoesHere!$B77="","",DK77/$CZ77)</f>
        <v>0.34816957900315471</v>
      </c>
      <c r="DN77" s="250">
        <f ca="1">IF(DataGoesHere!$B77="","",SUM(DJ$2:DJ77)/AVERAGE(DK:DK))</f>
        <v>-7.13544767830233</v>
      </c>
      <c r="DP77" s="19">
        <f ca="1">IF(DataGoesHere!B77="",IF($DD77="Forecast",(Output!E$48*IntermediateCalcs!CY77)+Output!G$48,""),(Output!E$48*IntermediateCalcs!CY77)+Output!G$48)</f>
        <v>220025.9039251119</v>
      </c>
      <c r="DQ77" s="274">
        <f ca="1">IF(DP77="","",IF(IntermediateCalcs!$AO$9="Yes",IntermediateCalcs!DP77*$CX77,IntermediateCalcs!DP77))</f>
        <v>223310.72419264808</v>
      </c>
      <c r="DR77" s="250">
        <f ca="1">IF(DataGoesHere!$B77="","",($CZ77-DQ77))</f>
        <v>-11048.724192648078</v>
      </c>
      <c r="DS77" s="250">
        <f ca="1">IF(DataGoesHere!$B77="","",ABS($CZ77-DQ77))</f>
        <v>11048.724192648078</v>
      </c>
      <c r="DT77" s="250">
        <f ca="1">IF(DataGoesHere!$B77="","",DS77^2)</f>
        <v>122074306.28520693</v>
      </c>
      <c r="DU77" s="249">
        <f ca="1">IF(DataGoesHere!$B77="","",DS77/$CZ77)</f>
        <v>5.2052294770840182E-2</v>
      </c>
      <c r="DV77" s="250">
        <f ca="1">IF(DataGoesHere!$B77="","",SUM(DR$2:DR77)/AVERAGE(DS:DS))</f>
        <v>-17.70374368448384</v>
      </c>
      <c r="DX77" s="19">
        <f ca="1">IF(DataGoesHere!$B76="","",(DB71*(Output!$O$49/Output!$P$49))+(IntermediateCalcs!DB72*(Output!$M$49/Output!$P$49))+(IntermediateCalcs!DB73*(Output!$K$49/Output!$P$49))+(DB74*(Output!$I$49/Output!$P$49))+(IntermediateCalcs!DB75*(Output!$G$49/Output!$P$49))+(IntermediateCalcs!DB76*(Output!$E$49/Output!$P$49)))</f>
        <v>213875.16371103772</v>
      </c>
      <c r="DY77" s="274">
        <f ca="1">IF(DX77="","",IF(IntermediateCalcs!$AO$9="Yes",IntermediateCalcs!DX77*$CX77,IntermediateCalcs!DX77))</f>
        <v>217068.15808100859</v>
      </c>
      <c r="DZ77" s="250">
        <f ca="1">IF(DataGoesHere!$B77="","",($CZ77-DY77))</f>
        <v>-4806.158081008587</v>
      </c>
      <c r="EA77" s="250">
        <f ca="1">IF(DataGoesHere!$B77="","",ABS($CZ77-DY77))</f>
        <v>4806.158081008587</v>
      </c>
      <c r="EB77" s="250">
        <f ca="1">IF(DataGoesHere!$B77="","",EA77^2)</f>
        <v>23099155.499644145</v>
      </c>
      <c r="EC77" s="249">
        <f ca="1">IF(DataGoesHere!$B77="","",EA77/$CZ77)</f>
        <v>2.2642574181947719E-2</v>
      </c>
      <c r="ED77" s="250">
        <f ca="1">IF(DataGoesHere!$B77="","",SUM(DZ$2:DZ77)/AVERAGE(EA:EA))</f>
        <v>-1.2832234113840106</v>
      </c>
    </row>
    <row r="78" spans="5:134" x14ac:dyDescent="0.2">
      <c r="E78" s="255"/>
      <c r="F78" s="255"/>
      <c r="G78" s="255"/>
      <c r="H78" s="255"/>
      <c r="I78" s="255"/>
      <c r="J78" s="255"/>
      <c r="K78" s="255"/>
      <c r="L78" s="255"/>
      <c r="M78" s="255"/>
      <c r="N78" s="255"/>
      <c r="O78" s="255"/>
      <c r="P78" s="255"/>
      <c r="Q78" s="255"/>
      <c r="R78" s="255"/>
      <c r="T78" s="240"/>
      <c r="U78" s="86"/>
      <c r="V78" s="86"/>
      <c r="W78" s="86"/>
      <c r="X78" s="245">
        <f>IF(DataGoesHere!$B78="","",(DataGoesHere!$B78/SUM(DataGoesHere!$B74:'DataGoesHere'!$B85)))</f>
        <v>8.5660490781102203E-2</v>
      </c>
      <c r="Y78" s="86"/>
      <c r="Z78" s="86"/>
      <c r="AA78" s="86"/>
      <c r="AB78" s="86"/>
      <c r="AC78" s="86"/>
      <c r="AD78" s="86"/>
      <c r="AE78" s="241"/>
      <c r="CV78" s="310">
        <f>IF(DataGoesHere!B78="","",DataGoesHere!A78)</f>
        <v>77</v>
      </c>
      <c r="CW78" s="271">
        <f t="shared" ca="1" si="10"/>
        <v>5</v>
      </c>
      <c r="CX78" s="272">
        <f t="shared" ca="1" si="11"/>
        <v>0.97875414397996308</v>
      </c>
      <c r="CY78" s="266">
        <f>DataGoesHere!A78</f>
        <v>77</v>
      </c>
      <c r="CZ78" s="19">
        <f>IF(DataGoesHere!B78="","",DataGoesHere!B78)</f>
        <v>221155</v>
      </c>
      <c r="DA78" s="19">
        <f>IF(DataGoesHere!B78="","",IF(AH$5="No",DataGoesHere!B78,DataGoesHere!B78-(AH$2*(DataGoesHere!A78-1))))</f>
        <v>156023.43778175313</v>
      </c>
      <c r="DB78" s="19">
        <f ca="1">IF(DataGoesHere!B78="","",IF(AO$9="No",DataGoesHere!B78,DataGoesHere!B78/CX78))</f>
        <v>225955.62058179898</v>
      </c>
      <c r="DC78" s="19">
        <f ca="1">IF(DataGoesHere!B78="","",IF(AO$9="No",DA78,DA78/CX78))</f>
        <v>159410.2448928658</v>
      </c>
      <c r="DD78" s="293" t="str">
        <f>IF(CZ78="",IF(COUNTIF(DD$2:DD77,"Forecast")&lt;Output!E$43,"Forecast",""),"Actual")</f>
        <v>Actual</v>
      </c>
      <c r="DF78" s="19">
        <f ca="1">IF(DataGoesHere!B77="",IF(DD78="Forecast",(Output!$E$47*IntermediateCalcs!DH77)+((1-Output!$E$47)*IntermediateCalcs!DF77),""),(Output!$E$47*IntermediateCalcs!DB77)+((1-Output!$E$47)*IntermediateCalcs!DF77))</f>
        <v>213867.4052391084</v>
      </c>
      <c r="DG78" s="19">
        <f ca="1">IF(DataGoesHere!B77="",IF(DD78="Forecast",(Output!$G$47*(IntermediateCalcs!DF78-IntermediateCalcs!DF77))+((1-Output!$G$47)*IntermediateCalcs!DG77),""),(Output!$G$47*(IntermediateCalcs!DF78-IntermediateCalcs!DF77))+((1-Output!$G$47)*IntermediateCalcs!DG77))</f>
        <v>-8505.1350981901596</v>
      </c>
      <c r="DH78" s="19">
        <f ca="1">IF(DataGoesHere!B77="",IF(DD78="Forecast",DF78+DG78,""),DF78+DG78)</f>
        <v>205362.27014091823</v>
      </c>
      <c r="DI78" s="274">
        <f ca="1">IF(DH78="","",IF(IntermediateCalcs!$AO$9="Yes",IntermediateCalcs!DH78*$CX78,IntermediateCalcs!DH78))</f>
        <v>200999.17291755637</v>
      </c>
      <c r="DJ78" s="250">
        <f ca="1">IF(DataGoesHere!$B78="","",($CZ78-DI78))</f>
        <v>20155.827082443633</v>
      </c>
      <c r="DK78" s="250">
        <f ca="1">IF(DataGoesHere!$B78="","",ABS($CZ78-DI78))</f>
        <v>20155.827082443633</v>
      </c>
      <c r="DL78" s="250">
        <f ca="1">IF(DataGoesHere!$B78="","",DK78^2)</f>
        <v>406257365.37736821</v>
      </c>
      <c r="DM78" s="249">
        <f ca="1">IF(DataGoesHere!$B78="","",DK78/$CZ78)</f>
        <v>9.1138916517571986E-2</v>
      </c>
      <c r="DN78" s="250">
        <f ca="1">IF(DataGoesHere!$B78="","",SUM(DJ$2:DJ78)/AVERAGE(DK:DK))</f>
        <v>-6.7889926820271693</v>
      </c>
      <c r="DP78" s="19">
        <f ca="1">IF(DataGoesHere!B78="",IF($DD78="Forecast",(Output!E$48*IntermediateCalcs!CY78)+Output!G$48,""),(Output!E$48*IntermediateCalcs!CY78)+Output!G$48)</f>
        <v>220894.83390663628</v>
      </c>
      <c r="DQ78" s="274">
        <f ca="1">IF(DP78="","",IF(IntermediateCalcs!$AO$9="Yes",IntermediateCalcs!DP78*$CX78,IntermediateCalcs!DP78))</f>
        <v>216201.73406988592</v>
      </c>
      <c r="DR78" s="250">
        <f ca="1">IF(DataGoesHere!$B78="","",($CZ78-DQ78))</f>
        <v>4953.2659301140811</v>
      </c>
      <c r="DS78" s="250">
        <f ca="1">IF(DataGoesHere!$B78="","",ABS($CZ78-DQ78))</f>
        <v>4953.2659301140811</v>
      </c>
      <c r="DT78" s="250">
        <f ca="1">IF(DataGoesHere!$B78="","",DS78^2)</f>
        <v>24534843.374428913</v>
      </c>
      <c r="DU78" s="249">
        <f ca="1">IF(DataGoesHere!$B78="","",DS78/$CZ78)</f>
        <v>2.2397259524379196E-2</v>
      </c>
      <c r="DV78" s="250">
        <f ca="1">IF(DataGoesHere!$B78="","",SUM(DR$2:DR78)/AVERAGE(DS:DS))</f>
        <v>-17.545414650760087</v>
      </c>
      <c r="DX78" s="19">
        <f ca="1">IF(DataGoesHere!$B77="","",(DB72*(Output!$O$49/Output!$P$49))+(IntermediateCalcs!DB73*(Output!$M$49/Output!$P$49))+(IntermediateCalcs!DB74*(Output!$K$49/Output!$P$49))+(DB75*(Output!$I$49/Output!$P$49))+(IntermediateCalcs!DB76*(Output!$G$49/Output!$P$49))+(IntermediateCalcs!DB77*(Output!$E$49/Output!$P$49)))</f>
        <v>234953.12934493372</v>
      </c>
      <c r="DY78" s="274">
        <f ca="1">IF(DX78="","",IF(IntermediateCalcs!$AO$9="Yes",IntermediateCalcs!DX78*$CX78,IntermediateCalcs!DX78))</f>
        <v>229961.34898741415</v>
      </c>
      <c r="DZ78" s="250">
        <f ca="1">IF(DataGoesHere!$B78="","",($CZ78-DY78))</f>
        <v>-8806.3489874141524</v>
      </c>
      <c r="EA78" s="250">
        <f ca="1">IF(DataGoesHere!$B78="","",ABS($CZ78-DY78))</f>
        <v>8806.3489874141524</v>
      </c>
      <c r="EB78" s="250">
        <f ca="1">IF(DataGoesHere!$B78="","",EA78^2)</f>
        <v>77551782.488130271</v>
      </c>
      <c r="EC78" s="249">
        <f ca="1">IF(DataGoesHere!$B78="","",EA78/$CZ78)</f>
        <v>3.9819805057150652E-2</v>
      </c>
      <c r="ED78" s="250">
        <f ca="1">IF(DataGoesHere!$B78="","",SUM(DZ$2:DZ78)/AVERAGE(EA:EA))</f>
        <v>-1.5401956424135039</v>
      </c>
    </row>
    <row r="79" spans="5:134" x14ac:dyDescent="0.2">
      <c r="E79" s="255"/>
      <c r="F79" s="255"/>
      <c r="G79" s="255"/>
      <c r="H79" s="255"/>
      <c r="I79" s="255"/>
      <c r="J79" s="255"/>
      <c r="K79" s="255"/>
      <c r="L79" s="255"/>
      <c r="M79" s="255"/>
      <c r="N79" s="255"/>
      <c r="O79" s="255"/>
      <c r="P79" s="255"/>
      <c r="Q79" s="255"/>
      <c r="R79" s="255"/>
      <c r="T79" s="240"/>
      <c r="U79" s="86"/>
      <c r="V79" s="86"/>
      <c r="W79" s="86"/>
      <c r="X79" s="86"/>
      <c r="Y79" s="245">
        <f>IF(DataGoesHere!$B79="","",(DataGoesHere!$B79/SUM(DataGoesHere!$B74:'DataGoesHere'!$B85)))</f>
        <v>8.5548939057899218E-2</v>
      </c>
      <c r="Z79" s="86"/>
      <c r="AA79" s="86"/>
      <c r="AB79" s="86"/>
      <c r="AC79" s="86"/>
      <c r="AD79" s="86"/>
      <c r="AE79" s="241"/>
      <c r="CV79" s="310">
        <f>IF(DataGoesHere!B79="","",DataGoesHere!A79)</f>
        <v>78</v>
      </c>
      <c r="CW79" s="271">
        <f t="shared" ca="1" si="10"/>
        <v>6</v>
      </c>
      <c r="CX79" s="272">
        <f t="shared" ca="1" si="11"/>
        <v>1.0779088099730167</v>
      </c>
      <c r="CY79" s="266">
        <f>DataGoesHere!A79</f>
        <v>78</v>
      </c>
      <c r="CZ79" s="19">
        <f>IF(DataGoesHere!B79="","",DataGoesHere!B79)</f>
        <v>220867</v>
      </c>
      <c r="DA79" s="19">
        <f>IF(DataGoesHere!B79="","",IF(AH$5="No",DataGoesHere!B79,DataGoesHere!B79-(AH$2*(DataGoesHere!A79-1))))</f>
        <v>154878.44354203937</v>
      </c>
      <c r="DB79" s="19">
        <f ca="1">IF(DataGoesHere!B79="","",IF(AO$9="No",DataGoesHere!B79,DataGoesHere!B79/CX79))</f>
        <v>204903.23296042913</v>
      </c>
      <c r="DC79" s="19">
        <f ca="1">IF(DataGoesHere!B79="","",IF(AO$9="No",DA79,DA79/CX79))</f>
        <v>143684.1800614993</v>
      </c>
      <c r="DD79" s="293" t="str">
        <f>IF(CZ79="",IF(COUNTIF(DD$2:DD78,"Forecast")&lt;Output!E$43,"Forecast",""),"Actual")</f>
        <v>Actual</v>
      </c>
      <c r="DF79" s="19">
        <f ca="1">IF(DataGoesHere!B78="",IF(DD79="Forecast",(Output!$E$47*IntermediateCalcs!DH78)+((1-Output!$E$47)*IntermediateCalcs!DF78),""),(Output!$E$47*IntermediateCalcs!DB78)+((1-Output!$E$47)*IntermediateCalcs!DF78))</f>
        <v>224746.79904752993</v>
      </c>
      <c r="DG79" s="19">
        <f ca="1">IF(DataGoesHere!B78="",IF(DD79="Forecast",(Output!$G$47*(IntermediateCalcs!DF79-IntermediateCalcs!DF78))+((1-Output!$G$47)*IntermediateCalcs!DG78),""),(Output!$G$47*(IntermediateCalcs!DF79-IntermediateCalcs!DF78))+((1-Output!$G$47)*IntermediateCalcs!DG78))</f>
        <v>1187.1293551156868</v>
      </c>
      <c r="DH79" s="19">
        <f ca="1">IF(DataGoesHere!B78="",IF(DD79="Forecast",DF79+DG79,""),DF79+DG79)</f>
        <v>225933.92840264563</v>
      </c>
      <c r="DI79" s="274">
        <f ca="1">IF(DH79="","",IF(IntermediateCalcs!$AO$9="Yes",IntermediateCalcs!DH79*$CX79,IntermediateCalcs!DH79))</f>
        <v>243536.17189702453</v>
      </c>
      <c r="DJ79" s="250">
        <f ca="1">IF(DataGoesHere!$B79="","",($CZ79-DI79))</f>
        <v>-22669.171897024527</v>
      </c>
      <c r="DK79" s="250">
        <f ca="1">IF(DataGoesHere!$B79="","",ABS($CZ79-DI79))</f>
        <v>22669.171897024527</v>
      </c>
      <c r="DL79" s="250">
        <f ca="1">IF(DataGoesHere!$B79="","",DK79^2)</f>
        <v>513891354.49684662</v>
      </c>
      <c r="DM79" s="249">
        <f ca="1">IF(DataGoesHere!$B79="","",DK79/$CZ79)</f>
        <v>0.10263720654069883</v>
      </c>
      <c r="DN79" s="250">
        <f ca="1">IF(DataGoesHere!$B79="","",SUM(DJ$2:DJ79)/AVERAGE(DK:DK))</f>
        <v>-7.1786491239593175</v>
      </c>
      <c r="DP79" s="19">
        <f ca="1">IF(DataGoesHere!B79="",IF($DD79="Forecast",(Output!E$48*IntermediateCalcs!CY79)+Output!G$48,""),(Output!E$48*IntermediateCalcs!CY79)+Output!G$48)</f>
        <v>221763.76388816064</v>
      </c>
      <c r="DQ79" s="274">
        <f ca="1">IF(DP79="","",IF(IntermediateCalcs!$AO$9="Yes",IntermediateCalcs!DP79*$CX79,IntermediateCalcs!DP79))</f>
        <v>239041.11482782429</v>
      </c>
      <c r="DR79" s="250">
        <f ca="1">IF(DataGoesHere!$B79="","",($CZ79-DQ79))</f>
        <v>-18174.114827824291</v>
      </c>
      <c r="DS79" s="250">
        <f ca="1">IF(DataGoesHere!$B79="","",ABS($CZ79-DQ79))</f>
        <v>18174.114827824291</v>
      </c>
      <c r="DT79" s="250">
        <f ca="1">IF(DataGoesHere!$B79="","",DS79^2)</f>
        <v>330298449.77494276</v>
      </c>
      <c r="DU79" s="249">
        <f ca="1">IF(DataGoesHere!$B79="","",DS79/$CZ79)</f>
        <v>8.2285333833593474E-2</v>
      </c>
      <c r="DV79" s="250">
        <f ca="1">IF(DataGoesHere!$B79="","",SUM(DR$2:DR79)/AVERAGE(DS:DS))</f>
        <v>-18.126342483037341</v>
      </c>
      <c r="DX79" s="19">
        <f ca="1">IF(DataGoesHere!$B78="","",(DB73*(Output!$O$49/Output!$P$49))+(IntermediateCalcs!DB74*(Output!$M$49/Output!$P$49))+(IntermediateCalcs!DB75*(Output!$K$49/Output!$P$49))+(DB76*(Output!$I$49/Output!$P$49))+(IntermediateCalcs!DB77*(Output!$G$49/Output!$P$49))+(IntermediateCalcs!DB78*(Output!$E$49/Output!$P$49)))</f>
        <v>209213.89587295853</v>
      </c>
      <c r="DY79" s="274">
        <f ca="1">IF(DX79="","",IF(IntermediateCalcs!$AO$9="Yes",IntermediateCalcs!DX79*$CX79,IntermediateCalcs!DX79))</f>
        <v>225513.50153023936</v>
      </c>
      <c r="DZ79" s="250">
        <f ca="1">IF(DataGoesHere!$B79="","",($CZ79-DY79))</f>
        <v>-4646.5015302393585</v>
      </c>
      <c r="EA79" s="250">
        <f ca="1">IF(DataGoesHere!$B79="","",ABS($CZ79-DY79))</f>
        <v>4646.5015302393585</v>
      </c>
      <c r="EB79" s="250">
        <f ca="1">IF(DataGoesHere!$B79="","",EA79^2)</f>
        <v>21589976.4705167</v>
      </c>
      <c r="EC79" s="249">
        <f ca="1">IF(DataGoesHere!$B79="","",EA79/$CZ79)</f>
        <v>2.1037554411656601E-2</v>
      </c>
      <c r="ED79" s="250">
        <f ca="1">IF(DataGoesHere!$B79="","",SUM(DZ$2:DZ79)/AVERAGE(EA:EA))</f>
        <v>-1.6757821228509737</v>
      </c>
    </row>
    <row r="80" spans="5:134" x14ac:dyDescent="0.2">
      <c r="E80" s="255"/>
      <c r="F80" s="255"/>
      <c r="G80" s="255"/>
      <c r="H80" s="255"/>
      <c r="I80" s="255"/>
      <c r="J80" s="255"/>
      <c r="K80" s="255"/>
      <c r="L80" s="255"/>
      <c r="M80" s="255"/>
      <c r="N80" s="255"/>
      <c r="O80" s="255"/>
      <c r="P80" s="255"/>
      <c r="Q80" s="255"/>
      <c r="R80" s="255"/>
      <c r="T80" s="240"/>
      <c r="U80" s="86"/>
      <c r="V80" s="86"/>
      <c r="W80" s="86"/>
      <c r="X80" s="86"/>
      <c r="Y80" s="86"/>
      <c r="Z80" s="245">
        <f>IF(DataGoesHere!$B80="","",(DataGoesHere!$B80/SUM(DataGoesHere!$B74:'DataGoesHere'!$B85)))</f>
        <v>8.4317222114199522E-2</v>
      </c>
      <c r="AA80" s="86"/>
      <c r="AB80" s="86"/>
      <c r="AC80" s="86"/>
      <c r="AD80" s="86"/>
      <c r="AE80" s="241"/>
      <c r="CV80" s="310">
        <f>IF(DataGoesHere!B80="","",DataGoesHere!A80)</f>
        <v>79</v>
      </c>
      <c r="CW80" s="271">
        <f t="shared" ca="1" si="10"/>
        <v>7</v>
      </c>
      <c r="CX80" s="272">
        <f t="shared" ca="1" si="11"/>
        <v>1.0265458156689093</v>
      </c>
      <c r="CY80" s="266">
        <f>DataGoesHere!A80</f>
        <v>79</v>
      </c>
      <c r="CZ80" s="19">
        <f>IF(DataGoesHere!B80="","",DataGoesHere!B80)</f>
        <v>217687</v>
      </c>
      <c r="DA80" s="19">
        <f>IF(DataGoesHere!B80="","",IF(AH$5="No",DataGoesHere!B80,DataGoesHere!B80-(AH$2*(DataGoesHere!A80-1))))</f>
        <v>150841.44930232558</v>
      </c>
      <c r="DB80" s="19">
        <f ca="1">IF(DataGoesHere!B80="","",IF(AO$9="No",DataGoesHere!B80,DataGoesHere!B80/CX80))</f>
        <v>212057.75395241621</v>
      </c>
      <c r="DC80" s="19">
        <f ca="1">IF(DataGoesHere!B80="","",IF(AO$9="No",DA80,DA80/CX80))</f>
        <v>146940.78627560867</v>
      </c>
      <c r="DD80" s="293" t="str">
        <f>IF(CZ80="",IF(COUNTIF(DD$2:DD79,"Forecast")&lt;Output!E$43,"Forecast",""),"Actual")</f>
        <v>Actual</v>
      </c>
      <c r="DF80" s="19">
        <f ca="1">IF(DataGoesHere!B79="",IF(DD80="Forecast",(Output!$E$47*IntermediateCalcs!DH79)+((1-Output!$E$47)*IntermediateCalcs!DF79),""),(Output!$E$47*IntermediateCalcs!DB79)+((1-Output!$E$47)*IntermediateCalcs!DF79))</f>
        <v>206887.58956913921</v>
      </c>
      <c r="DG80" s="19">
        <f ca="1">IF(DataGoesHere!B79="",IF(DD80="Forecast",(Output!$G$47*(IntermediateCalcs!DF80-IntermediateCalcs!DF79))+((1-Output!$G$47)*IntermediateCalcs!DG79),""),(Output!$G$47*(IntermediateCalcs!DF80-IntermediateCalcs!DF79))+((1-Output!$G$47)*IntermediateCalcs!DG79))</f>
        <v>-8336.0400616375191</v>
      </c>
      <c r="DH80" s="19">
        <f ca="1">IF(DataGoesHere!B79="",IF(DD80="Forecast",DF80+DG80,""),DF80+DG80)</f>
        <v>198551.54950750168</v>
      </c>
      <c r="DI80" s="274">
        <f ca="1">IF(DH80="","",IF(IntermediateCalcs!$AO$9="Yes",IntermediateCalcs!DH80*$CX80,IntermediateCalcs!DH80))</f>
        <v>203822.26234150416</v>
      </c>
      <c r="DJ80" s="250">
        <f ca="1">IF(DataGoesHere!$B80="","",($CZ80-DI80))</f>
        <v>13864.73765849584</v>
      </c>
      <c r="DK80" s="250">
        <f ca="1">IF(DataGoesHere!$B80="","",ABS($CZ80-DI80))</f>
        <v>13864.73765849584</v>
      </c>
      <c r="DL80" s="250">
        <f ca="1">IF(DataGoesHere!$B80="","",DK80^2)</f>
        <v>192230950.33891273</v>
      </c>
      <c r="DM80" s="249">
        <f ca="1">IF(DataGoesHere!$B80="","",DK80/$CZ80)</f>
        <v>6.3691160512551692E-2</v>
      </c>
      <c r="DN80" s="250">
        <f ca="1">IF(DataGoesHere!$B80="","",SUM(DJ$2:DJ80)/AVERAGE(DK:DK))</f>
        <v>-6.9403305665425261</v>
      </c>
      <c r="DP80" s="19">
        <f ca="1">IF(DataGoesHere!B80="",IF($DD80="Forecast",(Output!E$48*IntermediateCalcs!CY80)+Output!G$48,""),(Output!E$48*IntermediateCalcs!CY80)+Output!G$48)</f>
        <v>222632.693869685</v>
      </c>
      <c r="DQ80" s="274">
        <f ca="1">IF(DP80="","",IF(IntermediateCalcs!$AO$9="Yes",IntermediateCalcs!DP80*$CX80,IntermediateCalcs!DP80))</f>
        <v>228542.66032302237</v>
      </c>
      <c r="DR80" s="250">
        <f ca="1">IF(DataGoesHere!$B80="","",($CZ80-DQ80))</f>
        <v>-10855.66032302237</v>
      </c>
      <c r="DS80" s="250">
        <f ca="1">IF(DataGoesHere!$B80="","",ABS($CZ80-DQ80))</f>
        <v>10855.66032302237</v>
      </c>
      <c r="DT80" s="250">
        <f ca="1">IF(DataGoesHere!$B80="","",DS80^2)</f>
        <v>117845361.04884215</v>
      </c>
      <c r="DU80" s="249">
        <f ca="1">IF(DataGoesHere!$B80="","",DS80/$CZ80)</f>
        <v>4.9868206751080085E-2</v>
      </c>
      <c r="DV80" s="250">
        <f ca="1">IF(DataGoesHere!$B80="","",SUM(DR$2:DR80)/AVERAGE(DS:DS))</f>
        <v>-18.47333903715489</v>
      </c>
      <c r="DX80" s="19">
        <f ca="1">IF(DataGoesHere!$B79="","",(DB74*(Output!$O$49/Output!$P$49))+(IntermediateCalcs!DB75*(Output!$M$49/Output!$P$49))+(IntermediateCalcs!DB76*(Output!$K$49/Output!$P$49))+(DB77*(Output!$I$49/Output!$P$49))+(IntermediateCalcs!DB78*(Output!$G$49/Output!$P$49))+(IntermediateCalcs!DB79*(Output!$E$49/Output!$P$49)))</f>
        <v>214164.55597806798</v>
      </c>
      <c r="DY80" s="274">
        <f ca="1">IF(DX80="","",IF(IntermediateCalcs!$AO$9="Yes",IntermediateCalcs!DX80*$CX80,IntermediateCalcs!DX80))</f>
        <v>219849.72880387559</v>
      </c>
      <c r="DZ80" s="250">
        <f ca="1">IF(DataGoesHere!$B80="","",($CZ80-DY80))</f>
        <v>-2162.7288038755942</v>
      </c>
      <c r="EA80" s="250">
        <f ca="1">IF(DataGoesHere!$B80="","",ABS($CZ80-DY80))</f>
        <v>2162.7288038755942</v>
      </c>
      <c r="EB80" s="250">
        <f ca="1">IF(DataGoesHere!$B80="","",EA80^2)</f>
        <v>4677395.8791131582</v>
      </c>
      <c r="EC80" s="249">
        <f ca="1">IF(DataGoesHere!$B80="","",EA80/$CZ80)</f>
        <v>9.9350388579731181E-3</v>
      </c>
      <c r="ED80" s="250">
        <f ca="1">IF(DataGoesHere!$B80="","",SUM(DZ$2:DZ80)/AVERAGE(EA:EA))</f>
        <v>-1.738891278147674</v>
      </c>
    </row>
    <row r="81" spans="5:134" x14ac:dyDescent="0.2">
      <c r="E81" s="255"/>
      <c r="F81" s="255"/>
      <c r="G81" s="255"/>
      <c r="H81" s="255"/>
      <c r="I81" s="255"/>
      <c r="J81" s="255"/>
      <c r="K81" s="255"/>
      <c r="L81" s="255"/>
      <c r="M81" s="255"/>
      <c r="N81" s="255"/>
      <c r="O81" s="255"/>
      <c r="P81" s="255"/>
      <c r="Q81" s="255"/>
      <c r="R81" s="255"/>
      <c r="T81" s="240"/>
      <c r="U81" s="86"/>
      <c r="V81" s="86"/>
      <c r="W81" s="86"/>
      <c r="X81" s="86"/>
      <c r="Y81" s="86"/>
      <c r="Z81" s="86"/>
      <c r="AA81" s="245">
        <f>IF(DataGoesHere!$B81="","",(DataGoesHere!$B81/SUM(DataGoesHere!$B74:'DataGoesHere'!$B85)))</f>
        <v>8.3898128487443852E-2</v>
      </c>
      <c r="AB81" s="86"/>
      <c r="AC81" s="86"/>
      <c r="AD81" s="86"/>
      <c r="AE81" s="241"/>
      <c r="CV81" s="310">
        <f>IF(DataGoesHere!B81="","",DataGoesHere!A81)</f>
        <v>80</v>
      </c>
      <c r="CW81" s="271">
        <f t="shared" ca="1" si="10"/>
        <v>8</v>
      </c>
      <c r="CX81" s="272">
        <f t="shared" ca="1" si="11"/>
        <v>1.0207492390681214</v>
      </c>
      <c r="CY81" s="266">
        <f>DataGoesHere!A81</f>
        <v>80</v>
      </c>
      <c r="CZ81" s="19">
        <f>IF(DataGoesHere!B81="","",DataGoesHere!B81)</f>
        <v>216605</v>
      </c>
      <c r="DA81" s="19">
        <f>IF(DataGoesHere!B81="","",IF(AH$5="No",DataGoesHere!B81,DataGoesHere!B81-(AH$2*(DataGoesHere!A81-1))))</f>
        <v>148902.45506261179</v>
      </c>
      <c r="DB81" s="19">
        <f ca="1">IF(DataGoesHere!B81="","",IF(AO$9="No",DataGoesHere!B81,DataGoesHere!B81/CX81))</f>
        <v>212201.97058167437</v>
      </c>
      <c r="DC81" s="19">
        <f ca="1">IF(DataGoesHere!B81="","",IF(AO$9="No",DA81,DA81/CX81))</f>
        <v>145875.64640121619</v>
      </c>
      <c r="DD81" s="293" t="str">
        <f>IF(CZ81="",IF(COUNTIF(DD$2:DD80,"Forecast")&lt;Output!E$43,"Forecast",""),"Actual")</f>
        <v>Actual</v>
      </c>
      <c r="DF81" s="19">
        <f ca="1">IF(DataGoesHere!B80="",IF(DD81="Forecast",(Output!$E$47*IntermediateCalcs!DH80)+((1-Output!$E$47)*IntermediateCalcs!DF80),""),(Output!$E$47*IntermediateCalcs!DB80)+((1-Output!$E$47)*IntermediateCalcs!DF80))</f>
        <v>211540.73751408851</v>
      </c>
      <c r="DG81" s="19">
        <f ca="1">IF(DataGoesHere!B80="",IF(DD81="Forecast",(Output!$G$47*(IntermediateCalcs!DF81-IntermediateCalcs!DF80))+((1-Output!$G$47)*IntermediateCalcs!DG80),""),(Output!$G$47*(IntermediateCalcs!DF81-IntermediateCalcs!DF80))+((1-Output!$G$47)*IntermediateCalcs!DG80))</f>
        <v>-1841.4460583441069</v>
      </c>
      <c r="DH81" s="19">
        <f ca="1">IF(DataGoesHere!B80="",IF(DD81="Forecast",DF81+DG81,""),DF81+DG81)</f>
        <v>209699.29145574442</v>
      </c>
      <c r="DI81" s="274">
        <f ca="1">IF(DH81="","",IF(IntermediateCalcs!$AO$9="Yes",IntermediateCalcs!DH81*$CX81,IntermediateCalcs!DH81))</f>
        <v>214050.39218657534</v>
      </c>
      <c r="DJ81" s="250">
        <f ca="1">IF(DataGoesHere!$B81="","",($CZ81-DI81))</f>
        <v>2554.6078134246636</v>
      </c>
      <c r="DK81" s="250">
        <f ca="1">IF(DataGoesHere!$B81="","",ABS($CZ81-DI81))</f>
        <v>2554.6078134246636</v>
      </c>
      <c r="DL81" s="250">
        <f ca="1">IF(DataGoesHere!$B81="","",DK81^2)</f>
        <v>6526021.0804103408</v>
      </c>
      <c r="DM81" s="249">
        <f ca="1">IF(DataGoesHere!$B81="","",DK81/$CZ81)</f>
        <v>1.1793854312802861E-2</v>
      </c>
      <c r="DN81" s="250">
        <f ca="1">IF(DataGoesHere!$B81="","",SUM(DJ$2:DJ81)/AVERAGE(DK:DK))</f>
        <v>-6.8964198583952303</v>
      </c>
      <c r="DP81" s="19">
        <f ca="1">IF(DataGoesHere!B81="",IF($DD81="Forecast",(Output!E$48*IntermediateCalcs!CY81)+Output!G$48,""),(Output!E$48*IntermediateCalcs!CY81)+Output!G$48)</f>
        <v>223501.62385120936</v>
      </c>
      <c r="DQ81" s="274">
        <f ca="1">IF(DP81="","",IF(IntermediateCalcs!$AO$9="Yes",IntermediateCalcs!DP81*$CX81,IntermediateCalcs!DP81))</f>
        <v>228139.11247661145</v>
      </c>
      <c r="DR81" s="250">
        <f ca="1">IF(DataGoesHere!$B81="","",($CZ81-DQ81))</f>
        <v>-11534.112476611452</v>
      </c>
      <c r="DS81" s="250">
        <f ca="1">IF(DataGoesHere!$B81="","",ABS($CZ81-DQ81))</f>
        <v>11534.112476611452</v>
      </c>
      <c r="DT81" s="250">
        <f ca="1">IF(DataGoesHere!$B81="","",DS81^2)</f>
        <v>133035750.62312396</v>
      </c>
      <c r="DU81" s="249">
        <f ca="1">IF(DataGoesHere!$B81="","",DS81/$CZ81)</f>
        <v>5.3249520909542492E-2</v>
      </c>
      <c r="DV81" s="250">
        <f ca="1">IF(DataGoesHere!$B81="","",SUM(DR$2:DR81)/AVERAGE(DS:DS))</f>
        <v>-18.842022025116513</v>
      </c>
      <c r="DX81" s="19">
        <f ca="1">IF(DataGoesHere!$B80="","",(DB75*(Output!$O$49/Output!$P$49))+(IntermediateCalcs!DB76*(Output!$M$49/Output!$P$49))+(IntermediateCalcs!DB77*(Output!$K$49/Output!$P$49))+(DB78*(Output!$I$49/Output!$P$49))+(IntermediateCalcs!DB79*(Output!$G$49/Output!$P$49))+(IntermediateCalcs!DB80*(Output!$E$49/Output!$P$49)))</f>
        <v>226212.59471219388</v>
      </c>
      <c r="DY81" s="274">
        <f ca="1">IF(DX81="","",IF(IntermediateCalcs!$AO$9="Yes",IntermediateCalcs!DX81*$CX81,IntermediateCalcs!DX81))</f>
        <v>230906.33392009724</v>
      </c>
      <c r="DZ81" s="250">
        <f ca="1">IF(DataGoesHere!$B81="","",($CZ81-DY81))</f>
        <v>-14301.33392009724</v>
      </c>
      <c r="EA81" s="250">
        <f ca="1">IF(DataGoesHere!$B81="","",ABS($CZ81-DY81))</f>
        <v>14301.33392009724</v>
      </c>
      <c r="EB81" s="250">
        <f ca="1">IF(DataGoesHere!$B81="","",EA81^2)</f>
        <v>204528151.89412391</v>
      </c>
      <c r="EC81" s="249">
        <f ca="1">IF(DataGoesHere!$B81="","",EA81/$CZ81)</f>
        <v>6.6024948270341124E-2</v>
      </c>
      <c r="ED81" s="250">
        <f ca="1">IF(DataGoesHere!$B81="","",SUM(DZ$2:DZ81)/AVERAGE(EA:EA))</f>
        <v>-2.1562090212211604</v>
      </c>
    </row>
    <row r="82" spans="5:134" x14ac:dyDescent="0.2">
      <c r="E82" s="255"/>
      <c r="F82" s="255"/>
      <c r="G82" s="255"/>
      <c r="H82" s="255"/>
      <c r="I82" s="255"/>
      <c r="J82" s="255"/>
      <c r="K82" s="255"/>
      <c r="L82" s="255"/>
      <c r="M82" s="255"/>
      <c r="N82" s="255"/>
      <c r="O82" s="255"/>
      <c r="P82" s="255"/>
      <c r="Q82" s="255"/>
      <c r="R82" s="255"/>
      <c r="T82" s="240"/>
      <c r="U82" s="86"/>
      <c r="V82" s="86"/>
      <c r="W82" s="86"/>
      <c r="X82" s="86"/>
      <c r="Y82" s="86"/>
      <c r="Z82" s="86"/>
      <c r="AA82" s="86"/>
      <c r="AB82" s="245">
        <f>IF(DataGoesHere!$B82="","",(DataGoesHere!$B82/SUM(DataGoesHere!$B74:'DataGoesHere'!$B85)))</f>
        <v>8.0919542544975104E-2</v>
      </c>
      <c r="AC82" s="86"/>
      <c r="AD82" s="86"/>
      <c r="AE82" s="241"/>
      <c r="CV82" s="310">
        <f>IF(DataGoesHere!B82="","",DataGoesHere!A82)</f>
        <v>81</v>
      </c>
      <c r="CW82" s="271">
        <f t="shared" ca="1" si="10"/>
        <v>9</v>
      </c>
      <c r="CX82" s="272">
        <f t="shared" ca="1" si="11"/>
        <v>1.0625330005567626</v>
      </c>
      <c r="CY82" s="266">
        <f>DataGoesHere!A82</f>
        <v>81</v>
      </c>
      <c r="CZ82" s="19">
        <f>IF(DataGoesHere!B82="","",DataGoesHere!B82)</f>
        <v>208915</v>
      </c>
      <c r="DA82" s="19">
        <f>IF(DataGoesHere!B82="","",IF(AH$5="No",DataGoesHere!B82,DataGoesHere!B82-(AH$2*(DataGoesHere!A82-1))))</f>
        <v>140355.46082289802</v>
      </c>
      <c r="DB82" s="19">
        <f ca="1">IF(DataGoesHere!B82="","",IF(AO$9="No",DataGoesHere!B82,DataGoesHere!B82/CX82))</f>
        <v>196619.77547100134</v>
      </c>
      <c r="DC82" s="19">
        <f ca="1">IF(DataGoesHere!B82="","",IF(AO$9="No",DA82,DA82/CX82))</f>
        <v>132095.15445576972</v>
      </c>
      <c r="DD82" s="293" t="str">
        <f>IF(CZ82="",IF(COUNTIF(DD$2:DD81,"Forecast")&lt;Output!E$43,"Forecast",""),"Actual")</f>
        <v>Actual</v>
      </c>
      <c r="DF82" s="19">
        <f ca="1">IF(DataGoesHere!B81="",IF(DD82="Forecast",(Output!$E$47*IntermediateCalcs!DH81)+((1-Output!$E$47)*IntermediateCalcs!DF81),""),(Output!$E$47*IntermediateCalcs!DB81)+((1-Output!$E$47)*IntermediateCalcs!DF81))</f>
        <v>212135.84727491578</v>
      </c>
      <c r="DG82" s="19">
        <f ca="1">IF(DataGoesHere!B81="",IF(DD82="Forecast",(Output!$G$47*(IntermediateCalcs!DF82-IntermediateCalcs!DF81))+((1-Output!$G$47)*IntermediateCalcs!DG81),""),(Output!$G$47*(IntermediateCalcs!DF82-IntermediateCalcs!DF81))+((1-Output!$G$47)*IntermediateCalcs!DG81))</f>
        <v>-623.16814875841919</v>
      </c>
      <c r="DH82" s="19">
        <f ca="1">IF(DataGoesHere!B81="",IF(DD82="Forecast",DF82+DG82,""),DF82+DG82)</f>
        <v>211512.67912615737</v>
      </c>
      <c r="DI82" s="274">
        <f ca="1">IF(DH82="","",IF(IntermediateCalcs!$AO$9="Yes",IntermediateCalcs!DH82*$CX82,IntermediateCalcs!DH82))</f>
        <v>224739.20160771572</v>
      </c>
      <c r="DJ82" s="250">
        <f ca="1">IF(DataGoesHere!$B82="","",($CZ82-DI82))</f>
        <v>-15824.201607715717</v>
      </c>
      <c r="DK82" s="250">
        <f ca="1">IF(DataGoesHere!$B82="","",ABS($CZ82-DI82))</f>
        <v>15824.201607715717</v>
      </c>
      <c r="DL82" s="250">
        <f ca="1">IF(DataGoesHere!$B82="","",DK82^2)</f>
        <v>250405356.52163267</v>
      </c>
      <c r="DM82" s="249">
        <f ca="1">IF(DataGoesHere!$B82="","",DK82/$CZ82)</f>
        <v>7.5744688546613301E-2</v>
      </c>
      <c r="DN82" s="250">
        <f ca="1">IF(DataGoesHere!$B82="","",SUM(DJ$2:DJ82)/AVERAGE(DK:DK))</f>
        <v>-7.1684192998785266</v>
      </c>
      <c r="DP82" s="19">
        <f ca="1">IF(DataGoesHere!B82="",IF($DD82="Forecast",(Output!E$48*IntermediateCalcs!CY82)+Output!G$48,""),(Output!E$48*IntermediateCalcs!CY82)+Output!G$48)</f>
        <v>224370.55383273374</v>
      </c>
      <c r="DQ82" s="274">
        <f ca="1">IF(DP82="","",IF(IntermediateCalcs!$AO$9="Yes",IntermediateCalcs!DP82*$CX82,IntermediateCalcs!DP82))</f>
        <v>238401.11780047722</v>
      </c>
      <c r="DR82" s="250">
        <f ca="1">IF(DataGoesHere!$B82="","",($CZ82-DQ82))</f>
        <v>-29486.117800477223</v>
      </c>
      <c r="DS82" s="250">
        <f ca="1">IF(DataGoesHere!$B82="","",ABS($CZ82-DQ82))</f>
        <v>29486.117800477223</v>
      </c>
      <c r="DT82" s="250">
        <f ca="1">IF(DataGoesHere!$B82="","",DS82^2)</f>
        <v>869431142.94361973</v>
      </c>
      <c r="DU82" s="249">
        <f ca="1">IF(DataGoesHere!$B82="","",DS82/$CZ82)</f>
        <v>0.14113930450411519</v>
      </c>
      <c r="DV82" s="250">
        <f ca="1">IF(DataGoesHere!$B82="","",SUM(DR$2:DR82)/AVERAGE(DS:DS))</f>
        <v>-19.784533209753594</v>
      </c>
      <c r="DX82" s="19">
        <f ca="1">IF(DataGoesHere!$B81="","",(DB76*(Output!$O$49/Output!$P$49))+(IntermediateCalcs!DB77*(Output!$M$49/Output!$P$49))+(IntermediateCalcs!DB78*(Output!$K$49/Output!$P$49))+(DB79*(Output!$I$49/Output!$P$49))+(IntermediateCalcs!DB80*(Output!$G$49/Output!$P$49))+(IntermediateCalcs!DB81*(Output!$E$49/Output!$P$49)))</f>
        <v>211569.04343569645</v>
      </c>
      <c r="DY82" s="274">
        <f ca="1">IF(DX82="","",IF(IntermediateCalcs!$AO$9="Yes",IntermediateCalcs!DX82*$CX82,IntermediateCalcs!DX82))</f>
        <v>224799.0905466546</v>
      </c>
      <c r="DZ82" s="250">
        <f ca="1">IF(DataGoesHere!$B82="","",($CZ82-DY82))</f>
        <v>-15884.090546654596</v>
      </c>
      <c r="EA82" s="250">
        <f ca="1">IF(DataGoesHere!$B82="","",ABS($CZ82-DY82))</f>
        <v>15884.090546654596</v>
      </c>
      <c r="EB82" s="250">
        <f ca="1">IF(DataGoesHere!$B82="","",EA82^2)</f>
        <v>252304332.49432188</v>
      </c>
      <c r="EC82" s="249">
        <f ca="1">IF(DataGoesHere!$B82="","",EA82/$CZ82)</f>
        <v>7.6031355080557139E-2</v>
      </c>
      <c r="ED82" s="250">
        <f ca="1">IF(DataGoesHere!$B82="","",SUM(DZ$2:DZ82)/AVERAGE(EA:EA))</f>
        <v>-2.619712136017303</v>
      </c>
    </row>
    <row r="83" spans="5:134" x14ac:dyDescent="0.2">
      <c r="E83" s="255"/>
      <c r="F83" s="255"/>
      <c r="G83" s="255"/>
      <c r="H83" s="255"/>
      <c r="I83" s="255"/>
      <c r="J83" s="255"/>
      <c r="K83" s="255"/>
      <c r="L83" s="255"/>
      <c r="M83" s="255"/>
      <c r="N83" s="255"/>
      <c r="O83" s="255"/>
      <c r="P83" s="255"/>
      <c r="Q83" s="255"/>
      <c r="R83" s="255"/>
      <c r="T83" s="240"/>
      <c r="U83" s="86"/>
      <c r="V83" s="86"/>
      <c r="W83" s="86"/>
      <c r="X83" s="86"/>
      <c r="Y83" s="86"/>
      <c r="Z83" s="86"/>
      <c r="AA83" s="86"/>
      <c r="AB83" s="86"/>
      <c r="AC83" s="245">
        <f>IF(DataGoesHere!$B83="","",(DataGoesHere!$B83/SUM(DataGoesHere!$B74:'DataGoesHere'!$B85)))</f>
        <v>8.5406400744917621E-2</v>
      </c>
      <c r="AD83" s="86"/>
      <c r="AE83" s="241"/>
      <c r="CV83" s="310">
        <f>IF(DataGoesHere!B83="","",DataGoesHere!A83)</f>
        <v>82</v>
      </c>
      <c r="CW83" s="271">
        <f t="shared" ca="1" si="10"/>
        <v>10</v>
      </c>
      <c r="CX83" s="272">
        <f t="shared" ca="1" si="11"/>
        <v>0.92557634012077306</v>
      </c>
      <c r="CY83" s="266">
        <f>DataGoesHere!A83</f>
        <v>82</v>
      </c>
      <c r="CZ83" s="19">
        <f>IF(DataGoesHere!B83="","",DataGoesHere!B83)</f>
        <v>220499</v>
      </c>
      <c r="DA83" s="19">
        <f>IF(DataGoesHere!B83="","",IF(AH$5="No",DataGoesHere!B83,DataGoesHere!B83-(AH$2*(DataGoesHere!A83-1))))</f>
        <v>151082.46658318426</v>
      </c>
      <c r="DB83" s="19">
        <f ca="1">IF(DataGoesHere!B83="","",IF(AO$9="No",DataGoesHere!B83,DataGoesHere!B83/CX83))</f>
        <v>238228.86394354934</v>
      </c>
      <c r="DC83" s="19">
        <f ca="1">IF(DataGoesHere!B83="","",IF(AO$9="No",DA83,DA83/CX83))</f>
        <v>163230.69209339382</v>
      </c>
      <c r="DD83" s="293" t="str">
        <f>IF(CZ83="",IF(COUNTIF(DD$2:DD82,"Forecast")&lt;Output!E$43,"Forecast",""),"Actual")</f>
        <v>Actual</v>
      </c>
      <c r="DF83" s="19">
        <f ca="1">IF(DataGoesHere!B82="",IF(DD83="Forecast",(Output!$E$47*IntermediateCalcs!DH82)+((1-Output!$E$47)*IntermediateCalcs!DF82),""),(Output!$E$47*IntermediateCalcs!DB82)+((1-Output!$E$47)*IntermediateCalcs!DF82))</f>
        <v>198171.38265139278</v>
      </c>
      <c r="DG83" s="19">
        <f ca="1">IF(DataGoesHere!B82="",IF(DD83="Forecast",(Output!$G$47*(IntermediateCalcs!DF83-IntermediateCalcs!DF82))+((1-Output!$G$47)*IntermediateCalcs!DG82),""),(Output!$G$47*(IntermediateCalcs!DF83-IntermediateCalcs!DF82))+((1-Output!$G$47)*IntermediateCalcs!DG82))</f>
        <v>-7293.8163861407111</v>
      </c>
      <c r="DH83" s="19">
        <f ca="1">IF(DataGoesHere!B82="",IF(DD83="Forecast",DF83+DG83,""),DF83+DG83)</f>
        <v>190877.56626525207</v>
      </c>
      <c r="DI83" s="274">
        <f ca="1">IF(DH83="","",IF(IntermediateCalcs!$AO$9="Yes",IntermediateCalcs!DH83*$CX83,IntermediateCalcs!DH83))</f>
        <v>176671.75919495235</v>
      </c>
      <c r="DJ83" s="250">
        <f ca="1">IF(DataGoesHere!$B83="","",($CZ83-DI83))</f>
        <v>43827.240805047652</v>
      </c>
      <c r="DK83" s="250">
        <f ca="1">IF(DataGoesHere!$B83="","",ABS($CZ83-DI83))</f>
        <v>43827.240805047652</v>
      </c>
      <c r="DL83" s="250">
        <f ca="1">IF(DataGoesHere!$B83="","",DK83^2)</f>
        <v>1920827036.5836339</v>
      </c>
      <c r="DM83" s="249">
        <f ca="1">IF(DataGoesHere!$B83="","",DK83/$CZ83)</f>
        <v>0.19876389827186361</v>
      </c>
      <c r="DN83" s="250">
        <f ca="1">IF(DataGoesHere!$B83="","",SUM(DJ$2:DJ83)/AVERAGE(DK:DK))</f>
        <v>-6.4150805017356669</v>
      </c>
      <c r="DP83" s="19">
        <f ca="1">IF(DataGoesHere!B83="",IF($DD83="Forecast",(Output!E$48*IntermediateCalcs!CY83)+Output!G$48,""),(Output!E$48*IntermediateCalcs!CY83)+Output!G$48)</f>
        <v>225239.4838142581</v>
      </c>
      <c r="DQ83" s="274">
        <f ca="1">IF(DP83="","",IF(IntermediateCalcs!$AO$9="Yes",IntermediateCalcs!DP83*$CX83,IntermediateCalcs!DP83))</f>
        <v>208476.33707949313</v>
      </c>
      <c r="DR83" s="250">
        <f ca="1">IF(DataGoesHere!$B83="","",($CZ83-DQ83))</f>
        <v>12022.662920506875</v>
      </c>
      <c r="DS83" s="250">
        <f ca="1">IF(DataGoesHere!$B83="","",ABS($CZ83-DQ83))</f>
        <v>12022.662920506875</v>
      </c>
      <c r="DT83" s="250">
        <f ca="1">IF(DataGoesHere!$B83="","",DS83^2)</f>
        <v>144544423.70013091</v>
      </c>
      <c r="DU83" s="249">
        <f ca="1">IF(DataGoesHere!$B83="","",DS83/$CZ83)</f>
        <v>5.4524795670306325E-2</v>
      </c>
      <c r="DV83" s="250">
        <f ca="1">IF(DataGoesHere!$B83="","",SUM(DR$2:DR83)/AVERAGE(DS:DS))</f>
        <v>-19.4002339151372</v>
      </c>
      <c r="DX83" s="19">
        <f ca="1">IF(DataGoesHere!$B82="","",(DB77*(Output!$O$49/Output!$P$49))+(IntermediateCalcs!DB78*(Output!$M$49/Output!$P$49))+(IntermediateCalcs!DB79*(Output!$K$49/Output!$P$49))+(DB80*(Output!$I$49/Output!$P$49))+(IntermediateCalcs!DB81*(Output!$G$49/Output!$P$49))+(IntermediateCalcs!DB82*(Output!$E$49/Output!$P$49)))</f>
        <v>211404.42579811864</v>
      </c>
      <c r="DY83" s="274">
        <f ca="1">IF(DX83="","",IF(IntermediateCalcs!$AO$9="Yes",IntermediateCalcs!DX83*$CX83,IntermediateCalcs!DX83))</f>
        <v>195670.93471555618</v>
      </c>
      <c r="DZ83" s="250">
        <f ca="1">IF(DataGoesHere!$B83="","",($CZ83-DY83))</f>
        <v>24828.065284443815</v>
      </c>
      <c r="EA83" s="250">
        <f ca="1">IF(DataGoesHere!$B83="","",ABS($CZ83-DY83))</f>
        <v>24828.065284443815</v>
      </c>
      <c r="EB83" s="250">
        <f ca="1">IF(DataGoesHere!$B83="","",EA83^2)</f>
        <v>616432825.76860416</v>
      </c>
      <c r="EC83" s="249">
        <f ca="1">IF(DataGoesHere!$B83="","",EA83/$CZ83)</f>
        <v>0.11259944618544218</v>
      </c>
      <c r="ED83" s="250">
        <f ca="1">IF(DataGoesHere!$B83="","",SUM(DZ$2:DZ83)/AVERAGE(EA:EA))</f>
        <v>-1.8952208244183901</v>
      </c>
    </row>
    <row r="84" spans="5:134" x14ac:dyDescent="0.2">
      <c r="E84" s="255"/>
      <c r="F84" s="255"/>
      <c r="G84" s="255"/>
      <c r="H84" s="255"/>
      <c r="I84" s="255"/>
      <c r="J84" s="255"/>
      <c r="K84" s="255"/>
      <c r="L84" s="255"/>
      <c r="M84" s="255"/>
      <c r="N84" s="255"/>
      <c r="O84" s="255"/>
      <c r="P84" s="255"/>
      <c r="Q84" s="255"/>
      <c r="R84" s="255"/>
      <c r="T84" s="240"/>
      <c r="U84" s="86"/>
      <c r="V84" s="86"/>
      <c r="W84" s="86"/>
      <c r="X84" s="86"/>
      <c r="Y84" s="86"/>
      <c r="Z84" s="86"/>
      <c r="AA84" s="86"/>
      <c r="AB84" s="86"/>
      <c r="AC84" s="86"/>
      <c r="AD84" s="245">
        <f>IF(DataGoesHere!$B84="","",(DataGoesHere!$B84/SUM(DataGoesHere!$B74:'DataGoesHere'!$B85)))</f>
        <v>8.4813782215401728E-2</v>
      </c>
      <c r="AE84" s="241"/>
      <c r="CV84" s="310">
        <f>IF(DataGoesHere!B84="","",DataGoesHere!A84)</f>
        <v>83</v>
      </c>
      <c r="CW84" s="271">
        <f t="shared" ca="1" si="10"/>
        <v>11</v>
      </c>
      <c r="CX84" s="272">
        <f t="shared" ca="1" si="11"/>
        <v>0.97463169608807265</v>
      </c>
      <c r="CY84" s="266">
        <f>DataGoesHere!A84</f>
        <v>83</v>
      </c>
      <c r="CZ84" s="19">
        <f>IF(DataGoesHere!B84="","",DataGoesHere!B84)</f>
        <v>218969</v>
      </c>
      <c r="DA84" s="19">
        <f>IF(DataGoesHere!B84="","",IF(AH$5="No",DataGoesHere!B84,DataGoesHere!B84-(AH$2*(DataGoesHere!A84-1))))</f>
        <v>148695.47234347049</v>
      </c>
      <c r="DB84" s="19">
        <f ca="1">IF(DataGoesHere!B84="","",IF(AO$9="No",DataGoesHere!B84,DataGoesHere!B84/CX84))</f>
        <v>224668.45771473131</v>
      </c>
      <c r="DC84" s="19">
        <f ca="1">IF(DataGoesHere!B84="","",IF(AO$9="No",DA84,DA84/CX84))</f>
        <v>152565.80813069886</v>
      </c>
      <c r="DD84" s="293" t="str">
        <f>IF(CZ84="",IF(COUNTIF(DD$2:DD83,"Forecast")&lt;Output!E$43,"Forecast",""),"Actual")</f>
        <v>Actual</v>
      </c>
      <c r="DF84" s="19">
        <f ca="1">IF(DataGoesHere!B83="",IF(DD84="Forecast",(Output!$E$47*IntermediateCalcs!DH83)+((1-Output!$E$47)*IntermediateCalcs!DF83),""),(Output!$E$47*IntermediateCalcs!DB83)+((1-Output!$E$47)*IntermediateCalcs!DF83))</f>
        <v>234223.11581433369</v>
      </c>
      <c r="DG84" s="19">
        <f ca="1">IF(DataGoesHere!B83="",IF(DD84="Forecast",(Output!$G$47*(IntermediateCalcs!DF84-IntermediateCalcs!DF83))+((1-Output!$G$47)*IntermediateCalcs!DG83),""),(Output!$G$47*(IntermediateCalcs!DF84-IntermediateCalcs!DF83))+((1-Output!$G$47)*IntermediateCalcs!DG83))</f>
        <v>14378.958388400102</v>
      </c>
      <c r="DH84" s="19">
        <f ca="1">IF(DataGoesHere!B83="",IF(DD84="Forecast",DF84+DG84,""),DF84+DG84)</f>
        <v>248602.07420273378</v>
      </c>
      <c r="DI84" s="274">
        <f ca="1">IF(DH84="","",IF(IntermediateCalcs!$AO$9="Yes",IntermediateCalcs!DH84*$CX84,IntermediateCalcs!DH84))</f>
        <v>242295.46123122331</v>
      </c>
      <c r="DJ84" s="250">
        <f ca="1">IF(DataGoesHere!$B84="","",($CZ84-DI84))</f>
        <v>-23326.461231223308</v>
      </c>
      <c r="DK84" s="250">
        <f ca="1">IF(DataGoesHere!$B84="","",ABS($CZ84-DI84))</f>
        <v>23326.461231223308</v>
      </c>
      <c r="DL84" s="250">
        <f ca="1">IF(DataGoesHere!$B84="","",DK84^2)</f>
        <v>544123793.57176399</v>
      </c>
      <c r="DM84" s="249">
        <f ca="1">IF(DataGoesHere!$B84="","",DK84/$CZ84)</f>
        <v>0.10652860099476778</v>
      </c>
      <c r="DN84" s="250">
        <f ca="1">IF(DataGoesHere!$B84="","",SUM(DJ$2:DJ84)/AVERAGE(DK:DK))</f>
        <v>-6.8160349753933351</v>
      </c>
      <c r="DP84" s="19">
        <f ca="1">IF(DataGoesHere!B84="",IF($DD84="Forecast",(Output!E$48*IntermediateCalcs!CY84)+Output!G$48,""),(Output!E$48*IntermediateCalcs!CY84)+Output!G$48)</f>
        <v>226108.41379578249</v>
      </c>
      <c r="DQ84" s="274">
        <f ca="1">IF(DP84="","",IF(IntermediateCalcs!$AO$9="Yes",IntermediateCalcs!DP84*$CX84,IntermediateCalcs!DP84))</f>
        <v>220372.42683756724</v>
      </c>
      <c r="DR84" s="250">
        <f ca="1">IF(DataGoesHere!$B84="","",($CZ84-DQ84))</f>
        <v>-1403.42683756724</v>
      </c>
      <c r="DS84" s="250">
        <f ca="1">IF(DataGoesHere!$B84="","",ABS($CZ84-DQ84))</f>
        <v>1403.42683756724</v>
      </c>
      <c r="DT84" s="250">
        <f ca="1">IF(DataGoesHere!$B84="","",DS84^2)</f>
        <v>1969606.8884039843</v>
      </c>
      <c r="DU84" s="249">
        <f ca="1">IF(DataGoesHere!$B84="","",DS84/$CZ84)</f>
        <v>6.4092489693392219E-3</v>
      </c>
      <c r="DV84" s="250">
        <f ca="1">IF(DataGoesHere!$B84="","",SUM(DR$2:DR84)/AVERAGE(DS:DS))</f>
        <v>-19.445093855675239</v>
      </c>
      <c r="DX84" s="19">
        <f ca="1">IF(DataGoesHere!$B83="","",(DB78*(Output!$O$49/Output!$P$49))+(IntermediateCalcs!DB79*(Output!$M$49/Output!$P$49))+(IntermediateCalcs!DB80*(Output!$K$49/Output!$P$49))+(DB81*(Output!$I$49/Output!$P$49))+(IntermediateCalcs!DB82*(Output!$G$49/Output!$P$49))+(IntermediateCalcs!DB83*(Output!$E$49/Output!$P$49)))</f>
        <v>214173.57986161462</v>
      </c>
      <c r="DY84" s="274">
        <f ca="1">IF(DX84="","",IF(IntermediateCalcs!$AO$9="Yes",IntermediateCalcs!DX84*$CX84,IntermediateCalcs!DX84))</f>
        <v>208740.35939777974</v>
      </c>
      <c r="DZ84" s="250">
        <f ca="1">IF(DataGoesHere!$B84="","",($CZ84-DY84))</f>
        <v>10228.640602220257</v>
      </c>
      <c r="EA84" s="250">
        <f ca="1">IF(DataGoesHere!$B84="","",ABS($CZ84-DY84))</f>
        <v>10228.640602220257</v>
      </c>
      <c r="EB84" s="250">
        <f ca="1">IF(DataGoesHere!$B84="","",EA84^2)</f>
        <v>104625088.56938879</v>
      </c>
      <c r="EC84" s="249">
        <f ca="1">IF(DataGoesHere!$B84="","",EA84/$CZ84)</f>
        <v>4.671273377610647E-2</v>
      </c>
      <c r="ED84" s="250">
        <f ca="1">IF(DataGoesHere!$B84="","",SUM(DZ$2:DZ84)/AVERAGE(EA:EA))</f>
        <v>-1.5967456447828836</v>
      </c>
    </row>
    <row r="85" spans="5:134" x14ac:dyDescent="0.2">
      <c r="E85" s="255"/>
      <c r="F85" s="255"/>
      <c r="G85" s="255"/>
      <c r="H85" s="255"/>
      <c r="I85" s="255"/>
      <c r="J85" s="255"/>
      <c r="K85" s="255"/>
      <c r="L85" s="255"/>
      <c r="M85" s="255"/>
      <c r="N85" s="255"/>
      <c r="O85" s="255"/>
      <c r="P85" s="255"/>
      <c r="Q85" s="255"/>
      <c r="R85" s="255"/>
      <c r="T85" s="242"/>
      <c r="U85" s="243"/>
      <c r="V85" s="243"/>
      <c r="W85" s="243"/>
      <c r="X85" s="243"/>
      <c r="Y85" s="243"/>
      <c r="Z85" s="243"/>
      <c r="AA85" s="243"/>
      <c r="AB85" s="243"/>
      <c r="AC85" s="243"/>
      <c r="AD85" s="243"/>
      <c r="AE85" s="246">
        <f>IF(DataGoesHere!$B85="","",(DataGoesHere!$B85/SUM(DataGoesHere!$B74:'DataGoesHere'!$B85)))</f>
        <v>0.10288245004768061</v>
      </c>
      <c r="CV85" s="310">
        <f>IF(DataGoesHere!B85="","",DataGoesHere!A85)</f>
        <v>84</v>
      </c>
      <c r="CW85" s="271">
        <f t="shared" ca="1" si="10"/>
        <v>12</v>
      </c>
      <c r="CX85" s="272">
        <f t="shared" ca="1" si="11"/>
        <v>1.0054005237672714</v>
      </c>
      <c r="CY85" s="266">
        <f>DataGoesHere!A85</f>
        <v>84</v>
      </c>
      <c r="CZ85" s="19">
        <f>IF(DataGoesHere!B85="","",DataGoesHere!B85)</f>
        <v>265618</v>
      </c>
      <c r="DA85" s="19">
        <f>IF(DataGoesHere!B85="","",IF(AH$5="No",DataGoesHere!B85,DataGoesHere!B85-(AH$2*(DataGoesHere!A85-1))))</f>
        <v>194487.4781037567</v>
      </c>
      <c r="DB85" s="19">
        <f ca="1">IF(DataGoesHere!B85="","",IF(AO$9="No",DataGoesHere!B85,DataGoesHere!B85/CX85))</f>
        <v>264191.22898874164</v>
      </c>
      <c r="DC85" s="19">
        <f ca="1">IF(DataGoesHere!B85="","",IF(AO$9="No",DA85,DA85/CX85))</f>
        <v>193442.78574175117</v>
      </c>
      <c r="DD85" s="293" t="str">
        <f>IF(CZ85="",IF(COUNTIF(DD$2:DD84,"Forecast")&lt;Output!E$43,"Forecast",""),"Actual")</f>
        <v>Actual</v>
      </c>
      <c r="DF85" s="19">
        <f ca="1">IF(DataGoesHere!B84="",IF(DD85="Forecast",(Output!$E$47*IntermediateCalcs!DH84)+((1-Output!$E$47)*IntermediateCalcs!DF84),""),(Output!$E$47*IntermediateCalcs!DB84)+((1-Output!$E$47)*IntermediateCalcs!DF84))</f>
        <v>225623.92352469155</v>
      </c>
      <c r="DG85" s="19">
        <f ca="1">IF(DataGoesHere!B84="",IF(DD85="Forecast",(Output!$G$47*(IntermediateCalcs!DF85-IntermediateCalcs!DF84))+((1-Output!$G$47)*IntermediateCalcs!DG84),""),(Output!$G$47*(IntermediateCalcs!DF85-IntermediateCalcs!DF84))+((1-Output!$G$47)*IntermediateCalcs!DG84))</f>
        <v>2889.8830493789783</v>
      </c>
      <c r="DH85" s="19">
        <f ca="1">IF(DataGoesHere!B84="",IF(DD85="Forecast",DF85+DG85,""),DF85+DG85)</f>
        <v>228513.80657407054</v>
      </c>
      <c r="DI85" s="274">
        <f ca="1">IF(DH85="","",IF(IntermediateCalcs!$AO$9="Yes",IntermediateCalcs!DH85*$CX85,IntermediateCalcs!DH85))</f>
        <v>229747.90081762345</v>
      </c>
      <c r="DJ85" s="250">
        <f ca="1">IF(DataGoesHere!$B85="","",($CZ85-DI85))</f>
        <v>35870.099182376551</v>
      </c>
      <c r="DK85" s="250">
        <f ca="1">IF(DataGoesHere!$B85="","",ABS($CZ85-DI85))</f>
        <v>35870.099182376551</v>
      </c>
      <c r="DL85" s="250">
        <f ca="1">IF(DataGoesHere!$B85="","",DK85^2)</f>
        <v>1286664015.3535309</v>
      </c>
      <c r="DM85" s="249">
        <f ca="1">IF(DataGoesHere!$B85="","",DK85/$CZ85)</f>
        <v>0.13504393219727787</v>
      </c>
      <c r="DN85" s="250">
        <f ca="1">IF(DataGoesHere!$B85="","",SUM(DJ$2:DJ85)/AVERAGE(DK:DK))</f>
        <v>-6.1994700967709857</v>
      </c>
      <c r="DP85" s="19">
        <f ca="1">IF(DataGoesHere!B85="",IF($DD85="Forecast",(Output!E$48*IntermediateCalcs!CY85)+Output!G$48,""),(Output!E$48*IntermediateCalcs!CY85)+Output!G$48)</f>
        <v>226977.34377730684</v>
      </c>
      <c r="DQ85" s="274">
        <f ca="1">IF(DP85="","",IF(IntermediateCalcs!$AO$9="Yes",IntermediateCalcs!DP85*$CX85,IntermediateCalcs!DP85))</f>
        <v>228203.14031700831</v>
      </c>
      <c r="DR85" s="250">
        <f ca="1">IF(DataGoesHere!$B85="","",($CZ85-DQ85))</f>
        <v>37414.859682991693</v>
      </c>
      <c r="DS85" s="250">
        <f ca="1">IF(DataGoesHere!$B85="","",ABS($CZ85-DQ85))</f>
        <v>37414.859682991693</v>
      </c>
      <c r="DT85" s="250">
        <f ca="1">IF(DataGoesHere!$B85="","",DS85^2)</f>
        <v>1399871725.0979574</v>
      </c>
      <c r="DU85" s="249">
        <f ca="1">IF(DataGoesHere!$B85="","",DS85/$CZ85)</f>
        <v>0.14085965440215534</v>
      </c>
      <c r="DV85" s="250">
        <f ca="1">IF(DataGoesHere!$B85="","",SUM(DR$2:DR85)/AVERAGE(DS:DS))</f>
        <v>-18.249143817034479</v>
      </c>
      <c r="DX85" s="19">
        <f ca="1">IF(DataGoesHere!$B84="","",(DB79*(Output!$O$49/Output!$P$49))+(IntermediateCalcs!DB80*(Output!$M$49/Output!$P$49))+(IntermediateCalcs!DB81*(Output!$K$49/Output!$P$49))+(DB82*(Output!$I$49/Output!$P$49))+(IntermediateCalcs!DB83*(Output!$G$49/Output!$P$49))+(IntermediateCalcs!DB84*(Output!$E$49/Output!$P$49)))</f>
        <v>217748.10104510441</v>
      </c>
      <c r="DY85" s="274">
        <f ca="1">IF(DX85="","",IF(IntermediateCalcs!$AO$9="Yes",IntermediateCalcs!DX85*$CX85,IntermediateCalcs!DX85))</f>
        <v>218924.05484007671</v>
      </c>
      <c r="DZ85" s="250">
        <f ca="1">IF(DataGoesHere!$B85="","",($CZ85-DY85))</f>
        <v>46693.945159923285</v>
      </c>
      <c r="EA85" s="250">
        <f ca="1">IF(DataGoesHere!$B85="","",ABS($CZ85-DY85))</f>
        <v>46693.945159923285</v>
      </c>
      <c r="EB85" s="250">
        <f ca="1">IF(DataGoesHere!$B85="","",EA85^2)</f>
        <v>2180324514.5979233</v>
      </c>
      <c r="EC85" s="249">
        <f ca="1">IF(DataGoesHere!$B85="","",EA85/$CZ85)</f>
        <v>0.17579360269229979</v>
      </c>
      <c r="ED85" s="250">
        <f ca="1">IF(DataGoesHere!$B85="","",SUM(DZ$2:DZ85)/AVERAGE(EA:EA))</f>
        <v>-0.23420059002033908</v>
      </c>
    </row>
    <row r="86" spans="5:134" x14ac:dyDescent="0.2">
      <c r="E86" s="255"/>
      <c r="F86" s="255"/>
      <c r="G86" s="255"/>
      <c r="H86" s="255"/>
      <c r="I86" s="255"/>
      <c r="J86" s="255"/>
      <c r="K86" s="255"/>
      <c r="L86" s="255"/>
      <c r="M86" s="255"/>
      <c r="N86" s="255"/>
      <c r="O86" s="255"/>
      <c r="P86" s="255"/>
      <c r="Q86" s="255"/>
      <c r="R86" s="255"/>
      <c r="T86" s="244">
        <f>IF(DataGoesHere!$B86="","",(DataGoesHere!$B86/SUM(DataGoesHere!$B86:'DataGoesHere'!$B97)))</f>
        <v>7.0211801975676849E-2</v>
      </c>
      <c r="U86" s="238"/>
      <c r="V86" s="238"/>
      <c r="W86" s="238"/>
      <c r="X86" s="238"/>
      <c r="Y86" s="238"/>
      <c r="Z86" s="238"/>
      <c r="AA86" s="238"/>
      <c r="AB86" s="238"/>
      <c r="AC86" s="238"/>
      <c r="AD86" s="238"/>
      <c r="AE86" s="239"/>
      <c r="CV86" s="310">
        <f>IF(DataGoesHere!B86="","",DataGoesHere!A86)</f>
        <v>85</v>
      </c>
      <c r="CW86" s="271">
        <f t="shared" ca="1" si="10"/>
        <v>1</v>
      </c>
      <c r="CX86" s="272">
        <f t="shared" ca="1" si="11"/>
        <v>1.3236179355303281</v>
      </c>
      <c r="CY86" s="266">
        <f>DataGoesHere!A86</f>
        <v>85</v>
      </c>
      <c r="CZ86" s="19">
        <f>IF(DataGoesHere!B86="","",DataGoesHere!B86)</f>
        <v>196810</v>
      </c>
      <c r="DA86" s="19">
        <f>IF(DataGoesHere!B86="","",IF(AH$5="No",DataGoesHere!B86,DataGoesHere!B86-(AH$2*(DataGoesHere!A86-1))))</f>
        <v>124822.48386404294</v>
      </c>
      <c r="DB86" s="19">
        <f ca="1">IF(DataGoesHere!B86="","",IF(AO$9="No",DataGoesHere!B86,DataGoesHere!B86/CX86))</f>
        <v>148690.94375118529</v>
      </c>
      <c r="DC86" s="19">
        <f ca="1">IF(DataGoesHere!B86="","",IF(AO$9="No",DA86,DA86/CX86))</f>
        <v>94304.013653328788</v>
      </c>
      <c r="DD86" s="293" t="str">
        <f>IF(CZ86="",IF(COUNTIF(DD$2:DD85,"Forecast")&lt;Output!E$43,"Forecast",""),"Actual")</f>
        <v>Actual</v>
      </c>
      <c r="DF86" s="19">
        <f ca="1">IF(DataGoesHere!B85="",IF(DD86="Forecast",(Output!$E$47*IntermediateCalcs!DH85)+((1-Output!$E$47)*IntermediateCalcs!DF85),""),(Output!$E$47*IntermediateCalcs!DB85)+((1-Output!$E$47)*IntermediateCalcs!DF85))</f>
        <v>260334.49844233663</v>
      </c>
      <c r="DG86" s="19">
        <f ca="1">IF(DataGoesHere!B85="",IF(DD86="Forecast",(Output!$G$47*(IntermediateCalcs!DF86-IntermediateCalcs!DF85))+((1-Output!$G$47)*IntermediateCalcs!DG85),""),(Output!$G$47*(IntermediateCalcs!DF86-IntermediateCalcs!DF85))+((1-Output!$G$47)*IntermediateCalcs!DG85))</f>
        <v>18800.228983512028</v>
      </c>
      <c r="DH86" s="19">
        <f ca="1">IF(DataGoesHere!B85="",IF(DD86="Forecast",DF86+DG86,""),DF86+DG86)</f>
        <v>279134.72742584866</v>
      </c>
      <c r="DI86" s="274">
        <f ca="1">IF(DH86="","",IF(IntermediateCalcs!$AO$9="Yes",IntermediateCalcs!DH86*$CX86,IntermediateCalcs!DH86))</f>
        <v>369467.73165022267</v>
      </c>
      <c r="DJ86" s="250">
        <f ca="1">IF(DataGoesHere!$B86="","",($CZ86-DI86))</f>
        <v>-172657.73165022267</v>
      </c>
      <c r="DK86" s="250">
        <f ca="1">IF(DataGoesHere!$B86="","",ABS($CZ86-DI86))</f>
        <v>172657.73165022267</v>
      </c>
      <c r="DL86" s="250">
        <f ca="1">IF(DataGoesHere!$B86="","",DK86^2)</f>
        <v>29810692298.600304</v>
      </c>
      <c r="DM86" s="249">
        <f ca="1">IF(DataGoesHere!$B86="","",DK86/$CZ86)</f>
        <v>0.87728129490484563</v>
      </c>
      <c r="DN86" s="250">
        <f ca="1">IF(DataGoesHere!$B86="","",SUM(DJ$2:DJ86)/AVERAGE(DK:DK))</f>
        <v>-9.167253732296377</v>
      </c>
      <c r="DP86" s="19">
        <f ca="1">IF(DataGoesHere!B86="",IF($DD86="Forecast",(Output!E$48*IntermediateCalcs!CY86)+Output!G$48,""),(Output!E$48*IntermediateCalcs!CY86)+Output!G$48)</f>
        <v>227846.2737588312</v>
      </c>
      <c r="DQ86" s="274">
        <f ca="1">IF(DP86="","",IF(IntermediateCalcs!$AO$9="Yes",IntermediateCalcs!DP86*$CX86,IntermediateCalcs!DP86))</f>
        <v>301581.41449094214</v>
      </c>
      <c r="DR86" s="250">
        <f ca="1">IF(DataGoesHere!$B86="","",($CZ86-DQ86))</f>
        <v>-104771.41449094214</v>
      </c>
      <c r="DS86" s="250">
        <f ca="1">IF(DataGoesHere!$B86="","",ABS($CZ86-DQ86))</f>
        <v>104771.41449094214</v>
      </c>
      <c r="DT86" s="250">
        <f ca="1">IF(DataGoesHere!$B86="","",DS86^2)</f>
        <v>10977049294.432802</v>
      </c>
      <c r="DU86" s="249">
        <f ca="1">IF(DataGoesHere!$B86="","",DS86/$CZ86)</f>
        <v>0.5323480234283936</v>
      </c>
      <c r="DV86" s="250">
        <f ca="1">IF(DataGoesHere!$B86="","",SUM(DR$2:DR86)/AVERAGE(DS:DS))</f>
        <v>-21.59811741390326</v>
      </c>
      <c r="DX86" s="19">
        <f ca="1">IF(DataGoesHere!$B85="","",(DB80*(Output!$O$49/Output!$P$49))+(IntermediateCalcs!DB81*(Output!$M$49/Output!$P$49))+(IntermediateCalcs!DB82*(Output!$K$49/Output!$P$49))+(DB83*(Output!$I$49/Output!$P$49))+(IntermediateCalcs!DB84*(Output!$G$49/Output!$P$49))+(IntermediateCalcs!DB85*(Output!$E$49/Output!$P$49)))</f>
        <v>234470.61517194164</v>
      </c>
      <c r="DY86" s="274">
        <f ca="1">IF(DX86="","",IF(IntermediateCalcs!$AO$9="Yes",IntermediateCalcs!DX86*$CX86,IntermediateCalcs!DX86))</f>
        <v>310349.51159641141</v>
      </c>
      <c r="DZ86" s="250">
        <f ca="1">IF(DataGoesHere!$B86="","",($CZ86-DY86))</f>
        <v>-113539.51159641141</v>
      </c>
      <c r="EA86" s="250">
        <f ca="1">IF(DataGoesHere!$B86="","",ABS($CZ86-DY86))</f>
        <v>113539.51159641141</v>
      </c>
      <c r="EB86" s="250">
        <f ca="1">IF(DataGoesHere!$B86="","",EA86^2)</f>
        <v>12891220693.551641</v>
      </c>
      <c r="EC86" s="249">
        <f ca="1">IF(DataGoesHere!$B86="","",EA86/$CZ86)</f>
        <v>0.57689909860480371</v>
      </c>
      <c r="ED86" s="250">
        <f ca="1">IF(DataGoesHere!$B86="","",SUM(DZ$2:DZ86)/AVERAGE(EA:EA))</f>
        <v>-3.547321799119286</v>
      </c>
    </row>
    <row r="87" spans="5:134" x14ac:dyDescent="0.2">
      <c r="E87" s="255"/>
      <c r="F87" s="255"/>
      <c r="G87" s="255"/>
      <c r="H87" s="255"/>
      <c r="I87" s="255"/>
      <c r="J87" s="255"/>
      <c r="K87" s="255"/>
      <c r="L87" s="255"/>
      <c r="M87" s="255"/>
      <c r="N87" s="255"/>
      <c r="O87" s="255"/>
      <c r="P87" s="255"/>
      <c r="Q87" s="255"/>
      <c r="R87" s="255"/>
      <c r="T87" s="240"/>
      <c r="U87" s="245">
        <f>IF(DataGoesHere!$B87="","",(DataGoesHere!$B87/SUM(DataGoesHere!$B87:'DataGoesHere'!$B97)))</f>
        <v>7.6527080743435089E-2</v>
      </c>
      <c r="V87" s="86"/>
      <c r="W87" s="86"/>
      <c r="X87" s="86"/>
      <c r="Y87" s="86"/>
      <c r="Z87" s="86"/>
      <c r="AA87" s="86"/>
      <c r="AB87" s="86"/>
      <c r="AC87" s="86"/>
      <c r="AD87" s="86"/>
      <c r="AE87" s="241"/>
      <c r="CV87" s="310">
        <f>IF(DataGoesHere!B87="","",DataGoesHere!A87)</f>
        <v>86</v>
      </c>
      <c r="CW87" s="271">
        <f t="shared" ca="1" si="10"/>
        <v>2</v>
      </c>
      <c r="CX87" s="272">
        <f t="shared" ca="1" si="11"/>
        <v>0.80574490527728204</v>
      </c>
      <c r="CY87" s="266">
        <f>DataGoesHere!A87</f>
        <v>86</v>
      </c>
      <c r="CZ87" s="19">
        <f>IF(DataGoesHere!B87="","",DataGoesHere!B87)</f>
        <v>199451</v>
      </c>
      <c r="DA87" s="19">
        <f>IF(DataGoesHere!B87="","",IF(AH$5="No",DataGoesHere!B87,DataGoesHere!B87-(AH$2*(DataGoesHere!A87-1))))</f>
        <v>126606.48962432916</v>
      </c>
      <c r="DB87" s="19">
        <f ca="1">IF(DataGoesHere!B87="","",IF(AO$9="No",DataGoesHere!B87,DataGoesHere!B87/CX87))</f>
        <v>247536.16025826769</v>
      </c>
      <c r="DC87" s="19">
        <f ca="1">IF(DataGoesHere!B87="","",IF(AO$9="No",DA87,DA87/CX87))</f>
        <v>157129.74267055391</v>
      </c>
      <c r="DD87" s="293" t="str">
        <f>IF(CZ87="",IF(COUNTIF(DD$2:DD86,"Forecast")&lt;Output!E$43,"Forecast",""),"Actual")</f>
        <v>Actual</v>
      </c>
      <c r="DF87" s="19">
        <f ca="1">IF(DataGoesHere!B86="",IF(DD87="Forecast",(Output!$E$47*IntermediateCalcs!DH86)+((1-Output!$E$47)*IntermediateCalcs!DF86),""),(Output!$E$47*IntermediateCalcs!DB86)+((1-Output!$E$47)*IntermediateCalcs!DF86))</f>
        <v>159855.29922030043</v>
      </c>
      <c r="DG87" s="19">
        <f ca="1">IF(DataGoesHere!B86="",IF(DD87="Forecast",(Output!$G$47*(IntermediateCalcs!DF87-IntermediateCalcs!DF86))+((1-Output!$G$47)*IntermediateCalcs!DG86),""),(Output!$G$47*(IntermediateCalcs!DF87-IntermediateCalcs!DF86))+((1-Output!$G$47)*IntermediateCalcs!DG86))</f>
        <v>-40839.485119262084</v>
      </c>
      <c r="DH87" s="19">
        <f ca="1">IF(DataGoesHere!B86="",IF(DD87="Forecast",DF87+DG87,""),DF87+DG87)</f>
        <v>119015.81410103834</v>
      </c>
      <c r="DI87" s="274">
        <f ca="1">IF(DH87="","",IF(IntermediateCalcs!$AO$9="Yes",IntermediateCalcs!DH87*$CX87,IntermediateCalcs!DH87))</f>
        <v>95896.385859339745</v>
      </c>
      <c r="DJ87" s="250">
        <f ca="1">IF(DataGoesHere!$B87="","",($CZ87-DI87))</f>
        <v>103554.61414066025</v>
      </c>
      <c r="DK87" s="250">
        <f ca="1">IF(DataGoesHere!$B87="","",ABS($CZ87-DI87))</f>
        <v>103554.61414066025</v>
      </c>
      <c r="DL87" s="250">
        <f ca="1">IF(DataGoesHere!$B87="","",DK87^2)</f>
        <v>10723558109.821033</v>
      </c>
      <c r="DM87" s="249">
        <f ca="1">IF(DataGoesHere!$B87="","",DK87/$CZ87)</f>
        <v>0.51919826995432594</v>
      </c>
      <c r="DN87" s="250">
        <f ca="1">IF(DataGoesHere!$B87="","",SUM(DJ$2:DJ87)/AVERAGE(DK:DK))</f>
        <v>-7.3872715311378716</v>
      </c>
      <c r="DP87" s="19">
        <f ca="1">IF(DataGoesHere!B87="",IF($DD87="Forecast",(Output!E$48*IntermediateCalcs!CY87)+Output!G$48,""),(Output!E$48*IntermediateCalcs!CY87)+Output!G$48)</f>
        <v>228715.20374035556</v>
      </c>
      <c r="DQ87" s="274">
        <f ca="1">IF(DP87="","",IF(IntermediateCalcs!$AO$9="Yes",IntermediateCalcs!DP87*$CX87,IntermediateCalcs!DP87))</f>
        <v>184286.11017324706</v>
      </c>
      <c r="DR87" s="250">
        <f ca="1">IF(DataGoesHere!$B87="","",($CZ87-DQ87))</f>
        <v>15164.889826752944</v>
      </c>
      <c r="DS87" s="250">
        <f ca="1">IF(DataGoesHere!$B87="","",ABS($CZ87-DQ87))</f>
        <v>15164.889826752944</v>
      </c>
      <c r="DT87" s="250">
        <f ca="1">IF(DataGoesHere!$B87="","",DS87^2)</f>
        <v>229973883.45755494</v>
      </c>
      <c r="DU87" s="249">
        <f ca="1">IF(DataGoesHere!$B87="","",DS87/$CZ87)</f>
        <v>7.6033160158399532E-2</v>
      </c>
      <c r="DV87" s="250">
        <f ca="1">IF(DataGoesHere!$B87="","",SUM(DR$2:DR87)/AVERAGE(DS:DS))</f>
        <v>-21.113378175858418</v>
      </c>
      <c r="DX87" s="19">
        <f ca="1">IF(DataGoesHere!$B86="","",(DB81*(Output!$O$49/Output!$P$49))+(IntermediateCalcs!DB82*(Output!$M$49/Output!$P$49))+(IntermediateCalcs!DB83*(Output!$K$49/Output!$P$49))+(DB84*(Output!$I$49/Output!$P$49))+(IntermediateCalcs!DB85*(Output!$G$49/Output!$P$49))+(IntermediateCalcs!DB86*(Output!$E$49/Output!$P$49)))</f>
        <v>206138.18380880245</v>
      </c>
      <c r="DY87" s="274">
        <f ca="1">IF(DX87="","",IF(IntermediateCalcs!$AO$9="Yes",IntermediateCalcs!DX87*$CX87,IntermediateCalcs!DX87))</f>
        <v>166094.79138705449</v>
      </c>
      <c r="DZ87" s="250">
        <f ca="1">IF(DataGoesHere!$B87="","",($CZ87-DY87))</f>
        <v>33356.208612945513</v>
      </c>
      <c r="EA87" s="250">
        <f ca="1">IF(DataGoesHere!$B87="","",ABS($CZ87-DY87))</f>
        <v>33356.208612945513</v>
      </c>
      <c r="EB87" s="250">
        <f ca="1">IF(DataGoesHere!$B87="","",EA87^2)</f>
        <v>1112636653.0303404</v>
      </c>
      <c r="EC87" s="249">
        <f ca="1">IF(DataGoesHere!$B87="","",EA87/$CZ87)</f>
        <v>0.16724011718640425</v>
      </c>
      <c r="ED87" s="250">
        <f ca="1">IF(DataGoesHere!$B87="","",SUM(DZ$2:DZ87)/AVERAGE(EA:EA))</f>
        <v>-2.5739763913681073</v>
      </c>
    </row>
    <row r="88" spans="5:134" x14ac:dyDescent="0.2">
      <c r="E88" s="255"/>
      <c r="F88" s="255"/>
      <c r="G88" s="255"/>
      <c r="H88" s="255"/>
      <c r="I88" s="255"/>
      <c r="J88" s="255"/>
      <c r="K88" s="255"/>
      <c r="L88" s="255"/>
      <c r="M88" s="255"/>
      <c r="N88" s="255"/>
      <c r="O88" s="255"/>
      <c r="P88" s="255"/>
      <c r="Q88" s="255"/>
      <c r="R88" s="255"/>
      <c r="T88" s="240"/>
      <c r="U88" s="86"/>
      <c r="V88" s="245">
        <f>IF(DataGoesHere!$B88="","",(DataGoesHere!$B88/SUM(DataGoesHere!$B86:'DataGoesHere'!$B97)))</f>
        <v>8.2134358868248963E-2</v>
      </c>
      <c r="W88" s="86"/>
      <c r="X88" s="86"/>
      <c r="Y88" s="86"/>
      <c r="Z88" s="86"/>
      <c r="AA88" s="86"/>
      <c r="AB88" s="86"/>
      <c r="AC88" s="86"/>
      <c r="AD88" s="86"/>
      <c r="AE88" s="241"/>
      <c r="CV88" s="310">
        <f>IF(DataGoesHere!B88="","",DataGoesHere!A88)</f>
        <v>87</v>
      </c>
      <c r="CW88" s="271">
        <f t="shared" ca="1" si="10"/>
        <v>3</v>
      </c>
      <c r="CX88" s="272">
        <f t="shared" ca="1" si="11"/>
        <v>0.79862940076451561</v>
      </c>
      <c r="CY88" s="266">
        <f>DataGoesHere!A88</f>
        <v>87</v>
      </c>
      <c r="CZ88" s="19">
        <f>IF(DataGoesHere!B88="","",DataGoesHere!B88)</f>
        <v>230230</v>
      </c>
      <c r="DA88" s="19">
        <f>IF(DataGoesHere!B88="","",IF(AH$5="No",DataGoesHere!B88,DataGoesHere!B88-(AH$2*(DataGoesHere!A88-1))))</f>
        <v>156528.49538461538</v>
      </c>
      <c r="DB88" s="19">
        <f ca="1">IF(DataGoesHere!B88="","",IF(AO$9="No",DataGoesHere!B88,DataGoesHere!B88/CX88))</f>
        <v>288281.39782933658</v>
      </c>
      <c r="DC88" s="19">
        <f ca="1">IF(DataGoesHere!B88="","",IF(AO$9="No",DA88,DA88/CX88))</f>
        <v>195996.40989271502</v>
      </c>
      <c r="DD88" s="293" t="str">
        <f>IF(CZ88="",IF(COUNTIF(DD$2:DD87,"Forecast")&lt;Output!E$43,"Forecast",""),"Actual")</f>
        <v>Actual</v>
      </c>
      <c r="DF88" s="19">
        <f ca="1">IF(DataGoesHere!B87="",IF(DD88="Forecast",(Output!$E$47*IntermediateCalcs!DH87)+((1-Output!$E$47)*IntermediateCalcs!DF87),""),(Output!$E$47*IntermediateCalcs!DB87)+((1-Output!$E$47)*IntermediateCalcs!DF87))</f>
        <v>238768.07415447096</v>
      </c>
      <c r="DG88" s="19">
        <f ca="1">IF(DataGoesHere!B87="",IF(DD88="Forecast",(Output!$G$47*(IntermediateCalcs!DF88-IntermediateCalcs!DF87))+((1-Output!$G$47)*IntermediateCalcs!DG87),""),(Output!$G$47*(IntermediateCalcs!DF88-IntermediateCalcs!DF87))+((1-Output!$G$47)*IntermediateCalcs!DG87))</f>
        <v>19036.644907454225</v>
      </c>
      <c r="DH88" s="19">
        <f ca="1">IF(DataGoesHere!B87="",IF(DD88="Forecast",DF88+DG88,""),DF88+DG88)</f>
        <v>257804.71906192519</v>
      </c>
      <c r="DI88" s="274">
        <f ca="1">IF(DH88="","",IF(IntermediateCalcs!$AO$9="Yes",IntermediateCalcs!DH88*$CX88,IntermediateCalcs!DH88))</f>
        <v>205890.4282986896</v>
      </c>
      <c r="DJ88" s="250">
        <f ca="1">IF(DataGoesHere!$B88="","",($CZ88-DI88))</f>
        <v>24339.5717013104</v>
      </c>
      <c r="DK88" s="250">
        <f ca="1">IF(DataGoesHere!$B88="","",ABS($CZ88-DI88))</f>
        <v>24339.5717013104</v>
      </c>
      <c r="DL88" s="250">
        <f ca="1">IF(DataGoesHere!$B88="","",DK88^2)</f>
        <v>592414750.60323</v>
      </c>
      <c r="DM88" s="249">
        <f ca="1">IF(DataGoesHere!$B88="","",DK88/$CZ88)</f>
        <v>0.10571850628202406</v>
      </c>
      <c r="DN88" s="250">
        <f ca="1">IF(DataGoesHere!$B88="","",SUM(DJ$2:DJ88)/AVERAGE(DK:DK))</f>
        <v>-6.9689028783098497</v>
      </c>
      <c r="DP88" s="19">
        <f ca="1">IF(DataGoesHere!B88="",IF($DD88="Forecast",(Output!E$48*IntermediateCalcs!CY88)+Output!G$48,""),(Output!E$48*IntermediateCalcs!CY88)+Output!G$48)</f>
        <v>229584.13372187995</v>
      </c>
      <c r="DQ88" s="274">
        <f ca="1">IF(DP88="","",IF(IntermediateCalcs!$AO$9="Yes",IntermediateCalcs!DP88*$CX88,IntermediateCalcs!DP88))</f>
        <v>183352.63913934541</v>
      </c>
      <c r="DR88" s="250">
        <f ca="1">IF(DataGoesHere!$B88="","",($CZ88-DQ88))</f>
        <v>46877.360860654589</v>
      </c>
      <c r="DS88" s="250">
        <f ca="1">IF(DataGoesHere!$B88="","",ABS($CZ88-DQ88))</f>
        <v>46877.360860654589</v>
      </c>
      <c r="DT88" s="250">
        <f ca="1">IF(DataGoesHere!$B88="","",DS88^2)</f>
        <v>2197486961.2600307</v>
      </c>
      <c r="DU88" s="249">
        <f ca="1">IF(DataGoesHere!$B88="","",DS88/$CZ88)</f>
        <v>0.20361100143619246</v>
      </c>
      <c r="DV88" s="250">
        <f ca="1">IF(DataGoesHere!$B88="","",SUM(DR$2:DR88)/AVERAGE(DS:DS))</f>
        <v>-19.614963321234168</v>
      </c>
      <c r="DX88" s="19">
        <f ca="1">IF(DataGoesHere!$B87="","",(DB82*(Output!$O$49/Output!$P$49))+(IntermediateCalcs!DB83*(Output!$M$49/Output!$P$49))+(IntermediateCalcs!DB84*(Output!$K$49/Output!$P$49))+(DB85*(Output!$I$49/Output!$P$49))+(IntermediateCalcs!DB86*(Output!$G$49/Output!$P$49))+(IntermediateCalcs!DB87*(Output!$E$49/Output!$P$49)))</f>
        <v>224326.23568808858</v>
      </c>
      <c r="DY88" s="274">
        <f ca="1">IF(DX88="","",IF(IntermediateCalcs!$AO$9="Yes",IntermediateCalcs!DX88*$CX88,IntermediateCalcs!DX88))</f>
        <v>179153.52718333769</v>
      </c>
      <c r="DZ88" s="250">
        <f ca="1">IF(DataGoesHere!$B88="","",($CZ88-DY88))</f>
        <v>51076.47281666231</v>
      </c>
      <c r="EA88" s="250">
        <f ca="1">IF(DataGoesHere!$B88="","",ABS($CZ88-DY88))</f>
        <v>51076.47281666231</v>
      </c>
      <c r="EB88" s="250">
        <f ca="1">IF(DataGoesHere!$B88="","",EA88^2)</f>
        <v>2608806075.3912439</v>
      </c>
      <c r="EC88" s="249">
        <f ca="1">IF(DataGoesHere!$B88="","",EA88/$CZ88)</f>
        <v>0.22184977117083921</v>
      </c>
      <c r="ED88" s="250">
        <f ca="1">IF(DataGoesHere!$B88="","",SUM(DZ$2:DZ88)/AVERAGE(EA:EA))</f>
        <v>-1.083547702751146</v>
      </c>
    </row>
    <row r="89" spans="5:134" x14ac:dyDescent="0.2">
      <c r="E89" s="255"/>
      <c r="F89" s="255"/>
      <c r="G89" s="255"/>
      <c r="H89" s="255"/>
      <c r="I89" s="255"/>
      <c r="J89" s="255"/>
      <c r="K89" s="255"/>
      <c r="L89" s="255"/>
      <c r="M89" s="255"/>
      <c r="N89" s="255"/>
      <c r="O89" s="255"/>
      <c r="P89" s="255"/>
      <c r="Q89" s="255"/>
      <c r="R89" s="255"/>
      <c r="T89" s="240"/>
      <c r="U89" s="86"/>
      <c r="V89" s="86"/>
      <c r="W89" s="245">
        <f>IF(DataGoesHere!$B89="","",(DataGoesHere!$B89/SUM(DataGoesHere!$B86:'DataGoesHere'!$B97)))</f>
        <v>8.1020944743122769E-2</v>
      </c>
      <c r="X89" s="86"/>
      <c r="Y89" s="86"/>
      <c r="Z89" s="86"/>
      <c r="AA89" s="86"/>
      <c r="AB89" s="86"/>
      <c r="AC89" s="86"/>
      <c r="AD89" s="86"/>
      <c r="AE89" s="241"/>
      <c r="CV89" s="310">
        <f>IF(DataGoesHere!B89="","",DataGoesHere!A89)</f>
        <v>88</v>
      </c>
      <c r="CW89" s="271">
        <f t="shared" ca="1" si="10"/>
        <v>4</v>
      </c>
      <c r="CX89" s="272">
        <f t="shared" ca="1" si="11"/>
        <v>1.0149292433706087</v>
      </c>
      <c r="CY89" s="266">
        <f>DataGoesHere!A89</f>
        <v>88</v>
      </c>
      <c r="CZ89" s="19">
        <f>IF(DataGoesHere!B89="","",DataGoesHere!B89)</f>
        <v>227109</v>
      </c>
      <c r="DA89" s="19">
        <f>IF(DataGoesHere!B89="","",IF(AH$5="No",DataGoesHere!B89,DataGoesHere!B89-(AH$2*(DataGoesHere!A89-1))))</f>
        <v>152550.50114490162</v>
      </c>
      <c r="DB89" s="19">
        <f ca="1">IF(DataGoesHere!B89="","",IF(AO$9="No",DataGoesHere!B89,DataGoesHere!B89/CX89))</f>
        <v>223768.3084643069</v>
      </c>
      <c r="DC89" s="19">
        <f ca="1">IF(DataGoesHere!B89="","",IF(AO$9="No",DA89,DA89/CX89))</f>
        <v>150306.53825509755</v>
      </c>
      <c r="DD89" s="293" t="str">
        <f>IF(CZ89="",IF(COUNTIF(DD$2:DD88,"Forecast")&lt;Output!E$43,"Forecast",""),"Actual")</f>
        <v>Actual</v>
      </c>
      <c r="DF89" s="19">
        <f ca="1">IF(DataGoesHere!B88="",IF(DD89="Forecast",(Output!$E$47*IntermediateCalcs!DH88)+((1-Output!$E$47)*IntermediateCalcs!DF88),""),(Output!$E$47*IntermediateCalcs!DB88)+((1-Output!$E$47)*IntermediateCalcs!DF88))</f>
        <v>283330.06546185003</v>
      </c>
      <c r="DG89" s="19">
        <f ca="1">IF(DataGoesHere!B88="",IF(DD89="Forecast",(Output!$G$47*(IntermediateCalcs!DF89-IntermediateCalcs!DF88))+((1-Output!$G$47)*IntermediateCalcs!DG88),""),(Output!$G$47*(IntermediateCalcs!DF89-IntermediateCalcs!DF88))+((1-Output!$G$47)*IntermediateCalcs!DG88))</f>
        <v>31799.318107416646</v>
      </c>
      <c r="DH89" s="19">
        <f ca="1">IF(DataGoesHere!B88="",IF(DD89="Forecast",DF89+DG89,""),DF89+DG89)</f>
        <v>315129.38356926665</v>
      </c>
      <c r="DI89" s="274">
        <f ca="1">IF(DH89="","",IF(IntermediateCalcs!$AO$9="Yes",IntermediateCalcs!DH89*$CX89,IntermediateCalcs!DH89))</f>
        <v>319834.02682980214</v>
      </c>
      <c r="DJ89" s="250">
        <f ca="1">IF(DataGoesHere!$B89="","",($CZ89-DI89))</f>
        <v>-92725.02682980214</v>
      </c>
      <c r="DK89" s="250">
        <f ca="1">IF(DataGoesHere!$B89="","",ABS($CZ89-DI89))</f>
        <v>92725.02682980214</v>
      </c>
      <c r="DL89" s="250">
        <f ca="1">IF(DataGoesHere!$B89="","",DK89^2)</f>
        <v>8597930600.5875263</v>
      </c>
      <c r="DM89" s="249">
        <f ca="1">IF(DataGoesHere!$B89="","",DK89/$CZ89)</f>
        <v>0.40828424602196361</v>
      </c>
      <c r="DN89" s="250">
        <f ca="1">IF(DataGoesHere!$B89="","",SUM(DJ$2:DJ89)/AVERAGE(DK:DK))</f>
        <v>-8.5627371920064217</v>
      </c>
      <c r="DP89" s="19">
        <f ca="1">IF(DataGoesHere!B89="",IF($DD89="Forecast",(Output!E$48*IntermediateCalcs!CY89)+Output!G$48,""),(Output!E$48*IntermediateCalcs!CY89)+Output!G$48)</f>
        <v>230453.06370340433</v>
      </c>
      <c r="DQ89" s="274">
        <f ca="1">IF(DP89="","",IF(IntermediateCalcs!$AO$9="Yes",IntermediateCalcs!DP89*$CX89,IntermediateCalcs!DP89))</f>
        <v>233893.55357693485</v>
      </c>
      <c r="DR89" s="250">
        <f ca="1">IF(DataGoesHere!$B89="","",($CZ89-DQ89))</f>
        <v>-6784.5535769348498</v>
      </c>
      <c r="DS89" s="250">
        <f ca="1">IF(DataGoesHere!$B89="","",ABS($CZ89-DQ89))</f>
        <v>6784.5535769348498</v>
      </c>
      <c r="DT89" s="250">
        <f ca="1">IF(DataGoesHere!$B89="","",DS89^2)</f>
        <v>46030167.238299467</v>
      </c>
      <c r="DU89" s="249">
        <f ca="1">IF(DataGoesHere!$B89="","",DS89/$CZ89)</f>
        <v>2.9873556648723078E-2</v>
      </c>
      <c r="DV89" s="250">
        <f ca="1">IF(DataGoesHere!$B89="","",SUM(DR$2:DR89)/AVERAGE(DS:DS))</f>
        <v>-19.831828683853288</v>
      </c>
      <c r="DX89" s="19">
        <f ca="1">IF(DataGoesHere!$B88="","",(DB83*(Output!$O$49/Output!$P$49))+(IntermediateCalcs!DB84*(Output!$M$49/Output!$P$49))+(IntermediateCalcs!DB85*(Output!$K$49/Output!$P$49))+(DB86*(Output!$I$49/Output!$P$49))+(IntermediateCalcs!DB87*(Output!$G$49/Output!$P$49))+(IntermediateCalcs!DB88*(Output!$E$49/Output!$P$49)))</f>
        <v>230603.623635075</v>
      </c>
      <c r="DY89" s="274">
        <f ca="1">IF(DX89="","",IF(IntermediateCalcs!$AO$9="Yes",IntermediateCalcs!DX89*$CX89,IntermediateCalcs!DX89))</f>
        <v>234046.36125446731</v>
      </c>
      <c r="DZ89" s="250">
        <f ca="1">IF(DataGoesHere!$B89="","",($CZ89-DY89))</f>
        <v>-6937.3612544673088</v>
      </c>
      <c r="EA89" s="250">
        <f ca="1">IF(DataGoesHere!$B89="","",ABS($CZ89-DY89))</f>
        <v>6937.3612544673088</v>
      </c>
      <c r="EB89" s="250">
        <f ca="1">IF(DataGoesHere!$B89="","",EA89^2)</f>
        <v>48126981.174984232</v>
      </c>
      <c r="EC89" s="249">
        <f ca="1">IF(DataGoesHere!$B89="","",EA89/$CZ89)</f>
        <v>3.0546395142716971E-2</v>
      </c>
      <c r="ED89" s="250">
        <f ca="1">IF(DataGoesHere!$B89="","",SUM(DZ$2:DZ89)/AVERAGE(EA:EA))</f>
        <v>-1.2859822419189484</v>
      </c>
    </row>
    <row r="90" spans="5:134" x14ac:dyDescent="0.2">
      <c r="E90" s="255"/>
      <c r="F90" s="255"/>
      <c r="G90" s="255"/>
      <c r="H90" s="255"/>
      <c r="I90" s="255"/>
      <c r="J90" s="255"/>
      <c r="K90" s="255"/>
      <c r="L90" s="255"/>
      <c r="M90" s="255"/>
      <c r="N90" s="255"/>
      <c r="O90" s="255"/>
      <c r="P90" s="255"/>
      <c r="Q90" s="255"/>
      <c r="R90" s="255"/>
      <c r="T90" s="240"/>
      <c r="U90" s="86"/>
      <c r="V90" s="86"/>
      <c r="W90" s="86"/>
      <c r="X90" s="245">
        <f>IF(DataGoesHere!$B90="","",(DataGoesHere!$B90/SUM(DataGoesHere!$B86:'DataGoesHere'!$B97)))</f>
        <v>8.4714368785875585E-2</v>
      </c>
      <c r="Y90" s="86"/>
      <c r="Z90" s="86"/>
      <c r="AA90" s="86"/>
      <c r="AB90" s="86"/>
      <c r="AC90" s="86"/>
      <c r="AD90" s="86"/>
      <c r="AE90" s="241"/>
      <c r="CV90" s="310">
        <f>IF(DataGoesHere!B90="","",DataGoesHere!A90)</f>
        <v>89</v>
      </c>
      <c r="CW90" s="271">
        <f t="shared" ca="1" si="10"/>
        <v>5</v>
      </c>
      <c r="CX90" s="272">
        <f t="shared" ca="1" si="11"/>
        <v>0.97875414397996308</v>
      </c>
      <c r="CY90" s="266">
        <f>DataGoesHere!A90</f>
        <v>89</v>
      </c>
      <c r="CZ90" s="19">
        <f>IF(DataGoesHere!B90="","",DataGoesHere!B90)</f>
        <v>237462</v>
      </c>
      <c r="DA90" s="19">
        <f>IF(DataGoesHere!B90="","",IF(AH$5="No",DataGoesHere!B90,DataGoesHere!B90-(AH$2*(DataGoesHere!A90-1))))</f>
        <v>162046.50690518785</v>
      </c>
      <c r="DB90" s="19">
        <f ca="1">IF(DataGoesHere!B90="","",IF(AO$9="No",DataGoesHere!B90,DataGoesHere!B90/CX90))</f>
        <v>242616.59729418351</v>
      </c>
      <c r="DC90" s="19">
        <f ca="1">IF(DataGoesHere!B90="","",IF(AO$9="No",DA90,DA90/CX90))</f>
        <v>165564.05702278716</v>
      </c>
      <c r="DD90" s="293" t="str">
        <f>IF(CZ90="",IF(COUNTIF(DD$2:DD89,"Forecast")&lt;Output!E$43,"Forecast",""),"Actual")</f>
        <v>Actual</v>
      </c>
      <c r="DF90" s="19">
        <f ca="1">IF(DataGoesHere!B89="",IF(DD90="Forecast",(Output!$E$47*IntermediateCalcs!DH89)+((1-Output!$E$47)*IntermediateCalcs!DF89),""),(Output!$E$47*IntermediateCalcs!DB89)+((1-Output!$E$47)*IntermediateCalcs!DF89))</f>
        <v>229724.48416406123</v>
      </c>
      <c r="DG90" s="19">
        <f ca="1">IF(DataGoesHere!B89="",IF(DD90="Forecast",(Output!$G$47*(IntermediateCalcs!DF90-IntermediateCalcs!DF89))+((1-Output!$G$47)*IntermediateCalcs!DG89),""),(Output!$G$47*(IntermediateCalcs!DF90-IntermediateCalcs!DF89))+((1-Output!$G$47)*IntermediateCalcs!DG89))</f>
        <v>-10903.131595186076</v>
      </c>
      <c r="DH90" s="19">
        <f ca="1">IF(DataGoesHere!B89="",IF(DD90="Forecast",DF90+DG90,""),DF90+DG90)</f>
        <v>218821.35256887515</v>
      </c>
      <c r="DI90" s="274">
        <f ca="1">IF(DH90="","",IF(IntermediateCalcs!$AO$9="Yes",IntermediateCalcs!DH90*$CX90,IntermediateCalcs!DH90))</f>
        <v>214172.30561808709</v>
      </c>
      <c r="DJ90" s="250">
        <f ca="1">IF(DataGoesHere!$B90="","",($CZ90-DI90))</f>
        <v>23289.694381912908</v>
      </c>
      <c r="DK90" s="250">
        <f ca="1">IF(DataGoesHere!$B90="","",ABS($CZ90-DI90))</f>
        <v>23289.694381912908</v>
      </c>
      <c r="DL90" s="250">
        <f ca="1">IF(DataGoesHere!$B90="","",DK90^2)</f>
        <v>542409864.4029057</v>
      </c>
      <c r="DM90" s="249">
        <f ca="1">IF(DataGoesHere!$B90="","",DK90/$CZ90)</f>
        <v>9.8077563491897266E-2</v>
      </c>
      <c r="DN90" s="250">
        <f ca="1">IF(DataGoesHere!$B90="","",SUM(DJ$2:DJ90)/AVERAGE(DK:DK))</f>
        <v>-8.16241469730892</v>
      </c>
      <c r="DP90" s="19">
        <f ca="1">IF(DataGoesHere!B90="",IF($DD90="Forecast",(Output!E$48*IntermediateCalcs!CY90)+Output!G$48,""),(Output!E$48*IntermediateCalcs!CY90)+Output!G$48)</f>
        <v>231321.99368492869</v>
      </c>
      <c r="DQ90" s="274">
        <f ca="1">IF(DP90="","",IF(IntermediateCalcs!$AO$9="Yes",IntermediateCalcs!DP90*$CX90,IntermediateCalcs!DP90))</f>
        <v>226407.35991283081</v>
      </c>
      <c r="DR90" s="250">
        <f ca="1">IF(DataGoesHere!$B90="","",($CZ90-DQ90))</f>
        <v>11054.640087169188</v>
      </c>
      <c r="DS90" s="250">
        <f ca="1">IF(DataGoesHere!$B90="","",ABS($CZ90-DQ90))</f>
        <v>11054.640087169188</v>
      </c>
      <c r="DT90" s="250">
        <f ca="1">IF(DataGoesHere!$B90="","",DS90^2)</f>
        <v>122205067.45684798</v>
      </c>
      <c r="DU90" s="249">
        <f ca="1">IF(DataGoesHere!$B90="","",DS90/$CZ90)</f>
        <v>4.6553301526851401E-2</v>
      </c>
      <c r="DV90" s="250">
        <f ca="1">IF(DataGoesHere!$B90="","",SUM(DR$2:DR90)/AVERAGE(DS:DS))</f>
        <v>-19.478471826406096</v>
      </c>
      <c r="DX90" s="19">
        <f ca="1">IF(DataGoesHere!$B89="","",(DB84*(Output!$O$49/Output!$P$49))+(IntermediateCalcs!DB85*(Output!$M$49/Output!$P$49))+(IntermediateCalcs!DB86*(Output!$K$49/Output!$P$49))+(DB87*(Output!$I$49/Output!$P$49))+(IntermediateCalcs!DB88*(Output!$G$49/Output!$P$49))+(IntermediateCalcs!DB89*(Output!$E$49/Output!$P$49)))</f>
        <v>253946.2577032554</v>
      </c>
      <c r="DY90" s="274">
        <f ca="1">IF(DX90="","",IF(IntermediateCalcs!$AO$9="Yes",IntermediateCalcs!DX90*$CX90,IntermediateCalcs!DX90))</f>
        <v>248550.95207526485</v>
      </c>
      <c r="DZ90" s="250">
        <f ca="1">IF(DataGoesHere!$B90="","",($CZ90-DY90))</f>
        <v>-11088.952075264853</v>
      </c>
      <c r="EA90" s="250">
        <f ca="1">IF(DataGoesHere!$B90="","",ABS($CZ90-DY90))</f>
        <v>11088.952075264853</v>
      </c>
      <c r="EB90" s="250">
        <f ca="1">IF(DataGoesHere!$B90="","",EA90^2)</f>
        <v>122964858.1275207</v>
      </c>
      <c r="EC90" s="249">
        <f ca="1">IF(DataGoesHere!$B90="","",EA90/$CZ90)</f>
        <v>4.669779617481893E-2</v>
      </c>
      <c r="ED90" s="250">
        <f ca="1">IF(DataGoesHere!$B90="","",SUM(DZ$2:DZ90)/AVERAGE(EA:EA))</f>
        <v>-1.6095616002469524</v>
      </c>
    </row>
    <row r="91" spans="5:134" x14ac:dyDescent="0.2">
      <c r="E91" s="73"/>
      <c r="F91" s="73"/>
      <c r="G91" s="73"/>
      <c r="H91" s="73"/>
      <c r="I91" s="73"/>
      <c r="J91" s="73"/>
      <c r="K91" s="73"/>
      <c r="L91" s="73"/>
      <c r="M91" s="73"/>
      <c r="N91" s="73"/>
      <c r="O91" s="73"/>
      <c r="P91" s="73"/>
      <c r="Q91" s="73"/>
      <c r="R91" s="73"/>
      <c r="T91" s="240"/>
      <c r="U91" s="86"/>
      <c r="V91" s="86"/>
      <c r="W91" s="86"/>
      <c r="X91" s="86"/>
      <c r="Y91" s="245">
        <f>IF(DataGoesHere!$B91="","",(DataGoesHere!$B91/SUM(DataGoesHere!$B86:'DataGoesHere'!$B97)))</f>
        <v>8.4488903317410435E-2</v>
      </c>
      <c r="Z91" s="86"/>
      <c r="AA91" s="86"/>
      <c r="AB91" s="86"/>
      <c r="AC91" s="86"/>
      <c r="AD91" s="86"/>
      <c r="AE91" s="241"/>
      <c r="CV91" s="310">
        <f>IF(DataGoesHere!B91="","",DataGoesHere!A91)</f>
        <v>90</v>
      </c>
      <c r="CW91" s="271">
        <f t="shared" ca="1" si="10"/>
        <v>6</v>
      </c>
      <c r="CX91" s="272">
        <f t="shared" ca="1" si="11"/>
        <v>1.0779088099730167</v>
      </c>
      <c r="CY91" s="266">
        <f>DataGoesHere!A91</f>
        <v>90</v>
      </c>
      <c r="CZ91" s="19">
        <f>IF(DataGoesHere!B91="","",DataGoesHere!B91)</f>
        <v>236830</v>
      </c>
      <c r="DA91" s="19">
        <f>IF(DataGoesHere!B91="","",IF(AH$5="No",DataGoesHere!B91,DataGoesHere!B91-(AH$2*(DataGoesHere!A91-1))))</f>
        <v>160557.51266547406</v>
      </c>
      <c r="DB91" s="19">
        <f ca="1">IF(DataGoesHere!B91="","",IF(AO$9="No",DataGoesHere!B91,DataGoesHere!B91/CX91))</f>
        <v>219712.46343735568</v>
      </c>
      <c r="DC91" s="19">
        <f ca="1">IF(DataGoesHere!B91="","",IF(AO$9="No",DA91,DA91/CX91))</f>
        <v>148952.77891781335</v>
      </c>
      <c r="DD91" s="293" t="str">
        <f>IF(CZ91="",IF(COUNTIF(DD$2:DD90,"Forecast")&lt;Output!E$43,"Forecast",""),"Actual")</f>
        <v>Actual</v>
      </c>
      <c r="DF91" s="19">
        <f ca="1">IF(DataGoesHere!B90="",IF(DD91="Forecast",(Output!$E$47*IntermediateCalcs!DH90)+((1-Output!$E$47)*IntermediateCalcs!DF90),""),(Output!$E$47*IntermediateCalcs!DB90)+((1-Output!$E$47)*IntermediateCalcs!DF90))</f>
        <v>241327.38598117128</v>
      </c>
      <c r="DG91" s="19">
        <f ca="1">IF(DataGoesHere!B90="",IF(DD91="Forecast",(Output!$G$47*(IntermediateCalcs!DF91-IntermediateCalcs!DF90))+((1-Output!$G$47)*IntermediateCalcs!DG90),""),(Output!$G$47*(IntermediateCalcs!DF91-IntermediateCalcs!DF90))+((1-Output!$G$47)*IntermediateCalcs!DG90))</f>
        <v>349.88511096198545</v>
      </c>
      <c r="DH91" s="19">
        <f ca="1">IF(DataGoesHere!B90="",IF(DD91="Forecast",DF91+DG91,""),DF91+DG91)</f>
        <v>241677.27109213325</v>
      </c>
      <c r="DI91" s="274">
        <f ca="1">IF(DH91="","",IF(IntermediateCalcs!$AO$9="Yes",IntermediateCalcs!DH91*$CX91,IntermediateCalcs!DH91))</f>
        <v>260506.05968044751</v>
      </c>
      <c r="DJ91" s="250">
        <f ca="1">IF(DataGoesHere!$B91="","",($CZ91-DI91))</f>
        <v>-23676.059680447506</v>
      </c>
      <c r="DK91" s="250">
        <f ca="1">IF(DataGoesHere!$B91="","",ABS($CZ91-DI91))</f>
        <v>23676.059680447506</v>
      </c>
      <c r="DL91" s="250">
        <f ca="1">IF(DataGoesHere!$B91="","",DK91^2)</f>
        <v>560555801.99211204</v>
      </c>
      <c r="DM91" s="249">
        <f ca="1">IF(DataGoesHere!$B91="","",DK91/$CZ91)</f>
        <v>9.9970694930741483E-2</v>
      </c>
      <c r="DN91" s="250">
        <f ca="1">IF(DataGoesHere!$B91="","",SUM(DJ$2:DJ91)/AVERAGE(DK:DK))</f>
        <v>-8.5693783577356744</v>
      </c>
      <c r="DP91" s="19">
        <f ca="1">IF(DataGoesHere!B91="",IF($DD91="Forecast",(Output!E$48*IntermediateCalcs!CY91)+Output!G$48,""),(Output!E$48*IntermediateCalcs!CY91)+Output!G$48)</f>
        <v>232190.92366645305</v>
      </c>
      <c r="DQ91" s="274">
        <f ca="1">IF(DP91="","",IF(IntermediateCalcs!$AO$9="Yes",IntermediateCalcs!DP91*$CX91,IntermediateCalcs!DP91))</f>
        <v>250280.64221584197</v>
      </c>
      <c r="DR91" s="250">
        <f ca="1">IF(DataGoesHere!$B91="","",($CZ91-DQ91))</f>
        <v>-13450.642215841974</v>
      </c>
      <c r="DS91" s="250">
        <f ca="1">IF(DataGoesHere!$B91="","",ABS($CZ91-DQ91))</f>
        <v>13450.642215841974</v>
      </c>
      <c r="DT91" s="250">
        <f ca="1">IF(DataGoesHere!$B91="","",DS91^2)</f>
        <v>180919776.01859027</v>
      </c>
      <c r="DU91" s="249">
        <f ca="1">IF(DataGoesHere!$B91="","",DS91/$CZ91)</f>
        <v>5.6794503297056848E-2</v>
      </c>
      <c r="DV91" s="250">
        <f ca="1">IF(DataGoesHere!$B91="","",SUM(DR$2:DR91)/AVERAGE(DS:DS))</f>
        <v>-19.908415870405594</v>
      </c>
      <c r="DX91" s="19">
        <f ca="1">IF(DataGoesHere!$B90="","",(DB85*(Output!$O$49/Output!$P$49))+(IntermediateCalcs!DB86*(Output!$M$49/Output!$P$49))+(IntermediateCalcs!DB87*(Output!$K$49/Output!$P$49))+(DB88*(Output!$I$49/Output!$P$49))+(IntermediateCalcs!DB89*(Output!$G$49/Output!$P$49))+(IntermediateCalcs!DB90*(Output!$E$49/Output!$P$49)))</f>
        <v>225426.62570232764</v>
      </c>
      <c r="DY91" s="274">
        <f ca="1">IF(DX91="","",IF(IntermediateCalcs!$AO$9="Yes",IntermediateCalcs!DX91*$CX91,IntermediateCalcs!DX91))</f>
        <v>242989.34584702866</v>
      </c>
      <c r="DZ91" s="250">
        <f ca="1">IF(DataGoesHere!$B91="","",($CZ91-DY91))</f>
        <v>-6159.3458470286569</v>
      </c>
      <c r="EA91" s="250">
        <f ca="1">IF(DataGoesHere!$B91="","",ABS($CZ91-DY91))</f>
        <v>6159.3458470286569</v>
      </c>
      <c r="EB91" s="250">
        <f ca="1">IF(DataGoesHere!$B91="","",EA91^2)</f>
        <v>37937541.263309166</v>
      </c>
      <c r="EC91" s="249">
        <f ca="1">IF(DataGoesHere!$B91="","",EA91/$CZ91)</f>
        <v>2.6007456179659067E-2</v>
      </c>
      <c r="ED91" s="250">
        <f ca="1">IF(DataGoesHere!$B91="","",SUM(DZ$2:DZ91)/AVERAGE(EA:EA))</f>
        <v>-1.789293387648891</v>
      </c>
    </row>
    <row r="92" spans="5:134" x14ac:dyDescent="0.2">
      <c r="E92" s="73"/>
      <c r="F92" s="73"/>
      <c r="G92" s="73"/>
      <c r="H92" s="73"/>
      <c r="I92" s="73"/>
      <c r="J92" s="73"/>
      <c r="K92" s="73"/>
      <c r="L92" s="73"/>
      <c r="M92" s="73"/>
      <c r="N92" s="73"/>
      <c r="O92" s="73"/>
      <c r="P92" s="73"/>
      <c r="Q92" s="73"/>
      <c r="R92" s="73"/>
      <c r="T92" s="240"/>
      <c r="U92" s="86"/>
      <c r="V92" s="86"/>
      <c r="W92" s="86"/>
      <c r="X92" s="86"/>
      <c r="Y92" s="86"/>
      <c r="Z92" s="245">
        <f>IF(DataGoesHere!$B92="","",(DataGoesHere!$B92/SUM(DataGoesHere!$B86:'DataGoesHere'!$B97)))</f>
        <v>8.4546696681162575E-2</v>
      </c>
      <c r="AA92" s="86"/>
      <c r="AB92" s="86"/>
      <c r="AC92" s="86"/>
      <c r="AD92" s="86"/>
      <c r="AE92" s="241"/>
      <c r="CV92" s="310">
        <f>IF(DataGoesHere!B92="","",DataGoesHere!A92)</f>
        <v>91</v>
      </c>
      <c r="CW92" s="271">
        <f t="shared" ca="1" si="10"/>
        <v>7</v>
      </c>
      <c r="CX92" s="272">
        <f t="shared" ca="1" si="11"/>
        <v>1.0265458156689093</v>
      </c>
      <c r="CY92" s="266">
        <f>DataGoesHere!A92</f>
        <v>91</v>
      </c>
      <c r="CZ92" s="19">
        <f>IF(DataGoesHere!B92="","",DataGoesHere!B92)</f>
        <v>236992</v>
      </c>
      <c r="DA92" s="19">
        <f>IF(DataGoesHere!B92="","",IF(AH$5="No",DataGoesHere!B92,DataGoesHere!B92-(AH$2*(DataGoesHere!A92-1))))</f>
        <v>159862.51842576027</v>
      </c>
      <c r="DB92" s="19">
        <f ca="1">IF(DataGoesHere!B92="","",IF(AO$9="No",DataGoesHere!B92,DataGoesHere!B92/CX92))</f>
        <v>230863.53904776595</v>
      </c>
      <c r="DC92" s="19">
        <f ca="1">IF(DataGoesHere!B92="","",IF(AO$9="No",DA92,DA92/CX92))</f>
        <v>155728.57634375722</v>
      </c>
      <c r="DD92" s="293" t="str">
        <f>IF(CZ92="",IF(COUNTIF(DD$2:DD91,"Forecast")&lt;Output!E$43,"Forecast",""),"Actual")</f>
        <v>Actual</v>
      </c>
      <c r="DF92" s="19">
        <f ca="1">IF(DataGoesHere!B91="",IF(DD92="Forecast",(Output!$E$47*IntermediateCalcs!DH91)+((1-Output!$E$47)*IntermediateCalcs!DF91),""),(Output!$E$47*IntermediateCalcs!DB91)+((1-Output!$E$47)*IntermediateCalcs!DF91))</f>
        <v>221873.95569173721</v>
      </c>
      <c r="DG92" s="19">
        <f ca="1">IF(DataGoesHere!B91="",IF(DD92="Forecast",(Output!$G$47*(IntermediateCalcs!DF92-IntermediateCalcs!DF91))+((1-Output!$G$47)*IntermediateCalcs!DG91),""),(Output!$G$47*(IntermediateCalcs!DF92-IntermediateCalcs!DF91))+((1-Output!$G$47)*IntermediateCalcs!DG91))</f>
        <v>-9551.7725892360395</v>
      </c>
      <c r="DH92" s="19">
        <f ca="1">IF(DataGoesHere!B91="",IF(DD92="Forecast",DF92+DG92,""),DF92+DG92)</f>
        <v>212322.18310250118</v>
      </c>
      <c r="DI92" s="274">
        <f ca="1">IF(DH92="","",IF(IntermediateCalcs!$AO$9="Yes",IntermediateCalcs!DH92*$CX92,IntermediateCalcs!DH92))</f>
        <v>217958.44863756059</v>
      </c>
      <c r="DJ92" s="250">
        <f ca="1">IF(DataGoesHere!$B92="","",($CZ92-DI92))</f>
        <v>19033.551362439408</v>
      </c>
      <c r="DK92" s="250">
        <f ca="1">IF(DataGoesHere!$B92="","",ABS($CZ92-DI92))</f>
        <v>19033.551362439408</v>
      </c>
      <c r="DL92" s="250">
        <f ca="1">IF(DataGoesHere!$B92="","",DK92^2)</f>
        <v>362276077.46661901</v>
      </c>
      <c r="DM92" s="249">
        <f ca="1">IF(DataGoesHere!$B92="","",DK92/$CZ92)</f>
        <v>8.0313054290606464E-2</v>
      </c>
      <c r="DN92" s="250">
        <f ca="1">IF(DataGoesHere!$B92="","",SUM(DJ$2:DJ92)/AVERAGE(DK:DK))</f>
        <v>-8.2422139630718174</v>
      </c>
      <c r="DP92" s="19">
        <f ca="1">IF(DataGoesHere!B92="",IF($DD92="Forecast",(Output!E$48*IntermediateCalcs!CY92)+Output!G$48,""),(Output!E$48*IntermediateCalcs!CY92)+Output!G$48)</f>
        <v>233059.8536479774</v>
      </c>
      <c r="DQ92" s="274">
        <f ca="1">IF(DP92="","",IF(IntermediateCalcs!$AO$9="Yes",IntermediateCalcs!DP92*$CX92,IntermediateCalcs!DP92))</f>
        <v>239246.61756273962</v>
      </c>
      <c r="DR92" s="250">
        <f ca="1">IF(DataGoesHere!$B92="","",($CZ92-DQ92))</f>
        <v>-2254.6175627396151</v>
      </c>
      <c r="DS92" s="250">
        <f ca="1">IF(DataGoesHere!$B92="","",ABS($CZ92-DQ92))</f>
        <v>2254.6175627396151</v>
      </c>
      <c r="DT92" s="250">
        <f ca="1">IF(DataGoesHere!$B92="","",DS92^2)</f>
        <v>5083300.3542139223</v>
      </c>
      <c r="DU92" s="249">
        <f ca="1">IF(DataGoesHere!$B92="","",DS92/$CZ92)</f>
        <v>9.5134754031343475E-3</v>
      </c>
      <c r="DV92" s="250">
        <f ca="1">IF(DataGoesHere!$B92="","",SUM(DR$2:DR92)/AVERAGE(DS:DS))</f>
        <v>-19.980483759584512</v>
      </c>
      <c r="DX92" s="19">
        <f ca="1">IF(DataGoesHere!$B91="","",(DB86*(Output!$O$49/Output!$P$49))+(IntermediateCalcs!DB87*(Output!$M$49/Output!$P$49))+(IntermediateCalcs!DB88*(Output!$K$49/Output!$P$49))+(DB89*(Output!$I$49/Output!$P$49))+(IntermediateCalcs!DB90*(Output!$G$49/Output!$P$49))+(IntermediateCalcs!DB91*(Output!$E$49/Output!$P$49)))</f>
        <v>230247.12214636419</v>
      </c>
      <c r="DY92" s="274">
        <f ca="1">IF(DX92="","",IF(IntermediateCalcs!$AO$9="Yes",IntermediateCalcs!DX92*$CX92,IntermediateCalcs!DX92))</f>
        <v>236359.21980915841</v>
      </c>
      <c r="DZ92" s="250">
        <f ca="1">IF(DataGoesHere!$B92="","",($CZ92-DY92))</f>
        <v>632.78019084158586</v>
      </c>
      <c r="EA92" s="250">
        <f ca="1">IF(DataGoesHere!$B92="","",ABS($CZ92-DY92))</f>
        <v>632.78019084158586</v>
      </c>
      <c r="EB92" s="250">
        <f ca="1">IF(DataGoesHere!$B92="","",EA92^2)</f>
        <v>400410.7699215138</v>
      </c>
      <c r="EC92" s="249">
        <f ca="1">IF(DataGoesHere!$B92="","",EA92/$CZ92)</f>
        <v>2.6700487393734214E-3</v>
      </c>
      <c r="ED92" s="250">
        <f ca="1">IF(DataGoesHere!$B92="","",SUM(DZ$2:DZ92)/AVERAGE(EA:EA))</f>
        <v>-1.7708286484449116</v>
      </c>
    </row>
    <row r="93" spans="5:134" x14ac:dyDescent="0.2">
      <c r="E93" s="73"/>
      <c r="F93" s="73"/>
      <c r="G93" s="73"/>
      <c r="H93" s="73"/>
      <c r="I93" s="73"/>
      <c r="J93" s="73"/>
      <c r="K93" s="73"/>
      <c r="L93" s="73"/>
      <c r="M93" s="73"/>
      <c r="N93" s="73"/>
      <c r="O93" s="73"/>
      <c r="P93" s="73"/>
      <c r="Q93" s="73"/>
      <c r="R93" s="73"/>
      <c r="T93" s="240"/>
      <c r="U93" s="86"/>
      <c r="V93" s="86"/>
      <c r="W93" s="86"/>
      <c r="X93" s="86"/>
      <c r="Y93" s="86"/>
      <c r="Z93" s="86"/>
      <c r="AA93" s="245">
        <f>IF(DataGoesHere!$B93="","",(DataGoesHere!$B93/SUM(DataGoesHere!$B86:'DataGoesHere'!$B97)))</f>
        <v>8.5790324249310587E-2</v>
      </c>
      <c r="AB93" s="86"/>
      <c r="AC93" s="86"/>
      <c r="AD93" s="86"/>
      <c r="AE93" s="241"/>
      <c r="CV93" s="310">
        <f>IF(DataGoesHere!B93="","",DataGoesHere!A93)</f>
        <v>92</v>
      </c>
      <c r="CW93" s="271">
        <f t="shared" ca="1" si="10"/>
        <v>8</v>
      </c>
      <c r="CX93" s="272">
        <f t="shared" ca="1" si="11"/>
        <v>1.0207492390681214</v>
      </c>
      <c r="CY93" s="266">
        <f>DataGoesHere!A93</f>
        <v>92</v>
      </c>
      <c r="CZ93" s="19">
        <f>IF(DataGoesHere!B93="","",DataGoesHere!B93)</f>
        <v>240478</v>
      </c>
      <c r="DA93" s="19">
        <f>IF(DataGoesHere!B93="","",IF(AH$5="No",DataGoesHere!B93,DataGoesHere!B93-(AH$2*(DataGoesHere!A93-1))))</f>
        <v>162491.5241860465</v>
      </c>
      <c r="DB93" s="19">
        <f ca="1">IF(DataGoesHere!B93="","",IF(AO$9="No",DataGoesHere!B93,DataGoesHere!B93/CX93))</f>
        <v>235589.69313515333</v>
      </c>
      <c r="DC93" s="19">
        <f ca="1">IF(DataGoesHere!B93="","",IF(AO$9="No",DA93,DA93/CX93))</f>
        <v>159188.48426905597</v>
      </c>
      <c r="DD93" s="293" t="str">
        <f>IF(CZ93="",IF(COUNTIF(DD$2:DD92,"Forecast")&lt;Output!E$43,"Forecast",""),"Actual")</f>
        <v>Actual</v>
      </c>
      <c r="DF93" s="19">
        <f ca="1">IF(DataGoesHere!B92="",IF(DD93="Forecast",(Output!$E$47*IntermediateCalcs!DH92)+((1-Output!$E$47)*IntermediateCalcs!DF92),""),(Output!$E$47*IntermediateCalcs!DB92)+((1-Output!$E$47)*IntermediateCalcs!DF92))</f>
        <v>229964.58071216306</v>
      </c>
      <c r="DG93" s="19">
        <f ca="1">IF(DataGoesHere!B92="",IF(DD93="Forecast",(Output!$G$47*(IntermediateCalcs!DF93-IntermediateCalcs!DF92))+((1-Output!$G$47)*IntermediateCalcs!DG92),""),(Output!$G$47*(IntermediateCalcs!DF93-IntermediateCalcs!DF92))+((1-Output!$G$47)*IntermediateCalcs!DG92))</f>
        <v>-730.57378440509274</v>
      </c>
      <c r="DH93" s="19">
        <f ca="1">IF(DataGoesHere!B92="",IF(DD93="Forecast",DF93+DG93,""),DF93+DG93)</f>
        <v>229234.00692775796</v>
      </c>
      <c r="DI93" s="274">
        <f ca="1">IF(DH93="","",IF(IntermediateCalcs!$AO$9="Yes",IntermediateCalcs!DH93*$CX93,IntermediateCalcs!DH93))</f>
        <v>233990.43814004541</v>
      </c>
      <c r="DJ93" s="250">
        <f ca="1">IF(DataGoesHere!$B93="","",($CZ93-DI93))</f>
        <v>6487.5618599545851</v>
      </c>
      <c r="DK93" s="250">
        <f ca="1">IF(DataGoesHere!$B93="","",ABS($CZ93-DI93))</f>
        <v>6487.5618599545851</v>
      </c>
      <c r="DL93" s="250">
        <f ca="1">IF(DataGoesHere!$B93="","",DK93^2)</f>
        <v>42088458.886737399</v>
      </c>
      <c r="DM93" s="249">
        <f ca="1">IF(DataGoesHere!$B93="","",DK93/$CZ93)</f>
        <v>2.6977777010597996E-2</v>
      </c>
      <c r="DN93" s="250">
        <f ca="1">IF(DataGoesHere!$B93="","",SUM(DJ$2:DJ93)/AVERAGE(DK:DK))</f>
        <v>-8.1307003937783389</v>
      </c>
      <c r="DP93" s="19">
        <f ca="1">IF(DataGoesHere!B93="",IF($DD93="Forecast",(Output!E$48*IntermediateCalcs!CY93)+Output!G$48,""),(Output!E$48*IntermediateCalcs!CY93)+Output!G$48)</f>
        <v>233928.78362950176</v>
      </c>
      <c r="DQ93" s="274">
        <f ca="1">IF(DP93="","",IF(IntermediateCalcs!$AO$9="Yes",IntermediateCalcs!DP93*$CX93,IntermediateCalcs!DP93))</f>
        <v>238782.62788594514</v>
      </c>
      <c r="DR93" s="250">
        <f ca="1">IF(DataGoesHere!$B93="","",($CZ93-DQ93))</f>
        <v>1695.3721140548587</v>
      </c>
      <c r="DS93" s="250">
        <f ca="1">IF(DataGoesHere!$B93="","",ABS($CZ93-DQ93))</f>
        <v>1695.3721140548587</v>
      </c>
      <c r="DT93" s="250">
        <f ca="1">IF(DataGoesHere!$B93="","",DS93^2)</f>
        <v>2874286.6051148409</v>
      </c>
      <c r="DU93" s="249">
        <f ca="1">IF(DataGoesHere!$B93="","",DS93/$CZ93)</f>
        <v>7.050009206891519E-3</v>
      </c>
      <c r="DV93" s="250">
        <f ca="1">IF(DataGoesHere!$B93="","",SUM(DR$2:DR93)/AVERAGE(DS:DS))</f>
        <v>-19.926291912748958</v>
      </c>
      <c r="DX93" s="19">
        <f ca="1">IF(DataGoesHere!$B92="","",(DB87*(Output!$O$49/Output!$P$49))+(IntermediateCalcs!DB88*(Output!$M$49/Output!$P$49))+(IntermediateCalcs!DB89*(Output!$K$49/Output!$P$49))+(DB90*(Output!$I$49/Output!$P$49))+(IntermediateCalcs!DB91*(Output!$G$49/Output!$P$49))+(IntermediateCalcs!DB92*(Output!$E$49/Output!$P$49)))</f>
        <v>245939.57600922472</v>
      </c>
      <c r="DY93" s="274">
        <f ca="1">IF(DX93="","",IF(IntermediateCalcs!$AO$9="Yes",IntermediateCalcs!DX93*$CX93,IntermediateCalcs!DX93))</f>
        <v>251042.63506815254</v>
      </c>
      <c r="DZ93" s="250">
        <f ca="1">IF(DataGoesHere!$B93="","",($CZ93-DY93))</f>
        <v>-10564.635068152536</v>
      </c>
      <c r="EA93" s="250">
        <f ca="1">IF(DataGoesHere!$B93="","",ABS($CZ93-DY93))</f>
        <v>10564.635068152536</v>
      </c>
      <c r="EB93" s="250">
        <f ca="1">IF(DataGoesHere!$B93="","",EA93^2)</f>
        <v>111611514.12323835</v>
      </c>
      <c r="EC93" s="249">
        <f ca="1">IF(DataGoesHere!$B93="","",EA93/$CZ93)</f>
        <v>4.3931815251925486E-2</v>
      </c>
      <c r="ED93" s="250">
        <f ca="1">IF(DataGoesHere!$B93="","",SUM(DZ$2:DZ93)/AVERAGE(EA:EA))</f>
        <v>-2.0791082598202433</v>
      </c>
    </row>
    <row r="94" spans="5:134" x14ac:dyDescent="0.2">
      <c r="E94" s="73"/>
      <c r="F94" s="73"/>
      <c r="G94" s="73"/>
      <c r="H94" s="73"/>
      <c r="I94" s="73"/>
      <c r="J94" s="73"/>
      <c r="K94" s="73"/>
      <c r="L94" s="73"/>
      <c r="M94" s="73"/>
      <c r="N94" s="73"/>
      <c r="O94" s="73"/>
      <c r="P94" s="73"/>
      <c r="Q94" s="73"/>
      <c r="R94" s="73"/>
      <c r="T94" s="240"/>
      <c r="U94" s="86"/>
      <c r="V94" s="86"/>
      <c r="W94" s="86"/>
      <c r="X94" s="86"/>
      <c r="Y94" s="86"/>
      <c r="Z94" s="86"/>
      <c r="AA94" s="86"/>
      <c r="AB94" s="245">
        <f>IF(DataGoesHere!$B94="","",(DataGoesHere!$B94/SUM(DataGoesHere!$B86:'DataGoesHere'!$B97)))</f>
        <v>8.2289544752398247E-2</v>
      </c>
      <c r="AC94" s="86"/>
      <c r="AD94" s="86"/>
      <c r="AE94" s="241"/>
      <c r="CV94" s="310">
        <f>IF(DataGoesHere!B94="","",DataGoesHere!A94)</f>
        <v>93</v>
      </c>
      <c r="CW94" s="271">
        <f t="shared" ca="1" si="10"/>
        <v>9</v>
      </c>
      <c r="CX94" s="272">
        <f t="shared" ca="1" si="11"/>
        <v>1.0625330005567626</v>
      </c>
      <c r="CY94" s="266">
        <f>DataGoesHere!A94</f>
        <v>93</v>
      </c>
      <c r="CZ94" s="19">
        <f>IF(DataGoesHere!B94="","",DataGoesHere!B94)</f>
        <v>230665</v>
      </c>
      <c r="DA94" s="19">
        <f>IF(DataGoesHere!B94="","",IF(AH$5="No",DataGoesHere!B94,DataGoesHere!B94-(AH$2*(DataGoesHere!A94-1))))</f>
        <v>151821.52994633274</v>
      </c>
      <c r="DB94" s="19">
        <f ca="1">IF(DataGoesHere!B94="","",IF(AO$9="No",DataGoesHere!B94,DataGoesHere!B94/CX94))</f>
        <v>217089.72792292811</v>
      </c>
      <c r="DC94" s="19">
        <f ca="1">IF(DataGoesHere!B94="","",IF(AO$9="No",DA94,DA94/CX94))</f>
        <v>142886.41375541178</v>
      </c>
      <c r="DD94" s="293" t="str">
        <f>IF(CZ94="",IF(COUNTIF(DD$2:DD93,"Forecast")&lt;Output!E$43,"Forecast",""),"Actual")</f>
        <v>Actual</v>
      </c>
      <c r="DF94" s="19">
        <f ca="1">IF(DataGoesHere!B93="",IF(DD94="Forecast",(Output!$E$47*IntermediateCalcs!DH93)+((1-Output!$E$47)*IntermediateCalcs!DF93),""),(Output!$E$47*IntermediateCalcs!DB93)+((1-Output!$E$47)*IntermediateCalcs!DF93))</f>
        <v>235027.18189285431</v>
      </c>
      <c r="DG94" s="19">
        <f ca="1">IF(DataGoesHere!B93="",IF(DD94="Forecast",(Output!$G$47*(IntermediateCalcs!DF94-IntermediateCalcs!DF93))+((1-Output!$G$47)*IntermediateCalcs!DG93),""),(Output!$G$47*(IntermediateCalcs!DF94-IntermediateCalcs!DF93))+((1-Output!$G$47)*IntermediateCalcs!DG93))</f>
        <v>2166.0136981430751</v>
      </c>
      <c r="DH94" s="19">
        <f ca="1">IF(DataGoesHere!B93="",IF(DD94="Forecast",DF94+DG94,""),DF94+DG94)</f>
        <v>237193.19559099738</v>
      </c>
      <c r="DI94" s="274">
        <f ca="1">IF(DH94="","",IF(IntermediateCalcs!$AO$9="Yes",IntermediateCalcs!DH94*$CX94,IntermediateCalcs!DH94))</f>
        <v>252025.59782294952</v>
      </c>
      <c r="DJ94" s="250">
        <f ca="1">IF(DataGoesHere!$B94="","",($CZ94-DI94))</f>
        <v>-21360.597822949523</v>
      </c>
      <c r="DK94" s="250">
        <f ca="1">IF(DataGoesHere!$B94="","",ABS($CZ94-DI94))</f>
        <v>21360.597822949523</v>
      </c>
      <c r="DL94" s="250">
        <f ca="1">IF(DataGoesHere!$B94="","",DK94^2)</f>
        <v>456275139.35379589</v>
      </c>
      <c r="DM94" s="249">
        <f ca="1">IF(DataGoesHere!$B94="","",DK94/$CZ94)</f>
        <v>9.2604416894411914E-2</v>
      </c>
      <c r="DN94" s="250">
        <f ca="1">IF(DataGoesHere!$B94="","",SUM(DJ$2:DJ94)/AVERAGE(DK:DK))</f>
        <v>-8.4978639841839776</v>
      </c>
      <c r="DP94" s="19">
        <f ca="1">IF(DataGoesHere!B94="",IF($DD94="Forecast",(Output!E$48*IntermediateCalcs!CY94)+Output!G$48,""),(Output!E$48*IntermediateCalcs!CY94)+Output!G$48)</f>
        <v>234797.71361102615</v>
      </c>
      <c r="DQ94" s="274">
        <f ca="1">IF(DP94="","",IF(IntermediateCalcs!$AO$9="Yes",IntermediateCalcs!DP94*$CX94,IntermediateCalcs!DP94))</f>
        <v>249480.31916699102</v>
      </c>
      <c r="DR94" s="250">
        <f ca="1">IF(DataGoesHere!$B94="","",($CZ94-DQ94))</f>
        <v>-18815.319166991016</v>
      </c>
      <c r="DS94" s="250">
        <f ca="1">IF(DataGoesHere!$B94="","",ABS($CZ94-DQ94))</f>
        <v>18815.319166991016</v>
      </c>
      <c r="DT94" s="250">
        <f ca="1">IF(DataGoesHere!$B94="","",DS94^2)</f>
        <v>354016235.35573947</v>
      </c>
      <c r="DU94" s="249">
        <f ca="1">IF(DataGoesHere!$B94="","",DS94/$CZ94)</f>
        <v>8.1569892124904148E-2</v>
      </c>
      <c r="DV94" s="250">
        <f ca="1">IF(DataGoesHere!$B94="","",SUM(DR$2:DR94)/AVERAGE(DS:DS))</f>
        <v>-20.527715568362197</v>
      </c>
      <c r="DX94" s="19">
        <f ca="1">IF(DataGoesHere!$B93="","",(DB88*(Output!$O$49/Output!$P$49))+(IntermediateCalcs!DB89*(Output!$M$49/Output!$P$49))+(IntermediateCalcs!DB90*(Output!$K$49/Output!$P$49))+(DB91*(Output!$I$49/Output!$P$49))+(IntermediateCalcs!DB92*(Output!$G$49/Output!$P$49))+(IntermediateCalcs!DB93*(Output!$E$49/Output!$P$49)))</f>
        <v>229992.32498499437</v>
      </c>
      <c r="DY94" s="274">
        <f ca="1">IF(DX94="","",IF(IntermediateCalcs!$AO$9="Yes",IntermediateCalcs!DX94*$CX94,IntermediateCalcs!DX94))</f>
        <v>244374.43517133215</v>
      </c>
      <c r="DZ94" s="250">
        <f ca="1">IF(DataGoesHere!$B94="","",($CZ94-DY94))</f>
        <v>-13709.435171332152</v>
      </c>
      <c r="EA94" s="250">
        <f ca="1">IF(DataGoesHere!$B94="","",ABS($CZ94-DY94))</f>
        <v>13709.435171332152</v>
      </c>
      <c r="EB94" s="250">
        <f ca="1">IF(DataGoesHere!$B94="","",EA94^2)</f>
        <v>187948612.71695903</v>
      </c>
      <c r="EC94" s="249">
        <f ca="1">IF(DataGoesHere!$B94="","",EA94/$CZ94)</f>
        <v>5.943439694505951E-2</v>
      </c>
      <c r="ED94" s="250">
        <f ca="1">IF(DataGoesHere!$B94="","",SUM(DZ$2:DZ94)/AVERAGE(EA:EA))</f>
        <v>-2.4791541979458325</v>
      </c>
    </row>
    <row r="95" spans="5:134" x14ac:dyDescent="0.2">
      <c r="E95" s="73"/>
      <c r="F95" s="73"/>
      <c r="G95" s="73"/>
      <c r="H95" s="73"/>
      <c r="I95" s="73"/>
      <c r="J95" s="73"/>
      <c r="K95" s="73"/>
      <c r="L95" s="73"/>
      <c r="M95" s="73"/>
      <c r="N95" s="73"/>
      <c r="O95" s="73"/>
      <c r="P95" s="73"/>
      <c r="Q95" s="73"/>
      <c r="R95" s="73"/>
      <c r="T95" s="240"/>
      <c r="U95" s="86"/>
      <c r="V95" s="86"/>
      <c r="W95" s="86"/>
      <c r="X95" s="86"/>
      <c r="Y95" s="86"/>
      <c r="Z95" s="86"/>
      <c r="AA95" s="86"/>
      <c r="AB95" s="86"/>
      <c r="AC95" s="245">
        <f>IF(DataGoesHere!$B95="","",(DataGoesHere!$B95/SUM(DataGoesHere!$B86:'DataGoesHere'!$B97)))</f>
        <v>8.3191406626258874E-2</v>
      </c>
      <c r="AD95" s="86"/>
      <c r="AE95" s="241"/>
      <c r="CV95" s="310">
        <f>IF(DataGoesHere!B95="","",DataGoesHere!A95)</f>
        <v>94</v>
      </c>
      <c r="CW95" s="271">
        <f t="shared" ca="1" si="10"/>
        <v>10</v>
      </c>
      <c r="CX95" s="272">
        <f t="shared" ca="1" si="11"/>
        <v>0.92557634012077306</v>
      </c>
      <c r="CY95" s="266">
        <f>DataGoesHere!A95</f>
        <v>94</v>
      </c>
      <c r="CZ95" s="19">
        <f>IF(DataGoesHere!B95="","",DataGoesHere!B95)</f>
        <v>233193</v>
      </c>
      <c r="DA95" s="19">
        <f>IF(DataGoesHere!B95="","",IF(AH$5="No",DataGoesHere!B95,DataGoesHere!B95-(AH$2*(DataGoesHere!A95-1))))</f>
        <v>153492.53570661898</v>
      </c>
      <c r="DB95" s="19">
        <f ca="1">IF(DataGoesHere!B95="","",IF(AO$9="No",DataGoesHere!B95,DataGoesHere!B95/CX95))</f>
        <v>251943.56196439939</v>
      </c>
      <c r="DC95" s="19">
        <f ca="1">IF(DataGoesHere!B95="","",IF(AO$9="No",DA95,DA95/CX95))</f>
        <v>165834.54984014676</v>
      </c>
      <c r="DD95" s="293" t="str">
        <f>IF(CZ95="",IF(COUNTIF(DD$2:DD94,"Forecast")&lt;Output!E$43,"Forecast",""),"Actual")</f>
        <v>Actual</v>
      </c>
      <c r="DF95" s="19">
        <f ca="1">IF(DataGoesHere!B94="",IF(DD95="Forecast",(Output!$E$47*IntermediateCalcs!DH94)+((1-Output!$E$47)*IntermediateCalcs!DF94),""),(Output!$E$47*IntermediateCalcs!DB94)+((1-Output!$E$47)*IntermediateCalcs!DF94))</f>
        <v>218883.47331992074</v>
      </c>
      <c r="DG95" s="19">
        <f ca="1">IF(DataGoesHere!B94="",IF(DD95="Forecast",(Output!$G$47*(IntermediateCalcs!DF95-IntermediateCalcs!DF94))+((1-Output!$G$47)*IntermediateCalcs!DG94),""),(Output!$G$47*(IntermediateCalcs!DF95-IntermediateCalcs!DF94))+((1-Output!$G$47)*IntermediateCalcs!DG94))</f>
        <v>-6988.8474373952458</v>
      </c>
      <c r="DH95" s="19">
        <f ca="1">IF(DataGoesHere!B94="",IF(DD95="Forecast",DF95+DG95,""),DF95+DG95)</f>
        <v>211894.62588252549</v>
      </c>
      <c r="DI95" s="274">
        <f ca="1">IF(DH95="","",IF(IntermediateCalcs!$AO$9="Yes",IntermediateCalcs!DH95*$CX95,IntermediateCalcs!DH95))</f>
        <v>196124.65231560837</v>
      </c>
      <c r="DJ95" s="250">
        <f ca="1">IF(DataGoesHere!$B95="","",($CZ95-DI95))</f>
        <v>37068.347684391629</v>
      </c>
      <c r="DK95" s="250">
        <f ca="1">IF(DataGoesHere!$B95="","",ABS($CZ95-DI95))</f>
        <v>37068.347684391629</v>
      </c>
      <c r="DL95" s="250">
        <f ca="1">IF(DataGoesHere!$B95="","",DK95^2)</f>
        <v>1374062400.0509422</v>
      </c>
      <c r="DM95" s="249">
        <f ca="1">IF(DataGoesHere!$B95="","",DK95/$CZ95)</f>
        <v>0.15895995027462928</v>
      </c>
      <c r="DN95" s="250">
        <f ca="1">IF(DataGoesHere!$B95="","",SUM(DJ$2:DJ95)/AVERAGE(DK:DK))</f>
        <v>-7.8607026210510034</v>
      </c>
      <c r="DP95" s="19">
        <f ca="1">IF(DataGoesHere!B95="",IF($DD95="Forecast",(Output!E$48*IntermediateCalcs!CY95)+Output!G$48,""),(Output!E$48*IntermediateCalcs!CY95)+Output!G$48)</f>
        <v>235666.64359255054</v>
      </c>
      <c r="DQ95" s="274">
        <f ca="1">IF(DP95="","",IF(IntermediateCalcs!$AO$9="Yes",IntermediateCalcs!DP95*$CX95,IntermediateCalcs!DP95))</f>
        <v>218127.46946493955</v>
      </c>
      <c r="DR95" s="250">
        <f ca="1">IF(DataGoesHere!$B95="","",($CZ95-DQ95))</f>
        <v>15065.530535060447</v>
      </c>
      <c r="DS95" s="250">
        <f ca="1">IF(DataGoesHere!$B95="","",ABS($CZ95-DQ95))</f>
        <v>15065.530535060447</v>
      </c>
      <c r="DT95" s="250">
        <f ca="1">IF(DataGoesHere!$B95="","",DS95^2)</f>
        <v>226970210.30283871</v>
      </c>
      <c r="DU95" s="249">
        <f ca="1">IF(DataGoesHere!$B95="","",DS95/$CZ95)</f>
        <v>6.4605414978410353E-2</v>
      </c>
      <c r="DV95" s="250">
        <f ca="1">IF(DataGoesHere!$B95="","",SUM(DR$2:DR95)/AVERAGE(DS:DS))</f>
        <v>-20.046152307716326</v>
      </c>
      <c r="DX95" s="19">
        <f ca="1">IF(DataGoesHere!$B94="","",(DB89*(Output!$O$49/Output!$P$49))+(IntermediateCalcs!DB90*(Output!$M$49/Output!$P$49))+(IntermediateCalcs!DB91*(Output!$K$49/Output!$P$49))+(DB92*(Output!$I$49/Output!$P$49))+(IntermediateCalcs!DB93*(Output!$G$49/Output!$P$49))+(IntermediateCalcs!DB94*(Output!$E$49/Output!$P$49)))</f>
        <v>231006.48619362898</v>
      </c>
      <c r="DY95" s="274">
        <f ca="1">IF(DX95="","",IF(IntermediateCalcs!$AO$9="Yes",IntermediateCalcs!DX95*$CX95,IntermediateCalcs!DX95))</f>
        <v>213814.13803525901</v>
      </c>
      <c r="DZ95" s="250">
        <f ca="1">IF(DataGoesHere!$B95="","",($CZ95-DY95))</f>
        <v>19378.861964740994</v>
      </c>
      <c r="EA95" s="250">
        <f ca="1">IF(DataGoesHere!$B95="","",ABS($CZ95-DY95))</f>
        <v>19378.861964740994</v>
      </c>
      <c r="EB95" s="250">
        <f ca="1">IF(DataGoesHere!$B95="","",EA95^2)</f>
        <v>375540291.04848516</v>
      </c>
      <c r="EC95" s="249">
        <f ca="1">IF(DataGoesHere!$B95="","",EA95/$CZ95)</f>
        <v>8.3102245628046273E-2</v>
      </c>
      <c r="ED95" s="250">
        <f ca="1">IF(DataGoesHere!$B95="","",SUM(DZ$2:DZ95)/AVERAGE(EA:EA))</f>
        <v>-1.9136724754965915</v>
      </c>
    </row>
    <row r="96" spans="5:134" x14ac:dyDescent="0.2">
      <c r="E96" s="73"/>
      <c r="F96" s="73"/>
      <c r="G96" s="73"/>
      <c r="H96" s="73"/>
      <c r="I96" s="73"/>
      <c r="J96" s="73"/>
      <c r="K96" s="73"/>
      <c r="L96" s="73"/>
      <c r="M96" s="73"/>
      <c r="N96" s="73"/>
      <c r="O96" s="73"/>
      <c r="P96" s="73"/>
      <c r="Q96" s="73"/>
      <c r="R96" s="73"/>
      <c r="T96" s="240"/>
      <c r="U96" s="86"/>
      <c r="V96" s="86"/>
      <c r="W96" s="86"/>
      <c r="X96" s="86"/>
      <c r="Y96" s="86"/>
      <c r="Z96" s="86"/>
      <c r="AA96" s="86"/>
      <c r="AB96" s="86"/>
      <c r="AC96" s="86"/>
      <c r="AD96" s="245">
        <f>IF(DataGoesHere!$B96="","",(DataGoesHere!$B96/SUM(DataGoesHere!$B86:'DataGoesHere'!$B97)))</f>
        <v>8.5925532180557887E-2</v>
      </c>
      <c r="AE96" s="241"/>
      <c r="CV96" s="310">
        <f>IF(DataGoesHere!B96="","",DataGoesHere!A96)</f>
        <v>95</v>
      </c>
      <c r="CW96" s="271">
        <f t="shared" ca="1" si="10"/>
        <v>11</v>
      </c>
      <c r="CX96" s="272">
        <f t="shared" ca="1" si="11"/>
        <v>0.97463169608807265</v>
      </c>
      <c r="CY96" s="266">
        <f>DataGoesHere!A96</f>
        <v>95</v>
      </c>
      <c r="CZ96" s="19">
        <f>IF(DataGoesHere!B96="","",DataGoesHere!B96)</f>
        <v>240857</v>
      </c>
      <c r="DA96" s="19">
        <f>IF(DataGoesHere!B96="","",IF(AH$5="No",DataGoesHere!B96,DataGoesHere!B96-(AH$2*(DataGoesHere!A96-1))))</f>
        <v>160299.54146690518</v>
      </c>
      <c r="DB96" s="19">
        <f ca="1">IF(DataGoesHere!B96="","",IF(AO$9="No",DataGoesHere!B96,DataGoesHere!B96/CX96))</f>
        <v>247126.17183161562</v>
      </c>
      <c r="DC96" s="19">
        <f ca="1">IF(DataGoesHere!B96="","",IF(AO$9="No",DA96,DA96/CX96))</f>
        <v>164471.91499138327</v>
      </c>
      <c r="DD96" s="293" t="str">
        <f>IF(CZ96="",IF(COUNTIF(DD$2:DD95,"Forecast")&lt;Output!E$43,"Forecast",""),"Actual")</f>
        <v>Actual</v>
      </c>
      <c r="DF96" s="19">
        <f ca="1">IF(DataGoesHere!B95="",IF(DD96="Forecast",(Output!$E$47*IntermediateCalcs!DH95)+((1-Output!$E$47)*IntermediateCalcs!DF95),""),(Output!$E$47*IntermediateCalcs!DB95)+((1-Output!$E$47)*IntermediateCalcs!DF95))</f>
        <v>248637.5530999515</v>
      </c>
      <c r="DG96" s="19">
        <f ca="1">IF(DataGoesHere!B95="",IF(DD96="Forecast",(Output!$G$47*(IntermediateCalcs!DF96-IntermediateCalcs!DF95))+((1-Output!$G$47)*IntermediateCalcs!DG95),""),(Output!$G$47*(IntermediateCalcs!DF96-IntermediateCalcs!DF95))+((1-Output!$G$47)*IntermediateCalcs!DG95))</f>
        <v>11382.616171317759</v>
      </c>
      <c r="DH96" s="19">
        <f ca="1">IF(DataGoesHere!B95="",IF(DD96="Forecast",DF96+DG96,""),DF96+DG96)</f>
        <v>260020.16927126926</v>
      </c>
      <c r="DI96" s="274">
        <f ca="1">IF(DH96="","",IF(IntermediateCalcs!$AO$9="Yes",IntermediateCalcs!DH96*$CX96,IntermediateCalcs!DH96))</f>
        <v>253423.8985939649</v>
      </c>
      <c r="DJ96" s="250">
        <f ca="1">IF(DataGoesHere!$B96="","",($CZ96-DI96))</f>
        <v>-12566.898593964899</v>
      </c>
      <c r="DK96" s="250">
        <f ca="1">IF(DataGoesHere!$B96="","",ABS($CZ96-DI96))</f>
        <v>12566.898593964899</v>
      </c>
      <c r="DL96" s="250">
        <f ca="1">IF(DataGoesHere!$B96="","",DK96^2)</f>
        <v>157926940.27099696</v>
      </c>
      <c r="DM96" s="249">
        <f ca="1">IF(DataGoesHere!$B96="","",DK96/$CZ96)</f>
        <v>5.2175766508612574E-2</v>
      </c>
      <c r="DN96" s="250">
        <f ca="1">IF(DataGoesHere!$B96="","",SUM(DJ$2:DJ96)/AVERAGE(DK:DK))</f>
        <v>-8.0767128491480076</v>
      </c>
      <c r="DP96" s="19">
        <f ca="1">IF(DataGoesHere!B96="",IF($DD96="Forecast",(Output!E$48*IntermediateCalcs!CY96)+Output!G$48,""),(Output!E$48*IntermediateCalcs!CY96)+Output!G$48)</f>
        <v>236535.57357407489</v>
      </c>
      <c r="DQ96" s="274">
        <f ca="1">IF(DP96="","",IF(IntermediateCalcs!$AO$9="Yes",IntermediateCalcs!DP96*$CX96,IntermediateCalcs!DP96))</f>
        <v>230535.06725766571</v>
      </c>
      <c r="DR96" s="250">
        <f ca="1">IF(DataGoesHere!$B96="","",($CZ96-DQ96))</f>
        <v>10321.932742334291</v>
      </c>
      <c r="DS96" s="250">
        <f ca="1">IF(DataGoesHere!$B96="","",ABS($CZ96-DQ96))</f>
        <v>10321.932742334291</v>
      </c>
      <c r="DT96" s="250">
        <f ca="1">IF(DataGoesHere!$B96="","",DS96^2)</f>
        <v>106542295.53727271</v>
      </c>
      <c r="DU96" s="249">
        <f ca="1">IF(DataGoesHere!$B96="","",DS96/$CZ96)</f>
        <v>4.2855024941497614E-2</v>
      </c>
      <c r="DV96" s="250">
        <f ca="1">IF(DataGoesHere!$B96="","",SUM(DR$2:DR96)/AVERAGE(DS:DS))</f>
        <v>-19.7162161281707</v>
      </c>
      <c r="DX96" s="19">
        <f ca="1">IF(DataGoesHere!$B95="","",(DB90*(Output!$O$49/Output!$P$49))+(IntermediateCalcs!DB91*(Output!$M$49/Output!$P$49))+(IntermediateCalcs!DB92*(Output!$K$49/Output!$P$49))+(DB93*(Output!$I$49/Output!$P$49))+(IntermediateCalcs!DB94*(Output!$G$49/Output!$P$49))+(IntermediateCalcs!DB95*(Output!$E$49/Output!$P$49)))</f>
        <v>231932.60015156661</v>
      </c>
      <c r="DY96" s="274">
        <f ca="1">IF(DX96="","",IF(IntermediateCalcs!$AO$9="Yes",IntermediateCalcs!DX96*$CX96,IntermediateCalcs!DX96))</f>
        <v>226048.86346383815</v>
      </c>
      <c r="DZ96" s="250">
        <f ca="1">IF(DataGoesHere!$B96="","",($CZ96-DY96))</f>
        <v>14808.136536161852</v>
      </c>
      <c r="EA96" s="250">
        <f ca="1">IF(DataGoesHere!$B96="","",ABS($CZ96-DY96))</f>
        <v>14808.136536161852</v>
      </c>
      <c r="EB96" s="250">
        <f ca="1">IF(DataGoesHere!$B96="","",EA96^2)</f>
        <v>219280907.67361152</v>
      </c>
      <c r="EC96" s="249">
        <f ca="1">IF(DataGoesHere!$B96="","",EA96/$CZ96)</f>
        <v>6.1481030387997244E-2</v>
      </c>
      <c r="ED96" s="250">
        <f ca="1">IF(DataGoesHere!$B96="","",SUM(DZ$2:DZ96)/AVERAGE(EA:EA))</f>
        <v>-1.4815660613032307</v>
      </c>
    </row>
    <row r="97" spans="5:134" x14ac:dyDescent="0.2">
      <c r="E97" s="73"/>
      <c r="F97" s="73"/>
      <c r="G97" s="73"/>
      <c r="H97" s="73"/>
      <c r="I97" s="73"/>
      <c r="J97" s="73"/>
      <c r="K97" s="73"/>
      <c r="L97" s="73"/>
      <c r="M97" s="73"/>
      <c r="N97" s="73"/>
      <c r="O97" s="73"/>
      <c r="P97" s="73"/>
      <c r="Q97" s="73"/>
      <c r="R97" s="73"/>
      <c r="T97" s="242"/>
      <c r="U97" s="243"/>
      <c r="V97" s="243"/>
      <c r="W97" s="243"/>
      <c r="X97" s="243"/>
      <c r="Y97" s="243"/>
      <c r="Z97" s="243"/>
      <c r="AA97" s="243"/>
      <c r="AB97" s="243"/>
      <c r="AC97" s="243"/>
      <c r="AD97" s="243"/>
      <c r="AE97" s="246">
        <f>IF(DataGoesHere!$B97="","",(DataGoesHere!$B97/SUM(DataGoesHere!$B86:'DataGoesHere'!$B97)))</f>
        <v>0.10453214131547685</v>
      </c>
      <c r="CV97" s="310">
        <f>IF(DataGoesHere!B97="","",DataGoesHere!A97)</f>
        <v>96</v>
      </c>
      <c r="CW97" s="271">
        <f t="shared" ca="1" si="10"/>
        <v>12</v>
      </c>
      <c r="CX97" s="272">
        <f t="shared" ca="1" si="11"/>
        <v>1.0054005237672714</v>
      </c>
      <c r="CY97" s="266">
        <f>DataGoesHere!A97</f>
        <v>96</v>
      </c>
      <c r="CZ97" s="19">
        <f>IF(DataGoesHere!B97="","",DataGoesHere!B97)</f>
        <v>293013</v>
      </c>
      <c r="DA97" s="19">
        <f>IF(DataGoesHere!B97="","",IF(AH$5="No",DataGoesHere!B97,DataGoesHere!B97-(AH$2*(DataGoesHere!A97-1))))</f>
        <v>211598.54722719139</v>
      </c>
      <c r="DB97" s="19">
        <f ca="1">IF(DataGoesHere!B97="","",IF(AO$9="No",DataGoesHere!B97,DataGoesHere!B97/CX97))</f>
        <v>291439.07634150609</v>
      </c>
      <c r="DC97" s="19">
        <f ca="1">IF(DataGoesHere!B97="","",IF(AO$9="No",DA97,DA97/CX97))</f>
        <v>210461.94250458924</v>
      </c>
      <c r="DD97" s="293" t="str">
        <f>IF(CZ97="",IF(COUNTIF(DD$2:DD96,"Forecast")&lt;Output!E$43,"Forecast",""),"Actual")</f>
        <v>Actual</v>
      </c>
      <c r="DF97" s="19">
        <f ca="1">IF(DataGoesHere!B96="",IF(DD97="Forecast",(Output!$E$47*IntermediateCalcs!DH96)+((1-Output!$E$47)*IntermediateCalcs!DF96),""),(Output!$E$47*IntermediateCalcs!DB96)+((1-Output!$E$47)*IntermediateCalcs!DF96))</f>
        <v>247277.30995844922</v>
      </c>
      <c r="DG97" s="19">
        <f ca="1">IF(DataGoesHere!B96="",IF(DD97="Forecast",(Output!$G$47*(IntermediateCalcs!DF97-IntermediateCalcs!DF96))+((1-Output!$G$47)*IntermediateCalcs!DG96),""),(Output!$G$47*(IntermediateCalcs!DF97-IntermediateCalcs!DF96))+((1-Output!$G$47)*IntermediateCalcs!DG96))</f>
        <v>5011.1865149077357</v>
      </c>
      <c r="DH97" s="19">
        <f ca="1">IF(DataGoesHere!B96="",IF(DD97="Forecast",DF97+DG97,""),DF97+DG97)</f>
        <v>252288.49647335696</v>
      </c>
      <c r="DI97" s="274">
        <f ca="1">IF(DH97="","",IF(IntermediateCalcs!$AO$9="Yes",IntermediateCalcs!DH97*$CX97,IntermediateCalcs!DH97))</f>
        <v>253650.98649477051</v>
      </c>
      <c r="DJ97" s="250">
        <f ca="1">IF(DataGoesHere!$B97="","",($CZ97-DI97))</f>
        <v>39362.013505229494</v>
      </c>
      <c r="DK97" s="250">
        <f ca="1">IF(DataGoesHere!$B97="","",ABS($CZ97-DI97))</f>
        <v>39362.013505229494</v>
      </c>
      <c r="DL97" s="250">
        <f ca="1">IF(DataGoesHere!$B97="","",DK97^2)</f>
        <v>1549368107.185869</v>
      </c>
      <c r="DM97" s="249">
        <f ca="1">IF(DataGoesHere!$B97="","",DK97/$CZ97)</f>
        <v>0.13433538274830636</v>
      </c>
      <c r="DN97" s="250">
        <f ca="1">IF(DataGoesHere!$B97="","",SUM(DJ$2:DJ97)/AVERAGE(DK:DK))</f>
        <v>-7.4001260642665505</v>
      </c>
      <c r="DP97" s="19">
        <f ca="1">IF(DataGoesHere!B97="",IF($DD97="Forecast",(Output!E$48*IntermediateCalcs!CY97)+Output!G$48,""),(Output!E$48*IntermediateCalcs!CY97)+Output!G$48)</f>
        <v>237404.50355559925</v>
      </c>
      <c r="DQ97" s="274">
        <f ca="1">IF(DP97="","",IF(IntermediateCalcs!$AO$9="Yes",IntermediateCalcs!DP97*$CX97,IntermediateCalcs!DP97))</f>
        <v>238686.61221950853</v>
      </c>
      <c r="DR97" s="250">
        <f ca="1">IF(DataGoesHere!$B97="","",($CZ97-DQ97))</f>
        <v>54326.387780491466</v>
      </c>
      <c r="DS97" s="250">
        <f ca="1">IF(DataGoesHere!$B97="","",ABS($CZ97-DQ97))</f>
        <v>54326.387780491466</v>
      </c>
      <c r="DT97" s="250">
        <f ca="1">IF(DataGoesHere!$B97="","",DS97^2)</f>
        <v>2951356409.2763324</v>
      </c>
      <c r="DU97" s="249">
        <f ca="1">IF(DataGoesHere!$B97="","",DS97/$CZ97)</f>
        <v>0.18540606655845121</v>
      </c>
      <c r="DV97" s="250">
        <f ca="1">IF(DataGoesHere!$B97="","",SUM(DR$2:DR97)/AVERAGE(DS:DS))</f>
        <v>-17.979696303807252</v>
      </c>
      <c r="DX97" s="19">
        <f ca="1">IF(DataGoesHere!$B96="","",(DB91*(Output!$O$49/Output!$P$49))+(IntermediateCalcs!DB92*(Output!$M$49/Output!$P$49))+(IntermediateCalcs!DB93*(Output!$K$49/Output!$P$49))+(DB94*(Output!$I$49/Output!$P$49))+(IntermediateCalcs!DB95*(Output!$G$49/Output!$P$49))+(IntermediateCalcs!DB96*(Output!$E$49/Output!$P$49)))</f>
        <v>236569.51172059865</v>
      </c>
      <c r="DY97" s="274">
        <f ca="1">IF(DX97="","",IF(IntermediateCalcs!$AO$9="Yes",IntermediateCalcs!DX97*$CX97,IntermediateCalcs!DX97))</f>
        <v>237847.11099125753</v>
      </c>
      <c r="DZ97" s="250">
        <f ca="1">IF(DataGoesHere!$B97="","",($CZ97-DY97))</f>
        <v>55165.889008742466</v>
      </c>
      <c r="EA97" s="250">
        <f ca="1">IF(DataGoesHere!$B97="","",ABS($CZ97-DY97))</f>
        <v>55165.889008742466</v>
      </c>
      <c r="EB97" s="250">
        <f ca="1">IF(DataGoesHere!$B97="","",EA97^2)</f>
        <v>3043275310.1248927</v>
      </c>
      <c r="EC97" s="249">
        <f ca="1">IF(DataGoesHere!$B97="","",EA97/$CZ97)</f>
        <v>0.18827113134482928</v>
      </c>
      <c r="ED97" s="250">
        <f ca="1">IF(DataGoesHere!$B97="","",SUM(DZ$2:DZ97)/AVERAGE(EA:EA))</f>
        <v>0.12819316985625853</v>
      </c>
    </row>
    <row r="98" spans="5:134" x14ac:dyDescent="0.2">
      <c r="E98" s="73"/>
      <c r="F98" s="73"/>
      <c r="G98" s="73"/>
      <c r="H98" s="73"/>
      <c r="I98" s="73"/>
      <c r="J98" s="73"/>
      <c r="K98" s="73"/>
      <c r="L98" s="73"/>
      <c r="M98" s="73"/>
      <c r="N98" s="73"/>
      <c r="O98" s="73"/>
      <c r="P98" s="73"/>
      <c r="Q98" s="73"/>
      <c r="R98" s="73"/>
      <c r="T98" s="244">
        <f>IF(DataGoesHere!$B98="","",(DataGoesHere!$B98/SUM(DataGoesHere!$B98:'DataGoesHere'!$B109)))</f>
        <v>7.1635678361640018E-2</v>
      </c>
      <c r="U98" s="238"/>
      <c r="V98" s="238"/>
      <c r="W98" s="238"/>
      <c r="X98" s="238"/>
      <c r="Y98" s="238"/>
      <c r="Z98" s="238"/>
      <c r="AA98" s="238"/>
      <c r="AB98" s="238"/>
      <c r="AC98" s="238"/>
      <c r="AD98" s="238"/>
      <c r="AE98" s="239"/>
      <c r="CV98" s="310">
        <f>IF(DataGoesHere!B98="","",DataGoesHere!A98)</f>
        <v>97</v>
      </c>
      <c r="CW98" s="271">
        <f t="shared" ca="1" si="10"/>
        <v>1</v>
      </c>
      <c r="CX98" s="272">
        <f t="shared" ca="1" si="11"/>
        <v>1.3236179355303281</v>
      </c>
      <c r="CY98" s="266">
        <f>DataGoesHere!A98</f>
        <v>97</v>
      </c>
      <c r="CZ98" s="19">
        <f>IF(DataGoesHere!B98="","",DataGoesHere!B98)</f>
        <v>213709</v>
      </c>
      <c r="DA98" s="19">
        <f>IF(DataGoesHere!B98="","",IF(AH$5="No",DataGoesHere!B98,DataGoesHere!B98-(AH$2*(DataGoesHere!A98-1))))</f>
        <v>131437.55298747763</v>
      </c>
      <c r="DB98" s="19">
        <f ca="1">IF(DataGoesHere!B98="","",IF(AO$9="No",DataGoesHere!B98,DataGoesHere!B98/CX98))</f>
        <v>161458.22314985038</v>
      </c>
      <c r="DC98" s="19">
        <f ca="1">IF(DataGoesHere!B98="","",IF(AO$9="No",DA98,DA98/CX98))</f>
        <v>99301.73160944297</v>
      </c>
      <c r="DD98" s="293" t="str">
        <f>IF(CZ98="",IF(COUNTIF(DD$2:DD97,"Forecast")&lt;Output!E$43,"Forecast",""),"Actual")</f>
        <v>Actual</v>
      </c>
      <c r="DF98" s="19">
        <f ca="1">IF(DataGoesHere!B97="",IF(DD98="Forecast",(Output!$E$47*IntermediateCalcs!DH97)+((1-Output!$E$47)*IntermediateCalcs!DF97),""),(Output!$E$47*IntermediateCalcs!DB97)+((1-Output!$E$47)*IntermediateCalcs!DF97))</f>
        <v>287022.89970320044</v>
      </c>
      <c r="DG98" s="19">
        <f ca="1">IF(DataGoesHere!B97="",IF(DD98="Forecast",(Output!$G$47*(IntermediateCalcs!DF98-IntermediateCalcs!DF97))+((1-Output!$G$47)*IntermediateCalcs!DG97),""),(Output!$G$47*(IntermediateCalcs!DF98-IntermediateCalcs!DF97))+((1-Output!$G$47)*IntermediateCalcs!DG97))</f>
        <v>22378.38812982948</v>
      </c>
      <c r="DH98" s="19">
        <f ca="1">IF(DataGoesHere!B97="",IF(DD98="Forecast",DF98+DG98,""),DF98+DG98)</f>
        <v>309401.28783302993</v>
      </c>
      <c r="DI98" s="274">
        <f ca="1">IF(DH98="","",IF(IntermediateCalcs!$AO$9="Yes",IntermediateCalcs!DH98*$CX98,IntermediateCalcs!DH98))</f>
        <v>409529.09385197988</v>
      </c>
      <c r="DJ98" s="250">
        <f ca="1">IF(DataGoesHere!$B98="","",($CZ98-DI98))</f>
        <v>-195820.09385197988</v>
      </c>
      <c r="DK98" s="250">
        <f ca="1">IF(DataGoesHere!$B98="","",ABS($CZ98-DI98))</f>
        <v>195820.09385197988</v>
      </c>
      <c r="DL98" s="250">
        <f ca="1">IF(DataGoesHere!$B98="","",DK98^2)</f>
        <v>38345509156.198212</v>
      </c>
      <c r="DM98" s="249">
        <f ca="1">IF(DataGoesHere!$B98="","",DK98/$CZ98)</f>
        <v>0.91629315495360453</v>
      </c>
      <c r="DN98" s="250">
        <f ca="1">IF(DataGoesHere!$B98="","",SUM(DJ$2:DJ98)/AVERAGE(DK:DK))</f>
        <v>-10.766043503853176</v>
      </c>
      <c r="DP98" s="19">
        <f ca="1">IF(DataGoesHere!B98="",IF($DD98="Forecast",(Output!E$48*IntermediateCalcs!CY98)+Output!G$48,""),(Output!E$48*IntermediateCalcs!CY98)+Output!G$48)</f>
        <v>238273.43353712361</v>
      </c>
      <c r="DQ98" s="274">
        <f ca="1">IF(DP98="","",IF(IntermediateCalcs!$AO$9="Yes",IntermediateCalcs!DP98*$CX98,IntermediateCalcs!DP98))</f>
        <v>315382.99019013043</v>
      </c>
      <c r="DR98" s="250">
        <f ca="1">IF(DataGoesHere!$B98="","",($CZ98-DQ98))</f>
        <v>-101673.99019013043</v>
      </c>
      <c r="DS98" s="250">
        <f ca="1">IF(DataGoesHere!$B98="","",ABS($CZ98-DQ98))</f>
        <v>101673.99019013043</v>
      </c>
      <c r="DT98" s="250">
        <f ca="1">IF(DataGoesHere!$B98="","",DS98^2)</f>
        <v>10337600281.182737</v>
      </c>
      <c r="DU98" s="249">
        <f ca="1">IF(DataGoesHere!$B98="","",DS98/$CZ98)</f>
        <v>0.47575904706928779</v>
      </c>
      <c r="DV98" s="250">
        <f ca="1">IF(DataGoesHere!$B98="","",SUM(DR$2:DR98)/AVERAGE(DS:DS))</f>
        <v>-21.229662053429539</v>
      </c>
      <c r="DX98" s="19">
        <f ca="1">IF(DataGoesHere!$B97="","",(DB92*(Output!$O$49/Output!$P$49))+(IntermediateCalcs!DB93*(Output!$M$49/Output!$P$49))+(IntermediateCalcs!DB94*(Output!$K$49/Output!$P$49))+(DB95*(Output!$I$49/Output!$P$49))+(IntermediateCalcs!DB96*(Output!$G$49/Output!$P$49))+(IntermediateCalcs!DB97*(Output!$E$49/Output!$P$49)))</f>
        <v>256383.48311252164</v>
      </c>
      <c r="DY98" s="274">
        <f ca="1">IF(DX98="","",IF(IntermediateCalcs!$AO$9="Yes",IntermediateCalcs!DX98*$CX98,IntermediateCalcs!DX98))</f>
        <v>339353.77662147064</v>
      </c>
      <c r="DZ98" s="250">
        <f ca="1">IF(DataGoesHere!$B98="","",($CZ98-DY98))</f>
        <v>-125644.77662147064</v>
      </c>
      <c r="EA98" s="250">
        <f ca="1">IF(DataGoesHere!$B98="","",ABS($CZ98-DY98))</f>
        <v>125644.77662147064</v>
      </c>
      <c r="EB98" s="250">
        <f ca="1">IF(DataGoesHere!$B98="","",EA98^2)</f>
        <v>15786609892.259254</v>
      </c>
      <c r="EC98" s="249">
        <f ca="1">IF(DataGoesHere!$B98="","",EA98/$CZ98)</f>
        <v>0.58792459195200308</v>
      </c>
      <c r="ED98" s="250">
        <f ca="1">IF(DataGoesHere!$B98="","",SUM(DZ$2:DZ98)/AVERAGE(EA:EA))</f>
        <v>-3.5381637519243609</v>
      </c>
    </row>
    <row r="99" spans="5:134" x14ac:dyDescent="0.2">
      <c r="E99" s="73"/>
      <c r="F99" s="73"/>
      <c r="G99" s="73"/>
      <c r="H99" s="73"/>
      <c r="I99" s="73"/>
      <c r="J99" s="73"/>
      <c r="K99" s="73"/>
      <c r="L99" s="73"/>
      <c r="M99" s="73"/>
      <c r="N99" s="73"/>
      <c r="O99" s="73"/>
      <c r="P99" s="73"/>
      <c r="Q99" s="73"/>
      <c r="R99" s="73"/>
      <c r="T99" s="240"/>
      <c r="U99" s="245">
        <f>IF(DataGoesHere!$B99="","",(DataGoesHere!$B99/SUM(DataGoesHere!$B99:'DataGoesHere'!$B109)))</f>
        <v>8.1993683489151911E-2</v>
      </c>
      <c r="V99" s="86"/>
      <c r="W99" s="86"/>
      <c r="X99" s="86"/>
      <c r="Y99" s="86"/>
      <c r="Z99" s="86"/>
      <c r="AA99" s="86"/>
      <c r="AB99" s="86"/>
      <c r="AC99" s="86"/>
      <c r="AD99" s="86"/>
      <c r="AE99" s="241"/>
      <c r="CV99" s="310">
        <f>IF(DataGoesHere!B99="","",DataGoesHere!A99)</f>
        <v>98</v>
      </c>
      <c r="CW99" s="271">
        <f t="shared" ca="1" si="10"/>
        <v>2</v>
      </c>
      <c r="CX99" s="272">
        <f t="shared" ca="1" si="11"/>
        <v>0.80574490527728204</v>
      </c>
      <c r="CY99" s="266">
        <f>DataGoesHere!A99</f>
        <v>98</v>
      </c>
      <c r="CZ99" s="19">
        <f>IF(DataGoesHere!B99="","",DataGoesHere!B99)</f>
        <v>227087</v>
      </c>
      <c r="DA99" s="19">
        <f>IF(DataGoesHere!B99="","",IF(AH$5="No",DataGoesHere!B99,DataGoesHere!B99-(AH$2*(DataGoesHere!A99-1))))</f>
        <v>143958.55874776386</v>
      </c>
      <c r="DB99" s="19">
        <f ca="1">IF(DataGoesHere!B99="","",IF(AO$9="No",DataGoesHere!B99,DataGoesHere!B99/CX99))</f>
        <v>281834.85680477525</v>
      </c>
      <c r="DC99" s="19">
        <f ca="1">IF(DataGoesHere!B99="","",IF(AO$9="No",DA99,DA99/CX99))</f>
        <v>178665.18026350191</v>
      </c>
      <c r="DD99" s="293" t="str">
        <f>IF(CZ99="",IF(COUNTIF(DD$2:DD98,"Forecast")&lt;Output!E$43,"Forecast",""),"Actual")</f>
        <v>Actual</v>
      </c>
      <c r="DF99" s="19">
        <f ca="1">IF(DataGoesHere!B98="",IF(DD99="Forecast",(Output!$E$47*IntermediateCalcs!DH98)+((1-Output!$E$47)*IntermediateCalcs!DF98),""),(Output!$E$47*IntermediateCalcs!DB98)+((1-Output!$E$47)*IntermediateCalcs!DF98))</f>
        <v>174014.69080518538</v>
      </c>
      <c r="DG99" s="19">
        <f ca="1">IF(DataGoesHere!B98="",IF(DD99="Forecast",(Output!$G$47*(IntermediateCalcs!DF99-IntermediateCalcs!DF98))+((1-Output!$G$47)*IntermediateCalcs!DG98),""),(Output!$G$47*(IntermediateCalcs!DF99-IntermediateCalcs!DF98))+((1-Output!$G$47)*IntermediateCalcs!DG98))</f>
        <v>-45314.910384092786</v>
      </c>
      <c r="DH99" s="19">
        <f ca="1">IF(DataGoesHere!B98="",IF(DD99="Forecast",DF99+DG99,""),DF99+DG99)</f>
        <v>128699.7804210926</v>
      </c>
      <c r="DI99" s="274">
        <f ca="1">IF(DH99="","",IF(IntermediateCalcs!$AO$9="Yes",IntermediateCalcs!DH99*$CX99,IntermediateCalcs!DH99))</f>
        <v>103699.19238460025</v>
      </c>
      <c r="DJ99" s="250">
        <f ca="1">IF(DataGoesHere!$B99="","",($CZ99-DI99))</f>
        <v>123387.80761539975</v>
      </c>
      <c r="DK99" s="250">
        <f ca="1">IF(DataGoesHere!$B99="","",ABS($CZ99-DI99))</f>
        <v>123387.80761539975</v>
      </c>
      <c r="DL99" s="250">
        <f ca="1">IF(DataGoesHere!$B99="","",DK99^2)</f>
        <v>15224551068.134901</v>
      </c>
      <c r="DM99" s="249">
        <f ca="1">IF(DataGoesHere!$B99="","",DK99/$CZ99)</f>
        <v>0.54335037943783548</v>
      </c>
      <c r="DN99" s="250">
        <f ca="1">IF(DataGoesHere!$B99="","",SUM(DJ$2:DJ99)/AVERAGE(DK:DK))</f>
        <v>-8.6451519992307322</v>
      </c>
      <c r="DP99" s="19">
        <f ca="1">IF(DataGoesHere!B99="",IF($DD99="Forecast",(Output!E$48*IntermediateCalcs!CY99)+Output!G$48,""),(Output!E$48*IntermediateCalcs!CY99)+Output!G$48)</f>
        <v>239142.363518648</v>
      </c>
      <c r="DQ99" s="274">
        <f ca="1">IF(DP99="","",IF(IntermediateCalcs!$AO$9="Yes",IntermediateCalcs!DP99*$CX99,IntermediateCalcs!DP99))</f>
        <v>192687.74104111837</v>
      </c>
      <c r="DR99" s="250">
        <f ca="1">IF(DataGoesHere!$B99="","",($CZ99-DQ99))</f>
        <v>34399.258958881634</v>
      </c>
      <c r="DS99" s="250">
        <f ca="1">IF(DataGoesHere!$B99="","",ABS($CZ99-DQ99))</f>
        <v>34399.258958881634</v>
      </c>
      <c r="DT99" s="250">
        <f ca="1">IF(DataGoesHere!$B99="","",DS99^2)</f>
        <v>1183309016.9201984</v>
      </c>
      <c r="DU99" s="249">
        <f ca="1">IF(DataGoesHere!$B99="","",DS99/$CZ99)</f>
        <v>0.15148052930762937</v>
      </c>
      <c r="DV99" s="250">
        <f ca="1">IF(DataGoesHere!$B99="","",SUM(DR$2:DR99)/AVERAGE(DS:DS))</f>
        <v>-20.130104406289956</v>
      </c>
      <c r="DX99" s="19">
        <f ca="1">IF(DataGoesHere!$B98="","",(DB93*(Output!$O$49/Output!$P$49))+(IntermediateCalcs!DB94*(Output!$M$49/Output!$P$49))+(IntermediateCalcs!DB95*(Output!$K$49/Output!$P$49))+(DB96*(Output!$I$49/Output!$P$49))+(IntermediateCalcs!DB97*(Output!$G$49/Output!$P$49))+(IntermediateCalcs!DB98*(Output!$E$49/Output!$P$49)))</f>
        <v>226667.44779688504</v>
      </c>
      <c r="DY99" s="274">
        <f ca="1">IF(DX99="","",IF(IntermediateCalcs!$AO$9="Yes",IntermediateCalcs!DX99*$CX99,IntermediateCalcs!DX99))</f>
        <v>182636.1412545444</v>
      </c>
      <c r="DZ99" s="250">
        <f ca="1">IF(DataGoesHere!$B99="","",($CZ99-DY99))</f>
        <v>44450.858745455596</v>
      </c>
      <c r="EA99" s="250">
        <f ca="1">IF(DataGoesHere!$B99="","",ABS($CZ99-DY99))</f>
        <v>44450.858745455596</v>
      </c>
      <c r="EB99" s="250">
        <f ca="1">IF(DataGoesHere!$B99="","",EA99^2)</f>
        <v>1975878843.2084463</v>
      </c>
      <c r="EC99" s="249">
        <f ca="1">IF(DataGoesHere!$B99="","",EA99/$CZ99)</f>
        <v>0.19574374026454883</v>
      </c>
      <c r="ED99" s="250">
        <f ca="1">IF(DataGoesHere!$B99="","",SUM(DZ$2:DZ99)/AVERAGE(EA:EA))</f>
        <v>-2.2410727146146225</v>
      </c>
    </row>
    <row r="100" spans="5:134" x14ac:dyDescent="0.2">
      <c r="E100" s="73"/>
      <c r="F100" s="73"/>
      <c r="G100" s="73"/>
      <c r="H100" s="73"/>
      <c r="I100" s="73"/>
      <c r="J100" s="73"/>
      <c r="K100" s="73"/>
      <c r="L100" s="73"/>
      <c r="M100" s="73"/>
      <c r="N100" s="73"/>
      <c r="O100" s="73"/>
      <c r="P100" s="73"/>
      <c r="Q100" s="73"/>
      <c r="R100" s="73"/>
      <c r="T100" s="240"/>
      <c r="U100" s="86"/>
      <c r="V100" s="245">
        <f>IF(DataGoesHere!$B100="","",(DataGoesHere!$B100/SUM(DataGoesHere!$B98:'DataGoesHere'!$B109)))</f>
        <v>8.5046438881283534E-2</v>
      </c>
      <c r="W100" s="86"/>
      <c r="X100" s="86"/>
      <c r="Y100" s="86"/>
      <c r="Z100" s="86"/>
      <c r="AA100" s="86"/>
      <c r="AB100" s="86"/>
      <c r="AC100" s="86"/>
      <c r="AD100" s="86"/>
      <c r="AE100" s="241"/>
      <c r="CV100" s="310">
        <f>IF(DataGoesHere!B100="","",DataGoesHere!A100)</f>
        <v>99</v>
      </c>
      <c r="CW100" s="271">
        <f t="shared" ca="1" si="10"/>
        <v>3</v>
      </c>
      <c r="CX100" s="272">
        <f t="shared" ca="1" si="11"/>
        <v>0.79862940076451561</v>
      </c>
      <c r="CY100" s="266">
        <f>DataGoesHere!A100</f>
        <v>99</v>
      </c>
      <c r="CZ100" s="19">
        <f>IF(DataGoesHere!B100="","",DataGoesHere!B100)</f>
        <v>253717</v>
      </c>
      <c r="DA100" s="19">
        <f>IF(DataGoesHere!B100="","",IF(AH$5="No",DataGoesHere!B100,DataGoesHere!B100-(AH$2*(DataGoesHere!A100-1))))</f>
        <v>169731.5645080501</v>
      </c>
      <c r="DB100" s="19">
        <f ca="1">IF(DataGoesHere!B100="","",IF(AO$9="No",DataGoesHere!B100,DataGoesHere!B100/CX100))</f>
        <v>317690.5330020666</v>
      </c>
      <c r="DC100" s="19">
        <f ca="1">IF(DataGoesHere!B100="","",IF(AO$9="No",DA100,DA100/CX100))</f>
        <v>212528.57000452111</v>
      </c>
      <c r="DD100" s="293" t="str">
        <f>IF(CZ100="",IF(COUNTIF(DD$2:DD99,"Forecast")&lt;Output!E$43,"Forecast",""),"Actual")</f>
        <v>Actual</v>
      </c>
      <c r="DF100" s="19">
        <f ca="1">IF(DataGoesHere!B99="",IF(DD100="Forecast",(Output!$E$47*IntermediateCalcs!DH99)+((1-Output!$E$47)*IntermediateCalcs!DF99),""),(Output!$E$47*IntermediateCalcs!DB99)+((1-Output!$E$47)*IntermediateCalcs!DF99))</f>
        <v>271052.84020481625</v>
      </c>
      <c r="DG100" s="19">
        <f ca="1">IF(DataGoesHere!B99="",IF(DD100="Forecast",(Output!$G$47*(IntermediateCalcs!DF100-IntermediateCalcs!DF99))+((1-Output!$G$47)*IntermediateCalcs!DG99),""),(Output!$G$47*(IntermediateCalcs!DF100-IntermediateCalcs!DF99))+((1-Output!$G$47)*IntermediateCalcs!DG99))</f>
        <v>25861.619507769043</v>
      </c>
      <c r="DH100" s="19">
        <f ca="1">IF(DataGoesHere!B99="",IF(DD100="Forecast",DF100+DG100,""),DF100+DG100)</f>
        <v>296914.45971258532</v>
      </c>
      <c r="DI100" s="274">
        <f ca="1">IF(DH100="","",IF(IntermediateCalcs!$AO$9="Yes",IntermediateCalcs!DH100*$CX100,IntermediateCalcs!DH100))</f>
        <v>237124.61703858193</v>
      </c>
      <c r="DJ100" s="250">
        <f ca="1">IF(DataGoesHere!$B100="","",($CZ100-DI100))</f>
        <v>16592.382961418072</v>
      </c>
      <c r="DK100" s="250">
        <f ca="1">IF(DataGoesHere!$B100="","",ABS($CZ100-DI100))</f>
        <v>16592.382961418072</v>
      </c>
      <c r="DL100" s="250">
        <f ca="1">IF(DataGoesHere!$B100="","",DK100^2)</f>
        <v>275307172.33835673</v>
      </c>
      <c r="DM100" s="249">
        <f ca="1">IF(DataGoesHere!$B100="","",DK100/$CZ100)</f>
        <v>6.5397206184126699E-2</v>
      </c>
      <c r="DN100" s="250">
        <f ca="1">IF(DataGoesHere!$B100="","",SUM(DJ$2:DJ100)/AVERAGE(DK:DK))</f>
        <v>-8.3599484224397163</v>
      </c>
      <c r="DP100" s="19">
        <f ca="1">IF(DataGoesHere!B100="",IF($DD100="Forecast",(Output!E$48*IntermediateCalcs!CY100)+Output!G$48,""),(Output!E$48*IntermediateCalcs!CY100)+Output!G$48)</f>
        <v>240011.29350017235</v>
      </c>
      <c r="DQ100" s="274">
        <f ca="1">IF(DP100="","",IF(IntermediateCalcs!$AO$9="Yes",IntermediateCalcs!DP100*$CX100,IntermediateCalcs!DP100))</f>
        <v>191680.07550475892</v>
      </c>
      <c r="DR100" s="250">
        <f ca="1">IF(DataGoesHere!$B100="","",($CZ100-DQ100))</f>
        <v>62036.924495241081</v>
      </c>
      <c r="DS100" s="250">
        <f ca="1">IF(DataGoesHere!$B100="","",ABS($CZ100-DQ100))</f>
        <v>62036.924495241081</v>
      </c>
      <c r="DT100" s="250">
        <f ca="1">IF(DataGoesHere!$B100="","",DS100^2)</f>
        <v>3848580000.8282428</v>
      </c>
      <c r="DU100" s="249">
        <f ca="1">IF(DataGoesHere!$B100="","",DS100/$CZ100)</f>
        <v>0.24451228926418442</v>
      </c>
      <c r="DV100" s="250">
        <f ca="1">IF(DataGoesHere!$B100="","",SUM(DR$2:DR100)/AVERAGE(DS:DS))</f>
        <v>-18.147120563082744</v>
      </c>
      <c r="DX100" s="19">
        <f ca="1">IF(DataGoesHere!$B99="","",(DB94*(Output!$O$49/Output!$P$49))+(IntermediateCalcs!DB95*(Output!$M$49/Output!$P$49))+(IntermediateCalcs!DB96*(Output!$K$49/Output!$P$49))+(DB97*(Output!$I$49/Output!$P$49))+(IntermediateCalcs!DB98*(Output!$G$49/Output!$P$49))+(IntermediateCalcs!DB99*(Output!$E$49/Output!$P$49)))</f>
        <v>246464.97207608522</v>
      </c>
      <c r="DY100" s="274">
        <f ca="1">IF(DX100="","",IF(IntermediateCalcs!$AO$9="Yes",IntermediateCalcs!DX100*$CX100,IntermediateCalcs!DX100))</f>
        <v>196834.17295856701</v>
      </c>
      <c r="DZ100" s="250">
        <f ca="1">IF(DataGoesHere!$B100="","",($CZ100-DY100))</f>
        <v>56882.827041432989</v>
      </c>
      <c r="EA100" s="250">
        <f ca="1">IF(DataGoesHere!$B100="","",ABS($CZ100-DY100))</f>
        <v>56882.827041432989</v>
      </c>
      <c r="EB100" s="250">
        <f ca="1">IF(DataGoesHere!$B100="","",EA100^2)</f>
        <v>3235656012.2255802</v>
      </c>
      <c r="EC100" s="249">
        <f ca="1">IF(DataGoesHere!$B100="","",EA100/$CZ100)</f>
        <v>0.22419793329352383</v>
      </c>
      <c r="ED100" s="250">
        <f ca="1">IF(DataGoesHere!$B100="","",SUM(DZ$2:DZ100)/AVERAGE(EA:EA))</f>
        <v>-0.58121265308485914</v>
      </c>
    </row>
    <row r="101" spans="5:134" x14ac:dyDescent="0.2">
      <c r="E101" s="73"/>
      <c r="F101" s="73"/>
      <c r="G101" s="73"/>
      <c r="H101" s="73"/>
      <c r="I101" s="73"/>
      <c r="J101" s="73"/>
      <c r="K101" s="73"/>
      <c r="L101" s="73"/>
      <c r="M101" s="73"/>
      <c r="N101" s="73"/>
      <c r="O101" s="73"/>
      <c r="P101" s="73"/>
      <c r="Q101" s="73"/>
      <c r="R101" s="73"/>
      <c r="T101" s="240"/>
      <c r="U101" s="86"/>
      <c r="V101" s="86"/>
      <c r="W101" s="245">
        <f>IF(DataGoesHere!$B101="","",(DataGoesHere!$B101/SUM(DataGoesHere!$B98:'DataGoesHere'!$B109)))</f>
        <v>8.0130366751182264E-2</v>
      </c>
      <c r="X101" s="86"/>
      <c r="Y101" s="86"/>
      <c r="Z101" s="86"/>
      <c r="AA101" s="86"/>
      <c r="AB101" s="86"/>
      <c r="AC101" s="86"/>
      <c r="AD101" s="86"/>
      <c r="AE101" s="241"/>
      <c r="CV101" s="310">
        <f>IF(DataGoesHere!B101="","",DataGoesHere!A101)</f>
        <v>100</v>
      </c>
      <c r="CW101" s="271">
        <f t="shared" ca="1" si="10"/>
        <v>4</v>
      </c>
      <c r="CX101" s="272">
        <f t="shared" ca="1" si="11"/>
        <v>1.0149292433706087</v>
      </c>
      <c r="CY101" s="266">
        <f>DataGoesHere!A101</f>
        <v>100</v>
      </c>
      <c r="CZ101" s="19">
        <f>IF(DataGoesHere!B101="","",DataGoesHere!B101)</f>
        <v>239051</v>
      </c>
      <c r="DA101" s="19">
        <f>IF(DataGoesHere!B101="","",IF(AH$5="No",DataGoesHere!B101,DataGoesHere!B101-(AH$2*(DataGoesHere!A101-1))))</f>
        <v>154208.57026833633</v>
      </c>
      <c r="DB101" s="19">
        <f ca="1">IF(DataGoesHere!B101="","",IF(AO$9="No",DataGoesHere!B101,DataGoesHere!B101/CX101))</f>
        <v>235534.64594842578</v>
      </c>
      <c r="DC101" s="19">
        <f ca="1">IF(DataGoesHere!B101="","",IF(AO$9="No",DA101,DA101/CX101))</f>
        <v>151940.2177793255</v>
      </c>
      <c r="DD101" s="293" t="str">
        <f>IF(CZ101="",IF(COUNTIF(DD$2:DD100,"Forecast")&lt;Output!E$43,"Forecast",""),"Actual")</f>
        <v>Actual</v>
      </c>
      <c r="DF101" s="19">
        <f ca="1">IF(DataGoesHere!B100="",IF(DD101="Forecast",(Output!$E$47*IntermediateCalcs!DH100)+((1-Output!$E$47)*IntermediateCalcs!DF100),""),(Output!$E$47*IntermediateCalcs!DB100)+((1-Output!$E$47)*IntermediateCalcs!DF100))</f>
        <v>313026.76372234157</v>
      </c>
      <c r="DG101" s="19">
        <f ca="1">IF(DataGoesHere!B100="",IF(DD101="Forecast",(Output!$G$47*(IntermediateCalcs!DF101-IntermediateCalcs!DF100))+((1-Output!$G$47)*IntermediateCalcs!DG100),""),(Output!$G$47*(IntermediateCalcs!DF101-IntermediateCalcs!DF100))+((1-Output!$G$47)*IntermediateCalcs!DG100))</f>
        <v>33917.771512647174</v>
      </c>
      <c r="DH101" s="19">
        <f ca="1">IF(DataGoesHere!B100="",IF(DD101="Forecast",DF101+DG101,""),DF101+DG101)</f>
        <v>346944.53523498873</v>
      </c>
      <c r="DI101" s="274">
        <f ca="1">IF(DH101="","",IF(IntermediateCalcs!$AO$9="Yes",IntermediateCalcs!DH101*$CX101,IntermediateCalcs!DH101))</f>
        <v>352124.15463761461</v>
      </c>
      <c r="DJ101" s="250">
        <f ca="1">IF(DataGoesHere!$B101="","",($CZ101-DI101))</f>
        <v>-113073.15463761461</v>
      </c>
      <c r="DK101" s="250">
        <f ca="1">IF(DataGoesHere!$B101="","",ABS($CZ101-DI101))</f>
        <v>113073.15463761461</v>
      </c>
      <c r="DL101" s="250">
        <f ca="1">IF(DataGoesHere!$B101="","",DK101^2)</f>
        <v>12785538299.701908</v>
      </c>
      <c r="DM101" s="249">
        <f ca="1">IF(DataGoesHere!$B101="","",DK101/$CZ101)</f>
        <v>0.47300849876224993</v>
      </c>
      <c r="DN101" s="250">
        <f ca="1">IF(DataGoesHere!$B101="","",SUM(DJ$2:DJ101)/AVERAGE(DK:DK))</f>
        <v>-10.303543156040005</v>
      </c>
      <c r="DP101" s="19">
        <f ca="1">IF(DataGoesHere!B101="",IF($DD101="Forecast",(Output!E$48*IntermediateCalcs!CY101)+Output!G$48,""),(Output!E$48*IntermediateCalcs!CY101)+Output!G$48)</f>
        <v>240880.22348169674</v>
      </c>
      <c r="DQ101" s="274">
        <f ca="1">IF(DP101="","",IF(IntermediateCalcs!$AO$9="Yes",IntermediateCalcs!DP101*$CX101,IntermediateCalcs!DP101))</f>
        <v>244476.38296122162</v>
      </c>
      <c r="DR101" s="250">
        <f ca="1">IF(DataGoesHere!$B101="","",($CZ101-DQ101))</f>
        <v>-5425.3829612216214</v>
      </c>
      <c r="DS101" s="250">
        <f ca="1">IF(DataGoesHere!$B101="","",ABS($CZ101-DQ101))</f>
        <v>5425.3829612216214</v>
      </c>
      <c r="DT101" s="250">
        <f ca="1">IF(DataGoesHere!$B101="","",DS101^2)</f>
        <v>29434780.27591389</v>
      </c>
      <c r="DU101" s="249">
        <f ca="1">IF(DataGoesHere!$B101="","",DS101/$CZ101)</f>
        <v>2.269550414439438E-2</v>
      </c>
      <c r="DV101" s="250">
        <f ca="1">IF(DataGoesHere!$B101="","",SUM(DR$2:DR101)/AVERAGE(DS:DS))</f>
        <v>-18.320540616427579</v>
      </c>
      <c r="DX101" s="19">
        <f ca="1">IF(DataGoesHere!$B100="","",(DB95*(Output!$O$49/Output!$P$49))+(IntermediateCalcs!DB96*(Output!$M$49/Output!$P$49))+(IntermediateCalcs!DB97*(Output!$K$49/Output!$P$49))+(DB98*(Output!$I$49/Output!$P$49))+(IntermediateCalcs!DB99*(Output!$G$49/Output!$P$49))+(IntermediateCalcs!DB100*(Output!$E$49/Output!$P$49)))</f>
        <v>255172.11750114575</v>
      </c>
      <c r="DY101" s="274">
        <f ca="1">IF(DX101="","",IF(IntermediateCalcs!$AO$9="Yes",IntermediateCalcs!DX101*$CX101,IntermediateCalcs!DX101))</f>
        <v>258981.64414471394</v>
      </c>
      <c r="DZ101" s="250">
        <f ca="1">IF(DataGoesHere!$B101="","",($CZ101-DY101))</f>
        <v>-19930.644144713937</v>
      </c>
      <c r="EA101" s="250">
        <f ca="1">IF(DataGoesHere!$B101="","",ABS($CZ101-DY101))</f>
        <v>19930.644144713937</v>
      </c>
      <c r="EB101" s="250">
        <f ca="1">IF(DataGoesHere!$B101="","",EA101^2)</f>
        <v>397230576.02321994</v>
      </c>
      <c r="EC101" s="249">
        <f ca="1">IF(DataGoesHere!$B101="","",EA101/$CZ101)</f>
        <v>8.3374025395057699E-2</v>
      </c>
      <c r="ED101" s="250">
        <f ca="1">IF(DataGoesHere!$B101="","",SUM(DZ$2:DZ101)/AVERAGE(EA:EA))</f>
        <v>-1.1627955654861006</v>
      </c>
    </row>
    <row r="102" spans="5:134" x14ac:dyDescent="0.2">
      <c r="E102" s="73"/>
      <c r="F102" s="73"/>
      <c r="G102" s="73"/>
      <c r="H102" s="73"/>
      <c r="I102" s="73"/>
      <c r="J102" s="73"/>
      <c r="K102" s="73"/>
      <c r="L102" s="73"/>
      <c r="M102" s="73"/>
      <c r="N102" s="73"/>
      <c r="O102" s="73"/>
      <c r="P102" s="73"/>
      <c r="Q102" s="73"/>
      <c r="R102" s="73"/>
      <c r="T102" s="240"/>
      <c r="U102" s="86"/>
      <c r="V102" s="86"/>
      <c r="W102" s="86"/>
      <c r="X102" s="245">
        <f>IF(DataGoesHere!$B102="","",(DataGoesHere!$B102/SUM(DataGoesHere!$B98:'DataGoesHere'!$B109)))</f>
        <v>8.634165930339667E-2</v>
      </c>
      <c r="Y102" s="86"/>
      <c r="Z102" s="86"/>
      <c r="AA102" s="86"/>
      <c r="AB102" s="86"/>
      <c r="AC102" s="86"/>
      <c r="AD102" s="86"/>
      <c r="AE102" s="241"/>
      <c r="CV102" s="310">
        <f>IF(DataGoesHere!B102="","",DataGoesHere!A102)</f>
        <v>101</v>
      </c>
      <c r="CW102" s="271">
        <f t="shared" ca="1" si="10"/>
        <v>5</v>
      </c>
      <c r="CX102" s="272">
        <f t="shared" ca="1" si="11"/>
        <v>0.97875414397996308</v>
      </c>
      <c r="CY102" s="266">
        <f>DataGoesHere!A102</f>
        <v>101</v>
      </c>
      <c r="CZ102" s="19">
        <f>IF(DataGoesHere!B102="","",DataGoesHere!B102)</f>
        <v>257581</v>
      </c>
      <c r="DA102" s="19">
        <f>IF(DataGoesHere!B102="","",IF(AH$5="No",DataGoesHere!B102,DataGoesHere!B102-(AH$2*(DataGoesHere!A102-1))))</f>
        <v>171881.57602862254</v>
      </c>
      <c r="DB102" s="19">
        <f ca="1">IF(DataGoesHere!B102="","",IF(AO$9="No",DataGoesHere!B102,DataGoesHere!B102/CX102))</f>
        <v>263172.32124564383</v>
      </c>
      <c r="DC102" s="19">
        <f ca="1">IF(DataGoesHere!B102="","",IF(AO$9="No",DA102,DA102/CX102))</f>
        <v>175612.61639178437</v>
      </c>
      <c r="DD102" s="293" t="str">
        <f>IF(CZ102="",IF(COUNTIF(DD$2:DD101,"Forecast")&lt;Output!E$43,"Forecast",""),"Actual")</f>
        <v>Actual</v>
      </c>
      <c r="DF102" s="19">
        <f ca="1">IF(DataGoesHere!B101="",IF(DD102="Forecast",(Output!$E$47*IntermediateCalcs!DH101)+((1-Output!$E$47)*IntermediateCalcs!DF101),""),(Output!$E$47*IntermediateCalcs!DB101)+((1-Output!$E$47)*IntermediateCalcs!DF101))</f>
        <v>243283.85772581736</v>
      </c>
      <c r="DG102" s="19">
        <f ca="1">IF(DataGoesHere!B101="",IF(DD102="Forecast",(Output!$G$47*(IntermediateCalcs!DF102-IntermediateCalcs!DF101))+((1-Output!$G$47)*IntermediateCalcs!DG101),""),(Output!$G$47*(IntermediateCalcs!DF102-IntermediateCalcs!DF101))+((1-Output!$G$47)*IntermediateCalcs!DG101))</f>
        <v>-17912.567241938516</v>
      </c>
      <c r="DH102" s="19">
        <f ca="1">IF(DataGoesHere!B101="",IF(DD102="Forecast",DF102+DG102,""),DF102+DG102)</f>
        <v>225371.29048387884</v>
      </c>
      <c r="DI102" s="274">
        <f ca="1">IF(DH102="","",IF(IntermediateCalcs!$AO$9="Yes",IntermediateCalcs!DH102*$CX102,IntermediateCalcs!DH102))</f>
        <v>220583.08449520843</v>
      </c>
      <c r="DJ102" s="250">
        <f ca="1">IF(DataGoesHere!$B102="","",($CZ102-DI102))</f>
        <v>36997.91550479157</v>
      </c>
      <c r="DK102" s="250">
        <f ca="1">IF(DataGoesHere!$B102="","",ABS($CZ102-DI102))</f>
        <v>36997.91550479157</v>
      </c>
      <c r="DL102" s="250">
        <f ca="1">IF(DataGoesHere!$B102="","",DK102^2)</f>
        <v>1368845751.6996965</v>
      </c>
      <c r="DM102" s="249">
        <f ca="1">IF(DataGoesHere!$B102="","",DK102/$CZ102)</f>
        <v>0.14363604266149899</v>
      </c>
      <c r="DN102" s="250">
        <f ca="1">IF(DataGoesHere!$B102="","",SUM(DJ$2:DJ102)/AVERAGE(DK:DK))</f>
        <v>-9.6675924393578665</v>
      </c>
      <c r="DP102" s="19">
        <f ca="1">IF(DataGoesHere!B102="",IF($DD102="Forecast",(Output!E$48*IntermediateCalcs!CY102)+Output!G$48,""),(Output!E$48*IntermediateCalcs!CY102)+Output!G$48)</f>
        <v>241749.1534632211</v>
      </c>
      <c r="DQ102" s="274">
        <f ca="1">IF(DP102="","",IF(IntermediateCalcs!$AO$9="Yes",IntermediateCalcs!DP102*$CX102,IntermediateCalcs!DP102))</f>
        <v>236612.98575577568</v>
      </c>
      <c r="DR102" s="250">
        <f ca="1">IF(DataGoesHere!$B102="","",($CZ102-DQ102))</f>
        <v>20968.014244224323</v>
      </c>
      <c r="DS102" s="250">
        <f ca="1">IF(DataGoesHere!$B102="","",ABS($CZ102-DQ102))</f>
        <v>20968.014244224323</v>
      </c>
      <c r="DT102" s="250">
        <f ca="1">IF(DataGoesHere!$B102="","",DS102^2)</f>
        <v>439657621.34599411</v>
      </c>
      <c r="DU102" s="249">
        <f ca="1">IF(DataGoesHere!$B102="","",DS102/$CZ102)</f>
        <v>8.1403574969521525E-2</v>
      </c>
      <c r="DV102" s="250">
        <f ca="1">IF(DataGoesHere!$B102="","",SUM(DR$2:DR102)/AVERAGE(DS:DS))</f>
        <v>-17.650306980431886</v>
      </c>
      <c r="DX102" s="19">
        <f ca="1">IF(DataGoesHere!$B101="","",(DB96*(Output!$O$49/Output!$P$49))+(IntermediateCalcs!DB97*(Output!$M$49/Output!$P$49))+(IntermediateCalcs!DB98*(Output!$K$49/Output!$P$49))+(DB99*(Output!$I$49/Output!$P$49))+(IntermediateCalcs!DB100*(Output!$G$49/Output!$P$49))+(IntermediateCalcs!DB101*(Output!$E$49/Output!$P$49)))</f>
        <v>278965.36737818178</v>
      </c>
      <c r="DY102" s="274">
        <f ca="1">IF(DX102="","",IF(IntermediateCalcs!$AO$9="Yes",IntermediateCalcs!DX102*$CX102,IntermediateCalcs!DX102))</f>
        <v>273038.50934828824</v>
      </c>
      <c r="DZ102" s="250">
        <f ca="1">IF(DataGoesHere!$B102="","",($CZ102-DY102))</f>
        <v>-15457.509348288237</v>
      </c>
      <c r="EA102" s="250">
        <f ca="1">IF(DataGoesHere!$B102="","",ABS($CZ102-DY102))</f>
        <v>15457.509348288237</v>
      </c>
      <c r="EB102" s="250">
        <f ca="1">IF(DataGoesHere!$B102="","",EA102^2)</f>
        <v>238934595.25241822</v>
      </c>
      <c r="EC102" s="249">
        <f ca="1">IF(DataGoesHere!$B102="","",EA102/$CZ102)</f>
        <v>6.0010285495778949E-2</v>
      </c>
      <c r="ED102" s="250">
        <f ca="1">IF(DataGoesHere!$B102="","",SUM(DZ$2:DZ102)/AVERAGE(EA:EA))</f>
        <v>-1.6138508971639378</v>
      </c>
    </row>
    <row r="103" spans="5:134" x14ac:dyDescent="0.2">
      <c r="E103" s="73"/>
      <c r="F103" s="73"/>
      <c r="G103" s="73"/>
      <c r="H103" s="73"/>
      <c r="I103" s="73"/>
      <c r="J103" s="73"/>
      <c r="K103" s="73"/>
      <c r="L103" s="73"/>
      <c r="M103" s="73"/>
      <c r="N103" s="73"/>
      <c r="O103" s="73"/>
      <c r="P103" s="73"/>
      <c r="Q103" s="73"/>
      <c r="R103" s="73"/>
      <c r="T103" s="240"/>
      <c r="U103" s="86"/>
      <c r="V103" s="86"/>
      <c r="W103" s="86"/>
      <c r="X103" s="86"/>
      <c r="Y103" s="245">
        <f>IF(DataGoesHere!$B103="","",(DataGoesHere!$B103/SUM(DataGoesHere!$B98:'DataGoesHere'!$B109)))</f>
        <v>8.5498626342316295E-2</v>
      </c>
      <c r="Z103" s="86"/>
      <c r="AA103" s="86"/>
      <c r="AB103" s="86"/>
      <c r="AC103" s="86"/>
      <c r="AD103" s="86"/>
      <c r="AE103" s="241"/>
      <c r="CV103" s="310">
        <f>IF(DataGoesHere!B103="","",DataGoesHere!A103)</f>
        <v>102</v>
      </c>
      <c r="CW103" s="271">
        <f t="shared" ca="1" si="10"/>
        <v>6</v>
      </c>
      <c r="CX103" s="272">
        <f t="shared" ca="1" si="11"/>
        <v>1.0779088099730167</v>
      </c>
      <c r="CY103" s="266">
        <f>DataGoesHere!A103</f>
        <v>102</v>
      </c>
      <c r="CZ103" s="19">
        <f>IF(DataGoesHere!B103="","",DataGoesHere!B103)</f>
        <v>255066</v>
      </c>
      <c r="DA103" s="19">
        <f>IF(DataGoesHere!B103="","",IF(AH$5="No",DataGoesHere!B103,DataGoesHere!B103-(AH$2*(DataGoesHere!A103-1))))</f>
        <v>168509.58178890875</v>
      </c>
      <c r="DB103" s="19">
        <f ca="1">IF(DataGoesHere!B103="","",IF(AO$9="No",DataGoesHere!B103,DataGoesHere!B103/CX103))</f>
        <v>236630.40661703568</v>
      </c>
      <c r="DC103" s="19">
        <f ca="1">IF(DataGoesHere!B103="","",IF(AO$9="No",DA103,DA103/CX103))</f>
        <v>156330.09047688093</v>
      </c>
      <c r="DD103" s="293" t="str">
        <f>IF(CZ103="",IF(COUNTIF(DD$2:DD102,"Forecast")&lt;Output!E$43,"Forecast",""),"Actual")</f>
        <v>Actual</v>
      </c>
      <c r="DF103" s="19">
        <f ca="1">IF(DataGoesHere!B102="",IF(DD103="Forecast",(Output!$E$47*IntermediateCalcs!DH102)+((1-Output!$E$47)*IntermediateCalcs!DF102),""),(Output!$E$47*IntermediateCalcs!DB102)+((1-Output!$E$47)*IntermediateCalcs!DF102))</f>
        <v>261183.47489366119</v>
      </c>
      <c r="DG103" s="19">
        <f ca="1">IF(DataGoesHere!B102="",IF(DD103="Forecast",(Output!$G$47*(IntermediateCalcs!DF103-IntermediateCalcs!DF102))+((1-Output!$G$47)*IntermediateCalcs!DG102),""),(Output!$G$47*(IntermediateCalcs!DF103-IntermediateCalcs!DF102))+((1-Output!$G$47)*IntermediateCalcs!DG102))</f>
        <v>-6.4750370473448129</v>
      </c>
      <c r="DH103" s="19">
        <f ca="1">IF(DataGoesHere!B102="",IF(DD103="Forecast",DF103+DG103,""),DF103+DG103)</f>
        <v>261176.99985661384</v>
      </c>
      <c r="DI103" s="274">
        <f ca="1">IF(DH103="","",IF(IntermediateCalcs!$AO$9="Yes",IntermediateCalcs!DH103*$CX103,IntermediateCalcs!DH103))</f>
        <v>281524.98910776537</v>
      </c>
      <c r="DJ103" s="250">
        <f ca="1">IF(DataGoesHere!$B103="","",($CZ103-DI103))</f>
        <v>-26458.989107765374</v>
      </c>
      <c r="DK103" s="250">
        <f ca="1">IF(DataGoesHere!$B103="","",ABS($CZ103-DI103))</f>
        <v>26458.989107765374</v>
      </c>
      <c r="DL103" s="250">
        <f ca="1">IF(DataGoesHere!$B103="","",DK103^2)</f>
        <v>700078104.60484672</v>
      </c>
      <c r="DM103" s="249">
        <f ca="1">IF(DataGoesHere!$B103="","",DK103/$CZ103)</f>
        <v>0.10373389282681884</v>
      </c>
      <c r="DN103" s="250">
        <f ca="1">IF(DataGoesHere!$B103="","",SUM(DJ$2:DJ103)/AVERAGE(DK:DK))</f>
        <v>-10.122391388330792</v>
      </c>
      <c r="DP103" s="19">
        <f ca="1">IF(DataGoesHere!B103="",IF($DD103="Forecast",(Output!E$48*IntermediateCalcs!CY103)+Output!G$48,""),(Output!E$48*IntermediateCalcs!CY103)+Output!G$48)</f>
        <v>242618.08344474545</v>
      </c>
      <c r="DQ103" s="274">
        <f ca="1">IF(DP103="","",IF(IntermediateCalcs!$AO$9="Yes",IntermediateCalcs!DP103*$CX103,IntermediateCalcs!DP103))</f>
        <v>261520.16960385966</v>
      </c>
      <c r="DR103" s="250">
        <f ca="1">IF(DataGoesHere!$B103="","",($CZ103-DQ103))</f>
        <v>-6454.1696038596565</v>
      </c>
      <c r="DS103" s="250">
        <f ca="1">IF(DataGoesHere!$B103="","",ABS($CZ103-DQ103))</f>
        <v>6454.1696038596565</v>
      </c>
      <c r="DT103" s="250">
        <f ca="1">IF(DataGoesHere!$B103="","",DS103^2)</f>
        <v>41656305.275385916</v>
      </c>
      <c r="DU103" s="249">
        <f ca="1">IF(DataGoesHere!$B103="","",DS103/$CZ103)</f>
        <v>2.5303919784917066E-2</v>
      </c>
      <c r="DV103" s="250">
        <f ca="1">IF(DataGoesHere!$B103="","",SUM(DR$2:DR103)/AVERAGE(DS:DS))</f>
        <v>-17.856611760204693</v>
      </c>
      <c r="DX103" s="19">
        <f ca="1">IF(DataGoesHere!$B102="","",(DB97*(Output!$O$49/Output!$P$49))+(IntermediateCalcs!DB98*(Output!$M$49/Output!$P$49))+(IntermediateCalcs!DB99*(Output!$K$49/Output!$P$49))+(DB100*(Output!$I$49/Output!$P$49))+(IntermediateCalcs!DB101*(Output!$G$49/Output!$P$49))+(IntermediateCalcs!DB102*(Output!$E$49/Output!$P$49)))</f>
        <v>244188.29275478527</v>
      </c>
      <c r="DY103" s="274">
        <f ca="1">IF(DX103="","",IF(IntermediateCalcs!$AO$9="Yes",IntermediateCalcs!DX103*$CX103,IntermediateCalcs!DX103))</f>
        <v>263212.71205265319</v>
      </c>
      <c r="DZ103" s="250">
        <f ca="1">IF(DataGoesHere!$B103="","",($CZ103-DY103))</f>
        <v>-8146.7120526531944</v>
      </c>
      <c r="EA103" s="250">
        <f ca="1">IF(DataGoesHere!$B103="","",ABS($CZ103-DY103))</f>
        <v>8146.7120526531944</v>
      </c>
      <c r="EB103" s="250">
        <f ca="1">IF(DataGoesHere!$B103="","",EA103^2)</f>
        <v>66368917.268844821</v>
      </c>
      <c r="EC103" s="249">
        <f ca="1">IF(DataGoesHere!$B103="","",EA103/$CZ103)</f>
        <v>3.1939623676433528E-2</v>
      </c>
      <c r="ED103" s="250">
        <f ca="1">IF(DataGoesHere!$B103="","",SUM(DZ$2:DZ103)/AVERAGE(EA:EA))</f>
        <v>-1.8515747001516585</v>
      </c>
    </row>
    <row r="104" spans="5:134" x14ac:dyDescent="0.2">
      <c r="E104" s="73"/>
      <c r="F104" s="73"/>
      <c r="G104" s="73"/>
      <c r="H104" s="73"/>
      <c r="I104" s="73"/>
      <c r="J104" s="73"/>
      <c r="K104" s="73"/>
      <c r="L104" s="73"/>
      <c r="M104" s="73"/>
      <c r="N104" s="73"/>
      <c r="O104" s="73"/>
      <c r="P104" s="73"/>
      <c r="Q104" s="73"/>
      <c r="R104" s="73"/>
      <c r="T104" s="240"/>
      <c r="U104" s="86"/>
      <c r="V104" s="86"/>
      <c r="W104" s="86"/>
      <c r="X104" s="86"/>
      <c r="Y104" s="86"/>
      <c r="Z104" s="245">
        <f>IF(DataGoesHere!$B104="","",(DataGoesHere!$B104/SUM(DataGoesHere!$B98:'DataGoesHere'!$B109)))</f>
        <v>8.1938446191368142E-2</v>
      </c>
      <c r="AA104" s="86"/>
      <c r="AB104" s="86"/>
      <c r="AC104" s="86"/>
      <c r="AD104" s="86"/>
      <c r="AE104" s="241"/>
      <c r="CV104" s="310">
        <f>IF(DataGoesHere!B104="","",DataGoesHere!A104)</f>
        <v>103</v>
      </c>
      <c r="CW104" s="271">
        <f t="shared" ca="1" si="10"/>
        <v>7</v>
      </c>
      <c r="CX104" s="272">
        <f t="shared" ca="1" si="11"/>
        <v>1.0265458156689093</v>
      </c>
      <c r="CY104" s="266">
        <f>DataGoesHere!A104</f>
        <v>103</v>
      </c>
      <c r="CZ104" s="19">
        <f>IF(DataGoesHere!B104="","",DataGoesHere!B104)</f>
        <v>244445</v>
      </c>
      <c r="DA104" s="19">
        <f>IF(DataGoesHere!B104="","",IF(AH$5="No",DataGoesHere!B104,DataGoesHere!B104-(AH$2*(DataGoesHere!A104-1))))</f>
        <v>157031.58754919498</v>
      </c>
      <c r="DB104" s="19">
        <f ca="1">IF(DataGoesHere!B104="","",IF(AO$9="No",DataGoesHere!B104,DataGoesHere!B104/CX104))</f>
        <v>238123.80925318639</v>
      </c>
      <c r="DC104" s="19">
        <f ca="1">IF(DataGoesHere!B104="","",IF(AO$9="No",DA104,DA104/CX104))</f>
        <v>152970.8515219765</v>
      </c>
      <c r="DD104" s="293" t="str">
        <f>IF(CZ104="",IF(COUNTIF(DD$2:DD103,"Forecast")&lt;Output!E$43,"Forecast",""),"Actual")</f>
        <v>Actual</v>
      </c>
      <c r="DF104" s="19">
        <f ca="1">IF(DataGoesHere!B103="",IF(DD104="Forecast",(Output!$E$47*IntermediateCalcs!DH103)+((1-Output!$E$47)*IntermediateCalcs!DF103),""),(Output!$E$47*IntermediateCalcs!DB103)+((1-Output!$E$47)*IntermediateCalcs!DF103))</f>
        <v>239085.71344469822</v>
      </c>
      <c r="DG104" s="19">
        <f ca="1">IF(DataGoesHere!B103="",IF(DD104="Forecast",(Output!$G$47*(IntermediateCalcs!DF104-IntermediateCalcs!DF103))+((1-Output!$G$47)*IntermediateCalcs!DG103),""),(Output!$G$47*(IntermediateCalcs!DF104-IntermediateCalcs!DF103))+((1-Output!$G$47)*IntermediateCalcs!DG103))</f>
        <v>-11052.118243005154</v>
      </c>
      <c r="DH104" s="19">
        <f ca="1">IF(DataGoesHere!B103="",IF(DD104="Forecast",DF104+DG104,""),DF104+DG104)</f>
        <v>228033.59520169307</v>
      </c>
      <c r="DI104" s="274">
        <f ca="1">IF(DH104="","",IF(IntermediateCalcs!$AO$9="Yes",IntermediateCalcs!DH104*$CX104,IntermediateCalcs!DH104))</f>
        <v>234086.93298623592</v>
      </c>
      <c r="DJ104" s="250">
        <f ca="1">IF(DataGoesHere!$B104="","",($CZ104-DI104))</f>
        <v>10358.067013764085</v>
      </c>
      <c r="DK104" s="250">
        <f ca="1">IF(DataGoesHere!$B104="","",ABS($CZ104-DI104))</f>
        <v>10358.067013764085</v>
      </c>
      <c r="DL104" s="250">
        <f ca="1">IF(DataGoesHere!$B104="","",DK104^2)</f>
        <v>107289552.26162761</v>
      </c>
      <c r="DM104" s="249">
        <f ca="1">IF(DataGoesHere!$B104="","",DK104/$CZ104)</f>
        <v>4.2373814206729879E-2</v>
      </c>
      <c r="DN104" s="250">
        <f ca="1">IF(DataGoesHere!$B104="","",SUM(DJ$2:DJ104)/AVERAGE(DK:DK))</f>
        <v>-9.9443483810161837</v>
      </c>
      <c r="DP104" s="19">
        <f ca="1">IF(DataGoesHere!B104="",IF($DD104="Forecast",(Output!E$48*IntermediateCalcs!CY104)+Output!G$48,""),(Output!E$48*IntermediateCalcs!CY104)+Output!G$48)</f>
        <v>243487.01342626981</v>
      </c>
      <c r="DQ104" s="274">
        <f ca="1">IF(DP104="","",IF(IntermediateCalcs!$AO$9="Yes",IntermediateCalcs!DP104*$CX104,IntermediateCalcs!DP104))</f>
        <v>249950.57480245683</v>
      </c>
      <c r="DR104" s="250">
        <f ca="1">IF(DataGoesHere!$B104="","",($CZ104-DQ104))</f>
        <v>-5505.5748024568311</v>
      </c>
      <c r="DS104" s="250">
        <f ca="1">IF(DataGoesHere!$B104="","",ABS($CZ104-DQ104))</f>
        <v>5505.5748024568311</v>
      </c>
      <c r="DT104" s="250">
        <f ca="1">IF(DataGoesHere!$B104="","",DS104^2)</f>
        <v>30311353.905447576</v>
      </c>
      <c r="DU104" s="249">
        <f ca="1">IF(DataGoesHere!$B104="","",DS104/$CZ104)</f>
        <v>2.2522754821971532E-2</v>
      </c>
      <c r="DV104" s="250">
        <f ca="1">IF(DataGoesHere!$B104="","",SUM(DR$2:DR104)/AVERAGE(DS:DS))</f>
        <v>-18.032595111566316</v>
      </c>
      <c r="DX104" s="19">
        <f ca="1">IF(DataGoesHere!$B103="","",(DB98*(Output!$O$49/Output!$P$49))+(IntermediateCalcs!DB99*(Output!$M$49/Output!$P$49))+(IntermediateCalcs!DB100*(Output!$K$49/Output!$P$49))+(DB101*(Output!$I$49/Output!$P$49))+(IntermediateCalcs!DB102*(Output!$G$49/Output!$P$49))+(IntermediateCalcs!DB103*(Output!$E$49/Output!$P$49)))</f>
        <v>251095.32177031692</v>
      </c>
      <c r="DY104" s="274">
        <f ca="1">IF(DX104="","",IF(IntermediateCalcs!$AO$9="Yes",IntermediateCalcs!DX104*$CX104,IntermediateCalcs!DX104))</f>
        <v>257760.85189735724</v>
      </c>
      <c r="DZ104" s="250">
        <f ca="1">IF(DataGoesHere!$B104="","",($CZ104-DY104))</f>
        <v>-13315.851897357235</v>
      </c>
      <c r="EA104" s="250">
        <f ca="1">IF(DataGoesHere!$B104="","",ABS($CZ104-DY104))</f>
        <v>13315.851897357235</v>
      </c>
      <c r="EB104" s="250">
        <f ca="1">IF(DataGoesHere!$B104="","",EA104^2)</f>
        <v>177311911.7523523</v>
      </c>
      <c r="EC104" s="249">
        <f ca="1">IF(DataGoesHere!$B104="","",EA104/$CZ104)</f>
        <v>5.4473815775971018E-2</v>
      </c>
      <c r="ED104" s="250">
        <f ca="1">IF(DataGoesHere!$B104="","",SUM(DZ$2:DZ104)/AVERAGE(EA:EA))</f>
        <v>-2.2401357457123749</v>
      </c>
    </row>
    <row r="105" spans="5:134" x14ac:dyDescent="0.2">
      <c r="E105" s="73"/>
      <c r="F105" s="73"/>
      <c r="G105" s="73"/>
      <c r="H105" s="73"/>
      <c r="I105" s="73"/>
      <c r="J105" s="73"/>
      <c r="K105" s="73"/>
      <c r="L105" s="73"/>
      <c r="M105" s="73"/>
      <c r="N105" s="73"/>
      <c r="O105" s="73"/>
      <c r="P105" s="73"/>
      <c r="Q105" s="73"/>
      <c r="R105" s="73"/>
      <c r="T105" s="240"/>
      <c r="U105" s="86"/>
      <c r="V105" s="86"/>
      <c r="W105" s="86"/>
      <c r="X105" s="86"/>
      <c r="Y105" s="86"/>
      <c r="Z105" s="86"/>
      <c r="AA105" s="245">
        <f>IF(DataGoesHere!$B105="","",(DataGoesHere!$B105/SUM(DataGoesHere!$B98:'DataGoesHere'!$B109)))</f>
        <v>8.6310150317972595E-2</v>
      </c>
      <c r="AB105" s="86"/>
      <c r="AC105" s="86"/>
      <c r="AD105" s="86"/>
      <c r="AE105" s="241"/>
      <c r="CV105" s="310">
        <f>IF(DataGoesHere!B105="","",DataGoesHere!A105)</f>
        <v>104</v>
      </c>
      <c r="CW105" s="271">
        <f t="shared" ca="1" si="10"/>
        <v>8</v>
      </c>
      <c r="CX105" s="272">
        <f t="shared" ca="1" si="11"/>
        <v>1.0207492390681214</v>
      </c>
      <c r="CY105" s="266">
        <f>DataGoesHere!A105</f>
        <v>104</v>
      </c>
      <c r="CZ105" s="19">
        <f>IF(DataGoesHere!B105="","",DataGoesHere!B105)</f>
        <v>257487</v>
      </c>
      <c r="DA105" s="19">
        <f>IF(DataGoesHere!B105="","",IF(AH$5="No",DataGoesHere!B105,DataGoesHere!B105-(AH$2*(DataGoesHere!A105-1))))</f>
        <v>169216.59330948122</v>
      </c>
      <c r="DB105" s="19">
        <f ca="1">IF(DataGoesHere!B105="","",IF(AO$9="No",DataGoesHere!B105,DataGoesHere!B105/CX105))</f>
        <v>252252.94337233022</v>
      </c>
      <c r="DC105" s="19">
        <f ca="1">IF(DataGoesHere!B105="","",IF(AO$9="No",DA105,DA105/CX105))</f>
        <v>165776.84982059366</v>
      </c>
      <c r="DD105" s="293" t="str">
        <f>IF(CZ105="",IF(COUNTIF(DD$2:DD104,"Forecast")&lt;Output!E$43,"Forecast",""),"Actual")</f>
        <v>Actual</v>
      </c>
      <c r="DF105" s="19">
        <f ca="1">IF(DataGoesHere!B104="",IF(DD105="Forecast",(Output!$E$47*IntermediateCalcs!DH104)+((1-Output!$E$47)*IntermediateCalcs!DF104),""),(Output!$E$47*IntermediateCalcs!DB104)+((1-Output!$E$47)*IntermediateCalcs!DF104))</f>
        <v>238219.99967233758</v>
      </c>
      <c r="DG105" s="19">
        <f ca="1">IF(DataGoesHere!B104="",IF(DD105="Forecast",(Output!$G$47*(IntermediateCalcs!DF105-IntermediateCalcs!DF104))+((1-Output!$G$47)*IntermediateCalcs!DG104),""),(Output!$G$47*(IntermediateCalcs!DF105-IntermediateCalcs!DF104))+((1-Output!$G$47)*IntermediateCalcs!DG104))</f>
        <v>-5958.9160076828985</v>
      </c>
      <c r="DH105" s="19">
        <f ca="1">IF(DataGoesHere!B104="",IF(DD105="Forecast",DF105+DG105,""),DF105+DG105)</f>
        <v>232261.0836646547</v>
      </c>
      <c r="DI105" s="274">
        <f ca="1">IF(DH105="","",IF(IntermediateCalcs!$AO$9="Yes",IntermediateCalcs!DH105*$CX105,IntermediateCalcs!DH105))</f>
        <v>237080.32441583357</v>
      </c>
      <c r="DJ105" s="250">
        <f ca="1">IF(DataGoesHere!$B105="","",($CZ105-DI105))</f>
        <v>20406.675584166427</v>
      </c>
      <c r="DK105" s="250">
        <f ca="1">IF(DataGoesHere!$B105="","",ABS($CZ105-DI105))</f>
        <v>20406.675584166427</v>
      </c>
      <c r="DL105" s="250">
        <f ca="1">IF(DataGoesHere!$B105="","",DK105^2)</f>
        <v>416432408.39741421</v>
      </c>
      <c r="DM105" s="249">
        <f ca="1">IF(DataGoesHere!$B105="","",DK105/$CZ105)</f>
        <v>7.9253226703353677E-2</v>
      </c>
      <c r="DN105" s="250">
        <f ca="1">IF(DataGoesHere!$B105="","",SUM(DJ$2:DJ105)/AVERAGE(DK:DK))</f>
        <v>-9.5935815935962321</v>
      </c>
      <c r="DP105" s="19">
        <f ca="1">IF(DataGoesHere!B105="",IF($DD105="Forecast",(Output!E$48*IntermediateCalcs!CY105)+Output!G$48,""),(Output!E$48*IntermediateCalcs!CY105)+Output!G$48)</f>
        <v>244355.9434077942</v>
      </c>
      <c r="DQ105" s="274">
        <f ca="1">IF(DP105="","",IF(IntermediateCalcs!$AO$9="Yes",IntermediateCalcs!DP105*$CX105,IntermediateCalcs!DP105))</f>
        <v>249426.14329527886</v>
      </c>
      <c r="DR105" s="250">
        <f ca="1">IF(DataGoesHere!$B105="","",($CZ105-DQ105))</f>
        <v>8060.85670472114</v>
      </c>
      <c r="DS105" s="250">
        <f ca="1">IF(DataGoesHere!$B105="","",ABS($CZ105-DQ105))</f>
        <v>8060.85670472114</v>
      </c>
      <c r="DT105" s="250">
        <f ca="1">IF(DataGoesHere!$B105="","",DS105^2)</f>
        <v>64977410.814047754</v>
      </c>
      <c r="DU105" s="249">
        <f ca="1">IF(DataGoesHere!$B105="","",DS105/$CZ105)</f>
        <v>3.13058783733592E-2</v>
      </c>
      <c r="DV105" s="250">
        <f ca="1">IF(DataGoesHere!$B105="","",SUM(DR$2:DR105)/AVERAGE(DS:DS))</f>
        <v>-17.774933263595489</v>
      </c>
      <c r="DX105" s="19">
        <f ca="1">IF(DataGoesHere!$B104="","",(DB99*(Output!$O$49/Output!$P$49))+(IntermediateCalcs!DB100*(Output!$M$49/Output!$P$49))+(IntermediateCalcs!DB101*(Output!$K$49/Output!$P$49))+(DB102*(Output!$I$49/Output!$P$49))+(IntermediateCalcs!DB103*(Output!$G$49/Output!$P$49))+(IntermediateCalcs!DB104*(Output!$E$49/Output!$P$49)))</f>
        <v>264882.07325106696</v>
      </c>
      <c r="DY105" s="274">
        <f ca="1">IF(DX105="","",IF(IntermediateCalcs!$AO$9="Yes",IntermediateCalcs!DX105*$CX105,IntermediateCalcs!DX105))</f>
        <v>270378.174713813</v>
      </c>
      <c r="DZ105" s="250">
        <f ca="1">IF(DataGoesHere!$B105="","",($CZ105-DY105))</f>
        <v>-12891.174713813001</v>
      </c>
      <c r="EA105" s="250">
        <f ca="1">IF(DataGoesHere!$B105="","",ABS($CZ105-DY105))</f>
        <v>12891.174713813001</v>
      </c>
      <c r="EB105" s="250">
        <f ca="1">IF(DataGoesHere!$B105="","",EA105^2)</f>
        <v>166182385.50205171</v>
      </c>
      <c r="EC105" s="249">
        <f ca="1">IF(DataGoesHere!$B105="","",EA105/$CZ105)</f>
        <v>5.0065341993238498E-2</v>
      </c>
      <c r="ED105" s="250">
        <f ca="1">IF(DataGoesHere!$B105="","",SUM(DZ$2:DZ105)/AVERAGE(EA:EA))</f>
        <v>-2.6163045679489136</v>
      </c>
    </row>
    <row r="106" spans="5:134" x14ac:dyDescent="0.2">
      <c r="E106" s="73"/>
      <c r="F106" s="73"/>
      <c r="G106" s="73"/>
      <c r="H106" s="73"/>
      <c r="I106" s="73"/>
      <c r="J106" s="73"/>
      <c r="K106" s="73"/>
      <c r="L106" s="73"/>
      <c r="M106" s="73"/>
      <c r="N106" s="73"/>
      <c r="O106" s="73"/>
      <c r="P106" s="73"/>
      <c r="Q106" s="73"/>
      <c r="R106" s="73"/>
      <c r="T106" s="240"/>
      <c r="U106" s="86"/>
      <c r="V106" s="86"/>
      <c r="W106" s="86"/>
      <c r="X106" s="86"/>
      <c r="Y106" s="86"/>
      <c r="Z106" s="86"/>
      <c r="AA106" s="86"/>
      <c r="AB106" s="245">
        <f>IF(DataGoesHere!$B106="","",(DataGoesHere!$B106/SUM(DataGoesHere!$B98:'DataGoesHere'!$B109)))</f>
        <v>8.1663245371866366E-2</v>
      </c>
      <c r="AC106" s="86"/>
      <c r="AD106" s="86"/>
      <c r="AE106" s="241"/>
      <c r="CV106" s="310">
        <f>IF(DataGoesHere!B106="","",DataGoesHere!A106)</f>
        <v>105</v>
      </c>
      <c r="CW106" s="271">
        <f t="shared" ca="1" si="10"/>
        <v>9</v>
      </c>
      <c r="CX106" s="272">
        <f t="shared" ca="1" si="11"/>
        <v>1.0625330005567626</v>
      </c>
      <c r="CY106" s="266">
        <f>DataGoesHere!A106</f>
        <v>105</v>
      </c>
      <c r="CZ106" s="19">
        <f>IF(DataGoesHere!B106="","",DataGoesHere!B106)</f>
        <v>243624</v>
      </c>
      <c r="DA106" s="19">
        <f>IF(DataGoesHere!B106="","",IF(AH$5="No",DataGoesHere!B106,DataGoesHere!B106-(AH$2*(DataGoesHere!A106-1))))</f>
        <v>154496.59906976746</v>
      </c>
      <c r="DB106" s="19">
        <f ca="1">IF(DataGoesHere!B106="","",IF(AO$9="No",DataGoesHere!B106,DataGoesHere!B106/CX106))</f>
        <v>229286.05499531978</v>
      </c>
      <c r="DC106" s="19">
        <f ca="1">IF(DataGoesHere!B106="","",IF(AO$9="No",DA106,DA106/CX106))</f>
        <v>145404.0476755187</v>
      </c>
      <c r="DD106" s="293" t="str">
        <f>IF(CZ106="",IF(COUNTIF(DD$2:DD105,"Forecast")&lt;Output!E$43,"Forecast",""),"Actual")</f>
        <v>Actual</v>
      </c>
      <c r="DF106" s="19">
        <f ca="1">IF(DataGoesHere!B105="",IF(DD106="Forecast",(Output!$E$47*IntermediateCalcs!DH105)+((1-Output!$E$47)*IntermediateCalcs!DF105),""),(Output!$E$47*IntermediateCalcs!DB105)+((1-Output!$E$47)*IntermediateCalcs!DF105))</f>
        <v>250849.64900233096</v>
      </c>
      <c r="DG106" s="19">
        <f ca="1">IF(DataGoesHere!B105="",IF(DD106="Forecast",(Output!$G$47*(IntermediateCalcs!DF106-IntermediateCalcs!DF105))+((1-Output!$G$47)*IntermediateCalcs!DG105),""),(Output!$G$47*(IntermediateCalcs!DF106-IntermediateCalcs!DF105))+((1-Output!$G$47)*IntermediateCalcs!DG105))</f>
        <v>3335.3666611552403</v>
      </c>
      <c r="DH106" s="19">
        <f ca="1">IF(DataGoesHere!B105="",IF(DD106="Forecast",DF106+DG106,""),DF106+DG106)</f>
        <v>254185.01566348621</v>
      </c>
      <c r="DI106" s="274">
        <f ca="1">IF(DH106="","",IF(IntermediateCalcs!$AO$9="Yes",IntermediateCalcs!DH106*$CX106,IntermediateCalcs!DH106))</f>
        <v>270079.96738949168</v>
      </c>
      <c r="DJ106" s="250">
        <f ca="1">IF(DataGoesHere!$B106="","",($CZ106-DI106))</f>
        <v>-26455.967389491678</v>
      </c>
      <c r="DK106" s="250">
        <f ca="1">IF(DataGoesHere!$B106="","",ABS($CZ106-DI106))</f>
        <v>26455.967389491678</v>
      </c>
      <c r="DL106" s="250">
        <f ca="1">IF(DataGoesHere!$B106="","",DK106^2)</f>
        <v>699918210.51384711</v>
      </c>
      <c r="DM106" s="249">
        <f ca="1">IF(DataGoesHere!$B106="","",DK106/$CZ106)</f>
        <v>0.10859343656409745</v>
      </c>
      <c r="DN106" s="250">
        <f ca="1">IF(DataGoesHere!$B106="","",SUM(DJ$2:DJ106)/AVERAGE(DK:DK))</f>
        <v>-10.04832860278078</v>
      </c>
      <c r="DP106" s="19">
        <f ca="1">IF(DataGoesHere!B106="",IF($DD106="Forecast",(Output!E$48*IntermediateCalcs!CY106)+Output!G$48,""),(Output!E$48*IntermediateCalcs!CY106)+Output!G$48)</f>
        <v>245224.87338931859</v>
      </c>
      <c r="DQ106" s="274">
        <f ca="1">IF(DP106="","",IF(IntermediateCalcs!$AO$9="Yes",IntermediateCalcs!DP106*$CX106,IntermediateCalcs!DP106))</f>
        <v>260559.52053350487</v>
      </c>
      <c r="DR106" s="250">
        <f ca="1">IF(DataGoesHere!$B106="","",($CZ106-DQ106))</f>
        <v>-16935.520533504867</v>
      </c>
      <c r="DS106" s="250">
        <f ca="1">IF(DataGoesHere!$B106="","",ABS($CZ106-DQ106))</f>
        <v>16935.520533504867</v>
      </c>
      <c r="DT106" s="250">
        <f ca="1">IF(DataGoesHere!$B106="","",DS106^2)</f>
        <v>286811855.74076498</v>
      </c>
      <c r="DU106" s="249">
        <f ca="1">IF(DataGoesHere!$B106="","",DS106/$CZ106)</f>
        <v>6.9514992502811165E-2</v>
      </c>
      <c r="DV106" s="250">
        <f ca="1">IF(DataGoesHere!$B106="","",SUM(DR$2:DR106)/AVERAGE(DS:DS))</f>
        <v>-18.31626995730635</v>
      </c>
      <c r="DX106" s="19">
        <f ca="1">IF(DataGoesHere!$B105="","",(DB100*(Output!$O$49/Output!$P$49))+(IntermediateCalcs!DB101*(Output!$M$49/Output!$P$49))+(IntermediateCalcs!DB102*(Output!$K$49/Output!$P$49))+(DB103*(Output!$I$49/Output!$P$49))+(IntermediateCalcs!DB104*(Output!$G$49/Output!$P$49))+(IntermediateCalcs!DB105*(Output!$E$49/Output!$P$49)))</f>
        <v>243791.63445640943</v>
      </c>
      <c r="DY106" s="274">
        <f ca="1">IF(DX106="","",IF(IntermediateCalcs!$AO$9="Yes",IntermediateCalcs!DX106*$CX106,IntermediateCalcs!DX106))</f>
        <v>259036.65686960614</v>
      </c>
      <c r="DZ106" s="250">
        <f ca="1">IF(DataGoesHere!$B106="","",($CZ106-DY106))</f>
        <v>-15412.656869606144</v>
      </c>
      <c r="EA106" s="250">
        <f ca="1">IF(DataGoesHere!$B106="","",ABS($CZ106-DY106))</f>
        <v>15412.656869606144</v>
      </c>
      <c r="EB106" s="250">
        <f ca="1">IF(DataGoesHere!$B106="","",EA106^2)</f>
        <v>237549991.78021747</v>
      </c>
      <c r="EC106" s="249">
        <f ca="1">IF(DataGoesHere!$B106="","",EA106/$CZ106)</f>
        <v>6.3264115479616717E-2</v>
      </c>
      <c r="ED106" s="250">
        <f ca="1">IF(DataGoesHere!$B106="","",SUM(DZ$2:DZ106)/AVERAGE(EA:EA))</f>
        <v>-3.0660510891843513</v>
      </c>
    </row>
    <row r="107" spans="5:134" x14ac:dyDescent="0.2">
      <c r="E107" s="73"/>
      <c r="F107" s="73"/>
      <c r="G107" s="73"/>
      <c r="H107" s="73"/>
      <c r="I107" s="73"/>
      <c r="J107" s="73"/>
      <c r="K107" s="73"/>
      <c r="L107" s="73"/>
      <c r="M107" s="73"/>
      <c r="N107" s="73"/>
      <c r="O107" s="73"/>
      <c r="P107" s="73"/>
      <c r="Q107" s="73"/>
      <c r="R107" s="73"/>
      <c r="T107" s="240"/>
      <c r="U107" s="86"/>
      <c r="V107" s="86"/>
      <c r="W107" s="86"/>
      <c r="X107" s="86"/>
      <c r="Y107" s="86"/>
      <c r="Z107" s="86"/>
      <c r="AA107" s="86"/>
      <c r="AB107" s="86"/>
      <c r="AC107" s="245">
        <f>IF(DataGoesHere!$B107="","",(DataGoesHere!$B107/SUM(DataGoesHere!$B98:'DataGoesHere'!$B109)))</f>
        <v>8.2180462015582864E-2</v>
      </c>
      <c r="AD107" s="86"/>
      <c r="AE107" s="241"/>
      <c r="CV107" s="310">
        <f>IF(DataGoesHere!B107="","",DataGoesHere!A107)</f>
        <v>106</v>
      </c>
      <c r="CW107" s="271">
        <f t="shared" ca="1" si="10"/>
        <v>10</v>
      </c>
      <c r="CX107" s="272">
        <f t="shared" ca="1" si="11"/>
        <v>0.92557634012077306</v>
      </c>
      <c r="CY107" s="266">
        <f>DataGoesHere!A107</f>
        <v>106</v>
      </c>
      <c r="CZ107" s="19">
        <f>IF(DataGoesHere!B107="","",DataGoesHere!B107)</f>
        <v>245167</v>
      </c>
      <c r="DA107" s="19">
        <f>IF(DataGoesHere!B107="","",IF(AH$5="No",DataGoesHere!B107,DataGoesHere!B107-(AH$2*(DataGoesHere!A107-1))))</f>
        <v>155182.60483005366</v>
      </c>
      <c r="DB107" s="19">
        <f ca="1">IF(DataGoesHere!B107="","",IF(AO$9="No",DataGoesHere!B107,DataGoesHere!B107/CX107))</f>
        <v>264880.36628940795</v>
      </c>
      <c r="DC107" s="19">
        <f ca="1">IF(DataGoesHere!B107="","",IF(AO$9="No",DA107,DA107/CX107))</f>
        <v>167660.51389105819</v>
      </c>
      <c r="DD107" s="293" t="str">
        <f>IF(CZ107="",IF(COUNTIF(DD$2:DD106,"Forecast")&lt;Output!E$43,"Forecast",""),"Actual")</f>
        <v>Actual</v>
      </c>
      <c r="DF107" s="19">
        <f ca="1">IF(DataGoesHere!B106="",IF(DD107="Forecast",(Output!$E$47*IntermediateCalcs!DH106)+((1-Output!$E$47)*IntermediateCalcs!DF106),""),(Output!$E$47*IntermediateCalcs!DB106)+((1-Output!$E$47)*IntermediateCalcs!DF106))</f>
        <v>231442.41439602087</v>
      </c>
      <c r="DG107" s="19">
        <f ca="1">IF(DataGoesHere!B106="",IF(DD107="Forecast",(Output!$G$47*(IntermediateCalcs!DF107-IntermediateCalcs!DF106))+((1-Output!$G$47)*IntermediateCalcs!DG106),""),(Output!$G$47*(IntermediateCalcs!DF107-IntermediateCalcs!DF106))+((1-Output!$G$47)*IntermediateCalcs!DG106))</f>
        <v>-8035.9339725774225</v>
      </c>
      <c r="DH107" s="19">
        <f ca="1">IF(DataGoesHere!B106="",IF(DD107="Forecast",DF107+DG107,""),DF107+DG107)</f>
        <v>223406.48042344346</v>
      </c>
      <c r="DI107" s="274">
        <f ca="1">IF(DH107="","",IF(IntermediateCalcs!$AO$9="Yes",IntermediateCalcs!DH107*$CX107,IntermediateCalcs!DH107))</f>
        <v>206779.75250959393</v>
      </c>
      <c r="DJ107" s="250">
        <f ca="1">IF(DataGoesHere!$B107="","",($CZ107-DI107))</f>
        <v>38387.247490406065</v>
      </c>
      <c r="DK107" s="250">
        <f ca="1">IF(DataGoesHere!$B107="","",ABS($CZ107-DI107))</f>
        <v>38387.247490406065</v>
      </c>
      <c r="DL107" s="250">
        <f ca="1">IF(DataGoesHere!$B107="","",DK107^2)</f>
        <v>1473580769.8896868</v>
      </c>
      <c r="DM107" s="249">
        <f ca="1">IF(DataGoesHere!$B107="","",DK107/$CZ107)</f>
        <v>0.15657591556125444</v>
      </c>
      <c r="DN107" s="250">
        <f ca="1">IF(DataGoesHere!$B107="","",SUM(DJ$2:DJ107)/AVERAGE(DK:DK))</f>
        <v>-9.3884969009159338</v>
      </c>
      <c r="DP107" s="19">
        <f ca="1">IF(DataGoesHere!B107="",IF($DD107="Forecast",(Output!E$48*IntermediateCalcs!CY107)+Output!G$48,""),(Output!E$48*IntermediateCalcs!CY107)+Output!G$48)</f>
        <v>246093.80337084294</v>
      </c>
      <c r="DQ107" s="274">
        <f ca="1">IF(DP107="","",IF(IntermediateCalcs!$AO$9="Yes",IntermediateCalcs!DP107*$CX107,IntermediateCalcs!DP107))</f>
        <v>227778.60185038598</v>
      </c>
      <c r="DR107" s="250">
        <f ca="1">IF(DataGoesHere!$B107="","",($CZ107-DQ107))</f>
        <v>17388.398149614019</v>
      </c>
      <c r="DS107" s="250">
        <f ca="1">IF(DataGoesHere!$B107="","",ABS($CZ107-DQ107))</f>
        <v>17388.398149614019</v>
      </c>
      <c r="DT107" s="250">
        <f ca="1">IF(DataGoesHere!$B107="","",DS107^2)</f>
        <v>302356390.20950025</v>
      </c>
      <c r="DU107" s="249">
        <f ca="1">IF(DataGoesHere!$B107="","",DS107/$CZ107)</f>
        <v>7.0924709074280057E-2</v>
      </c>
      <c r="DV107" s="250">
        <f ca="1">IF(DataGoesHere!$B107="","",SUM(DR$2:DR107)/AVERAGE(DS:DS))</f>
        <v>-17.760457223672468</v>
      </c>
      <c r="DX107" s="19">
        <f ca="1">IF(DataGoesHere!$B106="","",(DB101*(Output!$O$49/Output!$P$49))+(IntermediateCalcs!DB102*(Output!$M$49/Output!$P$49))+(IntermediateCalcs!DB103*(Output!$K$49/Output!$P$49))+(DB104*(Output!$I$49/Output!$P$49))+(IntermediateCalcs!DB105*(Output!$G$49/Output!$P$49))+(IntermediateCalcs!DB106*(Output!$E$49/Output!$P$49)))</f>
        <v>245235.74381864158</v>
      </c>
      <c r="DY107" s="274">
        <f ca="1">IF(DX107="","",IF(IntermediateCalcs!$AO$9="Yes",IntermediateCalcs!DX107*$CX107,IntermediateCalcs!DX107))</f>
        <v>226984.40223045376</v>
      </c>
      <c r="DZ107" s="250">
        <f ca="1">IF(DataGoesHere!$B107="","",($CZ107-DY107))</f>
        <v>18182.597769546235</v>
      </c>
      <c r="EA107" s="250">
        <f ca="1">IF(DataGoesHere!$B107="","",ABS($CZ107-DY107))</f>
        <v>18182.597769546235</v>
      </c>
      <c r="EB107" s="250">
        <f ca="1">IF(DataGoesHere!$B107="","",EA107^2)</f>
        <v>330606861.64910775</v>
      </c>
      <c r="EC107" s="249">
        <f ca="1">IF(DataGoesHere!$B107="","",EA107/$CZ107)</f>
        <v>7.4164132079546738E-2</v>
      </c>
      <c r="ED107" s="250">
        <f ca="1">IF(DataGoesHere!$B107="","",SUM(DZ$2:DZ107)/AVERAGE(EA:EA))</f>
        <v>-2.5354767590698044</v>
      </c>
    </row>
    <row r="108" spans="5:134" x14ac:dyDescent="0.2">
      <c r="E108" s="73"/>
      <c r="F108" s="73"/>
      <c r="G108" s="73"/>
      <c r="H108" s="73"/>
      <c r="I108" s="73"/>
      <c r="J108" s="73"/>
      <c r="K108" s="73"/>
      <c r="L108" s="73"/>
      <c r="M108" s="73"/>
      <c r="N108" s="73"/>
      <c r="O108" s="73"/>
      <c r="P108" s="73"/>
      <c r="Q108" s="73"/>
      <c r="R108" s="73"/>
      <c r="T108" s="240"/>
      <c r="U108" s="86"/>
      <c r="V108" s="86"/>
      <c r="W108" s="86"/>
      <c r="X108" s="86"/>
      <c r="Y108" s="86"/>
      <c r="Z108" s="86"/>
      <c r="AA108" s="86"/>
      <c r="AB108" s="86"/>
      <c r="AC108" s="86"/>
      <c r="AD108" s="245">
        <f>IF(DataGoesHere!$B108="","",(DataGoesHere!$B108/SUM(DataGoesHere!$B98:'DataGoesHere'!$B109)))</f>
        <v>8.4519501380361725E-2</v>
      </c>
      <c r="AE108" s="241"/>
      <c r="CV108" s="310">
        <f>IF(DataGoesHere!B108="","",DataGoesHere!A108)</f>
        <v>107</v>
      </c>
      <c r="CW108" s="271">
        <f t="shared" ca="1" si="10"/>
        <v>11</v>
      </c>
      <c r="CX108" s="272">
        <f t="shared" ca="1" si="11"/>
        <v>0.97463169608807265</v>
      </c>
      <c r="CY108" s="266">
        <f>DataGoesHere!A108</f>
        <v>107</v>
      </c>
      <c r="CZ108" s="19">
        <f>IF(DataGoesHere!B108="","",DataGoesHere!B108)</f>
        <v>252145</v>
      </c>
      <c r="DA108" s="19">
        <f>IF(DataGoesHere!B108="","",IF(AH$5="No",DataGoesHere!B108,DataGoesHere!B108-(AH$2*(DataGoesHere!A108-1))))</f>
        <v>161303.61059033987</v>
      </c>
      <c r="DB108" s="19">
        <f ca="1">IF(DataGoesHere!B108="","",IF(AO$9="No",DataGoesHere!B108,DataGoesHere!B108/CX108))</f>
        <v>258707.98273034504</v>
      </c>
      <c r="DC108" s="19">
        <f ca="1">IF(DataGoesHere!B108="","",IF(AO$9="No",DA108,DA108/CX108))</f>
        <v>165502.11863391282</v>
      </c>
      <c r="DD108" s="293" t="str">
        <f>IF(CZ108="",IF(COUNTIF(DD$2:DD107,"Forecast")&lt;Output!E$43,"Forecast",""),"Actual")</f>
        <v>Actual</v>
      </c>
      <c r="DF108" s="19">
        <f ca="1">IF(DataGoesHere!B107="",IF(DD108="Forecast",(Output!$E$47*IntermediateCalcs!DH107)+((1-Output!$E$47)*IntermediateCalcs!DF107),""),(Output!$E$47*IntermediateCalcs!DB107)+((1-Output!$E$47)*IntermediateCalcs!DF107))</f>
        <v>261536.57110006924</v>
      </c>
      <c r="DG108" s="19">
        <f ca="1">IF(DataGoesHere!B107="",IF(DD108="Forecast",(Output!$G$47*(IntermediateCalcs!DF108-IntermediateCalcs!DF107))+((1-Output!$G$47)*IntermediateCalcs!DG107),""),(Output!$G$47*(IntermediateCalcs!DF108-IntermediateCalcs!DF107))+((1-Output!$G$47)*IntermediateCalcs!DG107))</f>
        <v>11029.111365735471</v>
      </c>
      <c r="DH108" s="19">
        <f ca="1">IF(DataGoesHere!B107="",IF(DD108="Forecast",DF108+DG108,""),DF108+DG108)</f>
        <v>272565.68246580468</v>
      </c>
      <c r="DI108" s="274">
        <f ca="1">IF(DH108="","",IF(IntermediateCalcs!$AO$9="Yes",IntermediateCalcs!DH108*$CX108,IntermediateCalcs!DH108))</f>
        <v>265651.15339705028</v>
      </c>
      <c r="DJ108" s="250">
        <f ca="1">IF(DataGoesHere!$B108="","",($CZ108-DI108))</f>
        <v>-13506.153397050279</v>
      </c>
      <c r="DK108" s="250">
        <f ca="1">IF(DataGoesHere!$B108="","",ABS($CZ108-DI108))</f>
        <v>13506.153397050279</v>
      </c>
      <c r="DL108" s="250">
        <f ca="1">IF(DataGoesHere!$B108="","",DK108^2)</f>
        <v>182416179.58465278</v>
      </c>
      <c r="DM108" s="249">
        <f ca="1">IF(DataGoesHere!$B108="","",DK108/$CZ108)</f>
        <v>5.3565025667969932E-2</v>
      </c>
      <c r="DN108" s="250">
        <f ca="1">IF(DataGoesHere!$B108="","",SUM(DJ$2:DJ108)/AVERAGE(DK:DK))</f>
        <v>-9.6206518160046137</v>
      </c>
      <c r="DP108" s="19">
        <f ca="1">IF(DataGoesHere!B108="",IF($DD108="Forecast",(Output!E$48*IntermediateCalcs!CY108)+Output!G$48,""),(Output!E$48*IntermediateCalcs!CY108)+Output!G$48)</f>
        <v>246962.7333523673</v>
      </c>
      <c r="DQ108" s="274">
        <f ca="1">IF(DP108="","",IF(IntermediateCalcs!$AO$9="Yes",IntermediateCalcs!DP108*$CX108,IntermediateCalcs!DP108))</f>
        <v>240697.70767776418</v>
      </c>
      <c r="DR108" s="250">
        <f ca="1">IF(DataGoesHere!$B108="","",($CZ108-DQ108))</f>
        <v>11447.292322235822</v>
      </c>
      <c r="DS108" s="250">
        <f ca="1">IF(DataGoesHere!$B108="","",ABS($CZ108-DQ108))</f>
        <v>11447.292322235822</v>
      </c>
      <c r="DT108" s="250">
        <f ca="1">IF(DataGoesHere!$B108="","",DS108^2)</f>
        <v>131040501.51071921</v>
      </c>
      <c r="DU108" s="249">
        <f ca="1">IF(DataGoesHere!$B108="","",DS108/$CZ108)</f>
        <v>4.5399640374529822E-2</v>
      </c>
      <c r="DV108" s="250">
        <f ca="1">IF(DataGoesHere!$B108="","",SUM(DR$2:DR108)/AVERAGE(DS:DS))</f>
        <v>-17.394549404931311</v>
      </c>
      <c r="DX108" s="19">
        <f ca="1">IF(DataGoesHere!$B107="","",(DB102*(Output!$O$49/Output!$P$49))+(IntermediateCalcs!DB103*(Output!$M$49/Output!$P$49))+(IntermediateCalcs!DB104*(Output!$K$49/Output!$P$49))+(DB105*(Output!$I$49/Output!$P$49))+(IntermediateCalcs!DB106*(Output!$G$49/Output!$P$49))+(IntermediateCalcs!DB107*(Output!$E$49/Output!$P$49)))</f>
        <v>246795.0741631469</v>
      </c>
      <c r="DY108" s="274">
        <f ca="1">IF(DX108="","",IF(IntermediateCalcs!$AO$9="Yes",IntermediateCalcs!DX108*$CX108,IntermediateCalcs!DX108))</f>
        <v>240534.30171780955</v>
      </c>
      <c r="DZ108" s="250">
        <f ca="1">IF(DataGoesHere!$B108="","",($CZ108-DY108))</f>
        <v>11610.698282190453</v>
      </c>
      <c r="EA108" s="250">
        <f ca="1">IF(DataGoesHere!$B108="","",ABS($CZ108-DY108))</f>
        <v>11610.698282190453</v>
      </c>
      <c r="EB108" s="250">
        <f ca="1">IF(DataGoesHere!$B108="","",EA108^2)</f>
        <v>134808314.60006034</v>
      </c>
      <c r="EC108" s="249">
        <f ca="1">IF(DataGoesHere!$B108="","",EA108/$CZ108)</f>
        <v>4.6047703829901261E-2</v>
      </c>
      <c r="ED108" s="250">
        <f ca="1">IF(DataGoesHere!$B108="","",SUM(DZ$2:DZ108)/AVERAGE(EA:EA))</f>
        <v>-2.1966726706048885</v>
      </c>
    </row>
    <row r="109" spans="5:134" x14ac:dyDescent="0.2">
      <c r="E109" s="73"/>
      <c r="F109" s="73"/>
      <c r="G109" s="73"/>
      <c r="H109" s="73"/>
      <c r="I109" s="73"/>
      <c r="J109" s="73"/>
      <c r="K109" s="73"/>
      <c r="L109" s="73"/>
      <c r="M109" s="73"/>
      <c r="N109" s="73"/>
      <c r="O109" s="73"/>
      <c r="P109" s="73"/>
      <c r="Q109" s="73"/>
      <c r="R109" s="73"/>
      <c r="T109" s="242"/>
      <c r="U109" s="243"/>
      <c r="V109" s="243"/>
      <c r="W109" s="243"/>
      <c r="X109" s="243"/>
      <c r="Y109" s="243"/>
      <c r="Z109" s="243"/>
      <c r="AA109" s="243"/>
      <c r="AB109" s="243"/>
      <c r="AC109" s="243"/>
      <c r="AD109" s="243"/>
      <c r="AE109" s="246">
        <f>IF(DataGoesHere!$B109="","",(DataGoesHere!$B109/SUM(DataGoesHere!$B98:'DataGoesHere'!$B109)))</f>
        <v>9.8615414731992618E-2</v>
      </c>
      <c r="CV109" s="310">
        <f>IF(DataGoesHere!B109="","",DataGoesHere!A109)</f>
        <v>108</v>
      </c>
      <c r="CW109" s="271">
        <f t="shared" ca="1" si="10"/>
        <v>12</v>
      </c>
      <c r="CX109" s="272">
        <f t="shared" ca="1" si="11"/>
        <v>1.0054005237672714</v>
      </c>
      <c r="CY109" s="266">
        <f>DataGoesHere!A109</f>
        <v>108</v>
      </c>
      <c r="CZ109" s="19">
        <f>IF(DataGoesHere!B109="","",DataGoesHere!B109)</f>
        <v>294197</v>
      </c>
      <c r="DA109" s="19">
        <f>IF(DataGoesHere!B109="","",IF(AH$5="No",DataGoesHere!B109,DataGoesHere!B109-(AH$2*(DataGoesHere!A109-1))))</f>
        <v>202498.61635062611</v>
      </c>
      <c r="DB109" s="19">
        <f ca="1">IF(DataGoesHere!B109="","",IF(AO$9="No",DataGoesHere!B109,DataGoesHere!B109/CX109))</f>
        <v>292616.71646801359</v>
      </c>
      <c r="DC109" s="19">
        <f ca="1">IF(DataGoesHere!B109="","",IF(AO$9="No",DA109,DA109/CX109))</f>
        <v>201410.89204117045</v>
      </c>
      <c r="DD109" s="293" t="str">
        <f>IF(CZ109="",IF(COUNTIF(DD$2:DD108,"Forecast")&lt;Output!E$43,"Forecast",""),"Actual")</f>
        <v>Actual</v>
      </c>
      <c r="DF109" s="19">
        <f ca="1">IF(DataGoesHere!B108="",IF(DD109="Forecast",(Output!$E$47*IntermediateCalcs!DH108)+((1-Output!$E$47)*IntermediateCalcs!DF108),""),(Output!$E$47*IntermediateCalcs!DB108)+((1-Output!$E$47)*IntermediateCalcs!DF108))</f>
        <v>258990.84156731746</v>
      </c>
      <c r="DG109" s="19">
        <f ca="1">IF(DataGoesHere!B108="",IF(DD109="Forecast",(Output!$G$47*(IntermediateCalcs!DF109-IntermediateCalcs!DF108))+((1-Output!$G$47)*IntermediateCalcs!DG108),""),(Output!$G$47*(IntermediateCalcs!DF109-IntermediateCalcs!DF108))+((1-Output!$G$47)*IntermediateCalcs!DG108))</f>
        <v>4241.6909164918461</v>
      </c>
      <c r="DH109" s="19">
        <f ca="1">IF(DataGoesHere!B108="",IF(DD109="Forecast",DF109+DG109,""),DF109+DG109)</f>
        <v>263232.53248380928</v>
      </c>
      <c r="DI109" s="274">
        <f ca="1">IF(DH109="","",IF(IntermediateCalcs!$AO$9="Yes",IntermediateCalcs!DH109*$CX109,IntermediateCalcs!DH109))</f>
        <v>264654.12603180716</v>
      </c>
      <c r="DJ109" s="250">
        <f ca="1">IF(DataGoesHere!$B109="","",($CZ109-DI109))</f>
        <v>29542.873968192842</v>
      </c>
      <c r="DK109" s="250">
        <f ca="1">IF(DataGoesHere!$B109="","",ABS($CZ109-DI109))</f>
        <v>29542.873968192842</v>
      </c>
      <c r="DL109" s="250">
        <f ca="1">IF(DataGoesHere!$B109="","",DK109^2)</f>
        <v>872781402.30052626</v>
      </c>
      <c r="DM109" s="249">
        <f ca="1">IF(DataGoesHere!$B109="","",DK109/$CZ109)</f>
        <v>0.10041867853238762</v>
      </c>
      <c r="DN109" s="250">
        <f ca="1">IF(DataGoesHere!$B109="","",SUM(DJ$2:DJ109)/AVERAGE(DK:DK))</f>
        <v>-9.1128445080364351</v>
      </c>
      <c r="DP109" s="19">
        <f ca="1">IF(DataGoesHere!B109="",IF($DD109="Forecast",(Output!E$48*IntermediateCalcs!CY109)+Output!G$48,""),(Output!E$48*IntermediateCalcs!CY109)+Output!G$48)</f>
        <v>247831.66333389166</v>
      </c>
      <c r="DQ109" s="274">
        <f ca="1">IF(DP109="","",IF(IntermediateCalcs!$AO$9="Yes",IntermediateCalcs!DP109*$CX109,IntermediateCalcs!DP109))</f>
        <v>249170.08412200873</v>
      </c>
      <c r="DR109" s="250">
        <f ca="1">IF(DataGoesHere!$B109="","",($CZ109-DQ109))</f>
        <v>45026.915877991269</v>
      </c>
      <c r="DS109" s="250">
        <f ca="1">IF(DataGoesHere!$B109="","",ABS($CZ109-DQ109))</f>
        <v>45026.915877991269</v>
      </c>
      <c r="DT109" s="250">
        <f ca="1">IF(DataGoesHere!$B109="","",DS109^2)</f>
        <v>2027423153.4837022</v>
      </c>
      <c r="DU109" s="249">
        <f ca="1">IF(DataGoesHere!$B109="","",DS109/$CZ109)</f>
        <v>0.15305022103553492</v>
      </c>
      <c r="DV109" s="250">
        <f ca="1">IF(DataGoesHere!$B109="","",SUM(DR$2:DR109)/AVERAGE(DS:DS))</f>
        <v>-15.955283235275262</v>
      </c>
      <c r="DX109" s="19">
        <f ca="1">IF(DataGoesHere!$B108="","",(DB103*(Output!$O$49/Output!$P$49))+(IntermediateCalcs!DB104*(Output!$M$49/Output!$P$49))+(IntermediateCalcs!DB105*(Output!$K$49/Output!$P$49))+(DB106*(Output!$I$49/Output!$P$49))+(IntermediateCalcs!DB107*(Output!$G$49/Output!$P$49))+(IntermediateCalcs!DB108*(Output!$E$49/Output!$P$49)))</f>
        <v>247703.69871200348</v>
      </c>
      <c r="DY109" s="274">
        <f ca="1">IF(DX109="","",IF(IntermediateCalcs!$AO$9="Yes",IntermediateCalcs!DX109*$CX109,IntermediateCalcs!DX109))</f>
        <v>249041.42842413869</v>
      </c>
      <c r="DZ109" s="250">
        <f ca="1">IF(DataGoesHere!$B109="","",($CZ109-DY109))</f>
        <v>45155.571575861308</v>
      </c>
      <c r="EA109" s="250">
        <f ca="1">IF(DataGoesHere!$B109="","",ABS($CZ109-DY109))</f>
        <v>45155.571575861308</v>
      </c>
      <c r="EB109" s="250">
        <f ca="1">IF(DataGoesHere!$B109="","",EA109^2)</f>
        <v>2039025644.3427336</v>
      </c>
      <c r="EC109" s="249">
        <f ca="1">IF(DataGoesHere!$B109="","",EA109/$CZ109)</f>
        <v>0.15348753242168109</v>
      </c>
      <c r="ED109" s="250">
        <f ca="1">IF(DataGoesHere!$B109="","",SUM(DZ$2:DZ109)/AVERAGE(EA:EA))</f>
        <v>-0.87901787542872034</v>
      </c>
    </row>
    <row r="110" spans="5:134" x14ac:dyDescent="0.2">
      <c r="E110" s="73"/>
      <c r="F110" s="73"/>
      <c r="G110" s="73"/>
      <c r="H110" s="73"/>
      <c r="I110" s="73"/>
      <c r="J110" s="73"/>
      <c r="K110" s="73"/>
      <c r="L110" s="73"/>
      <c r="M110" s="73"/>
      <c r="N110" s="73"/>
      <c r="O110" s="73"/>
      <c r="P110" s="73"/>
      <c r="Q110" s="73"/>
      <c r="R110" s="73"/>
      <c r="T110" s="244">
        <f>IF(DataGoesHere!$B110="","",(DataGoesHere!$B110/SUM(DataGoesHere!$B110:'DataGoesHere'!$B121)))</f>
        <v>7.4059814490436499E-2</v>
      </c>
      <c r="U110" s="238"/>
      <c r="V110" s="238"/>
      <c r="W110" s="238"/>
      <c r="X110" s="238"/>
      <c r="Y110" s="238"/>
      <c r="Z110" s="238"/>
      <c r="AA110" s="238"/>
      <c r="AB110" s="238"/>
      <c r="AC110" s="238"/>
      <c r="AD110" s="238"/>
      <c r="AE110" s="239"/>
      <c r="CV110" s="310">
        <f>IF(DataGoesHere!B110="","",DataGoesHere!A110)</f>
        <v>109</v>
      </c>
      <c r="CW110" s="271">
        <f t="shared" ca="1" si="10"/>
        <v>1</v>
      </c>
      <c r="CX110" s="272">
        <f t="shared" ca="1" si="11"/>
        <v>1.3236179355303281</v>
      </c>
      <c r="CY110" s="266">
        <f>DataGoesHere!A110</f>
        <v>109</v>
      </c>
      <c r="CZ110" s="19">
        <f>IF(DataGoesHere!B110="","",DataGoesHere!B110)</f>
        <v>226791</v>
      </c>
      <c r="DA110" s="19">
        <f>IF(DataGoesHere!B110="","",IF(AH$5="No",DataGoesHere!B110,DataGoesHere!B110-(AH$2*(DataGoesHere!A110-1))))</f>
        <v>134235.62211091234</v>
      </c>
      <c r="DB110" s="19">
        <f ca="1">IF(DataGoesHere!B110="","",IF(AO$9="No",DataGoesHere!B110,DataGoesHere!B110/CX110))</f>
        <v>171341.73987233909</v>
      </c>
      <c r="DC110" s="19">
        <f ca="1">IF(DataGoesHere!B110="","",IF(AO$9="No",DA110,DA110/CX110))</f>
        <v>101415.68688938077</v>
      </c>
      <c r="DD110" s="293" t="str">
        <f>IF(CZ110="",IF(COUNTIF(DD$2:DD109,"Forecast")&lt;Output!E$43,"Forecast",""),"Actual")</f>
        <v>Actual</v>
      </c>
      <c r="DF110" s="19">
        <f ca="1">IF(DataGoesHere!B109="",IF(DD110="Forecast",(Output!$E$47*IntermediateCalcs!DH109)+((1-Output!$E$47)*IntermediateCalcs!DF109),""),(Output!$E$47*IntermediateCalcs!DB109)+((1-Output!$E$47)*IntermediateCalcs!DF109))</f>
        <v>289254.12897794397</v>
      </c>
      <c r="DG110" s="19">
        <f ca="1">IF(DataGoesHere!B109="",IF(DD110="Forecast",(Output!$G$47*(IntermediateCalcs!DF110-IntermediateCalcs!DF109))+((1-Output!$G$47)*IntermediateCalcs!DG109),""),(Output!$G$47*(IntermediateCalcs!DF110-IntermediateCalcs!DF109))+((1-Output!$G$47)*IntermediateCalcs!DG109))</f>
        <v>17252.489163559178</v>
      </c>
      <c r="DH110" s="19">
        <f ca="1">IF(DataGoesHere!B109="",IF(DD110="Forecast",DF110+DG110,""),DF110+DG110)</f>
        <v>306506.61814150313</v>
      </c>
      <c r="DI110" s="274">
        <f ca="1">IF(DH110="","",IF(IntermediateCalcs!$AO$9="Yes",IntermediateCalcs!DH110*$CX110,IntermediateCalcs!DH110))</f>
        <v>405697.65713083901</v>
      </c>
      <c r="DJ110" s="250">
        <f ca="1">IF(DataGoesHere!$B110="","",($CZ110-DI110))</f>
        <v>-178906.65713083901</v>
      </c>
      <c r="DK110" s="250">
        <f ca="1">IF(DataGoesHere!$B110="","",ABS($CZ110-DI110))</f>
        <v>178906.65713083901</v>
      </c>
      <c r="DL110" s="250">
        <f ca="1">IF(DataGoesHere!$B110="","",DK110^2)</f>
        <v>32007591965.73159</v>
      </c>
      <c r="DM110" s="249">
        <f ca="1">IF(DataGoesHere!$B110="","",DK110/$CZ110)</f>
        <v>0.78886136191841394</v>
      </c>
      <c r="DN110" s="250">
        <f ca="1">IF(DataGoesHere!$B110="","",SUM(DJ$2:DJ110)/AVERAGE(DK:DK))</f>
        <v>-12.188039833752226</v>
      </c>
      <c r="DP110" s="19">
        <f ca="1">IF(DataGoesHere!B110="",IF($DD110="Forecast",(Output!E$48*IntermediateCalcs!CY110)+Output!G$48,""),(Output!E$48*IntermediateCalcs!CY110)+Output!G$48)</f>
        <v>248700.59331541602</v>
      </c>
      <c r="DQ110" s="274">
        <f ca="1">IF(DP110="","",IF(IntermediateCalcs!$AO$9="Yes",IntermediateCalcs!DP110*$CX110,IntermediateCalcs!DP110))</f>
        <v>329184.56588931865</v>
      </c>
      <c r="DR110" s="250">
        <f ca="1">IF(DataGoesHere!$B110="","",($CZ110-DQ110))</f>
        <v>-102393.56588931865</v>
      </c>
      <c r="DS110" s="250">
        <f ca="1">IF(DataGoesHere!$B110="","",ABS($CZ110-DQ110))</f>
        <v>102393.56588931865</v>
      </c>
      <c r="DT110" s="250">
        <f ca="1">IF(DataGoesHere!$B110="","",DS110^2)</f>
        <v>10484442335.530239</v>
      </c>
      <c r="DU110" s="249">
        <f ca="1">IF(DataGoesHere!$B110="","",DS110/$CZ110)</f>
        <v>0.4514886652879464</v>
      </c>
      <c r="DV110" s="250">
        <f ca="1">IF(DataGoesHere!$B110="","",SUM(DR$2:DR110)/AVERAGE(DS:DS))</f>
        <v>-19.228249915344453</v>
      </c>
      <c r="DX110" s="19">
        <f ca="1">IF(DataGoesHere!$B109="","",(DB104*(Output!$O$49/Output!$P$49))+(IntermediateCalcs!DB105*(Output!$M$49/Output!$P$49))+(IntermediateCalcs!DB106*(Output!$K$49/Output!$P$49))+(DB107*(Output!$I$49/Output!$P$49))+(IntermediateCalcs!DB108*(Output!$G$49/Output!$P$49))+(IntermediateCalcs!DB109*(Output!$E$49/Output!$P$49)))</f>
        <v>266634.09612956189</v>
      </c>
      <c r="DY110" s="274">
        <f ca="1">IF(DX110="","",IF(IntermediateCalcs!$AO$9="Yes",IntermediateCalcs!DX110*$CX110,IntermediateCalcs!DX110))</f>
        <v>352921.67186100577</v>
      </c>
      <c r="DZ110" s="250">
        <f ca="1">IF(DataGoesHere!$B110="","",($CZ110-DY110))</f>
        <v>-126130.67186100577</v>
      </c>
      <c r="EA110" s="250">
        <f ca="1">IF(DataGoesHere!$B110="","",ABS($CZ110-DY110))</f>
        <v>126130.67186100577</v>
      </c>
      <c r="EB110" s="250">
        <f ca="1">IF(DataGoesHere!$B110="","",EA110^2)</f>
        <v>15908946384.108713</v>
      </c>
      <c r="EC110" s="249">
        <f ca="1">IF(DataGoesHere!$B110="","",EA110/$CZ110)</f>
        <v>0.55615377973996227</v>
      </c>
      <c r="ED110" s="250">
        <f ca="1">IF(DataGoesHere!$B110="","",SUM(DZ$2:DZ110)/AVERAGE(EA:EA))</f>
        <v>-4.5595533840366853</v>
      </c>
    </row>
    <row r="111" spans="5:134" x14ac:dyDescent="0.2">
      <c r="E111" s="73"/>
      <c r="F111" s="73"/>
      <c r="G111" s="73"/>
      <c r="H111" s="73"/>
      <c r="I111" s="73"/>
      <c r="J111" s="73"/>
      <c r="K111" s="73"/>
      <c r="L111" s="73"/>
      <c r="M111" s="73"/>
      <c r="N111" s="73"/>
      <c r="O111" s="73"/>
      <c r="P111" s="73"/>
      <c r="Q111" s="73"/>
      <c r="R111" s="73"/>
      <c r="T111" s="240"/>
      <c r="U111" s="245">
        <f>IF(DataGoesHere!$B111="","",(DataGoesHere!$B111/SUM(DataGoesHere!$B111:'DataGoesHere'!$B121)))</f>
        <v>7.8988826218657396E-2</v>
      </c>
      <c r="V111" s="86"/>
      <c r="W111" s="86"/>
      <c r="X111" s="86"/>
      <c r="Y111" s="86"/>
      <c r="Z111" s="86"/>
      <c r="AA111" s="86"/>
      <c r="AB111" s="86"/>
      <c r="AC111" s="86"/>
      <c r="AD111" s="86"/>
      <c r="AE111" s="241"/>
      <c r="CV111" s="310">
        <f>IF(DataGoesHere!B111="","",DataGoesHere!A111)</f>
        <v>110</v>
      </c>
      <c r="CW111" s="271">
        <f t="shared" ca="1" si="10"/>
        <v>2</v>
      </c>
      <c r="CX111" s="272">
        <f t="shared" ca="1" si="11"/>
        <v>0.80574490527728204</v>
      </c>
      <c r="CY111" s="266">
        <f>DataGoesHere!A111</f>
        <v>110</v>
      </c>
      <c r="CZ111" s="19">
        <f>IF(DataGoesHere!B111="","",DataGoesHere!B111)</f>
        <v>223971</v>
      </c>
      <c r="DA111" s="19">
        <f>IF(DataGoesHere!B111="","",IF(AH$5="No",DataGoesHere!B111,DataGoesHere!B111-(AH$2*(DataGoesHere!A111-1))))</f>
        <v>130558.62787119857</v>
      </c>
      <c r="DB111" s="19">
        <f ca="1">IF(DataGoesHere!B111="","",IF(AO$9="No",DataGoesHere!B111,DataGoesHere!B111/CX111))</f>
        <v>277967.6278845655</v>
      </c>
      <c r="DC111" s="19">
        <f ca="1">IF(DataGoesHere!B111="","",IF(AO$9="No",DA111,DA111/CX111))</f>
        <v>162034.69238973252</v>
      </c>
      <c r="DD111" s="293" t="str">
        <f>IF(CZ111="",IF(COUNTIF(DD$2:DD110,"Forecast")&lt;Output!E$43,"Forecast",""),"Actual")</f>
        <v>Actual</v>
      </c>
      <c r="DF111" s="19">
        <f ca="1">IF(DataGoesHere!B110="",IF(DD111="Forecast",(Output!$E$47*IntermediateCalcs!DH110)+((1-Output!$E$47)*IntermediateCalcs!DF110),""),(Output!$E$47*IntermediateCalcs!DB110)+((1-Output!$E$47)*IntermediateCalcs!DF110))</f>
        <v>183132.97878289959</v>
      </c>
      <c r="DG111" s="19">
        <f ca="1">IF(DataGoesHere!B110="",IF(DD111="Forecast",(Output!$G$47*(IntermediateCalcs!DF111-IntermediateCalcs!DF110))+((1-Output!$G$47)*IntermediateCalcs!DG110),""),(Output!$G$47*(IntermediateCalcs!DF111-IntermediateCalcs!DF110))+((1-Output!$G$47)*IntermediateCalcs!DG110))</f>
        <v>-44434.3305157426</v>
      </c>
      <c r="DH111" s="19">
        <f ca="1">IF(DataGoesHere!B110="",IF(DD111="Forecast",DF111+DG111,""),DF111+DG111)</f>
        <v>138698.648267157</v>
      </c>
      <c r="DI111" s="274">
        <f ca="1">IF(DH111="","",IF(IntermediateCalcs!$AO$9="Yes",IntermediateCalcs!DH111*$CX111,IntermediateCalcs!DH111))</f>
        <v>111755.72921010747</v>
      </c>
      <c r="DJ111" s="250">
        <f ca="1">IF(DataGoesHere!$B111="","",($CZ111-DI111))</f>
        <v>112215.27078989253</v>
      </c>
      <c r="DK111" s="250">
        <f ca="1">IF(DataGoesHere!$B111="","",ABS($CZ111-DI111))</f>
        <v>112215.27078989253</v>
      </c>
      <c r="DL111" s="250">
        <f ca="1">IF(DataGoesHere!$B111="","",DK111^2)</f>
        <v>12592266998.448908</v>
      </c>
      <c r="DM111" s="249">
        <f ca="1">IF(DataGoesHere!$B111="","",DK111/$CZ111)</f>
        <v>0.50102589527167596</v>
      </c>
      <c r="DN111" s="250">
        <f ca="1">IF(DataGoesHere!$B111="","",SUM(DJ$2:DJ111)/AVERAGE(DK:DK))</f>
        <v>-10.259191115984052</v>
      </c>
      <c r="DP111" s="19">
        <f ca="1">IF(DataGoesHere!B111="",IF($DD111="Forecast",(Output!E$48*IntermediateCalcs!CY111)+Output!G$48,""),(Output!E$48*IntermediateCalcs!CY111)+Output!G$48)</f>
        <v>249569.5232969404</v>
      </c>
      <c r="DQ111" s="274">
        <f ca="1">IF(DP111="","",IF(IntermediateCalcs!$AO$9="Yes",IntermediateCalcs!DP111*$CX111,IntermediateCalcs!DP111))</f>
        <v>201089.37190898968</v>
      </c>
      <c r="DR111" s="250">
        <f ca="1">IF(DataGoesHere!$B111="","",($CZ111-DQ111))</f>
        <v>22881.628091010323</v>
      </c>
      <c r="DS111" s="250">
        <f ca="1">IF(DataGoesHere!$B111="","",ABS($CZ111-DQ111))</f>
        <v>22881.628091010323</v>
      </c>
      <c r="DT111" s="250">
        <f ca="1">IF(DataGoesHere!$B111="","",DS111^2)</f>
        <v>523568904.09531271</v>
      </c>
      <c r="DU111" s="249">
        <f ca="1">IF(DataGoesHere!$B111="","",DS111/$CZ111)</f>
        <v>0.10216335191167751</v>
      </c>
      <c r="DV111" s="250">
        <f ca="1">IF(DataGoesHere!$B111="","",SUM(DR$2:DR111)/AVERAGE(DS:DS))</f>
        <v>-18.496848428569745</v>
      </c>
      <c r="DX111" s="19">
        <f ca="1">IF(DataGoesHere!$B110="","",(DB105*(Output!$O$49/Output!$P$49))+(IntermediateCalcs!DB106*(Output!$M$49/Output!$P$49))+(IntermediateCalcs!DB107*(Output!$K$49/Output!$P$49))+(DB108*(Output!$I$49/Output!$P$49))+(IntermediateCalcs!DB109*(Output!$G$49/Output!$P$49))+(IntermediateCalcs!DB110*(Output!$E$49/Output!$P$49)))</f>
        <v>235758.26716814333</v>
      </c>
      <c r="DY111" s="274">
        <f ca="1">IF(DX111="","",IF(IntermediateCalcs!$AO$9="Yes",IntermediateCalcs!DX111*$CX111,IntermediateCalcs!DX111))</f>
        <v>189961.02264773179</v>
      </c>
      <c r="DZ111" s="250">
        <f ca="1">IF(DataGoesHere!$B111="","",($CZ111-DY111))</f>
        <v>34009.977352268208</v>
      </c>
      <c r="EA111" s="250">
        <f ca="1">IF(DataGoesHere!$B111="","",ABS($CZ111-DY111))</f>
        <v>34009.977352268208</v>
      </c>
      <c r="EB111" s="250">
        <f ca="1">IF(DataGoesHere!$B111="","",EA111^2)</f>
        <v>1156678559.5017965</v>
      </c>
      <c r="EC111" s="249">
        <f ca="1">IF(DataGoesHere!$B111="","",EA111/$CZ111)</f>
        <v>0.1518499151777159</v>
      </c>
      <c r="ED111" s="250">
        <f ca="1">IF(DataGoesHere!$B111="","",SUM(DZ$2:DZ111)/AVERAGE(EA:EA))</f>
        <v>-3.5671307841640951</v>
      </c>
    </row>
    <row r="112" spans="5:134" x14ac:dyDescent="0.2">
      <c r="E112" s="73"/>
      <c r="F112" s="73"/>
      <c r="G112" s="73"/>
      <c r="H112" s="73"/>
      <c r="I112" s="73"/>
      <c r="J112" s="73"/>
      <c r="K112" s="73"/>
      <c r="L112" s="73"/>
      <c r="M112" s="73"/>
      <c r="N112" s="73"/>
      <c r="O112" s="73"/>
      <c r="P112" s="73"/>
      <c r="Q112" s="73"/>
      <c r="R112" s="73"/>
      <c r="T112" s="240"/>
      <c r="U112" s="86"/>
      <c r="V112" s="245">
        <f>IF(DataGoesHere!$B112="","",(DataGoesHere!$B112/SUM(DataGoesHere!$B110:'DataGoesHere'!$B121)))</f>
        <v>8.2761861469995437E-2</v>
      </c>
      <c r="W112" s="86"/>
      <c r="X112" s="86"/>
      <c r="Y112" s="86"/>
      <c r="Z112" s="86"/>
      <c r="AA112" s="86"/>
      <c r="AB112" s="86"/>
      <c r="AC112" s="86"/>
      <c r="AD112" s="86"/>
      <c r="AE112" s="241"/>
      <c r="CV112" s="310">
        <f>IF(DataGoesHere!B112="","",DataGoesHere!A112)</f>
        <v>111</v>
      </c>
      <c r="CW112" s="271">
        <f t="shared" ca="1" si="10"/>
        <v>3</v>
      </c>
      <c r="CX112" s="272">
        <f t="shared" ca="1" si="11"/>
        <v>0.79862940076451561</v>
      </c>
      <c r="CY112" s="266">
        <f>DataGoesHere!A112</f>
        <v>111</v>
      </c>
      <c r="CZ112" s="19">
        <f>IF(DataGoesHere!B112="","",DataGoesHere!B112)</f>
        <v>253439</v>
      </c>
      <c r="DA112" s="19">
        <f>IF(DataGoesHere!B112="","",IF(AH$5="No",DataGoesHere!B112,DataGoesHere!B112-(AH$2*(DataGoesHere!A112-1))))</f>
        <v>159169.63363148479</v>
      </c>
      <c r="DB112" s="19">
        <f ca="1">IF(DataGoesHere!B112="","",IF(AO$9="No",DataGoesHere!B112,DataGoesHere!B112/CX112))</f>
        <v>317342.43662628345</v>
      </c>
      <c r="DC112" s="19">
        <f ca="1">IF(DataGoesHere!B112="","",IF(AO$9="No",DA112,DA112/CX112))</f>
        <v>199303.49856781401</v>
      </c>
      <c r="DD112" s="293" t="str">
        <f>IF(CZ112="",IF(COUNTIF(DD$2:DD111,"Forecast")&lt;Output!E$43,"Forecast",""),"Actual")</f>
        <v>Actual</v>
      </c>
      <c r="DF112" s="19">
        <f ca="1">IF(DataGoesHere!B111="",IF(DD112="Forecast",(Output!$E$47*IntermediateCalcs!DH111)+((1-Output!$E$47)*IntermediateCalcs!DF111),""),(Output!$E$47*IntermediateCalcs!DB111)+((1-Output!$E$47)*IntermediateCalcs!DF111))</f>
        <v>268484.16297439893</v>
      </c>
      <c r="DG112" s="19">
        <f ca="1">IF(DataGoesHere!B111="",IF(DD112="Forecast",(Output!$G$47*(IntermediateCalcs!DF112-IntermediateCalcs!DF111))+((1-Output!$G$47)*IntermediateCalcs!DG111),""),(Output!$G$47*(IntermediateCalcs!DF112-IntermediateCalcs!DF111))+((1-Output!$G$47)*IntermediateCalcs!DG111))</f>
        <v>20458.426837878371</v>
      </c>
      <c r="DH112" s="19">
        <f ca="1">IF(DataGoesHere!B111="",IF(DD112="Forecast",DF112+DG112,""),DF112+DG112)</f>
        <v>288942.58981227729</v>
      </c>
      <c r="DI112" s="274">
        <f ca="1">IF(DH112="","",IF(IntermediateCalcs!$AO$9="Yes",IntermediateCalcs!DH112*$CX112,IntermediateCalcs!DH112))</f>
        <v>230758.04735712626</v>
      </c>
      <c r="DJ112" s="250">
        <f ca="1">IF(DataGoesHere!$B112="","",($CZ112-DI112))</f>
        <v>22680.952642873744</v>
      </c>
      <c r="DK112" s="250">
        <f ca="1">IF(DataGoesHere!$B112="","",ABS($CZ112-DI112))</f>
        <v>22680.952642873744</v>
      </c>
      <c r="DL112" s="250">
        <f ca="1">IF(DataGoesHere!$B112="","",DK112^2)</f>
        <v>514425612.7882815</v>
      </c>
      <c r="DM112" s="249">
        <f ca="1">IF(DataGoesHere!$B112="","",DK112/$CZ112)</f>
        <v>8.9492748325529003E-2</v>
      </c>
      <c r="DN112" s="250">
        <f ca="1">IF(DataGoesHere!$B112="","",SUM(DJ$2:DJ112)/AVERAGE(DK:DK))</f>
        <v>-9.8693321768662194</v>
      </c>
      <c r="DP112" s="19">
        <f ca="1">IF(DataGoesHere!B112="",IF($DD112="Forecast",(Output!E$48*IntermediateCalcs!CY112)+Output!G$48,""),(Output!E$48*IntermediateCalcs!CY112)+Output!G$48)</f>
        <v>250438.45327846479</v>
      </c>
      <c r="DQ112" s="274">
        <f ca="1">IF(DP112="","",IF(IntermediateCalcs!$AO$9="Yes",IntermediateCalcs!DP112*$CX112,IntermediateCalcs!DP112))</f>
        <v>200007.51187017249</v>
      </c>
      <c r="DR112" s="250">
        <f ca="1">IF(DataGoesHere!$B112="","",($CZ112-DQ112))</f>
        <v>53431.488129827514</v>
      </c>
      <c r="DS112" s="250">
        <f ca="1">IF(DataGoesHere!$B112="","",ABS($CZ112-DQ112))</f>
        <v>53431.488129827514</v>
      </c>
      <c r="DT112" s="250">
        <f ca="1">IF(DataGoesHere!$B112="","",DS112^2)</f>
        <v>2854923923.7678986</v>
      </c>
      <c r="DU112" s="249">
        <f ca="1">IF(DataGoesHere!$B112="","",DS112/$CZ112)</f>
        <v>0.2108258323692388</v>
      </c>
      <c r="DV112" s="250">
        <f ca="1">IF(DataGoesHere!$B112="","",SUM(DR$2:DR112)/AVERAGE(DS:DS))</f>
        <v>-16.78893369001603</v>
      </c>
      <c r="DX112" s="19">
        <f ca="1">IF(DataGoesHere!$B111="","",(DB106*(Output!$O$49/Output!$P$49))+(IntermediateCalcs!DB107*(Output!$M$49/Output!$P$49))+(IntermediateCalcs!DB108*(Output!$K$49/Output!$P$49))+(DB109*(Output!$I$49/Output!$P$49))+(IntermediateCalcs!DB110*(Output!$G$49/Output!$P$49))+(IntermediateCalcs!DB111*(Output!$E$49/Output!$P$49)))</f>
        <v>251667.59119619059</v>
      </c>
      <c r="DY112" s="274">
        <f ca="1">IF(DX112="","",IF(IntermediateCalcs!$AO$9="Yes",IntermediateCalcs!DX112*$CX112,IntermediateCalcs!DX112))</f>
        <v>200989.13754886278</v>
      </c>
      <c r="DZ112" s="250">
        <f ca="1">IF(DataGoesHere!$B112="","",($CZ112-DY112))</f>
        <v>52449.862451137218</v>
      </c>
      <c r="EA112" s="250">
        <f ca="1">IF(DataGoesHere!$B112="","",ABS($CZ112-DY112))</f>
        <v>52449.862451137218</v>
      </c>
      <c r="EB112" s="250">
        <f ca="1">IF(DataGoesHere!$B112="","",EA112^2)</f>
        <v>2750988071.1432137</v>
      </c>
      <c r="EC112" s="249">
        <f ca="1">IF(DataGoesHere!$B112="","",EA112/$CZ112)</f>
        <v>0.20695260970544083</v>
      </c>
      <c r="ED112" s="250">
        <f ca="1">IF(DataGoesHere!$B112="","",SUM(DZ$2:DZ112)/AVERAGE(EA:EA))</f>
        <v>-2.0366261232062484</v>
      </c>
    </row>
    <row r="113" spans="5:134" x14ac:dyDescent="0.2">
      <c r="E113" s="73"/>
      <c r="F113" s="73"/>
      <c r="G113" s="73"/>
      <c r="H113" s="73"/>
      <c r="I113" s="73"/>
      <c r="J113" s="73"/>
      <c r="K113" s="73"/>
      <c r="L113" s="73"/>
      <c r="M113" s="73"/>
      <c r="N113" s="73"/>
      <c r="O113" s="73"/>
      <c r="P113" s="73"/>
      <c r="Q113" s="73"/>
      <c r="R113" s="73"/>
      <c r="T113" s="240"/>
      <c r="U113" s="86"/>
      <c r="V113" s="86"/>
      <c r="W113" s="245">
        <f>IF(DataGoesHere!$B113="","",(DataGoesHere!$B113/SUM(DataGoesHere!$B110:'DataGoesHere'!$B121)))</f>
        <v>8.1332528700949758E-2</v>
      </c>
      <c r="X113" s="86"/>
      <c r="Y113" s="86"/>
      <c r="Z113" s="86"/>
      <c r="AA113" s="86"/>
      <c r="AB113" s="86"/>
      <c r="AC113" s="86"/>
      <c r="AD113" s="86"/>
      <c r="AE113" s="241"/>
      <c r="CV113" s="310">
        <f>IF(DataGoesHere!B113="","",DataGoesHere!A113)</f>
        <v>112</v>
      </c>
      <c r="CW113" s="271">
        <f t="shared" ca="1" si="10"/>
        <v>4</v>
      </c>
      <c r="CX113" s="272">
        <f t="shared" ca="1" si="11"/>
        <v>1.0149292433706087</v>
      </c>
      <c r="CY113" s="266">
        <f>DataGoesHere!A113</f>
        <v>112</v>
      </c>
      <c r="CZ113" s="19">
        <f>IF(DataGoesHere!B113="","",DataGoesHere!B113)</f>
        <v>249062</v>
      </c>
      <c r="DA113" s="19">
        <f>IF(DataGoesHere!B113="","",IF(AH$5="No",DataGoesHere!B113,DataGoesHere!B113-(AH$2*(DataGoesHere!A113-1))))</f>
        <v>153935.63939177102</v>
      </c>
      <c r="DB113" s="19">
        <f ca="1">IF(DataGoesHere!B113="","",IF(AO$9="No",DataGoesHere!B113,DataGoesHere!B113/CX113))</f>
        <v>245398.38774657634</v>
      </c>
      <c r="DC113" s="19">
        <f ca="1">IF(DataGoesHere!B113="","",IF(AO$9="No",DA113,DA113/CX113))</f>
        <v>151671.30161758509</v>
      </c>
      <c r="DD113" s="293" t="str">
        <f>IF(CZ113="",IF(COUNTIF(DD$2:DD112,"Forecast")&lt;Output!E$43,"Forecast",""),"Actual")</f>
        <v>Actual</v>
      </c>
      <c r="DF113" s="19">
        <f ca="1">IF(DataGoesHere!B112="",IF(DD113="Forecast",(Output!$E$47*IntermediateCalcs!DH112)+((1-Output!$E$47)*IntermediateCalcs!DF112),""),(Output!$E$47*IntermediateCalcs!DB112)+((1-Output!$E$47)*IntermediateCalcs!DF112))</f>
        <v>312456.609261095</v>
      </c>
      <c r="DG113" s="19">
        <f ca="1">IF(DataGoesHere!B112="",IF(DD113="Forecast",(Output!$G$47*(IntermediateCalcs!DF113-IntermediateCalcs!DF112))+((1-Output!$G$47)*IntermediateCalcs!DG112),""),(Output!$G$47*(IntermediateCalcs!DF113-IntermediateCalcs!DF112))+((1-Output!$G$47)*IntermediateCalcs!DG112))</f>
        <v>32215.436562287221</v>
      </c>
      <c r="DH113" s="19">
        <f ca="1">IF(DataGoesHere!B112="",IF(DD113="Forecast",DF113+DG113,""),DF113+DG113)</f>
        <v>344672.04582338221</v>
      </c>
      <c r="DI113" s="274">
        <f ca="1">IF(DH113="","",IF(IntermediateCalcs!$AO$9="Yes",IntermediateCalcs!DH113*$CX113,IntermediateCalcs!DH113))</f>
        <v>349817.73867852509</v>
      </c>
      <c r="DJ113" s="250">
        <f ca="1">IF(DataGoesHere!$B113="","",($CZ113-DI113))</f>
        <v>-100755.73867852509</v>
      </c>
      <c r="DK113" s="250">
        <f ca="1">IF(DataGoesHere!$B113="","",ABS($CZ113-DI113))</f>
        <v>100755.73867852509</v>
      </c>
      <c r="DL113" s="250">
        <f ca="1">IF(DataGoesHere!$B113="","",DK113^2)</f>
        <v>10151718876.655235</v>
      </c>
      <c r="DM113" s="249">
        <f ca="1">IF(DataGoesHere!$B113="","",DK113/$CZ113)</f>
        <v>0.4045407917648019</v>
      </c>
      <c r="DN113" s="250">
        <f ca="1">IF(DataGoesHere!$B113="","",SUM(DJ$2:DJ113)/AVERAGE(DK:DK))</f>
        <v>-11.601204995867279</v>
      </c>
      <c r="DP113" s="19">
        <f ca="1">IF(DataGoesHere!B113="",IF($DD113="Forecast",(Output!E$48*IntermediateCalcs!CY113)+Output!G$48,""),(Output!E$48*IntermediateCalcs!CY113)+Output!G$48)</f>
        <v>251307.38325998915</v>
      </c>
      <c r="DQ113" s="274">
        <f ca="1">IF(DP113="","",IF(IntermediateCalcs!$AO$9="Yes",IntermediateCalcs!DP113*$CX113,IntermediateCalcs!DP113))</f>
        <v>255059.21234550836</v>
      </c>
      <c r="DR113" s="250">
        <f ca="1">IF(DataGoesHere!$B113="","",($CZ113-DQ113))</f>
        <v>-5997.2123455083638</v>
      </c>
      <c r="DS113" s="250">
        <f ca="1">IF(DataGoesHere!$B113="","",ABS($CZ113-DQ113))</f>
        <v>5997.2123455083638</v>
      </c>
      <c r="DT113" s="250">
        <f ca="1">IF(DataGoesHere!$B113="","",DS113^2)</f>
        <v>35966555.917117931</v>
      </c>
      <c r="DU113" s="249">
        <f ca="1">IF(DataGoesHere!$B113="","",DS113/$CZ113)</f>
        <v>2.4079194519872015E-2</v>
      </c>
      <c r="DV113" s="250">
        <f ca="1">IF(DataGoesHere!$B113="","",SUM(DR$2:DR113)/AVERAGE(DS:DS))</f>
        <v>-16.980632025840823</v>
      </c>
      <c r="DX113" s="19">
        <f ca="1">IF(DataGoesHere!$B112="","",(DB107*(Output!$O$49/Output!$P$49))+(IntermediateCalcs!DB108*(Output!$M$49/Output!$P$49))+(IntermediateCalcs!DB109*(Output!$K$49/Output!$P$49))+(DB110*(Output!$I$49/Output!$P$49))+(IntermediateCalcs!DB111*(Output!$G$49/Output!$P$49))+(IntermediateCalcs!DB112*(Output!$E$49/Output!$P$49)))</f>
        <v>259742.74251100578</v>
      </c>
      <c r="DY113" s="274">
        <f ca="1">IF(DX113="","",IF(IntermediateCalcs!$AO$9="Yes",IntermediateCalcs!DX113*$CX113,IntermediateCalcs!DX113))</f>
        <v>263620.50512770197</v>
      </c>
      <c r="DZ113" s="250">
        <f ca="1">IF(DataGoesHere!$B113="","",($CZ113-DY113))</f>
        <v>-14558.505127701967</v>
      </c>
      <c r="EA113" s="250">
        <f ca="1">IF(DataGoesHere!$B113="","",ABS($CZ113-DY113))</f>
        <v>14558.505127701967</v>
      </c>
      <c r="EB113" s="250">
        <f ca="1">IF(DataGoesHere!$B113="","",EA113^2)</f>
        <v>211950071.55332446</v>
      </c>
      <c r="EC113" s="249">
        <f ca="1">IF(DataGoesHere!$B113="","",EA113/$CZ113)</f>
        <v>5.845333743285594E-2</v>
      </c>
      <c r="ED113" s="250">
        <f ca="1">IF(DataGoesHere!$B113="","",SUM(DZ$2:DZ113)/AVERAGE(EA:EA))</f>
        <v>-2.4614482087795815</v>
      </c>
    </row>
    <row r="114" spans="5:134" x14ac:dyDescent="0.2">
      <c r="E114" s="73"/>
      <c r="F114" s="73"/>
      <c r="G114" s="73"/>
      <c r="H114" s="73"/>
      <c r="I114" s="73"/>
      <c r="J114" s="73"/>
      <c r="K114" s="73"/>
      <c r="L114" s="73"/>
      <c r="M114" s="73"/>
      <c r="N114" s="73"/>
      <c r="O114" s="73"/>
      <c r="P114" s="73"/>
      <c r="Q114" s="73"/>
      <c r="R114" s="73"/>
      <c r="T114" s="240"/>
      <c r="U114" s="86"/>
      <c r="V114" s="86"/>
      <c r="W114" s="86"/>
      <c r="X114" s="245">
        <f>IF(DataGoesHere!$B114="","",(DataGoesHere!$B114/SUM(DataGoesHere!$B110:'DataGoesHere'!$B121)))</f>
        <v>8.7731707348932222E-2</v>
      </c>
      <c r="Y114" s="86"/>
      <c r="Z114" s="86"/>
      <c r="AA114" s="86"/>
      <c r="AB114" s="86"/>
      <c r="AC114" s="86"/>
      <c r="AD114" s="86"/>
      <c r="AE114" s="241"/>
      <c r="CV114" s="310">
        <f>IF(DataGoesHere!B114="","",DataGoesHere!A114)</f>
        <v>113</v>
      </c>
      <c r="CW114" s="271">
        <f t="shared" ca="1" si="10"/>
        <v>5</v>
      </c>
      <c r="CX114" s="272">
        <f t="shared" ca="1" si="11"/>
        <v>0.97875414397996308</v>
      </c>
      <c r="CY114" s="266">
        <f>DataGoesHere!A114</f>
        <v>113</v>
      </c>
      <c r="CZ114" s="19">
        <f>IF(DataGoesHere!B114="","",DataGoesHere!B114)</f>
        <v>268658</v>
      </c>
      <c r="DA114" s="19">
        <f>IF(DataGoesHere!B114="","",IF(AH$5="No",DataGoesHere!B114,DataGoesHere!B114-(AH$2*(DataGoesHere!A114-1))))</f>
        <v>172674.64515205723</v>
      </c>
      <c r="DB114" s="19">
        <f ca="1">IF(DataGoesHere!B114="","",IF(AO$9="No",DataGoesHere!B114,DataGoesHere!B114/CX114))</f>
        <v>274489.77013526694</v>
      </c>
      <c r="DC114" s="19">
        <f ca="1">IF(DataGoesHere!B114="","",IF(AO$9="No",DA114,DA114/CX114))</f>
        <v>176422.90069894429</v>
      </c>
      <c r="DD114" s="293" t="str">
        <f>IF(CZ114="",IF(COUNTIF(DD$2:DD113,"Forecast")&lt;Output!E$43,"Forecast",""),"Actual")</f>
        <v>Actual</v>
      </c>
      <c r="DF114" s="19">
        <f ca="1">IF(DataGoesHere!B113="",IF(DD114="Forecast",(Output!$E$47*IntermediateCalcs!DH113)+((1-Output!$E$47)*IntermediateCalcs!DF113),""),(Output!$E$47*IntermediateCalcs!DB113)+((1-Output!$E$47)*IntermediateCalcs!DF113))</f>
        <v>252104.2098980282</v>
      </c>
      <c r="DG114" s="19">
        <f ca="1">IF(DataGoesHere!B113="",IF(DD114="Forecast",(Output!$G$47*(IntermediateCalcs!DF114-IntermediateCalcs!DF113))+((1-Output!$G$47)*IntermediateCalcs!DG113),""),(Output!$G$47*(IntermediateCalcs!DF114-IntermediateCalcs!DF113))+((1-Output!$G$47)*IntermediateCalcs!DG113))</f>
        <v>-14068.481400389788</v>
      </c>
      <c r="DH114" s="19">
        <f ca="1">IF(DataGoesHere!B113="",IF(DD114="Forecast",DF114+DG114,""),DF114+DG114)</f>
        <v>238035.72849763843</v>
      </c>
      <c r="DI114" s="274">
        <f ca="1">IF(DH114="","",IF(IntermediateCalcs!$AO$9="Yes",IntermediateCalcs!DH114*$CX114,IntermediateCalcs!DH114))</f>
        <v>232978.455682353</v>
      </c>
      <c r="DJ114" s="250">
        <f ca="1">IF(DataGoesHere!$B114="","",($CZ114-DI114))</f>
        <v>35679.544317647</v>
      </c>
      <c r="DK114" s="250">
        <f ca="1">IF(DataGoesHere!$B114="","",ABS($CZ114-DI114))</f>
        <v>35679.544317647</v>
      </c>
      <c r="DL114" s="250">
        <f ca="1">IF(DataGoesHere!$B114="","",DK114^2)</f>
        <v>1273029882.7149363</v>
      </c>
      <c r="DM114" s="249">
        <f ca="1">IF(DataGoesHere!$B114="","",DK114/$CZ114)</f>
        <v>0.13280655821768569</v>
      </c>
      <c r="DN114" s="250">
        <f ca="1">IF(DataGoesHere!$B114="","",SUM(DJ$2:DJ114)/AVERAGE(DK:DK))</f>
        <v>-10.987915531579455</v>
      </c>
      <c r="DP114" s="19">
        <f ca="1">IF(DataGoesHere!B114="",IF($DD114="Forecast",(Output!E$48*IntermediateCalcs!CY114)+Output!G$48,""),(Output!E$48*IntermediateCalcs!CY114)+Output!G$48)</f>
        <v>252176.3132415135</v>
      </c>
      <c r="DQ114" s="274">
        <f ca="1">IF(DP114="","",IF(IntermediateCalcs!$AO$9="Yes",IntermediateCalcs!DP114*$CX114,IntermediateCalcs!DP114))</f>
        <v>246818.61159872057</v>
      </c>
      <c r="DR114" s="250">
        <f ca="1">IF(DataGoesHere!$B114="","",($CZ114-DQ114))</f>
        <v>21839.38840127943</v>
      </c>
      <c r="DS114" s="250">
        <f ca="1">IF(DataGoesHere!$B114="","",ABS($CZ114-DQ114))</f>
        <v>21839.38840127943</v>
      </c>
      <c r="DT114" s="250">
        <f ca="1">IF(DataGoesHere!$B114="","",DS114^2)</f>
        <v>476958885.74193847</v>
      </c>
      <c r="DU114" s="249">
        <f ca="1">IF(DataGoesHere!$B114="","",DS114/$CZ114)</f>
        <v>8.1290668438235333E-2</v>
      </c>
      <c r="DV114" s="250">
        <f ca="1">IF(DataGoesHere!$B114="","",SUM(DR$2:DR114)/AVERAGE(DS:DS))</f>
        <v>-16.282545286408947</v>
      </c>
      <c r="DX114" s="19">
        <f ca="1">IF(DataGoesHere!$B113="","",(DB108*(Output!$O$49/Output!$P$49))+(IntermediateCalcs!DB109*(Output!$M$49/Output!$P$49))+(IntermediateCalcs!DB110*(Output!$K$49/Output!$P$49))+(DB111*(Output!$I$49/Output!$P$49))+(IntermediateCalcs!DB112*(Output!$G$49/Output!$P$49))+(IntermediateCalcs!DB113*(Output!$E$49/Output!$P$49)))</f>
        <v>281366.43050757522</v>
      </c>
      <c r="DY114" s="274">
        <f ca="1">IF(DX114="","",IF(IntermediateCalcs!$AO$9="Yes",IntermediateCalcs!DX114*$CX114,IntermediateCalcs!DX114))</f>
        <v>275388.55983613955</v>
      </c>
      <c r="DZ114" s="250">
        <f ca="1">IF(DataGoesHere!$B114="","",($CZ114-DY114))</f>
        <v>-6730.5598361395532</v>
      </c>
      <c r="EA114" s="250">
        <f ca="1">IF(DataGoesHere!$B114="","",ABS($CZ114-DY114))</f>
        <v>6730.5598361395532</v>
      </c>
      <c r="EB114" s="250">
        <f ca="1">IF(DataGoesHere!$B114="","",EA114^2)</f>
        <v>45300435.707854889</v>
      </c>
      <c r="EC114" s="249">
        <f ca="1">IF(DataGoesHere!$B114="","",EA114/$CZ114)</f>
        <v>2.5052519694703131E-2</v>
      </c>
      <c r="ED114" s="250">
        <f ca="1">IF(DataGoesHere!$B114="","",SUM(DZ$2:DZ114)/AVERAGE(EA:EA))</f>
        <v>-2.6578482128723269</v>
      </c>
    </row>
    <row r="115" spans="5:134" x14ac:dyDescent="0.2">
      <c r="E115" s="73"/>
      <c r="F115" s="73"/>
      <c r="G115" s="73"/>
      <c r="H115" s="73"/>
      <c r="I115" s="73"/>
      <c r="J115" s="73"/>
      <c r="K115" s="73"/>
      <c r="L115" s="73"/>
      <c r="M115" s="73"/>
      <c r="N115" s="73"/>
      <c r="O115" s="73"/>
      <c r="P115" s="73"/>
      <c r="Q115" s="73"/>
      <c r="R115" s="73"/>
      <c r="T115" s="240"/>
      <c r="U115" s="86"/>
      <c r="V115" s="86"/>
      <c r="W115" s="86"/>
      <c r="X115" s="86"/>
      <c r="Y115" s="245">
        <f>IF(DataGoesHere!$B115="","",(DataGoesHere!$B115/SUM(DataGoesHere!$B110:'DataGoesHere'!$B121)))</f>
        <v>8.500725605988764E-2</v>
      </c>
      <c r="Z115" s="86"/>
      <c r="AA115" s="86"/>
      <c r="AB115" s="86"/>
      <c r="AC115" s="86"/>
      <c r="AD115" s="86"/>
      <c r="AE115" s="241"/>
      <c r="CV115" s="310">
        <f>IF(DataGoesHere!B115="","",DataGoesHere!A115)</f>
        <v>114</v>
      </c>
      <c r="CW115" s="271">
        <f t="shared" ca="1" si="10"/>
        <v>6</v>
      </c>
      <c r="CX115" s="272">
        <f t="shared" ca="1" si="11"/>
        <v>1.0779088099730167</v>
      </c>
      <c r="CY115" s="266">
        <f>DataGoesHere!A115</f>
        <v>114</v>
      </c>
      <c r="CZ115" s="19">
        <f>IF(DataGoesHere!B115="","",DataGoesHere!B115)</f>
        <v>260315</v>
      </c>
      <c r="DA115" s="19">
        <f>IF(DataGoesHere!B115="","",IF(AH$5="No",DataGoesHere!B115,DataGoesHere!B115-(AH$2*(DataGoesHere!A115-1))))</f>
        <v>163474.65091234347</v>
      </c>
      <c r="DB115" s="19">
        <f ca="1">IF(DataGoesHere!B115="","",IF(AO$9="No",DataGoesHere!B115,DataGoesHere!B115/CX115))</f>
        <v>241500.02077310832</v>
      </c>
      <c r="DC115" s="19">
        <f ca="1">IF(DataGoesHere!B115="","",IF(AO$9="No",DA115,DA115/CX115))</f>
        <v>151659.0730123411</v>
      </c>
      <c r="DD115" s="293" t="str">
        <f>IF(CZ115="",IF(COUNTIF(DD$2:DD114,"Forecast")&lt;Output!E$43,"Forecast",""),"Actual")</f>
        <v>Actual</v>
      </c>
      <c r="DF115" s="19">
        <f ca="1">IF(DataGoesHere!B114="",IF(DD115="Forecast",(Output!$E$47*IntermediateCalcs!DH114)+((1-Output!$E$47)*IntermediateCalcs!DF114),""),(Output!$E$47*IntermediateCalcs!DB114)+((1-Output!$E$47)*IntermediateCalcs!DF114))</f>
        <v>272251.21411154309</v>
      </c>
      <c r="DG115" s="19">
        <f ca="1">IF(DataGoesHere!B114="",IF(DD115="Forecast",(Output!$G$47*(IntermediateCalcs!DF115-IntermediateCalcs!DF114))+((1-Output!$G$47)*IntermediateCalcs!DG114),""),(Output!$G$47*(IntermediateCalcs!DF115-IntermediateCalcs!DF114))+((1-Output!$G$47)*IntermediateCalcs!DG114))</f>
        <v>3039.2614065625476</v>
      </c>
      <c r="DH115" s="19">
        <f ca="1">IF(DataGoesHere!B114="",IF(DD115="Forecast",DF115+DG115,""),DF115+DG115)</f>
        <v>275290.47551810561</v>
      </c>
      <c r="DI115" s="274">
        <f ca="1">IF(DH115="","",IF(IntermediateCalcs!$AO$9="Yes",IntermediateCalcs!DH115*$CX115,IntermediateCalcs!DH115))</f>
        <v>296738.02886262711</v>
      </c>
      <c r="DJ115" s="250">
        <f ca="1">IF(DataGoesHere!$B115="","",($CZ115-DI115))</f>
        <v>-36423.028862627107</v>
      </c>
      <c r="DK115" s="250">
        <f ca="1">IF(DataGoesHere!$B115="","",ABS($CZ115-DI115))</f>
        <v>36423.028862627107</v>
      </c>
      <c r="DL115" s="250">
        <f ca="1">IF(DataGoesHere!$B115="","",DK115^2)</f>
        <v>1326637031.5277672</v>
      </c>
      <c r="DM115" s="249">
        <f ca="1">IF(DataGoesHere!$B115="","",DK115/$CZ115)</f>
        <v>0.13991905523165052</v>
      </c>
      <c r="DN115" s="250">
        <f ca="1">IF(DataGoesHere!$B115="","",SUM(DJ$2:DJ115)/AVERAGE(DK:DK))</f>
        <v>-11.613984622037325</v>
      </c>
      <c r="DP115" s="19">
        <f ca="1">IF(DataGoesHere!B115="",IF($DD115="Forecast",(Output!E$48*IntermediateCalcs!CY115)+Output!G$48,""),(Output!E$48*IntermediateCalcs!CY115)+Output!G$48)</f>
        <v>253045.24322303786</v>
      </c>
      <c r="DQ115" s="274">
        <f ca="1">IF(DP115="","",IF(IntermediateCalcs!$AO$9="Yes",IntermediateCalcs!DP115*$CX115,IntermediateCalcs!DP115))</f>
        <v>272759.69699187734</v>
      </c>
      <c r="DR115" s="250">
        <f ca="1">IF(DataGoesHere!$B115="","",($CZ115-DQ115))</f>
        <v>-12444.696991877339</v>
      </c>
      <c r="DS115" s="250">
        <f ca="1">IF(DataGoesHere!$B115="","",ABS($CZ115-DQ115))</f>
        <v>12444.696991877339</v>
      </c>
      <c r="DT115" s="250">
        <f ca="1">IF(DataGoesHere!$B115="","",DS115^2)</f>
        <v>154870483.21964091</v>
      </c>
      <c r="DU115" s="249">
        <f ca="1">IF(DataGoesHere!$B115="","",DS115/$CZ115)</f>
        <v>4.7806300028340049E-2</v>
      </c>
      <c r="DV115" s="250">
        <f ca="1">IF(DataGoesHere!$B115="","",SUM(DR$2:DR115)/AVERAGE(DS:DS))</f>
        <v>-16.680334720190359</v>
      </c>
      <c r="DX115" s="19">
        <f ca="1">IF(DataGoesHere!$B114="","",(DB109*(Output!$O$49/Output!$P$49))+(IntermediateCalcs!DB110*(Output!$M$49/Output!$P$49))+(IntermediateCalcs!DB111*(Output!$K$49/Output!$P$49))+(DB112*(Output!$I$49/Output!$P$49))+(IntermediateCalcs!DB113*(Output!$G$49/Output!$P$49))+(IntermediateCalcs!DB114*(Output!$E$49/Output!$P$49)))</f>
        <v>251891.56281982228</v>
      </c>
      <c r="DY115" s="274">
        <f ca="1">IF(DX115="","",IF(IntermediateCalcs!$AO$9="Yes",IntermediateCalcs!DX115*$CX115,IntermediateCalcs!DX115))</f>
        <v>271516.13472135802</v>
      </c>
      <c r="DZ115" s="250">
        <f ca="1">IF(DataGoesHere!$B115="","",($CZ115-DY115))</f>
        <v>-11201.134721358016</v>
      </c>
      <c r="EA115" s="250">
        <f ca="1">IF(DataGoesHere!$B115="","",ABS($CZ115-DY115))</f>
        <v>11201.134721358016</v>
      </c>
      <c r="EB115" s="250">
        <f ca="1">IF(DataGoesHere!$B115="","",EA115^2)</f>
        <v>125465419.04601212</v>
      </c>
      <c r="EC115" s="249">
        <f ca="1">IF(DataGoesHere!$B115="","",EA115/$CZ115)</f>
        <v>4.3029155912483012E-2</v>
      </c>
      <c r="ED115" s="250">
        <f ca="1">IF(DataGoesHere!$B115="","",SUM(DZ$2:DZ115)/AVERAGE(EA:EA))</f>
        <v>-2.9847010986168061</v>
      </c>
    </row>
    <row r="116" spans="5:134" x14ac:dyDescent="0.2">
      <c r="E116" s="73"/>
      <c r="F116" s="73"/>
      <c r="G116" s="73"/>
      <c r="H116" s="73"/>
      <c r="I116" s="73"/>
      <c r="J116" s="73"/>
      <c r="K116" s="73"/>
      <c r="L116" s="73"/>
      <c r="M116" s="73"/>
      <c r="N116" s="73"/>
      <c r="O116" s="73"/>
      <c r="P116" s="73"/>
      <c r="Q116" s="73"/>
      <c r="R116" s="73"/>
      <c r="T116" s="240"/>
      <c r="U116" s="86"/>
      <c r="V116" s="86"/>
      <c r="W116" s="86"/>
      <c r="X116" s="86"/>
      <c r="Y116" s="86"/>
      <c r="Z116" s="245">
        <f>IF(DataGoesHere!$B116="","",(DataGoesHere!$B116/SUM(DataGoesHere!$B110:'DataGoesHere'!$B121)))</f>
        <v>8.2129976866818971E-2</v>
      </c>
      <c r="AA116" s="86"/>
      <c r="AB116" s="86"/>
      <c r="AC116" s="86"/>
      <c r="AD116" s="86"/>
      <c r="AE116" s="241"/>
      <c r="CV116" s="310">
        <f>IF(DataGoesHere!B116="","",DataGoesHere!A116)</f>
        <v>115</v>
      </c>
      <c r="CW116" s="271">
        <f t="shared" ca="1" si="10"/>
        <v>7</v>
      </c>
      <c r="CX116" s="272">
        <f t="shared" ca="1" si="11"/>
        <v>1.0265458156689093</v>
      </c>
      <c r="CY116" s="266">
        <f>DataGoesHere!A116</f>
        <v>115</v>
      </c>
      <c r="CZ116" s="19">
        <f>IF(DataGoesHere!B116="","",DataGoesHere!B116)</f>
        <v>251504</v>
      </c>
      <c r="DA116" s="19">
        <f>IF(DataGoesHere!B116="","",IF(AH$5="No",DataGoesHere!B116,DataGoesHere!B116-(AH$2*(DataGoesHere!A116-1))))</f>
        <v>153806.6566726297</v>
      </c>
      <c r="DB116" s="19">
        <f ca="1">IF(DataGoesHere!B116="","",IF(AO$9="No",DataGoesHere!B116,DataGoesHere!B116/CX116))</f>
        <v>245000.2680456274</v>
      </c>
      <c r="DC116" s="19">
        <f ca="1">IF(DataGoesHere!B116="","",IF(AO$9="No",DA116,DA116/CX116))</f>
        <v>149829.31528721636</v>
      </c>
      <c r="DD116" s="293" t="str">
        <f>IF(CZ116="",IF(COUNTIF(DD$2:DD115,"Forecast")&lt;Output!E$43,"Forecast",""),"Actual")</f>
        <v>Actual</v>
      </c>
      <c r="DF116" s="19">
        <f ca="1">IF(DataGoesHere!B115="",IF(DD116="Forecast",(Output!$E$47*IntermediateCalcs!DH115)+((1-Output!$E$47)*IntermediateCalcs!DF115),""),(Output!$E$47*IntermediateCalcs!DB115)+((1-Output!$E$47)*IntermediateCalcs!DF115))</f>
        <v>244575.14010695179</v>
      </c>
      <c r="DG116" s="19">
        <f ca="1">IF(DataGoesHere!B115="",IF(DD116="Forecast",(Output!$G$47*(IntermediateCalcs!DF116-IntermediateCalcs!DF115))+((1-Output!$G$47)*IntermediateCalcs!DG115),""),(Output!$G$47*(IntermediateCalcs!DF116-IntermediateCalcs!DF115))+((1-Output!$G$47)*IntermediateCalcs!DG115))</f>
        <v>-12318.406299014376</v>
      </c>
      <c r="DH116" s="19">
        <f ca="1">IF(DataGoesHere!B115="",IF(DD116="Forecast",DF116+DG116,""),DF116+DG116)</f>
        <v>232256.73380793742</v>
      </c>
      <c r="DI116" s="274">
        <f ca="1">IF(DH116="","",IF(IntermediateCalcs!$AO$9="Yes",IntermediateCalcs!DH116*$CX116,IntermediateCalcs!DH116))</f>
        <v>238422.17825146587</v>
      </c>
      <c r="DJ116" s="250">
        <f ca="1">IF(DataGoesHere!$B116="","",($CZ116-DI116))</f>
        <v>13081.82174853413</v>
      </c>
      <c r="DK116" s="250">
        <f ca="1">IF(DataGoesHere!$B116="","",ABS($CZ116-DI116))</f>
        <v>13081.82174853413</v>
      </c>
      <c r="DL116" s="250">
        <f ca="1">IF(DataGoesHere!$B116="","",DK116^2)</f>
        <v>171134060.26042056</v>
      </c>
      <c r="DM116" s="249">
        <f ca="1">IF(DataGoesHere!$B116="","",DK116/$CZ116)</f>
        <v>5.2014368552922144E-2</v>
      </c>
      <c r="DN116" s="250">
        <f ca="1">IF(DataGoesHere!$B116="","",SUM(DJ$2:DJ116)/AVERAGE(DK:DK))</f>
        <v>-11.389123469645893</v>
      </c>
      <c r="DP116" s="19">
        <f ca="1">IF(DataGoesHere!B116="",IF($DD116="Forecast",(Output!E$48*IntermediateCalcs!CY116)+Output!G$48,""),(Output!E$48*IntermediateCalcs!CY116)+Output!G$48)</f>
        <v>253914.17320456225</v>
      </c>
      <c r="DQ116" s="274">
        <f ca="1">IF(DP116="","",IF(IntermediateCalcs!$AO$9="Yes",IntermediateCalcs!DP116*$CX116,IntermediateCalcs!DP116))</f>
        <v>260654.53204217408</v>
      </c>
      <c r="DR116" s="250">
        <f ca="1">IF(DataGoesHere!$B116="","",($CZ116-DQ116))</f>
        <v>-9150.5320421740762</v>
      </c>
      <c r="DS116" s="250">
        <f ca="1">IF(DataGoesHere!$B116="","",ABS($CZ116-DQ116))</f>
        <v>9150.5320421740762</v>
      </c>
      <c r="DT116" s="250">
        <f ca="1">IF(DataGoesHere!$B116="","",DS116^2)</f>
        <v>83732236.654854476</v>
      </c>
      <c r="DU116" s="249">
        <f ca="1">IF(DataGoesHere!$B116="","",DS116/$CZ116)</f>
        <v>3.6383246557406948E-2</v>
      </c>
      <c r="DV116" s="250">
        <f ca="1">IF(DataGoesHere!$B116="","",SUM(DR$2:DR116)/AVERAGE(DS:DS))</f>
        <v>-16.97282757576016</v>
      </c>
      <c r="DX116" s="19">
        <f ca="1">IF(DataGoesHere!$B115="","",(DB110*(Output!$O$49/Output!$P$49))+(IntermediateCalcs!DB111*(Output!$M$49/Output!$P$49))+(IntermediateCalcs!DB112*(Output!$K$49/Output!$P$49))+(DB113*(Output!$I$49/Output!$P$49))+(IntermediateCalcs!DB114*(Output!$G$49/Output!$P$49))+(IntermediateCalcs!DB115*(Output!$E$49/Output!$P$49)))</f>
        <v>256517.73485640722</v>
      </c>
      <c r="DY116" s="274">
        <f ca="1">IF(DX116="","",IF(IntermediateCalcs!$AO$9="Yes",IntermediateCalcs!DX116*$CX116,IntermediateCalcs!DX116))</f>
        <v>263327.20736171154</v>
      </c>
      <c r="DZ116" s="250">
        <f ca="1">IF(DataGoesHere!$B116="","",($CZ116-DY116))</f>
        <v>-11823.207361711538</v>
      </c>
      <c r="EA116" s="250">
        <f ca="1">IF(DataGoesHere!$B116="","",ABS($CZ116-DY116))</f>
        <v>11823.207361711538</v>
      </c>
      <c r="EB116" s="250">
        <f ca="1">IF(DataGoesHere!$B116="","",EA116^2)</f>
        <v>139788232.31802991</v>
      </c>
      <c r="EC116" s="249">
        <f ca="1">IF(DataGoesHere!$B116="","",EA116/$CZ116)</f>
        <v>4.7010017183470393E-2</v>
      </c>
      <c r="ED116" s="250">
        <f ca="1">IF(DataGoesHere!$B116="","",SUM(DZ$2:DZ116)/AVERAGE(EA:EA))</f>
        <v>-3.3297062736337768</v>
      </c>
    </row>
    <row r="117" spans="5:134" x14ac:dyDescent="0.2">
      <c r="E117" s="73"/>
      <c r="F117" s="73"/>
      <c r="G117" s="73"/>
      <c r="H117" s="73"/>
      <c r="I117" s="73"/>
      <c r="J117" s="73"/>
      <c r="K117" s="73"/>
      <c r="L117" s="73"/>
      <c r="M117" s="73"/>
      <c r="N117" s="73"/>
      <c r="O117" s="73"/>
      <c r="P117" s="73"/>
      <c r="Q117" s="73"/>
      <c r="R117" s="73"/>
      <c r="T117" s="240"/>
      <c r="U117" s="86"/>
      <c r="V117" s="86"/>
      <c r="W117" s="86"/>
      <c r="X117" s="86"/>
      <c r="Y117" s="86"/>
      <c r="Z117" s="86"/>
      <c r="AA117" s="245">
        <f>IF(DataGoesHere!$B117="","",(DataGoesHere!$B117/SUM(DataGoesHere!$B110:'DataGoesHere'!$B121)))</f>
        <v>8.7013938688579831E-2</v>
      </c>
      <c r="AB117" s="86"/>
      <c r="AC117" s="86"/>
      <c r="AD117" s="86"/>
      <c r="AE117" s="241"/>
      <c r="CV117" s="310">
        <f>IF(DataGoesHere!B117="","",DataGoesHere!A117)</f>
        <v>116</v>
      </c>
      <c r="CW117" s="271">
        <f t="shared" ca="1" si="10"/>
        <v>8</v>
      </c>
      <c r="CX117" s="272">
        <f t="shared" ca="1" si="11"/>
        <v>1.0207492390681214</v>
      </c>
      <c r="CY117" s="266">
        <f>DataGoesHere!A117</f>
        <v>116</v>
      </c>
      <c r="CZ117" s="19">
        <f>IF(DataGoesHere!B117="","",DataGoesHere!B117)</f>
        <v>266460</v>
      </c>
      <c r="DA117" s="19">
        <f>IF(DataGoesHere!B117="","",IF(AH$5="No",DataGoesHere!B117,DataGoesHere!B117-(AH$2*(DataGoesHere!A117-1))))</f>
        <v>167905.66243291594</v>
      </c>
      <c r="DB117" s="19">
        <f ca="1">IF(DataGoesHere!B117="","",IF(AO$9="No",DataGoesHere!B117,DataGoesHere!B117/CX117))</f>
        <v>261043.54507602757</v>
      </c>
      <c r="DC117" s="19">
        <f ca="1">IF(DataGoesHere!B117="","",IF(AO$9="No",DA117,DA117/CX117))</f>
        <v>164492.56683865181</v>
      </c>
      <c r="DD117" s="293" t="str">
        <f>IF(CZ117="",IF(COUNTIF(DD$2:DD116,"Forecast")&lt;Output!E$43,"Forecast",""),"Actual")</f>
        <v>Actual</v>
      </c>
      <c r="DF117" s="19">
        <f ca="1">IF(DataGoesHere!B116="",IF(DD117="Forecast",(Output!$E$47*IntermediateCalcs!DH116)+((1-Output!$E$47)*IntermediateCalcs!DF116),""),(Output!$E$47*IntermediateCalcs!DB116)+((1-Output!$E$47)*IntermediateCalcs!DF116))</f>
        <v>244957.75525175984</v>
      </c>
      <c r="DG117" s="19">
        <f ca="1">IF(DataGoesHere!B116="",IF(DD117="Forecast",(Output!$G$47*(IntermediateCalcs!DF117-IntermediateCalcs!DF116))+((1-Output!$G$47)*IntermediateCalcs!DG116),""),(Output!$G$47*(IntermediateCalcs!DF117-IntermediateCalcs!DF116))+((1-Output!$G$47)*IntermediateCalcs!DG116))</f>
        <v>-5967.8955771031633</v>
      </c>
      <c r="DH117" s="19">
        <f ca="1">IF(DataGoesHere!B116="",IF(DD117="Forecast",DF117+DG117,""),DF117+DG117)</f>
        <v>238989.85967465668</v>
      </c>
      <c r="DI117" s="274">
        <f ca="1">IF(DH117="","",IF(IntermediateCalcs!$AO$9="Yes",IntermediateCalcs!DH117*$CX117,IntermediateCalcs!DH117))</f>
        <v>243948.71740790291</v>
      </c>
      <c r="DJ117" s="250">
        <f ca="1">IF(DataGoesHere!$B117="","",($CZ117-DI117))</f>
        <v>22511.282592097094</v>
      </c>
      <c r="DK117" s="250">
        <f ca="1">IF(DataGoesHere!$B117="","",ABS($CZ117-DI117))</f>
        <v>22511.282592097094</v>
      </c>
      <c r="DL117" s="250">
        <f ca="1">IF(DataGoesHere!$B117="","",DK117^2)</f>
        <v>506757843.94125366</v>
      </c>
      <c r="DM117" s="249">
        <f ca="1">IF(DataGoesHere!$B117="","",DK117/$CZ117)</f>
        <v>8.448278387786945E-2</v>
      </c>
      <c r="DN117" s="250">
        <f ca="1">IF(DataGoesHere!$B117="","",SUM(DJ$2:DJ117)/AVERAGE(DK:DK))</f>
        <v>-11.002180959438142</v>
      </c>
      <c r="DP117" s="19">
        <f ca="1">IF(DataGoesHere!B117="",IF($DD117="Forecast",(Output!E$48*IntermediateCalcs!CY117)+Output!G$48,""),(Output!E$48*IntermediateCalcs!CY117)+Output!G$48)</f>
        <v>254783.10318608661</v>
      </c>
      <c r="DQ117" s="274">
        <f ca="1">IF(DP117="","",IF(IntermediateCalcs!$AO$9="Yes",IntermediateCalcs!DP117*$CX117,IntermediateCalcs!DP117))</f>
        <v>260069.65870461258</v>
      </c>
      <c r="DR117" s="250">
        <f ca="1">IF(DataGoesHere!$B117="","",($CZ117-DQ117))</f>
        <v>6390.3412953874213</v>
      </c>
      <c r="DS117" s="250">
        <f ca="1">IF(DataGoesHere!$B117="","",ABS($CZ117-DQ117))</f>
        <v>6390.3412953874213</v>
      </c>
      <c r="DT117" s="250">
        <f ca="1">IF(DataGoesHere!$B117="","",DS117^2)</f>
        <v>40836461.871533789</v>
      </c>
      <c r="DU117" s="249">
        <f ca="1">IF(DataGoesHere!$B117="","",DS117/$CZ117)</f>
        <v>2.3982366191501243E-2</v>
      </c>
      <c r="DV117" s="250">
        <f ca="1">IF(DataGoesHere!$B117="","",SUM(DR$2:DR117)/AVERAGE(DS:DS))</f>
        <v>-16.768563040655668</v>
      </c>
      <c r="DX117" s="19">
        <f ca="1">IF(DataGoesHere!$B116="","",(DB111*(Output!$O$49/Output!$P$49))+(IntermediateCalcs!DB112*(Output!$M$49/Output!$P$49))+(IntermediateCalcs!DB113*(Output!$K$49/Output!$P$49))+(DB114*(Output!$I$49/Output!$P$49))+(IntermediateCalcs!DB115*(Output!$G$49/Output!$P$49))+(IntermediateCalcs!DB116*(Output!$E$49/Output!$P$49)))</f>
        <v>270057.3540618667</v>
      </c>
      <c r="DY117" s="274">
        <f ca="1">IF(DX117="","",IF(IntermediateCalcs!$AO$9="Yes",IntermediateCalcs!DX117*$CX117,IntermediateCalcs!DX117))</f>
        <v>275660.83866340067</v>
      </c>
      <c r="DZ117" s="250">
        <f ca="1">IF(DataGoesHere!$B117="","",($CZ117-DY117))</f>
        <v>-9200.8386634006747</v>
      </c>
      <c r="EA117" s="250">
        <f ca="1">IF(DataGoesHere!$B117="","",ABS($CZ117-DY117))</f>
        <v>9200.8386634006747</v>
      </c>
      <c r="EB117" s="250">
        <f ca="1">IF(DataGoesHere!$B117="","",EA117^2)</f>
        <v>84655432.109928712</v>
      </c>
      <c r="EC117" s="249">
        <f ca="1">IF(DataGoesHere!$B117="","",EA117/$CZ117)</f>
        <v>3.4529905664642625E-2</v>
      </c>
      <c r="ED117" s="250">
        <f ca="1">IF(DataGoesHere!$B117="","",SUM(DZ$2:DZ117)/AVERAGE(EA:EA))</f>
        <v>-3.5981898463442823</v>
      </c>
    </row>
    <row r="118" spans="5:134" x14ac:dyDescent="0.2">
      <c r="E118" s="73"/>
      <c r="F118" s="73"/>
      <c r="G118" s="73"/>
      <c r="H118" s="73"/>
      <c r="I118" s="73"/>
      <c r="J118" s="73"/>
      <c r="K118" s="73"/>
      <c r="L118" s="73"/>
      <c r="M118" s="73"/>
      <c r="N118" s="73"/>
      <c r="O118" s="73"/>
      <c r="P118" s="73"/>
      <c r="Q118" s="73"/>
      <c r="R118" s="73"/>
      <c r="T118" s="240"/>
      <c r="U118" s="86"/>
      <c r="V118" s="86"/>
      <c r="W118" s="86"/>
      <c r="X118" s="86"/>
      <c r="Y118" s="86"/>
      <c r="Z118" s="86"/>
      <c r="AA118" s="86"/>
      <c r="AB118" s="245">
        <f>IF(DataGoesHere!$B118="","",(DataGoesHere!$B118/SUM(DataGoesHere!$B110:'DataGoesHere'!$B121)))</f>
        <v>7.7135639336596271E-2</v>
      </c>
      <c r="AC118" s="86"/>
      <c r="AD118" s="86"/>
      <c r="AE118" s="241"/>
      <c r="CV118" s="310">
        <f>IF(DataGoesHere!B118="","",DataGoesHere!A118)</f>
        <v>117</v>
      </c>
      <c r="CW118" s="271">
        <f t="shared" ca="1" si="10"/>
        <v>9</v>
      </c>
      <c r="CX118" s="272">
        <f t="shared" ca="1" si="11"/>
        <v>1.0625330005567626</v>
      </c>
      <c r="CY118" s="266">
        <f>DataGoesHere!A118</f>
        <v>117</v>
      </c>
      <c r="CZ118" s="19">
        <f>IF(DataGoesHere!B118="","",DataGoesHere!B118)</f>
        <v>236210</v>
      </c>
      <c r="DA118" s="19">
        <f>IF(DataGoesHere!B118="","",IF(AH$5="No",DataGoesHere!B118,DataGoesHere!B118-(AH$2*(DataGoesHere!A118-1))))</f>
        <v>136798.66819320215</v>
      </c>
      <c r="DB118" s="19">
        <f ca="1">IF(DataGoesHere!B118="","",IF(AO$9="No",DataGoesHere!B118,DataGoesHere!B118/CX118))</f>
        <v>222308.38936412046</v>
      </c>
      <c r="DC118" s="19">
        <f ca="1">IF(DataGoesHere!B118="","",IF(AO$9="No",DA118,DA118/CX118))</f>
        <v>128747.68889203465</v>
      </c>
      <c r="DD118" s="293" t="str">
        <f>IF(CZ118="",IF(COUNTIF(DD$2:DD117,"Forecast")&lt;Output!E$43,"Forecast",""),"Actual")</f>
        <v>Actual</v>
      </c>
      <c r="DF118" s="19">
        <f ca="1">IF(DataGoesHere!B117="",IF(DD118="Forecast",(Output!$E$47*IntermediateCalcs!DH117)+((1-Output!$E$47)*IntermediateCalcs!DF117),""),(Output!$E$47*IntermediateCalcs!DB117)+((1-Output!$E$47)*IntermediateCalcs!DF117))</f>
        <v>259434.96609360079</v>
      </c>
      <c r="DG118" s="19">
        <f ca="1">IF(DataGoesHere!B117="",IF(DD118="Forecast",(Output!$G$47*(IntermediateCalcs!DF118-IntermediateCalcs!DF117))+((1-Output!$G$47)*IntermediateCalcs!DG117),""),(Output!$G$47*(IntermediateCalcs!DF118-IntermediateCalcs!DF117))+((1-Output!$G$47)*IntermediateCalcs!DG117))</f>
        <v>4254.6576323688923</v>
      </c>
      <c r="DH118" s="19">
        <f ca="1">IF(DataGoesHere!B117="",IF(DD118="Forecast",DF118+DG118,""),DF118+DG118)</f>
        <v>263689.62372596969</v>
      </c>
      <c r="DI118" s="274">
        <f ca="1">IF(DH118="","",IF(IntermediateCalcs!$AO$9="Yes",IntermediateCalcs!DH118*$CX118,IntermediateCalcs!DH118))</f>
        <v>280178.92711323826</v>
      </c>
      <c r="DJ118" s="250">
        <f ca="1">IF(DataGoesHere!$B118="","",($CZ118-DI118))</f>
        <v>-43968.927113238256</v>
      </c>
      <c r="DK118" s="250">
        <f ca="1">IF(DataGoesHere!$B118="","",ABS($CZ118-DI118))</f>
        <v>43968.927113238256</v>
      </c>
      <c r="DL118" s="250">
        <f ca="1">IF(DataGoesHere!$B118="","",DK118^2)</f>
        <v>1933266551.4892583</v>
      </c>
      <c r="DM118" s="249">
        <f ca="1">IF(DataGoesHere!$B118="","",DK118/$CZ118)</f>
        <v>0.18614337713576165</v>
      </c>
      <c r="DN118" s="250">
        <f ca="1">IF(DataGoesHere!$B118="","",SUM(DJ$2:DJ118)/AVERAGE(DK:DK))</f>
        <v>-11.757955178820509</v>
      </c>
      <c r="DP118" s="19">
        <f ca="1">IF(DataGoesHere!B118="",IF($DD118="Forecast",(Output!E$48*IntermediateCalcs!CY118)+Output!G$48,""),(Output!E$48*IntermediateCalcs!CY118)+Output!G$48)</f>
        <v>255652.03316761099</v>
      </c>
      <c r="DQ118" s="274">
        <f ca="1">IF(DP118="","",IF(IntermediateCalcs!$AO$9="Yes",IntermediateCalcs!DP118*$CX118,IntermediateCalcs!DP118))</f>
        <v>271638.72190001869</v>
      </c>
      <c r="DR118" s="250">
        <f ca="1">IF(DataGoesHere!$B118="","",($CZ118-DQ118))</f>
        <v>-35428.721900018689</v>
      </c>
      <c r="DS118" s="250">
        <f ca="1">IF(DataGoesHere!$B118="","",ABS($CZ118-DQ118))</f>
        <v>35428.721900018689</v>
      </c>
      <c r="DT118" s="250">
        <f ca="1">IF(DataGoesHere!$B118="","",DS118^2)</f>
        <v>1255194335.468864</v>
      </c>
      <c r="DU118" s="249">
        <f ca="1">IF(DataGoesHere!$B118="","",DS118/$CZ118)</f>
        <v>0.14998823885533505</v>
      </c>
      <c r="DV118" s="250">
        <f ca="1">IF(DataGoesHere!$B118="","",SUM(DR$2:DR118)/AVERAGE(DS:DS))</f>
        <v>-17.901027031816412</v>
      </c>
      <c r="DX118" s="19">
        <f ca="1">IF(DataGoesHere!$B117="","",(DB112*(Output!$O$49/Output!$P$49))+(IntermediateCalcs!DB113*(Output!$M$49/Output!$P$49))+(IntermediateCalcs!DB114*(Output!$K$49/Output!$P$49))+(DB115*(Output!$I$49/Output!$P$49))+(IntermediateCalcs!DB116*(Output!$G$49/Output!$P$49))+(IntermediateCalcs!DB117*(Output!$E$49/Output!$P$49)))</f>
        <v>251222.45232765574</v>
      </c>
      <c r="DY118" s="274">
        <f ca="1">IF(DX118="","",IF(IntermediateCalcs!$AO$9="Yes",IntermediateCalcs!DX118*$CX118,IntermediateCalcs!DX118))</f>
        <v>266932.14607893233</v>
      </c>
      <c r="DZ118" s="250">
        <f ca="1">IF(DataGoesHere!$B118="","",($CZ118-DY118))</f>
        <v>-30722.146078932332</v>
      </c>
      <c r="EA118" s="250">
        <f ca="1">IF(DataGoesHere!$B118="","",ABS($CZ118-DY118))</f>
        <v>30722.146078932332</v>
      </c>
      <c r="EB118" s="250">
        <f ca="1">IF(DataGoesHere!$B118="","",EA118^2)</f>
        <v>943850259.69525731</v>
      </c>
      <c r="EC118" s="249">
        <f ca="1">IF(DataGoesHere!$B118="","",EA118/$CZ118)</f>
        <v>0.13006285118721617</v>
      </c>
      <c r="ED118" s="250">
        <f ca="1">IF(DataGoesHere!$B118="","",SUM(DZ$2:DZ118)/AVERAGE(EA:EA))</f>
        <v>-4.4946724217225951</v>
      </c>
    </row>
    <row r="119" spans="5:134" x14ac:dyDescent="0.2">
      <c r="E119" s="73"/>
      <c r="F119" s="73"/>
      <c r="G119" s="73"/>
      <c r="H119" s="73"/>
      <c r="I119" s="73"/>
      <c r="J119" s="73"/>
      <c r="K119" s="73"/>
      <c r="L119" s="73"/>
      <c r="M119" s="73"/>
      <c r="N119" s="73"/>
      <c r="O119" s="73"/>
      <c r="P119" s="73"/>
      <c r="Q119" s="73"/>
      <c r="R119" s="73"/>
      <c r="T119" s="240"/>
      <c r="U119" s="86"/>
      <c r="V119" s="86"/>
      <c r="W119" s="86"/>
      <c r="X119" s="86"/>
      <c r="Y119" s="86"/>
      <c r="Z119" s="86"/>
      <c r="AA119" s="86"/>
      <c r="AB119" s="86"/>
      <c r="AC119" s="245">
        <f>IF(DataGoesHere!$B119="","",(DataGoesHere!$B119/SUM(DataGoesHere!$B110:'DataGoesHere'!$B121)))</f>
        <v>8.6598560282770812E-2</v>
      </c>
      <c r="AD119" s="86"/>
      <c r="AE119" s="241"/>
      <c r="CV119" s="310">
        <f>IF(DataGoesHere!B119="","",DataGoesHere!A119)</f>
        <v>118</v>
      </c>
      <c r="CW119" s="271">
        <f t="shared" ca="1" si="10"/>
        <v>10</v>
      </c>
      <c r="CX119" s="272">
        <f t="shared" ca="1" si="11"/>
        <v>0.92557634012077306</v>
      </c>
      <c r="CY119" s="266">
        <f>DataGoesHere!A119</f>
        <v>118</v>
      </c>
      <c r="CZ119" s="19">
        <f>IF(DataGoesHere!B119="","",DataGoesHere!B119)</f>
        <v>265188</v>
      </c>
      <c r="DA119" s="19">
        <f>IF(DataGoesHere!B119="","",IF(AH$5="No",DataGoesHere!B119,DataGoesHere!B119-(AH$2*(DataGoesHere!A119-1))))</f>
        <v>164919.67395348835</v>
      </c>
      <c r="DB119" s="19">
        <f ca="1">IF(DataGoesHere!B119="","",IF(AO$9="No",DataGoesHere!B119,DataGoesHere!B119/CX119))</f>
        <v>286511.21307335619</v>
      </c>
      <c r="DC119" s="19">
        <f ca="1">IF(DataGoesHere!B119="","",IF(AO$9="No",DA119,DA119/CX119))</f>
        <v>178180.52040090927</v>
      </c>
      <c r="DD119" s="293" t="str">
        <f>IF(CZ119="",IF(COUNTIF(DD$2:DD118,"Forecast")&lt;Output!E$43,"Forecast",""),"Actual")</f>
        <v>Actual</v>
      </c>
      <c r="DF119" s="19">
        <f ca="1">IF(DataGoesHere!B118="",IF(DD119="Forecast",(Output!$E$47*IntermediateCalcs!DH118)+((1-Output!$E$47)*IntermediateCalcs!DF118),""),(Output!$E$47*IntermediateCalcs!DB118)+((1-Output!$E$47)*IntermediateCalcs!DF118))</f>
        <v>226021.04703706849</v>
      </c>
      <c r="DG119" s="19">
        <f ca="1">IF(DataGoesHere!B118="",IF(DD119="Forecast",(Output!$G$47*(IntermediateCalcs!DF119-IntermediateCalcs!DF118))+((1-Output!$G$47)*IntermediateCalcs!DG118),""),(Output!$G$47*(IntermediateCalcs!DF119-IntermediateCalcs!DF118))+((1-Output!$G$47)*IntermediateCalcs!DG118))</f>
        <v>-14579.6307120817</v>
      </c>
      <c r="DH119" s="19">
        <f ca="1">IF(DataGoesHere!B118="",IF(DD119="Forecast",DF119+DG119,""),DF119+DG119)</f>
        <v>211441.41632498679</v>
      </c>
      <c r="DI119" s="274">
        <f ca="1">IF(DH119="","",IF(IntermediateCalcs!$AO$9="Yes",IntermediateCalcs!DH119*$CX119,IntermediateCalcs!DH119))</f>
        <v>195705.17227203393</v>
      </c>
      <c r="DJ119" s="250">
        <f ca="1">IF(DataGoesHere!$B119="","",($CZ119-DI119))</f>
        <v>69482.827727966069</v>
      </c>
      <c r="DK119" s="250">
        <f ca="1">IF(DataGoesHere!$B119="","",ABS($CZ119-DI119))</f>
        <v>69482.827727966069</v>
      </c>
      <c r="DL119" s="250">
        <f ca="1">IF(DataGoesHere!$B119="","",DK119^2)</f>
        <v>4827863349.0742102</v>
      </c>
      <c r="DM119" s="249">
        <f ca="1">IF(DataGoesHere!$B119="","",DK119/$CZ119)</f>
        <v>0.26201346866361247</v>
      </c>
      <c r="DN119" s="250">
        <f ca="1">IF(DataGoesHere!$B119="","",SUM(DJ$2:DJ119)/AVERAGE(DK:DK))</f>
        <v>-10.563626971736008</v>
      </c>
      <c r="DP119" s="19">
        <f ca="1">IF(DataGoesHere!B119="",IF($DD119="Forecast",(Output!E$48*IntermediateCalcs!CY119)+Output!G$48,""),(Output!E$48*IntermediateCalcs!CY119)+Output!G$48)</f>
        <v>256520.96314913535</v>
      </c>
      <c r="DQ119" s="274">
        <f ca="1">IF(DP119="","",IF(IntermediateCalcs!$AO$9="Yes",IntermediateCalcs!DP119*$CX119,IntermediateCalcs!DP119))</f>
        <v>237429.73423583238</v>
      </c>
      <c r="DR119" s="250">
        <f ca="1">IF(DataGoesHere!$B119="","",($CZ119-DQ119))</f>
        <v>27758.26576416762</v>
      </c>
      <c r="DS119" s="250">
        <f ca="1">IF(DataGoesHere!$B119="","",ABS($CZ119-DQ119))</f>
        <v>27758.26576416762</v>
      </c>
      <c r="DT119" s="250">
        <f ca="1">IF(DataGoesHere!$B119="","",DS119^2)</f>
        <v>770521318.23416018</v>
      </c>
      <c r="DU119" s="249">
        <f ca="1">IF(DataGoesHere!$B119="","",DS119/$CZ119)</f>
        <v>0.10467391346579641</v>
      </c>
      <c r="DV119" s="250">
        <f ca="1">IF(DataGoesHere!$B119="","",SUM(DR$2:DR119)/AVERAGE(DS:DS))</f>
        <v>-17.013745900882544</v>
      </c>
      <c r="DX119" s="19">
        <f ca="1">IF(DataGoesHere!$B118="","",(DB113*(Output!$O$49/Output!$P$49))+(IntermediateCalcs!DB114*(Output!$M$49/Output!$P$49))+(IntermediateCalcs!DB115*(Output!$K$49/Output!$P$49))+(DB116*(Output!$I$49/Output!$P$49))+(IntermediateCalcs!DB117*(Output!$G$49/Output!$P$49))+(IntermediateCalcs!DB118*(Output!$E$49/Output!$P$49)))</f>
        <v>250118.6707234302</v>
      </c>
      <c r="DY119" s="274">
        <f ca="1">IF(DX119="","",IF(IntermediateCalcs!$AO$9="Yes",IntermediateCalcs!DX119*$CX119,IntermediateCalcs!DX119))</f>
        <v>231503.92384406528</v>
      </c>
      <c r="DZ119" s="250">
        <f ca="1">IF(DataGoesHere!$B119="","",($CZ119-DY119))</f>
        <v>33684.076155934716</v>
      </c>
      <c r="EA119" s="250">
        <f ca="1">IF(DataGoesHere!$B119="","",ABS($CZ119-DY119))</f>
        <v>33684.076155934716</v>
      </c>
      <c r="EB119" s="250">
        <f ca="1">IF(DataGoesHere!$B119="","",EA119^2)</f>
        <v>1134616986.4788096</v>
      </c>
      <c r="EC119" s="249">
        <f ca="1">IF(DataGoesHere!$B119="","",EA119/$CZ119)</f>
        <v>0.12701960931842585</v>
      </c>
      <c r="ED119" s="250">
        <f ca="1">IF(DataGoesHere!$B119="","",SUM(DZ$2:DZ119)/AVERAGE(EA:EA))</f>
        <v>-3.5117597285816933</v>
      </c>
    </row>
    <row r="120" spans="5:134" x14ac:dyDescent="0.2">
      <c r="E120" s="73"/>
      <c r="F120" s="73"/>
      <c r="G120" s="73"/>
      <c r="H120" s="73"/>
      <c r="I120" s="73"/>
      <c r="J120" s="73"/>
      <c r="K120" s="73"/>
      <c r="L120" s="73"/>
      <c r="M120" s="73"/>
      <c r="N120" s="73"/>
      <c r="O120" s="73"/>
      <c r="P120" s="73"/>
      <c r="Q120" s="73"/>
      <c r="R120" s="73"/>
      <c r="T120" s="240"/>
      <c r="U120" s="86"/>
      <c r="V120" s="86"/>
      <c r="W120" s="86"/>
      <c r="X120" s="86"/>
      <c r="Y120" s="86"/>
      <c r="Z120" s="86"/>
      <c r="AA120" s="86"/>
      <c r="AB120" s="86"/>
      <c r="AC120" s="86"/>
      <c r="AD120" s="245">
        <f>IF(DataGoesHere!$B120="","",(DataGoesHere!$B120/SUM(DataGoesHere!$B110:'DataGoesHere'!$B121)))</f>
        <v>8.5558808046846319E-2</v>
      </c>
      <c r="AE120" s="241"/>
      <c r="CV120" s="310">
        <f>IF(DataGoesHere!B120="","",DataGoesHere!A120)</f>
        <v>119</v>
      </c>
      <c r="CW120" s="271">
        <f t="shared" ca="1" si="10"/>
        <v>11</v>
      </c>
      <c r="CX120" s="272">
        <f t="shared" ca="1" si="11"/>
        <v>0.97463169608807265</v>
      </c>
      <c r="CY120" s="266">
        <f>DataGoesHere!A120</f>
        <v>119</v>
      </c>
      <c r="CZ120" s="19">
        <f>IF(DataGoesHere!B120="","",DataGoesHere!B120)</f>
        <v>262004</v>
      </c>
      <c r="DA120" s="19">
        <f>IF(DataGoesHere!B120="","",IF(AH$5="No",DataGoesHere!B120,DataGoesHere!B120-(AH$2*(DataGoesHere!A120-1))))</f>
        <v>160878.67971377459</v>
      </c>
      <c r="DB120" s="19">
        <f ca="1">IF(DataGoesHere!B120="","",IF(AO$9="No",DataGoesHere!B120,DataGoesHere!B120/CX120))</f>
        <v>268823.59875183454</v>
      </c>
      <c r="DC120" s="19">
        <f ca="1">IF(DataGoesHere!B120="","",IF(AO$9="No",DA120,DA120/CX120))</f>
        <v>165066.12739920247</v>
      </c>
      <c r="DD120" s="293" t="str">
        <f>IF(CZ120="",IF(COUNTIF(DD$2:DD119,"Forecast")&lt;Output!E$43,"Forecast",""),"Actual")</f>
        <v>Actual</v>
      </c>
      <c r="DF120" s="19">
        <f ca="1">IF(DataGoesHere!B119="",IF(DD120="Forecast",(Output!$E$47*IntermediateCalcs!DH119)+((1-Output!$E$47)*IntermediateCalcs!DF119),""),(Output!$E$47*IntermediateCalcs!DB119)+((1-Output!$E$47)*IntermediateCalcs!DF119))</f>
        <v>280462.19646972744</v>
      </c>
      <c r="DG120" s="19">
        <f ca="1">IF(DataGoesHere!B119="",IF(DD120="Forecast",(Output!$G$47*(IntermediateCalcs!DF120-IntermediateCalcs!DF119))+((1-Output!$G$47)*IntermediateCalcs!DG119),""),(Output!$G$47*(IntermediateCalcs!DF120-IntermediateCalcs!DF119))+((1-Output!$G$47)*IntermediateCalcs!DG119))</f>
        <v>19930.759360288623</v>
      </c>
      <c r="DH120" s="19">
        <f ca="1">IF(DataGoesHere!B119="",IF(DD120="Forecast",DF120+DG120,""),DF120+DG120)</f>
        <v>300392.95583001606</v>
      </c>
      <c r="DI120" s="274">
        <f ca="1">IF(DH120="","",IF(IntermediateCalcs!$AO$9="Yes",IntermediateCalcs!DH120*$CX120,IntermediateCalcs!DH120))</f>
        <v>292772.49603351805</v>
      </c>
      <c r="DJ120" s="250">
        <f ca="1">IF(DataGoesHere!$B120="","",($CZ120-DI120))</f>
        <v>-30768.496033518051</v>
      </c>
      <c r="DK120" s="250">
        <f ca="1">IF(DataGoesHere!$B120="","",ABS($CZ120-DI120))</f>
        <v>30768.496033518051</v>
      </c>
      <c r="DL120" s="250">
        <f ca="1">IF(DataGoesHere!$B120="","",DK120^2)</f>
        <v>946700348.16461611</v>
      </c>
      <c r="DM120" s="249">
        <f ca="1">IF(DataGoesHere!$B120="","",DK120/$CZ120)</f>
        <v>0.11743521485747566</v>
      </c>
      <c r="DN120" s="250">
        <f ca="1">IF(DataGoesHere!$B120="","",SUM(DJ$2:DJ120)/AVERAGE(DK:DK))</f>
        <v>-11.092501283620235</v>
      </c>
      <c r="DP120" s="19">
        <f ca="1">IF(DataGoesHere!B120="",IF($DD120="Forecast",(Output!E$48*IntermediateCalcs!CY120)+Output!G$48,""),(Output!E$48*IntermediateCalcs!CY120)+Output!G$48)</f>
        <v>257389.89313065971</v>
      </c>
      <c r="DQ120" s="274">
        <f ca="1">IF(DP120="","",IF(IntermediateCalcs!$AO$9="Yes",IntermediateCalcs!DP120*$CX120,IntermediateCalcs!DP120))</f>
        <v>250860.34809786262</v>
      </c>
      <c r="DR120" s="250">
        <f ca="1">IF(DataGoesHere!$B120="","",($CZ120-DQ120))</f>
        <v>11143.651902137382</v>
      </c>
      <c r="DS120" s="250">
        <f ca="1">IF(DataGoesHere!$B120="","",ABS($CZ120-DQ120))</f>
        <v>11143.651902137382</v>
      </c>
      <c r="DT120" s="250">
        <f ca="1">IF(DataGoesHere!$B120="","",DS120^2)</f>
        <v>124180977.71601011</v>
      </c>
      <c r="DU120" s="249">
        <f ca="1">IF(DataGoesHere!$B120="","",DS120/$CZ120)</f>
        <v>4.2532373178033094E-2</v>
      </c>
      <c r="DV120" s="250">
        <f ca="1">IF(DataGoesHere!$B120="","",SUM(DR$2:DR120)/AVERAGE(DS:DS))</f>
        <v>-16.657543818718416</v>
      </c>
      <c r="DX120" s="19">
        <f ca="1">IF(DataGoesHere!$B119="","",(DB114*(Output!$O$49/Output!$P$49))+(IntermediateCalcs!DB115*(Output!$M$49/Output!$P$49))+(IntermediateCalcs!DB116*(Output!$K$49/Output!$P$49))+(DB117*(Output!$I$49/Output!$P$49))+(IntermediateCalcs!DB118*(Output!$G$49/Output!$P$49))+(IntermediateCalcs!DB119*(Output!$E$49/Output!$P$49)))</f>
        <v>254470.78728124464</v>
      </c>
      <c r="DY120" s="274">
        <f ca="1">IF(DX120="","",IF(IntermediateCalcs!$AO$9="Yes",IntermediateCalcs!DX120*$CX120,IntermediateCalcs!DX120))</f>
        <v>248015.29501278661</v>
      </c>
      <c r="DZ120" s="250">
        <f ca="1">IF(DataGoesHere!$B120="","",($CZ120-DY120))</f>
        <v>13988.704987213394</v>
      </c>
      <c r="EA120" s="250">
        <f ca="1">IF(DataGoesHere!$B120="","",ABS($CZ120-DY120))</f>
        <v>13988.704987213394</v>
      </c>
      <c r="EB120" s="250">
        <f ca="1">IF(DataGoesHere!$B120="","",EA120^2)</f>
        <v>195683867.21928889</v>
      </c>
      <c r="EC120" s="249">
        <f ca="1">IF(DataGoesHere!$B120="","",EA120/$CZ120)</f>
        <v>5.3391188635339135E-2</v>
      </c>
      <c r="ED120" s="250">
        <f ca="1">IF(DataGoesHere!$B120="","",SUM(DZ$2:DZ120)/AVERAGE(EA:EA))</f>
        <v>-3.1035646031199264</v>
      </c>
    </row>
    <row r="121" spans="5:134" x14ac:dyDescent="0.2">
      <c r="E121" s="73"/>
      <c r="F121" s="73"/>
      <c r="G121" s="73"/>
      <c r="H121" s="73"/>
      <c r="I121" s="73"/>
      <c r="J121" s="73"/>
      <c r="K121" s="73"/>
      <c r="L121" s="73"/>
      <c r="M121" s="73"/>
      <c r="N121" s="73"/>
      <c r="O121" s="73"/>
      <c r="P121" s="73"/>
      <c r="Q121" s="73"/>
      <c r="R121" s="73"/>
      <c r="T121" s="242"/>
      <c r="U121" s="243"/>
      <c r="V121" s="243"/>
      <c r="W121" s="243"/>
      <c r="X121" s="243"/>
      <c r="Y121" s="243"/>
      <c r="Z121" s="243"/>
      <c r="AA121" s="243"/>
      <c r="AB121" s="243"/>
      <c r="AC121" s="243"/>
      <c r="AD121" s="243"/>
      <c r="AE121" s="246">
        <f>IF(DataGoesHere!$B121="","",(DataGoesHere!$B121/SUM(DataGoesHere!$B110:'DataGoesHere'!$B121)))</f>
        <v>9.7530980306099926E-2</v>
      </c>
      <c r="CV121" s="310">
        <f>IF(DataGoesHere!B121="","",DataGoesHere!A121)</f>
        <v>120</v>
      </c>
      <c r="CW121" s="271">
        <f t="shared" ca="1" si="10"/>
        <v>12</v>
      </c>
      <c r="CX121" s="272">
        <f t="shared" ca="1" si="11"/>
        <v>1.0054005237672714</v>
      </c>
      <c r="CY121" s="266">
        <f>DataGoesHere!A121</f>
        <v>120</v>
      </c>
      <c r="CZ121" s="19">
        <f>IF(DataGoesHere!B121="","",DataGoesHere!B121)</f>
        <v>298666</v>
      </c>
      <c r="DA121" s="19">
        <f>IF(DataGoesHere!B121="","",IF(AH$5="No",DataGoesHere!B121,DataGoesHere!B121-(AH$2*(DataGoesHere!A121-1))))</f>
        <v>196683.68547406083</v>
      </c>
      <c r="DB121" s="19">
        <f ca="1">IF(DataGoesHere!B121="","",IF(AO$9="No",DataGoesHere!B121,DataGoesHere!B121/CX121))</f>
        <v>297061.71116848825</v>
      </c>
      <c r="DC121" s="19">
        <f ca="1">IF(DataGoesHere!B121="","",IF(AO$9="No",DA121,DA121/CX121))</f>
        <v>195627.19615171879</v>
      </c>
      <c r="DD121" s="293" t="str">
        <f>IF(CZ121="",IF(COUNTIF(DD$2:DD120,"Forecast")&lt;Output!E$43,"Forecast",""),"Actual")</f>
        <v>Actual</v>
      </c>
      <c r="DF121" s="19">
        <f ca="1">IF(DataGoesHere!B120="",IF(DD121="Forecast",(Output!$E$47*IntermediateCalcs!DH120)+((1-Output!$E$47)*IntermediateCalcs!DF120),""),(Output!$E$47*IntermediateCalcs!DB120)+((1-Output!$E$47)*IntermediateCalcs!DF120))</f>
        <v>269987.45852362382</v>
      </c>
      <c r="DG121" s="19">
        <f ca="1">IF(DataGoesHere!B120="",IF(DD121="Forecast",(Output!$G$47*(IntermediateCalcs!DF121-IntermediateCalcs!DF120))+((1-Output!$G$47)*IntermediateCalcs!DG120),""),(Output!$G$47*(IntermediateCalcs!DF121-IntermediateCalcs!DF120))+((1-Output!$G$47)*IntermediateCalcs!DG120))</f>
        <v>4728.0107070925023</v>
      </c>
      <c r="DH121" s="19">
        <f ca="1">IF(DataGoesHere!B120="",IF(DD121="Forecast",DF121+DG121,""),DF121+DG121)</f>
        <v>274715.46923071635</v>
      </c>
      <c r="DI121" s="274">
        <f ca="1">IF(DH121="","",IF(IntermediateCalcs!$AO$9="Yes",IntermediateCalcs!DH121*$CX121,IntermediateCalcs!DH121))</f>
        <v>276199.07665153395</v>
      </c>
      <c r="DJ121" s="250">
        <f ca="1">IF(DataGoesHere!$B121="","",($CZ121-DI121))</f>
        <v>22466.923348466051</v>
      </c>
      <c r="DK121" s="250">
        <f ca="1">IF(DataGoesHere!$B121="","",ABS($CZ121-DI121))</f>
        <v>22466.923348466051</v>
      </c>
      <c r="DL121" s="250">
        <f ca="1">IF(DataGoesHere!$B121="","",DK121^2)</f>
        <v>504762644.74584901</v>
      </c>
      <c r="DM121" s="249">
        <f ca="1">IF(DataGoesHere!$B121="","",DK121/$CZ121)</f>
        <v>7.5224241622635482E-2</v>
      </c>
      <c r="DN121" s="250">
        <f ca="1">IF(DataGoesHere!$B121="","",SUM(DJ$2:DJ121)/AVERAGE(DK:DK))</f>
        <v>-10.706321256714414</v>
      </c>
      <c r="DP121" s="19">
        <f ca="1">IF(DataGoesHere!B121="",IF($DD121="Forecast",(Output!E$48*IntermediateCalcs!CY121)+Output!G$48,""),(Output!E$48*IntermediateCalcs!CY121)+Output!G$48)</f>
        <v>258258.82311218407</v>
      </c>
      <c r="DQ121" s="274">
        <f ca="1">IF(DP121="","",IF(IntermediateCalcs!$AO$9="Yes",IntermediateCalcs!DP121*$CX121,IntermediateCalcs!DP121))</f>
        <v>259653.55602450896</v>
      </c>
      <c r="DR121" s="250">
        <f ca="1">IF(DataGoesHere!$B121="","",($CZ121-DQ121))</f>
        <v>39012.443975491042</v>
      </c>
      <c r="DS121" s="250">
        <f ca="1">IF(DataGoesHere!$B121="","",ABS($CZ121-DQ121))</f>
        <v>39012.443975491042</v>
      </c>
      <c r="DT121" s="250">
        <f ca="1">IF(DataGoesHere!$B121="","",DS121^2)</f>
        <v>1521970784.9408274</v>
      </c>
      <c r="DU121" s="249">
        <f ca="1">IF(DataGoesHere!$B121="","",DS121/$CZ121)</f>
        <v>0.13062231380703207</v>
      </c>
      <c r="DV121" s="250">
        <f ca="1">IF(DataGoesHere!$B121="","",SUM(DR$2:DR121)/AVERAGE(DS:DS))</f>
        <v>-15.410527679268114</v>
      </c>
      <c r="DX121" s="19">
        <f ca="1">IF(DataGoesHere!$B120="","",(DB115*(Output!$O$49/Output!$P$49))+(IntermediateCalcs!DB116*(Output!$M$49/Output!$P$49))+(IntermediateCalcs!DB117*(Output!$K$49/Output!$P$49))+(DB118*(Output!$I$49/Output!$P$49))+(IntermediateCalcs!DB119*(Output!$G$49/Output!$P$49))+(IntermediateCalcs!DB120*(Output!$E$49/Output!$P$49)))</f>
        <v>255714.73904100311</v>
      </c>
      <c r="DY121" s="274">
        <f ca="1">IF(DX121="","",IF(IntermediateCalcs!$AO$9="Yes",IntermediateCalcs!DX121*$CX121,IntermediateCalcs!DX121))</f>
        <v>257095.73256683565</v>
      </c>
      <c r="DZ121" s="250">
        <f ca="1">IF(DataGoesHere!$B121="","",($CZ121-DY121))</f>
        <v>41570.26743316435</v>
      </c>
      <c r="EA121" s="250">
        <f ca="1">IF(DataGoesHere!$B121="","",ABS($CZ121-DY121))</f>
        <v>41570.26743316435</v>
      </c>
      <c r="EB121" s="250">
        <f ca="1">IF(DataGoesHere!$B121="","",EA121^2)</f>
        <v>1728087134.4648046</v>
      </c>
      <c r="EC121" s="249">
        <f ca="1">IF(DataGoesHere!$B121="","",EA121/$CZ121)</f>
        <v>0.13918647396477787</v>
      </c>
      <c r="ED121" s="250">
        <f ca="1">IF(DataGoesHere!$B121="","",SUM(DZ$2:DZ121)/AVERAGE(EA:EA))</f>
        <v>-1.8905301910088463</v>
      </c>
    </row>
    <row r="122" spans="5:134" x14ac:dyDescent="0.2">
      <c r="E122" s="73"/>
      <c r="F122" s="73"/>
      <c r="G122" s="73"/>
      <c r="H122" s="73"/>
      <c r="I122" s="73"/>
      <c r="J122" s="73"/>
      <c r="K122" s="73"/>
      <c r="L122" s="73"/>
      <c r="M122" s="73"/>
      <c r="N122" s="73"/>
      <c r="O122" s="73"/>
      <c r="P122" s="73"/>
      <c r="Q122" s="73"/>
      <c r="R122" s="73"/>
      <c r="T122" s="244">
        <f>IF(DataGoesHere!$B122="","",(DataGoesHere!$B122/SUM(DataGoesHere!$B122:'DataGoesHere'!$B133)))</f>
        <v>7.3690959907330933E-2</v>
      </c>
      <c r="U122" s="238"/>
      <c r="V122" s="238"/>
      <c r="W122" s="238"/>
      <c r="X122" s="238"/>
      <c r="Y122" s="238"/>
      <c r="Z122" s="238"/>
      <c r="AA122" s="238"/>
      <c r="AB122" s="238"/>
      <c r="AC122" s="238"/>
      <c r="AD122" s="238"/>
      <c r="AE122" s="239"/>
      <c r="CV122" s="310">
        <f>IF(DataGoesHere!B122="","",DataGoesHere!A122)</f>
        <v>121</v>
      </c>
      <c r="CW122" s="271">
        <f t="shared" ca="1" si="10"/>
        <v>1</v>
      </c>
      <c r="CX122" s="272">
        <f t="shared" ca="1" si="11"/>
        <v>1.3236179355303281</v>
      </c>
      <c r="CY122" s="266">
        <f>DataGoesHere!A122</f>
        <v>121</v>
      </c>
      <c r="CZ122" s="19">
        <f>IF(DataGoesHere!B122="","",DataGoesHere!B122)</f>
        <v>230546</v>
      </c>
      <c r="DA122" s="19">
        <f>IF(DataGoesHere!B122="","",IF(AH$5="No",DataGoesHere!B122,DataGoesHere!B122-(AH$2*(DataGoesHere!A122-1))))</f>
        <v>127706.69123434705</v>
      </c>
      <c r="DB122" s="19">
        <f ca="1">IF(DataGoesHere!B122="","",IF(AO$9="No",DataGoesHere!B122,DataGoesHere!B122/CX122))</f>
        <v>174178.66123703451</v>
      </c>
      <c r="DC122" s="19">
        <f ca="1">IF(DataGoesHere!B122="","",IF(AO$9="No",DA122,DA122/CX122))</f>
        <v>96483.046811525244</v>
      </c>
      <c r="DD122" s="293" t="str">
        <f>IF(CZ122="",IF(COUNTIF(DD$2:DD121,"Forecast")&lt;Output!E$43,"Forecast",""),"Actual")</f>
        <v>Actual</v>
      </c>
      <c r="DF122" s="19">
        <f ca="1">IF(DataGoesHere!B121="",IF(DD122="Forecast",(Output!$E$47*IntermediateCalcs!DH121)+((1-Output!$E$47)*IntermediateCalcs!DF121),""),(Output!$E$47*IntermediateCalcs!DB121)+((1-Output!$E$47)*IntermediateCalcs!DF121))</f>
        <v>294354.28590400179</v>
      </c>
      <c r="DG122" s="19">
        <f ca="1">IF(DataGoesHere!B121="",IF(DD122="Forecast",(Output!$G$47*(IntermediateCalcs!DF122-IntermediateCalcs!DF121))+((1-Output!$G$47)*IntermediateCalcs!DG121),""),(Output!$G$47*(IntermediateCalcs!DF122-IntermediateCalcs!DF121))+((1-Output!$G$47)*IntermediateCalcs!DG121))</f>
        <v>14547.419043735237</v>
      </c>
      <c r="DH122" s="19">
        <f ca="1">IF(DataGoesHere!B121="",IF(DD122="Forecast",DF122+DG122,""),DF122+DG122)</f>
        <v>308901.70494773705</v>
      </c>
      <c r="DI122" s="274">
        <f ca="1">IF(DH122="","",IF(IntermediateCalcs!$AO$9="Yes",IntermediateCalcs!DH122*$CX122,IntermediateCalcs!DH122))</f>
        <v>408867.83698472223</v>
      </c>
      <c r="DJ122" s="250">
        <f ca="1">IF(DataGoesHere!$B122="","",($CZ122-DI122))</f>
        <v>-178321.83698472223</v>
      </c>
      <c r="DK122" s="250">
        <f ca="1">IF(DataGoesHere!$B122="","",ABS($CZ122-DI122))</f>
        <v>178321.83698472223</v>
      </c>
      <c r="DL122" s="250">
        <f ca="1">IF(DataGoesHere!$B122="","",DK122^2)</f>
        <v>31798677545.60585</v>
      </c>
      <c r="DM122" s="249">
        <f ca="1">IF(DataGoesHere!$B122="","",DK122/$CZ122)</f>
        <v>0.77347616954847287</v>
      </c>
      <c r="DN122" s="250">
        <f ca="1">IF(DataGoesHere!$B122="","",SUM(DJ$2:DJ122)/AVERAGE(DK:DK))</f>
        <v>-13.771464210939035</v>
      </c>
      <c r="DP122" s="19">
        <f ca="1">IF(DataGoesHere!B122="",IF($DD122="Forecast",(Output!E$48*IntermediateCalcs!CY122)+Output!G$48,""),(Output!E$48*IntermediateCalcs!CY122)+Output!G$48)</f>
        <v>259127.75309370845</v>
      </c>
      <c r="DQ122" s="274">
        <f ca="1">IF(DP122="","",IF(IntermediateCalcs!$AO$9="Yes",IntermediateCalcs!DP122*$CX122,IntermediateCalcs!DP122))</f>
        <v>342986.14158850699</v>
      </c>
      <c r="DR122" s="250">
        <f ca="1">IF(DataGoesHere!$B122="","",($CZ122-DQ122))</f>
        <v>-112440.14158850699</v>
      </c>
      <c r="DS122" s="250">
        <f ca="1">IF(DataGoesHere!$B122="","",ABS($CZ122-DQ122))</f>
        <v>112440.14158850699</v>
      </c>
      <c r="DT122" s="250">
        <f ca="1">IF(DataGoesHere!$B122="","",DS122^2)</f>
        <v>12642785440.443499</v>
      </c>
      <c r="DU122" s="249">
        <f ca="1">IF(DataGoesHere!$B122="","",DS122/$CZ122)</f>
        <v>0.48771239400599875</v>
      </c>
      <c r="DV122" s="250">
        <f ca="1">IF(DataGoesHere!$B122="","",SUM(DR$2:DR122)/AVERAGE(DS:DS))</f>
        <v>-19.0046288683921</v>
      </c>
      <c r="DX122" s="19">
        <f ca="1">IF(DataGoesHere!$B121="","",(DB116*(Output!$O$49/Output!$P$49))+(IntermediateCalcs!DB117*(Output!$M$49/Output!$P$49))+(IntermediateCalcs!DB118*(Output!$K$49/Output!$P$49))+(DB119*(Output!$I$49/Output!$P$49))+(IntermediateCalcs!DB120*(Output!$G$49/Output!$P$49))+(IntermediateCalcs!DB121*(Output!$E$49/Output!$P$49)))</f>
        <v>277315.93652261805</v>
      </c>
      <c r="DY122" s="274">
        <f ca="1">IF(DX122="","",IF(IntermediateCalcs!$AO$9="Yes",IntermediateCalcs!DX122*$CX122,IntermediateCalcs!DX122))</f>
        <v>367060.34738972725</v>
      </c>
      <c r="DZ122" s="250">
        <f ca="1">IF(DataGoesHere!$B122="","",($CZ122-DY122))</f>
        <v>-136514.34738972725</v>
      </c>
      <c r="EA122" s="250">
        <f ca="1">IF(DataGoesHere!$B122="","",ABS($CZ122-DY122))</f>
        <v>136514.34738972725</v>
      </c>
      <c r="EB122" s="250">
        <f ca="1">IF(DataGoesHere!$B122="","",EA122^2)</f>
        <v>18636167043.24313</v>
      </c>
      <c r="EC122" s="249">
        <f ca="1">IF(DataGoesHere!$B122="","",EA122/$CZ122)</f>
        <v>0.59213496391057419</v>
      </c>
      <c r="ED122" s="250">
        <f ca="1">IF(DataGoesHere!$B122="","",SUM(DZ$2:DZ122)/AVERAGE(EA:EA))</f>
        <v>-5.8740648506515258</v>
      </c>
    </row>
    <row r="123" spans="5:134" x14ac:dyDescent="0.2">
      <c r="E123" s="73"/>
      <c r="F123" s="73"/>
      <c r="G123" s="73"/>
      <c r="H123" s="73"/>
      <c r="I123" s="73"/>
      <c r="J123" s="73"/>
      <c r="K123" s="73"/>
      <c r="L123" s="73"/>
      <c r="M123" s="73"/>
      <c r="N123" s="73"/>
      <c r="O123" s="73"/>
      <c r="P123" s="73"/>
      <c r="Q123" s="73"/>
      <c r="R123" s="73"/>
      <c r="T123" s="240"/>
      <c r="U123" s="245">
        <f>IF(DataGoesHere!$B123="","",(DataGoesHere!$B123/SUM(DataGoesHere!$B123:'DataGoesHere'!$B133)))</f>
        <v>7.8703770799646383E-2</v>
      </c>
      <c r="V123" s="86"/>
      <c r="W123" s="86"/>
      <c r="X123" s="86"/>
      <c r="Y123" s="86"/>
      <c r="Z123" s="86"/>
      <c r="AA123" s="86"/>
      <c r="AB123" s="86"/>
      <c r="AC123" s="86"/>
      <c r="AD123" s="86"/>
      <c r="AE123" s="241"/>
      <c r="CV123" s="310">
        <f>IF(DataGoesHere!B123="","",DataGoesHere!A123)</f>
        <v>122</v>
      </c>
      <c r="CW123" s="271">
        <f t="shared" ca="1" si="10"/>
        <v>2</v>
      </c>
      <c r="CX123" s="272">
        <f t="shared" ca="1" si="11"/>
        <v>0.80574490527728204</v>
      </c>
      <c r="CY123" s="266">
        <f>DataGoesHere!A123</f>
        <v>122</v>
      </c>
      <c r="CZ123" s="19">
        <f>IF(DataGoesHere!B123="","",DataGoesHere!B123)</f>
        <v>228084</v>
      </c>
      <c r="DA123" s="19">
        <f>IF(DataGoesHere!B123="","",IF(AH$5="No",DataGoesHere!B123,DataGoesHere!B123-(AH$2*(DataGoesHere!A123-1))))</f>
        <v>124387.69699463327</v>
      </c>
      <c r="DB123" s="19">
        <f ca="1">IF(DataGoesHere!B123="","",IF(AO$9="No",DataGoesHere!B123,DataGoesHere!B123/CX123))</f>
        <v>283072.22112873202</v>
      </c>
      <c r="DC123" s="19">
        <f ca="1">IF(DataGoesHere!B123="","",IF(AO$9="No",DA123,DA123/CX123))</f>
        <v>154376.02668033945</v>
      </c>
      <c r="DD123" s="293" t="str">
        <f>IF(CZ123="",IF(COUNTIF(DD$2:DD122,"Forecast")&lt;Output!E$43,"Forecast",""),"Actual")</f>
        <v>Actual</v>
      </c>
      <c r="DF123" s="19">
        <f ca="1">IF(DataGoesHere!B122="",IF(DD123="Forecast",(Output!$E$47*IntermediateCalcs!DH122)+((1-Output!$E$47)*IntermediateCalcs!DF122),""),(Output!$E$47*IntermediateCalcs!DB122)+((1-Output!$E$47)*IntermediateCalcs!DF122))</f>
        <v>186196.22370373123</v>
      </c>
      <c r="DG123" s="19">
        <f ca="1">IF(DataGoesHere!B122="",IF(DD123="Forecast",(Output!$G$47*(IntermediateCalcs!DF123-IntermediateCalcs!DF122))+((1-Output!$G$47)*IntermediateCalcs!DG122),""),(Output!$G$47*(IntermediateCalcs!DF123-IntermediateCalcs!DF122))+((1-Output!$G$47)*IntermediateCalcs!DG122))</f>
        <v>-46805.321578267663</v>
      </c>
      <c r="DH123" s="19">
        <f ca="1">IF(DataGoesHere!B122="",IF(DD123="Forecast",DF123+DG123,""),DF123+DG123)</f>
        <v>139390.90212546356</v>
      </c>
      <c r="DI123" s="274">
        <f ca="1">IF(DH123="","",IF(IntermediateCalcs!$AO$9="Yes",IntermediateCalcs!DH123*$CX123,IntermediateCalcs!DH123))</f>
        <v>112313.50922959653</v>
      </c>
      <c r="DJ123" s="250">
        <f ca="1">IF(DataGoesHere!$B123="","",($CZ123-DI123))</f>
        <v>115770.49077040347</v>
      </c>
      <c r="DK123" s="250">
        <f ca="1">IF(DataGoesHere!$B123="","",ABS($CZ123-DI123))</f>
        <v>115770.49077040347</v>
      </c>
      <c r="DL123" s="250">
        <f ca="1">IF(DataGoesHere!$B123="","",DK123^2)</f>
        <v>13402806533.220076</v>
      </c>
      <c r="DM123" s="249">
        <f ca="1">IF(DataGoesHere!$B123="","",DK123/$CZ123)</f>
        <v>0.50757830786203095</v>
      </c>
      <c r="DN123" s="250">
        <f ca="1">IF(DataGoesHere!$B123="","",SUM(DJ$2:DJ123)/AVERAGE(DK:DK))</f>
        <v>-11.78150543700362</v>
      </c>
      <c r="DP123" s="19">
        <f ca="1">IF(DataGoesHere!B123="",IF($DD123="Forecast",(Output!E$48*IntermediateCalcs!CY123)+Output!G$48,""),(Output!E$48*IntermediateCalcs!CY123)+Output!G$48)</f>
        <v>259996.68307523284</v>
      </c>
      <c r="DQ123" s="274">
        <f ca="1">IF(DP123="","",IF(IntermediateCalcs!$AO$9="Yes",IntermediateCalcs!DP123*$CX123,IntermediateCalcs!DP123))</f>
        <v>209491.00277686102</v>
      </c>
      <c r="DR123" s="250">
        <f ca="1">IF(DataGoesHere!$B123="","",($CZ123-DQ123))</f>
        <v>18592.997223138984</v>
      </c>
      <c r="DS123" s="250">
        <f ca="1">IF(DataGoesHere!$B123="","",ABS($CZ123-DQ123))</f>
        <v>18592.997223138984</v>
      </c>
      <c r="DT123" s="250">
        <f ca="1">IF(DataGoesHere!$B123="","",DS123^2)</f>
        <v>345699545.73965394</v>
      </c>
      <c r="DU123" s="249">
        <f ca="1">IF(DataGoesHere!$B123="","",DS123/$CZ123)</f>
        <v>8.1518200413615086E-2</v>
      </c>
      <c r="DV123" s="250">
        <f ca="1">IF(DataGoesHere!$B123="","",SUM(DR$2:DR123)/AVERAGE(DS:DS))</f>
        <v>-18.410311638931287</v>
      </c>
      <c r="DX123" s="19">
        <f ca="1">IF(DataGoesHere!$B122="","",(DB117*(Output!$O$49/Output!$P$49))+(IntermediateCalcs!DB118*(Output!$M$49/Output!$P$49))+(IntermediateCalcs!DB119*(Output!$K$49/Output!$P$49))+(DB120*(Output!$I$49/Output!$P$49))+(IntermediateCalcs!DB121*(Output!$G$49/Output!$P$49))+(IntermediateCalcs!DB122*(Output!$E$49/Output!$P$49)))</f>
        <v>238301.71459398937</v>
      </c>
      <c r="DY123" s="274">
        <f ca="1">IF(DX123="","",IF(IntermediateCalcs!$AO$9="Yes",IntermediateCalcs!DX123*$CX123,IntermediateCalcs!DX123))</f>
        <v>192010.39245294785</v>
      </c>
      <c r="DZ123" s="250">
        <f ca="1">IF(DataGoesHere!$B123="","",($CZ123-DY123))</f>
        <v>36073.607547052146</v>
      </c>
      <c r="EA123" s="250">
        <f ca="1">IF(DataGoesHere!$B123="","",ABS($CZ123-DY123))</f>
        <v>36073.607547052146</v>
      </c>
      <c r="EB123" s="250">
        <f ca="1">IF(DataGoesHere!$B123="","",EA123^2)</f>
        <v>1301305161.4587376</v>
      </c>
      <c r="EC123" s="249">
        <f ca="1">IF(DataGoesHere!$B123="","",EA123/$CZ123)</f>
        <v>0.1581593077421132</v>
      </c>
      <c r="ED123" s="250">
        <f ca="1">IF(DataGoesHere!$B123="","",SUM(DZ$2:DZ123)/AVERAGE(EA:EA))</f>
        <v>-4.8214248262899293</v>
      </c>
    </row>
    <row r="124" spans="5:134" x14ac:dyDescent="0.2">
      <c r="E124" s="73"/>
      <c r="F124" s="73"/>
      <c r="G124" s="73"/>
      <c r="H124" s="73"/>
      <c r="I124" s="73"/>
      <c r="J124" s="73"/>
      <c r="K124" s="73"/>
      <c r="L124" s="73"/>
      <c r="M124" s="73"/>
      <c r="N124" s="73"/>
      <c r="O124" s="73"/>
      <c r="P124" s="73"/>
      <c r="Q124" s="73"/>
      <c r="R124" s="73"/>
      <c r="T124" s="240"/>
      <c r="U124" s="86"/>
      <c r="V124" s="245">
        <f>IF(DataGoesHere!$B124="","",(DataGoesHere!$B124/SUM(DataGoesHere!$B122:'DataGoesHere'!$B133)))</f>
        <v>8.2189140535301949E-2</v>
      </c>
      <c r="W124" s="86"/>
      <c r="X124" s="86"/>
      <c r="Y124" s="86"/>
      <c r="Z124" s="86"/>
      <c r="AA124" s="86"/>
      <c r="AB124" s="86"/>
      <c r="AC124" s="86"/>
      <c r="AD124" s="86"/>
      <c r="AE124" s="241"/>
      <c r="CV124" s="310">
        <f>IF(DataGoesHere!B124="","",DataGoesHere!A124)</f>
        <v>123</v>
      </c>
      <c r="CW124" s="271">
        <f t="shared" ca="1" si="10"/>
        <v>3</v>
      </c>
      <c r="CX124" s="272">
        <f t="shared" ca="1" si="11"/>
        <v>0.79862940076451561</v>
      </c>
      <c r="CY124" s="266">
        <f>DataGoesHere!A124</f>
        <v>123</v>
      </c>
      <c r="CZ124" s="19">
        <f>IF(DataGoesHere!B124="","",DataGoesHere!B124)</f>
        <v>257133</v>
      </c>
      <c r="DA124" s="19">
        <f>IF(DataGoesHere!B124="","",IF(AH$5="No",DataGoesHere!B124,DataGoesHere!B124-(AH$2*(DataGoesHere!A124-1))))</f>
        <v>152579.70275491948</v>
      </c>
      <c r="DB124" s="19">
        <f ca="1">IF(DataGoesHere!B124="","",IF(AO$9="No",DataGoesHere!B124,DataGoesHere!B124/CX124))</f>
        <v>321967.86113039486</v>
      </c>
      <c r="DC124" s="19">
        <f ca="1">IF(DataGoesHere!B124="","",IF(AO$9="No",DA124,DA124/CX124))</f>
        <v>191051.94801100146</v>
      </c>
      <c r="DD124" s="293" t="str">
        <f>IF(CZ124="",IF(COUNTIF(DD$2:DD123,"Forecast")&lt;Output!E$43,"Forecast",""),"Actual")</f>
        <v>Actual</v>
      </c>
      <c r="DF124" s="19">
        <f ca="1">IF(DataGoesHere!B123="",IF(DD124="Forecast",(Output!$E$47*IntermediateCalcs!DH123)+((1-Output!$E$47)*IntermediateCalcs!DF123),""),(Output!$E$47*IntermediateCalcs!DB123)+((1-Output!$E$47)*IntermediateCalcs!DF123))</f>
        <v>273384.62138623197</v>
      </c>
      <c r="DG124" s="19">
        <f ca="1">IF(DataGoesHere!B123="",IF(DD124="Forecast",(Output!$G$47*(IntermediateCalcs!DF124-IntermediateCalcs!DF123))+((1-Output!$G$47)*IntermediateCalcs!DG123),""),(Output!$G$47*(IntermediateCalcs!DF124-IntermediateCalcs!DF123))+((1-Output!$G$47)*IntermediateCalcs!DG123))</f>
        <v>20191.538052116539</v>
      </c>
      <c r="DH124" s="19">
        <f ca="1">IF(DataGoesHere!B123="",IF(DD124="Forecast",DF124+DG124,""),DF124+DG124)</f>
        <v>293576.15943834849</v>
      </c>
      <c r="DI124" s="274">
        <f ca="1">IF(DH124="","",IF(IntermediateCalcs!$AO$9="Yes",IntermediateCalcs!DH124*$CX124,IntermediateCalcs!DH124))</f>
        <v>234458.55229099616</v>
      </c>
      <c r="DJ124" s="250">
        <f ca="1">IF(DataGoesHere!$B124="","",($CZ124-DI124))</f>
        <v>22674.447709003842</v>
      </c>
      <c r="DK124" s="250">
        <f ca="1">IF(DataGoesHere!$B124="","",ABS($CZ124-DI124))</f>
        <v>22674.447709003842</v>
      </c>
      <c r="DL124" s="250">
        <f ca="1">IF(DataGoesHere!$B124="","",DK124^2)</f>
        <v>514130578.90834957</v>
      </c>
      <c r="DM124" s="249">
        <f ca="1">IF(DataGoesHere!$B124="","",DK124/$CZ124)</f>
        <v>8.8181788059112767E-2</v>
      </c>
      <c r="DN124" s="250">
        <f ca="1">IF(DataGoesHere!$B124="","",SUM(DJ$2:DJ124)/AVERAGE(DK:DK))</f>
        <v>-11.391758310059531</v>
      </c>
      <c r="DP124" s="19">
        <f ca="1">IF(DataGoesHere!B124="",IF($DD124="Forecast",(Output!E$48*IntermediateCalcs!CY124)+Output!G$48,""),(Output!E$48*IntermediateCalcs!CY124)+Output!G$48)</f>
        <v>260865.6130567572</v>
      </c>
      <c r="DQ124" s="274">
        <f ca="1">IF(DP124="","",IF(IntermediateCalcs!$AO$9="Yes",IntermediateCalcs!DP124*$CX124,IntermediateCalcs!DP124))</f>
        <v>208334.94823558599</v>
      </c>
      <c r="DR124" s="250">
        <f ca="1">IF(DataGoesHere!$B124="","",($CZ124-DQ124))</f>
        <v>48798.051764414005</v>
      </c>
      <c r="DS124" s="250">
        <f ca="1">IF(DataGoesHere!$B124="","",ABS($CZ124-DQ124))</f>
        <v>48798.051764414005</v>
      </c>
      <c r="DT124" s="250">
        <f ca="1">IF(DataGoesHere!$B124="","",DS124^2)</f>
        <v>2381249856.002429</v>
      </c>
      <c r="DU124" s="249">
        <f ca="1">IF(DataGoesHere!$B124="","",DS124/$CZ124)</f>
        <v>0.18977747610930532</v>
      </c>
      <c r="DV124" s="250">
        <f ca="1">IF(DataGoesHere!$B124="","",SUM(DR$2:DR124)/AVERAGE(DS:DS))</f>
        <v>-16.850502718419033</v>
      </c>
      <c r="DX124" s="19">
        <f ca="1">IF(DataGoesHere!$B123="","",(DB118*(Output!$O$49/Output!$P$49))+(IntermediateCalcs!DB119*(Output!$M$49/Output!$P$49))+(IntermediateCalcs!DB120*(Output!$K$49/Output!$P$49))+(DB121*(Output!$I$49/Output!$P$49))+(IntermediateCalcs!DB122*(Output!$G$49/Output!$P$49))+(IntermediateCalcs!DB123*(Output!$E$49/Output!$P$49)))</f>
        <v>259825.67230685256</v>
      </c>
      <c r="DY124" s="274">
        <f ca="1">IF(DX124="","",IF(IntermediateCalcs!$AO$9="Yes",IntermediateCalcs!DX124*$CX124,IntermediateCalcs!DX124))</f>
        <v>207504.42097765906</v>
      </c>
      <c r="DZ124" s="250">
        <f ca="1">IF(DataGoesHere!$B124="","",($CZ124-DY124))</f>
        <v>49628.579022340942</v>
      </c>
      <c r="EA124" s="250">
        <f ca="1">IF(DataGoesHere!$B124="","",ABS($CZ124-DY124))</f>
        <v>49628.579022340942</v>
      </c>
      <c r="EB124" s="250">
        <f ca="1">IF(DataGoesHere!$B124="","",EA124^2)</f>
        <v>2462995855.7767396</v>
      </c>
      <c r="EC124" s="249">
        <f ca="1">IF(DataGoesHere!$B124="","",EA124/$CZ124)</f>
        <v>0.19300742814940494</v>
      </c>
      <c r="ED124" s="250">
        <f ca="1">IF(DataGoesHere!$B124="","",SUM(DZ$2:DZ124)/AVERAGE(EA:EA))</f>
        <v>-3.3732461665046976</v>
      </c>
    </row>
    <row r="125" spans="5:134" x14ac:dyDescent="0.2">
      <c r="E125" s="73"/>
      <c r="F125" s="73"/>
      <c r="G125" s="73"/>
      <c r="H125" s="73"/>
      <c r="I125" s="73"/>
      <c r="J125" s="73"/>
      <c r="K125" s="73"/>
      <c r="L125" s="73"/>
      <c r="M125" s="73"/>
      <c r="N125" s="73"/>
      <c r="O125" s="73"/>
      <c r="P125" s="73"/>
      <c r="Q125" s="73"/>
      <c r="R125" s="73"/>
      <c r="T125" s="240"/>
      <c r="U125" s="86"/>
      <c r="V125" s="86"/>
      <c r="W125" s="245">
        <f>IF(DataGoesHere!$B125="","",(DataGoesHere!$B125/SUM(DataGoesHere!$B122:'DataGoesHere'!$B133)))</f>
        <v>8.2260739153448628E-2</v>
      </c>
      <c r="X125" s="86"/>
      <c r="Y125" s="86"/>
      <c r="Z125" s="86"/>
      <c r="AA125" s="86"/>
      <c r="AB125" s="86"/>
      <c r="AC125" s="86"/>
      <c r="AD125" s="86"/>
      <c r="AE125" s="241"/>
      <c r="CV125" s="310">
        <f>IF(DataGoesHere!B125="","",DataGoesHere!A125)</f>
        <v>124</v>
      </c>
      <c r="CW125" s="271">
        <f t="shared" ca="1" si="10"/>
        <v>4</v>
      </c>
      <c r="CX125" s="272">
        <f t="shared" ca="1" si="11"/>
        <v>1.0149292433706087</v>
      </c>
      <c r="CY125" s="266">
        <f>DataGoesHere!A125</f>
        <v>124</v>
      </c>
      <c r="CZ125" s="19">
        <f>IF(DataGoesHere!B125="","",DataGoesHere!B125)</f>
        <v>257357</v>
      </c>
      <c r="DA125" s="19">
        <f>IF(DataGoesHere!B125="","",IF(AH$5="No",DataGoesHere!B125,DataGoesHere!B125-(AH$2*(DataGoesHere!A125-1))))</f>
        <v>151946.70851520571</v>
      </c>
      <c r="DB125" s="19">
        <f ca="1">IF(DataGoesHere!B125="","",IF(AO$9="No",DataGoesHere!B125,DataGoesHere!B125/CX125))</f>
        <v>253571.37128624861</v>
      </c>
      <c r="DC125" s="19">
        <f ca="1">IF(DataGoesHere!B125="","",IF(AO$9="No",DA125,DA125/CX125))</f>
        <v>149711.62719736638</v>
      </c>
      <c r="DD125" s="293" t="str">
        <f>IF(CZ125="",IF(COUNTIF(DD$2:DD124,"Forecast")&lt;Output!E$43,"Forecast",""),"Actual")</f>
        <v>Actual</v>
      </c>
      <c r="DF125" s="19">
        <f ca="1">IF(DataGoesHere!B124="",IF(DD125="Forecast",(Output!$E$47*IntermediateCalcs!DH124)+((1-Output!$E$47)*IntermediateCalcs!DF124),""),(Output!$E$47*IntermediateCalcs!DB124)+((1-Output!$E$47)*IntermediateCalcs!DF124))</f>
        <v>317109.53715597856</v>
      </c>
      <c r="DG125" s="19">
        <f ca="1">IF(DataGoesHere!B124="",IF(DD125="Forecast",(Output!$G$47*(IntermediateCalcs!DF125-IntermediateCalcs!DF124))+((1-Output!$G$47)*IntermediateCalcs!DG124),""),(Output!$G$47*(IntermediateCalcs!DF125-IntermediateCalcs!DF124))+((1-Output!$G$47)*IntermediateCalcs!DG124))</f>
        <v>31958.22691093156</v>
      </c>
      <c r="DH125" s="19">
        <f ca="1">IF(DataGoesHere!B124="",IF(DD125="Forecast",DF125+DG125,""),DF125+DG125)</f>
        <v>349067.76406691014</v>
      </c>
      <c r="DI125" s="274">
        <f ca="1">IF(DH125="","",IF(IntermediateCalcs!$AO$9="Yes",IntermediateCalcs!DH125*$CX125,IntermediateCalcs!DH125))</f>
        <v>354279.08166949928</v>
      </c>
      <c r="DJ125" s="250">
        <f ca="1">IF(DataGoesHere!$B125="","",($CZ125-DI125))</f>
        <v>-96922.081669499283</v>
      </c>
      <c r="DK125" s="250">
        <f ca="1">IF(DataGoesHere!$B125="","",ABS($CZ125-DI125))</f>
        <v>96922.081669499283</v>
      </c>
      <c r="DL125" s="250">
        <f ca="1">IF(DataGoesHere!$B125="","",DK125^2)</f>
        <v>9393889915.1490898</v>
      </c>
      <c r="DM125" s="249">
        <f ca="1">IF(DataGoesHere!$B125="","",DK125/$CZ125)</f>
        <v>0.37660557773637121</v>
      </c>
      <c r="DN125" s="250">
        <f ca="1">IF(DataGoesHere!$B125="","",SUM(DJ$2:DJ125)/AVERAGE(DK:DK))</f>
        <v>-13.05773506737334</v>
      </c>
      <c r="DP125" s="19">
        <f ca="1">IF(DataGoesHere!B125="",IF($DD125="Forecast",(Output!E$48*IntermediateCalcs!CY125)+Output!G$48,""),(Output!E$48*IntermediateCalcs!CY125)+Output!G$48)</f>
        <v>261734.54303828155</v>
      </c>
      <c r="DQ125" s="274">
        <f ca="1">IF(DP125="","",IF(IntermediateCalcs!$AO$9="Yes",IntermediateCalcs!DP125*$CX125,IntermediateCalcs!DP125))</f>
        <v>265642.04172979511</v>
      </c>
      <c r="DR125" s="250">
        <f ca="1">IF(DataGoesHere!$B125="","",($CZ125-DQ125))</f>
        <v>-8285.0417297951062</v>
      </c>
      <c r="DS125" s="250">
        <f ca="1">IF(DataGoesHere!$B125="","",ABS($CZ125-DQ125))</f>
        <v>8285.0417297951062</v>
      </c>
      <c r="DT125" s="250">
        <f ca="1">IF(DataGoesHere!$B125="","",DS125^2)</f>
        <v>68641916.464446291</v>
      </c>
      <c r="DU125" s="249">
        <f ca="1">IF(DataGoesHere!$B125="","",DS125/$CZ125)</f>
        <v>3.219279728080101E-2</v>
      </c>
      <c r="DV125" s="250">
        <f ca="1">IF(DataGoesHere!$B125="","",SUM(DR$2:DR125)/AVERAGE(DS:DS))</f>
        <v>-17.115330545139255</v>
      </c>
      <c r="DX125" s="19">
        <f ca="1">IF(DataGoesHere!$B124="","",(DB119*(Output!$O$49/Output!$P$49))+(IntermediateCalcs!DB120*(Output!$M$49/Output!$P$49))+(IntermediateCalcs!DB121*(Output!$K$49/Output!$P$49))+(DB122*(Output!$I$49/Output!$P$49))+(IntermediateCalcs!DB123*(Output!$G$49/Output!$P$49))+(IntermediateCalcs!DB124*(Output!$E$49/Output!$P$49)))</f>
        <v>266091.77954858897</v>
      </c>
      <c r="DY125" s="274">
        <f ca="1">IF(DX125="","",IF(IntermediateCalcs!$AO$9="Yes",IntermediateCalcs!DX125*$CX125,IntermediateCalcs!DX125))</f>
        <v>270064.32848438824</v>
      </c>
      <c r="DZ125" s="250">
        <f ca="1">IF(DataGoesHere!$B125="","",($CZ125-DY125))</f>
        <v>-12707.328484388243</v>
      </c>
      <c r="EA125" s="250">
        <f ca="1">IF(DataGoesHere!$B125="","",ABS($CZ125-DY125))</f>
        <v>12707.328484388243</v>
      </c>
      <c r="EB125" s="250">
        <f ca="1">IF(DataGoesHere!$B125="","",EA125^2)</f>
        <v>161476197.21014479</v>
      </c>
      <c r="EC125" s="249">
        <f ca="1">IF(DataGoesHere!$B125="","",EA125/$CZ125)</f>
        <v>4.9376269090750373E-2</v>
      </c>
      <c r="ED125" s="250">
        <f ca="1">IF(DataGoesHere!$B125="","",SUM(DZ$2:DZ125)/AVERAGE(EA:EA))</f>
        <v>-3.7440502938138422</v>
      </c>
    </row>
    <row r="126" spans="5:134" x14ac:dyDescent="0.2">
      <c r="E126" s="73"/>
      <c r="F126" s="73"/>
      <c r="G126" s="73"/>
      <c r="H126" s="73"/>
      <c r="I126" s="73"/>
      <c r="J126" s="73"/>
      <c r="K126" s="73"/>
      <c r="L126" s="73"/>
      <c r="M126" s="73"/>
      <c r="N126" s="73"/>
      <c r="O126" s="73"/>
      <c r="P126" s="73"/>
      <c r="Q126" s="73"/>
      <c r="R126" s="73"/>
      <c r="T126" s="240"/>
      <c r="U126" s="86"/>
      <c r="V126" s="86"/>
      <c r="W126" s="86"/>
      <c r="X126" s="245">
        <f>IF(DataGoesHere!$B126="","",(DataGoesHere!$B126/SUM(DataGoesHere!$B122:'DataGoesHere'!$B133)))</f>
        <v>8.6839534711265792E-2</v>
      </c>
      <c r="Y126" s="86"/>
      <c r="Z126" s="86"/>
      <c r="AA126" s="86"/>
      <c r="AB126" s="86"/>
      <c r="AC126" s="86"/>
      <c r="AD126" s="86"/>
      <c r="AE126" s="241"/>
      <c r="CV126" s="310">
        <f>IF(DataGoesHere!B126="","",DataGoesHere!A126)</f>
        <v>125</v>
      </c>
      <c r="CW126" s="271">
        <f t="shared" ca="1" si="10"/>
        <v>5</v>
      </c>
      <c r="CX126" s="272">
        <f t="shared" ca="1" si="11"/>
        <v>0.97875414397996308</v>
      </c>
      <c r="CY126" s="266">
        <f>DataGoesHere!A126</f>
        <v>125</v>
      </c>
      <c r="CZ126" s="19">
        <f>IF(DataGoesHere!B126="","",DataGoesHere!B126)</f>
        <v>271682</v>
      </c>
      <c r="DA126" s="19">
        <f>IF(DataGoesHere!B126="","",IF(AH$5="No",DataGoesHere!B126,DataGoesHere!B126-(AH$2*(DataGoesHere!A126-1))))</f>
        <v>165414.71427549195</v>
      </c>
      <c r="DB126" s="19">
        <f ca="1">IF(DataGoesHere!B126="","",IF(AO$9="No",DataGoesHere!B126,DataGoesHere!B126/CX126))</f>
        <v>277579.41222628613</v>
      </c>
      <c r="DC126" s="19">
        <f ca="1">IF(DataGoesHere!B126="","",IF(AO$9="No",DA126,DA126/CX126))</f>
        <v>169005.37820750038</v>
      </c>
      <c r="DD126" s="293" t="str">
        <f>IF(CZ126="",IF(COUNTIF(DD$2:DD125,"Forecast")&lt;Output!E$43,"Forecast",""),"Actual")</f>
        <v>Actual</v>
      </c>
      <c r="DF126" s="19">
        <f ca="1">IF(DataGoesHere!B125="",IF(DD126="Forecast",(Output!$E$47*IntermediateCalcs!DH125)+((1-Output!$E$47)*IntermediateCalcs!DF125),""),(Output!$E$47*IntermediateCalcs!DB125)+((1-Output!$E$47)*IntermediateCalcs!DF125))</f>
        <v>259925.18787322158</v>
      </c>
      <c r="DG126" s="19">
        <f ca="1">IF(DataGoesHere!B125="",IF(DD126="Forecast",(Output!$G$47*(IntermediateCalcs!DF126-IntermediateCalcs!DF125))+((1-Output!$G$47)*IntermediateCalcs!DG125),""),(Output!$G$47*(IntermediateCalcs!DF126-IntermediateCalcs!DF125))+((1-Output!$G$47)*IntermediateCalcs!DG125))</f>
        <v>-12613.061185912706</v>
      </c>
      <c r="DH126" s="19">
        <f ca="1">IF(DataGoesHere!B125="",IF(DD126="Forecast",DF126+DG126,""),DF126+DG126)</f>
        <v>247312.12668730889</v>
      </c>
      <c r="DI126" s="274">
        <f ca="1">IF(DH126="","",IF(IntermediateCalcs!$AO$9="Yes",IntermediateCalcs!DH126*$CX126,IntermediateCalcs!DH126))</f>
        <v>242057.7688517012</v>
      </c>
      <c r="DJ126" s="250">
        <f ca="1">IF(DataGoesHere!$B126="","",($CZ126-DI126))</f>
        <v>29624.231148298801</v>
      </c>
      <c r="DK126" s="250">
        <f ca="1">IF(DataGoesHere!$B126="","",ABS($CZ126-DI126))</f>
        <v>29624.231148298801</v>
      </c>
      <c r="DL126" s="250">
        <f ca="1">IF(DataGoesHere!$B126="","",DK126^2)</f>
        <v>877595071.12783682</v>
      </c>
      <c r="DM126" s="249">
        <f ca="1">IF(DataGoesHere!$B126="","",DK126/$CZ126)</f>
        <v>0.10904009521535767</v>
      </c>
      <c r="DN126" s="250">
        <f ca="1">IF(DataGoesHere!$B126="","",SUM(DJ$2:DJ126)/AVERAGE(DK:DK))</f>
        <v>-12.548529325026095</v>
      </c>
      <c r="DP126" s="19">
        <f ca="1">IF(DataGoesHere!B126="",IF($DD126="Forecast",(Output!E$48*IntermediateCalcs!CY126)+Output!G$48,""),(Output!E$48*IntermediateCalcs!CY126)+Output!G$48)</f>
        <v>262603.47301980591</v>
      </c>
      <c r="DQ126" s="274">
        <f ca="1">IF(DP126="","",IF(IntermediateCalcs!$AO$9="Yes",IntermediateCalcs!DP126*$CX126,IntermediateCalcs!DP126))</f>
        <v>257024.23744166546</v>
      </c>
      <c r="DR126" s="250">
        <f ca="1">IF(DataGoesHere!$B126="","",($CZ126-DQ126))</f>
        <v>14657.762558334536</v>
      </c>
      <c r="DS126" s="250">
        <f ca="1">IF(DataGoesHere!$B126="","",ABS($CZ126-DQ126))</f>
        <v>14657.762558334536</v>
      </c>
      <c r="DT126" s="250">
        <f ca="1">IF(DataGoesHere!$B126="","",DS126^2)</f>
        <v>214850003.21651381</v>
      </c>
      <c r="DU126" s="249">
        <f ca="1">IF(DataGoesHere!$B126="","",DS126/$CZ126)</f>
        <v>5.3951909064032716E-2</v>
      </c>
      <c r="DV126" s="250">
        <f ca="1">IF(DataGoesHere!$B126="","",SUM(DR$2:DR126)/AVERAGE(DS:DS))</f>
        <v>-16.646801414025177</v>
      </c>
      <c r="DX126" s="19">
        <f ca="1">IF(DataGoesHere!$B125="","",(DB120*(Output!$O$49/Output!$P$49))+(IntermediateCalcs!DB121*(Output!$M$49/Output!$P$49))+(IntermediateCalcs!DB122*(Output!$K$49/Output!$P$49))+(DB123*(Output!$I$49/Output!$P$49))+(IntermediateCalcs!DB124*(Output!$G$49/Output!$P$49))+(IntermediateCalcs!DB125*(Output!$E$49/Output!$P$49)))</f>
        <v>287189.19438132294</v>
      </c>
      <c r="DY126" s="274">
        <f ca="1">IF(DX126="","",IF(IntermediateCalcs!$AO$9="Yes",IntermediateCalcs!DX126*$CX126,IntermediateCalcs!DX126))</f>
        <v>281087.61410698696</v>
      </c>
      <c r="DZ126" s="250">
        <f ca="1">IF(DataGoesHere!$B126="","",($CZ126-DY126))</f>
        <v>-9405.6141069869627</v>
      </c>
      <c r="EA126" s="250">
        <f ca="1">IF(DataGoesHere!$B126="","",ABS($CZ126-DY126))</f>
        <v>9405.6141069869627</v>
      </c>
      <c r="EB126" s="250">
        <f ca="1">IF(DataGoesHere!$B126="","",EA126^2)</f>
        <v>88465576.729552165</v>
      </c>
      <c r="EC126" s="249">
        <f ca="1">IF(DataGoesHere!$B126="","",EA126/$CZ126)</f>
        <v>3.4619938409563247E-2</v>
      </c>
      <c r="ED126" s="250">
        <f ca="1">IF(DataGoesHere!$B126="","",SUM(DZ$2:DZ126)/AVERAGE(EA:EA))</f>
        <v>-4.0185092829737332</v>
      </c>
    </row>
    <row r="127" spans="5:134" x14ac:dyDescent="0.2">
      <c r="E127" s="73"/>
      <c r="F127" s="73"/>
      <c r="G127" s="73"/>
      <c r="H127" s="73"/>
      <c r="I127" s="73"/>
      <c r="J127" s="73"/>
      <c r="K127" s="73"/>
      <c r="L127" s="73"/>
      <c r="M127" s="73"/>
      <c r="N127" s="73"/>
      <c r="O127" s="73"/>
      <c r="P127" s="73"/>
      <c r="Q127" s="73"/>
      <c r="R127" s="73"/>
      <c r="T127" s="240"/>
      <c r="U127" s="86"/>
      <c r="V127" s="86"/>
      <c r="W127" s="86"/>
      <c r="X127" s="86"/>
      <c r="Y127" s="245">
        <f>IF(DataGoesHere!$B127="","",(DataGoesHere!$B127/SUM(DataGoesHere!$B122:'DataGoesHere'!$B133)))</f>
        <v>8.322859904518129E-2</v>
      </c>
      <c r="Z127" s="86"/>
      <c r="AA127" s="86"/>
      <c r="AB127" s="86"/>
      <c r="AC127" s="86"/>
      <c r="AD127" s="86"/>
      <c r="AE127" s="241"/>
      <c r="CV127" s="310">
        <f>IF(DataGoesHere!B127="","",DataGoesHere!A127)</f>
        <v>126</v>
      </c>
      <c r="CW127" s="271">
        <f t="shared" ca="1" si="10"/>
        <v>6</v>
      </c>
      <c r="CX127" s="272">
        <f t="shared" ca="1" si="11"/>
        <v>1.0779088099730167</v>
      </c>
      <c r="CY127" s="266">
        <f>DataGoesHere!A127</f>
        <v>126</v>
      </c>
      <c r="CZ127" s="19">
        <f>IF(DataGoesHere!B127="","",DataGoesHere!B127)</f>
        <v>260385</v>
      </c>
      <c r="DA127" s="19">
        <f>IF(DataGoesHere!B127="","",IF(AH$5="No",DataGoesHere!B127,DataGoesHere!B127-(AH$2*(DataGoesHere!A127-1))))</f>
        <v>153260.72003577818</v>
      </c>
      <c r="DB127" s="19">
        <f ca="1">IF(DataGoesHere!B127="","",IF(AO$9="No",DataGoesHere!B127,DataGoesHere!B127/CX127))</f>
        <v>241564.96133148612</v>
      </c>
      <c r="DC127" s="19">
        <f ca="1">IF(DataGoesHere!B127="","",IF(AO$9="No",DA127,DA127/CX127))</f>
        <v>142183.38195010647</v>
      </c>
      <c r="DD127" s="293" t="str">
        <f>IF(CZ127="",IF(COUNTIF(DD$2:DD126,"Forecast")&lt;Output!E$43,"Forecast",""),"Actual")</f>
        <v>Actual</v>
      </c>
      <c r="DF127" s="19">
        <f ca="1">IF(DataGoesHere!B126="",IF(DD127="Forecast",(Output!$E$47*IntermediateCalcs!DH126)+((1-Output!$E$47)*IntermediateCalcs!DF126),""),(Output!$E$47*IntermediateCalcs!DB126)+((1-Output!$E$47)*IntermediateCalcs!DF126))</f>
        <v>275813.98979097966</v>
      </c>
      <c r="DG127" s="19">
        <f ca="1">IF(DataGoesHere!B126="",IF(DD127="Forecast",(Output!$G$47*(IntermediateCalcs!DF127-IntermediateCalcs!DF126))+((1-Output!$G$47)*IntermediateCalcs!DG126),""),(Output!$G$47*(IntermediateCalcs!DF127-IntermediateCalcs!DF126))+((1-Output!$G$47)*IntermediateCalcs!DG126))</f>
        <v>1637.870365922683</v>
      </c>
      <c r="DH127" s="19">
        <f ca="1">IF(DataGoesHere!B126="",IF(DD127="Forecast",DF127+DG127,""),DF127+DG127)</f>
        <v>277451.86015690234</v>
      </c>
      <c r="DI127" s="274">
        <f ca="1">IF(DH127="","",IF(IntermediateCalcs!$AO$9="Yes",IntermediateCalcs!DH127*$CX127,IntermediateCalcs!DH127))</f>
        <v>299067.80440652644</v>
      </c>
      <c r="DJ127" s="250">
        <f ca="1">IF(DataGoesHere!$B127="","",($CZ127-DI127))</f>
        <v>-38682.80440652644</v>
      </c>
      <c r="DK127" s="250">
        <f ca="1">IF(DataGoesHere!$B127="","",ABS($CZ127-DI127))</f>
        <v>38682.80440652644</v>
      </c>
      <c r="DL127" s="250">
        <f ca="1">IF(DataGoesHere!$B127="","",DK127^2)</f>
        <v>1496359356.7535813</v>
      </c>
      <c r="DM127" s="249">
        <f ca="1">IF(DataGoesHere!$B127="","",DK127/$CZ127)</f>
        <v>0.14856003382117419</v>
      </c>
      <c r="DN127" s="250">
        <f ca="1">IF(DataGoesHere!$B127="","",SUM(DJ$2:DJ127)/AVERAGE(DK:DK))</f>
        <v>-13.213441303173068</v>
      </c>
      <c r="DP127" s="19">
        <f ca="1">IF(DataGoesHere!B127="",IF($DD127="Forecast",(Output!E$48*IntermediateCalcs!CY127)+Output!G$48,""),(Output!E$48*IntermediateCalcs!CY127)+Output!G$48)</f>
        <v>263472.40300133033</v>
      </c>
      <c r="DQ127" s="274">
        <f ca="1">IF(DP127="","",IF(IntermediateCalcs!$AO$9="Yes",IntermediateCalcs!DP127*$CX127,IntermediateCalcs!DP127))</f>
        <v>283999.22437989508</v>
      </c>
      <c r="DR127" s="250">
        <f ca="1">IF(DataGoesHere!$B127="","",($CZ127-DQ127))</f>
        <v>-23614.22437989508</v>
      </c>
      <c r="DS127" s="250">
        <f ca="1">IF(DataGoesHere!$B127="","",ABS($CZ127-DQ127))</f>
        <v>23614.22437989508</v>
      </c>
      <c r="DT127" s="250">
        <f ca="1">IF(DataGoesHere!$B127="","",DS127^2)</f>
        <v>557631593.06403124</v>
      </c>
      <c r="DU127" s="249">
        <f ca="1">IF(DataGoesHere!$B127="","",DS127/$CZ127)</f>
        <v>9.0689649480173898E-2</v>
      </c>
      <c r="DV127" s="250">
        <f ca="1">IF(DataGoesHere!$B127="","",SUM(DR$2:DR127)/AVERAGE(DS:DS))</f>
        <v>-17.401620028845354</v>
      </c>
      <c r="DX127" s="19">
        <f ca="1">IF(DataGoesHere!$B126="","",(DB121*(Output!$O$49/Output!$P$49))+(IntermediateCalcs!DB122*(Output!$M$49/Output!$P$49))+(IntermediateCalcs!DB123*(Output!$K$49/Output!$P$49))+(DB124*(Output!$I$49/Output!$P$49))+(IntermediateCalcs!DB125*(Output!$G$49/Output!$P$49))+(IntermediateCalcs!DB126*(Output!$E$49/Output!$P$49)))</f>
        <v>256467.20658786196</v>
      </c>
      <c r="DY127" s="274">
        <f ca="1">IF(DX127="","",IF(IntermediateCalcs!$AO$9="Yes",IntermediateCalcs!DX127*$CX127,IntermediateCalcs!DX127))</f>
        <v>276448.26145022613</v>
      </c>
      <c r="DZ127" s="250">
        <f ca="1">IF(DataGoesHere!$B127="","",($CZ127-DY127))</f>
        <v>-16063.261450226128</v>
      </c>
      <c r="EA127" s="250">
        <f ca="1">IF(DataGoesHere!$B127="","",ABS($CZ127-DY127))</f>
        <v>16063.261450226128</v>
      </c>
      <c r="EB127" s="250">
        <f ca="1">IF(DataGoesHere!$B127="","",EA127^2)</f>
        <v>258028368.4183208</v>
      </c>
      <c r="EC127" s="249">
        <f ca="1">IF(DataGoesHere!$B127="","",EA127/$CZ127)</f>
        <v>6.1690425524612125E-2</v>
      </c>
      <c r="ED127" s="250">
        <f ca="1">IF(DataGoesHere!$B127="","",SUM(DZ$2:DZ127)/AVERAGE(EA:EA))</f>
        <v>-4.487240665113374</v>
      </c>
    </row>
    <row r="128" spans="5:134" x14ac:dyDescent="0.2">
      <c r="E128" s="73"/>
      <c r="F128" s="73"/>
      <c r="G128" s="73"/>
      <c r="H128" s="73"/>
      <c r="I128" s="73"/>
      <c r="J128" s="73"/>
      <c r="K128" s="73"/>
      <c r="L128" s="73"/>
      <c r="M128" s="73"/>
      <c r="N128" s="73"/>
      <c r="O128" s="73"/>
      <c r="P128" s="73"/>
      <c r="Q128" s="73"/>
      <c r="R128" s="73"/>
      <c r="T128" s="240"/>
      <c r="U128" s="86"/>
      <c r="V128" s="86"/>
      <c r="W128" s="86"/>
      <c r="X128" s="86"/>
      <c r="Y128" s="86"/>
      <c r="Z128" s="245">
        <f>IF(DataGoesHere!$B128="","",(DataGoesHere!$B128/SUM(DataGoesHere!$B122:'DataGoesHere'!$B133)))</f>
        <v>8.5277470216253398E-2</v>
      </c>
      <c r="AA128" s="86"/>
      <c r="AB128" s="86"/>
      <c r="AC128" s="86"/>
      <c r="AD128" s="86"/>
      <c r="AE128" s="241"/>
      <c r="CV128" s="310">
        <f>IF(DataGoesHere!B128="","",DataGoesHere!A128)</f>
        <v>127</v>
      </c>
      <c r="CW128" s="271">
        <f t="shared" ca="1" si="10"/>
        <v>7</v>
      </c>
      <c r="CX128" s="272">
        <f t="shared" ca="1" si="11"/>
        <v>1.0265458156689093</v>
      </c>
      <c r="CY128" s="266">
        <f>DataGoesHere!A128</f>
        <v>127</v>
      </c>
      <c r="CZ128" s="19">
        <f>IF(DataGoesHere!B128="","",DataGoesHere!B128)</f>
        <v>266795</v>
      </c>
      <c r="DA128" s="19">
        <f>IF(DataGoesHere!B128="","",IF(AH$5="No",DataGoesHere!B128,DataGoesHere!B128-(AH$2*(DataGoesHere!A128-1))))</f>
        <v>158813.72579606439</v>
      </c>
      <c r="DB128" s="19">
        <f ca="1">IF(DataGoesHere!B128="","",IF(AO$9="No",DataGoesHere!B128,DataGoesHere!B128/CX128))</f>
        <v>259895.85260366896</v>
      </c>
      <c r="DC128" s="19">
        <f ca="1">IF(DataGoesHere!B128="","",IF(AO$9="No",DA128,DA128/CX128))</f>
        <v>154706.90481805676</v>
      </c>
      <c r="DD128" s="293" t="str">
        <f>IF(CZ128="",IF(COUNTIF(DD$2:DD127,"Forecast")&lt;Output!E$43,"Forecast",""),"Actual")</f>
        <v>Actual</v>
      </c>
      <c r="DF128" s="19">
        <f ca="1">IF(DataGoesHere!B127="",IF(DD128="Forecast",(Output!$E$47*IntermediateCalcs!DH127)+((1-Output!$E$47)*IntermediateCalcs!DF127),""),(Output!$E$47*IntermediateCalcs!DB127)+((1-Output!$E$47)*IntermediateCalcs!DF127))</f>
        <v>244989.86417743546</v>
      </c>
      <c r="DG128" s="19">
        <f ca="1">IF(DataGoesHere!B127="",IF(DD128="Forecast",(Output!$G$47*(IntermediateCalcs!DF128-IntermediateCalcs!DF127))+((1-Output!$G$47)*IntermediateCalcs!DG127),""),(Output!$G$47*(IntermediateCalcs!DF128-IntermediateCalcs!DF127))+((1-Output!$G$47)*IntermediateCalcs!DG127))</f>
        <v>-14593.127623810757</v>
      </c>
      <c r="DH128" s="19">
        <f ca="1">IF(DataGoesHere!B127="",IF(DD128="Forecast",DF128+DG128,""),DF128+DG128)</f>
        <v>230396.73655362471</v>
      </c>
      <c r="DI128" s="274">
        <f ca="1">IF(DH128="","",IF(IntermediateCalcs!$AO$9="Yes",IntermediateCalcs!DH128*$CX128,IntermediateCalcs!DH128))</f>
        <v>236512.80585289549</v>
      </c>
      <c r="DJ128" s="250">
        <f ca="1">IF(DataGoesHere!$B128="","",($CZ128-DI128))</f>
        <v>30282.194147104514</v>
      </c>
      <c r="DK128" s="250">
        <f ca="1">IF(DataGoesHere!$B128="","",ABS($CZ128-DI128))</f>
        <v>30282.194147104514</v>
      </c>
      <c r="DL128" s="250">
        <f ca="1">IF(DataGoesHere!$B128="","",DK128^2)</f>
        <v>917011282.36293089</v>
      </c>
      <c r="DM128" s="249">
        <f ca="1">IF(DataGoesHere!$B128="","",DK128/$CZ128)</f>
        <v>0.11350360444200422</v>
      </c>
      <c r="DN128" s="250">
        <f ca="1">IF(DataGoesHere!$B128="","",SUM(DJ$2:DJ128)/AVERAGE(DK:DK))</f>
        <v>-12.692925949596873</v>
      </c>
      <c r="DP128" s="19">
        <f ca="1">IF(DataGoesHere!B128="",IF($DD128="Forecast",(Output!E$48*IntermediateCalcs!CY128)+Output!G$48,""),(Output!E$48*IntermediateCalcs!CY128)+Output!G$48)</f>
        <v>264341.33298285468</v>
      </c>
      <c r="DQ128" s="274">
        <f ca="1">IF(DP128="","",IF(IntermediateCalcs!$AO$9="Yes",IntermediateCalcs!DP128*$CX128,IntermediateCalcs!DP128))</f>
        <v>271358.48928189132</v>
      </c>
      <c r="DR128" s="250">
        <f ca="1">IF(DataGoesHere!$B128="","",($CZ128-DQ128))</f>
        <v>-4563.4892818913213</v>
      </c>
      <c r="DS128" s="250">
        <f ca="1">IF(DataGoesHere!$B128="","",ABS($CZ128-DQ128))</f>
        <v>4563.4892818913213</v>
      </c>
      <c r="DT128" s="250">
        <f ca="1">IF(DataGoesHere!$B128="","",DS128^2)</f>
        <v>20825434.425936967</v>
      </c>
      <c r="DU128" s="249">
        <f ca="1">IF(DataGoesHere!$B128="","",DS128/$CZ128)</f>
        <v>1.7104853096539745E-2</v>
      </c>
      <c r="DV128" s="250">
        <f ca="1">IF(DataGoesHere!$B128="","",SUM(DR$2:DR128)/AVERAGE(DS:DS))</f>
        <v>-17.547490018182657</v>
      </c>
      <c r="DX128" s="19">
        <f ca="1">IF(DataGoesHere!$B127="","",(DB122*(Output!$O$49/Output!$P$49))+(IntermediateCalcs!DB123*(Output!$M$49/Output!$P$49))+(IntermediateCalcs!DB124*(Output!$K$49/Output!$P$49))+(DB125*(Output!$I$49/Output!$P$49))+(IntermediateCalcs!DB126*(Output!$G$49/Output!$P$49))+(IntermediateCalcs!DB127*(Output!$E$49/Output!$P$49)))</f>
        <v>260417.0949510379</v>
      </c>
      <c r="DY128" s="274">
        <f ca="1">IF(DX128="","",IF(IntermediateCalcs!$AO$9="Yes",IntermediateCalcs!DX128*$CX128,IntermediateCalcs!DX128))</f>
        <v>267330.07915064099</v>
      </c>
      <c r="DZ128" s="250">
        <f ca="1">IF(DataGoesHere!$B128="","",($CZ128-DY128))</f>
        <v>-535.07915064098779</v>
      </c>
      <c r="EA128" s="250">
        <f ca="1">IF(DataGoesHere!$B128="","",ABS($CZ128-DY128))</f>
        <v>535.07915064098779</v>
      </c>
      <c r="EB128" s="250">
        <f ca="1">IF(DataGoesHere!$B128="","",EA128^2)</f>
        <v>286309.69745068089</v>
      </c>
      <c r="EC128" s="249">
        <f ca="1">IF(DataGoesHere!$B128="","",EA128/$CZ128)</f>
        <v>2.0055816287448706E-3</v>
      </c>
      <c r="ED128" s="250">
        <f ca="1">IF(DataGoesHere!$B128="","",SUM(DZ$2:DZ128)/AVERAGE(EA:EA))</f>
        <v>-4.5028544550408558</v>
      </c>
    </row>
    <row r="129" spans="5:134" x14ac:dyDescent="0.2">
      <c r="E129" s="73"/>
      <c r="F129" s="73"/>
      <c r="G129" s="73"/>
      <c r="H129" s="73"/>
      <c r="I129" s="73"/>
      <c r="J129" s="73"/>
      <c r="K129" s="73"/>
      <c r="L129" s="73"/>
      <c r="M129" s="73"/>
      <c r="N129" s="73"/>
      <c r="O129" s="73"/>
      <c r="P129" s="73"/>
      <c r="Q129" s="73"/>
      <c r="R129" s="73"/>
      <c r="T129" s="240"/>
      <c r="U129" s="86"/>
      <c r="V129" s="86"/>
      <c r="W129" s="86"/>
      <c r="X129" s="86"/>
      <c r="Y129" s="86"/>
      <c r="Z129" s="86"/>
      <c r="AA129" s="245">
        <f>IF(DataGoesHere!$B129="","",(DataGoesHere!$B129/SUM(DataGoesHere!$B122:'DataGoesHere'!$B133)))</f>
        <v>8.8768222487591697E-2</v>
      </c>
      <c r="AB129" s="86"/>
      <c r="AC129" s="86"/>
      <c r="AD129" s="86"/>
      <c r="AE129" s="241"/>
      <c r="CV129" s="310">
        <f>IF(DataGoesHere!B129="","",DataGoesHere!A129)</f>
        <v>128</v>
      </c>
      <c r="CW129" s="271">
        <f t="shared" ca="1" si="10"/>
        <v>8</v>
      </c>
      <c r="CX129" s="272">
        <f t="shared" ca="1" si="11"/>
        <v>1.0207492390681214</v>
      </c>
      <c r="CY129" s="266">
        <f>DataGoesHere!A129</f>
        <v>128</v>
      </c>
      <c r="CZ129" s="19">
        <f>IF(DataGoesHere!B129="","",DataGoesHere!B129)</f>
        <v>277716</v>
      </c>
      <c r="DA129" s="19">
        <f>IF(DataGoesHere!B129="","",IF(AH$5="No",DataGoesHere!B129,DataGoesHere!B129-(AH$2*(DataGoesHere!A129-1))))</f>
        <v>168877.73155635063</v>
      </c>
      <c r="DB129" s="19">
        <f ca="1">IF(DataGoesHere!B129="","",IF(AO$9="No",DataGoesHere!B129,DataGoesHere!B129/CX129))</f>
        <v>272070.73918912432</v>
      </c>
      <c r="DC129" s="19">
        <f ca="1">IF(DataGoesHere!B129="","",IF(AO$9="No",DA129,DA129/CX129))</f>
        <v>165444.87626610935</v>
      </c>
      <c r="DD129" s="293" t="str">
        <f>IF(CZ129="",IF(COUNTIF(DD$2:DD128,"Forecast")&lt;Output!E$43,"Forecast",""),"Actual")</f>
        <v>Actual</v>
      </c>
      <c r="DF129" s="19">
        <f ca="1">IF(DataGoesHere!B128="",IF(DD129="Forecast",(Output!$E$47*IntermediateCalcs!DH128)+((1-Output!$E$47)*IntermediateCalcs!DF128),""),(Output!$E$47*IntermediateCalcs!DB128)+((1-Output!$E$47)*IntermediateCalcs!DF128))</f>
        <v>258405.25376104561</v>
      </c>
      <c r="DG129" s="19">
        <f ca="1">IF(DataGoesHere!B128="",IF(DD129="Forecast",(Output!$G$47*(IntermediateCalcs!DF129-IntermediateCalcs!DF128))+((1-Output!$G$47)*IntermediateCalcs!DG128),""),(Output!$G$47*(IntermediateCalcs!DF129-IntermediateCalcs!DF128))+((1-Output!$G$47)*IntermediateCalcs!DG128))</f>
        <v>-588.86902010030644</v>
      </c>
      <c r="DH129" s="19">
        <f ca="1">IF(DataGoesHere!B128="",IF(DD129="Forecast",DF129+DG129,""),DF129+DG129)</f>
        <v>257816.3847409453</v>
      </c>
      <c r="DI129" s="274">
        <f ca="1">IF(DH129="","",IF(IntermediateCalcs!$AO$9="Yes",IntermediateCalcs!DH129*$CX129,IntermediateCalcs!DH129))</f>
        <v>263165.87854361394</v>
      </c>
      <c r="DJ129" s="250">
        <f ca="1">IF(DataGoesHere!$B129="","",($CZ129-DI129))</f>
        <v>14550.121456386056</v>
      </c>
      <c r="DK129" s="250">
        <f ca="1">IF(DataGoesHere!$B129="","",ABS($CZ129-DI129))</f>
        <v>14550.121456386056</v>
      </c>
      <c r="DL129" s="250">
        <f ca="1">IF(DataGoesHere!$B129="","",DK129^2)</f>
        <v>211706034.39558586</v>
      </c>
      <c r="DM129" s="249">
        <f ca="1">IF(DataGoesHere!$B129="","",DK129/$CZ129)</f>
        <v>5.2392089243637585E-2</v>
      </c>
      <c r="DN129" s="250">
        <f ca="1">IF(DataGoesHere!$B129="","",SUM(DJ$2:DJ129)/AVERAGE(DK:DK))</f>
        <v>-12.442826449618218</v>
      </c>
      <c r="DP129" s="19">
        <f ca="1">IF(DataGoesHere!B129="",IF($DD129="Forecast",(Output!E$48*IntermediateCalcs!CY129)+Output!G$48,""),(Output!E$48*IntermediateCalcs!CY129)+Output!G$48)</f>
        <v>265210.26296437904</v>
      </c>
      <c r="DQ129" s="274">
        <f ca="1">IF(DP129="","",IF(IntermediateCalcs!$AO$9="Yes",IntermediateCalcs!DP129*$CX129,IntermediateCalcs!DP129))</f>
        <v>270713.17411394627</v>
      </c>
      <c r="DR129" s="250">
        <f ca="1">IF(DataGoesHere!$B129="","",($CZ129-DQ129))</f>
        <v>7002.8258860537317</v>
      </c>
      <c r="DS129" s="250">
        <f ca="1">IF(DataGoesHere!$B129="","",ABS($CZ129-DQ129))</f>
        <v>7002.8258860537317</v>
      </c>
      <c r="DT129" s="250">
        <f ca="1">IF(DataGoesHere!$B129="","",DS129^2)</f>
        <v>49039570.390384234</v>
      </c>
      <c r="DU129" s="249">
        <f ca="1">IF(DataGoesHere!$B129="","",DS129/$CZ129)</f>
        <v>2.521578117952776E-2</v>
      </c>
      <c r="DV129" s="250">
        <f ca="1">IF(DataGoesHere!$B129="","",SUM(DR$2:DR129)/AVERAGE(DS:DS))</f>
        <v>-17.323647674258869</v>
      </c>
      <c r="DX129" s="19">
        <f ca="1">IF(DataGoesHere!$B128="","",(DB123*(Output!$O$49/Output!$P$49))+(IntermediateCalcs!DB124*(Output!$M$49/Output!$P$49))+(IntermediateCalcs!DB125*(Output!$K$49/Output!$P$49))+(DB126*(Output!$I$49/Output!$P$49))+(IntermediateCalcs!DB127*(Output!$G$49/Output!$P$49))+(IntermediateCalcs!DB128*(Output!$E$49/Output!$P$49)))</f>
        <v>276032.68475792382</v>
      </c>
      <c r="DY129" s="274">
        <f ca="1">IF(DX129="","",IF(IntermediateCalcs!$AO$9="Yes",IntermediateCalcs!DX129*$CX129,IntermediateCalcs!DX129))</f>
        <v>281760.15292458137</v>
      </c>
      <c r="DZ129" s="250">
        <f ca="1">IF(DataGoesHere!$B129="","",($CZ129-DY129))</f>
        <v>-4044.1529245813726</v>
      </c>
      <c r="EA129" s="250">
        <f ca="1">IF(DataGoesHere!$B129="","",ABS($CZ129-DY129))</f>
        <v>4044.1529245813726</v>
      </c>
      <c r="EB129" s="250">
        <f ca="1">IF(DataGoesHere!$B129="","",EA129^2)</f>
        <v>16355172.87740007</v>
      </c>
      <c r="EC129" s="249">
        <f ca="1">IF(DataGoesHere!$B129="","",EA129/$CZ129)</f>
        <v>1.4562189159361983E-2</v>
      </c>
      <c r="ED129" s="250">
        <f ca="1">IF(DataGoesHere!$B129="","",SUM(DZ$2:DZ129)/AVERAGE(EA:EA))</f>
        <v>-4.6208642001848856</v>
      </c>
    </row>
    <row r="130" spans="5:134" x14ac:dyDescent="0.2">
      <c r="E130" s="73"/>
      <c r="F130" s="73"/>
      <c r="G130" s="73"/>
      <c r="H130" s="73"/>
      <c r="I130" s="73"/>
      <c r="J130" s="73"/>
      <c r="K130" s="73"/>
      <c r="L130" s="73"/>
      <c r="M130" s="73"/>
      <c r="N130" s="73"/>
      <c r="O130" s="73"/>
      <c r="P130" s="73"/>
      <c r="Q130" s="73"/>
      <c r="R130" s="73"/>
      <c r="T130" s="240"/>
      <c r="U130" s="86"/>
      <c r="V130" s="86"/>
      <c r="W130" s="86"/>
      <c r="X130" s="86"/>
      <c r="Y130" s="86"/>
      <c r="Z130" s="86"/>
      <c r="AA130" s="86"/>
      <c r="AB130" s="245">
        <f>IF(DataGoesHere!$B130="","",(DataGoesHere!$B130/SUM(DataGoesHere!$B122:'DataGoesHere'!$B133)))</f>
        <v>7.8742498126929003E-2</v>
      </c>
      <c r="AC130" s="86"/>
      <c r="AD130" s="86"/>
      <c r="AE130" s="241"/>
      <c r="CV130" s="310">
        <f>IF(DataGoesHere!B130="","",DataGoesHere!A130)</f>
        <v>129</v>
      </c>
      <c r="CW130" s="271">
        <f t="shared" ref="CW130:CW193" ca="1" si="12">IF(MOD(CY130,$AP$9)=0,$AP$9,MOD(CY130,$AP$9))</f>
        <v>9</v>
      </c>
      <c r="CX130" s="272">
        <f t="shared" ref="CX130:CX193" ca="1" si="13">VLOOKUP(CW130,$AT$1:$CT$53,MATCH($AP$9,$AT$1:$CT$1,0),FALSE)</f>
        <v>1.0625330005567626</v>
      </c>
      <c r="CY130" s="266">
        <f>DataGoesHere!A130</f>
        <v>129</v>
      </c>
      <c r="CZ130" s="19">
        <f>IF(DataGoesHere!B130="","",DataGoesHere!B130)</f>
        <v>246350</v>
      </c>
      <c r="DA130" s="19">
        <f>IF(DataGoesHere!B130="","",IF(AH$5="No",DataGoesHere!B130,DataGoesHere!B130-(AH$2*(DataGoesHere!A130-1))))</f>
        <v>136654.73731663683</v>
      </c>
      <c r="DB130" s="19">
        <f ca="1">IF(DataGoesHere!B130="","",IF(AO$9="No",DataGoesHere!B130,DataGoesHere!B130/CX130))</f>
        <v>231851.62236929458</v>
      </c>
      <c r="DC130" s="19">
        <f ca="1">IF(DataGoesHere!B130="","",IF(AO$9="No",DA130,DA130/CX130))</f>
        <v>128612.22874492402</v>
      </c>
      <c r="DD130" s="293" t="str">
        <f>IF(CZ130="",IF(COUNTIF(DD$2:DD129,"Forecast")&lt;Output!E$43,"Forecast",""),"Actual")</f>
        <v>Actual</v>
      </c>
      <c r="DF130" s="19">
        <f ca="1">IF(DataGoesHere!B129="",IF(DD130="Forecast",(Output!$E$47*IntermediateCalcs!DH129)+((1-Output!$E$47)*IntermediateCalcs!DF129),""),(Output!$E$47*IntermediateCalcs!DB129)+((1-Output!$E$47)*IntermediateCalcs!DF129))</f>
        <v>270704.19064631645</v>
      </c>
      <c r="DG130" s="19">
        <f ca="1">IF(DataGoesHere!B129="",IF(DD130="Forecast",(Output!$G$47*(IntermediateCalcs!DF130-IntermediateCalcs!DF129))+((1-Output!$G$47)*IntermediateCalcs!DG129),""),(Output!$G$47*(IntermediateCalcs!DF130-IntermediateCalcs!DF129))+((1-Output!$G$47)*IntermediateCalcs!DG129))</f>
        <v>5855.0339325852683</v>
      </c>
      <c r="DH130" s="19">
        <f ca="1">IF(DataGoesHere!B129="",IF(DD130="Forecast",DF130+DG130,""),DF130+DG130)</f>
        <v>276559.22457890172</v>
      </c>
      <c r="DI130" s="274">
        <f ca="1">IF(DH130="","",IF(IntermediateCalcs!$AO$9="Yes",IntermediateCalcs!DH130*$CX130,IntermediateCalcs!DH130))</f>
        <v>293853.30272347201</v>
      </c>
      <c r="DJ130" s="250">
        <f ca="1">IF(DataGoesHere!$B130="","",($CZ130-DI130))</f>
        <v>-47503.302723472007</v>
      </c>
      <c r="DK130" s="250">
        <f ca="1">IF(DataGoesHere!$B130="","",ABS($CZ130-DI130))</f>
        <v>47503.302723472007</v>
      </c>
      <c r="DL130" s="250">
        <f ca="1">IF(DataGoesHere!$B130="","",DK130^2)</f>
        <v>2256563769.6378231</v>
      </c>
      <c r="DM130" s="249">
        <f ca="1">IF(DataGoesHere!$B130="","",DK130/$CZ130)</f>
        <v>0.1928285070975117</v>
      </c>
      <c r="DN130" s="250">
        <f ca="1">IF(DataGoesHere!$B130="","",SUM(DJ$2:DJ130)/AVERAGE(DK:DK))</f>
        <v>-13.259352434922667</v>
      </c>
      <c r="DP130" s="19">
        <f ca="1">IF(DataGoesHere!B130="",IF($DD130="Forecast",(Output!E$48*IntermediateCalcs!CY130)+Output!G$48,""),(Output!E$48*IntermediateCalcs!CY130)+Output!G$48)</f>
        <v>266079.1929459034</v>
      </c>
      <c r="DQ130" s="274">
        <f ca="1">IF(DP130="","",IF(IntermediateCalcs!$AO$9="Yes",IntermediateCalcs!DP130*$CX130,IntermediateCalcs!DP130))</f>
        <v>282717.92326653254</v>
      </c>
      <c r="DR130" s="250">
        <f ca="1">IF(DataGoesHere!$B130="","",($CZ130-DQ130))</f>
        <v>-36367.92326653254</v>
      </c>
      <c r="DS130" s="250">
        <f ca="1">IF(DataGoesHere!$B130="","",ABS($CZ130-DQ130))</f>
        <v>36367.92326653254</v>
      </c>
      <c r="DT130" s="250">
        <f ca="1">IF(DataGoesHere!$B130="","",DS130^2)</f>
        <v>1322625842.7203989</v>
      </c>
      <c r="DU130" s="249">
        <f ca="1">IF(DataGoesHere!$B130="","",DS130/$CZ130)</f>
        <v>0.14762704796644019</v>
      </c>
      <c r="DV130" s="250">
        <f ca="1">IF(DataGoesHere!$B130="","",SUM(DR$2:DR130)/AVERAGE(DS:DS))</f>
        <v>-18.486132836689286</v>
      </c>
      <c r="DX130" s="19">
        <f ca="1">IF(DataGoesHere!$B129="","",(DB124*(Output!$O$49/Output!$P$49))+(IntermediateCalcs!DB125*(Output!$M$49/Output!$P$49))+(IntermediateCalcs!DB126*(Output!$K$49/Output!$P$49))+(DB127*(Output!$I$49/Output!$P$49))+(IntermediateCalcs!DB128*(Output!$G$49/Output!$P$49))+(IntermediateCalcs!DB129*(Output!$E$49/Output!$P$49)))</f>
        <v>259787.65618484811</v>
      </c>
      <c r="DY130" s="274">
        <f ca="1">IF(DX130="","",IF(IntermediateCalcs!$AO$9="Yes",IntermediateCalcs!DX130*$CX130,IntermediateCalcs!DX130))</f>
        <v>276032.95783369528</v>
      </c>
      <c r="DZ130" s="250">
        <f ca="1">IF(DataGoesHere!$B130="","",($CZ130-DY130))</f>
        <v>-29682.957833695284</v>
      </c>
      <c r="EA130" s="250">
        <f ca="1">IF(DataGoesHere!$B130="","",ABS($CZ130-DY130))</f>
        <v>29682.957833695284</v>
      </c>
      <c r="EB130" s="250">
        <f ca="1">IF(DataGoesHere!$B130="","",EA130^2)</f>
        <v>881077985.75693226</v>
      </c>
      <c r="EC130" s="249">
        <f ca="1">IF(DataGoesHere!$B130="","",EA130/$CZ130)</f>
        <v>0.12049099993381483</v>
      </c>
      <c r="ED130" s="250">
        <f ca="1">IF(DataGoesHere!$B130="","",SUM(DZ$2:DZ130)/AVERAGE(EA:EA))</f>
        <v>-5.4870229123799614</v>
      </c>
    </row>
    <row r="131" spans="5:134" x14ac:dyDescent="0.2">
      <c r="E131" s="73"/>
      <c r="F131" s="73"/>
      <c r="G131" s="73"/>
      <c r="H131" s="73"/>
      <c r="I131" s="73"/>
      <c r="J131" s="73"/>
      <c r="K131" s="73"/>
      <c r="L131" s="73"/>
      <c r="M131" s="73"/>
      <c r="N131" s="73"/>
      <c r="O131" s="73"/>
      <c r="P131" s="73"/>
      <c r="Q131" s="73"/>
      <c r="R131" s="73"/>
      <c r="T131" s="240"/>
      <c r="U131" s="86"/>
      <c r="V131" s="86"/>
      <c r="W131" s="86"/>
      <c r="X131" s="86"/>
      <c r="Y131" s="86"/>
      <c r="Z131" s="86"/>
      <c r="AA131" s="86"/>
      <c r="AB131" s="86"/>
      <c r="AC131" s="245">
        <f>IF(DataGoesHere!$B131="","",(DataGoesHere!$B131/SUM(DataGoesHere!$B122:'DataGoesHere'!$B133)))</f>
        <v>8.3087958902393177E-2</v>
      </c>
      <c r="AD131" s="86"/>
      <c r="AE131" s="241"/>
      <c r="CV131" s="310">
        <f>IF(DataGoesHere!B131="","",DataGoesHere!A131)</f>
        <v>130</v>
      </c>
      <c r="CW131" s="271">
        <f t="shared" ca="1" si="12"/>
        <v>10</v>
      </c>
      <c r="CX131" s="272">
        <f t="shared" ca="1" si="13"/>
        <v>0.92557634012077306</v>
      </c>
      <c r="CY131" s="266">
        <f>DataGoesHere!A131</f>
        <v>130</v>
      </c>
      <c r="CZ131" s="19">
        <f>IF(DataGoesHere!B131="","",DataGoesHere!B131)</f>
        <v>259945</v>
      </c>
      <c r="DA131" s="19">
        <f>IF(DataGoesHere!B131="","",IF(AH$5="No",DataGoesHere!B131,DataGoesHere!B131-(AH$2*(DataGoesHere!A131-1))))</f>
        <v>149392.74307692307</v>
      </c>
      <c r="DB131" s="19">
        <f ca="1">IF(DataGoesHere!B131="","",IF(AO$9="No",DataGoesHere!B131,DataGoesHere!B131/CX131))</f>
        <v>280846.63439655479</v>
      </c>
      <c r="DC131" s="19">
        <f ca="1">IF(DataGoesHere!B131="","",IF(AO$9="No",DA131,DA131/CX131))</f>
        <v>161405.10145001078</v>
      </c>
      <c r="DD131" s="293" t="str">
        <f>IF(CZ131="",IF(COUNTIF(DD$2:DD130,"Forecast")&lt;Output!E$43,"Forecast",""),"Actual")</f>
        <v>Actual</v>
      </c>
      <c r="DF131" s="19">
        <f ca="1">IF(DataGoesHere!B130="",IF(DD131="Forecast",(Output!$E$47*IntermediateCalcs!DH130)+((1-Output!$E$47)*IntermediateCalcs!DF130),""),(Output!$E$47*IntermediateCalcs!DB130)+((1-Output!$E$47)*IntermediateCalcs!DF130))</f>
        <v>235736.87919699674</v>
      </c>
      <c r="DG131" s="19">
        <f ca="1">IF(DataGoesHere!B130="",IF(DD131="Forecast",(Output!$G$47*(IntermediateCalcs!DF131-IntermediateCalcs!DF130))+((1-Output!$G$47)*IntermediateCalcs!DG130),""),(Output!$G$47*(IntermediateCalcs!DF131-IntermediateCalcs!DF130))+((1-Output!$G$47)*IntermediateCalcs!DG130))</f>
        <v>-14556.138758367219</v>
      </c>
      <c r="DH131" s="19">
        <f ca="1">IF(DataGoesHere!B130="",IF(DD131="Forecast",DF131+DG131,""),DF131+DG131)</f>
        <v>221180.74043862952</v>
      </c>
      <c r="DI131" s="274">
        <f ca="1">IF(DH131="","",IF(IntermediateCalcs!$AO$9="Yes",IntermediateCalcs!DH131*$CX131,IntermediateCalcs!DH131))</f>
        <v>204719.66024038938</v>
      </c>
      <c r="DJ131" s="250">
        <f ca="1">IF(DataGoesHere!$B131="","",($CZ131-DI131))</f>
        <v>55225.339759610622</v>
      </c>
      <c r="DK131" s="250">
        <f ca="1">IF(DataGoesHere!$B131="","",ABS($CZ131-DI131))</f>
        <v>55225.339759610622</v>
      </c>
      <c r="DL131" s="250">
        <f ca="1">IF(DataGoesHere!$B131="","",DK131^2)</f>
        <v>3049838151.5644298</v>
      </c>
      <c r="DM131" s="249">
        <f ca="1">IF(DataGoesHere!$B131="","",DK131/$CZ131)</f>
        <v>0.21245009428767864</v>
      </c>
      <c r="DN131" s="250">
        <f ca="1">IF(DataGoesHere!$B131="","",SUM(DJ$2:DJ131)/AVERAGE(DK:DK))</f>
        <v>-12.310093701830242</v>
      </c>
      <c r="DP131" s="19">
        <f ca="1">IF(DataGoesHere!B131="",IF($DD131="Forecast",(Output!E$48*IntermediateCalcs!CY131)+Output!G$48,""),(Output!E$48*IntermediateCalcs!CY131)+Output!G$48)</f>
        <v>266948.12292742776</v>
      </c>
      <c r="DQ131" s="274">
        <f ca="1">IF(DP131="","",IF(IntermediateCalcs!$AO$9="Yes",IntermediateCalcs!DP131*$CX131,IntermediateCalcs!DP131))</f>
        <v>247080.86662127881</v>
      </c>
      <c r="DR131" s="250">
        <f ca="1">IF(DataGoesHere!$B131="","",($CZ131-DQ131))</f>
        <v>12864.133378721192</v>
      </c>
      <c r="DS131" s="250">
        <f ca="1">IF(DataGoesHere!$B131="","",ABS($CZ131-DQ131))</f>
        <v>12864.133378721192</v>
      </c>
      <c r="DT131" s="250">
        <f ca="1">IF(DataGoesHere!$B131="","",DS131^2)</f>
        <v>165485927.5855287</v>
      </c>
      <c r="DU131" s="249">
        <f ca="1">IF(DataGoesHere!$B131="","",DS131/$CZ131)</f>
        <v>4.9487904667222651E-2</v>
      </c>
      <c r="DV131" s="250">
        <f ca="1">IF(DataGoesHere!$B131="","",SUM(DR$2:DR131)/AVERAGE(DS:DS))</f>
        <v>-18.074936297621274</v>
      </c>
      <c r="DX131" s="19">
        <f ca="1">IF(DataGoesHere!$B130="","",(DB125*(Output!$O$49/Output!$P$49))+(IntermediateCalcs!DB126*(Output!$M$49/Output!$P$49))+(IntermediateCalcs!DB127*(Output!$K$49/Output!$P$49))+(DB128*(Output!$I$49/Output!$P$49))+(IntermediateCalcs!DB129*(Output!$G$49/Output!$P$49))+(IntermediateCalcs!DB130*(Output!$E$49/Output!$P$49)))</f>
        <v>259496.80569995398</v>
      </c>
      <c r="DY131" s="274">
        <f ca="1">IF(DX131="","",IF(IntermediateCalcs!$AO$9="Yes",IntermediateCalcs!DX131*$CX131,IntermediateCalcs!DX131))</f>
        <v>240184.10369279477</v>
      </c>
      <c r="DZ131" s="250">
        <f ca="1">IF(DataGoesHere!$B131="","",($CZ131-DY131))</f>
        <v>19760.896307205228</v>
      </c>
      <c r="EA131" s="250">
        <f ca="1">IF(DataGoesHere!$B131="","",ABS($CZ131-DY131))</f>
        <v>19760.896307205228</v>
      </c>
      <c r="EB131" s="250">
        <f ca="1">IF(DataGoesHere!$B131="","",EA131^2)</f>
        <v>390493022.86411721</v>
      </c>
      <c r="EC131" s="249">
        <f ca="1">IF(DataGoesHere!$B131="","",EA131/$CZ131)</f>
        <v>7.6019528389487112E-2</v>
      </c>
      <c r="ED131" s="250">
        <f ca="1">IF(DataGoesHere!$B131="","",SUM(DZ$2:DZ131)/AVERAGE(EA:EA))</f>
        <v>-4.9103932990791055</v>
      </c>
    </row>
    <row r="132" spans="5:134" x14ac:dyDescent="0.2">
      <c r="E132" s="73"/>
      <c r="F132" s="73"/>
      <c r="G132" s="73"/>
      <c r="H132" s="73"/>
      <c r="I132" s="73"/>
      <c r="J132" s="73"/>
      <c r="K132" s="73"/>
      <c r="L132" s="73"/>
      <c r="M132" s="73"/>
      <c r="N132" s="73"/>
      <c r="O132" s="73"/>
      <c r="P132" s="73"/>
      <c r="Q132" s="73"/>
      <c r="R132" s="73"/>
      <c r="T132" s="240"/>
      <c r="U132" s="86"/>
      <c r="V132" s="86"/>
      <c r="W132" s="86"/>
      <c r="X132" s="86"/>
      <c r="Y132" s="86"/>
      <c r="Z132" s="86"/>
      <c r="AA132" s="86"/>
      <c r="AB132" s="86"/>
      <c r="AC132" s="86"/>
      <c r="AD132" s="245">
        <f>IF(DataGoesHere!$B132="","",(DataGoesHere!$B132/SUM(DataGoesHere!$B122:'DataGoesHere'!$B133)))</f>
        <v>8.4300340860564246E-2</v>
      </c>
      <c r="AE132" s="241"/>
      <c r="CV132" s="310">
        <f>IF(DataGoesHere!B132="","",DataGoesHere!A132)</f>
        <v>131</v>
      </c>
      <c r="CW132" s="271">
        <f t="shared" ca="1" si="12"/>
        <v>11</v>
      </c>
      <c r="CX132" s="272">
        <f t="shared" ca="1" si="13"/>
        <v>0.97463169608807265</v>
      </c>
      <c r="CY132" s="266">
        <f>DataGoesHere!A132</f>
        <v>131</v>
      </c>
      <c r="CZ132" s="19">
        <f>IF(DataGoesHere!B132="","",DataGoesHere!B132)</f>
        <v>263738</v>
      </c>
      <c r="DA132" s="19">
        <f>IF(DataGoesHere!B132="","",IF(AH$5="No",DataGoesHere!B132,DataGoesHere!B132-(AH$2*(DataGoesHere!A132-1))))</f>
        <v>152328.74883720931</v>
      </c>
      <c r="DB132" s="19">
        <f ca="1">IF(DataGoesHere!B132="","",IF(AO$9="No",DataGoesHere!B132,DataGoesHere!B132/CX132))</f>
        <v>270602.73235374782</v>
      </c>
      <c r="DC132" s="19">
        <f ca="1">IF(DataGoesHere!B132="","",IF(AO$9="No",DA132,DA132/CX132))</f>
        <v>156293.65374491588</v>
      </c>
      <c r="DD132" s="293" t="str">
        <f>IF(CZ132="",IF(COUNTIF(DD$2:DD131,"Forecast")&lt;Output!E$43,"Forecast",""),"Actual")</f>
        <v>Actual</v>
      </c>
      <c r="DF132" s="19">
        <f ca="1">IF(DataGoesHere!B131="",IF(DD132="Forecast",(Output!$E$47*IntermediateCalcs!DH131)+((1-Output!$E$47)*IntermediateCalcs!DF131),""),(Output!$E$47*IntermediateCalcs!DB131)+((1-Output!$E$47)*IntermediateCalcs!DF131))</f>
        <v>276335.65887659899</v>
      </c>
      <c r="DG132" s="19">
        <f ca="1">IF(DataGoesHere!B131="",IF(DD132="Forecast",(Output!$G$47*(IntermediateCalcs!DF132-IntermediateCalcs!DF131))+((1-Output!$G$47)*IntermediateCalcs!DG131),""),(Output!$G$47*(IntermediateCalcs!DF132-IntermediateCalcs!DF131))+((1-Output!$G$47)*IntermediateCalcs!DG131))</f>
        <v>13021.320460617513</v>
      </c>
      <c r="DH132" s="19">
        <f ca="1">IF(DataGoesHere!B131="",IF(DD132="Forecast",DF132+DG132,""),DF132+DG132)</f>
        <v>289356.97933721647</v>
      </c>
      <c r="DI132" s="274">
        <f ca="1">IF(DH132="","",IF(IntermediateCalcs!$AO$9="Yes",IntermediateCalcs!DH132*$CX132,IntermediateCalcs!DH132))</f>
        <v>282016.48354635265</v>
      </c>
      <c r="DJ132" s="250">
        <f ca="1">IF(DataGoesHere!$B132="","",($CZ132-DI132))</f>
        <v>-18278.483546352654</v>
      </c>
      <c r="DK132" s="250">
        <f ca="1">IF(DataGoesHere!$B132="","",ABS($CZ132-DI132))</f>
        <v>18278.483546352654</v>
      </c>
      <c r="DL132" s="250">
        <f ca="1">IF(DataGoesHere!$B132="","",DK132^2)</f>
        <v>334102960.75428468</v>
      </c>
      <c r="DM132" s="249">
        <f ca="1">IF(DataGoesHere!$B132="","",DK132/$CZ132)</f>
        <v>6.9305460518972059E-2</v>
      </c>
      <c r="DN132" s="250">
        <f ca="1">IF(DataGoesHere!$B132="","",SUM(DJ$2:DJ132)/AVERAGE(DK:DK))</f>
        <v>-12.624279367497277</v>
      </c>
      <c r="DP132" s="19">
        <f ca="1">IF(DataGoesHere!B132="",IF($DD132="Forecast",(Output!E$48*IntermediateCalcs!CY132)+Output!G$48,""),(Output!E$48*IntermediateCalcs!CY132)+Output!G$48)</f>
        <v>267817.05290895212</v>
      </c>
      <c r="DQ132" s="274">
        <f ca="1">IF(DP132="","",IF(IntermediateCalcs!$AO$9="Yes",IntermediateCalcs!DP132*$CX132,IntermediateCalcs!DP132))</f>
        <v>261022.98851796109</v>
      </c>
      <c r="DR132" s="250">
        <f ca="1">IF(DataGoesHere!$B132="","",($CZ132-DQ132))</f>
        <v>2715.0114820389135</v>
      </c>
      <c r="DS132" s="250">
        <f ca="1">IF(DataGoesHere!$B132="","",ABS($CZ132-DQ132))</f>
        <v>2715.0114820389135</v>
      </c>
      <c r="DT132" s="250">
        <f ca="1">IF(DataGoesHere!$B132="","",DS132^2)</f>
        <v>7371287.3476031376</v>
      </c>
      <c r="DU132" s="249">
        <f ca="1">IF(DataGoesHere!$B132="","",DS132/$CZ132)</f>
        <v>1.0294350764921679E-2</v>
      </c>
      <c r="DV132" s="250">
        <f ca="1">IF(DataGoesHere!$B132="","",SUM(DR$2:DR132)/AVERAGE(DS:DS))</f>
        <v>-17.988152113092298</v>
      </c>
      <c r="DX132" s="19">
        <f ca="1">IF(DataGoesHere!$B131="","",(DB126*(Output!$O$49/Output!$P$49))+(IntermediateCalcs!DB127*(Output!$M$49/Output!$P$49))+(IntermediateCalcs!DB128*(Output!$K$49/Output!$P$49))+(DB129*(Output!$I$49/Output!$P$49))+(IntermediateCalcs!DB130*(Output!$G$49/Output!$P$49))+(IntermediateCalcs!DB131*(Output!$E$49/Output!$P$49)))</f>
        <v>257699.5939698735</v>
      </c>
      <c r="DY132" s="274">
        <f ca="1">IF(DX132="","",IF(IntermediateCalcs!$AO$9="Yes",IntermediateCalcs!DX132*$CX132,IntermediateCalcs!DX132))</f>
        <v>251162.19235206547</v>
      </c>
      <c r="DZ132" s="250">
        <f ca="1">IF(DataGoesHere!$B132="","",($CZ132-DY132))</f>
        <v>12575.807647934533</v>
      </c>
      <c r="EA132" s="250">
        <f ca="1">IF(DataGoesHere!$B132="","",ABS($CZ132-DY132))</f>
        <v>12575.807647934533</v>
      </c>
      <c r="EB132" s="250">
        <f ca="1">IF(DataGoesHere!$B132="","",EA132^2)</f>
        <v>158150937.99784869</v>
      </c>
      <c r="EC132" s="249">
        <f ca="1">IF(DataGoesHere!$B132="","",EA132/$CZ132)</f>
        <v>4.7682956752286482E-2</v>
      </c>
      <c r="ED132" s="250">
        <f ca="1">IF(DataGoesHere!$B132="","",SUM(DZ$2:DZ132)/AVERAGE(EA:EA))</f>
        <v>-4.5434269940977696</v>
      </c>
    </row>
    <row r="133" spans="5:134" x14ac:dyDescent="0.2">
      <c r="E133" s="73"/>
      <c r="F133" s="73"/>
      <c r="G133" s="73"/>
      <c r="H133" s="73"/>
      <c r="I133" s="73"/>
      <c r="J133" s="73"/>
      <c r="K133" s="73"/>
      <c r="L133" s="73"/>
      <c r="M133" s="73"/>
      <c r="N133" s="73"/>
      <c r="O133" s="73"/>
      <c r="P133" s="73"/>
      <c r="Q133" s="73"/>
      <c r="R133" s="73"/>
      <c r="T133" s="242"/>
      <c r="U133" s="243"/>
      <c r="V133" s="243"/>
      <c r="W133" s="243"/>
      <c r="X133" s="243"/>
      <c r="Y133" s="243"/>
      <c r="Z133" s="243"/>
      <c r="AA133" s="243"/>
      <c r="AB133" s="243"/>
      <c r="AC133" s="243"/>
      <c r="AD133" s="243"/>
      <c r="AE133" s="246">
        <f>IF(DataGoesHere!$B133="","",(DataGoesHere!$B133/SUM(DataGoesHere!$B122:'DataGoesHere'!$B133)))</f>
        <v>9.8710521672646004E-2</v>
      </c>
      <c r="CV133" s="310">
        <f>IF(DataGoesHere!B133="","",DataGoesHere!A133)</f>
        <v>132</v>
      </c>
      <c r="CW133" s="271">
        <f t="shared" ca="1" si="12"/>
        <v>12</v>
      </c>
      <c r="CX133" s="272">
        <f t="shared" ca="1" si="13"/>
        <v>1.0054005237672714</v>
      </c>
      <c r="CY133" s="266">
        <f>DataGoesHere!A133</f>
        <v>132</v>
      </c>
      <c r="CZ133" s="19">
        <f>IF(DataGoesHere!B133="","",DataGoesHere!B133)</f>
        <v>308821</v>
      </c>
      <c r="DA133" s="19">
        <f>IF(DataGoesHere!B133="","",IF(AH$5="No",DataGoesHere!B133,DataGoesHere!B133-(AH$2*(DataGoesHere!A133-1))))</f>
        <v>196554.75459749554</v>
      </c>
      <c r="DB133" s="19">
        <f ca="1">IF(DataGoesHere!B133="","",IF(AO$9="No",DataGoesHere!B133,DataGoesHere!B133/CX133))</f>
        <v>307162.16343595763</v>
      </c>
      <c r="DC133" s="19">
        <f ca="1">IF(DataGoesHere!B133="","",IF(AO$9="No",DA133,DA133/CX133))</f>
        <v>195498.95782926184</v>
      </c>
      <c r="DD133" s="293" t="str">
        <f>IF(CZ133="",IF(COUNTIF(DD$2:DD132,"Forecast")&lt;Output!E$43,"Forecast",""),"Actual")</f>
        <v>Actual</v>
      </c>
      <c r="DF133" s="19">
        <f ca="1">IF(DataGoesHere!B132="",IF(DD133="Forecast",(Output!$E$47*IntermediateCalcs!DH132)+((1-Output!$E$47)*IntermediateCalcs!DF132),""),(Output!$E$47*IntermediateCalcs!DB132)+((1-Output!$E$47)*IntermediateCalcs!DF132))</f>
        <v>271176.02500603296</v>
      </c>
      <c r="DG133" s="19">
        <f ca="1">IF(DataGoesHere!B132="",IF(DD133="Forecast",(Output!$G$47*(IntermediateCalcs!DF133-IntermediateCalcs!DF132))+((1-Output!$G$47)*IntermediateCalcs!DG132),""),(Output!$G$47*(IntermediateCalcs!DF133-IntermediateCalcs!DF132))+((1-Output!$G$47)*IntermediateCalcs!DG132))</f>
        <v>3930.8432950257411</v>
      </c>
      <c r="DH133" s="19">
        <f ca="1">IF(DataGoesHere!B132="",IF(DD133="Forecast",DF133+DG133,""),DF133+DG133)</f>
        <v>275106.86830105871</v>
      </c>
      <c r="DI133" s="274">
        <f ca="1">IF(DH133="","",IF(IntermediateCalcs!$AO$9="Yes",IntermediateCalcs!DH133*$CX133,IntermediateCalcs!DH133))</f>
        <v>276592.58948185819</v>
      </c>
      <c r="DJ133" s="250">
        <f ca="1">IF(DataGoesHere!$B133="","",($CZ133-DI133))</f>
        <v>32228.410518141813</v>
      </c>
      <c r="DK133" s="250">
        <f ca="1">IF(DataGoesHere!$B133="","",ABS($CZ133-DI133))</f>
        <v>32228.410518141813</v>
      </c>
      <c r="DL133" s="250">
        <f ca="1">IF(DataGoesHere!$B133="","",DK133^2)</f>
        <v>1038670444.5258738</v>
      </c>
      <c r="DM133" s="249">
        <f ca="1">IF(DataGoesHere!$B133="","",DK133/$CZ133)</f>
        <v>0.10435951738431587</v>
      </c>
      <c r="DN133" s="250">
        <f ca="1">IF(DataGoesHere!$B133="","",SUM(DJ$2:DJ133)/AVERAGE(DK:DK))</f>
        <v>-12.070310840165403</v>
      </c>
      <c r="DP133" s="19">
        <f ca="1">IF(DataGoesHere!B133="",IF($DD133="Forecast",(Output!E$48*IntermediateCalcs!CY133)+Output!G$48,""),(Output!E$48*IntermediateCalcs!CY133)+Output!G$48)</f>
        <v>268685.98289047647</v>
      </c>
      <c r="DQ133" s="274">
        <f ca="1">IF(DP133="","",IF(IntermediateCalcs!$AO$9="Yes",IntermediateCalcs!DP133*$CX133,IntermediateCalcs!DP133))</f>
        <v>270137.02792700916</v>
      </c>
      <c r="DR133" s="250">
        <f ca="1">IF(DataGoesHere!$B133="","",($CZ133-DQ133))</f>
        <v>38683.972072990844</v>
      </c>
      <c r="DS133" s="250">
        <f ca="1">IF(DataGoesHere!$B133="","",ABS($CZ133-DQ133))</f>
        <v>38683.972072990844</v>
      </c>
      <c r="DT133" s="250">
        <f ca="1">IF(DataGoesHere!$B133="","",DS133^2)</f>
        <v>1496449695.3439355</v>
      </c>
      <c r="DU133" s="249">
        <f ca="1">IF(DataGoesHere!$B133="","",DS133/$CZ133)</f>
        <v>0.12526341172715211</v>
      </c>
      <c r="DV133" s="250">
        <f ca="1">IF(DataGoesHere!$B133="","",SUM(DR$2:DR133)/AVERAGE(DS:DS))</f>
        <v>-16.751635437967558</v>
      </c>
      <c r="DX133" s="19">
        <f ca="1">IF(DataGoesHere!$B132="","",(DB127*(Output!$O$49/Output!$P$49))+(IntermediateCalcs!DB128*(Output!$M$49/Output!$P$49))+(IntermediateCalcs!DB129*(Output!$K$49/Output!$P$49))+(DB130*(Output!$I$49/Output!$P$49))+(IntermediateCalcs!DB131*(Output!$G$49/Output!$P$49))+(IntermediateCalcs!DB132*(Output!$E$49/Output!$P$49)))</f>
        <v>260723.79329530496</v>
      </c>
      <c r="DY133" s="274">
        <f ca="1">IF(DX133="","",IF(IntermediateCalcs!$AO$9="Yes",IntermediateCalcs!DX133*$CX133,IntermediateCalcs!DX133))</f>
        <v>262131.83833768941</v>
      </c>
      <c r="DZ133" s="250">
        <f ca="1">IF(DataGoesHere!$B133="","",($CZ133-DY133))</f>
        <v>46689.161662310595</v>
      </c>
      <c r="EA133" s="250">
        <f ca="1">IF(DataGoesHere!$B133="","",ABS($CZ133-DY133))</f>
        <v>46689.161662310595</v>
      </c>
      <c r="EB133" s="250">
        <f ca="1">IF(DataGoesHere!$B133="","",EA133^2)</f>
        <v>2179877816.7293735</v>
      </c>
      <c r="EC133" s="249">
        <f ca="1">IF(DataGoesHere!$B133="","",EA133/$CZ133)</f>
        <v>0.15118519032808841</v>
      </c>
      <c r="ED133" s="250">
        <f ca="1">IF(DataGoesHere!$B133="","",SUM(DZ$2:DZ133)/AVERAGE(EA:EA))</f>
        <v>-3.1810215234075137</v>
      </c>
    </row>
    <row r="134" spans="5:134" x14ac:dyDescent="0.2">
      <c r="E134" s="73"/>
      <c r="F134" s="73"/>
      <c r="G134" s="73"/>
      <c r="H134" s="73"/>
      <c r="I134" s="73"/>
      <c r="J134" s="73"/>
      <c r="K134" s="73"/>
      <c r="L134" s="73"/>
      <c r="M134" s="73"/>
      <c r="N134" s="73"/>
      <c r="O134" s="73"/>
      <c r="P134" s="73"/>
      <c r="Q134" s="73"/>
      <c r="R134" s="73"/>
      <c r="T134" s="244">
        <f>IF(DataGoesHere!$B134="","",(DataGoesHere!$B134/SUM(DataGoesHere!$B134:'DataGoesHere'!$B145)))</f>
        <v>7.4254052816490237E-2</v>
      </c>
      <c r="U134" s="238"/>
      <c r="V134" s="238"/>
      <c r="W134" s="238"/>
      <c r="X134" s="238"/>
      <c r="Y134" s="238"/>
      <c r="Z134" s="238"/>
      <c r="AA134" s="238"/>
      <c r="AB134" s="238"/>
      <c r="AC134" s="238"/>
      <c r="AD134" s="238"/>
      <c r="AE134" s="239"/>
      <c r="CV134" s="310">
        <f>IF(DataGoesHere!B134="","",DataGoesHere!A134)</f>
        <v>133</v>
      </c>
      <c r="CW134" s="271">
        <f t="shared" ca="1" si="12"/>
        <v>1</v>
      </c>
      <c r="CX134" s="272">
        <f t="shared" ca="1" si="13"/>
        <v>1.3236179355303281</v>
      </c>
      <c r="CY134" s="266">
        <f>DataGoesHere!A134</f>
        <v>133</v>
      </c>
      <c r="CZ134" s="19">
        <f>IF(DataGoesHere!B134="","",DataGoesHere!B134)</f>
        <v>242271</v>
      </c>
      <c r="DA134" s="19">
        <f>IF(DataGoesHere!B134="","",IF(AH$5="No",DataGoesHere!B134,DataGoesHere!B134-(AH$2*(DataGoesHere!A134-1))))</f>
        <v>129147.76035778175</v>
      </c>
      <c r="DB134" s="19">
        <f ca="1">IF(DataGoesHere!B134="","",IF(AO$9="No",DataGoesHere!B134,DataGoesHere!B134/CX134))</f>
        <v>183036.95764210867</v>
      </c>
      <c r="DC134" s="19">
        <f ca="1">IF(DataGoesHere!B134="","",IF(AO$9="No",DA134,DA134/CX134))</f>
        <v>97571.781774048475</v>
      </c>
      <c r="DD134" s="293" t="str">
        <f>IF(CZ134="",IF(COUNTIF(DD$2:DD133,"Forecast")&lt;Output!E$43,"Forecast",""),"Actual")</f>
        <v>Actual</v>
      </c>
      <c r="DF134" s="19">
        <f ca="1">IF(DataGoesHere!B133="",IF(DD134="Forecast",(Output!$E$47*IntermediateCalcs!DH133)+((1-Output!$E$47)*IntermediateCalcs!DF133),""),(Output!$E$47*IntermediateCalcs!DB133)+((1-Output!$E$47)*IntermediateCalcs!DF133))</f>
        <v>303563.54959296517</v>
      </c>
      <c r="DG134" s="19">
        <f ca="1">IF(DataGoesHere!B133="",IF(DD134="Forecast",(Output!$G$47*(IntermediateCalcs!DF134-IntermediateCalcs!DF133))+((1-Output!$G$47)*IntermediateCalcs!DG133),""),(Output!$G$47*(IntermediateCalcs!DF134-IntermediateCalcs!DF133))+((1-Output!$G$47)*IntermediateCalcs!DG133))</f>
        <v>18159.183940978975</v>
      </c>
      <c r="DH134" s="19">
        <f ca="1">IF(DataGoesHere!B133="",IF(DD134="Forecast",DF134+DG134,""),DF134+DG134)</f>
        <v>321722.73353394412</v>
      </c>
      <c r="DI134" s="274">
        <f ca="1">IF(DH134="","",IF(IntermediateCalcs!$AO$9="Yes",IntermediateCalcs!DH134*$CX134,IntermediateCalcs!DH134))</f>
        <v>425837.98037337296</v>
      </c>
      <c r="DJ134" s="250">
        <f ca="1">IF(DataGoesHere!$B134="","",($CZ134-DI134))</f>
        <v>-183566.98037337296</v>
      </c>
      <c r="DK134" s="250">
        <f ca="1">IF(DataGoesHere!$B134="","",ABS($CZ134-DI134))</f>
        <v>183566.98037337296</v>
      </c>
      <c r="DL134" s="250">
        <f ca="1">IF(DataGoesHere!$B134="","",DK134^2)</f>
        <v>33696836283.398296</v>
      </c>
      <c r="DM134" s="249">
        <f ca="1">IF(DataGoesHere!$B134="","",DK134/$CZ134)</f>
        <v>0.75769275057011765</v>
      </c>
      <c r="DN134" s="250">
        <f ca="1">IF(DataGoesHere!$B134="","",SUM(DJ$2:DJ134)/AVERAGE(DK:DK))</f>
        <v>-15.225611649274603</v>
      </c>
      <c r="DP134" s="19">
        <f ca="1">IF(DataGoesHere!B134="",IF($DD134="Forecast",(Output!E$48*IntermediateCalcs!CY134)+Output!G$48,""),(Output!E$48*IntermediateCalcs!CY134)+Output!G$48)</f>
        <v>269554.91287200089</v>
      </c>
      <c r="DQ134" s="274">
        <f ca="1">IF(DP134="","",IF(IntermediateCalcs!$AO$9="Yes",IntermediateCalcs!DP134*$CX134,IntermediateCalcs!DP134))</f>
        <v>356787.71728769527</v>
      </c>
      <c r="DR134" s="250">
        <f ca="1">IF(DataGoesHere!$B134="","",($CZ134-DQ134))</f>
        <v>-114516.71728769527</v>
      </c>
      <c r="DS134" s="250">
        <f ca="1">IF(DataGoesHere!$B134="","",ABS($CZ134-DQ134))</f>
        <v>114516.71728769527</v>
      </c>
      <c r="DT134" s="250">
        <f ca="1">IF(DataGoesHere!$B134="","",DS134^2)</f>
        <v>13114078538.349924</v>
      </c>
      <c r="DU134" s="249">
        <f ca="1">IF(DataGoesHere!$B134="","",DS134/$CZ134)</f>
        <v>0.4726802518159221</v>
      </c>
      <c r="DV134" s="250">
        <f ca="1">IF(DataGoesHere!$B134="","",SUM(DR$2:DR134)/AVERAGE(DS:DS))</f>
        <v>-20.412113484006866</v>
      </c>
      <c r="DX134" s="19">
        <f ca="1">IF(DataGoesHere!$B133="","",(DB128*(Output!$O$49/Output!$P$49))+(IntermediateCalcs!DB129*(Output!$M$49/Output!$P$49))+(IntermediateCalcs!DB130*(Output!$K$49/Output!$P$49))+(DB131*(Output!$I$49/Output!$P$49))+(IntermediateCalcs!DB132*(Output!$G$49/Output!$P$49))+(IntermediateCalcs!DB133*(Output!$E$49/Output!$P$49)))</f>
        <v>282474.49390934058</v>
      </c>
      <c r="DY134" s="274">
        <f ca="1">IF(DX134="","",IF(IntermediateCalcs!$AO$9="Yes",IntermediateCalcs!DX134*$CX134,IntermediateCalcs!DX134))</f>
        <v>373888.30646825564</v>
      </c>
      <c r="DZ134" s="250">
        <f ca="1">IF(DataGoesHere!$B134="","",($CZ134-DY134))</f>
        <v>-131617.30646825564</v>
      </c>
      <c r="EA134" s="250">
        <f ca="1">IF(DataGoesHere!$B134="","",ABS($CZ134-DY134))</f>
        <v>131617.30646825564</v>
      </c>
      <c r="EB134" s="250">
        <f ca="1">IF(DataGoesHere!$B134="","",EA134^2)</f>
        <v>17323115361.958729</v>
      </c>
      <c r="EC134" s="249">
        <f ca="1">IF(DataGoesHere!$B134="","",EA134/$CZ134)</f>
        <v>0.54326480044353487</v>
      </c>
      <c r="ED134" s="250">
        <f ca="1">IF(DataGoesHere!$B134="","",SUM(DZ$2:DZ134)/AVERAGE(EA:EA))</f>
        <v>-7.0216588787494247</v>
      </c>
    </row>
    <row r="135" spans="5:134" x14ac:dyDescent="0.2">
      <c r="E135" s="73"/>
      <c r="F135" s="73"/>
      <c r="G135" s="73"/>
      <c r="H135" s="73"/>
      <c r="I135" s="73"/>
      <c r="J135" s="73"/>
      <c r="K135" s="73"/>
      <c r="L135" s="73"/>
      <c r="M135" s="73"/>
      <c r="N135" s="73"/>
      <c r="O135" s="73"/>
      <c r="P135" s="73"/>
      <c r="Q135" s="73"/>
      <c r="R135" s="73"/>
      <c r="T135" s="240"/>
      <c r="U135" s="245">
        <f>IF(DataGoesHere!$B135="","",(DataGoesHere!$B135/SUM(DataGoesHere!$B135:'DataGoesHere'!$B145)))</f>
        <v>7.7298822033729966E-2</v>
      </c>
      <c r="V135" s="86"/>
      <c r="W135" s="86"/>
      <c r="X135" s="86"/>
      <c r="Y135" s="86"/>
      <c r="Z135" s="86"/>
      <c r="AA135" s="86"/>
      <c r="AB135" s="86"/>
      <c r="AC135" s="86"/>
      <c r="AD135" s="86"/>
      <c r="AE135" s="241"/>
      <c r="CV135" s="310">
        <f>IF(DataGoesHere!B135="","",DataGoesHere!A135)</f>
        <v>134</v>
      </c>
      <c r="CW135" s="271">
        <f t="shared" ca="1" si="12"/>
        <v>2</v>
      </c>
      <c r="CX135" s="272">
        <f t="shared" ca="1" si="13"/>
        <v>0.80574490527728204</v>
      </c>
      <c r="CY135" s="266">
        <f>DataGoesHere!A135</f>
        <v>134</v>
      </c>
      <c r="CZ135" s="19">
        <f>IF(DataGoesHere!B135="","",DataGoesHere!B135)</f>
        <v>233478</v>
      </c>
      <c r="DA135" s="19">
        <f>IF(DataGoesHere!B135="","",IF(AH$5="No",DataGoesHere!B135,DataGoesHere!B135-(AH$2*(DataGoesHere!A135-1))))</f>
        <v>119497.76611806797</v>
      </c>
      <c r="DB135" s="19">
        <f ca="1">IF(DataGoesHere!B135="","",IF(AO$9="No",DataGoesHere!B135,DataGoesHere!B135/CX135))</f>
        <v>289766.64757148281</v>
      </c>
      <c r="DC135" s="19">
        <f ca="1">IF(DataGoesHere!B135="","",IF(AO$9="No",DA135,DA135/CX135))</f>
        <v>148307.19416953067</v>
      </c>
      <c r="DD135" s="293" t="str">
        <f>IF(CZ135="",IF(COUNTIF(DD$2:DD134,"Forecast")&lt;Output!E$43,"Forecast",""),"Actual")</f>
        <v>Actual</v>
      </c>
      <c r="DF135" s="19">
        <f ca="1">IF(DataGoesHere!B134="",IF(DD135="Forecast",(Output!$E$47*IntermediateCalcs!DH134)+((1-Output!$E$47)*IntermediateCalcs!DF134),""),(Output!$E$47*IntermediateCalcs!DB134)+((1-Output!$E$47)*IntermediateCalcs!DF134))</f>
        <v>195089.61683719431</v>
      </c>
      <c r="DG135" s="19">
        <f ca="1">IF(DataGoesHere!B134="",IF(DD135="Forecast",(Output!$G$47*(IntermediateCalcs!DF135-IntermediateCalcs!DF134))+((1-Output!$G$47)*IntermediateCalcs!DG134),""),(Output!$G$47*(IntermediateCalcs!DF135-IntermediateCalcs!DF134))+((1-Output!$G$47)*IntermediateCalcs!DG134))</f>
        <v>-45157.374407395939</v>
      </c>
      <c r="DH135" s="19">
        <f ca="1">IF(DataGoesHere!B134="",IF(DD135="Forecast",DF135+DG135,""),DF135+DG135)</f>
        <v>149932.24242979835</v>
      </c>
      <c r="DI135" s="274">
        <f ca="1">IF(DH135="","",IF(IntermediateCalcs!$AO$9="Yes",IntermediateCalcs!DH135*$CX135,IntermediateCalcs!DH135))</f>
        <v>120807.14047460836</v>
      </c>
      <c r="DJ135" s="250">
        <f ca="1">IF(DataGoesHere!$B135="","",($CZ135-DI135))</f>
        <v>112670.85952539164</v>
      </c>
      <c r="DK135" s="250">
        <f ca="1">IF(DataGoesHere!$B135="","",ABS($CZ135-DI135))</f>
        <v>112670.85952539164</v>
      </c>
      <c r="DL135" s="250">
        <f ca="1">IF(DataGoesHere!$B135="","",DK135^2)</f>
        <v>12694722586.190536</v>
      </c>
      <c r="DM135" s="249">
        <f ca="1">IF(DataGoesHere!$B135="","",DK135/$CZ135)</f>
        <v>0.48257591518426424</v>
      </c>
      <c r="DN135" s="250">
        <f ca="1">IF(DataGoesHere!$B135="","",SUM(DJ$2:DJ135)/AVERAGE(DK:DK))</f>
        <v>-13.288931896192684</v>
      </c>
      <c r="DP135" s="19">
        <f ca="1">IF(DataGoesHere!B135="",IF($DD135="Forecast",(Output!E$48*IntermediateCalcs!CY135)+Output!G$48,""),(Output!E$48*IntermediateCalcs!CY135)+Output!G$48)</f>
        <v>270423.84285352525</v>
      </c>
      <c r="DQ135" s="274">
        <f ca="1">IF(DP135="","",IF(IntermediateCalcs!$AO$9="Yes",IntermediateCalcs!DP135*$CX135,IntermediateCalcs!DP135))</f>
        <v>217892.6336447323</v>
      </c>
      <c r="DR135" s="250">
        <f ca="1">IF(DataGoesHere!$B135="","",($CZ135-DQ135))</f>
        <v>15585.366355267703</v>
      </c>
      <c r="DS135" s="250">
        <f ca="1">IF(DataGoesHere!$B135="","",ABS($CZ135-DQ135))</f>
        <v>15585.366355267703</v>
      </c>
      <c r="DT135" s="250">
        <f ca="1">IF(DataGoesHere!$B135="","",DS135^2)</f>
        <v>242903644.42791048</v>
      </c>
      <c r="DU135" s="249">
        <f ca="1">IF(DataGoesHere!$B135="","",DS135/$CZ135)</f>
        <v>6.6753040351843443E-2</v>
      </c>
      <c r="DV135" s="250">
        <f ca="1">IF(DataGoesHere!$B135="","",SUM(DR$2:DR135)/AVERAGE(DS:DS))</f>
        <v>-19.913933892990357</v>
      </c>
      <c r="DX135" s="19">
        <f ca="1">IF(DataGoesHere!$B134="","",(DB129*(Output!$O$49/Output!$P$49))+(IntermediateCalcs!DB130*(Output!$M$49/Output!$P$49))+(IntermediateCalcs!DB131*(Output!$K$49/Output!$P$49))+(DB132*(Output!$I$49/Output!$P$49))+(IntermediateCalcs!DB133*(Output!$G$49/Output!$P$49))+(IntermediateCalcs!DB134*(Output!$E$49/Output!$P$49)))</f>
        <v>246149.57096273213</v>
      </c>
      <c r="DY135" s="274">
        <f ca="1">IF(DX135="","",IF(IntermediateCalcs!$AO$9="Yes",IntermediateCalcs!DX135*$CX135,IntermediateCalcs!DX135))</f>
        <v>198333.76273941022</v>
      </c>
      <c r="DZ135" s="250">
        <f ca="1">IF(DataGoesHere!$B135="","",($CZ135-DY135))</f>
        <v>35144.237260589784</v>
      </c>
      <c r="EA135" s="250">
        <f ca="1">IF(DataGoesHere!$B135="","",ABS($CZ135-DY135))</f>
        <v>35144.237260589784</v>
      </c>
      <c r="EB135" s="250">
        <f ca="1">IF(DataGoesHere!$B135="","",EA135^2)</f>
        <v>1235117412.6286273</v>
      </c>
      <c r="EC135" s="249">
        <f ca="1">IF(DataGoesHere!$B135="","",EA135/$CZ135)</f>
        <v>0.15052483429098151</v>
      </c>
      <c r="ED135" s="250">
        <f ca="1">IF(DataGoesHere!$B135="","",SUM(DZ$2:DZ135)/AVERAGE(EA:EA))</f>
        <v>-5.9961381925273995</v>
      </c>
    </row>
    <row r="136" spans="5:134" x14ac:dyDescent="0.2">
      <c r="E136" s="73"/>
      <c r="F136" s="73"/>
      <c r="G136" s="73"/>
      <c r="H136" s="73"/>
      <c r="I136" s="73"/>
      <c r="J136" s="73"/>
      <c r="K136" s="73"/>
      <c r="L136" s="73"/>
      <c r="M136" s="73"/>
      <c r="N136" s="73"/>
      <c r="O136" s="73"/>
      <c r="P136" s="73"/>
      <c r="Q136" s="73"/>
      <c r="R136" s="73"/>
      <c r="T136" s="240"/>
      <c r="U136" s="86"/>
      <c r="V136" s="245">
        <f>IF(DataGoesHere!$B136="","",(DataGoesHere!$B136/SUM(DataGoesHere!$B134:'DataGoesHere'!$B145)))</f>
        <v>8.1076864749193234E-2</v>
      </c>
      <c r="W136" s="86"/>
      <c r="X136" s="86"/>
      <c r="Y136" s="86"/>
      <c r="Z136" s="86"/>
      <c r="AA136" s="86"/>
      <c r="AB136" s="86"/>
      <c r="AC136" s="86"/>
      <c r="AD136" s="86"/>
      <c r="AE136" s="241"/>
      <c r="CV136" s="310">
        <f>IF(DataGoesHere!B136="","",DataGoesHere!A136)</f>
        <v>135</v>
      </c>
      <c r="CW136" s="271">
        <f t="shared" ca="1" si="12"/>
        <v>3</v>
      </c>
      <c r="CX136" s="272">
        <f t="shared" ca="1" si="13"/>
        <v>0.79862940076451561</v>
      </c>
      <c r="CY136" s="266">
        <f>DataGoesHere!A136</f>
        <v>135</v>
      </c>
      <c r="CZ136" s="19">
        <f>IF(DataGoesHere!B136="","",DataGoesHere!B136)</f>
        <v>264532</v>
      </c>
      <c r="DA136" s="19">
        <f>IF(DataGoesHere!B136="","",IF(AH$5="No",DataGoesHere!B136,DataGoesHere!B136-(AH$2*(DataGoesHere!A136-1))))</f>
        <v>149694.77187835419</v>
      </c>
      <c r="DB136" s="19">
        <f ca="1">IF(DataGoesHere!B136="","",IF(AO$9="No",DataGoesHere!B136,DataGoesHere!B136/CX136))</f>
        <v>331232.48373622057</v>
      </c>
      <c r="DC136" s="19">
        <f ca="1">IF(DataGoesHere!B136="","",IF(AO$9="No",DA136,DA136/CX136))</f>
        <v>187439.59555590327</v>
      </c>
      <c r="DD136" s="293" t="str">
        <f>IF(CZ136="",IF(COUNTIF(DD$2:DD135,"Forecast")&lt;Output!E$43,"Forecast",""),"Actual")</f>
        <v>Actual</v>
      </c>
      <c r="DF136" s="19">
        <f ca="1">IF(DataGoesHere!B135="",IF(DD136="Forecast",(Output!$E$47*IntermediateCalcs!DH135)+((1-Output!$E$47)*IntermediateCalcs!DF135),""),(Output!$E$47*IntermediateCalcs!DB135)+((1-Output!$E$47)*IntermediateCalcs!DF135))</f>
        <v>280298.94449805398</v>
      </c>
      <c r="DG136" s="19">
        <f ca="1">IF(DataGoesHere!B135="",IF(DD136="Forecast",(Output!$G$47*(IntermediateCalcs!DF136-IntermediateCalcs!DF135))+((1-Output!$G$47)*IntermediateCalcs!DG135),""),(Output!$G$47*(IntermediateCalcs!DF136-IntermediateCalcs!DF135))+((1-Output!$G$47)*IntermediateCalcs!DG135))</f>
        <v>20025.97662673187</v>
      </c>
      <c r="DH136" s="19">
        <f ca="1">IF(DataGoesHere!B135="",IF(DD136="Forecast",DF136+DG136,""),DF136+DG136)</f>
        <v>300324.92112478585</v>
      </c>
      <c r="DI136" s="274">
        <f ca="1">IF(DH136="","",IF(IntermediateCalcs!$AO$9="Yes",IntermediateCalcs!DH136*$CX136,IntermediateCalcs!DH136))</f>
        <v>239848.31179253812</v>
      </c>
      <c r="DJ136" s="250">
        <f ca="1">IF(DataGoesHere!$B136="","",($CZ136-DI136))</f>
        <v>24683.688207461877</v>
      </c>
      <c r="DK136" s="250">
        <f ca="1">IF(DataGoesHere!$B136="","",ABS($CZ136-DI136))</f>
        <v>24683.688207461877</v>
      </c>
      <c r="DL136" s="250">
        <f ca="1">IF(DataGoesHere!$B136="","",DK136^2)</f>
        <v>609284463.52319252</v>
      </c>
      <c r="DM136" s="249">
        <f ca="1">IF(DataGoesHere!$B136="","",DK136/$CZ136)</f>
        <v>9.3310783600705688E-2</v>
      </c>
      <c r="DN136" s="250">
        <f ca="1">IF(DataGoesHere!$B136="","",SUM(DJ$2:DJ136)/AVERAGE(DK:DK))</f>
        <v>-12.864648284758932</v>
      </c>
      <c r="DP136" s="19">
        <f ca="1">IF(DataGoesHere!B136="",IF($DD136="Forecast",(Output!E$48*IntermediateCalcs!CY136)+Output!G$48,""),(Output!E$48*IntermediateCalcs!CY136)+Output!G$48)</f>
        <v>271292.7728350496</v>
      </c>
      <c r="DQ136" s="274">
        <f ca="1">IF(DP136="","",IF(IntermediateCalcs!$AO$9="Yes",IntermediateCalcs!DP136*$CX136,IntermediateCalcs!DP136))</f>
        <v>216662.38460099953</v>
      </c>
      <c r="DR136" s="250">
        <f ca="1">IF(DataGoesHere!$B136="","",($CZ136-DQ136))</f>
        <v>47869.615399000468</v>
      </c>
      <c r="DS136" s="250">
        <f ca="1">IF(DataGoesHere!$B136="","",ABS($CZ136-DQ136))</f>
        <v>47869.615399000468</v>
      </c>
      <c r="DT136" s="250">
        <f ca="1">IF(DataGoesHere!$B136="","",DS136^2)</f>
        <v>2291500078.4482226</v>
      </c>
      <c r="DU136" s="249">
        <f ca="1">IF(DataGoesHere!$B136="","",DS136/$CZ136)</f>
        <v>0.18095963966174403</v>
      </c>
      <c r="DV136" s="250">
        <f ca="1">IF(DataGoesHere!$B136="","",SUM(DR$2:DR136)/AVERAGE(DS:DS))</f>
        <v>-18.383802045077054</v>
      </c>
      <c r="DX136" s="19">
        <f ca="1">IF(DataGoesHere!$B135="","",(DB130*(Output!$O$49/Output!$P$49))+(IntermediateCalcs!DB131*(Output!$M$49/Output!$P$49))+(IntermediateCalcs!DB132*(Output!$K$49/Output!$P$49))+(DB133*(Output!$I$49/Output!$P$49))+(IntermediateCalcs!DB134*(Output!$G$49/Output!$P$49))+(IntermediateCalcs!DB135*(Output!$E$49/Output!$P$49)))</f>
        <v>264753.63473298377</v>
      </c>
      <c r="DY136" s="274">
        <f ca="1">IF(DX136="","",IF(IntermediateCalcs!$AO$9="Yes",IntermediateCalcs!DX136*$CX136,IntermediateCalcs!DX136))</f>
        <v>211440.03665703029</v>
      </c>
      <c r="DZ136" s="250">
        <f ca="1">IF(DataGoesHere!$B136="","",($CZ136-DY136))</f>
        <v>53091.963342969713</v>
      </c>
      <c r="EA136" s="250">
        <f ca="1">IF(DataGoesHere!$B136="","",ABS($CZ136-DY136))</f>
        <v>53091.963342969713</v>
      </c>
      <c r="EB136" s="250">
        <f ca="1">IF(DataGoesHere!$B136="","",EA136^2)</f>
        <v>2818756571.6112399</v>
      </c>
      <c r="EC136" s="249">
        <f ca="1">IF(DataGoesHere!$B136="","",EA136/$CZ136)</f>
        <v>0.20070147786645742</v>
      </c>
      <c r="ED136" s="250">
        <f ca="1">IF(DataGoesHere!$B136="","",SUM(DZ$2:DZ136)/AVERAGE(EA:EA))</f>
        <v>-4.4468968111697542</v>
      </c>
    </row>
    <row r="137" spans="5:134" x14ac:dyDescent="0.2">
      <c r="E137" s="73"/>
      <c r="F137" s="73"/>
      <c r="G137" s="73"/>
      <c r="H137" s="73"/>
      <c r="I137" s="73"/>
      <c r="J137" s="73"/>
      <c r="K137" s="73"/>
      <c r="L137" s="73"/>
      <c r="M137" s="73"/>
      <c r="N137" s="73"/>
      <c r="O137" s="73"/>
      <c r="P137" s="73"/>
      <c r="Q137" s="73"/>
      <c r="R137" s="73"/>
      <c r="T137" s="240"/>
      <c r="U137" s="86"/>
      <c r="V137" s="86"/>
      <c r="W137" s="245">
        <f>IF(DataGoesHere!$B137="","",(DataGoesHere!$B137/SUM(DataGoesHere!$B134:'DataGoesHere'!$B145)))</f>
        <v>8.1523729660827077E-2</v>
      </c>
      <c r="X137" s="86"/>
      <c r="Y137" s="86"/>
      <c r="Z137" s="86"/>
      <c r="AA137" s="86"/>
      <c r="AB137" s="86"/>
      <c r="AC137" s="86"/>
      <c r="AD137" s="86"/>
      <c r="AE137" s="241"/>
      <c r="CV137" s="310">
        <f>IF(DataGoesHere!B137="","",DataGoesHere!A137)</f>
        <v>136</v>
      </c>
      <c r="CW137" s="271">
        <f t="shared" ca="1" si="12"/>
        <v>4</v>
      </c>
      <c r="CX137" s="272">
        <f t="shared" ca="1" si="13"/>
        <v>1.0149292433706087</v>
      </c>
      <c r="CY137" s="266">
        <f>DataGoesHere!A137</f>
        <v>136</v>
      </c>
      <c r="CZ137" s="19">
        <f>IF(DataGoesHere!B137="","",DataGoesHere!B137)</f>
        <v>265990</v>
      </c>
      <c r="DA137" s="19">
        <f>IF(DataGoesHere!B137="","",IF(AH$5="No",DataGoesHere!B137,DataGoesHere!B137-(AH$2*(DataGoesHere!A137-1))))</f>
        <v>150295.77763864043</v>
      </c>
      <c r="DB137" s="19">
        <f ca="1">IF(DataGoesHere!B137="","",IF(AO$9="No",DataGoesHere!B137,DataGoesHere!B137/CX137))</f>
        <v>262077.38296774233</v>
      </c>
      <c r="DC137" s="19">
        <f ca="1">IF(DataGoesHere!B137="","",IF(AO$9="No",DA137,DA137/CX137))</f>
        <v>148084.98091896917</v>
      </c>
      <c r="DD137" s="293" t="str">
        <f>IF(CZ137="",IF(COUNTIF(DD$2:DD136,"Forecast")&lt;Output!E$43,"Forecast",""),"Actual")</f>
        <v>Actual</v>
      </c>
      <c r="DF137" s="19">
        <f ca="1">IF(DataGoesHere!B136="",IF(DD137="Forecast",(Output!$E$47*IntermediateCalcs!DH136)+((1-Output!$E$47)*IntermediateCalcs!DF136),""),(Output!$E$47*IntermediateCalcs!DB136)+((1-Output!$E$47)*IntermediateCalcs!DF136))</f>
        <v>326139.12981240387</v>
      </c>
      <c r="DG137" s="19">
        <f ca="1">IF(DataGoesHere!B136="",IF(DD137="Forecast",(Output!$G$47*(IntermediateCalcs!DF137-IntermediateCalcs!DF136))+((1-Output!$G$47)*IntermediateCalcs!DG136),""),(Output!$G$47*(IntermediateCalcs!DF137-IntermediateCalcs!DF136))+((1-Output!$G$47)*IntermediateCalcs!DG136))</f>
        <v>32933.080970540876</v>
      </c>
      <c r="DH137" s="19">
        <f ca="1">IF(DataGoesHere!B136="",IF(DD137="Forecast",DF137+DG137,""),DF137+DG137)</f>
        <v>359072.21078294475</v>
      </c>
      <c r="DI137" s="274">
        <f ca="1">IF(DH137="","",IF(IntermediateCalcs!$AO$9="Yes",IntermediateCalcs!DH137*$CX137,IntermediateCalcs!DH137))</f>
        <v>364432.88720534585</v>
      </c>
      <c r="DJ137" s="250">
        <f ca="1">IF(DataGoesHere!$B137="","",($CZ137-DI137))</f>
        <v>-98442.887205345847</v>
      </c>
      <c r="DK137" s="250">
        <f ca="1">IF(DataGoesHere!$B137="","",ABS($CZ137-DI137))</f>
        <v>98442.887205345847</v>
      </c>
      <c r="DL137" s="250">
        <f ca="1">IF(DataGoesHere!$B137="","",DK137^2)</f>
        <v>9691002041.3244457</v>
      </c>
      <c r="DM137" s="249">
        <f ca="1">IF(DataGoesHere!$B137="","",DK137/$CZ137)</f>
        <v>0.3700999556575279</v>
      </c>
      <c r="DN137" s="250">
        <f ca="1">IF(DataGoesHere!$B137="","",SUM(DJ$2:DJ137)/AVERAGE(DK:DK))</f>
        <v>-14.556765903179645</v>
      </c>
      <c r="DP137" s="19">
        <f ca="1">IF(DataGoesHere!B137="",IF($DD137="Forecast",(Output!E$48*IntermediateCalcs!CY137)+Output!G$48,""),(Output!E$48*IntermediateCalcs!CY137)+Output!G$48)</f>
        <v>272161.70281657396</v>
      </c>
      <c r="DQ137" s="274">
        <f ca="1">IF(DP137="","",IF(IntermediateCalcs!$AO$9="Yes",IntermediateCalcs!DP137*$CX137,IntermediateCalcs!DP137))</f>
        <v>276224.87111408188</v>
      </c>
      <c r="DR137" s="250">
        <f ca="1">IF(DataGoesHere!$B137="","",($CZ137-DQ137))</f>
        <v>-10234.871114081878</v>
      </c>
      <c r="DS137" s="250">
        <f ca="1">IF(DataGoesHere!$B137="","",ABS($CZ137-DQ137))</f>
        <v>10234.871114081878</v>
      </c>
      <c r="DT137" s="250">
        <f ca="1">IF(DataGoesHere!$B137="","",DS137^2)</f>
        <v>104752586.72186762</v>
      </c>
      <c r="DU137" s="249">
        <f ca="1">IF(DataGoesHere!$B137="","",DS137/$CZ137)</f>
        <v>3.8478405632098492E-2</v>
      </c>
      <c r="DV137" s="250">
        <f ca="1">IF(DataGoesHere!$B137="","",SUM(DR$2:DR137)/AVERAGE(DS:DS))</f>
        <v>-18.710955336792694</v>
      </c>
      <c r="DX137" s="19">
        <f ca="1">IF(DataGoesHere!$B136="","",(DB131*(Output!$O$49/Output!$P$49))+(IntermediateCalcs!DB132*(Output!$M$49/Output!$P$49))+(IntermediateCalcs!DB133*(Output!$K$49/Output!$P$49))+(DB134*(Output!$I$49/Output!$P$49))+(IntermediateCalcs!DB135*(Output!$G$49/Output!$P$49))+(IntermediateCalcs!DB136*(Output!$E$49/Output!$P$49)))</f>
        <v>272248.07890966447</v>
      </c>
      <c r="DY137" s="274">
        <f ca="1">IF(DX137="","",IF(IntermediateCalcs!$AO$9="Yes",IntermediateCalcs!DX137*$CX137,IntermediateCalcs!DX137))</f>
        <v>276312.53673688753</v>
      </c>
      <c r="DZ137" s="250">
        <f ca="1">IF(DataGoesHere!$B137="","",($CZ137-DY137))</f>
        <v>-10322.53673688753</v>
      </c>
      <c r="EA137" s="250">
        <f ca="1">IF(DataGoesHere!$B137="","",ABS($CZ137-DY137))</f>
        <v>10322.53673688753</v>
      </c>
      <c r="EB137" s="250">
        <f ca="1">IF(DataGoesHere!$B137="","",EA137^2)</f>
        <v>106554764.68439266</v>
      </c>
      <c r="EC137" s="249">
        <f ca="1">IF(DataGoesHere!$B137="","",EA137/$CZ137)</f>
        <v>3.8807988032961878E-2</v>
      </c>
      <c r="ED137" s="250">
        <f ca="1">IF(DataGoesHere!$B137="","",SUM(DZ$2:DZ137)/AVERAGE(EA:EA))</f>
        <v>-4.7481119116561121</v>
      </c>
    </row>
    <row r="138" spans="5:134" x14ac:dyDescent="0.2">
      <c r="E138" s="73"/>
      <c r="F138" s="73"/>
      <c r="G138" s="73"/>
      <c r="H138" s="73"/>
      <c r="I138" s="73"/>
      <c r="J138" s="73"/>
      <c r="K138" s="73"/>
      <c r="L138" s="73"/>
      <c r="M138" s="73"/>
      <c r="N138" s="73"/>
      <c r="O138" s="73"/>
      <c r="P138" s="73"/>
      <c r="Q138" s="73"/>
      <c r="R138" s="73"/>
      <c r="T138" s="240"/>
      <c r="U138" s="86"/>
      <c r="V138" s="86"/>
      <c r="W138" s="86"/>
      <c r="X138" s="245">
        <f>IF(DataGoesHere!$B138="","",(DataGoesHere!$B138/SUM(DataGoesHere!$B134:'DataGoesHere'!$B145)))</f>
        <v>8.6271899215718373E-2</v>
      </c>
      <c r="Y138" s="86"/>
      <c r="Z138" s="86"/>
      <c r="AA138" s="86"/>
      <c r="AB138" s="86"/>
      <c r="AC138" s="86"/>
      <c r="AD138" s="86"/>
      <c r="AE138" s="241"/>
      <c r="CV138" s="310">
        <f>IF(DataGoesHere!B138="","",DataGoesHere!A138)</f>
        <v>137</v>
      </c>
      <c r="CW138" s="271">
        <f t="shared" ca="1" si="12"/>
        <v>5</v>
      </c>
      <c r="CX138" s="272">
        <f t="shared" ca="1" si="13"/>
        <v>0.97875414397996308</v>
      </c>
      <c r="CY138" s="266">
        <f>DataGoesHere!A138</f>
        <v>137</v>
      </c>
      <c r="CZ138" s="19">
        <f>IF(DataGoesHere!B138="","",DataGoesHere!B138)</f>
        <v>281482</v>
      </c>
      <c r="DA138" s="19">
        <f>IF(DataGoesHere!B138="","",IF(AH$5="No",DataGoesHere!B138,DataGoesHere!B138-(AH$2*(DataGoesHere!A138-1))))</f>
        <v>164930.78339892667</v>
      </c>
      <c r="DB138" s="19">
        <f ca="1">IF(DataGoesHere!B138="","",IF(AO$9="No",DataGoesHere!B138,DataGoesHere!B138/CX138))</f>
        <v>287592.14122495963</v>
      </c>
      <c r="DC138" s="19">
        <f ca="1">IF(DataGoesHere!B138="","",IF(AO$9="No",DA138,DA138/CX138))</f>
        <v>168510.94262371073</v>
      </c>
      <c r="DD138" s="293" t="str">
        <f>IF(CZ138="",IF(COUNTIF(DD$2:DD137,"Forecast")&lt;Output!E$43,"Forecast",""),"Actual")</f>
        <v>Actual</v>
      </c>
      <c r="DF138" s="19">
        <f ca="1">IF(DataGoesHere!B137="",IF(DD138="Forecast",(Output!$E$47*IntermediateCalcs!DH137)+((1-Output!$E$47)*IntermediateCalcs!DF137),""),(Output!$E$47*IntermediateCalcs!DB137)+((1-Output!$E$47)*IntermediateCalcs!DF137))</f>
        <v>268483.55765220849</v>
      </c>
      <c r="DG138" s="19">
        <f ca="1">IF(DataGoesHere!B137="",IF(DD138="Forecast",(Output!$G$47*(IntermediateCalcs!DF138-IntermediateCalcs!DF137))+((1-Output!$G$47)*IntermediateCalcs!DG137),""),(Output!$G$47*(IntermediateCalcs!DF138-IntermediateCalcs!DF137))+((1-Output!$G$47)*IntermediateCalcs!DG137))</f>
        <v>-12361.245594827255</v>
      </c>
      <c r="DH138" s="19">
        <f ca="1">IF(DataGoesHere!B137="",IF(DD138="Forecast",DF138+DG138,""),DF138+DG138)</f>
        <v>256122.31205738123</v>
      </c>
      <c r="DI138" s="274">
        <f ca="1">IF(DH138="","",IF(IntermediateCalcs!$AO$9="Yes",IntermediateCalcs!DH138*$CX138,IntermediateCalcs!DH138))</f>
        <v>250680.77429189114</v>
      </c>
      <c r="DJ138" s="250">
        <f ca="1">IF(DataGoesHere!$B138="","",($CZ138-DI138))</f>
        <v>30801.225708108861</v>
      </c>
      <c r="DK138" s="250">
        <f ca="1">IF(DataGoesHere!$B138="","",ABS($CZ138-DI138))</f>
        <v>30801.225708108861</v>
      </c>
      <c r="DL138" s="250">
        <f ca="1">IF(DataGoesHere!$B138="","",DK138^2)</f>
        <v>948715505.12186623</v>
      </c>
      <c r="DM138" s="249">
        <f ca="1">IF(DataGoesHere!$B138="","",DK138/$CZ138)</f>
        <v>0.109425205548166</v>
      </c>
      <c r="DN138" s="250">
        <f ca="1">IF(DataGoesHere!$B138="","",SUM(DJ$2:DJ138)/AVERAGE(DK:DK))</f>
        <v>-14.027329006627371</v>
      </c>
      <c r="DP138" s="19">
        <f ca="1">IF(DataGoesHere!B138="",IF($DD138="Forecast",(Output!E$48*IntermediateCalcs!CY138)+Output!G$48,""),(Output!E$48*IntermediateCalcs!CY138)+Output!G$48)</f>
        <v>273030.63279809832</v>
      </c>
      <c r="DQ138" s="274">
        <f ca="1">IF(DP138="","",IF(IntermediateCalcs!$AO$9="Yes",IntermediateCalcs!DP138*$CX138,IntermediateCalcs!DP138))</f>
        <v>267229.86328461033</v>
      </c>
      <c r="DR138" s="250">
        <f ca="1">IF(DataGoesHere!$B138="","",($CZ138-DQ138))</f>
        <v>14252.136715389672</v>
      </c>
      <c r="DS138" s="250">
        <f ca="1">IF(DataGoesHere!$B138="","",ABS($CZ138-DQ138))</f>
        <v>14252.136715389672</v>
      </c>
      <c r="DT138" s="250">
        <f ca="1">IF(DataGoesHere!$B138="","",DS138^2)</f>
        <v>203123400.95415831</v>
      </c>
      <c r="DU138" s="249">
        <f ca="1">IF(DataGoesHere!$B138="","",DS138/$CZ138)</f>
        <v>5.0632497692178084E-2</v>
      </c>
      <c r="DV138" s="250">
        <f ca="1">IF(DataGoesHere!$B138="","",SUM(DR$2:DR138)/AVERAGE(DS:DS))</f>
        <v>-18.255391862817348</v>
      </c>
      <c r="DX138" s="19">
        <f ca="1">IF(DataGoesHere!$B137="","",(DB132*(Output!$O$49/Output!$P$49))+(IntermediateCalcs!DB133*(Output!$M$49/Output!$P$49))+(IntermediateCalcs!DB134*(Output!$K$49/Output!$P$49))+(DB135*(Output!$I$49/Output!$P$49))+(IntermediateCalcs!DB136*(Output!$G$49/Output!$P$49))+(IntermediateCalcs!DB137*(Output!$E$49/Output!$P$49)))</f>
        <v>295628.09177293314</v>
      </c>
      <c r="DY138" s="274">
        <f ca="1">IF(DX138="","",IF(IntermediateCalcs!$AO$9="Yes",IntermediateCalcs!DX138*$CX138,IntermediateCalcs!DX138))</f>
        <v>289347.21989964711</v>
      </c>
      <c r="DZ138" s="250">
        <f ca="1">IF(DataGoesHere!$B138="","",($CZ138-DY138))</f>
        <v>-7865.2198996471125</v>
      </c>
      <c r="EA138" s="250">
        <f ca="1">IF(DataGoesHere!$B138="","",ABS($CZ138-DY138))</f>
        <v>7865.2198996471125</v>
      </c>
      <c r="EB138" s="250">
        <f ca="1">IF(DataGoesHere!$B138="","",EA138^2)</f>
        <v>61861684.069804937</v>
      </c>
      <c r="EC138" s="249">
        <f ca="1">IF(DataGoesHere!$B138="","",EA138/$CZ138)</f>
        <v>2.794217711842005E-2</v>
      </c>
      <c r="ED138" s="250">
        <f ca="1">IF(DataGoesHere!$B138="","",SUM(DZ$2:DZ138)/AVERAGE(EA:EA))</f>
        <v>-4.9776216787614658</v>
      </c>
    </row>
    <row r="139" spans="5:134" x14ac:dyDescent="0.2">
      <c r="E139" s="73"/>
      <c r="F139" s="73"/>
      <c r="G139" s="73"/>
      <c r="H139" s="73"/>
      <c r="I139" s="73"/>
      <c r="J139" s="73"/>
      <c r="K139" s="73"/>
      <c r="L139" s="73"/>
      <c r="M139" s="73"/>
      <c r="N139" s="73"/>
      <c r="O139" s="73"/>
      <c r="P139" s="73"/>
      <c r="Q139" s="73"/>
      <c r="R139" s="73"/>
      <c r="T139" s="240"/>
      <c r="U139" s="86"/>
      <c r="V139" s="86"/>
      <c r="W139" s="86"/>
      <c r="X139" s="86"/>
      <c r="Y139" s="245">
        <f>IF(DataGoesHere!$B139="","",(DataGoesHere!$B139/SUM(DataGoesHere!$B134:'DataGoesHere'!$B145)))</f>
        <v>8.3133424116177523E-2</v>
      </c>
      <c r="Z139" s="86"/>
      <c r="AA139" s="86"/>
      <c r="AB139" s="86"/>
      <c r="AC139" s="86"/>
      <c r="AD139" s="86"/>
      <c r="AE139" s="241"/>
      <c r="CV139" s="310">
        <f>IF(DataGoesHere!B139="","",DataGoesHere!A139)</f>
        <v>138</v>
      </c>
      <c r="CW139" s="271">
        <f t="shared" ca="1" si="12"/>
        <v>6</v>
      </c>
      <c r="CX139" s="272">
        <f t="shared" ca="1" si="13"/>
        <v>1.0779088099730167</v>
      </c>
      <c r="CY139" s="266">
        <f>DataGoesHere!A139</f>
        <v>138</v>
      </c>
      <c r="CZ139" s="19">
        <f>IF(DataGoesHere!B139="","",DataGoesHere!B139)</f>
        <v>271242</v>
      </c>
      <c r="DA139" s="19">
        <f>IF(DataGoesHere!B139="","",IF(AH$5="No",DataGoesHere!B139,DataGoesHere!B139-(AH$2*(DataGoesHere!A139-1))))</f>
        <v>153833.78915921287</v>
      </c>
      <c r="DB139" s="19">
        <f ca="1">IF(DataGoesHere!B139="","",IF(AO$9="No",DataGoesHere!B139,DataGoesHere!B139/CX139))</f>
        <v>251637.24193588324</v>
      </c>
      <c r="DC139" s="19">
        <f ca="1">IF(DataGoesHere!B139="","",IF(AO$9="No",DA139,DA139/CX139))</f>
        <v>142715.03093389113</v>
      </c>
      <c r="DD139" s="293" t="str">
        <f>IF(CZ139="",IF(COUNTIF(DD$2:DD138,"Forecast")&lt;Output!E$43,"Forecast",""),"Actual")</f>
        <v>Actual</v>
      </c>
      <c r="DF139" s="19">
        <f ca="1">IF(DataGoesHere!B138="",IF(DD139="Forecast",(Output!$E$47*IntermediateCalcs!DH138)+((1-Output!$E$47)*IntermediateCalcs!DF138),""),(Output!$E$47*IntermediateCalcs!DB138)+((1-Output!$E$47)*IntermediateCalcs!DF138))</f>
        <v>285681.28286768449</v>
      </c>
      <c r="DG139" s="19">
        <f ca="1">IF(DataGoesHere!B138="",IF(DD139="Forecast",(Output!$G$47*(IntermediateCalcs!DF139-IntermediateCalcs!DF138))+((1-Output!$G$47)*IntermediateCalcs!DG138),""),(Output!$G$47*(IntermediateCalcs!DF139-IntermediateCalcs!DF138))+((1-Output!$G$47)*IntermediateCalcs!DG138))</f>
        <v>2418.2398103243759</v>
      </c>
      <c r="DH139" s="19">
        <f ca="1">IF(DataGoesHere!B138="",IF(DD139="Forecast",DF139+DG139,""),DF139+DG139)</f>
        <v>288099.52267800889</v>
      </c>
      <c r="DI139" s="274">
        <f ca="1">IF(DH139="","",IF(IntermediateCalcs!$AO$9="Yes",IntermediateCalcs!DH139*$CX139,IntermediateCalcs!DH139))</f>
        <v>310545.01364364673</v>
      </c>
      <c r="DJ139" s="250">
        <f ca="1">IF(DataGoesHere!$B139="","",($CZ139-DI139))</f>
        <v>-39303.013643646729</v>
      </c>
      <c r="DK139" s="250">
        <f ca="1">IF(DataGoesHere!$B139="","",ABS($CZ139-DI139))</f>
        <v>39303.013643646729</v>
      </c>
      <c r="DL139" s="250">
        <f ca="1">IF(DataGoesHere!$B139="","",DK139^2)</f>
        <v>1544726881.472681</v>
      </c>
      <c r="DM139" s="249">
        <f ca="1">IF(DataGoesHere!$B139="","",DK139/$CZ139)</f>
        <v>0.14490017638730995</v>
      </c>
      <c r="DN139" s="250">
        <f ca="1">IF(DataGoesHere!$B139="","",SUM(DJ$2:DJ139)/AVERAGE(DK:DK))</f>
        <v>-14.702901653178444</v>
      </c>
      <c r="DP139" s="19">
        <f ca="1">IF(DataGoesHere!B139="",IF($DD139="Forecast",(Output!E$48*IntermediateCalcs!CY139)+Output!G$48,""),(Output!E$48*IntermediateCalcs!CY139)+Output!G$48)</f>
        <v>273899.56277962273</v>
      </c>
      <c r="DQ139" s="274">
        <f ca="1">IF(DP139="","",IF(IntermediateCalcs!$AO$9="Yes",IntermediateCalcs!DP139*$CX139,IntermediateCalcs!DP139))</f>
        <v>295238.7517679127</v>
      </c>
      <c r="DR139" s="250">
        <f ca="1">IF(DataGoesHere!$B139="","",($CZ139-DQ139))</f>
        <v>-23996.751767912705</v>
      </c>
      <c r="DS139" s="250">
        <f ca="1">IF(DataGoesHere!$B139="","",ABS($CZ139-DQ139))</f>
        <v>23996.751767912705</v>
      </c>
      <c r="DT139" s="250">
        <f ca="1">IF(DataGoesHere!$B139="","",DS139^2)</f>
        <v>575844095.41082156</v>
      </c>
      <c r="DU139" s="249">
        <f ca="1">IF(DataGoesHere!$B139="","",DS139/$CZ139)</f>
        <v>8.8469896874056028E-2</v>
      </c>
      <c r="DV139" s="250">
        <f ca="1">IF(DataGoesHere!$B139="","",SUM(DR$2:DR139)/AVERAGE(DS:DS))</f>
        <v>-19.022437802512112</v>
      </c>
      <c r="DX139" s="19">
        <f ca="1">IF(DataGoesHere!$B138="","",(DB133*(Output!$O$49/Output!$P$49))+(IntermediateCalcs!DB134*(Output!$M$49/Output!$P$49))+(IntermediateCalcs!DB135*(Output!$K$49/Output!$P$49))+(DB136*(Output!$I$49/Output!$P$49))+(IntermediateCalcs!DB137*(Output!$G$49/Output!$P$49))+(IntermediateCalcs!DB138*(Output!$E$49/Output!$P$49)))</f>
        <v>265683.99173207738</v>
      </c>
      <c r="DY139" s="274">
        <f ca="1">IF(DX139="","",IF(IntermediateCalcs!$AO$9="Yes",IntermediateCalcs!DX139*$CX139,IntermediateCalcs!DX139))</f>
        <v>286383.11535680434</v>
      </c>
      <c r="DZ139" s="250">
        <f ca="1">IF(DataGoesHere!$B139="","",($CZ139-DY139))</f>
        <v>-15141.115356804337</v>
      </c>
      <c r="EA139" s="250">
        <f ca="1">IF(DataGoesHere!$B139="","",ABS($CZ139-DY139))</f>
        <v>15141.115356804337</v>
      </c>
      <c r="EB139" s="250">
        <f ca="1">IF(DataGoesHere!$B139="","",EA139^2)</f>
        <v>229253374.24805614</v>
      </c>
      <c r="EC139" s="249">
        <f ca="1">IF(DataGoesHere!$B139="","",EA139/$CZ139)</f>
        <v>5.5821426463469291E-2</v>
      </c>
      <c r="ED139" s="250">
        <f ca="1">IF(DataGoesHere!$B139="","",SUM(DZ$2:DZ139)/AVERAGE(EA:EA))</f>
        <v>-5.4194445271488787</v>
      </c>
    </row>
    <row r="140" spans="5:134" x14ac:dyDescent="0.2">
      <c r="E140" s="73"/>
      <c r="F140" s="73"/>
      <c r="G140" s="73"/>
      <c r="H140" s="73"/>
      <c r="I140" s="73"/>
      <c r="J140" s="73"/>
      <c r="K140" s="73"/>
      <c r="L140" s="73"/>
      <c r="M140" s="73"/>
      <c r="N140" s="73"/>
      <c r="O140" s="73"/>
      <c r="P140" s="73"/>
      <c r="Q140" s="73"/>
      <c r="R140" s="73"/>
      <c r="T140" s="240"/>
      <c r="U140" s="86"/>
      <c r="V140" s="86"/>
      <c r="W140" s="86"/>
      <c r="X140" s="86"/>
      <c r="Y140" s="86"/>
      <c r="Z140" s="245">
        <f>IF(DataGoesHere!$B140="","",(DataGoesHere!$B140/SUM(DataGoesHere!$B134:'DataGoesHere'!$B145)))</f>
        <v>8.5610183616117913E-2</v>
      </c>
      <c r="AA140" s="86"/>
      <c r="AB140" s="86"/>
      <c r="AC140" s="86"/>
      <c r="AD140" s="86"/>
      <c r="AE140" s="241"/>
      <c r="CV140" s="310">
        <f>IF(DataGoesHere!B140="","",DataGoesHere!A140)</f>
        <v>139</v>
      </c>
      <c r="CW140" s="271">
        <f t="shared" ca="1" si="12"/>
        <v>7</v>
      </c>
      <c r="CX140" s="272">
        <f t="shared" ca="1" si="13"/>
        <v>1.0265458156689093</v>
      </c>
      <c r="CY140" s="266">
        <f>DataGoesHere!A140</f>
        <v>139</v>
      </c>
      <c r="CZ140" s="19">
        <f>IF(DataGoesHere!B140="","",DataGoesHere!B140)</f>
        <v>279323</v>
      </c>
      <c r="DA140" s="19">
        <f>IF(DataGoesHere!B140="","",IF(AH$5="No",DataGoesHere!B140,DataGoesHere!B140-(AH$2*(DataGoesHere!A140-1))))</f>
        <v>161057.79491949911</v>
      </c>
      <c r="DB140" s="19">
        <f ca="1">IF(DataGoesHere!B140="","",IF(AO$9="No",DataGoesHere!B140,DataGoesHere!B140/CX140))</f>
        <v>272099.88656764419</v>
      </c>
      <c r="DC140" s="19">
        <f ca="1">IF(DataGoesHere!B140="","",IF(AO$9="No",DA140,DA140/CX140))</f>
        <v>156892.94375483081</v>
      </c>
      <c r="DD140" s="293" t="str">
        <f>IF(CZ140="",IF(COUNTIF(DD$2:DD139,"Forecast")&lt;Output!E$43,"Forecast",""),"Actual")</f>
        <v>Actual</v>
      </c>
      <c r="DF140" s="19">
        <f ca="1">IF(DataGoesHere!B139="",IF(DD140="Forecast",(Output!$E$47*IntermediateCalcs!DH139)+((1-Output!$E$47)*IntermediateCalcs!DF139),""),(Output!$E$47*IntermediateCalcs!DB139)+((1-Output!$E$47)*IntermediateCalcs!DF139))</f>
        <v>255041.64602906338</v>
      </c>
      <c r="DG140" s="19">
        <f ca="1">IF(DataGoesHere!B139="",IF(DD140="Forecast",(Output!$G$47*(IntermediateCalcs!DF140-IntermediateCalcs!DF139))+((1-Output!$G$47)*IntermediateCalcs!DG139),""),(Output!$G$47*(IntermediateCalcs!DF140-IntermediateCalcs!DF139))+((1-Output!$G$47)*IntermediateCalcs!DG139))</f>
        <v>-14110.698514148367</v>
      </c>
      <c r="DH140" s="19">
        <f ca="1">IF(DataGoesHere!B139="",IF(DD140="Forecast",DF140+DG140,""),DF140+DG140)</f>
        <v>240930.94751491502</v>
      </c>
      <c r="DI140" s="274">
        <f ca="1">IF(DH140="","",IF(IntermediateCalcs!$AO$9="Yes",IntermediateCalcs!DH140*$CX140,IntermediateCalcs!DH140))</f>
        <v>247326.65603658164</v>
      </c>
      <c r="DJ140" s="250">
        <f ca="1">IF(DataGoesHere!$B140="","",($CZ140-DI140))</f>
        <v>31996.34396341836</v>
      </c>
      <c r="DK140" s="250">
        <f ca="1">IF(DataGoesHere!$B140="","",ABS($CZ140-DI140))</f>
        <v>31996.34396341836</v>
      </c>
      <c r="DL140" s="250">
        <f ca="1">IF(DataGoesHere!$B140="","",DK140^2)</f>
        <v>1023766027.0253785</v>
      </c>
      <c r="DM140" s="249">
        <f ca="1">IF(DataGoesHere!$B140="","",DK140/$CZ140)</f>
        <v>0.11454962163308556</v>
      </c>
      <c r="DN140" s="250">
        <f ca="1">IF(DataGoesHere!$B140="","",SUM(DJ$2:DJ140)/AVERAGE(DK:DK))</f>
        <v>-14.152922077380209</v>
      </c>
      <c r="DP140" s="19">
        <f ca="1">IF(DataGoesHere!B140="",IF($DD140="Forecast",(Output!E$48*IntermediateCalcs!CY140)+Output!G$48,""),(Output!E$48*IntermediateCalcs!CY140)+Output!G$48)</f>
        <v>274768.49276114709</v>
      </c>
      <c r="DQ140" s="274">
        <f ca="1">IF(DP140="","",IF(IntermediateCalcs!$AO$9="Yes",IntermediateCalcs!DP140*$CX140,IntermediateCalcs!DP140))</f>
        <v>282062.44652160857</v>
      </c>
      <c r="DR140" s="250">
        <f ca="1">IF(DataGoesHere!$B140="","",($CZ140-DQ140))</f>
        <v>-2739.4465216085664</v>
      </c>
      <c r="DS140" s="250">
        <f ca="1">IF(DataGoesHere!$B140="","",ABS($CZ140-DQ140))</f>
        <v>2739.4465216085664</v>
      </c>
      <c r="DT140" s="250">
        <f ca="1">IF(DataGoesHere!$B140="","",DS140^2)</f>
        <v>7504567.2447532732</v>
      </c>
      <c r="DU140" s="249">
        <f ca="1">IF(DataGoesHere!$B140="","",DS140/$CZ140)</f>
        <v>9.8074505916396666E-3</v>
      </c>
      <c r="DV140" s="250">
        <f ca="1">IF(DataGoesHere!$B140="","",SUM(DR$2:DR140)/AVERAGE(DS:DS))</f>
        <v>-19.110003042663511</v>
      </c>
      <c r="DX140" s="19">
        <f ca="1">IF(DataGoesHere!$B139="","",(DB134*(Output!$O$49/Output!$P$49))+(IntermediateCalcs!DB135*(Output!$M$49/Output!$P$49))+(IntermediateCalcs!DB136*(Output!$K$49/Output!$P$49))+(DB137*(Output!$I$49/Output!$P$49))+(IntermediateCalcs!DB138*(Output!$G$49/Output!$P$49))+(IntermediateCalcs!DB139*(Output!$E$49/Output!$P$49)))</f>
        <v>269238.86175513349</v>
      </c>
      <c r="DY140" s="274">
        <f ca="1">IF(DX140="","",IF(IntermediateCalcs!$AO$9="Yes",IntermediateCalcs!DX140*$CX140,IntermediateCalcs!DX140))</f>
        <v>276386.02695019223</v>
      </c>
      <c r="DZ140" s="250">
        <f ca="1">IF(DataGoesHere!$B140="","",($CZ140-DY140))</f>
        <v>2936.9730498077697</v>
      </c>
      <c r="EA140" s="250">
        <f ca="1">IF(DataGoesHere!$B140="","",ABS($CZ140-DY140))</f>
        <v>2936.9730498077697</v>
      </c>
      <c r="EB140" s="250">
        <f ca="1">IF(DataGoesHere!$B140="","",EA140^2)</f>
        <v>8625810.6952971518</v>
      </c>
      <c r="EC140" s="249">
        <f ca="1">IF(DataGoesHere!$B140="","",EA140/$CZ140)</f>
        <v>1.0514612294038692E-2</v>
      </c>
      <c r="ED140" s="250">
        <f ca="1">IF(DataGoesHere!$B140="","",SUM(DZ$2:DZ140)/AVERAGE(EA:EA))</f>
        <v>-5.3337426638498853</v>
      </c>
    </row>
    <row r="141" spans="5:134" x14ac:dyDescent="0.2">
      <c r="E141" s="73"/>
      <c r="F141" s="73"/>
      <c r="G141" s="73"/>
      <c r="H141" s="73"/>
      <c r="I141" s="73"/>
      <c r="J141" s="73"/>
      <c r="K141" s="73"/>
      <c r="L141" s="73"/>
      <c r="M141" s="73"/>
      <c r="N141" s="73"/>
      <c r="O141" s="73"/>
      <c r="P141" s="73"/>
      <c r="Q141" s="73"/>
      <c r="R141" s="73"/>
      <c r="T141" s="240"/>
      <c r="U141" s="86"/>
      <c r="V141" s="86"/>
      <c r="W141" s="86"/>
      <c r="X141" s="86"/>
      <c r="Y141" s="86"/>
      <c r="Z141" s="86"/>
      <c r="AA141" s="245">
        <f>IF(DataGoesHere!$B141="","",(DataGoesHere!$B141/SUM(DataGoesHere!$B134:'DataGoesHere'!$B145)))</f>
        <v>8.7415113290062837E-2</v>
      </c>
      <c r="AB141" s="86"/>
      <c r="AC141" s="86"/>
      <c r="AD141" s="86"/>
      <c r="AE141" s="241"/>
      <c r="CV141" s="310">
        <f>IF(DataGoesHere!B141="","",DataGoesHere!A141)</f>
        <v>140</v>
      </c>
      <c r="CW141" s="271">
        <f t="shared" ca="1" si="12"/>
        <v>8</v>
      </c>
      <c r="CX141" s="272">
        <f t="shared" ca="1" si="13"/>
        <v>1.0207492390681214</v>
      </c>
      <c r="CY141" s="266">
        <f>DataGoesHere!A141</f>
        <v>140</v>
      </c>
      <c r="CZ141" s="19">
        <f>IF(DataGoesHere!B141="","",DataGoesHere!B141)</f>
        <v>285212</v>
      </c>
      <c r="DA141" s="19">
        <f>IF(DataGoesHere!B141="","",IF(AH$5="No",DataGoesHere!B141,DataGoesHere!B141-(AH$2*(DataGoesHere!A141-1))))</f>
        <v>166089.80067978532</v>
      </c>
      <c r="DB141" s="19">
        <f ca="1">IF(DataGoesHere!B141="","",IF(AO$9="No",DataGoesHere!B141,DataGoesHere!B141/CX141))</f>
        <v>279414.36455086683</v>
      </c>
      <c r="DC141" s="19">
        <f ca="1">IF(DataGoesHere!B141="","",IF(AO$9="No",DA141,DA141/CX141))</f>
        <v>162713.61694221263</v>
      </c>
      <c r="DD141" s="293" t="str">
        <f>IF(CZ141="",IF(COUNTIF(DD$2:DD140,"Forecast")&lt;Output!E$43,"Forecast",""),"Actual")</f>
        <v>Actual</v>
      </c>
      <c r="DF141" s="19">
        <f ca="1">IF(DataGoesHere!B140="",IF(DD141="Forecast",(Output!$E$47*IntermediateCalcs!DH140)+((1-Output!$E$47)*IntermediateCalcs!DF140),""),(Output!$E$47*IntermediateCalcs!DB140)+((1-Output!$E$47)*IntermediateCalcs!DF140))</f>
        <v>270394.06251378614</v>
      </c>
      <c r="DG141" s="19">
        <f ca="1">IF(DataGoesHere!B140="",IF(DD141="Forecast",(Output!$G$47*(IntermediateCalcs!DF141-IntermediateCalcs!DF140))+((1-Output!$G$47)*IntermediateCalcs!DG140),""),(Output!$G$47*(IntermediateCalcs!DF141-IntermediateCalcs!DF140))+((1-Output!$G$47)*IntermediateCalcs!DG140))</f>
        <v>620.8589852871919</v>
      </c>
      <c r="DH141" s="19">
        <f ca="1">IF(DataGoesHere!B140="",IF(DD141="Forecast",DF141+DG141,""),DF141+DG141)</f>
        <v>271014.92149907333</v>
      </c>
      <c r="DI141" s="274">
        <f ca="1">IF(DH141="","",IF(IntermediateCalcs!$AO$9="Yes",IntermediateCalcs!DH141*$CX141,IntermediateCalcs!DH141))</f>
        <v>276638.27489628579</v>
      </c>
      <c r="DJ141" s="250">
        <f ca="1">IF(DataGoesHere!$B141="","",($CZ141-DI141))</f>
        <v>8573.7251037142123</v>
      </c>
      <c r="DK141" s="250">
        <f ca="1">IF(DataGoesHere!$B141="","",ABS($CZ141-DI141))</f>
        <v>8573.7251037142123</v>
      </c>
      <c r="DL141" s="250">
        <f ca="1">IF(DataGoesHere!$B141="","",DK141^2)</f>
        <v>73508762.154059276</v>
      </c>
      <c r="DM141" s="249">
        <f ca="1">IF(DataGoesHere!$B141="","",DK141/$CZ141)</f>
        <v>3.0060884898651573E-2</v>
      </c>
      <c r="DN141" s="250">
        <f ca="1">IF(DataGoesHere!$B141="","",SUM(DJ$2:DJ141)/AVERAGE(DK:DK))</f>
        <v>-14.00554981194443</v>
      </c>
      <c r="DP141" s="19">
        <f ca="1">IF(DataGoesHere!B141="",IF($DD141="Forecast",(Output!E$48*IntermediateCalcs!CY141)+Output!G$48,""),(Output!E$48*IntermediateCalcs!CY141)+Output!G$48)</f>
        <v>275637.42274267145</v>
      </c>
      <c r="DQ141" s="274">
        <f ca="1">IF(DP141="","",IF(IntermediateCalcs!$AO$9="Yes",IntermediateCalcs!DP141*$CX141,IntermediateCalcs!DP141))</f>
        <v>281356.68952328002</v>
      </c>
      <c r="DR141" s="250">
        <f ca="1">IF(DataGoesHere!$B141="","",($CZ141-DQ141))</f>
        <v>3855.3104767199839</v>
      </c>
      <c r="DS141" s="250">
        <f ca="1">IF(DataGoesHere!$B141="","",ABS($CZ141-DQ141))</f>
        <v>3855.3104767199839</v>
      </c>
      <c r="DT141" s="250">
        <f ca="1">IF(DataGoesHere!$B141="","",DS141^2)</f>
        <v>14863418.871906869</v>
      </c>
      <c r="DU141" s="249">
        <f ca="1">IF(DataGoesHere!$B141="","",DS141/$CZ141)</f>
        <v>1.3517350170119014E-2</v>
      </c>
      <c r="DV141" s="250">
        <f ca="1">IF(DataGoesHere!$B141="","",SUM(DR$2:DR141)/AVERAGE(DS:DS))</f>
        <v>-18.986769686914716</v>
      </c>
      <c r="DX141" s="19">
        <f ca="1">IF(DataGoesHere!$B140="","",(DB135*(Output!$O$49/Output!$P$49))+(IntermediateCalcs!DB136*(Output!$M$49/Output!$P$49))+(IntermediateCalcs!DB137*(Output!$K$49/Output!$P$49))+(DB138*(Output!$I$49/Output!$P$49))+(IntermediateCalcs!DB139*(Output!$G$49/Output!$P$49))+(IntermediateCalcs!DB140*(Output!$E$49/Output!$P$49)))</f>
        <v>286328.00287870679</v>
      </c>
      <c r="DY141" s="274">
        <f ca="1">IF(DX141="","",IF(IntermediateCalcs!$AO$9="Yes",IntermediateCalcs!DX141*$CX141,IntermediateCalcs!DX141))</f>
        <v>292269.09106233483</v>
      </c>
      <c r="DZ141" s="250">
        <f ca="1">IF(DataGoesHere!$B141="","",($CZ141-DY141))</f>
        <v>-7057.0910623348318</v>
      </c>
      <c r="EA141" s="250">
        <f ca="1">IF(DataGoesHere!$B141="","",ABS($CZ141-DY141))</f>
        <v>7057.0910623348318</v>
      </c>
      <c r="EB141" s="250">
        <f ca="1">IF(DataGoesHere!$B141="","",EA141^2)</f>
        <v>49802534.262086168</v>
      </c>
      <c r="EC141" s="249">
        <f ca="1">IF(DataGoesHere!$B141="","",EA141/$CZ141)</f>
        <v>2.4743317470284673E-2</v>
      </c>
      <c r="ED141" s="250">
        <f ca="1">IF(DataGoesHere!$B141="","",SUM(DZ$2:DZ141)/AVERAGE(EA:EA))</f>
        <v>-5.5396709591579931</v>
      </c>
    </row>
    <row r="142" spans="5:134" x14ac:dyDescent="0.2">
      <c r="E142" s="73"/>
      <c r="F142" s="73"/>
      <c r="G142" s="73"/>
      <c r="H142" s="73"/>
      <c r="I142" s="73"/>
      <c r="J142" s="73"/>
      <c r="K142" s="73"/>
      <c r="L142" s="73"/>
      <c r="M142" s="73"/>
      <c r="N142" s="73"/>
      <c r="O142" s="73"/>
      <c r="P142" s="73"/>
      <c r="Q142" s="73"/>
      <c r="R142" s="73"/>
      <c r="T142" s="240"/>
      <c r="U142" s="86"/>
      <c r="V142" s="86"/>
      <c r="W142" s="86"/>
      <c r="X142" s="86"/>
      <c r="Y142" s="86"/>
      <c r="Z142" s="86"/>
      <c r="AA142" s="86"/>
      <c r="AB142" s="245">
        <f>IF(DataGoesHere!$B142="","",(DataGoesHere!$B142/SUM(DataGoesHere!$B134:'DataGoesHere'!$B145)))</f>
        <v>8.1321751624635924E-2</v>
      </c>
      <c r="AC142" s="86"/>
      <c r="AD142" s="86"/>
      <c r="AE142" s="241"/>
      <c r="CV142" s="310">
        <f>IF(DataGoesHere!B142="","",DataGoesHere!A142)</f>
        <v>141</v>
      </c>
      <c r="CW142" s="271">
        <f t="shared" ca="1" si="12"/>
        <v>9</v>
      </c>
      <c r="CX142" s="272">
        <f t="shared" ca="1" si="13"/>
        <v>1.0625330005567626</v>
      </c>
      <c r="CY142" s="266">
        <f>DataGoesHere!A142</f>
        <v>141</v>
      </c>
      <c r="CZ142" s="19">
        <f>IF(DataGoesHere!B142="","",DataGoesHere!B142)</f>
        <v>265331</v>
      </c>
      <c r="DA142" s="19">
        <f>IF(DataGoesHere!B142="","",IF(AH$5="No",DataGoesHere!B142,DataGoesHere!B142-(AH$2*(DataGoesHere!A142-1))))</f>
        <v>145351.80644007155</v>
      </c>
      <c r="DB142" s="19">
        <f ca="1">IF(DataGoesHere!B142="","",IF(AO$9="No",DataGoesHere!B142,DataGoesHere!B142/CX142))</f>
        <v>249715.53811596226</v>
      </c>
      <c r="DC142" s="19">
        <f ca="1">IF(DataGoesHere!B142="","",IF(AO$9="No",DA142,DA142/CX142))</f>
        <v>136797.45133930698</v>
      </c>
      <c r="DD142" s="293" t="str">
        <f>IF(CZ142="",IF(COUNTIF(DD$2:DD141,"Forecast")&lt;Output!E$43,"Forecast",""),"Actual")</f>
        <v>Actual</v>
      </c>
      <c r="DF142" s="19">
        <f ca="1">IF(DataGoesHere!B141="",IF(DD142="Forecast",(Output!$E$47*IntermediateCalcs!DH141)+((1-Output!$E$47)*IntermediateCalcs!DF141),""),(Output!$E$47*IntermediateCalcs!DB141)+((1-Output!$E$47)*IntermediateCalcs!DF141))</f>
        <v>278512.33434715873</v>
      </c>
      <c r="DG142" s="19">
        <f ca="1">IF(DataGoesHere!B141="",IF(DD142="Forecast",(Output!$G$47*(IntermediateCalcs!DF142-IntermediateCalcs!DF141))+((1-Output!$G$47)*IntermediateCalcs!DG141),""),(Output!$G$47*(IntermediateCalcs!DF142-IntermediateCalcs!DF141))+((1-Output!$G$47)*IntermediateCalcs!DG141))</f>
        <v>4369.5654093298926</v>
      </c>
      <c r="DH142" s="19">
        <f ca="1">IF(DataGoesHere!B141="",IF(DD142="Forecast",DF142+DG142,""),DF142+DG142)</f>
        <v>282881.89975648862</v>
      </c>
      <c r="DI142" s="274">
        <f ca="1">IF(DH142="","",IF(IntermediateCalcs!$AO$9="Yes",IntermediateCalcs!DH142*$CX142,IntermediateCalcs!DH142))</f>
        <v>300571.35375145916</v>
      </c>
      <c r="DJ142" s="250">
        <f ca="1">IF(DataGoesHere!$B142="","",($CZ142-DI142))</f>
        <v>-35240.353751459159</v>
      </c>
      <c r="DK142" s="250">
        <f ca="1">IF(DataGoesHere!$B142="","",ABS($CZ142-DI142))</f>
        <v>35240.353751459159</v>
      </c>
      <c r="DL142" s="250">
        <f ca="1">IF(DataGoesHere!$B142="","",DK142^2)</f>
        <v>1241882532.5279815</v>
      </c>
      <c r="DM142" s="249">
        <f ca="1">IF(DataGoesHere!$B142="","",DK142/$CZ142)</f>
        <v>0.13281657157082721</v>
      </c>
      <c r="DN142" s="250">
        <f ca="1">IF(DataGoesHere!$B142="","",SUM(DJ$2:DJ142)/AVERAGE(DK:DK))</f>
        <v>-14.61129010619074</v>
      </c>
      <c r="DP142" s="19">
        <f ca="1">IF(DataGoesHere!B142="",IF($DD142="Forecast",(Output!E$48*IntermediateCalcs!CY142)+Output!G$48,""),(Output!E$48*IntermediateCalcs!CY142)+Output!G$48)</f>
        <v>276506.35272419581</v>
      </c>
      <c r="DQ142" s="274">
        <f ca="1">IF(DP142="","",IF(IntermediateCalcs!$AO$9="Yes",IntermediateCalcs!DP142*$CX142,IntermediateCalcs!DP142))</f>
        <v>293797.12463304633</v>
      </c>
      <c r="DR142" s="250">
        <f ca="1">IF(DataGoesHere!$B142="","",($CZ142-DQ142))</f>
        <v>-28466.124633046333</v>
      </c>
      <c r="DS142" s="250">
        <f ca="1">IF(DataGoesHere!$B142="","",ABS($CZ142-DQ142))</f>
        <v>28466.124633046333</v>
      </c>
      <c r="DT142" s="250">
        <f ca="1">IF(DataGoesHere!$B142="","",DS142^2)</f>
        <v>810320251.62412727</v>
      </c>
      <c r="DU142" s="249">
        <f ca="1">IF(DataGoesHere!$B142="","",DS142/$CZ142)</f>
        <v>0.10728533278450815</v>
      </c>
      <c r="DV142" s="250">
        <f ca="1">IF(DataGoesHere!$B142="","",SUM(DR$2:DR142)/AVERAGE(DS:DS))</f>
        <v>-19.896677224809892</v>
      </c>
      <c r="DX142" s="19">
        <f ca="1">IF(DataGoesHere!$B141="","",(DB136*(Output!$O$49/Output!$P$49))+(IntermediateCalcs!DB137*(Output!$M$49/Output!$P$49))+(IntermediateCalcs!DB138*(Output!$K$49/Output!$P$49))+(DB139*(Output!$I$49/Output!$P$49))+(IntermediateCalcs!DB140*(Output!$G$49/Output!$P$49))+(IntermediateCalcs!DB141*(Output!$E$49/Output!$P$49)))</f>
        <v>269203.74901205098</v>
      </c>
      <c r="DY142" s="274">
        <f ca="1">IF(DX142="","",IF(IntermediateCalcs!$AO$9="Yes",IntermediateCalcs!DX142*$CX142,IntermediateCalcs!DX142))</f>
        <v>286037.86719890416</v>
      </c>
      <c r="DZ142" s="250">
        <f ca="1">IF(DataGoesHere!$B142="","",($CZ142-DY142))</f>
        <v>-20706.867198904161</v>
      </c>
      <c r="EA142" s="250">
        <f ca="1">IF(DataGoesHere!$B142="","",ABS($CZ142-DY142))</f>
        <v>20706.867198904161</v>
      </c>
      <c r="EB142" s="250">
        <f ca="1">IF(DataGoesHere!$B142="","",EA142^2)</f>
        <v>428774349.19305307</v>
      </c>
      <c r="EC142" s="249">
        <f ca="1">IF(DataGoesHere!$B142="","",EA142/$CZ142)</f>
        <v>7.8041643075645747E-2</v>
      </c>
      <c r="ED142" s="250">
        <f ca="1">IF(DataGoesHere!$B142="","",SUM(DZ$2:DZ142)/AVERAGE(EA:EA))</f>
        <v>-6.14390432185332</v>
      </c>
    </row>
    <row r="143" spans="5:134" x14ac:dyDescent="0.2">
      <c r="E143" s="73"/>
      <c r="F143" s="73"/>
      <c r="G143" s="73"/>
      <c r="H143" s="73"/>
      <c r="I143" s="73"/>
      <c r="J143" s="73"/>
      <c r="K143" s="73"/>
      <c r="L143" s="73"/>
      <c r="M143" s="73"/>
      <c r="N143" s="73"/>
      <c r="O143" s="73"/>
      <c r="P143" s="73"/>
      <c r="Q143" s="73"/>
      <c r="R143" s="73"/>
      <c r="T143" s="240"/>
      <c r="U143" s="86"/>
      <c r="V143" s="86"/>
      <c r="W143" s="86"/>
      <c r="X143" s="86"/>
      <c r="Y143" s="86"/>
      <c r="Z143" s="86"/>
      <c r="AA143" s="86"/>
      <c r="AB143" s="86"/>
      <c r="AC143" s="245">
        <f>IF(DataGoesHere!$B143="","",(DataGoesHere!$B143/SUM(DataGoesHere!$B134:'DataGoesHere'!$B145)))</f>
        <v>8.3911606565175004E-2</v>
      </c>
      <c r="AD143" s="86"/>
      <c r="AE143" s="241"/>
      <c r="CV143" s="310">
        <f>IF(DataGoesHere!B143="","",DataGoesHere!A143)</f>
        <v>142</v>
      </c>
      <c r="CW143" s="271">
        <f t="shared" ca="1" si="12"/>
        <v>10</v>
      </c>
      <c r="CX143" s="272">
        <f t="shared" ca="1" si="13"/>
        <v>0.92557634012077306</v>
      </c>
      <c r="CY143" s="266">
        <f>DataGoesHere!A143</f>
        <v>142</v>
      </c>
      <c r="CZ143" s="19">
        <f>IF(DataGoesHere!B143="","",DataGoesHere!B143)</f>
        <v>273781</v>
      </c>
      <c r="DA143" s="19">
        <f>IF(DataGoesHere!B143="","",IF(AH$5="No",DataGoesHere!B143,DataGoesHere!B143-(AH$2*(DataGoesHere!A143-1))))</f>
        <v>152944.81220035779</v>
      </c>
      <c r="DB143" s="19">
        <f ca="1">IF(DataGoesHere!B143="","",IF(AO$9="No",DataGoesHere!B143,DataGoesHere!B143/CX143))</f>
        <v>295795.15825164237</v>
      </c>
      <c r="DC143" s="19">
        <f ca="1">IF(DataGoesHere!B143="","",IF(AO$9="No",DA143,DA143/CX143))</f>
        <v>165242.78503100123</v>
      </c>
      <c r="DD143" s="293" t="str">
        <f>IF(CZ143="",IF(COUNTIF(DD$2:DD142,"Forecast")&lt;Output!E$43,"Forecast",""),"Actual")</f>
        <v>Actual</v>
      </c>
      <c r="DF143" s="19">
        <f ca="1">IF(DataGoesHere!B142="",IF(DD143="Forecast",(Output!$E$47*IntermediateCalcs!DH142)+((1-Output!$E$47)*IntermediateCalcs!DF142),""),(Output!$E$47*IntermediateCalcs!DB142)+((1-Output!$E$47)*IntermediateCalcs!DF142))</f>
        <v>252595.21773908191</v>
      </c>
      <c r="DG143" s="19">
        <f ca="1">IF(DataGoesHere!B142="",IF(DD143="Forecast",(Output!$G$47*(IntermediateCalcs!DF143-IntermediateCalcs!DF142))+((1-Output!$G$47)*IntermediateCalcs!DG142),""),(Output!$G$47*(IntermediateCalcs!DF143-IntermediateCalcs!DF142))+((1-Output!$G$47)*IntermediateCalcs!DG142))</f>
        <v>-10773.775599373461</v>
      </c>
      <c r="DH143" s="19">
        <f ca="1">IF(DataGoesHere!B142="",IF(DD143="Forecast",DF143+DG143,""),DF143+DG143)</f>
        <v>241821.44213970844</v>
      </c>
      <c r="DI143" s="274">
        <f ca="1">IF(DH143="","",IF(IntermediateCalcs!$AO$9="Yes",IntermediateCalcs!DH143*$CX143,IntermediateCalcs!DH143))</f>
        <v>223824.20537839862</v>
      </c>
      <c r="DJ143" s="250">
        <f ca="1">IF(DataGoesHere!$B143="","",($CZ143-DI143))</f>
        <v>49956.794621601381</v>
      </c>
      <c r="DK143" s="250">
        <f ca="1">IF(DataGoesHere!$B143="","",ABS($CZ143-DI143))</f>
        <v>49956.794621601381</v>
      </c>
      <c r="DL143" s="250">
        <f ca="1">IF(DataGoesHere!$B143="","",DK143^2)</f>
        <v>2495681328.8648605</v>
      </c>
      <c r="DM143" s="249">
        <f ca="1">IF(DataGoesHere!$B143="","",DK143/$CZ143)</f>
        <v>0.18246991070089372</v>
      </c>
      <c r="DN143" s="250">
        <f ca="1">IF(DataGoesHere!$B143="","",SUM(DJ$2:DJ143)/AVERAGE(DK:DK))</f>
        <v>-13.752591476571045</v>
      </c>
      <c r="DP143" s="19">
        <f ca="1">IF(DataGoesHere!B143="",IF($DD143="Forecast",(Output!E$48*IntermediateCalcs!CY143)+Output!G$48,""),(Output!E$48*IntermediateCalcs!CY143)+Output!G$48)</f>
        <v>277375.28270572016</v>
      </c>
      <c r="DQ143" s="274">
        <f ca="1">IF(DP143="","",IF(IntermediateCalcs!$AO$9="Yes",IntermediateCalcs!DP143*$CX143,IntermediateCalcs!DP143))</f>
        <v>256731.99900672524</v>
      </c>
      <c r="DR143" s="250">
        <f ca="1">IF(DataGoesHere!$B143="","",($CZ143-DQ143))</f>
        <v>17049.000993274763</v>
      </c>
      <c r="DS143" s="250">
        <f ca="1">IF(DataGoesHere!$B143="","",ABS($CZ143-DQ143))</f>
        <v>17049.000993274763</v>
      </c>
      <c r="DT143" s="250">
        <f ca="1">IF(DataGoesHere!$B143="","",DS143^2)</f>
        <v>290668434.86868387</v>
      </c>
      <c r="DU143" s="249">
        <f ca="1">IF(DataGoesHere!$B143="","",DS143/$CZ143)</f>
        <v>6.2272403831072146E-2</v>
      </c>
      <c r="DV143" s="250">
        <f ca="1">IF(DataGoesHere!$B143="","",SUM(DR$2:DR143)/AVERAGE(DS:DS))</f>
        <v>-19.351713176582759</v>
      </c>
      <c r="DX143" s="19">
        <f ca="1">IF(DataGoesHere!$B142="","",(DB137*(Output!$O$49/Output!$P$49))+(IntermediateCalcs!DB138*(Output!$M$49/Output!$P$49))+(IntermediateCalcs!DB139*(Output!$K$49/Output!$P$49))+(DB140*(Output!$I$49/Output!$P$49))+(IntermediateCalcs!DB141*(Output!$G$49/Output!$P$49))+(IntermediateCalcs!DB142*(Output!$E$49/Output!$P$49)))</f>
        <v>271395.42328593711</v>
      </c>
      <c r="DY143" s="274">
        <f ca="1">IF(DX143="","",IF(IntermediateCalcs!$AO$9="Yes",IntermediateCalcs!DX143*$CX143,IntermediateCalcs!DX143))</f>
        <v>251197.18261052569</v>
      </c>
      <c r="DZ143" s="250">
        <f ca="1">IF(DataGoesHere!$B143="","",($CZ143-DY143))</f>
        <v>22583.817389474309</v>
      </c>
      <c r="EA143" s="250">
        <f ca="1">IF(DataGoesHere!$B143="","",ABS($CZ143-DY143))</f>
        <v>22583.817389474309</v>
      </c>
      <c r="EB143" s="250">
        <f ca="1">IF(DataGoesHere!$B143="","",EA143^2)</f>
        <v>510028807.88112217</v>
      </c>
      <c r="EC143" s="249">
        <f ca="1">IF(DataGoesHere!$B143="","",EA143/$CZ143)</f>
        <v>8.2488621889299507E-2</v>
      </c>
      <c r="ED143" s="250">
        <f ca="1">IF(DataGoesHere!$B143="","",SUM(DZ$2:DZ143)/AVERAGE(EA:EA))</f>
        <v>-5.4849009200996539</v>
      </c>
    </row>
    <row r="144" spans="5:134" x14ac:dyDescent="0.2">
      <c r="E144" s="73"/>
      <c r="F144" s="73"/>
      <c r="G144" s="73"/>
      <c r="H144" s="73"/>
      <c r="I144" s="73"/>
      <c r="J144" s="73"/>
      <c r="K144" s="73"/>
      <c r="L144" s="73"/>
      <c r="M144" s="73"/>
      <c r="N144" s="73"/>
      <c r="O144" s="73"/>
      <c r="P144" s="73"/>
      <c r="Q144" s="73"/>
      <c r="R144" s="73"/>
      <c r="T144" s="240"/>
      <c r="U144" s="86"/>
      <c r="V144" s="86"/>
      <c r="W144" s="86"/>
      <c r="X144" s="86"/>
      <c r="Y144" s="86"/>
      <c r="Z144" s="86"/>
      <c r="AA144" s="86"/>
      <c r="AB144" s="86"/>
      <c r="AC144" s="86"/>
      <c r="AD144" s="245">
        <f>IF(DataGoesHere!$B144="","",(DataGoesHere!$B144/SUM(DataGoesHere!$B134:'DataGoesHere'!$B145)))</f>
        <v>8.3487115548293744E-2</v>
      </c>
      <c r="AE144" s="241"/>
      <c r="CV144" s="310">
        <f>IF(DataGoesHere!B144="","",DataGoesHere!A144)</f>
        <v>143</v>
      </c>
      <c r="CW144" s="271">
        <f t="shared" ca="1" si="12"/>
        <v>11</v>
      </c>
      <c r="CX144" s="272">
        <f t="shared" ca="1" si="13"/>
        <v>0.97463169608807265</v>
      </c>
      <c r="CY144" s="266">
        <f>DataGoesHere!A144</f>
        <v>143</v>
      </c>
      <c r="CZ144" s="19">
        <f>IF(DataGoesHere!B144="","",DataGoesHere!B144)</f>
        <v>272396</v>
      </c>
      <c r="DA144" s="19">
        <f>IF(DataGoesHere!B144="","",IF(AH$5="No",DataGoesHere!B144,DataGoesHere!B144-(AH$2*(DataGoesHere!A144-1))))</f>
        <v>150702.81796064402</v>
      </c>
      <c r="DB144" s="19">
        <f ca="1">IF(DataGoesHere!B144="","",IF(AO$9="No",DataGoesHere!B144,DataGoesHere!B144/CX144))</f>
        <v>279486.08802004828</v>
      </c>
      <c r="DC144" s="19">
        <f ca="1">IF(DataGoesHere!B144="","",IF(AO$9="No",DA144,DA144/CX144))</f>
        <v>154625.40215501646</v>
      </c>
      <c r="DD144" s="293" t="str">
        <f>IF(CZ144="",IF(COUNTIF(DD$2:DD143,"Forecast")&lt;Output!E$43,"Forecast",""),"Actual")</f>
        <v>Actual</v>
      </c>
      <c r="DF144" s="19">
        <f ca="1">IF(DataGoesHere!B143="",IF(DD144="Forecast",(Output!$E$47*IntermediateCalcs!DH143)+((1-Output!$E$47)*IntermediateCalcs!DF143),""),(Output!$E$47*IntermediateCalcs!DB143)+((1-Output!$E$47)*IntermediateCalcs!DF143))</f>
        <v>291475.16420038632</v>
      </c>
      <c r="DG144" s="19">
        <f ca="1">IF(DataGoesHere!B143="",IF(DD144="Forecast",(Output!$G$47*(IntermediateCalcs!DF144-IntermediateCalcs!DF143))+((1-Output!$G$47)*IntermediateCalcs!DG143),""),(Output!$G$47*(IntermediateCalcs!DF144-IntermediateCalcs!DF143))+((1-Output!$G$47)*IntermediateCalcs!DG143))</f>
        <v>14053.085430965475</v>
      </c>
      <c r="DH144" s="19">
        <f ca="1">IF(DataGoesHere!B143="",IF(DD144="Forecast",DF144+DG144,""),DF144+DG144)</f>
        <v>305528.24963135179</v>
      </c>
      <c r="DI144" s="274">
        <f ca="1">IF(DH144="","",IF(IntermediateCalcs!$AO$9="Yes",IntermediateCalcs!DH144*$CX144,IntermediateCalcs!DH144))</f>
        <v>297777.51614102448</v>
      </c>
      <c r="DJ144" s="250">
        <f ca="1">IF(DataGoesHere!$B144="","",($CZ144-DI144))</f>
        <v>-25381.516141024476</v>
      </c>
      <c r="DK144" s="250">
        <f ca="1">IF(DataGoesHere!$B144="","",ABS($CZ144-DI144))</f>
        <v>25381.516141024476</v>
      </c>
      <c r="DL144" s="250">
        <f ca="1">IF(DataGoesHere!$B144="","",DK144^2)</f>
        <v>644221361.61708605</v>
      </c>
      <c r="DM144" s="249">
        <f ca="1">IF(DataGoesHere!$B144="","",DK144/$CZ144)</f>
        <v>9.3178740293633086E-2</v>
      </c>
      <c r="DN144" s="250">
        <f ca="1">IF(DataGoesHere!$B144="","",SUM(DJ$2:DJ144)/AVERAGE(DK:DK))</f>
        <v>-14.188869930644312</v>
      </c>
      <c r="DP144" s="19">
        <f ca="1">IF(DataGoesHere!B144="",IF($DD144="Forecast",(Output!E$48*IntermediateCalcs!CY144)+Output!G$48,""),(Output!E$48*IntermediateCalcs!CY144)+Output!G$48)</f>
        <v>278244.21268724452</v>
      </c>
      <c r="DQ144" s="274">
        <f ca="1">IF(DP144="","",IF(IntermediateCalcs!$AO$9="Yes",IntermediateCalcs!DP144*$CX144,IntermediateCalcs!DP144))</f>
        <v>271185.62893805956</v>
      </c>
      <c r="DR144" s="250">
        <f ca="1">IF(DataGoesHere!$B144="","",($CZ144-DQ144))</f>
        <v>1210.3710619404446</v>
      </c>
      <c r="DS144" s="250">
        <f ca="1">IF(DataGoesHere!$B144="","",ABS($CZ144-DQ144))</f>
        <v>1210.3710619404446</v>
      </c>
      <c r="DT144" s="250">
        <f ca="1">IF(DataGoesHere!$B144="","",DS144^2)</f>
        <v>1464998.1075828397</v>
      </c>
      <c r="DU144" s="249">
        <f ca="1">IF(DataGoesHere!$B144="","",DS144/$CZ144)</f>
        <v>4.4434245067491614E-3</v>
      </c>
      <c r="DV144" s="250">
        <f ca="1">IF(DataGoesHere!$B144="","",SUM(DR$2:DR144)/AVERAGE(DS:DS))</f>
        <v>-19.313024181606913</v>
      </c>
      <c r="DX144" s="19">
        <f ca="1">IF(DataGoesHere!$B143="","",(DB138*(Output!$O$49/Output!$P$49))+(IntermediateCalcs!DB139*(Output!$M$49/Output!$P$49))+(IntermediateCalcs!DB140*(Output!$K$49/Output!$P$49))+(DB141*(Output!$I$49/Output!$P$49))+(IntermediateCalcs!DB142*(Output!$G$49/Output!$P$49))+(IntermediateCalcs!DB143*(Output!$E$49/Output!$P$49)))</f>
        <v>270246.17120875767</v>
      </c>
      <c r="DY144" s="274">
        <f ca="1">IF(DX144="","",IF(IntermediateCalcs!$AO$9="Yes",IntermediateCalcs!DX144*$CX144,IntermediateCalcs!DX144))</f>
        <v>263390.48420649918</v>
      </c>
      <c r="DZ144" s="250">
        <f ca="1">IF(DataGoesHere!$B144="","",($CZ144-DY144))</f>
        <v>9005.5157935008174</v>
      </c>
      <c r="EA144" s="250">
        <f ca="1">IF(DataGoesHere!$B144="","",ABS($CZ144-DY144))</f>
        <v>9005.5157935008174</v>
      </c>
      <c r="EB144" s="250">
        <f ca="1">IF(DataGoesHere!$B144="","",EA144^2)</f>
        <v>81099314.706992656</v>
      </c>
      <c r="EC144" s="249">
        <f ca="1">IF(DataGoesHere!$B144="","",EA144/$CZ144)</f>
        <v>3.3060381920075252E-2</v>
      </c>
      <c r="ED144" s="250">
        <f ca="1">IF(DataGoesHere!$B144="","",SUM(DZ$2:DZ144)/AVERAGE(EA:EA))</f>
        <v>-5.2221169345530214</v>
      </c>
    </row>
    <row r="145" spans="5:134" x14ac:dyDescent="0.2">
      <c r="E145" s="73"/>
      <c r="F145" s="73"/>
      <c r="G145" s="73"/>
      <c r="H145" s="73"/>
      <c r="I145" s="73"/>
      <c r="J145" s="73"/>
      <c r="K145" s="73"/>
      <c r="L145" s="73"/>
      <c r="M145" s="73"/>
      <c r="N145" s="73"/>
      <c r="O145" s="73"/>
      <c r="P145" s="73"/>
      <c r="Q145" s="73"/>
      <c r="R145" s="73"/>
      <c r="T145" s="242"/>
      <c r="U145" s="243"/>
      <c r="V145" s="243"/>
      <c r="W145" s="243"/>
      <c r="X145" s="243"/>
      <c r="Y145" s="243"/>
      <c r="Z145" s="243"/>
      <c r="AA145" s="243"/>
      <c r="AB145" s="243"/>
      <c r="AC145" s="243"/>
      <c r="AD145" s="243"/>
      <c r="AE145" s="246">
        <f>IF(DataGoesHere!$B145="","",(DataGoesHere!$B145/SUM(DataGoesHere!$B134:'DataGoesHere'!$B145)))</f>
        <v>0.10043518757752325</v>
      </c>
      <c r="CV145" s="310">
        <f>IF(DataGoesHere!B145="","",DataGoesHere!A145)</f>
        <v>144</v>
      </c>
      <c r="CW145" s="271">
        <f t="shared" ca="1" si="12"/>
        <v>12</v>
      </c>
      <c r="CX145" s="272">
        <f t="shared" ca="1" si="13"/>
        <v>1.0054005237672714</v>
      </c>
      <c r="CY145" s="266">
        <f>DataGoesHere!A145</f>
        <v>144</v>
      </c>
      <c r="CZ145" s="19">
        <f>IF(DataGoesHere!B145="","",DataGoesHere!B145)</f>
        <v>327693</v>
      </c>
      <c r="DA145" s="19">
        <f>IF(DataGoesHere!B145="","",IF(AH$5="No",DataGoesHere!B145,DataGoesHere!B145-(AH$2*(DataGoesHere!A145-1))))</f>
        <v>205142.82372093023</v>
      </c>
      <c r="DB145" s="19">
        <f ca="1">IF(DataGoesHere!B145="","",IF(AO$9="No",DataGoesHere!B145,DataGoesHere!B145/CX145))</f>
        <v>325932.79220914142</v>
      </c>
      <c r="DC145" s="19">
        <f ca="1">IF(DataGoesHere!B145="","",IF(AO$9="No",DA145,DA145/CX145))</f>
        <v>204040.89601251928</v>
      </c>
      <c r="DD145" s="293" t="str">
        <f>IF(CZ145="",IF(COUNTIF(DD$2:DD144,"Forecast")&lt;Output!E$43,"Forecast",""),"Actual")</f>
        <v>Actual</v>
      </c>
      <c r="DF145" s="19">
        <f ca="1">IF(DataGoesHere!B144="",IF(DD145="Forecast",(Output!$E$47*IntermediateCalcs!DH144)+((1-Output!$E$47)*IntermediateCalcs!DF144),""),(Output!$E$47*IntermediateCalcs!DB144)+((1-Output!$E$47)*IntermediateCalcs!DF144))</f>
        <v>280684.99563808209</v>
      </c>
      <c r="DG145" s="19">
        <f ca="1">IF(DataGoesHere!B144="",IF(DD145="Forecast",(Output!$G$47*(IntermediateCalcs!DF145-IntermediateCalcs!DF144))+((1-Output!$G$47)*IntermediateCalcs!DG144),""),(Output!$G$47*(IntermediateCalcs!DF145-IntermediateCalcs!DF144))+((1-Output!$G$47)*IntermediateCalcs!DG144))</f>
        <v>1631.4584343306233</v>
      </c>
      <c r="DH145" s="19">
        <f ca="1">IF(DataGoesHere!B144="",IF(DD145="Forecast",DF145+DG145,""),DF145+DG145)</f>
        <v>282316.45407241274</v>
      </c>
      <c r="DI145" s="274">
        <f ca="1">IF(DH145="","",IF(IntermediateCalcs!$AO$9="Yes",IntermediateCalcs!DH145*$CX145,IntermediateCalcs!DH145))</f>
        <v>283841.11079252261</v>
      </c>
      <c r="DJ145" s="250">
        <f ca="1">IF(DataGoesHere!$B145="","",($CZ145-DI145))</f>
        <v>43851.88920747739</v>
      </c>
      <c r="DK145" s="250">
        <f ca="1">IF(DataGoesHere!$B145="","",ABS($CZ145-DI145))</f>
        <v>43851.88920747739</v>
      </c>
      <c r="DL145" s="250">
        <f ca="1">IF(DataGoesHere!$B145="","",DK145^2)</f>
        <v>1922988187.064872</v>
      </c>
      <c r="DM145" s="249">
        <f ca="1">IF(DataGoesHere!$B145="","",DK145/$CZ145)</f>
        <v>0.13382003645936102</v>
      </c>
      <c r="DN145" s="250">
        <f ca="1">IF(DataGoesHere!$B145="","",SUM(DJ$2:DJ145)/AVERAGE(DK:DK))</f>
        <v>-13.435107455411098</v>
      </c>
      <c r="DP145" s="19">
        <f ca="1">IF(DataGoesHere!B145="",IF($DD145="Forecast",(Output!E$48*IntermediateCalcs!CY145)+Output!G$48,""),(Output!E$48*IntermediateCalcs!CY145)+Output!G$48)</f>
        <v>279113.14266876888</v>
      </c>
      <c r="DQ145" s="274">
        <f ca="1">IF(DP145="","",IF(IntermediateCalcs!$AO$9="Yes",IntermediateCalcs!DP145*$CX145,IntermediateCalcs!DP145))</f>
        <v>280620.49982950935</v>
      </c>
      <c r="DR145" s="250">
        <f ca="1">IF(DataGoesHere!$B145="","",($CZ145-DQ145))</f>
        <v>47072.500170490646</v>
      </c>
      <c r="DS145" s="250">
        <f ca="1">IF(DataGoesHere!$B145="","",ABS($CZ145-DQ145))</f>
        <v>47072.500170490646</v>
      </c>
      <c r="DT145" s="250">
        <f ca="1">IF(DataGoesHere!$B145="","",DS145^2)</f>
        <v>2215820272.3008418</v>
      </c>
      <c r="DU145" s="249">
        <f ca="1">IF(DataGoesHere!$B145="","",DS145/$CZ145)</f>
        <v>0.14364817121662851</v>
      </c>
      <c r="DV145" s="250">
        <f ca="1">IF(DataGoesHere!$B145="","",SUM(DR$2:DR145)/AVERAGE(DS:DS))</f>
        <v>-17.808371782137744</v>
      </c>
      <c r="DX145" s="19">
        <f ca="1">IF(DataGoesHere!$B144="","",(DB139*(Output!$O$49/Output!$P$49))+(IntermediateCalcs!DB140*(Output!$M$49/Output!$P$49))+(IntermediateCalcs!DB141*(Output!$K$49/Output!$P$49))+(DB142*(Output!$I$49/Output!$P$49))+(IntermediateCalcs!DB143*(Output!$G$49/Output!$P$49))+(IntermediateCalcs!DB144*(Output!$E$49/Output!$P$49)))</f>
        <v>273838.0397832602</v>
      </c>
      <c r="DY145" s="274">
        <f ca="1">IF(DX145="","",IF(IntermediateCalcs!$AO$9="Yes",IntermediateCalcs!DX145*$CX145,IntermediateCalcs!DX145))</f>
        <v>275316.90862549271</v>
      </c>
      <c r="DZ145" s="250">
        <f ca="1">IF(DataGoesHere!$B145="","",($CZ145-DY145))</f>
        <v>52376.09137450729</v>
      </c>
      <c r="EA145" s="250">
        <f ca="1">IF(DataGoesHere!$B145="","",ABS($CZ145-DY145))</f>
        <v>52376.09137450729</v>
      </c>
      <c r="EB145" s="250">
        <f ca="1">IF(DataGoesHere!$B145="","",EA145^2)</f>
        <v>2743254947.6707368</v>
      </c>
      <c r="EC145" s="249">
        <f ca="1">IF(DataGoesHere!$B145="","",EA145/$CZ145)</f>
        <v>0.15983280501721822</v>
      </c>
      <c r="ED145" s="250">
        <f ca="1">IF(DataGoesHere!$B145="","",SUM(DZ$2:DZ145)/AVERAGE(EA:EA))</f>
        <v>-3.6937649384707236</v>
      </c>
    </row>
    <row r="146" spans="5:134" x14ac:dyDescent="0.2">
      <c r="E146" s="73"/>
      <c r="F146" s="73"/>
      <c r="G146" s="73"/>
      <c r="H146" s="73"/>
      <c r="I146" s="73"/>
      <c r="J146" s="73"/>
      <c r="K146" s="73"/>
      <c r="L146" s="73"/>
      <c r="M146" s="73"/>
      <c r="N146" s="73"/>
      <c r="O146" s="73"/>
      <c r="P146" s="73"/>
      <c r="Q146" s="73"/>
      <c r="R146" s="73"/>
      <c r="T146" s="244">
        <f>IF(DataGoesHere!$B146="","",(DataGoesHere!$B146/SUM(DataGoesHere!$B146:'DataGoesHere'!$B157)))</f>
        <v>7.2794271775109359E-2</v>
      </c>
      <c r="U146" s="238"/>
      <c r="V146" s="238"/>
      <c r="W146" s="238"/>
      <c r="X146" s="238"/>
      <c r="Y146" s="238"/>
      <c r="Z146" s="238"/>
      <c r="AA146" s="238"/>
      <c r="AB146" s="238"/>
      <c r="AC146" s="238"/>
      <c r="AD146" s="238"/>
      <c r="AE146" s="239"/>
      <c r="CV146" s="310">
        <f>IF(DataGoesHere!B146="","",DataGoesHere!A146)</f>
        <v>145</v>
      </c>
      <c r="CW146" s="271">
        <f t="shared" ca="1" si="12"/>
        <v>1</v>
      </c>
      <c r="CX146" s="272">
        <f t="shared" ca="1" si="13"/>
        <v>1.3236179355303281</v>
      </c>
      <c r="CY146" s="266">
        <f>DataGoesHere!A146</f>
        <v>145</v>
      </c>
      <c r="CZ146" s="19">
        <f>IF(DataGoesHere!B146="","",DataGoesHere!B146)</f>
        <v>252818</v>
      </c>
      <c r="DA146" s="19">
        <f>IF(DataGoesHere!B146="","",IF(AH$5="No",DataGoesHere!B146,DataGoesHere!B146-(AH$2*(DataGoesHere!A146-1))))</f>
        <v>129410.82948121645</v>
      </c>
      <c r="DB146" s="19">
        <f ca="1">IF(DataGoesHere!B146="","",IF(AO$9="No",DataGoesHere!B146,DataGoesHere!B146/CX146))</f>
        <v>191005.26912904406</v>
      </c>
      <c r="DC146" s="19">
        <f ca="1">IF(DataGoesHere!B146="","",IF(AO$9="No",DA146,DA146/CX146))</f>
        <v>97770.531818432923</v>
      </c>
      <c r="DD146" s="293" t="str">
        <f>IF(CZ146="",IF(COUNTIF(DD$2:DD145,"Forecast")&lt;Output!E$43,"Forecast",""),"Actual")</f>
        <v>Actual</v>
      </c>
      <c r="DF146" s="19">
        <f ca="1">IF(DataGoesHere!B145="",IF(DD146="Forecast",(Output!$E$47*IntermediateCalcs!DH145)+((1-Output!$E$47)*IntermediateCalcs!DF145),""),(Output!$E$47*IntermediateCalcs!DB145)+((1-Output!$E$47)*IntermediateCalcs!DF145))</f>
        <v>321408.01255203551</v>
      </c>
      <c r="DG146" s="19">
        <f ca="1">IF(DataGoesHere!B145="",IF(DD146="Forecast",(Output!$G$47*(IntermediateCalcs!DF146-IntermediateCalcs!DF145))+((1-Output!$G$47)*IntermediateCalcs!DG145),""),(Output!$G$47*(IntermediateCalcs!DF146-IntermediateCalcs!DF145))+((1-Output!$G$47)*IntermediateCalcs!DG145))</f>
        <v>21177.237674142016</v>
      </c>
      <c r="DH146" s="19">
        <f ca="1">IF(DataGoesHere!B145="",IF(DD146="Forecast",DF146+DG146,""),DF146+DG146)</f>
        <v>342585.25022617751</v>
      </c>
      <c r="DI146" s="274">
        <f ca="1">IF(DH146="","",IF(IntermediateCalcs!$AO$9="Yes",IntermediateCalcs!DH146*$CX146,IntermediateCalcs!DH146))</f>
        <v>453451.98164751398</v>
      </c>
      <c r="DJ146" s="250">
        <f ca="1">IF(DataGoesHere!$B146="","",($CZ146-DI146))</f>
        <v>-200633.98164751398</v>
      </c>
      <c r="DK146" s="250">
        <f ca="1">IF(DataGoesHere!$B146="","",ABS($CZ146-DI146))</f>
        <v>200633.98164751398</v>
      </c>
      <c r="DL146" s="250">
        <f ca="1">IF(DataGoesHere!$B146="","",DK146^2)</f>
        <v>40253994591.734978</v>
      </c>
      <c r="DM146" s="249">
        <f ca="1">IF(DataGoesHere!$B146="","",DK146/$CZ146)</f>
        <v>0.79359057364394137</v>
      </c>
      <c r="DN146" s="250">
        <f ca="1">IF(DataGoesHere!$B146="","",SUM(DJ$2:DJ146)/AVERAGE(DK:DK))</f>
        <v>-16.883769972708947</v>
      </c>
      <c r="DP146" s="19">
        <f ca="1">IF(DataGoesHere!B146="",IF($DD146="Forecast",(Output!E$48*IntermediateCalcs!CY146)+Output!G$48,""),(Output!E$48*IntermediateCalcs!CY146)+Output!G$48)</f>
        <v>279982.0726502933</v>
      </c>
      <c r="DQ146" s="274">
        <f ca="1">IF(DP146="","",IF(IntermediateCalcs!$AO$9="Yes",IntermediateCalcs!DP146*$CX146,IntermediateCalcs!DP146))</f>
        <v>370589.29298688355</v>
      </c>
      <c r="DR146" s="250">
        <f ca="1">IF(DataGoesHere!$B146="","",($CZ146-DQ146))</f>
        <v>-117771.29298688355</v>
      </c>
      <c r="DS146" s="250">
        <f ca="1">IF(DataGoesHere!$B146="","",ABS($CZ146-DQ146))</f>
        <v>117771.29298688355</v>
      </c>
      <c r="DT146" s="250">
        <f ca="1">IF(DataGoesHere!$B146="","",DS146^2)</f>
        <v>13870077451.802366</v>
      </c>
      <c r="DU146" s="249">
        <f ca="1">IF(DataGoesHere!$B146="","",DS146/$CZ146)</f>
        <v>0.46583428785483449</v>
      </c>
      <c r="DV146" s="250">
        <f ca="1">IF(DataGoesHere!$B146="","",SUM(DR$2:DR146)/AVERAGE(DS:DS))</f>
        <v>-21.57288095287409</v>
      </c>
      <c r="DX146" s="19">
        <f ca="1">IF(DataGoesHere!$B145="","",(DB140*(Output!$O$49/Output!$P$49))+(IntermediateCalcs!DB141*(Output!$M$49/Output!$P$49))+(IntermediateCalcs!DB142*(Output!$K$49/Output!$P$49))+(DB143*(Output!$I$49/Output!$P$49))+(IntermediateCalcs!DB144*(Output!$G$49/Output!$P$49))+(IntermediateCalcs!DB145*(Output!$E$49/Output!$P$49)))</f>
        <v>295028.59876075725</v>
      </c>
      <c r="DY146" s="274">
        <f ca="1">IF(DX146="","",IF(IntermediateCalcs!$AO$9="Yes",IntermediateCalcs!DX146*$CX146,IntermediateCalcs!DX146))</f>
        <v>390505.14481411903</v>
      </c>
      <c r="DZ146" s="250">
        <f ca="1">IF(DataGoesHere!$B146="","",($CZ146-DY146))</f>
        <v>-137687.14481411903</v>
      </c>
      <c r="EA146" s="250">
        <f ca="1">IF(DataGoesHere!$B146="","",ABS($CZ146-DY146))</f>
        <v>137687.14481411903</v>
      </c>
      <c r="EB146" s="250">
        <f ca="1">IF(DataGoesHere!$B146="","",EA146^2)</f>
        <v>18957749847.064186</v>
      </c>
      <c r="EC146" s="249">
        <f ca="1">IF(DataGoesHere!$B146="","",EA146/$CZ146)</f>
        <v>0.5446097382865106</v>
      </c>
      <c r="ED146" s="250">
        <f ca="1">IF(DataGoesHere!$B146="","",SUM(DZ$2:DZ146)/AVERAGE(EA:EA))</f>
        <v>-7.7115222221681989</v>
      </c>
    </row>
    <row r="147" spans="5:134" x14ac:dyDescent="0.2">
      <c r="E147" s="73"/>
      <c r="F147" s="73"/>
      <c r="G147" s="73"/>
      <c r="H147" s="73"/>
      <c r="I147" s="73"/>
      <c r="J147" s="73"/>
      <c r="K147" s="73"/>
      <c r="L147" s="73"/>
      <c r="M147" s="73"/>
      <c r="N147" s="73"/>
      <c r="O147" s="73"/>
      <c r="P147" s="73"/>
      <c r="Q147" s="73"/>
      <c r="R147" s="73"/>
      <c r="T147" s="240"/>
      <c r="U147" s="245">
        <f>IF(DataGoesHere!$B147="","",(DataGoesHere!$B147/SUM(DataGoesHere!$B147:'DataGoesHere'!$B157)))</f>
        <v>7.8779776599808088E-2</v>
      </c>
      <c r="V147" s="86"/>
      <c r="W147" s="86"/>
      <c r="X147" s="86"/>
      <c r="Y147" s="86"/>
      <c r="Z147" s="86"/>
      <c r="AA147" s="86"/>
      <c r="AB147" s="86"/>
      <c r="AC147" s="86"/>
      <c r="AD147" s="86"/>
      <c r="AE147" s="241"/>
      <c r="CV147" s="310">
        <f>IF(DataGoesHere!B147="","",DataGoesHere!A147)</f>
        <v>146</v>
      </c>
      <c r="CW147" s="271">
        <f t="shared" ca="1" si="12"/>
        <v>2</v>
      </c>
      <c r="CX147" s="272">
        <f t="shared" ca="1" si="13"/>
        <v>0.80574490527728204</v>
      </c>
      <c r="CY147" s="266">
        <f>DataGoesHere!A147</f>
        <v>146</v>
      </c>
      <c r="CZ147" s="19">
        <f>IF(DataGoesHere!B147="","",DataGoesHere!B147)</f>
        <v>253689</v>
      </c>
      <c r="DA147" s="19">
        <f>IF(DataGoesHere!B147="","",IF(AH$5="No",DataGoesHere!B147,DataGoesHere!B147-(AH$2*(DataGoesHere!A147-1))))</f>
        <v>129424.83524150267</v>
      </c>
      <c r="DB147" s="19">
        <f ca="1">IF(DataGoesHere!B147="","",IF(AO$9="No",DataGoesHere!B147,DataGoesHere!B147/CX147))</f>
        <v>314850.26878661761</v>
      </c>
      <c r="DC147" s="19">
        <f ca="1">IF(DataGoesHere!B147="","",IF(AO$9="No",DA147,DA147/CX147))</f>
        <v>160627.55643110586</v>
      </c>
      <c r="DD147" s="293" t="str">
        <f>IF(CZ147="",IF(COUNTIF(DD$2:DD146,"Forecast")&lt;Output!E$43,"Forecast",""),"Actual")</f>
        <v>Actual</v>
      </c>
      <c r="DF147" s="19">
        <f ca="1">IF(DataGoesHere!B146="",IF(DD147="Forecast",(Output!$E$47*IntermediateCalcs!DH146)+((1-Output!$E$47)*IntermediateCalcs!DF146),""),(Output!$E$47*IntermediateCalcs!DB146)+((1-Output!$E$47)*IntermediateCalcs!DF146))</f>
        <v>204045.5434713432</v>
      </c>
      <c r="DG147" s="19">
        <f ca="1">IF(DataGoesHere!B146="",IF(DD147="Forecast",(Output!$G$47*(IntermediateCalcs!DF147-IntermediateCalcs!DF146))+((1-Output!$G$47)*IntermediateCalcs!DG146),""),(Output!$G$47*(IntermediateCalcs!DF147-IntermediateCalcs!DF146))+((1-Output!$G$47)*IntermediateCalcs!DG146))</f>
        <v>-48092.615703275143</v>
      </c>
      <c r="DH147" s="19">
        <f ca="1">IF(DataGoesHere!B146="",IF(DD147="Forecast",DF147+DG147,""),DF147+DG147)</f>
        <v>155952.92776806807</v>
      </c>
      <c r="DI147" s="274">
        <f ca="1">IF(DH147="","",IF(IntermediateCalcs!$AO$9="Yes",IntermediateCalcs!DH147*$CX147,IntermediateCalcs!DH147))</f>
        <v>125658.27701219682</v>
      </c>
      <c r="DJ147" s="250">
        <f ca="1">IF(DataGoesHere!$B147="","",($CZ147-DI147))</f>
        <v>128030.72298780318</v>
      </c>
      <c r="DK147" s="250">
        <f ca="1">IF(DataGoesHere!$B147="","",ABS($CZ147-DI147))</f>
        <v>128030.72298780318</v>
      </c>
      <c r="DL147" s="250">
        <f ca="1">IF(DataGoesHere!$B147="","",DK147^2)</f>
        <v>16391866028.779594</v>
      </c>
      <c r="DM147" s="249">
        <f ca="1">IF(DataGoesHere!$B147="","",DK147/$CZ147)</f>
        <v>0.50467589445266914</v>
      </c>
      <c r="DN147" s="250">
        <f ca="1">IF(DataGoesHere!$B147="","",SUM(DJ$2:DJ147)/AVERAGE(DK:DK))</f>
        <v>-14.683072205536606</v>
      </c>
      <c r="DP147" s="19">
        <f ca="1">IF(DataGoesHere!B147="",IF($DD147="Forecast",(Output!E$48*IntermediateCalcs!CY147)+Output!G$48,""),(Output!E$48*IntermediateCalcs!CY147)+Output!G$48)</f>
        <v>280851.00263181765</v>
      </c>
      <c r="DQ147" s="274">
        <f ca="1">IF(DP147="","",IF(IntermediateCalcs!$AO$9="Yes",IntermediateCalcs!DP147*$CX147,IntermediateCalcs!DP147))</f>
        <v>226294.26451260361</v>
      </c>
      <c r="DR147" s="250">
        <f ca="1">IF(DataGoesHere!$B147="","",($CZ147-DQ147))</f>
        <v>27394.735487396392</v>
      </c>
      <c r="DS147" s="250">
        <f ca="1">IF(DataGoesHere!$B147="","",ABS($CZ147-DQ147))</f>
        <v>27394.735487396392</v>
      </c>
      <c r="DT147" s="250">
        <f ca="1">IF(DataGoesHere!$B147="","",DS147^2)</f>
        <v>750471532.42441523</v>
      </c>
      <c r="DU147" s="249">
        <f ca="1">IF(DataGoesHere!$B147="","",DS147/$CZ147)</f>
        <v>0.10798550779653983</v>
      </c>
      <c r="DV147" s="250">
        <f ca="1">IF(DataGoesHere!$B147="","",SUM(DR$2:DR147)/AVERAGE(DS:DS))</f>
        <v>-20.69721991225288</v>
      </c>
      <c r="DX147" s="19">
        <f ca="1">IF(DataGoesHere!$B146="","",(DB141*(Output!$O$49/Output!$P$49))+(IntermediateCalcs!DB142*(Output!$M$49/Output!$P$49))+(IntermediateCalcs!DB143*(Output!$K$49/Output!$P$49))+(DB144*(Output!$I$49/Output!$P$49))+(IntermediateCalcs!DB145*(Output!$G$49/Output!$P$49))+(IntermediateCalcs!DB146*(Output!$E$49/Output!$P$49)))</f>
        <v>259260.0033165213</v>
      </c>
      <c r="DY147" s="274">
        <f ca="1">IF(DX147="","",IF(IntermediateCalcs!$AO$9="Yes",IntermediateCalcs!DX147*$CX147,IntermediateCalcs!DX147))</f>
        <v>208897.42681445827</v>
      </c>
      <c r="DZ147" s="250">
        <f ca="1">IF(DataGoesHere!$B147="","",($CZ147-DY147))</f>
        <v>44791.573185541725</v>
      </c>
      <c r="EA147" s="250">
        <f ca="1">IF(DataGoesHere!$B147="","",ABS($CZ147-DY147))</f>
        <v>44791.573185541725</v>
      </c>
      <c r="EB147" s="250">
        <f ca="1">IF(DataGoesHere!$B147="","",EA147^2)</f>
        <v>2006285028.4357405</v>
      </c>
      <c r="EC147" s="249">
        <f ca="1">IF(DataGoesHere!$B147="","",EA147/$CZ147)</f>
        <v>0.17656095922780146</v>
      </c>
      <c r="ED147" s="250">
        <f ca="1">IF(DataGoesHere!$B147="","",SUM(DZ$2:DZ147)/AVERAGE(EA:EA))</f>
        <v>-6.4044890226822826</v>
      </c>
    </row>
    <row r="148" spans="5:134" x14ac:dyDescent="0.2">
      <c r="E148" s="73"/>
      <c r="F148" s="73"/>
      <c r="G148" s="73"/>
      <c r="H148" s="73"/>
      <c r="I148" s="73"/>
      <c r="J148" s="73"/>
      <c r="K148" s="73"/>
      <c r="L148" s="73"/>
      <c r="M148" s="73"/>
      <c r="N148" s="73"/>
      <c r="O148" s="73"/>
      <c r="P148" s="73"/>
      <c r="Q148" s="73"/>
      <c r="R148" s="73"/>
      <c r="T148" s="240"/>
      <c r="U148" s="86"/>
      <c r="V148" s="245">
        <f>IF(DataGoesHere!$B148="","",(DataGoesHere!$B148/SUM(DataGoesHere!$B146:'DataGoesHere'!$B157)))</f>
        <v>8.2908154451075827E-2</v>
      </c>
      <c r="W148" s="86"/>
      <c r="X148" s="86"/>
      <c r="Y148" s="86"/>
      <c r="Z148" s="86"/>
      <c r="AA148" s="86"/>
      <c r="AB148" s="86"/>
      <c r="AC148" s="86"/>
      <c r="AD148" s="86"/>
      <c r="AE148" s="241"/>
      <c r="CV148" s="310">
        <f>IF(DataGoesHere!B148="","",DataGoesHere!A148)</f>
        <v>147</v>
      </c>
      <c r="CW148" s="271">
        <f t="shared" ca="1" si="12"/>
        <v>3</v>
      </c>
      <c r="CX148" s="272">
        <f t="shared" ca="1" si="13"/>
        <v>0.79862940076451561</v>
      </c>
      <c r="CY148" s="266">
        <f>DataGoesHere!A148</f>
        <v>147</v>
      </c>
      <c r="CZ148" s="19">
        <f>IF(DataGoesHere!B148="","",DataGoesHere!B148)</f>
        <v>287944</v>
      </c>
      <c r="DA148" s="19">
        <f>IF(DataGoesHere!B148="","",IF(AH$5="No",DataGoesHere!B148,DataGoesHere!B148-(AH$2*(DataGoesHere!A148-1))))</f>
        <v>162822.84100178891</v>
      </c>
      <c r="DB148" s="19">
        <f ca="1">IF(DataGoesHere!B148="","",IF(AO$9="No",DataGoesHere!B148,DataGoesHere!B148/CX148))</f>
        <v>360547.70801620331</v>
      </c>
      <c r="DC148" s="19">
        <f ca="1">IF(DataGoesHere!B148="","",IF(AO$9="No",DA148,DA148/CX148))</f>
        <v>203877.84477496211</v>
      </c>
      <c r="DD148" s="293" t="str">
        <f>IF(CZ148="",IF(COUNTIF(DD$2:DD147,"Forecast")&lt;Output!E$43,"Forecast",""),"Actual")</f>
        <v>Actual</v>
      </c>
      <c r="DF148" s="19">
        <f ca="1">IF(DataGoesHere!B147="",IF(DD148="Forecast",(Output!$E$47*IntermediateCalcs!DH147)+((1-Output!$E$47)*IntermediateCalcs!DF147),""),(Output!$E$47*IntermediateCalcs!DB147)+((1-Output!$E$47)*IntermediateCalcs!DF147))</f>
        <v>303769.79625509016</v>
      </c>
      <c r="DG148" s="19">
        <f ca="1">IF(DataGoesHere!B147="",IF(DD148="Forecast",(Output!$G$47*(IntermediateCalcs!DF148-IntermediateCalcs!DF147))+((1-Output!$G$47)*IntermediateCalcs!DG147),""),(Output!$G$47*(IntermediateCalcs!DF148-IntermediateCalcs!DF147))+((1-Output!$G$47)*IntermediateCalcs!DG147))</f>
        <v>25815.818540235905</v>
      </c>
      <c r="DH148" s="19">
        <f ca="1">IF(DataGoesHere!B147="",IF(DD148="Forecast",DF148+DG148,""),DF148+DG148)</f>
        <v>329585.61479532608</v>
      </c>
      <c r="DI148" s="274">
        <f ca="1">IF(DH148="","",IF(IntermediateCalcs!$AO$9="Yes",IntermediateCalcs!DH148*$CX148,IntermediateCalcs!DH148))</f>
        <v>263216.76204459573</v>
      </c>
      <c r="DJ148" s="250">
        <f ca="1">IF(DataGoesHere!$B148="","",($CZ148-DI148))</f>
        <v>24727.237955404271</v>
      </c>
      <c r="DK148" s="250">
        <f ca="1">IF(DataGoesHere!$B148="","",ABS($CZ148-DI148))</f>
        <v>24727.237955404271</v>
      </c>
      <c r="DL148" s="250">
        <f ca="1">IF(DataGoesHere!$B148="","",DK148^2)</f>
        <v>611436296.90318561</v>
      </c>
      <c r="DM148" s="249">
        <f ca="1">IF(DataGoesHere!$B148="","",DK148/$CZ148)</f>
        <v>8.5875163071306479E-2</v>
      </c>
      <c r="DN148" s="250">
        <f ca="1">IF(DataGoesHere!$B148="","",SUM(DJ$2:DJ148)/AVERAGE(DK:DK))</f>
        <v>-14.258040025081126</v>
      </c>
      <c r="DP148" s="19">
        <f ca="1">IF(DataGoesHere!B148="",IF($DD148="Forecast",(Output!E$48*IntermediateCalcs!CY148)+Output!G$48,""),(Output!E$48*IntermediateCalcs!CY148)+Output!G$48)</f>
        <v>281719.93261334201</v>
      </c>
      <c r="DQ148" s="274">
        <f ca="1">IF(DP148="","",IF(IntermediateCalcs!$AO$9="Yes",IntermediateCalcs!DP148*$CX148,IntermediateCalcs!DP148))</f>
        <v>224989.82096641304</v>
      </c>
      <c r="DR148" s="250">
        <f ca="1">IF(DataGoesHere!$B148="","",($CZ148-DQ148))</f>
        <v>62954.179033586959</v>
      </c>
      <c r="DS148" s="250">
        <f ca="1">IF(DataGoesHere!$B148="","",ABS($CZ148-DQ148))</f>
        <v>62954.179033586959</v>
      </c>
      <c r="DT148" s="250">
        <f ca="1">IF(DataGoesHere!$B148="","",DS148^2)</f>
        <v>3963228657.7929201</v>
      </c>
      <c r="DU148" s="249">
        <f ca="1">IF(DataGoesHere!$B148="","",DS148/$CZ148)</f>
        <v>0.21863341147440807</v>
      </c>
      <c r="DV148" s="250">
        <f ca="1">IF(DataGoesHere!$B148="","",SUM(DR$2:DR148)/AVERAGE(DS:DS))</f>
        <v>-18.684916418781764</v>
      </c>
      <c r="DX148" s="19">
        <f ca="1">IF(DataGoesHere!$B147="","",(DB142*(Output!$O$49/Output!$P$49))+(IntermediateCalcs!DB143*(Output!$M$49/Output!$P$49))+(IntermediateCalcs!DB144*(Output!$K$49/Output!$P$49))+(DB145*(Output!$I$49/Output!$P$49))+(IntermediateCalcs!DB146*(Output!$G$49/Output!$P$49))+(IntermediateCalcs!DB147*(Output!$E$49/Output!$P$49)))</f>
        <v>281722.04463658662</v>
      </c>
      <c r="DY148" s="274">
        <f ca="1">IF(DX148="","",IF(IntermediateCalcs!$AO$9="Yes",IntermediateCalcs!DX148*$CX148,IntermediateCalcs!DX148))</f>
        <v>224991.5076902713</v>
      </c>
      <c r="DZ148" s="250">
        <f ca="1">IF(DataGoesHere!$B148="","",($CZ148-DY148))</f>
        <v>62952.492309728696</v>
      </c>
      <c r="EA148" s="250">
        <f ca="1">IF(DataGoesHere!$B148="","",ABS($CZ148-DY148))</f>
        <v>62952.492309728696</v>
      </c>
      <c r="EB148" s="250">
        <f ca="1">IF(DataGoesHere!$B148="","",EA148^2)</f>
        <v>3963016288.0064507</v>
      </c>
      <c r="EC148" s="249">
        <f ca="1">IF(DataGoesHere!$B148="","",EA148/$CZ148)</f>
        <v>0.2186275536553243</v>
      </c>
      <c r="ED148" s="250">
        <f ca="1">IF(DataGoesHere!$B148="","",SUM(DZ$2:DZ148)/AVERAGE(EA:EA))</f>
        <v>-4.567514083258704</v>
      </c>
    </row>
    <row r="149" spans="5:134" x14ac:dyDescent="0.2">
      <c r="E149" s="73"/>
      <c r="F149" s="73"/>
      <c r="G149" s="73"/>
      <c r="H149" s="73"/>
      <c r="I149" s="73"/>
      <c r="J149" s="73"/>
      <c r="K149" s="73"/>
      <c r="L149" s="73"/>
      <c r="M149" s="73"/>
      <c r="N149" s="73"/>
      <c r="O149" s="73"/>
      <c r="P149" s="73"/>
      <c r="Q149" s="73"/>
      <c r="R149" s="73"/>
      <c r="T149" s="240"/>
      <c r="U149" s="86"/>
      <c r="V149" s="86"/>
      <c r="W149" s="245">
        <f>IF(DataGoesHere!$B149="","",(DataGoesHere!$B149/SUM(DataGoesHere!$B146:'DataGoesHere'!$B157)))</f>
        <v>8.1866130269434803E-2</v>
      </c>
      <c r="X149" s="86"/>
      <c r="Y149" s="86"/>
      <c r="Z149" s="86"/>
      <c r="AA149" s="86"/>
      <c r="AB149" s="86"/>
      <c r="AC149" s="86"/>
      <c r="AD149" s="86"/>
      <c r="AE149" s="241"/>
      <c r="CV149" s="310">
        <f>IF(DataGoesHere!B149="","",DataGoesHere!A149)</f>
        <v>148</v>
      </c>
      <c r="CW149" s="271">
        <f t="shared" ca="1" si="12"/>
        <v>4</v>
      </c>
      <c r="CX149" s="272">
        <f t="shared" ca="1" si="13"/>
        <v>1.0149292433706087</v>
      </c>
      <c r="CY149" s="266">
        <f>DataGoesHere!A149</f>
        <v>148</v>
      </c>
      <c r="CZ149" s="19">
        <f>IF(DataGoesHere!B149="","",DataGoesHere!B149)</f>
        <v>284325</v>
      </c>
      <c r="DA149" s="19">
        <f>IF(DataGoesHere!B149="","",IF(AH$5="No",DataGoesHere!B149,DataGoesHere!B149-(AH$2*(DataGoesHere!A149-1))))</f>
        <v>158346.84676207515</v>
      </c>
      <c r="DB149" s="19">
        <f ca="1">IF(DataGoesHere!B149="","",IF(AO$9="No",DataGoesHere!B149,DataGoesHere!B149/CX149))</f>
        <v>280142.68172601733</v>
      </c>
      <c r="DC149" s="19">
        <f ca="1">IF(DataGoesHere!B149="","",IF(AO$9="No",DA149,DA149/CX149))</f>
        <v>156017.62171735321</v>
      </c>
      <c r="DD149" s="293" t="str">
        <f>IF(CZ149="",IF(COUNTIF(DD$2:DD148,"Forecast")&lt;Output!E$43,"Forecast",""),"Actual")</f>
        <v>Actual</v>
      </c>
      <c r="DF149" s="19">
        <f ca="1">IF(DataGoesHere!B148="",IF(DD149="Forecast",(Output!$E$47*IntermediateCalcs!DH148)+((1-Output!$E$47)*IntermediateCalcs!DF148),""),(Output!$E$47*IntermediateCalcs!DB148)+((1-Output!$E$47)*IntermediateCalcs!DF148))</f>
        <v>354869.91684009199</v>
      </c>
      <c r="DG149" s="19">
        <f ca="1">IF(DataGoesHere!B148="",IF(DD149="Forecast",(Output!$G$47*(IntermediateCalcs!DF149-IntermediateCalcs!DF148))+((1-Output!$G$47)*IntermediateCalcs!DG148),""),(Output!$G$47*(IntermediateCalcs!DF149-IntermediateCalcs!DF148))+((1-Output!$G$47)*IntermediateCalcs!DG148))</f>
        <v>38457.96956261887</v>
      </c>
      <c r="DH149" s="19">
        <f ca="1">IF(DataGoesHere!B148="",IF(DD149="Forecast",DF149+DG149,""),DF149+DG149)</f>
        <v>393327.88640271086</v>
      </c>
      <c r="DI149" s="274">
        <f ca="1">IF(DH149="","",IF(IntermediateCalcs!$AO$9="Yes",IntermediateCalcs!DH149*$CX149,IntermediateCalcs!DH149))</f>
        <v>399199.97414326406</v>
      </c>
      <c r="DJ149" s="250">
        <f ca="1">IF(DataGoesHere!$B149="","",($CZ149-DI149))</f>
        <v>-114874.97414326406</v>
      </c>
      <c r="DK149" s="250">
        <f ca="1">IF(DataGoesHere!$B149="","",ABS($CZ149-DI149))</f>
        <v>114874.97414326406</v>
      </c>
      <c r="DL149" s="250">
        <f ca="1">IF(DataGoesHere!$B149="","",DK149^2)</f>
        <v>13196259684.415586</v>
      </c>
      <c r="DM149" s="249">
        <f ca="1">IF(DataGoesHere!$B149="","",DK149/$CZ149)</f>
        <v>0.40402699074391651</v>
      </c>
      <c r="DN149" s="250">
        <f ca="1">IF(DataGoesHere!$B149="","",SUM(DJ$2:DJ149)/AVERAGE(DK:DK))</f>
        <v>-16.232605919902682</v>
      </c>
      <c r="DP149" s="19">
        <f ca="1">IF(DataGoesHere!B149="",IF($DD149="Forecast",(Output!E$48*IntermediateCalcs!CY149)+Output!G$48,""),(Output!E$48*IntermediateCalcs!CY149)+Output!G$48)</f>
        <v>282588.86259486637</v>
      </c>
      <c r="DQ149" s="274">
        <f ca="1">IF(DP149="","",IF(IntermediateCalcs!$AO$9="Yes",IntermediateCalcs!DP149*$CX149,IntermediateCalcs!DP149))</f>
        <v>286807.70049836865</v>
      </c>
      <c r="DR149" s="250">
        <f ca="1">IF(DataGoesHere!$B149="","",($CZ149-DQ149))</f>
        <v>-2482.7004983686493</v>
      </c>
      <c r="DS149" s="250">
        <f ca="1">IF(DataGoesHere!$B149="","",ABS($CZ149-DQ149))</f>
        <v>2482.7004983686493</v>
      </c>
      <c r="DT149" s="250">
        <f ca="1">IF(DataGoesHere!$B149="","",DS149^2)</f>
        <v>6163801.7645999398</v>
      </c>
      <c r="DU149" s="249">
        <f ca="1">IF(DataGoesHere!$B149="","",DS149/$CZ149)</f>
        <v>8.7319106598739097E-3</v>
      </c>
      <c r="DV149" s="250">
        <f ca="1">IF(DataGoesHere!$B149="","",SUM(DR$2:DR149)/AVERAGE(DS:DS))</f>
        <v>-18.764274881759167</v>
      </c>
      <c r="DX149" s="19">
        <f ca="1">IF(DataGoesHere!$B148="","",(DB143*(Output!$O$49/Output!$P$49))+(IntermediateCalcs!DB144*(Output!$M$49/Output!$P$49))+(IntermediateCalcs!DB145*(Output!$K$49/Output!$P$49))+(DB146*(Output!$I$49/Output!$P$49))+(IntermediateCalcs!DB147*(Output!$G$49/Output!$P$49))+(IntermediateCalcs!DB148*(Output!$E$49/Output!$P$49)))</f>
        <v>290260.97996109689</v>
      </c>
      <c r="DY149" s="274">
        <f ca="1">IF(DX149="","",IF(IntermediateCalcs!$AO$9="Yes",IntermediateCalcs!DX149*$CX149,IntermediateCalcs!DX149))</f>
        <v>294594.3567719275</v>
      </c>
      <c r="DZ149" s="250">
        <f ca="1">IF(DataGoesHere!$B149="","",($CZ149-DY149))</f>
        <v>-10269.356771927502</v>
      </c>
      <c r="EA149" s="250">
        <f ca="1">IF(DataGoesHere!$B149="","",ABS($CZ149-DY149))</f>
        <v>10269.356771927502</v>
      </c>
      <c r="EB149" s="250">
        <f ca="1">IF(DataGoesHere!$B149="","",EA149^2)</f>
        <v>105459688.50913323</v>
      </c>
      <c r="EC149" s="249">
        <f ca="1">IF(DataGoesHere!$B149="","",EA149/$CZ149)</f>
        <v>3.6118374296764275E-2</v>
      </c>
      <c r="ED149" s="250">
        <f ca="1">IF(DataGoesHere!$B149="","",SUM(DZ$2:DZ149)/AVERAGE(EA:EA))</f>
        <v>-4.8671773744468645</v>
      </c>
    </row>
    <row r="150" spans="5:134" x14ac:dyDescent="0.2">
      <c r="E150" s="73"/>
      <c r="F150" s="73"/>
      <c r="G150" s="73"/>
      <c r="H150" s="73"/>
      <c r="I150" s="73"/>
      <c r="J150" s="73"/>
      <c r="K150" s="73"/>
      <c r="L150" s="73"/>
      <c r="M150" s="73"/>
      <c r="N150" s="73"/>
      <c r="O150" s="73"/>
      <c r="P150" s="73"/>
      <c r="Q150" s="73"/>
      <c r="R150" s="73"/>
      <c r="T150" s="240"/>
      <c r="U150" s="86"/>
      <c r="V150" s="86"/>
      <c r="W150" s="86"/>
      <c r="X150" s="245">
        <f>IF(DataGoesHere!$B150="","",(DataGoesHere!$B150/SUM(DataGoesHere!$B146:'DataGoesHere'!$B157)))</f>
        <v>8.5300577475462477E-2</v>
      </c>
      <c r="Y150" s="86"/>
      <c r="Z150" s="86"/>
      <c r="AA150" s="86"/>
      <c r="AB150" s="86"/>
      <c r="AC150" s="86"/>
      <c r="AD150" s="86"/>
      <c r="AE150" s="241"/>
      <c r="CV150" s="310">
        <f>IF(DataGoesHere!B150="","",DataGoesHere!A150)</f>
        <v>149</v>
      </c>
      <c r="CW150" s="271">
        <f t="shared" ca="1" si="12"/>
        <v>5</v>
      </c>
      <c r="CX150" s="272">
        <f t="shared" ca="1" si="13"/>
        <v>0.97875414397996308</v>
      </c>
      <c r="CY150" s="266">
        <f>DataGoesHere!A150</f>
        <v>149</v>
      </c>
      <c r="CZ150" s="19">
        <f>IF(DataGoesHere!B150="","",DataGoesHere!B150)</f>
        <v>296253</v>
      </c>
      <c r="DA150" s="19">
        <f>IF(DataGoesHere!B150="","",IF(AH$5="No",DataGoesHere!B150,DataGoesHere!B150-(AH$2*(DataGoesHere!A150-1))))</f>
        <v>169417.85252236135</v>
      </c>
      <c r="DB150" s="19">
        <f ca="1">IF(DataGoesHere!B150="","",IF(AO$9="No",DataGoesHere!B150,DataGoesHere!B150/CX150))</f>
        <v>302683.77592285816</v>
      </c>
      <c r="DC150" s="19">
        <f ca="1">IF(DataGoesHere!B150="","",IF(AO$9="No",DA150,DA150/CX150))</f>
        <v>173095.41273914612</v>
      </c>
      <c r="DD150" s="293" t="str">
        <f>IF(CZ150="",IF(COUNTIF(DD$2:DD149,"Forecast")&lt;Output!E$43,"Forecast",""),"Actual")</f>
        <v>Actual</v>
      </c>
      <c r="DF150" s="19">
        <f ca="1">IF(DataGoesHere!B149="",IF(DD150="Forecast",(Output!$E$47*IntermediateCalcs!DH149)+((1-Output!$E$47)*IntermediateCalcs!DF149),""),(Output!$E$47*IntermediateCalcs!DB149)+((1-Output!$E$47)*IntermediateCalcs!DF149))</f>
        <v>287615.40523742477</v>
      </c>
      <c r="DG150" s="19">
        <f ca="1">IF(DataGoesHere!B149="",IF(DD150="Forecast",(Output!$G$47*(IntermediateCalcs!DF150-IntermediateCalcs!DF149))+((1-Output!$G$47)*IntermediateCalcs!DG149),""),(Output!$G$47*(IntermediateCalcs!DF150-IntermediateCalcs!DF149))+((1-Output!$G$47)*IntermediateCalcs!DG149))</f>
        <v>-14398.271020024175</v>
      </c>
      <c r="DH150" s="19">
        <f ca="1">IF(DataGoesHere!B149="",IF(DD150="Forecast",DF150+DG150,""),DF150+DG150)</f>
        <v>273217.13421740057</v>
      </c>
      <c r="DI150" s="274">
        <f ca="1">IF(DH150="","",IF(IntermediateCalcs!$AO$9="Yes",IntermediateCalcs!DH150*$CX150,IntermediateCalcs!DH150))</f>
        <v>267412.4023216106</v>
      </c>
      <c r="DJ150" s="250">
        <f ca="1">IF(DataGoesHere!$B150="","",($CZ150-DI150))</f>
        <v>28840.5976783894</v>
      </c>
      <c r="DK150" s="250">
        <f ca="1">IF(DataGoesHere!$B150="","",ABS($CZ150-DI150))</f>
        <v>28840.5976783894</v>
      </c>
      <c r="DL150" s="250">
        <f ca="1">IF(DataGoesHere!$B150="","",DK150^2)</f>
        <v>831780074.44672</v>
      </c>
      <c r="DM150" s="249">
        <f ca="1">IF(DataGoesHere!$B150="","",DK150/$CZ150)</f>
        <v>9.7351242614891323E-2</v>
      </c>
      <c r="DN150" s="250">
        <f ca="1">IF(DataGoesHere!$B150="","",SUM(DJ$2:DJ150)/AVERAGE(DK:DK))</f>
        <v>-15.736869916593585</v>
      </c>
      <c r="DP150" s="19">
        <f ca="1">IF(DataGoesHere!B150="",IF($DD150="Forecast",(Output!E$48*IntermediateCalcs!CY150)+Output!G$48,""),(Output!E$48*IntermediateCalcs!CY150)+Output!G$48)</f>
        <v>283457.79257639078</v>
      </c>
      <c r="DQ150" s="274">
        <f ca="1">IF(DP150="","",IF(IntermediateCalcs!$AO$9="Yes",IntermediateCalcs!DP150*$CX150,IntermediateCalcs!DP150))</f>
        <v>277435.48912755528</v>
      </c>
      <c r="DR150" s="250">
        <f ca="1">IF(DataGoesHere!$B150="","",($CZ150-DQ150))</f>
        <v>18817.51087244472</v>
      </c>
      <c r="DS150" s="250">
        <f ca="1">IF(DataGoesHere!$B150="","",ABS($CZ150-DQ150))</f>
        <v>18817.51087244472</v>
      </c>
      <c r="DT150" s="250">
        <f ca="1">IF(DataGoesHere!$B150="","",DS150^2)</f>
        <v>354098715.43457526</v>
      </c>
      <c r="DU150" s="249">
        <f ca="1">IF(DataGoesHere!$B150="","",DS150/$CZ150)</f>
        <v>6.3518380817897943E-2</v>
      </c>
      <c r="DV150" s="250">
        <f ca="1">IF(DataGoesHere!$B150="","",SUM(DR$2:DR150)/AVERAGE(DS:DS))</f>
        <v>-18.162781169215496</v>
      </c>
      <c r="DX150" s="19">
        <f ca="1">IF(DataGoesHere!$B149="","",(DB144*(Output!$O$49/Output!$P$49))+(IntermediateCalcs!DB145*(Output!$M$49/Output!$P$49))+(IntermediateCalcs!DB146*(Output!$K$49/Output!$P$49))+(DB147*(Output!$I$49/Output!$P$49))+(IntermediateCalcs!DB148*(Output!$G$49/Output!$P$49))+(IntermediateCalcs!DB149*(Output!$E$49/Output!$P$49)))</f>
        <v>317645.08375702484</v>
      </c>
      <c r="DY150" s="274">
        <f ca="1">IF(DX150="","",IF(IntermediateCalcs!$AO$9="Yes",IntermediateCalcs!DX150*$CX150,IntermediateCalcs!DX150))</f>
        <v>310896.44204205053</v>
      </c>
      <c r="DZ150" s="250">
        <f ca="1">IF(DataGoesHere!$B150="","",($CZ150-DY150))</f>
        <v>-14643.442042050534</v>
      </c>
      <c r="EA150" s="250">
        <f ca="1">IF(DataGoesHere!$B150="","",ABS($CZ150-DY150))</f>
        <v>14643.442042050534</v>
      </c>
      <c r="EB150" s="250">
        <f ca="1">IF(DataGoesHere!$B150="","",EA150^2)</f>
        <v>214430394.83889312</v>
      </c>
      <c r="EC150" s="249">
        <f ca="1">IF(DataGoesHere!$B150="","",EA150/$CZ150)</f>
        <v>4.9428839681118955E-2</v>
      </c>
      <c r="ED150" s="250">
        <f ca="1">IF(DataGoesHere!$B150="","",SUM(DZ$2:DZ150)/AVERAGE(EA:EA))</f>
        <v>-5.2944779478030579</v>
      </c>
    </row>
    <row r="151" spans="5:134" x14ac:dyDescent="0.2">
      <c r="E151" s="73"/>
      <c r="F151" s="73"/>
      <c r="G151" s="73"/>
      <c r="H151" s="73"/>
      <c r="I151" s="73"/>
      <c r="J151" s="73"/>
      <c r="K151" s="73"/>
      <c r="L151" s="73"/>
      <c r="M151" s="73"/>
      <c r="N151" s="73"/>
      <c r="O151" s="73"/>
      <c r="P151" s="73"/>
      <c r="Q151" s="73"/>
      <c r="R151" s="73"/>
      <c r="T151" s="240"/>
      <c r="U151" s="86"/>
      <c r="V151" s="86"/>
      <c r="W151" s="86"/>
      <c r="X151" s="86"/>
      <c r="Y151" s="245">
        <f>IF(DataGoesHere!$B151="","",(DataGoesHere!$B151/SUM(DataGoesHere!$B146:'DataGoesHere'!$B157)))</f>
        <v>8.3403396670590213E-2</v>
      </c>
      <c r="Z151" s="86"/>
      <c r="AA151" s="86"/>
      <c r="AB151" s="86"/>
      <c r="AC151" s="86"/>
      <c r="AD151" s="86"/>
      <c r="AE151" s="241"/>
      <c r="CV151" s="310">
        <f>IF(DataGoesHere!B151="","",DataGoesHere!A151)</f>
        <v>150</v>
      </c>
      <c r="CW151" s="271">
        <f t="shared" ca="1" si="12"/>
        <v>6</v>
      </c>
      <c r="CX151" s="272">
        <f t="shared" ca="1" si="13"/>
        <v>1.0779088099730167</v>
      </c>
      <c r="CY151" s="266">
        <f>DataGoesHere!A151</f>
        <v>150</v>
      </c>
      <c r="CZ151" s="19">
        <f>IF(DataGoesHere!B151="","",DataGoesHere!B151)</f>
        <v>289664</v>
      </c>
      <c r="DA151" s="19">
        <f>IF(DataGoesHere!B151="","",IF(AH$5="No",DataGoesHere!B151,DataGoesHere!B151-(AH$2*(DataGoesHere!A151-1))))</f>
        <v>161971.85828264756</v>
      </c>
      <c r="DB151" s="19">
        <f ca="1">IF(DataGoesHere!B151="","",IF(AO$9="No",DataGoesHere!B151,DataGoesHere!B151/CX151))</f>
        <v>268727.74145639571</v>
      </c>
      <c r="DC151" s="19">
        <f ca="1">IF(DataGoesHere!B151="","",IF(AO$9="No",DA151,DA151/CX151))</f>
        <v>150264.89883379114</v>
      </c>
      <c r="DD151" s="293" t="str">
        <f>IF(CZ151="",IF(COUNTIF(DD$2:DD150,"Forecast")&lt;Output!E$43,"Forecast",""),"Actual")</f>
        <v>Actual</v>
      </c>
      <c r="DF151" s="19">
        <f ca="1">IF(DataGoesHere!B150="",IF(DD151="Forecast",(Output!$E$47*IntermediateCalcs!DH150)+((1-Output!$E$47)*IntermediateCalcs!DF150),""),(Output!$E$47*IntermediateCalcs!DB150)+((1-Output!$E$47)*IntermediateCalcs!DF150))</f>
        <v>301176.93885431485</v>
      </c>
      <c r="DG151" s="19">
        <f ca="1">IF(DataGoesHere!B150="",IF(DD151="Forecast",(Output!$G$47*(IntermediateCalcs!DF151-IntermediateCalcs!DF150))+((1-Output!$G$47)*IntermediateCalcs!DG150),""),(Output!$G$47*(IntermediateCalcs!DF151-IntermediateCalcs!DF150))+((1-Output!$G$47)*IntermediateCalcs!DG150))</f>
        <v>-418.36870156704572</v>
      </c>
      <c r="DH151" s="19">
        <f ca="1">IF(DataGoesHere!B150="",IF(DD151="Forecast",DF151+DG151,""),DF151+DG151)</f>
        <v>300758.57015274779</v>
      </c>
      <c r="DI151" s="274">
        <f ca="1">IF(DH151="","",IF(IntermediateCalcs!$AO$9="Yes",IntermediateCalcs!DH151*$CX151,IntermediateCalcs!DH151))</f>
        <v>324190.31244253443</v>
      </c>
      <c r="DJ151" s="250">
        <f ca="1">IF(DataGoesHere!$B151="","",($CZ151-DI151))</f>
        <v>-34526.312442534429</v>
      </c>
      <c r="DK151" s="250">
        <f ca="1">IF(DataGoesHere!$B151="","",ABS($CZ151-DI151))</f>
        <v>34526.312442534429</v>
      </c>
      <c r="DL151" s="250">
        <f ca="1">IF(DataGoesHere!$B151="","",DK151^2)</f>
        <v>1192066250.8795078</v>
      </c>
      <c r="DM151" s="249">
        <f ca="1">IF(DataGoesHere!$B151="","",DK151/$CZ151)</f>
        <v>0.11919435084281936</v>
      </c>
      <c r="DN151" s="250">
        <f ca="1">IF(DataGoesHere!$B151="","",SUM(DJ$2:DJ151)/AVERAGE(DK:DK))</f>
        <v>-16.33033667931911</v>
      </c>
      <c r="DP151" s="19">
        <f ca="1">IF(DataGoesHere!B151="",IF($DD151="Forecast",(Output!E$48*IntermediateCalcs!CY151)+Output!G$48,""),(Output!E$48*IntermediateCalcs!CY151)+Output!G$48)</f>
        <v>284326.72255791514</v>
      </c>
      <c r="DQ151" s="274">
        <f ca="1">IF(DP151="","",IF(IntermediateCalcs!$AO$9="Yes",IntermediateCalcs!DP151*$CX151,IntermediateCalcs!DP151))</f>
        <v>306478.27915593039</v>
      </c>
      <c r="DR151" s="250">
        <f ca="1">IF(DataGoesHere!$B151="","",($CZ151-DQ151))</f>
        <v>-16814.279155930388</v>
      </c>
      <c r="DS151" s="250">
        <f ca="1">IF(DataGoesHere!$B151="","",ABS($CZ151-DQ151))</f>
        <v>16814.279155930388</v>
      </c>
      <c r="DT151" s="250">
        <f ca="1">IF(DataGoesHere!$B151="","",DS151^2)</f>
        <v>282719983.53355509</v>
      </c>
      <c r="DU151" s="249">
        <f ca="1">IF(DataGoesHere!$B151="","",DS151/$CZ151)</f>
        <v>5.8047528018429585E-2</v>
      </c>
      <c r="DV151" s="250">
        <f ca="1">IF(DataGoesHere!$B151="","",SUM(DR$2:DR151)/AVERAGE(DS:DS))</f>
        <v>-18.700242433981185</v>
      </c>
      <c r="DX151" s="19">
        <f ca="1">IF(DataGoesHere!$B150="","",(DB145*(Output!$O$49/Output!$P$49))+(IntermediateCalcs!DB146*(Output!$M$49/Output!$P$49))+(IntermediateCalcs!DB147*(Output!$K$49/Output!$P$49))+(DB148*(Output!$I$49/Output!$P$49))+(IntermediateCalcs!DB149*(Output!$G$49/Output!$P$49))+(IntermediateCalcs!DB150*(Output!$E$49/Output!$P$49)))</f>
        <v>282906.48406286724</v>
      </c>
      <c r="DY151" s="274">
        <f ca="1">IF(DX151="","",IF(IntermediateCalcs!$AO$9="Yes",IntermediateCalcs!DX151*$CX151,IntermediateCalcs!DX151))</f>
        <v>304947.39156985545</v>
      </c>
      <c r="DZ151" s="250">
        <f ca="1">IF(DataGoesHere!$B151="","",($CZ151-DY151))</f>
        <v>-15283.391569855448</v>
      </c>
      <c r="EA151" s="250">
        <f ca="1">IF(DataGoesHere!$B151="","",ABS($CZ151-DY151))</f>
        <v>15283.391569855448</v>
      </c>
      <c r="EB151" s="250">
        <f ca="1">IF(DataGoesHere!$B151="","",EA151^2)</f>
        <v>233582057.87752858</v>
      </c>
      <c r="EC151" s="249">
        <f ca="1">IF(DataGoesHere!$B151="","",EA151/$CZ151)</f>
        <v>5.2762481944098848E-2</v>
      </c>
      <c r="ED151" s="250">
        <f ca="1">IF(DataGoesHere!$B151="","",SUM(DZ$2:DZ151)/AVERAGE(EA:EA))</f>
        <v>-5.7404524640317556</v>
      </c>
    </row>
    <row r="152" spans="5:134" x14ac:dyDescent="0.2">
      <c r="E152" s="73"/>
      <c r="F152" s="73"/>
      <c r="G152" s="73"/>
      <c r="H152" s="73"/>
      <c r="I152" s="73"/>
      <c r="J152" s="73"/>
      <c r="K152" s="73"/>
      <c r="L152" s="73"/>
      <c r="M152" s="73"/>
      <c r="N152" s="73"/>
      <c r="O152" s="73"/>
      <c r="P152" s="73"/>
      <c r="Q152" s="73"/>
      <c r="R152" s="73"/>
      <c r="T152" s="240"/>
      <c r="U152" s="86"/>
      <c r="V152" s="86"/>
      <c r="W152" s="86"/>
      <c r="X152" s="86"/>
      <c r="Y152" s="86"/>
      <c r="Z152" s="245">
        <f>IF(DataGoesHere!$B152="","",(DataGoesHere!$B152/SUM(DataGoesHere!$B146:'DataGoesHere'!$B157)))</f>
        <v>8.4903807836805026E-2</v>
      </c>
      <c r="AA152" s="86"/>
      <c r="AB152" s="86"/>
      <c r="AC152" s="86"/>
      <c r="AD152" s="86"/>
      <c r="AE152" s="241"/>
      <c r="CV152" s="310">
        <f>IF(DataGoesHere!B152="","",DataGoesHere!A152)</f>
        <v>151</v>
      </c>
      <c r="CW152" s="271">
        <f t="shared" ca="1" si="12"/>
        <v>7</v>
      </c>
      <c r="CX152" s="272">
        <f t="shared" ca="1" si="13"/>
        <v>1.0265458156689093</v>
      </c>
      <c r="CY152" s="266">
        <f>DataGoesHere!A152</f>
        <v>151</v>
      </c>
      <c r="CZ152" s="19">
        <f>IF(DataGoesHere!B152="","",DataGoesHere!B152)</f>
        <v>294875</v>
      </c>
      <c r="DA152" s="19">
        <f>IF(DataGoesHere!B152="","",IF(AH$5="No",DataGoesHere!B152,DataGoesHere!B152-(AH$2*(DataGoesHere!A152-1))))</f>
        <v>166325.8640429338</v>
      </c>
      <c r="DB152" s="19">
        <f ca="1">IF(DataGoesHere!B152="","",IF(AO$9="No",DataGoesHere!B152,DataGoesHere!B152/CX152))</f>
        <v>287249.72183326859</v>
      </c>
      <c r="DC152" s="19">
        <f ca="1">IF(DataGoesHere!B152="","",IF(AO$9="No",DA152,DA152/CX152))</f>
        <v>162024.78399325404</v>
      </c>
      <c r="DD152" s="293" t="str">
        <f>IF(CZ152="",IF(COUNTIF(DD$2:DD151,"Forecast")&lt;Output!E$43,"Forecast",""),"Actual")</f>
        <v>Actual</v>
      </c>
      <c r="DF152" s="19">
        <f ca="1">IF(DataGoesHere!B151="",IF(DD152="Forecast",(Output!$E$47*IntermediateCalcs!DH151)+((1-Output!$E$47)*IntermediateCalcs!DF151),""),(Output!$E$47*IntermediateCalcs!DB151)+((1-Output!$E$47)*IntermediateCalcs!DF151))</f>
        <v>271972.6611961876</v>
      </c>
      <c r="DG152" s="19">
        <f ca="1">IF(DataGoesHere!B151="",IF(DD152="Forecast",(Output!$G$47*(IntermediateCalcs!DF152-IntermediateCalcs!DF151))+((1-Output!$G$47)*IntermediateCalcs!DG151),""),(Output!$G$47*(IntermediateCalcs!DF152-IntermediateCalcs!DF151))+((1-Output!$G$47)*IntermediateCalcs!DG151))</f>
        <v>-14811.323179847146</v>
      </c>
      <c r="DH152" s="19">
        <f ca="1">IF(DataGoesHere!B151="",IF(DD152="Forecast",DF152+DG152,""),DF152+DG152)</f>
        <v>257161.33801634045</v>
      </c>
      <c r="DI152" s="274">
        <f ca="1">IF(DH152="","",IF(IntermediateCalcs!$AO$9="Yes",IntermediateCalcs!DH152*$CX152,IntermediateCalcs!DH152))</f>
        <v>263987.8954924923</v>
      </c>
      <c r="DJ152" s="250">
        <f ca="1">IF(DataGoesHere!$B152="","",($CZ152-DI152))</f>
        <v>30887.104507507698</v>
      </c>
      <c r="DK152" s="250">
        <f ca="1">IF(DataGoesHere!$B152="","",ABS($CZ152-DI152))</f>
        <v>30887.104507507698</v>
      </c>
      <c r="DL152" s="250">
        <f ca="1">IF(DataGoesHere!$B152="","",DK152^2)</f>
        <v>954013224.85770237</v>
      </c>
      <c r="DM152" s="249">
        <f ca="1">IF(DataGoesHere!$B152="","",DK152/$CZ152)</f>
        <v>0.10474643325988198</v>
      </c>
      <c r="DN152" s="250">
        <f ca="1">IF(DataGoesHere!$B152="","",SUM(DJ$2:DJ152)/AVERAGE(DK:DK))</f>
        <v>-15.799423627062376</v>
      </c>
      <c r="DP152" s="19">
        <f ca="1">IF(DataGoesHere!B152="",IF($DD152="Forecast",(Output!E$48*IntermediateCalcs!CY152)+Output!G$48,""),(Output!E$48*IntermediateCalcs!CY152)+Output!G$48)</f>
        <v>285195.6525394395</v>
      </c>
      <c r="DQ152" s="274">
        <f ca="1">IF(DP152="","",IF(IntermediateCalcs!$AO$9="Yes",IntermediateCalcs!DP152*$CX152,IntermediateCalcs!DP152))</f>
        <v>292766.40376132575</v>
      </c>
      <c r="DR152" s="250">
        <f ca="1">IF(DataGoesHere!$B152="","",($CZ152-DQ152))</f>
        <v>2108.5962386742467</v>
      </c>
      <c r="DS152" s="250">
        <f ca="1">IF(DataGoesHere!$B152="","",ABS($CZ152-DQ152))</f>
        <v>2108.5962386742467</v>
      </c>
      <c r="DT152" s="250">
        <f ca="1">IF(DataGoesHere!$B152="","",DS152^2)</f>
        <v>4446178.0977511806</v>
      </c>
      <c r="DU152" s="249">
        <f ca="1">IF(DataGoesHere!$B152="","",DS152/$CZ152)</f>
        <v>7.1508138657880348E-3</v>
      </c>
      <c r="DV152" s="250">
        <f ca="1">IF(DataGoesHere!$B152="","",SUM(DR$2:DR152)/AVERAGE(DS:DS))</f>
        <v>-18.632842054172553</v>
      </c>
      <c r="DX152" s="19">
        <f ca="1">IF(DataGoesHere!$B151="","",(DB146*(Output!$O$49/Output!$P$49))+(IntermediateCalcs!DB147*(Output!$M$49/Output!$P$49))+(IntermediateCalcs!DB148*(Output!$K$49/Output!$P$49))+(DB149*(Output!$I$49/Output!$P$49))+(IntermediateCalcs!DB150*(Output!$G$49/Output!$P$49))+(IntermediateCalcs!DB151*(Output!$E$49/Output!$P$49)))</f>
        <v>287762.21685416566</v>
      </c>
      <c r="DY152" s="274">
        <f ca="1">IF(DX152="","",IF(IntermediateCalcs!$AO$9="Yes",IntermediateCalcs!DX152*$CX152,IntermediateCalcs!DX152))</f>
        <v>295401.09961925307</v>
      </c>
      <c r="DZ152" s="250">
        <f ca="1">IF(DataGoesHere!$B152="","",($CZ152-DY152))</f>
        <v>-526.09961925307289</v>
      </c>
      <c r="EA152" s="250">
        <f ca="1">IF(DataGoesHere!$B152="","",ABS($CZ152-DY152))</f>
        <v>526.09961925307289</v>
      </c>
      <c r="EB152" s="250">
        <f ca="1">IF(DataGoesHere!$B152="","",EA152^2)</f>
        <v>276780.80937822827</v>
      </c>
      <c r="EC152" s="249">
        <f ca="1">IF(DataGoesHere!$B152="","",EA152/$CZ152)</f>
        <v>1.7841445332872333E-3</v>
      </c>
      <c r="ED152" s="250">
        <f ca="1">IF(DataGoesHere!$B152="","",SUM(DZ$2:DZ152)/AVERAGE(EA:EA))</f>
        <v>-5.7558042282074027</v>
      </c>
    </row>
    <row r="153" spans="5:134" x14ac:dyDescent="0.2">
      <c r="E153" s="73"/>
      <c r="F153" s="73"/>
      <c r="G153" s="73"/>
      <c r="H153" s="73"/>
      <c r="I153" s="73"/>
      <c r="J153" s="73"/>
      <c r="K153" s="73"/>
      <c r="L153" s="73"/>
      <c r="M153" s="73"/>
      <c r="N153" s="73"/>
      <c r="O153" s="73"/>
      <c r="P153" s="73"/>
      <c r="Q153" s="73"/>
      <c r="R153" s="73"/>
      <c r="T153" s="240"/>
      <c r="U153" s="86"/>
      <c r="V153" s="86"/>
      <c r="W153" s="86"/>
      <c r="X153" s="86"/>
      <c r="Y153" s="86"/>
      <c r="Z153" s="86"/>
      <c r="AA153" s="245">
        <f>IF(DataGoesHere!$B153="","",(DataGoesHere!$B153/SUM(DataGoesHere!$B146:'DataGoesHere'!$B157)))</f>
        <v>8.4690162646758702E-2</v>
      </c>
      <c r="AB153" s="86"/>
      <c r="AC153" s="86"/>
      <c r="AD153" s="86"/>
      <c r="AE153" s="241"/>
      <c r="CV153" s="310">
        <f>IF(DataGoesHere!B153="","",DataGoesHere!A153)</f>
        <v>152</v>
      </c>
      <c r="CW153" s="271">
        <f t="shared" ca="1" si="12"/>
        <v>8</v>
      </c>
      <c r="CX153" s="272">
        <f t="shared" ca="1" si="13"/>
        <v>1.0207492390681214</v>
      </c>
      <c r="CY153" s="266">
        <f>DataGoesHere!A153</f>
        <v>152</v>
      </c>
      <c r="CZ153" s="19">
        <f>IF(DataGoesHere!B153="","",DataGoesHere!B153)</f>
        <v>294133</v>
      </c>
      <c r="DA153" s="19">
        <f>IF(DataGoesHere!B153="","",IF(AH$5="No",DataGoesHere!B153,DataGoesHere!B153-(AH$2*(DataGoesHere!A153-1))))</f>
        <v>164726.86980322003</v>
      </c>
      <c r="DB153" s="19">
        <f ca="1">IF(DataGoesHere!B153="","",IF(AO$9="No",DataGoesHere!B153,DataGoesHere!B153/CX153))</f>
        <v>288154.023282471</v>
      </c>
      <c r="DC153" s="19">
        <f ca="1">IF(DataGoesHere!B153="","",IF(AO$9="No",DA153,DA153/CX153))</f>
        <v>161378.39098817756</v>
      </c>
      <c r="DD153" s="293" t="str">
        <f>IF(CZ153="",IF(COUNTIF(DD$2:DD152,"Forecast")&lt;Output!E$43,"Forecast",""),"Actual")</f>
        <v>Actual</v>
      </c>
      <c r="DF153" s="19">
        <f ca="1">IF(DataGoesHere!B152="",IF(DD153="Forecast",(Output!$E$47*IntermediateCalcs!DH152)+((1-Output!$E$47)*IntermediateCalcs!DF152),""),(Output!$E$47*IntermediateCalcs!DB152)+((1-Output!$E$47)*IntermediateCalcs!DF152))</f>
        <v>285722.01576956047</v>
      </c>
      <c r="DG153" s="19">
        <f ca="1">IF(DataGoesHere!B152="",IF(DD153="Forecast",(Output!$G$47*(IntermediateCalcs!DF153-IntermediateCalcs!DF152))+((1-Output!$G$47)*IntermediateCalcs!DG152),""),(Output!$G$47*(IntermediateCalcs!DF153-IntermediateCalcs!DF152))+((1-Output!$G$47)*IntermediateCalcs!DG152))</f>
        <v>-530.9843032371391</v>
      </c>
      <c r="DH153" s="19">
        <f ca="1">IF(DataGoesHere!B152="",IF(DD153="Forecast",DF153+DG153,""),DF153+DG153)</f>
        <v>285191.03146632336</v>
      </c>
      <c r="DI153" s="274">
        <f ca="1">IF(DH153="","",IF(IntermediateCalcs!$AO$9="Yes",IntermediateCalcs!DH153*$CX153,IntermediateCalcs!DH153))</f>
        <v>291108.52835830225</v>
      </c>
      <c r="DJ153" s="250">
        <f ca="1">IF(DataGoesHere!$B153="","",($CZ153-DI153))</f>
        <v>3024.4716416977462</v>
      </c>
      <c r="DK153" s="250">
        <f ca="1">IF(DataGoesHere!$B153="","",ABS($CZ153-DI153))</f>
        <v>3024.4716416977462</v>
      </c>
      <c r="DL153" s="250">
        <f ca="1">IF(DataGoesHere!$B153="","",DK153^2)</f>
        <v>9147428.7114338595</v>
      </c>
      <c r="DM153" s="249">
        <f ca="1">IF(DataGoesHere!$B153="","",DK153/$CZ153)</f>
        <v>1.028266682656399E-2</v>
      </c>
      <c r="DN153" s="250">
        <f ca="1">IF(DataGoesHere!$B153="","",SUM(DJ$2:DJ153)/AVERAGE(DK:DK))</f>
        <v>-15.747436511521411</v>
      </c>
      <c r="DP153" s="19">
        <f ca="1">IF(DataGoesHere!B153="",IF($DD153="Forecast",(Output!E$48*IntermediateCalcs!CY153)+Output!G$48,""),(Output!E$48*IntermediateCalcs!CY153)+Output!G$48)</f>
        <v>286064.58252096386</v>
      </c>
      <c r="DQ153" s="274">
        <f ca="1">IF(DP153="","",IF(IntermediateCalcs!$AO$9="Yes",IntermediateCalcs!DP153*$CX153,IntermediateCalcs!DP153))</f>
        <v>292000.20493261371</v>
      </c>
      <c r="DR153" s="250">
        <f ca="1">IF(DataGoesHere!$B153="","",($CZ153-DQ153))</f>
        <v>2132.7950673862942</v>
      </c>
      <c r="DS153" s="250">
        <f ca="1">IF(DataGoesHere!$B153="","",ABS($CZ153-DQ153))</f>
        <v>2132.7950673862942</v>
      </c>
      <c r="DT153" s="250">
        <f ca="1">IF(DataGoesHere!$B153="","",DS153^2)</f>
        <v>4548814.7994673075</v>
      </c>
      <c r="DU153" s="249">
        <f ca="1">IF(DataGoesHere!$B153="","",DS153/$CZ153)</f>
        <v>7.2511247204029954E-3</v>
      </c>
      <c r="DV153" s="250">
        <f ca="1">IF(DataGoesHere!$B153="","",SUM(DR$2:DR153)/AVERAGE(DS:DS))</f>
        <v>-18.564668169120861</v>
      </c>
      <c r="DX153" s="19">
        <f ca="1">IF(DataGoesHere!$B152="","",(DB147*(Output!$O$49/Output!$P$49))+(IntermediateCalcs!DB148*(Output!$M$49/Output!$P$49))+(IntermediateCalcs!DB149*(Output!$K$49/Output!$P$49))+(DB150*(Output!$I$49/Output!$P$49))+(IntermediateCalcs!DB151*(Output!$G$49/Output!$P$49))+(IntermediateCalcs!DB152*(Output!$E$49/Output!$P$49)))</f>
        <v>305838.7950321713</v>
      </c>
      <c r="DY153" s="274">
        <f ca="1">IF(DX153="","",IF(IntermediateCalcs!$AO$9="Yes",IntermediateCalcs!DX153*$CX153,IntermediateCalcs!DX153))</f>
        <v>312184.71730660001</v>
      </c>
      <c r="DZ153" s="250">
        <f ca="1">IF(DataGoesHere!$B153="","",($CZ153-DY153))</f>
        <v>-18051.71730660001</v>
      </c>
      <c r="EA153" s="250">
        <f ca="1">IF(DataGoesHere!$B153="","",ABS($CZ153-DY153))</f>
        <v>18051.71730660001</v>
      </c>
      <c r="EB153" s="250">
        <f ca="1">IF(DataGoesHere!$B153="","",EA153^2)</f>
        <v>325864497.71740234</v>
      </c>
      <c r="EC153" s="249">
        <f ca="1">IF(DataGoesHere!$B153="","",EA153/$CZ153)</f>
        <v>6.1372635190883075E-2</v>
      </c>
      <c r="ED153" s="250">
        <f ca="1">IF(DataGoesHere!$B153="","",SUM(DZ$2:DZ153)/AVERAGE(EA:EA))</f>
        <v>-6.282559422308883</v>
      </c>
    </row>
    <row r="154" spans="5:134" x14ac:dyDescent="0.2">
      <c r="E154" s="73"/>
      <c r="F154" s="73"/>
      <c r="G154" s="73"/>
      <c r="H154" s="73"/>
      <c r="I154" s="73"/>
      <c r="J154" s="73"/>
      <c r="K154" s="73"/>
      <c r="L154" s="73"/>
      <c r="M154" s="73"/>
      <c r="N154" s="73"/>
      <c r="O154" s="73"/>
      <c r="P154" s="73"/>
      <c r="Q154" s="73"/>
      <c r="R154" s="73"/>
      <c r="T154" s="240"/>
      <c r="U154" s="86"/>
      <c r="V154" s="86"/>
      <c r="W154" s="86"/>
      <c r="X154" s="86"/>
      <c r="Y154" s="86"/>
      <c r="Z154" s="86"/>
      <c r="AA154" s="86"/>
      <c r="AB154" s="245">
        <f>IF(DataGoesHere!$B154="","",(DataGoesHere!$B154/SUM(DataGoesHere!$B146:'DataGoesHere'!$B157)))</f>
        <v>8.1477134781897637E-2</v>
      </c>
      <c r="AC154" s="86"/>
      <c r="AD154" s="86"/>
      <c r="AE154" s="241"/>
      <c r="CV154" s="310">
        <f>IF(DataGoesHere!B154="","",DataGoesHere!A154)</f>
        <v>153</v>
      </c>
      <c r="CW154" s="271">
        <f t="shared" ca="1" si="12"/>
        <v>9</v>
      </c>
      <c r="CX154" s="272">
        <f t="shared" ca="1" si="13"/>
        <v>1.0625330005567626</v>
      </c>
      <c r="CY154" s="266">
        <f>DataGoesHere!A154</f>
        <v>153</v>
      </c>
      <c r="CZ154" s="19">
        <f>IF(DataGoesHere!B154="","",DataGoesHere!B154)</f>
        <v>282974</v>
      </c>
      <c r="DA154" s="19">
        <f>IF(DataGoesHere!B154="","",IF(AH$5="No",DataGoesHere!B154,DataGoesHere!B154-(AH$2*(DataGoesHere!A154-1))))</f>
        <v>152710.87556350627</v>
      </c>
      <c r="DB154" s="19">
        <f ca="1">IF(DataGoesHere!B154="","",IF(AO$9="No",DataGoesHere!B154,DataGoesHere!B154/CX154))</f>
        <v>266320.19885662175</v>
      </c>
      <c r="DC154" s="19">
        <f ca="1">IF(DataGoesHere!B154="","",IF(AO$9="No",DA154,DA154/CX154))</f>
        <v>143723.41892768172</v>
      </c>
      <c r="DD154" s="293" t="str">
        <f>IF(CZ154="",IF(COUNTIF(DD$2:DD153,"Forecast")&lt;Output!E$43,"Forecast",""),"Actual")</f>
        <v>Actual</v>
      </c>
      <c r="DF154" s="19">
        <f ca="1">IF(DataGoesHere!B153="",IF(DD154="Forecast",(Output!$E$47*IntermediateCalcs!DH153)+((1-Output!$E$47)*IntermediateCalcs!DF153),""),(Output!$E$47*IntermediateCalcs!DB153)+((1-Output!$E$47)*IntermediateCalcs!DF153))</f>
        <v>287910.82253117993</v>
      </c>
      <c r="DG154" s="19">
        <f ca="1">IF(DataGoesHere!B153="",IF(DD154="Forecast",(Output!$G$47*(IntermediateCalcs!DF154-IntermediateCalcs!DF153))+((1-Output!$G$47)*IntermediateCalcs!DG153),""),(Output!$G$47*(IntermediateCalcs!DF154-IntermediateCalcs!DF153))+((1-Output!$G$47)*IntermediateCalcs!DG153))</f>
        <v>828.9112291911606</v>
      </c>
      <c r="DH154" s="19">
        <f ca="1">IF(DataGoesHere!B153="",IF(DD154="Forecast",DF154+DG154,""),DF154+DG154)</f>
        <v>288739.73376037111</v>
      </c>
      <c r="DI154" s="274">
        <f ca="1">IF(DH154="","",IF(IntermediateCalcs!$AO$9="Yes",IntermediateCalcs!DH154*$CX154,IntermediateCalcs!DH154))</f>
        <v>306795.4956923679</v>
      </c>
      <c r="DJ154" s="250">
        <f ca="1">IF(DataGoesHere!$B154="","",($CZ154-DI154))</f>
        <v>-23821.495692367898</v>
      </c>
      <c r="DK154" s="250">
        <f ca="1">IF(DataGoesHere!$B154="","",ABS($CZ154-DI154))</f>
        <v>23821.495692367898</v>
      </c>
      <c r="DL154" s="250">
        <f ca="1">IF(DataGoesHere!$B154="","",DK154^2)</f>
        <v>567463657.02150238</v>
      </c>
      <c r="DM154" s="249">
        <f ca="1">IF(DataGoesHere!$B154="","",DK154/$CZ154)</f>
        <v>8.4182630532727024E-2</v>
      </c>
      <c r="DN154" s="250">
        <f ca="1">IF(DataGoesHere!$B154="","",SUM(DJ$2:DJ154)/AVERAGE(DK:DK))</f>
        <v>-16.156900046191083</v>
      </c>
      <c r="DP154" s="19">
        <f ca="1">IF(DataGoesHere!B154="",IF($DD154="Forecast",(Output!E$48*IntermediateCalcs!CY154)+Output!G$48,""),(Output!E$48*IntermediateCalcs!CY154)+Output!G$48)</f>
        <v>286933.51250248821</v>
      </c>
      <c r="DQ154" s="274">
        <f ca="1">IF(DP154="","",IF(IntermediateCalcs!$AO$9="Yes",IntermediateCalcs!DP154*$CX154,IntermediateCalcs!DP154))</f>
        <v>304876.32599956013</v>
      </c>
      <c r="DR154" s="250">
        <f ca="1">IF(DataGoesHere!$B154="","",($CZ154-DQ154))</f>
        <v>-21902.325999560126</v>
      </c>
      <c r="DS154" s="250">
        <f ca="1">IF(DataGoesHere!$B154="","",ABS($CZ154-DQ154))</f>
        <v>21902.325999560126</v>
      </c>
      <c r="DT154" s="250">
        <f ca="1">IF(DataGoesHere!$B154="","",DS154^2)</f>
        <v>479711884.19100744</v>
      </c>
      <c r="DU154" s="249">
        <f ca="1">IF(DataGoesHere!$B154="","",DS154/$CZ154)</f>
        <v>7.7400489089316071E-2</v>
      </c>
      <c r="DV154" s="250">
        <f ca="1">IF(DataGoesHere!$B154="","",SUM(DR$2:DR154)/AVERAGE(DS:DS))</f>
        <v>-19.264766682049505</v>
      </c>
      <c r="DX154" s="19">
        <f ca="1">IF(DataGoesHere!$B153="","",(DB148*(Output!$O$49/Output!$P$49))+(IntermediateCalcs!DB149*(Output!$M$49/Output!$P$49))+(IntermediateCalcs!DB150*(Output!$K$49/Output!$P$49))+(DB151*(Output!$I$49/Output!$P$49))+(IntermediateCalcs!DB152*(Output!$G$49/Output!$P$49))+(IntermediateCalcs!DB153*(Output!$E$49/Output!$P$49)))</f>
        <v>284337.14698885917</v>
      </c>
      <c r="DY154" s="274">
        <f ca="1">IF(DX154="","",IF(IntermediateCalcs!$AO$9="Yes",IntermediateCalcs!DX154*$CX154,IntermediateCalcs!DX154))</f>
        <v>302117.60195982177</v>
      </c>
      <c r="DZ154" s="250">
        <f ca="1">IF(DataGoesHere!$B154="","",($CZ154-DY154))</f>
        <v>-19143.601959821768</v>
      </c>
      <c r="EA154" s="250">
        <f ca="1">IF(DataGoesHere!$B154="","",ABS($CZ154-DY154))</f>
        <v>19143.601959821768</v>
      </c>
      <c r="EB154" s="250">
        <f ca="1">IF(DataGoesHere!$B154="","",EA154^2)</f>
        <v>366477495.99609184</v>
      </c>
      <c r="EC154" s="249">
        <f ca="1">IF(DataGoesHere!$B154="","",EA154/$CZ154)</f>
        <v>6.7651451934883658E-2</v>
      </c>
      <c r="ED154" s="250">
        <f ca="1">IF(DataGoesHere!$B154="","",SUM(DZ$2:DZ154)/AVERAGE(EA:EA))</f>
        <v>-6.8411761785363101</v>
      </c>
    </row>
    <row r="155" spans="5:134" x14ac:dyDescent="0.2">
      <c r="E155" s="73"/>
      <c r="F155" s="73"/>
      <c r="G155" s="73"/>
      <c r="H155" s="73"/>
      <c r="I155" s="73"/>
      <c r="J155" s="73"/>
      <c r="K155" s="73"/>
      <c r="L155" s="73"/>
      <c r="M155" s="73"/>
      <c r="N155" s="73"/>
      <c r="O155" s="73"/>
      <c r="P155" s="73"/>
      <c r="Q155" s="73"/>
      <c r="R155" s="73"/>
      <c r="T155" s="240"/>
      <c r="U155" s="86"/>
      <c r="V155" s="86"/>
      <c r="W155" s="86"/>
      <c r="X155" s="86"/>
      <c r="Y155" s="86"/>
      <c r="Z155" s="86"/>
      <c r="AA155" s="86"/>
      <c r="AB155" s="86"/>
      <c r="AC155" s="245">
        <f>IF(DataGoesHere!$B155="","",(DataGoesHere!$B155/SUM(DataGoesHere!$B146:'DataGoesHere'!$B157)))</f>
        <v>8.2771099046140453E-2</v>
      </c>
      <c r="AD155" s="86"/>
      <c r="AE155" s="241"/>
      <c r="CV155" s="310">
        <f>IF(DataGoesHere!B155="","",DataGoesHere!A155)</f>
        <v>154</v>
      </c>
      <c r="CW155" s="271">
        <f t="shared" ca="1" si="12"/>
        <v>10</v>
      </c>
      <c r="CX155" s="272">
        <f t="shared" ca="1" si="13"/>
        <v>0.92557634012077306</v>
      </c>
      <c r="CY155" s="266">
        <f>DataGoesHere!A155</f>
        <v>154</v>
      </c>
      <c r="CZ155" s="19">
        <f>IF(DataGoesHere!B155="","",DataGoesHere!B155)</f>
        <v>287468</v>
      </c>
      <c r="DA155" s="19">
        <f>IF(DataGoesHere!B155="","",IF(AH$5="No",DataGoesHere!B155,DataGoesHere!B155-(AH$2*(DataGoesHere!A155-1))))</f>
        <v>156347.88132379248</v>
      </c>
      <c r="DB155" s="19">
        <f ca="1">IF(DataGoesHere!B155="","",IF(AO$9="No",DataGoesHere!B155,DataGoesHere!B155/CX155))</f>
        <v>310582.70132800716</v>
      </c>
      <c r="DC155" s="19">
        <f ca="1">IF(DataGoesHere!B155="","",IF(AO$9="No",DA155,DA155/CX155))</f>
        <v>168919.48783326888</v>
      </c>
      <c r="DD155" s="293" t="str">
        <f>IF(CZ155="",IF(COUNTIF(DD$2:DD154,"Forecast")&lt;Output!E$43,"Forecast",""),"Actual")</f>
        <v>Actual</v>
      </c>
      <c r="DF155" s="19">
        <f ca="1">IF(DataGoesHere!B154="",IF(DD155="Forecast",(Output!$E$47*IntermediateCalcs!DH154)+((1-Output!$E$47)*IntermediateCalcs!DF154),""),(Output!$E$47*IntermediateCalcs!DB154)+((1-Output!$E$47)*IntermediateCalcs!DF154))</f>
        <v>268479.26122407755</v>
      </c>
      <c r="DG155" s="19">
        <f ca="1">IF(DataGoesHere!B154="",IF(DD155="Forecast",(Output!$G$47*(IntermediateCalcs!DF155-IntermediateCalcs!DF154))+((1-Output!$G$47)*IntermediateCalcs!DG154),""),(Output!$G$47*(IntermediateCalcs!DF155-IntermediateCalcs!DF154))+((1-Output!$G$47)*IntermediateCalcs!DG154))</f>
        <v>-9301.3250389556124</v>
      </c>
      <c r="DH155" s="19">
        <f ca="1">IF(DataGoesHere!B154="",IF(DD155="Forecast",DF155+DG155,""),DF155+DG155)</f>
        <v>259177.93618512194</v>
      </c>
      <c r="DI155" s="274">
        <f ca="1">IF(DH155="","",IF(IntermediateCalcs!$AO$9="Yes",IntermediateCalcs!DH155*$CX155,IntermediateCalcs!DH155))</f>
        <v>239888.96561428043</v>
      </c>
      <c r="DJ155" s="250">
        <f ca="1">IF(DataGoesHere!$B155="","",($CZ155-DI155))</f>
        <v>47579.034385719569</v>
      </c>
      <c r="DK155" s="250">
        <f ca="1">IF(DataGoesHere!$B155="","",ABS($CZ155-DI155))</f>
        <v>47579.034385719569</v>
      </c>
      <c r="DL155" s="250">
        <f ca="1">IF(DataGoesHere!$B155="","",DK155^2)</f>
        <v>2263764513.0774851</v>
      </c>
      <c r="DM155" s="249">
        <f ca="1">IF(DataGoesHere!$B155="","",DK155/$CZ155)</f>
        <v>0.16551071557780195</v>
      </c>
      <c r="DN155" s="250">
        <f ca="1">IF(DataGoesHere!$B155="","",SUM(DJ$2:DJ155)/AVERAGE(DK:DK))</f>
        <v>-15.339072322552875</v>
      </c>
      <c r="DP155" s="19">
        <f ca="1">IF(DataGoesHere!B155="",IF($DD155="Forecast",(Output!E$48*IntermediateCalcs!CY155)+Output!G$48,""),(Output!E$48*IntermediateCalcs!CY155)+Output!G$48)</f>
        <v>287802.44248401257</v>
      </c>
      <c r="DQ155" s="274">
        <f ca="1">IF(DP155="","",IF(IntermediateCalcs!$AO$9="Yes",IntermediateCalcs!DP155*$CX155,IntermediateCalcs!DP155))</f>
        <v>266383.13139217166</v>
      </c>
      <c r="DR155" s="250">
        <f ca="1">IF(DataGoesHere!$B155="","",($CZ155-DQ155))</f>
        <v>21084.868607828335</v>
      </c>
      <c r="DS155" s="250">
        <f ca="1">IF(DataGoesHere!$B155="","",ABS($CZ155-DQ155))</f>
        <v>21084.868607828335</v>
      </c>
      <c r="DT155" s="250">
        <f ca="1">IF(DataGoesHere!$B155="","",DS155^2)</f>
        <v>444571684.2093848</v>
      </c>
      <c r="DU155" s="249">
        <f ca="1">IF(DataGoesHere!$B155="","",DS155/$CZ155)</f>
        <v>7.334683724041749E-2</v>
      </c>
      <c r="DV155" s="250">
        <f ca="1">IF(DataGoesHere!$B155="","",SUM(DR$2:DR155)/AVERAGE(DS:DS))</f>
        <v>-18.590797846139886</v>
      </c>
      <c r="DX155" s="19">
        <f ca="1">IF(DataGoesHere!$B154="","",(DB149*(Output!$O$49/Output!$P$49))+(IntermediateCalcs!DB150*(Output!$M$49/Output!$P$49))+(IntermediateCalcs!DB151*(Output!$K$49/Output!$P$49))+(DB152*(Output!$I$49/Output!$P$49))+(IntermediateCalcs!DB153*(Output!$G$49/Output!$P$49))+(IntermediateCalcs!DB154*(Output!$E$49/Output!$P$49)))</f>
        <v>285553.30225023231</v>
      </c>
      <c r="DY155" s="274">
        <f ca="1">IF(DX155="","",IF(IntermediateCalcs!$AO$9="Yes",IntermediateCalcs!DX155*$CX155,IntermediateCalcs!DX155))</f>
        <v>264301.38040617091</v>
      </c>
      <c r="DZ155" s="250">
        <f ca="1">IF(DataGoesHere!$B155="","",($CZ155-DY155))</f>
        <v>23166.619593829091</v>
      </c>
      <c r="EA155" s="250">
        <f ca="1">IF(DataGoesHere!$B155="","",ABS($CZ155-DY155))</f>
        <v>23166.619593829091</v>
      </c>
      <c r="EB155" s="250">
        <f ca="1">IF(DataGoesHere!$B155="","",EA155^2)</f>
        <v>536692263.40518594</v>
      </c>
      <c r="EC155" s="249">
        <f ca="1">IF(DataGoesHere!$B155="","",EA155/$CZ155)</f>
        <v>8.0588516265563792E-2</v>
      </c>
      <c r="ED155" s="250">
        <f ca="1">IF(DataGoesHere!$B155="","",SUM(DZ$2:DZ155)/AVERAGE(EA:EA))</f>
        <v>-6.1651664120660064</v>
      </c>
    </row>
    <row r="156" spans="5:134" x14ac:dyDescent="0.2">
      <c r="E156" s="73"/>
      <c r="F156" s="73"/>
      <c r="G156" s="73"/>
      <c r="H156" s="73"/>
      <c r="I156" s="73"/>
      <c r="J156" s="73"/>
      <c r="K156" s="73"/>
      <c r="L156" s="73"/>
      <c r="M156" s="73"/>
      <c r="N156" s="73"/>
      <c r="O156" s="73"/>
      <c r="P156" s="73"/>
      <c r="Q156" s="73"/>
      <c r="R156" s="73"/>
      <c r="T156" s="240"/>
      <c r="U156" s="86"/>
      <c r="V156" s="86"/>
      <c r="W156" s="86"/>
      <c r="X156" s="86"/>
      <c r="Y156" s="86"/>
      <c r="Z156" s="86"/>
      <c r="AA156" s="86"/>
      <c r="AB156" s="86"/>
      <c r="AC156" s="86"/>
      <c r="AD156" s="245">
        <f>IF(DataGoesHere!$B156="","",(DataGoesHere!$B156/SUM(DataGoesHere!$B146:'DataGoesHere'!$B157)))</f>
        <v>8.4731912717589855E-2</v>
      </c>
      <c r="AE156" s="241"/>
      <c r="CV156" s="310">
        <f>IF(DataGoesHere!B156="","",DataGoesHere!A156)</f>
        <v>155</v>
      </c>
      <c r="CW156" s="271">
        <f t="shared" ca="1" si="12"/>
        <v>11</v>
      </c>
      <c r="CX156" s="272">
        <f t="shared" ca="1" si="13"/>
        <v>0.97463169608807265</v>
      </c>
      <c r="CY156" s="266">
        <f>DataGoesHere!A156</f>
        <v>155</v>
      </c>
      <c r="CZ156" s="19">
        <f>IF(DataGoesHere!B156="","",DataGoesHere!B156)</f>
        <v>294278</v>
      </c>
      <c r="DA156" s="19">
        <f>IF(DataGoesHere!B156="","",IF(AH$5="No",DataGoesHere!B156,DataGoesHere!B156-(AH$2*(DataGoesHere!A156-1))))</f>
        <v>162300.88708407871</v>
      </c>
      <c r="DB156" s="19">
        <f ca="1">IF(DataGoesHere!B156="","",IF(AO$9="No",DataGoesHere!B156,DataGoesHere!B156/CX156))</f>
        <v>301937.64596529963</v>
      </c>
      <c r="DC156" s="19">
        <f ca="1">IF(DataGoesHere!B156="","",IF(AO$9="No",DA156,DA156/CX156))</f>
        <v>166525.35284406797</v>
      </c>
      <c r="DD156" s="293" t="str">
        <f>IF(CZ156="",IF(COUNTIF(DD$2:DD155,"Forecast")&lt;Output!E$43,"Forecast",""),"Actual")</f>
        <v>Actual</v>
      </c>
      <c r="DF156" s="19">
        <f ca="1">IF(DataGoesHere!B155="",IF(DD156="Forecast",(Output!$E$47*IntermediateCalcs!DH155)+((1-Output!$E$47)*IntermediateCalcs!DF155),""),(Output!$E$47*IntermediateCalcs!DB155)+((1-Output!$E$47)*IntermediateCalcs!DF155))</f>
        <v>306372.35731761425</v>
      </c>
      <c r="DG156" s="19">
        <f ca="1">IF(DataGoesHere!B155="",IF(DD156="Forecast",(Output!$G$47*(IntermediateCalcs!DF156-IntermediateCalcs!DF155))+((1-Output!$G$47)*IntermediateCalcs!DG155),""),(Output!$G$47*(IntermediateCalcs!DF156-IntermediateCalcs!DF155))+((1-Output!$G$47)*IntermediateCalcs!DG155))</f>
        <v>14295.885527290546</v>
      </c>
      <c r="DH156" s="19">
        <f ca="1">IF(DataGoesHere!B155="",IF(DD156="Forecast",DF156+DG156,""),DF156+DG156)</f>
        <v>320668.24284490477</v>
      </c>
      <c r="DI156" s="274">
        <f ca="1">IF(DH156="","",IF(IntermediateCalcs!$AO$9="Yes",IntermediateCalcs!DH156*$CX156,IntermediateCalcs!DH156))</f>
        <v>312533.43340551149</v>
      </c>
      <c r="DJ156" s="250">
        <f ca="1">IF(DataGoesHere!$B156="","",($CZ156-DI156))</f>
        <v>-18255.433405511489</v>
      </c>
      <c r="DK156" s="250">
        <f ca="1">IF(DataGoesHere!$B156="","",ABS($CZ156-DI156))</f>
        <v>18255.433405511489</v>
      </c>
      <c r="DL156" s="250">
        <f ca="1">IF(DataGoesHere!$B156="","",DK156^2)</f>
        <v>333260848.8230648</v>
      </c>
      <c r="DM156" s="249">
        <f ca="1">IF(DataGoesHere!$B156="","",DK156/$CZ156)</f>
        <v>6.2034652286312567E-2</v>
      </c>
      <c r="DN156" s="250">
        <f ca="1">IF(DataGoesHere!$B156="","",SUM(DJ$2:DJ156)/AVERAGE(DK:DK))</f>
        <v>-15.652861783369245</v>
      </c>
      <c r="DP156" s="19">
        <f ca="1">IF(DataGoesHere!B156="",IF($DD156="Forecast",(Output!E$48*IntermediateCalcs!CY156)+Output!G$48,""),(Output!E$48*IntermediateCalcs!CY156)+Output!G$48)</f>
        <v>288671.37246553693</v>
      </c>
      <c r="DQ156" s="274">
        <f ca="1">IF(DP156="","",IF(IntermediateCalcs!$AO$9="Yes",IntermediateCalcs!DP156*$CX156,IntermediateCalcs!DP156))</f>
        <v>281348.269358158</v>
      </c>
      <c r="DR156" s="250">
        <f ca="1">IF(DataGoesHere!$B156="","",($CZ156-DQ156))</f>
        <v>12929.730641842005</v>
      </c>
      <c r="DS156" s="250">
        <f ca="1">IF(DataGoesHere!$B156="","",ABS($CZ156-DQ156))</f>
        <v>12929.730641842005</v>
      </c>
      <c r="DT156" s="250">
        <f ca="1">IF(DataGoesHere!$B156="","",DS156^2)</f>
        <v>167177934.47058806</v>
      </c>
      <c r="DU156" s="249">
        <f ca="1">IF(DataGoesHere!$B156="","",DS156/$CZ156)</f>
        <v>4.3937129659172638E-2</v>
      </c>
      <c r="DV156" s="250">
        <f ca="1">IF(DataGoesHere!$B156="","",SUM(DR$2:DR156)/AVERAGE(DS:DS))</f>
        <v>-18.17750451852238</v>
      </c>
      <c r="DX156" s="19">
        <f ca="1">IF(DataGoesHere!$B155="","",(DB150*(Output!$O$49/Output!$P$49))+(IntermediateCalcs!DB151*(Output!$M$49/Output!$P$49))+(IntermediateCalcs!DB152*(Output!$K$49/Output!$P$49))+(DB153*(Output!$I$49/Output!$P$49))+(IntermediateCalcs!DB154*(Output!$G$49/Output!$P$49))+(IntermediateCalcs!DB155*(Output!$E$49/Output!$P$49)))</f>
        <v>284719.25962583243</v>
      </c>
      <c r="DY156" s="274">
        <f ca="1">IF(DX156="","",IF(IntermediateCalcs!$AO$9="Yes",IntermediateCalcs!DX156*$CX156,IntermediateCalcs!DX156))</f>
        <v>277496.41491806536</v>
      </c>
      <c r="DZ156" s="250">
        <f ca="1">IF(DataGoesHere!$B156="","",($CZ156-DY156))</f>
        <v>16781.585081934638</v>
      </c>
      <c r="EA156" s="250">
        <f ca="1">IF(DataGoesHere!$B156="","",ABS($CZ156-DY156))</f>
        <v>16781.585081934638</v>
      </c>
      <c r="EB156" s="250">
        <f ca="1">IF(DataGoesHere!$B156="","",EA156^2)</f>
        <v>281621597.86221117</v>
      </c>
      <c r="EC156" s="249">
        <f ca="1">IF(DataGoesHere!$B156="","",EA156/$CZ156)</f>
        <v>5.7026298540613425E-2</v>
      </c>
      <c r="ED156" s="250">
        <f ca="1">IF(DataGoesHere!$B156="","",SUM(DZ$2:DZ156)/AVERAGE(EA:EA))</f>
        <v>-5.6754741042913315</v>
      </c>
    </row>
    <row r="157" spans="5:134" x14ac:dyDescent="0.2">
      <c r="E157" s="73"/>
      <c r="F157" s="73"/>
      <c r="G157" s="73"/>
      <c r="H157" s="73"/>
      <c r="I157" s="73"/>
      <c r="J157" s="73"/>
      <c r="K157" s="73"/>
      <c r="L157" s="73"/>
      <c r="M157" s="73"/>
      <c r="N157" s="73"/>
      <c r="O157" s="73"/>
      <c r="P157" s="73"/>
      <c r="Q157" s="73"/>
      <c r="R157" s="73"/>
      <c r="T157" s="242"/>
      <c r="U157" s="243"/>
      <c r="V157" s="243"/>
      <c r="W157" s="243"/>
      <c r="X157" s="243"/>
      <c r="Y157" s="243"/>
      <c r="Z157" s="243"/>
      <c r="AA157" s="243"/>
      <c r="AB157" s="243"/>
      <c r="AC157" s="243"/>
      <c r="AD157" s="243"/>
      <c r="AE157" s="246">
        <f>IF(DataGoesHere!$B157="","",(DataGoesHere!$B157/SUM(DataGoesHere!$B146:'DataGoesHere'!$B157)))</f>
        <v>0.10210829219751642</v>
      </c>
      <c r="CV157" s="310">
        <f>IF(DataGoesHere!B157="","",DataGoesHere!A157)</f>
        <v>156</v>
      </c>
      <c r="CW157" s="271">
        <f t="shared" ca="1" si="12"/>
        <v>12</v>
      </c>
      <c r="CX157" s="272">
        <f t="shared" ca="1" si="13"/>
        <v>1.0054005237672714</v>
      </c>
      <c r="CY157" s="266">
        <f>DataGoesHere!A157</f>
        <v>156</v>
      </c>
      <c r="CZ157" s="19">
        <f>IF(DataGoesHere!B157="","",DataGoesHere!B157)</f>
        <v>354627</v>
      </c>
      <c r="DA157" s="19">
        <f>IF(DataGoesHere!B157="","",IF(AH$5="No",DataGoesHere!B157,DataGoesHere!B157-(AH$2*(DataGoesHere!A157-1))))</f>
        <v>221792.89284436492</v>
      </c>
      <c r="DB157" s="19">
        <f ca="1">IF(DataGoesHere!B157="","",IF(AO$9="No",DataGoesHere!B157,DataGoesHere!B157/CX157))</f>
        <v>352722.11583021667</v>
      </c>
      <c r="DC157" s="19">
        <f ca="1">IF(DataGoesHere!B157="","",IF(AO$9="No",DA157,DA157/CX157))</f>
        <v>220601.52904366818</v>
      </c>
      <c r="DD157" s="293" t="str">
        <f>IF(CZ157="",IF(COUNTIF(DD$2:DD156,"Forecast")&lt;Output!E$43,"Forecast",""),"Actual")</f>
        <v>Actual</v>
      </c>
      <c r="DF157" s="19">
        <f ca="1">IF(DataGoesHere!B156="",IF(DD157="Forecast",(Output!$E$47*IntermediateCalcs!DH156)+((1-Output!$E$47)*IntermediateCalcs!DF156),""),(Output!$E$47*IntermediateCalcs!DB156)+((1-Output!$E$47)*IntermediateCalcs!DF156))</f>
        <v>302381.11710053112</v>
      </c>
      <c r="DG157" s="19">
        <f ca="1">IF(DataGoesHere!B156="",IF(DD157="Forecast",(Output!$G$47*(IntermediateCalcs!DF157-IntermediateCalcs!DF156))+((1-Output!$G$47)*IntermediateCalcs!DG156),""),(Output!$G$47*(IntermediateCalcs!DF157-IntermediateCalcs!DF156))+((1-Output!$G$47)*IntermediateCalcs!DG156))</f>
        <v>5152.322655103706</v>
      </c>
      <c r="DH157" s="19">
        <f ca="1">IF(DataGoesHere!B156="",IF(DD157="Forecast",DF157+DG157,""),DF157+DG157)</f>
        <v>307533.43975563481</v>
      </c>
      <c r="DI157" s="274">
        <f ca="1">IF(DH157="","",IF(IntermediateCalcs!$AO$9="Yes",IntermediateCalcs!DH157*$CX157,IntermediateCalcs!DH157))</f>
        <v>309194.28140626586</v>
      </c>
      <c r="DJ157" s="250">
        <f ca="1">IF(DataGoesHere!$B157="","",($CZ157-DI157))</f>
        <v>45432.718593734142</v>
      </c>
      <c r="DK157" s="250">
        <f ca="1">IF(DataGoesHere!$B157="","",ABS($CZ157-DI157))</f>
        <v>45432.718593734142</v>
      </c>
      <c r="DL157" s="250">
        <f ca="1">IF(DataGoesHere!$B157="","",DK157^2)</f>
        <v>2064131918.817436</v>
      </c>
      <c r="DM157" s="249">
        <f ca="1">IF(DataGoesHere!$B157="","",DK157/$CZ157)</f>
        <v>0.12811409902160337</v>
      </c>
      <c r="DN157" s="250">
        <f ca="1">IF(DataGoesHere!$B157="","",SUM(DJ$2:DJ157)/AVERAGE(DK:DK))</f>
        <v>-14.871926707533385</v>
      </c>
      <c r="DP157" s="19">
        <f ca="1">IF(DataGoesHere!B157="",IF($DD157="Forecast",(Output!E$48*IntermediateCalcs!CY157)+Output!G$48,""),(Output!E$48*IntermediateCalcs!CY157)+Output!G$48)</f>
        <v>289540.30244706129</v>
      </c>
      <c r="DQ157" s="274">
        <f ca="1">IF(DP157="","",IF(IntermediateCalcs!$AO$9="Yes",IntermediateCalcs!DP157*$CX157,IntermediateCalcs!DP157))</f>
        <v>291103.97173200961</v>
      </c>
      <c r="DR157" s="250">
        <f ca="1">IF(DataGoesHere!$B157="","",($CZ157-DQ157))</f>
        <v>63523.02826799039</v>
      </c>
      <c r="DS157" s="250">
        <f ca="1">IF(DataGoesHere!$B157="","",ABS($CZ157-DQ157))</f>
        <v>63523.02826799039</v>
      </c>
      <c r="DT157" s="250">
        <f ca="1">IF(DataGoesHere!$B157="","",DS157^2)</f>
        <v>4035175120.335906</v>
      </c>
      <c r="DU157" s="249">
        <f ca="1">IF(DataGoesHere!$B157="","",DS157/$CZ157)</f>
        <v>0.17912631657485298</v>
      </c>
      <c r="DV157" s="250">
        <f ca="1">IF(DataGoesHere!$B157="","",SUM(DR$2:DR157)/AVERAGE(DS:DS))</f>
        <v>-16.1470180017918</v>
      </c>
      <c r="DX157" s="19">
        <f ca="1">IF(DataGoesHere!$B156="","",(DB151*(Output!$O$49/Output!$P$49))+(IntermediateCalcs!DB152*(Output!$M$49/Output!$P$49))+(IntermediateCalcs!DB153*(Output!$K$49/Output!$P$49))+(DB154*(Output!$I$49/Output!$P$49))+(IntermediateCalcs!DB155*(Output!$G$49/Output!$P$49))+(IntermediateCalcs!DB156*(Output!$E$49/Output!$P$49)))</f>
        <v>291222.37727363565</v>
      </c>
      <c r="DY157" s="274">
        <f ca="1">IF(DX157="","",IF(IntermediateCalcs!$AO$9="Yes",IntermediateCalcs!DX157*$CX157,IntermediateCalcs!DX157))</f>
        <v>292795.13064366317</v>
      </c>
      <c r="DZ157" s="250">
        <f ca="1">IF(DataGoesHere!$B157="","",($CZ157-DY157))</f>
        <v>61831.869356336829</v>
      </c>
      <c r="EA157" s="250">
        <f ca="1">IF(DataGoesHere!$B157="","",ABS($CZ157-DY157))</f>
        <v>61831.869356336829</v>
      </c>
      <c r="EB157" s="250">
        <f ca="1">IF(DataGoesHere!$B157="","",EA157^2)</f>
        <v>3823180068.0991054</v>
      </c>
      <c r="EC157" s="249">
        <f ca="1">IF(DataGoesHere!$B157="","",EA157/$CZ157)</f>
        <v>0.17435747801587817</v>
      </c>
      <c r="ED157" s="250">
        <f ca="1">IF(DataGoesHere!$B157="","",SUM(DZ$2:DZ157)/AVERAGE(EA:EA))</f>
        <v>-3.8711993202769395</v>
      </c>
    </row>
    <row r="158" spans="5:134" x14ac:dyDescent="0.2">
      <c r="E158" s="73"/>
      <c r="F158" s="73"/>
      <c r="G158" s="73"/>
      <c r="H158" s="73"/>
      <c r="I158" s="73"/>
      <c r="J158" s="73"/>
      <c r="K158" s="73"/>
      <c r="L158" s="73"/>
      <c r="M158" s="73"/>
      <c r="N158" s="73"/>
      <c r="O158" s="73"/>
      <c r="P158" s="73"/>
      <c r="Q158" s="73"/>
      <c r="R158" s="73"/>
      <c r="T158" s="244">
        <f>IF(DataGoesHere!$B158="","",(DataGoesHere!$B158/SUM(DataGoesHere!$B158:'DataGoesHere'!$B169)))</f>
        <v>7.1414689520971963E-2</v>
      </c>
      <c r="U158" s="238"/>
      <c r="V158" s="238"/>
      <c r="W158" s="238"/>
      <c r="X158" s="238"/>
      <c r="Y158" s="238"/>
      <c r="Z158" s="238"/>
      <c r="AA158" s="238"/>
      <c r="AB158" s="238"/>
      <c r="AC158" s="238"/>
      <c r="AD158" s="238"/>
      <c r="AE158" s="239"/>
      <c r="CV158" s="310">
        <f>IF(DataGoesHere!B158="","",DataGoesHere!A158)</f>
        <v>157</v>
      </c>
      <c r="CW158" s="271">
        <f t="shared" ca="1" si="12"/>
        <v>1</v>
      </c>
      <c r="CX158" s="272">
        <f t="shared" ca="1" si="13"/>
        <v>1.3236179355303281</v>
      </c>
      <c r="CY158" s="266">
        <f>DataGoesHere!A158</f>
        <v>157</v>
      </c>
      <c r="CZ158" s="19">
        <f>IF(DataGoesHere!B158="","",DataGoesHere!B158)</f>
        <v>263469</v>
      </c>
      <c r="DA158" s="19">
        <f>IF(DataGoesHere!B158="","",IF(AH$5="No",DataGoesHere!B158,DataGoesHere!B158-(AH$2*(DataGoesHere!A158-1))))</f>
        <v>129777.89860465116</v>
      </c>
      <c r="DB158" s="19">
        <f ca="1">IF(DataGoesHere!B158="","",IF(AO$9="No",DataGoesHere!B158,DataGoesHere!B158/CX158))</f>
        <v>199052.15313846368</v>
      </c>
      <c r="DC158" s="19">
        <f ca="1">IF(DataGoesHere!B158="","",IF(AO$9="No",DA158,DA158/CX158))</f>
        <v>98047.854385301616</v>
      </c>
      <c r="DD158" s="293" t="str">
        <f>IF(CZ158="",IF(COUNTIF(DD$2:DD157,"Forecast")&lt;Output!E$43,"Forecast",""),"Actual")</f>
        <v>Actual</v>
      </c>
      <c r="DF158" s="19">
        <f ca="1">IF(DataGoesHere!B157="",IF(DD158="Forecast",(Output!$E$47*IntermediateCalcs!DH157)+((1-Output!$E$47)*IntermediateCalcs!DF157),""),(Output!$E$47*IntermediateCalcs!DB157)+((1-Output!$E$47)*IntermediateCalcs!DF157))</f>
        <v>347688.01595724811</v>
      </c>
      <c r="DG158" s="19">
        <f ca="1">IF(DataGoesHere!B157="",IF(DD158="Forecast",(Output!$G$47*(IntermediateCalcs!DF158-IntermediateCalcs!DF157))+((1-Output!$G$47)*IntermediateCalcs!DG157),""),(Output!$G$47*(IntermediateCalcs!DF158-IntermediateCalcs!DF157))+((1-Output!$G$47)*IntermediateCalcs!DG157))</f>
        <v>25229.610755910348</v>
      </c>
      <c r="DH158" s="19">
        <f ca="1">IF(DataGoesHere!B157="",IF(DD158="Forecast",DF158+DG158,""),DF158+DG158)</f>
        <v>372917.62671315845</v>
      </c>
      <c r="DI158" s="274">
        <f ca="1">IF(DH158="","",IF(IntermediateCalcs!$AO$9="Yes",IntermediateCalcs!DH158*$CX158,IntermediateCalcs!DH158))</f>
        <v>493600.45919294033</v>
      </c>
      <c r="DJ158" s="250">
        <f ca="1">IF(DataGoesHere!$B158="","",($CZ158-DI158))</f>
        <v>-230131.45919294033</v>
      </c>
      <c r="DK158" s="250">
        <f ca="1">IF(DataGoesHere!$B158="","",ABS($CZ158-DI158))</f>
        <v>230131.45919294033</v>
      </c>
      <c r="DL158" s="250">
        <f ca="1">IF(DataGoesHere!$B158="","",DK158^2)</f>
        <v>52960488510.271957</v>
      </c>
      <c r="DM158" s="249">
        <f ca="1">IF(DataGoesHere!$B158="","",DK158/$CZ158)</f>
        <v>0.87346693232577766</v>
      </c>
      <c r="DN158" s="250">
        <f ca="1">IF(DataGoesHere!$B158="","",SUM(DJ$2:DJ158)/AVERAGE(DK:DK))</f>
        <v>-18.82761622160622</v>
      </c>
      <c r="DP158" s="19">
        <f ca="1">IF(DataGoesHere!B158="",IF($DD158="Forecast",(Output!E$48*IntermediateCalcs!CY158)+Output!G$48,""),(Output!E$48*IntermediateCalcs!CY158)+Output!G$48)</f>
        <v>290409.2324285857</v>
      </c>
      <c r="DQ158" s="274">
        <f ca="1">IF(DP158="","",IF(IntermediateCalcs!$AO$9="Yes",IntermediateCalcs!DP158*$CX158,IntermediateCalcs!DP158))</f>
        <v>384390.86868607183</v>
      </c>
      <c r="DR158" s="250">
        <f ca="1">IF(DataGoesHere!$B158="","",($CZ158-DQ158))</f>
        <v>-120921.86868607183</v>
      </c>
      <c r="DS158" s="250">
        <f ca="1">IF(DataGoesHere!$B158="","",ABS($CZ158-DQ158))</f>
        <v>120921.86868607183</v>
      </c>
      <c r="DT158" s="250">
        <f ca="1">IF(DataGoesHere!$B158="","",DS158^2)</f>
        <v>14622098326.531599</v>
      </c>
      <c r="DU158" s="249">
        <f ca="1">IF(DataGoesHere!$B158="","",DS158/$CZ158)</f>
        <v>0.45896051788283188</v>
      </c>
      <c r="DV158" s="250">
        <f ca="1">IF(DataGoesHere!$B158="","",SUM(DR$2:DR158)/AVERAGE(DS:DS))</f>
        <v>-20.012233981563639</v>
      </c>
      <c r="DX158" s="19">
        <f ca="1">IF(DataGoesHere!$B157="","",(DB152*(Output!$O$49/Output!$P$49))+(IntermediateCalcs!DB153*(Output!$M$49/Output!$P$49))+(IntermediateCalcs!DB154*(Output!$K$49/Output!$P$49))+(DB155*(Output!$I$49/Output!$P$49))+(IntermediateCalcs!DB156*(Output!$G$49/Output!$P$49))+(IntermediateCalcs!DB157*(Output!$E$49/Output!$P$49)))</f>
        <v>313232.65790820908</v>
      </c>
      <c r="DY158" s="274">
        <f ca="1">IF(DX158="","",IF(IntermediateCalcs!$AO$9="Yes",IntermediateCalcs!DX158*$CX158,IntermediateCalcs!DX158))</f>
        <v>414600.36400114122</v>
      </c>
      <c r="DZ158" s="250">
        <f ca="1">IF(DataGoesHere!$B158="","",($CZ158-DY158))</f>
        <v>-151131.36400114122</v>
      </c>
      <c r="EA158" s="250">
        <f ca="1">IF(DataGoesHere!$B158="","",ABS($CZ158-DY158))</f>
        <v>151131.36400114122</v>
      </c>
      <c r="EB158" s="250">
        <f ca="1">IF(DataGoesHere!$B158="","",EA158^2)</f>
        <v>22840689184.845444</v>
      </c>
      <c r="EC158" s="249">
        <f ca="1">IF(DataGoesHere!$B158="","",EA158/$CZ158)</f>
        <v>0.5736210484009171</v>
      </c>
      <c r="ED158" s="250">
        <f ca="1">IF(DataGoesHere!$B158="","",SUM(DZ$2:DZ158)/AVERAGE(EA:EA))</f>
        <v>-8.2812634503049569</v>
      </c>
    </row>
    <row r="159" spans="5:134" x14ac:dyDescent="0.2">
      <c r="E159" s="73"/>
      <c r="F159" s="73"/>
      <c r="G159" s="73"/>
      <c r="H159" s="73"/>
      <c r="I159" s="73"/>
      <c r="J159" s="73"/>
      <c r="K159" s="73"/>
      <c r="L159" s="73"/>
      <c r="M159" s="73"/>
      <c r="N159" s="73"/>
      <c r="O159" s="73"/>
      <c r="P159" s="73"/>
      <c r="Q159" s="73"/>
      <c r="R159" s="73"/>
      <c r="T159" s="240"/>
      <c r="U159" s="245">
        <f>IF(DataGoesHere!$B159="","",(DataGoesHere!$B159/SUM(DataGoesHere!$B159:'DataGoesHere'!$B169)))</f>
        <v>7.7447286980554114E-2</v>
      </c>
      <c r="V159" s="86"/>
      <c r="W159" s="86"/>
      <c r="X159" s="86"/>
      <c r="Y159" s="86"/>
      <c r="Z159" s="86"/>
      <c r="AA159" s="86"/>
      <c r="AB159" s="86"/>
      <c r="AC159" s="86"/>
      <c r="AD159" s="86"/>
      <c r="AE159" s="241"/>
      <c r="CV159" s="310">
        <f>IF(DataGoesHere!B159="","",DataGoesHere!A159)</f>
        <v>158</v>
      </c>
      <c r="CW159" s="271">
        <f t="shared" ca="1" si="12"/>
        <v>2</v>
      </c>
      <c r="CX159" s="272">
        <f t="shared" ca="1" si="13"/>
        <v>0.80574490527728204</v>
      </c>
      <c r="CY159" s="266">
        <f>DataGoesHere!A159</f>
        <v>158</v>
      </c>
      <c r="CZ159" s="19">
        <f>IF(DataGoesHere!B159="","",DataGoesHere!B159)</f>
        <v>265320</v>
      </c>
      <c r="DA159" s="19">
        <f>IF(DataGoesHere!B159="","",IF(AH$5="No",DataGoesHere!B159,DataGoesHere!B159-(AH$2*(DataGoesHere!A159-1))))</f>
        <v>130771.90436493739</v>
      </c>
      <c r="DB159" s="19">
        <f ca="1">IF(DataGoesHere!B159="","",IF(AO$9="No",DataGoesHere!B159,DataGoesHere!B159/CX159))</f>
        <v>329285.35850772163</v>
      </c>
      <c r="DC159" s="19">
        <f ca="1">IF(DataGoesHere!B159="","",IF(AO$9="No",DA159,DA159/CX159))</f>
        <v>162299.38719865028</v>
      </c>
      <c r="DD159" s="293" t="str">
        <f>IF(CZ159="",IF(COUNTIF(DD$2:DD158,"Forecast")&lt;Output!E$43,"Forecast",""),"Actual")</f>
        <v>Actual</v>
      </c>
      <c r="DF159" s="19">
        <f ca="1">IF(DataGoesHere!B158="",IF(DD159="Forecast",(Output!$E$47*IntermediateCalcs!DH158)+((1-Output!$E$47)*IntermediateCalcs!DF158),""),(Output!$E$47*IntermediateCalcs!DB158)+((1-Output!$E$47)*IntermediateCalcs!DF158))</f>
        <v>213915.73942034211</v>
      </c>
      <c r="DG159" s="19">
        <f ca="1">IF(DataGoesHere!B158="",IF(DD159="Forecast",(Output!$G$47*(IntermediateCalcs!DF159-IntermediateCalcs!DF158))+((1-Output!$G$47)*IntermediateCalcs!DG158),""),(Output!$G$47*(IntermediateCalcs!DF159-IntermediateCalcs!DF158))+((1-Output!$G$47)*IntermediateCalcs!DG158))</f>
        <v>-54271.332890497826</v>
      </c>
      <c r="DH159" s="19">
        <f ca="1">IF(DataGoesHere!B158="",IF(DD159="Forecast",DF159+DG159,""),DF159+DG159)</f>
        <v>159644.40652984427</v>
      </c>
      <c r="DI159" s="274">
        <f ca="1">IF(DH159="","",IF(IntermediateCalcs!$AO$9="Yes",IntermediateCalcs!DH159*$CX159,IntermediateCalcs!DH159))</f>
        <v>128632.66721743728</v>
      </c>
      <c r="DJ159" s="250">
        <f ca="1">IF(DataGoesHere!$B159="","",($CZ159-DI159))</f>
        <v>136687.33278256271</v>
      </c>
      <c r="DK159" s="250">
        <f ca="1">IF(DataGoesHere!$B159="","",ABS($CZ159-DI159))</f>
        <v>136687.33278256271</v>
      </c>
      <c r="DL159" s="250">
        <f ca="1">IF(DataGoesHere!$B159="","",DK159^2)</f>
        <v>18683426943.21104</v>
      </c>
      <c r="DM159" s="249">
        <f ca="1">IF(DataGoesHere!$B159="","",DK159/$CZ159)</f>
        <v>0.5151791526555205</v>
      </c>
      <c r="DN159" s="250">
        <f ca="1">IF(DataGoesHere!$B159="","",SUM(DJ$2:DJ159)/AVERAGE(DK:DK))</f>
        <v>-16.478121498499913</v>
      </c>
      <c r="DP159" s="19">
        <f ca="1">IF(DataGoesHere!B159="",IF($DD159="Forecast",(Output!E$48*IntermediateCalcs!CY159)+Output!G$48,""),(Output!E$48*IntermediateCalcs!CY159)+Output!G$48)</f>
        <v>291278.16241011006</v>
      </c>
      <c r="DQ159" s="274">
        <f ca="1">IF(DP159="","",IF(IntermediateCalcs!$AO$9="Yes",IntermediateCalcs!DP159*$CX159,IntermediateCalcs!DP159))</f>
        <v>234695.89538047492</v>
      </c>
      <c r="DR159" s="250">
        <f ca="1">IF(DataGoesHere!$B159="","",($CZ159-DQ159))</f>
        <v>30624.104619525082</v>
      </c>
      <c r="DS159" s="250">
        <f ca="1">IF(DataGoesHere!$B159="","",ABS($CZ159-DQ159))</f>
        <v>30624.104619525082</v>
      </c>
      <c r="DT159" s="250">
        <f ca="1">IF(DataGoesHere!$B159="","",DS159^2)</f>
        <v>937835783.74761748</v>
      </c>
      <c r="DU159" s="249">
        <f ca="1">IF(DataGoesHere!$B159="","",DS159/$CZ159)</f>
        <v>0.11542327988664662</v>
      </c>
      <c r="DV159" s="250">
        <f ca="1">IF(DataGoesHere!$B159="","",SUM(DR$2:DR159)/AVERAGE(DS:DS))</f>
        <v>-19.033347533415096</v>
      </c>
      <c r="DX159" s="19">
        <f ca="1">IF(DataGoesHere!$B158="","",(DB153*(Output!$O$49/Output!$P$49))+(IntermediateCalcs!DB154*(Output!$M$49/Output!$P$49))+(IntermediateCalcs!DB155*(Output!$K$49/Output!$P$49))+(DB156*(Output!$I$49/Output!$P$49))+(IntermediateCalcs!DB157*(Output!$G$49/Output!$P$49))+(IntermediateCalcs!DB158*(Output!$E$49/Output!$P$49)))</f>
        <v>276926.80690127128</v>
      </c>
      <c r="DY159" s="274">
        <f ca="1">IF(DX159="","",IF(IntermediateCalcs!$AO$9="Yes",IntermediateCalcs!DX159*$CX159,IntermediateCalcs!DX159))</f>
        <v>223132.36379540499</v>
      </c>
      <c r="DZ159" s="250">
        <f ca="1">IF(DataGoesHere!$B159="","",($CZ159-DY159))</f>
        <v>42187.636204595008</v>
      </c>
      <c r="EA159" s="250">
        <f ca="1">IF(DataGoesHere!$B159="","",ABS($CZ159-DY159))</f>
        <v>42187.636204595008</v>
      </c>
      <c r="EB159" s="250">
        <f ca="1">IF(DataGoesHere!$B159="","",EA159^2)</f>
        <v>1779796648.5312555</v>
      </c>
      <c r="EC159" s="249">
        <f ca="1">IF(DataGoesHere!$B159="","",EA159/$CZ159)</f>
        <v>0.15900661919416179</v>
      </c>
      <c r="ED159" s="250">
        <f ca="1">IF(DataGoesHere!$B159="","",SUM(DZ$2:DZ159)/AVERAGE(EA:EA))</f>
        <v>-7.0502140094016719</v>
      </c>
    </row>
    <row r="160" spans="5:134" x14ac:dyDescent="0.2">
      <c r="E160" s="73"/>
      <c r="F160" s="73"/>
      <c r="G160" s="73"/>
      <c r="H160" s="73"/>
      <c r="I160" s="73"/>
      <c r="J160" s="73"/>
      <c r="K160" s="73"/>
      <c r="L160" s="73"/>
      <c r="M160" s="73"/>
      <c r="N160" s="73"/>
      <c r="O160" s="73"/>
      <c r="P160" s="73"/>
      <c r="Q160" s="73"/>
      <c r="R160" s="73"/>
      <c r="T160" s="240"/>
      <c r="U160" s="86"/>
      <c r="V160" s="245">
        <f>IF(DataGoesHere!$B160="","",(DataGoesHere!$B160/SUM(DataGoesHere!$B158:'DataGoesHere'!$B169)))</f>
        <v>8.3047031089780857E-2</v>
      </c>
      <c r="W160" s="86"/>
      <c r="X160" s="86"/>
      <c r="Y160" s="86"/>
      <c r="Z160" s="86"/>
      <c r="AA160" s="86"/>
      <c r="AB160" s="86"/>
      <c r="AC160" s="86"/>
      <c r="AD160" s="86"/>
      <c r="AE160" s="241"/>
      <c r="CV160" s="310">
        <f>IF(DataGoesHere!B160="","",DataGoesHere!A160)</f>
        <v>159</v>
      </c>
      <c r="CW160" s="271">
        <f t="shared" ca="1" si="12"/>
        <v>3</v>
      </c>
      <c r="CX160" s="272">
        <f t="shared" ca="1" si="13"/>
        <v>0.79862940076451561</v>
      </c>
      <c r="CY160" s="266">
        <f>DataGoesHere!A160</f>
        <v>159</v>
      </c>
      <c r="CZ160" s="19">
        <f>IF(DataGoesHere!B160="","",DataGoesHere!B160)</f>
        <v>306384</v>
      </c>
      <c r="DA160" s="19">
        <f>IF(DataGoesHere!B160="","",IF(AH$5="No",DataGoesHere!B160,DataGoesHere!B160-(AH$2*(DataGoesHere!A160-1))))</f>
        <v>170978.9101252236</v>
      </c>
      <c r="DB160" s="19">
        <f ca="1">IF(DataGoesHere!B160="","",IF(AO$9="No",DataGoesHere!B160,DataGoesHere!B160/CX160))</f>
        <v>383637.26617966144</v>
      </c>
      <c r="DC160" s="19">
        <f ca="1">IF(DataGoesHere!B160="","",IF(AO$9="No",DA160,DA160/CX160))</f>
        <v>214090.42787749629</v>
      </c>
      <c r="DD160" s="293" t="str">
        <f>IF(CZ160="",IF(COUNTIF(DD$2:DD159,"Forecast")&lt;Output!E$43,"Forecast",""),"Actual")</f>
        <v>Actual</v>
      </c>
      <c r="DF160" s="19">
        <f ca="1">IF(DataGoesHere!B159="",IF(DD160="Forecast",(Output!$E$47*IntermediateCalcs!DH159)+((1-Output!$E$47)*IntermediateCalcs!DF159),""),(Output!$E$47*IntermediateCalcs!DB159)+((1-Output!$E$47)*IntermediateCalcs!DF159))</f>
        <v>317748.39659898367</v>
      </c>
      <c r="DG160" s="19">
        <f ca="1">IF(DataGoesHere!B159="",IF(DD160="Forecast",(Output!$G$47*(IntermediateCalcs!DF160-IntermediateCalcs!DF159))+((1-Output!$G$47)*IntermediateCalcs!DG159),""),(Output!$G$47*(IntermediateCalcs!DF160-IntermediateCalcs!DF159))+((1-Output!$G$47)*IntermediateCalcs!DG159))</f>
        <v>24780.662144071866</v>
      </c>
      <c r="DH160" s="19">
        <f ca="1">IF(DataGoesHere!B159="",IF(DD160="Forecast",DF160+DG160,""),DF160+DG160)</f>
        <v>342529.05874305556</v>
      </c>
      <c r="DI160" s="274">
        <f ca="1">IF(DH160="","",IF(IntermediateCalcs!$AO$9="Yes",IntermediateCalcs!DH160*$CX160,IntermediateCalcs!DH160))</f>
        <v>273553.77692840004</v>
      </c>
      <c r="DJ160" s="250">
        <f ca="1">IF(DataGoesHere!$B160="","",($CZ160-DI160))</f>
        <v>32830.223071599961</v>
      </c>
      <c r="DK160" s="250">
        <f ca="1">IF(DataGoesHere!$B160="","",ABS($CZ160-DI160))</f>
        <v>32830.223071599961</v>
      </c>
      <c r="DL160" s="250">
        <f ca="1">IF(DataGoesHere!$B160="","",DK160^2)</f>
        <v>1077823546.9310143</v>
      </c>
      <c r="DM160" s="249">
        <f ca="1">IF(DataGoesHere!$B160="","",DK160/$CZ160)</f>
        <v>0.10715384312366168</v>
      </c>
      <c r="DN160" s="250">
        <f ca="1">IF(DataGoesHere!$B160="","",SUM(DJ$2:DJ160)/AVERAGE(DK:DK))</f>
        <v>-15.913808520150781</v>
      </c>
      <c r="DP160" s="19">
        <f ca="1">IF(DataGoesHere!B160="",IF($DD160="Forecast",(Output!E$48*IntermediateCalcs!CY160)+Output!G$48,""),(Output!E$48*IntermediateCalcs!CY160)+Output!G$48)</f>
        <v>292147.09239163448</v>
      </c>
      <c r="DQ160" s="274">
        <f ca="1">IF(DP160="","",IF(IntermediateCalcs!$AO$9="Yes",IntermediateCalcs!DP160*$CX160,IntermediateCalcs!DP160))</f>
        <v>233317.25733182661</v>
      </c>
      <c r="DR160" s="250">
        <f ca="1">IF(DataGoesHere!$B160="","",($CZ160-DQ160))</f>
        <v>73066.742668173392</v>
      </c>
      <c r="DS160" s="250">
        <f ca="1">IF(DataGoesHere!$B160="","",ABS($CZ160-DQ160))</f>
        <v>73066.742668173392</v>
      </c>
      <c r="DT160" s="250">
        <f ca="1">IF(DataGoesHere!$B160="","",DS160^2)</f>
        <v>5338748884.1370707</v>
      </c>
      <c r="DU160" s="249">
        <f ca="1">IF(DataGoesHere!$B160="","",DS160/$CZ160)</f>
        <v>0.23848093460550615</v>
      </c>
      <c r="DV160" s="250">
        <f ca="1">IF(DataGoesHere!$B160="","",SUM(DR$2:DR160)/AVERAGE(DS:DS))</f>
        <v>-16.697800254666909</v>
      </c>
      <c r="DX160" s="19">
        <f ca="1">IF(DataGoesHere!$B159="","",(DB154*(Output!$O$49/Output!$P$49))+(IntermediateCalcs!DB155*(Output!$M$49/Output!$P$49))+(IntermediateCalcs!DB156*(Output!$K$49/Output!$P$49))+(DB157*(Output!$I$49/Output!$P$49))+(IntermediateCalcs!DB158*(Output!$G$49/Output!$P$49))+(IntermediateCalcs!DB159*(Output!$E$49/Output!$P$49)))</f>
        <v>297561.40423414239</v>
      </c>
      <c r="DY160" s="274">
        <f ca="1">IF(DX160="","",IF(IntermediateCalcs!$AO$9="Yes",IntermediateCalcs!DX160*$CX160,IntermediateCalcs!DX160))</f>
        <v>237641.28595416094</v>
      </c>
      <c r="DZ160" s="250">
        <f ca="1">IF(DataGoesHere!$B160="","",($CZ160-DY160))</f>
        <v>68742.714045839064</v>
      </c>
      <c r="EA160" s="250">
        <f ca="1">IF(DataGoesHere!$B160="","",ABS($CZ160-DY160))</f>
        <v>68742.714045839064</v>
      </c>
      <c r="EB160" s="250">
        <f ca="1">IF(DataGoesHere!$B160="","",EA160^2)</f>
        <v>4725560734.3879995</v>
      </c>
      <c r="EC160" s="249">
        <f ca="1">IF(DataGoesHere!$B160="","",EA160/$CZ160)</f>
        <v>0.22436783267350471</v>
      </c>
      <c r="ED160" s="250">
        <f ca="1">IF(DataGoesHere!$B160="","",SUM(DZ$2:DZ160)/AVERAGE(EA:EA))</f>
        <v>-5.0442784485207497</v>
      </c>
    </row>
    <row r="161" spans="5:134" x14ac:dyDescent="0.2">
      <c r="E161" s="73"/>
      <c r="F161" s="73"/>
      <c r="G161" s="73"/>
      <c r="H161" s="73"/>
      <c r="I161" s="73"/>
      <c r="J161" s="73"/>
      <c r="K161" s="73"/>
      <c r="L161" s="73"/>
      <c r="M161" s="73"/>
      <c r="N161" s="73"/>
      <c r="O161" s="73"/>
      <c r="P161" s="73"/>
      <c r="Q161" s="73"/>
      <c r="R161" s="73"/>
      <c r="T161" s="240"/>
      <c r="U161" s="86"/>
      <c r="V161" s="86"/>
      <c r="W161" s="245">
        <f>IF(DataGoesHere!$B161="","",(DataGoesHere!$B161/SUM(DataGoesHere!$B158:'DataGoesHere'!$B169)))</f>
        <v>8.1873361300827285E-2</v>
      </c>
      <c r="X161" s="86"/>
      <c r="Y161" s="86"/>
      <c r="Z161" s="86"/>
      <c r="AA161" s="86"/>
      <c r="AB161" s="86"/>
      <c r="AC161" s="86"/>
      <c r="AD161" s="86"/>
      <c r="AE161" s="241"/>
      <c r="CV161" s="310">
        <f>IF(DataGoesHere!B161="","",DataGoesHere!A161)</f>
        <v>160</v>
      </c>
      <c r="CW161" s="271">
        <f t="shared" ca="1" si="12"/>
        <v>4</v>
      </c>
      <c r="CX161" s="272">
        <f t="shared" ca="1" si="13"/>
        <v>1.0149292433706087</v>
      </c>
      <c r="CY161" s="266">
        <f>DataGoesHere!A161</f>
        <v>160</v>
      </c>
      <c r="CZ161" s="19">
        <f>IF(DataGoesHere!B161="","",DataGoesHere!B161)</f>
        <v>302054</v>
      </c>
      <c r="DA161" s="19">
        <f>IF(DataGoesHere!B161="","",IF(AH$5="No",DataGoesHere!B161,DataGoesHere!B161-(AH$2*(DataGoesHere!A161-1))))</f>
        <v>165791.91588550984</v>
      </c>
      <c r="DB161" s="19">
        <f ca="1">IF(DataGoesHere!B161="","",IF(AO$9="No",DataGoesHere!B161,DataGoesHere!B161/CX161))</f>
        <v>297610.8945258786</v>
      </c>
      <c r="DC161" s="19">
        <f ca="1">IF(DataGoesHere!B161="","",IF(AO$9="No",DA161,DA161/CX161))</f>
        <v>163353.17655732355</v>
      </c>
      <c r="DD161" s="293" t="str">
        <f>IF(CZ161="",IF(COUNTIF(DD$2:DD160,"Forecast")&lt;Output!E$43,"Forecast",""),"Actual")</f>
        <v>Actual</v>
      </c>
      <c r="DF161" s="19">
        <f ca="1">IF(DataGoesHere!B160="",IF(DD161="Forecast",(Output!$E$47*IntermediateCalcs!DH160)+((1-Output!$E$47)*IntermediateCalcs!DF160),""),(Output!$E$47*IntermediateCalcs!DB160)+((1-Output!$E$47)*IntermediateCalcs!DF160))</f>
        <v>377048.37922159367</v>
      </c>
      <c r="DG161" s="19">
        <f ca="1">IF(DataGoesHere!B160="",IF(DD161="Forecast",(Output!$G$47*(IntermediateCalcs!DF161-IntermediateCalcs!DF160))+((1-Output!$G$47)*IntermediateCalcs!DG160),""),(Output!$G$47*(IntermediateCalcs!DF161-IntermediateCalcs!DF160))+((1-Output!$G$47)*IntermediateCalcs!DG160))</f>
        <v>42040.322383340928</v>
      </c>
      <c r="DH161" s="19">
        <f ca="1">IF(DataGoesHere!B160="",IF(DD161="Forecast",DF161+DG161,""),DF161+DG161)</f>
        <v>419088.70160493458</v>
      </c>
      <c r="DI161" s="274">
        <f ca="1">IF(DH161="","",IF(IntermediateCalcs!$AO$9="Yes",IntermediateCalcs!DH161*$CX161,IntermediateCalcs!DH161))</f>
        <v>425345.37882506708</v>
      </c>
      <c r="DJ161" s="250">
        <f ca="1">IF(DataGoesHere!$B161="","",($CZ161-DI161))</f>
        <v>-123291.37882506708</v>
      </c>
      <c r="DK161" s="250">
        <f ca="1">IF(DataGoesHere!$B161="","",ABS($CZ161-DI161))</f>
        <v>123291.37882506708</v>
      </c>
      <c r="DL161" s="250">
        <f ca="1">IF(DataGoesHere!$B161="","",DK161^2)</f>
        <v>15200764092.586199</v>
      </c>
      <c r="DM161" s="249">
        <f ca="1">IF(DataGoesHere!$B161="","",DK161/$CZ161)</f>
        <v>0.40817661353621232</v>
      </c>
      <c r="DN161" s="250">
        <f ca="1">IF(DataGoesHere!$B161="","",SUM(DJ$2:DJ161)/AVERAGE(DK:DK))</f>
        <v>-18.033042527114663</v>
      </c>
      <c r="DP161" s="19">
        <f ca="1">IF(DataGoesHere!B161="",IF($DD161="Forecast",(Output!E$48*IntermediateCalcs!CY161)+Output!G$48,""),(Output!E$48*IntermediateCalcs!CY161)+Output!G$48)</f>
        <v>293016.02237315883</v>
      </c>
      <c r="DQ161" s="274">
        <f ca="1">IF(DP161="","",IF(IntermediateCalcs!$AO$9="Yes",IntermediateCalcs!DP161*$CX161,IntermediateCalcs!DP161))</f>
        <v>297390.52988265548</v>
      </c>
      <c r="DR161" s="250">
        <f ca="1">IF(DataGoesHere!$B161="","",($CZ161-DQ161))</f>
        <v>4663.470117344521</v>
      </c>
      <c r="DS161" s="250">
        <f ca="1">IF(DataGoesHere!$B161="","",ABS($CZ161-DQ161))</f>
        <v>4663.470117344521</v>
      </c>
      <c r="DT161" s="250">
        <f ca="1">IF(DataGoesHere!$B161="","",DS161^2)</f>
        <v>21747953.535365321</v>
      </c>
      <c r="DU161" s="249">
        <f ca="1">IF(DataGoesHere!$B161="","",DS161/$CZ161)</f>
        <v>1.5439193380470118E-2</v>
      </c>
      <c r="DV161" s="250">
        <f ca="1">IF(DataGoesHere!$B161="","",SUM(DR$2:DR161)/AVERAGE(DS:DS))</f>
        <v>-16.548734420549305</v>
      </c>
      <c r="DX161" s="19">
        <f ca="1">IF(DataGoesHere!$B160="","",(DB155*(Output!$O$49/Output!$P$49))+(IntermediateCalcs!DB156*(Output!$M$49/Output!$P$49))+(IntermediateCalcs!DB157*(Output!$K$49/Output!$P$49))+(DB158*(Output!$I$49/Output!$P$49))+(IntermediateCalcs!DB159*(Output!$G$49/Output!$P$49))+(IntermediateCalcs!DB160*(Output!$E$49/Output!$P$49)))</f>
        <v>307616.66817731305</v>
      </c>
      <c r="DY161" s="274">
        <f ca="1">IF(DX161="","",IF(IntermediateCalcs!$AO$9="Yes",IntermediateCalcs!DX161*$CX161,IntermediateCalcs!DX161))</f>
        <v>312209.15228138794</v>
      </c>
      <c r="DZ161" s="250">
        <f ca="1">IF(DataGoesHere!$B161="","",($CZ161-DY161))</f>
        <v>-10155.152281387942</v>
      </c>
      <c r="EA161" s="250">
        <f ca="1">IF(DataGoesHere!$B161="","",ABS($CZ161-DY161))</f>
        <v>10155.152281387942</v>
      </c>
      <c r="EB161" s="250">
        <f ca="1">IF(DataGoesHere!$B161="","",EA161^2)</f>
        <v>103127117.85817872</v>
      </c>
      <c r="EC161" s="249">
        <f ca="1">IF(DataGoesHere!$B161="","",EA161/$CZ161)</f>
        <v>3.3620320477093305E-2</v>
      </c>
      <c r="ED161" s="250">
        <f ca="1">IF(DataGoesHere!$B161="","",SUM(DZ$2:DZ161)/AVERAGE(EA:EA))</f>
        <v>-5.340609214190164</v>
      </c>
    </row>
    <row r="162" spans="5:134" x14ac:dyDescent="0.2">
      <c r="E162" s="73"/>
      <c r="F162" s="73"/>
      <c r="G162" s="73"/>
      <c r="H162" s="73"/>
      <c r="I162" s="73"/>
      <c r="J162" s="73"/>
      <c r="K162" s="73"/>
      <c r="L162" s="73"/>
      <c r="M162" s="73"/>
      <c r="N162" s="73"/>
      <c r="O162" s="73"/>
      <c r="P162" s="73"/>
      <c r="Q162" s="73"/>
      <c r="R162" s="73"/>
      <c r="T162" s="240"/>
      <c r="U162" s="86"/>
      <c r="V162" s="86"/>
      <c r="W162" s="86"/>
      <c r="X162" s="245">
        <f>IF(DataGoesHere!$B162="","",(DataGoesHere!$B162/SUM(DataGoesHere!$B158:'DataGoesHere'!$B169)))</f>
        <v>8.4377370887513917E-2</v>
      </c>
      <c r="Y162" s="86"/>
      <c r="Z162" s="86"/>
      <c r="AA162" s="86"/>
      <c r="AB162" s="86"/>
      <c r="AC162" s="86"/>
      <c r="AD162" s="86"/>
      <c r="AE162" s="241"/>
      <c r="CV162" s="310">
        <f>IF(DataGoesHere!B162="","",DataGoesHere!A162)</f>
        <v>161</v>
      </c>
      <c r="CW162" s="271">
        <f t="shared" ca="1" si="12"/>
        <v>5</v>
      </c>
      <c r="CX162" s="272">
        <f t="shared" ca="1" si="13"/>
        <v>0.97875414397996308</v>
      </c>
      <c r="CY162" s="266">
        <f>DataGoesHere!A162</f>
        <v>161</v>
      </c>
      <c r="CZ162" s="19">
        <f>IF(DataGoesHere!B162="","",DataGoesHere!B162)</f>
        <v>311292</v>
      </c>
      <c r="DA162" s="19">
        <f>IF(DataGoesHere!B162="","",IF(AH$5="No",DataGoesHere!B162,DataGoesHere!B162-(AH$2*(DataGoesHere!A162-1))))</f>
        <v>174172.92164579607</v>
      </c>
      <c r="DB162" s="19">
        <f ca="1">IF(DataGoesHere!B162="","",IF(AO$9="No",DataGoesHere!B162,DataGoesHere!B162/CX162))</f>
        <v>318049.2281076592</v>
      </c>
      <c r="DC162" s="19">
        <f ca="1">IF(DataGoesHere!B162="","",IF(AO$9="No",DA162,DA162/CX162))</f>
        <v>177953.70034148404</v>
      </c>
      <c r="DD162" s="293" t="str">
        <f>IF(CZ162="",IF(COUNTIF(DD$2:DD161,"Forecast")&lt;Output!E$43,"Forecast",""),"Actual")</f>
        <v>Actual</v>
      </c>
      <c r="DF162" s="19">
        <f ca="1">IF(DataGoesHere!B161="",IF(DD162="Forecast",(Output!$E$47*IntermediateCalcs!DH161)+((1-Output!$E$47)*IntermediateCalcs!DF161),""),(Output!$E$47*IntermediateCalcs!DB161)+((1-Output!$E$47)*IntermediateCalcs!DF161))</f>
        <v>305554.64299545012</v>
      </c>
      <c r="DG162" s="19">
        <f ca="1">IF(DataGoesHere!B161="",IF(DD162="Forecast",(Output!$G$47*(IntermediateCalcs!DF162-IntermediateCalcs!DF161))+((1-Output!$G$47)*IntermediateCalcs!DG161),""),(Output!$G$47*(IntermediateCalcs!DF162-IntermediateCalcs!DF161))+((1-Output!$G$47)*IntermediateCalcs!DG161))</f>
        <v>-14726.70692140131</v>
      </c>
      <c r="DH162" s="19">
        <f ca="1">IF(DataGoesHere!B161="",IF(DD162="Forecast",DF162+DG162,""),DF162+DG162)</f>
        <v>290827.9360740488</v>
      </c>
      <c r="DI162" s="274">
        <f ca="1">IF(DH162="","",IF(IntermediateCalcs!$AO$9="Yes",IntermediateCalcs!DH162*$CX162,IntermediateCalcs!DH162))</f>
        <v>284649.04761761508</v>
      </c>
      <c r="DJ162" s="250">
        <f ca="1">IF(DataGoesHere!$B162="","",($CZ162-DI162))</f>
        <v>26642.952382384916</v>
      </c>
      <c r="DK162" s="250">
        <f ca="1">IF(DataGoesHere!$B162="","",ABS($CZ162-DI162))</f>
        <v>26642.952382384916</v>
      </c>
      <c r="DL162" s="250">
        <f ca="1">IF(DataGoesHere!$B162="","",DK162^2)</f>
        <v>709846911.65003002</v>
      </c>
      <c r="DM162" s="249">
        <f ca="1">IF(DataGoesHere!$B162="","",DK162/$CZ162)</f>
        <v>8.5588297747404091E-2</v>
      </c>
      <c r="DN162" s="250">
        <f ca="1">IF(DataGoesHere!$B162="","",SUM(DJ$2:DJ162)/AVERAGE(DK:DK))</f>
        <v>-17.575081465499949</v>
      </c>
      <c r="DP162" s="19">
        <f ca="1">IF(DataGoesHere!B162="",IF($DD162="Forecast",(Output!E$48*IntermediateCalcs!CY162)+Output!G$48,""),(Output!E$48*IntermediateCalcs!CY162)+Output!G$48)</f>
        <v>293884.95235468319</v>
      </c>
      <c r="DQ162" s="274">
        <f ca="1">IF(DP162="","",IF(IntermediateCalcs!$AO$9="Yes",IntermediateCalcs!DP162*$CX162,IntermediateCalcs!DP162))</f>
        <v>287641.11497050017</v>
      </c>
      <c r="DR162" s="250">
        <f ca="1">IF(DataGoesHere!$B162="","",($CZ162-DQ162))</f>
        <v>23650.885029499826</v>
      </c>
      <c r="DS162" s="250">
        <f ca="1">IF(DataGoesHere!$B162="","",ABS($CZ162-DQ162))</f>
        <v>23650.885029499826</v>
      </c>
      <c r="DT162" s="250">
        <f ca="1">IF(DataGoesHere!$B162="","",DS162^2)</f>
        <v>559364362.67861903</v>
      </c>
      <c r="DU162" s="249">
        <f ca="1">IF(DataGoesHere!$B162="","",DS162/$CZ162)</f>
        <v>7.5976526957004437E-2</v>
      </c>
      <c r="DV162" s="250">
        <f ca="1">IF(DataGoesHere!$B162="","",SUM(DR$2:DR162)/AVERAGE(DS:DS))</f>
        <v>-15.792743963694095</v>
      </c>
      <c r="DX162" s="19">
        <f ca="1">IF(DataGoesHere!$B161="","",(DB156*(Output!$O$49/Output!$P$49))+(IntermediateCalcs!DB157*(Output!$M$49/Output!$P$49))+(IntermediateCalcs!DB158*(Output!$K$49/Output!$P$49))+(DB159*(Output!$I$49/Output!$P$49))+(IntermediateCalcs!DB160*(Output!$G$49/Output!$P$49))+(IntermediateCalcs!DB161*(Output!$E$49/Output!$P$49)))</f>
        <v>338266.76523151557</v>
      </c>
      <c r="DY162" s="274">
        <f ca="1">IF(DX162="","",IF(IntermediateCalcs!$AO$9="Yes",IntermediateCalcs!DX162*$CX162,IntermediateCalcs!DX162))</f>
        <v>331079.99824104318</v>
      </c>
      <c r="DZ162" s="250">
        <f ca="1">IF(DataGoesHere!$B162="","",($CZ162-DY162))</f>
        <v>-19787.998241043184</v>
      </c>
      <c r="EA162" s="250">
        <f ca="1">IF(DataGoesHere!$B162="","",ABS($CZ162-DY162))</f>
        <v>19787.998241043184</v>
      </c>
      <c r="EB162" s="250">
        <f ca="1">IF(DataGoesHere!$B162="","",EA162^2)</f>
        <v>391564874.38752812</v>
      </c>
      <c r="EC162" s="249">
        <f ca="1">IF(DataGoesHere!$B162="","",EA162/$CZ162)</f>
        <v>6.3567320204320002E-2</v>
      </c>
      <c r="ED162" s="250">
        <f ca="1">IF(DataGoesHere!$B162="","",SUM(DZ$2:DZ162)/AVERAGE(EA:EA))</f>
        <v>-5.9180296710532616</v>
      </c>
    </row>
    <row r="163" spans="5:134" x14ac:dyDescent="0.2">
      <c r="E163" s="73"/>
      <c r="F163" s="73"/>
      <c r="G163" s="73"/>
      <c r="H163" s="73"/>
      <c r="I163" s="73"/>
      <c r="J163" s="73"/>
      <c r="K163" s="73"/>
      <c r="L163" s="73"/>
      <c r="M163" s="73"/>
      <c r="N163" s="73"/>
      <c r="O163" s="73"/>
      <c r="P163" s="73"/>
      <c r="Q163" s="73"/>
      <c r="R163" s="73"/>
      <c r="T163" s="240"/>
      <c r="U163" s="86"/>
      <c r="V163" s="86"/>
      <c r="W163" s="86"/>
      <c r="X163" s="86"/>
      <c r="Y163" s="245">
        <f>IF(DataGoesHere!$B163="","",(DataGoesHere!$B163/SUM(DataGoesHere!$B158:'DataGoesHere'!$B169)))</f>
        <v>8.6026200754997645E-2</v>
      </c>
      <c r="Z163" s="86"/>
      <c r="AA163" s="86"/>
      <c r="AB163" s="86"/>
      <c r="AC163" s="86"/>
      <c r="AD163" s="86"/>
      <c r="AE163" s="241"/>
      <c r="CV163" s="310">
        <f>IF(DataGoesHere!B163="","",DataGoesHere!A163)</f>
        <v>162</v>
      </c>
      <c r="CW163" s="271">
        <f t="shared" ca="1" si="12"/>
        <v>6</v>
      </c>
      <c r="CX163" s="272">
        <f t="shared" ca="1" si="13"/>
        <v>1.0779088099730167</v>
      </c>
      <c r="CY163" s="266">
        <f>DataGoesHere!A163</f>
        <v>162</v>
      </c>
      <c r="CZ163" s="19">
        <f>IF(DataGoesHere!B163="","",DataGoesHere!B163)</f>
        <v>317375</v>
      </c>
      <c r="DA163" s="19">
        <f>IF(DataGoesHere!B163="","",IF(AH$5="No",DataGoesHere!B163,DataGoesHere!B163-(AH$2*(DataGoesHere!A163-1))))</f>
        <v>179398.92740608228</v>
      </c>
      <c r="DB163" s="19">
        <f ca="1">IF(DataGoesHere!B163="","",IF(AO$9="No",DataGoesHere!B163,DataGoesHere!B163/CX163))</f>
        <v>294435.85307364253</v>
      </c>
      <c r="DC163" s="19">
        <f ca="1">IF(DataGoesHere!B163="","",IF(AO$9="No",DA163,DA163/CX163))</f>
        <v>166432.37883042553</v>
      </c>
      <c r="DD163" s="293" t="str">
        <f>IF(CZ163="",IF(COUNTIF(DD$2:DD162,"Forecast")&lt;Output!E$43,"Forecast",""),"Actual")</f>
        <v>Actual</v>
      </c>
      <c r="DF163" s="19">
        <f ca="1">IF(DataGoesHere!B162="",IF(DD163="Forecast",(Output!$E$47*IntermediateCalcs!DH162)+((1-Output!$E$47)*IntermediateCalcs!DF162),""),(Output!$E$47*IntermediateCalcs!DB162)+((1-Output!$E$47)*IntermediateCalcs!DF162))</f>
        <v>316799.76959643827</v>
      </c>
      <c r="DG163" s="19">
        <f ca="1">IF(DataGoesHere!B162="",IF(DD163="Forecast",(Output!$G$47*(IntermediateCalcs!DF163-IntermediateCalcs!DF162))+((1-Output!$G$47)*IntermediateCalcs!DG162),""),(Output!$G$47*(IntermediateCalcs!DF163-IntermediateCalcs!DF162))+((1-Output!$G$47)*IntermediateCalcs!DG162))</f>
        <v>-1740.7901602065795</v>
      </c>
      <c r="DH163" s="19">
        <f ca="1">IF(DataGoesHere!B162="",IF(DD163="Forecast",DF163+DG163,""),DF163+DG163)</f>
        <v>315058.97943623172</v>
      </c>
      <c r="DI163" s="274">
        <f ca="1">IF(DH163="","",IF(IntermediateCalcs!$AO$9="Yes",IntermediateCalcs!DH163*$CX163,IntermediateCalcs!DH163))</f>
        <v>339604.84959542169</v>
      </c>
      <c r="DJ163" s="250">
        <f ca="1">IF(DataGoesHere!$B163="","",($CZ163-DI163))</f>
        <v>-22229.849595421692</v>
      </c>
      <c r="DK163" s="250">
        <f ca="1">IF(DataGoesHere!$B163="","",ABS($CZ163-DI163))</f>
        <v>22229.849595421692</v>
      </c>
      <c r="DL163" s="250">
        <f ca="1">IF(DataGoesHere!$B163="","",DK163^2)</f>
        <v>494166213.03507</v>
      </c>
      <c r="DM163" s="249">
        <f ca="1">IF(DataGoesHere!$B163="","",DK163/$CZ163)</f>
        <v>7.0042850241580759E-2</v>
      </c>
      <c r="DN163" s="250">
        <f ca="1">IF(DataGoesHere!$B163="","",SUM(DJ$2:DJ163)/AVERAGE(DK:DK))</f>
        <v>-17.957186473013511</v>
      </c>
      <c r="DP163" s="19">
        <f ca="1">IF(DataGoesHere!B163="",IF($DD163="Forecast",(Output!E$48*IntermediateCalcs!CY163)+Output!G$48,""),(Output!E$48*IntermediateCalcs!CY163)+Output!G$48)</f>
        <v>294753.88233620755</v>
      </c>
      <c r="DQ163" s="274">
        <f ca="1">IF(DP163="","",IF(IntermediateCalcs!$AO$9="Yes",IntermediateCalcs!DP163*$CX163,IntermediateCalcs!DP163))</f>
        <v>317717.80654394807</v>
      </c>
      <c r="DR163" s="250">
        <f ca="1">IF(DataGoesHere!$B163="","",($CZ163-DQ163))</f>
        <v>-342.80654394807061</v>
      </c>
      <c r="DS163" s="250">
        <f ca="1">IF(DataGoesHere!$B163="","",ABS($CZ163-DQ163))</f>
        <v>342.80654394807061</v>
      </c>
      <c r="DT163" s="250">
        <f ca="1">IF(DataGoesHere!$B163="","",DS163^2)</f>
        <v>117516.32657362046</v>
      </c>
      <c r="DU163" s="249">
        <f ca="1">IF(DataGoesHere!$B163="","",DS163/$CZ163)</f>
        <v>1.0801308986154252E-3</v>
      </c>
      <c r="DV163" s="250">
        <f ca="1">IF(DataGoesHere!$B163="","",SUM(DR$2:DR163)/AVERAGE(DS:DS))</f>
        <v>-15.803701628722232</v>
      </c>
      <c r="DX163" s="19">
        <f ca="1">IF(DataGoesHere!$B162="","",(DB157*(Output!$O$49/Output!$P$49))+(IntermediateCalcs!DB158*(Output!$M$49/Output!$P$49))+(IntermediateCalcs!DB159*(Output!$K$49/Output!$P$49))+(DB160*(Output!$I$49/Output!$P$49))+(IntermediateCalcs!DB161*(Output!$G$49/Output!$P$49))+(IntermediateCalcs!DB162*(Output!$E$49/Output!$P$49)))</f>
        <v>299017.6672006544</v>
      </c>
      <c r="DY163" s="274">
        <f ca="1">IF(DX163="","",IF(IntermediateCalcs!$AO$9="Yes",IntermediateCalcs!DX163*$CX163,IntermediateCalcs!DX163))</f>
        <v>322313.77781316492</v>
      </c>
      <c r="DZ163" s="250">
        <f ca="1">IF(DataGoesHere!$B163="","",($CZ163-DY163))</f>
        <v>-4938.7778131649247</v>
      </c>
      <c r="EA163" s="250">
        <f ca="1">IF(DataGoesHere!$B163="","",ABS($CZ163-DY163))</f>
        <v>4938.7778131649247</v>
      </c>
      <c r="EB163" s="250">
        <f ca="1">IF(DataGoesHere!$B163="","",EA163^2)</f>
        <v>24391526.287810117</v>
      </c>
      <c r="EC163" s="249">
        <f ca="1">IF(DataGoesHere!$B163="","",EA163/$CZ163)</f>
        <v>1.5561332219503505E-2</v>
      </c>
      <c r="ED163" s="250">
        <f ca="1">IF(DataGoesHere!$B163="","",SUM(DZ$2:DZ163)/AVERAGE(EA:EA))</f>
        <v>-6.0621448719182016</v>
      </c>
    </row>
    <row r="164" spans="5:134" x14ac:dyDescent="0.2">
      <c r="E164" s="73"/>
      <c r="F164" s="73"/>
      <c r="G164" s="73"/>
      <c r="H164" s="73"/>
      <c r="I164" s="73"/>
      <c r="J164" s="73"/>
      <c r="K164" s="73"/>
      <c r="L164" s="73"/>
      <c r="M164" s="73"/>
      <c r="N164" s="73"/>
      <c r="O164" s="73"/>
      <c r="P164" s="73"/>
      <c r="Q164" s="73"/>
      <c r="R164" s="73"/>
      <c r="T164" s="240"/>
      <c r="U164" s="86"/>
      <c r="V164" s="86"/>
      <c r="W164" s="86"/>
      <c r="X164" s="86"/>
      <c r="Y164" s="86"/>
      <c r="Z164" s="245">
        <f>IF(DataGoesHere!$B164="","",(DataGoesHere!$B164/SUM(DataGoesHere!$B158:'DataGoesHere'!$B169)))</f>
        <v>8.5893925730284176E-2</v>
      </c>
      <c r="AA164" s="86"/>
      <c r="AB164" s="86"/>
      <c r="AC164" s="86"/>
      <c r="AD164" s="86"/>
      <c r="AE164" s="241"/>
      <c r="CV164" s="310">
        <f>IF(DataGoesHere!B164="","",DataGoesHere!A164)</f>
        <v>163</v>
      </c>
      <c r="CW164" s="271">
        <f t="shared" ca="1" si="12"/>
        <v>7</v>
      </c>
      <c r="CX164" s="272">
        <f t="shared" ca="1" si="13"/>
        <v>1.0265458156689093</v>
      </c>
      <c r="CY164" s="266">
        <f>DataGoesHere!A164</f>
        <v>163</v>
      </c>
      <c r="CZ164" s="19">
        <f>IF(DataGoesHere!B164="","",DataGoesHere!B164)</f>
        <v>316887</v>
      </c>
      <c r="DA164" s="19">
        <f>IF(DataGoesHere!B164="","",IF(AH$5="No",DataGoesHere!B164,DataGoesHere!B164-(AH$2*(DataGoesHere!A164-1))))</f>
        <v>178053.93316636852</v>
      </c>
      <c r="DB164" s="19">
        <f ca="1">IF(DataGoesHere!B164="","",IF(AO$9="No",DataGoesHere!B164,DataGoesHere!B164/CX164))</f>
        <v>308692.50564672821</v>
      </c>
      <c r="DC164" s="19">
        <f ca="1">IF(DataGoesHere!B164="","",IF(AO$9="No",DA164,DA164/CX164))</f>
        <v>173449.5727795125</v>
      </c>
      <c r="DD164" s="293" t="str">
        <f>IF(CZ164="",IF(COUNTIF(DD$2:DD163,"Forecast")&lt;Output!E$43,"Forecast",""),"Actual")</f>
        <v>Actual</v>
      </c>
      <c r="DF164" s="19">
        <f ca="1">IF(DataGoesHere!B163="",IF(DD164="Forecast",(Output!$E$47*IntermediateCalcs!DH163)+((1-Output!$E$47)*IntermediateCalcs!DF163),""),(Output!$E$47*IntermediateCalcs!DB163)+((1-Output!$E$47)*IntermediateCalcs!DF163))</f>
        <v>296672.24472592212</v>
      </c>
      <c r="DG164" s="19">
        <f ca="1">IF(DataGoesHere!B163="",IF(DD164="Forecast",(Output!$G$47*(IntermediateCalcs!DF164-IntermediateCalcs!DF163))+((1-Output!$G$47)*IntermediateCalcs!DG163),""),(Output!$G$47*(IntermediateCalcs!DF164-IntermediateCalcs!DF163))+((1-Output!$G$47)*IntermediateCalcs!DG163))</f>
        <v>-10934.157515361365</v>
      </c>
      <c r="DH164" s="19">
        <f ca="1">IF(DataGoesHere!B163="",IF(DD164="Forecast",DF164+DG164,""),DF164+DG164)</f>
        <v>285738.08721056074</v>
      </c>
      <c r="DI164" s="274">
        <f ca="1">IF(DH164="","",IF(IntermediateCalcs!$AO$9="Yes",IntermediateCalcs!DH164*$CX164,IntermediateCalcs!DH164))</f>
        <v>293323.23780323903</v>
      </c>
      <c r="DJ164" s="250">
        <f ca="1">IF(DataGoesHere!$B164="","",($CZ164-DI164))</f>
        <v>23563.762196760974</v>
      </c>
      <c r="DK164" s="250">
        <f ca="1">IF(DataGoesHere!$B164="","",ABS($CZ164-DI164))</f>
        <v>23563.762196760974</v>
      </c>
      <c r="DL164" s="250">
        <f ca="1">IF(DataGoesHere!$B164="","",DK164^2)</f>
        <v>555250888.86550152</v>
      </c>
      <c r="DM164" s="249">
        <f ca="1">IF(DataGoesHere!$B164="","",DK164/$CZ164)</f>
        <v>7.4360141617551279E-2</v>
      </c>
      <c r="DN164" s="250">
        <f ca="1">IF(DataGoesHere!$B164="","",SUM(DJ$2:DJ164)/AVERAGE(DK:DK))</f>
        <v>-17.55215307444767</v>
      </c>
      <c r="DP164" s="19">
        <f ca="1">IF(DataGoesHere!B164="",IF($DD164="Forecast",(Output!E$48*IntermediateCalcs!CY164)+Output!G$48,""),(Output!E$48*IntermediateCalcs!CY164)+Output!G$48)</f>
        <v>295622.81231773191</v>
      </c>
      <c r="DQ164" s="274">
        <f ca="1">IF(DP164="","",IF(IntermediateCalcs!$AO$9="Yes",IntermediateCalcs!DP164*$CX164,IntermediateCalcs!DP164))</f>
        <v>303470.361001043</v>
      </c>
      <c r="DR164" s="250">
        <f ca="1">IF(DataGoesHere!$B164="","",($CZ164-DQ164))</f>
        <v>13416.638998957002</v>
      </c>
      <c r="DS164" s="250">
        <f ca="1">IF(DataGoesHere!$B164="","",ABS($CZ164-DQ164))</f>
        <v>13416.638998957002</v>
      </c>
      <c r="DT164" s="250">
        <f ca="1">IF(DataGoesHere!$B164="","",DS164^2)</f>
        <v>180006202.02833393</v>
      </c>
      <c r="DU164" s="249">
        <f ca="1">IF(DataGoesHere!$B164="","",DS164/$CZ164)</f>
        <v>4.2338874737546828E-2</v>
      </c>
      <c r="DV164" s="250">
        <f ca="1">IF(DataGoesHere!$B164="","",SUM(DR$2:DR164)/AVERAGE(DS:DS))</f>
        <v>-15.374844483053826</v>
      </c>
      <c r="DX164" s="19">
        <f ca="1">IF(DataGoesHere!$B163="","",(DB158*(Output!$O$49/Output!$P$49))+(IntermediateCalcs!DB159*(Output!$M$49/Output!$P$49))+(IntermediateCalcs!DB160*(Output!$K$49/Output!$P$49))+(DB161*(Output!$I$49/Output!$P$49))+(IntermediateCalcs!DB162*(Output!$G$49/Output!$P$49))+(IntermediateCalcs!DB163*(Output!$E$49/Output!$P$49)))</f>
        <v>305816.63603959372</v>
      </c>
      <c r="DY164" s="274">
        <f ca="1">IF(DX164="","",IF(IntermediateCalcs!$AO$9="Yes",IntermediateCalcs!DX164*$CX164,IntermediateCalcs!DX164))</f>
        <v>313934.7880883867</v>
      </c>
      <c r="DZ164" s="250">
        <f ca="1">IF(DataGoesHere!$B164="","",($CZ164-DY164))</f>
        <v>2952.2119116132963</v>
      </c>
      <c r="EA164" s="250">
        <f ca="1">IF(DataGoesHere!$B164="","",ABS($CZ164-DY164))</f>
        <v>2952.2119116132963</v>
      </c>
      <c r="EB164" s="250">
        <f ca="1">IF(DataGoesHere!$B164="","",EA164^2)</f>
        <v>8715555.1710714325</v>
      </c>
      <c r="EC164" s="249">
        <f ca="1">IF(DataGoesHere!$B164="","",EA164/$CZ164)</f>
        <v>9.3162922796242702E-3</v>
      </c>
      <c r="ED164" s="250">
        <f ca="1">IF(DataGoesHere!$B164="","",SUM(DZ$2:DZ164)/AVERAGE(EA:EA))</f>
        <v>-5.9759983334965083</v>
      </c>
    </row>
    <row r="165" spans="5:134" x14ac:dyDescent="0.2">
      <c r="E165" s="73"/>
      <c r="F165" s="73"/>
      <c r="G165" s="73"/>
      <c r="H165" s="73"/>
      <c r="I165" s="73"/>
      <c r="J165" s="73"/>
      <c r="K165" s="73"/>
      <c r="L165" s="73"/>
      <c r="M165" s="73"/>
      <c r="N165" s="73"/>
      <c r="O165" s="73"/>
      <c r="P165" s="73"/>
      <c r="Q165" s="73"/>
      <c r="R165" s="73"/>
      <c r="T165" s="240"/>
      <c r="U165" s="86"/>
      <c r="V165" s="86"/>
      <c r="W165" s="86"/>
      <c r="X165" s="86"/>
      <c r="Y165" s="86"/>
      <c r="Z165" s="86"/>
      <c r="AA165" s="245">
        <f>IF(DataGoesHere!$B165="","",(DataGoesHere!$B165/SUM(DataGoesHere!$B158:'DataGoesHere'!$B169)))</f>
        <v>8.7119638151911899E-2</v>
      </c>
      <c r="AB165" s="86"/>
      <c r="AC165" s="86"/>
      <c r="AD165" s="86"/>
      <c r="AE165" s="241"/>
      <c r="CV165" s="310">
        <f>IF(DataGoesHere!B165="","",DataGoesHere!A165)</f>
        <v>164</v>
      </c>
      <c r="CW165" s="271">
        <f t="shared" ca="1" si="12"/>
        <v>8</v>
      </c>
      <c r="CX165" s="272">
        <f t="shared" ca="1" si="13"/>
        <v>1.0207492390681214</v>
      </c>
      <c r="CY165" s="266">
        <f>DataGoesHere!A165</f>
        <v>164</v>
      </c>
      <c r="CZ165" s="19">
        <f>IF(DataGoesHere!B165="","",DataGoesHere!B165)</f>
        <v>321409</v>
      </c>
      <c r="DA165" s="19">
        <f>IF(DataGoesHere!B165="","",IF(AH$5="No",DataGoesHere!B165,DataGoesHere!B165-(AH$2*(DataGoesHere!A165-1))))</f>
        <v>181718.93892665475</v>
      </c>
      <c r="DB165" s="19">
        <f ca="1">IF(DataGoesHere!B165="","",IF(AO$9="No",DataGoesHere!B165,DataGoesHere!B165/CX165))</f>
        <v>314875.57149043365</v>
      </c>
      <c r="DC165" s="19">
        <f ca="1">IF(DataGoesHere!B165="","",IF(AO$9="No",DA165,DA165/CX165))</f>
        <v>178025.05451050101</v>
      </c>
      <c r="DD165" s="293" t="str">
        <f>IF(CZ165="",IF(COUNTIF(DD$2:DD164,"Forecast")&lt;Output!E$43,"Forecast",""),"Actual")</f>
        <v>Actual</v>
      </c>
      <c r="DF165" s="19">
        <f ca="1">IF(DataGoesHere!B164="",IF(DD165="Forecast",(Output!$E$47*IntermediateCalcs!DH164)+((1-Output!$E$47)*IntermediateCalcs!DF164),""),(Output!$E$47*IntermediateCalcs!DB164)+((1-Output!$E$47)*IntermediateCalcs!DF164))</f>
        <v>307490.47955464758</v>
      </c>
      <c r="DG165" s="19">
        <f ca="1">IF(DataGoesHere!B164="",IF(DD165="Forecast",(Output!$G$47*(IntermediateCalcs!DF165-IntermediateCalcs!DF164))+((1-Output!$G$47)*IntermediateCalcs!DG164),""),(Output!$G$47*(IntermediateCalcs!DF165-IntermediateCalcs!DF164))+((1-Output!$G$47)*IntermediateCalcs!DG164))</f>
        <v>-57.961343317953833</v>
      </c>
      <c r="DH165" s="19">
        <f ca="1">IF(DataGoesHere!B164="",IF(DD165="Forecast",DF165+DG165,""),DF165+DG165)</f>
        <v>307432.51821132965</v>
      </c>
      <c r="DI165" s="274">
        <f ca="1">IF(DH165="","",IF(IntermediateCalcs!$AO$9="Yes",IntermediateCalcs!DH165*$CX165,IntermediateCalcs!DH165))</f>
        <v>313811.50902901113</v>
      </c>
      <c r="DJ165" s="250">
        <f ca="1">IF(DataGoesHere!$B165="","",($CZ165-DI165))</f>
        <v>7597.4909709888743</v>
      </c>
      <c r="DK165" s="250">
        <f ca="1">IF(DataGoesHere!$B165="","",ABS($CZ165-DI165))</f>
        <v>7597.4909709888743</v>
      </c>
      <c r="DL165" s="250">
        <f ca="1">IF(DataGoesHere!$B165="","",DK165^2)</f>
        <v>57721869.054257467</v>
      </c>
      <c r="DM165" s="249">
        <f ca="1">IF(DataGoesHere!$B165="","",DK165/$CZ165)</f>
        <v>2.363807787270697E-2</v>
      </c>
      <c r="DN165" s="250">
        <f ca="1">IF(DataGoesHere!$B165="","",SUM(DJ$2:DJ165)/AVERAGE(DK:DK))</f>
        <v>-17.421561127251056</v>
      </c>
      <c r="DP165" s="19">
        <f ca="1">IF(DataGoesHere!B165="",IF($DD165="Forecast",(Output!E$48*IntermediateCalcs!CY165)+Output!G$48,""),(Output!E$48*IntermediateCalcs!CY165)+Output!G$48)</f>
        <v>296491.74229925626</v>
      </c>
      <c r="DQ165" s="274">
        <f ca="1">IF(DP165="","",IF(IntermediateCalcs!$AO$9="Yes",IntermediateCalcs!DP165*$CX165,IntermediateCalcs!DP165))</f>
        <v>302643.7203419474</v>
      </c>
      <c r="DR165" s="250">
        <f ca="1">IF(DataGoesHere!$B165="","",($CZ165-DQ165))</f>
        <v>18765.279658052605</v>
      </c>
      <c r="DS165" s="250">
        <f ca="1">IF(DataGoesHere!$B165="","",ABS($CZ165-DQ165))</f>
        <v>18765.279658052605</v>
      </c>
      <c r="DT165" s="250">
        <f ca="1">IF(DataGoesHere!$B165="","",DS165^2)</f>
        <v>352135720.64492285</v>
      </c>
      <c r="DU165" s="249">
        <f ca="1">IF(DataGoesHere!$B165="","",DS165/$CZ165)</f>
        <v>5.8384425010042047E-2</v>
      </c>
      <c r="DV165" s="250">
        <f ca="1">IF(DataGoesHere!$B165="","",SUM(DR$2:DR165)/AVERAGE(DS:DS))</f>
        <v>-14.775020319010396</v>
      </c>
      <c r="DX165" s="19">
        <f ca="1">IF(DataGoesHere!$B164="","",(DB159*(Output!$O$49/Output!$P$49))+(IntermediateCalcs!DB160*(Output!$M$49/Output!$P$49))+(IntermediateCalcs!DB161*(Output!$K$49/Output!$P$49))+(DB162*(Output!$I$49/Output!$P$49))+(IntermediateCalcs!DB163*(Output!$G$49/Output!$P$49))+(IntermediateCalcs!DB164*(Output!$E$49/Output!$P$49)))</f>
        <v>327088.54372523818</v>
      </c>
      <c r="DY165" s="274">
        <f ca="1">IF(DX165="","",IF(IntermediateCalcs!$AO$9="Yes",IntermediateCalcs!DX165*$CX165,IntermediateCalcs!DX165))</f>
        <v>333875.38211543683</v>
      </c>
      <c r="DZ165" s="250">
        <f ca="1">IF(DataGoesHere!$B165="","",($CZ165-DY165))</f>
        <v>-12466.382115436834</v>
      </c>
      <c r="EA165" s="250">
        <f ca="1">IF(DataGoesHere!$B165="","",ABS($CZ165-DY165))</f>
        <v>12466.382115436834</v>
      </c>
      <c r="EB165" s="250">
        <f ca="1">IF(DataGoesHere!$B165="","",EA165^2)</f>
        <v>155410683.04808336</v>
      </c>
      <c r="EC165" s="249">
        <f ca="1">IF(DataGoesHere!$B165="","",EA165/$CZ165)</f>
        <v>3.8786661591420385E-2</v>
      </c>
      <c r="ED165" s="250">
        <f ca="1">IF(DataGoesHere!$B165="","",SUM(DZ$2:DZ165)/AVERAGE(EA:EA))</f>
        <v>-6.3397715645651802</v>
      </c>
    </row>
    <row r="166" spans="5:134" x14ac:dyDescent="0.2">
      <c r="E166" s="73"/>
      <c r="F166" s="73"/>
      <c r="G166" s="73"/>
      <c r="H166" s="73"/>
      <c r="I166" s="73"/>
      <c r="J166" s="73"/>
      <c r="K166" s="73"/>
      <c r="L166" s="73"/>
      <c r="M166" s="73"/>
      <c r="N166" s="73"/>
      <c r="O166" s="73"/>
      <c r="P166" s="73"/>
      <c r="Q166" s="73"/>
      <c r="R166" s="73"/>
      <c r="T166" s="240"/>
      <c r="U166" s="86"/>
      <c r="V166" s="86"/>
      <c r="W166" s="86"/>
      <c r="X166" s="86"/>
      <c r="Y166" s="86"/>
      <c r="Z166" s="86"/>
      <c r="AA166" s="86"/>
      <c r="AB166" s="245">
        <f>IF(DataGoesHere!$B166="","",(DataGoesHere!$B166/SUM(DataGoesHere!$B158:'DataGoesHere'!$B169)))</f>
        <v>8.1435606864531676E-2</v>
      </c>
      <c r="AC166" s="86"/>
      <c r="AD166" s="86"/>
      <c r="AE166" s="241"/>
      <c r="CV166" s="310">
        <f>IF(DataGoesHere!B166="","",DataGoesHere!A166)</f>
        <v>165</v>
      </c>
      <c r="CW166" s="271">
        <f t="shared" ca="1" si="12"/>
        <v>9</v>
      </c>
      <c r="CX166" s="272">
        <f t="shared" ca="1" si="13"/>
        <v>1.0625330005567626</v>
      </c>
      <c r="CY166" s="266">
        <f>DataGoesHere!A166</f>
        <v>165</v>
      </c>
      <c r="CZ166" s="19">
        <f>IF(DataGoesHere!B166="","",DataGoesHere!B166)</f>
        <v>300439</v>
      </c>
      <c r="DA166" s="19">
        <f>IF(DataGoesHere!B166="","",IF(AH$5="No",DataGoesHere!B166,DataGoesHere!B166-(AH$2*(DataGoesHere!A166-1))))</f>
        <v>159891.94468694096</v>
      </c>
      <c r="DB166" s="19">
        <f ca="1">IF(DataGoesHere!B166="","",IF(AO$9="No",DataGoesHere!B166,DataGoesHere!B166/CX166))</f>
        <v>282757.33538870915</v>
      </c>
      <c r="DC166" s="19">
        <f ca="1">IF(DataGoesHere!B166="","",IF(AO$9="No",DA166,DA166/CX166))</f>
        <v>150481.86230748438</v>
      </c>
      <c r="DD166" s="293" t="str">
        <f>IF(CZ166="",IF(COUNTIF(DD$2:DD165,"Forecast")&lt;Output!E$43,"Forecast",""),"Actual")</f>
        <v>Actual</v>
      </c>
      <c r="DF166" s="19">
        <f ca="1">IF(DataGoesHere!B165="",IF(DD166="Forecast",(Output!$E$47*IntermediateCalcs!DH165)+((1-Output!$E$47)*IntermediateCalcs!DF165),""),(Output!$E$47*IntermediateCalcs!DB165)+((1-Output!$E$47)*IntermediateCalcs!DF165))</f>
        <v>314137.06229685503</v>
      </c>
      <c r="DG166" s="19">
        <f ca="1">IF(DataGoesHere!B165="",IF(DD166="Forecast",(Output!$G$47*(IntermediateCalcs!DF166-IntermediateCalcs!DF165))+((1-Output!$G$47)*IntermediateCalcs!DG165),""),(Output!$G$47*(IntermediateCalcs!DF166-IntermediateCalcs!DF165))+((1-Output!$G$47)*IntermediateCalcs!DG165))</f>
        <v>3294.3106994447485</v>
      </c>
      <c r="DH166" s="19">
        <f ca="1">IF(DataGoesHere!B165="",IF(DD166="Forecast",DF166+DG166,""),DF166+DG166)</f>
        <v>317431.37299629976</v>
      </c>
      <c r="DI166" s="274">
        <f ca="1">IF(DH166="","",IF(IntermediateCalcs!$AO$9="Yes",IntermediateCalcs!DH166*$CX166,IntermediateCalcs!DH166))</f>
        <v>337281.30922061129</v>
      </c>
      <c r="DJ166" s="250">
        <f ca="1">IF(DataGoesHere!$B166="","",($CZ166-DI166))</f>
        <v>-36842.309220611292</v>
      </c>
      <c r="DK166" s="250">
        <f ca="1">IF(DataGoesHere!$B166="","",ABS($CZ166-DI166))</f>
        <v>36842.309220611292</v>
      </c>
      <c r="DL166" s="250">
        <f ca="1">IF(DataGoesHere!$B166="","",DK166^2)</f>
        <v>1357355748.70714</v>
      </c>
      <c r="DM166" s="249">
        <f ca="1">IF(DataGoesHere!$B166="","",DK166/$CZ166)</f>
        <v>0.12262825139416418</v>
      </c>
      <c r="DN166" s="250">
        <f ca="1">IF(DataGoesHere!$B166="","",SUM(DJ$2:DJ166)/AVERAGE(DK:DK))</f>
        <v>-18.05483715465423</v>
      </c>
      <c r="DP166" s="19">
        <f ca="1">IF(DataGoesHere!B166="",IF($DD166="Forecast",(Output!E$48*IntermediateCalcs!CY166)+Output!G$48,""),(Output!E$48*IntermediateCalcs!CY166)+Output!G$48)</f>
        <v>297360.67228078062</v>
      </c>
      <c r="DQ166" s="274">
        <f ca="1">IF(DP166="","",IF(IntermediateCalcs!$AO$9="Yes",IntermediateCalcs!DP166*$CX166,IntermediateCalcs!DP166))</f>
        <v>315955.52736607398</v>
      </c>
      <c r="DR166" s="250">
        <f ca="1">IF(DataGoesHere!$B166="","",($CZ166-DQ166))</f>
        <v>-15516.527366073977</v>
      </c>
      <c r="DS166" s="250">
        <f ca="1">IF(DataGoesHere!$B166="","",ABS($CZ166-DQ166))</f>
        <v>15516.527366073977</v>
      </c>
      <c r="DT166" s="250">
        <f ca="1">IF(DataGoesHere!$B166="","",DS166^2)</f>
        <v>240762621.50212261</v>
      </c>
      <c r="DU166" s="249">
        <f ca="1">IF(DataGoesHere!$B166="","",DS166/$CZ166)</f>
        <v>5.1646182306804296E-2</v>
      </c>
      <c r="DV166" s="250">
        <f ca="1">IF(DataGoesHere!$B166="","",SUM(DR$2:DR166)/AVERAGE(DS:DS))</f>
        <v>-15.270999501085543</v>
      </c>
      <c r="DX166" s="19">
        <f ca="1">IF(DataGoesHere!$B165="","",(DB160*(Output!$O$49/Output!$P$49))+(IntermediateCalcs!DB161*(Output!$M$49/Output!$P$49))+(IntermediateCalcs!DB162*(Output!$K$49/Output!$P$49))+(DB163*(Output!$I$49/Output!$P$49))+(IntermediateCalcs!DB164*(Output!$G$49/Output!$P$49))+(IntermediateCalcs!DB165*(Output!$E$49/Output!$P$49)))</f>
        <v>307166.07520150556</v>
      </c>
      <c r="DY166" s="274">
        <f ca="1">IF(DX166="","",IF(IntermediateCalcs!$AO$9="Yes",IntermediateCalcs!DX166*$CX166,IntermediateCalcs!DX166))</f>
        <v>326374.09155309986</v>
      </c>
      <c r="DZ166" s="250">
        <f ca="1">IF(DataGoesHere!$B166="","",($CZ166-DY166))</f>
        <v>-25935.091553099861</v>
      </c>
      <c r="EA166" s="250">
        <f ca="1">IF(DataGoesHere!$B166="","",ABS($CZ166-DY166))</f>
        <v>25935.091553099861</v>
      </c>
      <c r="EB166" s="250">
        <f ca="1">IF(DataGoesHere!$B166="","",EA166^2)</f>
        <v>672628973.86767173</v>
      </c>
      <c r="EC166" s="249">
        <f ca="1">IF(DataGoesHere!$B166="","",EA166/$CZ166)</f>
        <v>8.6323984413141638E-2</v>
      </c>
      <c r="ED166" s="250">
        <f ca="1">IF(DataGoesHere!$B166="","",SUM(DZ$2:DZ166)/AVERAGE(EA:EA))</f>
        <v>-7.0965662757308561</v>
      </c>
    </row>
    <row r="167" spans="5:134" x14ac:dyDescent="0.2">
      <c r="E167" s="73"/>
      <c r="F167" s="73"/>
      <c r="G167" s="73"/>
      <c r="H167" s="73"/>
      <c r="I167" s="73"/>
      <c r="J167" s="73"/>
      <c r="K167" s="73"/>
      <c r="L167" s="73"/>
      <c r="M167" s="73"/>
      <c r="N167" s="73"/>
      <c r="O167" s="73"/>
      <c r="P167" s="73"/>
      <c r="Q167" s="73"/>
      <c r="R167" s="73"/>
      <c r="T167" s="240"/>
      <c r="U167" s="86"/>
      <c r="V167" s="86"/>
      <c r="W167" s="86"/>
      <c r="X167" s="86"/>
      <c r="Y167" s="86"/>
      <c r="Z167" s="86"/>
      <c r="AA167" s="86"/>
      <c r="AB167" s="86"/>
      <c r="AC167" s="245">
        <f>IF(DataGoesHere!$B167="","",(DataGoesHere!$B167/SUM(DataGoesHere!$B158:'DataGoesHere'!$B169)))</f>
        <v>8.1916459106010572E-2</v>
      </c>
      <c r="AD167" s="86"/>
      <c r="AE167" s="241"/>
      <c r="CV167" s="310">
        <f>IF(DataGoesHere!B167="","",DataGoesHere!A167)</f>
        <v>166</v>
      </c>
      <c r="CW167" s="271">
        <f t="shared" ca="1" si="12"/>
        <v>10</v>
      </c>
      <c r="CX167" s="272">
        <f t="shared" ca="1" si="13"/>
        <v>0.92557634012077306</v>
      </c>
      <c r="CY167" s="266">
        <f>DataGoesHere!A167</f>
        <v>166</v>
      </c>
      <c r="CZ167" s="19">
        <f>IF(DataGoesHere!B167="","",DataGoesHere!B167)</f>
        <v>302213</v>
      </c>
      <c r="DA167" s="19">
        <f>IF(DataGoesHere!B167="","",IF(AH$5="No",DataGoesHere!B167,DataGoesHere!B167-(AH$2*(DataGoesHere!A167-1))))</f>
        <v>160808.95044722719</v>
      </c>
      <c r="DB167" s="19">
        <f ca="1">IF(DataGoesHere!B167="","",IF(AO$9="No",DataGoesHere!B167,DataGoesHere!B167/CX167))</f>
        <v>326513.31597409456</v>
      </c>
      <c r="DC167" s="19">
        <f ca="1">IF(DataGoesHere!B167="","",IF(AO$9="No",DA167,DA167/CX167))</f>
        <v>173739.26220525923</v>
      </c>
      <c r="DD167" s="293" t="str">
        <f>IF(CZ167="",IF(COUNTIF(DD$2:DD166,"Forecast")&lt;Output!E$43,"Forecast",""),"Actual")</f>
        <v>Actual</v>
      </c>
      <c r="DF167" s="19">
        <f ca="1">IF(DataGoesHere!B166="",IF(DD167="Forecast",(Output!$E$47*IntermediateCalcs!DH166)+((1-Output!$E$47)*IntermediateCalcs!DF166),""),(Output!$E$47*IntermediateCalcs!DB166)+((1-Output!$E$47)*IntermediateCalcs!DF166))</f>
        <v>285895.30807952373</v>
      </c>
      <c r="DG167" s="19">
        <f ca="1">IF(DataGoesHere!B166="",IF(DD167="Forecast",(Output!$G$47*(IntermediateCalcs!DF167-IntermediateCalcs!DF166))+((1-Output!$G$47)*IntermediateCalcs!DG166),""),(Output!$G$47*(IntermediateCalcs!DF167-IntermediateCalcs!DF166))+((1-Output!$G$47)*IntermediateCalcs!DG166))</f>
        <v>-12473.721758943275</v>
      </c>
      <c r="DH167" s="19">
        <f ca="1">IF(DataGoesHere!B166="",IF(DD167="Forecast",DF167+DG167,""),DF167+DG167)</f>
        <v>273421.58632058045</v>
      </c>
      <c r="DI167" s="274">
        <f ca="1">IF(DH167="","",IF(IntermediateCalcs!$AO$9="Yes",IntermediateCalcs!DH167*$CX167,IntermediateCalcs!DH167))</f>
        <v>253072.55117661887</v>
      </c>
      <c r="DJ167" s="250">
        <f ca="1">IF(DataGoesHere!$B167="","",($CZ167-DI167))</f>
        <v>49140.448823381128</v>
      </c>
      <c r="DK167" s="250">
        <f ca="1">IF(DataGoesHere!$B167="","",ABS($CZ167-DI167))</f>
        <v>49140.448823381128</v>
      </c>
      <c r="DL167" s="250">
        <f ca="1">IF(DataGoesHere!$B167="","",DK167^2)</f>
        <v>2414783710.5633397</v>
      </c>
      <c r="DM167" s="249">
        <f ca="1">IF(DataGoesHere!$B167="","",DK167/$CZ167)</f>
        <v>0.16260203506593404</v>
      </c>
      <c r="DN167" s="250">
        <f ca="1">IF(DataGoesHere!$B167="","",SUM(DJ$2:DJ167)/AVERAGE(DK:DK))</f>
        <v>-17.210170550578553</v>
      </c>
      <c r="DP167" s="19">
        <f ca="1">IF(DataGoesHere!B167="",IF($DD167="Forecast",(Output!E$48*IntermediateCalcs!CY167)+Output!G$48,""),(Output!E$48*IntermediateCalcs!CY167)+Output!G$48)</f>
        <v>298229.60226230498</v>
      </c>
      <c r="DQ167" s="274">
        <f ca="1">IF(DP167="","",IF(IntermediateCalcs!$AO$9="Yes",IntermediateCalcs!DP167*$CX167,IntermediateCalcs!DP167))</f>
        <v>276034.26377761806</v>
      </c>
      <c r="DR167" s="250">
        <f ca="1">IF(DataGoesHere!$B167="","",($CZ167-DQ167))</f>
        <v>26178.736222381936</v>
      </c>
      <c r="DS167" s="250">
        <f ca="1">IF(DataGoesHere!$B167="","",ABS($CZ167-DQ167))</f>
        <v>26178.736222381936</v>
      </c>
      <c r="DT167" s="250">
        <f ca="1">IF(DataGoesHere!$B167="","",DS167^2)</f>
        <v>685326230.20105207</v>
      </c>
      <c r="DU167" s="249">
        <f ca="1">IF(DataGoesHere!$B167="","",DS167/$CZ167)</f>
        <v>8.6623461672336852E-2</v>
      </c>
      <c r="DV167" s="250">
        <f ca="1">IF(DataGoesHere!$B167="","",SUM(DR$2:DR167)/AVERAGE(DS:DS))</f>
        <v>-14.43420735855196</v>
      </c>
      <c r="DX167" s="19">
        <f ca="1">IF(DataGoesHere!$B166="","",(DB161*(Output!$O$49/Output!$P$49))+(IntermediateCalcs!DB162*(Output!$M$49/Output!$P$49))+(IntermediateCalcs!DB163*(Output!$K$49/Output!$P$49))+(DB164*(Output!$I$49/Output!$P$49))+(IntermediateCalcs!DB165*(Output!$G$49/Output!$P$49))+(IntermediateCalcs!DB166*(Output!$E$49/Output!$P$49)))</f>
        <v>305207.97334665718</v>
      </c>
      <c r="DY167" s="274">
        <f ca="1">IF(DX167="","",IF(IntermediateCalcs!$AO$9="Yes",IntermediateCalcs!DX167*$CX167,IntermediateCalcs!DX167))</f>
        <v>282493.27894587739</v>
      </c>
      <c r="DZ167" s="250">
        <f ca="1">IF(DataGoesHere!$B167="","",($CZ167-DY167))</f>
        <v>19719.721054122609</v>
      </c>
      <c r="EA167" s="250">
        <f ca="1">IF(DataGoesHere!$B167="","",ABS($CZ167-DY167))</f>
        <v>19719.721054122609</v>
      </c>
      <c r="EB167" s="250">
        <f ca="1">IF(DataGoesHere!$B167="","",EA167^2)</f>
        <v>388867398.45240647</v>
      </c>
      <c r="EC167" s="249">
        <f ca="1">IF(DataGoesHere!$B167="","",EA167/$CZ167)</f>
        <v>6.5251068134470083E-2</v>
      </c>
      <c r="ED167" s="250">
        <f ca="1">IF(DataGoesHere!$B167="","",SUM(DZ$2:DZ167)/AVERAGE(EA:EA))</f>
        <v>-6.5211381701902509</v>
      </c>
    </row>
    <row r="168" spans="5:134" x14ac:dyDescent="0.2">
      <c r="E168" s="73"/>
      <c r="F168" s="73"/>
      <c r="G168" s="73"/>
      <c r="H168" s="73"/>
      <c r="I168" s="73"/>
      <c r="J168" s="73"/>
      <c r="K168" s="73"/>
      <c r="L168" s="73"/>
      <c r="M168" s="73"/>
      <c r="N168" s="73"/>
      <c r="O168" s="73"/>
      <c r="P168" s="73"/>
      <c r="Q168" s="73"/>
      <c r="R168" s="73"/>
      <c r="T168" s="240"/>
      <c r="U168" s="86"/>
      <c r="V168" s="86"/>
      <c r="W168" s="86"/>
      <c r="X168" s="86"/>
      <c r="Y168" s="86"/>
      <c r="Z168" s="86"/>
      <c r="AA168" s="86"/>
      <c r="AB168" s="86"/>
      <c r="AC168" s="86"/>
      <c r="AD168" s="245">
        <f>IF(DataGoesHere!$B168="","",(DataGoesHere!$B168/SUM(DataGoesHere!$B158:'DataGoesHere'!$B169)))</f>
        <v>8.449202731262416E-2</v>
      </c>
      <c r="AE168" s="241"/>
      <c r="CV168" s="310">
        <f>IF(DataGoesHere!B168="","",DataGoesHere!A168)</f>
        <v>167</v>
      </c>
      <c r="CW168" s="271">
        <f t="shared" ca="1" si="12"/>
        <v>11</v>
      </c>
      <c r="CX168" s="272">
        <f t="shared" ca="1" si="13"/>
        <v>0.97463169608807265</v>
      </c>
      <c r="CY168" s="266">
        <f>DataGoesHere!A168</f>
        <v>167</v>
      </c>
      <c r="CZ168" s="19">
        <f>IF(DataGoesHere!B168="","",DataGoesHere!B168)</f>
        <v>311715</v>
      </c>
      <c r="DA168" s="19">
        <f>IF(DataGoesHere!B168="","",IF(AH$5="No",DataGoesHere!B168,DataGoesHere!B168-(AH$2*(DataGoesHere!A168-1))))</f>
        <v>169453.9562075134</v>
      </c>
      <c r="DB168" s="19">
        <f ca="1">IF(DataGoesHere!B168="","",IF(AO$9="No",DataGoesHere!B168,DataGoesHere!B168/CX168))</f>
        <v>319828.50675916439</v>
      </c>
      <c r="DC168" s="19">
        <f ca="1">IF(DataGoesHere!B168="","",IF(AO$9="No",DA168,DA168/CX168))</f>
        <v>173864.60638173282</v>
      </c>
      <c r="DD168" s="293" t="str">
        <f>IF(CZ168="",IF(COUNTIF(DD$2:DD167,"Forecast")&lt;Output!E$43,"Forecast",""),"Actual")</f>
        <v>Actual</v>
      </c>
      <c r="DF168" s="19">
        <f ca="1">IF(DataGoesHere!B167="",IF(DD168="Forecast",(Output!$E$47*IntermediateCalcs!DH167)+((1-Output!$E$47)*IntermediateCalcs!DF167),""),(Output!$E$47*IntermediateCalcs!DB167)+((1-Output!$E$47)*IntermediateCalcs!DF167))</f>
        <v>322451.51518463751</v>
      </c>
      <c r="DG168" s="19">
        <f ca="1">IF(DataGoesHere!B167="",IF(DD168="Forecast",(Output!$G$47*(IntermediateCalcs!DF168-IntermediateCalcs!DF167))+((1-Output!$G$47)*IntermediateCalcs!DG167),""),(Output!$G$47*(IntermediateCalcs!DF168-IntermediateCalcs!DF167))+((1-Output!$G$47)*IntermediateCalcs!DG167))</f>
        <v>12041.242673085249</v>
      </c>
      <c r="DH168" s="19">
        <f ca="1">IF(DataGoesHere!B167="",IF(DD168="Forecast",DF168+DG168,""),DF168+DG168)</f>
        <v>334492.75785772275</v>
      </c>
      <c r="DI168" s="274">
        <f ca="1">IF(DH168="","",IF(IntermediateCalcs!$AO$9="Yes",IntermediateCalcs!DH168*$CX168,IntermediateCalcs!DH168))</f>
        <v>326007.24392004934</v>
      </c>
      <c r="DJ168" s="250">
        <f ca="1">IF(DataGoesHere!$B168="","",($CZ168-DI168))</f>
        <v>-14292.243920049339</v>
      </c>
      <c r="DK168" s="250">
        <f ca="1">IF(DataGoesHere!$B168="","",ABS($CZ168-DI168))</f>
        <v>14292.243920049339</v>
      </c>
      <c r="DL168" s="250">
        <f ca="1">IF(DataGoesHere!$B168="","",DK168^2)</f>
        <v>204268236.27018729</v>
      </c>
      <c r="DM168" s="249">
        <f ca="1">IF(DataGoesHere!$B168="","",DK168/$CZ168)</f>
        <v>4.5850356640037657E-2</v>
      </c>
      <c r="DN168" s="250">
        <f ca="1">IF(DataGoesHere!$B168="","",SUM(DJ$2:DJ168)/AVERAGE(DK:DK))</f>
        <v>-17.455837438562394</v>
      </c>
      <c r="DP168" s="19">
        <f ca="1">IF(DataGoesHere!B168="",IF($DD168="Forecast",(Output!E$48*IntermediateCalcs!CY168)+Output!G$48,""),(Output!E$48*IntermediateCalcs!CY168)+Output!G$48)</f>
        <v>299098.53224382934</v>
      </c>
      <c r="DQ168" s="274">
        <f ca="1">IF(DP168="","",IF(IntermediateCalcs!$AO$9="Yes",IntermediateCalcs!DP168*$CX168,IntermediateCalcs!DP168))</f>
        <v>291510.90977825649</v>
      </c>
      <c r="DR168" s="250">
        <f ca="1">IF(DataGoesHere!$B168="","",($CZ168-DQ168))</f>
        <v>20204.090221743507</v>
      </c>
      <c r="DS168" s="250">
        <f ca="1">IF(DataGoesHere!$B168="","",ABS($CZ168-DQ168))</f>
        <v>20204.090221743507</v>
      </c>
      <c r="DT168" s="250">
        <f ca="1">IF(DataGoesHere!$B168="","",DS168^2)</f>
        <v>408205261.68835157</v>
      </c>
      <c r="DU168" s="249">
        <f ca="1">IF(DataGoesHere!$B168="","",DS168/$CZ168)</f>
        <v>6.4815906266119716E-2</v>
      </c>
      <c r="DV168" s="250">
        <f ca="1">IF(DataGoesHere!$B168="","",SUM(DR$2:DR168)/AVERAGE(DS:DS))</f>
        <v>-13.788392228250141</v>
      </c>
      <c r="DX168" s="19">
        <f ca="1">IF(DataGoesHere!$B167="","",(DB162*(Output!$O$49/Output!$P$49))+(IntermediateCalcs!DB163*(Output!$M$49/Output!$P$49))+(IntermediateCalcs!DB164*(Output!$K$49/Output!$P$49))+(DB165*(Output!$I$49/Output!$P$49))+(IntermediateCalcs!DB166*(Output!$G$49/Output!$P$49))+(IntermediateCalcs!DB167*(Output!$E$49/Output!$P$49)))</f>
        <v>305563.94969379838</v>
      </c>
      <c r="DY168" s="274">
        <f ca="1">IF(DX168="","",IF(IntermediateCalcs!$AO$9="Yes",IntermediateCalcs!DX168*$CX168,IntermediateCalcs!DX168))</f>
        <v>297812.31055343722</v>
      </c>
      <c r="DZ168" s="250">
        <f ca="1">IF(DataGoesHere!$B168="","",($CZ168-DY168))</f>
        <v>13902.689446562785</v>
      </c>
      <c r="EA168" s="250">
        <f ca="1">IF(DataGoesHere!$B168="","",ABS($CZ168-DY168))</f>
        <v>13902.689446562785</v>
      </c>
      <c r="EB168" s="250">
        <f ca="1">IF(DataGoesHere!$B168="","",EA168^2)</f>
        <v>193284773.84756824</v>
      </c>
      <c r="EC168" s="249">
        <f ca="1">IF(DataGoesHere!$B168="","",EA168/$CZ168)</f>
        <v>4.4600643044328266E-2</v>
      </c>
      <c r="ED168" s="250">
        <f ca="1">IF(DataGoesHere!$B168="","",SUM(DZ$2:DZ168)/AVERAGE(EA:EA))</f>
        <v>-6.1154530071903146</v>
      </c>
    </row>
    <row r="169" spans="5:134" x14ac:dyDescent="0.2">
      <c r="E169" s="73"/>
      <c r="F169" s="73"/>
      <c r="G169" s="73"/>
      <c r="H169" s="73"/>
      <c r="I169" s="73"/>
      <c r="J169" s="73"/>
      <c r="K169" s="73"/>
      <c r="L169" s="73"/>
      <c r="M169" s="73"/>
      <c r="N169" s="73"/>
      <c r="O169" s="73"/>
      <c r="P169" s="73"/>
      <c r="Q169" s="73"/>
      <c r="R169" s="73"/>
      <c r="T169" s="242"/>
      <c r="U169" s="243"/>
      <c r="V169" s="243"/>
      <c r="W169" s="243"/>
      <c r="X169" s="243"/>
      <c r="Y169" s="243"/>
      <c r="Z169" s="243"/>
      <c r="AA169" s="243"/>
      <c r="AB169" s="243"/>
      <c r="AC169" s="243"/>
      <c r="AD169" s="243"/>
      <c r="AE169" s="246">
        <f>IF(DataGoesHere!$B169="","",(DataGoesHere!$B169/SUM(DataGoesHere!$B158:'DataGoesHere'!$B169)))</f>
        <v>0.10048727625394961</v>
      </c>
      <c r="CV169" s="310">
        <f>IF(DataGoesHere!B169="","",DataGoesHere!A169)</f>
        <v>168</v>
      </c>
      <c r="CW169" s="271">
        <f t="shared" ca="1" si="12"/>
        <v>12</v>
      </c>
      <c r="CX169" s="272">
        <f t="shared" ca="1" si="13"/>
        <v>1.0054005237672714</v>
      </c>
      <c r="CY169" s="266">
        <f>DataGoesHere!A169</f>
        <v>168</v>
      </c>
      <c r="CZ169" s="19">
        <f>IF(DataGoesHere!B169="","",DataGoesHere!B169)</f>
        <v>370726</v>
      </c>
      <c r="DA169" s="19">
        <f>IF(DataGoesHere!B169="","",IF(AH$5="No",DataGoesHere!B169,DataGoesHere!B169-(AH$2*(DataGoesHere!A169-1))))</f>
        <v>227607.96196779964</v>
      </c>
      <c r="DB169" s="19">
        <f ca="1">IF(DataGoesHere!B169="","",IF(AO$9="No",DataGoesHere!B169,DataGoesHere!B169/CX169))</f>
        <v>368734.63981386897</v>
      </c>
      <c r="DC169" s="19">
        <f ca="1">IF(DataGoesHere!B169="","",IF(AO$9="No",DA169,DA169/CX169))</f>
        <v>226385.36243739413</v>
      </c>
      <c r="DD169" s="293" t="str">
        <f>IF(CZ169="",IF(COUNTIF(DD$2:DD168,"Forecast")&lt;Output!E$43,"Forecast",""),"Actual")</f>
        <v>Actual</v>
      </c>
      <c r="DF169" s="19">
        <f ca="1">IF(DataGoesHere!B168="",IF(DD169="Forecast",(Output!$E$47*IntermediateCalcs!DH168)+((1-Output!$E$47)*IntermediateCalcs!DF168),""),(Output!$E$47*IntermediateCalcs!DB168)+((1-Output!$E$47)*IntermediateCalcs!DF168))</f>
        <v>320090.80760171171</v>
      </c>
      <c r="DG169" s="19">
        <f ca="1">IF(DataGoesHere!B168="",IF(DD169="Forecast",(Output!$G$47*(IntermediateCalcs!DF169-IntermediateCalcs!DF168))+((1-Output!$G$47)*IntermediateCalcs!DG168),""),(Output!$G$47*(IntermediateCalcs!DF169-IntermediateCalcs!DF168))+((1-Output!$G$47)*IntermediateCalcs!DG168))</f>
        <v>4840.2675450797269</v>
      </c>
      <c r="DH169" s="19">
        <f ca="1">IF(DataGoesHere!B168="",IF(DD169="Forecast",DF169+DG169,""),DF169+DG169)</f>
        <v>324931.07514679147</v>
      </c>
      <c r="DI169" s="274">
        <f ca="1">IF(DH169="","",IF(IntermediateCalcs!$AO$9="Yes",IntermediateCalcs!DH169*$CX169,IntermediateCalcs!DH169))</f>
        <v>326685.87314084679</v>
      </c>
      <c r="DJ169" s="250">
        <f ca="1">IF(DataGoesHere!$B169="","",($CZ169-DI169))</f>
        <v>44040.126859153213</v>
      </c>
      <c r="DK169" s="250">
        <f ca="1">IF(DataGoesHere!$B169="","",ABS($CZ169-DI169))</f>
        <v>44040.126859153213</v>
      </c>
      <c r="DL169" s="250">
        <f ca="1">IF(DataGoesHere!$B169="","",DK169^2)</f>
        <v>1939532773.7703083</v>
      </c>
      <c r="DM169" s="249">
        <f ca="1">IF(DataGoesHere!$B169="","",DK169/$CZ169)</f>
        <v>0.118794276255653</v>
      </c>
      <c r="DN169" s="250">
        <f ca="1">IF(DataGoesHere!$B169="","",SUM(DJ$2:DJ169)/AVERAGE(DK:DK))</f>
        <v>-16.69883937916568</v>
      </c>
      <c r="DP169" s="19">
        <f ca="1">IF(DataGoesHere!B169="",IF($DD169="Forecast",(Output!E$48*IntermediateCalcs!CY169)+Output!G$48,""),(Output!E$48*IntermediateCalcs!CY169)+Output!G$48)</f>
        <v>299967.46222535375</v>
      </c>
      <c r="DQ169" s="274">
        <f ca="1">IF(DP169="","",IF(IntermediateCalcs!$AO$9="Yes",IntermediateCalcs!DP169*$CX169,IntermediateCalcs!DP169))</f>
        <v>301587.44363450987</v>
      </c>
      <c r="DR169" s="250">
        <f ca="1">IF(DataGoesHere!$B169="","",($CZ169-DQ169))</f>
        <v>69138.556365490134</v>
      </c>
      <c r="DS169" s="250">
        <f ca="1">IF(DataGoesHere!$B169="","",ABS($CZ169-DQ169))</f>
        <v>69138.556365490134</v>
      </c>
      <c r="DT169" s="250">
        <f ca="1">IF(DataGoesHere!$B169="","",DS169^2)</f>
        <v>4780139976.3040562</v>
      </c>
      <c r="DU169" s="249">
        <f ca="1">IF(DataGoesHere!$B169="","",DS169/$CZ169)</f>
        <v>0.18649502965934445</v>
      </c>
      <c r="DV169" s="250">
        <f ca="1">IF(DataGoesHere!$B169="","",SUM(DR$2:DR169)/AVERAGE(DS:DS))</f>
        <v>-11.578407749958419</v>
      </c>
      <c r="DX169" s="19">
        <f ca="1">IF(DataGoesHere!$B168="","",(DB163*(Output!$O$49/Output!$P$49))+(IntermediateCalcs!DB164*(Output!$M$49/Output!$P$49))+(IntermediateCalcs!DB165*(Output!$K$49/Output!$P$49))+(DB166*(Output!$I$49/Output!$P$49))+(IntermediateCalcs!DB167*(Output!$G$49/Output!$P$49))+(IntermediateCalcs!DB168*(Output!$E$49/Output!$P$49)))</f>
        <v>309526.86949259829</v>
      </c>
      <c r="DY169" s="274">
        <f ca="1">IF(DX169="","",IF(IntermediateCalcs!$AO$9="Yes",IntermediateCalcs!DX169*$CX169,IntermediateCalcs!DX169))</f>
        <v>311198.47670790215</v>
      </c>
      <c r="DZ169" s="250">
        <f ca="1">IF(DataGoesHere!$B169="","",($CZ169-DY169))</f>
        <v>59527.523292097845</v>
      </c>
      <c r="EA169" s="250">
        <f ca="1">IF(DataGoesHere!$B169="","",ABS($CZ169-DY169))</f>
        <v>59527.523292097845</v>
      </c>
      <c r="EB169" s="250">
        <f ca="1">IF(DataGoesHere!$B169="","",EA169^2)</f>
        <v>3543526029.2912517</v>
      </c>
      <c r="EC169" s="249">
        <f ca="1">IF(DataGoesHere!$B169="","",EA169/$CZ169)</f>
        <v>0.16057013344652882</v>
      </c>
      <c r="ED169" s="250">
        <f ca="1">IF(DataGoesHere!$B169="","",SUM(DZ$2:DZ169)/AVERAGE(EA:EA))</f>
        <v>-4.3784198178524241</v>
      </c>
    </row>
    <row r="170" spans="5:134" x14ac:dyDescent="0.2">
      <c r="E170" s="73"/>
      <c r="F170" s="73"/>
      <c r="G170" s="73"/>
      <c r="H170" s="73"/>
      <c r="I170" s="73"/>
      <c r="J170" s="73"/>
      <c r="K170" s="73"/>
      <c r="L170" s="73"/>
      <c r="M170" s="73"/>
      <c r="N170" s="73"/>
      <c r="O170" s="73"/>
      <c r="P170" s="73"/>
      <c r="Q170" s="73"/>
      <c r="R170" s="73"/>
      <c r="T170" s="244">
        <f>IF(DataGoesHere!$B170="","",(DataGoesHere!$B170/SUM(DataGoesHere!$B170:'DataGoesHere'!$B181)))</f>
        <v>7.3911043392440229E-2</v>
      </c>
      <c r="U170" s="238"/>
      <c r="V170" s="238"/>
      <c r="W170" s="238"/>
      <c r="X170" s="238"/>
      <c r="Y170" s="238"/>
      <c r="Z170" s="238"/>
      <c r="AA170" s="238"/>
      <c r="AB170" s="238"/>
      <c r="AC170" s="238"/>
      <c r="AD170" s="238"/>
      <c r="AE170" s="239"/>
      <c r="CV170" s="310">
        <f>IF(DataGoesHere!B170="","",DataGoesHere!A170)</f>
        <v>169</v>
      </c>
      <c r="CW170" s="271">
        <f t="shared" ca="1" si="12"/>
        <v>1</v>
      </c>
      <c r="CX170" s="272">
        <f t="shared" ca="1" si="13"/>
        <v>1.3236179355303281</v>
      </c>
      <c r="CY170" s="266">
        <f>DataGoesHere!A170</f>
        <v>169</v>
      </c>
      <c r="CZ170" s="19">
        <f>IF(DataGoesHere!B170="","",DataGoesHere!B170)</f>
        <v>286152</v>
      </c>
      <c r="DA170" s="19">
        <f>IF(DataGoesHere!B170="","",IF(AH$5="No",DataGoesHere!B170,DataGoesHere!B170-(AH$2*(DataGoesHere!A170-1))))</f>
        <v>142176.96772808587</v>
      </c>
      <c r="DB170" s="19">
        <f ca="1">IF(DataGoesHere!B170="","",IF(AO$9="No",DataGoesHere!B170,DataGoesHere!B170/CX170))</f>
        <v>216189.27359529072</v>
      </c>
      <c r="DC170" s="19">
        <f ca="1">IF(DataGoesHere!B170="","",IF(AO$9="No",DA170,DA170/CX170))</f>
        <v>107415.41339957777</v>
      </c>
      <c r="DD170" s="293" t="str">
        <f>IF(CZ170="",IF(COUNTIF(DD$2:DD169,"Forecast")&lt;Output!E$43,"Forecast",""),"Actual")</f>
        <v>Actual</v>
      </c>
      <c r="DF170" s="19">
        <f ca="1">IF(DataGoesHere!B169="",IF(DD170="Forecast",(Output!$E$47*IntermediateCalcs!DH169)+((1-Output!$E$47)*IntermediateCalcs!DF169),""),(Output!$E$47*IntermediateCalcs!DB169)+((1-Output!$E$47)*IntermediateCalcs!DF169))</f>
        <v>363870.25659265323</v>
      </c>
      <c r="DG170" s="19">
        <f ca="1">IF(DataGoesHere!B169="",IF(DD170="Forecast",(Output!$G$47*(IntermediateCalcs!DF170-IntermediateCalcs!DF169))+((1-Output!$G$47)*IntermediateCalcs!DG169),""),(Output!$G$47*(IntermediateCalcs!DF170-IntermediateCalcs!DF169))+((1-Output!$G$47)*IntermediateCalcs!DG169))</f>
        <v>24309.858268010619</v>
      </c>
      <c r="DH170" s="19">
        <f ca="1">IF(DataGoesHere!B169="",IF(DD170="Forecast",DF170+DG170,""),DF170+DG170)</f>
        <v>388180.11486066383</v>
      </c>
      <c r="DI170" s="274">
        <f ca="1">IF(DH170="","",IF(IntermediateCalcs!$AO$9="Yes",IntermediateCalcs!DH170*$CX170,IntermediateCalcs!DH170))</f>
        <v>513802.16224579752</v>
      </c>
      <c r="DJ170" s="250">
        <f ca="1">IF(DataGoesHere!$B170="","",($CZ170-DI170))</f>
        <v>-227650.16224579752</v>
      </c>
      <c r="DK170" s="250">
        <f ca="1">IF(DataGoesHere!$B170="","",ABS($CZ170-DI170))</f>
        <v>227650.16224579752</v>
      </c>
      <c r="DL170" s="250">
        <f ca="1">IF(DataGoesHere!$B170="","",DK170^2)</f>
        <v>51824596370.537933</v>
      </c>
      <c r="DM170" s="249">
        <f ca="1">IF(DataGoesHere!$B170="","",DK170/$CZ170)</f>
        <v>0.79555677488117338</v>
      </c>
      <c r="DN170" s="250">
        <f ca="1">IF(DataGoesHere!$B170="","",SUM(DJ$2:DJ170)/AVERAGE(DK:DK))</f>
        <v>-20.611878312785347</v>
      </c>
      <c r="DP170" s="19">
        <f ca="1">IF(DataGoesHere!B170="",IF($DD170="Forecast",(Output!E$48*IntermediateCalcs!CY170)+Output!G$48,""),(Output!E$48*IntermediateCalcs!CY170)+Output!G$48)</f>
        <v>300836.39220687811</v>
      </c>
      <c r="DQ170" s="274">
        <f ca="1">IF(DP170="","",IF(IntermediateCalcs!$AO$9="Yes",IntermediateCalcs!DP170*$CX170,IntermediateCalcs!DP170))</f>
        <v>398192.44438526011</v>
      </c>
      <c r="DR170" s="250">
        <f ca="1">IF(DataGoesHere!$B170="","",($CZ170-DQ170))</f>
        <v>-112040.44438526011</v>
      </c>
      <c r="DS170" s="250">
        <f ca="1">IF(DataGoesHere!$B170="","",ABS($CZ170-DQ170))</f>
        <v>112040.44438526011</v>
      </c>
      <c r="DT170" s="250">
        <f ca="1">IF(DataGoesHere!$B170="","",DS170^2)</f>
        <v>12553061178.046564</v>
      </c>
      <c r="DU170" s="249">
        <f ca="1">IF(DataGoesHere!$B170="","",DS170/$CZ170)</f>
        <v>0.3915417134434151</v>
      </c>
      <c r="DV170" s="250">
        <f ca="1">IF(DataGoesHere!$B170="","",SUM(DR$2:DR170)/AVERAGE(DS:DS))</f>
        <v>-15.159732788384051</v>
      </c>
      <c r="DX170" s="19">
        <f ca="1">IF(DataGoesHere!$B169="","",(DB164*(Output!$O$49/Output!$P$49))+(IntermediateCalcs!DB165*(Output!$M$49/Output!$P$49))+(IntermediateCalcs!DB166*(Output!$K$49/Output!$P$49))+(DB167*(Output!$I$49/Output!$P$49))+(IntermediateCalcs!DB168*(Output!$G$49/Output!$P$49))+(IntermediateCalcs!DB169*(Output!$E$49/Output!$P$49)))</f>
        <v>332551.80362526595</v>
      </c>
      <c r="DY170" s="274">
        <f ca="1">IF(DX170="","",IF(IntermediateCalcs!$AO$9="Yes",IntermediateCalcs!DX170*$CX170,IntermediateCalcs!DX170))</f>
        <v>440171.5317713616</v>
      </c>
      <c r="DZ170" s="250">
        <f ca="1">IF(DataGoesHere!$B170="","",($CZ170-DY170))</f>
        <v>-154019.5317713616</v>
      </c>
      <c r="EA170" s="250">
        <f ca="1">IF(DataGoesHere!$B170="","",ABS($CZ170-DY170))</f>
        <v>154019.5317713616</v>
      </c>
      <c r="EB170" s="250">
        <f ca="1">IF(DataGoesHere!$B170="","",EA170^2)</f>
        <v>23722016167.069466</v>
      </c>
      <c r="EC170" s="249">
        <f ca="1">IF(DataGoesHere!$B170="","",EA170/$CZ170)</f>
        <v>0.53824377174145766</v>
      </c>
      <c r="ED170" s="250">
        <f ca="1">IF(DataGoesHere!$B170="","",SUM(DZ$2:DZ170)/AVERAGE(EA:EA))</f>
        <v>-8.8727616566745979</v>
      </c>
    </row>
    <row r="171" spans="5:134" x14ac:dyDescent="0.2">
      <c r="E171" s="73"/>
      <c r="F171" s="73"/>
      <c r="G171" s="73"/>
      <c r="H171" s="73"/>
      <c r="I171" s="73"/>
      <c r="J171" s="73"/>
      <c r="K171" s="73"/>
      <c r="L171" s="73"/>
      <c r="M171" s="73"/>
      <c r="N171" s="73"/>
      <c r="O171" s="73"/>
      <c r="P171" s="73"/>
      <c r="Q171" s="73"/>
      <c r="R171" s="73"/>
      <c r="T171" s="240"/>
      <c r="U171" s="245">
        <f>IF(DataGoesHere!$B171="","",(DataGoesHere!$B171/SUM(DataGoesHere!$B171:'DataGoesHere'!$B181)))</f>
        <v>7.8768155817685009E-2</v>
      </c>
      <c r="V171" s="86"/>
      <c r="W171" s="86"/>
      <c r="X171" s="86"/>
      <c r="Y171" s="86"/>
      <c r="Z171" s="86"/>
      <c r="AA171" s="86"/>
      <c r="AB171" s="86"/>
      <c r="AC171" s="86"/>
      <c r="AD171" s="86"/>
      <c r="AE171" s="241"/>
      <c r="CV171" s="310">
        <f>IF(DataGoesHere!B171="","",DataGoesHere!A171)</f>
        <v>170</v>
      </c>
      <c r="CW171" s="271">
        <f t="shared" ca="1" si="12"/>
        <v>2</v>
      </c>
      <c r="CX171" s="272">
        <f t="shared" ca="1" si="13"/>
        <v>0.80574490527728204</v>
      </c>
      <c r="CY171" s="266">
        <f>DataGoesHere!A171</f>
        <v>170</v>
      </c>
      <c r="CZ171" s="19">
        <f>IF(DataGoesHere!B171="","",DataGoesHere!B171)</f>
        <v>282417</v>
      </c>
      <c r="DA171" s="19">
        <f>IF(DataGoesHere!B171="","",IF(AH$5="No",DataGoesHere!B171,DataGoesHere!B171-(AH$2*(DataGoesHere!A171-1))))</f>
        <v>137584.97348837208</v>
      </c>
      <c r="DB171" s="19">
        <f ca="1">IF(DataGoesHere!B171="","",IF(AO$9="No",DataGoesHere!B171,DataGoesHere!B171/CX171))</f>
        <v>350504.23297782004</v>
      </c>
      <c r="DC171" s="19">
        <f ca="1">IF(DataGoesHere!B171="","",IF(AO$9="No",DA171,DA171/CX171))</f>
        <v>170755.0027151891</v>
      </c>
      <c r="DD171" s="293" t="str">
        <f>IF(CZ171="",IF(COUNTIF(DD$2:DD170,"Forecast")&lt;Output!E$43,"Forecast",""),"Actual")</f>
        <v>Actual</v>
      </c>
      <c r="DF171" s="19">
        <f ca="1">IF(DataGoesHere!B170="",IF(DD171="Forecast",(Output!$E$47*IntermediateCalcs!DH170)+((1-Output!$E$47)*IntermediateCalcs!DF170),""),(Output!$E$47*IntermediateCalcs!DB170)+((1-Output!$E$47)*IntermediateCalcs!DF170))</f>
        <v>230957.37189502697</v>
      </c>
      <c r="DG171" s="19">
        <f ca="1">IF(DataGoesHere!B170="",IF(DD171="Forecast",(Output!$G$47*(IntermediateCalcs!DF171-IntermediateCalcs!DF170))+((1-Output!$G$47)*IntermediateCalcs!DG170),""),(Output!$G$47*(IntermediateCalcs!DF171-IntermediateCalcs!DF170))+((1-Output!$G$47)*IntermediateCalcs!DG170))</f>
        <v>-54301.513214807819</v>
      </c>
      <c r="DH171" s="19">
        <f ca="1">IF(DataGoesHere!B170="",IF(DD171="Forecast",DF171+DG171,""),DF171+DG171)</f>
        <v>176655.85868021916</v>
      </c>
      <c r="DI171" s="274">
        <f ca="1">IF(DH171="","",IF(IntermediateCalcs!$AO$9="Yes",IntermediateCalcs!DH171*$CX171,IntermediateCalcs!DH171))</f>
        <v>142339.5581189701</v>
      </c>
      <c r="DJ171" s="250">
        <f ca="1">IF(DataGoesHere!$B171="","",($CZ171-DI171))</f>
        <v>140077.4418810299</v>
      </c>
      <c r="DK171" s="250">
        <f ca="1">IF(DataGoesHere!$B171="","",ABS($CZ171-DI171))</f>
        <v>140077.4418810299</v>
      </c>
      <c r="DL171" s="250">
        <f ca="1">IF(DataGoesHere!$B171="","",DK171^2)</f>
        <v>19621689723.933308</v>
      </c>
      <c r="DM171" s="249">
        <f ca="1">IF(DataGoesHere!$B171="","",DK171/$CZ171)</f>
        <v>0.49599507777870983</v>
      </c>
      <c r="DN171" s="250">
        <f ca="1">IF(DataGoesHere!$B171="","",SUM(DJ$2:DJ171)/AVERAGE(DK:DK))</f>
        <v>-18.204111595665715</v>
      </c>
      <c r="DP171" s="19">
        <f ca="1">IF(DataGoesHere!B171="",IF($DD171="Forecast",(Output!E$48*IntermediateCalcs!CY171)+Output!G$48,""),(Output!E$48*IntermediateCalcs!CY171)+Output!G$48)</f>
        <v>301705.32218840247</v>
      </c>
      <c r="DQ171" s="274">
        <f ca="1">IF(DP171="","",IF(IntermediateCalcs!$AO$9="Yes",IntermediateCalcs!DP171*$CX171,IntermediateCalcs!DP171))</f>
        <v>243097.5262483462</v>
      </c>
      <c r="DR171" s="250">
        <f ca="1">IF(DataGoesHere!$B171="","",($CZ171-DQ171))</f>
        <v>39319.473751653801</v>
      </c>
      <c r="DS171" s="250">
        <f ca="1">IF(DataGoesHere!$B171="","",ABS($CZ171-DQ171))</f>
        <v>39319.473751653801</v>
      </c>
      <c r="DT171" s="250">
        <f ca="1">IF(DataGoesHere!$B171="","",DS171^2)</f>
        <v>1546021016.1069922</v>
      </c>
      <c r="DU171" s="249">
        <f ca="1">IF(DataGoesHere!$B171="","",DS171/$CZ171)</f>
        <v>0.13922488289180113</v>
      </c>
      <c r="DV171" s="250">
        <f ca="1">IF(DataGoesHere!$B171="","",SUM(DR$2:DR171)/AVERAGE(DS:DS))</f>
        <v>-13.902902573035114</v>
      </c>
      <c r="DX171" s="19">
        <f ca="1">IF(DataGoesHere!$B170="","",(DB165*(Output!$O$49/Output!$P$49))+(IntermediateCalcs!DB166*(Output!$M$49/Output!$P$49))+(IntermediateCalcs!DB167*(Output!$K$49/Output!$P$49))+(DB168*(Output!$I$49/Output!$P$49))+(IntermediateCalcs!DB169*(Output!$G$49/Output!$P$49))+(IntermediateCalcs!DB170*(Output!$E$49/Output!$P$49)))</f>
        <v>294145.85079905821</v>
      </c>
      <c r="DY171" s="274">
        <f ca="1">IF(DX171="","",IF(IntermediateCalcs!$AO$9="Yes",IntermediateCalcs!DX171*$CX171,IntermediateCalcs!DX171))</f>
        <v>237006.5206897927</v>
      </c>
      <c r="DZ171" s="250">
        <f ca="1">IF(DataGoesHere!$B171="","",($CZ171-DY171))</f>
        <v>45410.479310207302</v>
      </c>
      <c r="EA171" s="250">
        <f ca="1">IF(DataGoesHere!$B171="","",ABS($CZ171-DY171))</f>
        <v>45410.479310207302</v>
      </c>
      <c r="EB171" s="250">
        <f ca="1">IF(DataGoesHere!$B171="","",EA171^2)</f>
        <v>2062111631.1827655</v>
      </c>
      <c r="EC171" s="249">
        <f ca="1">IF(DataGoesHere!$B171="","",EA171/$CZ171)</f>
        <v>0.16079230113699708</v>
      </c>
      <c r="ED171" s="250">
        <f ca="1">IF(DataGoesHere!$B171="","",SUM(DZ$2:DZ171)/AVERAGE(EA:EA))</f>
        <v>-7.5476685679110211</v>
      </c>
    </row>
    <row r="172" spans="5:134" x14ac:dyDescent="0.2">
      <c r="E172" s="73"/>
      <c r="F172" s="73"/>
      <c r="G172" s="73"/>
      <c r="H172" s="73"/>
      <c r="I172" s="73"/>
      <c r="J172" s="73"/>
      <c r="K172" s="73"/>
      <c r="L172" s="73"/>
      <c r="M172" s="73"/>
      <c r="N172" s="73"/>
      <c r="O172" s="73"/>
      <c r="P172" s="73"/>
      <c r="Q172" s="73"/>
      <c r="R172" s="73"/>
      <c r="T172" s="240"/>
      <c r="U172" s="86"/>
      <c r="V172" s="245">
        <f>IF(DataGoesHere!$B172="","",(DataGoesHere!$B172/SUM(DataGoesHere!$B170:'DataGoesHere'!$B181)))</f>
        <v>8.424301956853196E-2</v>
      </c>
      <c r="W172" s="86"/>
      <c r="X172" s="86"/>
      <c r="Y172" s="86"/>
      <c r="Z172" s="86"/>
      <c r="AA172" s="86"/>
      <c r="AB172" s="86"/>
      <c r="AC172" s="86"/>
      <c r="AD172" s="86"/>
      <c r="AE172" s="241"/>
      <c r="CV172" s="310">
        <f>IF(DataGoesHere!B172="","",DataGoesHere!A172)</f>
        <v>171</v>
      </c>
      <c r="CW172" s="271">
        <f t="shared" ca="1" si="12"/>
        <v>3</v>
      </c>
      <c r="CX172" s="272">
        <f t="shared" ca="1" si="13"/>
        <v>0.79862940076451561</v>
      </c>
      <c r="CY172" s="266">
        <f>DataGoesHere!A172</f>
        <v>171</v>
      </c>
      <c r="CZ172" s="19">
        <f>IF(DataGoesHere!B172="","",DataGoesHere!B172)</f>
        <v>326153</v>
      </c>
      <c r="DA172" s="19">
        <f>IF(DataGoesHere!B172="","",IF(AH$5="No",DataGoesHere!B172,DataGoesHere!B172-(AH$2*(DataGoesHere!A172-1))))</f>
        <v>180463.97924865832</v>
      </c>
      <c r="DB172" s="19">
        <f ca="1">IF(DataGoesHere!B172="","",IF(AO$9="No",DataGoesHere!B172,DataGoesHere!B172/CX172))</f>
        <v>408390.92536260094</v>
      </c>
      <c r="DC172" s="19">
        <f ca="1">IF(DataGoesHere!B172="","",IF(AO$9="No",DA172,DA172/CX172))</f>
        <v>225967.11199951184</v>
      </c>
      <c r="DD172" s="293" t="str">
        <f>IF(CZ172="",IF(COUNTIF(DD$2:DD171,"Forecast")&lt;Output!E$43,"Forecast",""),"Actual")</f>
        <v>Actual</v>
      </c>
      <c r="DF172" s="19">
        <f ca="1">IF(DataGoesHere!B171="",IF(DD172="Forecast",(Output!$E$47*IntermediateCalcs!DH171)+((1-Output!$E$47)*IntermediateCalcs!DF171),""),(Output!$E$47*IntermediateCalcs!DB171)+((1-Output!$E$47)*IntermediateCalcs!DF171))</f>
        <v>338549.5468695407</v>
      </c>
      <c r="DG172" s="19">
        <f ca="1">IF(DataGoesHere!B171="",IF(DD172="Forecast",(Output!$G$47*(IntermediateCalcs!DF172-IntermediateCalcs!DF171))+((1-Output!$G$47)*IntermediateCalcs!DG171),""),(Output!$G$47*(IntermediateCalcs!DF172-IntermediateCalcs!DF171))+((1-Output!$G$47)*IntermediateCalcs!DG171))</f>
        <v>26645.330879852958</v>
      </c>
      <c r="DH172" s="19">
        <f ca="1">IF(DataGoesHere!B171="",IF(DD172="Forecast",DF172+DG172,""),DF172+DG172)</f>
        <v>365194.87774939364</v>
      </c>
      <c r="DI172" s="274">
        <f ca="1">IF(DH172="","",IF(IntermediateCalcs!$AO$9="Yes",IntermediateCalcs!DH172*$CX172,IntermediateCalcs!DH172))</f>
        <v>291655.36637926876</v>
      </c>
      <c r="DJ172" s="250">
        <f ca="1">IF(DataGoesHere!$B172="","",($CZ172-DI172))</f>
        <v>34497.633620731242</v>
      </c>
      <c r="DK172" s="250">
        <f ca="1">IF(DataGoesHere!$B172="","",ABS($CZ172-DI172))</f>
        <v>34497.633620731242</v>
      </c>
      <c r="DL172" s="250">
        <f ca="1">IF(DataGoesHere!$B172="","",DK172^2)</f>
        <v>1190086725.4302065</v>
      </c>
      <c r="DM172" s="249">
        <f ca="1">IF(DataGoesHere!$B172="","",DK172/$CZ172)</f>
        <v>0.10577132088538582</v>
      </c>
      <c r="DN172" s="250">
        <f ca="1">IF(DataGoesHere!$B172="","",SUM(DJ$2:DJ172)/AVERAGE(DK:DK))</f>
        <v>-17.611137788206193</v>
      </c>
      <c r="DP172" s="19">
        <f ca="1">IF(DataGoesHere!B172="",IF($DD172="Forecast",(Output!E$48*IntermediateCalcs!CY172)+Output!G$48,""),(Output!E$48*IntermediateCalcs!CY172)+Output!G$48)</f>
        <v>302574.25216992688</v>
      </c>
      <c r="DQ172" s="274">
        <f ca="1">IF(DP172="","",IF(IntermediateCalcs!$AO$9="Yes",IntermediateCalcs!DP172*$CX172,IntermediateCalcs!DP172))</f>
        <v>241644.69369724015</v>
      </c>
      <c r="DR172" s="250">
        <f ca="1">IF(DataGoesHere!$B172="","",($CZ172-DQ172))</f>
        <v>84508.306302759855</v>
      </c>
      <c r="DS172" s="250">
        <f ca="1">IF(DataGoesHere!$B172="","",ABS($CZ172-DQ172))</f>
        <v>84508.306302759855</v>
      </c>
      <c r="DT172" s="250">
        <f ca="1">IF(DataGoesHere!$B172="","",DS172^2)</f>
        <v>7141653834.1610813</v>
      </c>
      <c r="DU172" s="249">
        <f ca="1">IF(DataGoesHere!$B172="","",DS172/$CZ172)</f>
        <v>0.25910632832676644</v>
      </c>
      <c r="DV172" s="250">
        <f ca="1">IF(DataGoesHere!$B172="","",SUM(DR$2:DR172)/AVERAGE(DS:DS))</f>
        <v>-11.201630590604159</v>
      </c>
      <c r="DX172" s="19">
        <f ca="1">IF(DataGoesHere!$B171="","",(DB166*(Output!$O$49/Output!$P$49))+(IntermediateCalcs!DB167*(Output!$M$49/Output!$P$49))+(IntermediateCalcs!DB168*(Output!$K$49/Output!$P$49))+(DB169*(Output!$I$49/Output!$P$49))+(IntermediateCalcs!DB170*(Output!$G$49/Output!$P$49))+(IntermediateCalcs!DB171*(Output!$E$49/Output!$P$49)))</f>
        <v>315201.5711154507</v>
      </c>
      <c r="DY172" s="274">
        <f ca="1">IF(DX172="","",IF(IntermediateCalcs!$AO$9="Yes",IntermediateCalcs!DX172*$CX172,IntermediateCalcs!DX172))</f>
        <v>251729.24185996625</v>
      </c>
      <c r="DZ172" s="250">
        <f ca="1">IF(DataGoesHere!$B172="","",($CZ172-DY172))</f>
        <v>74423.758140033751</v>
      </c>
      <c r="EA172" s="250">
        <f ca="1">IF(DataGoesHere!$B172="","",ABS($CZ172-DY172))</f>
        <v>74423.758140033751</v>
      </c>
      <c r="EB172" s="250">
        <f ca="1">IF(DataGoesHere!$B172="","",EA172^2)</f>
        <v>5538895775.6862402</v>
      </c>
      <c r="EC172" s="249">
        <f ca="1">IF(DataGoesHere!$B172="","",EA172/$CZ172)</f>
        <v>0.2281866428946959</v>
      </c>
      <c r="ED172" s="250">
        <f ca="1">IF(DataGoesHere!$B172="","",SUM(DZ$2:DZ172)/AVERAGE(EA:EA))</f>
        <v>-5.375958225954701</v>
      </c>
    </row>
    <row r="173" spans="5:134" x14ac:dyDescent="0.2">
      <c r="E173" s="73"/>
      <c r="F173" s="73"/>
      <c r="G173" s="73"/>
      <c r="H173" s="73"/>
      <c r="I173" s="73"/>
      <c r="J173" s="73"/>
      <c r="K173" s="73"/>
      <c r="L173" s="73"/>
      <c r="M173" s="73"/>
      <c r="N173" s="73"/>
      <c r="O173" s="73"/>
      <c r="P173" s="73"/>
      <c r="Q173" s="73"/>
      <c r="R173" s="73"/>
      <c r="T173" s="240"/>
      <c r="U173" s="86"/>
      <c r="V173" s="86"/>
      <c r="W173" s="245">
        <f>IF(DataGoesHere!$B173="","",(DataGoesHere!$B173/SUM(DataGoesHere!$B170:'DataGoesHere'!$B181)))</f>
        <v>8.1756433367006123E-2</v>
      </c>
      <c r="X173" s="86"/>
      <c r="Y173" s="86"/>
      <c r="Z173" s="86"/>
      <c r="AA173" s="86"/>
      <c r="AB173" s="86"/>
      <c r="AC173" s="86"/>
      <c r="AD173" s="86"/>
      <c r="AE173" s="241"/>
      <c r="CV173" s="310">
        <f>IF(DataGoesHere!B173="","",DataGoesHere!A173)</f>
        <v>172</v>
      </c>
      <c r="CW173" s="271">
        <f t="shared" ca="1" si="12"/>
        <v>4</v>
      </c>
      <c r="CX173" s="272">
        <f t="shared" ca="1" si="13"/>
        <v>1.0149292433706087</v>
      </c>
      <c r="CY173" s="266">
        <f>DataGoesHere!A173</f>
        <v>172</v>
      </c>
      <c r="CZ173" s="19">
        <f>IF(DataGoesHere!B173="","",DataGoesHere!B173)</f>
        <v>316526</v>
      </c>
      <c r="DA173" s="19">
        <f>IF(DataGoesHere!B173="","",IF(AH$5="No",DataGoesHere!B173,DataGoesHere!B173-(AH$2*(DataGoesHere!A173-1))))</f>
        <v>169979.98500894455</v>
      </c>
      <c r="DB173" s="19">
        <f ca="1">IF(DataGoesHere!B173="","",IF(AO$9="No",DataGoesHere!B173,DataGoesHere!B173/CX173))</f>
        <v>311870.01662185648</v>
      </c>
      <c r="DC173" s="19">
        <f ca="1">IF(DataGoesHere!B173="","",IF(AO$9="No",DA173,DA173/CX173))</f>
        <v>167479.64069341053</v>
      </c>
      <c r="DD173" s="293" t="str">
        <f>IF(CZ173="",IF(COUNTIF(DD$2:DD172,"Forecast")&lt;Output!E$43,"Forecast",""),"Actual")</f>
        <v>Actual</v>
      </c>
      <c r="DF173" s="19">
        <f ca="1">IF(DataGoesHere!B172="",IF(DD173="Forecast",(Output!$E$47*IntermediateCalcs!DH172)+((1-Output!$E$47)*IntermediateCalcs!DF172),""),(Output!$E$47*IntermediateCalcs!DB172)+((1-Output!$E$47)*IntermediateCalcs!DF172))</f>
        <v>401406.78751329496</v>
      </c>
      <c r="DG173" s="19">
        <f ca="1">IF(DataGoesHere!B172="",IF(DD173="Forecast",(Output!$G$47*(IntermediateCalcs!DF173-IntermediateCalcs!DF172))+((1-Output!$G$47)*IntermediateCalcs!DG172),""),(Output!$G$47*(IntermediateCalcs!DF173-IntermediateCalcs!DF172))+((1-Output!$G$47)*IntermediateCalcs!DG172))</f>
        <v>44751.285761803607</v>
      </c>
      <c r="DH173" s="19">
        <f ca="1">IF(DataGoesHere!B172="",IF(DD173="Forecast",DF173+DG173,""),DF173+DG173)</f>
        <v>446158.07327509858</v>
      </c>
      <c r="DI173" s="274">
        <f ca="1">IF(DH173="","",IF(IntermediateCalcs!$AO$9="Yes",IntermediateCalcs!DH173*$CX173,IntermediateCalcs!DH173))</f>
        <v>452818.87573278439</v>
      </c>
      <c r="DJ173" s="250">
        <f ca="1">IF(DataGoesHere!$B173="","",($CZ173-DI173))</f>
        <v>-136292.87573278439</v>
      </c>
      <c r="DK173" s="250">
        <f ca="1">IF(DataGoesHere!$B173="","",ABS($CZ173-DI173))</f>
        <v>136292.87573278439</v>
      </c>
      <c r="DL173" s="250">
        <f ca="1">IF(DataGoesHere!$B173="","",DK173^2)</f>
        <v>18575747975.512207</v>
      </c>
      <c r="DM173" s="249">
        <f ca="1">IF(DataGoesHere!$B173="","",DK173/$CZ173)</f>
        <v>0.43058982747952584</v>
      </c>
      <c r="DN173" s="250">
        <f ca="1">IF(DataGoesHere!$B173="","",SUM(DJ$2:DJ173)/AVERAGE(DK:DK))</f>
        <v>-19.953852257882428</v>
      </c>
      <c r="DP173" s="19">
        <f ca="1">IF(DataGoesHere!B173="",IF($DD173="Forecast",(Output!E$48*IntermediateCalcs!CY173)+Output!G$48,""),(Output!E$48*IntermediateCalcs!CY173)+Output!G$48)</f>
        <v>303443.18215145124</v>
      </c>
      <c r="DQ173" s="274">
        <f ca="1">IF(DP173="","",IF(IntermediateCalcs!$AO$9="Yes",IntermediateCalcs!DP173*$CX173,IntermediateCalcs!DP173))</f>
        <v>307973.35926694219</v>
      </c>
      <c r="DR173" s="250">
        <f ca="1">IF(DataGoesHere!$B173="","",($CZ173-DQ173))</f>
        <v>8552.6407330578077</v>
      </c>
      <c r="DS173" s="250">
        <f ca="1">IF(DataGoesHere!$B173="","",ABS($CZ173-DQ173))</f>
        <v>8552.6407330578077</v>
      </c>
      <c r="DT173" s="250">
        <f ca="1">IF(DataGoesHere!$B173="","",DS173^2)</f>
        <v>73147663.508759588</v>
      </c>
      <c r="DU173" s="249">
        <f ca="1">IF(DataGoesHere!$B173="","",DS173/$CZ173)</f>
        <v>2.702034187731121E-2</v>
      </c>
      <c r="DV173" s="250">
        <f ca="1">IF(DataGoesHere!$B173="","",SUM(DR$2:DR173)/AVERAGE(DS:DS))</f>
        <v>-10.928249075830477</v>
      </c>
      <c r="DX173" s="19">
        <f ca="1">IF(DataGoesHere!$B172="","",(DB167*(Output!$O$49/Output!$P$49))+(IntermediateCalcs!DB168*(Output!$M$49/Output!$P$49))+(IntermediateCalcs!DB169*(Output!$K$49/Output!$P$49))+(DB170*(Output!$I$49/Output!$P$49))+(IntermediateCalcs!DB171*(Output!$G$49/Output!$P$49))+(IntermediateCalcs!DB172*(Output!$E$49/Output!$P$49)))</f>
        <v>327845.97638485406</v>
      </c>
      <c r="DY173" s="274">
        <f ca="1">IF(DX173="","",IF(IntermediateCalcs!$AO$9="Yes",IntermediateCalcs!DX173*$CX173,IntermediateCalcs!DX173))</f>
        <v>332740.46875437838</v>
      </c>
      <c r="DZ173" s="250">
        <f ca="1">IF(DataGoesHere!$B173="","",($CZ173-DY173))</f>
        <v>-16214.46875437838</v>
      </c>
      <c r="EA173" s="250">
        <f ca="1">IF(DataGoesHere!$B173="","",ABS($CZ173-DY173))</f>
        <v>16214.46875437838</v>
      </c>
      <c r="EB173" s="250">
        <f ca="1">IF(DataGoesHere!$B173="","",EA173^2)</f>
        <v>262908996.98671278</v>
      </c>
      <c r="EC173" s="249">
        <f ca="1">IF(DataGoesHere!$B173="","",EA173/$CZ173)</f>
        <v>5.1226340819959117E-2</v>
      </c>
      <c r="ED173" s="250">
        <f ca="1">IF(DataGoesHere!$B173="","",SUM(DZ$2:DZ173)/AVERAGE(EA:EA))</f>
        <v>-5.8491018881835695</v>
      </c>
    </row>
    <row r="174" spans="5:134" x14ac:dyDescent="0.2">
      <c r="E174" s="73"/>
      <c r="F174" s="73"/>
      <c r="G174" s="73"/>
      <c r="H174" s="73"/>
      <c r="I174" s="73"/>
      <c r="J174" s="73"/>
      <c r="K174" s="73"/>
      <c r="L174" s="73"/>
      <c r="M174" s="73"/>
      <c r="N174" s="73"/>
      <c r="O174" s="73"/>
      <c r="P174" s="73"/>
      <c r="Q174" s="73"/>
      <c r="R174" s="73"/>
      <c r="T174" s="240"/>
      <c r="U174" s="86"/>
      <c r="V174" s="86"/>
      <c r="W174" s="86"/>
      <c r="X174" s="245">
        <f>IF(DataGoesHere!$B174="","",(DataGoesHere!$B174/SUM(DataGoesHere!$B170:'DataGoesHere'!$B181)))</f>
        <v>8.7146232293695614E-2</v>
      </c>
      <c r="Y174" s="86"/>
      <c r="Z174" s="86"/>
      <c r="AA174" s="86"/>
      <c r="AB174" s="86"/>
      <c r="AC174" s="86"/>
      <c r="AD174" s="86"/>
      <c r="AE174" s="241"/>
      <c r="CV174" s="310">
        <f>IF(DataGoesHere!B174="","",DataGoesHere!A174)</f>
        <v>173</v>
      </c>
      <c r="CW174" s="271">
        <f t="shared" ca="1" si="12"/>
        <v>5</v>
      </c>
      <c r="CX174" s="272">
        <f t="shared" ca="1" si="13"/>
        <v>0.97875414397996308</v>
      </c>
      <c r="CY174" s="266">
        <f>DataGoesHere!A174</f>
        <v>173</v>
      </c>
      <c r="CZ174" s="19">
        <f>IF(DataGoesHere!B174="","",DataGoesHere!B174)</f>
        <v>337393</v>
      </c>
      <c r="DA174" s="19">
        <f>IF(DataGoesHere!B174="","",IF(AH$5="No",DataGoesHere!B174,DataGoesHere!B174-(AH$2*(DataGoesHere!A174-1))))</f>
        <v>189989.99076923076</v>
      </c>
      <c r="DB174" s="19">
        <f ca="1">IF(DataGoesHere!B174="","",IF(AO$9="No",DataGoesHere!B174,DataGoesHere!B174/CX174))</f>
        <v>344716.80357647309</v>
      </c>
      <c r="DC174" s="19">
        <f ca="1">IF(DataGoesHere!B174="","",IF(AO$9="No",DA174,DA174/CX174))</f>
        <v>194114.11122783477</v>
      </c>
      <c r="DD174" s="293" t="str">
        <f>IF(CZ174="",IF(COUNTIF(DD$2:DD173,"Forecast")&lt;Output!E$43,"Forecast",""),"Actual")</f>
        <v>Actual</v>
      </c>
      <c r="DF174" s="19">
        <f ca="1">IF(DataGoesHere!B173="",IF(DD174="Forecast",(Output!$E$47*IntermediateCalcs!DH173)+((1-Output!$E$47)*IntermediateCalcs!DF173),""),(Output!$E$47*IntermediateCalcs!DB173)+((1-Output!$E$47)*IntermediateCalcs!DF173))</f>
        <v>320823.69371100032</v>
      </c>
      <c r="DG174" s="19">
        <f ca="1">IF(DataGoesHere!B173="",IF(DD174="Forecast",(Output!$G$47*(IntermediateCalcs!DF174-IntermediateCalcs!DF173))+((1-Output!$G$47)*IntermediateCalcs!DG173),""),(Output!$G$47*(IntermediateCalcs!DF174-IntermediateCalcs!DF173))+((1-Output!$G$47)*IntermediateCalcs!DG173))</f>
        <v>-17915.904020245514</v>
      </c>
      <c r="DH174" s="19">
        <f ca="1">IF(DataGoesHere!B173="",IF(DD174="Forecast",DF174+DG174,""),DF174+DG174)</f>
        <v>302907.78969075478</v>
      </c>
      <c r="DI174" s="274">
        <f ca="1">IF(DH174="","",IF(IntermediateCalcs!$AO$9="Yes",IntermediateCalcs!DH174*$CX174,IntermediateCalcs!DH174))</f>
        <v>296472.25440363737</v>
      </c>
      <c r="DJ174" s="250">
        <f ca="1">IF(DataGoesHere!$B174="","",($CZ174-DI174))</f>
        <v>40920.745596362627</v>
      </c>
      <c r="DK174" s="250">
        <f ca="1">IF(DataGoesHere!$B174="","",ABS($CZ174-DI174))</f>
        <v>40920.745596362627</v>
      </c>
      <c r="DL174" s="250">
        <f ca="1">IF(DataGoesHere!$B174="","",DK174^2)</f>
        <v>1674507420.1622314</v>
      </c>
      <c r="DM174" s="249">
        <f ca="1">IF(DataGoesHere!$B174="","",DK174/$CZ174)</f>
        <v>0.12128510548933329</v>
      </c>
      <c r="DN174" s="250">
        <f ca="1">IF(DataGoesHere!$B174="","",SUM(DJ$2:DJ174)/AVERAGE(DK:DK))</f>
        <v>-19.250472698950144</v>
      </c>
      <c r="DP174" s="19">
        <f ca="1">IF(DataGoesHere!B174="",IF($DD174="Forecast",(Output!E$48*IntermediateCalcs!CY174)+Output!G$48,""),(Output!E$48*IntermediateCalcs!CY174)+Output!G$48)</f>
        <v>304312.1121329756</v>
      </c>
      <c r="DQ174" s="274">
        <f ca="1">IF(DP174="","",IF(IntermediateCalcs!$AO$9="Yes",IntermediateCalcs!DP174*$CX174,IntermediateCalcs!DP174))</f>
        <v>297846.74081344507</v>
      </c>
      <c r="DR174" s="250">
        <f ca="1">IF(DataGoesHere!$B174="","",($CZ174-DQ174))</f>
        <v>39546.259186554933</v>
      </c>
      <c r="DS174" s="250">
        <f ca="1">IF(DataGoesHere!$B174="","",ABS($CZ174-DQ174))</f>
        <v>39546.259186554933</v>
      </c>
      <c r="DT174" s="250">
        <f ca="1">IF(DataGoesHere!$B174="","",DS174^2)</f>
        <v>1563906615.6501803</v>
      </c>
      <c r="DU174" s="249">
        <f ca="1">IF(DataGoesHere!$B174="","",DS174/$CZ174)</f>
        <v>0.11721126160458259</v>
      </c>
      <c r="DV174" s="250">
        <f ca="1">IF(DataGoesHere!$B174="","",SUM(DR$2:DR174)/AVERAGE(DS:DS))</f>
        <v>-9.6641697607406556</v>
      </c>
      <c r="DX174" s="19">
        <f ca="1">IF(DataGoesHere!$B173="","",(DB168*(Output!$O$49/Output!$P$49))+(IntermediateCalcs!DB169*(Output!$M$49/Output!$P$49))+(IntermediateCalcs!DB170*(Output!$K$49/Output!$P$49))+(DB171*(Output!$I$49/Output!$P$49))+(IntermediateCalcs!DB172*(Output!$G$49/Output!$P$49))+(IntermediateCalcs!DB173*(Output!$E$49/Output!$P$49)))</f>
        <v>357024.82590248564</v>
      </c>
      <c r="DY174" s="274">
        <f ca="1">IF(DX174="","",IF(IntermediateCalcs!$AO$9="Yes",IntermediateCalcs!DX174*$CX174,IntermediateCalcs!DX174))</f>
        <v>349439.52785578265</v>
      </c>
      <c r="DZ174" s="250">
        <f ca="1">IF(DataGoesHere!$B174="","",($CZ174-DY174))</f>
        <v>-12046.527855782653</v>
      </c>
      <c r="EA174" s="250">
        <f ca="1">IF(DataGoesHere!$B174="","",ABS($CZ174-DY174))</f>
        <v>12046.527855782653</v>
      </c>
      <c r="EB174" s="250">
        <f ca="1">IF(DataGoesHere!$B174="","",EA174^2)</f>
        <v>145118833.3801474</v>
      </c>
      <c r="EC174" s="249">
        <f ca="1">IF(DataGoesHere!$B174="","",EA174/$CZ174)</f>
        <v>3.5704735592566095E-2</v>
      </c>
      <c r="ED174" s="250">
        <f ca="1">IF(DataGoesHere!$B174="","",SUM(DZ$2:DZ174)/AVERAGE(EA:EA))</f>
        <v>-6.2006236304724123</v>
      </c>
    </row>
    <row r="175" spans="5:134" x14ac:dyDescent="0.2">
      <c r="E175" s="73"/>
      <c r="F175" s="73"/>
      <c r="G175" s="73"/>
      <c r="H175" s="73"/>
      <c r="I175" s="73"/>
      <c r="J175" s="73"/>
      <c r="K175" s="73"/>
      <c r="L175" s="73"/>
      <c r="M175" s="73"/>
      <c r="N175" s="73"/>
      <c r="O175" s="73"/>
      <c r="P175" s="73"/>
      <c r="Q175" s="73"/>
      <c r="R175" s="73"/>
      <c r="T175" s="240"/>
      <c r="U175" s="86"/>
      <c r="V175" s="86"/>
      <c r="W175" s="86"/>
      <c r="X175" s="86"/>
      <c r="Y175" s="245">
        <f>IF(DataGoesHere!$B175="","",(DataGoesHere!$B175/SUM(DataGoesHere!$B170:'DataGoesHere'!$B181)))</f>
        <v>8.5454671783277758E-2</v>
      </c>
      <c r="Z175" s="86"/>
      <c r="AA175" s="86"/>
      <c r="AB175" s="86"/>
      <c r="AC175" s="86"/>
      <c r="AD175" s="86"/>
      <c r="AE175" s="241"/>
      <c r="CV175" s="310">
        <f>IF(DataGoesHere!B175="","",DataGoesHere!A175)</f>
        <v>174</v>
      </c>
      <c r="CW175" s="271">
        <f t="shared" ca="1" si="12"/>
        <v>6</v>
      </c>
      <c r="CX175" s="272">
        <f t="shared" ca="1" si="13"/>
        <v>1.0779088099730167</v>
      </c>
      <c r="CY175" s="266">
        <f>DataGoesHere!A175</f>
        <v>174</v>
      </c>
      <c r="CZ175" s="19">
        <f>IF(DataGoesHere!B175="","",DataGoesHere!B175)</f>
        <v>330844</v>
      </c>
      <c r="DA175" s="19">
        <f>IF(DataGoesHere!B175="","",IF(AH$5="No",DataGoesHere!B175,DataGoesHere!B175-(AH$2*(DataGoesHere!A175-1))))</f>
        <v>182583.996529517</v>
      </c>
      <c r="DB175" s="19">
        <f ca="1">IF(DataGoesHere!B175="","",IF(AO$9="No",DataGoesHere!B175,DataGoesHere!B175/CX175))</f>
        <v>306931.34422779421</v>
      </c>
      <c r="DC175" s="19">
        <f ca="1">IF(DataGoesHere!B175="","",IF(AO$9="No",DA175,DA175/CX175))</f>
        <v>169387.23836396477</v>
      </c>
      <c r="DD175" s="293" t="str">
        <f>IF(CZ175="",IF(COUNTIF(DD$2:DD174,"Forecast")&lt;Output!E$43,"Forecast",""),"Actual")</f>
        <v>Actual</v>
      </c>
      <c r="DF175" s="19">
        <f ca="1">IF(DataGoesHere!B174="",IF(DD175="Forecast",(Output!$E$47*IntermediateCalcs!DH174)+((1-Output!$E$47)*IntermediateCalcs!DF174),""),(Output!$E$47*IntermediateCalcs!DB174)+((1-Output!$E$47)*IntermediateCalcs!DF174))</f>
        <v>342327.49258992582</v>
      </c>
      <c r="DG175" s="19">
        <f ca="1">IF(DataGoesHere!B174="",IF(DD175="Forecast",(Output!$G$47*(IntermediateCalcs!DF175-IntermediateCalcs!DF174))+((1-Output!$G$47)*IntermediateCalcs!DG174),""),(Output!$G$47*(IntermediateCalcs!DF175-IntermediateCalcs!DF174))+((1-Output!$G$47)*IntermediateCalcs!DG174))</f>
        <v>1793.9474293399944</v>
      </c>
      <c r="DH175" s="19">
        <f ca="1">IF(DataGoesHere!B174="",IF(DD175="Forecast",DF175+DG175,""),DF175+DG175)</f>
        <v>344121.44001926581</v>
      </c>
      <c r="DI175" s="274">
        <f ca="1">IF(DH175="","",IF(IntermediateCalcs!$AO$9="Yes",IntermediateCalcs!DH175*$CX175,IntermediateCalcs!DH175))</f>
        <v>370931.53189736768</v>
      </c>
      <c r="DJ175" s="250">
        <f ca="1">IF(DataGoesHere!$B175="","",($CZ175-DI175))</f>
        <v>-40087.531897367677</v>
      </c>
      <c r="DK175" s="250">
        <f ca="1">IF(DataGoesHere!$B175="","",ABS($CZ175-DI175))</f>
        <v>40087.531897367677</v>
      </c>
      <c r="DL175" s="250">
        <f ca="1">IF(DataGoesHere!$B175="","",DK175^2)</f>
        <v>1607010213.6224709</v>
      </c>
      <c r="DM175" s="249">
        <f ca="1">IF(DataGoesHere!$B175="","",DK175/$CZ175)</f>
        <v>0.12116747439085393</v>
      </c>
      <c r="DN175" s="250">
        <f ca="1">IF(DataGoesHere!$B175="","",SUM(DJ$2:DJ175)/AVERAGE(DK:DK))</f>
        <v>-19.939530292933984</v>
      </c>
      <c r="DP175" s="19">
        <f ca="1">IF(DataGoesHere!B175="",IF($DD175="Forecast",(Output!E$48*IntermediateCalcs!CY175)+Output!G$48,""),(Output!E$48*IntermediateCalcs!CY175)+Output!G$48)</f>
        <v>305181.04211449996</v>
      </c>
      <c r="DQ175" s="274">
        <f ca="1">IF(DP175="","",IF(IntermediateCalcs!$AO$9="Yes",IntermediateCalcs!DP175*$CX175,IntermediateCalcs!DP175))</f>
        <v>328957.33393196575</v>
      </c>
      <c r="DR175" s="250">
        <f ca="1">IF(DataGoesHere!$B175="","",($CZ175-DQ175))</f>
        <v>1886.6660680342466</v>
      </c>
      <c r="DS175" s="250">
        <f ca="1">IF(DataGoesHere!$B175="","",ABS($CZ175-DQ175))</f>
        <v>1886.6660680342466</v>
      </c>
      <c r="DT175" s="250">
        <f ca="1">IF(DataGoesHere!$B175="","",DS175^2)</f>
        <v>3559508.8522718041</v>
      </c>
      <c r="DU175" s="249">
        <f ca="1">IF(DataGoesHere!$B175="","",DS175/$CZ175)</f>
        <v>5.7025851097019945E-3</v>
      </c>
      <c r="DV175" s="250">
        <f ca="1">IF(DataGoesHere!$B175="","",SUM(DR$2:DR175)/AVERAGE(DS:DS))</f>
        <v>-9.6038632842207541</v>
      </c>
      <c r="DX175" s="19">
        <f ca="1">IF(DataGoesHere!$B174="","",(DB169*(Output!$O$49/Output!$P$49))+(IntermediateCalcs!DB170*(Output!$M$49/Output!$P$49))+(IntermediateCalcs!DB171*(Output!$K$49/Output!$P$49))+(DB172*(Output!$I$49/Output!$P$49))+(IntermediateCalcs!DB173*(Output!$G$49/Output!$P$49))+(IntermediateCalcs!DB174*(Output!$E$49/Output!$P$49)))</f>
        <v>319635.76463945676</v>
      </c>
      <c r="DY175" s="274">
        <f ca="1">IF(DX175="","",IF(IntermediateCalcs!$AO$9="Yes",IntermediateCalcs!DX175*$CX175,IntermediateCalcs!DX175))</f>
        <v>344538.20668733207</v>
      </c>
      <c r="DZ175" s="250">
        <f ca="1">IF(DataGoesHere!$B175="","",($CZ175-DY175))</f>
        <v>-13694.206687332073</v>
      </c>
      <c r="EA175" s="250">
        <f ca="1">IF(DataGoesHere!$B175="","",ABS($CZ175-DY175))</f>
        <v>13694.206687332073</v>
      </c>
      <c r="EB175" s="250">
        <f ca="1">IF(DataGoesHere!$B175="","",EA175^2)</f>
        <v>187531296.79537046</v>
      </c>
      <c r="EC175" s="249">
        <f ca="1">IF(DataGoesHere!$B175="","",EA175/$CZ175)</f>
        <v>4.1391733527983199E-2</v>
      </c>
      <c r="ED175" s="250">
        <f ca="1">IF(DataGoesHere!$B175="","",SUM(DZ$2:DZ175)/AVERAGE(EA:EA))</f>
        <v>-6.6002251963031613</v>
      </c>
    </row>
    <row r="176" spans="5:134" x14ac:dyDescent="0.2">
      <c r="E176" s="73"/>
      <c r="F176" s="73"/>
      <c r="G176" s="73"/>
      <c r="H176" s="73"/>
      <c r="I176" s="73"/>
      <c r="J176" s="73"/>
      <c r="K176" s="73"/>
      <c r="L176" s="73"/>
      <c r="M176" s="73"/>
      <c r="N176" s="73"/>
      <c r="O176" s="73"/>
      <c r="P176" s="73"/>
      <c r="Q176" s="73"/>
      <c r="R176" s="73"/>
      <c r="T176" s="240"/>
      <c r="U176" s="86"/>
      <c r="V176" s="86"/>
      <c r="W176" s="86"/>
      <c r="X176" s="86"/>
      <c r="Y176" s="86"/>
      <c r="Z176" s="245">
        <f>IF(DataGoesHere!$B176="","",(DataGoesHere!$B176/SUM(DataGoesHere!$B170:'DataGoesHere'!$B181)))</f>
        <v>8.4178962917656461E-2</v>
      </c>
      <c r="AA176" s="86"/>
      <c r="AB176" s="86"/>
      <c r="AC176" s="86"/>
      <c r="AD176" s="86"/>
      <c r="AE176" s="241"/>
      <c r="CV176" s="310">
        <f>IF(DataGoesHere!B176="","",DataGoesHere!A176)</f>
        <v>175</v>
      </c>
      <c r="CW176" s="271">
        <f t="shared" ca="1" si="12"/>
        <v>7</v>
      </c>
      <c r="CX176" s="272">
        <f t="shared" ca="1" si="13"/>
        <v>1.0265458156689093</v>
      </c>
      <c r="CY176" s="266">
        <f>DataGoesHere!A176</f>
        <v>175</v>
      </c>
      <c r="CZ176" s="19">
        <f>IF(DataGoesHere!B176="","",DataGoesHere!B176)</f>
        <v>325905</v>
      </c>
      <c r="DA176" s="19">
        <f>IF(DataGoesHere!B176="","",IF(AH$5="No",DataGoesHere!B176,DataGoesHere!B176-(AH$2*(DataGoesHere!A176-1))))</f>
        <v>176788.0022898032</v>
      </c>
      <c r="DB176" s="19">
        <f ca="1">IF(DataGoesHere!B176="","",IF(AO$9="No",DataGoesHere!B176,DataGoesHere!B176/CX176))</f>
        <v>317477.30595700344</v>
      </c>
      <c r="DC176" s="19">
        <f ca="1">IF(DataGoesHere!B176="","",IF(AO$9="No",DA176,DA176/CX176))</f>
        <v>172216.37806258659</v>
      </c>
      <c r="DD176" s="293" t="str">
        <f>IF(CZ176="",IF(COUNTIF(DD$2:DD175,"Forecast")&lt;Output!E$43,"Forecast",""),"Actual")</f>
        <v>Actual</v>
      </c>
      <c r="DF176" s="19">
        <f ca="1">IF(DataGoesHere!B175="",IF(DD176="Forecast",(Output!$E$47*IntermediateCalcs!DH175)+((1-Output!$E$47)*IntermediateCalcs!DF175),""),(Output!$E$47*IntermediateCalcs!DB175)+((1-Output!$E$47)*IntermediateCalcs!DF175))</f>
        <v>310470.95906400733</v>
      </c>
      <c r="DG176" s="19">
        <f ca="1">IF(DataGoesHere!B175="",IF(DD176="Forecast",(Output!$G$47*(IntermediateCalcs!DF176-IntermediateCalcs!DF175))+((1-Output!$G$47)*IntermediateCalcs!DG175),""),(Output!$G$47*(IntermediateCalcs!DF176-IntermediateCalcs!DF175))+((1-Output!$G$47)*IntermediateCalcs!DG175))</f>
        <v>-15031.29304828925</v>
      </c>
      <c r="DH176" s="19">
        <f ca="1">IF(DataGoesHere!B175="",IF(DD176="Forecast",DF176+DG176,""),DF176+DG176)</f>
        <v>295439.66601571807</v>
      </c>
      <c r="DI176" s="274">
        <f ca="1">IF(DH176="","",IF(IntermediateCalcs!$AO$9="Yes",IntermediateCalcs!DH176*$CX176,IntermediateCalcs!DH176))</f>
        <v>303282.35293105547</v>
      </c>
      <c r="DJ176" s="250">
        <f ca="1">IF(DataGoesHere!$B176="","",($CZ176-DI176))</f>
        <v>22622.647068944527</v>
      </c>
      <c r="DK176" s="250">
        <f ca="1">IF(DataGoesHere!$B176="","",ABS($CZ176-DI176))</f>
        <v>22622.647068944527</v>
      </c>
      <c r="DL176" s="250">
        <f ca="1">IF(DataGoesHere!$B176="","",DK176^2)</f>
        <v>511784160.4060244</v>
      </c>
      <c r="DM176" s="249">
        <f ca="1">IF(DataGoesHere!$B176="","",DK176/$CZ176)</f>
        <v>6.9414851165046643E-2</v>
      </c>
      <c r="DN176" s="250">
        <f ca="1">IF(DataGoesHere!$B176="","",SUM(DJ$2:DJ176)/AVERAGE(DK:DK))</f>
        <v>-19.55067355815715</v>
      </c>
      <c r="DP176" s="19">
        <f ca="1">IF(DataGoesHere!B176="",IF($DD176="Forecast",(Output!E$48*IntermediateCalcs!CY176)+Output!G$48,""),(Output!E$48*IntermediateCalcs!CY176)+Output!G$48)</f>
        <v>306049.97209602431</v>
      </c>
      <c r="DQ176" s="274">
        <f ca="1">IF(DP176="","",IF(IntermediateCalcs!$AO$9="Yes",IntermediateCalcs!DP176*$CX176,IntermediateCalcs!DP176))</f>
        <v>314174.31824076024</v>
      </c>
      <c r="DR176" s="250">
        <f ca="1">IF(DataGoesHere!$B176="","",($CZ176-DQ176))</f>
        <v>11730.681759239757</v>
      </c>
      <c r="DS176" s="250">
        <f ca="1">IF(DataGoesHere!$B176="","",ABS($CZ176-DQ176))</f>
        <v>11730.681759239757</v>
      </c>
      <c r="DT176" s="250">
        <f ca="1">IF(DataGoesHere!$B176="","",DS176^2)</f>
        <v>137608894.53656036</v>
      </c>
      <c r="DU176" s="249">
        <f ca="1">IF(DataGoesHere!$B176="","",DS176/$CZ176)</f>
        <v>3.5994175478252115E-2</v>
      </c>
      <c r="DV176" s="250">
        <f ca="1">IF(DataGoesHere!$B176="","",SUM(DR$2:DR176)/AVERAGE(DS:DS))</f>
        <v>-9.2288970429435526</v>
      </c>
      <c r="DX176" s="19">
        <f ca="1">IF(DataGoesHere!$B175="","",(DB170*(Output!$O$49/Output!$P$49))+(IntermediateCalcs!DB171*(Output!$M$49/Output!$P$49))+(IntermediateCalcs!DB172*(Output!$K$49/Output!$P$49))+(DB173*(Output!$I$49/Output!$P$49))+(IntermediateCalcs!DB174*(Output!$G$49/Output!$P$49))+(IntermediateCalcs!DB175*(Output!$E$49/Output!$P$49)))</f>
        <v>324309.38288271951</v>
      </c>
      <c r="DY176" s="274">
        <f ca="1">IF(DX176="","",IF(IntermediateCalcs!$AO$9="Yes",IntermediateCalcs!DX176*$CX176,IntermediateCalcs!DX176))</f>
        <v>332918.43998042191</v>
      </c>
      <c r="DZ176" s="250">
        <f ca="1">IF(DataGoesHere!$B176="","",($CZ176-DY176))</f>
        <v>-7013.4399804219138</v>
      </c>
      <c r="EA176" s="250">
        <f ca="1">IF(DataGoesHere!$B176="","",ABS($CZ176-DY176))</f>
        <v>7013.4399804219138</v>
      </c>
      <c r="EB176" s="250">
        <f ca="1">IF(DataGoesHere!$B176="","",EA176^2)</f>
        <v>49188340.358980536</v>
      </c>
      <c r="EC176" s="249">
        <f ca="1">IF(DataGoesHere!$B176="","",EA176/$CZ176)</f>
        <v>2.1519890705640948E-2</v>
      </c>
      <c r="ED176" s="250">
        <f ca="1">IF(DataGoesHere!$B176="","",SUM(DZ$2:DZ176)/AVERAGE(EA:EA))</f>
        <v>-6.8048797383314437</v>
      </c>
    </row>
    <row r="177" spans="5:134" x14ac:dyDescent="0.2">
      <c r="E177" s="73"/>
      <c r="F177" s="73"/>
      <c r="G177" s="73"/>
      <c r="H177" s="73"/>
      <c r="I177" s="73"/>
      <c r="J177" s="73"/>
      <c r="K177" s="73"/>
      <c r="L177" s="73"/>
      <c r="M177" s="73"/>
      <c r="N177" s="73"/>
      <c r="O177" s="73"/>
      <c r="P177" s="73"/>
      <c r="Q177" s="73"/>
      <c r="R177" s="73"/>
      <c r="T177" s="240"/>
      <c r="U177" s="86"/>
      <c r="V177" s="86"/>
      <c r="W177" s="86"/>
      <c r="X177" s="86"/>
      <c r="Y177" s="86"/>
      <c r="Z177" s="86"/>
      <c r="AA177" s="245">
        <f>IF(DataGoesHere!$B177="","",(DataGoesHere!$B177/SUM(DataGoesHere!$B170:'DataGoesHere'!$B181)))</f>
        <v>8.7601344466448128E-2</v>
      </c>
      <c r="AB177" s="86"/>
      <c r="AC177" s="86"/>
      <c r="AD177" s="86"/>
      <c r="AE177" s="241"/>
      <c r="CV177" s="310">
        <f>IF(DataGoesHere!B177="","",DataGoesHere!A177)</f>
        <v>176</v>
      </c>
      <c r="CW177" s="271">
        <f t="shared" ca="1" si="12"/>
        <v>8</v>
      </c>
      <c r="CX177" s="272">
        <f t="shared" ca="1" si="13"/>
        <v>1.0207492390681214</v>
      </c>
      <c r="CY177" s="266">
        <f>DataGoesHere!A177</f>
        <v>176</v>
      </c>
      <c r="CZ177" s="19">
        <f>IF(DataGoesHere!B177="","",DataGoesHere!B177)</f>
        <v>339155</v>
      </c>
      <c r="DA177" s="19">
        <f>IF(DataGoesHere!B177="","",IF(AH$5="No",DataGoesHere!B177,DataGoesHere!B177-(AH$2*(DataGoesHere!A177-1))))</f>
        <v>189181.00805008944</v>
      </c>
      <c r="DB177" s="19">
        <f ca="1">IF(DataGoesHere!B177="","",IF(AO$9="No",DataGoesHere!B177,DataGoesHere!B177/CX177))</f>
        <v>332260.84038977756</v>
      </c>
      <c r="DC177" s="19">
        <f ca="1">IF(DataGoesHere!B177="","",IF(AO$9="No",DA177,DA177/CX177))</f>
        <v>185335.43872420571</v>
      </c>
      <c r="DD177" s="293" t="str">
        <f>IF(CZ177="",IF(COUNTIF(DD$2:DD176,"Forecast")&lt;Output!E$43,"Forecast",""),"Actual")</f>
        <v>Actual</v>
      </c>
      <c r="DF177" s="19">
        <f ca="1">IF(DataGoesHere!B176="",IF(DD177="Forecast",(Output!$E$47*IntermediateCalcs!DH176)+((1-Output!$E$47)*IntermediateCalcs!DF176),""),(Output!$E$47*IntermediateCalcs!DB176)+((1-Output!$E$47)*IntermediateCalcs!DF176))</f>
        <v>316776.67126770382</v>
      </c>
      <c r="DG177" s="19">
        <f ca="1">IF(DataGoesHere!B176="",IF(DD177="Forecast",(Output!$G$47*(IntermediateCalcs!DF177-IntermediateCalcs!DF176))+((1-Output!$G$47)*IntermediateCalcs!DG176),""),(Output!$G$47*(IntermediateCalcs!DF177-IntermediateCalcs!DF176))+((1-Output!$G$47)*IntermediateCalcs!DG176))</f>
        <v>-4362.7904222963816</v>
      </c>
      <c r="DH177" s="19">
        <f ca="1">IF(DataGoesHere!B176="",IF(DD177="Forecast",DF177+DG177,""),DF177+DG177)</f>
        <v>312413.88084540743</v>
      </c>
      <c r="DI177" s="274">
        <f ca="1">IF(DH177="","",IF(IntermediateCalcs!$AO$9="Yes",IntermediateCalcs!DH177*$CX177,IntermediateCalcs!DH177))</f>
        <v>318896.23114726838</v>
      </c>
      <c r="DJ177" s="250">
        <f ca="1">IF(DataGoesHere!$B177="","",($CZ177-DI177))</f>
        <v>20258.76885273162</v>
      </c>
      <c r="DK177" s="250">
        <f ca="1">IF(DataGoesHere!$B177="","",ABS($CZ177-DI177))</f>
        <v>20258.76885273162</v>
      </c>
      <c r="DL177" s="250">
        <f ca="1">IF(DataGoesHere!$B177="","",DK177^2)</f>
        <v>410417715.42840886</v>
      </c>
      <c r="DM177" s="249">
        <f ca="1">IF(DataGoesHere!$B177="","",DK177/$CZ177)</f>
        <v>5.9733068516553259E-2</v>
      </c>
      <c r="DN177" s="250">
        <f ca="1">IF(DataGoesHere!$B177="","",SUM(DJ$2:DJ177)/AVERAGE(DK:DK))</f>
        <v>-19.202449113746926</v>
      </c>
      <c r="DP177" s="19">
        <f ca="1">IF(DataGoesHere!B177="",IF($DD177="Forecast",(Output!E$48*IntermediateCalcs!CY177)+Output!G$48,""),(Output!E$48*IntermediateCalcs!CY177)+Output!G$48)</f>
        <v>306918.90207754867</v>
      </c>
      <c r="DQ177" s="274">
        <f ca="1">IF(DP177="","",IF(IntermediateCalcs!$AO$9="Yes",IntermediateCalcs!DP177*$CX177,IntermediateCalcs!DP177))</f>
        <v>313287.23575128108</v>
      </c>
      <c r="DR177" s="250">
        <f ca="1">IF(DataGoesHere!$B177="","",($CZ177-DQ177))</f>
        <v>25867.764248718915</v>
      </c>
      <c r="DS177" s="250">
        <f ca="1">IF(DataGoesHere!$B177="","",ABS($CZ177-DQ177))</f>
        <v>25867.764248718915</v>
      </c>
      <c r="DT177" s="250">
        <f ca="1">IF(DataGoesHere!$B177="","",DS177^2)</f>
        <v>669141227.22730041</v>
      </c>
      <c r="DU177" s="249">
        <f ca="1">IF(DataGoesHere!$B177="","",DS177/$CZ177)</f>
        <v>7.6271215959425376E-2</v>
      </c>
      <c r="DV177" s="250">
        <f ca="1">IF(DataGoesHere!$B177="","",SUM(DR$2:DR177)/AVERAGE(DS:DS))</f>
        <v>-8.4020449869710205</v>
      </c>
      <c r="DX177" s="19">
        <f ca="1">IF(DataGoesHere!$B176="","",(DB171*(Output!$O$49/Output!$P$49))+(IntermediateCalcs!DB172*(Output!$M$49/Output!$P$49))+(IntermediateCalcs!DB173*(Output!$K$49/Output!$P$49))+(DB174*(Output!$I$49/Output!$P$49))+(IntermediateCalcs!DB175*(Output!$G$49/Output!$P$49))+(IntermediateCalcs!DB176*(Output!$E$49/Output!$P$49)))</f>
        <v>345105.34316031775</v>
      </c>
      <c r="DY177" s="274">
        <f ca="1">IF(DX177="","",IF(IntermediateCalcs!$AO$9="Yes",IntermediateCalcs!DX177*$CX177,IntermediateCalcs!DX177))</f>
        <v>352266.01642923726</v>
      </c>
      <c r="DZ177" s="250">
        <f ca="1">IF(DataGoesHere!$B177="","",($CZ177-DY177))</f>
        <v>-13111.016429237265</v>
      </c>
      <c r="EA177" s="250">
        <f ca="1">IF(DataGoesHere!$B177="","",ABS($CZ177-DY177))</f>
        <v>13111.016429237265</v>
      </c>
      <c r="EB177" s="250">
        <f ca="1">IF(DataGoesHere!$B177="","",EA177^2)</f>
        <v>171898751.80772948</v>
      </c>
      <c r="EC177" s="249">
        <f ca="1">IF(DataGoesHere!$B177="","",EA177/$CZ177)</f>
        <v>3.865788925192689E-2</v>
      </c>
      <c r="ED177" s="250">
        <f ca="1">IF(DataGoesHere!$B177="","",SUM(DZ$2:DZ177)/AVERAGE(EA:EA))</f>
        <v>-7.1874636159066547</v>
      </c>
    </row>
    <row r="178" spans="5:134" x14ac:dyDescent="0.2">
      <c r="E178" s="73"/>
      <c r="F178" s="73"/>
      <c r="G178" s="73"/>
      <c r="H178" s="73"/>
      <c r="I178" s="73"/>
      <c r="J178" s="73"/>
      <c r="K178" s="73"/>
      <c r="L178" s="73"/>
      <c r="M178" s="73"/>
      <c r="N178" s="73"/>
      <c r="O178" s="73"/>
      <c r="P178" s="73"/>
      <c r="Q178" s="73"/>
      <c r="R178" s="73"/>
      <c r="T178" s="240"/>
      <c r="U178" s="86"/>
      <c r="V178" s="86"/>
      <c r="W178" s="86"/>
      <c r="X178" s="86"/>
      <c r="Y178" s="86"/>
      <c r="Z178" s="86"/>
      <c r="AA178" s="86"/>
      <c r="AB178" s="245">
        <f>IF(DataGoesHere!$B178="","",(DataGoesHere!$B178/SUM(DataGoesHere!$B170:'DataGoesHere'!$B181)))</f>
        <v>8.0270990628357006E-2</v>
      </c>
      <c r="AC178" s="86"/>
      <c r="AD178" s="86"/>
      <c r="AE178" s="241"/>
      <c r="CV178" s="310">
        <f>IF(DataGoesHere!B178="","",DataGoesHere!A178)</f>
        <v>177</v>
      </c>
      <c r="CW178" s="271">
        <f t="shared" ca="1" si="12"/>
        <v>9</v>
      </c>
      <c r="CX178" s="272">
        <f t="shared" ca="1" si="13"/>
        <v>1.0625330005567626</v>
      </c>
      <c r="CY178" s="266">
        <f>DataGoesHere!A178</f>
        <v>177</v>
      </c>
      <c r="CZ178" s="19">
        <f>IF(DataGoesHere!B178="","",DataGoesHere!B178)</f>
        <v>310775</v>
      </c>
      <c r="DA178" s="19">
        <f>IF(DataGoesHere!B178="","",IF(AH$5="No",DataGoesHere!B178,DataGoesHere!B178-(AH$2*(DataGoesHere!A178-1))))</f>
        <v>159944.01381037568</v>
      </c>
      <c r="DB178" s="19">
        <f ca="1">IF(DataGoesHere!B178="","",IF(AO$9="No",DataGoesHere!B178,DataGoesHere!B178/CX178))</f>
        <v>292485.03325276042</v>
      </c>
      <c r="DC178" s="19">
        <f ca="1">IF(DataGoesHere!B178="","",IF(AO$9="No",DA178,DA178/CX178))</f>
        <v>150530.8670192509</v>
      </c>
      <c r="DD178" s="293" t="str">
        <f>IF(CZ178="",IF(COUNTIF(DD$2:DD177,"Forecast")&lt;Output!E$43,"Forecast",""),"Actual")</f>
        <v>Actual</v>
      </c>
      <c r="DF178" s="19">
        <f ca="1">IF(DataGoesHere!B177="",IF(DD178="Forecast",(Output!$E$47*IntermediateCalcs!DH177)+((1-Output!$E$47)*IntermediateCalcs!DF177),""),(Output!$E$47*IntermediateCalcs!DB177)+((1-Output!$E$47)*IntermediateCalcs!DF177))</f>
        <v>330712.42347757018</v>
      </c>
      <c r="DG178" s="19">
        <f ca="1">IF(DataGoesHere!B177="",IF(DD178="Forecast",(Output!$G$47*(IntermediateCalcs!DF178-IntermediateCalcs!DF177))+((1-Output!$G$47)*IntermediateCalcs!DG177),""),(Output!$G$47*(IntermediateCalcs!DF178-IntermediateCalcs!DF177))+((1-Output!$G$47)*IntermediateCalcs!DG177))</f>
        <v>4786.4808937849903</v>
      </c>
      <c r="DH178" s="19">
        <f ca="1">IF(DataGoesHere!B177="",IF(DD178="Forecast",DF178+DG178,""),DF178+DG178)</f>
        <v>335498.90437135519</v>
      </c>
      <c r="DI178" s="274">
        <f ca="1">IF(DH178="","",IF(IntermediateCalcs!$AO$9="Yes",IntermediateCalcs!DH178*$CX178,IntermediateCalcs!DH178))</f>
        <v>356478.65754520241</v>
      </c>
      <c r="DJ178" s="250">
        <f ca="1">IF(DataGoesHere!$B178="","",($CZ178-DI178))</f>
        <v>-45703.657545202412</v>
      </c>
      <c r="DK178" s="250">
        <f ca="1">IF(DataGoesHere!$B178="","",ABS($CZ178-DI178))</f>
        <v>45703.657545202412</v>
      </c>
      <c r="DL178" s="250">
        <f ca="1">IF(DataGoesHere!$B178="","",DK178^2)</f>
        <v>2088824313.0091374</v>
      </c>
      <c r="DM178" s="249">
        <f ca="1">IF(DataGoesHere!$B178="","",DK178/$CZ178)</f>
        <v>0.1470634946350331</v>
      </c>
      <c r="DN178" s="250">
        <f ca="1">IF(DataGoesHere!$B178="","",SUM(DJ$2:DJ178)/AVERAGE(DK:DK))</f>
        <v>-19.98804131196421</v>
      </c>
      <c r="DP178" s="19">
        <f ca="1">IF(DataGoesHere!B178="",IF($DD178="Forecast",(Output!E$48*IntermediateCalcs!CY178)+Output!G$48,""),(Output!E$48*IntermediateCalcs!CY178)+Output!G$48)</f>
        <v>307787.83205907303</v>
      </c>
      <c r="DQ178" s="274">
        <f ca="1">IF(DP178="","",IF(IntermediateCalcs!$AO$9="Yes",IntermediateCalcs!DP178*$CX178,IntermediateCalcs!DP178))</f>
        <v>327034.72873258777</v>
      </c>
      <c r="DR178" s="250">
        <f ca="1">IF(DataGoesHere!$B178="","",($CZ178-DQ178))</f>
        <v>-16259.72873258777</v>
      </c>
      <c r="DS178" s="250">
        <f ca="1">IF(DataGoesHere!$B178="","",ABS($CZ178-DQ178))</f>
        <v>16259.72873258777</v>
      </c>
      <c r="DT178" s="250">
        <f ca="1">IF(DataGoesHere!$B178="","",DS178^2)</f>
        <v>264378778.45734027</v>
      </c>
      <c r="DU178" s="249">
        <f ca="1">IF(DataGoesHere!$B178="","",DS178/$CZ178)</f>
        <v>5.2319938002052188E-2</v>
      </c>
      <c r="DV178" s="250">
        <f ca="1">IF(DataGoesHere!$B178="","",SUM(DR$2:DR178)/AVERAGE(DS:DS))</f>
        <v>-8.9217802838767692</v>
      </c>
      <c r="DX178" s="19">
        <f ca="1">IF(DataGoesHere!$B177="","",(DB172*(Output!$O$49/Output!$P$49))+(IntermediateCalcs!DB173*(Output!$M$49/Output!$P$49))+(IntermediateCalcs!DB174*(Output!$K$49/Output!$P$49))+(DB175*(Output!$I$49/Output!$P$49))+(IntermediateCalcs!DB176*(Output!$G$49/Output!$P$49))+(IntermediateCalcs!DB177*(Output!$E$49/Output!$P$49)))</f>
        <v>320995.90816511936</v>
      </c>
      <c r="DY178" s="274">
        <f ca="1">IF(DX178="","",IF(IntermediateCalcs!$AO$9="Yes",IntermediateCalcs!DX178*$CX178,IntermediateCalcs!DX178))</f>
        <v>341068.74546912726</v>
      </c>
      <c r="DZ178" s="250">
        <f ca="1">IF(DataGoesHere!$B178="","",($CZ178-DY178))</f>
        <v>-30293.745469127258</v>
      </c>
      <c r="EA178" s="250">
        <f ca="1">IF(DataGoesHere!$B178="","",ABS($CZ178-DY178))</f>
        <v>30293.745469127258</v>
      </c>
      <c r="EB178" s="250">
        <f ca="1">IF(DataGoesHere!$B178="","",EA178^2)</f>
        <v>917711014.54826832</v>
      </c>
      <c r="EC178" s="249">
        <f ca="1">IF(DataGoesHere!$B178="","",EA178/$CZ178)</f>
        <v>9.7478064416787899E-2</v>
      </c>
      <c r="ED178" s="250">
        <f ca="1">IF(DataGoesHere!$B178="","",SUM(DZ$2:DZ178)/AVERAGE(EA:EA))</f>
        <v>-8.0714453171277718</v>
      </c>
    </row>
    <row r="179" spans="5:134" x14ac:dyDescent="0.2">
      <c r="E179" s="73"/>
      <c r="F179" s="73"/>
      <c r="G179" s="73"/>
      <c r="H179" s="73"/>
      <c r="I179" s="73"/>
      <c r="J179" s="73"/>
      <c r="K179" s="73"/>
      <c r="L179" s="73"/>
      <c r="M179" s="73"/>
      <c r="N179" s="73"/>
      <c r="O179" s="73"/>
      <c r="P179" s="73"/>
      <c r="Q179" s="73"/>
      <c r="R179" s="73"/>
      <c r="T179" s="240"/>
      <c r="U179" s="86"/>
      <c r="V179" s="86"/>
      <c r="W179" s="86"/>
      <c r="X179" s="86"/>
      <c r="Y179" s="86"/>
      <c r="Z179" s="86"/>
      <c r="AA179" s="86"/>
      <c r="AB179" s="86"/>
      <c r="AC179" s="245">
        <f>IF(DataGoesHere!$B179="","",(DataGoesHere!$B179/SUM(DataGoesHere!$B170:'DataGoesHere'!$B181)))</f>
        <v>8.0839493404877033E-2</v>
      </c>
      <c r="AD179" s="86"/>
      <c r="AE179" s="241"/>
      <c r="CV179" s="310">
        <f>IF(DataGoesHere!B179="","",DataGoesHere!A179)</f>
        <v>178</v>
      </c>
      <c r="CW179" s="271">
        <f t="shared" ca="1" si="12"/>
        <v>10</v>
      </c>
      <c r="CX179" s="272">
        <f t="shared" ca="1" si="13"/>
        <v>0.92557634012077306</v>
      </c>
      <c r="CY179" s="266">
        <f>DataGoesHere!A179</f>
        <v>178</v>
      </c>
      <c r="CZ179" s="19">
        <f>IF(DataGoesHere!B179="","",DataGoesHere!B179)</f>
        <v>312976</v>
      </c>
      <c r="DA179" s="19">
        <f>IF(DataGoesHere!B179="","",IF(AH$5="No",DataGoesHere!B179,DataGoesHere!B179-(AH$2*(DataGoesHere!A179-1))))</f>
        <v>161288.01957066188</v>
      </c>
      <c r="DB179" s="19">
        <f ca="1">IF(DataGoesHere!B179="","",IF(AO$9="No",DataGoesHere!B179,DataGoesHere!B179/CX179))</f>
        <v>338141.74631901417</v>
      </c>
      <c r="DC179" s="19">
        <f ca="1">IF(DataGoesHere!B179="","",IF(AO$9="No",DA179,DA179/CX179))</f>
        <v>174256.85227608168</v>
      </c>
      <c r="DD179" s="293" t="str">
        <f>IF(CZ179="",IF(COUNTIF(DD$2:DD178,"Forecast")&lt;Output!E$43,"Forecast",""),"Actual")</f>
        <v>Actual</v>
      </c>
      <c r="DF179" s="19">
        <f ca="1">IF(DataGoesHere!B178="",IF(DD179="Forecast",(Output!$E$47*IntermediateCalcs!DH178)+((1-Output!$E$47)*IntermediateCalcs!DF178),""),(Output!$E$47*IntermediateCalcs!DB178)+((1-Output!$E$47)*IntermediateCalcs!DF178))</f>
        <v>296307.77227524144</v>
      </c>
      <c r="DG179" s="19">
        <f ca="1">IF(DataGoesHere!B178="",IF(DD179="Forecast",(Output!$G$47*(IntermediateCalcs!DF179-IntermediateCalcs!DF178))+((1-Output!$G$47)*IntermediateCalcs!DG178),""),(Output!$G$47*(IntermediateCalcs!DF179-IntermediateCalcs!DF178))+((1-Output!$G$47)*IntermediateCalcs!DG178))</f>
        <v>-14809.085154271874</v>
      </c>
      <c r="DH179" s="19">
        <f ca="1">IF(DataGoesHere!B178="",IF(DD179="Forecast",DF179+DG179,""),DF179+DG179)</f>
        <v>281498.68712096958</v>
      </c>
      <c r="DI179" s="274">
        <f ca="1">IF(DH179="","",IF(IntermediateCalcs!$AO$9="Yes",IntermediateCalcs!DH179*$CX179,IntermediateCalcs!DH179))</f>
        <v>260548.52457422961</v>
      </c>
      <c r="DJ179" s="250">
        <f ca="1">IF(DataGoesHere!$B179="","",($CZ179-DI179))</f>
        <v>52427.47542577039</v>
      </c>
      <c r="DK179" s="250">
        <f ca="1">IF(DataGoesHere!$B179="","",ABS($CZ179-DI179))</f>
        <v>52427.47542577039</v>
      </c>
      <c r="DL179" s="250">
        <f ca="1">IF(DataGoesHere!$B179="","",DK179^2)</f>
        <v>2748640179.5197582</v>
      </c>
      <c r="DM179" s="249">
        <f ca="1">IF(DataGoesHere!$B179="","",DK179/$CZ179)</f>
        <v>0.16751276591741984</v>
      </c>
      <c r="DN179" s="250">
        <f ca="1">IF(DataGoesHere!$B179="","",SUM(DJ$2:DJ179)/AVERAGE(DK:DK))</f>
        <v>-19.086874580921322</v>
      </c>
      <c r="DP179" s="19">
        <f ca="1">IF(DataGoesHere!B179="",IF($DD179="Forecast",(Output!E$48*IntermediateCalcs!CY179)+Output!G$48,""),(Output!E$48*IntermediateCalcs!CY179)+Output!G$48)</f>
        <v>308656.76204059739</v>
      </c>
      <c r="DQ179" s="274">
        <f ca="1">IF(DP179="","",IF(IntermediateCalcs!$AO$9="Yes",IntermediateCalcs!DP179*$CX179,IntermediateCalcs!DP179))</f>
        <v>285685.39616306446</v>
      </c>
      <c r="DR179" s="250">
        <f ca="1">IF(DataGoesHere!$B179="","",($CZ179-DQ179))</f>
        <v>27290.603836935537</v>
      </c>
      <c r="DS179" s="250">
        <f ca="1">IF(DataGoesHere!$B179="","",ABS($CZ179-DQ179))</f>
        <v>27290.603836935537</v>
      </c>
      <c r="DT179" s="250">
        <f ca="1">IF(DataGoesHere!$B179="","",DS179^2)</f>
        <v>744777057.78456068</v>
      </c>
      <c r="DU179" s="249">
        <f ca="1">IF(DataGoesHere!$B179="","",DS179/$CZ179)</f>
        <v>8.7197113634705337E-2</v>
      </c>
      <c r="DV179" s="250">
        <f ca="1">IF(DataGoesHere!$B179="","",SUM(DR$2:DR179)/AVERAGE(DS:DS))</f>
        <v>-8.0494477670679565</v>
      </c>
      <c r="DX179" s="19">
        <f ca="1">IF(DataGoesHere!$B178="","",(DB173*(Output!$O$49/Output!$P$49))+(IntermediateCalcs!DB174*(Output!$M$49/Output!$P$49))+(IntermediateCalcs!DB175*(Output!$K$49/Output!$P$49))+(DB176*(Output!$I$49/Output!$P$49))+(IntermediateCalcs!DB177*(Output!$G$49/Output!$P$49))+(IntermediateCalcs!DB178*(Output!$E$49/Output!$P$49)))</f>
        <v>320913.31740457285</v>
      </c>
      <c r="DY179" s="274">
        <f ca="1">IF(DX179="","",IF(IntermediateCalcs!$AO$9="Yes",IntermediateCalcs!DX179*$CX179,IntermediateCalcs!DX179))</f>
        <v>297029.77381934051</v>
      </c>
      <c r="DZ179" s="250">
        <f ca="1">IF(DataGoesHere!$B179="","",($CZ179-DY179))</f>
        <v>15946.226180659491</v>
      </c>
      <c r="EA179" s="250">
        <f ca="1">IF(DataGoesHere!$B179="","",ABS($CZ179-DY179))</f>
        <v>15946.226180659491</v>
      </c>
      <c r="EB179" s="250">
        <f ca="1">IF(DataGoesHere!$B179="","",EA179^2)</f>
        <v>254282129.40475017</v>
      </c>
      <c r="EC179" s="249">
        <f ca="1">IF(DataGoesHere!$B179="","",EA179/$CZ179)</f>
        <v>5.0950316256388642E-2</v>
      </c>
      <c r="ED179" s="250">
        <f ca="1">IF(DataGoesHere!$B179="","",SUM(DZ$2:DZ179)/AVERAGE(EA:EA))</f>
        <v>-7.6061290635928076</v>
      </c>
    </row>
    <row r="180" spans="5:134" x14ac:dyDescent="0.2">
      <c r="E180" s="73"/>
      <c r="F180" s="73"/>
      <c r="G180" s="73"/>
      <c r="H180" s="73"/>
      <c r="I180" s="73"/>
      <c r="J180" s="73"/>
      <c r="K180" s="73"/>
      <c r="L180" s="73"/>
      <c r="M180" s="73"/>
      <c r="N180" s="73"/>
      <c r="O180" s="73"/>
      <c r="P180" s="73"/>
      <c r="Q180" s="73"/>
      <c r="R180" s="73"/>
      <c r="T180" s="240"/>
      <c r="U180" s="86"/>
      <c r="V180" s="86"/>
      <c r="W180" s="86"/>
      <c r="X180" s="86"/>
      <c r="Y180" s="86"/>
      <c r="Z180" s="86"/>
      <c r="AA180" s="86"/>
      <c r="AB180" s="86"/>
      <c r="AC180" s="86"/>
      <c r="AD180" s="245">
        <f>IF(DataGoesHere!$B180="","",(DataGoesHere!$B180/SUM(DataGoesHere!$B170:'DataGoesHere'!$B181)))</f>
        <v>8.3451609978683089E-2</v>
      </c>
      <c r="AE180" s="241"/>
      <c r="CV180" s="310">
        <f>IF(DataGoesHere!B180="","",DataGoesHere!A180)</f>
        <v>179</v>
      </c>
      <c r="CW180" s="271">
        <f t="shared" ca="1" si="12"/>
        <v>11</v>
      </c>
      <c r="CX180" s="272">
        <f t="shared" ca="1" si="13"/>
        <v>0.97463169608807265</v>
      </c>
      <c r="CY180" s="266">
        <f>DataGoesHere!A180</f>
        <v>179</v>
      </c>
      <c r="CZ180" s="19">
        <f>IF(DataGoesHere!B180="","",DataGoesHere!B180)</f>
        <v>323089</v>
      </c>
      <c r="DA180" s="19">
        <f>IF(DataGoesHere!B180="","",IF(AH$5="No",DataGoesHere!B180,DataGoesHere!B180-(AH$2*(DataGoesHere!A180-1))))</f>
        <v>170544.02533094812</v>
      </c>
      <c r="DB180" s="19">
        <f ca="1">IF(DataGoesHere!B180="","",IF(AO$9="No",DataGoesHere!B180,DataGoesHere!B180/CX180))</f>
        <v>331498.55611796567</v>
      </c>
      <c r="DC180" s="19">
        <f ca="1">IF(DataGoesHere!B180="","",IF(AO$9="No",DA180,DA180/CX180))</f>
        <v>174983.04848433423</v>
      </c>
      <c r="DD180" s="293" t="str">
        <f>IF(CZ180="",IF(COUNTIF(DD$2:DD179,"Forecast")&lt;Output!E$43,"Forecast",""),"Actual")</f>
        <v>Actual</v>
      </c>
      <c r="DF180" s="19">
        <f ca="1">IF(DataGoesHere!B179="",IF(DD180="Forecast",(Output!$E$47*IntermediateCalcs!DH179)+((1-Output!$E$47)*IntermediateCalcs!DF179),""),(Output!$E$47*IntermediateCalcs!DB179)+((1-Output!$E$47)*IntermediateCalcs!DF179))</f>
        <v>333958.34891463688</v>
      </c>
      <c r="DG180" s="19">
        <f ca="1">IF(DataGoesHere!B179="",IF(DD180="Forecast",(Output!$G$47*(IntermediateCalcs!DF180-IntermediateCalcs!DF179))+((1-Output!$G$47)*IntermediateCalcs!DG179),""),(Output!$G$47*(IntermediateCalcs!DF180-IntermediateCalcs!DF179))+((1-Output!$G$47)*IntermediateCalcs!DG179))</f>
        <v>11420.745742561783</v>
      </c>
      <c r="DH180" s="19">
        <f ca="1">IF(DataGoesHere!B179="",IF(DD180="Forecast",DF180+DG180,""),DF180+DG180)</f>
        <v>345379.09465719864</v>
      </c>
      <c r="DI180" s="274">
        <f ca="1">IF(DH180="","",IF(IntermediateCalcs!$AO$9="Yes",IntermediateCalcs!DH180*$CX180,IntermediateCalcs!DH180))</f>
        <v>336617.41281910852</v>
      </c>
      <c r="DJ180" s="250">
        <f ca="1">IF(DataGoesHere!$B180="","",($CZ180-DI180))</f>
        <v>-13528.412819108518</v>
      </c>
      <c r="DK180" s="250">
        <f ca="1">IF(DataGoesHere!$B180="","",ABS($CZ180-DI180))</f>
        <v>13528.412819108518</v>
      </c>
      <c r="DL180" s="250">
        <f ca="1">IF(DataGoesHere!$B180="","",DK180^2)</f>
        <v>183017953.40421969</v>
      </c>
      <c r="DM180" s="249">
        <f ca="1">IF(DataGoesHere!$B180="","",DK180/$CZ180)</f>
        <v>4.18720935070786E-2</v>
      </c>
      <c r="DN180" s="250">
        <f ca="1">IF(DataGoesHere!$B180="","",SUM(DJ$2:DJ180)/AVERAGE(DK:DK))</f>
        <v>-19.31941210933342</v>
      </c>
      <c r="DP180" s="19">
        <f ca="1">IF(DataGoesHere!B180="",IF($DD180="Forecast",(Output!E$48*IntermediateCalcs!CY180)+Output!G$48,""),(Output!E$48*IntermediateCalcs!CY180)+Output!G$48)</f>
        <v>309525.6920221218</v>
      </c>
      <c r="DQ180" s="274">
        <f ca="1">IF(DP180="","",IF(IntermediateCalcs!$AO$9="Yes",IntermediateCalcs!DP180*$CX180,IntermediateCalcs!DP180))</f>
        <v>301673.55019835499</v>
      </c>
      <c r="DR180" s="250">
        <f ca="1">IF(DataGoesHere!$B180="","",($CZ180-DQ180))</f>
        <v>21415.449801645009</v>
      </c>
      <c r="DS180" s="250">
        <f ca="1">IF(DataGoesHere!$B180="","",ABS($CZ180-DQ180))</f>
        <v>21415.449801645009</v>
      </c>
      <c r="DT180" s="250">
        <f ca="1">IF(DataGoesHere!$B180="","",DS180^2)</f>
        <v>458621490.20677727</v>
      </c>
      <c r="DU180" s="249">
        <f ca="1">IF(DataGoesHere!$B180="","",DS180/$CZ180)</f>
        <v>6.6283438314659451E-2</v>
      </c>
      <c r="DV180" s="250">
        <f ca="1">IF(DataGoesHere!$B180="","",SUM(DR$2:DR180)/AVERAGE(DS:DS))</f>
        <v>-7.3649120442350995</v>
      </c>
      <c r="DX180" s="19">
        <f ca="1">IF(DataGoesHere!$B179="","",(DB174*(Output!$O$49/Output!$P$49))+(IntermediateCalcs!DB175*(Output!$M$49/Output!$P$49))+(IntermediateCalcs!DB176*(Output!$K$49/Output!$P$49))+(DB177*(Output!$I$49/Output!$P$49))+(IntermediateCalcs!DB178*(Output!$G$49/Output!$P$49))+(IntermediateCalcs!DB179*(Output!$E$49/Output!$P$49)))</f>
        <v>318783.88235675642</v>
      </c>
      <c r="DY180" s="274">
        <f ca="1">IF(DX180="","",IF(IntermediateCalcs!$AO$9="Yes",IntermediateCalcs!DX180*$CX180,IntermediateCalcs!DX180))</f>
        <v>310696.87594690616</v>
      </c>
      <c r="DZ180" s="250">
        <f ca="1">IF(DataGoesHere!$B180="","",($CZ180-DY180))</f>
        <v>12392.124053093838</v>
      </c>
      <c r="EA180" s="250">
        <f ca="1">IF(DataGoesHere!$B180="","",ABS($CZ180-DY180))</f>
        <v>12392.124053093838</v>
      </c>
      <c r="EB180" s="250">
        <f ca="1">IF(DataGoesHere!$B180="","",EA180^2)</f>
        <v>153564738.54726684</v>
      </c>
      <c r="EC180" s="249">
        <f ca="1">IF(DataGoesHere!$B180="","",EA180/$CZ180)</f>
        <v>3.8355140698364341E-2</v>
      </c>
      <c r="ED180" s="250">
        <f ca="1">IF(DataGoesHere!$B180="","",SUM(DZ$2:DZ180)/AVERAGE(EA:EA))</f>
        <v>-7.2445227078068974</v>
      </c>
    </row>
    <row r="181" spans="5:134" x14ac:dyDescent="0.2">
      <c r="E181" s="73"/>
      <c r="F181" s="73"/>
      <c r="G181" s="73"/>
      <c r="H181" s="73"/>
      <c r="I181" s="73"/>
      <c r="J181" s="73"/>
      <c r="K181" s="73"/>
      <c r="L181" s="73"/>
      <c r="M181" s="73"/>
      <c r="N181" s="73"/>
      <c r="O181" s="73"/>
      <c r="P181" s="73"/>
      <c r="Q181" s="73"/>
      <c r="R181" s="73"/>
      <c r="T181" s="242"/>
      <c r="U181" s="243"/>
      <c r="V181" s="243"/>
      <c r="W181" s="243"/>
      <c r="X181" s="243"/>
      <c r="Y181" s="243"/>
      <c r="Z181" s="243"/>
      <c r="AA181" s="243"/>
      <c r="AB181" s="243"/>
      <c r="AC181" s="243"/>
      <c r="AD181" s="243"/>
      <c r="AE181" s="246">
        <f>IF(DataGoesHere!$B181="","",(DataGoesHere!$B181/SUM(DataGoesHere!$B170:'DataGoesHere'!$B181)))</f>
        <v>9.8199878963925E-2</v>
      </c>
      <c r="CV181" s="310">
        <f>IF(DataGoesHere!B181="","",DataGoesHere!A181)</f>
        <v>180</v>
      </c>
      <c r="CW181" s="271">
        <f t="shared" ca="1" si="12"/>
        <v>12</v>
      </c>
      <c r="CX181" s="272">
        <f t="shared" ca="1" si="13"/>
        <v>1.0054005237672714</v>
      </c>
      <c r="CY181" s="266">
        <f>DataGoesHere!A181</f>
        <v>180</v>
      </c>
      <c r="CZ181" s="19">
        <f>IF(DataGoesHere!B181="","",DataGoesHere!B181)</f>
        <v>380188</v>
      </c>
      <c r="DA181" s="19">
        <f>IF(DataGoesHere!B181="","",IF(AH$5="No",DataGoesHere!B181,DataGoesHere!B181-(AH$2*(DataGoesHere!A181-1))))</f>
        <v>226786.03109123436</v>
      </c>
      <c r="DB181" s="19">
        <f ca="1">IF(DataGoesHere!B181="","",IF(AO$9="No",DataGoesHere!B181,DataGoesHere!B181/CX181))</f>
        <v>378145.81454107672</v>
      </c>
      <c r="DC181" s="19">
        <f ca="1">IF(DataGoesHere!B181="","",IF(AO$9="No",DA181,DA181/CX181))</f>
        <v>225567.84657467558</v>
      </c>
      <c r="DD181" s="293" t="str">
        <f>IF(CZ181="",IF(COUNTIF(DD$2:DD180,"Forecast")&lt;Output!E$43,"Forecast",""),"Actual")</f>
        <v>Actual</v>
      </c>
      <c r="DF181" s="19">
        <f ca="1">IF(DataGoesHere!B180="",IF(DD181="Forecast",(Output!$E$47*IntermediateCalcs!DH180)+((1-Output!$E$47)*IntermediateCalcs!DF180),""),(Output!$E$47*IntermediateCalcs!DB180)+((1-Output!$E$47)*IntermediateCalcs!DF180))</f>
        <v>331744.5353976328</v>
      </c>
      <c r="DG181" s="19">
        <f ca="1">IF(DataGoesHere!B180="",IF(DD181="Forecast",(Output!$G$47*(IntermediateCalcs!DF181-IntermediateCalcs!DF180))+((1-Output!$G$47)*IntermediateCalcs!DG180),""),(Output!$G$47*(IntermediateCalcs!DF181-IntermediateCalcs!DF180))+((1-Output!$G$47)*IntermediateCalcs!DG180))</f>
        <v>4603.4661127788531</v>
      </c>
      <c r="DH181" s="19">
        <f ca="1">IF(DataGoesHere!B180="",IF(DD181="Forecast",DF181+DG181,""),DF181+DG181)</f>
        <v>336348.00151041168</v>
      </c>
      <c r="DI181" s="274">
        <f ca="1">IF(DH181="","",IF(IntermediateCalcs!$AO$9="Yes",IntermediateCalcs!DH181*$CX181,IntermediateCalcs!DH181))</f>
        <v>338164.4568866429</v>
      </c>
      <c r="DJ181" s="250">
        <f ca="1">IF(DataGoesHere!$B181="","",($CZ181-DI181))</f>
        <v>42023.543113357096</v>
      </c>
      <c r="DK181" s="250">
        <f ca="1">IF(DataGoesHere!$B181="","",ABS($CZ181-DI181))</f>
        <v>42023.543113357096</v>
      </c>
      <c r="DL181" s="250">
        <f ca="1">IF(DataGoesHere!$B181="","",DK181^2)</f>
        <v>1765978175.8001826</v>
      </c>
      <c r="DM181" s="249">
        <f ca="1">IF(DataGoesHere!$B181="","",DK181/$CZ181)</f>
        <v>0.11053358631350042</v>
      </c>
      <c r="DN181" s="250">
        <f ca="1">IF(DataGoesHere!$B181="","",SUM(DJ$2:DJ181)/AVERAGE(DK:DK))</f>
        <v>-18.597076756224105</v>
      </c>
      <c r="DP181" s="19">
        <f ca="1">IF(DataGoesHere!B181="",IF($DD181="Forecast",(Output!E$48*IntermediateCalcs!CY181)+Output!G$48,""),(Output!E$48*IntermediateCalcs!CY181)+Output!G$48)</f>
        <v>310394.62200364616</v>
      </c>
      <c r="DQ181" s="274">
        <f ca="1">IF(DP181="","",IF(IntermediateCalcs!$AO$9="Yes",IntermediateCalcs!DP181*$CX181,IntermediateCalcs!DP181))</f>
        <v>312070.91553701006</v>
      </c>
      <c r="DR181" s="250">
        <f ca="1">IF(DataGoesHere!$B181="","",($CZ181-DQ181))</f>
        <v>68117.084462989937</v>
      </c>
      <c r="DS181" s="250">
        <f ca="1">IF(DataGoesHere!$B181="","",ABS($CZ181-DQ181))</f>
        <v>68117.084462989937</v>
      </c>
      <c r="DT181" s="250">
        <f ca="1">IF(DataGoesHere!$B181="","",DS181^2)</f>
        <v>4639937195.7381048</v>
      </c>
      <c r="DU181" s="249">
        <f ca="1">IF(DataGoesHere!$B181="","",DS181/$CZ181)</f>
        <v>0.17916684498982066</v>
      </c>
      <c r="DV181" s="250">
        <f ca="1">IF(DataGoesHere!$B181="","",SUM(DR$2:DR181)/AVERAGE(DS:DS))</f>
        <v>-5.1875784798213438</v>
      </c>
      <c r="DX181" s="19">
        <f ca="1">IF(DataGoesHere!$B180="","",(DB175*(Output!$O$49/Output!$P$49))+(IntermediateCalcs!DB176*(Output!$M$49/Output!$P$49))+(IntermediateCalcs!DB177*(Output!$K$49/Output!$P$49))+(DB178*(Output!$I$49/Output!$P$49))+(IntermediateCalcs!DB179*(Output!$G$49/Output!$P$49))+(IntermediateCalcs!DB180*(Output!$E$49/Output!$P$49)))</f>
        <v>320067.01483956497</v>
      </c>
      <c r="DY181" s="274">
        <f ca="1">IF(DX181="","",IF(IntermediateCalcs!$AO$9="Yes",IntermediateCalcs!DX181*$CX181,IntermediateCalcs!DX181))</f>
        <v>321795.54436032567</v>
      </c>
      <c r="DZ181" s="250">
        <f ca="1">IF(DataGoesHere!$B181="","",($CZ181-DY181))</f>
        <v>58392.455639674328</v>
      </c>
      <c r="EA181" s="250">
        <f ca="1">IF(DataGoesHere!$B181="","",ABS($CZ181-DY181))</f>
        <v>58392.455639674328</v>
      </c>
      <c r="EB181" s="250">
        <f ca="1">IF(DataGoesHere!$B181="","",EA181^2)</f>
        <v>3409678875.6313343</v>
      </c>
      <c r="EC181" s="249">
        <f ca="1">IF(DataGoesHere!$B181="","",EA181/$CZ181)</f>
        <v>0.15358837112079898</v>
      </c>
      <c r="ED181" s="250">
        <f ca="1">IF(DataGoesHere!$B181="","",SUM(DZ$2:DZ181)/AVERAGE(EA:EA))</f>
        <v>-5.5406111750635327</v>
      </c>
    </row>
    <row r="182" spans="5:134" x14ac:dyDescent="0.2">
      <c r="E182" s="73"/>
      <c r="F182" s="73"/>
      <c r="G182" s="73"/>
      <c r="H182" s="73"/>
      <c r="I182" s="73"/>
      <c r="J182" s="73"/>
      <c r="K182" s="73"/>
      <c r="L182" s="73"/>
      <c r="M182" s="73"/>
      <c r="N182" s="73"/>
      <c r="O182" s="73"/>
      <c r="P182" s="73"/>
      <c r="Q182" s="73"/>
      <c r="R182" s="73"/>
      <c r="T182" s="244">
        <f>IF(DataGoesHere!$B182="","",(DataGoesHere!$B182/SUM(DataGoesHere!$B182:'DataGoesHere'!$B193)))</f>
        <v>7.3910024624660398E-2</v>
      </c>
      <c r="U182" s="238"/>
      <c r="V182" s="238"/>
      <c r="W182" s="238"/>
      <c r="X182" s="238"/>
      <c r="Y182" s="238"/>
      <c r="Z182" s="238"/>
      <c r="AA182" s="238"/>
      <c r="AB182" s="238"/>
      <c r="AC182" s="238"/>
      <c r="AD182" s="238"/>
      <c r="AE182" s="239"/>
      <c r="CV182" s="310">
        <f>IF(DataGoesHere!B182="","",DataGoesHere!A182)</f>
        <v>181</v>
      </c>
      <c r="CW182" s="271">
        <f t="shared" ca="1" si="12"/>
        <v>1</v>
      </c>
      <c r="CX182" s="272">
        <f t="shared" ca="1" si="13"/>
        <v>1.3236179355303281</v>
      </c>
      <c r="CY182" s="266">
        <f>DataGoesHere!A182</f>
        <v>181</v>
      </c>
      <c r="CZ182" s="19">
        <f>IF(DataGoesHere!B182="","",DataGoesHere!B182)</f>
        <v>295284</v>
      </c>
      <c r="DA182" s="19">
        <f>IF(DataGoesHere!B182="","",IF(AH$5="No",DataGoesHere!B182,DataGoesHere!B182-(AH$2*(DataGoesHere!A182-1))))</f>
        <v>141025.03685152056</v>
      </c>
      <c r="DB182" s="19">
        <f ca="1">IF(DataGoesHere!B182="","",IF(AO$9="No",DataGoesHere!B182,DataGoesHere!B182/CX182))</f>
        <v>223088.54547342611</v>
      </c>
      <c r="DC182" s="19">
        <f ca="1">IF(DataGoesHere!B182="","",IF(AO$9="No",DA182,DA182/CX182))</f>
        <v>106545.12383516222</v>
      </c>
      <c r="DD182" s="293" t="str">
        <f>IF(CZ182="",IF(COUNTIF(DD$2:DD181,"Forecast")&lt;Output!E$43,"Forecast",""),"Actual")</f>
        <v>Actual</v>
      </c>
      <c r="DF182" s="19">
        <f ca="1">IF(DataGoesHere!B181="",IF(DD182="Forecast",(Output!$E$47*IntermediateCalcs!DH181)+((1-Output!$E$47)*IntermediateCalcs!DF181),""),(Output!$E$47*IntermediateCalcs!DB181)+((1-Output!$E$47)*IntermediateCalcs!DF181))</f>
        <v>373505.68662673235</v>
      </c>
      <c r="DG182" s="19">
        <f ca="1">IF(DataGoesHere!B181="",IF(DD182="Forecast",(Output!$G$47*(IntermediateCalcs!DF182-IntermediateCalcs!DF181))+((1-Output!$G$47)*IntermediateCalcs!DG181),""),(Output!$G$47*(IntermediateCalcs!DF182-IntermediateCalcs!DF181))+((1-Output!$G$47)*IntermediateCalcs!DG181))</f>
        <v>23182.308670939201</v>
      </c>
      <c r="DH182" s="19">
        <f ca="1">IF(DataGoesHere!B181="",IF(DD182="Forecast",DF182+DG182,""),DF182+DG182)</f>
        <v>396687.99529767153</v>
      </c>
      <c r="DI182" s="274">
        <f ca="1">IF(DH182="","",IF(IntermediateCalcs!$AO$9="Yes",IntermediateCalcs!DH182*$CX182,IntermediateCalcs!DH182))</f>
        <v>525063.34538556845</v>
      </c>
      <c r="DJ182" s="250">
        <f ca="1">IF(DataGoesHere!$B182="","",($CZ182-DI182))</f>
        <v>-229779.34538556845</v>
      </c>
      <c r="DK182" s="250">
        <f ca="1">IF(DataGoesHere!$B182="","",ABS($CZ182-DI182))</f>
        <v>229779.34538556845</v>
      </c>
      <c r="DL182" s="250">
        <f ca="1">IF(DataGoesHere!$B182="","",DK182^2)</f>
        <v>52798547565.820358</v>
      </c>
      <c r="DM182" s="249">
        <f ca="1">IF(DataGoesHere!$B182="","",DK182/$CZ182)</f>
        <v>0.77816388759827304</v>
      </c>
      <c r="DN182" s="250">
        <f ca="1">IF(DataGoesHere!$B182="","",SUM(DJ$2:DJ182)/AVERAGE(DK:DK))</f>
        <v>-22.546713847475367</v>
      </c>
      <c r="DP182" s="19">
        <f ca="1">IF(DataGoesHere!B182="",IF($DD182="Forecast",(Output!E$48*IntermediateCalcs!CY182)+Output!G$48,""),(Output!E$48*IntermediateCalcs!CY182)+Output!G$48)</f>
        <v>311263.55198517052</v>
      </c>
      <c r="DQ182" s="274">
        <f ca="1">IF(DP182="","",IF(IntermediateCalcs!$AO$9="Yes",IntermediateCalcs!DP182*$CX182,IntermediateCalcs!DP182))</f>
        <v>411994.02008444839</v>
      </c>
      <c r="DR182" s="250">
        <f ca="1">IF(DataGoesHere!$B182="","",($CZ182-DQ182))</f>
        <v>-116710.02008444839</v>
      </c>
      <c r="DS182" s="250">
        <f ca="1">IF(DataGoesHere!$B182="","",ABS($CZ182-DQ182))</f>
        <v>116710.02008444839</v>
      </c>
      <c r="DT182" s="250">
        <f ca="1">IF(DataGoesHere!$B182="","",DS182^2)</f>
        <v>13621228788.112347</v>
      </c>
      <c r="DU182" s="249">
        <f ca="1">IF(DataGoesHere!$B182="","",DS182/$CZ182)</f>
        <v>0.39524667806060737</v>
      </c>
      <c r="DV182" s="250">
        <f ca="1">IF(DataGoesHere!$B182="","",SUM(DR$2:DR182)/AVERAGE(DS:DS))</f>
        <v>-8.9181645146852144</v>
      </c>
      <c r="DX182" s="19">
        <f ca="1">IF(DataGoesHere!$B181="","",(DB176*(Output!$O$49/Output!$P$49))+(IntermediateCalcs!DB177*(Output!$M$49/Output!$P$49))+(IntermediateCalcs!DB178*(Output!$K$49/Output!$P$49))+(DB179*(Output!$I$49/Output!$P$49))+(IntermediateCalcs!DB180*(Output!$G$49/Output!$P$49))+(IntermediateCalcs!DB181*(Output!$E$49/Output!$P$49)))</f>
        <v>344948.95685421635</v>
      </c>
      <c r="DY182" s="274">
        <f ca="1">IF(DX182="","",IF(IntermediateCalcs!$AO$9="Yes",IntermediateCalcs!DX182*$CX182,IntermediateCalcs!DX182))</f>
        <v>456580.62613471807</v>
      </c>
      <c r="DZ182" s="250">
        <f ca="1">IF(DataGoesHere!$B182="","",($CZ182-DY182))</f>
        <v>-161296.62613471807</v>
      </c>
      <c r="EA182" s="250">
        <f ca="1">IF(DataGoesHere!$B182="","",ABS($CZ182-DY182))</f>
        <v>161296.62613471807</v>
      </c>
      <c r="EB182" s="250">
        <f ca="1">IF(DataGoesHere!$B182="","",EA182^2)</f>
        <v>26016601602.443016</v>
      </c>
      <c r="EC182" s="249">
        <f ca="1">IF(DataGoesHere!$B182="","",EA182/$CZ182)</f>
        <v>0.54624235019411171</v>
      </c>
      <c r="ED182" s="250">
        <f ca="1">IF(DataGoesHere!$B182="","",SUM(DZ$2:DZ182)/AVERAGE(EA:EA))</f>
        <v>-10.247301079654671</v>
      </c>
    </row>
    <row r="183" spans="5:134" x14ac:dyDescent="0.2">
      <c r="E183" s="73"/>
      <c r="F183" s="73"/>
      <c r="G183" s="73"/>
      <c r="H183" s="73"/>
      <c r="I183" s="73"/>
      <c r="J183" s="73"/>
      <c r="K183" s="73"/>
      <c r="L183" s="73"/>
      <c r="M183" s="73"/>
      <c r="N183" s="73"/>
      <c r="O183" s="73"/>
      <c r="P183" s="73"/>
      <c r="Q183" s="73"/>
      <c r="R183" s="73"/>
      <c r="T183" s="240"/>
      <c r="U183" s="245">
        <f>IF(DataGoesHere!$B183="","",(DataGoesHere!$B183/SUM(DataGoesHere!$B183:'DataGoesHere'!$B193)))</f>
        <v>7.8398107191063104E-2</v>
      </c>
      <c r="V183" s="86"/>
      <c r="W183" s="86"/>
      <c r="X183" s="86"/>
      <c r="Y183" s="86"/>
      <c r="Z183" s="86"/>
      <c r="AA183" s="86"/>
      <c r="AB183" s="86"/>
      <c r="AC183" s="86"/>
      <c r="AD183" s="86"/>
      <c r="AE183" s="241"/>
      <c r="CV183" s="310">
        <f>IF(DataGoesHere!B183="","",DataGoesHere!A183)</f>
        <v>182</v>
      </c>
      <c r="CW183" s="271">
        <f t="shared" ca="1" si="12"/>
        <v>2</v>
      </c>
      <c r="CX183" s="272">
        <f t="shared" ca="1" si="13"/>
        <v>0.80574490527728204</v>
      </c>
      <c r="CY183" s="266">
        <f>DataGoesHere!A183</f>
        <v>182</v>
      </c>
      <c r="CZ183" s="19">
        <f>IF(DataGoesHere!B183="","",DataGoesHere!B183)</f>
        <v>290065</v>
      </c>
      <c r="DA183" s="19">
        <f>IF(DataGoesHere!B183="","",IF(AH$5="No",DataGoesHere!B183,DataGoesHere!B183-(AH$2*(DataGoesHere!A183-1))))</f>
        <v>134949.0426118068</v>
      </c>
      <c r="DB183" s="19">
        <f ca="1">IF(DataGoesHere!B183="","",IF(AO$9="No",DataGoesHere!B183,DataGoesHere!B183/CX183))</f>
        <v>359996.07084103068</v>
      </c>
      <c r="DC183" s="19">
        <f ca="1">IF(DataGoesHere!B183="","",IF(AO$9="No",DA183,DA183/CX183))</f>
        <v>167483.58162484018</v>
      </c>
      <c r="DD183" s="293" t="str">
        <f>IF(CZ183="",IF(COUNTIF(DD$2:DD182,"Forecast")&lt;Output!E$43,"Forecast",""),"Actual")</f>
        <v>Actual</v>
      </c>
      <c r="DF183" s="19">
        <f ca="1">IF(DataGoesHere!B182="",IF(DD183="Forecast",(Output!$E$47*IntermediateCalcs!DH182)+((1-Output!$E$47)*IntermediateCalcs!DF182),""),(Output!$E$47*IntermediateCalcs!DB182)+((1-Output!$E$47)*IntermediateCalcs!DF182))</f>
        <v>238130.25958875674</v>
      </c>
      <c r="DG183" s="19">
        <f ca="1">IF(DataGoesHere!B182="",IF(DD183="Forecast",(Output!$G$47*(IntermediateCalcs!DF183-IntermediateCalcs!DF182))+((1-Output!$G$47)*IntermediateCalcs!DG182),""),(Output!$G$47*(IntermediateCalcs!DF183-IntermediateCalcs!DF182))+((1-Output!$G$47)*IntermediateCalcs!DG182))</f>
        <v>-56096.559183518199</v>
      </c>
      <c r="DH183" s="19">
        <f ca="1">IF(DataGoesHere!B182="",IF(DD183="Forecast",DF183+DG183,""),DF183+DG183)</f>
        <v>182033.70040523855</v>
      </c>
      <c r="DI183" s="274">
        <f ca="1">IF(DH183="","",IF(IntermediateCalcs!$AO$9="Yes",IntermediateCalcs!DH183*$CX183,IntermediateCalcs!DH183))</f>
        <v>146672.72669029207</v>
      </c>
      <c r="DJ183" s="250">
        <f ca="1">IF(DataGoesHere!$B183="","",($CZ183-DI183))</f>
        <v>143392.27330970793</v>
      </c>
      <c r="DK183" s="250">
        <f ca="1">IF(DataGoesHere!$B183="","",ABS($CZ183-DI183))</f>
        <v>143392.27330970793</v>
      </c>
      <c r="DL183" s="250">
        <f ca="1">IF(DataGoesHere!$B183="","",DK183^2)</f>
        <v>20561344044.92598</v>
      </c>
      <c r="DM183" s="249">
        <f ca="1">IF(DataGoesHere!$B183="","",DK183/$CZ183)</f>
        <v>0.4943453133253165</v>
      </c>
      <c r="DN183" s="250">
        <f ca="1">IF(DataGoesHere!$B183="","",SUM(DJ$2:DJ183)/AVERAGE(DK:DK))</f>
        <v>-20.081969071078984</v>
      </c>
      <c r="DP183" s="19">
        <f ca="1">IF(DataGoesHere!B183="",IF($DD183="Forecast",(Output!E$48*IntermediateCalcs!CY183)+Output!G$48,""),(Output!E$48*IntermediateCalcs!CY183)+Output!G$48)</f>
        <v>312132.48196669493</v>
      </c>
      <c r="DQ183" s="274">
        <f ca="1">IF(DP183="","",IF(IntermediateCalcs!$AO$9="Yes",IntermediateCalcs!DP183*$CX183,IntermediateCalcs!DP183))</f>
        <v>251499.15711621757</v>
      </c>
      <c r="DR183" s="250">
        <f ca="1">IF(DataGoesHere!$B183="","",($CZ183-DQ183))</f>
        <v>38565.842883782432</v>
      </c>
      <c r="DS183" s="250">
        <f ca="1">IF(DataGoesHere!$B183="","",ABS($CZ183-DQ183))</f>
        <v>38565.842883782432</v>
      </c>
      <c r="DT183" s="250">
        <f ca="1">IF(DataGoesHere!$B183="","",DS183^2)</f>
        <v>1487324237.336592</v>
      </c>
      <c r="DU183" s="249">
        <f ca="1">IF(DataGoesHere!$B183="","",DS183/$CZ183)</f>
        <v>0.13295586466406645</v>
      </c>
      <c r="DV183" s="250">
        <f ca="1">IF(DataGoesHere!$B183="","",SUM(DR$2:DR183)/AVERAGE(DS:DS))</f>
        <v>-7.6854237887313506</v>
      </c>
      <c r="DX183" s="19">
        <f ca="1">IF(DataGoesHere!$B182="","",(DB177*(Output!$O$49/Output!$P$49))+(IntermediateCalcs!DB178*(Output!$M$49/Output!$P$49))+(IntermediateCalcs!DB179*(Output!$K$49/Output!$P$49))+(DB180*(Output!$I$49/Output!$P$49))+(IntermediateCalcs!DB181*(Output!$G$49/Output!$P$49))+(IntermediateCalcs!DB182*(Output!$E$49/Output!$P$49)))</f>
        <v>303758.85007603979</v>
      </c>
      <c r="DY183" s="274">
        <f ca="1">IF(DX183="","",IF(IntermediateCalcs!$AO$9="Yes",IntermediateCalcs!DX183*$CX183,IntermediateCalcs!DX183))</f>
        <v>244752.14588165478</v>
      </c>
      <c r="DZ183" s="250">
        <f ca="1">IF(DataGoesHere!$B183="","",($CZ183-DY183))</f>
        <v>45312.854118345218</v>
      </c>
      <c r="EA183" s="250">
        <f ca="1">IF(DataGoesHere!$B183="","",ABS($CZ183-DY183))</f>
        <v>45312.854118345218</v>
      </c>
      <c r="EB183" s="250">
        <f ca="1">IF(DataGoesHere!$B183="","",EA183^2)</f>
        <v>2053254748.3504353</v>
      </c>
      <c r="EC183" s="249">
        <f ca="1">IF(DataGoesHere!$B183="","",EA183/$CZ183)</f>
        <v>0.15621620712028414</v>
      </c>
      <c r="ED183" s="250">
        <f ca="1">IF(DataGoesHere!$B183="","",SUM(DZ$2:DZ183)/AVERAGE(EA:EA))</f>
        <v>-8.9250567268875134</v>
      </c>
    </row>
    <row r="184" spans="5:134" x14ac:dyDescent="0.2">
      <c r="E184" s="73"/>
      <c r="F184" s="73"/>
      <c r="G184" s="73"/>
      <c r="H184" s="73"/>
      <c r="I184" s="73"/>
      <c r="J184" s="73"/>
      <c r="K184" s="73"/>
      <c r="L184" s="73"/>
      <c r="M184" s="73"/>
      <c r="N184" s="73"/>
      <c r="O184" s="73"/>
      <c r="P184" s="73"/>
      <c r="Q184" s="73"/>
      <c r="R184" s="73"/>
      <c r="T184" s="240"/>
      <c r="U184" s="86"/>
      <c r="V184" s="245">
        <f>IF(DataGoesHere!$B184="","",(DataGoesHere!$B184/SUM(DataGoesHere!$B182:'DataGoesHere'!$B193)))</f>
        <v>8.4080524992353287E-2</v>
      </c>
      <c r="W184" s="86"/>
      <c r="X184" s="86"/>
      <c r="Y184" s="86"/>
      <c r="Z184" s="86"/>
      <c r="AA184" s="86"/>
      <c r="AB184" s="86"/>
      <c r="AC184" s="86"/>
      <c r="AD184" s="86"/>
      <c r="AE184" s="241"/>
      <c r="CV184" s="310">
        <f>IF(DataGoesHere!B184="","",DataGoesHere!A184)</f>
        <v>183</v>
      </c>
      <c r="CW184" s="271">
        <f t="shared" ca="1" si="12"/>
        <v>3</v>
      </c>
      <c r="CX184" s="272">
        <f t="shared" ca="1" si="13"/>
        <v>0.79862940076451561</v>
      </c>
      <c r="CY184" s="266">
        <f>DataGoesHere!A184</f>
        <v>183</v>
      </c>
      <c r="CZ184" s="19">
        <f>IF(DataGoesHere!B184="","",DataGoesHere!B184)</f>
        <v>335917</v>
      </c>
      <c r="DA184" s="19">
        <f>IF(DataGoesHere!B184="","",IF(AH$5="No",DataGoesHere!B184,DataGoesHere!B184-(AH$2*(DataGoesHere!A184-1))))</f>
        <v>179944.04837209301</v>
      </c>
      <c r="DB184" s="19">
        <f ca="1">IF(DataGoesHere!B184="","",IF(AO$9="No",DataGoesHere!B184,DataGoesHere!B184/CX184))</f>
        <v>420616.87145305675</v>
      </c>
      <c r="DC184" s="19">
        <f ca="1">IF(DataGoesHere!B184="","",IF(AO$9="No",DA184,DA184/CX184))</f>
        <v>225316.08302904369</v>
      </c>
      <c r="DD184" s="293" t="str">
        <f>IF(CZ184="",IF(COUNTIF(DD$2:DD183,"Forecast")&lt;Output!E$43,"Forecast",""),"Actual")</f>
        <v>Actual</v>
      </c>
      <c r="DF184" s="19">
        <f ca="1">IF(DataGoesHere!B183="",IF(DD184="Forecast",(Output!$E$47*IntermediateCalcs!DH183)+((1-Output!$E$47)*IntermediateCalcs!DF183),""),(Output!$E$47*IntermediateCalcs!DB183)+((1-Output!$E$47)*IntermediateCalcs!DF183))</f>
        <v>347809.4897158033</v>
      </c>
      <c r="DG184" s="19">
        <f ca="1">IF(DataGoesHere!B183="",IF(DD184="Forecast",(Output!$G$47*(IntermediateCalcs!DF184-IntermediateCalcs!DF183))+((1-Output!$G$47)*IntermediateCalcs!DG183),""),(Output!$G$47*(IntermediateCalcs!DF184-IntermediateCalcs!DF183))+((1-Output!$G$47)*IntermediateCalcs!DG183))</f>
        <v>26791.335471764178</v>
      </c>
      <c r="DH184" s="19">
        <f ca="1">IF(DataGoesHere!B183="",IF(DD184="Forecast",DF184+DG184,""),DF184+DG184)</f>
        <v>374600.82518756751</v>
      </c>
      <c r="DI184" s="274">
        <f ca="1">IF(DH184="","",IF(IntermediateCalcs!$AO$9="Yes",IntermediateCalcs!DH184*$CX184,IntermediateCalcs!DH184))</f>
        <v>299167.23254544009</v>
      </c>
      <c r="DJ184" s="250">
        <f ca="1">IF(DataGoesHere!$B184="","",($CZ184-DI184))</f>
        <v>36749.767454559915</v>
      </c>
      <c r="DK184" s="250">
        <f ca="1">IF(DataGoesHere!$B184="","",ABS($CZ184-DI184))</f>
        <v>36749.767454559915</v>
      </c>
      <c r="DL184" s="250">
        <f ca="1">IF(DataGoesHere!$B184="","",DK184^2)</f>
        <v>1350545407.964231</v>
      </c>
      <c r="DM184" s="249">
        <f ca="1">IF(DataGoesHere!$B184="","",DK184/$CZ184)</f>
        <v>0.10940133263443028</v>
      </c>
      <c r="DN184" s="250">
        <f ca="1">IF(DataGoesHere!$B184="","",SUM(DJ$2:DJ184)/AVERAGE(DK:DK))</f>
        <v>-19.450283727951945</v>
      </c>
      <c r="DP184" s="19">
        <f ca="1">IF(DataGoesHere!B184="",IF($DD184="Forecast",(Output!E$48*IntermediateCalcs!CY184)+Output!G$48,""),(Output!E$48*IntermediateCalcs!CY184)+Output!G$48)</f>
        <v>313001.41194821929</v>
      </c>
      <c r="DQ184" s="274">
        <f ca="1">IF(DP184="","",IF(IntermediateCalcs!$AO$9="Yes",IntermediateCalcs!DP184*$CX184,IntermediateCalcs!DP184))</f>
        <v>249972.13006265365</v>
      </c>
      <c r="DR184" s="250">
        <f ca="1">IF(DataGoesHere!$B184="","",($CZ184-DQ184))</f>
        <v>85944.869937346346</v>
      </c>
      <c r="DS184" s="250">
        <f ca="1">IF(DataGoesHere!$B184="","",ABS($CZ184-DQ184))</f>
        <v>85944.869937346346</v>
      </c>
      <c r="DT184" s="250">
        <f ca="1">IF(DataGoesHere!$B184="","",DS184^2)</f>
        <v>7386520668.5473795</v>
      </c>
      <c r="DU184" s="249">
        <f ca="1">IF(DataGoesHere!$B184="","",DS184/$CZ184)</f>
        <v>0.25585150479834706</v>
      </c>
      <c r="DV184" s="250">
        <f ca="1">IF(DataGoesHere!$B184="","",SUM(DR$2:DR184)/AVERAGE(DS:DS))</f>
        <v>-4.9382326621728936</v>
      </c>
      <c r="DX184" s="19">
        <f ca="1">IF(DataGoesHere!$B183="","",(DB178*(Output!$O$49/Output!$P$49))+(IntermediateCalcs!DB179*(Output!$M$49/Output!$P$49))+(IntermediateCalcs!DB180*(Output!$K$49/Output!$P$49))+(DB181*(Output!$I$49/Output!$P$49))+(IntermediateCalcs!DB182*(Output!$G$49/Output!$P$49))+(IntermediateCalcs!DB183*(Output!$E$49/Output!$P$49)))</f>
        <v>324628.32772959606</v>
      </c>
      <c r="DY184" s="274">
        <f ca="1">IF(DX184="","",IF(IntermediateCalcs!$AO$9="Yes",IntermediateCalcs!DX184*$CX184,IntermediateCalcs!DX184))</f>
        <v>259257.72684587407</v>
      </c>
      <c r="DZ184" s="250">
        <f ca="1">IF(DataGoesHere!$B184="","",($CZ184-DY184))</f>
        <v>76659.273154125927</v>
      </c>
      <c r="EA184" s="250">
        <f ca="1">IF(DataGoesHere!$B184="","",ABS($CZ184-DY184))</f>
        <v>76659.273154125927</v>
      </c>
      <c r="EB184" s="250">
        <f ca="1">IF(DataGoesHere!$B184="","",EA184^2)</f>
        <v>5876644160.5188923</v>
      </c>
      <c r="EC184" s="249">
        <f ca="1">IF(DataGoesHere!$B184="","",EA184/$CZ184)</f>
        <v>0.22820897172255625</v>
      </c>
      <c r="ED184" s="250">
        <f ca="1">IF(DataGoesHere!$B184="","",SUM(DZ$2:DZ184)/AVERAGE(EA:EA))</f>
        <v>-6.6881133034927664</v>
      </c>
    </row>
    <row r="185" spans="5:134" x14ac:dyDescent="0.2">
      <c r="E185" s="73"/>
      <c r="F185" s="73"/>
      <c r="G185" s="73"/>
      <c r="H185" s="73"/>
      <c r="I185" s="73"/>
      <c r="J185" s="73"/>
      <c r="K185" s="73"/>
      <c r="L185" s="73"/>
      <c r="M185" s="73"/>
      <c r="N185" s="73"/>
      <c r="O185" s="73"/>
      <c r="P185" s="73"/>
      <c r="Q185" s="73"/>
      <c r="R185" s="73"/>
      <c r="T185" s="240"/>
      <c r="U185" s="86"/>
      <c r="V185" s="86"/>
      <c r="W185" s="245">
        <f>IF(DataGoesHere!$B185="","",(DataGoesHere!$B185/SUM(DataGoesHere!$B182:'DataGoesHere'!$B193)))</f>
        <v>8.0592323453599859E-2</v>
      </c>
      <c r="X185" s="86"/>
      <c r="Y185" s="86"/>
      <c r="Z185" s="86"/>
      <c r="AA185" s="86"/>
      <c r="AB185" s="86"/>
      <c r="AC185" s="86"/>
      <c r="AD185" s="86"/>
      <c r="AE185" s="241"/>
      <c r="CV185" s="310">
        <f>IF(DataGoesHere!B185="","",DataGoesHere!A185)</f>
        <v>184</v>
      </c>
      <c r="CW185" s="271">
        <f t="shared" ca="1" si="12"/>
        <v>4</v>
      </c>
      <c r="CX185" s="272">
        <f t="shared" ca="1" si="13"/>
        <v>1.0149292433706087</v>
      </c>
      <c r="CY185" s="266">
        <f>DataGoesHere!A185</f>
        <v>184</v>
      </c>
      <c r="CZ185" s="19">
        <f>IF(DataGoesHere!B185="","",DataGoesHere!B185)</f>
        <v>321981</v>
      </c>
      <c r="DA185" s="19">
        <f>IF(DataGoesHere!B185="","",IF(AH$5="No",DataGoesHere!B185,DataGoesHere!B185-(AH$2*(DataGoesHere!A185-1))))</f>
        <v>165151.05413237924</v>
      </c>
      <c r="DB185" s="19">
        <f ca="1">IF(DataGoesHere!B185="","",IF(AO$9="No",DataGoesHere!B185,DataGoesHere!B185/CX185))</f>
        <v>317244.77553793998</v>
      </c>
      <c r="DC185" s="19">
        <f ca="1">IF(DataGoesHere!B185="","",IF(AO$9="No",DA185,DA185/CX185))</f>
        <v>162721.74164960301</v>
      </c>
      <c r="DD185" s="293" t="str">
        <f>IF(CZ185="",IF(COUNTIF(DD$2:DD184,"Forecast")&lt;Output!E$43,"Forecast",""),"Actual")</f>
        <v>Actual</v>
      </c>
      <c r="DF185" s="19">
        <f ca="1">IF(DataGoesHere!B184="",IF(DD185="Forecast",(Output!$E$47*IntermediateCalcs!DH184)+((1-Output!$E$47)*IntermediateCalcs!DF184),""),(Output!$E$47*IntermediateCalcs!DB184)+((1-Output!$E$47)*IntermediateCalcs!DF184))</f>
        <v>413336.13327933138</v>
      </c>
      <c r="DG185" s="19">
        <f ca="1">IF(DataGoesHere!B184="",IF(DD185="Forecast",(Output!$G$47*(IntermediateCalcs!DF185-IntermediateCalcs!DF184))+((1-Output!$G$47)*IntermediateCalcs!DG184),""),(Output!$G$47*(IntermediateCalcs!DF185-IntermediateCalcs!DF184))+((1-Output!$G$47)*IntermediateCalcs!DG184))</f>
        <v>46158.989517646129</v>
      </c>
      <c r="DH185" s="19">
        <f ca="1">IF(DataGoesHere!B184="",IF(DD185="Forecast",DF185+DG185,""),DF185+DG185)</f>
        <v>459495.12279697752</v>
      </c>
      <c r="DI185" s="274">
        <f ca="1">IF(DH185="","",IF(IntermediateCalcs!$AO$9="Yes",IntermediateCalcs!DH185*$CX185,IntermediateCalcs!DH185))</f>
        <v>466355.03731282137</v>
      </c>
      <c r="DJ185" s="250">
        <f ca="1">IF(DataGoesHere!$B185="","",($CZ185-DI185))</f>
        <v>-144374.03731282137</v>
      </c>
      <c r="DK185" s="250">
        <f ca="1">IF(DataGoesHere!$B185="","",ABS($CZ185-DI185))</f>
        <v>144374.03731282137</v>
      </c>
      <c r="DL185" s="250">
        <f ca="1">IF(DataGoesHere!$B185="","",DK185^2)</f>
        <v>20843862650.003937</v>
      </c>
      <c r="DM185" s="249">
        <f ca="1">IF(DataGoesHere!$B185="","",DK185/$CZ185)</f>
        <v>0.44839303347968162</v>
      </c>
      <c r="DN185" s="250">
        <f ca="1">IF(DataGoesHere!$B185="","",SUM(DJ$2:DJ185)/AVERAGE(DK:DK))</f>
        <v>-21.931903874565119</v>
      </c>
      <c r="DP185" s="19">
        <f ca="1">IF(DataGoesHere!B185="",IF($DD185="Forecast",(Output!E$48*IntermediateCalcs!CY185)+Output!G$48,""),(Output!E$48*IntermediateCalcs!CY185)+Output!G$48)</f>
        <v>313870.34192974365</v>
      </c>
      <c r="DQ185" s="274">
        <f ca="1">IF(DP185="","",IF(IntermediateCalcs!$AO$9="Yes",IntermediateCalcs!DP185*$CX185,IntermediateCalcs!DP185))</f>
        <v>318556.18865122896</v>
      </c>
      <c r="DR185" s="250">
        <f ca="1">IF(DataGoesHere!$B185="","",($CZ185-DQ185))</f>
        <v>3424.8113487710361</v>
      </c>
      <c r="DS185" s="250">
        <f ca="1">IF(DataGoesHere!$B185="","",ABS($CZ185-DQ185))</f>
        <v>3424.8113487710361</v>
      </c>
      <c r="DT185" s="250">
        <f ca="1">IF(DataGoesHere!$B185="","",DS185^2)</f>
        <v>11729332.774670884</v>
      </c>
      <c r="DU185" s="249">
        <f ca="1">IF(DataGoesHere!$B185="","",DS185/$CZ185)</f>
        <v>1.0636687719992906E-2</v>
      </c>
      <c r="DV185" s="250">
        <f ca="1">IF(DataGoesHere!$B185="","",SUM(DR$2:DR185)/AVERAGE(DS:DS))</f>
        <v>-4.828760027513729</v>
      </c>
      <c r="DX185" s="19">
        <f ca="1">IF(DataGoesHere!$B184="","",(DB179*(Output!$O$49/Output!$P$49))+(IntermediateCalcs!DB180*(Output!$M$49/Output!$P$49))+(IntermediateCalcs!DB181*(Output!$K$49/Output!$P$49))+(DB182*(Output!$I$49/Output!$P$49))+(IntermediateCalcs!DB183*(Output!$G$49/Output!$P$49))+(IntermediateCalcs!DB184*(Output!$E$49/Output!$P$49)))</f>
        <v>338119.9631795059</v>
      </c>
      <c r="DY185" s="274">
        <f ca="1">IF(DX185="","",IF(IntermediateCalcs!$AO$9="Yes",IntermediateCalcs!DX185*$CX185,IntermediateCalcs!DX185))</f>
        <v>343167.83839827403</v>
      </c>
      <c r="DZ185" s="250">
        <f ca="1">IF(DataGoesHere!$B185="","",($CZ185-DY185))</f>
        <v>-21186.838398274034</v>
      </c>
      <c r="EA185" s="250">
        <f ca="1">IF(DataGoesHere!$B185="","",ABS($CZ185-DY185))</f>
        <v>21186.838398274034</v>
      </c>
      <c r="EB185" s="250">
        <f ca="1">IF(DataGoesHere!$B185="","",EA185^2)</f>
        <v>448882121.31457907</v>
      </c>
      <c r="EC185" s="249">
        <f ca="1">IF(DataGoesHere!$B185="","",EA185/$CZ185)</f>
        <v>6.5801517475484683E-2</v>
      </c>
      <c r="ED185" s="250">
        <f ca="1">IF(DataGoesHere!$B185="","",SUM(DZ$2:DZ185)/AVERAGE(EA:EA))</f>
        <v>-7.3063523875271237</v>
      </c>
    </row>
    <row r="186" spans="5:134" x14ac:dyDescent="0.2">
      <c r="E186" s="73"/>
      <c r="F186" s="73"/>
      <c r="G186" s="73"/>
      <c r="H186" s="73"/>
      <c r="I186" s="73"/>
      <c r="J186" s="73"/>
      <c r="K186" s="73"/>
      <c r="L186" s="73"/>
      <c r="M186" s="73"/>
      <c r="N186" s="73"/>
      <c r="O186" s="73"/>
      <c r="P186" s="73"/>
      <c r="Q186" s="73"/>
      <c r="R186" s="73"/>
      <c r="T186" s="240"/>
      <c r="U186" s="86"/>
      <c r="V186" s="86"/>
      <c r="W186" s="86"/>
      <c r="X186" s="245">
        <f>IF(DataGoesHere!$B186="","",(DataGoesHere!$B186/SUM(DataGoesHere!$B182:'DataGoesHere'!$B193)))</f>
        <v>8.8406735913407697E-2</v>
      </c>
      <c r="Y186" s="86"/>
      <c r="Z186" s="86"/>
      <c r="AA186" s="86"/>
      <c r="AB186" s="86"/>
      <c r="AC186" s="86"/>
      <c r="AD186" s="86"/>
      <c r="AE186" s="241"/>
      <c r="CV186" s="310">
        <f>IF(DataGoesHere!B186="","",DataGoesHere!A186)</f>
        <v>185</v>
      </c>
      <c r="CW186" s="271">
        <f t="shared" ca="1" si="12"/>
        <v>5</v>
      </c>
      <c r="CX186" s="272">
        <f t="shared" ca="1" si="13"/>
        <v>0.97875414397996308</v>
      </c>
      <c r="CY186" s="266">
        <f>DataGoesHere!A186</f>
        <v>185</v>
      </c>
      <c r="CZ186" s="19">
        <f>IF(DataGoesHere!B186="","",DataGoesHere!B186)</f>
        <v>353201</v>
      </c>
      <c r="DA186" s="19">
        <f>IF(DataGoesHere!B186="","",IF(AH$5="No",DataGoesHere!B186,DataGoesHere!B186-(AH$2*(DataGoesHere!A186-1))))</f>
        <v>195514.05989266548</v>
      </c>
      <c r="DB186" s="19">
        <f ca="1">IF(DataGoesHere!B186="","",IF(AO$9="No",DataGoesHere!B186,DataGoesHere!B186/CX186))</f>
        <v>360867.94847555779</v>
      </c>
      <c r="DC186" s="19">
        <f ca="1">IF(DataGoesHere!B186="","",IF(AO$9="No",DA186,DA186/CX186))</f>
        <v>199758.09154445634</v>
      </c>
      <c r="DD186" s="293" t="str">
        <f>IF(CZ186="",IF(COUNTIF(DD$2:DD185,"Forecast")&lt;Output!E$43,"Forecast",""),"Actual")</f>
        <v>Actual</v>
      </c>
      <c r="DF186" s="19">
        <f ca="1">IF(DataGoesHere!B185="",IF(DD186="Forecast",(Output!$E$47*IntermediateCalcs!DH185)+((1-Output!$E$47)*IntermediateCalcs!DF185),""),(Output!$E$47*IntermediateCalcs!DB185)+((1-Output!$E$47)*IntermediateCalcs!DF185))</f>
        <v>326853.91131207912</v>
      </c>
      <c r="DG186" s="19">
        <f ca="1">IF(DataGoesHere!B185="",IF(DD186="Forecast",(Output!$G$47*(IntermediateCalcs!DF186-IntermediateCalcs!DF185))+((1-Output!$G$47)*IntermediateCalcs!DG185),""),(Output!$G$47*(IntermediateCalcs!DF186-IntermediateCalcs!DF185))+((1-Output!$G$47)*IntermediateCalcs!DG185))</f>
        <v>-20161.616224803067</v>
      </c>
      <c r="DH186" s="19">
        <f ca="1">IF(DataGoesHere!B185="",IF(DD186="Forecast",DF186+DG186,""),DF186+DG186)</f>
        <v>306692.29508727603</v>
      </c>
      <c r="DI186" s="274">
        <f ca="1">IF(DH186="","",IF(IntermediateCalcs!$AO$9="Yes",IntermediateCalcs!DH186*$CX186,IntermediateCalcs!DH186))</f>
        <v>300176.3547433971</v>
      </c>
      <c r="DJ186" s="250">
        <f ca="1">IF(DataGoesHere!$B186="","",($CZ186-DI186))</f>
        <v>53024.645256602904</v>
      </c>
      <c r="DK186" s="250">
        <f ca="1">IF(DataGoesHere!$B186="","",ABS($CZ186-DI186))</f>
        <v>53024.645256602904</v>
      </c>
      <c r="DL186" s="250">
        <f ca="1">IF(DataGoesHere!$B186="","",DK186^2)</f>
        <v>2811613004.5885806</v>
      </c>
      <c r="DM186" s="249">
        <f ca="1">IF(DataGoesHere!$B186="","",DK186/$CZ186)</f>
        <v>0.15012597715352705</v>
      </c>
      <c r="DN186" s="250">
        <f ca="1">IF(DataGoesHere!$B186="","",SUM(DJ$2:DJ186)/AVERAGE(DK:DK))</f>
        <v>-21.020472495454431</v>
      </c>
      <c r="DP186" s="19">
        <f ca="1">IF(DataGoesHere!B186="",IF($DD186="Forecast",(Output!E$48*IntermediateCalcs!CY186)+Output!G$48,""),(Output!E$48*IntermediateCalcs!CY186)+Output!G$48)</f>
        <v>314739.27191126801</v>
      </c>
      <c r="DQ186" s="274">
        <f ca="1">IF(DP186="","",IF(IntermediateCalcs!$AO$9="Yes",IntermediateCalcs!DP186*$CX186,IntermediateCalcs!DP186))</f>
        <v>308052.36665638996</v>
      </c>
      <c r="DR186" s="250">
        <f ca="1">IF(DataGoesHere!$B186="","",($CZ186-DQ186))</f>
        <v>45148.633343610039</v>
      </c>
      <c r="DS186" s="250">
        <f ca="1">IF(DataGoesHere!$B186="","",ABS($CZ186-DQ186))</f>
        <v>45148.633343610039</v>
      </c>
      <c r="DT186" s="250">
        <f ca="1">IF(DataGoesHere!$B186="","",DS186^2)</f>
        <v>2038399092.7957363</v>
      </c>
      <c r="DU186" s="249">
        <f ca="1">IF(DataGoesHere!$B186="","",DS186/$CZ186)</f>
        <v>0.12782702581139363</v>
      </c>
      <c r="DV186" s="250">
        <f ca="1">IF(DataGoesHere!$B186="","",SUM(DR$2:DR186)/AVERAGE(DS:DS))</f>
        <v>-3.3856032109611429</v>
      </c>
      <c r="DX186" s="19">
        <f ca="1">IF(DataGoesHere!$B185="","",(DB180*(Output!$O$49/Output!$P$49))+(IntermediateCalcs!DB181*(Output!$M$49/Output!$P$49))+(IntermediateCalcs!DB182*(Output!$K$49/Output!$P$49))+(DB183*(Output!$I$49/Output!$P$49))+(IntermediateCalcs!DB184*(Output!$G$49/Output!$P$49))+(IntermediateCalcs!DB185*(Output!$E$49/Output!$P$49)))</f>
        <v>366115.01109766599</v>
      </c>
      <c r="DY186" s="274">
        <f ca="1">IF(DX186="","",IF(IntermediateCalcs!$AO$9="Yes",IntermediateCalcs!DX186*$CX186,IntermediateCalcs!DX186))</f>
        <v>358336.58428511076</v>
      </c>
      <c r="DZ186" s="250">
        <f ca="1">IF(DataGoesHere!$B186="","",($CZ186-DY186))</f>
        <v>-5135.5842851107591</v>
      </c>
      <c r="EA186" s="250">
        <f ca="1">IF(DataGoesHere!$B186="","",ABS($CZ186-DY186))</f>
        <v>5135.5842851107591</v>
      </c>
      <c r="EB186" s="250">
        <f ca="1">IF(DataGoesHere!$B186="","",EA186^2)</f>
        <v>26374225.949476585</v>
      </c>
      <c r="EC186" s="249">
        <f ca="1">IF(DataGoesHere!$B186="","",EA186/$CZ186)</f>
        <v>1.4540118190805687E-2</v>
      </c>
      <c r="ED186" s="250">
        <f ca="1">IF(DataGoesHere!$B186="","",SUM(DZ$2:DZ186)/AVERAGE(EA:EA))</f>
        <v>-7.4562104675635847</v>
      </c>
    </row>
    <row r="187" spans="5:134" x14ac:dyDescent="0.2">
      <c r="E187" s="73"/>
      <c r="F187" s="73"/>
      <c r="G187" s="73"/>
      <c r="H187" s="73"/>
      <c r="I187" s="73"/>
      <c r="J187" s="73"/>
      <c r="K187" s="73"/>
      <c r="L187" s="73"/>
      <c r="M187" s="73"/>
      <c r="N187" s="73"/>
      <c r="O187" s="73"/>
      <c r="P187" s="73"/>
      <c r="Q187" s="73"/>
      <c r="R187" s="73"/>
      <c r="T187" s="240"/>
      <c r="U187" s="86"/>
      <c r="V187" s="86"/>
      <c r="W187" s="86"/>
      <c r="X187" s="86"/>
      <c r="Y187" s="245">
        <f>IF(DataGoesHere!$B187="","",(DataGoesHere!$B187/SUM(DataGoesHere!$B182:'DataGoesHere'!$B193)))</f>
        <v>8.4649209973412978E-2</v>
      </c>
      <c r="Z187" s="86"/>
      <c r="AA187" s="86"/>
      <c r="AB187" s="86"/>
      <c r="AC187" s="86"/>
      <c r="AD187" s="86"/>
      <c r="AE187" s="241"/>
      <c r="CV187" s="310">
        <f>IF(DataGoesHere!B187="","",DataGoesHere!A187)</f>
        <v>186</v>
      </c>
      <c r="CW187" s="271">
        <f t="shared" ca="1" si="12"/>
        <v>6</v>
      </c>
      <c r="CX187" s="272">
        <f t="shared" ca="1" si="13"/>
        <v>1.0779088099730167</v>
      </c>
      <c r="CY187" s="266">
        <f>DataGoesHere!A187</f>
        <v>186</v>
      </c>
      <c r="CZ187" s="19">
        <f>IF(DataGoesHere!B187="","",DataGoesHere!B187)</f>
        <v>338189</v>
      </c>
      <c r="DA187" s="19">
        <f>IF(DataGoesHere!B187="","",IF(AH$5="No",DataGoesHere!B187,DataGoesHere!B187-(AH$2*(DataGoesHere!A187-1))))</f>
        <v>179645.06565295169</v>
      </c>
      <c r="DB187" s="19">
        <f ca="1">IF(DataGoesHere!B187="","",IF(AO$9="No",DataGoesHere!B187,DataGoesHere!B187/CX187))</f>
        <v>313745.46424615075</v>
      </c>
      <c r="DC187" s="19">
        <f ca="1">IF(DataGoesHere!B187="","",IF(AO$9="No",DA187,DA187/CX187))</f>
        <v>166660.72676170885</v>
      </c>
      <c r="DD187" s="293" t="str">
        <f>IF(CZ187="",IF(COUNTIF(DD$2:DD186,"Forecast")&lt;Output!E$43,"Forecast",""),"Actual")</f>
        <v>Actual</v>
      </c>
      <c r="DF187" s="19">
        <f ca="1">IF(DataGoesHere!B186="",IF(DD187="Forecast",(Output!$E$47*IntermediateCalcs!DH186)+((1-Output!$E$47)*IntermediateCalcs!DF186),""),(Output!$E$47*IntermediateCalcs!DB186)+((1-Output!$E$47)*IntermediateCalcs!DF186))</f>
        <v>357466.54475920997</v>
      </c>
      <c r="DG187" s="19">
        <f ca="1">IF(DataGoesHere!B186="",IF(DD187="Forecast",(Output!$G$47*(IntermediateCalcs!DF187-IntermediateCalcs!DF186))+((1-Output!$G$47)*IntermediateCalcs!DG186),""),(Output!$G$47*(IntermediateCalcs!DF187-IntermediateCalcs!DF186))+((1-Output!$G$47)*IntermediateCalcs!DG186))</f>
        <v>5225.5086111638921</v>
      </c>
      <c r="DH187" s="19">
        <f ca="1">IF(DataGoesHere!B186="",IF(DD187="Forecast",DF187+DG187,""),DF187+DG187)</f>
        <v>362692.05337037385</v>
      </c>
      <c r="DI187" s="274">
        <f ca="1">IF(DH187="","",IF(IntermediateCalcs!$AO$9="Yes",IntermediateCalcs!DH187*$CX187,IntermediateCalcs!DH187))</f>
        <v>390948.95963512955</v>
      </c>
      <c r="DJ187" s="250">
        <f ca="1">IF(DataGoesHere!$B187="","",($CZ187-DI187))</f>
        <v>-52759.959635129548</v>
      </c>
      <c r="DK187" s="250">
        <f ca="1">IF(DataGoesHere!$B187="","",ABS($CZ187-DI187))</f>
        <v>52759.959635129548</v>
      </c>
      <c r="DL187" s="250">
        <f ca="1">IF(DataGoesHere!$B187="","",DK187^2)</f>
        <v>2783613340.7004991</v>
      </c>
      <c r="DM187" s="249">
        <f ca="1">IF(DataGoesHere!$B187="","",DK187/$CZ187)</f>
        <v>0.15600732027100098</v>
      </c>
      <c r="DN187" s="250">
        <f ca="1">IF(DataGoesHere!$B187="","",SUM(DJ$2:DJ187)/AVERAGE(DK:DK))</f>
        <v>-21.927354239582311</v>
      </c>
      <c r="DP187" s="19">
        <f ca="1">IF(DataGoesHere!B187="",IF($DD187="Forecast",(Output!E$48*IntermediateCalcs!CY187)+Output!G$48,""),(Output!E$48*IntermediateCalcs!CY187)+Output!G$48)</f>
        <v>315608.20189279236</v>
      </c>
      <c r="DQ187" s="274">
        <f ca="1">IF(DP187="","",IF(IntermediateCalcs!$AO$9="Yes",IntermediateCalcs!DP187*$CX187,IntermediateCalcs!DP187))</f>
        <v>340196.86131998344</v>
      </c>
      <c r="DR187" s="250">
        <f ca="1">IF(DataGoesHere!$B187="","",($CZ187-DQ187))</f>
        <v>-2007.8613199834363</v>
      </c>
      <c r="DS187" s="250">
        <f ca="1">IF(DataGoesHere!$B187="","",ABS($CZ187-DQ187))</f>
        <v>2007.8613199834363</v>
      </c>
      <c r="DT187" s="250">
        <f ca="1">IF(DataGoesHere!$B187="","",DS187^2)</f>
        <v>4031507.0802856269</v>
      </c>
      <c r="DU187" s="249">
        <f ca="1">IF(DataGoesHere!$B187="","",DS187/$CZ187)</f>
        <v>5.937098249746255E-3</v>
      </c>
      <c r="DV187" s="250">
        <f ca="1">IF(DataGoesHere!$B187="","",SUM(DR$2:DR187)/AVERAGE(DS:DS))</f>
        <v>-3.4497836420402708</v>
      </c>
      <c r="DX187" s="19">
        <f ca="1">IF(DataGoesHere!$B186="","",(DB181*(Output!$O$49/Output!$P$49))+(IntermediateCalcs!DB182*(Output!$M$49/Output!$P$49))+(IntermediateCalcs!DB183*(Output!$K$49/Output!$P$49))+(DB184*(Output!$I$49/Output!$P$49))+(IntermediateCalcs!DB185*(Output!$G$49/Output!$P$49))+(IntermediateCalcs!DB186*(Output!$E$49/Output!$P$49)))</f>
        <v>329885.31272561435</v>
      </c>
      <c r="DY187" s="274">
        <f ca="1">IF(DX187="","",IF(IntermediateCalcs!$AO$9="Yes",IntermediateCalcs!DX187*$CX187,IntermediateCalcs!DX187))</f>
        <v>355586.28486764344</v>
      </c>
      <c r="DZ187" s="250">
        <f ca="1">IF(DataGoesHere!$B187="","",($CZ187-DY187))</f>
        <v>-17397.284867643437</v>
      </c>
      <c r="EA187" s="250">
        <f ca="1">IF(DataGoesHere!$B187="","",ABS($CZ187-DY187))</f>
        <v>17397.284867643437</v>
      </c>
      <c r="EB187" s="250">
        <f ca="1">IF(DataGoesHere!$B187="","",EA187^2)</f>
        <v>302665520.7659353</v>
      </c>
      <c r="EC187" s="249">
        <f ca="1">IF(DataGoesHere!$B187="","",EA187/$CZ187)</f>
        <v>5.1442491824522492E-2</v>
      </c>
      <c r="ED187" s="250">
        <f ca="1">IF(DataGoesHere!$B187="","",SUM(DZ$2:DZ187)/AVERAGE(EA:EA))</f>
        <v>-7.9638691025646846</v>
      </c>
    </row>
    <row r="188" spans="5:134" x14ac:dyDescent="0.2">
      <c r="E188" s="73"/>
      <c r="F188" s="73"/>
      <c r="G188" s="73"/>
      <c r="H188" s="73"/>
      <c r="I188" s="73"/>
      <c r="J188" s="73"/>
      <c r="K188" s="73"/>
      <c r="L188" s="73"/>
      <c r="M188" s="73"/>
      <c r="N188" s="73"/>
      <c r="O188" s="73"/>
      <c r="P188" s="73"/>
      <c r="Q188" s="73"/>
      <c r="R188" s="73"/>
      <c r="T188" s="240"/>
      <c r="U188" s="86"/>
      <c r="V188" s="86"/>
      <c r="W188" s="86"/>
      <c r="X188" s="86"/>
      <c r="Y188" s="86"/>
      <c r="Z188" s="245">
        <f>IF(DataGoesHere!$B188="","",(DataGoesHere!$B188/SUM(DataGoesHere!$B182:'DataGoesHere'!$B193)))</f>
        <v>8.3554391264277827E-2</v>
      </c>
      <c r="AA188" s="86"/>
      <c r="AB188" s="86"/>
      <c r="AC188" s="86"/>
      <c r="AD188" s="86"/>
      <c r="AE188" s="241"/>
      <c r="CV188" s="310">
        <f>IF(DataGoesHere!B188="","",DataGoesHere!A188)</f>
        <v>187</v>
      </c>
      <c r="CW188" s="271">
        <f t="shared" ca="1" si="12"/>
        <v>7</v>
      </c>
      <c r="CX188" s="272">
        <f t="shared" ca="1" si="13"/>
        <v>1.0265458156689093</v>
      </c>
      <c r="CY188" s="266">
        <f>DataGoesHere!A188</f>
        <v>187</v>
      </c>
      <c r="CZ188" s="19">
        <f>IF(DataGoesHere!B188="","",DataGoesHere!B188)</f>
        <v>333815</v>
      </c>
      <c r="DA188" s="19">
        <f>IF(DataGoesHere!B188="","",IF(AH$5="No",DataGoesHere!B188,DataGoesHere!B188-(AH$2*(DataGoesHere!A188-1))))</f>
        <v>174414.07141323792</v>
      </c>
      <c r="DB188" s="19">
        <f ca="1">IF(DataGoesHere!B188="","",IF(AO$9="No",DataGoesHere!B188,DataGoesHere!B188/CX188))</f>
        <v>325182.75843585434</v>
      </c>
      <c r="DC188" s="19">
        <f ca="1">IF(DataGoesHere!B188="","",IF(AO$9="No",DA188,DA188/CX188))</f>
        <v>169903.8355142363</v>
      </c>
      <c r="DD188" s="293" t="str">
        <f>IF(CZ188="",IF(COUNTIF(DD$2:DD187,"Forecast")&lt;Output!E$43,"Forecast",""),"Actual")</f>
        <v>Actual</v>
      </c>
      <c r="DF188" s="19">
        <f ca="1">IF(DataGoesHere!B187="",IF(DD188="Forecast",(Output!$E$47*IntermediateCalcs!DH187)+((1-Output!$E$47)*IntermediateCalcs!DF187),""),(Output!$E$47*IntermediateCalcs!DB187)+((1-Output!$E$47)*IntermediateCalcs!DF187))</f>
        <v>318117.57229745667</v>
      </c>
      <c r="DG188" s="19">
        <f ca="1">IF(DataGoesHere!B187="",IF(DD188="Forecast",(Output!$G$47*(IntermediateCalcs!DF188-IntermediateCalcs!DF187))+((1-Output!$G$47)*IntermediateCalcs!DG187),""),(Output!$G$47*(IntermediateCalcs!DF188-IntermediateCalcs!DF187))+((1-Output!$G$47)*IntermediateCalcs!DG187))</f>
        <v>-17061.731925294698</v>
      </c>
      <c r="DH188" s="19">
        <f ca="1">IF(DataGoesHere!B187="",IF(DD188="Forecast",DF188+DG188,""),DF188+DG188)</f>
        <v>301055.840372162</v>
      </c>
      <c r="DI188" s="274">
        <f ca="1">IF(DH188="","",IF(IntermediateCalcs!$AO$9="Yes",IntermediateCalcs!DH188*$CX188,IntermediateCalcs!DH188))</f>
        <v>309047.61321673001</v>
      </c>
      <c r="DJ188" s="250">
        <f ca="1">IF(DataGoesHere!$B188="","",($CZ188-DI188))</f>
        <v>24767.386783269991</v>
      </c>
      <c r="DK188" s="250">
        <f ca="1">IF(DataGoesHere!$B188="","",ABS($CZ188-DI188))</f>
        <v>24767.386783269991</v>
      </c>
      <c r="DL188" s="250">
        <f ca="1">IF(DataGoesHere!$B188="","",DK188^2)</f>
        <v>613423448.07209706</v>
      </c>
      <c r="DM188" s="249">
        <f ca="1">IF(DataGoesHere!$B188="","",DK188/$CZ188)</f>
        <v>7.4194948649012146E-2</v>
      </c>
      <c r="DN188" s="250">
        <f ca="1">IF(DataGoesHere!$B188="","",SUM(DJ$2:DJ188)/AVERAGE(DK:DK))</f>
        <v>-21.501631947927141</v>
      </c>
      <c r="DP188" s="19">
        <f ca="1">IF(DataGoesHere!B188="",IF($DD188="Forecast",(Output!E$48*IntermediateCalcs!CY188)+Output!G$48,""),(Output!E$48*IntermediateCalcs!CY188)+Output!G$48)</f>
        <v>316477.13187431672</v>
      </c>
      <c r="DQ188" s="274">
        <f ca="1">IF(DP188="","",IF(IntermediateCalcs!$AO$9="Yes",IntermediateCalcs!DP188*$CX188,IntermediateCalcs!DP188))</f>
        <v>324878.27548047743</v>
      </c>
      <c r="DR188" s="250">
        <f ca="1">IF(DataGoesHere!$B188="","",($CZ188-DQ188))</f>
        <v>8936.7245195225696</v>
      </c>
      <c r="DS188" s="250">
        <f ca="1">IF(DataGoesHere!$B188="","",ABS($CZ188-DQ188))</f>
        <v>8936.7245195225696</v>
      </c>
      <c r="DT188" s="250">
        <f ca="1">IF(DataGoesHere!$B188="","",DS188^2)</f>
        <v>79865045.137835905</v>
      </c>
      <c r="DU188" s="249">
        <f ca="1">IF(DataGoesHere!$B188="","",DS188/$CZ188)</f>
        <v>2.6771488757313392E-2</v>
      </c>
      <c r="DV188" s="250">
        <f ca="1">IF(DataGoesHere!$B188="","",SUM(DR$2:DR188)/AVERAGE(DS:DS))</f>
        <v>-3.1641250527791858</v>
      </c>
      <c r="DX188" s="19">
        <f ca="1">IF(DataGoesHere!$B187="","",(DB182*(Output!$O$49/Output!$P$49))+(IntermediateCalcs!DB183*(Output!$M$49/Output!$P$49))+(IntermediateCalcs!DB184*(Output!$K$49/Output!$P$49))+(DB185*(Output!$I$49/Output!$P$49))+(IntermediateCalcs!DB186*(Output!$G$49/Output!$P$49))+(IntermediateCalcs!DB187*(Output!$E$49/Output!$P$49)))</f>
        <v>333624.84702850168</v>
      </c>
      <c r="DY188" s="274">
        <f ca="1">IF(DX188="","",IF(IntermediateCalcs!$AO$9="Yes",IntermediateCalcs!DX188*$CX188,IntermediateCalcs!DX188))</f>
        <v>342481.19072028837</v>
      </c>
      <c r="DZ188" s="250">
        <f ca="1">IF(DataGoesHere!$B188="","",($CZ188-DY188))</f>
        <v>-8666.190720288374</v>
      </c>
      <c r="EA188" s="250">
        <f ca="1">IF(DataGoesHere!$B188="","",ABS($CZ188-DY188))</f>
        <v>8666.190720288374</v>
      </c>
      <c r="EB188" s="250">
        <f ca="1">IF(DataGoesHere!$B188="","",EA188^2)</f>
        <v>75102861.600412324</v>
      </c>
      <c r="EC188" s="249">
        <f ca="1">IF(DataGoesHere!$B188="","",EA188/$CZ188)</f>
        <v>2.5961058431431702E-2</v>
      </c>
      <c r="ED188" s="250">
        <f ca="1">IF(DataGoesHere!$B188="","",SUM(DZ$2:DZ188)/AVERAGE(EA:EA))</f>
        <v>-8.2167514681287042</v>
      </c>
    </row>
    <row r="189" spans="5:134" x14ac:dyDescent="0.2">
      <c r="E189" s="73"/>
      <c r="F189" s="73"/>
      <c r="G189" s="73"/>
      <c r="H189" s="73"/>
      <c r="I189" s="73"/>
      <c r="J189" s="73"/>
      <c r="K189" s="73"/>
      <c r="L189" s="73"/>
      <c r="M189" s="73"/>
      <c r="N189" s="73"/>
      <c r="O189" s="73"/>
      <c r="P189" s="73"/>
      <c r="Q189" s="73"/>
      <c r="R189" s="73"/>
      <c r="T189" s="240"/>
      <c r="U189" s="86"/>
      <c r="V189" s="86"/>
      <c r="W189" s="86"/>
      <c r="X189" s="86"/>
      <c r="Y189" s="86"/>
      <c r="Z189" s="86"/>
      <c r="AA189" s="245">
        <f>IF(DataGoesHere!$B189="","",(DataGoesHere!$B189/SUM(DataGoesHere!$B182:'DataGoesHere'!$B193)))</f>
        <v>8.7403026945956405E-2</v>
      </c>
      <c r="AB189" s="86"/>
      <c r="AC189" s="86"/>
      <c r="AD189" s="86"/>
      <c r="AE189" s="241"/>
      <c r="CV189" s="310">
        <f>IF(DataGoesHere!B189="","",DataGoesHere!A189)</f>
        <v>188</v>
      </c>
      <c r="CW189" s="271">
        <f t="shared" ca="1" si="12"/>
        <v>8</v>
      </c>
      <c r="CX189" s="272">
        <f t="shared" ca="1" si="13"/>
        <v>1.0207492390681214</v>
      </c>
      <c r="CY189" s="266">
        <f>DataGoesHere!A189</f>
        <v>188</v>
      </c>
      <c r="CZ189" s="19">
        <f>IF(DataGoesHere!B189="","",DataGoesHere!B189)</f>
        <v>349191</v>
      </c>
      <c r="DA189" s="19">
        <f>IF(DataGoesHere!B189="","",IF(AH$5="No",DataGoesHere!B189,DataGoesHere!B189-(AH$2*(DataGoesHere!A189-1))))</f>
        <v>188933.07717352416</v>
      </c>
      <c r="DB189" s="19">
        <f ca="1">IF(DataGoesHere!B189="","",IF(AO$9="No",DataGoesHere!B189,DataGoesHere!B189/CX189))</f>
        <v>342092.83400376473</v>
      </c>
      <c r="DC189" s="19">
        <f ca="1">IF(DataGoesHere!B189="","",IF(AO$9="No",DA189,DA189/CX189))</f>
        <v>185092.54765255365</v>
      </c>
      <c r="DD189" s="293" t="str">
        <f>IF(CZ189="",IF(COUNTIF(DD$2:DD188,"Forecast")&lt;Output!E$43,"Forecast",""),"Actual")</f>
        <v>Actual</v>
      </c>
      <c r="DF189" s="19">
        <f ca="1">IF(DataGoesHere!B188="",IF(DD189="Forecast",(Output!$E$47*IntermediateCalcs!DH188)+((1-Output!$E$47)*IntermediateCalcs!DF188),""),(Output!$E$47*IntermediateCalcs!DB188)+((1-Output!$E$47)*IntermediateCalcs!DF188))</f>
        <v>324476.23982201458</v>
      </c>
      <c r="DG189" s="19">
        <f ca="1">IF(DataGoesHere!B188="",IF(DD189="Forecast",(Output!$G$47*(IntermediateCalcs!DF189-IntermediateCalcs!DF188))+((1-Output!$G$47)*IntermediateCalcs!DG188),""),(Output!$G$47*(IntermediateCalcs!DF189-IntermediateCalcs!DF188))+((1-Output!$G$47)*IntermediateCalcs!DG188))</f>
        <v>-5351.5322003683941</v>
      </c>
      <c r="DH189" s="19">
        <f ca="1">IF(DataGoesHere!B188="",IF(DD189="Forecast",DF189+DG189,""),DF189+DG189)</f>
        <v>319124.70762164617</v>
      </c>
      <c r="DI189" s="274">
        <f ca="1">IF(DH189="","",IF(IntermediateCalcs!$AO$9="Yes",IntermediateCalcs!DH189*$CX189,IntermediateCalcs!DH189))</f>
        <v>325746.30247263209</v>
      </c>
      <c r="DJ189" s="250">
        <f ca="1">IF(DataGoesHere!$B189="","",($CZ189-DI189))</f>
        <v>23444.697527367913</v>
      </c>
      <c r="DK189" s="250">
        <f ca="1">IF(DataGoesHere!$B189="","",ABS($CZ189-DI189))</f>
        <v>23444.697527367913</v>
      </c>
      <c r="DL189" s="250">
        <f ca="1">IF(DataGoesHere!$B189="","",DK189^2)</f>
        <v>549653842.14977109</v>
      </c>
      <c r="DM189" s="249">
        <f ca="1">IF(DataGoesHere!$B189="","",DK189/$CZ189)</f>
        <v>6.7140039483743599E-2</v>
      </c>
      <c r="DN189" s="250">
        <f ca="1">IF(DataGoesHere!$B189="","",SUM(DJ$2:DJ189)/AVERAGE(DK:DK))</f>
        <v>-21.098645131197028</v>
      </c>
      <c r="DP189" s="19">
        <f ca="1">IF(DataGoesHere!B189="",IF($DD189="Forecast",(Output!E$48*IntermediateCalcs!CY189)+Output!G$48,""),(Output!E$48*IntermediateCalcs!CY189)+Output!G$48)</f>
        <v>317346.06185584108</v>
      </c>
      <c r="DQ189" s="274">
        <f ca="1">IF(DP189="","",IF(IntermediateCalcs!$AO$9="Yes",IntermediateCalcs!DP189*$CX189,IntermediateCalcs!DP189))</f>
        <v>323930.75116061477</v>
      </c>
      <c r="DR189" s="250">
        <f ca="1">IF(DataGoesHere!$B189="","",($CZ189-DQ189))</f>
        <v>25260.248839385225</v>
      </c>
      <c r="DS189" s="250">
        <f ca="1">IF(DataGoesHere!$B189="","",ABS($CZ189-DQ189))</f>
        <v>25260.248839385225</v>
      </c>
      <c r="DT189" s="250">
        <f ca="1">IF(DataGoesHere!$B189="","",DS189^2)</f>
        <v>638080171.42766261</v>
      </c>
      <c r="DU189" s="249">
        <f ca="1">IF(DataGoesHere!$B189="","",DS189/$CZ189)</f>
        <v>7.2339346774072721E-2</v>
      </c>
      <c r="DV189" s="250">
        <f ca="1">IF(DataGoesHere!$B189="","",SUM(DR$2:DR189)/AVERAGE(DS:DS))</f>
        <v>-2.3566919678631657</v>
      </c>
      <c r="DX189" s="19">
        <f ca="1">IF(DataGoesHere!$B188="","",(DB183*(Output!$O$49/Output!$P$49))+(IntermediateCalcs!DB184*(Output!$M$49/Output!$P$49))+(IntermediateCalcs!DB185*(Output!$K$49/Output!$P$49))+(DB186*(Output!$I$49/Output!$P$49))+(IntermediateCalcs!DB187*(Output!$G$49/Output!$P$49))+(IntermediateCalcs!DB188*(Output!$E$49/Output!$P$49)))</f>
        <v>355655.21004091948</v>
      </c>
      <c r="DY189" s="274">
        <f ca="1">IF(DX189="","",IF(IntermediateCalcs!$AO$9="Yes",IntermediateCalcs!DX189*$CX189,IntermediateCalcs!DX189))</f>
        <v>363034.78501988144</v>
      </c>
      <c r="DZ189" s="250">
        <f ca="1">IF(DataGoesHere!$B189="","",($CZ189-DY189))</f>
        <v>-13843.785019881441</v>
      </c>
      <c r="EA189" s="250">
        <f ca="1">IF(DataGoesHere!$B189="","",ABS($CZ189-DY189))</f>
        <v>13843.785019881441</v>
      </c>
      <c r="EB189" s="250">
        <f ca="1">IF(DataGoesHere!$B189="","",EA189^2)</f>
        <v>191650383.6766938</v>
      </c>
      <c r="EC189" s="249">
        <f ca="1">IF(DataGoesHere!$B189="","",EA189/$CZ189)</f>
        <v>3.9645308784823897E-2</v>
      </c>
      <c r="ED189" s="250">
        <f ca="1">IF(DataGoesHere!$B189="","",SUM(DZ$2:DZ189)/AVERAGE(EA:EA))</f>
        <v>-8.6207177801083752</v>
      </c>
    </row>
    <row r="190" spans="5:134" x14ac:dyDescent="0.2">
      <c r="E190" s="73"/>
      <c r="F190" s="73"/>
      <c r="G190" s="73"/>
      <c r="H190" s="73"/>
      <c r="I190" s="73"/>
      <c r="J190" s="73"/>
      <c r="K190" s="73"/>
      <c r="L190" s="73"/>
      <c r="M190" s="73"/>
      <c r="N190" s="73"/>
      <c r="O190" s="73"/>
      <c r="P190" s="73"/>
      <c r="Q190" s="73"/>
      <c r="R190" s="73"/>
      <c r="T190" s="240"/>
      <c r="U190" s="86"/>
      <c r="V190" s="86"/>
      <c r="W190" s="86"/>
      <c r="X190" s="86"/>
      <c r="Y190" s="86"/>
      <c r="Z190" s="86"/>
      <c r="AA190" s="86"/>
      <c r="AB190" s="245">
        <f>IF(DataGoesHere!$B190="","",(DataGoesHere!$B190/SUM(DataGoesHere!$B182:'DataGoesHere'!$B193)))</f>
        <v>7.9381865456942882E-2</v>
      </c>
      <c r="AC190" s="86"/>
      <c r="AD190" s="86"/>
      <c r="AE190" s="241"/>
      <c r="CV190" s="310">
        <f>IF(DataGoesHere!B190="","",DataGoesHere!A190)</f>
        <v>189</v>
      </c>
      <c r="CW190" s="271">
        <f t="shared" ca="1" si="12"/>
        <v>9</v>
      </c>
      <c r="CX190" s="272">
        <f t="shared" ca="1" si="13"/>
        <v>1.0625330005567626</v>
      </c>
      <c r="CY190" s="266">
        <f>DataGoesHere!A190</f>
        <v>189</v>
      </c>
      <c r="CZ190" s="19">
        <f>IF(DataGoesHere!B190="","",DataGoesHere!B190)</f>
        <v>317145</v>
      </c>
      <c r="DA190" s="19">
        <f>IF(DataGoesHere!B190="","",IF(AH$5="No",DataGoesHere!B190,DataGoesHere!B190-(AH$2*(DataGoesHere!A190-1))))</f>
        <v>156030.08293381036</v>
      </c>
      <c r="DB190" s="19">
        <f ca="1">IF(DataGoesHere!B190="","",IF(AO$9="No",DataGoesHere!B190,DataGoesHere!B190/CX190))</f>
        <v>298480.14116626722</v>
      </c>
      <c r="DC190" s="19">
        <f ca="1">IF(DataGoesHere!B190="","",IF(AO$9="No",DA190,DA190/CX190))</f>
        <v>146847.28178047299</v>
      </c>
      <c r="DD190" s="293" t="str">
        <f>IF(CZ190="",IF(COUNTIF(DD$2:DD189,"Forecast")&lt;Output!E$43,"Forecast",""),"Actual")</f>
        <v>Actual</v>
      </c>
      <c r="DF190" s="19">
        <f ca="1">IF(DataGoesHere!B189="",IF(DD190="Forecast",(Output!$E$47*IntermediateCalcs!DH189)+((1-Output!$E$47)*IntermediateCalcs!DF189),""),(Output!$E$47*IntermediateCalcs!DB189)+((1-Output!$E$47)*IntermediateCalcs!DF189))</f>
        <v>340331.17458558973</v>
      </c>
      <c r="DG190" s="19">
        <f ca="1">IF(DataGoesHere!B189="",IF(DD190="Forecast",(Output!$G$47*(IntermediateCalcs!DF190-IntermediateCalcs!DF189))+((1-Output!$G$47)*IntermediateCalcs!DG189),""),(Output!$G$47*(IntermediateCalcs!DF190-IntermediateCalcs!DF189))+((1-Output!$G$47)*IntermediateCalcs!DG189))</f>
        <v>5251.7012816033766</v>
      </c>
      <c r="DH190" s="19">
        <f ca="1">IF(DataGoesHere!B189="",IF(DD190="Forecast",DF190+DG190,""),DF190+DG190)</f>
        <v>345582.8758671931</v>
      </c>
      <c r="DI190" s="274">
        <f ca="1">IF(DH190="","",IF(IntermediateCalcs!$AO$9="Yes",IntermediateCalcs!DH190*$CX190,IntermediateCalcs!DH190))</f>
        <v>367193.21003620391</v>
      </c>
      <c r="DJ190" s="250">
        <f ca="1">IF(DataGoesHere!$B190="","",($CZ190-DI190))</f>
        <v>-50048.210036203905</v>
      </c>
      <c r="DK190" s="250">
        <f ca="1">IF(DataGoesHere!$B190="","",ABS($CZ190-DI190))</f>
        <v>50048.210036203905</v>
      </c>
      <c r="DL190" s="250">
        <f ca="1">IF(DataGoesHere!$B190="","",DK190^2)</f>
        <v>2504823327.8279815</v>
      </c>
      <c r="DM190" s="249">
        <f ca="1">IF(DataGoesHere!$B190="","",DK190/$CZ190)</f>
        <v>0.15780860501096944</v>
      </c>
      <c r="DN190" s="250">
        <f ca="1">IF(DataGoesHere!$B190="","",SUM(DJ$2:DJ190)/AVERAGE(DK:DK))</f>
        <v>-21.958915084434263</v>
      </c>
      <c r="DP190" s="19">
        <f ca="1">IF(DataGoesHere!B190="",IF($DD190="Forecast",(Output!E$48*IntermediateCalcs!CY190)+Output!G$48,""),(Output!E$48*IntermediateCalcs!CY190)+Output!G$48)</f>
        <v>318214.99183736544</v>
      </c>
      <c r="DQ190" s="274">
        <f ca="1">IF(DP190="","",IF(IntermediateCalcs!$AO$9="Yes",IntermediateCalcs!DP190*$CX190,IntermediateCalcs!DP190))</f>
        <v>338113.93009910162</v>
      </c>
      <c r="DR190" s="250">
        <f ca="1">IF(DataGoesHere!$B190="","",($CZ190-DQ190))</f>
        <v>-20968.930099101621</v>
      </c>
      <c r="DS190" s="250">
        <f ca="1">IF(DataGoesHere!$B190="","",ABS($CZ190-DQ190))</f>
        <v>20968.930099101621</v>
      </c>
      <c r="DT190" s="250">
        <f ca="1">IF(DataGoesHere!$B190="","",DS190^2)</f>
        <v>439696029.50100988</v>
      </c>
      <c r="DU190" s="249">
        <f ca="1">IF(DataGoesHere!$B190="","",DS190/$CZ190)</f>
        <v>6.6117801318329533E-2</v>
      </c>
      <c r="DV190" s="250">
        <f ca="1">IF(DataGoesHere!$B190="","",SUM(DR$2:DR190)/AVERAGE(DS:DS))</f>
        <v>-3.0269548787695517</v>
      </c>
      <c r="DX190" s="19">
        <f ca="1">IF(DataGoesHere!$B189="","",(DB184*(Output!$O$49/Output!$P$49))+(IntermediateCalcs!DB185*(Output!$M$49/Output!$P$49))+(IntermediateCalcs!DB186*(Output!$K$49/Output!$P$49))+(DB187*(Output!$I$49/Output!$P$49))+(IntermediateCalcs!DB188*(Output!$G$49/Output!$P$49))+(IntermediateCalcs!DB189*(Output!$E$49/Output!$P$49)))</f>
        <v>328647.20484325965</v>
      </c>
      <c r="DY190" s="274">
        <f ca="1">IF(DX190="","",IF(IntermediateCalcs!$AO$9="Yes",IntermediateCalcs!DX190*$CX190,IntermediateCalcs!DX190))</f>
        <v>349198.50068670168</v>
      </c>
      <c r="DZ190" s="250">
        <f ca="1">IF(DataGoesHere!$B190="","",($CZ190-DY190))</f>
        <v>-32053.500686701678</v>
      </c>
      <c r="EA190" s="250">
        <f ca="1">IF(DataGoesHere!$B190="","",ABS($CZ190-DY190))</f>
        <v>32053.500686701678</v>
      </c>
      <c r="EB190" s="250">
        <f ca="1">IF(DataGoesHere!$B190="","",EA190^2)</f>
        <v>1027426906.272385</v>
      </c>
      <c r="EC190" s="249">
        <f ca="1">IF(DataGoesHere!$B190="","",EA190/$CZ190)</f>
        <v>0.10106891386180353</v>
      </c>
      <c r="ED190" s="250">
        <f ca="1">IF(DataGoesHere!$B190="","",SUM(DZ$2:DZ190)/AVERAGE(EA:EA))</f>
        <v>-9.5560497315832791</v>
      </c>
    </row>
    <row r="191" spans="5:134" x14ac:dyDescent="0.2">
      <c r="E191" s="73"/>
      <c r="F191" s="73"/>
      <c r="G191" s="73"/>
      <c r="H191" s="73"/>
      <c r="I191" s="73"/>
      <c r="J191" s="73"/>
      <c r="K191" s="73"/>
      <c r="L191" s="73"/>
      <c r="M191" s="73"/>
      <c r="N191" s="73"/>
      <c r="O191" s="73"/>
      <c r="P191" s="73"/>
      <c r="Q191" s="73"/>
      <c r="R191" s="73"/>
      <c r="T191" s="240"/>
      <c r="U191" s="86"/>
      <c r="V191" s="86"/>
      <c r="W191" s="86"/>
      <c r="X191" s="86"/>
      <c r="Y191" s="86"/>
      <c r="Z191" s="86"/>
      <c r="AA191" s="86"/>
      <c r="AB191" s="86"/>
      <c r="AC191" s="245">
        <f>IF(DataGoesHere!$B191="","",(DataGoesHere!$B191/SUM(DataGoesHere!$B182:'DataGoesHere'!$B193)))</f>
        <v>8.2868064583791173E-2</v>
      </c>
      <c r="AD191" s="86"/>
      <c r="AE191" s="241"/>
      <c r="CV191" s="310">
        <f>IF(DataGoesHere!B191="","",DataGoesHere!A191)</f>
        <v>190</v>
      </c>
      <c r="CW191" s="271">
        <f t="shared" ca="1" si="12"/>
        <v>10</v>
      </c>
      <c r="CX191" s="272">
        <f t="shared" ca="1" si="13"/>
        <v>0.92557634012077306</v>
      </c>
      <c r="CY191" s="266">
        <f>DataGoesHere!A191</f>
        <v>190</v>
      </c>
      <c r="CZ191" s="19">
        <f>IF(DataGoesHere!B191="","",DataGoesHere!B191)</f>
        <v>331073</v>
      </c>
      <c r="DA191" s="19">
        <f>IF(DataGoesHere!B191="","",IF(AH$5="No",DataGoesHere!B191,DataGoesHere!B191-(AH$2*(DataGoesHere!A191-1))))</f>
        <v>169101.0886940966</v>
      </c>
      <c r="DB191" s="19">
        <f ca="1">IF(DataGoesHere!B191="","",IF(AO$9="No",DataGoesHere!B191,DataGoesHere!B191/CX191))</f>
        <v>357693.88828240812</v>
      </c>
      <c r="DC191" s="19">
        <f ca="1">IF(DataGoesHere!B191="","",IF(AO$9="No",DA191,DA191/CX191))</f>
        <v>182698.15396537859</v>
      </c>
      <c r="DD191" s="293" t="str">
        <f>IF(CZ191="",IF(COUNTIF(DD$2:DD190,"Forecast")&lt;Output!E$43,"Forecast",""),"Actual")</f>
        <v>Actual</v>
      </c>
      <c r="DF191" s="19">
        <f ca="1">IF(DataGoesHere!B190="",IF(DD191="Forecast",(Output!$E$47*IntermediateCalcs!DH190)+((1-Output!$E$47)*IntermediateCalcs!DF190),""),(Output!$E$47*IntermediateCalcs!DB190)+((1-Output!$E$47)*IntermediateCalcs!DF190))</f>
        <v>302665.24450819951</v>
      </c>
      <c r="DG191" s="19">
        <f ca="1">IF(DataGoesHere!B190="",IF(DD191="Forecast",(Output!$G$47*(IntermediateCalcs!DF191-IntermediateCalcs!DF190))+((1-Output!$G$47)*IntermediateCalcs!DG190),""),(Output!$G$47*(IntermediateCalcs!DF191-IntermediateCalcs!DF190))+((1-Output!$G$47)*IntermediateCalcs!DG190))</f>
        <v>-16207.114397893423</v>
      </c>
      <c r="DH191" s="19">
        <f ca="1">IF(DataGoesHere!B190="",IF(DD191="Forecast",DF191+DG191,""),DF191+DG191)</f>
        <v>286458.13011030608</v>
      </c>
      <c r="DI191" s="274">
        <f ca="1">IF(DH191="","",IF(IntermediateCalcs!$AO$9="Yes",IntermediateCalcs!DH191*$CX191,IntermediateCalcs!DH191))</f>
        <v>265138.86766533734</v>
      </c>
      <c r="DJ191" s="250">
        <f ca="1">IF(DataGoesHere!$B191="","",($CZ191-DI191))</f>
        <v>65934.13233466266</v>
      </c>
      <c r="DK191" s="250">
        <f ca="1">IF(DataGoesHere!$B191="","",ABS($CZ191-DI191))</f>
        <v>65934.13233466266</v>
      </c>
      <c r="DL191" s="250">
        <f ca="1">IF(DataGoesHere!$B191="","",DK191^2)</f>
        <v>4347309806.7248077</v>
      </c>
      <c r="DM191" s="249">
        <f ca="1">IF(DataGoesHere!$B191="","",DK191/$CZ191)</f>
        <v>0.19915285249676856</v>
      </c>
      <c r="DN191" s="250">
        <f ca="1">IF(DataGoesHere!$B191="","",SUM(DJ$2:DJ191)/AVERAGE(DK:DK))</f>
        <v>-20.825584783525464</v>
      </c>
      <c r="DP191" s="19">
        <f ca="1">IF(DataGoesHere!B191="",IF($DD191="Forecast",(Output!E$48*IntermediateCalcs!CY191)+Output!G$48,""),(Output!E$48*IntermediateCalcs!CY191)+Output!G$48)</f>
        <v>319083.92181888985</v>
      </c>
      <c r="DQ191" s="274">
        <f ca="1">IF(DP191="","",IF(IntermediateCalcs!$AO$9="Yes",IntermediateCalcs!DP191*$CX191,IntermediateCalcs!DP191))</f>
        <v>295336.52854851098</v>
      </c>
      <c r="DR191" s="250">
        <f ca="1">IF(DataGoesHere!$B191="","",($CZ191-DQ191))</f>
        <v>35736.471451489022</v>
      </c>
      <c r="DS191" s="250">
        <f ca="1">IF(DataGoesHere!$B191="","",ABS($CZ191-DQ191))</f>
        <v>35736.471451489022</v>
      </c>
      <c r="DT191" s="250">
        <f ca="1">IF(DataGoesHere!$B191="","",DS191^2)</f>
        <v>1277095391.8030899</v>
      </c>
      <c r="DU191" s="249">
        <f ca="1">IF(DataGoesHere!$B191="","",DS191/$CZ191)</f>
        <v>0.10794136474882887</v>
      </c>
      <c r="DV191" s="250">
        <f ca="1">IF(DataGoesHere!$B191="","",SUM(DR$2:DR191)/AVERAGE(DS:DS))</f>
        <v>-1.8846538043993233</v>
      </c>
      <c r="DX191" s="19">
        <f ca="1">IF(DataGoesHere!$B190="","",(DB185*(Output!$O$49/Output!$P$49))+(IntermediateCalcs!DB186*(Output!$M$49/Output!$P$49))+(IntermediateCalcs!DB187*(Output!$K$49/Output!$P$49))+(DB188*(Output!$I$49/Output!$P$49))+(IntermediateCalcs!DB189*(Output!$G$49/Output!$P$49))+(IntermediateCalcs!DB190*(Output!$E$49/Output!$P$49)))</f>
        <v>330694.50755769323</v>
      </c>
      <c r="DY191" s="274">
        <f ca="1">IF(DX191="","",IF(IntermediateCalcs!$AO$9="Yes",IntermediateCalcs!DX191*$CX191,IntermediateCalcs!DX191))</f>
        <v>306083.01200329105</v>
      </c>
      <c r="DZ191" s="250">
        <f ca="1">IF(DataGoesHere!$B191="","",($CZ191-DY191))</f>
        <v>24989.987996708951</v>
      </c>
      <c r="EA191" s="250">
        <f ca="1">IF(DataGoesHere!$B191="","",ABS($CZ191-DY191))</f>
        <v>24989.987996708951</v>
      </c>
      <c r="EB191" s="250">
        <f ca="1">IF(DataGoesHere!$B191="","",EA191^2)</f>
        <v>624499500.07565749</v>
      </c>
      <c r="EC191" s="249">
        <f ca="1">IF(DataGoesHere!$B191="","",EA191/$CZ191)</f>
        <v>7.5481806117408998E-2</v>
      </c>
      <c r="ED191" s="250">
        <f ca="1">IF(DataGoesHere!$B191="","",SUM(DZ$2:DZ191)/AVERAGE(EA:EA))</f>
        <v>-8.8268334606755108</v>
      </c>
    </row>
    <row r="192" spans="5:134" x14ac:dyDescent="0.2">
      <c r="E192" s="73"/>
      <c r="F192" s="73"/>
      <c r="G192" s="73"/>
      <c r="H192" s="73"/>
      <c r="I192" s="73"/>
      <c r="J192" s="73"/>
      <c r="K192" s="73"/>
      <c r="L192" s="73"/>
      <c r="M192" s="73"/>
      <c r="N192" s="73"/>
      <c r="O192" s="73"/>
      <c r="P192" s="73"/>
      <c r="Q192" s="73"/>
      <c r="R192" s="73"/>
      <c r="T192" s="240"/>
      <c r="U192" s="86"/>
      <c r="V192" s="86"/>
      <c r="W192" s="86"/>
      <c r="X192" s="86"/>
      <c r="Y192" s="86"/>
      <c r="Z192" s="86"/>
      <c r="AA192" s="86"/>
      <c r="AB192" s="86"/>
      <c r="AC192" s="86"/>
      <c r="AD192" s="245">
        <f>IF(DataGoesHere!$B192="","",(DataGoesHere!$B192/SUM(DataGoesHere!$B182:'DataGoesHere'!$B193)))</f>
        <v>8.5565063118526269E-2</v>
      </c>
      <c r="AE192" s="241"/>
      <c r="CV192" s="310">
        <f>IF(DataGoesHere!B192="","",DataGoesHere!A192)</f>
        <v>191</v>
      </c>
      <c r="CW192" s="271">
        <f t="shared" ca="1" si="12"/>
        <v>11</v>
      </c>
      <c r="CX192" s="272">
        <f t="shared" ca="1" si="13"/>
        <v>0.97463169608807265</v>
      </c>
      <c r="CY192" s="266">
        <f>DataGoesHere!A192</f>
        <v>191</v>
      </c>
      <c r="CZ192" s="19">
        <f>IF(DataGoesHere!B192="","",DataGoesHere!B192)</f>
        <v>341848</v>
      </c>
      <c r="DA192" s="19">
        <f>IF(DataGoesHere!B192="","",IF(AH$5="No",DataGoesHere!B192,DataGoesHere!B192-(AH$2*(DataGoesHere!A192-1))))</f>
        <v>179019.09445438281</v>
      </c>
      <c r="DB192" s="19">
        <f ca="1">IF(DataGoesHere!B192="","",IF(AO$9="No",DataGoesHere!B192,DataGoesHere!B192/CX192))</f>
        <v>350745.82672828331</v>
      </c>
      <c r="DC192" s="19">
        <f ca="1">IF(DataGoesHere!B192="","",IF(AO$9="No",DA192,DA192/CX192))</f>
        <v>183678.711838452</v>
      </c>
      <c r="DD192" s="293" t="str">
        <f>IF(CZ192="",IF(COUNTIF(DD$2:DD191,"Forecast")&lt;Output!E$43,"Forecast",""),"Actual")</f>
        <v>Actual</v>
      </c>
      <c r="DF192" s="19">
        <f ca="1">IF(DataGoesHere!B191="",IF(DD192="Forecast",(Output!$E$47*IntermediateCalcs!DH191)+((1-Output!$E$47)*IntermediateCalcs!DF191),""),(Output!$E$47*IntermediateCalcs!DB191)+((1-Output!$E$47)*IntermediateCalcs!DF191))</f>
        <v>352191.02390498726</v>
      </c>
      <c r="DG192" s="19">
        <f ca="1">IF(DataGoesHere!B191="",IF(DD192="Forecast",(Output!$G$47*(IntermediateCalcs!DF192-IntermediateCalcs!DF191))+((1-Output!$G$47)*IntermediateCalcs!DG191),""),(Output!$G$47*(IntermediateCalcs!DF192-IntermediateCalcs!DF191))+((1-Output!$G$47)*IntermediateCalcs!DG191))</f>
        <v>16659.332499447162</v>
      </c>
      <c r="DH192" s="19">
        <f ca="1">IF(DataGoesHere!B191="",IF(DD192="Forecast",DF192+DG192,""),DF192+DG192)</f>
        <v>368850.35640443442</v>
      </c>
      <c r="DI192" s="274">
        <f ca="1">IF(DH192="","",IF(IntermediateCalcs!$AO$9="Yes",IntermediateCalcs!DH192*$CX192,IntermediateCalcs!DH192))</f>
        <v>359493.24846514402</v>
      </c>
      <c r="DJ192" s="250">
        <f ca="1">IF(DataGoesHere!$B192="","",($CZ192-DI192))</f>
        <v>-17645.248465144017</v>
      </c>
      <c r="DK192" s="250">
        <f ca="1">IF(DataGoesHere!$B192="","",ABS($CZ192-DI192))</f>
        <v>17645.248465144017</v>
      </c>
      <c r="DL192" s="250">
        <f ca="1">IF(DataGoesHere!$B192="","",DK192^2)</f>
        <v>311354793.3966673</v>
      </c>
      <c r="DM192" s="249">
        <f ca="1">IF(DataGoesHere!$B192="","",DK192/$CZ192)</f>
        <v>5.1617234750953693E-2</v>
      </c>
      <c r="DN192" s="250">
        <f ca="1">IF(DataGoesHere!$B192="","",SUM(DJ$2:DJ192)/AVERAGE(DK:DK))</f>
        <v>-21.128885881826246</v>
      </c>
      <c r="DP192" s="19">
        <f ca="1">IF(DataGoesHere!B192="",IF($DD192="Forecast",(Output!E$48*IntermediateCalcs!CY192)+Output!G$48,""),(Output!E$48*IntermediateCalcs!CY192)+Output!G$48)</f>
        <v>319952.85180041421</v>
      </c>
      <c r="DQ192" s="274">
        <f ca="1">IF(DP192="","",IF(IntermediateCalcs!$AO$9="Yes",IntermediateCalcs!DP192*$CX192,IntermediateCalcs!DP192))</f>
        <v>311836.19061845343</v>
      </c>
      <c r="DR192" s="250">
        <f ca="1">IF(DataGoesHere!$B192="","",($CZ192-DQ192))</f>
        <v>30011.809381546569</v>
      </c>
      <c r="DS192" s="250">
        <f ca="1">IF(DataGoesHere!$B192="","",ABS($CZ192-DQ192))</f>
        <v>30011.809381546569</v>
      </c>
      <c r="DT192" s="250">
        <f ca="1">IF(DataGoesHere!$B192="","",DS192^2)</f>
        <v>900708702.35428667</v>
      </c>
      <c r="DU192" s="249">
        <f ca="1">IF(DataGoesHere!$B192="","",DS192/$CZ192)</f>
        <v>8.7792847644410879E-2</v>
      </c>
      <c r="DV192" s="250">
        <f ca="1">IF(DataGoesHere!$B192="","",SUM(DR$2:DR192)/AVERAGE(DS:DS))</f>
        <v>-0.92533911249213696</v>
      </c>
      <c r="DX192" s="19">
        <f ca="1">IF(DataGoesHere!$B191="","",(DB186*(Output!$O$49/Output!$P$49))+(IntermediateCalcs!DB187*(Output!$M$49/Output!$P$49))+(IntermediateCalcs!DB188*(Output!$K$49/Output!$P$49))+(DB189*(Output!$I$49/Output!$P$49))+(IntermediateCalcs!DB190*(Output!$G$49/Output!$P$49))+(IntermediateCalcs!DB191*(Output!$E$49/Output!$P$49)))</f>
        <v>329776.13324691058</v>
      </c>
      <c r="DY192" s="274">
        <f ca="1">IF(DX192="","",IF(IntermediateCalcs!$AO$9="Yes",IntermediateCalcs!DX192*$CX192,IntermediateCalcs!DX192))</f>
        <v>321410.27207580273</v>
      </c>
      <c r="DZ192" s="250">
        <f ca="1">IF(DataGoesHere!$B192="","",($CZ192-DY192))</f>
        <v>20437.727924197272</v>
      </c>
      <c r="EA192" s="250">
        <f ca="1">IF(DataGoesHere!$B192="","",ABS($CZ192-DY192))</f>
        <v>20437.727924197272</v>
      </c>
      <c r="EB192" s="250">
        <f ca="1">IF(DataGoesHere!$B192="","",EA192^2)</f>
        <v>417700722.70351291</v>
      </c>
      <c r="EC192" s="249">
        <f ca="1">IF(DataGoesHere!$B192="","",EA192/$CZ192)</f>
        <v>5.9786009934816857E-2</v>
      </c>
      <c r="ED192" s="250">
        <f ca="1">IF(DataGoesHere!$B192="","",SUM(DZ$2:DZ192)/AVERAGE(EA:EA))</f>
        <v>-8.2304536727110893</v>
      </c>
    </row>
    <row r="193" spans="5:134" x14ac:dyDescent="0.2">
      <c r="E193" s="73"/>
      <c r="F193" s="73"/>
      <c r="G193" s="73"/>
      <c r="H193" s="73"/>
      <c r="I193" s="73"/>
      <c r="J193" s="73"/>
      <c r="K193" s="73"/>
      <c r="L193" s="73"/>
      <c r="M193" s="73"/>
      <c r="N193" s="73"/>
      <c r="O193" s="73"/>
      <c r="P193" s="73"/>
      <c r="Q193" s="73"/>
      <c r="R193" s="73"/>
      <c r="T193" s="242"/>
      <c r="U193" s="243"/>
      <c r="V193" s="243"/>
      <c r="W193" s="243"/>
      <c r="X193" s="243"/>
      <c r="Y193" s="243"/>
      <c r="Z193" s="243"/>
      <c r="AA193" s="243"/>
      <c r="AB193" s="243"/>
      <c r="AC193" s="243"/>
      <c r="AD193" s="243"/>
      <c r="AE193" s="246">
        <f>IF(DataGoesHere!$B193="","",(DataGoesHere!$B193/SUM(DataGoesHere!$B182:'DataGoesHere'!$B193)))</f>
        <v>9.6985068515026349E-2</v>
      </c>
      <c r="CV193" s="310">
        <f>IF(DataGoesHere!B193="","",DataGoesHere!A193)</f>
        <v>192</v>
      </c>
      <c r="CW193" s="271">
        <f t="shared" ca="1" si="12"/>
        <v>12</v>
      </c>
      <c r="CX193" s="272">
        <f t="shared" ca="1" si="13"/>
        <v>1.0054005237672714</v>
      </c>
      <c r="CY193" s="266">
        <f>DataGoesHere!A193</f>
        <v>192</v>
      </c>
      <c r="CZ193" s="19">
        <f>IF(DataGoesHere!B193="","",DataGoesHere!B193)</f>
        <v>387473</v>
      </c>
      <c r="DA193" s="19">
        <f>IF(DataGoesHere!B193="","",IF(AH$5="No",DataGoesHere!B193,DataGoesHere!B193-(AH$2*(DataGoesHere!A193-1))))</f>
        <v>223787.10021466904</v>
      </c>
      <c r="DB193" s="19">
        <f ca="1">IF(DataGoesHere!B193="","",IF(AO$9="No",DataGoesHere!B193,DataGoesHere!B193/CX193))</f>
        <v>385391.68305594765</v>
      </c>
      <c r="DC193" s="19">
        <f ca="1">IF(DataGoesHere!B193="","",IF(AO$9="No",DA193,DA193/CX193))</f>
        <v>222585.02449962017</v>
      </c>
      <c r="DD193" s="293" t="str">
        <f>IF(CZ193="",IF(COUNTIF(DD$2:DD192,"Forecast")&lt;Output!E$43,"Forecast",""),"Actual")</f>
        <v>Actual</v>
      </c>
      <c r="DF193" s="19">
        <f ca="1">IF(DataGoesHere!B192="",IF(DD193="Forecast",(Output!$E$47*IntermediateCalcs!DH192)+((1-Output!$E$47)*IntermediateCalcs!DF192),""),(Output!$E$47*IntermediateCalcs!DB192)+((1-Output!$E$47)*IntermediateCalcs!DF192))</f>
        <v>350890.34644595371</v>
      </c>
      <c r="DG193" s="19">
        <f ca="1">IF(DataGoesHere!B192="",IF(DD193="Forecast",(Output!$G$47*(IntermediateCalcs!DF193-IntermediateCalcs!DF192))+((1-Output!$G$47)*IntermediateCalcs!DG192),""),(Output!$G$47*(IntermediateCalcs!DF193-IntermediateCalcs!DF192))+((1-Output!$G$47)*IntermediateCalcs!DG192))</f>
        <v>7679.3275202068035</v>
      </c>
      <c r="DH193" s="19">
        <f ca="1">IF(DataGoesHere!B192="",IF(DD193="Forecast",DF193+DG193,""),DF193+DG193)</f>
        <v>358569.67396616051</v>
      </c>
      <c r="DI193" s="274">
        <f ca="1">IF(DH193="","",IF(IntermediateCalcs!$AO$9="Yes",IntermediateCalcs!DH193*$CX193,IntermediateCalcs!DH193))</f>
        <v>360506.1380126375</v>
      </c>
      <c r="DJ193" s="250">
        <f ca="1">IF(DataGoesHere!$B193="","",($CZ193-DI193))</f>
        <v>26966.861987362499</v>
      </c>
      <c r="DK193" s="250">
        <f ca="1">IF(DataGoesHere!$B193="","",ABS($CZ193-DI193))</f>
        <v>26966.861987362499</v>
      </c>
      <c r="DL193" s="250">
        <f ca="1">IF(DataGoesHere!$B193="","",DK193^2)</f>
        <v>727211645.4454565</v>
      </c>
      <c r="DM193" s="249">
        <f ca="1">IF(DataGoesHere!$B193="","",DK193/$CZ193)</f>
        <v>6.9596751224891798E-2</v>
      </c>
      <c r="DN193" s="250">
        <f ca="1">IF(DataGoesHere!$B193="","",SUM(DJ$2:DJ193)/AVERAGE(DK:DK))</f>
        <v>-20.665357194505731</v>
      </c>
      <c r="DP193" s="19">
        <f ca="1">IF(DataGoesHere!B193="",IF($DD193="Forecast",(Output!E$48*IntermediateCalcs!CY193)+Output!G$48,""),(Output!E$48*IntermediateCalcs!CY193)+Output!G$48)</f>
        <v>320821.78178193857</v>
      </c>
      <c r="DQ193" s="274">
        <f ca="1">IF(DP193="","",IF(IntermediateCalcs!$AO$9="Yes",IntermediateCalcs!DP193*$CX193,IntermediateCalcs!DP193))</f>
        <v>322554.38743951026</v>
      </c>
      <c r="DR193" s="250">
        <f ca="1">IF(DataGoesHere!$B193="","",($CZ193-DQ193))</f>
        <v>64918.612560489739</v>
      </c>
      <c r="DS193" s="250">
        <f ca="1">IF(DataGoesHere!$B193="","",ABS($CZ193-DQ193))</f>
        <v>64918.612560489739</v>
      </c>
      <c r="DT193" s="250">
        <f ca="1">IF(DataGoesHere!$B193="","",DS193^2)</f>
        <v>4214426256.778976</v>
      </c>
      <c r="DU193" s="249">
        <f ca="1">IF(DataGoesHere!$B193="","",DS193/$CZ193)</f>
        <v>0.16754357738601075</v>
      </c>
      <c r="DV193" s="250">
        <f ca="1">IF(DataGoesHere!$B193="","",SUM(DR$2:DR193)/AVERAGE(DS:DS))</f>
        <v>1.1497566611669094</v>
      </c>
      <c r="DX193" s="19">
        <f ca="1">IF(DataGoesHere!$B192="","",(DB187*(Output!$O$49/Output!$P$49))+(IntermediateCalcs!DB188*(Output!$M$49/Output!$P$49))+(IntermediateCalcs!DB189*(Output!$K$49/Output!$P$49))+(DB190*(Output!$I$49/Output!$P$49))+(IntermediateCalcs!DB191*(Output!$G$49/Output!$P$49))+(IntermediateCalcs!DB192*(Output!$E$49/Output!$P$49)))</f>
        <v>333128.18004830449</v>
      </c>
      <c r="DY193" s="274">
        <f ca="1">IF(DX193="","",IF(IntermediateCalcs!$AO$9="Yes",IntermediateCalcs!DX193*$CX193,IntermediateCalcs!DX193))</f>
        <v>334927.24670220324</v>
      </c>
      <c r="DZ193" s="250">
        <f ca="1">IF(DataGoesHere!$B193="","",($CZ193-DY193))</f>
        <v>52545.753297796764</v>
      </c>
      <c r="EA193" s="250">
        <f ca="1">IF(DataGoesHere!$B193="","",ABS($CZ193-DY193))</f>
        <v>52545.753297796764</v>
      </c>
      <c r="EB193" s="250">
        <f ca="1">IF(DataGoesHere!$B193="","",EA193^2)</f>
        <v>2761056189.6329193</v>
      </c>
      <c r="EC193" s="249">
        <f ca="1">IF(DataGoesHere!$B193="","",EA193/$CZ193)</f>
        <v>0.1356113930462168</v>
      </c>
      <c r="ED193" s="250">
        <f ca="1">IF(DataGoesHere!$B193="","",SUM(DZ$2:DZ193)/AVERAGE(EA:EA))</f>
        <v>-6.6971508845342749</v>
      </c>
    </row>
    <row r="194" spans="5:134" x14ac:dyDescent="0.2">
      <c r="E194" s="73"/>
      <c r="F194" s="73"/>
      <c r="G194" s="73"/>
      <c r="H194" s="73"/>
      <c r="I194" s="73"/>
      <c r="J194" s="73"/>
      <c r="K194" s="73"/>
      <c r="L194" s="73"/>
      <c r="M194" s="73"/>
      <c r="N194" s="73"/>
      <c r="O194" s="73"/>
      <c r="P194" s="73"/>
      <c r="Q194" s="73"/>
      <c r="R194" s="73"/>
      <c r="T194" s="244">
        <f>IF(DataGoesHere!$B194="","",(DataGoesHere!$B194/SUM(DataGoesHere!$B194:'DataGoesHere'!$B205)))</f>
        <v>7.8168875404808283E-2</v>
      </c>
      <c r="U194" s="238"/>
      <c r="V194" s="238"/>
      <c r="W194" s="238"/>
      <c r="X194" s="238"/>
      <c r="Y194" s="238"/>
      <c r="Z194" s="238"/>
      <c r="AA194" s="238"/>
      <c r="AB194" s="238"/>
      <c r="AC194" s="238"/>
      <c r="AD194" s="238"/>
      <c r="AE194" s="239"/>
      <c r="CV194" s="310">
        <f>IF(DataGoesHere!B194="","",DataGoesHere!A194)</f>
        <v>193</v>
      </c>
      <c r="CW194" s="271">
        <f t="shared" ref="CW194:CW257" ca="1" si="14">IF(MOD(CY194,$AP$9)=0,$AP$9,MOD(CY194,$AP$9))</f>
        <v>1</v>
      </c>
      <c r="CX194" s="272">
        <f t="shared" ref="CX194:CX257" ca="1" si="15">VLOOKUP(CW194,$AT$1:$CT$53,MATCH($AP$9,$AT$1:$CT$1,0),FALSE)</f>
        <v>1.3236179355303281</v>
      </c>
      <c r="CY194" s="266">
        <f>DataGoesHere!A194</f>
        <v>193</v>
      </c>
      <c r="CZ194" s="19">
        <f>IF(DataGoesHere!B194="","",DataGoesHere!B194)</f>
        <v>307634</v>
      </c>
      <c r="DA194" s="19">
        <f>IF(DataGoesHere!B194="","",IF(AH$5="No",DataGoesHere!B194,DataGoesHere!B194-(AH$2*(DataGoesHere!A194-1))))</f>
        <v>143091.10597495528</v>
      </c>
      <c r="DB194" s="19">
        <f ca="1">IF(DataGoesHere!B194="","",IF(AO$9="No",DataGoesHere!B194,DataGoesHere!B194/CX194))</f>
        <v>232419.03251842959</v>
      </c>
      <c r="DC194" s="19">
        <f ca="1">IF(DataGoesHere!B194="","",IF(AO$9="No",DA194,DA194/CX194))</f>
        <v>108106.04943761478</v>
      </c>
      <c r="DD194" s="293" t="str">
        <f>IF(CZ194="",IF(COUNTIF(DD$2:DD193,"Forecast")&lt;Output!E$43,"Forecast",""),"Actual")</f>
        <v>Actual</v>
      </c>
      <c r="DF194" s="19">
        <f ca="1">IF(DataGoesHere!B193="",IF(DD194="Forecast",(Output!$E$47*IntermediateCalcs!DH193)+((1-Output!$E$47)*IntermediateCalcs!DF193),""),(Output!$E$47*IntermediateCalcs!DB193)+((1-Output!$E$47)*IntermediateCalcs!DF193))</f>
        <v>381941.54939494823</v>
      </c>
      <c r="DG194" s="19">
        <f ca="1">IF(DataGoesHere!B193="",IF(DD194="Forecast",(Output!$G$47*(IntermediateCalcs!DF194-IntermediateCalcs!DF193))+((1-Output!$G$47)*IntermediateCalcs!DG193),""),(Output!$G$47*(IntermediateCalcs!DF194-IntermediateCalcs!DF193))+((1-Output!$G$47)*IntermediateCalcs!DG193))</f>
        <v>19365.265234600665</v>
      </c>
      <c r="DH194" s="19">
        <f ca="1">IF(DataGoesHere!B193="",IF(DD194="Forecast",DF194+DG194,""),DF194+DG194)</f>
        <v>401306.81462954893</v>
      </c>
      <c r="DI194" s="274">
        <f ca="1">IF(DH194="","",IF(IntermediateCalcs!$AO$9="Yes",IntermediateCalcs!DH194*$CX194,IntermediateCalcs!DH194))</f>
        <v>531176.89749421563</v>
      </c>
      <c r="DJ194" s="250">
        <f ca="1">IF(DataGoesHere!$B194="","",($CZ194-DI194))</f>
        <v>-223542.89749421563</v>
      </c>
      <c r="DK194" s="250">
        <f ca="1">IF(DataGoesHere!$B194="","",ABS($CZ194-DI194))</f>
        <v>223542.89749421563</v>
      </c>
      <c r="DL194" s="250">
        <f ca="1">IF(DataGoesHere!$B194="","",DK194^2)</f>
        <v>49971427020.109398</v>
      </c>
      <c r="DM194" s="249">
        <f ca="1">IF(DataGoesHere!$B194="","",DK194/$CZ194)</f>
        <v>0.72665211743245428</v>
      </c>
      <c r="DN194" s="250">
        <f ca="1">IF(DataGoesHere!$B194="","",SUM(DJ$2:DJ194)/AVERAGE(DK:DK))</f>
        <v>-24.507797070672186</v>
      </c>
      <c r="DP194" s="19">
        <f ca="1">IF(DataGoesHere!B194="",IF($DD194="Forecast",(Output!E$48*IntermediateCalcs!CY194)+Output!G$48,""),(Output!E$48*IntermediateCalcs!CY194)+Output!G$48)</f>
        <v>321690.71176346298</v>
      </c>
      <c r="DQ194" s="274">
        <f ca="1">IF(DP194="","",IF(IntermediateCalcs!$AO$9="Yes",IntermediateCalcs!DP194*$CX194,IntermediateCalcs!DP194))</f>
        <v>425795.59578363673</v>
      </c>
      <c r="DR194" s="250">
        <f ca="1">IF(DataGoesHere!$B194="","",($CZ194-DQ194))</f>
        <v>-118161.59578363673</v>
      </c>
      <c r="DS194" s="250">
        <f ca="1">IF(DataGoesHere!$B194="","",ABS($CZ194-DQ194))</f>
        <v>118161.59578363673</v>
      </c>
      <c r="DT194" s="250">
        <f ca="1">IF(DataGoesHere!$B194="","",DS194^2)</f>
        <v>13962162718.135557</v>
      </c>
      <c r="DU194" s="249">
        <f ca="1">IF(DataGoesHere!$B194="","",DS194/$CZ194)</f>
        <v>0.38409797286267683</v>
      </c>
      <c r="DV194" s="250">
        <f ca="1">IF(DataGoesHere!$B194="","",SUM(DR$2:DR194)/AVERAGE(DS:DS))</f>
        <v>-2.6272283720693501</v>
      </c>
      <c r="DX194" s="19">
        <f ca="1">IF(DataGoesHere!$B193="","",(DB188*(Output!$O$49/Output!$P$49))+(IntermediateCalcs!DB189*(Output!$M$49/Output!$P$49))+(IntermediateCalcs!DB190*(Output!$K$49/Output!$P$49))+(DB191*(Output!$I$49/Output!$P$49))+(IntermediateCalcs!DB192*(Output!$G$49/Output!$P$49))+(IntermediateCalcs!DB193*(Output!$E$49/Output!$P$49)))</f>
        <v>358300.56109454768</v>
      </c>
      <c r="DY194" s="274">
        <f ca="1">IF(DX194="","",IF(IntermediateCalcs!$AO$9="Yes",IntermediateCalcs!DX194*$CX194,IntermediateCalcs!DX194))</f>
        <v>474253.04897532339</v>
      </c>
      <c r="DZ194" s="250">
        <f ca="1">IF(DataGoesHere!$B194="","",($CZ194-DY194))</f>
        <v>-166619.04897532339</v>
      </c>
      <c r="EA194" s="250">
        <f ca="1">IF(DataGoesHere!$B194="","",ABS($CZ194-DY194))</f>
        <v>166619.04897532339</v>
      </c>
      <c r="EB194" s="250">
        <f ca="1">IF(DataGoesHere!$B194="","",EA194^2)</f>
        <v>27761907481.441212</v>
      </c>
      <c r="EC194" s="249">
        <f ca="1">IF(DataGoesHere!$B194="","",EA194/$CZ194)</f>
        <v>0.54161454512610241</v>
      </c>
      <c r="ED194" s="250">
        <f ca="1">IF(DataGoesHere!$B194="","",SUM(DZ$2:DZ194)/AVERAGE(EA:EA))</f>
        <v>-11.559150881172341</v>
      </c>
    </row>
    <row r="195" spans="5:134" x14ac:dyDescent="0.2">
      <c r="E195" s="73"/>
      <c r="F195" s="73"/>
      <c r="G195" s="73"/>
      <c r="H195" s="73"/>
      <c r="I195" s="73"/>
      <c r="J195" s="73"/>
      <c r="K195" s="73"/>
      <c r="L195" s="73"/>
      <c r="M195" s="73"/>
      <c r="N195" s="73"/>
      <c r="O195" s="73"/>
      <c r="P195" s="73"/>
      <c r="Q195" s="73"/>
      <c r="R195" s="73"/>
      <c r="T195" s="240"/>
      <c r="U195" s="245">
        <f>IF(DataGoesHere!$B195="","",(DataGoesHere!$B195/SUM(DataGoesHere!$B195:'DataGoesHere'!$B205)))</f>
        <v>8.4957816857324855E-2</v>
      </c>
      <c r="V195" s="86"/>
      <c r="W195" s="86"/>
      <c r="X195" s="86"/>
      <c r="Y195" s="86"/>
      <c r="Z195" s="86"/>
      <c r="AA195" s="86"/>
      <c r="AB195" s="86"/>
      <c r="AC195" s="86"/>
      <c r="AD195" s="86"/>
      <c r="AE195" s="241"/>
      <c r="CV195" s="310">
        <f>IF(DataGoesHere!B195="","",DataGoesHere!A195)</f>
        <v>194</v>
      </c>
      <c r="CW195" s="271">
        <f t="shared" ca="1" si="14"/>
        <v>2</v>
      </c>
      <c r="CX195" s="272">
        <f t="shared" ca="1" si="15"/>
        <v>0.80574490527728204</v>
      </c>
      <c r="CY195" s="266">
        <f>DataGoesHere!A195</f>
        <v>194</v>
      </c>
      <c r="CZ195" s="19">
        <f>IF(DataGoesHere!B195="","",DataGoesHere!B195)</f>
        <v>308216</v>
      </c>
      <c r="DA195" s="19">
        <f>IF(DataGoesHere!B195="","",IF(AH$5="No",DataGoesHere!B195,DataGoesHere!B195-(AH$2*(DataGoesHere!A195-1))))</f>
        <v>142816.11173524149</v>
      </c>
      <c r="DB195" s="19">
        <f ca="1">IF(DataGoesHere!B195="","",IF(AO$9="No",DataGoesHere!B195,DataGoesHere!B195/CX195))</f>
        <v>382523.05162752874</v>
      </c>
      <c r="DC195" s="19">
        <f ca="1">IF(DataGoesHere!B195="","",IF(AO$9="No",DA195,DA195/CX195))</f>
        <v>177247.30345777862</v>
      </c>
      <c r="DD195" s="293" t="str">
        <f>IF(CZ195="",IF(COUNTIF(DD$2:DD194,"Forecast")&lt;Output!E$43,"Forecast",""),"Actual")</f>
        <v>Actual</v>
      </c>
      <c r="DF195" s="19">
        <f ca="1">IF(DataGoesHere!B194="",IF(DD195="Forecast",(Output!$E$47*IntermediateCalcs!DH194)+((1-Output!$E$47)*IntermediateCalcs!DF194),""),(Output!$E$47*IntermediateCalcs!DB194)+((1-Output!$E$47)*IntermediateCalcs!DF194))</f>
        <v>247371.28420608147</v>
      </c>
      <c r="DG195" s="19">
        <f ca="1">IF(DataGoesHere!B194="",IF(DD195="Forecast",(Output!$G$47*(IntermediateCalcs!DF195-IntermediateCalcs!DF194))+((1-Output!$G$47)*IntermediateCalcs!DG194),""),(Output!$G$47*(IntermediateCalcs!DF195-IntermediateCalcs!DF194))+((1-Output!$G$47)*IntermediateCalcs!DG194))</f>
        <v>-57602.499977133048</v>
      </c>
      <c r="DH195" s="19">
        <f ca="1">IF(DataGoesHere!B194="",IF(DD195="Forecast",DF195+DG195,""),DF195+DG195)</f>
        <v>189768.78422894841</v>
      </c>
      <c r="DI195" s="274">
        <f ca="1">IF(DH195="","",IF(IntermediateCalcs!$AO$9="Yes",IntermediateCalcs!DH195*$CX195,IntermediateCalcs!DH195))</f>
        <v>152905.231073139</v>
      </c>
      <c r="DJ195" s="250">
        <f ca="1">IF(DataGoesHere!$B195="","",($CZ195-DI195))</f>
        <v>155310.768926861</v>
      </c>
      <c r="DK195" s="250">
        <f ca="1">IF(DataGoesHere!$B195="","",ABS($CZ195-DI195))</f>
        <v>155310.768926861</v>
      </c>
      <c r="DL195" s="250">
        <f ca="1">IF(DataGoesHere!$B195="","",DK195^2)</f>
        <v>24121434944.652813</v>
      </c>
      <c r="DM195" s="249">
        <f ca="1">IF(DataGoesHere!$B195="","",DK195/$CZ195)</f>
        <v>0.50390235720034326</v>
      </c>
      <c r="DN195" s="250">
        <f ca="1">IF(DataGoesHere!$B195="","",SUM(DJ$2:DJ195)/AVERAGE(DK:DK))</f>
        <v>-21.838187351857087</v>
      </c>
      <c r="DP195" s="19">
        <f ca="1">IF(DataGoesHere!B195="",IF($DD195="Forecast",(Output!E$48*IntermediateCalcs!CY195)+Output!G$48,""),(Output!E$48*IntermediateCalcs!CY195)+Output!G$48)</f>
        <v>322559.64174498734</v>
      </c>
      <c r="DQ195" s="274">
        <f ca="1">IF(DP195="","",IF(IntermediateCalcs!$AO$9="Yes",IntermediateCalcs!DP195*$CX195,IntermediateCalcs!DP195))</f>
        <v>259900.78798408885</v>
      </c>
      <c r="DR195" s="250">
        <f ca="1">IF(DataGoesHere!$B195="","",($CZ195-DQ195))</f>
        <v>48315.212015911151</v>
      </c>
      <c r="DS195" s="250">
        <f ca="1">IF(DataGoesHere!$B195="","",ABS($CZ195-DQ195))</f>
        <v>48315.212015911151</v>
      </c>
      <c r="DT195" s="250">
        <f ca="1">IF(DataGoesHere!$B195="","",DS195^2)</f>
        <v>2334359712.1424451</v>
      </c>
      <c r="DU195" s="249">
        <f ca="1">IF(DataGoesHere!$B195="","",DS195/$CZ195)</f>
        <v>0.15675763755259672</v>
      </c>
      <c r="DV195" s="250">
        <f ca="1">IF(DataGoesHere!$B195="","",SUM(DR$2:DR195)/AVERAGE(DS:DS))</f>
        <v>-1.0828532182682862</v>
      </c>
      <c r="DX195" s="19">
        <f ca="1">IF(DataGoesHere!$B194="","",(DB189*(Output!$O$49/Output!$P$49))+(IntermediateCalcs!DB190*(Output!$M$49/Output!$P$49))+(IntermediateCalcs!DB191*(Output!$K$49/Output!$P$49))+(DB192*(Output!$I$49/Output!$P$49))+(IntermediateCalcs!DB193*(Output!$G$49/Output!$P$49))+(IntermediateCalcs!DB194*(Output!$E$49/Output!$P$49)))</f>
        <v>313957.52243565652</v>
      </c>
      <c r="DY195" s="274">
        <f ca="1">IF(DX195="","",IF(IntermediateCalcs!$AO$9="Yes",IntermediateCalcs!DX195*$CX195,IntermediateCalcs!DX195))</f>
        <v>252969.67417600821</v>
      </c>
      <c r="DZ195" s="250">
        <f ca="1">IF(DataGoesHere!$B195="","",($CZ195-DY195))</f>
        <v>55246.325823991792</v>
      </c>
      <c r="EA195" s="250">
        <f ca="1">IF(DataGoesHere!$B195="","",ABS($CZ195-DY195))</f>
        <v>55246.325823991792</v>
      </c>
      <c r="EB195" s="250">
        <f ca="1">IF(DataGoesHere!$B195="","",EA195^2)</f>
        <v>3052156517.0506625</v>
      </c>
      <c r="EC195" s="249">
        <f ca="1">IF(DataGoesHere!$B195="","",EA195/$CZ195)</f>
        <v>0.1792454831157104</v>
      </c>
      <c r="ED195" s="250">
        <f ca="1">IF(DataGoesHere!$B195="","",SUM(DZ$2:DZ195)/AVERAGE(EA:EA))</f>
        <v>-9.9470444766381583</v>
      </c>
    </row>
    <row r="196" spans="5:134" x14ac:dyDescent="0.2">
      <c r="E196" s="73"/>
      <c r="F196" s="73"/>
      <c r="G196" s="73"/>
      <c r="H196" s="73"/>
      <c r="I196" s="73"/>
      <c r="J196" s="73"/>
      <c r="K196" s="73"/>
      <c r="L196" s="73"/>
      <c r="M196" s="73"/>
      <c r="N196" s="73"/>
      <c r="O196" s="73"/>
      <c r="P196" s="73"/>
      <c r="Q196" s="73"/>
      <c r="R196" s="73"/>
      <c r="T196" s="240"/>
      <c r="U196" s="86"/>
      <c r="V196" s="245">
        <f>IF(DataGoesHere!$B196="","",(DataGoesHere!$B196/SUM(DataGoesHere!$B194:'DataGoesHere'!$B205)))</f>
        <v>8.4977658521587451E-2</v>
      </c>
      <c r="W196" s="86"/>
      <c r="X196" s="86"/>
      <c r="Y196" s="86"/>
      <c r="Z196" s="86"/>
      <c r="AA196" s="86"/>
      <c r="AB196" s="86"/>
      <c r="AC196" s="86"/>
      <c r="AD196" s="86"/>
      <c r="AE196" s="241"/>
      <c r="CV196" s="310">
        <f>IF(DataGoesHere!B196="","",DataGoesHere!A196)</f>
        <v>195</v>
      </c>
      <c r="CW196" s="271">
        <f t="shared" ca="1" si="14"/>
        <v>3</v>
      </c>
      <c r="CX196" s="272">
        <f t="shared" ca="1" si="15"/>
        <v>0.79862940076451561</v>
      </c>
      <c r="CY196" s="266">
        <f>DataGoesHere!A196</f>
        <v>195</v>
      </c>
      <c r="CZ196" s="19">
        <f>IF(DataGoesHere!B196="","",DataGoesHere!B196)</f>
        <v>334430</v>
      </c>
      <c r="DA196" s="19">
        <f>IF(DataGoesHere!B196="","",IF(AH$5="No",DataGoesHere!B196,DataGoesHere!B196-(AH$2*(DataGoesHere!A196-1))))</f>
        <v>168173.11749552772</v>
      </c>
      <c r="DB196" s="19">
        <f ca="1">IF(DataGoesHere!B196="","",IF(AO$9="No",DataGoesHere!B196,DataGoesHere!B196/CX196))</f>
        <v>418754.93148618785</v>
      </c>
      <c r="DC196" s="19">
        <f ca="1">IF(DataGoesHere!B196="","",IF(AO$9="No",DA196,DA196/CX196))</f>
        <v>210577.16800125089</v>
      </c>
      <c r="DD196" s="293" t="str">
        <f>IF(CZ196="",IF(COUNTIF(DD$2:DD195,"Forecast")&lt;Output!E$43,"Forecast",""),"Actual")</f>
        <v>Actual</v>
      </c>
      <c r="DF196" s="19">
        <f ca="1">IF(DataGoesHere!B195="",IF(DD196="Forecast",(Output!$E$47*IntermediateCalcs!DH195)+((1-Output!$E$47)*IntermediateCalcs!DF195),""),(Output!$E$47*IntermediateCalcs!DB195)+((1-Output!$E$47)*IntermediateCalcs!DF195))</f>
        <v>369007.87488538399</v>
      </c>
      <c r="DG196" s="19">
        <f ca="1">IF(DataGoesHere!B195="",IF(DD196="Forecast",(Output!$G$47*(IntermediateCalcs!DF196-IntermediateCalcs!DF195))+((1-Output!$G$47)*IntermediateCalcs!DG195),""),(Output!$G$47*(IntermediateCalcs!DF196-IntermediateCalcs!DF195))+((1-Output!$G$47)*IntermediateCalcs!DG195))</f>
        <v>32017.045351084736</v>
      </c>
      <c r="DH196" s="19">
        <f ca="1">IF(DataGoesHere!B195="",IF(DD196="Forecast",DF196+DG196,""),DF196+DG196)</f>
        <v>401024.92023646872</v>
      </c>
      <c r="DI196" s="274">
        <f ca="1">IF(DH196="","",IF(IntermediateCalcs!$AO$9="Yes",IntermediateCalcs!DH196*$CX196,IntermediateCalcs!DH196))</f>
        <v>320270.29174008867</v>
      </c>
      <c r="DJ196" s="250">
        <f ca="1">IF(DataGoesHere!$B196="","",($CZ196-DI196))</f>
        <v>14159.708259911335</v>
      </c>
      <c r="DK196" s="250">
        <f ca="1">IF(DataGoesHere!$B196="","",ABS($CZ196-DI196))</f>
        <v>14159.708259911335</v>
      </c>
      <c r="DL196" s="250">
        <f ca="1">IF(DataGoesHere!$B196="","",DK196^2)</f>
        <v>200497338.00580129</v>
      </c>
      <c r="DM196" s="249">
        <f ca="1">IF(DataGoesHere!$B196="","",DK196/$CZ196)</f>
        <v>4.2339826749727402E-2</v>
      </c>
      <c r="DN196" s="250">
        <f ca="1">IF(DataGoesHere!$B196="","",SUM(DJ$2:DJ196)/AVERAGE(DK:DK))</f>
        <v>-21.594798596219373</v>
      </c>
      <c r="DP196" s="19">
        <f ca="1">IF(DataGoesHere!B196="",IF($DD196="Forecast",(Output!E$48*IntermediateCalcs!CY196)+Output!G$48,""),(Output!E$48*IntermediateCalcs!CY196)+Output!G$48)</f>
        <v>323428.5717265117</v>
      </c>
      <c r="DQ196" s="274">
        <f ca="1">IF(DP196="","",IF(IntermediateCalcs!$AO$9="Yes",IntermediateCalcs!DP196*$CX196,IntermediateCalcs!DP196))</f>
        <v>258299.56642806719</v>
      </c>
      <c r="DR196" s="250">
        <f ca="1">IF(DataGoesHere!$B196="","",($CZ196-DQ196))</f>
        <v>76130.433571932808</v>
      </c>
      <c r="DS196" s="250">
        <f ca="1">IF(DataGoesHere!$B196="","",ABS($CZ196-DQ196))</f>
        <v>76130.433571932808</v>
      </c>
      <c r="DT196" s="250">
        <f ca="1">IF(DataGoesHere!$B196="","",DS196^2)</f>
        <v>5795842915.8504744</v>
      </c>
      <c r="DU196" s="249">
        <f ca="1">IF(DataGoesHere!$B196="","",DS196/$CZ196)</f>
        <v>0.22764235736008376</v>
      </c>
      <c r="DV196" s="250">
        <f ca="1">IF(DataGoesHere!$B196="","",SUM(DR$2:DR196)/AVERAGE(DS:DS))</f>
        <v>1.350623634071221</v>
      </c>
      <c r="DX196" s="19">
        <f ca="1">IF(DataGoesHere!$B195="","",(DB190*(Output!$O$49/Output!$P$49))+(IntermediateCalcs!DB191*(Output!$M$49/Output!$P$49))+(IntermediateCalcs!DB192*(Output!$K$49/Output!$P$49))+(DB193*(Output!$I$49/Output!$P$49))+(IntermediateCalcs!DB194*(Output!$G$49/Output!$P$49))+(IntermediateCalcs!DB195*(Output!$E$49/Output!$P$49)))</f>
        <v>339439.35954999761</v>
      </c>
      <c r="DY196" s="274">
        <f ca="1">IF(DX196="","",IF(IntermediateCalcs!$AO$9="Yes",IntermediateCalcs!DX196*$CX196,IntermediateCalcs!DX196))</f>
        <v>271086.25231330557</v>
      </c>
      <c r="DZ196" s="250">
        <f ca="1">IF(DataGoesHere!$B196="","",($CZ196-DY196))</f>
        <v>63343.747686694434</v>
      </c>
      <c r="EA196" s="250">
        <f ca="1">IF(DataGoesHere!$B196="","",ABS($CZ196-DY196))</f>
        <v>63343.747686694434</v>
      </c>
      <c r="EB196" s="250">
        <f ca="1">IF(DataGoesHere!$B196="","",EA196^2)</f>
        <v>4012430370.9956064</v>
      </c>
      <c r="EC196" s="249">
        <f ca="1">IF(DataGoesHere!$B196="","",EA196/$CZ196)</f>
        <v>0.18940809044252738</v>
      </c>
      <c r="ED196" s="250">
        <f ca="1">IF(DataGoesHere!$B196="","",SUM(DZ$2:DZ196)/AVERAGE(EA:EA))</f>
        <v>-8.0986525734688932</v>
      </c>
    </row>
    <row r="197" spans="5:134" x14ac:dyDescent="0.2">
      <c r="E197" s="73"/>
      <c r="F197" s="73"/>
      <c r="G197" s="73"/>
      <c r="H197" s="73"/>
      <c r="I197" s="73"/>
      <c r="J197" s="73"/>
      <c r="K197" s="73"/>
      <c r="L197" s="73"/>
      <c r="M197" s="73"/>
      <c r="N197" s="73"/>
      <c r="O197" s="73"/>
      <c r="P197" s="73"/>
      <c r="Q197" s="73"/>
      <c r="R197" s="73"/>
      <c r="T197" s="240"/>
      <c r="U197" s="86"/>
      <c r="V197" s="86"/>
      <c r="W197" s="245">
        <f>IF(DataGoesHere!$B197="","",(DataGoesHere!$B197/SUM(DataGoesHere!$B194:'DataGoesHere'!$B205)))</f>
        <v>8.4107630405754794E-2</v>
      </c>
      <c r="X197" s="86"/>
      <c r="Y197" s="86"/>
      <c r="Z197" s="86"/>
      <c r="AA197" s="86"/>
      <c r="AB197" s="86"/>
      <c r="AC197" s="86"/>
      <c r="AD197" s="86"/>
      <c r="AE197" s="241"/>
      <c r="CV197" s="310">
        <f>IF(DataGoesHere!B197="","",DataGoesHere!A197)</f>
        <v>196</v>
      </c>
      <c r="CW197" s="271">
        <f t="shared" ca="1" si="14"/>
        <v>4</v>
      </c>
      <c r="CX197" s="272">
        <f t="shared" ca="1" si="15"/>
        <v>1.0149292433706087</v>
      </c>
      <c r="CY197" s="266">
        <f>DataGoesHere!A197</f>
        <v>196</v>
      </c>
      <c r="CZ197" s="19">
        <f>IF(DataGoesHere!B197="","",DataGoesHere!B197)</f>
        <v>331006</v>
      </c>
      <c r="DA197" s="19">
        <f>IF(DataGoesHere!B197="","",IF(AH$5="No",DataGoesHere!B197,DataGoesHere!B197-(AH$2*(DataGoesHere!A197-1))))</f>
        <v>163892.12325581396</v>
      </c>
      <c r="DB197" s="19">
        <f ca="1">IF(DataGoesHere!B197="","",IF(AO$9="No",DataGoesHere!B197,DataGoesHere!B197/CX197))</f>
        <v>326137.02104071778</v>
      </c>
      <c r="DC197" s="19">
        <f ca="1">IF(DataGoesHere!B197="","",IF(AO$9="No",DA197,DA197/CX197))</f>
        <v>161481.32919248988</v>
      </c>
      <c r="DD197" s="293" t="str">
        <f>IF(CZ197="",IF(COUNTIF(DD$2:DD196,"Forecast")&lt;Output!E$43,"Forecast",""),"Actual")</f>
        <v>Actual</v>
      </c>
      <c r="DF197" s="19">
        <f ca="1">IF(DataGoesHere!B196="",IF(DD197="Forecast",(Output!$E$47*IntermediateCalcs!DH196)+((1-Output!$E$47)*IntermediateCalcs!DF196),""),(Output!$E$47*IntermediateCalcs!DB196)+((1-Output!$E$47)*IntermediateCalcs!DF196))</f>
        <v>413780.22582610743</v>
      </c>
      <c r="DG197" s="19">
        <f ca="1">IF(DataGoesHere!B196="",IF(DD197="Forecast",(Output!$G$47*(IntermediateCalcs!DF197-IntermediateCalcs!DF196))+((1-Output!$G$47)*IntermediateCalcs!DG196),""),(Output!$G$47*(IntermediateCalcs!DF197-IntermediateCalcs!DF196))+((1-Output!$G$47)*IntermediateCalcs!DG196))</f>
        <v>38394.698145904084</v>
      </c>
      <c r="DH197" s="19">
        <f ca="1">IF(DataGoesHere!B196="",IF(DD197="Forecast",DF197+DG197,""),DF197+DG197)</f>
        <v>452174.92397201154</v>
      </c>
      <c r="DI197" s="274">
        <f ca="1">IF(DH197="","",IF(IntermediateCalcs!$AO$9="Yes",IntermediateCalcs!DH197*$CX197,IntermediateCalcs!DH197))</f>
        <v>458925.5534580762</v>
      </c>
      <c r="DJ197" s="250">
        <f ca="1">IF(DataGoesHere!$B197="","",($CZ197-DI197))</f>
        <v>-127919.5534580762</v>
      </c>
      <c r="DK197" s="250">
        <f ca="1">IF(DataGoesHere!$B197="","",ABS($CZ197-DI197))</f>
        <v>127919.5534580762</v>
      </c>
      <c r="DL197" s="250">
        <f ca="1">IF(DataGoesHere!$B197="","",DK197^2)</f>
        <v>16363412156.913616</v>
      </c>
      <c r="DM197" s="249">
        <f ca="1">IF(DataGoesHere!$B197="","",DK197/$CZ197)</f>
        <v>0.386456902467255</v>
      </c>
      <c r="DN197" s="250">
        <f ca="1">IF(DataGoesHere!$B197="","",SUM(DJ$2:DJ197)/AVERAGE(DK:DK))</f>
        <v>-23.793585489734689</v>
      </c>
      <c r="DP197" s="19">
        <f ca="1">IF(DataGoesHere!B197="",IF($DD197="Forecast",(Output!E$48*IntermediateCalcs!CY197)+Output!G$48,""),(Output!E$48*IntermediateCalcs!CY197)+Output!G$48)</f>
        <v>324297.50170803606</v>
      </c>
      <c r="DQ197" s="274">
        <f ca="1">IF(DP197="","",IF(IntermediateCalcs!$AO$9="Yes",IntermediateCalcs!DP197*$CX197,IntermediateCalcs!DP197))</f>
        <v>329139.01803551574</v>
      </c>
      <c r="DR197" s="250">
        <f ca="1">IF(DataGoesHere!$B197="","",($CZ197-DQ197))</f>
        <v>1866.9819644842646</v>
      </c>
      <c r="DS197" s="250">
        <f ca="1">IF(DataGoesHere!$B197="","",ABS($CZ197-DQ197))</f>
        <v>1866.9819644842646</v>
      </c>
      <c r="DT197" s="250">
        <f ca="1">IF(DataGoesHere!$B197="","",DS197^2)</f>
        <v>3485621.6557095237</v>
      </c>
      <c r="DU197" s="249">
        <f ca="1">IF(DataGoesHere!$B197="","",DS197/$CZ197)</f>
        <v>5.6403266541520834E-3</v>
      </c>
      <c r="DV197" s="250">
        <f ca="1">IF(DataGoesHere!$B197="","",SUM(DR$2:DR197)/AVERAGE(DS:DS))</f>
        <v>1.4103009166130975</v>
      </c>
      <c r="DX197" s="19">
        <f ca="1">IF(DataGoesHere!$B196="","",(DB191*(Output!$O$49/Output!$P$49))+(IntermediateCalcs!DB192*(Output!$M$49/Output!$P$49))+(IntermediateCalcs!DB193*(Output!$K$49/Output!$P$49))+(DB194*(Output!$I$49/Output!$P$49))+(IntermediateCalcs!DB195*(Output!$G$49/Output!$P$49))+(IntermediateCalcs!DB196*(Output!$E$49/Output!$P$49)))</f>
        <v>350387.45953465172</v>
      </c>
      <c r="DY197" s="274">
        <f ca="1">IF(DX197="","",IF(IntermediateCalcs!$AO$9="Yes",IntermediateCalcs!DX197*$CX197,IntermediateCalcs!DX197))</f>
        <v>355618.47919205384</v>
      </c>
      <c r="DZ197" s="250">
        <f ca="1">IF(DataGoesHere!$B197="","",($CZ197-DY197))</f>
        <v>-24612.479192053841</v>
      </c>
      <c r="EA197" s="250">
        <f ca="1">IF(DataGoesHere!$B197="","",ABS($CZ197-DY197))</f>
        <v>24612.479192053841</v>
      </c>
      <c r="EB197" s="250">
        <f ca="1">IF(DataGoesHere!$B197="","",EA197^2)</f>
        <v>605774131.97928333</v>
      </c>
      <c r="EC197" s="249">
        <f ca="1">IF(DataGoesHere!$B197="","",EA197/$CZ197)</f>
        <v>7.4356595324718708E-2</v>
      </c>
      <c r="ED197" s="250">
        <f ca="1">IF(DataGoesHere!$B197="","",SUM(DZ$2:DZ197)/AVERAGE(EA:EA))</f>
        <v>-8.8168530102433404</v>
      </c>
    </row>
    <row r="198" spans="5:134" x14ac:dyDescent="0.2">
      <c r="E198" s="73"/>
      <c r="F198" s="73"/>
      <c r="G198" s="73"/>
      <c r="H198" s="73"/>
      <c r="I198" s="73"/>
      <c r="J198" s="73"/>
      <c r="K198" s="73"/>
      <c r="L198" s="73"/>
      <c r="M198" s="73"/>
      <c r="N198" s="73"/>
      <c r="O198" s="73"/>
      <c r="P198" s="73"/>
      <c r="Q198" s="73"/>
      <c r="R198" s="73"/>
      <c r="T198" s="240"/>
      <c r="U198" s="86"/>
      <c r="V198" s="86"/>
      <c r="W198" s="86"/>
      <c r="X198" s="245">
        <f>IF(DataGoesHere!$B198="","",(DataGoesHere!$B198/SUM(DataGoesHere!$B194:'DataGoesHere'!$B205)))</f>
        <v>9.0785807666360477E-2</v>
      </c>
      <c r="Y198" s="86"/>
      <c r="Z198" s="86"/>
      <c r="AA198" s="86"/>
      <c r="AB198" s="86"/>
      <c r="AC198" s="86"/>
      <c r="AD198" s="86"/>
      <c r="AE198" s="241"/>
      <c r="CV198" s="310">
        <f>IF(DataGoesHere!B198="","",DataGoesHere!A198)</f>
        <v>197</v>
      </c>
      <c r="CW198" s="271">
        <f t="shared" ca="1" si="14"/>
        <v>5</v>
      </c>
      <c r="CX198" s="272">
        <f t="shared" ca="1" si="15"/>
        <v>0.97875414397996308</v>
      </c>
      <c r="CY198" s="266">
        <f>DataGoesHere!A198</f>
        <v>197</v>
      </c>
      <c r="CZ198" s="19">
        <f>IF(DataGoesHere!B198="","",DataGoesHere!B198)</f>
        <v>357288</v>
      </c>
      <c r="DA198" s="19">
        <f>IF(DataGoesHere!B198="","",IF(AH$5="No",DataGoesHere!B198,DataGoesHere!B198-(AH$2*(DataGoesHere!A198-1))))</f>
        <v>189317.12901610017</v>
      </c>
      <c r="DB198" s="19">
        <f ca="1">IF(DataGoesHere!B198="","",IF(AO$9="No",DataGoesHere!B198,DataGoesHere!B198/CX198))</f>
        <v>365043.66515082092</v>
      </c>
      <c r="DC198" s="19">
        <f ca="1">IF(DataGoesHere!B198="","",IF(AO$9="No",DA198,DA198/CX198))</f>
        <v>193426.64363725632</v>
      </c>
      <c r="DD198" s="293" t="str">
        <f>IF(CZ198="",IF(COUNTIF(DD$2:DD197,"Forecast")&lt;Output!E$43,"Forecast",""),"Actual")</f>
        <v>Actual</v>
      </c>
      <c r="DF198" s="19">
        <f ca="1">IF(DataGoesHere!B197="",IF(DD198="Forecast",(Output!$E$47*IntermediateCalcs!DH197)+((1-Output!$E$47)*IntermediateCalcs!DF197),""),(Output!$E$47*IntermediateCalcs!DB197)+((1-Output!$E$47)*IntermediateCalcs!DF197))</f>
        <v>334901.3415192567</v>
      </c>
      <c r="DG198" s="19">
        <f ca="1">IF(DataGoesHere!B197="",IF(DD198="Forecast",(Output!$G$47*(IntermediateCalcs!DF198-IntermediateCalcs!DF197))+((1-Output!$G$47)*IntermediateCalcs!DG197),""),(Output!$G$47*(IntermediateCalcs!DF198-IntermediateCalcs!DF197))+((1-Output!$G$47)*IntermediateCalcs!DG197))</f>
        <v>-20242.093080473322</v>
      </c>
      <c r="DH198" s="19">
        <f ca="1">IF(DataGoesHere!B197="",IF(DD198="Forecast",DF198+DG198,""),DF198+DG198)</f>
        <v>314659.2484387834</v>
      </c>
      <c r="DI198" s="274">
        <f ca="1">IF(DH198="","",IF(IntermediateCalcs!$AO$9="Yes",IntermediateCalcs!DH198*$CX198,IntermediateCalcs!DH198))</f>
        <v>307974.04335107998</v>
      </c>
      <c r="DJ198" s="250">
        <f ca="1">IF(DataGoesHere!$B198="","",($CZ198-DI198))</f>
        <v>49313.956648920022</v>
      </c>
      <c r="DK198" s="250">
        <f ca="1">IF(DataGoesHere!$B198="","",ABS($CZ198-DI198))</f>
        <v>49313.956648920022</v>
      </c>
      <c r="DL198" s="250">
        <f ca="1">IF(DataGoesHere!$B198="","",DK198^2)</f>
        <v>2431866320.3715634</v>
      </c>
      <c r="DM198" s="249">
        <f ca="1">IF(DataGoesHere!$B198="","",DK198/$CZ198)</f>
        <v>0.13802298607543501</v>
      </c>
      <c r="DN198" s="250">
        <f ca="1">IF(DataGoesHere!$B198="","",SUM(DJ$2:DJ198)/AVERAGE(DK:DK))</f>
        <v>-22.945936489907901</v>
      </c>
      <c r="DP198" s="19">
        <f ca="1">IF(DataGoesHere!B198="",IF($DD198="Forecast",(Output!E$48*IntermediateCalcs!CY198)+Output!G$48,""),(Output!E$48*IntermediateCalcs!CY198)+Output!G$48)</f>
        <v>325166.43168956041</v>
      </c>
      <c r="DQ198" s="274">
        <f ca="1">IF(DP198="","",IF(IntermediateCalcs!$AO$9="Yes",IntermediateCalcs!DP198*$CX198,IntermediateCalcs!DP198))</f>
        <v>318257.99249933485</v>
      </c>
      <c r="DR198" s="250">
        <f ca="1">IF(DataGoesHere!$B198="","",($CZ198-DQ198))</f>
        <v>39030.007500665146</v>
      </c>
      <c r="DS198" s="250">
        <f ca="1">IF(DataGoesHere!$B198="","",ABS($CZ198-DQ198))</f>
        <v>39030.007500665146</v>
      </c>
      <c r="DT198" s="250">
        <f ca="1">IF(DataGoesHere!$B198="","",DS198^2)</f>
        <v>1523341485.5019774</v>
      </c>
      <c r="DU198" s="249">
        <f ca="1">IF(DataGoesHere!$B198="","",DS198/$CZ198)</f>
        <v>0.10923962601784876</v>
      </c>
      <c r="DV198" s="250">
        <f ca="1">IF(DataGoesHere!$B198="","",SUM(DR$2:DR198)/AVERAGE(DS:DS))</f>
        <v>2.6578784666577091</v>
      </c>
      <c r="DX198" s="19">
        <f ca="1">IF(DataGoesHere!$B197="","",(DB192*(Output!$O$49/Output!$P$49))+(IntermediateCalcs!DB193*(Output!$M$49/Output!$P$49))+(IntermediateCalcs!DB194*(Output!$K$49/Output!$P$49))+(DB195*(Output!$I$49/Output!$P$49))+(IntermediateCalcs!DB196*(Output!$G$49/Output!$P$49))+(IntermediateCalcs!DB197*(Output!$E$49/Output!$P$49)))</f>
        <v>375487.92167585623</v>
      </c>
      <c r="DY198" s="274">
        <f ca="1">IF(DX198="","",IF(IntermediateCalcs!$AO$9="Yes",IntermediateCalcs!DX198*$CX198,IntermediateCalcs!DX198))</f>
        <v>367510.35935466806</v>
      </c>
      <c r="DZ198" s="250">
        <f ca="1">IF(DataGoesHere!$B198="","",($CZ198-DY198))</f>
        <v>-10222.359354668064</v>
      </c>
      <c r="EA198" s="250">
        <f ca="1">IF(DataGoesHere!$B198="","",ABS($CZ198-DY198))</f>
        <v>10222.359354668064</v>
      </c>
      <c r="EB198" s="250">
        <f ca="1">IF(DataGoesHere!$B198="","",EA198^2)</f>
        <v>104496630.77596968</v>
      </c>
      <c r="EC198" s="249">
        <f ca="1">IF(DataGoesHere!$B198="","",EA198/$CZ198)</f>
        <v>2.8610978691330422E-2</v>
      </c>
      <c r="ED198" s="250">
        <f ca="1">IF(DataGoesHere!$B198="","",SUM(DZ$2:DZ198)/AVERAGE(EA:EA))</f>
        <v>-9.1151449009586099</v>
      </c>
    </row>
    <row r="199" spans="5:134" x14ac:dyDescent="0.2">
      <c r="E199" s="73"/>
      <c r="F199" s="73"/>
      <c r="G199" s="73"/>
      <c r="H199" s="73"/>
      <c r="I199" s="73"/>
      <c r="J199" s="73"/>
      <c r="K199" s="73"/>
      <c r="L199" s="73"/>
      <c r="M199" s="73"/>
      <c r="N199" s="73"/>
      <c r="O199" s="73"/>
      <c r="P199" s="73"/>
      <c r="Q199" s="73"/>
      <c r="R199" s="73"/>
      <c r="T199" s="240"/>
      <c r="U199" s="86"/>
      <c r="V199" s="86"/>
      <c r="W199" s="86"/>
      <c r="X199" s="86"/>
      <c r="Y199" s="245">
        <f>IF(DataGoesHere!$B199="","",(DataGoesHere!$B199/SUM(DataGoesHere!$B194:'DataGoesHere'!$B205)))</f>
        <v>8.6335298773600841E-2</v>
      </c>
      <c r="Z199" s="86"/>
      <c r="AA199" s="86"/>
      <c r="AB199" s="86"/>
      <c r="AC199" s="86"/>
      <c r="AD199" s="86"/>
      <c r="AE199" s="241"/>
      <c r="CV199" s="310">
        <f>IF(DataGoesHere!B199="","",DataGoesHere!A199)</f>
        <v>198</v>
      </c>
      <c r="CW199" s="271">
        <f t="shared" ca="1" si="14"/>
        <v>6</v>
      </c>
      <c r="CX199" s="272">
        <f t="shared" ca="1" si="15"/>
        <v>1.0779088099730167</v>
      </c>
      <c r="CY199" s="266">
        <f>DataGoesHere!A199</f>
        <v>198</v>
      </c>
      <c r="CZ199" s="19">
        <f>IF(DataGoesHere!B199="","",DataGoesHere!B199)</f>
        <v>339773</v>
      </c>
      <c r="DA199" s="19">
        <f>IF(DataGoesHere!B199="","",IF(AH$5="No",DataGoesHere!B199,DataGoesHere!B199-(AH$2*(DataGoesHere!A199-1))))</f>
        <v>170945.1347763864</v>
      </c>
      <c r="DB199" s="19">
        <f ca="1">IF(DataGoesHere!B199="","",IF(AO$9="No",DataGoesHere!B199,DataGoesHere!B199/CX199))</f>
        <v>315214.97631001414</v>
      </c>
      <c r="DC199" s="19">
        <f ca="1">IF(DataGoesHere!B199="","",IF(AO$9="No",DA199,DA199/CX199))</f>
        <v>158589.60720495982</v>
      </c>
      <c r="DD199" s="293" t="str">
        <f>IF(CZ199="",IF(COUNTIF(DD$2:DD198,"Forecast")&lt;Output!E$43,"Forecast",""),"Actual")</f>
        <v>Actual</v>
      </c>
      <c r="DF199" s="19">
        <f ca="1">IF(DataGoesHere!B198="",IF(DD199="Forecast",(Output!$E$47*IntermediateCalcs!DH198)+((1-Output!$E$47)*IntermediateCalcs!DF198),""),(Output!$E$47*IntermediateCalcs!DB198)+((1-Output!$E$47)*IntermediateCalcs!DF198))</f>
        <v>362029.43278766453</v>
      </c>
      <c r="DG199" s="19">
        <f ca="1">IF(DataGoesHere!B198="",IF(DD199="Forecast",(Output!$G$47*(IntermediateCalcs!DF199-IntermediateCalcs!DF198))+((1-Output!$G$47)*IntermediateCalcs!DG198),""),(Output!$G$47*(IntermediateCalcs!DF199-IntermediateCalcs!DF198))+((1-Output!$G$47)*IntermediateCalcs!DG198))</f>
        <v>3442.9990939672498</v>
      </c>
      <c r="DH199" s="19">
        <f ca="1">IF(DataGoesHere!B198="",IF(DD199="Forecast",DF199+DG199,""),DF199+DG199)</f>
        <v>365472.43188163178</v>
      </c>
      <c r="DI199" s="274">
        <f ca="1">IF(DH199="","",IF(IntermediateCalcs!$AO$9="Yes",IntermediateCalcs!DH199*$CX199,IntermediateCalcs!DH199))</f>
        <v>393945.95412747416</v>
      </c>
      <c r="DJ199" s="250">
        <f ca="1">IF(DataGoesHere!$B199="","",($CZ199-DI199))</f>
        <v>-54172.954127474164</v>
      </c>
      <c r="DK199" s="250">
        <f ca="1">IF(DataGoesHere!$B199="","",ABS($CZ199-DI199))</f>
        <v>54172.954127474164</v>
      </c>
      <c r="DL199" s="250">
        <f ca="1">IF(DataGoesHere!$B199="","",DK199^2)</f>
        <v>2934708958.8974199</v>
      </c>
      <c r="DM199" s="249">
        <f ca="1">IF(DataGoesHere!$B199="","",DK199/$CZ199)</f>
        <v>0.15943866677892052</v>
      </c>
      <c r="DN199" s="250">
        <f ca="1">IF(DataGoesHere!$B199="","",SUM(DJ$2:DJ199)/AVERAGE(DK:DK))</f>
        <v>-23.877105949919617</v>
      </c>
      <c r="DP199" s="19">
        <f ca="1">IF(DataGoesHere!B199="",IF($DD199="Forecast",(Output!E$48*IntermediateCalcs!CY199)+Output!G$48,""),(Output!E$48*IntermediateCalcs!CY199)+Output!G$48)</f>
        <v>326035.36167108477</v>
      </c>
      <c r="DQ199" s="274">
        <f ca="1">IF(DP199="","",IF(IntermediateCalcs!$AO$9="Yes",IntermediateCalcs!DP199*$CX199,IntermediateCalcs!DP199))</f>
        <v>351436.38870800112</v>
      </c>
      <c r="DR199" s="250">
        <f ca="1">IF(DataGoesHere!$B199="","",($CZ199-DQ199))</f>
        <v>-11663.388708001119</v>
      </c>
      <c r="DS199" s="250">
        <f ca="1">IF(DataGoesHere!$B199="","",ABS($CZ199-DQ199))</f>
        <v>11663.388708001119</v>
      </c>
      <c r="DT199" s="250">
        <f ca="1">IF(DataGoesHere!$B199="","",DS199^2)</f>
        <v>136034636.15392801</v>
      </c>
      <c r="DU199" s="249">
        <f ca="1">IF(DataGoesHere!$B199="","",DS199/$CZ199)</f>
        <v>3.4327002757726835E-2</v>
      </c>
      <c r="DV199" s="250">
        <f ca="1">IF(DataGoesHere!$B199="","",SUM(DR$2:DR199)/AVERAGE(DS:DS))</f>
        <v>2.2850632190742171</v>
      </c>
      <c r="DX199" s="19">
        <f ca="1">IF(DataGoesHere!$B198="","",(DB193*(Output!$O$49/Output!$P$49))+(IntermediateCalcs!DB194*(Output!$M$49/Output!$P$49))+(IntermediateCalcs!DB195*(Output!$K$49/Output!$P$49))+(DB196*(Output!$I$49/Output!$P$49))+(IntermediateCalcs!DB197*(Output!$G$49/Output!$P$49))+(IntermediateCalcs!DB198*(Output!$E$49/Output!$P$49)))</f>
        <v>335232.04070308397</v>
      </c>
      <c r="DY199" s="274">
        <f ca="1">IF(DX199="","",IF(IntermediateCalcs!$AO$9="Yes",IntermediateCalcs!DX199*$CX199,IntermediateCalcs!DX199))</f>
        <v>361349.57005908713</v>
      </c>
      <c r="DZ199" s="250">
        <f ca="1">IF(DataGoesHere!$B199="","",($CZ199-DY199))</f>
        <v>-21576.570059087127</v>
      </c>
      <c r="EA199" s="250">
        <f ca="1">IF(DataGoesHere!$B199="","",ABS($CZ199-DY199))</f>
        <v>21576.570059087127</v>
      </c>
      <c r="EB199" s="250">
        <f ca="1">IF(DataGoesHere!$B199="","",EA199^2)</f>
        <v>465548375.51469511</v>
      </c>
      <c r="EC199" s="249">
        <f ca="1">IF(DataGoesHere!$B199="","",EA199/$CZ199)</f>
        <v>6.3502897696659621E-2</v>
      </c>
      <c r="ED199" s="250">
        <f ca="1">IF(DataGoesHere!$B199="","",SUM(DZ$2:DZ199)/AVERAGE(EA:EA))</f>
        <v>-9.7447564861878551</v>
      </c>
    </row>
    <row r="200" spans="5:134" x14ac:dyDescent="0.2">
      <c r="E200" s="73"/>
      <c r="F200" s="73"/>
      <c r="G200" s="73"/>
      <c r="H200" s="73"/>
      <c r="I200" s="73"/>
      <c r="J200" s="73"/>
      <c r="K200" s="73"/>
      <c r="L200" s="73"/>
      <c r="M200" s="73"/>
      <c r="N200" s="73"/>
      <c r="O200" s="73"/>
      <c r="P200" s="73"/>
      <c r="Q200" s="73"/>
      <c r="R200" s="73"/>
      <c r="T200" s="240"/>
      <c r="U200" s="86"/>
      <c r="V200" s="86"/>
      <c r="W200" s="86"/>
      <c r="X200" s="86"/>
      <c r="Y200" s="86"/>
      <c r="Z200" s="245">
        <f>IF(DataGoesHere!$B200="","",(DataGoesHere!$B200/SUM(DataGoesHere!$B194:'DataGoesHere'!$B205)))</f>
        <v>8.7439350223160683E-2</v>
      </c>
      <c r="AA200" s="86"/>
      <c r="AB200" s="86"/>
      <c r="AC200" s="86"/>
      <c r="AD200" s="86"/>
      <c r="AE200" s="241"/>
      <c r="CV200" s="310">
        <f>IF(DataGoesHere!B200="","",DataGoesHere!A200)</f>
        <v>199</v>
      </c>
      <c r="CW200" s="271">
        <f t="shared" ca="1" si="14"/>
        <v>7</v>
      </c>
      <c r="CX200" s="272">
        <f t="shared" ca="1" si="15"/>
        <v>1.0265458156689093</v>
      </c>
      <c r="CY200" s="266">
        <f>DataGoesHere!A200</f>
        <v>199</v>
      </c>
      <c r="CZ200" s="19">
        <f>IF(DataGoesHere!B200="","",DataGoesHere!B200)</f>
        <v>344118</v>
      </c>
      <c r="DA200" s="19">
        <f>IF(DataGoesHere!B200="","",IF(AH$5="No",DataGoesHere!B200,DataGoesHere!B200-(AH$2*(DataGoesHere!A200-1))))</f>
        <v>174433.14053667264</v>
      </c>
      <c r="DB200" s="19">
        <f ca="1">IF(DataGoesHere!B200="","",IF(AO$9="No",DataGoesHere!B200,DataGoesHere!B200/CX200))</f>
        <v>335219.3294712021</v>
      </c>
      <c r="DC200" s="19">
        <f ca="1">IF(DataGoesHere!B200="","",IF(AO$9="No",DA200,DA200/CX200))</f>
        <v>169922.4115223829</v>
      </c>
      <c r="DD200" s="293" t="str">
        <f>IF(CZ200="",IF(COUNTIF(DD$2:DD199,"Forecast")&lt;Output!E$43,"Forecast",""),"Actual")</f>
        <v>Actual</v>
      </c>
      <c r="DF200" s="19">
        <f ca="1">IF(DataGoesHere!B199="",IF(DD200="Forecast",(Output!$E$47*IntermediateCalcs!DH199)+((1-Output!$E$47)*IntermediateCalcs!DF199),""),(Output!$E$47*IntermediateCalcs!DB199)+((1-Output!$E$47)*IntermediateCalcs!DF199))</f>
        <v>319896.42195777921</v>
      </c>
      <c r="DG200" s="19">
        <f ca="1">IF(DataGoesHere!B199="",IF(DD200="Forecast",(Output!$G$47*(IntermediateCalcs!DF200-IntermediateCalcs!DF199))+((1-Output!$G$47)*IntermediateCalcs!DG199),""),(Output!$G$47*(IntermediateCalcs!DF200-IntermediateCalcs!DF199))+((1-Output!$G$47)*IntermediateCalcs!DG199))</f>
        <v>-19345.005867959033</v>
      </c>
      <c r="DH200" s="19">
        <f ca="1">IF(DataGoesHere!B199="",IF(DD200="Forecast",DF200+DG200,""),DF200+DG200)</f>
        <v>300551.41608982015</v>
      </c>
      <c r="DI200" s="274">
        <f ca="1">IF(DH200="","",IF(IntermediateCalcs!$AO$9="Yes",IntermediateCalcs!DH200*$CX200,IntermediateCalcs!DH200))</f>
        <v>308529.7985803702</v>
      </c>
      <c r="DJ200" s="250">
        <f ca="1">IF(DataGoesHere!$B200="","",($CZ200-DI200))</f>
        <v>35588.201419629797</v>
      </c>
      <c r="DK200" s="250">
        <f ca="1">IF(DataGoesHere!$B200="","",ABS($CZ200-DI200))</f>
        <v>35588.201419629797</v>
      </c>
      <c r="DL200" s="250">
        <f ca="1">IF(DataGoesHere!$B200="","",DK200^2)</f>
        <v>1266520080.2841403</v>
      </c>
      <c r="DM200" s="249">
        <f ca="1">IF(DataGoesHere!$B200="","",DK200/$CZ200)</f>
        <v>0.10341859890976292</v>
      </c>
      <c r="DN200" s="250">
        <f ca="1">IF(DataGoesHere!$B200="","",SUM(DJ$2:DJ200)/AVERAGE(DK:DK))</f>
        <v>-23.265386562774392</v>
      </c>
      <c r="DP200" s="19">
        <f ca="1">IF(DataGoesHere!B200="",IF($DD200="Forecast",(Output!E$48*IntermediateCalcs!CY200)+Output!G$48,""),(Output!E$48*IntermediateCalcs!CY200)+Output!G$48)</f>
        <v>326904.29165260913</v>
      </c>
      <c r="DQ200" s="274">
        <f ca="1">IF(DP200="","",IF(IntermediateCalcs!$AO$9="Yes",IntermediateCalcs!DP200*$CX200,IntermediateCalcs!DP200))</f>
        <v>335582.23272019468</v>
      </c>
      <c r="DR200" s="250">
        <f ca="1">IF(DataGoesHere!$B200="","",($CZ200-DQ200))</f>
        <v>8535.7672798053245</v>
      </c>
      <c r="DS200" s="250">
        <f ca="1">IF(DataGoesHere!$B200="","",ABS($CZ200-DQ200))</f>
        <v>8535.7672798053245</v>
      </c>
      <c r="DT200" s="250">
        <f ca="1">IF(DataGoesHere!$B200="","",DS200^2)</f>
        <v>72859323.054995194</v>
      </c>
      <c r="DU200" s="249">
        <f ca="1">IF(DataGoesHere!$B200="","",DS200/$CZ200)</f>
        <v>2.4804768363774415E-2</v>
      </c>
      <c r="DV200" s="250">
        <f ca="1">IF(DataGoesHere!$B200="","",SUM(DR$2:DR200)/AVERAGE(DS:DS))</f>
        <v>2.5579053811083647</v>
      </c>
      <c r="DX200" s="19">
        <f ca="1">IF(DataGoesHere!$B199="","",(DB194*(Output!$O$49/Output!$P$49))+(IntermediateCalcs!DB195*(Output!$M$49/Output!$P$49))+(IntermediateCalcs!DB196*(Output!$K$49/Output!$P$49))+(DB197*(Output!$I$49/Output!$P$49))+(IntermediateCalcs!DB198*(Output!$G$49/Output!$P$49))+(IntermediateCalcs!DB199*(Output!$E$49/Output!$P$49)))</f>
        <v>342924.03269221011</v>
      </c>
      <c r="DY200" s="274">
        <f ca="1">IF(DX200="","",IF(IntermediateCalcs!$AO$9="Yes",IntermediateCalcs!DX200*$CX200,IntermediateCalcs!DX200))</f>
        <v>352027.23085249658</v>
      </c>
      <c r="DZ200" s="250">
        <f ca="1">IF(DataGoesHere!$B200="","",($CZ200-DY200))</f>
        <v>-7909.2308524965774</v>
      </c>
      <c r="EA200" s="250">
        <f ca="1">IF(DataGoesHere!$B200="","",ABS($CZ200-DY200))</f>
        <v>7909.2308524965774</v>
      </c>
      <c r="EB200" s="250">
        <f ca="1">IF(DataGoesHere!$B200="","",EA200^2)</f>
        <v>62555932.67808374</v>
      </c>
      <c r="EC200" s="249">
        <f ca="1">IF(DataGoesHere!$B200="","",EA200/$CZ200)</f>
        <v>2.2984066083426551E-2</v>
      </c>
      <c r="ED200" s="250">
        <f ca="1">IF(DataGoesHere!$B200="","",SUM(DZ$2:DZ200)/AVERAGE(EA:EA))</f>
        <v>-9.9755505077282329</v>
      </c>
    </row>
    <row r="201" spans="5:134" x14ac:dyDescent="0.2">
      <c r="E201" s="73"/>
      <c r="F201" s="73"/>
      <c r="G201" s="73"/>
      <c r="H201" s="73"/>
      <c r="I201" s="73"/>
      <c r="J201" s="73"/>
      <c r="K201" s="73"/>
      <c r="L201" s="73"/>
      <c r="M201" s="73"/>
      <c r="N201" s="73"/>
      <c r="O201" s="73"/>
      <c r="P201" s="73"/>
      <c r="Q201" s="73"/>
      <c r="R201" s="73"/>
      <c r="T201" s="240"/>
      <c r="U201" s="86"/>
      <c r="V201" s="86"/>
      <c r="W201" s="86"/>
      <c r="X201" s="86"/>
      <c r="Y201" s="86"/>
      <c r="Z201" s="86"/>
      <c r="AA201" s="245">
        <f>IF(DataGoesHere!$B201="","",(DataGoesHere!$B201/SUM(DataGoesHere!$B194:'DataGoesHere'!$B205)))</f>
        <v>8.7010434493159067E-2</v>
      </c>
      <c r="AB201" s="86"/>
      <c r="AC201" s="86"/>
      <c r="AD201" s="86"/>
      <c r="AE201" s="241"/>
      <c r="CV201" s="310">
        <f>IF(DataGoesHere!B201="","",DataGoesHere!A201)</f>
        <v>200</v>
      </c>
      <c r="CW201" s="271">
        <f t="shared" ca="1" si="14"/>
        <v>8</v>
      </c>
      <c r="CX201" s="272">
        <f t="shared" ca="1" si="15"/>
        <v>1.0207492390681214</v>
      </c>
      <c r="CY201" s="266">
        <f>DataGoesHere!A201</f>
        <v>200</v>
      </c>
      <c r="CZ201" s="19">
        <f>IF(DataGoesHere!B201="","",DataGoesHere!B201)</f>
        <v>342430</v>
      </c>
      <c r="DA201" s="19">
        <f>IF(DataGoesHere!B201="","",IF(AH$5="No",DataGoesHere!B201,DataGoesHere!B201-(AH$2*(DataGoesHere!A201-1))))</f>
        <v>171888.14629695885</v>
      </c>
      <c r="DB201" s="19">
        <f ca="1">IF(DataGoesHere!B201="","",IF(AO$9="No",DataGoesHere!B201,DataGoesHere!B201/CX201))</f>
        <v>335469.26795910875</v>
      </c>
      <c r="DC201" s="19">
        <f ca="1">IF(DataGoesHere!B201="","",IF(AO$9="No",DA201,DA201/CX201))</f>
        <v>168394.0969222585</v>
      </c>
      <c r="DD201" s="293" t="str">
        <f>IF(CZ201="",IF(COUNTIF(DD$2:DD200,"Forecast")&lt;Output!E$43,"Forecast",""),"Actual")</f>
        <v>Actual</v>
      </c>
      <c r="DF201" s="19">
        <f ca="1">IF(DataGoesHere!B200="",IF(DD201="Forecast",(Output!$E$47*IntermediateCalcs!DH200)+((1-Output!$E$47)*IntermediateCalcs!DF200),""),(Output!$E$47*IntermediateCalcs!DB200)+((1-Output!$E$47)*IntermediateCalcs!DF200))</f>
        <v>333687.03871985979</v>
      </c>
      <c r="DG201" s="19">
        <f ca="1">IF(DataGoesHere!B200="",IF(DD201="Forecast",(Output!$G$47*(IntermediateCalcs!DF201-IntermediateCalcs!DF200))+((1-Output!$G$47)*IntermediateCalcs!DG200),""),(Output!$G$47*(IntermediateCalcs!DF201-IntermediateCalcs!DF200))+((1-Output!$G$47)*IntermediateCalcs!DG200))</f>
        <v>-2777.1945529392269</v>
      </c>
      <c r="DH201" s="19">
        <f ca="1">IF(DataGoesHere!B200="",IF(DD201="Forecast",DF201+DG201,""),DF201+DG201)</f>
        <v>330909.84416692058</v>
      </c>
      <c r="DI201" s="274">
        <f ca="1">IF(DH201="","",IF(IntermediateCalcs!$AO$9="Yes",IntermediateCalcs!DH201*$CX201,IntermediateCalcs!DH201))</f>
        <v>337775.97163353482</v>
      </c>
      <c r="DJ201" s="250">
        <f ca="1">IF(DataGoesHere!$B201="","",($CZ201-DI201))</f>
        <v>4654.0283664651797</v>
      </c>
      <c r="DK201" s="250">
        <f ca="1">IF(DataGoesHere!$B201="","",ABS($CZ201-DI201))</f>
        <v>4654.0283664651797</v>
      </c>
      <c r="DL201" s="250">
        <f ca="1">IF(DataGoesHere!$B201="","",DK201^2)</f>
        <v>21659980.03586255</v>
      </c>
      <c r="DM201" s="249">
        <f ca="1">IF(DataGoesHere!$B201="","",DK201/$CZ201)</f>
        <v>1.3591181749452967E-2</v>
      </c>
      <c r="DN201" s="250">
        <f ca="1">IF(DataGoesHere!$B201="","",SUM(DJ$2:DJ201)/AVERAGE(DK:DK))</f>
        <v>-23.185389280907817</v>
      </c>
      <c r="DP201" s="19">
        <f ca="1">IF(DataGoesHere!B201="",IF($DD201="Forecast",(Output!E$48*IntermediateCalcs!CY201)+Output!G$48,""),(Output!E$48*IntermediateCalcs!CY201)+Output!G$48)</f>
        <v>327773.22163413349</v>
      </c>
      <c r="DQ201" s="274">
        <f ca="1">IF(DP201="","",IF(IntermediateCalcs!$AO$9="Yes",IntermediateCalcs!DP201*$CX201,IntermediateCalcs!DP201))</f>
        <v>334574.26656994846</v>
      </c>
      <c r="DR201" s="250">
        <f ca="1">IF(DataGoesHere!$B201="","",($CZ201-DQ201))</f>
        <v>7855.7334300515358</v>
      </c>
      <c r="DS201" s="250">
        <f ca="1">IF(DataGoesHere!$B201="","",ABS($CZ201-DQ201))</f>
        <v>7855.7334300515358</v>
      </c>
      <c r="DT201" s="250">
        <f ca="1">IF(DataGoesHere!$B201="","",DS201^2)</f>
        <v>61712547.724029265</v>
      </c>
      <c r="DU201" s="249">
        <f ca="1">IF(DataGoesHere!$B201="","",DS201/$CZ201)</f>
        <v>2.2941136670418878E-2</v>
      </c>
      <c r="DV201" s="250">
        <f ca="1">IF(DataGoesHere!$B201="","",SUM(DR$2:DR201)/AVERAGE(DS:DS))</f>
        <v>2.8090105510548535</v>
      </c>
      <c r="DX201" s="19">
        <f ca="1">IF(DataGoesHere!$B200="","",(DB195*(Output!$O$49/Output!$P$49))+(IntermediateCalcs!DB196*(Output!$M$49/Output!$P$49))+(IntermediateCalcs!DB197*(Output!$K$49/Output!$P$49))+(DB198*(Output!$I$49/Output!$P$49))+(IntermediateCalcs!DB199*(Output!$G$49/Output!$P$49))+(IntermediateCalcs!DB200*(Output!$E$49/Output!$P$49)))</f>
        <v>359911.46063022182</v>
      </c>
      <c r="DY201" s="274">
        <f ca="1">IF(DX201="","",IF(IntermediateCalcs!$AO$9="Yes",IntermediateCalcs!DX201*$CX201,IntermediateCalcs!DX201))</f>
        <v>367379.34957019507</v>
      </c>
      <c r="DZ201" s="250">
        <f ca="1">IF(DataGoesHere!$B201="","",($CZ201-DY201))</f>
        <v>-24949.349570195074</v>
      </c>
      <c r="EA201" s="250">
        <f ca="1">IF(DataGoesHere!$B201="","",ABS($CZ201-DY201))</f>
        <v>24949.349570195074</v>
      </c>
      <c r="EB201" s="250">
        <f ca="1">IF(DataGoesHere!$B201="","",EA201^2)</f>
        <v>622470043.97579312</v>
      </c>
      <c r="EC201" s="249">
        <f ca="1">IF(DataGoesHere!$B201="","",EA201/$CZ201)</f>
        <v>7.2859707298411569E-2</v>
      </c>
      <c r="ED201" s="250">
        <f ca="1">IF(DataGoesHere!$B201="","",SUM(DZ$2:DZ201)/AVERAGE(EA:EA))</f>
        <v>-10.703580935655928</v>
      </c>
    </row>
    <row r="202" spans="5:134" x14ac:dyDescent="0.2">
      <c r="E202" s="73"/>
      <c r="F202" s="73"/>
      <c r="G202" s="73"/>
      <c r="H202" s="73"/>
      <c r="I202" s="73"/>
      <c r="J202" s="73"/>
      <c r="K202" s="73"/>
      <c r="L202" s="73"/>
      <c r="M202" s="73"/>
      <c r="N202" s="73"/>
      <c r="O202" s="73"/>
      <c r="P202" s="73"/>
      <c r="Q202" s="73"/>
      <c r="R202" s="73"/>
      <c r="T202" s="240"/>
      <c r="U202" s="86"/>
      <c r="V202" s="86"/>
      <c r="W202" s="86"/>
      <c r="X202" s="86"/>
      <c r="Y202" s="86"/>
      <c r="Z202" s="86"/>
      <c r="AA202" s="86"/>
      <c r="AB202" s="245">
        <f>IF(DataGoesHere!$B202="","",(DataGoesHere!$B202/SUM(DataGoesHere!$B194:'DataGoesHere'!$B205)))</f>
        <v>7.9614941411585038E-2</v>
      </c>
      <c r="AC202" s="86"/>
      <c r="AD202" s="86"/>
      <c r="AE202" s="241"/>
      <c r="CV202" s="310">
        <f>IF(DataGoesHere!B202="","",DataGoesHere!A202)</f>
        <v>201</v>
      </c>
      <c r="CW202" s="271">
        <f t="shared" ca="1" si="14"/>
        <v>9</v>
      </c>
      <c r="CX202" s="272">
        <f t="shared" ca="1" si="15"/>
        <v>1.0625330005567626</v>
      </c>
      <c r="CY202" s="266">
        <f>DataGoesHere!A202</f>
        <v>201</v>
      </c>
      <c r="CZ202" s="19">
        <f>IF(DataGoesHere!B202="","",DataGoesHere!B202)</f>
        <v>313325</v>
      </c>
      <c r="DA202" s="19">
        <f>IF(DataGoesHere!B202="","",IF(AH$5="No",DataGoesHere!B202,DataGoesHere!B202-(AH$2*(DataGoesHere!A202-1))))</f>
        <v>141926.15205724508</v>
      </c>
      <c r="DB202" s="19">
        <f ca="1">IF(DataGoesHere!B202="","",IF(AO$9="No",DataGoesHere!B202,DataGoesHere!B202/CX202))</f>
        <v>294884.9587126415</v>
      </c>
      <c r="DC202" s="19">
        <f ca="1">IF(DataGoesHere!B202="","",IF(AO$9="No",DA202,DA202/CX202))</f>
        <v>133573.40617456249</v>
      </c>
      <c r="DD202" s="293" t="str">
        <f>IF(CZ202="",IF(COUNTIF(DD$2:DD201,"Forecast")&lt;Output!E$43,"Forecast",""),"Actual")</f>
        <v>Actual</v>
      </c>
      <c r="DF202" s="19">
        <f ca="1">IF(DataGoesHere!B201="",IF(DD202="Forecast",(Output!$E$47*IntermediateCalcs!DH201)+((1-Output!$E$47)*IntermediateCalcs!DF201),""),(Output!$E$47*IntermediateCalcs!DB201)+((1-Output!$E$47)*IntermediateCalcs!DF201))</f>
        <v>335291.04503518384</v>
      </c>
      <c r="DG202" s="19">
        <f ca="1">IF(DataGoesHere!B201="",IF(DD202="Forecast",(Output!$G$47*(IntermediateCalcs!DF202-IntermediateCalcs!DF201))+((1-Output!$G$47)*IntermediateCalcs!DG201),""),(Output!$G$47*(IntermediateCalcs!DF202-IntermediateCalcs!DF201))+((1-Output!$G$47)*IntermediateCalcs!DG201))</f>
        <v>-586.59411880758944</v>
      </c>
      <c r="DH202" s="19">
        <f ca="1">IF(DataGoesHere!B201="",IF(DD202="Forecast",DF202+DG202,""),DF202+DG202)</f>
        <v>334704.45091637626</v>
      </c>
      <c r="DI202" s="274">
        <f ca="1">IF(DH202="","",IF(IntermediateCalcs!$AO$9="Yes",IntermediateCalcs!DH202*$CX202,IntermediateCalcs!DH202))</f>
        <v>355634.52453188092</v>
      </c>
      <c r="DJ202" s="250">
        <f ca="1">IF(DataGoesHere!$B202="","",($CZ202-DI202))</f>
        <v>-42309.524531880917</v>
      </c>
      <c r="DK202" s="250">
        <f ca="1">IF(DataGoesHere!$B202="","",ABS($CZ202-DI202))</f>
        <v>42309.524531880917</v>
      </c>
      <c r="DL202" s="250">
        <f ca="1">IF(DataGoesHere!$B202="","",DK202^2)</f>
        <v>1790095866.1138332</v>
      </c>
      <c r="DM202" s="249">
        <f ca="1">IF(DataGoesHere!$B202="","",DK202/$CZ202)</f>
        <v>0.13503398877166176</v>
      </c>
      <c r="DN202" s="250">
        <f ca="1">IF(DataGoesHere!$B202="","",SUM(DJ$2:DJ202)/AVERAGE(DK:DK))</f>
        <v>-23.912640318741165</v>
      </c>
      <c r="DP202" s="19">
        <f ca="1">IF(DataGoesHere!B202="",IF($DD202="Forecast",(Output!E$48*IntermediateCalcs!CY202)+Output!G$48,""),(Output!E$48*IntermediateCalcs!CY202)+Output!G$48)</f>
        <v>328642.15161565784</v>
      </c>
      <c r="DQ202" s="274">
        <f ca="1">IF(DP202="","",IF(IntermediateCalcs!$AO$9="Yes",IntermediateCalcs!DP202*$CX202,IntermediateCalcs!DP202))</f>
        <v>349193.13146561541</v>
      </c>
      <c r="DR202" s="250">
        <f ca="1">IF(DataGoesHere!$B202="","",($CZ202-DQ202))</f>
        <v>-35868.131465615414</v>
      </c>
      <c r="DS202" s="250">
        <f ca="1">IF(DataGoesHere!$B202="","",ABS($CZ202-DQ202))</f>
        <v>35868.131465615414</v>
      </c>
      <c r="DT202" s="250">
        <f ca="1">IF(DataGoesHere!$B202="","",DS202^2)</f>
        <v>1286522854.8346705</v>
      </c>
      <c r="DU202" s="249">
        <f ca="1">IF(DataGoesHere!$B202="","",DS202/$CZ202)</f>
        <v>0.1144758045659153</v>
      </c>
      <c r="DV202" s="250">
        <f ca="1">IF(DataGoesHere!$B202="","",SUM(DR$2:DR202)/AVERAGE(DS:DS))</f>
        <v>1.6625010204638608</v>
      </c>
      <c r="DX202" s="19">
        <f ca="1">IF(DataGoesHere!$B201="","",(DB196*(Output!$O$49/Output!$P$49))+(IntermediateCalcs!DB197*(Output!$M$49/Output!$P$49))+(IntermediateCalcs!DB198*(Output!$K$49/Output!$P$49))+(DB199*(Output!$I$49/Output!$P$49))+(IntermediateCalcs!DB200*(Output!$G$49/Output!$P$49))+(IntermediateCalcs!DB201*(Output!$E$49/Output!$P$49)))</f>
        <v>331687.80103240896</v>
      </c>
      <c r="DY202" s="274">
        <f ca="1">IF(DX202="","",IF(IntermediateCalcs!$AO$9="Yes",IntermediateCalcs!DX202*$CX202,IntermediateCalcs!DX202))</f>
        <v>352429.23447903997</v>
      </c>
      <c r="DZ202" s="250">
        <f ca="1">IF(DataGoesHere!$B202="","",($CZ202-DY202))</f>
        <v>-39104.234479039966</v>
      </c>
      <c r="EA202" s="250">
        <f ca="1">IF(DataGoesHere!$B202="","",ABS($CZ202-DY202))</f>
        <v>39104.234479039966</v>
      </c>
      <c r="EB202" s="250">
        <f ca="1">IF(DataGoesHere!$B202="","",EA202^2)</f>
        <v>1529141154.1917381</v>
      </c>
      <c r="EC202" s="249">
        <f ca="1">IF(DataGoesHere!$B202="","",EA202/$CZ202)</f>
        <v>0.12480406759447847</v>
      </c>
      <c r="ED202" s="250">
        <f ca="1">IF(DataGoesHere!$B202="","",SUM(DZ$2:DZ202)/AVERAGE(EA:EA))</f>
        <v>-11.84465567515816</v>
      </c>
    </row>
    <row r="203" spans="5:134" x14ac:dyDescent="0.2">
      <c r="E203" s="73"/>
      <c r="F203" s="73"/>
      <c r="G203" s="73"/>
      <c r="H203" s="73"/>
      <c r="I203" s="73"/>
      <c r="J203" s="73"/>
      <c r="K203" s="73"/>
      <c r="L203" s="73"/>
      <c r="M203" s="73"/>
      <c r="N203" s="73"/>
      <c r="O203" s="73"/>
      <c r="P203" s="73"/>
      <c r="Q203" s="73"/>
      <c r="R203" s="73"/>
      <c r="T203" s="240"/>
      <c r="U203" s="86"/>
      <c r="V203" s="86"/>
      <c r="W203" s="86"/>
      <c r="X203" s="86"/>
      <c r="Y203" s="86"/>
      <c r="Z203" s="86"/>
      <c r="AA203" s="86"/>
      <c r="AB203" s="86"/>
      <c r="AC203" s="245">
        <f>IF(DataGoesHere!$B203="","",(DataGoesHere!$B203/SUM(DataGoesHere!$B194:'DataGoesHere'!$B205)))</f>
        <v>7.914054231921952E-2</v>
      </c>
      <c r="AD203" s="86"/>
      <c r="AE203" s="241"/>
      <c r="CV203" s="310">
        <f>IF(DataGoesHere!B203="","",DataGoesHere!A203)</f>
        <v>202</v>
      </c>
      <c r="CW203" s="271">
        <f t="shared" ca="1" si="14"/>
        <v>10</v>
      </c>
      <c r="CX203" s="272">
        <f t="shared" ca="1" si="15"/>
        <v>0.92557634012077306</v>
      </c>
      <c r="CY203" s="266">
        <f>DataGoesHere!A203</f>
        <v>202</v>
      </c>
      <c r="CZ203" s="19">
        <f>IF(DataGoesHere!B203="","",DataGoesHere!B203)</f>
        <v>311458</v>
      </c>
      <c r="DA203" s="19">
        <f>IF(DataGoesHere!B203="","",IF(AH$5="No",DataGoesHere!B203,DataGoesHere!B203-(AH$2*(DataGoesHere!A203-1))))</f>
        <v>139202.15781753129</v>
      </c>
      <c r="DB203" s="19">
        <f ca="1">IF(DataGoesHere!B203="","",IF(AO$9="No",DataGoesHere!B203,DataGoesHere!B203/CX203))</f>
        <v>336501.68711028167</v>
      </c>
      <c r="DC203" s="19">
        <f ca="1">IF(DataGoesHere!B203="","",IF(AO$9="No",DA203,DA203/CX203))</f>
        <v>150395.11251915494</v>
      </c>
      <c r="DD203" s="293" t="str">
        <f>IF(CZ203="",IF(COUNTIF(DD$2:DD202,"Forecast")&lt;Output!E$43,"Forecast",""),"Actual")</f>
        <v>Actual</v>
      </c>
      <c r="DF203" s="19">
        <f ca="1">IF(DataGoesHere!B202="",IF(DD203="Forecast",(Output!$E$47*IntermediateCalcs!DH202)+((1-Output!$E$47)*IntermediateCalcs!DF202),""),(Output!$E$47*IntermediateCalcs!DB202)+((1-Output!$E$47)*IntermediateCalcs!DF202))</f>
        <v>298925.56734489574</v>
      </c>
      <c r="DG203" s="19">
        <f ca="1">IF(DataGoesHere!B202="",IF(DD203="Forecast",(Output!$G$47*(IntermediateCalcs!DF203-IntermediateCalcs!DF202))+((1-Output!$G$47)*IntermediateCalcs!DG202),""),(Output!$G$47*(IntermediateCalcs!DF203-IntermediateCalcs!DF202))+((1-Output!$G$47)*IntermediateCalcs!DG202))</f>
        <v>-18476.035904547844</v>
      </c>
      <c r="DH203" s="19">
        <f ca="1">IF(DataGoesHere!B202="",IF(DD203="Forecast",DF203+DG203,""),DF203+DG203)</f>
        <v>280449.5314403479</v>
      </c>
      <c r="DI203" s="274">
        <f ca="1">IF(DH203="","",IF(IntermediateCalcs!$AO$9="Yes",IntermediateCalcs!DH203*$CX203,IntermediateCalcs!DH203))</f>
        <v>259577.45089914289</v>
      </c>
      <c r="DJ203" s="250">
        <f ca="1">IF(DataGoesHere!$B203="","",($CZ203-DI203))</f>
        <v>51880.549100857112</v>
      </c>
      <c r="DK203" s="250">
        <f ca="1">IF(DataGoesHere!$B203="","",ABS($CZ203-DI203))</f>
        <v>51880.549100857112</v>
      </c>
      <c r="DL203" s="250">
        <f ca="1">IF(DataGoesHere!$B203="","",DK203^2)</f>
        <v>2691591375.0064459</v>
      </c>
      <c r="DM203" s="249">
        <f ca="1">IF(DataGoesHere!$B203="","",DK203/$CZ203)</f>
        <v>0.16657317872989974</v>
      </c>
      <c r="DN203" s="250">
        <f ca="1">IF(DataGoesHere!$B203="","",SUM(DJ$2:DJ203)/AVERAGE(DK:DK))</f>
        <v>-23.020874608905967</v>
      </c>
      <c r="DP203" s="19">
        <f ca="1">IF(DataGoesHere!B203="",IF($DD203="Forecast",(Output!E$48*IntermediateCalcs!CY203)+Output!G$48,""),(Output!E$48*IntermediateCalcs!CY203)+Output!G$48)</f>
        <v>329511.08159718226</v>
      </c>
      <c r="DQ203" s="274">
        <f ca="1">IF(DP203="","",IF(IntermediateCalcs!$AO$9="Yes",IntermediateCalcs!DP203*$CX203,IntermediateCalcs!DP203))</f>
        <v>304987.66093395738</v>
      </c>
      <c r="DR203" s="250">
        <f ca="1">IF(DataGoesHere!$B203="","",($CZ203-DQ203))</f>
        <v>6470.339066042623</v>
      </c>
      <c r="DS203" s="250">
        <f ca="1">IF(DataGoesHere!$B203="","",ABS($CZ203-DQ203))</f>
        <v>6470.339066042623</v>
      </c>
      <c r="DT203" s="250">
        <f ca="1">IF(DataGoesHere!$B203="","",DS203^2)</f>
        <v>41865287.629557326</v>
      </c>
      <c r="DU203" s="249">
        <f ca="1">IF(DataGoesHere!$B203="","",DS203/$CZ203)</f>
        <v>2.0774355020717474E-2</v>
      </c>
      <c r="DV203" s="250">
        <f ca="1">IF(DataGoesHere!$B203="","",SUM(DR$2:DR203)/AVERAGE(DS:DS))</f>
        <v>1.8693226502017959</v>
      </c>
      <c r="DX203" s="19">
        <f ca="1">IF(DataGoesHere!$B202="","",(DB197*(Output!$O$49/Output!$P$49))+(IntermediateCalcs!DB198*(Output!$M$49/Output!$P$49))+(IntermediateCalcs!DB199*(Output!$K$49/Output!$P$49))+(DB200*(Output!$I$49/Output!$P$49))+(IntermediateCalcs!DB201*(Output!$G$49/Output!$P$49))+(IntermediateCalcs!DB202*(Output!$E$49/Output!$P$49)))</f>
        <v>331797.39001475624</v>
      </c>
      <c r="DY203" s="274">
        <f ca="1">IF(DX203="","",IF(IntermediateCalcs!$AO$9="Yes",IntermediateCalcs!DX203*$CX203,IntermediateCalcs!DX203))</f>
        <v>307103.81391148281</v>
      </c>
      <c r="DZ203" s="250">
        <f ca="1">IF(DataGoesHere!$B203="","",($CZ203-DY203))</f>
        <v>4354.1860885171918</v>
      </c>
      <c r="EA203" s="250">
        <f ca="1">IF(DataGoesHere!$B203="","",ABS($CZ203-DY203))</f>
        <v>4354.1860885171918</v>
      </c>
      <c r="EB203" s="250">
        <f ca="1">IF(DataGoesHere!$B203="","",EA203^2)</f>
        <v>18958936.493436642</v>
      </c>
      <c r="EC203" s="249">
        <f ca="1">IF(DataGoesHere!$B203="","",EA203/$CZ203)</f>
        <v>1.3980010430032915E-2</v>
      </c>
      <c r="ED203" s="250">
        <f ca="1">IF(DataGoesHere!$B203="","",SUM(DZ$2:DZ203)/AVERAGE(EA:EA))</f>
        <v>-11.71759905781504</v>
      </c>
    </row>
    <row r="204" spans="5:134" x14ac:dyDescent="0.2">
      <c r="E204" s="73"/>
      <c r="F204" s="73"/>
      <c r="G204" s="73"/>
      <c r="H204" s="73"/>
      <c r="I204" s="73"/>
      <c r="J204" s="73"/>
      <c r="K204" s="73"/>
      <c r="L204" s="73"/>
      <c r="M204" s="73"/>
      <c r="N204" s="73"/>
      <c r="O204" s="73"/>
      <c r="P204" s="73"/>
      <c r="Q204" s="73"/>
      <c r="R204" s="73"/>
      <c r="T204" s="240"/>
      <c r="U204" s="86"/>
      <c r="V204" s="86"/>
      <c r="W204" s="86"/>
      <c r="X204" s="86"/>
      <c r="Y204" s="86"/>
      <c r="Z204" s="86"/>
      <c r="AA204" s="86"/>
      <c r="AB204" s="86"/>
      <c r="AC204" s="86"/>
      <c r="AD204" s="245">
        <f>IF(DataGoesHere!$B204="","",(DataGoesHere!$B204/SUM(DataGoesHere!$B194:'DataGoesHere'!$B205)))</f>
        <v>7.6042083544551456E-2</v>
      </c>
      <c r="AE204" s="241"/>
      <c r="CV204" s="310">
        <f>IF(DataGoesHere!B204="","",DataGoesHere!A204)</f>
        <v>203</v>
      </c>
      <c r="CW204" s="271">
        <f t="shared" ca="1" si="14"/>
        <v>11</v>
      </c>
      <c r="CX204" s="272">
        <f t="shared" ca="1" si="15"/>
        <v>0.97463169608807265</v>
      </c>
      <c r="CY204" s="266">
        <f>DataGoesHere!A204</f>
        <v>203</v>
      </c>
      <c r="CZ204" s="19">
        <f>IF(DataGoesHere!B204="","",DataGoesHere!B204)</f>
        <v>299264</v>
      </c>
      <c r="DA204" s="19">
        <f>IF(DataGoesHere!B204="","",IF(AH$5="No",DataGoesHere!B204,DataGoesHere!B204-(AH$2*(DataGoesHere!A204-1))))</f>
        <v>126151.16357781753</v>
      </c>
      <c r="DB204" s="19">
        <f ca="1">IF(DataGoesHere!B204="","",IF(AO$9="No",DataGoesHere!B204,DataGoesHere!B204/CX204))</f>
        <v>307053.42459225439</v>
      </c>
      <c r="DC204" s="19">
        <f ca="1">IF(DataGoesHere!B204="","",IF(AO$9="No",DA204,DA204/CX204))</f>
        <v>129434.70244622321</v>
      </c>
      <c r="DD204" s="293" t="str">
        <f>IF(CZ204="",IF(COUNTIF(DD$2:DD203,"Forecast")&lt;Output!E$43,"Forecast",""),"Actual")</f>
        <v>Actual</v>
      </c>
      <c r="DF204" s="19">
        <f ca="1">IF(DataGoesHere!B203="",IF(DD204="Forecast",(Output!$E$47*IntermediateCalcs!DH203)+((1-Output!$E$47)*IntermediateCalcs!DF203),""),(Output!$E$47*IntermediateCalcs!DB203)+((1-Output!$E$47)*IntermediateCalcs!DF203))</f>
        <v>332744.07513374306</v>
      </c>
      <c r="DG204" s="19">
        <f ca="1">IF(DataGoesHere!B203="",IF(DD204="Forecast",(Output!$G$47*(IntermediateCalcs!DF204-IntermediateCalcs!DF203))+((1-Output!$G$47)*IntermediateCalcs!DG203),""),(Output!$G$47*(IntermediateCalcs!DF204-IntermediateCalcs!DF203))+((1-Output!$G$47)*IntermediateCalcs!DG203))</f>
        <v>7671.2359421497367</v>
      </c>
      <c r="DH204" s="19">
        <f ca="1">IF(DataGoesHere!B203="",IF(DD204="Forecast",DF204+DG204,""),DF204+DG204)</f>
        <v>340415.31107589277</v>
      </c>
      <c r="DI204" s="274">
        <f ca="1">IF(DH204="","",IF(IntermediateCalcs!$AO$9="Yes",IntermediateCalcs!DH204*$CX204,IntermediateCalcs!DH204))</f>
        <v>331779.55200824625</v>
      </c>
      <c r="DJ204" s="250">
        <f ca="1">IF(DataGoesHere!$B204="","",($CZ204-DI204))</f>
        <v>-32515.552008246246</v>
      </c>
      <c r="DK204" s="250">
        <f ca="1">IF(DataGoesHere!$B204="","",ABS($CZ204-DI204))</f>
        <v>32515.552008246246</v>
      </c>
      <c r="DL204" s="250">
        <f ca="1">IF(DataGoesHere!$B204="","",DK204^2)</f>
        <v>1057261122.4009665</v>
      </c>
      <c r="DM204" s="249">
        <f ca="1">IF(DataGoesHere!$B204="","",DK204/$CZ204)</f>
        <v>0.10865173227734123</v>
      </c>
      <c r="DN204" s="250">
        <f ca="1">IF(DataGoesHere!$B204="","",SUM(DJ$2:DJ204)/AVERAGE(DK:DK))</f>
        <v>-23.579778761229942</v>
      </c>
      <c r="DP204" s="19">
        <f ca="1">IF(DataGoesHere!B204="",IF($DD204="Forecast",(Output!E$48*IntermediateCalcs!CY204)+Output!G$48,""),(Output!E$48*IntermediateCalcs!CY204)+Output!G$48)</f>
        <v>330380.01157870662</v>
      </c>
      <c r="DQ204" s="274">
        <f ca="1">IF(DP204="","",IF(IntermediateCalcs!$AO$9="Yes",IntermediateCalcs!DP204*$CX204,IntermediateCalcs!DP204))</f>
        <v>321998.83103855193</v>
      </c>
      <c r="DR204" s="250">
        <f ca="1">IF(DataGoesHere!$B204="","",($CZ204-DQ204))</f>
        <v>-22734.831038551929</v>
      </c>
      <c r="DS204" s="250">
        <f ca="1">IF(DataGoesHere!$B204="","",ABS($CZ204-DQ204))</f>
        <v>22734.831038551929</v>
      </c>
      <c r="DT204" s="250">
        <f ca="1">IF(DataGoesHere!$B204="","",DS204^2)</f>
        <v>516872542.35150421</v>
      </c>
      <c r="DU204" s="249">
        <f ca="1">IF(DataGoesHere!$B204="","",DS204/$CZ204)</f>
        <v>7.596914777103804E-2</v>
      </c>
      <c r="DV204" s="250">
        <f ca="1">IF(DataGoesHere!$B204="","",SUM(DR$2:DR204)/AVERAGE(DS:DS))</f>
        <v>1.1426134686247378</v>
      </c>
      <c r="DX204" s="19">
        <f ca="1">IF(DataGoesHere!$B203="","",(DB198*(Output!$O$49/Output!$P$49))+(IntermediateCalcs!DB199*(Output!$M$49/Output!$P$49))+(IntermediateCalcs!DB200*(Output!$K$49/Output!$P$49))+(DB201*(Output!$I$49/Output!$P$49))+(IntermediateCalcs!DB202*(Output!$G$49/Output!$P$49))+(IntermediateCalcs!DB203*(Output!$E$49/Output!$P$49)))</f>
        <v>322430.85699812742</v>
      </c>
      <c r="DY204" s="274">
        <f ca="1">IF(DX204="","",IF(IntermediateCalcs!$AO$9="Yes",IntermediateCalcs!DX204*$CX204,IntermediateCalcs!DX204))</f>
        <v>314251.33302721573</v>
      </c>
      <c r="DZ204" s="250">
        <f ca="1">IF(DataGoesHere!$B204="","",($CZ204-DY204))</f>
        <v>-14987.333027215733</v>
      </c>
      <c r="EA204" s="250">
        <f ca="1">IF(DataGoesHere!$B204="","",ABS($CZ204-DY204))</f>
        <v>14987.333027215733</v>
      </c>
      <c r="EB204" s="250">
        <f ca="1">IF(DataGoesHere!$B204="","",EA204^2)</f>
        <v>224620151.26867151</v>
      </c>
      <c r="EC204" s="249">
        <f ca="1">IF(DataGoesHere!$B204="","",EA204/$CZ204)</f>
        <v>5.008064126395334E-2</v>
      </c>
      <c r="ED204" s="250">
        <f ca="1">IF(DataGoesHere!$B204="","",SUM(DZ$2:DZ204)/AVERAGE(EA:EA))</f>
        <v>-12.154934486003256</v>
      </c>
    </row>
    <row r="205" spans="5:134" x14ac:dyDescent="0.2">
      <c r="E205" s="73"/>
      <c r="F205" s="73"/>
      <c r="G205" s="73"/>
      <c r="H205" s="73"/>
      <c r="I205" s="73"/>
      <c r="J205" s="73"/>
      <c r="K205" s="73"/>
      <c r="L205" s="73"/>
      <c r="M205" s="73"/>
      <c r="N205" s="73"/>
      <c r="O205" s="73"/>
      <c r="P205" s="73"/>
      <c r="Q205" s="73"/>
      <c r="R205" s="73"/>
      <c r="T205" s="242"/>
      <c r="U205" s="243"/>
      <c r="V205" s="243"/>
      <c r="W205" s="243"/>
      <c r="X205" s="243"/>
      <c r="Y205" s="243"/>
      <c r="Z205" s="243"/>
      <c r="AA205" s="243"/>
      <c r="AB205" s="243"/>
      <c r="AC205" s="243"/>
      <c r="AD205" s="243"/>
      <c r="AE205" s="246">
        <f>IF(DataGoesHere!$B205="","",(DataGoesHere!$B205/SUM(DataGoesHere!$B194:'DataGoesHere'!$B205)))</f>
        <v>8.8060617379472267E-2</v>
      </c>
      <c r="CV205" s="310">
        <f>IF(DataGoesHere!B205="","",DataGoesHere!A205)</f>
        <v>204</v>
      </c>
      <c r="CW205" s="271">
        <f t="shared" ca="1" si="14"/>
        <v>12</v>
      </c>
      <c r="CX205" s="272">
        <f t="shared" ca="1" si="15"/>
        <v>1.0054005237672714</v>
      </c>
      <c r="CY205" s="266">
        <f>DataGoesHere!A205</f>
        <v>204</v>
      </c>
      <c r="CZ205" s="19">
        <f>IF(DataGoesHere!B205="","",DataGoesHere!B205)</f>
        <v>346563</v>
      </c>
      <c r="DA205" s="19">
        <f>IF(DataGoesHere!B205="","",IF(AH$5="No",DataGoesHere!B205,DataGoesHere!B205-(AH$2*(DataGoesHere!A205-1))))</f>
        <v>172593.16933810376</v>
      </c>
      <c r="DB205" s="19">
        <f ca="1">IF(DataGoesHere!B205="","",IF(AO$9="No",DataGoesHere!B205,DataGoesHere!B205/CX205))</f>
        <v>344701.43172535475</v>
      </c>
      <c r="DC205" s="19">
        <f ca="1">IF(DataGoesHere!B205="","",IF(AO$9="No",DA205,DA205/CX205))</f>
        <v>171666.08257910094</v>
      </c>
      <c r="DD205" s="293" t="str">
        <f>IF(CZ205="",IF(COUNTIF(DD$2:DD204,"Forecast")&lt;Output!E$43,"Forecast",""),"Actual")</f>
        <v>Actual</v>
      </c>
      <c r="DF205" s="19">
        <f ca="1">IF(DataGoesHere!B204="",IF(DD205="Forecast",(Output!$E$47*IntermediateCalcs!DH204)+((1-Output!$E$47)*IntermediateCalcs!DF204),""),(Output!$E$47*IntermediateCalcs!DB204)+((1-Output!$E$47)*IntermediateCalcs!DF204))</f>
        <v>309622.48964640324</v>
      </c>
      <c r="DG205" s="19">
        <f ca="1">IF(DataGoesHere!B204="",IF(DD205="Forecast",(Output!$G$47*(IntermediateCalcs!DF205-IntermediateCalcs!DF204))+((1-Output!$G$47)*IntermediateCalcs!DG204),""),(Output!$G$47*(IntermediateCalcs!DF205-IntermediateCalcs!DF204))+((1-Output!$G$47)*IntermediateCalcs!DG204))</f>
        <v>-7725.1747725950418</v>
      </c>
      <c r="DH205" s="19">
        <f ca="1">IF(DataGoesHere!B204="",IF(DD205="Forecast",DF205+DG205,""),DF205+DG205)</f>
        <v>301897.31487380818</v>
      </c>
      <c r="DI205" s="274">
        <f ca="1">IF(DH205="","",IF(IntermediateCalcs!$AO$9="Yes",IntermediateCalcs!DH205*$CX205,IntermediateCalcs!DH205))</f>
        <v>303527.71849805961</v>
      </c>
      <c r="DJ205" s="250">
        <f ca="1">IF(DataGoesHere!$B205="","",($CZ205-DI205))</f>
        <v>43035.281501940393</v>
      </c>
      <c r="DK205" s="250">
        <f ca="1">IF(DataGoesHere!$B205="","",ABS($CZ205-DI205))</f>
        <v>43035.281501940393</v>
      </c>
      <c r="DL205" s="250">
        <f ca="1">IF(DataGoesHere!$B205="","",DK205^2)</f>
        <v>1852035453.9512529</v>
      </c>
      <c r="DM205" s="249">
        <f ca="1">IF(DataGoesHere!$B205="","",DK205/$CZ205)</f>
        <v>0.12417736891110821</v>
      </c>
      <c r="DN205" s="250">
        <f ca="1">IF(DataGoesHere!$B205="","",SUM(DJ$2:DJ205)/AVERAGE(DK:DK))</f>
        <v>-22.840052813419934</v>
      </c>
      <c r="DP205" s="19">
        <f ca="1">IF(DataGoesHere!B205="",IF($DD205="Forecast",(Output!E$48*IntermediateCalcs!CY205)+Output!G$48,""),(Output!E$48*IntermediateCalcs!CY205)+Output!G$48)</f>
        <v>331248.94156023103</v>
      </c>
      <c r="DQ205" s="274">
        <f ca="1">IF(DP205="","",IF(IntermediateCalcs!$AO$9="Yes",IntermediateCalcs!DP205*$CX205,IntermediateCalcs!DP205))</f>
        <v>333037.85934201058</v>
      </c>
      <c r="DR205" s="250">
        <f ca="1">IF(DataGoesHere!$B205="","",($CZ205-DQ205))</f>
        <v>13525.140657989425</v>
      </c>
      <c r="DS205" s="250">
        <f ca="1">IF(DataGoesHere!$B205="","",ABS($CZ205-DQ205))</f>
        <v>13525.140657989425</v>
      </c>
      <c r="DT205" s="250">
        <f ca="1">IF(DataGoesHere!$B205="","",DS205^2)</f>
        <v>182929429.81839859</v>
      </c>
      <c r="DU205" s="249">
        <f ca="1">IF(DataGoesHere!$B205="","",DS205/$CZ205)</f>
        <v>3.9026499245416922E-2</v>
      </c>
      <c r="DV205" s="250">
        <f ca="1">IF(DataGoesHere!$B205="","",SUM(DR$2:DR205)/AVERAGE(DS:DS))</f>
        <v>1.5749388235664619</v>
      </c>
      <c r="DX205" s="19">
        <f ca="1">IF(DataGoesHere!$B204="","",(DB199*(Output!$O$49/Output!$P$49))+(IntermediateCalcs!DB200*(Output!$M$49/Output!$P$49))+(IntermediateCalcs!DB201*(Output!$K$49/Output!$P$49))+(DB202*(Output!$I$49/Output!$P$49))+(IntermediateCalcs!DB203*(Output!$G$49/Output!$P$49))+(IntermediateCalcs!DB204*(Output!$E$49/Output!$P$49)))</f>
        <v>318528.17628015974</v>
      </c>
      <c r="DY205" s="274">
        <f ca="1">IF(DX205="","",IF(IntermediateCalcs!$AO$9="Yes",IntermediateCalcs!DX205*$CX205,IntermediateCalcs!DX205))</f>
        <v>320248.39526670636</v>
      </c>
      <c r="DZ205" s="250">
        <f ca="1">IF(DataGoesHere!$B205="","",($CZ205-DY205))</f>
        <v>26314.604733293643</v>
      </c>
      <c r="EA205" s="250">
        <f ca="1">IF(DataGoesHere!$B205="","",ABS($CZ205-DY205))</f>
        <v>26314.604733293643</v>
      </c>
      <c r="EB205" s="250">
        <f ca="1">IF(DataGoesHere!$B205="","",EA205^2)</f>
        <v>692458422.26948023</v>
      </c>
      <c r="EC205" s="249">
        <f ca="1">IF(DataGoesHere!$B205="","",EA205/$CZ205)</f>
        <v>7.5930219709817962E-2</v>
      </c>
      <c r="ED205" s="250">
        <f ca="1">IF(DataGoesHere!$B205="","",SUM(DZ$2:DZ205)/AVERAGE(EA:EA))</f>
        <v>-11.387065452350603</v>
      </c>
    </row>
    <row r="206" spans="5:134" x14ac:dyDescent="0.2">
      <c r="E206" s="73"/>
      <c r="F206" s="73"/>
      <c r="G206" s="73"/>
      <c r="H206" s="73"/>
      <c r="I206" s="73"/>
      <c r="J206" s="73"/>
      <c r="K206" s="73"/>
      <c r="L206" s="73"/>
      <c r="M206" s="73"/>
      <c r="N206" s="73"/>
      <c r="O206" s="73"/>
      <c r="P206" s="73"/>
      <c r="Q206" s="73"/>
      <c r="R206" s="73"/>
      <c r="T206" s="244">
        <f>IF(DataGoesHere!$B206="","",(DataGoesHere!$B206/SUM(DataGoesHere!$B206:'DataGoesHere'!$B217)))</f>
        <v>7.5859955875356044E-2</v>
      </c>
      <c r="U206" s="238"/>
      <c r="V206" s="238"/>
      <c r="W206" s="238"/>
      <c r="X206" s="238"/>
      <c r="Y206" s="238"/>
      <c r="Z206" s="238"/>
      <c r="AA206" s="238"/>
      <c r="AB206" s="238"/>
      <c r="AC206" s="238"/>
      <c r="AD206" s="238"/>
      <c r="AE206" s="239"/>
      <c r="CV206" s="310">
        <f>IF(DataGoesHere!B206="","",DataGoesHere!A206)</f>
        <v>205</v>
      </c>
      <c r="CW206" s="271">
        <f t="shared" ca="1" si="14"/>
        <v>1</v>
      </c>
      <c r="CX206" s="272">
        <f t="shared" ca="1" si="15"/>
        <v>1.3236179355303281</v>
      </c>
      <c r="CY206" s="266">
        <f>DataGoesHere!A206</f>
        <v>205</v>
      </c>
      <c r="CZ206" s="19">
        <f>IF(DataGoesHere!B206="","",DataGoesHere!B206)</f>
        <v>274078</v>
      </c>
      <c r="DA206" s="19">
        <f>IF(DataGoesHere!B206="","",IF(AH$5="No",DataGoesHere!B206,DataGoesHere!B206-(AH$2*(DataGoesHere!A206-1))))</f>
        <v>99251.175098389969</v>
      </c>
      <c r="DB206" s="19">
        <f ca="1">IF(DataGoesHere!B206="","",IF(AO$9="No",DataGoesHere!B206,DataGoesHere!B206/CX206))</f>
        <v>207067.30593688003</v>
      </c>
      <c r="DC206" s="19">
        <f ca="1">IF(DataGoesHere!B206="","",IF(AO$9="No",DA206,DA206/CX206))</f>
        <v>74984.761413514265</v>
      </c>
      <c r="DD206" s="293" t="str">
        <f>IF(CZ206="",IF(COUNTIF(DD$2:DD205,"Forecast")&lt;Output!E$43,"Forecast",""),"Actual")</f>
        <v>Actual</v>
      </c>
      <c r="DF206" s="19">
        <f ca="1">IF(DataGoesHere!B205="",IF(DD206="Forecast",(Output!$E$47*IntermediateCalcs!DH205)+((1-Output!$E$47)*IntermediateCalcs!DF205),""),(Output!$E$47*IntermediateCalcs!DB205)+((1-Output!$E$47)*IntermediateCalcs!DF205))</f>
        <v>341193.5375174596</v>
      </c>
      <c r="DG206" s="19">
        <f ca="1">IF(DataGoesHere!B205="",IF(DD206="Forecast",(Output!$G$47*(IntermediateCalcs!DF206-IntermediateCalcs!DF205))+((1-Output!$G$47)*IntermediateCalcs!DG205),""),(Output!$G$47*(IntermediateCalcs!DF206-IntermediateCalcs!DF205))+((1-Output!$G$47)*IntermediateCalcs!DG205))</f>
        <v>11922.936549230661</v>
      </c>
      <c r="DH206" s="19">
        <f ca="1">IF(DataGoesHere!B205="",IF(DD206="Forecast",DF206+DG206,""),DF206+DG206)</f>
        <v>353116.47406669025</v>
      </c>
      <c r="DI206" s="274">
        <f ca="1">IF(DH206="","",IF(IntermediateCalcs!$AO$9="Yes",IntermediateCalcs!DH206*$CX206,IntermediateCalcs!DH206))</f>
        <v>467391.29840590118</v>
      </c>
      <c r="DJ206" s="250">
        <f ca="1">IF(DataGoesHere!$B206="","",($CZ206-DI206))</f>
        <v>-193313.29840590118</v>
      </c>
      <c r="DK206" s="250">
        <f ca="1">IF(DataGoesHere!$B206="","",ABS($CZ206-DI206))</f>
        <v>193313.29840590118</v>
      </c>
      <c r="DL206" s="250">
        <f ca="1">IF(DataGoesHere!$B206="","",DK206^2)</f>
        <v>37370031340.568993</v>
      </c>
      <c r="DM206" s="249">
        <f ca="1">IF(DataGoesHere!$B206="","",DK206/$CZ206)</f>
        <v>0.70532220173053362</v>
      </c>
      <c r="DN206" s="250">
        <f ca="1">IF(DataGoesHere!$B206="","",SUM(DJ$2:DJ206)/AVERAGE(DK:DK))</f>
        <v>-26.162881383302459</v>
      </c>
      <c r="DP206" s="19">
        <f ca="1">IF(DataGoesHere!B206="",IF($DD206="Forecast",(Output!E$48*IntermediateCalcs!CY206)+Output!G$48,""),(Output!E$48*IntermediateCalcs!CY206)+Output!G$48)</f>
        <v>332117.87154175539</v>
      </c>
      <c r="DQ206" s="274">
        <f ca="1">IF(DP206="","",IF(IntermediateCalcs!$AO$9="Yes",IntermediateCalcs!DP206*$CX206,IntermediateCalcs!DP206))</f>
        <v>439597.17148282501</v>
      </c>
      <c r="DR206" s="250">
        <f ca="1">IF(DataGoesHere!$B206="","",($CZ206-DQ206))</f>
        <v>-165519.17148282501</v>
      </c>
      <c r="DS206" s="250">
        <f ca="1">IF(DataGoesHere!$B206="","",ABS($CZ206-DQ206))</f>
        <v>165519.17148282501</v>
      </c>
      <c r="DT206" s="250">
        <f ca="1">IF(DataGoesHere!$B206="","",DS206^2)</f>
        <v>27396596128.360832</v>
      </c>
      <c r="DU206" s="249">
        <f ca="1">IF(DataGoesHere!$B206="","",DS206/$CZ206)</f>
        <v>0.60391265071558098</v>
      </c>
      <c r="DV206" s="250">
        <f ca="1">IF(DataGoesHere!$B206="","",SUM(DR$2:DR206)/AVERAGE(DS:DS))</f>
        <v>-3.7158109268771584</v>
      </c>
      <c r="DX206" s="19">
        <f ca="1">IF(DataGoesHere!$B205="","",(DB200*(Output!$O$49/Output!$P$49))+(IntermediateCalcs!DB201*(Output!$M$49/Output!$P$49))+(IntermediateCalcs!DB202*(Output!$K$49/Output!$P$49))+(DB203*(Output!$I$49/Output!$P$49))+(IntermediateCalcs!DB204*(Output!$G$49/Output!$P$49))+(IntermediateCalcs!DB205*(Output!$E$49/Output!$P$49)))</f>
        <v>331615.09725577023</v>
      </c>
      <c r="DY206" s="274">
        <f ca="1">IF(DX206="","",IF(IntermediateCalcs!$AO$9="Yes",IntermediateCalcs!DX206*$CX206,IntermediateCalcs!DX206))</f>
        <v>438931.6904203716</v>
      </c>
      <c r="DZ206" s="250">
        <f ca="1">IF(DataGoesHere!$B206="","",($CZ206-DY206))</f>
        <v>-164853.6904203716</v>
      </c>
      <c r="EA206" s="250">
        <f ca="1">IF(DataGoesHere!$B206="","",ABS($CZ206-DY206))</f>
        <v>164853.6904203716</v>
      </c>
      <c r="EB206" s="250">
        <f ca="1">IF(DataGoesHere!$B206="","",EA206^2)</f>
        <v>27176739245.215717</v>
      </c>
      <c r="EC206" s="249">
        <f ca="1">IF(DataGoesHere!$B206="","",EA206/$CZ206)</f>
        <v>0.60148457891684703</v>
      </c>
      <c r="ED206" s="250">
        <f ca="1">IF(DataGoesHere!$B206="","",SUM(DZ$2:DZ206)/AVERAGE(EA:EA))</f>
        <v>-16.197551691461989</v>
      </c>
    </row>
    <row r="207" spans="5:134" x14ac:dyDescent="0.2">
      <c r="E207" s="73"/>
      <c r="F207" s="73"/>
      <c r="G207" s="73"/>
      <c r="H207" s="73"/>
      <c r="I207" s="73"/>
      <c r="J207" s="73"/>
      <c r="K207" s="73"/>
      <c r="L207" s="73"/>
      <c r="M207" s="73"/>
      <c r="N207" s="73"/>
      <c r="O207" s="73"/>
      <c r="P207" s="73"/>
      <c r="Q207" s="73"/>
      <c r="R207" s="73"/>
      <c r="T207" s="240"/>
      <c r="U207" s="245">
        <f>IF(DataGoesHere!$B207="","",(DataGoesHere!$B207/SUM(DataGoesHere!$B207:'DataGoesHere'!$B217)))</f>
        <v>7.9230721540737292E-2</v>
      </c>
      <c r="V207" s="86"/>
      <c r="W207" s="86"/>
      <c r="X207" s="86"/>
      <c r="Y207" s="86"/>
      <c r="Z207" s="86"/>
      <c r="AA207" s="86"/>
      <c r="AB207" s="86"/>
      <c r="AC207" s="86"/>
      <c r="AD207" s="86"/>
      <c r="AE207" s="241"/>
      <c r="CV207" s="310">
        <f>IF(DataGoesHere!B207="","",DataGoesHere!A207)</f>
        <v>206</v>
      </c>
      <c r="CW207" s="271">
        <f t="shared" ca="1" si="14"/>
        <v>2</v>
      </c>
      <c r="CX207" s="272">
        <f t="shared" ca="1" si="15"/>
        <v>0.80574490527728204</v>
      </c>
      <c r="CY207" s="266">
        <f>DataGoesHere!A207</f>
        <v>206</v>
      </c>
      <c r="CZ207" s="19">
        <f>IF(DataGoesHere!B207="","",DataGoesHere!B207)</f>
        <v>264541</v>
      </c>
      <c r="DA207" s="19">
        <f>IF(DataGoesHere!B207="","",IF(AH$5="No",DataGoesHere!B207,DataGoesHere!B207-(AH$2*(DataGoesHere!A207-1))))</f>
        <v>88857.180858676205</v>
      </c>
      <c r="DB207" s="19">
        <f ca="1">IF(DataGoesHere!B207="","",IF(AO$9="No",DataGoesHere!B207,DataGoesHere!B207/CX207))</f>
        <v>328318.55127766915</v>
      </c>
      <c r="DC207" s="19">
        <f ca="1">IF(DataGoesHere!B207="","",IF(AO$9="No",DA207,DA207/CX207))</f>
        <v>110279.54415435946</v>
      </c>
      <c r="DD207" s="293" t="str">
        <f>IF(CZ207="",IF(COUNTIF(DD$2:DD206,"Forecast")&lt;Output!E$43,"Forecast",""),"Actual")</f>
        <v>Actual</v>
      </c>
      <c r="DF207" s="19">
        <f ca="1">IF(DataGoesHere!B206="",IF(DD207="Forecast",(Output!$E$47*IntermediateCalcs!DH206)+((1-Output!$E$47)*IntermediateCalcs!DF206),""),(Output!$E$47*IntermediateCalcs!DB206)+((1-Output!$E$47)*IntermediateCalcs!DF206))</f>
        <v>220479.92909493798</v>
      </c>
      <c r="DG207" s="19">
        <f ca="1">IF(DataGoesHere!B206="",IF(DD207="Forecast",(Output!$G$47*(IntermediateCalcs!DF207-IntermediateCalcs!DF206))+((1-Output!$G$47)*IntermediateCalcs!DG206),""),(Output!$G$47*(IntermediateCalcs!DF207-IntermediateCalcs!DF206))+((1-Output!$G$47)*IntermediateCalcs!DG206))</f>
        <v>-54395.335936645482</v>
      </c>
      <c r="DH207" s="19">
        <f ca="1">IF(DataGoesHere!B206="",IF(DD207="Forecast",DF207+DG207,""),DF207+DG207)</f>
        <v>166084.5931582925</v>
      </c>
      <c r="DI207" s="274">
        <f ca="1">IF(DH207="","",IF(IntermediateCalcs!$AO$9="Yes",IntermediateCalcs!DH207*$CX207,IntermediateCalcs!DH207))</f>
        <v>133821.8147823443</v>
      </c>
      <c r="DJ207" s="250">
        <f ca="1">IF(DataGoesHere!$B207="","",($CZ207-DI207))</f>
        <v>130719.1852176557</v>
      </c>
      <c r="DK207" s="250">
        <f ca="1">IF(DataGoesHere!$B207="","",ABS($CZ207-DI207))</f>
        <v>130719.1852176557</v>
      </c>
      <c r="DL207" s="250">
        <f ca="1">IF(DataGoesHere!$B207="","",DK207^2)</f>
        <v>17087505383.967777</v>
      </c>
      <c r="DM207" s="249">
        <f ca="1">IF(DataGoesHere!$B207="","",DK207/$CZ207)</f>
        <v>0.49413582475932161</v>
      </c>
      <c r="DN207" s="250">
        <f ca="1">IF(DataGoesHere!$B207="","",SUM(DJ$2:DJ207)/AVERAGE(DK:DK))</f>
        <v>-23.915972107764837</v>
      </c>
      <c r="DP207" s="19">
        <f ca="1">IF(DataGoesHere!B207="",IF($DD207="Forecast",(Output!E$48*IntermediateCalcs!CY207)+Output!G$48,""),(Output!E$48*IntermediateCalcs!CY207)+Output!G$48)</f>
        <v>332986.80152327975</v>
      </c>
      <c r="DQ207" s="274">
        <f ca="1">IF(DP207="","",IF(IntermediateCalcs!$AO$9="Yes",IntermediateCalcs!DP207*$CX207,IntermediateCalcs!DP207))</f>
        <v>268302.41885196016</v>
      </c>
      <c r="DR207" s="250">
        <f ca="1">IF(DataGoesHere!$B207="","",($CZ207-DQ207))</f>
        <v>-3761.4188519601594</v>
      </c>
      <c r="DS207" s="250">
        <f ca="1">IF(DataGoesHere!$B207="","",ABS($CZ207-DQ207))</f>
        <v>3761.4188519601594</v>
      </c>
      <c r="DT207" s="250">
        <f ca="1">IF(DataGoesHere!$B207="","",DS207^2)</f>
        <v>14148271.779881284</v>
      </c>
      <c r="DU207" s="249">
        <f ca="1">IF(DataGoesHere!$B207="","",DS207/$CZ207)</f>
        <v>1.4218661197924554E-2</v>
      </c>
      <c r="DV207" s="250">
        <f ca="1">IF(DataGoesHere!$B207="","",SUM(DR$2:DR207)/AVERAGE(DS:DS))</f>
        <v>-3.8360430768694456</v>
      </c>
      <c r="DX207" s="19">
        <f ca="1">IF(DataGoesHere!$B206="","",(DB201*(Output!$O$49/Output!$P$49))+(IntermediateCalcs!DB202*(Output!$M$49/Output!$P$49))+(IntermediateCalcs!DB203*(Output!$K$49/Output!$P$49))+(DB204*(Output!$I$49/Output!$P$49))+(IntermediateCalcs!DB205*(Output!$G$49/Output!$P$49))+(IntermediateCalcs!DB206*(Output!$E$49/Output!$P$49)))</f>
        <v>287246.73590317491</v>
      </c>
      <c r="DY207" s="274">
        <f ca="1">IF(DX207="","",IF(IntermediateCalcs!$AO$9="Yes",IntermediateCalcs!DX207*$CX207,IntermediateCalcs!DX207))</f>
        <v>231447.59401151212</v>
      </c>
      <c r="DZ207" s="250">
        <f ca="1">IF(DataGoesHere!$B207="","",($CZ207-DY207))</f>
        <v>33093.405988487881</v>
      </c>
      <c r="EA207" s="250">
        <f ca="1">IF(DataGoesHere!$B207="","",ABS($CZ207-DY207))</f>
        <v>33093.405988487881</v>
      </c>
      <c r="EB207" s="250">
        <f ca="1">IF(DataGoesHere!$B207="","",EA207^2)</f>
        <v>1095173519.9188855</v>
      </c>
      <c r="EC207" s="249">
        <f ca="1">IF(DataGoesHere!$B207="","",EA207/$CZ207)</f>
        <v>0.12509745554937754</v>
      </c>
      <c r="ED207" s="250">
        <f ca="1">IF(DataGoesHere!$B207="","",SUM(DZ$2:DZ207)/AVERAGE(EA:EA))</f>
        <v>-15.23187495285211</v>
      </c>
    </row>
    <row r="208" spans="5:134" x14ac:dyDescent="0.2">
      <c r="E208" s="73"/>
      <c r="F208" s="73"/>
      <c r="G208" s="73"/>
      <c r="H208" s="73"/>
      <c r="I208" s="73"/>
      <c r="J208" s="73"/>
      <c r="K208" s="73"/>
      <c r="L208" s="73"/>
      <c r="M208" s="73"/>
      <c r="N208" s="73"/>
      <c r="O208" s="73"/>
      <c r="P208" s="73"/>
      <c r="Q208" s="73"/>
      <c r="R208" s="73"/>
      <c r="T208" s="240"/>
      <c r="U208" s="86"/>
      <c r="V208" s="245">
        <f>IF(DataGoesHere!$B208="","",(DataGoesHere!$B208/SUM(DataGoesHere!$B206:'DataGoesHere'!$B217)))</f>
        <v>8.0297053900873716E-2</v>
      </c>
      <c r="W208" s="86"/>
      <c r="X208" s="86"/>
      <c r="Y208" s="86"/>
      <c r="Z208" s="86"/>
      <c r="AA208" s="86"/>
      <c r="AB208" s="86"/>
      <c r="AC208" s="86"/>
      <c r="AD208" s="86"/>
      <c r="AE208" s="241"/>
      <c r="CV208" s="310">
        <f>IF(DataGoesHere!B208="","",DataGoesHere!A208)</f>
        <v>207</v>
      </c>
      <c r="CW208" s="271">
        <f t="shared" ca="1" si="14"/>
        <v>3</v>
      </c>
      <c r="CX208" s="272">
        <f t="shared" ca="1" si="15"/>
        <v>0.79862940076451561</v>
      </c>
      <c r="CY208" s="266">
        <f>DataGoesHere!A208</f>
        <v>207</v>
      </c>
      <c r="CZ208" s="19">
        <f>IF(DataGoesHere!B208="","",DataGoesHere!B208)</f>
        <v>290109</v>
      </c>
      <c r="DA208" s="19">
        <f>IF(DataGoesHere!B208="","",IF(AH$5="No",DataGoesHere!B208,DataGoesHere!B208-(AH$2*(DataGoesHere!A208-1))))</f>
        <v>113568.18661896244</v>
      </c>
      <c r="DB208" s="19">
        <f ca="1">IF(DataGoesHere!B208="","",IF(AO$9="No",DataGoesHere!B208,DataGoesHere!B208/CX208))</f>
        <v>363258.60245350737</v>
      </c>
      <c r="DC208" s="19">
        <f ca="1">IF(DataGoesHere!B208="","",IF(AO$9="No",DA208,DA208/CX208))</f>
        <v>142203.86390764648</v>
      </c>
      <c r="DD208" s="293" t="str">
        <f>IF(CZ208="",IF(COUNTIF(DD$2:DD207,"Forecast")&lt;Output!E$43,"Forecast",""),"Actual")</f>
        <v>Actual</v>
      </c>
      <c r="DF208" s="19">
        <f ca="1">IF(DataGoesHere!B207="",IF(DD208="Forecast",(Output!$E$47*IntermediateCalcs!DH207)+((1-Output!$E$47)*IntermediateCalcs!DF207),""),(Output!$E$47*IntermediateCalcs!DB207)+((1-Output!$E$47)*IntermediateCalcs!DF207))</f>
        <v>317534.68905939604</v>
      </c>
      <c r="DG208" s="19">
        <f ca="1">IF(DataGoesHere!B207="",IF(DD208="Forecast",(Output!$G$47*(IntermediateCalcs!DF208-IntermediateCalcs!DF207))+((1-Output!$G$47)*IntermediateCalcs!DG207),""),(Output!$G$47*(IntermediateCalcs!DF208-IntermediateCalcs!DF207))+((1-Output!$G$47)*IntermediateCalcs!DG207))</f>
        <v>21329.71201390629</v>
      </c>
      <c r="DH208" s="19">
        <f ca="1">IF(DataGoesHere!B207="",IF(DD208="Forecast",DF208+DG208,""),DF208+DG208)</f>
        <v>338864.40107330232</v>
      </c>
      <c r="DI208" s="274">
        <f ca="1">IF(DH208="","",IF(IntermediateCalcs!$AO$9="Yes",IntermediateCalcs!DH208*$CX208,IntermediateCalcs!DH208))</f>
        <v>270627.07356959791</v>
      </c>
      <c r="DJ208" s="250">
        <f ca="1">IF(DataGoesHere!$B208="","",($CZ208-DI208))</f>
        <v>19481.926430402091</v>
      </c>
      <c r="DK208" s="250">
        <f ca="1">IF(DataGoesHere!$B208="","",ABS($CZ208-DI208))</f>
        <v>19481.926430402091</v>
      </c>
      <c r="DL208" s="250">
        <f ca="1">IF(DataGoesHere!$B208="","",DK208^2)</f>
        <v>379545457.43959957</v>
      </c>
      <c r="DM208" s="249">
        <f ca="1">IF(DataGoesHere!$B208="","",DK208/$CZ208)</f>
        <v>6.7153816084306553E-2</v>
      </c>
      <c r="DN208" s="250">
        <f ca="1">IF(DataGoesHere!$B208="","",SUM(DJ$2:DJ208)/AVERAGE(DK:DK))</f>
        <v>-23.581100672260359</v>
      </c>
      <c r="DP208" s="19">
        <f ca="1">IF(DataGoesHere!B208="",IF($DD208="Forecast",(Output!E$48*IntermediateCalcs!CY208)+Output!G$48,""),(Output!E$48*IntermediateCalcs!CY208)+Output!G$48)</f>
        <v>333855.73150480411</v>
      </c>
      <c r="DQ208" s="274">
        <f ca="1">IF(DP208="","",IF(IntermediateCalcs!$AO$9="Yes",IntermediateCalcs!DP208*$CX208,IntermediateCalcs!DP208))</f>
        <v>266627.0027934807</v>
      </c>
      <c r="DR208" s="250">
        <f ca="1">IF(DataGoesHere!$B208="","",($CZ208-DQ208))</f>
        <v>23481.9972065193</v>
      </c>
      <c r="DS208" s="250">
        <f ca="1">IF(DataGoesHere!$B208="","",ABS($CZ208-DQ208))</f>
        <v>23481.9972065193</v>
      </c>
      <c r="DT208" s="250">
        <f ca="1">IF(DataGoesHere!$B208="","",DS208^2)</f>
        <v>551404192.80698013</v>
      </c>
      <c r="DU208" s="249">
        <f ca="1">IF(DataGoesHere!$B208="","",DS208/$CZ208)</f>
        <v>8.0941981139913965E-2</v>
      </c>
      <c r="DV208" s="250">
        <f ca="1">IF(DataGoesHere!$B208="","",SUM(DR$2:DR208)/AVERAGE(DS:DS))</f>
        <v>-3.0854510472736405</v>
      </c>
      <c r="DX208" s="19">
        <f ca="1">IF(DataGoesHere!$B207="","",(DB202*(Output!$O$49/Output!$P$49))+(IntermediateCalcs!DB203*(Output!$M$49/Output!$P$49))+(IntermediateCalcs!DB204*(Output!$K$49/Output!$P$49))+(DB205*(Output!$I$49/Output!$P$49))+(IntermediateCalcs!DB206*(Output!$G$49/Output!$P$49))+(IntermediateCalcs!DB207*(Output!$E$49/Output!$P$49)))</f>
        <v>304959.27191704512</v>
      </c>
      <c r="DY208" s="274">
        <f ca="1">IF(DX208="","",IF(IntermediateCalcs!$AO$9="Yes",IntermediateCalcs!DX208*$CX208,IntermediateCalcs!DX208))</f>
        <v>243549.44058869273</v>
      </c>
      <c r="DZ208" s="250">
        <f ca="1">IF(DataGoesHere!$B208="","",($CZ208-DY208))</f>
        <v>46559.559411307273</v>
      </c>
      <c r="EA208" s="250">
        <f ca="1">IF(DataGoesHere!$B208="","",ABS($CZ208-DY208))</f>
        <v>46559.559411307273</v>
      </c>
      <c r="EB208" s="250">
        <f ca="1">IF(DataGoesHere!$B208="","",EA208^2)</f>
        <v>2167792572.5750518</v>
      </c>
      <c r="EC208" s="249">
        <f ca="1">IF(DataGoesHere!$B208="","",EA208/$CZ208)</f>
        <v>0.16048988280717685</v>
      </c>
      <c r="ED208" s="250">
        <f ca="1">IF(DataGoesHere!$B208="","",SUM(DZ$2:DZ208)/AVERAGE(EA:EA))</f>
        <v>-13.873251319519692</v>
      </c>
    </row>
    <row r="209" spans="5:134" x14ac:dyDescent="0.2">
      <c r="E209" s="73"/>
      <c r="F209" s="73"/>
      <c r="G209" s="73"/>
      <c r="H209" s="73"/>
      <c r="I209" s="73"/>
      <c r="J209" s="73"/>
      <c r="K209" s="73"/>
      <c r="L209" s="73"/>
      <c r="M209" s="73"/>
      <c r="N209" s="73"/>
      <c r="O209" s="73"/>
      <c r="P209" s="73"/>
      <c r="Q209" s="73"/>
      <c r="R209" s="73"/>
      <c r="T209" s="240"/>
      <c r="U209" s="86"/>
      <c r="V209" s="86"/>
      <c r="W209" s="245">
        <f>IF(DataGoesHere!$B209="","",(DataGoesHere!$B209/SUM(DataGoesHere!$B206:'DataGoesHere'!$B217)))</f>
        <v>8.083511881021227E-2</v>
      </c>
      <c r="X209" s="86"/>
      <c r="Y209" s="86"/>
      <c r="Z209" s="86"/>
      <c r="AA209" s="86"/>
      <c r="AB209" s="86"/>
      <c r="AC209" s="86"/>
      <c r="AD209" s="86"/>
      <c r="AE209" s="241"/>
      <c r="CV209" s="310">
        <f>IF(DataGoesHere!B209="","",DataGoesHere!A209)</f>
        <v>208</v>
      </c>
      <c r="CW209" s="271">
        <f t="shared" ca="1" si="14"/>
        <v>4</v>
      </c>
      <c r="CX209" s="272">
        <f t="shared" ca="1" si="15"/>
        <v>1.0149292433706087</v>
      </c>
      <c r="CY209" s="266">
        <f>DataGoesHere!A209</f>
        <v>208</v>
      </c>
      <c r="CZ209" s="19">
        <f>IF(DataGoesHere!B209="","",DataGoesHere!B209)</f>
        <v>292053</v>
      </c>
      <c r="DA209" s="19">
        <f>IF(DataGoesHere!B209="","",IF(AH$5="No",DataGoesHere!B209,DataGoesHere!B209-(AH$2*(DataGoesHere!A209-1))))</f>
        <v>114655.19237924865</v>
      </c>
      <c r="DB209" s="19">
        <f ca="1">IF(DataGoesHere!B209="","",IF(AO$9="No",DataGoesHere!B209,DataGoesHere!B209/CX209))</f>
        <v>287757.00563133223</v>
      </c>
      <c r="DC209" s="19">
        <f ca="1">IF(DataGoesHere!B209="","",IF(AO$9="No",DA209,DA209/CX209))</f>
        <v>112968.65582321335</v>
      </c>
      <c r="DD209" s="293" t="str">
        <f>IF(CZ209="",IF(COUNTIF(DD$2:DD208,"Forecast")&lt;Output!E$43,"Forecast",""),"Actual")</f>
        <v>Actual</v>
      </c>
      <c r="DF209" s="19">
        <f ca="1">IF(DataGoesHere!B208="",IF(DD209="Forecast",(Output!$E$47*IntermediateCalcs!DH208)+((1-Output!$E$47)*IntermediateCalcs!DF208),""),(Output!$E$47*IntermediateCalcs!DB208)+((1-Output!$E$47)*IntermediateCalcs!DF208))</f>
        <v>358686.21111409622</v>
      </c>
      <c r="DG209" s="19">
        <f ca="1">IF(DataGoesHere!B208="",IF(DD209="Forecast",(Output!$G$47*(IntermediateCalcs!DF209-IntermediateCalcs!DF208))+((1-Output!$G$47)*IntermediateCalcs!DG208),""),(Output!$G$47*(IntermediateCalcs!DF209-IntermediateCalcs!DF208))+((1-Output!$G$47)*IntermediateCalcs!DG208))</f>
        <v>31240.617034303235</v>
      </c>
      <c r="DH209" s="19">
        <f ca="1">IF(DataGoesHere!B208="",IF(DD209="Forecast",DF209+DG209,""),DF209+DG209)</f>
        <v>389926.82814839948</v>
      </c>
      <c r="DI209" s="274">
        <f ca="1">IF(DH209="","",IF(IntermediateCalcs!$AO$9="Yes",IntermediateCalcs!DH209*$CX209,IntermediateCalcs!DH209))</f>
        <v>395748.14066255646</v>
      </c>
      <c r="DJ209" s="250">
        <f ca="1">IF(DataGoesHere!$B209="","",($CZ209-DI209))</f>
        <v>-103695.14066255646</v>
      </c>
      <c r="DK209" s="250">
        <f ca="1">IF(DataGoesHere!$B209="","",ABS($CZ209-DI209))</f>
        <v>103695.14066255646</v>
      </c>
      <c r="DL209" s="250">
        <f ca="1">IF(DataGoesHere!$B209="","",DK209^2)</f>
        <v>10752682197.027369</v>
      </c>
      <c r="DM209" s="249">
        <f ca="1">IF(DataGoesHere!$B209="","",DK209/$CZ209)</f>
        <v>0.35505589965710488</v>
      </c>
      <c r="DN209" s="250">
        <f ca="1">IF(DataGoesHere!$B209="","",SUM(DJ$2:DJ209)/AVERAGE(DK:DK))</f>
        <v>-25.363498359294038</v>
      </c>
      <c r="DP209" s="19">
        <f ca="1">IF(DataGoesHere!B209="",IF($DD209="Forecast",(Output!E$48*IntermediateCalcs!CY209)+Output!G$48,""),(Output!E$48*IntermediateCalcs!CY209)+Output!G$48)</f>
        <v>334724.66148632846</v>
      </c>
      <c r="DQ209" s="274">
        <f ca="1">IF(DP209="","",IF(IntermediateCalcs!$AO$9="Yes",IntermediateCalcs!DP209*$CX209,IntermediateCalcs!DP209))</f>
        <v>339721.84741980251</v>
      </c>
      <c r="DR209" s="250">
        <f ca="1">IF(DataGoesHere!$B209="","",($CZ209-DQ209))</f>
        <v>-47668.847419802507</v>
      </c>
      <c r="DS209" s="250">
        <f ca="1">IF(DataGoesHere!$B209="","",ABS($CZ209-DQ209))</f>
        <v>47668.847419802507</v>
      </c>
      <c r="DT209" s="250">
        <f ca="1">IF(DataGoesHere!$B209="","",DS209^2)</f>
        <v>2272319014.3324122</v>
      </c>
      <c r="DU209" s="249">
        <f ca="1">IF(DataGoesHere!$B209="","",DS209/$CZ209)</f>
        <v>0.16321985194400504</v>
      </c>
      <c r="DV209" s="250">
        <f ca="1">IF(DataGoesHere!$B209="","",SUM(DR$2:DR209)/AVERAGE(DS:DS))</f>
        <v>-4.6091654323255549</v>
      </c>
      <c r="DX209" s="19">
        <f ca="1">IF(DataGoesHere!$B208="","",(DB203*(Output!$O$49/Output!$P$49))+(IntermediateCalcs!DB204*(Output!$M$49/Output!$P$49))+(IntermediateCalcs!DB205*(Output!$K$49/Output!$P$49))+(DB206*(Output!$I$49/Output!$P$49))+(IntermediateCalcs!DB207*(Output!$G$49/Output!$P$49))+(IntermediateCalcs!DB208*(Output!$E$49/Output!$P$49)))</f>
        <v>306000.94258017204</v>
      </c>
      <c r="DY209" s="274">
        <f ca="1">IF(DX209="","",IF(IntermediateCalcs!$AO$9="Yes",IntermediateCalcs!DX209*$CX209,IntermediateCalcs!DX209))</f>
        <v>310569.30512358708</v>
      </c>
      <c r="DZ209" s="250">
        <f ca="1">IF(DataGoesHere!$B209="","",($CZ209-DY209))</f>
        <v>-18516.305123587081</v>
      </c>
      <c r="EA209" s="250">
        <f ca="1">IF(DataGoesHere!$B209="","",ABS($CZ209-DY209))</f>
        <v>18516.305123587081</v>
      </c>
      <c r="EB209" s="250">
        <f ca="1">IF(DataGoesHere!$B209="","",EA209^2)</f>
        <v>342853555.4297772</v>
      </c>
      <c r="EC209" s="249">
        <f ca="1">IF(DataGoesHere!$B209="","",EA209/$CZ209)</f>
        <v>6.34004962235864E-2</v>
      </c>
      <c r="ED209" s="250">
        <f ca="1">IF(DataGoesHere!$B209="","",SUM(DZ$2:DZ209)/AVERAGE(EA:EA))</f>
        <v>-14.413563342678357</v>
      </c>
    </row>
    <row r="210" spans="5:134" x14ac:dyDescent="0.2">
      <c r="E210" s="73"/>
      <c r="F210" s="73"/>
      <c r="G210" s="73"/>
      <c r="H210" s="73"/>
      <c r="I210" s="73"/>
      <c r="J210" s="73"/>
      <c r="K210" s="73"/>
      <c r="L210" s="73"/>
      <c r="M210" s="73"/>
      <c r="N210" s="73"/>
      <c r="O210" s="73"/>
      <c r="P210" s="73"/>
      <c r="Q210" s="73"/>
      <c r="R210" s="73"/>
      <c r="T210" s="240"/>
      <c r="U210" s="86"/>
      <c r="V210" s="86"/>
      <c r="W210" s="86"/>
      <c r="X210" s="245">
        <f>IF(DataGoesHere!$B210="","",(DataGoesHere!$B210/SUM(DataGoesHere!$B206:'DataGoesHere'!$B217)))</f>
        <v>8.511611158425518E-2</v>
      </c>
      <c r="Y210" s="86"/>
      <c r="Z210" s="86"/>
      <c r="AA210" s="86"/>
      <c r="AB210" s="86"/>
      <c r="AC210" s="86"/>
      <c r="AD210" s="86"/>
      <c r="AE210" s="241"/>
      <c r="CV210" s="310">
        <f>IF(DataGoesHere!B210="","",DataGoesHere!A210)</f>
        <v>209</v>
      </c>
      <c r="CW210" s="271">
        <f t="shared" ca="1" si="14"/>
        <v>5</v>
      </c>
      <c r="CX210" s="272">
        <f t="shared" ca="1" si="15"/>
        <v>0.97875414397996308</v>
      </c>
      <c r="CY210" s="266">
        <f>DataGoesHere!A210</f>
        <v>209</v>
      </c>
      <c r="CZ210" s="19">
        <f>IF(DataGoesHere!B210="","",DataGoesHere!B210)</f>
        <v>307520</v>
      </c>
      <c r="DA210" s="19">
        <f>IF(DataGoesHere!B210="","",IF(AH$5="No",DataGoesHere!B210,DataGoesHere!B210-(AH$2*(DataGoesHere!A210-1))))</f>
        <v>129265.19813953488</v>
      </c>
      <c r="DB210" s="19">
        <f ca="1">IF(DataGoesHere!B210="","",IF(AO$9="No",DataGoesHere!B210,DataGoesHere!B210/CX210))</f>
        <v>314195.34915021062</v>
      </c>
      <c r="DC210" s="19">
        <f ca="1">IF(DataGoesHere!B210="","",IF(AO$9="No",DA210,DA210/CX210))</f>
        <v>132071.16305418286</v>
      </c>
      <c r="DD210" s="293" t="str">
        <f>IF(CZ210="",IF(COUNTIF(DD$2:DD209,"Forecast")&lt;Output!E$43,"Forecast",""),"Actual")</f>
        <v>Actual</v>
      </c>
      <c r="DF210" s="19">
        <f ca="1">IF(DataGoesHere!B209="",IF(DD210="Forecast",(Output!$E$47*IntermediateCalcs!DH209)+((1-Output!$E$47)*IntermediateCalcs!DF209),""),(Output!$E$47*IntermediateCalcs!DB209)+((1-Output!$E$47)*IntermediateCalcs!DF209))</f>
        <v>294849.92617960862</v>
      </c>
      <c r="DG210" s="19">
        <f ca="1">IF(DataGoesHere!B209="",IF(DD210="Forecast",(Output!$G$47*(IntermediateCalcs!DF210-IntermediateCalcs!DF209))+((1-Output!$G$47)*IntermediateCalcs!DG209),""),(Output!$G$47*(IntermediateCalcs!DF210-IntermediateCalcs!DF209))+((1-Output!$G$47)*IntermediateCalcs!DG209))</f>
        <v>-16297.833950092183</v>
      </c>
      <c r="DH210" s="19">
        <f ca="1">IF(DataGoesHere!B209="",IF(DD210="Forecast",DF210+DG210,""),DF210+DG210)</f>
        <v>278552.09222951642</v>
      </c>
      <c r="DI210" s="274">
        <f ca="1">IF(DH210="","",IF(IntermediateCalcs!$AO$9="Yes",IntermediateCalcs!DH210*$CX210,IntermediateCalcs!DH210))</f>
        <v>272634.01458392804</v>
      </c>
      <c r="DJ210" s="250">
        <f ca="1">IF(DataGoesHere!$B210="","",($CZ210-DI210))</f>
        <v>34885.985416071955</v>
      </c>
      <c r="DK210" s="250">
        <f ca="1">IF(DataGoesHere!$B210="","",ABS($CZ210-DI210))</f>
        <v>34885.985416071955</v>
      </c>
      <c r="DL210" s="250">
        <f ca="1">IF(DataGoesHere!$B210="","",DK210^2)</f>
        <v>1217031978.4503851</v>
      </c>
      <c r="DM210" s="249">
        <f ca="1">IF(DataGoesHere!$B210="","",DK210/$CZ210)</f>
        <v>0.11344298067140984</v>
      </c>
      <c r="DN210" s="250">
        <f ca="1">IF(DataGoesHere!$B210="","",SUM(DJ$2:DJ210)/AVERAGE(DK:DK))</f>
        <v>-24.763849240558137</v>
      </c>
      <c r="DP210" s="19">
        <f ca="1">IF(DataGoesHere!B210="",IF($DD210="Forecast",(Output!E$48*IntermediateCalcs!CY210)+Output!G$48,""),(Output!E$48*IntermediateCalcs!CY210)+Output!G$48)</f>
        <v>335593.59146785282</v>
      </c>
      <c r="DQ210" s="274">
        <f ca="1">IF(DP210="","",IF(IntermediateCalcs!$AO$9="Yes",IntermediateCalcs!DP210*$CX210,IntermediateCalcs!DP210))</f>
        <v>328463.61834227975</v>
      </c>
      <c r="DR210" s="250">
        <f ca="1">IF(DataGoesHere!$B210="","",($CZ210-DQ210))</f>
        <v>-20943.618342279748</v>
      </c>
      <c r="DS210" s="250">
        <f ca="1">IF(DataGoesHere!$B210="","",ABS($CZ210-DQ210))</f>
        <v>20943.618342279748</v>
      </c>
      <c r="DT210" s="250">
        <f ca="1">IF(DataGoesHere!$B210="","",DS210^2)</f>
        <v>438635149.26707667</v>
      </c>
      <c r="DU210" s="249">
        <f ca="1">IF(DataGoesHere!$B210="","",DS210/$CZ210)</f>
        <v>6.8104898355488247E-2</v>
      </c>
      <c r="DV210" s="250">
        <f ca="1">IF(DataGoesHere!$B210="","",SUM(DR$2:DR210)/AVERAGE(DS:DS))</f>
        <v>-5.2786192637163243</v>
      </c>
      <c r="DX210" s="19">
        <f ca="1">IF(DataGoesHere!$B209="","",(DB204*(Output!$O$49/Output!$P$49))+(IntermediateCalcs!DB205*(Output!$M$49/Output!$P$49))+(IntermediateCalcs!DB206*(Output!$K$49/Output!$P$49))+(DB207*(Output!$I$49/Output!$P$49))+(IntermediateCalcs!DB208*(Output!$G$49/Output!$P$49))+(IntermediateCalcs!DB209*(Output!$E$49/Output!$P$49)))</f>
        <v>328953.51887674403</v>
      </c>
      <c r="DY210" s="274">
        <f ca="1">IF(DX210="","",IF(IntermediateCalcs!$AO$9="Yes",IntermediateCalcs!DX210*$CX210,IntermediateCalcs!DX210))</f>
        <v>321964.61977740424</v>
      </c>
      <c r="DZ210" s="250">
        <f ca="1">IF(DataGoesHere!$B210="","",($CZ210-DY210))</f>
        <v>-14444.619777404238</v>
      </c>
      <c r="EA210" s="250">
        <f ca="1">IF(DataGoesHere!$B210="","",ABS($CZ210-DY210))</f>
        <v>14444.619777404238</v>
      </c>
      <c r="EB210" s="250">
        <f ca="1">IF(DataGoesHere!$B210="","",EA210^2)</f>
        <v>208647040.51377764</v>
      </c>
      <c r="EC210" s="249">
        <f ca="1">IF(DataGoesHere!$B210="","",EA210/$CZ210)</f>
        <v>4.6971318214764038E-2</v>
      </c>
      <c r="ED210" s="250">
        <f ca="1">IF(DataGoesHere!$B210="","",SUM(DZ$2:DZ210)/AVERAGE(EA:EA))</f>
        <v>-14.835062215352746</v>
      </c>
    </row>
    <row r="211" spans="5:134" x14ac:dyDescent="0.2">
      <c r="E211" s="73"/>
      <c r="F211" s="73"/>
      <c r="G211" s="73"/>
      <c r="H211" s="73"/>
      <c r="I211" s="73"/>
      <c r="J211" s="73"/>
      <c r="K211" s="73"/>
      <c r="L211" s="73"/>
      <c r="M211" s="73"/>
      <c r="N211" s="73"/>
      <c r="O211" s="73"/>
      <c r="P211" s="73"/>
      <c r="Q211" s="73"/>
      <c r="R211" s="73"/>
      <c r="T211" s="240"/>
      <c r="U211" s="86"/>
      <c r="V211" s="86"/>
      <c r="W211" s="86"/>
      <c r="X211" s="86"/>
      <c r="Y211" s="245">
        <f>IF(DataGoesHere!$B211="","",(DataGoesHere!$B211/SUM(DataGoesHere!$B206:'DataGoesHere'!$B217)))</f>
        <v>8.4718375331827453E-2</v>
      </c>
      <c r="Z211" s="86"/>
      <c r="AA211" s="86"/>
      <c r="AB211" s="86"/>
      <c r="AC211" s="86"/>
      <c r="AD211" s="86"/>
      <c r="AE211" s="241"/>
      <c r="CV211" s="310">
        <f>IF(DataGoesHere!B211="","",DataGoesHere!A211)</f>
        <v>210</v>
      </c>
      <c r="CW211" s="271">
        <f t="shared" ca="1" si="14"/>
        <v>6</v>
      </c>
      <c r="CX211" s="272">
        <f t="shared" ca="1" si="15"/>
        <v>1.0779088099730167</v>
      </c>
      <c r="CY211" s="266">
        <f>DataGoesHere!A211</f>
        <v>210</v>
      </c>
      <c r="CZ211" s="19">
        <f>IF(DataGoesHere!B211="","",DataGoesHere!B211)</f>
        <v>306083</v>
      </c>
      <c r="DA211" s="19">
        <f>IF(DataGoesHere!B211="","",IF(AH$5="No",DataGoesHere!B211,DataGoesHere!B211-(AH$2*(DataGoesHere!A211-1))))</f>
        <v>126971.20389982109</v>
      </c>
      <c r="DB211" s="19">
        <f ca="1">IF(DataGoesHere!B211="","",IF(AO$9="No",DataGoesHere!B211,DataGoesHere!B211/CX211))</f>
        <v>283960.01328504045</v>
      </c>
      <c r="DC211" s="19">
        <f ca="1">IF(DataGoesHere!B211="","",IF(AO$9="No",DA211,DA211/CX211))</f>
        <v>117794.0125593737</v>
      </c>
      <c r="DD211" s="293" t="str">
        <f>IF(CZ211="",IF(COUNTIF(DD$2:DD210,"Forecast")&lt;Output!E$43,"Forecast",""),"Actual")</f>
        <v>Actual</v>
      </c>
      <c r="DF211" s="19">
        <f ca="1">IF(DataGoesHere!B210="",IF(DD211="Forecast",(Output!$E$47*IntermediateCalcs!DH210)+((1-Output!$E$47)*IntermediateCalcs!DF210),""),(Output!$E$47*IntermediateCalcs!DB210)+((1-Output!$E$47)*IntermediateCalcs!DF210))</f>
        <v>312260.80685315043</v>
      </c>
      <c r="DG211" s="19">
        <f ca="1">IF(DataGoesHere!B210="",IF(DD211="Forecast",(Output!$G$47*(IntermediateCalcs!DF211-IntermediateCalcs!DF210))+((1-Output!$G$47)*IntermediateCalcs!DG210),""),(Output!$G$47*(IntermediateCalcs!DF211-IntermediateCalcs!DF210))+((1-Output!$G$47)*IntermediateCalcs!DG210))</f>
        <v>556.52336172481046</v>
      </c>
      <c r="DH211" s="19">
        <f ca="1">IF(DataGoesHere!B210="",IF(DD211="Forecast",DF211+DG211,""),DF211+DG211)</f>
        <v>312817.33021487523</v>
      </c>
      <c r="DI211" s="274">
        <f ca="1">IF(DH211="","",IF(IntermediateCalcs!$AO$9="Yes",IntermediateCalcs!DH211*$CX211,IntermediateCalcs!DH211))</f>
        <v>337188.55615085235</v>
      </c>
      <c r="DJ211" s="250">
        <f ca="1">IF(DataGoesHere!$B211="","",($CZ211-DI211))</f>
        <v>-31105.556150852353</v>
      </c>
      <c r="DK211" s="250">
        <f ca="1">IF(DataGoesHere!$B211="","",ABS($CZ211-DI211))</f>
        <v>31105.556150852353</v>
      </c>
      <c r="DL211" s="250">
        <f ca="1">IF(DataGoesHere!$B211="","",DK211^2)</f>
        <v>967555623.45382869</v>
      </c>
      <c r="DM211" s="249">
        <f ca="1">IF(DataGoesHere!$B211="","",DK211/$CZ211)</f>
        <v>0.10162457944692241</v>
      </c>
      <c r="DN211" s="250">
        <f ca="1">IF(DataGoesHere!$B211="","",SUM(DJ$2:DJ211)/AVERAGE(DK:DK))</f>
        <v>-25.298517220011448</v>
      </c>
      <c r="DP211" s="19">
        <f ca="1">IF(DataGoesHere!B211="",IF($DD211="Forecast",(Output!E$48*IntermediateCalcs!CY211)+Output!G$48,""),(Output!E$48*IntermediateCalcs!CY211)+Output!G$48)</f>
        <v>336462.52144937718</v>
      </c>
      <c r="DQ211" s="274">
        <f ca="1">IF(DP211="","",IF(IntermediateCalcs!$AO$9="Yes",IntermediateCalcs!DP211*$CX211,IntermediateCalcs!DP211))</f>
        <v>362675.9160960188</v>
      </c>
      <c r="DR211" s="250">
        <f ca="1">IF(DataGoesHere!$B211="","",($CZ211-DQ211))</f>
        <v>-56592.916096018802</v>
      </c>
      <c r="DS211" s="250">
        <f ca="1">IF(DataGoesHere!$B211="","",ABS($CZ211-DQ211))</f>
        <v>56592.916096018802</v>
      </c>
      <c r="DT211" s="250">
        <f ca="1">IF(DataGoesHere!$B211="","",DS211^2)</f>
        <v>3202758152.2510238</v>
      </c>
      <c r="DU211" s="249">
        <f ca="1">IF(DataGoesHere!$B211="","",DS211/$CZ211)</f>
        <v>0.18489401925627624</v>
      </c>
      <c r="DV211" s="250">
        <f ca="1">IF(DataGoesHere!$B211="","",SUM(DR$2:DR211)/AVERAGE(DS:DS))</f>
        <v>-7.0875876993936213</v>
      </c>
      <c r="DX211" s="19">
        <f ca="1">IF(DataGoesHere!$B210="","",(DB205*(Output!$O$49/Output!$P$49))+(IntermediateCalcs!DB206*(Output!$M$49/Output!$P$49))+(IntermediateCalcs!DB207*(Output!$K$49/Output!$P$49))+(DB208*(Output!$I$49/Output!$P$49))+(IntermediateCalcs!DB209*(Output!$G$49/Output!$P$49))+(IntermediateCalcs!DB210*(Output!$E$49/Output!$P$49)))</f>
        <v>293013.49318395206</v>
      </c>
      <c r="DY211" s="274">
        <f ca="1">IF(DX211="","",IF(IntermediateCalcs!$AO$9="Yes",IntermediateCalcs!DX211*$CX211,IntermediateCalcs!DX211))</f>
        <v>315841.82574395044</v>
      </c>
      <c r="DZ211" s="250">
        <f ca="1">IF(DataGoesHere!$B211="","",($CZ211-DY211))</f>
        <v>-9758.8257439504378</v>
      </c>
      <c r="EA211" s="250">
        <f ca="1">IF(DataGoesHere!$B211="","",ABS($CZ211-DY211))</f>
        <v>9758.8257439504378</v>
      </c>
      <c r="EB211" s="250">
        <f ca="1">IF(DataGoesHere!$B211="","",EA211^2)</f>
        <v>95234679.900789812</v>
      </c>
      <c r="EC211" s="249">
        <f ca="1">IF(DataGoesHere!$B211="","",EA211/$CZ211)</f>
        <v>3.1882939411696953E-2</v>
      </c>
      <c r="ED211" s="250">
        <f ca="1">IF(DataGoesHere!$B211="","",SUM(DZ$2:DZ211)/AVERAGE(EA:EA))</f>
        <v>-15.11982803910502</v>
      </c>
    </row>
    <row r="212" spans="5:134" x14ac:dyDescent="0.2">
      <c r="E212" s="73"/>
      <c r="F212" s="73"/>
      <c r="G212" s="73"/>
      <c r="H212" s="73"/>
      <c r="I212" s="73"/>
      <c r="J212" s="73"/>
      <c r="K212" s="73"/>
      <c r="L212" s="73"/>
      <c r="M212" s="73"/>
      <c r="N212" s="73"/>
      <c r="O212" s="73"/>
      <c r="P212" s="73"/>
      <c r="Q212" s="73"/>
      <c r="R212" s="73"/>
      <c r="T212" s="240"/>
      <c r="U212" s="86"/>
      <c r="V212" s="86"/>
      <c r="W212" s="86"/>
      <c r="X212" s="86"/>
      <c r="Y212" s="86"/>
      <c r="Z212" s="245">
        <f>IF(DataGoesHere!$B212="","",(DataGoesHere!$B212/SUM(DataGoesHere!$B206:'DataGoesHere'!$B217)))</f>
        <v>8.5492535594903551E-2</v>
      </c>
      <c r="AA212" s="86"/>
      <c r="AB212" s="86"/>
      <c r="AC212" s="86"/>
      <c r="AD212" s="86"/>
      <c r="AE212" s="241"/>
      <c r="CV212" s="310">
        <f>IF(DataGoesHere!B212="","",DataGoesHere!A212)</f>
        <v>211</v>
      </c>
      <c r="CW212" s="271">
        <f t="shared" ca="1" si="14"/>
        <v>7</v>
      </c>
      <c r="CX212" s="272">
        <f t="shared" ca="1" si="15"/>
        <v>1.0265458156689093</v>
      </c>
      <c r="CY212" s="266">
        <f>DataGoesHere!A212</f>
        <v>211</v>
      </c>
      <c r="CZ212" s="19">
        <f>IF(DataGoesHere!B212="","",DataGoesHere!B212)</f>
        <v>308880</v>
      </c>
      <c r="DA212" s="19">
        <f>IF(DataGoesHere!B212="","",IF(AH$5="No",DataGoesHere!B212,DataGoesHere!B212-(AH$2*(DataGoesHere!A212-1))))</f>
        <v>128911.20966010733</v>
      </c>
      <c r="DB212" s="19">
        <f ca="1">IF(DataGoesHere!B212="","",IF(AO$9="No",DataGoesHere!B212,DataGoesHere!B212/CX212))</f>
        <v>300892.56152559555</v>
      </c>
      <c r="DC212" s="19">
        <f ca="1">IF(DataGoesHere!B212="","",IF(AO$9="No",DA212,DA212/CX212))</f>
        <v>125577.64854957523</v>
      </c>
      <c r="DD212" s="293" t="str">
        <f>IF(CZ212="",IF(COUNTIF(DD$2:DD211,"Forecast")&lt;Output!E$43,"Forecast",""),"Actual")</f>
        <v>Actual</v>
      </c>
      <c r="DF212" s="19">
        <f ca="1">IF(DataGoesHere!B211="",IF(DD212="Forecast",(Output!$E$47*IntermediateCalcs!DH211)+((1-Output!$E$47)*IntermediateCalcs!DF211),""),(Output!$E$47*IntermediateCalcs!DB211)+((1-Output!$E$47)*IntermediateCalcs!DF211))</f>
        <v>286790.09264185146</v>
      </c>
      <c r="DG212" s="19">
        <f ca="1">IF(DataGoesHere!B211="",IF(DD212="Forecast",(Output!$G$47*(IntermediateCalcs!DF212-IntermediateCalcs!DF211))+((1-Output!$G$47)*IntermediateCalcs!DG211),""),(Output!$G$47*(IntermediateCalcs!DF212-IntermediateCalcs!DF211))+((1-Output!$G$47)*IntermediateCalcs!DG211))</f>
        <v>-12457.09542478708</v>
      </c>
      <c r="DH212" s="19">
        <f ca="1">IF(DataGoesHere!B211="",IF(DD212="Forecast",DF212+DG212,""),DF212+DG212)</f>
        <v>274332.99721706437</v>
      </c>
      <c r="DI212" s="274">
        <f ca="1">IF(DH212="","",IF(IntermediateCalcs!$AO$9="Yes",IntermediateCalcs!DH212*$CX212,IntermediateCalcs!DH212))</f>
        <v>281615.39039308799</v>
      </c>
      <c r="DJ212" s="250">
        <f ca="1">IF(DataGoesHere!$B212="","",($CZ212-DI212))</f>
        <v>27264.60960691201</v>
      </c>
      <c r="DK212" s="250">
        <f ca="1">IF(DataGoesHere!$B212="","",ABS($CZ212-DI212))</f>
        <v>27264.60960691201</v>
      </c>
      <c r="DL212" s="250">
        <f ca="1">IF(DataGoesHere!$B212="","",DK212^2)</f>
        <v>743358937.01731873</v>
      </c>
      <c r="DM212" s="249">
        <f ca="1">IF(DataGoesHere!$B212="","",DK212/$CZ212)</f>
        <v>8.8269261871639498E-2</v>
      </c>
      <c r="DN212" s="250">
        <f ca="1">IF(DataGoesHere!$B212="","",SUM(DJ$2:DJ212)/AVERAGE(DK:DK))</f>
        <v>-24.829870600789647</v>
      </c>
      <c r="DP212" s="19">
        <f ca="1">IF(DataGoesHere!B212="",IF($DD212="Forecast",(Output!E$48*IntermediateCalcs!CY212)+Output!G$48,""),(Output!E$48*IntermediateCalcs!CY212)+Output!G$48)</f>
        <v>337331.45143090154</v>
      </c>
      <c r="DQ212" s="274">
        <f ca="1">IF(DP212="","",IF(IntermediateCalcs!$AO$9="Yes",IntermediateCalcs!DP212*$CX212,IntermediateCalcs!DP212))</f>
        <v>346286.18995991192</v>
      </c>
      <c r="DR212" s="250">
        <f ca="1">IF(DataGoesHere!$B212="","",($CZ212-DQ212))</f>
        <v>-37406.189959911921</v>
      </c>
      <c r="DS212" s="250">
        <f ca="1">IF(DataGoesHere!$B212="","",ABS($CZ212-DQ212))</f>
        <v>37406.189959911921</v>
      </c>
      <c r="DT212" s="250">
        <f ca="1">IF(DataGoesHere!$B212="","",DS212^2)</f>
        <v>1399223047.3170154</v>
      </c>
      <c r="DU212" s="249">
        <f ca="1">IF(DataGoesHere!$B212="","",DS212/$CZ212)</f>
        <v>0.12110266109787594</v>
      </c>
      <c r="DV212" s="250">
        <f ca="1">IF(DataGoesHere!$B212="","",SUM(DR$2:DR212)/AVERAGE(DS:DS))</f>
        <v>-8.2832606140323115</v>
      </c>
      <c r="DX212" s="19">
        <f ca="1">IF(DataGoesHere!$B211="","",(DB206*(Output!$O$49/Output!$P$49))+(IntermediateCalcs!DB207*(Output!$M$49/Output!$P$49))+(IntermediateCalcs!DB208*(Output!$K$49/Output!$P$49))+(DB209*(Output!$I$49/Output!$P$49))+(IntermediateCalcs!DB210*(Output!$G$49/Output!$P$49))+(IntermediateCalcs!DB211*(Output!$E$49/Output!$P$49)))</f>
        <v>300064.09833794838</v>
      </c>
      <c r="DY212" s="274">
        <f ca="1">IF(DX212="","",IF(IntermediateCalcs!$AO$9="Yes",IntermediateCalcs!DX212*$CX212,IntermediateCalcs!DX212))</f>
        <v>308029.54458128504</v>
      </c>
      <c r="DZ212" s="250">
        <f ca="1">IF(DataGoesHere!$B212="","",($CZ212-DY212))</f>
        <v>850.45541871496243</v>
      </c>
      <c r="EA212" s="250">
        <f ca="1">IF(DataGoesHere!$B212="","",ABS($CZ212-DY212))</f>
        <v>850.45541871496243</v>
      </c>
      <c r="EB212" s="250">
        <f ca="1">IF(DataGoesHere!$B212="","",EA212^2)</f>
        <v>723274.41922164208</v>
      </c>
      <c r="EC212" s="249">
        <f ca="1">IF(DataGoesHere!$B212="","",EA212/$CZ212)</f>
        <v>2.7533521714418622E-3</v>
      </c>
      <c r="ED212" s="250">
        <f ca="1">IF(DataGoesHere!$B212="","",SUM(DZ$2:DZ212)/AVERAGE(EA:EA))</f>
        <v>-15.095011463399169</v>
      </c>
    </row>
    <row r="213" spans="5:134" x14ac:dyDescent="0.2">
      <c r="E213" s="73"/>
      <c r="F213" s="73"/>
      <c r="G213" s="73"/>
      <c r="H213" s="73"/>
      <c r="I213" s="73"/>
      <c r="J213" s="73"/>
      <c r="K213" s="73"/>
      <c r="L213" s="73"/>
      <c r="M213" s="73"/>
      <c r="N213" s="73"/>
      <c r="O213" s="73"/>
      <c r="P213" s="73"/>
      <c r="Q213" s="73"/>
      <c r="R213" s="73"/>
      <c r="T213" s="240"/>
      <c r="U213" s="86"/>
      <c r="V213" s="86"/>
      <c r="W213" s="86"/>
      <c r="X213" s="86"/>
      <c r="Y213" s="86"/>
      <c r="Z213" s="86"/>
      <c r="AA213" s="245">
        <f>IF(DataGoesHere!$B213="","",(DataGoesHere!$B213/SUM(DataGoesHere!$B206:'DataGoesHere'!$B217)))</f>
        <v>8.7071302180740537E-2</v>
      </c>
      <c r="AB213" s="86"/>
      <c r="AC213" s="86"/>
      <c r="AD213" s="86"/>
      <c r="AE213" s="241"/>
      <c r="CV213" s="310">
        <f>IF(DataGoesHere!B213="","",DataGoesHere!A213)</f>
        <v>212</v>
      </c>
      <c r="CW213" s="271">
        <f t="shared" ca="1" si="14"/>
        <v>8</v>
      </c>
      <c r="CX213" s="272">
        <f t="shared" ca="1" si="15"/>
        <v>1.0207492390681214</v>
      </c>
      <c r="CY213" s="266">
        <f>DataGoesHere!A213</f>
        <v>212</v>
      </c>
      <c r="CZ213" s="19">
        <f>IF(DataGoesHere!B213="","",DataGoesHere!B213)</f>
        <v>314584</v>
      </c>
      <c r="DA213" s="19">
        <f>IF(DataGoesHere!B213="","",IF(AH$5="No",DataGoesHere!B213,DataGoesHere!B213-(AH$2*(DataGoesHere!A213-1))))</f>
        <v>133758.21542039356</v>
      </c>
      <c r="DB213" s="19">
        <f ca="1">IF(DataGoesHere!B213="","",IF(AO$9="No",DataGoesHere!B213,DataGoesHere!B213/CX213))</f>
        <v>308189.30640320142</v>
      </c>
      <c r="DC213" s="19">
        <f ca="1">IF(DataGoesHere!B213="","",IF(AO$9="No",DA213,DA213/CX213))</f>
        <v>131039.25068071198</v>
      </c>
      <c r="DD213" s="293" t="str">
        <f>IF(CZ213="",IF(COUNTIF(DD$2:DD212,"Forecast")&lt;Output!E$43,"Forecast",""),"Actual")</f>
        <v>Actual</v>
      </c>
      <c r="DF213" s="19">
        <f ca="1">IF(DataGoesHere!B212="",IF(DD213="Forecast",(Output!$E$47*IntermediateCalcs!DH212)+((1-Output!$E$47)*IntermediateCalcs!DF212),""),(Output!$E$47*IntermediateCalcs!DB212)+((1-Output!$E$47)*IntermediateCalcs!DF212))</f>
        <v>299482.31463722116</v>
      </c>
      <c r="DG213" s="19">
        <f ca="1">IF(DataGoesHere!B212="",IF(DD213="Forecast",(Output!$G$47*(IntermediateCalcs!DF213-IntermediateCalcs!DF212))+((1-Output!$G$47)*IntermediateCalcs!DG212),""),(Output!$G$47*(IntermediateCalcs!DF213-IntermediateCalcs!DF212))+((1-Output!$G$47)*IntermediateCalcs!DG212))</f>
        <v>117.56328529131315</v>
      </c>
      <c r="DH213" s="19">
        <f ca="1">IF(DataGoesHere!B212="",IF(DD213="Forecast",DF213+DG213,""),DF213+DG213)</f>
        <v>299599.87792251247</v>
      </c>
      <c r="DI213" s="274">
        <f ca="1">IF(DH213="","",IF(IntermediateCalcs!$AO$9="Yes",IntermediateCalcs!DH213*$CX213,IntermediateCalcs!DH213))</f>
        <v>305816.34741430666</v>
      </c>
      <c r="DJ213" s="250">
        <f ca="1">IF(DataGoesHere!$B213="","",($CZ213-DI213))</f>
        <v>8767.652585693344</v>
      </c>
      <c r="DK213" s="250">
        <f ca="1">IF(DataGoesHere!$B213="","",ABS($CZ213-DI213))</f>
        <v>8767.652585693344</v>
      </c>
      <c r="DL213" s="250">
        <f ca="1">IF(DataGoesHere!$B213="","",DK213^2)</f>
        <v>76871731.863415182</v>
      </c>
      <c r="DM213" s="249">
        <f ca="1">IF(DataGoesHere!$B213="","",DK213/$CZ213)</f>
        <v>2.7870624652535869E-2</v>
      </c>
      <c r="DN213" s="250">
        <f ca="1">IF(DataGoesHere!$B213="","",SUM(DJ$2:DJ213)/AVERAGE(DK:DK))</f>
        <v>-24.679164949689664</v>
      </c>
      <c r="DP213" s="19">
        <f ca="1">IF(DataGoesHere!B213="",IF($DD213="Forecast",(Output!E$48*IntermediateCalcs!CY213)+Output!G$48,""),(Output!E$48*IntermediateCalcs!CY213)+Output!G$48)</f>
        <v>338200.38141242589</v>
      </c>
      <c r="DQ213" s="274">
        <f ca="1">IF(DP213="","",IF(IntermediateCalcs!$AO$9="Yes",IntermediateCalcs!DP213*$CX213,IntermediateCalcs!DP213))</f>
        <v>345217.78197928215</v>
      </c>
      <c r="DR213" s="250">
        <f ca="1">IF(DataGoesHere!$B213="","",($CZ213-DQ213))</f>
        <v>-30633.781979282154</v>
      </c>
      <c r="DS213" s="250">
        <f ca="1">IF(DataGoesHere!$B213="","",ABS($CZ213-DQ213))</f>
        <v>30633.781979282154</v>
      </c>
      <c r="DT213" s="250">
        <f ca="1">IF(DataGoesHere!$B213="","",DS213^2)</f>
        <v>938428598.35419202</v>
      </c>
      <c r="DU213" s="249">
        <f ca="1">IF(DataGoesHere!$B213="","",DS213/$CZ213)</f>
        <v>9.7378703237552308E-2</v>
      </c>
      <c r="DV213" s="250">
        <f ca="1">IF(DataGoesHere!$B213="","",SUM(DR$2:DR213)/AVERAGE(DS:DS))</f>
        <v>-9.2624563948597256</v>
      </c>
      <c r="DX213" s="19">
        <f ca="1">IF(DataGoesHere!$B212="","",(DB207*(Output!$O$49/Output!$P$49))+(IntermediateCalcs!DB208*(Output!$M$49/Output!$P$49))+(IntermediateCalcs!DB209*(Output!$K$49/Output!$P$49))+(DB210*(Output!$I$49/Output!$P$49))+(IntermediateCalcs!DB211*(Output!$G$49/Output!$P$49))+(IntermediateCalcs!DB212*(Output!$E$49/Output!$P$49)))</f>
        <v>316622.14445198898</v>
      </c>
      <c r="DY213" s="274">
        <f ca="1">IF(DX213="","",IF(IntermediateCalcs!$AO$9="Yes",IntermediateCalcs!DX213*$CX213,IntermediateCalcs!DX213))</f>
        <v>323191.81302148459</v>
      </c>
      <c r="DZ213" s="250">
        <f ca="1">IF(DataGoesHere!$B213="","",($CZ213-DY213))</f>
        <v>-8607.8130214845878</v>
      </c>
      <c r="EA213" s="250">
        <f ca="1">IF(DataGoesHere!$B213="","",ABS($CZ213-DY213))</f>
        <v>8607.8130214845878</v>
      </c>
      <c r="EB213" s="250">
        <f ca="1">IF(DataGoesHere!$B213="","",EA213^2)</f>
        <v>74094445.01283963</v>
      </c>
      <c r="EC213" s="249">
        <f ca="1">IF(DataGoesHere!$B213="","",EA213/$CZ213)</f>
        <v>2.7362526452345281E-2</v>
      </c>
      <c r="ED213" s="250">
        <f ca="1">IF(DataGoesHere!$B213="","",SUM(DZ$2:DZ213)/AVERAGE(EA:EA))</f>
        <v>-15.34619034803989</v>
      </c>
    </row>
    <row r="214" spans="5:134" x14ac:dyDescent="0.2">
      <c r="E214" s="73"/>
      <c r="F214" s="73"/>
      <c r="G214" s="73"/>
      <c r="H214" s="73"/>
      <c r="I214" s="73"/>
      <c r="J214" s="73"/>
      <c r="K214" s="73"/>
      <c r="L214" s="73"/>
      <c r="M214" s="73"/>
      <c r="N214" s="73"/>
      <c r="O214" s="73"/>
      <c r="P214" s="73"/>
      <c r="Q214" s="73"/>
      <c r="R214" s="73"/>
      <c r="T214" s="240"/>
      <c r="U214" s="86"/>
      <c r="V214" s="86"/>
      <c r="W214" s="86"/>
      <c r="X214" s="86"/>
      <c r="Y214" s="86"/>
      <c r="Z214" s="86"/>
      <c r="AA214" s="86"/>
      <c r="AB214" s="245">
        <f>IF(DataGoesHere!$B214="","",(DataGoesHere!$B214/SUM(DataGoesHere!$B206:'DataGoesHere'!$B217)))</f>
        <v>7.9749024826547416E-2</v>
      </c>
      <c r="AC214" s="86"/>
      <c r="AD214" s="86"/>
      <c r="AE214" s="241"/>
      <c r="CV214" s="310">
        <f>IF(DataGoesHere!B214="","",DataGoesHere!A214)</f>
        <v>213</v>
      </c>
      <c r="CW214" s="271">
        <f t="shared" ca="1" si="14"/>
        <v>9</v>
      </c>
      <c r="CX214" s="272">
        <f t="shared" ca="1" si="15"/>
        <v>1.0625330005567626</v>
      </c>
      <c r="CY214" s="266">
        <f>DataGoesHere!A214</f>
        <v>213</v>
      </c>
      <c r="CZ214" s="19">
        <f>IF(DataGoesHere!B214="","",DataGoesHere!B214)</f>
        <v>288129</v>
      </c>
      <c r="DA214" s="19">
        <f>IF(DataGoesHere!B214="","",IF(AH$5="No",DataGoesHere!B214,DataGoesHere!B214-(AH$2*(DataGoesHere!A214-1))))</f>
        <v>106446.22118067977</v>
      </c>
      <c r="DB214" s="19">
        <f ca="1">IF(DataGoesHere!B214="","",IF(AO$9="No",DataGoesHere!B214,DataGoesHere!B214/CX214))</f>
        <v>271171.81287453818</v>
      </c>
      <c r="DC214" s="19">
        <f ca="1">IF(DataGoesHere!B214="","",IF(AO$9="No",DA214,DA214/CX214))</f>
        <v>100181.56718417445</v>
      </c>
      <c r="DD214" s="293" t="str">
        <f>IF(CZ214="",IF(COUNTIF(DD$2:DD213,"Forecast")&lt;Output!E$43,"Forecast",""),"Actual")</f>
        <v>Actual</v>
      </c>
      <c r="DF214" s="19">
        <f ca="1">IF(DataGoesHere!B213="",IF(DD214="Forecast",(Output!$E$47*IntermediateCalcs!DH213)+((1-Output!$E$47)*IntermediateCalcs!DF213),""),(Output!$E$47*IntermediateCalcs!DB213)+((1-Output!$E$47)*IntermediateCalcs!DF213))</f>
        <v>307318.60722660343</v>
      </c>
      <c r="DG214" s="19">
        <f ca="1">IF(DataGoesHere!B213="",IF(DD214="Forecast",(Output!$G$47*(IntermediateCalcs!DF214-IntermediateCalcs!DF213))+((1-Output!$G$47)*IntermediateCalcs!DG213),""),(Output!$G$47*(IntermediateCalcs!DF214-IntermediateCalcs!DF213))+((1-Output!$G$47)*IntermediateCalcs!DG213))</f>
        <v>3976.9279373367908</v>
      </c>
      <c r="DH214" s="19">
        <f ca="1">IF(DataGoesHere!B213="",IF(DD214="Forecast",DF214+DG214,""),DF214+DG214)</f>
        <v>311295.53516394022</v>
      </c>
      <c r="DI214" s="274">
        <f ca="1">IF(DH214="","",IF(IntermediateCalcs!$AO$9="Yes",IntermediateCalcs!DH214*$CX214,IntermediateCalcs!DH214))</f>
        <v>330761.77903766459</v>
      </c>
      <c r="DJ214" s="250">
        <f ca="1">IF(DataGoesHere!$B214="","",($CZ214-DI214))</f>
        <v>-42632.779037664586</v>
      </c>
      <c r="DK214" s="250">
        <f ca="1">IF(DataGoesHere!$B214="","",ABS($CZ214-DI214))</f>
        <v>42632.779037664586</v>
      </c>
      <c r="DL214" s="250">
        <f ca="1">IF(DataGoesHere!$B214="","",DK214^2)</f>
        <v>1817553848.474333</v>
      </c>
      <c r="DM214" s="249">
        <f ca="1">IF(DataGoesHere!$B214="","",DK214/$CZ214)</f>
        <v>0.14796420713522271</v>
      </c>
      <c r="DN214" s="250">
        <f ca="1">IF(DataGoesHere!$B214="","",SUM(DJ$2:DJ214)/AVERAGE(DK:DK))</f>
        <v>-25.411972352843033</v>
      </c>
      <c r="DP214" s="19">
        <f ca="1">IF(DataGoesHere!B214="",IF($DD214="Forecast",(Output!E$48*IntermediateCalcs!CY214)+Output!G$48,""),(Output!E$48*IntermediateCalcs!CY214)+Output!G$48)</f>
        <v>339069.31139395031</v>
      </c>
      <c r="DQ214" s="274">
        <f ca="1">IF(DP214="","",IF(IntermediateCalcs!$AO$9="Yes",IntermediateCalcs!DP214*$CX214,IntermediateCalcs!DP214))</f>
        <v>360272.33283212932</v>
      </c>
      <c r="DR214" s="250">
        <f ca="1">IF(DataGoesHere!$B214="","",($CZ214-DQ214))</f>
        <v>-72143.332832129323</v>
      </c>
      <c r="DS214" s="250">
        <f ca="1">IF(DataGoesHere!$B214="","",ABS($CZ214-DQ214))</f>
        <v>72143.332832129323</v>
      </c>
      <c r="DT214" s="250">
        <f ca="1">IF(DataGoesHere!$B214="","",DS214^2)</f>
        <v>5204660472.127389</v>
      </c>
      <c r="DU214" s="249">
        <f ca="1">IF(DataGoesHere!$B214="","",DS214/$CZ214)</f>
        <v>0.25038553159220112</v>
      </c>
      <c r="DV214" s="250">
        <f ca="1">IF(DataGoesHere!$B214="","",SUM(DR$2:DR214)/AVERAGE(DS:DS))</f>
        <v>-11.568487271877288</v>
      </c>
      <c r="DX214" s="19">
        <f ca="1">IF(DataGoesHere!$B213="","",(DB208*(Output!$O$49/Output!$P$49))+(IntermediateCalcs!DB209*(Output!$M$49/Output!$P$49))+(IntermediateCalcs!DB210*(Output!$K$49/Output!$P$49))+(DB211*(Output!$I$49/Output!$P$49))+(IntermediateCalcs!DB212*(Output!$G$49/Output!$P$49))+(IntermediateCalcs!DB213*(Output!$E$49/Output!$P$49)))</f>
        <v>298097.95305017277</v>
      </c>
      <c r="DY214" s="274">
        <f ca="1">IF(DX214="","",IF(IntermediateCalcs!$AO$9="Yes",IntermediateCalcs!DX214*$CX214,IntermediateCalcs!DX214))</f>
        <v>316738.91251422901</v>
      </c>
      <c r="DZ214" s="250">
        <f ca="1">IF(DataGoesHere!$B214="","",($CZ214-DY214))</f>
        <v>-28609.912514229014</v>
      </c>
      <c r="EA214" s="250">
        <f ca="1">IF(DataGoesHere!$B214="","",ABS($CZ214-DY214))</f>
        <v>28609.912514229014</v>
      </c>
      <c r="EB214" s="250">
        <f ca="1">IF(DataGoesHere!$B214="","",EA214^2)</f>
        <v>818527094.0718379</v>
      </c>
      <c r="EC214" s="249">
        <f ca="1">IF(DataGoesHere!$B214="","",EA214/$CZ214)</f>
        <v>9.9295497899305571E-2</v>
      </c>
      <c r="ED214" s="250">
        <f ca="1">IF(DataGoesHere!$B214="","",SUM(DZ$2:DZ214)/AVERAGE(EA:EA))</f>
        <v>-16.181037236216511</v>
      </c>
    </row>
    <row r="215" spans="5:134" x14ac:dyDescent="0.2">
      <c r="E215" s="73"/>
      <c r="F215" s="73"/>
      <c r="G215" s="73"/>
      <c r="H215" s="73"/>
      <c r="I215" s="73"/>
      <c r="J215" s="73"/>
      <c r="K215" s="73"/>
      <c r="L215" s="73"/>
      <c r="M215" s="73"/>
      <c r="N215" s="73"/>
      <c r="O215" s="73"/>
      <c r="P215" s="73"/>
      <c r="Q215" s="73"/>
      <c r="R215" s="73"/>
      <c r="T215" s="240"/>
      <c r="U215" s="86"/>
      <c r="V215" s="86"/>
      <c r="W215" s="86"/>
      <c r="X215" s="86"/>
      <c r="Y215" s="86"/>
      <c r="Z215" s="86"/>
      <c r="AA215" s="86"/>
      <c r="AB215" s="86"/>
      <c r="AC215" s="245">
        <f>IF(DataGoesHere!$B215="","",(DataGoesHere!$B215/SUM(DataGoesHere!$B206:'DataGoesHere'!$B217)))</f>
        <v>8.3140162310712001E-2</v>
      </c>
      <c r="AD215" s="86"/>
      <c r="AE215" s="241"/>
      <c r="CV215" s="310">
        <f>IF(DataGoesHere!B215="","",DataGoesHere!A215)</f>
        <v>214</v>
      </c>
      <c r="CW215" s="271">
        <f t="shared" ca="1" si="14"/>
        <v>10</v>
      </c>
      <c r="CX215" s="272">
        <f t="shared" ca="1" si="15"/>
        <v>0.92557634012077306</v>
      </c>
      <c r="CY215" s="266">
        <f>DataGoesHere!A215</f>
        <v>214</v>
      </c>
      <c r="CZ215" s="19">
        <f>IF(DataGoesHere!B215="","",DataGoesHere!B215)</f>
        <v>300381</v>
      </c>
      <c r="DA215" s="19">
        <f>IF(DataGoesHere!B215="","",IF(AH$5="No",DataGoesHere!B215,DataGoesHere!B215-(AH$2*(DataGoesHere!A215-1))))</f>
        <v>117841.22694096601</v>
      </c>
      <c r="DB215" s="19">
        <f ca="1">IF(DataGoesHere!B215="","",IF(AO$9="No",DataGoesHere!B215,DataGoesHere!B215/CX215))</f>
        <v>324534.0086813423</v>
      </c>
      <c r="DC215" s="19">
        <f ca="1">IF(DataGoesHere!B215="","",IF(AO$9="No",DA215,DA215/CX215))</f>
        <v>127316.5938161185</v>
      </c>
      <c r="DD215" s="293" t="str">
        <f>IF(CZ215="",IF(COUNTIF(DD$2:DD214,"Forecast")&lt;Output!E$43,"Forecast",""),"Actual")</f>
        <v>Actual</v>
      </c>
      <c r="DF215" s="19">
        <f ca="1">IF(DataGoesHere!B214="",IF(DD215="Forecast",(Output!$E$47*IntermediateCalcs!DH214)+((1-Output!$E$47)*IntermediateCalcs!DF214),""),(Output!$E$47*IntermediateCalcs!DB214)+((1-Output!$E$47)*IntermediateCalcs!DF214))</f>
        <v>274786.4923097447</v>
      </c>
      <c r="DG215" s="19">
        <f ca="1">IF(DataGoesHere!B214="",IF(DD215="Forecast",(Output!$G$47*(IntermediateCalcs!DF215-IntermediateCalcs!DF214))+((1-Output!$G$47)*IntermediateCalcs!DG214),""),(Output!$G$47*(IntermediateCalcs!DF215-IntermediateCalcs!DF214))+((1-Output!$G$47)*IntermediateCalcs!DG214))</f>
        <v>-14277.59348976097</v>
      </c>
      <c r="DH215" s="19">
        <f ca="1">IF(DataGoesHere!B214="",IF(DD215="Forecast",DF215+DG215,""),DF215+DG215)</f>
        <v>260508.89881998373</v>
      </c>
      <c r="DI215" s="274">
        <f ca="1">IF(DH215="","",IF(IntermediateCalcs!$AO$9="Yes",IntermediateCalcs!DH215*$CX215,IntermediateCalcs!DH215))</f>
        <v>241120.87313869331</v>
      </c>
      <c r="DJ215" s="250">
        <f ca="1">IF(DataGoesHere!$B215="","",($CZ215-DI215))</f>
        <v>59260.126861306693</v>
      </c>
      <c r="DK215" s="250">
        <f ca="1">IF(DataGoesHere!$B215="","",ABS($CZ215-DI215))</f>
        <v>59260.126861306693</v>
      </c>
      <c r="DL215" s="250">
        <f ca="1">IF(DataGoesHere!$B215="","",DK215^2)</f>
        <v>3511762635.6181631</v>
      </c>
      <c r="DM215" s="249">
        <f ca="1">IF(DataGoesHere!$B215="","",DK215/$CZ215)</f>
        <v>0.19728320653205994</v>
      </c>
      <c r="DN215" s="250">
        <f ca="1">IF(DataGoesHere!$B215="","",SUM(DJ$2:DJ215)/AVERAGE(DK:DK))</f>
        <v>-24.393360367980222</v>
      </c>
      <c r="DP215" s="19">
        <f ca="1">IF(DataGoesHere!B215="",IF($DD215="Forecast",(Output!E$48*IntermediateCalcs!CY215)+Output!G$48,""),(Output!E$48*IntermediateCalcs!CY215)+Output!G$48)</f>
        <v>339938.24137547467</v>
      </c>
      <c r="DQ215" s="274">
        <f ca="1">IF(DP215="","",IF(IntermediateCalcs!$AO$9="Yes",IntermediateCalcs!DP215*$CX215,IntermediateCalcs!DP215))</f>
        <v>314638.79331940378</v>
      </c>
      <c r="DR215" s="250">
        <f ca="1">IF(DataGoesHere!$B215="","",($CZ215-DQ215))</f>
        <v>-14257.793319403776</v>
      </c>
      <c r="DS215" s="250">
        <f ca="1">IF(DataGoesHere!$B215="","",ABS($CZ215-DQ215))</f>
        <v>14257.793319403776</v>
      </c>
      <c r="DT215" s="250">
        <f ca="1">IF(DataGoesHere!$B215="","",DS215^2)</f>
        <v>203284670.33883494</v>
      </c>
      <c r="DU215" s="249">
        <f ca="1">IF(DataGoesHere!$B215="","",DS215/$CZ215)</f>
        <v>4.7465696297048665E-2</v>
      </c>
      <c r="DV215" s="250">
        <f ca="1">IF(DataGoesHere!$B215="","",SUM(DR$2:DR215)/AVERAGE(DS:DS))</f>
        <v>-12.024231556788354</v>
      </c>
      <c r="DX215" s="19">
        <f ca="1">IF(DataGoesHere!$B214="","",(DB209*(Output!$O$49/Output!$P$49))+(IntermediateCalcs!DB210*(Output!$M$49/Output!$P$49))+(IntermediateCalcs!DB211*(Output!$K$49/Output!$P$49))+(DB212*(Output!$I$49/Output!$P$49))+(IntermediateCalcs!DB213*(Output!$G$49/Output!$P$49))+(IntermediateCalcs!DB214*(Output!$E$49/Output!$P$49)))</f>
        <v>297581.25630095054</v>
      </c>
      <c r="DY215" s="274">
        <f ca="1">IF(DX215="","",IF(IntermediateCalcs!$AO$9="Yes",IntermediateCalcs!DX215*$CX215,IntermediateCalcs!DX215))</f>
        <v>275434.17009557551</v>
      </c>
      <c r="DZ215" s="250">
        <f ca="1">IF(DataGoesHere!$B215="","",($CZ215-DY215))</f>
        <v>24946.829904424492</v>
      </c>
      <c r="EA215" s="250">
        <f ca="1">IF(DataGoesHere!$B215="","",ABS($CZ215-DY215))</f>
        <v>24946.829904424492</v>
      </c>
      <c r="EB215" s="250">
        <f ca="1">IF(DataGoesHere!$B215="","",EA215^2)</f>
        <v>622344322.2802881</v>
      </c>
      <c r="EC215" s="249">
        <f ca="1">IF(DataGoesHere!$B215="","",EA215/$CZ215)</f>
        <v>8.3050625387173269E-2</v>
      </c>
      <c r="ED215" s="250">
        <f ca="1">IF(DataGoesHere!$B215="","",SUM(DZ$2:DZ215)/AVERAGE(EA:EA))</f>
        <v>-15.453080332985079</v>
      </c>
    </row>
    <row r="216" spans="5:134" x14ac:dyDescent="0.2">
      <c r="E216" s="73"/>
      <c r="F216" s="73"/>
      <c r="G216" s="73"/>
      <c r="H216" s="73"/>
      <c r="I216" s="73"/>
      <c r="J216" s="73"/>
      <c r="K216" s="73"/>
      <c r="L216" s="73"/>
      <c r="M216" s="73"/>
      <c r="N216" s="73"/>
      <c r="O216" s="73"/>
      <c r="P216" s="73"/>
      <c r="Q216" s="73"/>
      <c r="R216" s="73"/>
      <c r="T216" s="240"/>
      <c r="U216" s="86"/>
      <c r="V216" s="86"/>
      <c r="W216" s="86"/>
      <c r="X216" s="86"/>
      <c r="Y216" s="86"/>
      <c r="Z216" s="86"/>
      <c r="AA216" s="86"/>
      <c r="AB216" s="86"/>
      <c r="AC216" s="86"/>
      <c r="AD216" s="245">
        <f>IF(DataGoesHere!$B216="","",(DataGoesHere!$B216/SUM(DataGoesHere!$B206:'DataGoesHere'!$B217)))</f>
        <v>8.4106409532163084E-2</v>
      </c>
      <c r="AE216" s="241"/>
      <c r="CV216" s="310">
        <f>IF(DataGoesHere!B216="","",DataGoesHere!A216)</f>
        <v>215</v>
      </c>
      <c r="CW216" s="271">
        <f t="shared" ca="1" si="14"/>
        <v>11</v>
      </c>
      <c r="CX216" s="272">
        <f t="shared" ca="1" si="15"/>
        <v>0.97463169608807265</v>
      </c>
      <c r="CY216" s="266">
        <f>DataGoesHere!A216</f>
        <v>215</v>
      </c>
      <c r="CZ216" s="19">
        <f>IF(DataGoesHere!B216="","",DataGoesHere!B216)</f>
        <v>303872</v>
      </c>
      <c r="DA216" s="19">
        <f>IF(DataGoesHere!B216="","",IF(AH$5="No",DataGoesHere!B216,DataGoesHere!B216-(AH$2*(DataGoesHere!A216-1))))</f>
        <v>120475.23270125224</v>
      </c>
      <c r="DB216" s="19">
        <f ca="1">IF(DataGoesHere!B216="","",IF(AO$9="No",DataGoesHere!B216,DataGoesHere!B216/CX216))</f>
        <v>311781.36440633528</v>
      </c>
      <c r="DC216" s="19">
        <f ca="1">IF(DataGoesHere!B216="","",IF(AO$9="No",DA216,DA216/CX216))</f>
        <v>123611.03500410425</v>
      </c>
      <c r="DD216" s="293" t="str">
        <f>IF(CZ216="",IF(COUNTIF(DD$2:DD215,"Forecast")&lt;Output!E$43,"Forecast",""),"Actual")</f>
        <v>Actual</v>
      </c>
      <c r="DF216" s="19">
        <f ca="1">IF(DataGoesHere!B215="",IF(DD216="Forecast",(Output!$E$47*IntermediateCalcs!DH215)+((1-Output!$E$47)*IntermediateCalcs!DF215),""),(Output!$E$47*IntermediateCalcs!DB215)+((1-Output!$E$47)*IntermediateCalcs!DF215))</f>
        <v>319559.25704418251</v>
      </c>
      <c r="DG216" s="19">
        <f ca="1">IF(DataGoesHere!B215="",IF(DD216="Forecast",(Output!$G$47*(IntermediateCalcs!DF216-IntermediateCalcs!DF215))+((1-Output!$G$47)*IntermediateCalcs!DG215),""),(Output!$G$47*(IntermediateCalcs!DF216-IntermediateCalcs!DF215))+((1-Output!$G$47)*IntermediateCalcs!DG215))</f>
        <v>15247.585622338418</v>
      </c>
      <c r="DH216" s="19">
        <f ca="1">IF(DataGoesHere!B215="",IF(DD216="Forecast",DF216+DG216,""),DF216+DG216)</f>
        <v>334806.84266652091</v>
      </c>
      <c r="DI216" s="274">
        <f ca="1">IF(DH216="","",IF(IntermediateCalcs!$AO$9="Yes",IntermediateCalcs!DH216*$CX216,IntermediateCalcs!DH216))</f>
        <v>326313.36092996376</v>
      </c>
      <c r="DJ216" s="250">
        <f ca="1">IF(DataGoesHere!$B216="","",($CZ216-DI216))</f>
        <v>-22441.360929963761</v>
      </c>
      <c r="DK216" s="250">
        <f ca="1">IF(DataGoesHere!$B216="","",ABS($CZ216-DI216))</f>
        <v>22441.360929963761</v>
      </c>
      <c r="DL216" s="250">
        <f ca="1">IF(DataGoesHere!$B216="","",DK216^2)</f>
        <v>503614680.38890398</v>
      </c>
      <c r="DM216" s="249">
        <f ca="1">IF(DataGoesHere!$B216="","",DK216/$CZ216)</f>
        <v>7.3851361527102727E-2</v>
      </c>
      <c r="DN216" s="250">
        <f ca="1">IF(DataGoesHere!$B216="","",SUM(DJ$2:DJ216)/AVERAGE(DK:DK))</f>
        <v>-24.77910100693283</v>
      </c>
      <c r="DP216" s="19">
        <f ca="1">IF(DataGoesHere!B216="",IF($DD216="Forecast",(Output!E$48*IntermediateCalcs!CY216)+Output!G$48,""),(Output!E$48*IntermediateCalcs!CY216)+Output!G$48)</f>
        <v>340807.17135699902</v>
      </c>
      <c r="DQ216" s="274">
        <f ca="1">IF(DP216="","",IF(IntermediateCalcs!$AO$9="Yes",IntermediateCalcs!DP216*$CX216,IntermediateCalcs!DP216))</f>
        <v>332161.47145865037</v>
      </c>
      <c r="DR216" s="250">
        <f ca="1">IF(DataGoesHere!$B216="","",($CZ216-DQ216))</f>
        <v>-28289.471458650369</v>
      </c>
      <c r="DS216" s="250">
        <f ca="1">IF(DataGoesHere!$B216="","",ABS($CZ216-DQ216))</f>
        <v>28289.471458650369</v>
      </c>
      <c r="DT216" s="250">
        <f ca="1">IF(DataGoesHere!$B216="","",DS216^2)</f>
        <v>800294195.40979385</v>
      </c>
      <c r="DU216" s="249">
        <f ca="1">IF(DataGoesHere!$B216="","",DS216/$CZ216)</f>
        <v>9.3096670501561077E-2</v>
      </c>
      <c r="DV216" s="250">
        <f ca="1">IF(DataGoesHere!$B216="","",SUM(DR$2:DR216)/AVERAGE(DS:DS))</f>
        <v>-12.928492451276743</v>
      </c>
      <c r="DX216" s="19">
        <f ca="1">IF(DataGoesHere!$B215="","",(DB210*(Output!$O$49/Output!$P$49))+(IntermediateCalcs!DB211*(Output!$M$49/Output!$P$49))+(IntermediateCalcs!DB212*(Output!$K$49/Output!$P$49))+(DB213*(Output!$I$49/Output!$P$49))+(IntermediateCalcs!DB214*(Output!$G$49/Output!$P$49))+(IntermediateCalcs!DB215*(Output!$E$49/Output!$P$49)))</f>
        <v>298148.57534791203</v>
      </c>
      <c r="DY216" s="274">
        <f ca="1">IF(DX216="","",IF(IntermediateCalcs!$AO$9="Yes",IntermediateCalcs!DX216*$CX216,IntermediateCalcs!DX216))</f>
        <v>290585.05167757801</v>
      </c>
      <c r="DZ216" s="250">
        <f ca="1">IF(DataGoesHere!$B216="","",($CZ216-DY216))</f>
        <v>13286.948322421988</v>
      </c>
      <c r="EA216" s="250">
        <f ca="1">IF(DataGoesHere!$B216="","",ABS($CZ216-DY216))</f>
        <v>13286.948322421988</v>
      </c>
      <c r="EB216" s="250">
        <f ca="1">IF(DataGoesHere!$B216="","",EA216^2)</f>
        <v>176542995.72271246</v>
      </c>
      <c r="EC216" s="249">
        <f ca="1">IF(DataGoesHere!$B216="","",EA216/$CZ216)</f>
        <v>4.3725477577473366E-2</v>
      </c>
      <c r="ED216" s="250">
        <f ca="1">IF(DataGoesHere!$B216="","",SUM(DZ$2:DZ216)/AVERAGE(EA:EA))</f>
        <v>-15.065362703480945</v>
      </c>
    </row>
    <row r="217" spans="5:134" x14ac:dyDescent="0.2">
      <c r="E217" s="73"/>
      <c r="F217" s="73"/>
      <c r="G217" s="73"/>
      <c r="H217" s="73"/>
      <c r="I217" s="73"/>
      <c r="J217" s="73"/>
      <c r="K217" s="73"/>
      <c r="L217" s="73"/>
      <c r="M217" s="73"/>
      <c r="N217" s="73"/>
      <c r="O217" s="73"/>
      <c r="P217" s="73"/>
      <c r="Q217" s="73"/>
      <c r="R217" s="73"/>
      <c r="T217" s="242"/>
      <c r="U217" s="243"/>
      <c r="V217" s="243"/>
      <c r="W217" s="243"/>
      <c r="X217" s="243"/>
      <c r="Y217" s="243"/>
      <c r="Z217" s="243"/>
      <c r="AA217" s="243"/>
      <c r="AB217" s="243"/>
      <c r="AC217" s="243"/>
      <c r="AD217" s="243"/>
      <c r="AE217" s="246">
        <f>IF(DataGoesHere!$B217="","",(DataGoesHere!$B217/SUM(DataGoesHere!$B206:'DataGoesHere'!$B217)))</f>
        <v>0.10039366755172439</v>
      </c>
      <c r="CV217" s="310">
        <f>IF(DataGoesHere!B217="","",DataGoesHere!A217)</f>
        <v>216</v>
      </c>
      <c r="CW217" s="271">
        <f t="shared" ca="1" si="14"/>
        <v>12</v>
      </c>
      <c r="CX217" s="272">
        <f t="shared" ca="1" si="15"/>
        <v>1.0054005237672714</v>
      </c>
      <c r="CY217" s="266">
        <f>DataGoesHere!A217</f>
        <v>216</v>
      </c>
      <c r="CZ217" s="19">
        <f>IF(DataGoesHere!B217="","",DataGoesHere!B217)</f>
        <v>362717</v>
      </c>
      <c r="DA217" s="19">
        <f>IF(DataGoesHere!B217="","",IF(AH$5="No",DataGoesHere!B217,DataGoesHere!B217-(AH$2*(DataGoesHere!A217-1))))</f>
        <v>178463.23846153845</v>
      </c>
      <c r="DB217" s="19">
        <f ca="1">IF(DataGoesHere!B217="","",IF(AO$9="No",DataGoesHere!B217,DataGoesHere!B217/CX217))</f>
        <v>360768.66027569445</v>
      </c>
      <c r="DC217" s="19">
        <f ca="1">IF(DataGoesHere!B217="","",IF(AO$9="No",DA217,DA217/CX217))</f>
        <v>177504.62053951432</v>
      </c>
      <c r="DD217" s="293" t="str">
        <f>IF(CZ217="",IF(COUNTIF(DD$2:DD216,"Forecast")&lt;Output!E$43,"Forecast",""),"Actual")</f>
        <v>Actual</v>
      </c>
      <c r="DF217" s="19">
        <f ca="1">IF(DataGoesHere!B216="",IF(DD217="Forecast",(Output!$E$47*IntermediateCalcs!DH216)+((1-Output!$E$47)*IntermediateCalcs!DF216),""),(Output!$E$47*IntermediateCalcs!DB216)+((1-Output!$E$47)*IntermediateCalcs!DF216))</f>
        <v>312559.15367012005</v>
      </c>
      <c r="DG217" s="19">
        <f ca="1">IF(DataGoesHere!B216="",IF(DD217="Forecast",(Output!$G$47*(IntermediateCalcs!DF217-IntermediateCalcs!DF216))+((1-Output!$G$47)*IntermediateCalcs!DG216),""),(Output!$G$47*(IntermediateCalcs!DF217-IntermediateCalcs!DF216))+((1-Output!$G$47)*IntermediateCalcs!DG216))</f>
        <v>4123.7411241379814</v>
      </c>
      <c r="DH217" s="19">
        <f ca="1">IF(DataGoesHere!B216="",IF(DD217="Forecast",DF217+DG217,""),DF217+DG217)</f>
        <v>316682.89479425806</v>
      </c>
      <c r="DI217" s="274">
        <f ca="1">IF(DH217="","",IF(IntermediateCalcs!$AO$9="Yes",IntermediateCalcs!DH217*$CX217,IntermediateCalcs!DH217))</f>
        <v>318393.14829428273</v>
      </c>
      <c r="DJ217" s="250">
        <f ca="1">IF(DataGoesHere!$B217="","",($CZ217-DI217))</f>
        <v>44323.851705717272</v>
      </c>
      <c r="DK217" s="250">
        <f ca="1">IF(DataGoesHere!$B217="","",ABS($CZ217-DI217))</f>
        <v>44323.851705717272</v>
      </c>
      <c r="DL217" s="250">
        <f ca="1">IF(DataGoesHere!$B217="","",DK217^2)</f>
        <v>1964603830.030416</v>
      </c>
      <c r="DM217" s="249">
        <f ca="1">IF(DataGoesHere!$B217="","",DK217/$CZ217)</f>
        <v>0.12219954318578195</v>
      </c>
      <c r="DN217" s="250">
        <f ca="1">IF(DataGoesHere!$B217="","",SUM(DJ$2:DJ217)/AVERAGE(DK:DK))</f>
        <v>-24.017226050633919</v>
      </c>
      <c r="DP217" s="19">
        <f ca="1">IF(DataGoesHere!B217="",IF($DD217="Forecast",(Output!E$48*IntermediateCalcs!CY217)+Output!G$48,""),(Output!E$48*IntermediateCalcs!CY217)+Output!G$48)</f>
        <v>341676.10133852344</v>
      </c>
      <c r="DQ217" s="274">
        <f ca="1">IF(DP217="","",IF(IntermediateCalcs!$AO$9="Yes",IntermediateCalcs!DP217*$CX217,IntermediateCalcs!DP217))</f>
        <v>343521.33124451077</v>
      </c>
      <c r="DR217" s="250">
        <f ca="1">IF(DataGoesHere!$B217="","",($CZ217-DQ217))</f>
        <v>19195.668755489227</v>
      </c>
      <c r="DS217" s="250">
        <f ca="1">IF(DataGoesHere!$B217="","",ABS($CZ217-DQ217))</f>
        <v>19195.668755489227</v>
      </c>
      <c r="DT217" s="250">
        <f ca="1">IF(DataGoesHere!$B217="","",DS217^2)</f>
        <v>368473698.9704653</v>
      </c>
      <c r="DU217" s="249">
        <f ca="1">IF(DataGoesHere!$B217="","",DS217/$CZ217)</f>
        <v>5.2921888843062849E-2</v>
      </c>
      <c r="DV217" s="250">
        <f ca="1">IF(DataGoesHere!$B217="","",SUM(DR$2:DR217)/AVERAGE(DS:DS))</f>
        <v>-12.314911083222098</v>
      </c>
      <c r="DX217" s="19">
        <f ca="1">IF(DataGoesHere!$B216="","",(DB211*(Output!$O$49/Output!$P$49))+(IntermediateCalcs!DB212*(Output!$M$49/Output!$P$49))+(IntermediateCalcs!DB213*(Output!$K$49/Output!$P$49))+(DB214*(Output!$I$49/Output!$P$49))+(IntermediateCalcs!DB215*(Output!$G$49/Output!$P$49))+(IntermediateCalcs!DB216*(Output!$E$49/Output!$P$49)))</f>
        <v>302069.77540386451</v>
      </c>
      <c r="DY217" s="274">
        <f ca="1">IF(DX217="","",IF(IntermediateCalcs!$AO$9="Yes",IntermediateCalcs!DX217*$CX217,IntermediateCalcs!DX217))</f>
        <v>303701.11040530744</v>
      </c>
      <c r="DZ217" s="250">
        <f ca="1">IF(DataGoesHere!$B217="","",($CZ217-DY217))</f>
        <v>59015.889594692562</v>
      </c>
      <c r="EA217" s="250">
        <f ca="1">IF(DataGoesHere!$B217="","",ABS($CZ217-DY217))</f>
        <v>59015.889594692562</v>
      </c>
      <c r="EB217" s="250">
        <f ca="1">IF(DataGoesHere!$B217="","",EA217^2)</f>
        <v>3482875224.6529417</v>
      </c>
      <c r="EC217" s="249">
        <f ca="1">IF(DataGoesHere!$B217="","",EA217/$CZ217)</f>
        <v>0.16270505544182534</v>
      </c>
      <c r="ED217" s="250">
        <f ca="1">IF(DataGoesHere!$B217="","",SUM(DZ$2:DZ217)/AVERAGE(EA:EA))</f>
        <v>-13.343259157844434</v>
      </c>
    </row>
    <row r="218" spans="5:134" x14ac:dyDescent="0.2">
      <c r="E218" s="73"/>
      <c r="F218" s="73"/>
      <c r="G218" s="73"/>
      <c r="H218" s="73"/>
      <c r="I218" s="73"/>
      <c r="J218" s="73"/>
      <c r="K218" s="73"/>
      <c r="L218" s="73"/>
      <c r="M218" s="73"/>
      <c r="N218" s="73"/>
      <c r="O218" s="73"/>
      <c r="P218" s="73"/>
      <c r="Q218" s="73"/>
      <c r="R218" s="73"/>
      <c r="T218" s="244">
        <f>IF(DataGoesHere!$B218="","",(DataGoesHere!$B218/SUM(DataGoesHere!$B218:'DataGoesHere'!$B229)))</f>
        <v>7.309180979255224E-2</v>
      </c>
      <c r="U218" s="238"/>
      <c r="V218" s="238"/>
      <c r="W218" s="238"/>
      <c r="X218" s="238"/>
      <c r="Y218" s="238"/>
      <c r="Z218" s="238"/>
      <c r="AA218" s="238"/>
      <c r="AB218" s="238"/>
      <c r="AC218" s="238"/>
      <c r="AD218" s="238"/>
      <c r="AE218" s="239"/>
      <c r="CV218" s="310">
        <f>IF(DataGoesHere!B218="","",DataGoesHere!A218)</f>
        <v>217</v>
      </c>
      <c r="CW218" s="271">
        <f t="shared" ca="1" si="14"/>
        <v>1</v>
      </c>
      <c r="CX218" s="272">
        <f t="shared" ca="1" si="15"/>
        <v>1.3236179355303281</v>
      </c>
      <c r="CY218" s="266">
        <f>DataGoesHere!A218</f>
        <v>217</v>
      </c>
      <c r="CZ218" s="19">
        <f>IF(DataGoesHere!B218="","",DataGoesHere!B218)</f>
        <v>279126</v>
      </c>
      <c r="DA218" s="19">
        <f>IF(DataGoesHere!B218="","",IF(AH$5="No",DataGoesHere!B218,DataGoesHere!B218-(AH$2*(DataGoesHere!A218-1))))</f>
        <v>94015.244221824687</v>
      </c>
      <c r="DB218" s="19">
        <f ca="1">IF(DataGoesHere!B218="","",IF(AO$9="No",DataGoesHere!B218,DataGoesHere!B218/CX218))</f>
        <v>210881.0952974612</v>
      </c>
      <c r="DC218" s="19">
        <f ca="1">IF(DataGoesHere!B218="","",IF(AO$9="No",DA218,DA218/CX218))</f>
        <v>71028.989331544537</v>
      </c>
      <c r="DD218" s="293" t="str">
        <f>IF(CZ218="",IF(COUNTIF(DD$2:DD217,"Forecast")&lt;Output!E$43,"Forecast",""),"Actual")</f>
        <v>Actual</v>
      </c>
      <c r="DF218" s="19">
        <f ca="1">IF(DataGoesHere!B217="",IF(DD218="Forecast",(Output!$E$47*IntermediateCalcs!DH217)+((1-Output!$E$47)*IntermediateCalcs!DF217),""),(Output!$E$47*IntermediateCalcs!DB217)+((1-Output!$E$47)*IntermediateCalcs!DF217))</f>
        <v>355947.70961513696</v>
      </c>
      <c r="DG218" s="19">
        <f ca="1">IF(DataGoesHere!B217="",IF(DD218="Forecast",(Output!$G$47*(IntermediateCalcs!DF218-IntermediateCalcs!DF217))+((1-Output!$G$47)*IntermediateCalcs!DG217),""),(Output!$G$47*(IntermediateCalcs!DF218-IntermediateCalcs!DF217))+((1-Output!$G$47)*IntermediateCalcs!DG217))</f>
        <v>23756.148534577445</v>
      </c>
      <c r="DH218" s="19">
        <f ca="1">IF(DataGoesHere!B217="",IF(DD218="Forecast",DF218+DG218,""),DF218+DG218)</f>
        <v>379703.85814971442</v>
      </c>
      <c r="DI218" s="274">
        <f ca="1">IF(DH218="","",IF(IntermediateCalcs!$AO$9="Yes",IntermediateCalcs!DH218*$CX218,IntermediateCalcs!DH218))</f>
        <v>502582.83683702553</v>
      </c>
      <c r="DJ218" s="250">
        <f ca="1">IF(DataGoesHere!$B218="","",($CZ218-DI218))</f>
        <v>-223456.83683702553</v>
      </c>
      <c r="DK218" s="250">
        <f ca="1">IF(DataGoesHere!$B218="","",ABS($CZ218-DI218))</f>
        <v>223456.83683702553</v>
      </c>
      <c r="DL218" s="250">
        <f ca="1">IF(DataGoesHere!$B218="","",DK218^2)</f>
        <v>49932957929.209053</v>
      </c>
      <c r="DM218" s="249">
        <f ca="1">IF(DataGoesHere!$B218="","",DK218/$CZ218)</f>
        <v>0.80055901935694107</v>
      </c>
      <c r="DN218" s="250">
        <f ca="1">IF(DataGoesHere!$B218="","",SUM(DJ$2:DJ218)/AVERAGE(DK:DK))</f>
        <v>-27.858186645174065</v>
      </c>
      <c r="DP218" s="19">
        <f ca="1">IF(DataGoesHere!B218="",IF($DD218="Forecast",(Output!E$48*IntermediateCalcs!CY218)+Output!G$48,""),(Output!E$48*IntermediateCalcs!CY218)+Output!G$48)</f>
        <v>342545.0313200478</v>
      </c>
      <c r="DQ218" s="274">
        <f ca="1">IF(DP218="","",IF(IntermediateCalcs!$AO$9="Yes",IntermediateCalcs!DP218*$CX218,IntermediateCalcs!DP218))</f>
        <v>453398.74718201323</v>
      </c>
      <c r="DR218" s="250">
        <f ca="1">IF(DataGoesHere!$B218="","",($CZ218-DQ218))</f>
        <v>-174272.74718201323</v>
      </c>
      <c r="DS218" s="250">
        <f ca="1">IF(DataGoesHere!$B218="","",ABS($CZ218-DQ218))</f>
        <v>174272.74718201323</v>
      </c>
      <c r="DT218" s="250">
        <f ca="1">IF(DataGoesHere!$B218="","",DS218^2)</f>
        <v>30370990410.365902</v>
      </c>
      <c r="DU218" s="249">
        <f ca="1">IF(DataGoesHere!$B218="","",DS218/$CZ218)</f>
        <v>0.62435153723412806</v>
      </c>
      <c r="DV218" s="250">
        <f ca="1">IF(DataGoesHere!$B218="","",SUM(DR$2:DR218)/AVERAGE(DS:DS))</f>
        <v>-17.885465148966894</v>
      </c>
      <c r="DX218" s="19">
        <f ca="1">IF(DataGoesHere!$B217="","",(DB212*(Output!$O$49/Output!$P$49))+(IntermediateCalcs!DB213*(Output!$M$49/Output!$P$49))+(IntermediateCalcs!DB214*(Output!$K$49/Output!$P$49))+(DB215*(Output!$I$49/Output!$P$49))+(IntermediateCalcs!DB216*(Output!$G$49/Output!$P$49))+(IntermediateCalcs!DB217*(Output!$E$49/Output!$P$49)))</f>
        <v>326203.49733819085</v>
      </c>
      <c r="DY218" s="274">
        <f ca="1">IF(DX218="","",IF(IntermediateCalcs!$AO$9="Yes",IntermediateCalcs!DX218*$CX218,IntermediateCalcs!DX218))</f>
        <v>431768.79970954906</v>
      </c>
      <c r="DZ218" s="250">
        <f ca="1">IF(DataGoesHere!$B218="","",($CZ218-DY218))</f>
        <v>-152642.79970954906</v>
      </c>
      <c r="EA218" s="250">
        <f ca="1">IF(DataGoesHere!$B218="","",ABS($CZ218-DY218))</f>
        <v>152642.79970954906</v>
      </c>
      <c r="EB218" s="250">
        <f ca="1">IF(DataGoesHere!$B218="","",EA218^2)</f>
        <v>23299824303.16951</v>
      </c>
      <c r="EC218" s="249">
        <f ca="1">IF(DataGoesHere!$B218="","",EA218/$CZ218)</f>
        <v>0.54685984003478383</v>
      </c>
      <c r="ED218" s="250">
        <f ca="1">IF(DataGoesHere!$B218="","",SUM(DZ$2:DZ218)/AVERAGE(EA:EA))</f>
        <v>-17.797427491169675</v>
      </c>
    </row>
    <row r="219" spans="5:134" x14ac:dyDescent="0.2">
      <c r="E219" s="73"/>
      <c r="F219" s="73"/>
      <c r="G219" s="73"/>
      <c r="H219" s="73"/>
      <c r="I219" s="73"/>
      <c r="J219" s="73"/>
      <c r="K219" s="73"/>
      <c r="L219" s="73"/>
      <c r="M219" s="73"/>
      <c r="N219" s="73"/>
      <c r="O219" s="73"/>
      <c r="P219" s="73"/>
      <c r="Q219" s="73"/>
      <c r="R219" s="73"/>
      <c r="T219" s="240"/>
      <c r="U219" s="245">
        <f>IF(DataGoesHere!$B219="","",(DataGoesHere!$B219/SUM(DataGoesHere!$B219:'DataGoesHere'!$B229)))</f>
        <v>7.7876608710023262E-2</v>
      </c>
      <c r="V219" s="86"/>
      <c r="W219" s="86"/>
      <c r="X219" s="86"/>
      <c r="Y219" s="86"/>
      <c r="Z219" s="86"/>
      <c r="AA219" s="86"/>
      <c r="AB219" s="86"/>
      <c r="AC219" s="86"/>
      <c r="AD219" s="86"/>
      <c r="AE219" s="241"/>
      <c r="CV219" s="310">
        <f>IF(DataGoesHere!B219="","",DataGoesHere!A219)</f>
        <v>218</v>
      </c>
      <c r="CW219" s="271">
        <f t="shared" ca="1" si="14"/>
        <v>2</v>
      </c>
      <c r="CX219" s="272">
        <f t="shared" ca="1" si="15"/>
        <v>0.80574490527728204</v>
      </c>
      <c r="CY219" s="266">
        <f>DataGoesHere!A219</f>
        <v>218</v>
      </c>
      <c r="CZ219" s="19">
        <f>IF(DataGoesHere!B219="","",DataGoesHere!B219)</f>
        <v>275661</v>
      </c>
      <c r="DA219" s="19">
        <f>IF(DataGoesHere!B219="","",IF(AH$5="No",DataGoesHere!B219,DataGoesHere!B219-(AH$2*(DataGoesHere!A219-1))))</f>
        <v>89693.249982110894</v>
      </c>
      <c r="DB219" s="19">
        <f ca="1">IF(DataGoesHere!B219="","",IF(AO$9="No",DataGoesHere!B219,DataGoesHere!B219/CX219))</f>
        <v>342119.44524196081</v>
      </c>
      <c r="DC219" s="19">
        <f ca="1">IF(DataGoesHere!B219="","",IF(AO$9="No",DA219,DA219/CX219))</f>
        <v>111317.17916509151</v>
      </c>
      <c r="DD219" s="293" t="str">
        <f>IF(CZ219="",IF(COUNTIF(DD$2:DD218,"Forecast")&lt;Output!E$43,"Forecast",""),"Actual")</f>
        <v>Actual</v>
      </c>
      <c r="DF219" s="19">
        <f ca="1">IF(DataGoesHere!B218="",IF(DD219="Forecast",(Output!$E$47*IntermediateCalcs!DH218)+((1-Output!$E$47)*IntermediateCalcs!DF218),""),(Output!$E$47*IntermediateCalcs!DB218)+((1-Output!$E$47)*IntermediateCalcs!DF218))</f>
        <v>225387.75672922877</v>
      </c>
      <c r="DG219" s="19">
        <f ca="1">IF(DataGoesHere!B218="",IF(DD219="Forecast",(Output!$G$47*(IntermediateCalcs!DF219-IntermediateCalcs!DF218))+((1-Output!$G$47)*IntermediateCalcs!DG218),""),(Output!$G$47*(IntermediateCalcs!DF219-IntermediateCalcs!DF218))+((1-Output!$G$47)*IntermediateCalcs!DG218))</f>
        <v>-53401.902175665375</v>
      </c>
      <c r="DH219" s="19">
        <f ca="1">IF(DataGoesHere!B218="",IF(DD219="Forecast",DF219+DG219,""),DF219+DG219)</f>
        <v>171985.8545535634</v>
      </c>
      <c r="DI219" s="274">
        <f ca="1">IF(DH219="","",IF(IntermediateCalcs!$AO$9="Yes",IntermediateCalcs!DH219*$CX219,IntermediateCalcs!DH219))</f>
        <v>138576.72608629335</v>
      </c>
      <c r="DJ219" s="250">
        <f ca="1">IF(DataGoesHere!$B219="","",($CZ219-DI219))</f>
        <v>137084.27391370665</v>
      </c>
      <c r="DK219" s="250">
        <f ca="1">IF(DataGoesHere!$B219="","",ABS($CZ219-DI219))</f>
        <v>137084.27391370665</v>
      </c>
      <c r="DL219" s="250">
        <f ca="1">IF(DataGoesHere!$B219="","",DK219^2)</f>
        <v>18792098154.448154</v>
      </c>
      <c r="DM219" s="249">
        <f ca="1">IF(DataGoesHere!$B219="","",DK219/$CZ219)</f>
        <v>0.49729295734146889</v>
      </c>
      <c r="DN219" s="250">
        <f ca="1">IF(DataGoesHere!$B219="","",SUM(DJ$2:DJ219)/AVERAGE(DK:DK))</f>
        <v>-25.501868970196352</v>
      </c>
      <c r="DP219" s="19">
        <f ca="1">IF(DataGoesHere!B219="",IF($DD219="Forecast",(Output!E$48*IntermediateCalcs!CY219)+Output!G$48,""),(Output!E$48*IntermediateCalcs!CY219)+Output!G$48)</f>
        <v>343413.96130157216</v>
      </c>
      <c r="DQ219" s="274">
        <f ca="1">IF(DP219="","",IF(IntermediateCalcs!$AO$9="Yes",IntermediateCalcs!DP219*$CX219,IntermediateCalcs!DP219))</f>
        <v>276704.04971983144</v>
      </c>
      <c r="DR219" s="250">
        <f ca="1">IF(DataGoesHere!$B219="","",($CZ219-DQ219))</f>
        <v>-1043.0497198314406</v>
      </c>
      <c r="DS219" s="250">
        <f ca="1">IF(DataGoesHere!$B219="","",ABS($CZ219-DQ219))</f>
        <v>1043.0497198314406</v>
      </c>
      <c r="DT219" s="250">
        <f ca="1">IF(DataGoesHere!$B219="","",DS219^2)</f>
        <v>1087952.7180404468</v>
      </c>
      <c r="DU219" s="249">
        <f ca="1">IF(DataGoesHere!$B219="","",DS219/$CZ219)</f>
        <v>3.7838131612068469E-3</v>
      </c>
      <c r="DV219" s="250">
        <f ca="1">IF(DataGoesHere!$B219="","",SUM(DR$2:DR219)/AVERAGE(DS:DS))</f>
        <v>-17.918805788576552</v>
      </c>
      <c r="DX219" s="19">
        <f ca="1">IF(DataGoesHere!$B218="","",(DB213*(Output!$O$49/Output!$P$49))+(IntermediateCalcs!DB214*(Output!$M$49/Output!$P$49))+(IntermediateCalcs!DB215*(Output!$K$49/Output!$P$49))+(DB216*(Output!$I$49/Output!$P$49))+(IntermediateCalcs!DB217*(Output!$G$49/Output!$P$49))+(IntermediateCalcs!DB218*(Output!$E$49/Output!$P$49)))</f>
        <v>285999.97132808418</v>
      </c>
      <c r="DY219" s="274">
        <f ca="1">IF(DX219="","",IF(IntermediateCalcs!$AO$9="Yes",IntermediateCalcs!DX219*$CX219,IntermediateCalcs!DX219))</f>
        <v>230443.01980705257</v>
      </c>
      <c r="DZ219" s="250">
        <f ca="1">IF(DataGoesHere!$B219="","",($CZ219-DY219))</f>
        <v>45217.980192947434</v>
      </c>
      <c r="EA219" s="250">
        <f ca="1">IF(DataGoesHere!$B219="","",ABS($CZ219-DY219))</f>
        <v>45217.980192947434</v>
      </c>
      <c r="EB219" s="250">
        <f ca="1">IF(DataGoesHere!$B219="","",EA219^2)</f>
        <v>2044665732.7297864</v>
      </c>
      <c r="EC219" s="249">
        <f ca="1">IF(DataGoesHere!$B219="","",EA219/$CZ219)</f>
        <v>0.16403473901983753</v>
      </c>
      <c r="ED219" s="250">
        <f ca="1">IF(DataGoesHere!$B219="","",SUM(DZ$2:DZ219)/AVERAGE(EA:EA))</f>
        <v>-16.477951591516383</v>
      </c>
    </row>
    <row r="220" spans="5:134" x14ac:dyDescent="0.2">
      <c r="E220" s="73"/>
      <c r="F220" s="73"/>
      <c r="G220" s="73"/>
      <c r="H220" s="73"/>
      <c r="I220" s="73"/>
      <c r="J220" s="73"/>
      <c r="K220" s="73"/>
      <c r="L220" s="73"/>
      <c r="M220" s="73"/>
      <c r="N220" s="73"/>
      <c r="O220" s="73"/>
      <c r="P220" s="73"/>
      <c r="Q220" s="73"/>
      <c r="R220" s="73"/>
      <c r="T220" s="240"/>
      <c r="U220" s="86"/>
      <c r="V220" s="245">
        <f>IF(DataGoesHere!$B220="","",(DataGoesHere!$B220/SUM(DataGoesHere!$B218:'DataGoesHere'!$B229)))</f>
        <v>8.4172658667904743E-2</v>
      </c>
      <c r="W220" s="86"/>
      <c r="X220" s="86"/>
      <c r="Y220" s="86"/>
      <c r="Z220" s="86"/>
      <c r="AA220" s="86"/>
      <c r="AB220" s="86"/>
      <c r="AC220" s="86"/>
      <c r="AD220" s="86"/>
      <c r="AE220" s="241"/>
      <c r="CV220" s="310">
        <f>IF(DataGoesHere!B220="","",DataGoesHere!A220)</f>
        <v>219</v>
      </c>
      <c r="CW220" s="271">
        <f t="shared" ca="1" si="14"/>
        <v>3</v>
      </c>
      <c r="CX220" s="272">
        <f t="shared" ca="1" si="15"/>
        <v>0.79862940076451561</v>
      </c>
      <c r="CY220" s="266">
        <f>DataGoesHere!A220</f>
        <v>219</v>
      </c>
      <c r="CZ220" s="19">
        <f>IF(DataGoesHere!B220="","",DataGoesHere!B220)</f>
        <v>321442</v>
      </c>
      <c r="DA220" s="19">
        <f>IF(DataGoesHere!B220="","",IF(AH$5="No",DataGoesHere!B220,DataGoesHere!B220-(AH$2*(DataGoesHere!A220-1))))</f>
        <v>134617.25574239713</v>
      </c>
      <c r="DB220" s="19">
        <f ca="1">IF(DataGoesHere!B220="","",IF(AO$9="No",DataGoesHere!B220,DataGoesHere!B220/CX220))</f>
        <v>402492.06915283675</v>
      </c>
      <c r="DC220" s="19">
        <f ca="1">IF(DataGoesHere!B220="","",IF(AO$9="No",DA220,DA220/CX220))</f>
        <v>168560.3555460519</v>
      </c>
      <c r="DD220" s="293" t="str">
        <f>IF(CZ220="",IF(COUNTIF(DD$2:DD219,"Forecast")&lt;Output!E$43,"Forecast",""),"Actual")</f>
        <v>Actual</v>
      </c>
      <c r="DF220" s="19">
        <f ca="1">IF(DataGoesHere!B219="",IF(DD220="Forecast",(Output!$E$47*IntermediateCalcs!DH219)+((1-Output!$E$47)*IntermediateCalcs!DF219),""),(Output!$E$47*IntermediateCalcs!DB219)+((1-Output!$E$47)*IntermediateCalcs!DF219))</f>
        <v>330446.27639068756</v>
      </c>
      <c r="DG220" s="19">
        <f ca="1">IF(DataGoesHere!B219="",IF(DD220="Forecast",(Output!$G$47*(IntermediateCalcs!DF220-IntermediateCalcs!DF219))+((1-Output!$G$47)*IntermediateCalcs!DG219),""),(Output!$G$47*(IntermediateCalcs!DF220-IntermediateCalcs!DF219))+((1-Output!$G$47)*IntermediateCalcs!DG219))</f>
        <v>25828.308742896708</v>
      </c>
      <c r="DH220" s="19">
        <f ca="1">IF(DataGoesHere!B219="",IF(DD220="Forecast",DF220+DG220,""),DF220+DG220)</f>
        <v>356274.58513358427</v>
      </c>
      <c r="DI220" s="274">
        <f ca="1">IF(DH220="","",IF(IntermediateCalcs!$AO$9="Yes",IntermediateCalcs!DH220*$CX220,IntermediateCalcs!DH220))</f>
        <v>284531.35843286081</v>
      </c>
      <c r="DJ220" s="250">
        <f ca="1">IF(DataGoesHere!$B220="","",($CZ220-DI220))</f>
        <v>36910.641567139188</v>
      </c>
      <c r="DK220" s="250">
        <f ca="1">IF(DataGoesHere!$B220="","",ABS($CZ220-DI220))</f>
        <v>36910.641567139188</v>
      </c>
      <c r="DL220" s="250">
        <f ca="1">IF(DataGoesHere!$B220="","",DK220^2)</f>
        <v>1362395460.8978233</v>
      </c>
      <c r="DM220" s="249">
        <f ca="1">IF(DataGoesHere!$B220="","",DK220/$CZ220)</f>
        <v>0.11482830982615584</v>
      </c>
      <c r="DN220" s="250">
        <f ca="1">IF(DataGoesHere!$B220="","",SUM(DJ$2:DJ220)/AVERAGE(DK:DK))</f>
        <v>-24.86741839000678</v>
      </c>
      <c r="DP220" s="19">
        <f ca="1">IF(DataGoesHere!B220="",IF($DD220="Forecast",(Output!E$48*IntermediateCalcs!CY220)+Output!G$48,""),(Output!E$48*IntermediateCalcs!CY220)+Output!G$48)</f>
        <v>344282.89128309651</v>
      </c>
      <c r="DQ220" s="274">
        <f ca="1">IF(DP220="","",IF(IntermediateCalcs!$AO$9="Yes",IntermediateCalcs!DP220*$CX220,IntermediateCalcs!DP220))</f>
        <v>274954.43915889424</v>
      </c>
      <c r="DR220" s="250">
        <f ca="1">IF(DataGoesHere!$B220="","",($CZ220-DQ220))</f>
        <v>46487.560841105762</v>
      </c>
      <c r="DS220" s="250">
        <f ca="1">IF(DataGoesHere!$B220="","",ABS($CZ220-DQ220))</f>
        <v>46487.560841105762</v>
      </c>
      <c r="DT220" s="250">
        <f ca="1">IF(DataGoesHere!$B220="","",DS220^2)</f>
        <v>2161093312.9555097</v>
      </c>
      <c r="DU220" s="249">
        <f ca="1">IF(DataGoesHere!$B220="","",DS220/$CZ220)</f>
        <v>0.14462192507857019</v>
      </c>
      <c r="DV220" s="250">
        <f ca="1">IF(DataGoesHere!$B220="","",SUM(DR$2:DR220)/AVERAGE(DS:DS))</f>
        <v>-16.432850725393227</v>
      </c>
      <c r="DX220" s="19">
        <f ca="1">IF(DataGoesHere!$B219="","",(DB214*(Output!$O$49/Output!$P$49))+(IntermediateCalcs!DB215*(Output!$M$49/Output!$P$49))+(IntermediateCalcs!DB216*(Output!$K$49/Output!$P$49))+(DB217*(Output!$I$49/Output!$P$49))+(IntermediateCalcs!DB218*(Output!$G$49/Output!$P$49))+(IntermediateCalcs!DB219*(Output!$E$49/Output!$P$49)))</f>
        <v>309108.02210949652</v>
      </c>
      <c r="DY220" s="274">
        <f ca="1">IF(DX220="","",IF(IntermediateCalcs!$AO$9="Yes",IntermediateCalcs!DX220*$CX220,IntermediateCalcs!DX220))</f>
        <v>246862.75446881185</v>
      </c>
      <c r="DZ220" s="250">
        <f ca="1">IF(DataGoesHere!$B220="","",($CZ220-DY220))</f>
        <v>74579.245531188149</v>
      </c>
      <c r="EA220" s="250">
        <f ca="1">IF(DataGoesHere!$B220="","",ABS($CZ220-DY220))</f>
        <v>74579.245531188149</v>
      </c>
      <c r="EB220" s="250">
        <f ca="1">IF(DataGoesHere!$B220="","",EA220^2)</f>
        <v>5562063864.0012474</v>
      </c>
      <c r="EC220" s="249">
        <f ca="1">IF(DataGoesHere!$B220="","",EA220/$CZ220)</f>
        <v>0.23201462637486125</v>
      </c>
      <c r="ED220" s="250">
        <f ca="1">IF(DataGoesHere!$B220="","",SUM(DZ$2:DZ220)/AVERAGE(EA:EA))</f>
        <v>-14.301704075089804</v>
      </c>
    </row>
    <row r="221" spans="5:134" x14ac:dyDescent="0.2">
      <c r="E221" s="73"/>
      <c r="F221" s="73"/>
      <c r="G221" s="73"/>
      <c r="H221" s="73"/>
      <c r="I221" s="73"/>
      <c r="J221" s="73"/>
      <c r="K221" s="73"/>
      <c r="L221" s="73"/>
      <c r="M221" s="73"/>
      <c r="N221" s="73"/>
      <c r="O221" s="73"/>
      <c r="P221" s="73"/>
      <c r="Q221" s="73"/>
      <c r="R221" s="73"/>
      <c r="T221" s="240"/>
      <c r="U221" s="86"/>
      <c r="V221" s="86"/>
      <c r="W221" s="245">
        <f>IF(DataGoesHere!$B221="","",(DataGoesHere!$B221/SUM(DataGoesHere!$B218:'DataGoesHere'!$B229)))</f>
        <v>8.3026237541704406E-2</v>
      </c>
      <c r="X221" s="86"/>
      <c r="Y221" s="86"/>
      <c r="Z221" s="86"/>
      <c r="AA221" s="86"/>
      <c r="AB221" s="86"/>
      <c r="AC221" s="86"/>
      <c r="AD221" s="86"/>
      <c r="AE221" s="241"/>
      <c r="CV221" s="310">
        <f>IF(DataGoesHere!B221="","",DataGoesHere!A221)</f>
        <v>220</v>
      </c>
      <c r="CW221" s="271">
        <f t="shared" ca="1" si="14"/>
        <v>4</v>
      </c>
      <c r="CX221" s="272">
        <f t="shared" ca="1" si="15"/>
        <v>1.0149292433706087</v>
      </c>
      <c r="CY221" s="266">
        <f>DataGoesHere!A221</f>
        <v>220</v>
      </c>
      <c r="CZ221" s="19">
        <f>IF(DataGoesHere!B221="","",DataGoesHere!B221)</f>
        <v>317064</v>
      </c>
      <c r="DA221" s="19">
        <f>IF(DataGoesHere!B221="","",IF(AH$5="No",DataGoesHere!B221,DataGoesHere!B221-(AH$2*(DataGoesHere!A221-1))))</f>
        <v>129382.26150268337</v>
      </c>
      <c r="DB221" s="19">
        <f ca="1">IF(DataGoesHere!B221="","",IF(AO$9="No",DataGoesHere!B221,DataGoesHere!B221/CX221))</f>
        <v>312400.10283576173</v>
      </c>
      <c r="DC221" s="19">
        <f ca="1">IF(DataGoesHere!B221="","",IF(AO$9="No",DA221,DA221/CX221))</f>
        <v>127479.09506775193</v>
      </c>
      <c r="DD221" s="293" t="str">
        <f>IF(CZ221="",IF(COUNTIF(DD$2:DD220,"Forecast")&lt;Output!E$43,"Forecast",""),"Actual")</f>
        <v>Actual</v>
      </c>
      <c r="DF221" s="19">
        <f ca="1">IF(DataGoesHere!B220="",IF(DD221="Forecast",(Output!$E$47*IntermediateCalcs!DH220)+((1-Output!$E$47)*IntermediateCalcs!DF220),""),(Output!$E$47*IntermediateCalcs!DB220)+((1-Output!$E$47)*IntermediateCalcs!DF220))</f>
        <v>395287.48987662181</v>
      </c>
      <c r="DG221" s="19">
        <f ca="1">IF(DataGoesHere!B220="",IF(DD221="Forecast",(Output!$G$47*(IntermediateCalcs!DF221-IntermediateCalcs!DF220))+((1-Output!$G$47)*IntermediateCalcs!DG220),""),(Output!$G$47*(IntermediateCalcs!DF221-IntermediateCalcs!DF220))+((1-Output!$G$47)*IntermediateCalcs!DG220))</f>
        <v>45334.76111441548</v>
      </c>
      <c r="DH221" s="19">
        <f ca="1">IF(DataGoesHere!B220="",IF(DD221="Forecast",DF221+DG221,""),DF221+DG221)</f>
        <v>440622.25099103729</v>
      </c>
      <c r="DI221" s="274">
        <f ca="1">IF(DH221="","",IF(IntermediateCalcs!$AO$9="Yes",IntermediateCalcs!DH221*$CX221,IntermediateCalcs!DH221))</f>
        <v>447200.40781058796</v>
      </c>
      <c r="DJ221" s="250">
        <f ca="1">IF(DataGoesHere!$B221="","",($CZ221-DI221))</f>
        <v>-130136.40781058796</v>
      </c>
      <c r="DK221" s="250">
        <f ca="1">IF(DataGoesHere!$B221="","",ABS($CZ221-DI221))</f>
        <v>130136.40781058796</v>
      </c>
      <c r="DL221" s="250">
        <f ca="1">IF(DataGoesHere!$B221="","",DK221^2)</f>
        <v>16935484637.843658</v>
      </c>
      <c r="DM221" s="249">
        <f ca="1">IF(DataGoesHere!$B221="","",DK221/$CZ221)</f>
        <v>0.4104420804966441</v>
      </c>
      <c r="DN221" s="250">
        <f ca="1">IF(DataGoesHere!$B221="","",SUM(DJ$2:DJ221)/AVERAGE(DK:DK))</f>
        <v>-27.104310406338463</v>
      </c>
      <c r="DP221" s="19">
        <f ca="1">IF(DataGoesHere!B221="",IF($DD221="Forecast",(Output!E$48*IntermediateCalcs!CY221)+Output!G$48,""),(Output!E$48*IntermediateCalcs!CY221)+Output!G$48)</f>
        <v>345151.82126462087</v>
      </c>
      <c r="DQ221" s="274">
        <f ca="1">IF(DP221="","",IF(IntermediateCalcs!$AO$9="Yes",IntermediateCalcs!DP221*$CX221,IntermediateCalcs!DP221))</f>
        <v>350304.67680408922</v>
      </c>
      <c r="DR221" s="250">
        <f ca="1">IF(DataGoesHere!$B221="","",($CZ221-DQ221))</f>
        <v>-33240.67680408922</v>
      </c>
      <c r="DS221" s="250">
        <f ca="1">IF(DataGoesHere!$B221="","",ABS($CZ221-DQ221))</f>
        <v>33240.67680408922</v>
      </c>
      <c r="DT221" s="250">
        <f ca="1">IF(DataGoesHere!$B221="","",DS221^2)</f>
        <v>1104942594.3939152</v>
      </c>
      <c r="DU221" s="249">
        <f ca="1">IF(DataGoesHere!$B221="","",DS221/$CZ221)</f>
        <v>0.10483901295665614</v>
      </c>
      <c r="DV221" s="250">
        <f ca="1">IF(DataGoesHere!$B221="","",SUM(DR$2:DR221)/AVERAGE(DS:DS))</f>
        <v>-17.495374787894718</v>
      </c>
      <c r="DX221" s="19">
        <f ca="1">IF(DataGoesHere!$B220="","",(DB215*(Output!$O$49/Output!$P$49))+(IntermediateCalcs!DB216*(Output!$M$49/Output!$P$49))+(IntermediateCalcs!DB217*(Output!$K$49/Output!$P$49))+(DB218*(Output!$I$49/Output!$P$49))+(IntermediateCalcs!DB219*(Output!$G$49/Output!$P$49))+(IntermediateCalcs!DB220*(Output!$E$49/Output!$P$49)))</f>
        <v>321109.58826948935</v>
      </c>
      <c r="DY221" s="274">
        <f ca="1">IF(DX221="","",IF(IntermediateCalcs!$AO$9="Yes",IntermediateCalcs!DX221*$CX221,IntermediateCalcs!DX221))</f>
        <v>325903.51146140054</v>
      </c>
      <c r="DZ221" s="250">
        <f ca="1">IF(DataGoesHere!$B221="","",($CZ221-DY221))</f>
        <v>-8839.5114614005433</v>
      </c>
      <c r="EA221" s="250">
        <f ca="1">IF(DataGoesHere!$B221="","",ABS($CZ221-DY221))</f>
        <v>8839.5114614005433</v>
      </c>
      <c r="EB221" s="250">
        <f ca="1">IF(DataGoesHere!$B221="","",EA221^2)</f>
        <v>78136962.876231566</v>
      </c>
      <c r="EC221" s="249">
        <f ca="1">IF(DataGoesHere!$B221="","",EA221/$CZ221)</f>
        <v>2.7879265578559985E-2</v>
      </c>
      <c r="ED221" s="250">
        <f ca="1">IF(DataGoesHere!$B221="","",SUM(DZ$2:DZ221)/AVERAGE(EA:EA))</f>
        <v>-14.55964399828536</v>
      </c>
    </row>
    <row r="222" spans="5:134" x14ac:dyDescent="0.2">
      <c r="E222" s="73"/>
      <c r="F222" s="73"/>
      <c r="G222" s="73"/>
      <c r="H222" s="73"/>
      <c r="I222" s="73"/>
      <c r="J222" s="73"/>
      <c r="K222" s="73"/>
      <c r="L222" s="73"/>
      <c r="M222" s="73"/>
      <c r="N222" s="73"/>
      <c r="O222" s="73"/>
      <c r="P222" s="73"/>
      <c r="Q222" s="73"/>
      <c r="R222" s="73"/>
      <c r="T222" s="240"/>
      <c r="U222" s="86"/>
      <c r="V222" s="86"/>
      <c r="W222" s="86"/>
      <c r="X222" s="245">
        <f>IF(DataGoesHere!$B222="","",(DataGoesHere!$B222/SUM(DataGoesHere!$B218:'DataGoesHere'!$B229)))</f>
        <v>8.5084453633969048E-2</v>
      </c>
      <c r="Y222" s="86"/>
      <c r="Z222" s="86"/>
      <c r="AA222" s="86"/>
      <c r="AB222" s="86"/>
      <c r="AC222" s="86"/>
      <c r="AD222" s="86"/>
      <c r="AE222" s="241"/>
      <c r="CV222" s="310">
        <f>IF(DataGoesHere!B222="","",DataGoesHere!A222)</f>
        <v>221</v>
      </c>
      <c r="CW222" s="271">
        <f t="shared" ca="1" si="14"/>
        <v>5</v>
      </c>
      <c r="CX222" s="272">
        <f t="shared" ca="1" si="15"/>
        <v>0.97875414397996308</v>
      </c>
      <c r="CY222" s="266">
        <f>DataGoesHere!A222</f>
        <v>221</v>
      </c>
      <c r="CZ222" s="19">
        <f>IF(DataGoesHere!B222="","",DataGoesHere!B222)</f>
        <v>324924</v>
      </c>
      <c r="DA222" s="19">
        <f>IF(DataGoesHere!B222="","",IF(AH$5="No",DataGoesHere!B222,DataGoesHere!B222-(AH$2*(DataGoesHere!A222-1))))</f>
        <v>136385.26726296957</v>
      </c>
      <c r="DB222" s="19">
        <f ca="1">IF(DataGoesHere!B222="","",IF(AO$9="No",DataGoesHere!B222,DataGoesHere!B222/CX222))</f>
        <v>331977.13848622213</v>
      </c>
      <c r="DC222" s="19">
        <f ca="1">IF(DataGoesHere!B222="","",IF(AO$9="No",DA222,DA222/CX222))</f>
        <v>139345.78780773125</v>
      </c>
      <c r="DD222" s="293" t="str">
        <f>IF(CZ222="",IF(COUNTIF(DD$2:DD221,"Forecast")&lt;Output!E$43,"Forecast",""),"Actual")</f>
        <v>Actual</v>
      </c>
      <c r="DF222" s="19">
        <f ca="1">IF(DataGoesHere!B221="",IF(DD222="Forecast",(Output!$E$47*IntermediateCalcs!DH221)+((1-Output!$E$47)*IntermediateCalcs!DF221),""),(Output!$E$47*IntermediateCalcs!DB221)+((1-Output!$E$47)*IntermediateCalcs!DF221))</f>
        <v>320688.84153984778</v>
      </c>
      <c r="DG222" s="19">
        <f ca="1">IF(DataGoesHere!B221="",IF(DD222="Forecast",(Output!$G$47*(IntermediateCalcs!DF222-IntermediateCalcs!DF221))+((1-Output!$G$47)*IntermediateCalcs!DG221),""),(Output!$G$47*(IntermediateCalcs!DF222-IntermediateCalcs!DF221))+((1-Output!$G$47)*IntermediateCalcs!DG221))</f>
        <v>-14631.943611179275</v>
      </c>
      <c r="DH222" s="19">
        <f ca="1">IF(DataGoesHere!B221="",IF(DD222="Forecast",DF222+DG222,""),DF222+DG222)</f>
        <v>306056.89792866854</v>
      </c>
      <c r="DI222" s="274">
        <f ca="1">IF(DH222="","",IF(IntermediateCalcs!$AO$9="Yes",IntermediateCalcs!DH222*$CX222,IntermediateCalcs!DH222))</f>
        <v>299554.45714133693</v>
      </c>
      <c r="DJ222" s="250">
        <f ca="1">IF(DataGoesHere!$B222="","",($CZ222-DI222))</f>
        <v>25369.542858663073</v>
      </c>
      <c r="DK222" s="250">
        <f ca="1">IF(DataGoesHere!$B222="","",ABS($CZ222-DI222))</f>
        <v>25369.542858663073</v>
      </c>
      <c r="DL222" s="250">
        <f ca="1">IF(DataGoesHere!$B222="","",DK222^2)</f>
        <v>643613704.85754251</v>
      </c>
      <c r="DM222" s="249">
        <f ca="1">IF(DataGoesHere!$B222="","",DK222/$CZ222)</f>
        <v>7.8078390204057171E-2</v>
      </c>
      <c r="DN222" s="250">
        <f ca="1">IF(DataGoesHere!$B222="","",SUM(DJ$2:DJ222)/AVERAGE(DK:DK))</f>
        <v>-26.668237758927408</v>
      </c>
      <c r="DP222" s="19">
        <f ca="1">IF(DataGoesHere!B222="",IF($DD222="Forecast",(Output!E$48*IntermediateCalcs!CY222)+Output!G$48,""),(Output!E$48*IntermediateCalcs!CY222)+Output!G$48)</f>
        <v>346020.75124614523</v>
      </c>
      <c r="DQ222" s="274">
        <f ca="1">IF(DP222="","",IF(IntermediateCalcs!$AO$9="Yes",IntermediateCalcs!DP222*$CX222,IntermediateCalcs!DP222))</f>
        <v>338669.24418522464</v>
      </c>
      <c r="DR222" s="250">
        <f ca="1">IF(DataGoesHere!$B222="","",($CZ222-DQ222))</f>
        <v>-13745.244185224641</v>
      </c>
      <c r="DS222" s="250">
        <f ca="1">IF(DataGoesHere!$B222="","",ABS($CZ222-DQ222))</f>
        <v>13745.244185224641</v>
      </c>
      <c r="DT222" s="250">
        <f ca="1">IF(DataGoesHere!$B222="","",DS222^2)</f>
        <v>188931737.7114518</v>
      </c>
      <c r="DU222" s="249">
        <f ca="1">IF(DataGoesHere!$B222="","",DS222/$CZ222)</f>
        <v>4.2302951413944925E-2</v>
      </c>
      <c r="DV222" s="250">
        <f ca="1">IF(DataGoesHere!$B222="","",SUM(DR$2:DR222)/AVERAGE(DS:DS))</f>
        <v>-17.93473565824749</v>
      </c>
      <c r="DX222" s="19">
        <f ca="1">IF(DataGoesHere!$B221="","",(DB216*(Output!$O$49/Output!$P$49))+(IntermediateCalcs!DB217*(Output!$M$49/Output!$P$49))+(IntermediateCalcs!DB218*(Output!$K$49/Output!$P$49))+(DB219*(Output!$I$49/Output!$P$49))+(IntermediateCalcs!DB220*(Output!$G$49/Output!$P$49))+(IntermediateCalcs!DB221*(Output!$E$49/Output!$P$49)))</f>
        <v>351681.85204713757</v>
      </c>
      <c r="DY222" s="274">
        <f ca="1">IF(DX222="","",IF(IntermediateCalcs!$AO$9="Yes",IntermediateCalcs!DX222*$CX222,IntermediateCalcs!DX222))</f>
        <v>344210.07005368418</v>
      </c>
      <c r="DZ222" s="250">
        <f ca="1">IF(DataGoesHere!$B222="","",($CZ222-DY222))</f>
        <v>-19286.070053684176</v>
      </c>
      <c r="EA222" s="250">
        <f ca="1">IF(DataGoesHere!$B222="","",ABS($CZ222-DY222))</f>
        <v>19286.070053684176</v>
      </c>
      <c r="EB222" s="250">
        <f ca="1">IF(DataGoesHere!$B222="","",EA222^2)</f>
        <v>371952498.11561358</v>
      </c>
      <c r="EC222" s="249">
        <f ca="1">IF(DataGoesHere!$B222="","",EA222/$CZ222)</f>
        <v>5.9355634098078862E-2</v>
      </c>
      <c r="ED222" s="250">
        <f ca="1">IF(DataGoesHere!$B222="","",SUM(DZ$2:DZ222)/AVERAGE(EA:EA))</f>
        <v>-15.122418021500804</v>
      </c>
    </row>
    <row r="223" spans="5:134" x14ac:dyDescent="0.2">
      <c r="E223" s="73"/>
      <c r="F223" s="73"/>
      <c r="G223" s="73"/>
      <c r="H223" s="73"/>
      <c r="I223" s="73"/>
      <c r="J223" s="73"/>
      <c r="K223" s="73"/>
      <c r="L223" s="73"/>
      <c r="M223" s="73"/>
      <c r="N223" s="73"/>
      <c r="O223" s="73"/>
      <c r="P223" s="73"/>
      <c r="Q223" s="73"/>
      <c r="R223" s="73"/>
      <c r="T223" s="240"/>
      <c r="U223" s="86"/>
      <c r="V223" s="86"/>
      <c r="W223" s="86"/>
      <c r="X223" s="86"/>
      <c r="Y223" s="245">
        <f>IF(DataGoesHere!$B223="","",(DataGoesHere!$B223/SUM(DataGoesHere!$B218:'DataGoesHere'!$B229)))</f>
        <v>8.3599186245250853E-2</v>
      </c>
      <c r="Z223" s="86"/>
      <c r="AA223" s="86"/>
      <c r="AB223" s="86"/>
      <c r="AC223" s="86"/>
      <c r="AD223" s="86"/>
      <c r="AE223" s="241"/>
      <c r="CV223" s="310">
        <f>IF(DataGoesHere!B223="","",DataGoesHere!A223)</f>
        <v>222</v>
      </c>
      <c r="CW223" s="271">
        <f t="shared" ca="1" si="14"/>
        <v>6</v>
      </c>
      <c r="CX223" s="272">
        <f t="shared" ca="1" si="15"/>
        <v>1.0779088099730167</v>
      </c>
      <c r="CY223" s="266">
        <f>DataGoesHere!A223</f>
        <v>222</v>
      </c>
      <c r="CZ223" s="19">
        <f>IF(DataGoesHere!B223="","",DataGoesHere!B223)</f>
        <v>319252</v>
      </c>
      <c r="DA223" s="19">
        <f>IF(DataGoesHere!B223="","",IF(AH$5="No",DataGoesHere!B223,DataGoesHere!B223-(AH$2*(DataGoesHere!A223-1))))</f>
        <v>129856.27302325581</v>
      </c>
      <c r="DB223" s="19">
        <f ca="1">IF(DataGoesHere!B223="","",IF(AO$9="No",DataGoesHere!B223,DataGoesHere!B223/CX223))</f>
        <v>296177.18776043016</v>
      </c>
      <c r="DC223" s="19">
        <f ca="1">IF(DataGoesHere!B223="","",IF(AO$9="No",DA223,DA223/CX223))</f>
        <v>120470.55541415093</v>
      </c>
      <c r="DD223" s="293" t="str">
        <f>IF(CZ223="",IF(COUNTIF(DD$2:DD222,"Forecast")&lt;Output!E$43,"Forecast",""),"Actual")</f>
        <v>Actual</v>
      </c>
      <c r="DF223" s="19">
        <f ca="1">IF(DataGoesHere!B222="",IF(DD223="Forecast",(Output!$E$47*IntermediateCalcs!DH222)+((1-Output!$E$47)*IntermediateCalcs!DF222),""),(Output!$E$47*IntermediateCalcs!DB222)+((1-Output!$E$47)*IntermediateCalcs!DF222))</f>
        <v>330848.30879158468</v>
      </c>
      <c r="DG223" s="19">
        <f ca="1">IF(DataGoesHere!B222="",IF(DD223="Forecast",(Output!$G$47*(IntermediateCalcs!DF223-IntermediateCalcs!DF222))+((1-Output!$G$47)*IntermediateCalcs!DG222),""),(Output!$G$47*(IntermediateCalcs!DF223-IntermediateCalcs!DF222))+((1-Output!$G$47)*IntermediateCalcs!DG222))</f>
        <v>-2236.2381797211856</v>
      </c>
      <c r="DH223" s="19">
        <f ca="1">IF(DataGoesHere!B222="",IF(DD223="Forecast",DF223+DG223,""),DF223+DG223)</f>
        <v>328612.07061186351</v>
      </c>
      <c r="DI223" s="274">
        <f ca="1">IF(DH223="","",IF(IntermediateCalcs!$AO$9="Yes",IntermediateCalcs!DH223*$CX223,IntermediateCalcs!DH223))</f>
        <v>354213.84597600275</v>
      </c>
      <c r="DJ223" s="250">
        <f ca="1">IF(DataGoesHere!$B223="","",($CZ223-DI223))</f>
        <v>-34961.845976002747</v>
      </c>
      <c r="DK223" s="250">
        <f ca="1">IF(DataGoesHere!$B223="","",ABS($CZ223-DI223))</f>
        <v>34961.845976002747</v>
      </c>
      <c r="DL223" s="250">
        <f ca="1">IF(DataGoesHere!$B223="","",DK223^2)</f>
        <v>1222330674.0497396</v>
      </c>
      <c r="DM223" s="249">
        <f ca="1">IF(DataGoesHere!$B223="","",DK223/$CZ223)</f>
        <v>0.10951175239623478</v>
      </c>
      <c r="DN223" s="250">
        <f ca="1">IF(DataGoesHere!$B223="","",SUM(DJ$2:DJ223)/AVERAGE(DK:DK))</f>
        <v>-27.269190831596866</v>
      </c>
      <c r="DP223" s="19">
        <f ca="1">IF(DataGoesHere!B223="",IF($DD223="Forecast",(Output!E$48*IntermediateCalcs!CY223)+Output!G$48,""),(Output!E$48*IntermediateCalcs!CY223)+Output!G$48)</f>
        <v>346889.68122766959</v>
      </c>
      <c r="DQ223" s="274">
        <f ca="1">IF(DP223="","",IF(IntermediateCalcs!$AO$9="Yes",IntermediateCalcs!DP223*$CX223,IntermediateCalcs!DP223))</f>
        <v>373915.44348403643</v>
      </c>
      <c r="DR223" s="250">
        <f ca="1">IF(DataGoesHere!$B223="","",($CZ223-DQ223))</f>
        <v>-54663.443484036427</v>
      </c>
      <c r="DS223" s="250">
        <f ca="1">IF(DataGoesHere!$B223="","",ABS($CZ223-DQ223))</f>
        <v>54663.443484036427</v>
      </c>
      <c r="DT223" s="250">
        <f ca="1">IF(DataGoesHere!$B223="","",DS223^2)</f>
        <v>2988092053.5324445</v>
      </c>
      <c r="DU223" s="249">
        <f ca="1">IF(DataGoesHere!$B223="","",DS223/$CZ223)</f>
        <v>0.17122349580906754</v>
      </c>
      <c r="DV223" s="250">
        <f ca="1">IF(DataGoesHere!$B223="","",SUM(DR$2:DR223)/AVERAGE(DS:DS))</f>
        <v>-19.682029324477352</v>
      </c>
      <c r="DX223" s="19">
        <f ca="1">IF(DataGoesHere!$B222="","",(DB217*(Output!$O$49/Output!$P$49))+(IntermediateCalcs!DB218*(Output!$M$49/Output!$P$49))+(IntermediateCalcs!DB219*(Output!$K$49/Output!$P$49))+(DB220*(Output!$I$49/Output!$P$49))+(IntermediateCalcs!DB221*(Output!$G$49/Output!$P$49))+(IntermediateCalcs!DB222*(Output!$E$49/Output!$P$49)))</f>
        <v>313475.70341237378</v>
      </c>
      <c r="DY223" s="274">
        <f ca="1">IF(DX223="","",IF(IntermediateCalcs!$AO$9="Yes",IntermediateCalcs!DX223*$CX223,IntermediateCalcs!DX223))</f>
        <v>337898.22242068616</v>
      </c>
      <c r="DZ223" s="250">
        <f ca="1">IF(DataGoesHere!$B223="","",($CZ223-DY223))</f>
        <v>-18646.222420686157</v>
      </c>
      <c r="EA223" s="250">
        <f ca="1">IF(DataGoesHere!$B223="","",ABS($CZ223-DY223))</f>
        <v>18646.222420686157</v>
      </c>
      <c r="EB223" s="250">
        <f ca="1">IF(DataGoesHere!$B223="","",EA223^2)</f>
        <v>347681610.56169915</v>
      </c>
      <c r="EC223" s="249">
        <f ca="1">IF(DataGoesHere!$B223="","",EA223/$CZ223)</f>
        <v>5.8405969017221997E-2</v>
      </c>
      <c r="ED223" s="250">
        <f ca="1">IF(DataGoesHere!$B223="","",SUM(DZ$2:DZ223)/AVERAGE(EA:EA))</f>
        <v>-15.66652107516855</v>
      </c>
    </row>
    <row r="224" spans="5:134" x14ac:dyDescent="0.2">
      <c r="E224" s="73"/>
      <c r="F224" s="73"/>
      <c r="G224" s="73"/>
      <c r="H224" s="73"/>
      <c r="I224" s="73"/>
      <c r="J224" s="73"/>
      <c r="K224" s="73"/>
      <c r="L224" s="73"/>
      <c r="M224" s="73"/>
      <c r="N224" s="73"/>
      <c r="O224" s="73"/>
      <c r="P224" s="73"/>
      <c r="Q224" s="73"/>
      <c r="R224" s="73"/>
      <c r="T224" s="240"/>
      <c r="U224" s="86"/>
      <c r="V224" s="86"/>
      <c r="W224" s="86"/>
      <c r="X224" s="86"/>
      <c r="Y224" s="86"/>
      <c r="Z224" s="245">
        <f>IF(DataGoesHere!$B224="","",(DataGoesHere!$B224/SUM(DataGoesHere!$B218:'DataGoesHere'!$B229)))</f>
        <v>8.4057440464266511E-2</v>
      </c>
      <c r="AA224" s="86"/>
      <c r="AB224" s="86"/>
      <c r="AC224" s="86"/>
      <c r="AD224" s="86"/>
      <c r="AE224" s="241"/>
      <c r="CV224" s="310">
        <f>IF(DataGoesHere!B224="","",DataGoesHere!A224)</f>
        <v>223</v>
      </c>
      <c r="CW224" s="271">
        <f t="shared" ca="1" si="14"/>
        <v>7</v>
      </c>
      <c r="CX224" s="272">
        <f t="shared" ca="1" si="15"/>
        <v>1.0265458156689093</v>
      </c>
      <c r="CY224" s="266">
        <f>DataGoesHere!A224</f>
        <v>223</v>
      </c>
      <c r="CZ224" s="19">
        <f>IF(DataGoesHere!B224="","",DataGoesHere!B224)</f>
        <v>321002</v>
      </c>
      <c r="DA224" s="19">
        <f>IF(DataGoesHere!B224="","",IF(AH$5="No",DataGoesHere!B224,DataGoesHere!B224-(AH$2*(DataGoesHere!A224-1))))</f>
        <v>130749.27878354205</v>
      </c>
      <c r="DB224" s="19">
        <f ca="1">IF(DataGoesHere!B224="","",IF(AO$9="No",DataGoesHere!B224,DataGoesHere!B224/CX224))</f>
        <v>312701.09438888641</v>
      </c>
      <c r="DC224" s="19">
        <f ca="1">IF(DataGoesHere!B224="","",IF(AO$9="No",DA224,DA224/CX224))</f>
        <v>127368.1863856649</v>
      </c>
      <c r="DD224" s="293" t="str">
        <f>IF(CZ224="",IF(COUNTIF(DD$2:DD223,"Forecast")&lt;Output!E$43,"Forecast",""),"Actual")</f>
        <v>Actual</v>
      </c>
      <c r="DF224" s="19">
        <f ca="1">IF(DataGoesHere!B223="",IF(DD224="Forecast",(Output!$E$47*IntermediateCalcs!DH223)+((1-Output!$E$47)*IntermediateCalcs!DF223),""),(Output!$E$47*IntermediateCalcs!DB223)+((1-Output!$E$47)*IntermediateCalcs!DF223))</f>
        <v>299644.29986354563</v>
      </c>
      <c r="DG224" s="19">
        <f ca="1">IF(DataGoesHere!B223="",IF(DD224="Forecast",(Output!$G$47*(IntermediateCalcs!DF224-IntermediateCalcs!DF223))+((1-Output!$G$47)*IntermediateCalcs!DG223),""),(Output!$G$47*(IntermediateCalcs!DF224-IntermediateCalcs!DF223))+((1-Output!$G$47)*IntermediateCalcs!DG223))</f>
        <v>-16720.123553880119</v>
      </c>
      <c r="DH224" s="19">
        <f ca="1">IF(DataGoesHere!B223="",IF(DD224="Forecast",DF224+DG224,""),DF224+DG224)</f>
        <v>282924.17630966549</v>
      </c>
      <c r="DI224" s="274">
        <f ca="1">IF(DH224="","",IF(IntermediateCalcs!$AO$9="Yes",IntermediateCalcs!DH224*$CX224,IntermediateCalcs!DH224))</f>
        <v>290434.6293422599</v>
      </c>
      <c r="DJ224" s="250">
        <f ca="1">IF(DataGoesHere!$B224="","",($CZ224-DI224))</f>
        <v>30567.370657740103</v>
      </c>
      <c r="DK224" s="250">
        <f ca="1">IF(DataGoesHere!$B224="","",ABS($CZ224-DI224))</f>
        <v>30567.370657740103</v>
      </c>
      <c r="DL224" s="250">
        <f ca="1">IF(DataGoesHere!$B224="","",DK224^2)</f>
        <v>934364148.9276706</v>
      </c>
      <c r="DM224" s="249">
        <f ca="1">IF(DataGoesHere!$B224="","",DK224/$CZ224)</f>
        <v>9.5224860461118943E-2</v>
      </c>
      <c r="DN224" s="250">
        <f ca="1">IF(DataGoesHere!$B224="","",SUM(DJ$2:DJ224)/AVERAGE(DK:DK))</f>
        <v>-26.743773628717943</v>
      </c>
      <c r="DP224" s="19">
        <f ca="1">IF(DataGoesHere!B224="",IF($DD224="Forecast",(Output!E$48*IntermediateCalcs!CY224)+Output!G$48,""),(Output!E$48*IntermediateCalcs!CY224)+Output!G$48)</f>
        <v>347758.61120919394</v>
      </c>
      <c r="DQ224" s="274">
        <f ca="1">IF(DP224="","",IF(IntermediateCalcs!$AO$9="Yes",IntermediateCalcs!DP224*$CX224,IntermediateCalcs!DP224))</f>
        <v>356990.14719962911</v>
      </c>
      <c r="DR224" s="250">
        <f ca="1">IF(DataGoesHere!$B224="","",($CZ224-DQ224))</f>
        <v>-35988.147199629107</v>
      </c>
      <c r="DS224" s="250">
        <f ca="1">IF(DataGoesHere!$B224="","",ABS($CZ224-DQ224))</f>
        <v>35988.147199629107</v>
      </c>
      <c r="DT224" s="250">
        <f ca="1">IF(DataGoesHere!$B224="","",DS224^2)</f>
        <v>1295146738.8621724</v>
      </c>
      <c r="DU224" s="249">
        <f ca="1">IF(DataGoesHere!$B224="","",DS224/$CZ224)</f>
        <v>0.11211190958196245</v>
      </c>
      <c r="DV224" s="250">
        <f ca="1">IF(DataGoesHere!$B224="","",SUM(DR$2:DR224)/AVERAGE(DS:DS))</f>
        <v>-20.832375106839628</v>
      </c>
      <c r="DX224" s="19">
        <f ca="1">IF(DataGoesHere!$B223="","",(DB218*(Output!$O$49/Output!$P$49))+(IntermediateCalcs!DB219*(Output!$M$49/Output!$P$49))+(IntermediateCalcs!DB220*(Output!$K$49/Output!$P$49))+(DB221*(Output!$I$49/Output!$P$49))+(IntermediateCalcs!DB222*(Output!$G$49/Output!$P$49))+(IntermediateCalcs!DB223*(Output!$E$49/Output!$P$49)))</f>
        <v>316361.83337185322</v>
      </c>
      <c r="DY224" s="274">
        <f ca="1">IF(DX224="","",IF(IntermediateCalcs!$AO$9="Yes",IntermediateCalcs!DX224*$CX224,IntermediateCalcs!DX224))</f>
        <v>324759.91628522065</v>
      </c>
      <c r="DZ224" s="250">
        <f ca="1">IF(DataGoesHere!$B224="","",($CZ224-DY224))</f>
        <v>-3757.91628522065</v>
      </c>
      <c r="EA224" s="250">
        <f ca="1">IF(DataGoesHere!$B224="","",ABS($CZ224-DY224))</f>
        <v>3757.91628522065</v>
      </c>
      <c r="EB224" s="250">
        <f ca="1">IF(DataGoesHere!$B224="","",EA224^2)</f>
        <v>14121934.806726569</v>
      </c>
      <c r="EC224" s="249">
        <f ca="1">IF(DataGoesHere!$B224="","",EA224/$CZ224)</f>
        <v>1.1706831375569779E-2</v>
      </c>
      <c r="ED224" s="250">
        <f ca="1">IF(DataGoesHere!$B224="","",SUM(DZ$2:DZ224)/AVERAGE(EA:EA))</f>
        <v>-15.776178338719578</v>
      </c>
    </row>
    <row r="225" spans="5:134" x14ac:dyDescent="0.2">
      <c r="E225" s="73"/>
      <c r="F225" s="73"/>
      <c r="G225" s="73"/>
      <c r="H225" s="73"/>
      <c r="I225" s="73"/>
      <c r="J225" s="73"/>
      <c r="K225" s="73"/>
      <c r="L225" s="73"/>
      <c r="M225" s="73"/>
      <c r="N225" s="73"/>
      <c r="O225" s="73"/>
      <c r="P225" s="73"/>
      <c r="Q225" s="73"/>
      <c r="R225" s="73"/>
      <c r="T225" s="240"/>
      <c r="U225" s="86"/>
      <c r="V225" s="86"/>
      <c r="W225" s="86"/>
      <c r="X225" s="86"/>
      <c r="Y225" s="86"/>
      <c r="Z225" s="86"/>
      <c r="AA225" s="245">
        <f>IF(DataGoesHere!$B225="","",(DataGoesHere!$B225/SUM(DataGoesHere!$B218:'DataGoesHere'!$B229)))</f>
        <v>8.4415664333759896E-2</v>
      </c>
      <c r="AB225" s="86"/>
      <c r="AC225" s="86"/>
      <c r="AD225" s="86"/>
      <c r="AE225" s="241"/>
      <c r="CV225" s="310">
        <f>IF(DataGoesHere!B225="","",DataGoesHere!A225)</f>
        <v>224</v>
      </c>
      <c r="CW225" s="271">
        <f t="shared" ca="1" si="14"/>
        <v>8</v>
      </c>
      <c r="CX225" s="272">
        <f t="shared" ca="1" si="15"/>
        <v>1.0207492390681214</v>
      </c>
      <c r="CY225" s="266">
        <f>DataGoesHere!A225</f>
        <v>224</v>
      </c>
      <c r="CZ225" s="19">
        <f>IF(DataGoesHere!B225="","",DataGoesHere!B225)</f>
        <v>322370</v>
      </c>
      <c r="DA225" s="19">
        <f>IF(DataGoesHere!B225="","",IF(AH$5="No",DataGoesHere!B225,DataGoesHere!B225-(AH$2*(DataGoesHere!A225-1))))</f>
        <v>131260.28454382825</v>
      </c>
      <c r="DB225" s="19">
        <f ca="1">IF(DataGoesHere!B225="","",IF(AO$9="No",DataGoesHere!B225,DataGoesHere!B225/CX225))</f>
        <v>315817.03680161753</v>
      </c>
      <c r="DC225" s="19">
        <f ca="1">IF(DataGoesHere!B225="","",IF(AO$9="No",DA225,DA225/CX225))</f>
        <v>128592.09639348884</v>
      </c>
      <c r="DD225" s="293" t="str">
        <f>IF(CZ225="",IF(COUNTIF(DD$2:DD224,"Forecast")&lt;Output!E$43,"Forecast",""),"Actual")</f>
        <v>Actual</v>
      </c>
      <c r="DF225" s="19">
        <f ca="1">IF(DataGoesHere!B224="",IF(DD225="Forecast",(Output!$E$47*IntermediateCalcs!DH224)+((1-Output!$E$47)*IntermediateCalcs!DF224),""),(Output!$E$47*IntermediateCalcs!DB224)+((1-Output!$E$47)*IntermediateCalcs!DF224))</f>
        <v>311395.41493635235</v>
      </c>
      <c r="DG225" s="19">
        <f ca="1">IF(DataGoesHere!B224="",IF(DD225="Forecast",(Output!$G$47*(IntermediateCalcs!DF225-IntermediateCalcs!DF224))+((1-Output!$G$47)*IntermediateCalcs!DG224),""),(Output!$G$47*(IntermediateCalcs!DF225-IntermediateCalcs!DF224))+((1-Output!$G$47)*IntermediateCalcs!DG224))</f>
        <v>-2484.5042405367021</v>
      </c>
      <c r="DH225" s="19">
        <f ca="1">IF(DataGoesHere!B224="",IF(DD225="Forecast",DF225+DG225,""),DF225+DG225)</f>
        <v>308910.91069581563</v>
      </c>
      <c r="DI225" s="274">
        <f ca="1">IF(DH225="","",IF(IntermediateCalcs!$AO$9="Yes",IntermediateCalcs!DH225*$CX225,IntermediateCalcs!DH225))</f>
        <v>315320.57703259424</v>
      </c>
      <c r="DJ225" s="250">
        <f ca="1">IF(DataGoesHere!$B225="","",($CZ225-DI225))</f>
        <v>7049.4229674057569</v>
      </c>
      <c r="DK225" s="250">
        <f ca="1">IF(DataGoesHere!$B225="","",ABS($CZ225-DI225))</f>
        <v>7049.4229674057569</v>
      </c>
      <c r="DL225" s="250">
        <f ca="1">IF(DataGoesHere!$B225="","",DK225^2)</f>
        <v>49694364.173387788</v>
      </c>
      <c r="DM225" s="249">
        <f ca="1">IF(DataGoesHere!$B225="","",DK225/$CZ225)</f>
        <v>2.1867490670365596E-2</v>
      </c>
      <c r="DN225" s="250">
        <f ca="1">IF(DataGoesHere!$B225="","",SUM(DJ$2:DJ225)/AVERAGE(DK:DK))</f>
        <v>-26.622602326844554</v>
      </c>
      <c r="DP225" s="19">
        <f ca="1">IF(DataGoesHere!B225="",IF($DD225="Forecast",(Output!E$48*IntermediateCalcs!CY225)+Output!G$48,""),(Output!E$48*IntermediateCalcs!CY225)+Output!G$48)</f>
        <v>348627.54119071836</v>
      </c>
      <c r="DQ225" s="274">
        <f ca="1">IF(DP225="","",IF(IntermediateCalcs!$AO$9="Yes",IntermediateCalcs!DP225*$CX225,IntermediateCalcs!DP225))</f>
        <v>355861.2973886159</v>
      </c>
      <c r="DR225" s="250">
        <f ca="1">IF(DataGoesHere!$B225="","",($CZ225-DQ225))</f>
        <v>-33491.297388615902</v>
      </c>
      <c r="DS225" s="250">
        <f ca="1">IF(DataGoesHere!$B225="","",ABS($CZ225-DQ225))</f>
        <v>33491.297388615902</v>
      </c>
      <c r="DT225" s="250">
        <f ca="1">IF(DataGoesHere!$B225="","",DS225^2)</f>
        <v>1121667000.7727103</v>
      </c>
      <c r="DU225" s="249">
        <f ca="1">IF(DataGoesHere!$B225="","",DS225/$CZ225)</f>
        <v>0.10389086263801192</v>
      </c>
      <c r="DV225" s="250">
        <f ca="1">IF(DataGoesHere!$B225="","",SUM(DR$2:DR225)/AVERAGE(DS:DS))</f>
        <v>-21.90291014947811</v>
      </c>
      <c r="DX225" s="19">
        <f ca="1">IF(DataGoesHere!$B224="","",(DB219*(Output!$O$49/Output!$P$49))+(IntermediateCalcs!DB220*(Output!$M$49/Output!$P$49))+(IntermediateCalcs!DB221*(Output!$K$49/Output!$P$49))+(DB222*(Output!$I$49/Output!$P$49))+(IntermediateCalcs!DB223*(Output!$G$49/Output!$P$49))+(IntermediateCalcs!DB224*(Output!$E$49/Output!$P$49)))</f>
        <v>336805.07203082053</v>
      </c>
      <c r="DY225" s="274">
        <f ca="1">IF(DX225="","",IF(IntermediateCalcs!$AO$9="Yes",IntermediateCalcs!DX225*$CX225,IntermediateCalcs!DX225))</f>
        <v>343793.52098974388</v>
      </c>
      <c r="DZ225" s="250">
        <f ca="1">IF(DataGoesHere!$B225="","",($CZ225-DY225))</f>
        <v>-21423.520989743876</v>
      </c>
      <c r="EA225" s="250">
        <f ca="1">IF(DataGoesHere!$B225="","",ABS($CZ225-DY225))</f>
        <v>21423.520989743876</v>
      </c>
      <c r="EB225" s="250">
        <f ca="1">IF(DataGoesHere!$B225="","",EA225^2)</f>
        <v>458967251.59799641</v>
      </c>
      <c r="EC225" s="249">
        <f ca="1">IF(DataGoesHere!$B225="","",EA225/$CZ225)</f>
        <v>6.6456311039314694E-2</v>
      </c>
      <c r="ED225" s="250">
        <f ca="1">IF(DataGoesHere!$B225="","",SUM(DZ$2:DZ225)/AVERAGE(EA:EA))</f>
        <v>-16.401323900530684</v>
      </c>
    </row>
    <row r="226" spans="5:134" x14ac:dyDescent="0.2">
      <c r="E226" s="73"/>
      <c r="F226" s="73"/>
      <c r="G226" s="73"/>
      <c r="H226" s="73"/>
      <c r="I226" s="73"/>
      <c r="J226" s="73"/>
      <c r="K226" s="73"/>
      <c r="L226" s="73"/>
      <c r="M226" s="73"/>
      <c r="N226" s="73"/>
      <c r="O226" s="73"/>
      <c r="P226" s="73"/>
      <c r="Q226" s="73"/>
      <c r="R226" s="73"/>
      <c r="T226" s="240"/>
      <c r="U226" s="86"/>
      <c r="V226" s="86"/>
      <c r="W226" s="86"/>
      <c r="X226" s="86"/>
      <c r="Y226" s="86"/>
      <c r="Z226" s="86"/>
      <c r="AA226" s="86"/>
      <c r="AB226" s="245">
        <f>IF(DataGoesHere!$B226="","",(DataGoesHere!$B226/SUM(DataGoesHere!$B218:'DataGoesHere'!$B229)))</f>
        <v>8.057549397840863E-2</v>
      </c>
      <c r="AC226" s="86"/>
      <c r="AD226" s="86"/>
      <c r="AE226" s="241"/>
      <c r="CV226" s="310">
        <f>IF(DataGoesHere!B226="","",DataGoesHere!A226)</f>
        <v>225</v>
      </c>
      <c r="CW226" s="271">
        <f t="shared" ca="1" si="14"/>
        <v>9</v>
      </c>
      <c r="CX226" s="272">
        <f t="shared" ca="1" si="15"/>
        <v>1.0625330005567626</v>
      </c>
      <c r="CY226" s="266">
        <f>DataGoesHere!A226</f>
        <v>225</v>
      </c>
      <c r="CZ226" s="19">
        <f>IF(DataGoesHere!B226="","",DataGoesHere!B226)</f>
        <v>307705</v>
      </c>
      <c r="DA226" s="19">
        <f>IF(DataGoesHere!B226="","",IF(AH$5="No",DataGoesHere!B226,DataGoesHere!B226-(AH$2*(DataGoesHere!A226-1))))</f>
        <v>115738.29030411449</v>
      </c>
      <c r="DB226" s="19">
        <f ca="1">IF(DataGoesHere!B226="","",IF(AO$9="No",DataGoesHere!B226,DataGoesHere!B226/CX226))</f>
        <v>289595.71122851141</v>
      </c>
      <c r="DC226" s="19">
        <f ca="1">IF(DataGoesHere!B226="","",IF(AO$9="No",DA226,DA226/CX226))</f>
        <v>108926.77238586296</v>
      </c>
      <c r="DD226" s="293" t="str">
        <f>IF(CZ226="",IF(COUNTIF(DD$2:DD225,"Forecast")&lt;Output!E$43,"Forecast",""),"Actual")</f>
        <v>Actual</v>
      </c>
      <c r="DF226" s="19">
        <f ca="1">IF(DataGoesHere!B225="",IF(DD226="Forecast",(Output!$E$47*IntermediateCalcs!DH225)+((1-Output!$E$47)*IntermediateCalcs!DF225),""),(Output!$E$47*IntermediateCalcs!DB225)+((1-Output!$E$47)*IntermediateCalcs!DF225))</f>
        <v>315374.87461509102</v>
      </c>
      <c r="DG226" s="19">
        <f ca="1">IF(DataGoesHere!B225="",IF(DD226="Forecast",(Output!$G$47*(IntermediateCalcs!DF226-IntermediateCalcs!DF225))+((1-Output!$G$47)*IntermediateCalcs!DG225),""),(Output!$G$47*(IntermediateCalcs!DF226-IntermediateCalcs!DF225))+((1-Output!$G$47)*IntermediateCalcs!DG225))</f>
        <v>747.47771910098345</v>
      </c>
      <c r="DH226" s="19">
        <f ca="1">IF(DataGoesHere!B225="",IF(DD226="Forecast",DF226+DG226,""),DF226+DG226)</f>
        <v>316122.35233419202</v>
      </c>
      <c r="DI226" s="274">
        <f ca="1">IF(DH226="","",IF(IntermediateCalcs!$AO$9="Yes",IntermediateCalcs!DH226*$CX226,IntermediateCalcs!DH226))</f>
        <v>335890.43156871112</v>
      </c>
      <c r="DJ226" s="250">
        <f ca="1">IF(DataGoesHere!$B226="","",($CZ226-DI226))</f>
        <v>-28185.431568711123</v>
      </c>
      <c r="DK226" s="250">
        <f ca="1">IF(DataGoesHere!$B226="","",ABS($CZ226-DI226))</f>
        <v>28185.431568711123</v>
      </c>
      <c r="DL226" s="250">
        <f ca="1">IF(DataGoesHere!$B226="","",DK226^2)</f>
        <v>794418552.71449757</v>
      </c>
      <c r="DM226" s="249">
        <f ca="1">IF(DataGoesHere!$B226="","",DK226/$CZ226)</f>
        <v>9.1598874144752679E-2</v>
      </c>
      <c r="DN226" s="250">
        <f ca="1">IF(DataGoesHere!$B226="","",SUM(DJ$2:DJ226)/AVERAGE(DK:DK))</f>
        <v>-27.10707679416409</v>
      </c>
      <c r="DP226" s="19">
        <f ca="1">IF(DataGoesHere!B226="",IF($DD226="Forecast",(Output!E$48*IntermediateCalcs!CY226)+Output!G$48,""),(Output!E$48*IntermediateCalcs!CY226)+Output!G$48)</f>
        <v>349496.47117224272</v>
      </c>
      <c r="DQ226" s="274">
        <f ca="1">IF(DP226="","",IF(IntermediateCalcs!$AO$9="Yes",IntermediateCalcs!DP226*$CX226,IntermediateCalcs!DP226))</f>
        <v>371351.53419864312</v>
      </c>
      <c r="DR226" s="250">
        <f ca="1">IF(DataGoesHere!$B226="","",($CZ226-DQ226))</f>
        <v>-63646.534198643116</v>
      </c>
      <c r="DS226" s="250">
        <f ca="1">IF(DataGoesHere!$B226="","",ABS($CZ226-DQ226))</f>
        <v>63646.534198643116</v>
      </c>
      <c r="DT226" s="250">
        <f ca="1">IF(DataGoesHere!$B226="","",DS226^2)</f>
        <v>4050881315.4990478</v>
      </c>
      <c r="DU226" s="249">
        <f ca="1">IF(DataGoesHere!$B226="","",DS226/$CZ226)</f>
        <v>0.2068427038840549</v>
      </c>
      <c r="DV226" s="250">
        <f ca="1">IF(DataGoesHere!$B226="","",SUM(DR$2:DR226)/AVERAGE(DS:DS))</f>
        <v>-23.937344480627562</v>
      </c>
      <c r="DX226" s="19">
        <f ca="1">IF(DataGoesHere!$B225="","",(DB220*(Output!$O$49/Output!$P$49))+(IntermediateCalcs!DB221*(Output!$M$49/Output!$P$49))+(IntermediateCalcs!DB222*(Output!$K$49/Output!$P$49))+(DB223*(Output!$I$49/Output!$P$49))+(IntermediateCalcs!DB224*(Output!$G$49/Output!$P$49))+(IntermediateCalcs!DB225*(Output!$E$49/Output!$P$49)))</f>
        <v>313126.30515435577</v>
      </c>
      <c r="DY226" s="274">
        <f ca="1">IF(DX226="","",IF(IntermediateCalcs!$AO$9="Yes",IntermediateCalcs!DX226*$CX226,IntermediateCalcs!DX226))</f>
        <v>332707.0325689101</v>
      </c>
      <c r="DZ226" s="250">
        <f ca="1">IF(DataGoesHere!$B226="","",($CZ226-DY226))</f>
        <v>-25002.032568910101</v>
      </c>
      <c r="EA226" s="250">
        <f ca="1">IF(DataGoesHere!$B226="","",ABS($CZ226-DY226))</f>
        <v>25002.032568910101</v>
      </c>
      <c r="EB226" s="250">
        <f ca="1">IF(DataGoesHere!$B226="","",EA226^2)</f>
        <v>625101632.57684147</v>
      </c>
      <c r="EC226" s="249">
        <f ca="1">IF(DataGoesHere!$B226="","",EA226/$CZ226)</f>
        <v>8.125325415222405E-2</v>
      </c>
      <c r="ED226" s="250">
        <f ca="1">IF(DataGoesHere!$B226="","",SUM(DZ$2:DZ226)/AVERAGE(EA:EA))</f>
        <v>-17.130891636114082</v>
      </c>
    </row>
    <row r="227" spans="5:134" x14ac:dyDescent="0.2">
      <c r="E227" s="73"/>
      <c r="F227" s="73"/>
      <c r="G227" s="73"/>
      <c r="H227" s="73"/>
      <c r="I227" s="73"/>
      <c r="J227" s="73"/>
      <c r="K227" s="73"/>
      <c r="L227" s="73"/>
      <c r="M227" s="73"/>
      <c r="N227" s="73"/>
      <c r="O227" s="73"/>
      <c r="P227" s="73"/>
      <c r="Q227" s="73"/>
      <c r="R227" s="73"/>
      <c r="T227" s="240"/>
      <c r="U227" s="86"/>
      <c r="V227" s="86"/>
      <c r="W227" s="86"/>
      <c r="X227" s="86"/>
      <c r="Y227" s="86"/>
      <c r="Z227" s="86"/>
      <c r="AA227" s="86"/>
      <c r="AB227" s="86"/>
      <c r="AC227" s="245">
        <f>IF(DataGoesHere!$B227="","",(DataGoesHere!$B227/SUM(DataGoesHere!$B218:'DataGoesHere'!$B229)))</f>
        <v>8.250199471515049E-2</v>
      </c>
      <c r="AD227" s="86"/>
      <c r="AE227" s="241"/>
      <c r="CV227" s="310">
        <f>IF(DataGoesHere!B227="","",DataGoesHere!A227)</f>
        <v>226</v>
      </c>
      <c r="CW227" s="271">
        <f t="shared" ca="1" si="14"/>
        <v>10</v>
      </c>
      <c r="CX227" s="272">
        <f t="shared" ca="1" si="15"/>
        <v>0.92557634012077306</v>
      </c>
      <c r="CY227" s="266">
        <f>DataGoesHere!A227</f>
        <v>226</v>
      </c>
      <c r="CZ227" s="19">
        <f>IF(DataGoesHere!B227="","",DataGoesHere!B227)</f>
        <v>315062</v>
      </c>
      <c r="DA227" s="19">
        <f>IF(DataGoesHere!B227="","",IF(AH$5="No",DataGoesHere!B227,DataGoesHere!B227-(AH$2*(DataGoesHere!A227-1))))</f>
        <v>122238.29606440073</v>
      </c>
      <c r="DB227" s="19">
        <f ca="1">IF(DataGoesHere!B227="","",IF(AO$9="No",DataGoesHere!B227,DataGoesHere!B227/CX227))</f>
        <v>340395.47722113272</v>
      </c>
      <c r="DC227" s="19">
        <f ca="1">IF(DataGoesHere!B227="","",IF(AO$9="No",DA227,DA227/CX227))</f>
        <v>132067.22208181181</v>
      </c>
      <c r="DD227" s="293" t="str">
        <f>IF(CZ227="",IF(COUNTIF(DD$2:DD226,"Forecast")&lt;Output!E$43,"Forecast",""),"Actual")</f>
        <v>Actual</v>
      </c>
      <c r="DF227" s="19">
        <f ca="1">IF(DataGoesHere!B226="",IF(DD227="Forecast",(Output!$E$47*IntermediateCalcs!DH226)+((1-Output!$E$47)*IntermediateCalcs!DF226),""),(Output!$E$47*IntermediateCalcs!DB226)+((1-Output!$E$47)*IntermediateCalcs!DF226))</f>
        <v>292173.62756716937</v>
      </c>
      <c r="DG227" s="19">
        <f ca="1">IF(DataGoesHere!B226="",IF(DD227="Forecast",(Output!$G$47*(IntermediateCalcs!DF227-IntermediateCalcs!DF226))+((1-Output!$G$47)*IntermediateCalcs!DG226),""),(Output!$G$47*(IntermediateCalcs!DF227-IntermediateCalcs!DF226))+((1-Output!$G$47)*IntermediateCalcs!DG226))</f>
        <v>-11226.884664410329</v>
      </c>
      <c r="DH227" s="19">
        <f ca="1">IF(DataGoesHere!B226="",IF(DD227="Forecast",DF227+DG227,""),DF227+DG227)</f>
        <v>280946.74290275906</v>
      </c>
      <c r="DI227" s="274">
        <f ca="1">IF(DH227="","",IF(IntermediateCalcs!$AO$9="Yes",IntermediateCalcs!DH227*$CX227,IntermediateCalcs!DH227))</f>
        <v>260037.65806478751</v>
      </c>
      <c r="DJ227" s="250">
        <f ca="1">IF(DataGoesHere!$B227="","",($CZ227-DI227))</f>
        <v>55024.341935212491</v>
      </c>
      <c r="DK227" s="250">
        <f ca="1">IF(DataGoesHere!$B227="","",ABS($CZ227-DI227))</f>
        <v>55024.341935212491</v>
      </c>
      <c r="DL227" s="250">
        <f ca="1">IF(DataGoesHere!$B227="","",DK227^2)</f>
        <v>3027678205.4031839</v>
      </c>
      <c r="DM227" s="249">
        <f ca="1">IF(DataGoesHere!$B227="","",DK227/$CZ227)</f>
        <v>0.17464607580480188</v>
      </c>
      <c r="DN227" s="250">
        <f ca="1">IF(DataGoesHere!$B227="","",SUM(DJ$2:DJ227)/AVERAGE(DK:DK))</f>
        <v>-26.161272977618545</v>
      </c>
      <c r="DP227" s="19">
        <f ca="1">IF(DataGoesHere!B227="",IF($DD227="Forecast",(Output!E$48*IntermediateCalcs!CY227)+Output!G$48,""),(Output!E$48*IntermediateCalcs!CY227)+Output!G$48)</f>
        <v>350365.40115376707</v>
      </c>
      <c r="DQ227" s="274">
        <f ca="1">IF(DP227="","",IF(IntermediateCalcs!$AO$9="Yes",IntermediateCalcs!DP227*$CX227,IntermediateCalcs!DP227))</f>
        <v>324289.92570485023</v>
      </c>
      <c r="DR227" s="250">
        <f ca="1">IF(DataGoesHere!$B227="","",($CZ227-DQ227))</f>
        <v>-9227.9257048502332</v>
      </c>
      <c r="DS227" s="250">
        <f ca="1">IF(DataGoesHere!$B227="","",ABS($CZ227-DQ227))</f>
        <v>9227.9257048502332</v>
      </c>
      <c r="DT227" s="250">
        <f ca="1">IF(DataGoesHere!$B227="","",DS227^2)</f>
        <v>85154612.814235672</v>
      </c>
      <c r="DU227" s="249">
        <f ca="1">IF(DataGoesHere!$B227="","",DS227/$CZ227)</f>
        <v>2.9289237371851361E-2</v>
      </c>
      <c r="DV227" s="250">
        <f ca="1">IF(DataGoesHere!$B227="","",SUM(DR$2:DR227)/AVERAGE(DS:DS))</f>
        <v>-24.232311191629464</v>
      </c>
      <c r="DX227" s="19">
        <f ca="1">IF(DataGoesHere!$B226="","",(DB221*(Output!$O$49/Output!$P$49))+(IntermediateCalcs!DB222*(Output!$M$49/Output!$P$49))+(IntermediateCalcs!DB223*(Output!$K$49/Output!$P$49))+(DB224*(Output!$I$49/Output!$P$49))+(IntermediateCalcs!DB225*(Output!$G$49/Output!$P$49))+(IntermediateCalcs!DB226*(Output!$E$49/Output!$P$49)))</f>
        <v>312152.85271335265</v>
      </c>
      <c r="DY227" s="274">
        <f ca="1">IF(DX227="","",IF(IntermediateCalcs!$AO$9="Yes",IntermediateCalcs!DX227*$CX227,IntermediateCalcs!DX227))</f>
        <v>288921.29497268365</v>
      </c>
      <c r="DZ227" s="250">
        <f ca="1">IF(DataGoesHere!$B227="","",($CZ227-DY227))</f>
        <v>26140.705027316348</v>
      </c>
      <c r="EA227" s="250">
        <f ca="1">IF(DataGoesHere!$B227="","",ABS($CZ227-DY227))</f>
        <v>26140.705027316348</v>
      </c>
      <c r="EB227" s="250">
        <f ca="1">IF(DataGoesHere!$B227="","",EA227^2)</f>
        <v>683336459.32516217</v>
      </c>
      <c r="EC227" s="249">
        <f ca="1">IF(DataGoesHere!$B227="","",EA227/$CZ227)</f>
        <v>8.2970034556107519E-2</v>
      </c>
      <c r="ED227" s="250">
        <f ca="1">IF(DataGoesHere!$B227="","",SUM(DZ$2:DZ227)/AVERAGE(EA:EA))</f>
        <v>-16.368097054482831</v>
      </c>
    </row>
    <row r="228" spans="5:134" x14ac:dyDescent="0.2">
      <c r="T228" s="240"/>
      <c r="U228" s="86"/>
      <c r="V228" s="86"/>
      <c r="W228" s="86"/>
      <c r="X228" s="86"/>
      <c r="Y228" s="86"/>
      <c r="Z228" s="86"/>
      <c r="AA228" s="86"/>
      <c r="AB228" s="86"/>
      <c r="AC228" s="86"/>
      <c r="AD228" s="245">
        <f>IF(DataGoesHere!$B228="","",(DataGoesHere!$B228/SUM(DataGoesHere!$B218:'DataGoesHere'!$B229)))</f>
        <v>8.5984464920115813E-2</v>
      </c>
      <c r="AE228" s="241"/>
      <c r="CV228" s="310">
        <f>IF(DataGoesHere!B228="","",DataGoesHere!A228)</f>
        <v>227</v>
      </c>
      <c r="CW228" s="271">
        <f t="shared" ca="1" si="14"/>
        <v>11</v>
      </c>
      <c r="CX228" s="272">
        <f t="shared" ca="1" si="15"/>
        <v>0.97463169608807265</v>
      </c>
      <c r="CY228" s="266">
        <f>DataGoesHere!A228</f>
        <v>227</v>
      </c>
      <c r="CZ228" s="19">
        <f>IF(DataGoesHere!B228="","",DataGoesHere!B228)</f>
        <v>328361</v>
      </c>
      <c r="DA228" s="19">
        <f>IF(DataGoesHere!B228="","",IF(AH$5="No",DataGoesHere!B228,DataGoesHere!B228-(AH$2*(DataGoesHere!A228-1))))</f>
        <v>134680.30182468693</v>
      </c>
      <c r="DB228" s="19">
        <f ca="1">IF(DataGoesHere!B228="","",IF(AO$9="No",DataGoesHere!B228,DataGoesHere!B228/CX228))</f>
        <v>336907.77892608946</v>
      </c>
      <c r="DC228" s="19">
        <f ca="1">IF(DataGoesHere!B228="","",IF(AO$9="No",DA228,DA228/CX228))</f>
        <v>138185.84226765856</v>
      </c>
      <c r="DD228" s="293" t="str">
        <f>IF(CZ228="",IF(COUNTIF(DD$2:DD227,"Forecast")&lt;Output!E$43,"Forecast",""),"Actual")</f>
        <v>Actual</v>
      </c>
      <c r="DF228" s="19">
        <f ca="1">IF(DataGoesHere!B227="",IF(DD228="Forecast",(Output!$E$47*IntermediateCalcs!DH227)+((1-Output!$E$47)*IntermediateCalcs!DF227),""),(Output!$E$47*IntermediateCalcs!DB227)+((1-Output!$E$47)*IntermediateCalcs!DF227))</f>
        <v>335573.29225573642</v>
      </c>
      <c r="DG228" s="19">
        <f ca="1">IF(DataGoesHere!B227="",IF(DD228="Forecast",(Output!$G$47*(IntermediateCalcs!DF228-IntermediateCalcs!DF227))+((1-Output!$G$47)*IntermediateCalcs!DG227),""),(Output!$G$47*(IntermediateCalcs!DF228-IntermediateCalcs!DF227))+((1-Output!$G$47)*IntermediateCalcs!DG227))</f>
        <v>16086.39001207836</v>
      </c>
      <c r="DH228" s="19">
        <f ca="1">IF(DataGoesHere!B227="",IF(DD228="Forecast",DF228+DG228,""),DF228+DG228)</f>
        <v>351659.68226781476</v>
      </c>
      <c r="DI228" s="274">
        <f ca="1">IF(DH228="","",IF(IntermediateCalcs!$AO$9="Yes",IntermediateCalcs!DH228*$CX228,IntermediateCalcs!DH228))</f>
        <v>342738.67257447302</v>
      </c>
      <c r="DJ228" s="250">
        <f ca="1">IF(DataGoesHere!$B228="","",($CZ228-DI228))</f>
        <v>-14377.672574473021</v>
      </c>
      <c r="DK228" s="250">
        <f ca="1">IF(DataGoesHere!$B228="","",ABS($CZ228-DI228))</f>
        <v>14377.672574473021</v>
      </c>
      <c r="DL228" s="250">
        <f ca="1">IF(DataGoesHere!$B228="","",DK228^2)</f>
        <v>206717468.65875366</v>
      </c>
      <c r="DM228" s="249">
        <f ca="1">IF(DataGoesHere!$B228="","",DK228/$CZ228)</f>
        <v>4.3786176112489063E-2</v>
      </c>
      <c r="DN228" s="250">
        <f ca="1">IF(DataGoesHere!$B228="","",SUM(DJ$2:DJ228)/AVERAGE(DK:DK))</f>
        <v>-26.408408283843382</v>
      </c>
      <c r="DP228" s="19">
        <f ca="1">IF(DataGoesHere!B228="",IF($DD228="Forecast",(Output!E$48*IntermediateCalcs!CY228)+Output!G$48,""),(Output!E$48*IntermediateCalcs!CY228)+Output!G$48)</f>
        <v>351234.33113529149</v>
      </c>
      <c r="DQ228" s="274">
        <f ca="1">IF(DP228="","",IF(IntermediateCalcs!$AO$9="Yes",IntermediateCalcs!DP228*$CX228,IntermediateCalcs!DP228))</f>
        <v>342324.11187874887</v>
      </c>
      <c r="DR228" s="250">
        <f ca="1">IF(DataGoesHere!$B228="","",($CZ228-DQ228))</f>
        <v>-13963.111878748867</v>
      </c>
      <c r="DS228" s="250">
        <f ca="1">IF(DataGoesHere!$B228="","",ABS($CZ228-DQ228))</f>
        <v>13963.111878748867</v>
      </c>
      <c r="DT228" s="250">
        <f ca="1">IF(DataGoesHere!$B228="","",DS228^2)</f>
        <v>194968493.3384577</v>
      </c>
      <c r="DU228" s="249">
        <f ca="1">IF(DataGoesHere!$B228="","",DS228/$CZ228)</f>
        <v>4.2523661088706838E-2</v>
      </c>
      <c r="DV228" s="250">
        <f ca="1">IF(DataGoesHere!$B228="","",SUM(DR$2:DR228)/AVERAGE(DS:DS))</f>
        <v>-24.678636109921918</v>
      </c>
      <c r="DX228" s="19">
        <f ca="1">IF(DataGoesHere!$B227="","",(DB222*(Output!$O$49/Output!$P$49))+(IntermediateCalcs!DB223*(Output!$M$49/Output!$P$49))+(IntermediateCalcs!DB224*(Output!$K$49/Output!$P$49))+(DB225*(Output!$I$49/Output!$P$49))+(IntermediateCalcs!DB226*(Output!$G$49/Output!$P$49))+(IntermediateCalcs!DB227*(Output!$E$49/Output!$P$49)))</f>
        <v>311951.01327265624</v>
      </c>
      <c r="DY228" s="274">
        <f ca="1">IF(DX228="","",IF(IntermediateCalcs!$AO$9="Yes",IntermediateCalcs!DX228*$CX228,IntermediateCalcs!DX228))</f>
        <v>304037.34516232181</v>
      </c>
      <c r="DZ228" s="250">
        <f ca="1">IF(DataGoesHere!$B228="","",($CZ228-DY228))</f>
        <v>24323.654837678187</v>
      </c>
      <c r="EA228" s="250">
        <f ca="1">IF(DataGoesHere!$B228="","",ABS($CZ228-DY228))</f>
        <v>24323.654837678187</v>
      </c>
      <c r="EB228" s="250">
        <f ca="1">IF(DataGoesHere!$B228="","",EA228^2)</f>
        <v>591640184.66250551</v>
      </c>
      <c r="EC228" s="249">
        <f ca="1">IF(DataGoesHere!$B228="","",EA228/$CZ228)</f>
        <v>7.4075955541852367E-2</v>
      </c>
      <c r="ED228" s="250">
        <f ca="1">IF(DataGoesHere!$B228="","",SUM(DZ$2:DZ228)/AVERAGE(EA:EA))</f>
        <v>-15.65832460969753</v>
      </c>
    </row>
    <row r="229" spans="5:134" x14ac:dyDescent="0.2">
      <c r="T229" s="242"/>
      <c r="U229" s="243"/>
      <c r="V229" s="243"/>
      <c r="W229" s="243"/>
      <c r="X229" s="243"/>
      <c r="Y229" s="243"/>
      <c r="Z229" s="243"/>
      <c r="AA229" s="243"/>
      <c r="AB229" s="243"/>
      <c r="AC229" s="243"/>
      <c r="AD229" s="243"/>
      <c r="AE229" s="246">
        <f>IF(DataGoesHere!$B229="","",(DataGoesHere!$B229/SUM(DataGoesHere!$B218:'DataGoesHere'!$B229)))</f>
        <v>0.10130612926801613</v>
      </c>
      <c r="CV229" s="310">
        <f>IF(DataGoesHere!B229="","",DataGoesHere!A229)</f>
        <v>228</v>
      </c>
      <c r="CW229" s="271">
        <f t="shared" ca="1" si="14"/>
        <v>12</v>
      </c>
      <c r="CX229" s="272">
        <f t="shared" ca="1" si="15"/>
        <v>1.0054005237672714</v>
      </c>
      <c r="CY229" s="266">
        <f>DataGoesHere!A229</f>
        <v>228</v>
      </c>
      <c r="CZ229" s="19">
        <f>IF(DataGoesHere!B229="","",DataGoesHere!B229)</f>
        <v>386872</v>
      </c>
      <c r="DA229" s="19">
        <f>IF(DataGoesHere!B229="","",IF(AH$5="No",DataGoesHere!B229,DataGoesHere!B229-(AH$2*(DataGoesHere!A229-1))))</f>
        <v>192334.30758497317</v>
      </c>
      <c r="DB229" s="19">
        <f ca="1">IF(DataGoesHere!B229="","",IF(AO$9="No",DataGoesHere!B229,DataGoesHere!B229/CX229))</f>
        <v>384793.91133632686</v>
      </c>
      <c r="DC229" s="19">
        <f ca="1">IF(DataGoesHere!B229="","",IF(AO$9="No",DA229,DA229/CX229))</f>
        <v>191301.18101022037</v>
      </c>
      <c r="DD229" s="293" t="str">
        <f>IF(CZ229="",IF(COUNTIF(DD$2:DD228,"Forecast")&lt;Output!E$43,"Forecast",""),"Actual")</f>
        <v>Actual</v>
      </c>
      <c r="DF229" s="19">
        <f ca="1">IF(DataGoesHere!B228="",IF(DD229="Forecast",(Output!$E$47*IntermediateCalcs!DH228)+((1-Output!$E$47)*IntermediateCalcs!DF228),""),(Output!$E$47*IntermediateCalcs!DB228)+((1-Output!$E$47)*IntermediateCalcs!DF228))</f>
        <v>336774.33025905414</v>
      </c>
      <c r="DG229" s="19">
        <f ca="1">IF(DataGoesHere!B228="",IF(DD229="Forecast",(Output!$G$47*(IntermediateCalcs!DF229-IntermediateCalcs!DF228))+((1-Output!$G$47)*IntermediateCalcs!DG228),""),(Output!$G$47*(IntermediateCalcs!DF229-IntermediateCalcs!DF228))+((1-Output!$G$47)*IntermediateCalcs!DG228))</f>
        <v>8643.7140076980395</v>
      </c>
      <c r="DH229" s="19">
        <f ca="1">IF(DataGoesHere!B228="",IF(DD229="Forecast",DF229+DG229,""),DF229+DG229)</f>
        <v>345418.0442667522</v>
      </c>
      <c r="DI229" s="274">
        <f ca="1">IF(DH229="","",IF(IntermediateCalcs!$AO$9="Yes",IntermediateCalcs!DH229*$CX229,IntermediateCalcs!DH229))</f>
        <v>347283.4826244592</v>
      </c>
      <c r="DJ229" s="250">
        <f ca="1">IF(DataGoesHere!$B229="","",($CZ229-DI229))</f>
        <v>39588.517375540803</v>
      </c>
      <c r="DK229" s="250">
        <f ca="1">IF(DataGoesHere!$B229="","",ABS($CZ229-DI229))</f>
        <v>39588.517375540803</v>
      </c>
      <c r="DL229" s="250">
        <f ca="1">IF(DataGoesHere!$B229="","",DK229^2)</f>
        <v>1567250707.9934962</v>
      </c>
      <c r="DM229" s="249">
        <f ca="1">IF(DataGoesHere!$B229="","",DK229/$CZ229)</f>
        <v>0.10232975603181621</v>
      </c>
      <c r="DN229" s="250">
        <f ca="1">IF(DataGoesHere!$B229="","",SUM(DJ$2:DJ229)/AVERAGE(DK:DK))</f>
        <v>-25.727928163440442</v>
      </c>
      <c r="DP229" s="19">
        <f ca="1">IF(DataGoesHere!B229="",IF($DD229="Forecast",(Output!E$48*IntermediateCalcs!CY229)+Output!G$48,""),(Output!E$48*IntermediateCalcs!CY229)+Output!G$48)</f>
        <v>352103.26111681585</v>
      </c>
      <c r="DQ229" s="274">
        <f ca="1">IF(DP229="","",IF(IntermediateCalcs!$AO$9="Yes",IntermediateCalcs!DP229*$CX229,IntermediateCalcs!DP229))</f>
        <v>354004.80314701097</v>
      </c>
      <c r="DR229" s="250">
        <f ca="1">IF(DataGoesHere!$B229="","",($CZ229-DQ229))</f>
        <v>32867.196852989029</v>
      </c>
      <c r="DS229" s="250">
        <f ca="1">IF(DataGoesHere!$B229="","",ABS($CZ229-DQ229))</f>
        <v>32867.196852989029</v>
      </c>
      <c r="DT229" s="250">
        <f ca="1">IF(DataGoesHere!$B229="","",DS229^2)</f>
        <v>1080252628.9731319</v>
      </c>
      <c r="DU229" s="249">
        <f ca="1">IF(DataGoesHere!$B229="","",DS229/$CZ229)</f>
        <v>8.4956256469811794E-2</v>
      </c>
      <c r="DV229" s="250">
        <f ca="1">IF(DataGoesHere!$B229="","",SUM(DR$2:DR229)/AVERAGE(DS:DS))</f>
        <v>-23.628050174831149</v>
      </c>
      <c r="DX229" s="19">
        <f ca="1">IF(DataGoesHere!$B228="","",(DB223*(Output!$O$49/Output!$P$49))+(IntermediateCalcs!DB224*(Output!$M$49/Output!$P$49))+(IntermediateCalcs!DB225*(Output!$K$49/Output!$P$49))+(DB226*(Output!$I$49/Output!$P$49))+(IntermediateCalcs!DB227*(Output!$G$49/Output!$P$49))+(IntermediateCalcs!DB228*(Output!$E$49/Output!$P$49)))</f>
        <v>319784.63694040582</v>
      </c>
      <c r="DY229" s="274">
        <f ca="1">IF(DX229="","",IF(IntermediateCalcs!$AO$9="Yes",IntermediateCalcs!DX229*$CX229,IntermediateCalcs!DX229))</f>
        <v>321511.64147261076</v>
      </c>
      <c r="DZ229" s="250">
        <f ca="1">IF(DataGoesHere!$B229="","",($CZ229-DY229))</f>
        <v>65360.358527389239</v>
      </c>
      <c r="EA229" s="250">
        <f ca="1">IF(DataGoesHere!$B229="","",ABS($CZ229-DY229))</f>
        <v>65360.358527389239</v>
      </c>
      <c r="EB229" s="250">
        <f ca="1">IF(DataGoesHere!$B229="","",EA229^2)</f>
        <v>4271976466.8288631</v>
      </c>
      <c r="EC229" s="249">
        <f ca="1">IF(DataGoesHere!$B229="","",EA229/$CZ229)</f>
        <v>0.16894569399540219</v>
      </c>
      <c r="ED229" s="250">
        <f ca="1">IF(DataGoesHere!$B229="","",SUM(DZ$2:DZ229)/AVERAGE(EA:EA))</f>
        <v>-13.751087322636232</v>
      </c>
    </row>
    <row r="230" spans="5:134" x14ac:dyDescent="0.2">
      <c r="T230" s="244">
        <f>IF(DataGoesHere!$B230="","",(DataGoesHere!$B230/SUM(DataGoesHere!$B230:'DataGoesHere'!$B241)))</f>
        <v>7.2802141881879098E-2</v>
      </c>
      <c r="U230" s="238"/>
      <c r="V230" s="238"/>
      <c r="W230" s="238"/>
      <c r="X230" s="238"/>
      <c r="Y230" s="238"/>
      <c r="Z230" s="238"/>
      <c r="AA230" s="238"/>
      <c r="AB230" s="238"/>
      <c r="AC230" s="238"/>
      <c r="AD230" s="238"/>
      <c r="AE230" s="239"/>
      <c r="CV230" s="310">
        <f>IF(DataGoesHere!B230="","",DataGoesHere!A230)</f>
        <v>229</v>
      </c>
      <c r="CW230" s="271">
        <f t="shared" ca="1" si="14"/>
        <v>1</v>
      </c>
      <c r="CX230" s="272">
        <f t="shared" ca="1" si="15"/>
        <v>1.3236179355303281</v>
      </c>
      <c r="CY230" s="266">
        <f>DataGoesHere!A230</f>
        <v>229</v>
      </c>
      <c r="CZ230" s="19">
        <f>IF(DataGoesHere!B230="","",DataGoesHere!B230)</f>
        <v>298648</v>
      </c>
      <c r="DA230" s="19">
        <f>IF(DataGoesHere!B230="","",IF(AH$5="No",DataGoesHere!B230,DataGoesHere!B230-(AH$2*(DataGoesHere!A230-1))))</f>
        <v>103253.31334525938</v>
      </c>
      <c r="DB230" s="19">
        <f ca="1">IF(DataGoesHere!B230="","",IF(AO$9="No",DataGoesHere!B230,DataGoesHere!B230/CX230))</f>
        <v>225630.06437378173</v>
      </c>
      <c r="DC230" s="19">
        <f ca="1">IF(DataGoesHere!B230="","",IF(AO$9="No",DA230,DA230/CX230))</f>
        <v>78008.39696531411</v>
      </c>
      <c r="DD230" s="293" t="str">
        <f>IF(CZ230="",IF(COUNTIF(DD$2:DD229,"Forecast")&lt;Output!E$43,"Forecast",""),"Actual")</f>
        <v>Actual</v>
      </c>
      <c r="DF230" s="19">
        <f ca="1">IF(DataGoesHere!B229="",IF(DD230="Forecast",(Output!$E$47*IntermediateCalcs!DH229)+((1-Output!$E$47)*IntermediateCalcs!DF229),""),(Output!$E$47*IntermediateCalcs!DB229)+((1-Output!$E$47)*IntermediateCalcs!DF229))</f>
        <v>379991.95322859957</v>
      </c>
      <c r="DG230" s="19">
        <f ca="1">IF(DataGoesHere!B229="",IF(DD230="Forecast",(Output!$G$47*(IntermediateCalcs!DF230-IntermediateCalcs!DF229))+((1-Output!$G$47)*IntermediateCalcs!DG229),""),(Output!$G$47*(IntermediateCalcs!DF230-IntermediateCalcs!DF229))+((1-Output!$G$47)*IntermediateCalcs!DG229))</f>
        <v>25930.668488621734</v>
      </c>
      <c r="DH230" s="19">
        <f ca="1">IF(DataGoesHere!B229="",IF(DD230="Forecast",DF230+DG230,""),DF230+DG230)</f>
        <v>405922.62171722128</v>
      </c>
      <c r="DI230" s="274">
        <f ca="1">IF(DH230="","",IF(IntermediateCalcs!$AO$9="Yes",IntermediateCalcs!DH230*$CX230,IntermediateCalcs!DH230))</f>
        <v>537286.46254240675</v>
      </c>
      <c r="DJ230" s="250">
        <f ca="1">IF(DataGoesHere!$B230="","",($CZ230-DI230))</f>
        <v>-238638.46254240675</v>
      </c>
      <c r="DK230" s="250">
        <f ca="1">IF(DataGoesHere!$B230="","",ABS($CZ230-DI230))</f>
        <v>238638.46254240675</v>
      </c>
      <c r="DL230" s="250">
        <f ca="1">IF(DataGoesHere!$B230="","",DK230^2)</f>
        <v>56948315804.603668</v>
      </c>
      <c r="DM230" s="249">
        <f ca="1">IF(DataGoesHere!$B230="","",DK230/$CZ230)</f>
        <v>0.7990626508210561</v>
      </c>
      <c r="DN230" s="250">
        <f ca="1">IF(DataGoesHere!$B230="","",SUM(DJ$2:DJ230)/AVERAGE(DK:DK))</f>
        <v>-29.829843074352457</v>
      </c>
      <c r="DP230" s="19">
        <f ca="1">IF(DataGoesHere!B230="",IF($DD230="Forecast",(Output!E$48*IntermediateCalcs!CY230)+Output!G$48,""),(Output!E$48*IntermediateCalcs!CY230)+Output!G$48)</f>
        <v>352972.1910983402</v>
      </c>
      <c r="DQ230" s="274">
        <f ca="1">IF(DP230="","",IF(IntermediateCalcs!$AO$9="Yes",IntermediateCalcs!DP230*$CX230,IntermediateCalcs!DP230))</f>
        <v>467200.32288120151</v>
      </c>
      <c r="DR230" s="250">
        <f ca="1">IF(DataGoesHere!$B230="","",($CZ230-DQ230))</f>
        <v>-168552.32288120151</v>
      </c>
      <c r="DS230" s="250">
        <f ca="1">IF(DataGoesHere!$B230="","",ABS($CZ230-DQ230))</f>
        <v>168552.32288120151</v>
      </c>
      <c r="DT230" s="250">
        <f ca="1">IF(DataGoesHere!$B230="","",DS230^2)</f>
        <v>28409885548.648808</v>
      </c>
      <c r="DU230" s="249">
        <f ca="1">IF(DataGoesHere!$B230="","",DS230/$CZ230)</f>
        <v>0.56438456939675308</v>
      </c>
      <c r="DV230" s="250">
        <f ca="1">IF(DataGoesHere!$B230="","",SUM(DR$2:DR230)/AVERAGE(DS:DS))</f>
        <v>-29.015753316596474</v>
      </c>
      <c r="DX230" s="19">
        <f ca="1">IF(DataGoesHere!$B229="","",(DB224*(Output!$O$49/Output!$P$49))+(IntermediateCalcs!DB225*(Output!$M$49/Output!$P$49))+(IntermediateCalcs!DB226*(Output!$K$49/Output!$P$49))+(DB227*(Output!$I$49/Output!$P$49))+(IntermediateCalcs!DB228*(Output!$G$49/Output!$P$49))+(IntermediateCalcs!DB229*(Output!$E$49/Output!$P$49)))</f>
        <v>344122.63520644396</v>
      </c>
      <c r="DY230" s="274">
        <f ca="1">IF(DX230="","",IF(IntermediateCalcs!$AO$9="Yes",IntermediateCalcs!DX230*$CX230,IntermediateCalcs!DX230))</f>
        <v>455486.89198120957</v>
      </c>
      <c r="DZ230" s="250">
        <f ca="1">IF(DataGoesHere!$B230="","",($CZ230-DY230))</f>
        <v>-156838.89198120957</v>
      </c>
      <c r="EA230" s="250">
        <f ca="1">IF(DataGoesHere!$B230="","",ABS($CZ230-DY230))</f>
        <v>156838.89198120957</v>
      </c>
      <c r="EB230" s="250">
        <f ca="1">IF(DataGoesHere!$B230="","",EA230^2)</f>
        <v>24598438037.893524</v>
      </c>
      <c r="EC230" s="249">
        <f ca="1">IF(DataGoesHere!$B230="","",EA230/$CZ230)</f>
        <v>0.52516304137717174</v>
      </c>
      <c r="ED230" s="250">
        <f ca="1">IF(DataGoesHere!$B230="","",SUM(DZ$2:DZ230)/AVERAGE(EA:EA))</f>
        <v>-18.327699042454022</v>
      </c>
    </row>
    <row r="231" spans="5:134" x14ac:dyDescent="0.2">
      <c r="T231" s="240"/>
      <c r="U231" s="245">
        <f>IF(DataGoesHere!$B231="","",(DataGoesHere!$B231/SUM(DataGoesHere!$B231:'DataGoesHere'!$B241)))</f>
        <v>7.8862869553854978E-2</v>
      </c>
      <c r="V231" s="86"/>
      <c r="W231" s="86"/>
      <c r="X231" s="86"/>
      <c r="Y231" s="86"/>
      <c r="Z231" s="86"/>
      <c r="AA231" s="86"/>
      <c r="AB231" s="86"/>
      <c r="AC231" s="86"/>
      <c r="AD231" s="86"/>
      <c r="AE231" s="241"/>
      <c r="CV231" s="310">
        <f>IF(DataGoesHere!B231="","",DataGoesHere!A231)</f>
        <v>230</v>
      </c>
      <c r="CW231" s="271">
        <f t="shared" ca="1" si="14"/>
        <v>2</v>
      </c>
      <c r="CX231" s="272">
        <f t="shared" ca="1" si="15"/>
        <v>0.80574490527728204</v>
      </c>
      <c r="CY231" s="266">
        <f>DataGoesHere!A231</f>
        <v>230</v>
      </c>
      <c r="CZ231" s="19">
        <f>IF(DataGoesHere!B231="","",DataGoesHere!B231)</f>
        <v>299958</v>
      </c>
      <c r="DA231" s="19">
        <f>IF(DataGoesHere!B231="","",IF(AH$5="No",DataGoesHere!B231,DataGoesHere!B231-(AH$2*(DataGoesHere!A231-1))))</f>
        <v>103706.31910554561</v>
      </c>
      <c r="DB231" s="19">
        <f ca="1">IF(DataGoesHere!B231="","",IF(AO$9="No",DataGoesHere!B231,DataGoesHere!B231/CX231))</f>
        <v>372274.15033642075</v>
      </c>
      <c r="DC231" s="19">
        <f ca="1">IF(DataGoesHere!B231="","",IF(AO$9="No",DA231,DA231/CX231))</f>
        <v>128708.62530599188</v>
      </c>
      <c r="DD231" s="293" t="str">
        <f>IF(CZ231="",IF(COUNTIF(DD$2:DD230,"Forecast")&lt;Output!E$43,"Forecast",""),"Actual")</f>
        <v>Actual</v>
      </c>
      <c r="DF231" s="19">
        <f ca="1">IF(DataGoesHere!B230="",IF(DD231="Forecast",(Output!$E$47*IntermediateCalcs!DH230)+((1-Output!$E$47)*IntermediateCalcs!DF230),""),(Output!$E$47*IntermediateCalcs!DB230)+((1-Output!$E$47)*IntermediateCalcs!DF230))</f>
        <v>241066.2532592635</v>
      </c>
      <c r="DG231" s="19">
        <f ca="1">IF(DataGoesHere!B230="",IF(DD231="Forecast",(Output!$G$47*(IntermediateCalcs!DF231-IntermediateCalcs!DF230))+((1-Output!$G$47)*IntermediateCalcs!DG230),""),(Output!$G$47*(IntermediateCalcs!DF231-IntermediateCalcs!DF230))+((1-Output!$G$47)*IntermediateCalcs!DG230))</f>
        <v>-56497.515740357165</v>
      </c>
      <c r="DH231" s="19">
        <f ca="1">IF(DataGoesHere!B230="",IF(DD231="Forecast",DF231+DG231,""),DF231+DG231)</f>
        <v>184568.73751890633</v>
      </c>
      <c r="DI231" s="274">
        <f ca="1">IF(DH231="","",IF(IntermediateCalcs!$AO$9="Yes",IntermediateCalcs!DH231*$CX231,IntermediateCalcs!DH231))</f>
        <v>148715.31992931871</v>
      </c>
      <c r="DJ231" s="250">
        <f ca="1">IF(DataGoesHere!$B231="","",($CZ231-DI231))</f>
        <v>151242.68007068129</v>
      </c>
      <c r="DK231" s="250">
        <f ca="1">IF(DataGoesHere!$B231="","",ABS($CZ231-DI231))</f>
        <v>151242.68007068129</v>
      </c>
      <c r="DL231" s="250">
        <f ca="1">IF(DataGoesHere!$B231="","",DK231^2)</f>
        <v>22874348274.962456</v>
      </c>
      <c r="DM231" s="249">
        <f ca="1">IF(DataGoesHere!$B231="","",DK231/$CZ231)</f>
        <v>0.50421285670220928</v>
      </c>
      <c r="DN231" s="250">
        <f ca="1">IF(DataGoesHere!$B231="","",SUM(DJ$2:DJ231)/AVERAGE(DK:DK))</f>
        <v>-27.230159025357299</v>
      </c>
      <c r="DP231" s="19">
        <f ca="1">IF(DataGoesHere!B231="",IF($DD231="Forecast",(Output!E$48*IntermediateCalcs!CY231)+Output!G$48,""),(Output!E$48*IntermediateCalcs!CY231)+Output!G$48)</f>
        <v>353841.12107986456</v>
      </c>
      <c r="DQ231" s="274">
        <f ca="1">IF(DP231="","",IF(IntermediateCalcs!$AO$9="Yes",IntermediateCalcs!DP231*$CX231,IntermediateCalcs!DP231))</f>
        <v>285105.68058770278</v>
      </c>
      <c r="DR231" s="250">
        <f ca="1">IF(DataGoesHere!$B231="","",($CZ231-DQ231))</f>
        <v>14852.31941229722</v>
      </c>
      <c r="DS231" s="250">
        <f ca="1">IF(DataGoesHere!$B231="","",ABS($CZ231-DQ231))</f>
        <v>14852.31941229722</v>
      </c>
      <c r="DT231" s="250">
        <f ca="1">IF(DataGoesHere!$B231="","",DS231^2)</f>
        <v>220591391.92490083</v>
      </c>
      <c r="DU231" s="249">
        <f ca="1">IF(DataGoesHere!$B231="","",DS231/$CZ231)</f>
        <v>4.9514663427203877E-2</v>
      </c>
      <c r="DV231" s="250">
        <f ca="1">IF(DataGoesHere!$B231="","",SUM(DR$2:DR231)/AVERAGE(DS:DS))</f>
        <v>-28.541005258591152</v>
      </c>
      <c r="DX231" s="19">
        <f ca="1">IF(DataGoesHere!$B230="","",(DB225*(Output!$O$49/Output!$P$49))+(IntermediateCalcs!DB226*(Output!$M$49/Output!$P$49))+(IntermediateCalcs!DB227*(Output!$K$49/Output!$P$49))+(DB228*(Output!$I$49/Output!$P$49))+(IntermediateCalcs!DB229*(Output!$G$49/Output!$P$49))+(IntermediateCalcs!DB230*(Output!$E$49/Output!$P$49)))</f>
        <v>305805.4122179515</v>
      </c>
      <c r="DY231" s="274">
        <f ca="1">IF(DX231="","",IF(IntermediateCalcs!$AO$9="Yes",IntermediateCalcs!DX231*$CX231,IntermediateCalcs!DX231))</f>
        <v>246401.15290083352</v>
      </c>
      <c r="DZ231" s="250">
        <f ca="1">IF(DataGoesHere!$B231="","",($CZ231-DY231))</f>
        <v>53556.84709916648</v>
      </c>
      <c r="EA231" s="250">
        <f ca="1">IF(DataGoesHere!$B231="","",ABS($CZ231-DY231))</f>
        <v>53556.84709916648</v>
      </c>
      <c r="EB231" s="250">
        <f ca="1">IF(DataGoesHere!$B231="","",EA231^2)</f>
        <v>2868335871.2034969</v>
      </c>
      <c r="EC231" s="249">
        <f ca="1">IF(DataGoesHere!$B231="","",EA231/$CZ231)</f>
        <v>0.17854782035873848</v>
      </c>
      <c r="ED231" s="250">
        <f ca="1">IF(DataGoesHere!$B231="","",SUM(DZ$2:DZ231)/AVERAGE(EA:EA))</f>
        <v>-16.764892196433326</v>
      </c>
    </row>
    <row r="232" spans="5:134" x14ac:dyDescent="0.2">
      <c r="T232" s="240"/>
      <c r="U232" s="86"/>
      <c r="V232" s="245">
        <f>IF(DataGoesHere!$B232="","",(DataGoesHere!$B232/SUM(DataGoesHere!$B230:'DataGoesHere'!$B241)))</f>
        <v>8.4115619302581768E-2</v>
      </c>
      <c r="W232" s="86"/>
      <c r="X232" s="86"/>
      <c r="Y232" s="86"/>
      <c r="Z232" s="86"/>
      <c r="AA232" s="86"/>
      <c r="AB232" s="86"/>
      <c r="AC232" s="86"/>
      <c r="AD232" s="86"/>
      <c r="AE232" s="241"/>
      <c r="CV232" s="310">
        <f>IF(DataGoesHere!B232="","",DataGoesHere!A232)</f>
        <v>231</v>
      </c>
      <c r="CW232" s="271">
        <f t="shared" ca="1" si="14"/>
        <v>3</v>
      </c>
      <c r="CX232" s="272">
        <f t="shared" ca="1" si="15"/>
        <v>0.79862940076451561</v>
      </c>
      <c r="CY232" s="266">
        <f>DataGoesHere!A232</f>
        <v>231</v>
      </c>
      <c r="CZ232" s="19">
        <f>IF(DataGoesHere!B232="","",DataGoesHere!B232)</f>
        <v>345058</v>
      </c>
      <c r="DA232" s="19">
        <f>IF(DataGoesHere!B232="","",IF(AH$5="No",DataGoesHere!B232,DataGoesHere!B232-(AH$2*(DataGoesHere!A232-1))))</f>
        <v>147949.32486583185</v>
      </c>
      <c r="DB232" s="19">
        <f ca="1">IF(DataGoesHere!B232="","",IF(AO$9="No",DataGoesHere!B232,DataGoesHere!B232/CX232))</f>
        <v>432062.73106109205</v>
      </c>
      <c r="DC232" s="19">
        <f ca="1">IF(DataGoesHere!B232="","",IF(AO$9="No",DA232,DA232/CX232))</f>
        <v>185254.04239338328</v>
      </c>
      <c r="DD232" s="293" t="str">
        <f>IF(CZ232="",IF(COUNTIF(DD$2:DD231,"Forecast")&lt;Output!E$43,"Forecast",""),"Actual")</f>
        <v>Actual</v>
      </c>
      <c r="DF232" s="19">
        <f ca="1">IF(DataGoesHere!B231="",IF(DD232="Forecast",(Output!$E$47*IntermediateCalcs!DH231)+((1-Output!$E$47)*IntermediateCalcs!DF231),""),(Output!$E$47*IntermediateCalcs!DB231)+((1-Output!$E$47)*IntermediateCalcs!DF231))</f>
        <v>359153.36062870501</v>
      </c>
      <c r="DG232" s="19">
        <f ca="1">IF(DataGoesHere!B231="",IF(DD232="Forecast",(Output!$G$47*(IntermediateCalcs!DF232-IntermediateCalcs!DF231))+((1-Output!$G$47)*IntermediateCalcs!DG231),""),(Output!$G$47*(IntermediateCalcs!DF232-IntermediateCalcs!DF231))+((1-Output!$G$47)*IntermediateCalcs!DG231))</f>
        <v>30794.795814542173</v>
      </c>
      <c r="DH232" s="19">
        <f ca="1">IF(DataGoesHere!B231="",IF(DD232="Forecast",DF232+DG232,""),DF232+DG232)</f>
        <v>389948.15644324716</v>
      </c>
      <c r="DI232" s="274">
        <f ca="1">IF(DH232="","",IF(IntermediateCalcs!$AO$9="Yes",IntermediateCalcs!DH232*$CX232,IntermediateCalcs!DH232))</f>
        <v>311424.06250949809</v>
      </c>
      <c r="DJ232" s="250">
        <f ca="1">IF(DataGoesHere!$B232="","",($CZ232-DI232))</f>
        <v>33633.937490501907</v>
      </c>
      <c r="DK232" s="250">
        <f ca="1">IF(DataGoesHere!$B232="","",ABS($CZ232-DI232))</f>
        <v>33633.937490501907</v>
      </c>
      <c r="DL232" s="250">
        <f ca="1">IF(DataGoesHere!$B232="","",DK232^2)</f>
        <v>1131241751.1149898</v>
      </c>
      <c r="DM232" s="249">
        <f ca="1">IF(DataGoesHere!$B232="","",DK232/$CZ232)</f>
        <v>9.7473287072033996E-2</v>
      </c>
      <c r="DN232" s="250">
        <f ca="1">IF(DataGoesHere!$B232="","",SUM(DJ$2:DJ232)/AVERAGE(DK:DK))</f>
        <v>-26.652031140040172</v>
      </c>
      <c r="DP232" s="19">
        <f ca="1">IF(DataGoesHere!B232="",IF($DD232="Forecast",(Output!E$48*IntermediateCalcs!CY232)+Output!G$48,""),(Output!E$48*IntermediateCalcs!CY232)+Output!G$48)</f>
        <v>354710.05106138892</v>
      </c>
      <c r="DQ232" s="274">
        <f ca="1">IF(DP232="","",IF(IntermediateCalcs!$AO$9="Yes",IntermediateCalcs!DP232*$CX232,IntermediateCalcs!DP232))</f>
        <v>283281.87552430778</v>
      </c>
      <c r="DR232" s="250">
        <f ca="1">IF(DataGoesHere!$B232="","",($CZ232-DQ232))</f>
        <v>61776.124475692224</v>
      </c>
      <c r="DS232" s="250">
        <f ca="1">IF(DataGoesHere!$B232="","",ABS($CZ232-DQ232))</f>
        <v>61776.124475692224</v>
      </c>
      <c r="DT232" s="250">
        <f ca="1">IF(DataGoesHere!$B232="","",DS232^2)</f>
        <v>3816289555.2362199</v>
      </c>
      <c r="DU232" s="249">
        <f ca="1">IF(DataGoesHere!$B232="","",DS232/$CZ232)</f>
        <v>0.17903113237685322</v>
      </c>
      <c r="DV232" s="250">
        <f ca="1">IF(DataGoesHere!$B232="","",SUM(DR$2:DR232)/AVERAGE(DS:DS))</f>
        <v>-26.566357776821601</v>
      </c>
      <c r="DX232" s="19">
        <f ca="1">IF(DataGoesHere!$B231="","",(DB226*(Output!$O$49/Output!$P$49))+(IntermediateCalcs!DB227*(Output!$M$49/Output!$P$49))+(IntermediateCalcs!DB228*(Output!$K$49/Output!$P$49))+(DB229*(Output!$I$49/Output!$P$49))+(IntermediateCalcs!DB230*(Output!$G$49/Output!$P$49))+(IntermediateCalcs!DB231*(Output!$E$49/Output!$P$49)))</f>
        <v>330367.43135609216</v>
      </c>
      <c r="DY232" s="274">
        <f ca="1">IF(DX232="","",IF(IntermediateCalcs!$AO$9="Yes",IntermediateCalcs!DX232*$CX232,IntermediateCalcs!DX232))</f>
        <v>263841.14373602811</v>
      </c>
      <c r="DZ232" s="250">
        <f ca="1">IF(DataGoesHere!$B232="","",($CZ232-DY232))</f>
        <v>81216.856263971888</v>
      </c>
      <c r="EA232" s="250">
        <f ca="1">IF(DataGoesHere!$B232="","",ABS($CZ232-DY232))</f>
        <v>81216.856263971888</v>
      </c>
      <c r="EB232" s="250">
        <f ca="1">IF(DataGoesHere!$B232="","",EA232^2)</f>
        <v>6596177741.4026699</v>
      </c>
      <c r="EC232" s="249">
        <f ca="1">IF(DataGoesHere!$B232="","",EA232/$CZ232)</f>
        <v>0.23537160785714833</v>
      </c>
      <c r="ED232" s="250">
        <f ca="1">IF(DataGoesHere!$B232="","",SUM(DZ$2:DZ232)/AVERAGE(EA:EA))</f>
        <v>-14.394956962072053</v>
      </c>
    </row>
    <row r="233" spans="5:134" x14ac:dyDescent="0.2">
      <c r="T233" s="240"/>
      <c r="U233" s="86"/>
      <c r="V233" s="86"/>
      <c r="W233" s="245">
        <f>IF(DataGoesHere!$B233="","",(DataGoesHere!$B233/SUM(DataGoesHere!$B230:'DataGoesHere'!$B241)))</f>
        <v>8.2637139652580446E-2</v>
      </c>
      <c r="X233" s="86"/>
      <c r="Y233" s="86"/>
      <c r="Z233" s="86"/>
      <c r="AA233" s="86"/>
      <c r="AB233" s="86"/>
      <c r="AC233" s="86"/>
      <c r="AD233" s="86"/>
      <c r="AE233" s="241"/>
      <c r="CV233" s="310">
        <f>IF(DataGoesHere!B233="","",DataGoesHere!A233)</f>
        <v>232</v>
      </c>
      <c r="CW233" s="271">
        <f t="shared" ca="1" si="14"/>
        <v>4</v>
      </c>
      <c r="CX233" s="272">
        <f t="shared" ca="1" si="15"/>
        <v>1.0149292433706087</v>
      </c>
      <c r="CY233" s="266">
        <f>DataGoesHere!A233</f>
        <v>232</v>
      </c>
      <c r="CZ233" s="19">
        <f>IF(DataGoesHere!B233="","",DataGoesHere!B233)</f>
        <v>338993</v>
      </c>
      <c r="DA233" s="19">
        <f>IF(DataGoesHere!B233="","",IF(AH$5="No",DataGoesHere!B233,DataGoesHere!B233-(AH$2*(DataGoesHere!A233-1))))</f>
        <v>141027.33062611806</v>
      </c>
      <c r="DB233" s="19">
        <f ca="1">IF(DataGoesHere!B233="","",IF(AO$9="No",DataGoesHere!B233,DataGoesHere!B233/CX233))</f>
        <v>334006.53514938109</v>
      </c>
      <c r="DC233" s="19">
        <f ca="1">IF(DataGoesHere!B233="","",IF(AO$9="No",DA233,DA233/CX233))</f>
        <v>138952.86942148037</v>
      </c>
      <c r="DD233" s="293" t="str">
        <f>IF(CZ233="",IF(COUNTIF(DD$2:DD232,"Forecast")&lt;Output!E$43,"Forecast",""),"Actual")</f>
        <v>Actual</v>
      </c>
      <c r="DF233" s="19">
        <f ca="1">IF(DataGoesHere!B232="",IF(DD233="Forecast",(Output!$E$47*IntermediateCalcs!DH232)+((1-Output!$E$47)*IntermediateCalcs!DF232),""),(Output!$E$47*IntermediateCalcs!DB232)+((1-Output!$E$47)*IntermediateCalcs!DF232))</f>
        <v>424771.79401785339</v>
      </c>
      <c r="DG233" s="19">
        <f ca="1">IF(DataGoesHere!B232="",IF(DD233="Forecast",(Output!$G$47*(IntermediateCalcs!DF233-IntermediateCalcs!DF232))+((1-Output!$G$47)*IntermediateCalcs!DG232),""),(Output!$G$47*(IntermediateCalcs!DF233-IntermediateCalcs!DF232))+((1-Output!$G$47)*IntermediateCalcs!DG232))</f>
        <v>48206.614601845278</v>
      </c>
      <c r="DH233" s="19">
        <f ca="1">IF(DataGoesHere!B232="",IF(DD233="Forecast",DF233+DG233,""),DF233+DG233)</f>
        <v>472978.40861969866</v>
      </c>
      <c r="DI233" s="274">
        <f ca="1">IF(DH233="","",IF(IntermediateCalcs!$AO$9="Yes",IntermediateCalcs!DH233*$CX233,IntermediateCalcs!DH233))</f>
        <v>480039.61839102535</v>
      </c>
      <c r="DJ233" s="250">
        <f ca="1">IF(DataGoesHere!$B233="","",($CZ233-DI233))</f>
        <v>-141046.61839102535</v>
      </c>
      <c r="DK233" s="250">
        <f ca="1">IF(DataGoesHere!$B233="","",ABS($CZ233-DI233))</f>
        <v>141046.61839102535</v>
      </c>
      <c r="DL233" s="250">
        <f ca="1">IF(DataGoesHere!$B233="","",DK233^2)</f>
        <v>19894148559.54353</v>
      </c>
      <c r="DM233" s="249">
        <f ca="1">IF(DataGoesHere!$B233="","",DK233/$CZ233)</f>
        <v>0.41607531244310458</v>
      </c>
      <c r="DN233" s="250">
        <f ca="1">IF(DataGoesHere!$B233="","",SUM(DJ$2:DJ233)/AVERAGE(DK:DK))</f>
        <v>-29.076456863152814</v>
      </c>
      <c r="DP233" s="19">
        <f ca="1">IF(DataGoesHere!B233="",IF($DD233="Forecast",(Output!E$48*IntermediateCalcs!CY233)+Output!G$48,""),(Output!E$48*IntermediateCalcs!CY233)+Output!G$48)</f>
        <v>355578.98104291328</v>
      </c>
      <c r="DQ233" s="274">
        <f ca="1">IF(DP233="","",IF(IntermediateCalcs!$AO$9="Yes",IntermediateCalcs!DP233*$CX233,IntermediateCalcs!DP233))</f>
        <v>360887.50618837599</v>
      </c>
      <c r="DR233" s="250">
        <f ca="1">IF(DataGoesHere!$B233="","",($CZ233-DQ233))</f>
        <v>-21894.506188375992</v>
      </c>
      <c r="DS233" s="250">
        <f ca="1">IF(DataGoesHere!$B233="","",ABS($CZ233-DQ233))</f>
        <v>21894.506188375992</v>
      </c>
      <c r="DT233" s="250">
        <f ca="1">IF(DataGoesHere!$B233="","",DS233^2)</f>
        <v>479369401.23283458</v>
      </c>
      <c r="DU233" s="249">
        <f ca="1">IF(DataGoesHere!$B233="","",DS233/$CZ233)</f>
        <v>6.4586897630263734E-2</v>
      </c>
      <c r="DV233" s="250">
        <f ca="1">IF(DataGoesHere!$B233="","",SUM(DR$2:DR233)/AVERAGE(DS:DS))</f>
        <v>-27.266206332819579</v>
      </c>
      <c r="DX233" s="19">
        <f ca="1">IF(DataGoesHere!$B232="","",(DB227*(Output!$O$49/Output!$P$49))+(IntermediateCalcs!DB228*(Output!$M$49/Output!$P$49))+(IntermediateCalcs!DB229*(Output!$K$49/Output!$P$49))+(DB230*(Output!$I$49/Output!$P$49))+(IntermediateCalcs!DB231*(Output!$G$49/Output!$P$49))+(IntermediateCalcs!DB232*(Output!$E$49/Output!$P$49)))</f>
        <v>345954.82631782861</v>
      </c>
      <c r="DY233" s="274">
        <f ca="1">IF(DX233="","",IF(IntermediateCalcs!$AO$9="Yes",IntermediateCalcs!DX233*$CX233,IntermediateCalcs!DX233))</f>
        <v>351119.67011516413</v>
      </c>
      <c r="DZ233" s="250">
        <f ca="1">IF(DataGoesHere!$B233="","",($CZ233-DY233))</f>
        <v>-12126.670115164132</v>
      </c>
      <c r="EA233" s="250">
        <f ca="1">IF(DataGoesHere!$B233="","",ABS($CZ233-DY233))</f>
        <v>12126.670115164132</v>
      </c>
      <c r="EB233" s="250">
        <f ca="1">IF(DataGoesHere!$B233="","",EA233^2)</f>
        <v>147056128.08201486</v>
      </c>
      <c r="EC233" s="249">
        <f ca="1">IF(DataGoesHere!$B233="","",EA233/$CZ233)</f>
        <v>3.5772626913134285E-2</v>
      </c>
      <c r="ED233" s="250">
        <f ca="1">IF(DataGoesHere!$B233="","",SUM(DZ$2:DZ233)/AVERAGE(EA:EA))</f>
        <v>-14.748817282496105</v>
      </c>
    </row>
    <row r="234" spans="5:134" x14ac:dyDescent="0.2">
      <c r="T234" s="240"/>
      <c r="U234" s="86"/>
      <c r="V234" s="86"/>
      <c r="W234" s="86"/>
      <c r="X234" s="245">
        <f>IF(DataGoesHere!$B234="","",(DataGoesHere!$B234/SUM(DataGoesHere!$B230:'DataGoesHere'!$B241)))</f>
        <v>8.5064137739210816E-2</v>
      </c>
      <c r="Y234" s="86"/>
      <c r="Z234" s="86"/>
      <c r="AA234" s="86"/>
      <c r="AB234" s="86"/>
      <c r="AC234" s="86"/>
      <c r="AD234" s="86"/>
      <c r="AE234" s="241"/>
      <c r="CV234" s="310">
        <f>IF(DataGoesHere!B234="","",DataGoesHere!A234)</f>
        <v>233</v>
      </c>
      <c r="CW234" s="271">
        <f t="shared" ca="1" si="14"/>
        <v>5</v>
      </c>
      <c r="CX234" s="272">
        <f t="shared" ca="1" si="15"/>
        <v>0.97875414397996308</v>
      </c>
      <c r="CY234" s="266">
        <f>DataGoesHere!A234</f>
        <v>233</v>
      </c>
      <c r="CZ234" s="19">
        <f>IF(DataGoesHere!B234="","",DataGoesHere!B234)</f>
        <v>348949</v>
      </c>
      <c r="DA234" s="19">
        <f>IF(DataGoesHere!B234="","",IF(AH$5="No",DataGoesHere!B234,DataGoesHere!B234-(AH$2*(DataGoesHere!A234-1))))</f>
        <v>150126.33638640429</v>
      </c>
      <c r="DB234" s="19">
        <f ca="1">IF(DataGoesHere!B234="","",IF(AO$9="No",DataGoesHere!B234,DataGoesHere!B234/CX234))</f>
        <v>356523.65013858234</v>
      </c>
      <c r="DC234" s="19">
        <f ca="1">IF(DataGoesHere!B234="","",IF(AO$9="No",DA234,DA234/CX234))</f>
        <v>153385.13487762833</v>
      </c>
      <c r="DD234" s="293" t="str">
        <f>IF(CZ234="",IF(COUNTIF(DD$2:DD233,"Forecast")&lt;Output!E$43,"Forecast",""),"Actual")</f>
        <v>Actual</v>
      </c>
      <c r="DF234" s="19">
        <f ca="1">IF(DataGoesHere!B233="",IF(DD234="Forecast",(Output!$E$47*IntermediateCalcs!DH233)+((1-Output!$E$47)*IntermediateCalcs!DF233),""),(Output!$E$47*IntermediateCalcs!DB233)+((1-Output!$E$47)*IntermediateCalcs!DF233))</f>
        <v>343083.06103622832</v>
      </c>
      <c r="DG234" s="19">
        <f ca="1">IF(DataGoesHere!B233="",IF(DD234="Forecast",(Output!$G$47*(IntermediateCalcs!DF234-IntermediateCalcs!DF233))+((1-Output!$G$47)*IntermediateCalcs!DG233),""),(Output!$G$47*(IntermediateCalcs!DF234-IntermediateCalcs!DF233))+((1-Output!$G$47)*IntermediateCalcs!DG233))</f>
        <v>-16741.059189889897</v>
      </c>
      <c r="DH234" s="19">
        <f ca="1">IF(DataGoesHere!B233="",IF(DD234="Forecast",DF234+DG234,""),DF234+DG234)</f>
        <v>326342.00184633845</v>
      </c>
      <c r="DI234" s="274">
        <f ca="1">IF(DH234="","",IF(IntermediateCalcs!$AO$9="Yes",IntermediateCalcs!DH234*$CX234,IntermediateCalcs!DH234))</f>
        <v>319408.58666182053</v>
      </c>
      <c r="DJ234" s="250">
        <f ca="1">IF(DataGoesHere!$B234="","",($CZ234-DI234))</f>
        <v>29540.413338179467</v>
      </c>
      <c r="DK234" s="250">
        <f ca="1">IF(DataGoesHere!$B234="","",ABS($CZ234-DI234))</f>
        <v>29540.413338179467</v>
      </c>
      <c r="DL234" s="250">
        <f ca="1">IF(DataGoesHere!$B234="","",DK234^2)</f>
        <v>872636020.19049132</v>
      </c>
      <c r="DM234" s="249">
        <f ca="1">IF(DataGoesHere!$B234="","",DK234/$CZ234)</f>
        <v>8.4655389005784412E-2</v>
      </c>
      <c r="DN234" s="250">
        <f ca="1">IF(DataGoesHere!$B234="","",SUM(DJ$2:DJ234)/AVERAGE(DK:DK))</f>
        <v>-28.568691850524768</v>
      </c>
      <c r="DP234" s="19">
        <f ca="1">IF(DataGoesHere!B234="",IF($DD234="Forecast",(Output!E$48*IntermediateCalcs!CY234)+Output!G$48,""),(Output!E$48*IntermediateCalcs!CY234)+Output!G$48)</f>
        <v>356447.91102443764</v>
      </c>
      <c r="DQ234" s="274">
        <f ca="1">IF(DP234="","",IF(IntermediateCalcs!$AO$9="Yes",IntermediateCalcs!DP234*$CX234,IntermediateCalcs!DP234))</f>
        <v>348874.87002816948</v>
      </c>
      <c r="DR234" s="250">
        <f ca="1">IF(DataGoesHere!$B234="","",($CZ234-DQ234))</f>
        <v>74.129971830523573</v>
      </c>
      <c r="DS234" s="250">
        <f ca="1">IF(DataGoesHere!$B234="","",ABS($CZ234-DQ234))</f>
        <v>74.129971830523573</v>
      </c>
      <c r="DT234" s="250">
        <f ca="1">IF(DataGoesHere!$B234="","",DS234^2)</f>
        <v>5495.2527235942189</v>
      </c>
      <c r="DU234" s="249">
        <f ca="1">IF(DataGoesHere!$B234="","",DS234/$CZ234)</f>
        <v>2.1243784000104189E-4</v>
      </c>
      <c r="DV234" s="250">
        <f ca="1">IF(DataGoesHere!$B234="","",SUM(DR$2:DR234)/AVERAGE(DS:DS))</f>
        <v>-27.263836799873943</v>
      </c>
      <c r="DX234" s="19">
        <f ca="1">IF(DataGoesHere!$B233="","",(DB228*(Output!$O$49/Output!$P$49))+(IntermediateCalcs!DB229*(Output!$M$49/Output!$P$49))+(IntermediateCalcs!DB230*(Output!$K$49/Output!$P$49))+(DB231*(Output!$I$49/Output!$P$49))+(IntermediateCalcs!DB232*(Output!$G$49/Output!$P$49))+(IntermediateCalcs!DB233*(Output!$E$49/Output!$P$49)))</f>
        <v>377718.10393381014</v>
      </c>
      <c r="DY234" s="274">
        <f ca="1">IF(DX234="","",IF(IntermediateCalcs!$AO$9="Yes",IntermediateCalcs!DX234*$CX234,IntermediateCalcs!DX234))</f>
        <v>369693.15948147106</v>
      </c>
      <c r="DZ234" s="250">
        <f ca="1">IF(DataGoesHere!$B234="","",($CZ234-DY234))</f>
        <v>-20744.159481471055</v>
      </c>
      <c r="EA234" s="250">
        <f ca="1">IF(DataGoesHere!$B234="","",ABS($CZ234-DY234))</f>
        <v>20744.159481471055</v>
      </c>
      <c r="EB234" s="250">
        <f ca="1">IF(DataGoesHere!$B234="","",EA234^2)</f>
        <v>430320152.59270549</v>
      </c>
      <c r="EC234" s="249">
        <f ca="1">IF(DataGoesHere!$B234="","",EA234/$CZ234)</f>
        <v>5.9447539558706443E-2</v>
      </c>
      <c r="ED234" s="250">
        <f ca="1">IF(DataGoesHere!$B234="","",SUM(DZ$2:DZ234)/AVERAGE(EA:EA))</f>
        <v>-15.354138846563544</v>
      </c>
    </row>
    <row r="235" spans="5:134" x14ac:dyDescent="0.2">
      <c r="T235" s="240"/>
      <c r="U235" s="86"/>
      <c r="V235" s="86"/>
      <c r="W235" s="86"/>
      <c r="X235" s="86"/>
      <c r="Y235" s="245">
        <f>IF(DataGoesHere!$B235="","",(DataGoesHere!$B235/SUM(DataGoesHere!$B230:'DataGoesHere'!$B241)))</f>
        <v>8.4480546596242448E-2</v>
      </c>
      <c r="Z235" s="86"/>
      <c r="AA235" s="86"/>
      <c r="AB235" s="86"/>
      <c r="AC235" s="86"/>
      <c r="AD235" s="86"/>
      <c r="AE235" s="241"/>
      <c r="CV235" s="310">
        <f>IF(DataGoesHere!B235="","",DataGoesHere!A235)</f>
        <v>234</v>
      </c>
      <c r="CW235" s="271">
        <f t="shared" ca="1" si="14"/>
        <v>6</v>
      </c>
      <c r="CX235" s="272">
        <f t="shared" ca="1" si="15"/>
        <v>1.0779088099730167</v>
      </c>
      <c r="CY235" s="266">
        <f>DataGoesHere!A235</f>
        <v>234</v>
      </c>
      <c r="CZ235" s="19">
        <f>IF(DataGoesHere!B235="","",DataGoesHere!B235)</f>
        <v>346555</v>
      </c>
      <c r="DA235" s="19">
        <f>IF(DataGoesHere!B235="","",IF(AH$5="No",DataGoesHere!B235,DataGoesHere!B235-(AH$2*(DataGoesHere!A235-1))))</f>
        <v>146875.34214669053</v>
      </c>
      <c r="DB235" s="19">
        <f ca="1">IF(DataGoesHere!B235="","",IF(AO$9="No",DataGoesHere!B235,DataGoesHere!B235/CX235))</f>
        <v>321506.78869456064</v>
      </c>
      <c r="DC235" s="19">
        <f ca="1">IF(DataGoesHere!B235="","",IF(AO$9="No",DA235,DA235/CX235))</f>
        <v>136259.52472766899</v>
      </c>
      <c r="DD235" s="293" t="str">
        <f>IF(CZ235="",IF(COUNTIF(DD$2:DD234,"Forecast")&lt;Output!E$43,"Forecast",""),"Actual")</f>
        <v>Actual</v>
      </c>
      <c r="DF235" s="19">
        <f ca="1">IF(DataGoesHere!B234="",IF(DD235="Forecast",(Output!$E$47*IntermediateCalcs!DH234)+((1-Output!$E$47)*IntermediateCalcs!DF234),""),(Output!$E$47*IntermediateCalcs!DB234)+((1-Output!$E$47)*IntermediateCalcs!DF234))</f>
        <v>355179.59122834692</v>
      </c>
      <c r="DG235" s="19">
        <f ca="1">IF(DataGoesHere!B234="",IF(DD235="Forecast",(Output!$G$47*(IntermediateCalcs!DF235-IntermediateCalcs!DF234))+((1-Output!$G$47)*IntermediateCalcs!DG234),""),(Output!$G$47*(IntermediateCalcs!DF235-IntermediateCalcs!DF234))+((1-Output!$G$47)*IntermediateCalcs!DG234))</f>
        <v>-2322.2644988856464</v>
      </c>
      <c r="DH235" s="19">
        <f ca="1">IF(DataGoesHere!B234="",IF(DD235="Forecast",DF235+DG235,""),DF235+DG235)</f>
        <v>352857.32672946126</v>
      </c>
      <c r="DI235" s="274">
        <f ca="1">IF(DH235="","",IF(IntermediateCalcs!$AO$9="Yes",IntermediateCalcs!DH235*$CX235,IntermediateCalcs!DH235))</f>
        <v>380348.02114521351</v>
      </c>
      <c r="DJ235" s="250">
        <f ca="1">IF(DataGoesHere!$B235="","",($CZ235-DI235))</f>
        <v>-33793.021145213512</v>
      </c>
      <c r="DK235" s="250">
        <f ca="1">IF(DataGoesHere!$B235="","",ABS($CZ235-DI235))</f>
        <v>33793.021145213512</v>
      </c>
      <c r="DL235" s="250">
        <f ca="1">IF(DataGoesHere!$B235="","",DK235^2)</f>
        <v>1141968278.1208475</v>
      </c>
      <c r="DM235" s="249">
        <f ca="1">IF(DataGoesHere!$B235="","",DK235/$CZ235)</f>
        <v>9.7511278571117174E-2</v>
      </c>
      <c r="DN235" s="250">
        <f ca="1">IF(DataGoesHere!$B235="","",SUM(DJ$2:DJ235)/AVERAGE(DK:DK))</f>
        <v>-29.149554197036423</v>
      </c>
      <c r="DP235" s="19">
        <f ca="1">IF(DataGoesHere!B235="",IF($DD235="Forecast",(Output!E$48*IntermediateCalcs!CY235)+Output!G$48,""),(Output!E$48*IntermediateCalcs!CY235)+Output!G$48)</f>
        <v>357316.84100596199</v>
      </c>
      <c r="DQ235" s="274">
        <f ca="1">IF(DP235="","",IF(IntermediateCalcs!$AO$9="Yes",IntermediateCalcs!DP235*$CX235,IntermediateCalcs!DP235))</f>
        <v>385154.97087205411</v>
      </c>
      <c r="DR235" s="250">
        <f ca="1">IF(DataGoesHere!$B235="","",($CZ235-DQ235))</f>
        <v>-38599.970872054109</v>
      </c>
      <c r="DS235" s="250">
        <f ca="1">IF(DataGoesHere!$B235="","",ABS($CZ235-DQ235))</f>
        <v>38599.970872054109</v>
      </c>
      <c r="DT235" s="250">
        <f ca="1">IF(DataGoesHere!$B235="","",DS235^2)</f>
        <v>1489957751.3234258</v>
      </c>
      <c r="DU235" s="249">
        <f ca="1">IF(DataGoesHere!$B235="","",DS235/$CZ235)</f>
        <v>0.1113819476621434</v>
      </c>
      <c r="DV235" s="250">
        <f ca="1">IF(DataGoesHere!$B235="","",SUM(DR$2:DR235)/AVERAGE(DS:DS))</f>
        <v>-28.497668412423081</v>
      </c>
      <c r="DX235" s="19">
        <f ca="1">IF(DataGoesHere!$B234="","",(DB229*(Output!$O$49/Output!$P$49))+(IntermediateCalcs!DB230*(Output!$M$49/Output!$P$49))+(IntermediateCalcs!DB231*(Output!$K$49/Output!$P$49))+(DB232*(Output!$I$49/Output!$P$49))+(IntermediateCalcs!DB233*(Output!$G$49/Output!$P$49))+(IntermediateCalcs!DB234*(Output!$E$49/Output!$P$49)))</f>
        <v>335961.4663250515</v>
      </c>
      <c r="DY235" s="274">
        <f ca="1">IF(DX235="","",IF(IntermediateCalcs!$AO$9="Yes",IntermediateCalcs!DX235*$CX235,IntermediateCalcs!DX235))</f>
        <v>362135.82436322601</v>
      </c>
      <c r="DZ235" s="250">
        <f ca="1">IF(DataGoesHere!$B235="","",($CZ235-DY235))</f>
        <v>-15580.824363226013</v>
      </c>
      <c r="EA235" s="250">
        <f ca="1">IF(DataGoesHere!$B235="","",ABS($CZ235-DY235))</f>
        <v>15580.824363226013</v>
      </c>
      <c r="EB235" s="250">
        <f ca="1">IF(DataGoesHere!$B235="","",EA235^2)</f>
        <v>242762087.8376973</v>
      </c>
      <c r="EC235" s="249">
        <f ca="1">IF(DataGoesHere!$B235="","",EA235/$CZ235)</f>
        <v>4.495916770274852E-2</v>
      </c>
      <c r="ED235" s="250">
        <f ca="1">IF(DataGoesHere!$B235="","",SUM(DZ$2:DZ235)/AVERAGE(EA:EA))</f>
        <v>-15.808792551932143</v>
      </c>
    </row>
    <row r="236" spans="5:134" x14ac:dyDescent="0.2">
      <c r="T236" s="240"/>
      <c r="U236" s="86"/>
      <c r="V236" s="86"/>
      <c r="W236" s="86"/>
      <c r="X236" s="86"/>
      <c r="Y236" s="86"/>
      <c r="Z236" s="245">
        <f>IF(DataGoesHere!$B236="","",(DataGoesHere!$B236/SUM(DataGoesHere!$B230:'DataGoesHere'!$B241)))</f>
        <v>8.3199522596117625E-2</v>
      </c>
      <c r="AA236" s="86"/>
      <c r="AB236" s="86"/>
      <c r="AC236" s="86"/>
      <c r="AD236" s="86"/>
      <c r="AE236" s="241"/>
      <c r="CV236" s="310">
        <f>IF(DataGoesHere!B236="","",DataGoesHere!A236)</f>
        <v>235</v>
      </c>
      <c r="CW236" s="271">
        <f t="shared" ca="1" si="14"/>
        <v>7</v>
      </c>
      <c r="CX236" s="272">
        <f t="shared" ca="1" si="15"/>
        <v>1.0265458156689093</v>
      </c>
      <c r="CY236" s="266">
        <f>DataGoesHere!A236</f>
        <v>235</v>
      </c>
      <c r="CZ236" s="19">
        <f>IF(DataGoesHere!B236="","",DataGoesHere!B236)</f>
        <v>341300</v>
      </c>
      <c r="DA236" s="19">
        <f>IF(DataGoesHere!B236="","",IF(AH$5="No",DataGoesHere!B236,DataGoesHere!B236-(AH$2*(DataGoesHere!A236-1))))</f>
        <v>140763.34790697673</v>
      </c>
      <c r="DB236" s="19">
        <f ca="1">IF(DataGoesHere!B236="","",IF(AO$9="No",DataGoesHere!B236,DataGoesHere!B236/CX236))</f>
        <v>332474.20114182134</v>
      </c>
      <c r="DC236" s="19">
        <f ca="1">IF(DataGoesHere!B236="","",IF(AO$9="No",DA236,DA236/CX236))</f>
        <v>137123.29811139865</v>
      </c>
      <c r="DD236" s="293" t="str">
        <f>IF(CZ236="",IF(COUNTIF(DD$2:DD235,"Forecast")&lt;Output!E$43,"Forecast",""),"Actual")</f>
        <v>Actual</v>
      </c>
      <c r="DF236" s="19">
        <f ca="1">IF(DataGoesHere!B235="",IF(DD236="Forecast",(Output!$E$47*IntermediateCalcs!DH235)+((1-Output!$E$47)*IntermediateCalcs!DF235),""),(Output!$E$47*IntermediateCalcs!DB235)+((1-Output!$E$47)*IntermediateCalcs!DF235))</f>
        <v>324874.06894793926</v>
      </c>
      <c r="DG236" s="19">
        <f ca="1">IF(DataGoesHere!B235="",IF(DD236="Forecast",(Output!$G$47*(IntermediateCalcs!DF236-IntermediateCalcs!DF235))+((1-Output!$G$47)*IntermediateCalcs!DG235),""),(Output!$G$47*(IntermediateCalcs!DF236-IntermediateCalcs!DF235))+((1-Output!$G$47)*IntermediateCalcs!DG235))</f>
        <v>-16313.893389646655</v>
      </c>
      <c r="DH236" s="19">
        <f ca="1">IF(DataGoesHere!B235="",IF(DD236="Forecast",DF236+DG236,""),DF236+DG236)</f>
        <v>308560.1755582926</v>
      </c>
      <c r="DI236" s="274">
        <f ca="1">IF(DH236="","",IF(IntermediateCalcs!$AO$9="Yes",IntermediateCalcs!DH236*$CX236,IntermediateCalcs!DH236))</f>
        <v>316751.15710142936</v>
      </c>
      <c r="DJ236" s="250">
        <f ca="1">IF(DataGoesHere!$B236="","",($CZ236-DI236))</f>
        <v>24548.842898570641</v>
      </c>
      <c r="DK236" s="250">
        <f ca="1">IF(DataGoesHere!$B236="","",ABS($CZ236-DI236))</f>
        <v>24548.842898570641</v>
      </c>
      <c r="DL236" s="250">
        <f ca="1">IF(DataGoesHere!$B236="","",DK236^2)</f>
        <v>602645687.65870225</v>
      </c>
      <c r="DM236" s="249">
        <f ca="1">IF(DataGoesHere!$B236="","",DK236/$CZ236)</f>
        <v>7.1927462345650867E-2</v>
      </c>
      <c r="DN236" s="250">
        <f ca="1">IF(DataGoesHere!$B236="","",SUM(DJ$2:DJ236)/AVERAGE(DK:DK))</f>
        <v>-28.727588418098378</v>
      </c>
      <c r="DP236" s="19">
        <f ca="1">IF(DataGoesHere!B236="",IF($DD236="Forecast",(Output!E$48*IntermediateCalcs!CY236)+Output!G$48,""),(Output!E$48*IntermediateCalcs!CY236)+Output!G$48)</f>
        <v>358185.77098748641</v>
      </c>
      <c r="DQ236" s="274">
        <f ca="1">IF(DP236="","",IF(IntermediateCalcs!$AO$9="Yes",IntermediateCalcs!DP236*$CX236,IntermediateCalcs!DP236))</f>
        <v>367694.10443934641</v>
      </c>
      <c r="DR236" s="250">
        <f ca="1">IF(DataGoesHere!$B236="","",($CZ236-DQ236))</f>
        <v>-26394.104439346411</v>
      </c>
      <c r="DS236" s="250">
        <f ca="1">IF(DataGoesHere!$B236="","",ABS($CZ236-DQ236))</f>
        <v>26394.104439346411</v>
      </c>
      <c r="DT236" s="250">
        <f ca="1">IF(DataGoesHere!$B236="","",DS236^2)</f>
        <v>696648749.15512586</v>
      </c>
      <c r="DU236" s="249">
        <f ca="1">IF(DataGoesHere!$B236="","",DS236/$CZ236)</f>
        <v>7.7334030001014978E-2</v>
      </c>
      <c r="DV236" s="250">
        <f ca="1">IF(DataGoesHere!$B236="","",SUM(DR$2:DR236)/AVERAGE(DS:DS))</f>
        <v>-29.34134470819372</v>
      </c>
      <c r="DX236" s="19">
        <f ca="1">IF(DataGoesHere!$B235="","",(DB230*(Output!$O$49/Output!$P$49))+(IntermediateCalcs!DB231*(Output!$M$49/Output!$P$49))+(IntermediateCalcs!DB232*(Output!$K$49/Output!$P$49))+(DB233*(Output!$I$49/Output!$P$49))+(IntermediateCalcs!DB234*(Output!$G$49/Output!$P$49))+(IntermediateCalcs!DB235*(Output!$E$49/Output!$P$49)))</f>
        <v>341525.49071431888</v>
      </c>
      <c r="DY236" s="274">
        <f ca="1">IF(DX236="","",IF(IntermediateCalcs!$AO$9="Yes",IntermediateCalcs!DX236*$CX236,IntermediateCalcs!DX236))</f>
        <v>350591.56343705498</v>
      </c>
      <c r="DZ236" s="250">
        <f ca="1">IF(DataGoesHere!$B236="","",($CZ236-DY236))</f>
        <v>-9291.5634370549815</v>
      </c>
      <c r="EA236" s="250">
        <f ca="1">IF(DataGoesHere!$B236="","",ABS($CZ236-DY236))</f>
        <v>9291.5634370549815</v>
      </c>
      <c r="EB236" s="250">
        <f ca="1">IF(DataGoesHere!$B236="","",EA236^2)</f>
        <v>86333151.104816988</v>
      </c>
      <c r="EC236" s="249">
        <f ca="1">IF(DataGoesHere!$B236="","",EA236/$CZ236)</f>
        <v>2.7224035854248409E-2</v>
      </c>
      <c r="ED236" s="250">
        <f ca="1">IF(DataGoesHere!$B236="","",SUM(DZ$2:DZ236)/AVERAGE(EA:EA))</f>
        <v>-16.07992350411045</v>
      </c>
    </row>
    <row r="237" spans="5:134" x14ac:dyDescent="0.2">
      <c r="T237" s="240"/>
      <c r="U237" s="86"/>
      <c r="V237" s="86"/>
      <c r="W237" s="86"/>
      <c r="X237" s="86"/>
      <c r="Y237" s="86"/>
      <c r="Z237" s="86"/>
      <c r="AA237" s="245">
        <f>IF(DataGoesHere!$B237="","",(DataGoesHere!$B237/SUM(DataGoesHere!$B230:'DataGoesHere'!$B241)))</f>
        <v>8.5846890938906489E-2</v>
      </c>
      <c r="AB237" s="86"/>
      <c r="AC237" s="86"/>
      <c r="AD237" s="86"/>
      <c r="AE237" s="241"/>
      <c r="CV237" s="310">
        <f>IF(DataGoesHere!B237="","",DataGoesHere!A237)</f>
        <v>236</v>
      </c>
      <c r="CW237" s="271">
        <f t="shared" ca="1" si="14"/>
        <v>8</v>
      </c>
      <c r="CX237" s="272">
        <f t="shared" ca="1" si="15"/>
        <v>1.0207492390681214</v>
      </c>
      <c r="CY237" s="266">
        <f>DataGoesHere!A237</f>
        <v>236</v>
      </c>
      <c r="CZ237" s="19">
        <f>IF(DataGoesHere!B237="","",DataGoesHere!B237)</f>
        <v>352160</v>
      </c>
      <c r="DA237" s="19">
        <f>IF(DataGoesHere!B237="","",IF(AH$5="No",DataGoesHere!B237,DataGoesHere!B237-(AH$2*(DataGoesHere!A237-1))))</f>
        <v>150766.35366726297</v>
      </c>
      <c r="DB237" s="19">
        <f ca="1">IF(DataGoesHere!B237="","",IF(AO$9="No",DataGoesHere!B237,DataGoesHere!B237/CX237))</f>
        <v>345001.48177577823</v>
      </c>
      <c r="DC237" s="19">
        <f ca="1">IF(DataGoesHere!B237="","",IF(AO$9="No",DA237,DA237/CX237))</f>
        <v>147701.65668201033</v>
      </c>
      <c r="DD237" s="293" t="str">
        <f>IF(CZ237="",IF(COUNTIF(DD$2:DD236,"Forecast")&lt;Output!E$43,"Forecast",""),"Actual")</f>
        <v>Actual</v>
      </c>
      <c r="DF237" s="19">
        <f ca="1">IF(DataGoesHere!B236="",IF(DD237="Forecast",(Output!$E$47*IntermediateCalcs!DH236)+((1-Output!$E$47)*IntermediateCalcs!DF236),""),(Output!$E$47*IntermediateCalcs!DB236)+((1-Output!$E$47)*IntermediateCalcs!DF236))</f>
        <v>331714.18792243314</v>
      </c>
      <c r="DG237" s="19">
        <f ca="1">IF(DataGoesHere!B236="",IF(DD237="Forecast",(Output!$G$47*(IntermediateCalcs!DF237-IntermediateCalcs!DF236))+((1-Output!$G$47)*IntermediateCalcs!DG236),""),(Output!$G$47*(IntermediateCalcs!DF237-IntermediateCalcs!DF236))+((1-Output!$G$47)*IntermediateCalcs!DG236))</f>
        <v>-4736.8872075763902</v>
      </c>
      <c r="DH237" s="19">
        <f ca="1">IF(DataGoesHere!B236="",IF(DD237="Forecast",DF237+DG237,""),DF237+DG237)</f>
        <v>326977.30071485677</v>
      </c>
      <c r="DI237" s="274">
        <f ca="1">IF(DH237="","",IF(IntermediateCalcs!$AO$9="Yes",IntermediateCalcs!DH237*$CX237,IntermediateCalcs!DH237))</f>
        <v>333761.83089723834</v>
      </c>
      <c r="DJ237" s="250">
        <f ca="1">IF(DataGoesHere!$B237="","",($CZ237-DI237))</f>
        <v>18398.169102761662</v>
      </c>
      <c r="DK237" s="250">
        <f ca="1">IF(DataGoesHere!$B237="","",ABS($CZ237-DI237))</f>
        <v>18398.169102761662</v>
      </c>
      <c r="DL237" s="250">
        <f ca="1">IF(DataGoesHere!$B237="","",DK237^2)</f>
        <v>338492626.33381385</v>
      </c>
      <c r="DM237" s="249">
        <f ca="1">IF(DataGoesHere!$B237="","",DK237/$CZ237)</f>
        <v>5.2243778687987456E-2</v>
      </c>
      <c r="DN237" s="250">
        <f ca="1">IF(DataGoesHere!$B237="","",SUM(DJ$2:DJ237)/AVERAGE(DK:DK))</f>
        <v>-28.411345498276987</v>
      </c>
      <c r="DP237" s="19">
        <f ca="1">IF(DataGoesHere!B237="",IF($DD237="Forecast",(Output!E$48*IntermediateCalcs!CY237)+Output!G$48,""),(Output!E$48*IntermediateCalcs!CY237)+Output!G$48)</f>
        <v>359054.70096901077</v>
      </c>
      <c r="DQ237" s="274">
        <f ca="1">IF(DP237="","",IF(IntermediateCalcs!$AO$9="Yes",IntermediateCalcs!DP237*$CX237,IntermediateCalcs!DP237))</f>
        <v>366504.81279794965</v>
      </c>
      <c r="DR237" s="250">
        <f ca="1">IF(DataGoesHere!$B237="","",($CZ237-DQ237))</f>
        <v>-14344.812797949649</v>
      </c>
      <c r="DS237" s="250">
        <f ca="1">IF(DataGoesHere!$B237="","",ABS($CZ237-DQ237))</f>
        <v>14344.812797949649</v>
      </c>
      <c r="DT237" s="250">
        <f ca="1">IF(DataGoesHere!$B237="","",DS237^2)</f>
        <v>205773654.20822003</v>
      </c>
      <c r="DU237" s="249">
        <f ca="1">IF(DataGoesHere!$B237="","",DS237/$CZ237)</f>
        <v>4.0733793724300457E-2</v>
      </c>
      <c r="DV237" s="250">
        <f ca="1">IF(DataGoesHere!$B237="","",SUM(DR$2:DR237)/AVERAGE(DS:DS))</f>
        <v>-29.799870533637375</v>
      </c>
      <c r="DX237" s="19">
        <f ca="1">IF(DataGoesHere!$B236="","",(DB231*(Output!$O$49/Output!$P$49))+(IntermediateCalcs!DB232*(Output!$M$49/Output!$P$49))+(IntermediateCalcs!DB233*(Output!$K$49/Output!$P$49))+(DB234*(Output!$I$49/Output!$P$49))+(IntermediateCalcs!DB235*(Output!$G$49/Output!$P$49))+(IntermediateCalcs!DB236*(Output!$E$49/Output!$P$49)))</f>
        <v>361740.14032176975</v>
      </c>
      <c r="DY237" s="274">
        <f ca="1">IF(DX237="","",IF(IntermediateCalcs!$AO$9="Yes",IntermediateCalcs!DX237*$CX237,IntermediateCalcs!DX237))</f>
        <v>369245.97297384194</v>
      </c>
      <c r="DZ237" s="250">
        <f ca="1">IF(DataGoesHere!$B237="","",($CZ237-DY237))</f>
        <v>-17085.972973841941</v>
      </c>
      <c r="EA237" s="250">
        <f ca="1">IF(DataGoesHere!$B237="","",ABS($CZ237-DY237))</f>
        <v>17085.972973841941</v>
      </c>
      <c r="EB237" s="250">
        <f ca="1">IF(DataGoesHere!$B237="","",EA237^2)</f>
        <v>291930472.46285725</v>
      </c>
      <c r="EC237" s="249">
        <f ca="1">IF(DataGoesHere!$B237="","",EA237/$CZ237)</f>
        <v>4.8517642474562528E-2</v>
      </c>
      <c r="ED237" s="250">
        <f ca="1">IF(DataGoesHere!$B237="","",SUM(DZ$2:DZ237)/AVERAGE(EA:EA))</f>
        <v>-16.578497953144073</v>
      </c>
    </row>
    <row r="238" spans="5:134" x14ac:dyDescent="0.2">
      <c r="T238" s="240"/>
      <c r="U238" s="86"/>
      <c r="V238" s="86"/>
      <c r="W238" s="86"/>
      <c r="X238" s="86"/>
      <c r="Y238" s="86"/>
      <c r="Z238" s="86"/>
      <c r="AA238" s="86"/>
      <c r="AB238" s="245">
        <f>IF(DataGoesHere!$B238="","",(DataGoesHere!$B238/SUM(DataGoesHere!$B230:'DataGoesHere'!$B241)))</f>
        <v>8.1300291771194244E-2</v>
      </c>
      <c r="AC238" s="86"/>
      <c r="AD238" s="86"/>
      <c r="AE238" s="241"/>
      <c r="CV238" s="310">
        <f>IF(DataGoesHere!B238="","",DataGoesHere!A238)</f>
        <v>237</v>
      </c>
      <c r="CW238" s="271">
        <f t="shared" ca="1" si="14"/>
        <v>9</v>
      </c>
      <c r="CX238" s="272">
        <f t="shared" ca="1" si="15"/>
        <v>1.0625330005567626</v>
      </c>
      <c r="CY238" s="266">
        <f>DataGoesHere!A238</f>
        <v>237</v>
      </c>
      <c r="CZ238" s="19">
        <f>IF(DataGoesHere!B238="","",DataGoesHere!B238)</f>
        <v>333509</v>
      </c>
      <c r="DA238" s="19">
        <f>IF(DataGoesHere!B238="","",IF(AH$5="No",DataGoesHere!B238,DataGoesHere!B238-(AH$2*(DataGoesHere!A238-1))))</f>
        <v>131258.35942754918</v>
      </c>
      <c r="DB238" s="19">
        <f ca="1">IF(DataGoesHere!B238="","",IF(AO$9="No",DataGoesHere!B238,DataGoesHere!B238/CX238))</f>
        <v>313881.07458802953</v>
      </c>
      <c r="DC238" s="19">
        <f ca="1">IF(DataGoesHere!B238="","",IF(AO$9="No",DA238,DA238/CX238))</f>
        <v>123533.44259309629</v>
      </c>
      <c r="DD238" s="293" t="str">
        <f>IF(CZ238="",IF(COUNTIF(DD$2:DD237,"Forecast")&lt;Output!E$43,"Forecast",""),"Actual")</f>
        <v>Actual</v>
      </c>
      <c r="DF238" s="19">
        <f ca="1">IF(DataGoesHere!B237="",IF(DD238="Forecast",(Output!$E$47*IntermediateCalcs!DH237)+((1-Output!$E$47)*IntermediateCalcs!DF237),""),(Output!$E$47*IntermediateCalcs!DB237)+((1-Output!$E$47)*IntermediateCalcs!DF237))</f>
        <v>343672.7523904437</v>
      </c>
      <c r="DG238" s="19">
        <f ca="1">IF(DataGoesHere!B237="",IF(DD238="Forecast",(Output!$G$47*(IntermediateCalcs!DF238-IntermediateCalcs!DF237))+((1-Output!$G$47)*IntermediateCalcs!DG237),""),(Output!$G$47*(IntermediateCalcs!DF238-IntermediateCalcs!DF237))+((1-Output!$G$47)*IntermediateCalcs!DG237))</f>
        <v>3610.8386302170857</v>
      </c>
      <c r="DH238" s="19">
        <f ca="1">IF(DataGoesHere!B237="",IF(DD238="Forecast",DF238+DG238,""),DF238+DG238)</f>
        <v>347283.59102066077</v>
      </c>
      <c r="DI238" s="274">
        <f ca="1">IF(DH238="","",IF(IntermediateCalcs!$AO$9="Yes",IntermediateCalcs!DH238*$CX238,IntermediateCalcs!DH238))</f>
        <v>369000.27601131023</v>
      </c>
      <c r="DJ238" s="250">
        <f ca="1">IF(DataGoesHere!$B238="","",($CZ238-DI238))</f>
        <v>-35491.276011310227</v>
      </c>
      <c r="DK238" s="250">
        <f ca="1">IF(DataGoesHere!$B238="","",ABS($CZ238-DI238))</f>
        <v>35491.276011310227</v>
      </c>
      <c r="DL238" s="250">
        <f ca="1">IF(DataGoesHere!$B238="","",DK238^2)</f>
        <v>1259630672.9110048</v>
      </c>
      <c r="DM238" s="249">
        <f ca="1">IF(DataGoesHere!$B238="","",DK238/$CZ238)</f>
        <v>0.10641774588185095</v>
      </c>
      <c r="DN238" s="250">
        <f ca="1">IF(DataGoesHere!$B238="","",SUM(DJ$2:DJ238)/AVERAGE(DK:DK))</f>
        <v>-29.021398851483688</v>
      </c>
      <c r="DP238" s="19">
        <f ca="1">IF(DataGoesHere!B238="",IF($DD238="Forecast",(Output!E$48*IntermediateCalcs!CY238)+Output!G$48,""),(Output!E$48*IntermediateCalcs!CY238)+Output!G$48)</f>
        <v>359923.63095053512</v>
      </c>
      <c r="DQ238" s="274">
        <f ca="1">IF(DP238="","",IF(IntermediateCalcs!$AO$9="Yes",IntermediateCalcs!DP238*$CX238,IntermediateCalcs!DP238))</f>
        <v>382430.73556515697</v>
      </c>
      <c r="DR238" s="250">
        <f ca="1">IF(DataGoesHere!$B238="","",($CZ238-DQ238))</f>
        <v>-48921.735565156967</v>
      </c>
      <c r="DS238" s="250">
        <f ca="1">IF(DataGoesHere!$B238="","",ABS($CZ238-DQ238))</f>
        <v>48921.735565156967</v>
      </c>
      <c r="DT238" s="250">
        <f ca="1">IF(DataGoesHere!$B238="","",DS238^2)</f>
        <v>2393336210.7071443</v>
      </c>
      <c r="DU238" s="249">
        <f ca="1">IF(DataGoesHere!$B238="","",DS238/$CZ238)</f>
        <v>0.14668790217102676</v>
      </c>
      <c r="DV238" s="250">
        <f ca="1">IF(DataGoesHere!$B238="","",SUM(DR$2:DR238)/AVERAGE(DS:DS))</f>
        <v>-31.363632954110102</v>
      </c>
      <c r="DX238" s="19">
        <f ca="1">IF(DataGoesHere!$B237="","",(DB232*(Output!$O$49/Output!$P$49))+(IntermediateCalcs!DB233*(Output!$M$49/Output!$P$49))+(IntermediateCalcs!DB234*(Output!$K$49/Output!$P$49))+(DB235*(Output!$I$49/Output!$P$49))+(IntermediateCalcs!DB236*(Output!$G$49/Output!$P$49))+(IntermediateCalcs!DB237*(Output!$E$49/Output!$P$49)))</f>
        <v>337419.49209887011</v>
      </c>
      <c r="DY238" s="274">
        <f ca="1">IF(DX238="","",IF(IntermediateCalcs!$AO$9="Yes",IntermediateCalcs!DX238*$CX238,IntermediateCalcs!DX238))</f>
        <v>358519.34538615128</v>
      </c>
      <c r="DZ238" s="250">
        <f ca="1">IF(DataGoesHere!$B238="","",($CZ238-DY238))</f>
        <v>-25010.345386151283</v>
      </c>
      <c r="EA238" s="250">
        <f ca="1">IF(DataGoesHere!$B238="","",ABS($CZ238-DY238))</f>
        <v>25010.345386151283</v>
      </c>
      <c r="EB238" s="250">
        <f ca="1">IF(DataGoesHere!$B238="","",EA238^2)</f>
        <v>625517376.33457875</v>
      </c>
      <c r="EC238" s="249">
        <f ca="1">IF(DataGoesHere!$B238="","",EA238/$CZ238)</f>
        <v>7.4991515629716982E-2</v>
      </c>
      <c r="ED238" s="250">
        <f ca="1">IF(DataGoesHere!$B238="","",SUM(DZ$2:DZ238)/AVERAGE(EA:EA))</f>
        <v>-17.308308259535835</v>
      </c>
    </row>
    <row r="239" spans="5:134" x14ac:dyDescent="0.2">
      <c r="T239" s="240"/>
      <c r="U239" s="86"/>
      <c r="V239" s="86"/>
      <c r="W239" s="86"/>
      <c r="X239" s="86"/>
      <c r="Y239" s="86"/>
      <c r="Z239" s="86"/>
      <c r="AA239" s="86"/>
      <c r="AB239" s="86"/>
      <c r="AC239" s="245">
        <f>IF(DataGoesHere!$B239="","",(DataGoesHere!$B239/SUM(DataGoesHere!$B230:'DataGoesHere'!$B241)))</f>
        <v>8.2137406217707778E-2</v>
      </c>
      <c r="AD239" s="86"/>
      <c r="AE239" s="241"/>
      <c r="CV239" s="310">
        <f>IF(DataGoesHere!B239="","",DataGoesHere!A239)</f>
        <v>238</v>
      </c>
      <c r="CW239" s="271">
        <f t="shared" ca="1" si="14"/>
        <v>10</v>
      </c>
      <c r="CX239" s="272">
        <f t="shared" ca="1" si="15"/>
        <v>0.92557634012077306</v>
      </c>
      <c r="CY239" s="266">
        <f>DataGoesHere!A239</f>
        <v>238</v>
      </c>
      <c r="CZ239" s="19">
        <f>IF(DataGoesHere!B239="","",DataGoesHere!B239)</f>
        <v>336943</v>
      </c>
      <c r="DA239" s="19">
        <f>IF(DataGoesHere!B239="","",IF(AH$5="No",DataGoesHere!B239,DataGoesHere!B239-(AH$2*(DataGoesHere!A239-1))))</f>
        <v>133835.36518783541</v>
      </c>
      <c r="DB239" s="19">
        <f ca="1">IF(DataGoesHere!B239="","",IF(AO$9="No",DataGoesHere!B239,DataGoesHere!B239/CX239))</f>
        <v>364035.88271933817</v>
      </c>
      <c r="DC239" s="19">
        <f ca="1">IF(DataGoesHere!B239="","",IF(AO$9="No",DA239,DA239/CX239))</f>
        <v>144596.78730592012</v>
      </c>
      <c r="DD239" s="293" t="str">
        <f>IF(CZ239="",IF(COUNTIF(DD$2:DD238,"Forecast")&lt;Output!E$43,"Forecast",""),"Actual")</f>
        <v>Actual</v>
      </c>
      <c r="DF239" s="19">
        <f ca="1">IF(DataGoesHere!B238="",IF(DD239="Forecast",(Output!$E$47*IntermediateCalcs!DH238)+((1-Output!$E$47)*IntermediateCalcs!DF238),""),(Output!$E$47*IntermediateCalcs!DB238)+((1-Output!$E$47)*IntermediateCalcs!DF238))</f>
        <v>316860.24236827099</v>
      </c>
      <c r="DG239" s="19">
        <f ca="1">IF(DataGoesHere!B238="",IF(DD239="Forecast",(Output!$G$47*(IntermediateCalcs!DF239-IntermediateCalcs!DF238))+((1-Output!$G$47)*IntermediateCalcs!DG238),""),(Output!$G$47*(IntermediateCalcs!DF239-IntermediateCalcs!DF238))+((1-Output!$G$47)*IntermediateCalcs!DG238))</f>
        <v>-11600.83569597781</v>
      </c>
      <c r="DH239" s="19">
        <f ca="1">IF(DataGoesHere!B238="",IF(DD239="Forecast",DF239+DG239,""),DF239+DG239)</f>
        <v>305259.4066722932</v>
      </c>
      <c r="DI239" s="274">
        <f ca="1">IF(DH239="","",IF(IntermediateCalcs!$AO$9="Yes",IntermediateCalcs!DH239*$CX239,IntermediateCalcs!DH239))</f>
        <v>282540.88441517984</v>
      </c>
      <c r="DJ239" s="250">
        <f ca="1">IF(DataGoesHere!$B239="","",($CZ239-DI239))</f>
        <v>54402.11558482016</v>
      </c>
      <c r="DK239" s="250">
        <f ca="1">IF(DataGoesHere!$B239="","",ABS($CZ239-DI239))</f>
        <v>54402.11558482016</v>
      </c>
      <c r="DL239" s="250">
        <f ca="1">IF(DataGoesHere!$B239="","",DK239^2)</f>
        <v>2959590180.1041327</v>
      </c>
      <c r="DM239" s="249">
        <f ca="1">IF(DataGoesHere!$B239="","",DK239/$CZ239)</f>
        <v>0.1614579189501493</v>
      </c>
      <c r="DN239" s="250">
        <f ca="1">IF(DataGoesHere!$B239="","",SUM(DJ$2:DJ239)/AVERAGE(DK:DK))</f>
        <v>-28.086290375150465</v>
      </c>
      <c r="DP239" s="19">
        <f ca="1">IF(DataGoesHere!B239="",IF($DD239="Forecast",(Output!E$48*IntermediateCalcs!CY239)+Output!G$48,""),(Output!E$48*IntermediateCalcs!CY239)+Output!G$48)</f>
        <v>360792.56093205954</v>
      </c>
      <c r="DQ239" s="274">
        <f ca="1">IF(DP239="","",IF(IntermediateCalcs!$AO$9="Yes",IntermediateCalcs!DP239*$CX239,IntermediateCalcs!DP239))</f>
        <v>333941.05809029669</v>
      </c>
      <c r="DR239" s="250">
        <f ca="1">IF(DataGoesHere!$B239="","",($CZ239-DQ239))</f>
        <v>3001.9419097033096</v>
      </c>
      <c r="DS239" s="250">
        <f ca="1">IF(DataGoesHere!$B239="","",ABS($CZ239-DQ239))</f>
        <v>3001.9419097033096</v>
      </c>
      <c r="DT239" s="250">
        <f ca="1">IF(DataGoesHere!$B239="","",DS239^2)</f>
        <v>9011655.2292331532</v>
      </c>
      <c r="DU239" s="249">
        <f ca="1">IF(DataGoesHere!$B239="","",DS239/$CZ239)</f>
        <v>8.9093464167628051E-3</v>
      </c>
      <c r="DV239" s="250">
        <f ca="1">IF(DataGoesHere!$B239="","",SUM(DR$2:DR239)/AVERAGE(DS:DS))</f>
        <v>-31.267677160788256</v>
      </c>
      <c r="DX239" s="19">
        <f ca="1">IF(DataGoesHere!$B238="","",(DB233*(Output!$O$49/Output!$P$49))+(IntermediateCalcs!DB234*(Output!$M$49/Output!$P$49))+(IntermediateCalcs!DB235*(Output!$K$49/Output!$P$49))+(DB236*(Output!$I$49/Output!$P$49))+(IntermediateCalcs!DB237*(Output!$G$49/Output!$P$49))+(IntermediateCalcs!DB238*(Output!$E$49/Output!$P$49)))</f>
        <v>336542.1012377619</v>
      </c>
      <c r="DY239" s="274">
        <f ca="1">IF(DX239="","",IF(IntermediateCalcs!$AO$9="Yes",IntermediateCalcs!DX239*$CX239,IntermediateCalcs!DX239))</f>
        <v>311495.40636020235</v>
      </c>
      <c r="DZ239" s="250">
        <f ca="1">IF(DataGoesHere!$B239="","",($CZ239-DY239))</f>
        <v>25447.593639797647</v>
      </c>
      <c r="EA239" s="250">
        <f ca="1">IF(DataGoesHere!$B239="","",ABS($CZ239-DY239))</f>
        <v>25447.593639797647</v>
      </c>
      <c r="EB239" s="250">
        <f ca="1">IF(DataGoesHere!$B239="","",EA239^2)</f>
        <v>647580022.05626965</v>
      </c>
      <c r="EC239" s="249">
        <f ca="1">IF(DataGoesHere!$B239="","",EA239/$CZ239)</f>
        <v>7.552492154399304E-2</v>
      </c>
      <c r="ED239" s="250">
        <f ca="1">IF(DataGoesHere!$B239="","",SUM(DZ$2:DZ239)/AVERAGE(EA:EA))</f>
        <v>-16.565738901758099</v>
      </c>
    </row>
    <row r="240" spans="5:134" x14ac:dyDescent="0.2">
      <c r="T240" s="240"/>
      <c r="U240" s="86"/>
      <c r="V240" s="86"/>
      <c r="W240" s="86"/>
      <c r="X240" s="86"/>
      <c r="Y240" s="86"/>
      <c r="Z240" s="86"/>
      <c r="AA240" s="86"/>
      <c r="AB240" s="86"/>
      <c r="AC240" s="86"/>
      <c r="AD240" s="245">
        <f>IF(DataGoesHere!$B240="","",(DataGoesHere!$B240/SUM(DataGoesHere!$B230:'DataGoesHere'!$B241)))</f>
        <v>8.5653823192360562E-2</v>
      </c>
      <c r="AE240" s="241"/>
      <c r="CV240" s="310">
        <f>IF(DataGoesHere!B240="","",DataGoesHere!A240)</f>
        <v>239</v>
      </c>
      <c r="CW240" s="271">
        <f t="shared" ca="1" si="14"/>
        <v>11</v>
      </c>
      <c r="CX240" s="272">
        <f t="shared" ca="1" si="15"/>
        <v>0.97463169608807265</v>
      </c>
      <c r="CY240" s="266">
        <f>DataGoesHere!A240</f>
        <v>239</v>
      </c>
      <c r="CZ240" s="19">
        <f>IF(DataGoesHere!B240="","",DataGoesHere!B240)</f>
        <v>351368</v>
      </c>
      <c r="DA240" s="19">
        <f>IF(DataGoesHere!B240="","",IF(AH$5="No",DataGoesHere!B240,DataGoesHere!B240-(AH$2*(DataGoesHere!A240-1))))</f>
        <v>147403.37094812165</v>
      </c>
      <c r="DB240" s="19">
        <f ca="1">IF(DataGoesHere!B240="","",IF(AO$9="No",DataGoesHere!B240,DataGoesHere!B240/CX240))</f>
        <v>360513.61905251298</v>
      </c>
      <c r="DC240" s="19">
        <f ca="1">IF(DataGoesHere!B240="","",IF(AO$9="No",DA240,DA240/CX240))</f>
        <v>151240.07513788217</v>
      </c>
      <c r="DD240" s="293" t="str">
        <f>IF(CZ240="",IF(COUNTIF(DD$2:DD239,"Forecast")&lt;Output!E$43,"Forecast",""),"Actual")</f>
        <v>Actual</v>
      </c>
      <c r="DF240" s="19">
        <f ca="1">IF(DataGoesHere!B239="",IF(DD240="Forecast",(Output!$E$47*IntermediateCalcs!DH239)+((1-Output!$E$47)*IntermediateCalcs!DF239),""),(Output!$E$47*IntermediateCalcs!DB239)+((1-Output!$E$47)*IntermediateCalcs!DF239))</f>
        <v>359318.31868423149</v>
      </c>
      <c r="DG240" s="19">
        <f ca="1">IF(DataGoesHere!B239="",IF(DD240="Forecast",(Output!$G$47*(IntermediateCalcs!DF240-IntermediateCalcs!DF239))+((1-Output!$G$47)*IntermediateCalcs!DG239),""),(Output!$G$47*(IntermediateCalcs!DF240-IntermediateCalcs!DF239))+((1-Output!$G$47)*IntermediateCalcs!DG239))</f>
        <v>15428.620309991344</v>
      </c>
      <c r="DH240" s="19">
        <f ca="1">IF(DataGoesHere!B239="",IF(DD240="Forecast",DF240+DG240,""),DF240+DG240)</f>
        <v>374746.93899422284</v>
      </c>
      <c r="DI240" s="274">
        <f ca="1">IF(DH240="","",IF(IntermediateCalcs!$AO$9="Yes",IntermediateCalcs!DH240*$CX240,IntermediateCalcs!DH240))</f>
        <v>365240.24475575291</v>
      </c>
      <c r="DJ240" s="250">
        <f ca="1">IF(DataGoesHere!$B240="","",($CZ240-DI240))</f>
        <v>-13872.244755752909</v>
      </c>
      <c r="DK240" s="250">
        <f ca="1">IF(DataGoesHere!$B240="","",ABS($CZ240-DI240))</f>
        <v>13872.244755752909</v>
      </c>
      <c r="DL240" s="250">
        <f ca="1">IF(DataGoesHere!$B240="","",DK240^2)</f>
        <v>192439174.56351408</v>
      </c>
      <c r="DM240" s="249">
        <f ca="1">IF(DataGoesHere!$B240="","",DK240/$CZ240)</f>
        <v>3.9480671989916297E-2</v>
      </c>
      <c r="DN240" s="250">
        <f ca="1">IF(DataGoesHere!$B240="","",SUM(DJ$2:DJ240)/AVERAGE(DK:DK))</f>
        <v>-28.324737970752672</v>
      </c>
      <c r="DP240" s="19">
        <f ca="1">IF(DataGoesHere!B240="",IF($DD240="Forecast",(Output!E$48*IntermediateCalcs!CY240)+Output!G$48,""),(Output!E$48*IntermediateCalcs!CY240)+Output!G$48)</f>
        <v>361661.4909135839</v>
      </c>
      <c r="DQ240" s="274">
        <f ca="1">IF(DP240="","",IF(IntermediateCalcs!$AO$9="Yes",IntermediateCalcs!DP240*$CX240,IntermediateCalcs!DP240))</f>
        <v>352486.75229884736</v>
      </c>
      <c r="DR240" s="250">
        <f ca="1">IF(DataGoesHere!$B240="","",($CZ240-DQ240))</f>
        <v>-1118.7522988473647</v>
      </c>
      <c r="DS240" s="250">
        <f ca="1">IF(DataGoesHere!$B240="","",ABS($CZ240-DQ240))</f>
        <v>1118.7522988473647</v>
      </c>
      <c r="DT240" s="250">
        <f ca="1">IF(DataGoesHere!$B240="","",DS240^2)</f>
        <v>1251606.7061762633</v>
      </c>
      <c r="DU240" s="249">
        <f ca="1">IF(DataGoesHere!$B240="","",DS240/$CZ240)</f>
        <v>3.1839902861027889E-3</v>
      </c>
      <c r="DV240" s="250">
        <f ca="1">IF(DataGoesHere!$B240="","",SUM(DR$2:DR240)/AVERAGE(DS:DS))</f>
        <v>-31.303437601061784</v>
      </c>
      <c r="DX240" s="19">
        <f ca="1">IF(DataGoesHere!$B239="","",(DB234*(Output!$O$49/Output!$P$49))+(IntermediateCalcs!DB235*(Output!$M$49/Output!$P$49))+(IntermediateCalcs!DB236*(Output!$K$49/Output!$P$49))+(DB237*(Output!$I$49/Output!$P$49))+(IntermediateCalcs!DB238*(Output!$G$49/Output!$P$49))+(IntermediateCalcs!DB239*(Output!$E$49/Output!$P$49)))</f>
        <v>337408.87129306531</v>
      </c>
      <c r="DY240" s="274">
        <f ca="1">IF(DX240="","",IF(IntermediateCalcs!$AO$9="Yes",IntermediateCalcs!DX240*$CX240,IntermediateCalcs!DX240))</f>
        <v>328849.38050352247</v>
      </c>
      <c r="DZ240" s="250">
        <f ca="1">IF(DataGoesHere!$B240="","",($CZ240-DY240))</f>
        <v>22518.619496477535</v>
      </c>
      <c r="EA240" s="250">
        <f ca="1">IF(DataGoesHere!$B240="","",ABS($CZ240-DY240))</f>
        <v>22518.619496477535</v>
      </c>
      <c r="EB240" s="250">
        <f ca="1">IF(DataGoesHere!$B240="","",EA240^2)</f>
        <v>507088224.02713817</v>
      </c>
      <c r="EC240" s="249">
        <f ca="1">IF(DataGoesHere!$B240="","",EA240/$CZ240)</f>
        <v>6.408841868490453E-2</v>
      </c>
      <c r="ED240" s="250">
        <f ca="1">IF(DataGoesHere!$B240="","",SUM(DZ$2:DZ240)/AVERAGE(EA:EA))</f>
        <v>-15.908637996492562</v>
      </c>
    </row>
    <row r="241" spans="20:134" x14ac:dyDescent="0.2">
      <c r="T241" s="242"/>
      <c r="U241" s="243"/>
      <c r="V241" s="243"/>
      <c r="W241" s="243"/>
      <c r="X241" s="243"/>
      <c r="Y241" s="243"/>
      <c r="Z241" s="243"/>
      <c r="AA241" s="243"/>
      <c r="AB241" s="243"/>
      <c r="AC241" s="243"/>
      <c r="AD241" s="243"/>
      <c r="AE241" s="246">
        <f>IF(DataGoesHere!$B241="","",(DataGoesHere!$B241/SUM(DataGoesHere!$B230:'DataGoesHere'!$B241)))</f>
        <v>9.9640996375835622E-2</v>
      </c>
      <c r="CV241" s="310">
        <f>IF(DataGoesHere!B241="","",DataGoesHere!A241)</f>
        <v>240</v>
      </c>
      <c r="CW241" s="271">
        <f t="shared" ca="1" si="14"/>
        <v>12</v>
      </c>
      <c r="CX241" s="272">
        <f t="shared" ca="1" si="15"/>
        <v>1.0054005237672714</v>
      </c>
      <c r="CY241" s="266">
        <f>DataGoesHere!A241</f>
        <v>240</v>
      </c>
      <c r="CZ241" s="19">
        <f>IF(DataGoesHere!B241="","",DataGoesHere!B241)</f>
        <v>408746</v>
      </c>
      <c r="DA241" s="19">
        <f>IF(DataGoesHere!B241="","",IF(AH$5="No",DataGoesHere!B241,DataGoesHere!B241-(AH$2*(DataGoesHere!A241-1))))</f>
        <v>203924.37670840786</v>
      </c>
      <c r="DB241" s="19">
        <f ca="1">IF(DataGoesHere!B241="","",IF(AO$9="No",DataGoesHere!B241,DataGoesHere!B241/CX241))</f>
        <v>406550.41482215887</v>
      </c>
      <c r="DC241" s="19">
        <f ca="1">IF(DataGoesHere!B241="","",IF(AO$9="No",DA241,DA241/CX241))</f>
        <v>202828.99390612607</v>
      </c>
      <c r="DD241" s="293" t="str">
        <f>IF(CZ241="",IF(COUNTIF(DD$2:DD240,"Forecast")&lt;Output!E$43,"Forecast",""),"Actual")</f>
        <v>Actual</v>
      </c>
      <c r="DF241" s="19">
        <f ca="1">IF(DataGoesHere!B240="",IF(DD241="Forecast",(Output!$E$47*IntermediateCalcs!DH240)+((1-Output!$E$47)*IntermediateCalcs!DF240),""),(Output!$E$47*IntermediateCalcs!DB240)+((1-Output!$E$47)*IntermediateCalcs!DF240))</f>
        <v>360394.08901568485</v>
      </c>
      <c r="DG241" s="19">
        <f ca="1">IF(DataGoesHere!B240="",IF(DD241="Forecast",(Output!$G$47*(IntermediateCalcs!DF241-IntermediateCalcs!DF240))+((1-Output!$G$47)*IntermediateCalcs!DG240),""),(Output!$G$47*(IntermediateCalcs!DF241-IntermediateCalcs!DF240))+((1-Output!$G$47)*IntermediateCalcs!DG240))</f>
        <v>8252.1953207223505</v>
      </c>
      <c r="DH241" s="19">
        <f ca="1">IF(DataGoesHere!B240="",IF(DD241="Forecast",DF241+DG241,""),DF241+DG241)</f>
        <v>368646.2843364072</v>
      </c>
      <c r="DI241" s="274">
        <f ca="1">IF(DH241="","",IF(IntermediateCalcs!$AO$9="Yes",IntermediateCalcs!DH241*$CX241,IntermediateCalcs!DH241))</f>
        <v>370637.16735668224</v>
      </c>
      <c r="DJ241" s="250">
        <f ca="1">IF(DataGoesHere!$B241="","",($CZ241-DI241))</f>
        <v>38108.832643317757</v>
      </c>
      <c r="DK241" s="250">
        <f ca="1">IF(DataGoesHere!$B241="","",ABS($CZ241-DI241))</f>
        <v>38108.832643317757</v>
      </c>
      <c r="DL241" s="250">
        <f ca="1">IF(DataGoesHere!$B241="","",DK241^2)</f>
        <v>1452283125.4364011</v>
      </c>
      <c r="DM241" s="249">
        <f ca="1">IF(DataGoesHere!$B241="","",DK241/$CZ241)</f>
        <v>9.3233530464684078E-2</v>
      </c>
      <c r="DN241" s="250">
        <f ca="1">IF(DataGoesHere!$B241="","",SUM(DJ$2:DJ241)/AVERAGE(DK:DK))</f>
        <v>-27.669691893135163</v>
      </c>
      <c r="DP241" s="19">
        <f ca="1">IF(DataGoesHere!B241="",IF($DD241="Forecast",(Output!E$48*IntermediateCalcs!CY241)+Output!G$48,""),(Output!E$48*IntermediateCalcs!CY241)+Output!G$48)</f>
        <v>362530.42089510825</v>
      </c>
      <c r="DQ241" s="274">
        <f ca="1">IF(DP241="","",IF(IntermediateCalcs!$AO$9="Yes",IntermediateCalcs!DP241*$CX241,IntermediateCalcs!DP241))</f>
        <v>364488.27504951117</v>
      </c>
      <c r="DR241" s="250">
        <f ca="1">IF(DataGoesHere!$B241="","",($CZ241-DQ241))</f>
        <v>44257.724950488831</v>
      </c>
      <c r="DS241" s="250">
        <f ca="1">IF(DataGoesHere!$B241="","",ABS($CZ241-DQ241))</f>
        <v>44257.724950488831</v>
      </c>
      <c r="DT241" s="250">
        <f ca="1">IF(DataGoesHere!$B241="","",DS241^2)</f>
        <v>1958746217.7931216</v>
      </c>
      <c r="DU241" s="249">
        <f ca="1">IF(DataGoesHere!$B241="","",DS241/$CZ241)</f>
        <v>0.10827683928525009</v>
      </c>
      <c r="DV241" s="250">
        <f ca="1">IF(DataGoesHere!$B241="","",SUM(DR$2:DR241)/AVERAGE(DS:DS))</f>
        <v>-29.888758291473174</v>
      </c>
      <c r="DX241" s="19">
        <f ca="1">IF(DataGoesHere!$B240="","",(DB235*(Output!$O$49/Output!$P$49))+(IntermediateCalcs!DB236*(Output!$M$49/Output!$P$49))+(IntermediateCalcs!DB237*(Output!$K$49/Output!$P$49))+(DB238*(Output!$I$49/Output!$P$49))+(IntermediateCalcs!DB239*(Output!$G$49/Output!$P$49))+(IntermediateCalcs!DB240*(Output!$E$49/Output!$P$49)))</f>
        <v>342645.32830913545</v>
      </c>
      <c r="DY241" s="274">
        <f ca="1">IF(DX241="","",IF(IntermediateCalcs!$AO$9="Yes",IntermediateCalcs!DX241*$CX241,IntermediateCalcs!DX241))</f>
        <v>344495.79254841345</v>
      </c>
      <c r="DZ241" s="250">
        <f ca="1">IF(DataGoesHere!$B241="","",($CZ241-DY241))</f>
        <v>64250.207451586553</v>
      </c>
      <c r="EA241" s="250">
        <f ca="1">IF(DataGoesHere!$B241="","",ABS($CZ241-DY241))</f>
        <v>64250.207451586553</v>
      </c>
      <c r="EB241" s="250">
        <f ca="1">IF(DataGoesHere!$B241="","",EA241^2)</f>
        <v>4128089157.5719085</v>
      </c>
      <c r="EC241" s="249">
        <f ca="1">IF(DataGoesHere!$B241="","",EA241/$CZ241)</f>
        <v>0.1571885901062923</v>
      </c>
      <c r="ED241" s="250">
        <f ca="1">IF(DataGoesHere!$B241="","",SUM(DZ$2:DZ241)/AVERAGE(EA:EA))</f>
        <v>-14.033795291923568</v>
      </c>
    </row>
    <row r="242" spans="20:134" x14ac:dyDescent="0.2">
      <c r="T242" s="244">
        <f>IF(DataGoesHere!$B242="","",(DataGoesHere!$B242/SUM(DataGoesHere!$B242:'DataGoesHere'!$B253)))</f>
        <v>7.3311067356014753E-2</v>
      </c>
      <c r="U242" s="238"/>
      <c r="V242" s="238"/>
      <c r="W242" s="238"/>
      <c r="X242" s="238"/>
      <c r="Y242" s="238"/>
      <c r="Z242" s="238"/>
      <c r="AA242" s="238"/>
      <c r="AB242" s="238"/>
      <c r="AC242" s="238"/>
      <c r="AD242" s="238"/>
      <c r="AE242" s="239"/>
      <c r="CV242" s="310">
        <f>IF(DataGoesHere!B242="","",DataGoesHere!A242)</f>
        <v>241</v>
      </c>
      <c r="CW242" s="271">
        <f t="shared" ca="1" si="14"/>
        <v>1</v>
      </c>
      <c r="CX242" s="272">
        <f t="shared" ca="1" si="15"/>
        <v>1.3236179355303281</v>
      </c>
      <c r="CY242" s="266">
        <f>DataGoesHere!A242</f>
        <v>241</v>
      </c>
      <c r="CZ242" s="19">
        <f>IF(DataGoesHere!B242="","",DataGoesHere!B242)</f>
        <v>315401</v>
      </c>
      <c r="DA242" s="19">
        <f>IF(DataGoesHere!B242="","",IF(AH$5="No",DataGoesHere!B242,DataGoesHere!B242-(AH$2*(DataGoesHere!A242-1))))</f>
        <v>109722.38246869409</v>
      </c>
      <c r="DB242" s="19">
        <f ca="1">IF(DataGoesHere!B242="","",IF(AO$9="No",DataGoesHere!B242,DataGoesHere!B242/CX242))</f>
        <v>238287.04003895933</v>
      </c>
      <c r="DC242" s="19">
        <f ca="1">IF(DataGoesHere!B242="","",IF(AO$9="No",DA242,DA242/CX242))</f>
        <v>82895.81118794081</v>
      </c>
      <c r="DD242" s="293" t="str">
        <f>IF(CZ242="",IF(COUNTIF(DD$2:DD241,"Forecast")&lt;Output!E$43,"Forecast",""),"Actual")</f>
        <v>Actual</v>
      </c>
      <c r="DF242" s="19">
        <f ca="1">IF(DataGoesHere!B241="",IF(DD242="Forecast",(Output!$E$47*IntermediateCalcs!DH241)+((1-Output!$E$47)*IntermediateCalcs!DF241),""),(Output!$E$47*IntermediateCalcs!DB241)+((1-Output!$E$47)*IntermediateCalcs!DF241))</f>
        <v>401934.78224151151</v>
      </c>
      <c r="DG242" s="19">
        <f ca="1">IF(DataGoesHere!B241="",IF(DD242="Forecast",(Output!$G$47*(IntermediateCalcs!DF242-IntermediateCalcs!DF241))+((1-Output!$G$47)*IntermediateCalcs!DG241),""),(Output!$G$47*(IntermediateCalcs!DF242-IntermediateCalcs!DF241))+((1-Output!$G$47)*IntermediateCalcs!DG241))</f>
        <v>24896.444273274505</v>
      </c>
      <c r="DH242" s="19">
        <f ca="1">IF(DataGoesHere!B241="",IF(DD242="Forecast",DF242+DG242,""),DF242+DG242)</f>
        <v>426831.22651478602</v>
      </c>
      <c r="DI242" s="274">
        <f ca="1">IF(DH242="","",IF(IntermediateCalcs!$AO$9="Yes",IntermediateCalcs!DH242*$CX242,IntermediateCalcs!DH242))</f>
        <v>564961.46685937897</v>
      </c>
      <c r="DJ242" s="250">
        <f ca="1">IF(DataGoesHere!$B242="","",($CZ242-DI242))</f>
        <v>-249560.46685937897</v>
      </c>
      <c r="DK242" s="250">
        <f ca="1">IF(DataGoesHere!$B242="","",ABS($CZ242-DI242))</f>
        <v>249560.46685937897</v>
      </c>
      <c r="DL242" s="250">
        <f ca="1">IF(DataGoesHere!$B242="","",DK242^2)</f>
        <v>62280426619.07119</v>
      </c>
      <c r="DM242" s="249">
        <f ca="1">IF(DataGoesHere!$B242="","",DK242/$CZ242)</f>
        <v>0.79124817885605614</v>
      </c>
      <c r="DN242" s="250">
        <f ca="1">IF(DataGoesHere!$B242="","",SUM(DJ$2:DJ242)/AVERAGE(DK:DK))</f>
        <v>-31.959343231308452</v>
      </c>
      <c r="DP242" s="19">
        <f ca="1">IF(DataGoesHere!B242="",IF($DD242="Forecast",(Output!E$48*IntermediateCalcs!CY242)+Output!G$48,""),(Output!E$48*IntermediateCalcs!CY242)+Output!G$48)</f>
        <v>363399.35087663261</v>
      </c>
      <c r="DQ242" s="274">
        <f ca="1">IF(DP242="","",IF(IntermediateCalcs!$AO$9="Yes",IntermediateCalcs!DP242*$CX242,IntermediateCalcs!DP242))</f>
        <v>481001.8985803898</v>
      </c>
      <c r="DR242" s="250">
        <f ca="1">IF(DataGoesHere!$B242="","",($CZ242-DQ242))</f>
        <v>-165600.8985803898</v>
      </c>
      <c r="DS242" s="250">
        <f ca="1">IF(DataGoesHere!$B242="","",ABS($CZ242-DQ242))</f>
        <v>165600.8985803898</v>
      </c>
      <c r="DT242" s="250">
        <f ca="1">IF(DataGoesHere!$B242="","",DS242^2)</f>
        <v>27423657610.632545</v>
      </c>
      <c r="DU242" s="249">
        <f ca="1">IF(DataGoesHere!$B242="","",DS242/$CZ242)</f>
        <v>0.52504874296654036</v>
      </c>
      <c r="DV242" s="250">
        <f ca="1">IF(DataGoesHere!$B242="","",SUM(DR$2:DR242)/AVERAGE(DS:DS))</f>
        <v>-35.182120413747633</v>
      </c>
      <c r="DX242" s="19">
        <f ca="1">IF(DataGoesHere!$B241="","",(DB236*(Output!$O$49/Output!$P$49))+(IntermediateCalcs!DB237*(Output!$M$49/Output!$P$49))+(IntermediateCalcs!DB238*(Output!$K$49/Output!$P$49))+(DB239*(Output!$I$49/Output!$P$49))+(IntermediateCalcs!DB240*(Output!$G$49/Output!$P$49))+(IntermediateCalcs!DB241*(Output!$E$49/Output!$P$49)))</f>
        <v>368511.30782416812</v>
      </c>
      <c r="DY242" s="274">
        <f ca="1">IF(DX242="","",IF(IntermediateCalcs!$AO$9="Yes",IntermediateCalcs!DX242*$CX242,IntermediateCalcs!DX242))</f>
        <v>487768.17648180667</v>
      </c>
      <c r="DZ242" s="250">
        <f ca="1">IF(DataGoesHere!$B242="","",($CZ242-DY242))</f>
        <v>-172367.17648180667</v>
      </c>
      <c r="EA242" s="250">
        <f ca="1">IF(DataGoesHere!$B242="","",ABS($CZ242-DY242))</f>
        <v>172367.17648180667</v>
      </c>
      <c r="EB242" s="250">
        <f ca="1">IF(DataGoesHere!$B242="","",EA242^2)</f>
        <v>29710443528.310287</v>
      </c>
      <c r="EC242" s="249">
        <f ca="1">IF(DataGoesHere!$B242="","",EA242/$CZ242)</f>
        <v>0.54650168034282287</v>
      </c>
      <c r="ED242" s="250">
        <f ca="1">IF(DataGoesHere!$B242="","",SUM(DZ$2:DZ242)/AVERAGE(EA:EA))</f>
        <v>-19.063527586213485</v>
      </c>
    </row>
    <row r="243" spans="20:134" x14ac:dyDescent="0.2">
      <c r="T243" s="240"/>
      <c r="U243" s="245">
        <f>IF(DataGoesHere!$B243="","",(DataGoesHere!$B243/SUM(DataGoesHere!$B243:'DataGoesHere'!$B253)))</f>
        <v>8.3167119323933711E-2</v>
      </c>
      <c r="V243" s="86"/>
      <c r="W243" s="86"/>
      <c r="X243" s="86"/>
      <c r="Y243" s="86"/>
      <c r="Z243" s="86"/>
      <c r="AA243" s="86"/>
      <c r="AB243" s="86"/>
      <c r="AC243" s="86"/>
      <c r="AD243" s="86"/>
      <c r="AE243" s="241"/>
      <c r="CV243" s="310">
        <f>IF(DataGoesHere!B243="","",DataGoesHere!A243)</f>
        <v>242</v>
      </c>
      <c r="CW243" s="271">
        <f t="shared" ca="1" si="14"/>
        <v>2</v>
      </c>
      <c r="CX243" s="272">
        <f t="shared" ca="1" si="15"/>
        <v>0.80574490527728204</v>
      </c>
      <c r="CY243" s="266">
        <f>DataGoesHere!A243</f>
        <v>242</v>
      </c>
      <c r="CZ243" s="19">
        <f>IF(DataGoesHere!B243="","",DataGoesHere!B243)</f>
        <v>331573</v>
      </c>
      <c r="DA243" s="19">
        <f>IF(DataGoesHere!B243="","",IF(AH$5="No",DataGoesHere!B243,DataGoesHere!B243-(AH$2*(DataGoesHere!A243-1))))</f>
        <v>125037.38822898033</v>
      </c>
      <c r="DB243" s="19">
        <f ca="1">IF(DataGoesHere!B243="","",IF(AO$9="No",DataGoesHere!B243,DataGoesHere!B243/CX243))</f>
        <v>411511.13439047482</v>
      </c>
      <c r="DC243" s="19">
        <f ca="1">IF(DataGoesHere!B243="","",IF(AO$9="No",DA243,DA243/CX243))</f>
        <v>155182.35040648634</v>
      </c>
      <c r="DD243" s="293" t="str">
        <f>IF(CZ243="",IF(COUNTIF(DD$2:DD242,"Forecast")&lt;Output!E$43,"Forecast",""),"Actual")</f>
        <v>Actual</v>
      </c>
      <c r="DF243" s="19">
        <f ca="1">IF(DataGoesHere!B242="",IF(DD243="Forecast",(Output!$E$47*IntermediateCalcs!DH242)+((1-Output!$E$47)*IntermediateCalcs!DF242),""),(Output!$E$47*IntermediateCalcs!DB242)+((1-Output!$E$47)*IntermediateCalcs!DF242))</f>
        <v>254651.81425921456</v>
      </c>
      <c r="DG243" s="19">
        <f ca="1">IF(DataGoesHere!B242="",IF(DD243="Forecast",(Output!$G$47*(IntermediateCalcs!DF243-IntermediateCalcs!DF242))+((1-Output!$G$47)*IntermediateCalcs!DG242),""),(Output!$G$47*(IntermediateCalcs!DF243-IntermediateCalcs!DF242))+((1-Output!$G$47)*IntermediateCalcs!DG242))</f>
        <v>-61193.26185451122</v>
      </c>
      <c r="DH243" s="19">
        <f ca="1">IF(DataGoesHere!B242="",IF(DD243="Forecast",DF243+DG243,""),DF243+DG243)</f>
        <v>193458.55240470334</v>
      </c>
      <c r="DI243" s="274">
        <f ca="1">IF(DH243="","",IF(IntermediateCalcs!$AO$9="Yes",IntermediateCalcs!DH243*$CX243,IntermediateCalcs!DH243))</f>
        <v>155878.2429824078</v>
      </c>
      <c r="DJ243" s="250">
        <f ca="1">IF(DataGoesHere!$B243="","",($CZ243-DI243))</f>
        <v>175694.7570175922</v>
      </c>
      <c r="DK243" s="250">
        <f ca="1">IF(DataGoesHere!$B243="","",ABS($CZ243-DI243))</f>
        <v>175694.7570175922</v>
      </c>
      <c r="DL243" s="250">
        <f ca="1">IF(DataGoesHere!$B243="","",DK243^2)</f>
        <v>30868647643.470764</v>
      </c>
      <c r="DM243" s="249">
        <f ca="1">IF(DataGoesHere!$B243="","",DK243/$CZ243)</f>
        <v>0.52988258096284135</v>
      </c>
      <c r="DN243" s="250">
        <f ca="1">IF(DataGoesHere!$B243="","",SUM(DJ$2:DJ243)/AVERAGE(DK:DK))</f>
        <v>-28.93935669644106</v>
      </c>
      <c r="DP243" s="19">
        <f ca="1">IF(DataGoesHere!B243="",IF($DD243="Forecast",(Output!E$48*IntermediateCalcs!CY243)+Output!G$48,""),(Output!E$48*IntermediateCalcs!CY243)+Output!G$48)</f>
        <v>364268.28085815697</v>
      </c>
      <c r="DQ243" s="274">
        <f ca="1">IF(DP243="","",IF(IntermediateCalcs!$AO$9="Yes",IntermediateCalcs!DP243*$CX243,IntermediateCalcs!DP243))</f>
        <v>293507.31145557406</v>
      </c>
      <c r="DR243" s="250">
        <f ca="1">IF(DataGoesHere!$B243="","",($CZ243-DQ243))</f>
        <v>38065.688544425939</v>
      </c>
      <c r="DS243" s="250">
        <f ca="1">IF(DataGoesHere!$B243="","",ABS($CZ243-DQ243))</f>
        <v>38065.688544425939</v>
      </c>
      <c r="DT243" s="250">
        <f ca="1">IF(DataGoesHere!$B243="","",DS243^2)</f>
        <v>1448996644.3612401</v>
      </c>
      <c r="DU243" s="249">
        <f ca="1">IF(DataGoesHere!$B243="","",DS243/$CZ243)</f>
        <v>0.11480334208281717</v>
      </c>
      <c r="DV243" s="250">
        <f ca="1">IF(DataGoesHere!$B243="","",SUM(DR$2:DR243)/AVERAGE(DS:DS))</f>
        <v>-33.965366908019845</v>
      </c>
      <c r="DX243" s="19">
        <f ca="1">IF(DataGoesHere!$B242="","",(DB237*(Output!$O$49/Output!$P$49))+(IntermediateCalcs!DB238*(Output!$M$49/Output!$P$49))+(IntermediateCalcs!DB239*(Output!$K$49/Output!$P$49))+(DB240*(Output!$I$49/Output!$P$49))+(IntermediateCalcs!DB241*(Output!$G$49/Output!$P$49))+(IntermediateCalcs!DB242*(Output!$E$49/Output!$P$49)))</f>
        <v>326471.15559115034</v>
      </c>
      <c r="DY243" s="274">
        <f ca="1">IF(DX243="","",IF(IntermediateCalcs!$AO$9="Yes",IntermediateCalcs!DX243*$CX243,IntermediateCalcs!DX243))</f>
        <v>263052.47033755621</v>
      </c>
      <c r="DZ243" s="250">
        <f ca="1">IF(DataGoesHere!$B243="","",($CZ243-DY243))</f>
        <v>68520.529662443791</v>
      </c>
      <c r="EA243" s="250">
        <f ca="1">IF(DataGoesHere!$B243="","",ABS($CZ243-DY243))</f>
        <v>68520.529662443791</v>
      </c>
      <c r="EB243" s="250">
        <f ca="1">IF(DataGoesHere!$B243="","",EA243^2)</f>
        <v>4695062985.221839</v>
      </c>
      <c r="EC243" s="249">
        <f ca="1">IF(DataGoesHere!$B243="","",EA243/$CZ243)</f>
        <v>0.20665292307408561</v>
      </c>
      <c r="ED243" s="250">
        <f ca="1">IF(DataGoesHere!$B243="","",SUM(DZ$2:DZ243)/AVERAGE(EA:EA))</f>
        <v>-17.064075440512067</v>
      </c>
    </row>
    <row r="244" spans="20:134" x14ac:dyDescent="0.2">
      <c r="T244" s="240"/>
      <c r="U244" s="86"/>
      <c r="V244" s="245">
        <f>IF(DataGoesHere!$B244="","",(DataGoesHere!$B244/SUM(DataGoesHere!$B242:'DataGoesHere'!$B253)))</f>
        <v>8.5679074730796528E-2</v>
      </c>
      <c r="W244" s="86"/>
      <c r="X244" s="86"/>
      <c r="Y244" s="86"/>
      <c r="Z244" s="86"/>
      <c r="AA244" s="86"/>
      <c r="AB244" s="86"/>
      <c r="AC244" s="86"/>
      <c r="AD244" s="86"/>
      <c r="AE244" s="241"/>
      <c r="CV244" s="310">
        <f>IF(DataGoesHere!B244="","",DataGoesHere!A244)</f>
        <v>243</v>
      </c>
      <c r="CW244" s="271">
        <f t="shared" ca="1" si="14"/>
        <v>3</v>
      </c>
      <c r="CX244" s="272">
        <f t="shared" ca="1" si="15"/>
        <v>0.79862940076451561</v>
      </c>
      <c r="CY244" s="266">
        <f>DataGoesHere!A244</f>
        <v>243</v>
      </c>
      <c r="CZ244" s="19">
        <f>IF(DataGoesHere!B244="","",DataGoesHere!B244)</f>
        <v>368611</v>
      </c>
      <c r="DA244" s="19">
        <f>IF(DataGoesHere!B244="","",IF(AH$5="No",DataGoesHere!B244,DataGoesHere!B244-(AH$2*(DataGoesHere!A244-1))))</f>
        <v>161218.39398926654</v>
      </c>
      <c r="DB244" s="19">
        <f ca="1">IF(DataGoesHere!B244="","",IF(AO$9="No",DataGoesHere!B244,DataGoesHere!B244/CX244))</f>
        <v>461554.50781943963</v>
      </c>
      <c r="DC244" s="19">
        <f ca="1">IF(DataGoesHere!B244="","",IF(AO$9="No",DA244,DA244/CX244))</f>
        <v>201868.8440908069</v>
      </c>
      <c r="DD244" s="293" t="str">
        <f>IF(CZ244="",IF(COUNTIF(DD$2:DD243,"Forecast")&lt;Output!E$43,"Forecast",""),"Actual")</f>
        <v>Actual</v>
      </c>
      <c r="DF244" s="19">
        <f ca="1">IF(DataGoesHere!B243="",IF(DD244="Forecast",(Output!$E$47*IntermediateCalcs!DH243)+((1-Output!$E$47)*IntermediateCalcs!DF243),""),(Output!$E$47*IntermediateCalcs!DB243)+((1-Output!$E$47)*IntermediateCalcs!DF243))</f>
        <v>395825.20237734879</v>
      </c>
      <c r="DG244" s="19">
        <f ca="1">IF(DataGoesHere!B243="",IF(DD244="Forecast",(Output!$G$47*(IntermediateCalcs!DF244-IntermediateCalcs!DF243))+((1-Output!$G$47)*IntermediateCalcs!DG243),""),(Output!$G$47*(IntermediateCalcs!DF244-IntermediateCalcs!DF243))+((1-Output!$G$47)*IntermediateCalcs!DG243))</f>
        <v>39990.063131811505</v>
      </c>
      <c r="DH244" s="19">
        <f ca="1">IF(DataGoesHere!B243="",IF(DD244="Forecast",DF244+DG244,""),DF244+DG244)</f>
        <v>435815.26550916029</v>
      </c>
      <c r="DI244" s="274">
        <f ca="1">IF(DH244="","",IF(IntermediateCalcs!$AO$9="Yes",IntermediateCalcs!DH244*$CX244,IntermediateCalcs!DH244))</f>
        <v>348054.88433760894</v>
      </c>
      <c r="DJ244" s="250">
        <f ca="1">IF(DataGoesHere!$B244="","",($CZ244-DI244))</f>
        <v>20556.115662391065</v>
      </c>
      <c r="DK244" s="250">
        <f ca="1">IF(DataGoesHere!$B244="","",ABS($CZ244-DI244))</f>
        <v>20556.115662391065</v>
      </c>
      <c r="DL244" s="250">
        <f ca="1">IF(DataGoesHere!$B244="","",DK244^2)</f>
        <v>422553891.12559927</v>
      </c>
      <c r="DM244" s="249">
        <f ca="1">IF(DataGoesHere!$B244="","",DK244/$CZ244)</f>
        <v>5.5766419511059262E-2</v>
      </c>
      <c r="DN244" s="250">
        <f ca="1">IF(DataGoesHere!$B244="","",SUM(DJ$2:DJ244)/AVERAGE(DK:DK))</f>
        <v>-28.586021209580846</v>
      </c>
      <c r="DP244" s="19">
        <f ca="1">IF(DataGoesHere!B244="",IF($DD244="Forecast",(Output!E$48*IntermediateCalcs!CY244)+Output!G$48,""),(Output!E$48*IntermediateCalcs!CY244)+Output!G$48)</f>
        <v>365137.21083968133</v>
      </c>
      <c r="DQ244" s="274">
        <f ca="1">IF(DP244="","",IF(IntermediateCalcs!$AO$9="Yes",IntermediateCalcs!DP244*$CX244,IntermediateCalcs!DP244))</f>
        <v>291609.31188972131</v>
      </c>
      <c r="DR244" s="250">
        <f ca="1">IF(DataGoesHere!$B244="","",($CZ244-DQ244))</f>
        <v>77001.688110278687</v>
      </c>
      <c r="DS244" s="250">
        <f ca="1">IF(DataGoesHere!$B244="","",ABS($CZ244-DQ244))</f>
        <v>77001.688110278687</v>
      </c>
      <c r="DT244" s="250">
        <f ca="1">IF(DataGoesHere!$B244="","",DS244^2)</f>
        <v>5929259971.832634</v>
      </c>
      <c r="DU244" s="249">
        <f ca="1">IF(DataGoesHere!$B244="","",DS244/$CZ244)</f>
        <v>0.20889688075038099</v>
      </c>
      <c r="DV244" s="250">
        <f ca="1">IF(DataGoesHere!$B244="","",SUM(DR$2:DR244)/AVERAGE(DS:DS))</f>
        <v>-31.504040775805201</v>
      </c>
      <c r="DX244" s="19">
        <f ca="1">IF(DataGoesHere!$B243="","",(DB238*(Output!$O$49/Output!$P$49))+(IntermediateCalcs!DB239*(Output!$M$49/Output!$P$49))+(IntermediateCalcs!DB240*(Output!$K$49/Output!$P$49))+(DB241*(Output!$I$49/Output!$P$49))+(IntermediateCalcs!DB242*(Output!$G$49/Output!$P$49))+(IntermediateCalcs!DB243*(Output!$E$49/Output!$P$49)))</f>
        <v>355223.31161459908</v>
      </c>
      <c r="DY244" s="274">
        <f ca="1">IF(DX244="","",IF(IntermediateCalcs!$AO$9="Yes",IntermediateCalcs!DX244*$CX244,IntermediateCalcs!DX244))</f>
        <v>283691.78049235407</v>
      </c>
      <c r="DZ244" s="250">
        <f ca="1">IF(DataGoesHere!$B244="","",($CZ244-DY244))</f>
        <v>84919.219507645932</v>
      </c>
      <c r="EA244" s="250">
        <f ca="1">IF(DataGoesHere!$B244="","",ABS($CZ244-DY244))</f>
        <v>84919.219507645932</v>
      </c>
      <c r="EB244" s="250">
        <f ca="1">IF(DataGoesHere!$B244="","",EA244^2)</f>
        <v>7211273841.7877531</v>
      </c>
      <c r="EC244" s="249">
        <f ca="1">IF(DataGoesHere!$B244="","",EA244/$CZ244)</f>
        <v>0.23037624896610773</v>
      </c>
      <c r="ED244" s="250">
        <f ca="1">IF(DataGoesHere!$B244="","",SUM(DZ$2:DZ244)/AVERAGE(EA:EA))</f>
        <v>-14.586103999072439</v>
      </c>
    </row>
    <row r="245" spans="20:134" x14ac:dyDescent="0.2">
      <c r="T245" s="240"/>
      <c r="U245" s="86"/>
      <c r="V245" s="86"/>
      <c r="W245" s="245">
        <f>IF(DataGoesHere!$B245="","",(DataGoesHere!$B245/SUM(DataGoesHere!$B242:'DataGoesHere'!$B253)))</f>
        <v>8.1181871071948977E-2</v>
      </c>
      <c r="X245" s="86"/>
      <c r="Y245" s="86"/>
      <c r="Z245" s="86"/>
      <c r="AA245" s="86"/>
      <c r="AB245" s="86"/>
      <c r="AC245" s="86"/>
      <c r="AD245" s="86"/>
      <c r="AE245" s="241"/>
      <c r="CV245" s="310">
        <f>IF(DataGoesHere!B245="","",DataGoesHere!A245)</f>
        <v>244</v>
      </c>
      <c r="CW245" s="271">
        <f t="shared" ca="1" si="14"/>
        <v>4</v>
      </c>
      <c r="CX245" s="272">
        <f t="shared" ca="1" si="15"/>
        <v>1.0149292433706087</v>
      </c>
      <c r="CY245" s="266">
        <f>DataGoesHere!A245</f>
        <v>244</v>
      </c>
      <c r="CZ245" s="19">
        <f>IF(DataGoesHere!B245="","",DataGoesHere!B245)</f>
        <v>349263</v>
      </c>
      <c r="DA245" s="19">
        <f>IF(DataGoesHere!B245="","",IF(AH$5="No",DataGoesHere!B245,DataGoesHere!B245-(AH$2*(DataGoesHere!A245-1))))</f>
        <v>141013.39974955277</v>
      </c>
      <c r="DB245" s="19">
        <f ca="1">IF(DataGoesHere!B245="","",IF(AO$9="No",DataGoesHere!B245,DataGoesHere!B245/CX245))</f>
        <v>344125.46715088008</v>
      </c>
      <c r="DC245" s="19">
        <f ca="1">IF(DataGoesHere!B245="","",IF(AO$9="No",DA245,DA245/CX245))</f>
        <v>138939.1434630884</v>
      </c>
      <c r="DD245" s="293" t="str">
        <f>IF(CZ245="",IF(COUNTIF(DD$2:DD244,"Forecast")&lt;Output!E$43,"Forecast",""),"Actual")</f>
        <v>Actual</v>
      </c>
      <c r="DF245" s="19">
        <f ca="1">IF(DataGoesHere!B244="",IF(DD245="Forecast",(Output!$E$47*IntermediateCalcs!DH244)+((1-Output!$E$47)*IntermediateCalcs!DF244),""),(Output!$E$47*IntermediateCalcs!DB244)+((1-Output!$E$47)*IntermediateCalcs!DF244))</f>
        <v>454981.57727523055</v>
      </c>
      <c r="DG245" s="19">
        <f ca="1">IF(DataGoesHere!B244="",IF(DD245="Forecast",(Output!$G$47*(IntermediateCalcs!DF245-IntermediateCalcs!DF244))+((1-Output!$G$47)*IntermediateCalcs!DG244),""),(Output!$G$47*(IntermediateCalcs!DF245-IntermediateCalcs!DF244))+((1-Output!$G$47)*IntermediateCalcs!DG244))</f>
        <v>49573.219014846632</v>
      </c>
      <c r="DH245" s="19">
        <f ca="1">IF(DataGoesHere!B244="",IF(DD245="Forecast",DF245+DG245,""),DF245+DG245)</f>
        <v>504554.79629007715</v>
      </c>
      <c r="DI245" s="274">
        <f ca="1">IF(DH245="","",IF(IntermediateCalcs!$AO$9="Yes",IntermediateCalcs!DH245*$CX245,IntermediateCalcs!DH245))</f>
        <v>512087.41763769963</v>
      </c>
      <c r="DJ245" s="250">
        <f ca="1">IF(DataGoesHere!$B245="","",($CZ245-DI245))</f>
        <v>-162824.41763769963</v>
      </c>
      <c r="DK245" s="250">
        <f ca="1">IF(DataGoesHere!$B245="","",ABS($CZ245-DI245))</f>
        <v>162824.41763769963</v>
      </c>
      <c r="DL245" s="250">
        <f ca="1">IF(DataGoesHere!$B245="","",DK245^2)</f>
        <v>26511790979.05603</v>
      </c>
      <c r="DM245" s="249">
        <f ca="1">IF(DataGoesHere!$B245="","",DK245/$CZ245)</f>
        <v>0.46619429380638555</v>
      </c>
      <c r="DN245" s="250">
        <f ca="1">IF(DataGoesHere!$B245="","",SUM(DJ$2:DJ245)/AVERAGE(DK:DK))</f>
        <v>-31.384781725606043</v>
      </c>
      <c r="DP245" s="19">
        <f ca="1">IF(DataGoesHere!B245="",IF($DD245="Forecast",(Output!E$48*IntermediateCalcs!CY245)+Output!G$48,""),(Output!E$48*IntermediateCalcs!CY245)+Output!G$48)</f>
        <v>366006.14082120568</v>
      </c>
      <c r="DQ245" s="274">
        <f ca="1">IF(DP245="","",IF(IntermediateCalcs!$AO$9="Yes",IntermediateCalcs!DP245*$CX245,IntermediateCalcs!DP245))</f>
        <v>371470.33557266276</v>
      </c>
      <c r="DR245" s="250">
        <f ca="1">IF(DataGoesHere!$B245="","",($CZ245-DQ245))</f>
        <v>-22207.335572662763</v>
      </c>
      <c r="DS245" s="250">
        <f ca="1">IF(DataGoesHere!$B245="","",ABS($CZ245-DQ245))</f>
        <v>22207.335572662763</v>
      </c>
      <c r="DT245" s="250">
        <f ca="1">IF(DataGoesHere!$B245="","",DS245^2)</f>
        <v>493165753.236853</v>
      </c>
      <c r="DU245" s="249">
        <f ca="1">IF(DataGoesHere!$B245="","",DS245/$CZ245)</f>
        <v>6.3583418720742718E-2</v>
      </c>
      <c r="DV245" s="250">
        <f ca="1">IF(DataGoesHere!$B245="","",SUM(DR$2:DR245)/AVERAGE(DS:DS))</f>
        <v>-32.213888789702942</v>
      </c>
      <c r="DX245" s="19">
        <f ca="1">IF(DataGoesHere!$B244="","",(DB239*(Output!$O$49/Output!$P$49))+(IntermediateCalcs!DB240*(Output!$M$49/Output!$P$49))+(IntermediateCalcs!DB241*(Output!$K$49/Output!$P$49))+(DB242*(Output!$I$49/Output!$P$49))+(IntermediateCalcs!DB243*(Output!$G$49/Output!$P$49))+(IntermediateCalcs!DB244*(Output!$E$49/Output!$P$49)))</f>
        <v>372304.71248270664</v>
      </c>
      <c r="DY245" s="274">
        <f ca="1">IF(DX245="","",IF(IntermediateCalcs!$AO$9="Yes",IntermediateCalcs!DX245*$CX245,IntermediateCalcs!DX245))</f>
        <v>377862.94014338549</v>
      </c>
      <c r="DZ245" s="250">
        <f ca="1">IF(DataGoesHere!$B245="","",($CZ245-DY245))</f>
        <v>-28599.940143385495</v>
      </c>
      <c r="EA245" s="250">
        <f ca="1">IF(DataGoesHere!$B245="","",ABS($CZ245-DY245))</f>
        <v>28599.940143385495</v>
      </c>
      <c r="EB245" s="250">
        <f ca="1">IF(DataGoesHere!$B245="","",EA245^2)</f>
        <v>817956576.2052331</v>
      </c>
      <c r="EC245" s="249">
        <f ca="1">IF(DataGoesHere!$B245="","",EA245/$CZ245)</f>
        <v>8.1886544361657251E-2</v>
      </c>
      <c r="ED245" s="250">
        <f ca="1">IF(DataGoesHere!$B245="","",SUM(DZ$2:DZ245)/AVERAGE(EA:EA))</f>
        <v>-15.420659890107345</v>
      </c>
    </row>
    <row r="246" spans="20:134" x14ac:dyDescent="0.2">
      <c r="T246" s="240"/>
      <c r="U246" s="86"/>
      <c r="V246" s="86"/>
      <c r="W246" s="86"/>
      <c r="X246" s="245">
        <f>IF(DataGoesHere!$B246="","",(DataGoesHere!$B246/SUM(DataGoesHere!$B242:'DataGoesHere'!$B253)))</f>
        <v>8.6734574101006712E-2</v>
      </c>
      <c r="Y246" s="86"/>
      <c r="Z246" s="86"/>
      <c r="AA246" s="86"/>
      <c r="AB246" s="86"/>
      <c r="AC246" s="86"/>
      <c r="AD246" s="86"/>
      <c r="AE246" s="241"/>
      <c r="CV246" s="310">
        <f>IF(DataGoesHere!B246="","",DataGoesHere!A246)</f>
        <v>245</v>
      </c>
      <c r="CW246" s="271">
        <f t="shared" ca="1" si="14"/>
        <v>5</v>
      </c>
      <c r="CX246" s="272">
        <f t="shared" ca="1" si="15"/>
        <v>0.97875414397996308</v>
      </c>
      <c r="CY246" s="266">
        <f>DataGoesHere!A246</f>
        <v>245</v>
      </c>
      <c r="CZ246" s="19">
        <f>IF(DataGoesHere!B246="","",DataGoesHere!B246)</f>
        <v>373152</v>
      </c>
      <c r="DA246" s="19">
        <f>IF(DataGoesHere!B246="","",IF(AH$5="No",DataGoesHere!B246,DataGoesHere!B246-(AH$2*(DataGoesHere!A246-1))))</f>
        <v>164045.40550983898</v>
      </c>
      <c r="DB246" s="19">
        <f ca="1">IF(DataGoesHere!B246="","",IF(AO$9="No",DataGoesHere!B246,DataGoesHere!B246/CX246))</f>
        <v>381252.02564418374</v>
      </c>
      <c r="DC246" s="19">
        <f ca="1">IF(DataGoesHere!B246="","",IF(AO$9="No",DA246,DA246/CX246))</f>
        <v>167606.34580076658</v>
      </c>
      <c r="DD246" s="293" t="str">
        <f>IF(CZ246="",IF(COUNTIF(DD$2:DD245,"Forecast")&lt;Output!E$43,"Forecast",""),"Actual")</f>
        <v>Actual</v>
      </c>
      <c r="DF246" s="19">
        <f ca="1">IF(DataGoesHere!B245="",IF(DD246="Forecast",(Output!$E$47*IntermediateCalcs!DH245)+((1-Output!$E$47)*IntermediateCalcs!DF245),""),(Output!$E$47*IntermediateCalcs!DB245)+((1-Output!$E$47)*IntermediateCalcs!DF245))</f>
        <v>355211.07816331513</v>
      </c>
      <c r="DG246" s="19">
        <f ca="1">IF(DataGoesHere!B245="",IF(DD246="Forecast",(Output!$G$47*(IntermediateCalcs!DF246-IntermediateCalcs!DF245))+((1-Output!$G$47)*IntermediateCalcs!DG245),""),(Output!$G$47*(IntermediateCalcs!DF246-IntermediateCalcs!DF245))+((1-Output!$G$47)*IntermediateCalcs!DG245))</f>
        <v>-25098.640048534391</v>
      </c>
      <c r="DH246" s="19">
        <f ca="1">IF(DataGoesHere!B245="",IF(DD246="Forecast",DF246+DG246,""),DF246+DG246)</f>
        <v>330112.43811478076</v>
      </c>
      <c r="DI246" s="274">
        <f ca="1">IF(DH246="","",IF(IntermediateCalcs!$AO$9="Yes",IntermediateCalcs!DH246*$CX246,IntermediateCalcs!DH246))</f>
        <v>323098.91678417078</v>
      </c>
      <c r="DJ246" s="250">
        <f ca="1">IF(DataGoesHere!$B246="","",($CZ246-DI246))</f>
        <v>50053.083215829218</v>
      </c>
      <c r="DK246" s="250">
        <f ca="1">IF(DataGoesHere!$B246="","",ABS($CZ246-DI246))</f>
        <v>50053.083215829218</v>
      </c>
      <c r="DL246" s="250">
        <f ca="1">IF(DataGoesHere!$B246="","",DK246^2)</f>
        <v>2505311139.4107246</v>
      </c>
      <c r="DM246" s="249">
        <f ca="1">IF(DataGoesHere!$B246="","",DK246/$CZ246)</f>
        <v>0.13413591034170852</v>
      </c>
      <c r="DN246" s="250">
        <f ca="1">IF(DataGoesHere!$B246="","",SUM(DJ$2:DJ246)/AVERAGE(DK:DK))</f>
        <v>-30.52442800813418</v>
      </c>
      <c r="DP246" s="19">
        <f ca="1">IF(DataGoesHere!B246="",IF($DD246="Forecast",(Output!E$48*IntermediateCalcs!CY246)+Output!G$48,""),(Output!E$48*IntermediateCalcs!CY246)+Output!G$48)</f>
        <v>366875.07080273004</v>
      </c>
      <c r="DQ246" s="274">
        <f ca="1">IF(DP246="","",IF(IntermediateCalcs!$AO$9="Yes",IntermediateCalcs!DP246*$CX246,IntermediateCalcs!DP246))</f>
        <v>359080.49587111437</v>
      </c>
      <c r="DR246" s="250">
        <f ca="1">IF(DataGoesHere!$B246="","",($CZ246-DQ246))</f>
        <v>14071.50412888563</v>
      </c>
      <c r="DS246" s="250">
        <f ca="1">IF(DataGoesHere!$B246="","",ABS($CZ246-DQ246))</f>
        <v>14071.50412888563</v>
      </c>
      <c r="DT246" s="250">
        <f ca="1">IF(DataGoesHere!$B246="","",DS246^2)</f>
        <v>198007228.44924533</v>
      </c>
      <c r="DU246" s="249">
        <f ca="1">IF(DataGoesHere!$B246="","",DS246/$CZ246)</f>
        <v>3.770984512714827E-2</v>
      </c>
      <c r="DV246" s="250">
        <f ca="1">IF(DataGoesHere!$B246="","",SUM(DR$2:DR246)/AVERAGE(DS:DS))</f>
        <v>-31.764099159345875</v>
      </c>
      <c r="DX246" s="19">
        <f ca="1">IF(DataGoesHere!$B245="","",(DB240*(Output!$O$49/Output!$P$49))+(IntermediateCalcs!DB241*(Output!$M$49/Output!$P$49))+(IntermediateCalcs!DB242*(Output!$K$49/Output!$P$49))+(DB243*(Output!$I$49/Output!$P$49))+(IntermediateCalcs!DB244*(Output!$G$49/Output!$P$49))+(IntermediateCalcs!DB245*(Output!$E$49/Output!$P$49)))</f>
        <v>402059.96131402161</v>
      </c>
      <c r="DY246" s="274">
        <f ca="1">IF(DX246="","",IF(IntermediateCalcs!$AO$9="Yes",IntermediateCalcs!DX246*$CX246,IntermediateCalcs!DX246))</f>
        <v>393517.85326452227</v>
      </c>
      <c r="DZ246" s="250">
        <f ca="1">IF(DataGoesHere!$B246="","",($CZ246-DY246))</f>
        <v>-20365.853264522273</v>
      </c>
      <c r="EA246" s="250">
        <f ca="1">IF(DataGoesHere!$B246="","",ABS($CZ246-DY246))</f>
        <v>20365.853264522273</v>
      </c>
      <c r="EB246" s="250">
        <f ca="1">IF(DataGoesHere!$B246="","",EA246^2)</f>
        <v>414767979.19205254</v>
      </c>
      <c r="EC246" s="249">
        <f ca="1">IF(DataGoesHere!$B246="","",EA246/$CZ246)</f>
        <v>5.4577901939483836E-2</v>
      </c>
      <c r="ED246" s="250">
        <f ca="1">IF(DataGoesHere!$B246="","",SUM(DZ$2:DZ246)/AVERAGE(EA:EA))</f>
        <v>-16.014942351282016</v>
      </c>
    </row>
    <row r="247" spans="20:134" x14ac:dyDescent="0.2">
      <c r="T247" s="240"/>
      <c r="U247" s="86"/>
      <c r="V247" s="86"/>
      <c r="W247" s="86"/>
      <c r="X247" s="86"/>
      <c r="Y247" s="245">
        <f>IF(DataGoesHere!$B247="","",(DataGoesHere!$B247/SUM(DataGoesHere!$B242:'DataGoesHere'!$B253)))</f>
        <v>8.2769420223795617E-2</v>
      </c>
      <c r="Z247" s="86"/>
      <c r="AA247" s="86"/>
      <c r="AB247" s="86"/>
      <c r="AC247" s="86"/>
      <c r="AD247" s="86"/>
      <c r="AE247" s="241"/>
      <c r="CV247" s="310">
        <f>IF(DataGoesHere!B247="","",DataGoesHere!A247)</f>
        <v>246</v>
      </c>
      <c r="CW247" s="271">
        <f t="shared" ca="1" si="14"/>
        <v>6</v>
      </c>
      <c r="CX247" s="272">
        <f t="shared" ca="1" si="15"/>
        <v>1.0779088099730167</v>
      </c>
      <c r="CY247" s="266">
        <f>DataGoesHere!A247</f>
        <v>246</v>
      </c>
      <c r="CZ247" s="19">
        <f>IF(DataGoesHere!B247="","",DataGoesHere!B247)</f>
        <v>356093</v>
      </c>
      <c r="DA247" s="19">
        <f>IF(DataGoesHere!B247="","",IF(AH$5="No",DataGoesHere!B247,DataGoesHere!B247-(AH$2*(DataGoesHere!A247-1))))</f>
        <v>146129.41127012522</v>
      </c>
      <c r="DB247" s="19">
        <f ca="1">IF(DataGoesHere!B247="","",IF(AO$9="No",DataGoesHere!B247,DataGoesHere!B247/CX247))</f>
        <v>330355.40363466745</v>
      </c>
      <c r="DC247" s="19">
        <f ca="1">IF(DataGoesHere!B247="","",IF(AO$9="No",DA247,DA247/CX247))</f>
        <v>135567.50804716334</v>
      </c>
      <c r="DD247" s="293" t="str">
        <f>IF(CZ247="",IF(COUNTIF(DD$2:DD246,"Forecast")&lt;Output!E$43,"Forecast",""),"Actual")</f>
        <v>Actual</v>
      </c>
      <c r="DF247" s="19">
        <f ca="1">IF(DataGoesHere!B246="",IF(DD247="Forecast",(Output!$E$47*IntermediateCalcs!DH246)+((1-Output!$E$47)*IntermediateCalcs!DF246),""),(Output!$E$47*IntermediateCalcs!DB246)+((1-Output!$E$47)*IntermediateCalcs!DF246))</f>
        <v>378647.93089609686</v>
      </c>
      <c r="DG247" s="19">
        <f ca="1">IF(DataGoesHere!B246="",IF(DD247="Forecast",(Output!$G$47*(IntermediateCalcs!DF247-IntermediateCalcs!DF246))+((1-Output!$G$47)*IntermediateCalcs!DG246),""),(Output!$G$47*(IntermediateCalcs!DF247-IntermediateCalcs!DF246))+((1-Output!$G$47)*IntermediateCalcs!DG246))</f>
        <v>-830.89365787633142</v>
      </c>
      <c r="DH247" s="19">
        <f ca="1">IF(DataGoesHere!B246="",IF(DD247="Forecast",DF247+DG247,""),DF247+DG247)</f>
        <v>377817.03723822051</v>
      </c>
      <c r="DI247" s="274">
        <f ca="1">IF(DH247="","",IF(IntermediateCalcs!$AO$9="Yes",IntermediateCalcs!DH247*$CX247,IntermediateCalcs!DH247))</f>
        <v>407252.3129969812</v>
      </c>
      <c r="DJ247" s="250">
        <f ca="1">IF(DataGoesHere!$B247="","",($CZ247-DI247))</f>
        <v>-51159.3129969812</v>
      </c>
      <c r="DK247" s="250">
        <f ca="1">IF(DataGoesHere!$B247="","",ABS($CZ247-DI247))</f>
        <v>51159.3129969812</v>
      </c>
      <c r="DL247" s="250">
        <f ca="1">IF(DataGoesHere!$B247="","",DK247^2)</f>
        <v>2617275306.3230896</v>
      </c>
      <c r="DM247" s="249">
        <f ca="1">IF(DataGoesHere!$B247="","",DK247/$CZ247)</f>
        <v>0.14366840403203995</v>
      </c>
      <c r="DN247" s="250">
        <f ca="1">IF(DataGoesHere!$B247="","",SUM(DJ$2:DJ247)/AVERAGE(DK:DK))</f>
        <v>-31.403796516373042</v>
      </c>
      <c r="DP247" s="19">
        <f ca="1">IF(DataGoesHere!B247="",IF($DD247="Forecast",(Output!E$48*IntermediateCalcs!CY247)+Output!G$48,""),(Output!E$48*IntermediateCalcs!CY247)+Output!G$48)</f>
        <v>367744.0007842544</v>
      </c>
      <c r="DQ247" s="274">
        <f ca="1">IF(DP247="","",IF(IntermediateCalcs!$AO$9="Yes",IntermediateCalcs!DP247*$CX247,IntermediateCalcs!DP247))</f>
        <v>396394.49826007179</v>
      </c>
      <c r="DR247" s="250">
        <f ca="1">IF(DataGoesHere!$B247="","",($CZ247-DQ247))</f>
        <v>-40301.498260071792</v>
      </c>
      <c r="DS247" s="250">
        <f ca="1">IF(DataGoesHere!$B247="","",ABS($CZ247-DQ247))</f>
        <v>40301.498260071792</v>
      </c>
      <c r="DT247" s="250">
        <f ca="1">IF(DataGoesHere!$B247="","",DS247^2)</f>
        <v>1624210762.0065696</v>
      </c>
      <c r="DU247" s="249">
        <f ca="1">IF(DataGoesHere!$B247="","",DS247/$CZ247)</f>
        <v>0.1131768899137916</v>
      </c>
      <c r="DV247" s="250">
        <f ca="1">IF(DataGoesHere!$B247="","",SUM(DR$2:DR247)/AVERAGE(DS:DS))</f>
        <v>-33.052319369438599</v>
      </c>
      <c r="DX247" s="19">
        <f ca="1">IF(DataGoesHere!$B246="","",(DB241*(Output!$O$49/Output!$P$49))+(IntermediateCalcs!DB242*(Output!$M$49/Output!$P$49))+(IntermediateCalcs!DB243*(Output!$K$49/Output!$P$49))+(DB244*(Output!$I$49/Output!$P$49))+(IntermediateCalcs!DB245*(Output!$G$49/Output!$P$49))+(IntermediateCalcs!DB246*(Output!$E$49/Output!$P$49)))</f>
        <v>355237.04056343157</v>
      </c>
      <c r="DY247" s="274">
        <f ca="1">IF(DX247="","",IF(IntermediateCalcs!$AO$9="Yes",IntermediateCalcs!DX247*$CX247,IntermediateCalcs!DX247))</f>
        <v>382913.13565206481</v>
      </c>
      <c r="DZ247" s="250">
        <f ca="1">IF(DataGoesHere!$B247="","",($CZ247-DY247))</f>
        <v>-26820.135652064811</v>
      </c>
      <c r="EA247" s="250">
        <f ca="1">IF(DataGoesHere!$B247="","",ABS($CZ247-DY247))</f>
        <v>26820.135652064811</v>
      </c>
      <c r="EB247" s="250">
        <f ca="1">IF(DataGoesHere!$B247="","",EA247^2)</f>
        <v>719319676.39515793</v>
      </c>
      <c r="EC247" s="249">
        <f ca="1">IF(DataGoesHere!$B247="","",EA247/$CZ247)</f>
        <v>7.5317783983579606E-2</v>
      </c>
      <c r="ED247" s="250">
        <f ca="1">IF(DataGoesHere!$B247="","",SUM(DZ$2:DZ247)/AVERAGE(EA:EA))</f>
        <v>-16.797562947498985</v>
      </c>
    </row>
    <row r="248" spans="20:134" x14ac:dyDescent="0.2">
      <c r="T248" s="240"/>
      <c r="U248" s="86"/>
      <c r="V248" s="86"/>
      <c r="W248" s="86"/>
      <c r="X248" s="86"/>
      <c r="Y248" s="86"/>
      <c r="Z248" s="245">
        <f>IF(DataGoesHere!$B248="","",(DataGoesHere!$B248/SUM(DataGoesHere!$B242:'DataGoesHere'!$B253)))</f>
        <v>8.1703926034620664E-2</v>
      </c>
      <c r="AA248" s="86"/>
      <c r="AB248" s="86"/>
      <c r="AC248" s="86"/>
      <c r="AD248" s="86"/>
      <c r="AE248" s="241"/>
      <c r="CV248" s="310">
        <f>IF(DataGoesHere!B248="","",DataGoesHere!A248)</f>
        <v>247</v>
      </c>
      <c r="CW248" s="271">
        <f t="shared" ca="1" si="14"/>
        <v>7</v>
      </c>
      <c r="CX248" s="272">
        <f t="shared" ca="1" si="15"/>
        <v>1.0265458156689093</v>
      </c>
      <c r="CY248" s="266">
        <f>DataGoesHere!A248</f>
        <v>247</v>
      </c>
      <c r="CZ248" s="19">
        <f>IF(DataGoesHere!B248="","",DataGoesHere!B248)</f>
        <v>351509</v>
      </c>
      <c r="DA248" s="19">
        <f>IF(DataGoesHere!B248="","",IF(AH$5="No",DataGoesHere!B248,DataGoesHere!B248-(AH$2*(DataGoesHere!A248-1))))</f>
        <v>140688.41703041145</v>
      </c>
      <c r="DB248" s="19">
        <f ca="1">IF(DataGoesHere!B248="","",IF(AO$9="No",DataGoesHere!B248,DataGoesHere!B248/CX248))</f>
        <v>342419.20295681356</v>
      </c>
      <c r="DC248" s="19">
        <f ca="1">IF(DataGoesHere!B248="","",IF(AO$9="No",DA248,DA248/CX248))</f>
        <v>137050.30489918974</v>
      </c>
      <c r="DD248" s="293" t="str">
        <f>IF(CZ248="",IF(COUNTIF(DD$2:DD247,"Forecast")&lt;Output!E$43,"Forecast",""),"Actual")</f>
        <v>Actual</v>
      </c>
      <c r="DF248" s="19">
        <f ca="1">IF(DataGoesHere!B247="",IF(DD248="Forecast",(Output!$E$47*IntermediateCalcs!DH247)+((1-Output!$E$47)*IntermediateCalcs!DF247),""),(Output!$E$47*IntermediateCalcs!DB247)+((1-Output!$E$47)*IntermediateCalcs!DF247))</f>
        <v>335184.65636081039</v>
      </c>
      <c r="DG248" s="19">
        <f ca="1">IF(DataGoesHere!B247="",IF(DD248="Forecast",(Output!$G$47*(IntermediateCalcs!DF248-IntermediateCalcs!DF247))+((1-Output!$G$47)*IntermediateCalcs!DG247),""),(Output!$G$47*(IntermediateCalcs!DF248-IntermediateCalcs!DF247))+((1-Output!$G$47)*IntermediateCalcs!DG247))</f>
        <v>-22147.084096581402</v>
      </c>
      <c r="DH248" s="19">
        <f ca="1">IF(DataGoesHere!B247="",IF(DD248="Forecast",DF248+DG248,""),DF248+DG248)</f>
        <v>313037.57226422901</v>
      </c>
      <c r="DI248" s="274">
        <f ca="1">IF(DH248="","",IF(IntermediateCalcs!$AO$9="Yes",IntermediateCalcs!DH248*$CX248,IntermediateCalcs!DH248))</f>
        <v>321347.40995499812</v>
      </c>
      <c r="DJ248" s="250">
        <f ca="1">IF(DataGoesHere!$B248="","",($CZ248-DI248))</f>
        <v>30161.590045001882</v>
      </c>
      <c r="DK248" s="250">
        <f ca="1">IF(DataGoesHere!$B248="","",ABS($CZ248-DI248))</f>
        <v>30161.590045001882</v>
      </c>
      <c r="DL248" s="250">
        <f ca="1">IF(DataGoesHere!$B248="","",DK248^2)</f>
        <v>909721514.04275656</v>
      </c>
      <c r="DM248" s="249">
        <f ca="1">IF(DataGoesHere!$B248="","",DK248/$CZ248)</f>
        <v>8.5806025009322329E-2</v>
      </c>
      <c r="DN248" s="250">
        <f ca="1">IF(DataGoesHere!$B248="","",SUM(DJ$2:DJ248)/AVERAGE(DK:DK))</f>
        <v>-30.885354205672925</v>
      </c>
      <c r="DP248" s="19">
        <f ca="1">IF(DataGoesHere!B248="",IF($DD248="Forecast",(Output!E$48*IntermediateCalcs!CY248)+Output!G$48,""),(Output!E$48*IntermediateCalcs!CY248)+Output!G$48)</f>
        <v>368612.93076577882</v>
      </c>
      <c r="DQ248" s="274">
        <f ca="1">IF(DP248="","",IF(IntermediateCalcs!$AO$9="Yes",IntermediateCalcs!DP248*$CX248,IntermediateCalcs!DP248))</f>
        <v>378398.0616790636</v>
      </c>
      <c r="DR248" s="250">
        <f ca="1">IF(DataGoesHere!$B248="","",($CZ248-DQ248))</f>
        <v>-26889.061679063598</v>
      </c>
      <c r="DS248" s="250">
        <f ca="1">IF(DataGoesHere!$B248="","",ABS($CZ248-DQ248))</f>
        <v>26889.061679063598</v>
      </c>
      <c r="DT248" s="250">
        <f ca="1">IF(DataGoesHere!$B248="","",DS248^2)</f>
        <v>723021637.98048651</v>
      </c>
      <c r="DU248" s="249">
        <f ca="1">IF(DataGoesHere!$B248="","",DS248/$CZ248)</f>
        <v>7.6496083113273342E-2</v>
      </c>
      <c r="DV248" s="250">
        <f ca="1">IF(DataGoesHere!$B248="","",SUM(DR$2:DR248)/AVERAGE(DS:DS))</f>
        <v>-33.911816762361028</v>
      </c>
      <c r="DX248" s="19">
        <f ca="1">IF(DataGoesHere!$B247="","",(DB242*(Output!$O$49/Output!$P$49))+(IntermediateCalcs!DB243*(Output!$M$49/Output!$P$49))+(IntermediateCalcs!DB244*(Output!$K$49/Output!$P$49))+(DB245*(Output!$I$49/Output!$P$49))+(IntermediateCalcs!DB246*(Output!$G$49/Output!$P$49))+(IntermediateCalcs!DB247*(Output!$E$49/Output!$P$49)))</f>
        <v>362077.1465288733</v>
      </c>
      <c r="DY248" s="274">
        <f ca="1">IF(DX248="","",IF(IntermediateCalcs!$AO$9="Yes",IntermediateCalcs!DX248*$CX248,IntermediateCalcs!DX248))</f>
        <v>371688.77971855347</v>
      </c>
      <c r="DZ248" s="250">
        <f ca="1">IF(DataGoesHere!$B248="","",($CZ248-DY248))</f>
        <v>-20179.779718553473</v>
      </c>
      <c r="EA248" s="250">
        <f ca="1">IF(DataGoesHere!$B248="","",ABS($CZ248-DY248))</f>
        <v>20179.779718553473</v>
      </c>
      <c r="EB248" s="250">
        <f ca="1">IF(DataGoesHere!$B248="","",EA248^2)</f>
        <v>407223509.48934209</v>
      </c>
      <c r="EC248" s="249">
        <f ca="1">IF(DataGoesHere!$B248="","",EA248/$CZ248)</f>
        <v>5.7408998684396341E-2</v>
      </c>
      <c r="ED248" s="250">
        <f ca="1">IF(DataGoesHere!$B248="","",SUM(DZ$2:DZ248)/AVERAGE(EA:EA))</f>
        <v>-17.386415719898942</v>
      </c>
    </row>
    <row r="249" spans="20:134" x14ac:dyDescent="0.2">
      <c r="T249" s="240"/>
      <c r="U249" s="86"/>
      <c r="V249" s="86"/>
      <c r="W249" s="86"/>
      <c r="X249" s="86"/>
      <c r="Y249" s="86"/>
      <c r="Z249" s="86"/>
      <c r="AA249" s="245">
        <f>IF(DataGoesHere!$B249="","",(DataGoesHere!$B249/SUM(DataGoesHere!$B242:'DataGoesHere'!$B253)))</f>
        <v>8.6694362387497267E-2</v>
      </c>
      <c r="AB249" s="86"/>
      <c r="AC249" s="86"/>
      <c r="AD249" s="86"/>
      <c r="AE249" s="241"/>
      <c r="CV249" s="310">
        <f>IF(DataGoesHere!B249="","",DataGoesHere!A249)</f>
        <v>248</v>
      </c>
      <c r="CW249" s="271">
        <f t="shared" ca="1" si="14"/>
        <v>8</v>
      </c>
      <c r="CX249" s="272">
        <f t="shared" ca="1" si="15"/>
        <v>1.0207492390681214</v>
      </c>
      <c r="CY249" s="266">
        <f>DataGoesHere!A249</f>
        <v>248</v>
      </c>
      <c r="CZ249" s="19">
        <f>IF(DataGoesHere!B249="","",DataGoesHere!B249)</f>
        <v>372979</v>
      </c>
      <c r="DA249" s="19">
        <f>IF(DataGoesHere!B249="","",IF(AH$5="No",DataGoesHere!B249,DataGoesHere!B249-(AH$2*(DataGoesHere!A249-1))))</f>
        <v>161301.42279069766</v>
      </c>
      <c r="DB249" s="19">
        <f ca="1">IF(DataGoesHere!B249="","",IF(AO$9="No",DataGoesHere!B249,DataGoesHere!B249/CX249))</f>
        <v>365397.28439132211</v>
      </c>
      <c r="DC249" s="19">
        <f ca="1">IF(DataGoesHere!B249="","",IF(AO$9="No",DA249,DA249/CX249))</f>
        <v>158022.57461191498</v>
      </c>
      <c r="DD249" s="293" t="str">
        <f>IF(CZ249="",IF(COUNTIF(DD$2:DD248,"Forecast")&lt;Output!E$43,"Forecast",""),"Actual")</f>
        <v>Actual</v>
      </c>
      <c r="DF249" s="19">
        <f ca="1">IF(DataGoesHere!B248="",IF(DD249="Forecast",(Output!$E$47*IntermediateCalcs!DH248)+((1-Output!$E$47)*IntermediateCalcs!DF248),""),(Output!$E$47*IntermediateCalcs!DB248)+((1-Output!$E$47)*IntermediateCalcs!DF248))</f>
        <v>341695.74829721323</v>
      </c>
      <c r="DG249" s="19">
        <f ca="1">IF(DataGoesHere!B248="",IF(DD249="Forecast",(Output!$G$47*(IntermediateCalcs!DF249-IntermediateCalcs!DF248))+((1-Output!$G$47)*IntermediateCalcs!DG248),""),(Output!$G$47*(IntermediateCalcs!DF249-IntermediateCalcs!DF248))+((1-Output!$G$47)*IntermediateCalcs!DG248))</f>
        <v>-7817.9960800892823</v>
      </c>
      <c r="DH249" s="19">
        <f ca="1">IF(DataGoesHere!B248="",IF(DD249="Forecast",DF249+DG249,""),DF249+DG249)</f>
        <v>333877.75221712393</v>
      </c>
      <c r="DI249" s="274">
        <f ca="1">IF(DH249="","",IF(IntermediateCalcs!$AO$9="Yes",IntermediateCalcs!DH249*$CX249,IntermediateCalcs!DH249))</f>
        <v>340805.46151740407</v>
      </c>
      <c r="DJ249" s="250">
        <f ca="1">IF(DataGoesHere!$B249="","",($CZ249-DI249))</f>
        <v>32173.538482595934</v>
      </c>
      <c r="DK249" s="250">
        <f ca="1">IF(DataGoesHere!$B249="","",ABS($CZ249-DI249))</f>
        <v>32173.538482595934</v>
      </c>
      <c r="DL249" s="250">
        <f ca="1">IF(DataGoesHere!$B249="","",DK249^2)</f>
        <v>1035136578.4910815</v>
      </c>
      <c r="DM249" s="249">
        <f ca="1">IF(DataGoesHere!$B249="","",DK249/$CZ249)</f>
        <v>8.6260991859048189E-2</v>
      </c>
      <c r="DN249" s="250">
        <f ca="1">IF(DataGoesHere!$B249="","",SUM(DJ$2:DJ249)/AVERAGE(DK:DK))</f>
        <v>-30.332328864189638</v>
      </c>
      <c r="DP249" s="19">
        <f ca="1">IF(DataGoesHere!B249="",IF($DD249="Forecast",(Output!E$48*IntermediateCalcs!CY249)+Output!G$48,""),(Output!E$48*IntermediateCalcs!CY249)+Output!G$48)</f>
        <v>369481.86074730317</v>
      </c>
      <c r="DQ249" s="274">
        <f ca="1">IF(DP249="","",IF(IntermediateCalcs!$AO$9="Yes",IntermediateCalcs!DP249*$CX249,IntermediateCalcs!DP249))</f>
        <v>377148.32820728334</v>
      </c>
      <c r="DR249" s="250">
        <f ca="1">IF(DataGoesHere!$B249="","",($CZ249-DQ249))</f>
        <v>-4169.328207283339</v>
      </c>
      <c r="DS249" s="250">
        <f ca="1">IF(DataGoesHere!$B249="","",ABS($CZ249-DQ249))</f>
        <v>4169.328207283339</v>
      </c>
      <c r="DT249" s="250">
        <f ca="1">IF(DataGoesHere!$B249="","",DS249^2)</f>
        <v>17383297.700048503</v>
      </c>
      <c r="DU249" s="249">
        <f ca="1">IF(DataGoesHere!$B249="","",DS249/$CZ249)</f>
        <v>1.1178452961918335E-2</v>
      </c>
      <c r="DV249" s="250">
        <f ca="1">IF(DataGoesHere!$B249="","",SUM(DR$2:DR249)/AVERAGE(DS:DS))</f>
        <v>-34.045087560991689</v>
      </c>
      <c r="DX249" s="19">
        <f ca="1">IF(DataGoesHere!$B248="","",(DB243*(Output!$O$49/Output!$P$49))+(IntermediateCalcs!DB244*(Output!$M$49/Output!$P$49))+(IntermediateCalcs!DB245*(Output!$K$49/Output!$P$49))+(DB246*(Output!$I$49/Output!$P$49))+(IntermediateCalcs!DB247*(Output!$G$49/Output!$P$49))+(IntermediateCalcs!DB248*(Output!$E$49/Output!$P$49)))</f>
        <v>380656.73209168331</v>
      </c>
      <c r="DY249" s="274">
        <f ca="1">IF(DX249="","",IF(IntermediateCalcs!$AO$9="Yes",IntermediateCalcs!DX249*$CX249,IntermediateCalcs!DX249))</f>
        <v>388555.06962874351</v>
      </c>
      <c r="DZ249" s="250">
        <f ca="1">IF(DataGoesHere!$B249="","",($CZ249-DY249))</f>
        <v>-15576.069628743513</v>
      </c>
      <c r="EA249" s="250">
        <f ca="1">IF(DataGoesHere!$B249="","",ABS($CZ249-DY249))</f>
        <v>15576.069628743513</v>
      </c>
      <c r="EB249" s="250">
        <f ca="1">IF(DataGoesHere!$B249="","",EA249^2)</f>
        <v>242613945.07946607</v>
      </c>
      <c r="EC249" s="249">
        <f ca="1">IF(DataGoesHere!$B249="","",EA249/$CZ249)</f>
        <v>4.176125097858998E-2</v>
      </c>
      <c r="ED249" s="250">
        <f ca="1">IF(DataGoesHere!$B249="","",SUM(DZ$2:DZ249)/AVERAGE(EA:EA))</f>
        <v>-17.840930680513086</v>
      </c>
    </row>
    <row r="250" spans="20:134" x14ac:dyDescent="0.2">
      <c r="T250" s="240"/>
      <c r="U250" s="86"/>
      <c r="V250" s="86"/>
      <c r="W250" s="86"/>
      <c r="X250" s="86"/>
      <c r="Y250" s="86"/>
      <c r="Z250" s="86"/>
      <c r="AA250" s="86"/>
      <c r="AB250" s="245">
        <f>IF(DataGoesHere!$B250="","",(DataGoesHere!$B250/SUM(DataGoesHere!$B242:'DataGoesHere'!$B253)))</f>
        <v>7.9628257817052503E-2</v>
      </c>
      <c r="AC250" s="86"/>
      <c r="AD250" s="86"/>
      <c r="AE250" s="241"/>
      <c r="CV250" s="310">
        <f>IF(DataGoesHere!B250="","",DataGoesHere!A250)</f>
        <v>249</v>
      </c>
      <c r="CW250" s="271">
        <f t="shared" ca="1" si="14"/>
        <v>9</v>
      </c>
      <c r="CX250" s="272">
        <f t="shared" ca="1" si="15"/>
        <v>1.0625330005567626</v>
      </c>
      <c r="CY250" s="266">
        <f>DataGoesHere!A250</f>
        <v>249</v>
      </c>
      <c r="CZ250" s="19">
        <f>IF(DataGoesHere!B250="","",DataGoesHere!B250)</f>
        <v>342579</v>
      </c>
      <c r="DA250" s="19">
        <f>IF(DataGoesHere!B250="","",IF(AH$5="No",DataGoesHere!B250,DataGoesHere!B250-(AH$2*(DataGoesHere!A250-1))))</f>
        <v>130044.4285509839</v>
      </c>
      <c r="DB250" s="19">
        <f ca="1">IF(DataGoesHere!B250="","",IF(AO$9="No",DataGoesHere!B250,DataGoesHere!B250/CX250))</f>
        <v>322417.28004729276</v>
      </c>
      <c r="DC250" s="19">
        <f ca="1">IF(DataGoesHere!B250="","",IF(AO$9="No",DA250,DA250/CX250))</f>
        <v>122390.95490007481</v>
      </c>
      <c r="DD250" s="293" t="str">
        <f>IF(CZ250="",IF(COUNTIF(DD$2:DD249,"Forecast")&lt;Output!E$43,"Forecast",""),"Actual")</f>
        <v>Actual</v>
      </c>
      <c r="DF250" s="19">
        <f ca="1">IF(DataGoesHere!B249="",IF(DD250="Forecast",(Output!$E$47*IntermediateCalcs!DH249)+((1-Output!$E$47)*IntermediateCalcs!DF249),""),(Output!$E$47*IntermediateCalcs!DB249)+((1-Output!$E$47)*IntermediateCalcs!DF249))</f>
        <v>363027.1307819112</v>
      </c>
      <c r="DG250" s="19">
        <f ca="1">IF(DataGoesHere!B249="",IF(DD250="Forecast",(Output!$G$47*(IntermediateCalcs!DF250-IntermediateCalcs!DF249))+((1-Output!$G$47)*IntermediateCalcs!DG249),""),(Output!$G$47*(IntermediateCalcs!DF250-IntermediateCalcs!DF249))+((1-Output!$G$47)*IntermediateCalcs!DG249))</f>
        <v>6756.6932023043437</v>
      </c>
      <c r="DH250" s="19">
        <f ca="1">IF(DataGoesHere!B249="",IF(DD250="Forecast",DF250+DG250,""),DF250+DG250)</f>
        <v>369783.82398421556</v>
      </c>
      <c r="DI250" s="274">
        <f ca="1">IF(DH250="","",IF(IntermediateCalcs!$AO$9="Yes",IntermediateCalcs!DH250*$CX250,IntermediateCalcs!DH250))</f>
        <v>392907.51605530229</v>
      </c>
      <c r="DJ250" s="250">
        <f ca="1">IF(DataGoesHere!$B250="","",($CZ250-DI250))</f>
        <v>-50328.516055302287</v>
      </c>
      <c r="DK250" s="250">
        <f ca="1">IF(DataGoesHere!$B250="","",ABS($CZ250-DI250))</f>
        <v>50328.516055302287</v>
      </c>
      <c r="DL250" s="250">
        <f ca="1">IF(DataGoesHere!$B250="","",DK250^2)</f>
        <v>2532959528.3288202</v>
      </c>
      <c r="DM250" s="249">
        <f ca="1">IF(DataGoesHere!$B250="","",DK250/$CZ250)</f>
        <v>0.1469106864556855</v>
      </c>
      <c r="DN250" s="250">
        <f ca="1">IF(DataGoesHere!$B250="","",SUM(DJ$2:DJ250)/AVERAGE(DK:DK))</f>
        <v>-31.197416948700042</v>
      </c>
      <c r="DP250" s="19">
        <f ca="1">IF(DataGoesHere!B250="",IF($DD250="Forecast",(Output!E$48*IntermediateCalcs!CY250)+Output!G$48,""),(Output!E$48*IntermediateCalcs!CY250)+Output!G$48)</f>
        <v>370350.79072882759</v>
      </c>
      <c r="DQ250" s="274">
        <f ca="1">IF(DP250="","",IF(IntermediateCalcs!$AO$9="Yes",IntermediateCalcs!DP250*$CX250,IntermediateCalcs!DP250))</f>
        <v>393509.93693167082</v>
      </c>
      <c r="DR250" s="250">
        <f ca="1">IF(DataGoesHere!$B250="","",($CZ250-DQ250))</f>
        <v>-50930.936931670818</v>
      </c>
      <c r="DS250" s="250">
        <f ca="1">IF(DataGoesHere!$B250="","",ABS($CZ250-DQ250))</f>
        <v>50930.936931670818</v>
      </c>
      <c r="DT250" s="250">
        <f ca="1">IF(DataGoesHere!$B250="","",DS250^2)</f>
        <v>2593960336.7378306</v>
      </c>
      <c r="DU250" s="249">
        <f ca="1">IF(DataGoesHere!$B250="","",DS250/$CZ250)</f>
        <v>0.14866917391804757</v>
      </c>
      <c r="DV250" s="250">
        <f ca="1">IF(DataGoesHere!$B250="","",SUM(DR$2:DR250)/AVERAGE(DS:DS))</f>
        <v>-35.673073246559589</v>
      </c>
      <c r="DX250" s="19">
        <f ca="1">IF(DataGoesHere!$B249="","",(DB244*(Output!$O$49/Output!$P$49))+(IntermediateCalcs!DB245*(Output!$M$49/Output!$P$49))+(IntermediateCalcs!DB246*(Output!$K$49/Output!$P$49))+(DB247*(Output!$I$49/Output!$P$49))+(IntermediateCalcs!DB248*(Output!$G$49/Output!$P$49))+(IntermediateCalcs!DB249*(Output!$E$49/Output!$P$49)))</f>
        <v>350644.85458859237</v>
      </c>
      <c r="DY250" s="274">
        <f ca="1">IF(DX250="","",IF(IntermediateCalcs!$AO$9="Yes",IntermediateCalcs!DX250*$CX250,IntermediateCalcs!DX250))</f>
        <v>372571.72947580676</v>
      </c>
      <c r="DZ250" s="250">
        <f ca="1">IF(DataGoesHere!$B250="","",($CZ250-DY250))</f>
        <v>-29992.729475806758</v>
      </c>
      <c r="EA250" s="250">
        <f ca="1">IF(DataGoesHere!$B250="","",ABS($CZ250-DY250))</f>
        <v>29992.729475806758</v>
      </c>
      <c r="EB250" s="250">
        <f ca="1">IF(DataGoesHere!$B250="","",EA250^2)</f>
        <v>899563821.40892756</v>
      </c>
      <c r="EC250" s="249">
        <f ca="1">IF(DataGoesHere!$B250="","",EA250/$CZ250)</f>
        <v>8.7549819095177339E-2</v>
      </c>
      <c r="ED250" s="250">
        <f ca="1">IF(DataGoesHere!$B250="","",SUM(DZ$2:DZ250)/AVERAGE(EA:EA))</f>
        <v>-18.716128633612286</v>
      </c>
    </row>
    <row r="251" spans="20:134" x14ac:dyDescent="0.2">
      <c r="T251" s="240"/>
      <c r="U251" s="86"/>
      <c r="V251" s="86"/>
      <c r="W251" s="86"/>
      <c r="X251" s="86"/>
      <c r="Y251" s="86"/>
      <c r="Z251" s="86"/>
      <c r="AA251" s="86"/>
      <c r="AB251" s="86"/>
      <c r="AC251" s="245">
        <f>IF(DataGoesHere!$B251="","",(DataGoesHere!$B251/SUM(DataGoesHere!$B242:'DataGoesHere'!$B253)))</f>
        <v>8.2696899676888425E-2</v>
      </c>
      <c r="AD251" s="86"/>
      <c r="AE251" s="241"/>
      <c r="CV251" s="310">
        <f>IF(DataGoesHere!B251="","",DataGoesHere!A251)</f>
        <v>250</v>
      </c>
      <c r="CW251" s="271">
        <f t="shared" ca="1" si="14"/>
        <v>10</v>
      </c>
      <c r="CX251" s="272">
        <f t="shared" ca="1" si="15"/>
        <v>0.92557634012077306</v>
      </c>
      <c r="CY251" s="266">
        <f>DataGoesHere!A251</f>
        <v>250</v>
      </c>
      <c r="CZ251" s="19">
        <f>IF(DataGoesHere!B251="","",DataGoesHere!B251)</f>
        <v>355781</v>
      </c>
      <c r="DA251" s="19">
        <f>IF(DataGoesHere!B251="","",IF(AH$5="No",DataGoesHere!B251,DataGoesHere!B251-(AH$2*(DataGoesHere!A251-1))))</f>
        <v>142389.43431127013</v>
      </c>
      <c r="DB251" s="19">
        <f ca="1">IF(DataGoesHere!B251="","",IF(AO$9="No",DataGoesHere!B251,DataGoesHere!B251/CX251))</f>
        <v>384388.60694470239</v>
      </c>
      <c r="DC251" s="19">
        <f ca="1">IF(DataGoesHere!B251="","",IF(AO$9="No",DA251,DA251/CX251))</f>
        <v>153838.67125718723</v>
      </c>
      <c r="DD251" s="293" t="str">
        <f>IF(CZ251="",IF(COUNTIF(DD$2:DD250,"Forecast")&lt;Output!E$43,"Forecast",""),"Actual")</f>
        <v>Actual</v>
      </c>
      <c r="DF251" s="19">
        <f ca="1">IF(DataGoesHere!B250="",IF(DD251="Forecast",(Output!$E$47*IntermediateCalcs!DH250)+((1-Output!$E$47)*IntermediateCalcs!DF250),""),(Output!$E$47*IntermediateCalcs!DB250)+((1-Output!$E$47)*IntermediateCalcs!DF250))</f>
        <v>326478.2651207546</v>
      </c>
      <c r="DG251" s="19">
        <f ca="1">IF(DataGoesHere!B250="",IF(DD251="Forecast",(Output!$G$47*(IntermediateCalcs!DF251-IntermediateCalcs!DF250))+((1-Output!$G$47)*IntermediateCalcs!DG250),""),(Output!$G$47*(IntermediateCalcs!DF251-IntermediateCalcs!DF250))+((1-Output!$G$47)*IntermediateCalcs!DG250))</f>
        <v>-14896.086229426126</v>
      </c>
      <c r="DH251" s="19">
        <f ca="1">IF(DataGoesHere!B250="",IF(DD251="Forecast",DF251+DG251,""),DF251+DG251)</f>
        <v>311582.17889132845</v>
      </c>
      <c r="DI251" s="274">
        <f ca="1">IF(DH251="","",IF(IntermediateCalcs!$AO$9="Yes",IntermediateCalcs!DH251*$CX251,IntermediateCalcs!DH251))</f>
        <v>288393.09278509178</v>
      </c>
      <c r="DJ251" s="250">
        <f ca="1">IF(DataGoesHere!$B251="","",($CZ251-DI251))</f>
        <v>67387.90721490822</v>
      </c>
      <c r="DK251" s="250">
        <f ca="1">IF(DataGoesHere!$B251="","",ABS($CZ251-DI251))</f>
        <v>67387.90721490822</v>
      </c>
      <c r="DL251" s="250">
        <f ca="1">IF(DataGoesHere!$B251="","",DK251^2)</f>
        <v>4541130038.8050795</v>
      </c>
      <c r="DM251" s="249">
        <f ca="1">IF(DataGoesHere!$B251="","",DK251/$CZ251)</f>
        <v>0.18940839228319731</v>
      </c>
      <c r="DN251" s="250">
        <f ca="1">IF(DataGoesHere!$B251="","",SUM(DJ$2:DJ251)/AVERAGE(DK:DK))</f>
        <v>-30.039097964932427</v>
      </c>
      <c r="DP251" s="19">
        <f ca="1">IF(DataGoesHere!B251="",IF($DD251="Forecast",(Output!E$48*IntermediateCalcs!CY251)+Output!G$48,""),(Output!E$48*IntermediateCalcs!CY251)+Output!G$48)</f>
        <v>371219.72071035195</v>
      </c>
      <c r="DQ251" s="274">
        <f ca="1">IF(DP251="","",IF(IntermediateCalcs!$AO$9="Yes",IntermediateCalcs!DP251*$CX251,IntermediateCalcs!DP251))</f>
        <v>343592.19047574309</v>
      </c>
      <c r="DR251" s="250">
        <f ca="1">IF(DataGoesHere!$B251="","",($CZ251-DQ251))</f>
        <v>12188.809524256911</v>
      </c>
      <c r="DS251" s="250">
        <f ca="1">IF(DataGoesHere!$B251="","",ABS($CZ251-DQ251))</f>
        <v>12188.809524256911</v>
      </c>
      <c r="DT251" s="250">
        <f ca="1">IF(DataGoesHere!$B251="","",DS251^2)</f>
        <v>148567077.61861598</v>
      </c>
      <c r="DU251" s="249">
        <f ca="1">IF(DataGoesHere!$B251="","",DS251/$CZ251)</f>
        <v>3.4259304246873526E-2</v>
      </c>
      <c r="DV251" s="250">
        <f ca="1">IF(DataGoesHere!$B251="","",SUM(DR$2:DR251)/AVERAGE(DS:DS))</f>
        <v>-35.28346314658782</v>
      </c>
      <c r="DX251" s="19">
        <f ca="1">IF(DataGoesHere!$B250="","",(DB245*(Output!$O$49/Output!$P$49))+(IntermediateCalcs!DB246*(Output!$M$49/Output!$P$49))+(IntermediateCalcs!DB247*(Output!$K$49/Output!$P$49))+(DB248*(Output!$I$49/Output!$P$49))+(IntermediateCalcs!DB249*(Output!$G$49/Output!$P$49))+(IntermediateCalcs!DB250*(Output!$E$49/Output!$P$49)))</f>
        <v>352236.14085921732</v>
      </c>
      <c r="DY251" s="274">
        <f ca="1">IF(DX251="","",IF(IntermediateCalcs!$AO$9="Yes",IntermediateCalcs!DX251*$CX251,IntermediateCalcs!DX251))</f>
        <v>326021.43811473949</v>
      </c>
      <c r="DZ251" s="250">
        <f ca="1">IF(DataGoesHere!$B251="","",($CZ251-DY251))</f>
        <v>29759.561885260511</v>
      </c>
      <c r="EA251" s="250">
        <f ca="1">IF(DataGoesHere!$B251="","",ABS($CZ251-DY251))</f>
        <v>29759.561885260511</v>
      </c>
      <c r="EB251" s="250">
        <f ca="1">IF(DataGoesHere!$B251="","",EA251^2)</f>
        <v>885631523.60265017</v>
      </c>
      <c r="EC251" s="249">
        <f ca="1">IF(DataGoesHere!$B251="","",EA251/$CZ251)</f>
        <v>8.3645731180868321E-2</v>
      </c>
      <c r="ED251" s="250">
        <f ca="1">IF(DataGoesHere!$B251="","",SUM(DZ$2:DZ251)/AVERAGE(EA:EA))</f>
        <v>-17.847734589378391</v>
      </c>
    </row>
    <row r="252" spans="20:134" x14ac:dyDescent="0.2">
      <c r="T252" s="240"/>
      <c r="U252" s="86"/>
      <c r="V252" s="86"/>
      <c r="W252" s="86"/>
      <c r="X252" s="86"/>
      <c r="Y252" s="86"/>
      <c r="Z252" s="86"/>
      <c r="AA252" s="86"/>
      <c r="AB252" s="86"/>
      <c r="AC252" s="86"/>
      <c r="AD252" s="245">
        <f>IF(DataGoesHere!$B252="","",(DataGoesHere!$B252/SUM(DataGoesHere!$B242:'DataGoesHere'!$B253)))</f>
        <v>8.5664431158824883E-2</v>
      </c>
      <c r="AE252" s="241"/>
      <c r="CV252" s="310">
        <f>IF(DataGoesHere!B252="","",DataGoesHere!A252)</f>
        <v>251</v>
      </c>
      <c r="CW252" s="271">
        <f t="shared" ca="1" si="14"/>
        <v>11</v>
      </c>
      <c r="CX252" s="272">
        <f t="shared" ca="1" si="15"/>
        <v>0.97463169608807265</v>
      </c>
      <c r="CY252" s="266">
        <f>DataGoesHere!A252</f>
        <v>251</v>
      </c>
      <c r="CZ252" s="19">
        <f>IF(DataGoesHere!B252="","",DataGoesHere!B252)</f>
        <v>368548</v>
      </c>
      <c r="DA252" s="19">
        <f>IF(DataGoesHere!B252="","",IF(AH$5="No",DataGoesHere!B252,DataGoesHere!B252-(AH$2*(DataGoesHere!A252-1))))</f>
        <v>154299.44007155634</v>
      </c>
      <c r="DB252" s="19">
        <f ca="1">IF(DataGoesHere!B252="","",IF(AO$9="No",DataGoesHere!B252,DataGoesHere!B252/CX252))</f>
        <v>378140.79049476772</v>
      </c>
      <c r="DC252" s="19">
        <f ca="1">IF(DataGoesHere!B252="","",IF(AO$9="No",DA252,DA252/CX252))</f>
        <v>158315.63932393704</v>
      </c>
      <c r="DD252" s="293" t="str">
        <f>IF(CZ252="",IF(COUNTIF(DD$2:DD251,"Forecast")&lt;Output!E$43,"Forecast",""),"Actual")</f>
        <v>Actual</v>
      </c>
      <c r="DF252" s="19">
        <f ca="1">IF(DataGoesHere!B251="",IF(DD252="Forecast",(Output!$E$47*IntermediateCalcs!DH251)+((1-Output!$E$47)*IntermediateCalcs!DF251),""),(Output!$E$47*IntermediateCalcs!DB251)+((1-Output!$E$47)*IntermediateCalcs!DF251))</f>
        <v>378597.57276230759</v>
      </c>
      <c r="DG252" s="19">
        <f ca="1">IF(DataGoesHere!B251="",IF(DD252="Forecast",(Output!$G$47*(IntermediateCalcs!DF252-IntermediateCalcs!DF251))+((1-Output!$G$47)*IntermediateCalcs!DG251),""),(Output!$G$47*(IntermediateCalcs!DF252-IntermediateCalcs!DF251))+((1-Output!$G$47)*IntermediateCalcs!DG251))</f>
        <v>18611.610706063435</v>
      </c>
      <c r="DH252" s="19">
        <f ca="1">IF(DataGoesHere!B251="",IF(DD252="Forecast",DF252+DG252,""),DF252+DG252)</f>
        <v>397209.18346837105</v>
      </c>
      <c r="DI252" s="274">
        <f ca="1">IF(DH252="","",IF(IntermediateCalcs!$AO$9="Yes",IntermediateCalcs!DH252*$CX252,IntermediateCalcs!DH252))</f>
        <v>387132.66018553689</v>
      </c>
      <c r="DJ252" s="250">
        <f ca="1">IF(DataGoesHere!$B252="","",($CZ252-DI252))</f>
        <v>-18584.660185536894</v>
      </c>
      <c r="DK252" s="250">
        <f ca="1">IF(DataGoesHere!$B252="","",ABS($CZ252-DI252))</f>
        <v>18584.660185536894</v>
      </c>
      <c r="DL252" s="250">
        <f ca="1">IF(DataGoesHere!$B252="","",DK252^2)</f>
        <v>345389594.21188021</v>
      </c>
      <c r="DM252" s="249">
        <f ca="1">IF(DataGoesHere!$B252="","",DK252/$CZ252)</f>
        <v>5.042670204569525E-2</v>
      </c>
      <c r="DN252" s="250">
        <f ca="1">IF(DataGoesHere!$B252="","",SUM(DJ$2:DJ252)/AVERAGE(DK:DK))</f>
        <v>-30.358546447449111</v>
      </c>
      <c r="DP252" s="19">
        <f ca="1">IF(DataGoesHere!B252="",IF($DD252="Forecast",(Output!E$48*IntermediateCalcs!CY252)+Output!G$48,""),(Output!E$48*IntermediateCalcs!CY252)+Output!G$48)</f>
        <v>372088.6506918763</v>
      </c>
      <c r="DQ252" s="274">
        <f ca="1">IF(DP252="","",IF(IntermediateCalcs!$AO$9="Yes",IntermediateCalcs!DP252*$CX252,IntermediateCalcs!DP252))</f>
        <v>362649.3927189458</v>
      </c>
      <c r="DR252" s="250">
        <f ca="1">IF(DataGoesHere!$B252="","",($CZ252-DQ252))</f>
        <v>5898.6072810541955</v>
      </c>
      <c r="DS252" s="250">
        <f ca="1">IF(DataGoesHere!$B252="","",ABS($CZ252-DQ252))</f>
        <v>5898.6072810541955</v>
      </c>
      <c r="DT252" s="250">
        <f ca="1">IF(DataGoesHere!$B252="","",DS252^2)</f>
        <v>34793567.856105566</v>
      </c>
      <c r="DU252" s="249">
        <f ca="1">IF(DataGoesHere!$B252="","",DS252/$CZ252)</f>
        <v>1.6004990614666734E-2</v>
      </c>
      <c r="DV252" s="250">
        <f ca="1">IF(DataGoesHere!$B252="","",SUM(DR$2:DR252)/AVERAGE(DS:DS))</f>
        <v>-35.094916679609888</v>
      </c>
      <c r="DX252" s="19">
        <f ca="1">IF(DataGoesHere!$B251="","",(DB246*(Output!$O$49/Output!$P$49))+(IntermediateCalcs!DB247*(Output!$M$49/Output!$P$49))+(IntermediateCalcs!DB248*(Output!$K$49/Output!$P$49))+(DB249*(Output!$I$49/Output!$P$49))+(IntermediateCalcs!DB250*(Output!$G$49/Output!$P$49))+(IntermediateCalcs!DB251*(Output!$E$49/Output!$P$49)))</f>
        <v>352329.03278330812</v>
      </c>
      <c r="DY252" s="274">
        <f ca="1">IF(DX252="","",IF(IntermediateCalcs!$AO$9="Yes",IntermediateCalcs!DX252*$CX252,IntermediateCalcs!DX252))</f>
        <v>343391.04280266573</v>
      </c>
      <c r="DZ252" s="250">
        <f ca="1">IF(DataGoesHere!$B252="","",($CZ252-DY252))</f>
        <v>25156.957197334268</v>
      </c>
      <c r="EA252" s="250">
        <f ca="1">IF(DataGoesHere!$B252="","",ABS($CZ252-DY252))</f>
        <v>25156.957197334268</v>
      </c>
      <c r="EB252" s="250">
        <f ca="1">IF(DataGoesHere!$B252="","",EA252^2)</f>
        <v>632872495.4285084</v>
      </c>
      <c r="EC252" s="249">
        <f ca="1">IF(DataGoesHere!$B252="","",EA252/$CZ252)</f>
        <v>6.8259649210779247E-2</v>
      </c>
      <c r="ED252" s="250">
        <f ca="1">IF(DataGoesHere!$B252="","",SUM(DZ$2:DZ252)/AVERAGE(EA:EA))</f>
        <v>-17.11364610093084</v>
      </c>
    </row>
    <row r="253" spans="20:134" x14ac:dyDescent="0.2">
      <c r="T253" s="242"/>
      <c r="U253" s="243"/>
      <c r="V253" s="243"/>
      <c r="W253" s="243"/>
      <c r="X253" s="243"/>
      <c r="Y253" s="243"/>
      <c r="Z253" s="243"/>
      <c r="AA253" s="243"/>
      <c r="AB253" s="243"/>
      <c r="AC253" s="243"/>
      <c r="AD253" s="243"/>
      <c r="AE253" s="246">
        <f>IF(DataGoesHere!$B253="","",(DataGoesHere!$B253/SUM(DataGoesHere!$B242:'DataGoesHere'!$B253)))</f>
        <v>9.6866066404182577E-2</v>
      </c>
      <c r="CV253" s="310">
        <f>IF(DataGoesHere!B253="","",DataGoesHere!A253)</f>
        <v>252</v>
      </c>
      <c r="CW253" s="271">
        <f t="shared" ca="1" si="14"/>
        <v>12</v>
      </c>
      <c r="CX253" s="272">
        <f t="shared" ca="1" si="15"/>
        <v>1.0054005237672714</v>
      </c>
      <c r="CY253" s="266">
        <f>DataGoesHere!A253</f>
        <v>252</v>
      </c>
      <c r="CZ253" s="19">
        <f>IF(DataGoesHere!B253="","",DataGoesHere!B253)</f>
        <v>416740</v>
      </c>
      <c r="DA253" s="19">
        <f>IF(DataGoesHere!B253="","",IF(AH$5="No",DataGoesHere!B253,DataGoesHere!B253-(AH$2*(DataGoesHere!A253-1))))</f>
        <v>201634.44583184257</v>
      </c>
      <c r="DB253" s="19">
        <f ca="1">IF(DataGoesHere!B253="","",IF(AO$9="No",DataGoesHere!B253,DataGoesHere!B253/CX253))</f>
        <v>414501.474933055</v>
      </c>
      <c r="DC253" s="19">
        <f ca="1">IF(DataGoesHere!B253="","",IF(AO$9="No",DA253,DA253/CX253))</f>
        <v>200551.36342709587</v>
      </c>
      <c r="DD253" s="293" t="str">
        <f>IF(CZ253="",IF(COUNTIF(DD$2:DD252,"Forecast")&lt;Output!E$43,"Forecast",""),"Actual")</f>
        <v>Actual</v>
      </c>
      <c r="DF253" s="19">
        <f ca="1">IF(DataGoesHere!B252="",IF(DD253="Forecast",(Output!$E$47*IntermediateCalcs!DH252)+((1-Output!$E$47)*IntermediateCalcs!DF252),""),(Output!$E$47*IntermediateCalcs!DB252)+((1-Output!$E$47)*IntermediateCalcs!DF252))</f>
        <v>378186.46872152167</v>
      </c>
      <c r="DG253" s="19">
        <f ca="1">IF(DataGoesHere!B252="",IF(DD253="Forecast",(Output!$G$47*(IntermediateCalcs!DF253-IntermediateCalcs!DF252))+((1-Output!$G$47)*IntermediateCalcs!DG252),""),(Output!$G$47*(IntermediateCalcs!DF253-IntermediateCalcs!DF252))+((1-Output!$G$47)*IntermediateCalcs!DG252))</f>
        <v>9100.2533326387547</v>
      </c>
      <c r="DH253" s="19">
        <f ca="1">IF(DataGoesHere!B252="",IF(DD253="Forecast",DF253+DG253,""),DF253+DG253)</f>
        <v>387286.72205416043</v>
      </c>
      <c r="DI253" s="274">
        <f ca="1">IF(DH253="","",IF(IntermediateCalcs!$AO$9="Yes",IntermediateCalcs!DH253*$CX253,IntermediateCalcs!DH253))</f>
        <v>389378.27320136258</v>
      </c>
      <c r="DJ253" s="250">
        <f ca="1">IF(DataGoesHere!$B253="","",($CZ253-DI253))</f>
        <v>27361.726798637421</v>
      </c>
      <c r="DK253" s="250">
        <f ca="1">IF(DataGoesHere!$B253="","",ABS($CZ253-DI253))</f>
        <v>27361.726798637421</v>
      </c>
      <c r="DL253" s="250">
        <f ca="1">IF(DataGoesHere!$B253="","",DK253^2)</f>
        <v>748664093.40327322</v>
      </c>
      <c r="DM253" s="249">
        <f ca="1">IF(DataGoesHere!$B253="","",DK253/$CZ253)</f>
        <v>6.5656588757108558E-2</v>
      </c>
      <c r="DN253" s="250">
        <f ca="1">IF(DataGoesHere!$B253="","",SUM(DJ$2:DJ253)/AVERAGE(DK:DK))</f>
        <v>-29.88823049775727</v>
      </c>
      <c r="DP253" s="19">
        <f ca="1">IF(DataGoesHere!B253="",IF($DD253="Forecast",(Output!E$48*IntermediateCalcs!CY253)+Output!G$48,""),(Output!E$48*IntermediateCalcs!CY253)+Output!G$48)</f>
        <v>372957.58067340066</v>
      </c>
      <c r="DQ253" s="274">
        <f ca="1">IF(DP253="","",IF(IntermediateCalcs!$AO$9="Yes",IntermediateCalcs!DP253*$CX253,IntermediateCalcs!DP253))</f>
        <v>374971.74695201142</v>
      </c>
      <c r="DR253" s="250">
        <f ca="1">IF(DataGoesHere!$B253="","",($CZ253-DQ253))</f>
        <v>41768.253047988575</v>
      </c>
      <c r="DS253" s="250">
        <f ca="1">IF(DataGoesHere!$B253="","",ABS($CZ253-DQ253))</f>
        <v>41768.253047988575</v>
      </c>
      <c r="DT253" s="250">
        <f ca="1">IF(DataGoesHere!$B253="","",DS253^2)</f>
        <v>1744586962.6808069</v>
      </c>
      <c r="DU253" s="249">
        <f ca="1">IF(DataGoesHere!$B253="","",DS253/$CZ253)</f>
        <v>0.10022616750969088</v>
      </c>
      <c r="DV253" s="250">
        <f ca="1">IF(DataGoesHere!$B253="","",SUM(DR$2:DR253)/AVERAGE(DS:DS))</f>
        <v>-33.75981227804489</v>
      </c>
      <c r="DX253" s="19">
        <f ca="1">IF(DataGoesHere!$B252="","",(DB247*(Output!$O$49/Output!$P$49))+(IntermediateCalcs!DB248*(Output!$M$49/Output!$P$49))+(IntermediateCalcs!DB249*(Output!$K$49/Output!$P$49))+(DB250*(Output!$I$49/Output!$P$49))+(IntermediateCalcs!DB251*(Output!$G$49/Output!$P$49))+(IntermediateCalcs!DB252*(Output!$E$49/Output!$P$49)))</f>
        <v>356655.39462425874</v>
      </c>
      <c r="DY253" s="274">
        <f ca="1">IF(DX253="","",IF(IntermediateCalcs!$AO$9="Yes",IntermediateCalcs!DX253*$CX253,IntermediateCalcs!DX253))</f>
        <v>358581.52055965259</v>
      </c>
      <c r="DZ253" s="250">
        <f ca="1">IF(DataGoesHere!$B253="","",($CZ253-DY253))</f>
        <v>58158.479440347408</v>
      </c>
      <c r="EA253" s="250">
        <f ca="1">IF(DataGoesHere!$B253="","",ABS($CZ253-DY253))</f>
        <v>58158.479440347408</v>
      </c>
      <c r="EB253" s="250">
        <f ca="1">IF(DataGoesHere!$B253="","",EA253^2)</f>
        <v>3382408730.8133121</v>
      </c>
      <c r="EC253" s="249">
        <f ca="1">IF(DataGoesHere!$B253="","",EA253/$CZ253)</f>
        <v>0.1395557888379983</v>
      </c>
      <c r="ED253" s="250">
        <f ca="1">IF(DataGoesHere!$B253="","",SUM(DZ$2:DZ253)/AVERAGE(EA:EA))</f>
        <v>-15.416562072529487</v>
      </c>
    </row>
    <row r="254" spans="20:134" x14ac:dyDescent="0.2">
      <c r="T254" s="244">
        <f>IF(DataGoesHere!$B254="","",(DataGoesHere!$B254/SUM(DataGoesHere!$B254:'DataGoesHere'!$B265)))</f>
        <v>7.4857765289684713E-2</v>
      </c>
      <c r="U254" s="238"/>
      <c r="V254" s="238"/>
      <c r="W254" s="238"/>
      <c r="X254" s="238"/>
      <c r="Y254" s="238"/>
      <c r="Z254" s="238"/>
      <c r="AA254" s="238"/>
      <c r="AB254" s="238"/>
      <c r="AC254" s="238"/>
      <c r="AD254" s="238"/>
      <c r="AE254" s="239"/>
      <c r="CV254" s="310">
        <f>IF(DataGoesHere!B254="","",DataGoesHere!A254)</f>
        <v>253</v>
      </c>
      <c r="CW254" s="271">
        <f t="shared" ca="1" si="14"/>
        <v>1</v>
      </c>
      <c r="CX254" s="272">
        <f t="shared" ca="1" si="15"/>
        <v>1.3236179355303281</v>
      </c>
      <c r="CY254" s="266">
        <f>DataGoesHere!A254</f>
        <v>253</v>
      </c>
      <c r="CZ254" s="19">
        <f>IF(DataGoesHere!B254="","",DataGoesHere!B254)</f>
        <v>333791</v>
      </c>
      <c r="DA254" s="19">
        <f>IF(DataGoesHere!B254="","",IF(AH$5="No",DataGoesHere!B254,DataGoesHere!B254-(AH$2*(DataGoesHere!A254-1))))</f>
        <v>117828.45159212878</v>
      </c>
      <c r="DB254" s="19">
        <f ca="1">IF(DataGoesHere!B254="","",IF(AO$9="No",DataGoesHere!B254,DataGoesHere!B254/CX254))</f>
        <v>252180.77742823985</v>
      </c>
      <c r="DC254" s="19">
        <f ca="1">IF(DataGoesHere!B254="","",IF(AO$9="No",DA254,DA254/CX254))</f>
        <v>89019.987134670388</v>
      </c>
      <c r="DD254" s="293" t="str">
        <f>IF(CZ254="",IF(COUNTIF(DD$2:DD253,"Forecast")&lt;Output!E$43,"Forecast",""),"Actual")</f>
        <v>Actual</v>
      </c>
      <c r="DF254" s="19">
        <f ca="1">IF(DataGoesHere!B253="",IF(DD254="Forecast",(Output!$E$47*IntermediateCalcs!DH253)+((1-Output!$E$47)*IntermediateCalcs!DF253),""),(Output!$E$47*IntermediateCalcs!DB253)+((1-Output!$E$47)*IntermediateCalcs!DF253))</f>
        <v>410869.97431190166</v>
      </c>
      <c r="DG254" s="19">
        <f ca="1">IF(DataGoesHere!B253="",IF(DD254="Forecast",(Output!$G$47*(IntermediateCalcs!DF254-IntermediateCalcs!DF253))+((1-Output!$G$47)*IntermediateCalcs!DG253),""),(Output!$G$47*(IntermediateCalcs!DF254-IntermediateCalcs!DF253))+((1-Output!$G$47)*IntermediateCalcs!DG253))</f>
        <v>20891.879461509376</v>
      </c>
      <c r="DH254" s="19">
        <f ca="1">IF(DataGoesHere!B253="",IF(DD254="Forecast",DF254+DG254,""),DF254+DG254)</f>
        <v>431761.85377341101</v>
      </c>
      <c r="DI254" s="274">
        <f ca="1">IF(DH254="","",IF(IntermediateCalcs!$AO$9="Yes",IntermediateCalcs!DH254*$CX254,IntermediateCalcs!DH254))</f>
        <v>571487.73353230965</v>
      </c>
      <c r="DJ254" s="250">
        <f ca="1">IF(DataGoesHere!$B254="","",($CZ254-DI254))</f>
        <v>-237696.73353230965</v>
      </c>
      <c r="DK254" s="250">
        <f ca="1">IF(DataGoesHere!$B254="","",ABS($CZ254-DI254))</f>
        <v>237696.73353230965</v>
      </c>
      <c r="DL254" s="250">
        <f ca="1">IF(DataGoesHere!$B254="","",DK254^2)</f>
        <v>56499737131.929817</v>
      </c>
      <c r="DM254" s="249">
        <f ca="1">IF(DataGoesHere!$B254="","",DK254/$CZ254)</f>
        <v>0.71211247017537815</v>
      </c>
      <c r="DN254" s="250">
        <f ca="1">IF(DataGoesHere!$B254="","",SUM(DJ$2:DJ254)/AVERAGE(DK:DK))</f>
        <v>-33.973958192964822</v>
      </c>
      <c r="DP254" s="19">
        <f ca="1">IF(DataGoesHere!B254="",IF($DD254="Forecast",(Output!E$48*IntermediateCalcs!CY254)+Output!G$48,""),(Output!E$48*IntermediateCalcs!CY254)+Output!G$48)</f>
        <v>373826.51065492502</v>
      </c>
      <c r="DQ254" s="274">
        <f ca="1">IF(DP254="","",IF(IntermediateCalcs!$AO$9="Yes",IntermediateCalcs!DP254*$CX254,IntermediateCalcs!DP254))</f>
        <v>494803.47427957808</v>
      </c>
      <c r="DR254" s="250">
        <f ca="1">IF(DataGoesHere!$B254="","",($CZ254-DQ254))</f>
        <v>-161012.47427957808</v>
      </c>
      <c r="DS254" s="250">
        <f ca="1">IF(DataGoesHere!$B254="","",ABS($CZ254-DQ254))</f>
        <v>161012.47427957808</v>
      </c>
      <c r="DT254" s="250">
        <f ca="1">IF(DataGoesHere!$B254="","",DS254^2)</f>
        <v>25925016873.63179</v>
      </c>
      <c r="DU254" s="249">
        <f ca="1">IF(DataGoesHere!$B254="","",DS254/$CZ254)</f>
        <v>0.4823751217965076</v>
      </c>
      <c r="DV254" s="250">
        <f ca="1">IF(DataGoesHere!$B254="","",SUM(DR$2:DR254)/AVERAGE(DS:DS))</f>
        <v>-38.906507373732836</v>
      </c>
      <c r="DX254" s="19">
        <f ca="1">IF(DataGoesHere!$B253="","",(DB248*(Output!$O$49/Output!$P$49))+(IntermediateCalcs!DB249*(Output!$M$49/Output!$P$49))+(IntermediateCalcs!DB250*(Output!$K$49/Output!$P$49))+(DB251*(Output!$I$49/Output!$P$49))+(IntermediateCalcs!DB252*(Output!$G$49/Output!$P$49))+(IntermediateCalcs!DB253*(Output!$E$49/Output!$P$49)))</f>
        <v>384593.84861537075</v>
      </c>
      <c r="DY254" s="274">
        <f ca="1">IF(DX254="","",IF(IntermediateCalcs!$AO$9="Yes",IntermediateCalcs!DX254*$CX254,IntermediateCalcs!DX254))</f>
        <v>509055.31592194061</v>
      </c>
      <c r="DZ254" s="250">
        <f ca="1">IF(DataGoesHere!$B254="","",($CZ254-DY254))</f>
        <v>-175264.31592194061</v>
      </c>
      <c r="EA254" s="250">
        <f ca="1">IF(DataGoesHere!$B254="","",ABS($CZ254-DY254))</f>
        <v>175264.31592194061</v>
      </c>
      <c r="EB254" s="250">
        <f ca="1">IF(DataGoesHere!$B254="","",EA254^2)</f>
        <v>30717580435.585804</v>
      </c>
      <c r="EC254" s="249">
        <f ca="1">IF(DataGoesHere!$B254="","",EA254/$CZ254)</f>
        <v>0.52507202387703866</v>
      </c>
      <c r="ED254" s="250">
        <f ca="1">IF(DataGoesHere!$B254="","",SUM(DZ$2:DZ254)/AVERAGE(EA:EA))</f>
        <v>-20.530833871964926</v>
      </c>
    </row>
    <row r="255" spans="20:134" x14ac:dyDescent="0.2">
      <c r="T255" s="240"/>
      <c r="U255" s="245">
        <f>IF(DataGoesHere!$B255="","",(DataGoesHere!$B255/SUM(DataGoesHere!$B255:'DataGoesHere'!$B265)))</f>
        <v>8.0602645391315647E-2</v>
      </c>
      <c r="V255" s="86"/>
      <c r="W255" s="86"/>
      <c r="X255" s="86"/>
      <c r="Y255" s="86"/>
      <c r="Z255" s="86"/>
      <c r="AA255" s="86"/>
      <c r="AB255" s="86"/>
      <c r="AC255" s="86"/>
      <c r="AD255" s="86"/>
      <c r="AE255" s="241"/>
      <c r="CV255" s="310">
        <f>IF(DataGoesHere!B255="","",DataGoesHere!A255)</f>
        <v>254</v>
      </c>
      <c r="CW255" s="271">
        <f t="shared" ca="1" si="14"/>
        <v>2</v>
      </c>
      <c r="CX255" s="272">
        <f t="shared" ca="1" si="15"/>
        <v>0.80574490527728204</v>
      </c>
      <c r="CY255" s="266">
        <f>DataGoesHere!A255</f>
        <v>254</v>
      </c>
      <c r="CZ255" s="19">
        <f>IF(DataGoesHere!B255="","",DataGoesHere!B255)</f>
        <v>332503</v>
      </c>
      <c r="DA255" s="19">
        <f>IF(DataGoesHere!B255="","",IF(AH$5="No",DataGoesHere!B255,DataGoesHere!B255-(AH$2*(DataGoesHere!A255-1))))</f>
        <v>115683.45735241502</v>
      </c>
      <c r="DB255" s="19">
        <f ca="1">IF(DataGoesHere!B255="","",IF(AO$9="No",DataGoesHere!B255,DataGoesHere!B255/CX255))</f>
        <v>412665.34584612149</v>
      </c>
      <c r="DC255" s="19">
        <f ca="1">IF(DataGoesHere!B255="","",IF(AO$9="No",DA255,DA255/CX255))</f>
        <v>143573.30290857342</v>
      </c>
      <c r="DD255" s="293" t="str">
        <f>IF(CZ255="",IF(COUNTIF(DD$2:DD254,"Forecast")&lt;Output!E$43,"Forecast",""),"Actual")</f>
        <v>Actual</v>
      </c>
      <c r="DF255" s="19">
        <f ca="1">IF(DataGoesHere!B254="",IF(DD255="Forecast",(Output!$E$47*IntermediateCalcs!DH254)+((1-Output!$E$47)*IntermediateCalcs!DF254),""),(Output!$E$47*IntermediateCalcs!DB254)+((1-Output!$E$47)*IntermediateCalcs!DF254))</f>
        <v>268049.69711660605</v>
      </c>
      <c r="DG255" s="19">
        <f ca="1">IF(DataGoesHere!B254="",IF(DD255="Forecast",(Output!$G$47*(IntermediateCalcs!DF255-IntermediateCalcs!DF254))+((1-Output!$G$47)*IntermediateCalcs!DG254),""),(Output!$G$47*(IntermediateCalcs!DF255-IntermediateCalcs!DF254))+((1-Output!$G$47)*IntermediateCalcs!DG254))</f>
        <v>-60964.198866893115</v>
      </c>
      <c r="DH255" s="19">
        <f ca="1">IF(DataGoesHere!B254="",IF(DD255="Forecast",DF255+DG255,""),DF255+DG255)</f>
        <v>207085.49824971292</v>
      </c>
      <c r="DI255" s="274">
        <f ca="1">IF(DH255="","",IF(IntermediateCalcs!$AO$9="Yes",IntermediateCalcs!DH255*$CX255,IntermediateCalcs!DH255))</f>
        <v>166858.0851715137</v>
      </c>
      <c r="DJ255" s="250">
        <f ca="1">IF(DataGoesHere!$B255="","",($CZ255-DI255))</f>
        <v>165644.9148284863</v>
      </c>
      <c r="DK255" s="250">
        <f ca="1">IF(DataGoesHere!$B255="","",ABS($CZ255-DI255))</f>
        <v>165644.9148284863</v>
      </c>
      <c r="DL255" s="250">
        <f ca="1">IF(DataGoesHere!$B255="","",DK255^2)</f>
        <v>27438237808.53648</v>
      </c>
      <c r="DM255" s="249">
        <f ca="1">IF(DataGoesHere!$B255="","",DK255/$CZ255)</f>
        <v>0.49817570015454388</v>
      </c>
      <c r="DN255" s="250">
        <f ca="1">IF(DataGoesHere!$B255="","",SUM(DJ$2:DJ255)/AVERAGE(DK:DK))</f>
        <v>-31.126716642659506</v>
      </c>
      <c r="DP255" s="19">
        <f ca="1">IF(DataGoesHere!B255="",IF($DD255="Forecast",(Output!E$48*IntermediateCalcs!CY255)+Output!G$48,""),(Output!E$48*IntermediateCalcs!CY255)+Output!G$48)</f>
        <v>374695.44063644938</v>
      </c>
      <c r="DQ255" s="274">
        <f ca="1">IF(DP255="","",IF(IntermediateCalcs!$AO$9="Yes",IntermediateCalcs!DP255*$CX255,IntermediateCalcs!DP255))</f>
        <v>301908.94232344534</v>
      </c>
      <c r="DR255" s="250">
        <f ca="1">IF(DataGoesHere!$B255="","",($CZ255-DQ255))</f>
        <v>30594.057676554658</v>
      </c>
      <c r="DS255" s="250">
        <f ca="1">IF(DataGoesHere!$B255="","",ABS($CZ255-DQ255))</f>
        <v>30594.057676554658</v>
      </c>
      <c r="DT255" s="250">
        <f ca="1">IF(DataGoesHere!$B255="","",DS255^2)</f>
        <v>935996365.11635292</v>
      </c>
      <c r="DU255" s="249">
        <f ca="1">IF(DataGoesHere!$B255="","",DS255/$CZ255)</f>
        <v>9.2011373360705487E-2</v>
      </c>
      <c r="DV255" s="250">
        <f ca="1">IF(DataGoesHere!$B255="","",SUM(DR$2:DR255)/AVERAGE(DS:DS))</f>
        <v>-37.928581363306392</v>
      </c>
      <c r="DX255" s="19">
        <f ca="1">IF(DataGoesHere!$B254="","",(DB249*(Output!$O$49/Output!$P$49))+(IntermediateCalcs!DB250*(Output!$M$49/Output!$P$49))+(IntermediateCalcs!DB251*(Output!$K$49/Output!$P$49))+(DB252*(Output!$I$49/Output!$P$49))+(IntermediateCalcs!DB253*(Output!$G$49/Output!$P$49))+(IntermediateCalcs!DB254*(Output!$E$49/Output!$P$49)))</f>
        <v>338709.07834101596</v>
      </c>
      <c r="DY255" s="274">
        <f ca="1">IF(DX255="","",IF(IntermediateCalcs!$AO$9="Yes",IntermediateCalcs!DX255*$CX255,IntermediateCalcs!DX255))</f>
        <v>272913.11424443743</v>
      </c>
      <c r="DZ255" s="250">
        <f ca="1">IF(DataGoesHere!$B255="","",($CZ255-DY255))</f>
        <v>59589.885755562573</v>
      </c>
      <c r="EA255" s="250">
        <f ca="1">IF(DataGoesHere!$B255="","",ABS($CZ255-DY255))</f>
        <v>59589.885755562573</v>
      </c>
      <c r="EB255" s="250">
        <f ca="1">IF(DataGoesHere!$B255="","",EA255^2)</f>
        <v>3550954484.3609991</v>
      </c>
      <c r="EC255" s="249">
        <f ca="1">IF(DataGoesHere!$B255="","",EA255/$CZ255)</f>
        <v>0.17921608453326007</v>
      </c>
      <c r="ED255" s="250">
        <f ca="1">IF(DataGoesHere!$B255="","",SUM(DZ$2:DZ255)/AVERAGE(EA:EA))</f>
        <v>-18.791980924928136</v>
      </c>
    </row>
    <row r="256" spans="20:134" x14ac:dyDescent="0.2">
      <c r="T256" s="240"/>
      <c r="U256" s="86"/>
      <c r="V256" s="245">
        <f>IF(DataGoesHere!$B256="","",(DataGoesHere!$B256/SUM(DataGoesHere!$B254:'DataGoesHere'!$B265)))</f>
        <v>8.3909564537184664E-2</v>
      </c>
      <c r="W256" s="86"/>
      <c r="X256" s="86"/>
      <c r="Y256" s="86"/>
      <c r="Z256" s="86"/>
      <c r="AA256" s="86"/>
      <c r="AB256" s="86"/>
      <c r="AC256" s="86"/>
      <c r="AD256" s="86"/>
      <c r="AE256" s="241"/>
      <c r="CV256" s="310">
        <f>IF(DataGoesHere!B256="","",DataGoesHere!A256)</f>
        <v>255</v>
      </c>
      <c r="CW256" s="271">
        <f t="shared" ca="1" si="14"/>
        <v>3</v>
      </c>
      <c r="CX256" s="272">
        <f t="shared" ca="1" si="15"/>
        <v>0.79862940076451561</v>
      </c>
      <c r="CY256" s="266">
        <f>DataGoesHere!A256</f>
        <v>255</v>
      </c>
      <c r="CZ256" s="19">
        <f>IF(DataGoesHere!B256="","",DataGoesHere!B256)</f>
        <v>374153</v>
      </c>
      <c r="DA256" s="19">
        <f>IF(DataGoesHere!B256="","",IF(AH$5="No",DataGoesHere!B256,DataGoesHere!B256-(AH$2*(DataGoesHere!A256-1))))</f>
        <v>156476.46311270125</v>
      </c>
      <c r="DB256" s="19">
        <f ca="1">IF(DataGoesHere!B256="","",IF(AO$9="No",DataGoesHere!B256,DataGoesHere!B256/CX256))</f>
        <v>468493.89672084339</v>
      </c>
      <c r="DC256" s="19">
        <f ca="1">IF(DataGoesHere!B256="","",IF(AO$9="No",DA256,DA256/CX256))</f>
        <v>195931.2579312867</v>
      </c>
      <c r="DD256" s="293" t="str">
        <f>IF(CZ256="",IF(COUNTIF(DD$2:DD255,"Forecast")&lt;Output!E$43,"Forecast",""),"Actual")</f>
        <v>Actual</v>
      </c>
      <c r="DF256" s="19">
        <f ca="1">IF(DataGoesHere!B255="",IF(DD256="Forecast",(Output!$E$47*IntermediateCalcs!DH255)+((1-Output!$E$47)*IntermediateCalcs!DF255),""),(Output!$E$47*IntermediateCalcs!DB255)+((1-Output!$E$47)*IntermediateCalcs!DF255))</f>
        <v>398203.78097316995</v>
      </c>
      <c r="DG256" s="19">
        <f ca="1">IF(DataGoesHere!B255="",IF(DD256="Forecast",(Output!$G$47*(IntermediateCalcs!DF256-IntermediateCalcs!DF255))+((1-Output!$G$47)*IntermediateCalcs!DG255),""),(Output!$G$47*(IntermediateCalcs!DF256-IntermediateCalcs!DF255))+((1-Output!$G$47)*IntermediateCalcs!DG255))</f>
        <v>34594.942494835392</v>
      </c>
      <c r="DH256" s="19">
        <f ca="1">IF(DataGoesHere!B255="",IF(DD256="Forecast",DF256+DG256,""),DF256+DG256)</f>
        <v>432798.72346800537</v>
      </c>
      <c r="DI256" s="274">
        <f ca="1">IF(DH256="","",IF(IntermediateCalcs!$AO$9="Yes",IntermediateCalcs!DH256*$CX256,IntermediateCalcs!DH256))</f>
        <v>345645.78517490043</v>
      </c>
      <c r="DJ256" s="250">
        <f ca="1">IF(DataGoesHere!$B256="","",($CZ256-DI256))</f>
        <v>28507.214825099567</v>
      </c>
      <c r="DK256" s="250">
        <f ca="1">IF(DataGoesHere!$B256="","",ABS($CZ256-DI256))</f>
        <v>28507.214825099567</v>
      </c>
      <c r="DL256" s="250">
        <f ca="1">IF(DataGoesHere!$B256="","",DK256^2)</f>
        <v>812661297.08437657</v>
      </c>
      <c r="DM256" s="249">
        <f ca="1">IF(DataGoesHere!$B256="","",DK256/$CZ256)</f>
        <v>7.6191330351753336E-2</v>
      </c>
      <c r="DN256" s="250">
        <f ca="1">IF(DataGoesHere!$B256="","",SUM(DJ$2:DJ256)/AVERAGE(DK:DK))</f>
        <v>-30.636711099069196</v>
      </c>
      <c r="DP256" s="19">
        <f ca="1">IF(DataGoesHere!B256="",IF($DD256="Forecast",(Output!E$48*IntermediateCalcs!CY256)+Output!G$48,""),(Output!E$48*IntermediateCalcs!CY256)+Output!G$48)</f>
        <v>375564.37061797373</v>
      </c>
      <c r="DQ256" s="274">
        <f ca="1">IF(DP256="","",IF(IntermediateCalcs!$AO$9="Yes",IntermediateCalcs!DP256*$CX256,IntermediateCalcs!DP256))</f>
        <v>299936.74825513479</v>
      </c>
      <c r="DR256" s="250">
        <f ca="1">IF(DataGoesHere!$B256="","",($CZ256-DQ256))</f>
        <v>74216.251744865207</v>
      </c>
      <c r="DS256" s="250">
        <f ca="1">IF(DataGoesHere!$B256="","",ABS($CZ256-DQ256))</f>
        <v>74216.251744865207</v>
      </c>
      <c r="DT256" s="250">
        <f ca="1">IF(DataGoesHere!$B256="","",DS256^2)</f>
        <v>5508052023.0572081</v>
      </c>
      <c r="DU256" s="249">
        <f ca="1">IF(DataGoesHere!$B256="","",DS256/$CZ256)</f>
        <v>0.19835802932186888</v>
      </c>
      <c r="DV256" s="250">
        <f ca="1">IF(DataGoesHere!$B256="","",SUM(DR$2:DR256)/AVERAGE(DS:DS))</f>
        <v>-35.556290516993457</v>
      </c>
      <c r="DX256" s="19">
        <f ca="1">IF(DataGoesHere!$B255="","",(DB250*(Output!$O$49/Output!$P$49))+(IntermediateCalcs!DB251*(Output!$M$49/Output!$P$49))+(IntermediateCalcs!DB252*(Output!$K$49/Output!$P$49))+(DB253*(Output!$I$49/Output!$P$49))+(IntermediateCalcs!DB254*(Output!$G$49/Output!$P$49))+(IntermediateCalcs!DB255*(Output!$E$49/Output!$P$49)))</f>
        <v>365883.27106512862</v>
      </c>
      <c r="DY256" s="274">
        <f ca="1">IF(DX256="","",IF(IntermediateCalcs!$AO$9="Yes",IntermediateCalcs!DX256*$CX256,IntermediateCalcs!DX256))</f>
        <v>292205.13752050448</v>
      </c>
      <c r="DZ256" s="250">
        <f ca="1">IF(DataGoesHere!$B256="","",($CZ256-DY256))</f>
        <v>81947.862479495525</v>
      </c>
      <c r="EA256" s="250">
        <f ca="1">IF(DataGoesHere!$B256="","",ABS($CZ256-DY256))</f>
        <v>81947.862479495525</v>
      </c>
      <c r="EB256" s="250">
        <f ca="1">IF(DataGoesHere!$B256="","",EA256^2)</f>
        <v>6715452164.9583101</v>
      </c>
      <c r="EC256" s="249">
        <f ca="1">IF(DataGoesHere!$B256="","",EA256/$CZ256)</f>
        <v>0.21902233171856306</v>
      </c>
      <c r="ED256" s="250">
        <f ca="1">IF(DataGoesHere!$B256="","",SUM(DZ$2:DZ256)/AVERAGE(EA:EA))</f>
        <v>-16.400714682862308</v>
      </c>
    </row>
    <row r="257" spans="20:134" x14ac:dyDescent="0.2">
      <c r="T257" s="240"/>
      <c r="U257" s="86"/>
      <c r="V257" s="86"/>
      <c r="W257" s="245">
        <f>IF(DataGoesHere!$B257="","",(DataGoesHere!$B257/SUM(DataGoesHere!$B254:'DataGoesHere'!$B265)))</f>
        <v>8.1387700344673464E-2</v>
      </c>
      <c r="X257" s="86"/>
      <c r="Y257" s="86"/>
      <c r="Z257" s="86"/>
      <c r="AA257" s="86"/>
      <c r="AB257" s="86"/>
      <c r="AC257" s="86"/>
      <c r="AD257" s="86"/>
      <c r="AE257" s="241"/>
      <c r="CV257" s="310">
        <f>IF(DataGoesHere!B257="","",DataGoesHere!A257)</f>
        <v>256</v>
      </c>
      <c r="CW257" s="271">
        <f t="shared" ca="1" si="14"/>
        <v>4</v>
      </c>
      <c r="CX257" s="272">
        <f t="shared" ca="1" si="15"/>
        <v>1.0149292433706087</v>
      </c>
      <c r="CY257" s="266">
        <f>DataGoesHere!A257</f>
        <v>256</v>
      </c>
      <c r="CZ257" s="19">
        <f>IF(DataGoesHere!B257="","",DataGoesHere!B257)</f>
        <v>362908</v>
      </c>
      <c r="DA257" s="19">
        <f>IF(DataGoesHere!B257="","",IF(AH$5="No",DataGoesHere!B257,DataGoesHere!B257-(AH$2*(DataGoesHere!A257-1))))</f>
        <v>144374.46887298746</v>
      </c>
      <c r="DB257" s="19">
        <f ca="1">IF(DataGoesHere!B257="","",IF(AO$9="No",DataGoesHere!B257,DataGoesHere!B257/CX257))</f>
        <v>357569.75411879184</v>
      </c>
      <c r="DC257" s="19">
        <f ca="1">IF(DataGoesHere!B257="","",IF(AO$9="No",DA257,DA257/CX257))</f>
        <v>142250.77247110917</v>
      </c>
      <c r="DD257" s="293" t="str">
        <f>IF(CZ257="",IF(COUNTIF(DD$2:DD256,"Forecast")&lt;Output!E$43,"Forecast",""),"Actual")</f>
        <v>Actual</v>
      </c>
      <c r="DF257" s="19">
        <f ca="1">IF(DataGoesHere!B256="",IF(DD257="Forecast",(Output!$E$47*IntermediateCalcs!DH256)+((1-Output!$E$47)*IntermediateCalcs!DF256),""),(Output!$E$47*IntermediateCalcs!DB256)+((1-Output!$E$47)*IntermediateCalcs!DF256))</f>
        <v>461464.88514607609</v>
      </c>
      <c r="DG257" s="19">
        <f ca="1">IF(DataGoesHere!B256="",IF(DD257="Forecast",(Output!$G$47*(IntermediateCalcs!DF257-IntermediateCalcs!DF256))+((1-Output!$G$47)*IntermediateCalcs!DG256),""),(Output!$G$47*(IntermediateCalcs!DF257-IntermediateCalcs!DF256))+((1-Output!$G$47)*IntermediateCalcs!DG256))</f>
        <v>48928.023333870762</v>
      </c>
      <c r="DH257" s="19">
        <f ca="1">IF(DataGoesHere!B256="",IF(DD257="Forecast",DF257+DG257,""),DF257+DG257)</f>
        <v>510392.90847994684</v>
      </c>
      <c r="DI257" s="274">
        <f ca="1">IF(DH257="","",IF(IntermediateCalcs!$AO$9="Yes",IntermediateCalcs!DH257*$CX257,IntermediateCalcs!DH257))</f>
        <v>518012.68842527678</v>
      </c>
      <c r="DJ257" s="250">
        <f ca="1">IF(DataGoesHere!$B257="","",($CZ257-DI257))</f>
        <v>-155104.68842527678</v>
      </c>
      <c r="DK257" s="250">
        <f ca="1">IF(DataGoesHere!$B257="","",ABS($CZ257-DI257))</f>
        <v>155104.68842527678</v>
      </c>
      <c r="DL257" s="250">
        <f ca="1">IF(DataGoesHere!$B257="","",DK257^2)</f>
        <v>24057464371.50219</v>
      </c>
      <c r="DM257" s="249">
        <f ca="1">IF(DataGoesHere!$B257="","",DK257/$CZ257)</f>
        <v>0.42739396327795687</v>
      </c>
      <c r="DN257" s="250">
        <f ca="1">IF(DataGoesHere!$B257="","",SUM(DJ$2:DJ257)/AVERAGE(DK:DK))</f>
        <v>-33.302778536085746</v>
      </c>
      <c r="DP257" s="19">
        <f ca="1">IF(DataGoesHere!B257="",IF($DD257="Forecast",(Output!E$48*IntermediateCalcs!CY257)+Output!G$48,""),(Output!E$48*IntermediateCalcs!CY257)+Output!G$48)</f>
        <v>376433.30059949809</v>
      </c>
      <c r="DQ257" s="274">
        <f ca="1">IF(DP257="","",IF(IntermediateCalcs!$AO$9="Yes",IntermediateCalcs!DP257*$CX257,IntermediateCalcs!DP257))</f>
        <v>382053.16495694953</v>
      </c>
      <c r="DR257" s="250">
        <f ca="1">IF(DataGoesHere!$B257="","",($CZ257-DQ257))</f>
        <v>-19145.164956949535</v>
      </c>
      <c r="DS257" s="250">
        <f ca="1">IF(DataGoesHere!$B257="","",ABS($CZ257-DQ257))</f>
        <v>19145.164956949535</v>
      </c>
      <c r="DT257" s="250">
        <f ca="1">IF(DataGoesHere!$B257="","",DS257^2)</f>
        <v>366537341.22880846</v>
      </c>
      <c r="DU257" s="249">
        <f ca="1">IF(DataGoesHere!$B257="","",DS257/$CZ257)</f>
        <v>5.2754871639505152E-2</v>
      </c>
      <c r="DV257" s="250">
        <f ca="1">IF(DataGoesHere!$B257="","",SUM(DR$2:DR257)/AVERAGE(DS:DS))</f>
        <v>-36.168257552659135</v>
      </c>
      <c r="DX257" s="19">
        <f ca="1">IF(DataGoesHere!$B256="","",(DB251*(Output!$O$49/Output!$P$49))+(IntermediateCalcs!DB252*(Output!$M$49/Output!$P$49))+(IntermediateCalcs!DB253*(Output!$K$49/Output!$P$49))+(DB254*(Output!$I$49/Output!$P$49))+(IntermediateCalcs!DB255*(Output!$G$49/Output!$P$49))+(IntermediateCalcs!DB256*(Output!$E$49/Output!$P$49)))</f>
        <v>382619.7435036836</v>
      </c>
      <c r="DY257" s="274">
        <f ca="1">IF(DX257="","",IF(IntermediateCalcs!$AO$9="Yes",IntermediateCalcs!DX257*$CX257,IntermediateCalcs!DX257))</f>
        <v>388331.96677284996</v>
      </c>
      <c r="DZ257" s="250">
        <f ca="1">IF(DataGoesHere!$B257="","",($CZ257-DY257))</f>
        <v>-25423.966772849963</v>
      </c>
      <c r="EA257" s="250">
        <f ca="1">IF(DataGoesHere!$B257="","",ABS($CZ257-DY257))</f>
        <v>25423.966772849963</v>
      </c>
      <c r="EB257" s="250">
        <f ca="1">IF(DataGoesHere!$B257="","",EA257^2)</f>
        <v>646378086.46697891</v>
      </c>
      <c r="EC257" s="249">
        <f ca="1">IF(DataGoesHere!$B257="","",EA257/$CZ257)</f>
        <v>7.0056231256544255E-2</v>
      </c>
      <c r="ED257" s="250">
        <f ca="1">IF(DataGoesHere!$B257="","",SUM(DZ$2:DZ257)/AVERAGE(EA:EA))</f>
        <v>-17.142594600700694</v>
      </c>
    </row>
    <row r="258" spans="20:134" x14ac:dyDescent="0.2">
      <c r="T258" s="240"/>
      <c r="U258" s="86"/>
      <c r="V258" s="86"/>
      <c r="W258" s="86"/>
      <c r="X258" s="245">
        <f>IF(DataGoesHere!$B258="","",(DataGoesHere!$B258/SUM(DataGoesHere!$B254:'DataGoesHere'!$B265)))</f>
        <v>8.7372221996710922E-2</v>
      </c>
      <c r="Y258" s="86"/>
      <c r="Z258" s="86"/>
      <c r="AA258" s="86"/>
      <c r="AB258" s="86"/>
      <c r="AC258" s="86"/>
      <c r="AD258" s="86"/>
      <c r="AE258" s="241"/>
      <c r="CV258" s="310">
        <f>IF(DataGoesHere!B258="","",DataGoesHere!A258)</f>
        <v>257</v>
      </c>
      <c r="CW258" s="271">
        <f t="shared" ref="CW258:CW321" ca="1" si="16">IF(MOD(CY258,$AP$9)=0,$AP$9,MOD(CY258,$AP$9))</f>
        <v>5</v>
      </c>
      <c r="CX258" s="272">
        <f t="shared" ref="CX258:CX321" ca="1" si="17">VLOOKUP(CW258,$AT$1:$CT$53,MATCH($AP$9,$AT$1:$CT$1,0),FALSE)</f>
        <v>0.97875414397996308</v>
      </c>
      <c r="CY258" s="266">
        <f>DataGoesHere!A258</f>
        <v>257</v>
      </c>
      <c r="CZ258" s="19">
        <f>IF(DataGoesHere!B258="","",DataGoesHere!B258)</f>
        <v>389593</v>
      </c>
      <c r="DA258" s="19">
        <f>IF(DataGoesHere!B258="","",IF(AH$5="No",DataGoesHere!B258,DataGoesHere!B258-(AH$2*(DataGoesHere!A258-1))))</f>
        <v>170202.4746332737</v>
      </c>
      <c r="DB258" s="19">
        <f ca="1">IF(DataGoesHere!B258="","",IF(AO$9="No",DataGoesHere!B258,DataGoesHere!B258/CX258))</f>
        <v>398049.91110001953</v>
      </c>
      <c r="DC258" s="19">
        <f ca="1">IF(DataGoesHere!B258="","",IF(AO$9="No",DA258,DA258/CX258))</f>
        <v>173897.06667413923</v>
      </c>
      <c r="DD258" s="293" t="str">
        <f>IF(CZ258="",IF(COUNTIF(DD$2:DD257,"Forecast")&lt;Output!E$43,"Forecast",""),"Actual")</f>
        <v>Actual</v>
      </c>
      <c r="DF258" s="19">
        <f ca="1">IF(DataGoesHere!B257="",IF(DD258="Forecast",(Output!$E$47*IntermediateCalcs!DH257)+((1-Output!$E$47)*IntermediateCalcs!DF257),""),(Output!$E$47*IntermediateCalcs!DB257)+((1-Output!$E$47)*IntermediateCalcs!DF257))</f>
        <v>367959.26722152025</v>
      </c>
      <c r="DG258" s="19">
        <f ca="1">IF(DataGoesHere!B257="",IF(DD258="Forecast",(Output!$G$47*(IntermediateCalcs!DF258-IntermediateCalcs!DF257))+((1-Output!$G$47)*IntermediateCalcs!DG257),""),(Output!$G$47*(IntermediateCalcs!DF258-IntermediateCalcs!DF257))+((1-Output!$G$47)*IntermediateCalcs!DG257))</f>
        <v>-22288.797295342541</v>
      </c>
      <c r="DH258" s="19">
        <f ca="1">IF(DataGoesHere!B257="",IF(DD258="Forecast",DF258+DG258,""),DF258+DG258)</f>
        <v>345670.4699261777</v>
      </c>
      <c r="DI258" s="274">
        <f ca="1">IF(DH258="","",IF(IntermediateCalcs!$AO$9="Yes",IntermediateCalcs!DH258*$CX258,IntermediateCalcs!DH258))</f>
        <v>338326.40489174763</v>
      </c>
      <c r="DJ258" s="250">
        <f ca="1">IF(DataGoesHere!$B258="","",($CZ258-DI258))</f>
        <v>51266.595108252368</v>
      </c>
      <c r="DK258" s="250">
        <f ca="1">IF(DataGoesHere!$B258="","",ABS($CZ258-DI258))</f>
        <v>51266.595108252368</v>
      </c>
      <c r="DL258" s="250">
        <f ca="1">IF(DataGoesHere!$B258="","",DK258^2)</f>
        <v>2628263773.9934855</v>
      </c>
      <c r="DM258" s="249">
        <f ca="1">IF(DataGoesHere!$B258="","",DK258/$CZ258)</f>
        <v>0.1315901340841657</v>
      </c>
      <c r="DN258" s="250">
        <f ca="1">IF(DataGoesHere!$B258="","",SUM(DJ$2:DJ258)/AVERAGE(DK:DK))</f>
        <v>-32.421565974347672</v>
      </c>
      <c r="DP258" s="19">
        <f ca="1">IF(DataGoesHere!B258="",IF($DD258="Forecast",(Output!E$48*IntermediateCalcs!CY258)+Output!G$48,""),(Output!E$48*IntermediateCalcs!CY258)+Output!G$48)</f>
        <v>377302.23058102245</v>
      </c>
      <c r="DQ258" s="274">
        <f ca="1">IF(DP258="","",IF(IntermediateCalcs!$AO$9="Yes",IntermediateCalcs!DP258*$CX258,IntermediateCalcs!DP258))</f>
        <v>369286.12171405926</v>
      </c>
      <c r="DR258" s="250">
        <f ca="1">IF(DataGoesHere!$B258="","",($CZ258-DQ258))</f>
        <v>20306.878285940737</v>
      </c>
      <c r="DS258" s="250">
        <f ca="1">IF(DataGoesHere!$B258="","",ABS($CZ258-DQ258))</f>
        <v>20306.878285940737</v>
      </c>
      <c r="DT258" s="250">
        <f ca="1">IF(DataGoesHere!$B258="","",DS258^2)</f>
        <v>412369305.72001141</v>
      </c>
      <c r="DU258" s="249">
        <f ca="1">IF(DataGoesHere!$B258="","",DS258/$CZ258)</f>
        <v>5.212331403783111E-2</v>
      </c>
      <c r="DV258" s="250">
        <f ca="1">IF(DataGoesHere!$B258="","",SUM(DR$2:DR258)/AVERAGE(DS:DS))</f>
        <v>-35.519156845707023</v>
      </c>
      <c r="DX258" s="19">
        <f ca="1">IF(DataGoesHere!$B257="","",(DB252*(Output!$O$49/Output!$P$49))+(IntermediateCalcs!DB253*(Output!$M$49/Output!$P$49))+(IntermediateCalcs!DB254*(Output!$K$49/Output!$P$49))+(DB255*(Output!$I$49/Output!$P$49))+(IntermediateCalcs!DB256*(Output!$G$49/Output!$P$49))+(IntermediateCalcs!DB257*(Output!$E$49/Output!$P$49)))</f>
        <v>410099.42128271854</v>
      </c>
      <c r="DY258" s="274">
        <f ca="1">IF(DX258="","",IF(IntermediateCalcs!$AO$9="Yes",IntermediateCalcs!DX258*$CX258,IntermediateCalcs!DX258))</f>
        <v>401386.50802424544</v>
      </c>
      <c r="DZ258" s="250">
        <f ca="1">IF(DataGoesHere!$B258="","",($CZ258-DY258))</f>
        <v>-11793.508024245442</v>
      </c>
      <c r="EA258" s="250">
        <f ca="1">IF(DataGoesHere!$B258="","",ABS($CZ258-DY258))</f>
        <v>11793.508024245442</v>
      </c>
      <c r="EB258" s="250">
        <f ca="1">IF(DataGoesHere!$B258="","",EA258^2)</f>
        <v>139086831.51794162</v>
      </c>
      <c r="EC258" s="249">
        <f ca="1">IF(DataGoesHere!$B258="","",EA258/$CZ258)</f>
        <v>3.0271355040376605E-2</v>
      </c>
      <c r="ED258" s="250">
        <f ca="1">IF(DataGoesHere!$B258="","",SUM(DZ$2:DZ258)/AVERAGE(EA:EA))</f>
        <v>-17.486733139042276</v>
      </c>
    </row>
    <row r="259" spans="20:134" x14ac:dyDescent="0.2">
      <c r="T259" s="240"/>
      <c r="U259" s="86"/>
      <c r="V259" s="86"/>
      <c r="W259" s="86"/>
      <c r="X259" s="86"/>
      <c r="Y259" s="245">
        <f>IF(DataGoesHere!$B259="","",(DataGoesHere!$B259/SUM(DataGoesHere!$B254:'DataGoesHere'!$B265)))</f>
        <v>8.2833763511708777E-2</v>
      </c>
      <c r="Z259" s="86"/>
      <c r="AA259" s="86"/>
      <c r="AB259" s="86"/>
      <c r="AC259" s="86"/>
      <c r="AD259" s="86"/>
      <c r="AE259" s="241"/>
      <c r="CV259" s="310">
        <f>IF(DataGoesHere!B259="","",DataGoesHere!A259)</f>
        <v>258</v>
      </c>
      <c r="CW259" s="271">
        <f t="shared" ca="1" si="16"/>
        <v>6</v>
      </c>
      <c r="CX259" s="272">
        <f t="shared" ca="1" si="17"/>
        <v>1.0779088099730167</v>
      </c>
      <c r="CY259" s="266">
        <f>DataGoesHere!A259</f>
        <v>258</v>
      </c>
      <c r="CZ259" s="19">
        <f>IF(DataGoesHere!B259="","",DataGoesHere!B259)</f>
        <v>369356</v>
      </c>
      <c r="DA259" s="19">
        <f>IF(DataGoesHere!B259="","",IF(AH$5="No",DataGoesHere!B259,DataGoesHere!B259-(AH$2*(DataGoesHere!A259-1))))</f>
        <v>149108.48039355993</v>
      </c>
      <c r="DB259" s="19">
        <f ca="1">IF(DataGoesHere!B259="","",IF(AO$9="No",DataGoesHere!B259,DataGoesHere!B259/CX259))</f>
        <v>342659.78400273586</v>
      </c>
      <c r="DC259" s="19">
        <f ca="1">IF(DataGoesHere!B259="","",IF(AO$9="No",DA259,DA259/CX259))</f>
        <v>138331.25679461934</v>
      </c>
      <c r="DD259" s="293" t="str">
        <f>IF(CZ259="",IF(COUNTIF(DD$2:DD258,"Forecast")&lt;Output!E$43,"Forecast",""),"Actual")</f>
        <v>Actual</v>
      </c>
      <c r="DF259" s="19">
        <f ca="1">IF(DataGoesHere!B258="",IF(DD259="Forecast",(Output!$E$47*IntermediateCalcs!DH258)+((1-Output!$E$47)*IntermediateCalcs!DF258),""),(Output!$E$47*IntermediateCalcs!DB258)+((1-Output!$E$47)*IntermediateCalcs!DF258))</f>
        <v>395040.84671216959</v>
      </c>
      <c r="DG259" s="19">
        <f ca="1">IF(DataGoesHere!B258="",IF(DD259="Forecast",(Output!$G$47*(IntermediateCalcs!DF259-IntermediateCalcs!DF258))+((1-Output!$G$47)*IntermediateCalcs!DG258),""),(Output!$G$47*(IntermediateCalcs!DF259-IntermediateCalcs!DF258))+((1-Output!$G$47)*IntermediateCalcs!DG258))</f>
        <v>2396.3910976533989</v>
      </c>
      <c r="DH259" s="19">
        <f ca="1">IF(DataGoesHere!B258="",IF(DD259="Forecast",DF259+DG259,""),DF259+DG259)</f>
        <v>397437.23780982301</v>
      </c>
      <c r="DI259" s="274">
        <f ca="1">IF(DH259="","",IF(IntermediateCalcs!$AO$9="Yes",IntermediateCalcs!DH259*$CX259,IntermediateCalcs!DH259))</f>
        <v>428401.10004654917</v>
      </c>
      <c r="DJ259" s="250">
        <f ca="1">IF(DataGoesHere!$B259="","",($CZ259-DI259))</f>
        <v>-59045.100046549167</v>
      </c>
      <c r="DK259" s="250">
        <f ca="1">IF(DataGoesHere!$B259="","",ABS($CZ259-DI259))</f>
        <v>59045.100046549167</v>
      </c>
      <c r="DL259" s="250">
        <f ca="1">IF(DataGoesHere!$B259="","",DK259^2)</f>
        <v>3486323839.5070004</v>
      </c>
      <c r="DM259" s="249">
        <f ca="1">IF(DataGoesHere!$B259="","",DK259/$CZ259)</f>
        <v>0.15985959358058124</v>
      </c>
      <c r="DN259" s="250">
        <f ca="1">IF(DataGoesHere!$B259="","",SUM(DJ$2:DJ259)/AVERAGE(DK:DK))</f>
        <v>-33.436481900795165</v>
      </c>
      <c r="DP259" s="19">
        <f ca="1">IF(DataGoesHere!B259="",IF($DD259="Forecast",(Output!E$48*IntermediateCalcs!CY259)+Output!G$48,""),(Output!E$48*IntermediateCalcs!CY259)+Output!G$48)</f>
        <v>378171.16056254687</v>
      </c>
      <c r="DQ259" s="274">
        <f ca="1">IF(DP259="","",IF(IntermediateCalcs!$AO$9="Yes",IntermediateCalcs!DP259*$CX259,IntermediateCalcs!DP259))</f>
        <v>407634.02564808953</v>
      </c>
      <c r="DR259" s="250">
        <f ca="1">IF(DataGoesHere!$B259="","",($CZ259-DQ259))</f>
        <v>-38278.025648089533</v>
      </c>
      <c r="DS259" s="250">
        <f ca="1">IF(DataGoesHere!$B259="","",ABS($CZ259-DQ259))</f>
        <v>38278.025648089533</v>
      </c>
      <c r="DT259" s="250">
        <f ca="1">IF(DataGoesHere!$B259="","",DS259^2)</f>
        <v>1465207247.5158002</v>
      </c>
      <c r="DU259" s="249">
        <f ca="1">IF(DataGoesHere!$B259="","",DS259/$CZ259)</f>
        <v>0.10363450342782989</v>
      </c>
      <c r="DV259" s="250">
        <f ca="1">IF(DataGoesHere!$B259="","",SUM(DR$2:DR259)/AVERAGE(DS:DS))</f>
        <v>-36.742697616427463</v>
      </c>
      <c r="DX259" s="19">
        <f ca="1">IF(DataGoesHere!$B258="","",(DB253*(Output!$O$49/Output!$P$49))+(IntermediateCalcs!DB254*(Output!$M$49/Output!$P$49))+(IntermediateCalcs!DB255*(Output!$K$49/Output!$P$49))+(DB256*(Output!$I$49/Output!$P$49))+(IntermediateCalcs!DB257*(Output!$G$49/Output!$P$49))+(IntermediateCalcs!DB258*(Output!$E$49/Output!$P$49)))</f>
        <v>368057.70390678034</v>
      </c>
      <c r="DY259" s="274">
        <f ca="1">IF(DX259="","",IF(IntermediateCalcs!$AO$9="Yes",IntermediateCalcs!DX259*$CX259,IntermediateCalcs!DX259))</f>
        <v>396732.64161955856</v>
      </c>
      <c r="DZ259" s="250">
        <f ca="1">IF(DataGoesHere!$B259="","",($CZ259-DY259))</f>
        <v>-27376.641619558563</v>
      </c>
      <c r="EA259" s="250">
        <f ca="1">IF(DataGoesHere!$B259="","",ABS($CZ259-DY259))</f>
        <v>27376.641619558563</v>
      </c>
      <c r="EB259" s="250">
        <f ca="1">IF(DataGoesHere!$B259="","",EA259^2)</f>
        <v>749480506.36574602</v>
      </c>
      <c r="EC259" s="249">
        <f ca="1">IF(DataGoesHere!$B259="","",EA259/$CZ259)</f>
        <v>7.4119932042686631E-2</v>
      </c>
      <c r="ED259" s="250">
        <f ca="1">IF(DataGoesHere!$B259="","",SUM(DZ$2:DZ259)/AVERAGE(EA:EA))</f>
        <v>-18.285592766922932</v>
      </c>
    </row>
    <row r="260" spans="20:134" x14ac:dyDescent="0.2">
      <c r="T260" s="240"/>
      <c r="U260" s="86"/>
      <c r="V260" s="86"/>
      <c r="W260" s="86"/>
      <c r="X260" s="86"/>
      <c r="Y260" s="86"/>
      <c r="Z260" s="245">
        <f>IF(DataGoesHere!$B260="","",(DataGoesHere!$B260/SUM(DataGoesHere!$B254:'DataGoesHere'!$B265)))</f>
        <v>8.4542665703521619E-2</v>
      </c>
      <c r="AA260" s="86"/>
      <c r="AB260" s="86"/>
      <c r="AC260" s="86"/>
      <c r="AD260" s="86"/>
      <c r="AE260" s="241"/>
      <c r="CV260" s="310">
        <f>IF(DataGoesHere!B260="","",DataGoesHere!A260)</f>
        <v>259</v>
      </c>
      <c r="CW260" s="271">
        <f t="shared" ca="1" si="16"/>
        <v>7</v>
      </c>
      <c r="CX260" s="272">
        <f t="shared" ca="1" si="17"/>
        <v>1.0265458156689093</v>
      </c>
      <c r="CY260" s="266">
        <f>DataGoesHere!A260</f>
        <v>259</v>
      </c>
      <c r="CZ260" s="19">
        <f>IF(DataGoesHere!B260="","",DataGoesHere!B260)</f>
        <v>376976</v>
      </c>
      <c r="DA260" s="19">
        <f>IF(DataGoesHere!B260="","",IF(AH$5="No",DataGoesHere!B260,DataGoesHere!B260-(AH$2*(DataGoesHere!A260-1))))</f>
        <v>155871.48615384614</v>
      </c>
      <c r="DB260" s="19">
        <f ca="1">IF(DataGoesHere!B260="","",IF(AO$9="No",DataGoesHere!B260,DataGoesHere!B260/CX260))</f>
        <v>367227.64268865879</v>
      </c>
      <c r="DC260" s="19">
        <f ca="1">IF(DataGoesHere!B260="","",IF(AO$9="No",DA260,DA260/CX260))</f>
        <v>151840.74960383374</v>
      </c>
      <c r="DD260" s="293" t="str">
        <f>IF(CZ260="",IF(COUNTIF(DD$2:DD259,"Forecast")&lt;Output!E$43,"Forecast",""),"Actual")</f>
        <v>Actual</v>
      </c>
      <c r="DF260" s="19">
        <f ca="1">IF(DataGoesHere!B259="",IF(DD260="Forecast",(Output!$E$47*IntermediateCalcs!DH259)+((1-Output!$E$47)*IntermediateCalcs!DF259),""),(Output!$E$47*IntermediateCalcs!DB259)+((1-Output!$E$47)*IntermediateCalcs!DF259))</f>
        <v>347897.89027367922</v>
      </c>
      <c r="DG260" s="19">
        <f ca="1">IF(DataGoesHere!B259="",IF(DD260="Forecast",(Output!$G$47*(IntermediateCalcs!DF260-IntermediateCalcs!DF259))+((1-Output!$G$47)*IntermediateCalcs!DG259),""),(Output!$G$47*(IntermediateCalcs!DF260-IntermediateCalcs!DF259))+((1-Output!$G$47)*IntermediateCalcs!DG259))</f>
        <v>-22373.282670418484</v>
      </c>
      <c r="DH260" s="19">
        <f ca="1">IF(DataGoesHere!B259="",IF(DD260="Forecast",DF260+DG260,""),DF260+DG260)</f>
        <v>325524.60760326072</v>
      </c>
      <c r="DI260" s="274">
        <f ca="1">IF(DH260="","",IF(IntermediateCalcs!$AO$9="Yes",IntermediateCalcs!DH260*$CX260,IntermediateCalcs!DH260))</f>
        <v>334165.92383239092</v>
      </c>
      <c r="DJ260" s="250">
        <f ca="1">IF(DataGoesHere!$B260="","",($CZ260-DI260))</f>
        <v>42810.076167609077</v>
      </c>
      <c r="DK260" s="250">
        <f ca="1">IF(DataGoesHere!$B260="","",ABS($CZ260-DI260))</f>
        <v>42810.076167609077</v>
      </c>
      <c r="DL260" s="250">
        <f ca="1">IF(DataGoesHere!$B260="","",DK260^2)</f>
        <v>1832702621.4764907</v>
      </c>
      <c r="DM260" s="249">
        <f ca="1">IF(DataGoesHere!$B260="","",DK260/$CZ260)</f>
        <v>0.11356180809284697</v>
      </c>
      <c r="DN260" s="250">
        <f ca="1">IF(DataGoesHere!$B260="","",SUM(DJ$2:DJ260)/AVERAGE(DK:DK))</f>
        <v>-32.700626968198165</v>
      </c>
      <c r="DP260" s="19">
        <f ca="1">IF(DataGoesHere!B260="",IF($DD260="Forecast",(Output!E$48*IntermediateCalcs!CY260)+Output!G$48,""),(Output!E$48*IntermediateCalcs!CY260)+Output!G$48)</f>
        <v>379040.09054407122</v>
      </c>
      <c r="DQ260" s="274">
        <f ca="1">IF(DP260="","",IF(IntermediateCalcs!$AO$9="Yes",IntermediateCalcs!DP260*$CX260,IntermediateCalcs!DP260))</f>
        <v>389102.01891878084</v>
      </c>
      <c r="DR260" s="250">
        <f ca="1">IF(DataGoesHere!$B260="","",($CZ260-DQ260))</f>
        <v>-12126.018918780843</v>
      </c>
      <c r="DS260" s="250">
        <f ca="1">IF(DataGoesHere!$B260="","",ABS($CZ260-DQ260))</f>
        <v>12126.018918780843</v>
      </c>
      <c r="DT260" s="250">
        <f ca="1">IF(DataGoesHere!$B260="","",DS260^2)</f>
        <v>147040334.81863093</v>
      </c>
      <c r="DU260" s="249">
        <f ca="1">IF(DataGoesHere!$B260="","",DS260/$CZ260)</f>
        <v>3.2166554154059786E-2</v>
      </c>
      <c r="DV260" s="250">
        <f ca="1">IF(DataGoesHere!$B260="","",SUM(DR$2:DR260)/AVERAGE(DS:DS))</f>
        <v>-37.130300641464785</v>
      </c>
      <c r="DX260" s="19">
        <f ca="1">IF(DataGoesHere!$B259="","",(DB254*(Output!$O$49/Output!$P$49))+(IntermediateCalcs!DB255*(Output!$M$49/Output!$P$49))+(IntermediateCalcs!DB256*(Output!$K$49/Output!$P$49))+(DB257*(Output!$I$49/Output!$P$49))+(IntermediateCalcs!DB258*(Output!$G$49/Output!$P$49))+(IntermediateCalcs!DB259*(Output!$E$49/Output!$P$49)))</f>
        <v>372911.6780914776</v>
      </c>
      <c r="DY260" s="274">
        <f ca="1">IF(DX260="","",IF(IntermediateCalcs!$AO$9="Yes",IntermediateCalcs!DX260*$CX260,IntermediateCalcs!DX260))</f>
        <v>382810.92275887763</v>
      </c>
      <c r="DZ260" s="250">
        <f ca="1">IF(DataGoesHere!$B260="","",($CZ260-DY260))</f>
        <v>-5834.9227588776266</v>
      </c>
      <c r="EA260" s="250">
        <f ca="1">IF(DataGoesHere!$B260="","",ABS($CZ260-DY260))</f>
        <v>5834.9227588776266</v>
      </c>
      <c r="EB260" s="250">
        <f ca="1">IF(DataGoesHere!$B260="","",EA260^2)</f>
        <v>34046323.602068096</v>
      </c>
      <c r="EC260" s="249">
        <f ca="1">IF(DataGoesHere!$B260="","",EA260/$CZ260)</f>
        <v>1.5478234049057836E-2</v>
      </c>
      <c r="ED260" s="250">
        <f ca="1">IF(DataGoesHere!$B260="","",SUM(DZ$2:DZ260)/AVERAGE(EA:EA))</f>
        <v>-18.455857779288042</v>
      </c>
    </row>
    <row r="261" spans="20:134" x14ac:dyDescent="0.2">
      <c r="T261" s="240"/>
      <c r="U261" s="86"/>
      <c r="V261" s="86"/>
      <c r="W261" s="86"/>
      <c r="X261" s="86"/>
      <c r="Y261" s="86"/>
      <c r="Z261" s="86"/>
      <c r="AA261" s="245">
        <f>IF(DataGoesHere!$B261="","",(DataGoesHere!$B261/SUM(DataGoesHere!$B254:'DataGoesHere'!$B265)))</f>
        <v>8.7051522504021636E-2</v>
      </c>
      <c r="AB261" s="86"/>
      <c r="AC261" s="86"/>
      <c r="AD261" s="86"/>
      <c r="AE261" s="241"/>
      <c r="CV261" s="310">
        <f>IF(DataGoesHere!B261="","",DataGoesHere!A261)</f>
        <v>260</v>
      </c>
      <c r="CW261" s="271">
        <f t="shared" ca="1" si="16"/>
        <v>8</v>
      </c>
      <c r="CX261" s="272">
        <f t="shared" ca="1" si="17"/>
        <v>1.0207492390681214</v>
      </c>
      <c r="CY261" s="266">
        <f>DataGoesHere!A261</f>
        <v>260</v>
      </c>
      <c r="CZ261" s="19">
        <f>IF(DataGoesHere!B261="","",DataGoesHere!B261)</f>
        <v>388163</v>
      </c>
      <c r="DA261" s="19">
        <f>IF(DataGoesHere!B261="","",IF(AH$5="No",DataGoesHere!B261,DataGoesHere!B261-(AH$2*(DataGoesHere!A261-1))))</f>
        <v>166201.49191413238</v>
      </c>
      <c r="DB261" s="19">
        <f ca="1">IF(DataGoesHere!B261="","",IF(AO$9="No",DataGoesHere!B261,DataGoesHere!B261/CX261))</f>
        <v>380272.63224253582</v>
      </c>
      <c r="DC261" s="19">
        <f ca="1">IF(DataGoesHere!B261="","",IF(AO$9="No",DA261,DA261/CX261))</f>
        <v>162823.03777748949</v>
      </c>
      <c r="DD261" s="293" t="str">
        <f>IF(CZ261="",IF(COUNTIF(DD$2:DD260,"Forecast")&lt;Output!E$43,"Forecast",""),"Actual")</f>
        <v>Actual</v>
      </c>
      <c r="DF261" s="19">
        <f ca="1">IF(DataGoesHere!B260="",IF(DD261="Forecast",(Output!$E$47*IntermediateCalcs!DH260)+((1-Output!$E$47)*IntermediateCalcs!DF260),""),(Output!$E$47*IntermediateCalcs!DB260)+((1-Output!$E$47)*IntermediateCalcs!DF260))</f>
        <v>365294.66744716081</v>
      </c>
      <c r="DG261" s="19">
        <f ca="1">IF(DataGoesHere!B260="",IF(DD261="Forecast",(Output!$G$47*(IntermediateCalcs!DF261-IntermediateCalcs!DF260))+((1-Output!$G$47)*IntermediateCalcs!DG260),""),(Output!$G$47*(IntermediateCalcs!DF261-IntermediateCalcs!DF260))+((1-Output!$G$47)*IntermediateCalcs!DG260))</f>
        <v>-2488.252748468447</v>
      </c>
      <c r="DH261" s="19">
        <f ca="1">IF(DataGoesHere!B260="",IF(DD261="Forecast",DF261+DG261,""),DF261+DG261)</f>
        <v>362806.41469869239</v>
      </c>
      <c r="DI261" s="274">
        <f ca="1">IF(DH261="","",IF(IntermediateCalcs!$AO$9="Yes",IntermediateCalcs!DH261*$CX261,IntermediateCalcs!DH261))</f>
        <v>370334.37173272355</v>
      </c>
      <c r="DJ261" s="250">
        <f ca="1">IF(DataGoesHere!$B261="","",($CZ261-DI261))</f>
        <v>17828.62826727645</v>
      </c>
      <c r="DK261" s="250">
        <f ca="1">IF(DataGoesHere!$B261="","",ABS($CZ261-DI261))</f>
        <v>17828.62826727645</v>
      </c>
      <c r="DL261" s="250">
        <f ca="1">IF(DataGoesHere!$B261="","",DK261^2)</f>
        <v>317859985.89272887</v>
      </c>
      <c r="DM261" s="249">
        <f ca="1">IF(DataGoesHere!$B261="","",DK261/$CZ261)</f>
        <v>4.5930777192252865E-2</v>
      </c>
      <c r="DN261" s="250">
        <f ca="1">IF(DataGoesHere!$B261="","",SUM(DJ$2:DJ261)/AVERAGE(DK:DK))</f>
        <v>-32.394173786462417</v>
      </c>
      <c r="DP261" s="19">
        <f ca="1">IF(DataGoesHere!B261="",IF($DD261="Forecast",(Output!E$48*IntermediateCalcs!CY261)+Output!G$48,""),(Output!E$48*IntermediateCalcs!CY261)+Output!G$48)</f>
        <v>379909.02052559558</v>
      </c>
      <c r="DQ261" s="274">
        <f ca="1">IF(DP261="","",IF(IntermediateCalcs!$AO$9="Yes",IntermediateCalcs!DP261*$CX261,IntermediateCalcs!DP261))</f>
        <v>387791.84361661703</v>
      </c>
      <c r="DR261" s="250">
        <f ca="1">IF(DataGoesHere!$B261="","",($CZ261-DQ261))</f>
        <v>371.1563833829714</v>
      </c>
      <c r="DS261" s="250">
        <f ca="1">IF(DataGoesHere!$B261="","",ABS($CZ261-DQ261))</f>
        <v>371.1563833829714</v>
      </c>
      <c r="DT261" s="250">
        <f ca="1">IF(DataGoesHere!$B261="","",DS261^2)</f>
        <v>137757.06092592725</v>
      </c>
      <c r="DU261" s="249">
        <f ca="1">IF(DataGoesHere!$B261="","",DS261/$CZ261)</f>
        <v>9.5618691988409873E-4</v>
      </c>
      <c r="DV261" s="250">
        <f ca="1">IF(DataGoesHere!$B261="","",SUM(DR$2:DR261)/AVERAGE(DS:DS))</f>
        <v>-37.118436785905537</v>
      </c>
      <c r="DX261" s="19">
        <f ca="1">IF(DataGoesHere!$B260="","",(DB255*(Output!$O$49/Output!$P$49))+(IntermediateCalcs!DB256*(Output!$M$49/Output!$P$49))+(IntermediateCalcs!DB257*(Output!$K$49/Output!$P$49))+(DB258*(Output!$I$49/Output!$P$49))+(IntermediateCalcs!DB259*(Output!$G$49/Output!$P$49))+(IntermediateCalcs!DB260*(Output!$E$49/Output!$P$49)))</f>
        <v>395486.83597274486</v>
      </c>
      <c r="DY261" s="274">
        <f ca="1">IF(DX261="","",IF(IntermediateCalcs!$AO$9="Yes",IntermediateCalcs!DX261*$CX261,IntermediateCalcs!DX261))</f>
        <v>403692.88688063825</v>
      </c>
      <c r="DZ261" s="250">
        <f ca="1">IF(DataGoesHere!$B261="","",($CZ261-DY261))</f>
        <v>-15529.886880638252</v>
      </c>
      <c r="EA261" s="250">
        <f ca="1">IF(DataGoesHere!$B261="","",ABS($CZ261-DY261))</f>
        <v>15529.886880638252</v>
      </c>
      <c r="EB261" s="250">
        <f ca="1">IF(DataGoesHere!$B261="","",EA261^2)</f>
        <v>241177386.5254201</v>
      </c>
      <c r="EC261" s="249">
        <f ca="1">IF(DataGoesHere!$B261="","",EA261/$CZ261)</f>
        <v>4.0008673883492891E-2</v>
      </c>
      <c r="ED261" s="250">
        <f ca="1">IF(DataGoesHere!$B261="","",SUM(DZ$2:DZ261)/AVERAGE(EA:EA))</f>
        <v>-18.909025111749742</v>
      </c>
    </row>
    <row r="262" spans="20:134" x14ac:dyDescent="0.2">
      <c r="T262" s="240"/>
      <c r="U262" s="86"/>
      <c r="V262" s="86"/>
      <c r="W262" s="86"/>
      <c r="X262" s="86"/>
      <c r="Y262" s="86"/>
      <c r="Z262" s="86"/>
      <c r="AA262" s="86"/>
      <c r="AB262" s="245">
        <f>IF(DataGoesHere!$B262="","",(DataGoesHere!$B262/SUM(DataGoesHere!$B254:'DataGoesHere'!$B265)))</f>
        <v>7.9085391958695697E-2</v>
      </c>
      <c r="AC262" s="86"/>
      <c r="AD262" s="86"/>
      <c r="AE262" s="241"/>
      <c r="CV262" s="310">
        <f>IF(DataGoesHere!B262="","",DataGoesHere!A262)</f>
        <v>261</v>
      </c>
      <c r="CW262" s="271">
        <f t="shared" ca="1" si="16"/>
        <v>9</v>
      </c>
      <c r="CX262" s="272">
        <f t="shared" ca="1" si="17"/>
        <v>1.0625330005567626</v>
      </c>
      <c r="CY262" s="266">
        <f>DataGoesHere!A262</f>
        <v>261</v>
      </c>
      <c r="CZ262" s="19">
        <f>IF(DataGoesHere!B262="","",DataGoesHere!B262)</f>
        <v>352642</v>
      </c>
      <c r="DA262" s="19">
        <f>IF(DataGoesHere!B262="","",IF(AH$5="No",DataGoesHere!B262,DataGoesHere!B262-(AH$2*(DataGoesHere!A262-1))))</f>
        <v>129823.49767441861</v>
      </c>
      <c r="DB262" s="19">
        <f ca="1">IF(DataGoesHere!B262="","",IF(AO$9="No",DataGoesHere!B262,DataGoesHere!B262/CX262))</f>
        <v>331888.0447150509</v>
      </c>
      <c r="DC262" s="19">
        <f ca="1">IF(DataGoesHere!B262="","",IF(AO$9="No",DA262,DA262/CX262))</f>
        <v>122183.0264155482</v>
      </c>
      <c r="DD262" s="293" t="str">
        <f>IF(CZ262="",IF(COUNTIF(DD$2:DD261,"Forecast")&lt;Output!E$43,"Forecast",""),"Actual")</f>
        <v>Actual</v>
      </c>
      <c r="DF262" s="19">
        <f ca="1">IF(DataGoesHere!B261="",IF(DD262="Forecast",(Output!$E$47*IntermediateCalcs!DH261)+((1-Output!$E$47)*IntermediateCalcs!DF261),""),(Output!$E$47*IntermediateCalcs!DB261)+((1-Output!$E$47)*IntermediateCalcs!DF261))</f>
        <v>378774.83576299832</v>
      </c>
      <c r="DG262" s="19">
        <f ca="1">IF(DataGoesHere!B261="",IF(DD262="Forecast",(Output!$G$47*(IntermediateCalcs!DF262-IntermediateCalcs!DF261))+((1-Output!$G$47)*IntermediateCalcs!DG261),""),(Output!$G$47*(IntermediateCalcs!DF262-IntermediateCalcs!DF261))+((1-Output!$G$47)*IntermediateCalcs!DG261))</f>
        <v>5495.957783684531</v>
      </c>
      <c r="DH262" s="19">
        <f ca="1">IF(DataGoesHere!B261="",IF(DD262="Forecast",DF262+DG262,""),DF262+DG262)</f>
        <v>384270.79354668286</v>
      </c>
      <c r="DI262" s="274">
        <f ca="1">IF(DH262="","",IF(IntermediateCalcs!$AO$9="Yes",IntermediateCalcs!DH262*$CX262,IntermediateCalcs!DH262))</f>
        <v>408300.39929348516</v>
      </c>
      <c r="DJ262" s="250">
        <f ca="1">IF(DataGoesHere!$B262="","",($CZ262-DI262))</f>
        <v>-55658.399293485156</v>
      </c>
      <c r="DK262" s="250">
        <f ca="1">IF(DataGoesHere!$B262="","",ABS($CZ262-DI262))</f>
        <v>55658.399293485156</v>
      </c>
      <c r="DL262" s="250">
        <f ca="1">IF(DataGoesHere!$B262="","",DK262^2)</f>
        <v>3097857411.9130287</v>
      </c>
      <c r="DM262" s="249">
        <f ca="1">IF(DataGoesHere!$B262="","",DK262/$CZ262)</f>
        <v>0.15783258742147888</v>
      </c>
      <c r="DN262" s="250">
        <f ca="1">IF(DataGoesHere!$B262="","",SUM(DJ$2:DJ262)/AVERAGE(DK:DK))</f>
        <v>-33.350876304351253</v>
      </c>
      <c r="DP262" s="19">
        <f ca="1">IF(DataGoesHere!B262="",IF($DD262="Forecast",(Output!E$48*IntermediateCalcs!CY262)+Output!G$48,""),(Output!E$48*IntermediateCalcs!CY262)+Output!G$48)</f>
        <v>380777.95050712</v>
      </c>
      <c r="DQ262" s="274">
        <f ca="1">IF(DP262="","",IF(IntermediateCalcs!$AO$9="Yes",IntermediateCalcs!DP262*$CX262,IntermediateCalcs!DP262))</f>
        <v>404589.13829818467</v>
      </c>
      <c r="DR262" s="250">
        <f ca="1">IF(DataGoesHere!$B262="","",($CZ262-DQ262))</f>
        <v>-51947.138298184669</v>
      </c>
      <c r="DS262" s="250">
        <f ca="1">IF(DataGoesHere!$B262="","",ABS($CZ262-DQ262))</f>
        <v>51947.138298184669</v>
      </c>
      <c r="DT262" s="250">
        <f ca="1">IF(DataGoesHere!$B262="","",DS262^2)</f>
        <v>2698505177.3707242</v>
      </c>
      <c r="DU262" s="249">
        <f ca="1">IF(DataGoesHere!$B262="","",DS262/$CZ262)</f>
        <v>0.14730842695477189</v>
      </c>
      <c r="DV262" s="250">
        <f ca="1">IF(DataGoesHere!$B262="","",SUM(DR$2:DR262)/AVERAGE(DS:DS))</f>
        <v>-38.778904914915593</v>
      </c>
      <c r="DX262" s="19">
        <f ca="1">IF(DataGoesHere!$B261="","",(DB256*(Output!$O$49/Output!$P$49))+(IntermediateCalcs!DB257*(Output!$M$49/Output!$P$49))+(IntermediateCalcs!DB258*(Output!$K$49/Output!$P$49))+(DB259*(Output!$I$49/Output!$P$49))+(IntermediateCalcs!DB260*(Output!$G$49/Output!$P$49))+(IntermediateCalcs!DB261*(Output!$E$49/Output!$P$49)))</f>
        <v>366582.91490879515</v>
      </c>
      <c r="DY262" s="274">
        <f ca="1">IF(DX262="","",IF(IntermediateCalcs!$AO$9="Yes",IntermediateCalcs!DX262*$CX262,IntermediateCalcs!DX262))</f>
        <v>389506.44453088648</v>
      </c>
      <c r="DZ262" s="250">
        <f ca="1">IF(DataGoesHere!$B262="","",($CZ262-DY262))</f>
        <v>-36864.444530886482</v>
      </c>
      <c r="EA262" s="250">
        <f ca="1">IF(DataGoesHere!$B262="","",ABS($CZ262-DY262))</f>
        <v>36864.444530886482</v>
      </c>
      <c r="EB262" s="250">
        <f ca="1">IF(DataGoesHere!$B262="","",EA262^2)</f>
        <v>1358987270.5708063</v>
      </c>
      <c r="EC262" s="249">
        <f ca="1">IF(DataGoesHere!$B262="","",EA262/$CZ262)</f>
        <v>0.10453787277433341</v>
      </c>
      <c r="ED262" s="250">
        <f ca="1">IF(DataGoesHere!$B262="","",SUM(DZ$2:DZ262)/AVERAGE(EA:EA))</f>
        <v>-19.984742025797065</v>
      </c>
    </row>
    <row r="263" spans="20:134" x14ac:dyDescent="0.2">
      <c r="T263" s="240"/>
      <c r="U263" s="86"/>
      <c r="V263" s="86"/>
      <c r="W263" s="86"/>
      <c r="X263" s="86"/>
      <c r="Y263" s="86"/>
      <c r="Z263" s="86"/>
      <c r="AA263" s="86"/>
      <c r="AB263" s="86"/>
      <c r="AC263" s="245">
        <f>IF(DataGoesHere!$B263="","",(DataGoesHere!$B263/SUM(DataGoesHere!$B254:'DataGoesHere'!$B265)))</f>
        <v>8.2927954971100046E-2</v>
      </c>
      <c r="AD263" s="86"/>
      <c r="AE263" s="241"/>
      <c r="CV263" s="310">
        <f>IF(DataGoesHere!B263="","",DataGoesHere!A263)</f>
        <v>262</v>
      </c>
      <c r="CW263" s="271">
        <f t="shared" ca="1" si="16"/>
        <v>10</v>
      </c>
      <c r="CX263" s="272">
        <f t="shared" ca="1" si="17"/>
        <v>0.92557634012077306</v>
      </c>
      <c r="CY263" s="266">
        <f>DataGoesHere!A263</f>
        <v>262</v>
      </c>
      <c r="CZ263" s="19">
        <f>IF(DataGoesHere!B263="","",DataGoesHere!B263)</f>
        <v>369776</v>
      </c>
      <c r="DA263" s="19">
        <f>IF(DataGoesHere!B263="","",IF(AH$5="No",DataGoesHere!B263,DataGoesHere!B263-(AH$2*(DataGoesHere!A263-1))))</f>
        <v>146100.50343470482</v>
      </c>
      <c r="DB263" s="19">
        <f ca="1">IF(DataGoesHere!B263="","",IF(AO$9="No",DataGoesHere!B263,DataGoesHere!B263/CX263))</f>
        <v>399508.91565762158</v>
      </c>
      <c r="DC263" s="19">
        <f ca="1">IF(DataGoesHere!B263="","",IF(AO$9="No",DA263,DA263/CX263))</f>
        <v>157848.13969600931</v>
      </c>
      <c r="DD263" s="293" t="str">
        <f>IF(CZ263="",IF(COUNTIF(DD$2:DD262,"Forecast")&lt;Output!E$43,"Forecast",""),"Actual")</f>
        <v>Actual</v>
      </c>
      <c r="DF263" s="19">
        <f ca="1">IF(DataGoesHere!B262="",IF(DD263="Forecast",(Output!$E$47*IntermediateCalcs!DH262)+((1-Output!$E$47)*IntermediateCalcs!DF262),""),(Output!$E$47*IntermediateCalcs!DB262)+((1-Output!$E$47)*IntermediateCalcs!DF262))</f>
        <v>336576.72381984559</v>
      </c>
      <c r="DG263" s="19">
        <f ca="1">IF(DataGoesHere!B262="",IF(DD263="Forecast",(Output!$G$47*(IntermediateCalcs!DF263-IntermediateCalcs!DF262))+((1-Output!$G$47)*IntermediateCalcs!DG262),""),(Output!$G$47*(IntermediateCalcs!DF263-IntermediateCalcs!DF262))+((1-Output!$G$47)*IntermediateCalcs!DG262))</f>
        <v>-18351.077079734103</v>
      </c>
      <c r="DH263" s="19">
        <f ca="1">IF(DataGoesHere!B262="",IF(DD263="Forecast",DF263+DG263,""),DF263+DG263)</f>
        <v>318225.64674011146</v>
      </c>
      <c r="DI263" s="274">
        <f ca="1">IF(DH263="","",IF(IntermediateCalcs!$AO$9="Yes",IntermediateCalcs!DH263*$CX263,IntermediateCalcs!DH263))</f>
        <v>294542.12944227841</v>
      </c>
      <c r="DJ263" s="250">
        <f ca="1">IF(DataGoesHere!$B263="","",($CZ263-DI263))</f>
        <v>75233.870557721588</v>
      </c>
      <c r="DK263" s="250">
        <f ca="1">IF(DataGoesHere!$B263="","",ABS($CZ263-DI263))</f>
        <v>75233.870557721588</v>
      </c>
      <c r="DL263" s="250">
        <f ca="1">IF(DataGoesHere!$B263="","",DK263^2)</f>
        <v>5660135279.0960073</v>
      </c>
      <c r="DM263" s="249">
        <f ca="1">IF(DataGoesHere!$B263="","",DK263/$CZ263)</f>
        <v>0.2034579598397992</v>
      </c>
      <c r="DN263" s="250">
        <f ca="1">IF(DataGoesHere!$B263="","",SUM(DJ$2:DJ263)/AVERAGE(DK:DK))</f>
        <v>-32.057694425124623</v>
      </c>
      <c r="DP263" s="19">
        <f ca="1">IF(DataGoesHere!B263="",IF($DD263="Forecast",(Output!E$48*IntermediateCalcs!CY263)+Output!G$48,""),(Output!E$48*IntermediateCalcs!CY263)+Output!G$48)</f>
        <v>381646.88048864435</v>
      </c>
      <c r="DQ263" s="274">
        <f ca="1">IF(DP263="","",IF(IntermediateCalcs!$AO$9="Yes",IntermediateCalcs!DP263*$CX263,IntermediateCalcs!DP263))</f>
        <v>353243.32286118949</v>
      </c>
      <c r="DR263" s="250">
        <f ca="1">IF(DataGoesHere!$B263="","",($CZ263-DQ263))</f>
        <v>16532.677138810512</v>
      </c>
      <c r="DS263" s="250">
        <f ca="1">IF(DataGoesHere!$B263="","",ABS($CZ263-DQ263))</f>
        <v>16532.677138810512</v>
      </c>
      <c r="DT263" s="250">
        <f ca="1">IF(DataGoesHere!$B263="","",DS263^2)</f>
        <v>273329413.37614775</v>
      </c>
      <c r="DU263" s="249">
        <f ca="1">IF(DataGoesHere!$B263="","",DS263/$CZ263)</f>
        <v>4.4709978848845006E-2</v>
      </c>
      <c r="DV263" s="250">
        <f ca="1">IF(DataGoesHere!$B263="","",SUM(DR$2:DR263)/AVERAGE(DS:DS))</f>
        <v>-38.250444938571384</v>
      </c>
      <c r="DX263" s="19">
        <f ca="1">IF(DataGoesHere!$B262="","",(DB257*(Output!$O$49/Output!$P$49))+(IntermediateCalcs!DB258*(Output!$M$49/Output!$P$49))+(IntermediateCalcs!DB259*(Output!$K$49/Output!$P$49))+(DB260*(Output!$I$49/Output!$P$49))+(IntermediateCalcs!DB261*(Output!$G$49/Output!$P$49))+(IntermediateCalcs!DB262*(Output!$E$49/Output!$P$49)))</f>
        <v>368285.88685464556</v>
      </c>
      <c r="DY263" s="274">
        <f ca="1">IF(DX263="","",IF(IntermediateCalcs!$AO$9="Yes",IntermediateCalcs!DX263*$CX263,IntermediateCalcs!DX263))</f>
        <v>340876.70327305596</v>
      </c>
      <c r="DZ263" s="250">
        <f ca="1">IF(DataGoesHere!$B263="","",($CZ263-DY263))</f>
        <v>28899.296726944041</v>
      </c>
      <c r="EA263" s="250">
        <f ca="1">IF(DataGoesHere!$B263="","",ABS($CZ263-DY263))</f>
        <v>28899.296726944041</v>
      </c>
      <c r="EB263" s="250">
        <f ca="1">IF(DataGoesHere!$B263="","",EA263^2)</f>
        <v>835169351.31195855</v>
      </c>
      <c r="EC263" s="249">
        <f ca="1">IF(DataGoesHere!$B263="","",EA263/$CZ263)</f>
        <v>7.8153521934749795E-2</v>
      </c>
      <c r="ED263" s="250">
        <f ca="1">IF(DataGoesHere!$B263="","",SUM(DZ$2:DZ263)/AVERAGE(EA:EA))</f>
        <v>-19.141450808776291</v>
      </c>
    </row>
    <row r="264" spans="20:134" x14ac:dyDescent="0.2">
      <c r="T264" s="240"/>
      <c r="U264" s="86"/>
      <c r="V264" s="86"/>
      <c r="W264" s="86"/>
      <c r="X264" s="86"/>
      <c r="Y264" s="86"/>
      <c r="Z264" s="86"/>
      <c r="AA264" s="86"/>
      <c r="AB264" s="86"/>
      <c r="AC264" s="86"/>
      <c r="AD264" s="245">
        <f>IF(DataGoesHere!$B264="","",(DataGoesHere!$B264/SUM(DataGoesHere!$B254:'DataGoesHere'!$B265)))</f>
        <v>8.4867177707662458E-2</v>
      </c>
      <c r="AE264" s="241"/>
      <c r="CV264" s="310">
        <f>IF(DataGoesHere!B264="","",DataGoesHere!A264)</f>
        <v>263</v>
      </c>
      <c r="CW264" s="271">
        <f t="shared" ca="1" si="16"/>
        <v>11</v>
      </c>
      <c r="CX264" s="272">
        <f t="shared" ca="1" si="17"/>
        <v>0.97463169608807265</v>
      </c>
      <c r="CY264" s="266">
        <f>DataGoesHere!A264</f>
        <v>263</v>
      </c>
      <c r="CZ264" s="19">
        <f>IF(DataGoesHere!B264="","",DataGoesHere!B264)</f>
        <v>378423</v>
      </c>
      <c r="DA264" s="19">
        <f>IF(DataGoesHere!B264="","",IF(AH$5="No",DataGoesHere!B264,DataGoesHere!B264-(AH$2*(DataGoesHere!A264-1))))</f>
        <v>153890.50919499106</v>
      </c>
      <c r="DB264" s="19">
        <f ca="1">IF(DataGoesHere!B264="","",IF(AO$9="No",DataGoesHere!B264,DataGoesHere!B264/CX264))</f>
        <v>388272.822973945</v>
      </c>
      <c r="DC264" s="19">
        <f ca="1">IF(DataGoesHere!B264="","",IF(AO$9="No",DA264,DA264/CX264))</f>
        <v>157896.06454691448</v>
      </c>
      <c r="DD264" s="293" t="str">
        <f>IF(CZ264="",IF(COUNTIF(DD$2:DD263,"Forecast")&lt;Output!E$43,"Forecast",""),"Actual")</f>
        <v>Actual</v>
      </c>
      <c r="DF264" s="19">
        <f ca="1">IF(DataGoesHere!B263="",IF(DD264="Forecast",(Output!$E$47*IntermediateCalcs!DH263)+((1-Output!$E$47)*IntermediateCalcs!DF263),""),(Output!$E$47*IntermediateCalcs!DB263)+((1-Output!$E$47)*IntermediateCalcs!DF263))</f>
        <v>393215.69647384394</v>
      </c>
      <c r="DG264" s="19">
        <f ca="1">IF(DataGoesHere!B263="",IF(DD264="Forecast",(Output!$G$47*(IntermediateCalcs!DF264-IntermediateCalcs!DF263))+((1-Output!$G$47)*IntermediateCalcs!DG263),""),(Output!$G$47*(IntermediateCalcs!DF264-IntermediateCalcs!DF263))+((1-Output!$G$47)*IntermediateCalcs!DG263))</f>
        <v>19143.947787132125</v>
      </c>
      <c r="DH264" s="19">
        <f ca="1">IF(DataGoesHere!B263="",IF(DD264="Forecast",DF264+DG264,""),DF264+DG264)</f>
        <v>412359.64426097606</v>
      </c>
      <c r="DI264" s="274">
        <f ca="1">IF(DH264="","",IF(IntermediateCalcs!$AO$9="Yes",IntermediateCalcs!DH264*$CX264,IntermediateCalcs!DH264))</f>
        <v>401898.77948434936</v>
      </c>
      <c r="DJ264" s="250">
        <f ca="1">IF(DataGoesHere!$B264="","",($CZ264-DI264))</f>
        <v>-23475.779484349361</v>
      </c>
      <c r="DK264" s="250">
        <f ca="1">IF(DataGoesHere!$B264="","",ABS($CZ264-DI264))</f>
        <v>23475.779484349361</v>
      </c>
      <c r="DL264" s="250">
        <f ca="1">IF(DataGoesHere!$B264="","",DK264^2)</f>
        <v>551112222.3977983</v>
      </c>
      <c r="DM264" s="249">
        <f ca="1">IF(DataGoesHere!$B264="","",DK264/$CZ264)</f>
        <v>6.2035815699229065E-2</v>
      </c>
      <c r="DN264" s="250">
        <f ca="1">IF(DataGoesHere!$B264="","",SUM(DJ$2:DJ264)/AVERAGE(DK:DK))</f>
        <v>-32.461215504192175</v>
      </c>
      <c r="DP264" s="19">
        <f ca="1">IF(DataGoesHere!B264="",IF($DD264="Forecast",(Output!E$48*IntermediateCalcs!CY264)+Output!G$48,""),(Output!E$48*IntermediateCalcs!CY264)+Output!G$48)</f>
        <v>382515.81047016871</v>
      </c>
      <c r="DQ264" s="274">
        <f ca="1">IF(DP264="","",IF(IntermediateCalcs!$AO$9="Yes",IntermediateCalcs!DP264*$CX264,IntermediateCalcs!DP264))</f>
        <v>372812.03313904424</v>
      </c>
      <c r="DR264" s="250">
        <f ca="1">IF(DataGoesHere!$B264="","",($CZ264-DQ264))</f>
        <v>5610.9668609557557</v>
      </c>
      <c r="DS264" s="250">
        <f ca="1">IF(DataGoesHere!$B264="","",ABS($CZ264-DQ264))</f>
        <v>5610.9668609557557</v>
      </c>
      <c r="DT264" s="250">
        <f ca="1">IF(DataGoesHere!$B264="","",DS264^2)</f>
        <v>31482949.114743687</v>
      </c>
      <c r="DU264" s="249">
        <f ca="1">IF(DataGoesHere!$B264="","",DS264/$CZ264)</f>
        <v>1.4827235292135404E-2</v>
      </c>
      <c r="DV264" s="250">
        <f ca="1">IF(DataGoesHere!$B264="","",SUM(DR$2:DR264)/AVERAGE(DS:DS))</f>
        <v>-38.071092774991769</v>
      </c>
      <c r="DX264" s="19">
        <f ca="1">IF(DataGoesHere!$B263="","",(DB258*(Output!$O$49/Output!$P$49))+(IntermediateCalcs!DB259*(Output!$M$49/Output!$P$49))+(IntermediateCalcs!DB260*(Output!$K$49/Output!$P$49))+(DB261*(Output!$I$49/Output!$P$49))+(IntermediateCalcs!DB262*(Output!$G$49/Output!$P$49))+(IntermediateCalcs!DB263*(Output!$E$49/Output!$P$49)))</f>
        <v>365454.40738809691</v>
      </c>
      <c r="DY264" s="274">
        <f ca="1">IF(DX264="","",IF(IntermediateCalcs!$AO$9="Yes",IntermediateCalcs!DX264*$CX264,IntermediateCalcs!DX264))</f>
        <v>356183.44891552237</v>
      </c>
      <c r="DZ264" s="250">
        <f ca="1">IF(DataGoesHere!$B264="","",($CZ264-DY264))</f>
        <v>22239.551084477629</v>
      </c>
      <c r="EA264" s="250">
        <f ca="1">IF(DataGoesHere!$B264="","",ABS($CZ264-DY264))</f>
        <v>22239.551084477629</v>
      </c>
      <c r="EB264" s="250">
        <f ca="1">IF(DataGoesHere!$B264="","",EA264^2)</f>
        <v>494597632.43909007</v>
      </c>
      <c r="EC264" s="249">
        <f ca="1">IF(DataGoesHere!$B264="","",EA264/$CZ264)</f>
        <v>5.8769025890280532E-2</v>
      </c>
      <c r="ED264" s="250">
        <f ca="1">IF(DataGoesHere!$B264="","",SUM(DZ$2:DZ264)/AVERAGE(EA:EA))</f>
        <v>-18.492493213813802</v>
      </c>
    </row>
    <row r="265" spans="20:134" x14ac:dyDescent="0.2">
      <c r="T265" s="242"/>
      <c r="U265" s="243"/>
      <c r="V265" s="243"/>
      <c r="W265" s="243"/>
      <c r="X265" s="243"/>
      <c r="Y265" s="243"/>
      <c r="Z265" s="243"/>
      <c r="AA265" s="243"/>
      <c r="AB265" s="243"/>
      <c r="AC265" s="243"/>
      <c r="AD265" s="243"/>
      <c r="AE265" s="246">
        <f>IF(DataGoesHere!$B265="","",(DataGoesHere!$B265/SUM(DataGoesHere!$B254:'DataGoesHere'!$B265)))</f>
        <v>9.6595359994151156E-2</v>
      </c>
      <c r="CV265" s="310">
        <f>IF(DataGoesHere!B265="","",DataGoesHere!A265)</f>
        <v>264</v>
      </c>
      <c r="CW265" s="271">
        <f t="shared" ca="1" si="16"/>
        <v>12</v>
      </c>
      <c r="CX265" s="272">
        <f t="shared" ca="1" si="17"/>
        <v>1.0054005237672714</v>
      </c>
      <c r="CY265" s="266">
        <f>DataGoesHere!A265</f>
        <v>264</v>
      </c>
      <c r="CZ265" s="19">
        <f>IF(DataGoesHere!B265="","",DataGoesHere!B265)</f>
        <v>430719</v>
      </c>
      <c r="DA265" s="19">
        <f>IF(DataGoesHere!B265="","",IF(AH$5="No",DataGoesHere!B265,DataGoesHere!B265-(AH$2*(DataGoesHere!A265-1))))</f>
        <v>205329.51495527726</v>
      </c>
      <c r="DB265" s="19">
        <f ca="1">IF(DataGoesHere!B265="","",IF(AO$9="No",DataGoesHere!B265,DataGoesHere!B265/CX265))</f>
        <v>428405.38652802829</v>
      </c>
      <c r="DC265" s="19">
        <f ca="1">IF(DataGoesHere!B265="","",IF(AO$9="No",DA265,DA265/CX265))</f>
        <v>204226.58443214282</v>
      </c>
      <c r="DD265" s="293" t="str">
        <f>IF(CZ265="",IF(COUNTIF(DD$2:DD264,"Forecast")&lt;Output!E$43,"Forecast",""),"Actual")</f>
        <v>Actual</v>
      </c>
      <c r="DF265" s="19">
        <f ca="1">IF(DataGoesHere!B264="",IF(DD265="Forecast",(Output!$E$47*IntermediateCalcs!DH264)+((1-Output!$E$47)*IntermediateCalcs!DF264),""),(Output!$E$47*IntermediateCalcs!DB264)+((1-Output!$E$47)*IntermediateCalcs!DF264))</f>
        <v>388767.11032393493</v>
      </c>
      <c r="DG265" s="19">
        <f ca="1">IF(DataGoesHere!B264="",IF(DD265="Forecast",(Output!$G$47*(IntermediateCalcs!DF265-IntermediateCalcs!DF264))+((1-Output!$G$47)*IntermediateCalcs!DG264),""),(Output!$G$47*(IntermediateCalcs!DF265-IntermediateCalcs!DF264))+((1-Output!$G$47)*IntermediateCalcs!DG264))</f>
        <v>7347.6808186115577</v>
      </c>
      <c r="DH265" s="19">
        <f ca="1">IF(DataGoesHere!B264="",IF(DD265="Forecast",DF265+DG265,""),DF265+DG265)</f>
        <v>396114.79114254651</v>
      </c>
      <c r="DI265" s="274">
        <f ca="1">IF(DH265="","",IF(IntermediateCalcs!$AO$9="Yes",IntermediateCalcs!DH265*$CX265,IntermediateCalcs!DH265))</f>
        <v>398254.01848667959</v>
      </c>
      <c r="DJ265" s="250">
        <f ca="1">IF(DataGoesHere!$B265="","",($CZ265-DI265))</f>
        <v>32464.98151332041</v>
      </c>
      <c r="DK265" s="250">
        <f ca="1">IF(DataGoesHere!$B265="","",ABS($CZ265-DI265))</f>
        <v>32464.98151332041</v>
      </c>
      <c r="DL265" s="250">
        <f ca="1">IF(DataGoesHere!$B265="","",DK265^2)</f>
        <v>1053975024.660236</v>
      </c>
      <c r="DM265" s="249">
        <f ca="1">IF(DataGoesHere!$B265="","",DK265/$CZ265)</f>
        <v>7.5373924793938535E-2</v>
      </c>
      <c r="DN265" s="250">
        <f ca="1">IF(DataGoesHere!$B265="","",SUM(DJ$2:DJ265)/AVERAGE(DK:DK))</f>
        <v>-31.903180599285314</v>
      </c>
      <c r="DP265" s="19">
        <f ca="1">IF(DataGoesHere!B265="",IF($DD265="Forecast",(Output!E$48*IntermediateCalcs!CY265)+Output!G$48,""),(Output!E$48*IntermediateCalcs!CY265)+Output!G$48)</f>
        <v>383384.74045169307</v>
      </c>
      <c r="DQ265" s="274">
        <f ca="1">IF(DP265="","",IF(IntermediateCalcs!$AO$9="Yes",IntermediateCalcs!DP265*$CX265,IntermediateCalcs!DP265))</f>
        <v>385455.21885451162</v>
      </c>
      <c r="DR265" s="250">
        <f ca="1">IF(DataGoesHere!$B265="","",($CZ265-DQ265))</f>
        <v>45263.781145488378</v>
      </c>
      <c r="DS265" s="250">
        <f ca="1">IF(DataGoesHere!$B265="","",ABS($CZ265-DQ265))</f>
        <v>45263.781145488378</v>
      </c>
      <c r="DT265" s="250">
        <f ca="1">IF(DataGoesHere!$B265="","",DS265^2)</f>
        <v>2048809883.5866692</v>
      </c>
      <c r="DU265" s="249">
        <f ca="1">IF(DataGoesHere!$B265="","",DS265/$CZ265)</f>
        <v>0.10508888891710924</v>
      </c>
      <c r="DV265" s="250">
        <f ca="1">IF(DataGoesHere!$B265="","",SUM(DR$2:DR265)/AVERAGE(DS:DS))</f>
        <v>-36.62425530804326</v>
      </c>
      <c r="DX265" s="19">
        <f ca="1">IF(DataGoesHere!$B264="","",(DB259*(Output!$O$49/Output!$P$49))+(IntermediateCalcs!DB260*(Output!$M$49/Output!$P$49))+(IntermediateCalcs!DB261*(Output!$K$49/Output!$P$49))+(DB262*(Output!$I$49/Output!$P$49))+(IntermediateCalcs!DB263*(Output!$G$49/Output!$P$49))+(IntermediateCalcs!DB264*(Output!$E$49/Output!$P$49)))</f>
        <v>371559.0764396048</v>
      </c>
      <c r="DY265" s="274">
        <f ca="1">IF(DX265="","",IF(IntermediateCalcs!$AO$9="Yes",IntermediateCalcs!DX265*$CX265,IntermediateCalcs!DX265))</f>
        <v>373565.6900628623</v>
      </c>
      <c r="DZ265" s="250">
        <f ca="1">IF(DataGoesHere!$B265="","",($CZ265-DY265))</f>
        <v>57153.309937137703</v>
      </c>
      <c r="EA265" s="250">
        <f ca="1">IF(DataGoesHere!$B265="","",ABS($CZ265-DY265))</f>
        <v>57153.309937137703</v>
      </c>
      <c r="EB265" s="250">
        <f ca="1">IF(DataGoesHere!$B265="","",EA265^2)</f>
        <v>3266500836.7705231</v>
      </c>
      <c r="EC265" s="249">
        <f ca="1">IF(DataGoesHere!$B265="","",EA265/$CZ265)</f>
        <v>0.1326927995680193</v>
      </c>
      <c r="ED265" s="250">
        <f ca="1">IF(DataGoesHere!$B265="","",SUM(DZ$2:DZ265)/AVERAGE(EA:EA))</f>
        <v>-16.824740370239645</v>
      </c>
    </row>
    <row r="266" spans="20:134" x14ac:dyDescent="0.2">
      <c r="T266" s="244">
        <f>IF(DataGoesHere!$B266="","",(DataGoesHere!$B266/SUM(DataGoesHere!$B266:'DataGoesHere'!$B277)))</f>
        <v>7.345376584356858E-2</v>
      </c>
      <c r="U266" s="238"/>
      <c r="V266" s="238"/>
      <c r="W266" s="238"/>
      <c r="X266" s="238"/>
      <c r="Y266" s="238"/>
      <c r="Z266" s="238"/>
      <c r="AA266" s="238"/>
      <c r="AB266" s="238"/>
      <c r="AC266" s="238"/>
      <c r="AD266" s="238"/>
      <c r="AE266" s="239"/>
      <c r="CV266" s="310">
        <f>IF(DataGoesHere!B266="","",DataGoesHere!A266)</f>
        <v>265</v>
      </c>
      <c r="CW266" s="271">
        <f t="shared" ca="1" si="16"/>
        <v>1</v>
      </c>
      <c r="CX266" s="272">
        <f t="shared" ca="1" si="17"/>
        <v>1.3236179355303281</v>
      </c>
      <c r="CY266" s="266">
        <f>DataGoesHere!A266</f>
        <v>265</v>
      </c>
      <c r="CZ266" s="19">
        <f>IF(DataGoesHere!B266="","",DataGoesHere!B266)</f>
        <v>340557</v>
      </c>
      <c r="DA266" s="19">
        <f>IF(DataGoesHere!B266="","",IF(AH$5="No",DataGoesHere!B266,DataGoesHere!B266-(AH$2*(DataGoesHere!A266-1))))</f>
        <v>114310.5207155635</v>
      </c>
      <c r="DB266" s="19">
        <f ca="1">IF(DataGoesHere!B266="","",IF(AO$9="No",DataGoesHere!B266,DataGoesHere!B266/CX266))</f>
        <v>257292.52441985876</v>
      </c>
      <c r="DC266" s="19">
        <f ca="1">IF(DataGoesHere!B266="","",IF(AO$9="No",DA266,DA266/CX266))</f>
        <v>86362.17268373839</v>
      </c>
      <c r="DD266" s="293" t="str">
        <f>IF(CZ266="",IF(COUNTIF(DD$2:DD265,"Forecast")&lt;Output!E$43,"Forecast",""),"Actual")</f>
        <v>Actual</v>
      </c>
      <c r="DF266" s="19">
        <f ca="1">IF(DataGoesHere!B265="",IF(DD266="Forecast",(Output!$E$47*IntermediateCalcs!DH265)+((1-Output!$E$47)*IntermediateCalcs!DF265),""),(Output!$E$47*IntermediateCalcs!DB265)+((1-Output!$E$47)*IntermediateCalcs!DF265))</f>
        <v>424441.55890761898</v>
      </c>
      <c r="DG266" s="19">
        <f ca="1">IF(DataGoesHere!B265="",IF(DD266="Forecast",(Output!$G$47*(IntermediateCalcs!DF266-IntermediateCalcs!DF265))+((1-Output!$G$47)*IntermediateCalcs!DG265),""),(Output!$G$47*(IntermediateCalcs!DF266-IntermediateCalcs!DF265))+((1-Output!$G$47)*IntermediateCalcs!DG265))</f>
        <v>21511.064701147803</v>
      </c>
      <c r="DH266" s="19">
        <f ca="1">IF(DataGoesHere!B265="",IF(DD266="Forecast",DF266+DG266,""),DF266+DG266)</f>
        <v>445952.62360876676</v>
      </c>
      <c r="DI266" s="274">
        <f ca="1">IF(DH266="","",IF(IntermediateCalcs!$AO$9="Yes",IntermediateCalcs!DH266*$CX266,IntermediateCalcs!DH266))</f>
        <v>590270.89100536937</v>
      </c>
      <c r="DJ266" s="250">
        <f ca="1">IF(DataGoesHere!$B266="","",($CZ266-DI266))</f>
        <v>-249713.89100536937</v>
      </c>
      <c r="DK266" s="250">
        <f ca="1">IF(DataGoesHere!$B266="","",ABS($CZ266-DI266))</f>
        <v>249713.89100536937</v>
      </c>
      <c r="DL266" s="250">
        <f ca="1">IF(DataGoesHere!$B266="","",DK266^2)</f>
        <v>62357027361.041496</v>
      </c>
      <c r="DM266" s="249">
        <f ca="1">IF(DataGoesHere!$B266="","",DK266/$CZ266)</f>
        <v>0.7332513823100667</v>
      </c>
      <c r="DN266" s="250">
        <f ca="1">IF(DataGoesHere!$B266="","",SUM(DJ$2:DJ266)/AVERAGE(DK:DK))</f>
        <v>-36.195469118344811</v>
      </c>
      <c r="DP266" s="19">
        <f ca="1">IF(DataGoesHere!B266="",IF($DD266="Forecast",(Output!E$48*IntermediateCalcs!CY266)+Output!G$48,""),(Output!E$48*IntermediateCalcs!CY266)+Output!G$48)</f>
        <v>384253.67043321743</v>
      </c>
      <c r="DQ266" s="274">
        <f ca="1">IF(DP266="","",IF(IntermediateCalcs!$AO$9="Yes",IntermediateCalcs!DP266*$CX266,IntermediateCalcs!DP266))</f>
        <v>508605.04997876636</v>
      </c>
      <c r="DR266" s="250">
        <f ca="1">IF(DataGoesHere!$B266="","",($CZ266-DQ266))</f>
        <v>-168048.04997876636</v>
      </c>
      <c r="DS266" s="250">
        <f ca="1">IF(DataGoesHere!$B266="","",ABS($CZ266-DQ266))</f>
        <v>168048.04997876636</v>
      </c>
      <c r="DT266" s="250">
        <f ca="1">IF(DataGoesHere!$B266="","",DS266^2)</f>
        <v>28240147101.665955</v>
      </c>
      <c r="DU266" s="249">
        <f ca="1">IF(DataGoesHere!$B266="","",DS266/$CZ266)</f>
        <v>0.49345058236584877</v>
      </c>
      <c r="DV266" s="250">
        <f ca="1">IF(DataGoesHere!$B266="","",SUM(DR$2:DR266)/AVERAGE(DS:DS))</f>
        <v>-41.995839581469568</v>
      </c>
      <c r="DX266" s="19">
        <f ca="1">IF(DataGoesHere!$B265="","",(DB260*(Output!$O$49/Output!$P$49))+(IntermediateCalcs!DB261*(Output!$M$49/Output!$P$49))+(IntermediateCalcs!DB262*(Output!$K$49/Output!$P$49))+(DB263*(Output!$I$49/Output!$P$49))+(IntermediateCalcs!DB264*(Output!$G$49/Output!$P$49))+(IntermediateCalcs!DB265*(Output!$E$49/Output!$P$49)))</f>
        <v>398543.4123466991</v>
      </c>
      <c r="DY266" s="274">
        <f ca="1">IF(DX266="","",IF(IntermediateCalcs!$AO$9="Yes",IntermediateCalcs!DX266*$CX266,IntermediateCalcs!DX266))</f>
        <v>527519.20866955013</v>
      </c>
      <c r="DZ266" s="250">
        <f ca="1">IF(DataGoesHere!$B266="","",($CZ266-DY266))</f>
        <v>-186962.20866955013</v>
      </c>
      <c r="EA266" s="250">
        <f ca="1">IF(DataGoesHere!$B266="","",ABS($CZ266-DY266))</f>
        <v>186962.20866955013</v>
      </c>
      <c r="EB266" s="250">
        <f ca="1">IF(DataGoesHere!$B266="","",EA266^2)</f>
        <v>34954867470.596405</v>
      </c>
      <c r="EC266" s="249">
        <f ca="1">IF(DataGoesHere!$B266="","",EA266/$CZ266)</f>
        <v>0.54898947509389073</v>
      </c>
      <c r="ED266" s="250">
        <f ca="1">IF(DataGoesHere!$B266="","",SUM(DZ$2:DZ266)/AVERAGE(EA:EA))</f>
        <v>-22.280360622023849</v>
      </c>
    </row>
    <row r="267" spans="20:134" x14ac:dyDescent="0.2">
      <c r="T267" s="240"/>
      <c r="U267" s="245">
        <f>IF(DataGoesHere!$B267="","",(DataGoesHere!$B267/SUM(DataGoesHere!$B267:'DataGoesHere'!$B277)))</f>
        <v>7.8568355794094116E-2</v>
      </c>
      <c r="V267" s="86"/>
      <c r="W267" s="86"/>
      <c r="X267" s="86"/>
      <c r="Y267" s="86"/>
      <c r="Z267" s="86"/>
      <c r="AA267" s="86"/>
      <c r="AB267" s="86"/>
      <c r="AC267" s="86"/>
      <c r="AD267" s="86"/>
      <c r="AE267" s="241"/>
      <c r="CV267" s="310">
        <f>IF(DataGoesHere!B267="","",DataGoesHere!A267)</f>
        <v>266</v>
      </c>
      <c r="CW267" s="271">
        <f t="shared" ca="1" si="16"/>
        <v>2</v>
      </c>
      <c r="CX267" s="272">
        <f t="shared" ca="1" si="17"/>
        <v>0.80574490527728204</v>
      </c>
      <c r="CY267" s="266">
        <f>DataGoesHere!A267</f>
        <v>266</v>
      </c>
      <c r="CZ267" s="19">
        <f>IF(DataGoesHere!B267="","",DataGoesHere!B267)</f>
        <v>337513</v>
      </c>
      <c r="DA267" s="19">
        <f>IF(DataGoesHere!B267="","",IF(AH$5="No",DataGoesHere!B267,DataGoesHere!B267-(AH$2*(DataGoesHere!A267-1))))</f>
        <v>110409.52647584974</v>
      </c>
      <c r="DB267" s="19">
        <f ca="1">IF(DataGoesHere!B267="","",IF(AO$9="No",DataGoesHere!B267,DataGoesHere!B267/CX267))</f>
        <v>418883.19465557305</v>
      </c>
      <c r="DC267" s="19">
        <f ca="1">IF(DataGoesHere!B267="","",IF(AO$9="No",DA267,DA267/CX267))</f>
        <v>137027.89276446539</v>
      </c>
      <c r="DD267" s="293" t="str">
        <f>IF(CZ267="",IF(COUNTIF(DD$2:DD266,"Forecast")&lt;Output!E$43,"Forecast",""),"Actual")</f>
        <v>Actual</v>
      </c>
      <c r="DF267" s="19">
        <f ca="1">IF(DataGoesHere!B266="",IF(DD267="Forecast",(Output!$E$47*IntermediateCalcs!DH266)+((1-Output!$E$47)*IntermediateCalcs!DF266),""),(Output!$E$47*IntermediateCalcs!DB266)+((1-Output!$E$47)*IntermediateCalcs!DF266))</f>
        <v>274007.42786863475</v>
      </c>
      <c r="DG267" s="19">
        <f ca="1">IF(DataGoesHere!B266="",IF(DD267="Forecast",(Output!$G$47*(IntermediateCalcs!DF267-IntermediateCalcs!DF266))+((1-Output!$G$47)*IntermediateCalcs!DG266),""),(Output!$G$47*(IntermediateCalcs!DF267-IntermediateCalcs!DF266))+((1-Output!$G$47)*IntermediateCalcs!DG266))</f>
        <v>-64461.533168918213</v>
      </c>
      <c r="DH267" s="19">
        <f ca="1">IF(DataGoesHere!B266="",IF(DD267="Forecast",DF267+DG267,""),DF267+DG267)</f>
        <v>209545.89469971653</v>
      </c>
      <c r="DI267" s="274">
        <f ca="1">IF(DH267="","",IF(IntermediateCalcs!$AO$9="Yes",IntermediateCalcs!DH267*$CX267,IntermediateCalcs!DH267))</f>
        <v>168840.53707606642</v>
      </c>
      <c r="DJ267" s="250">
        <f ca="1">IF(DataGoesHere!$B267="","",($CZ267-DI267))</f>
        <v>168672.46292393358</v>
      </c>
      <c r="DK267" s="250">
        <f ca="1">IF(DataGoesHere!$B267="","",ABS($CZ267-DI267))</f>
        <v>168672.46292393358</v>
      </c>
      <c r="DL267" s="250">
        <f ca="1">IF(DataGoesHere!$B267="","",DK267^2)</f>
        <v>28450399748.825748</v>
      </c>
      <c r="DM267" s="249">
        <f ca="1">IF(DataGoesHere!$B267="","",DK267/$CZ267)</f>
        <v>0.4997510108467928</v>
      </c>
      <c r="DN267" s="250">
        <f ca="1">IF(DataGoesHere!$B267="","",SUM(DJ$2:DJ267)/AVERAGE(DK:DK))</f>
        <v>-33.296187571871606</v>
      </c>
      <c r="DP267" s="19">
        <f ca="1">IF(DataGoesHere!B267="",IF($DD267="Forecast",(Output!E$48*IntermediateCalcs!CY267)+Output!G$48,""),(Output!E$48*IntermediateCalcs!CY267)+Output!G$48)</f>
        <v>385122.60041474178</v>
      </c>
      <c r="DQ267" s="274">
        <f ca="1">IF(DP267="","",IF(IntermediateCalcs!$AO$9="Yes",IntermediateCalcs!DP267*$CX267,IntermediateCalcs!DP267))</f>
        <v>310310.57319131668</v>
      </c>
      <c r="DR267" s="250">
        <f ca="1">IF(DataGoesHere!$B267="","",($CZ267-DQ267))</f>
        <v>27202.426808683318</v>
      </c>
      <c r="DS267" s="250">
        <f ca="1">IF(DataGoesHere!$B267="","",ABS($CZ267-DQ267))</f>
        <v>27202.426808683318</v>
      </c>
      <c r="DT267" s="250">
        <f ca="1">IF(DataGoesHere!$B267="","",DS267^2)</f>
        <v>739972024.28177285</v>
      </c>
      <c r="DU267" s="249">
        <f ca="1">IF(DataGoesHere!$B267="","",DS267/$CZ267)</f>
        <v>8.0596678672179498E-2</v>
      </c>
      <c r="DV267" s="250">
        <f ca="1">IF(DataGoesHere!$B267="","",SUM(DR$2:DR267)/AVERAGE(DS:DS))</f>
        <v>-41.126325605776209</v>
      </c>
      <c r="DX267" s="19">
        <f ca="1">IF(DataGoesHere!$B266="","",(DB261*(Output!$O$49/Output!$P$49))+(IntermediateCalcs!DB262*(Output!$M$49/Output!$P$49))+(IntermediateCalcs!DB263*(Output!$K$49/Output!$P$49))+(DB264*(Output!$I$49/Output!$P$49))+(IntermediateCalcs!DB265*(Output!$G$49/Output!$P$49))+(IntermediateCalcs!DB266*(Output!$E$49/Output!$P$49)))</f>
        <v>348386.42594037292</v>
      </c>
      <c r="DY267" s="274">
        <f ca="1">IF(DX267="","",IF(IntermediateCalcs!$AO$9="Yes",IntermediateCalcs!DX267*$CX267,IntermediateCalcs!DX267))</f>
        <v>280710.58776921663</v>
      </c>
      <c r="DZ267" s="250">
        <f ca="1">IF(DataGoesHere!$B267="","",($CZ267-DY267))</f>
        <v>56802.412230783375</v>
      </c>
      <c r="EA267" s="250">
        <f ca="1">IF(DataGoesHere!$B267="","",ABS($CZ267-DY267))</f>
        <v>56802.412230783375</v>
      </c>
      <c r="EB267" s="250">
        <f ca="1">IF(DataGoesHere!$B267="","",EA267^2)</f>
        <v>3226514035.2358489</v>
      </c>
      <c r="EC267" s="249">
        <f ca="1">IF(DataGoesHere!$B267="","",EA267/$CZ267)</f>
        <v>0.16829696109715292</v>
      </c>
      <c r="ED267" s="250">
        <f ca="1">IF(DataGoesHere!$B267="","",SUM(DZ$2:DZ267)/AVERAGE(EA:EA))</f>
        <v>-20.622847091767145</v>
      </c>
    </row>
    <row r="268" spans="20:134" x14ac:dyDescent="0.2">
      <c r="T268" s="240"/>
      <c r="U268" s="86"/>
      <c r="V268" s="245">
        <f>IF(DataGoesHere!$B268="","",(DataGoesHere!$B268/SUM(DataGoesHere!$B266:'DataGoesHere'!$B277)))</f>
        <v>8.2714508950477147E-2</v>
      </c>
      <c r="W268" s="86"/>
      <c r="X268" s="86"/>
      <c r="Y268" s="86"/>
      <c r="Z268" s="86"/>
      <c r="AA268" s="86"/>
      <c r="AB268" s="86"/>
      <c r="AC268" s="86"/>
      <c r="AD268" s="86"/>
      <c r="AE268" s="241"/>
      <c r="CV268" s="310">
        <f>IF(DataGoesHere!B268="","",DataGoesHere!A268)</f>
        <v>267</v>
      </c>
      <c r="CW268" s="271">
        <f t="shared" ca="1" si="16"/>
        <v>3</v>
      </c>
      <c r="CX268" s="272">
        <f t="shared" ca="1" si="17"/>
        <v>0.79862940076451561</v>
      </c>
      <c r="CY268" s="266">
        <f>DataGoesHere!A268</f>
        <v>267</v>
      </c>
      <c r="CZ268" s="19">
        <f>IF(DataGoesHere!B268="","",DataGoesHere!B268)</f>
        <v>383493</v>
      </c>
      <c r="DA268" s="19">
        <f>IF(DataGoesHere!B268="","",IF(AH$5="No",DataGoesHere!B268,DataGoesHere!B268-(AH$2*(DataGoesHere!A268-1))))</f>
        <v>155532.53223613594</v>
      </c>
      <c r="DB268" s="19">
        <f ca="1">IF(DataGoesHere!B268="","",IF(AO$9="No",DataGoesHere!B268,DataGoesHere!B268/CX268))</f>
        <v>480188.93323096802</v>
      </c>
      <c r="DC268" s="19">
        <f ca="1">IF(DataGoesHere!B268="","",IF(AO$9="No",DA268,DA268/CX268))</f>
        <v>194749.31938048743</v>
      </c>
      <c r="DD268" s="293" t="str">
        <f>IF(CZ268="",IF(COUNTIF(DD$2:DD267,"Forecast")&lt;Output!E$43,"Forecast",""),"Actual")</f>
        <v>Actual</v>
      </c>
      <c r="DF268" s="19">
        <f ca="1">IF(DataGoesHere!B267="",IF(DD268="Forecast",(Output!$E$47*IntermediateCalcs!DH267)+((1-Output!$E$47)*IntermediateCalcs!DF267),""),(Output!$E$47*IntermediateCalcs!DB267)+((1-Output!$E$47)*IntermediateCalcs!DF267))</f>
        <v>404395.61797687924</v>
      </c>
      <c r="DG268" s="19">
        <f ca="1">IF(DataGoesHere!B267="",IF(DD268="Forecast",(Output!$G$47*(IntermediateCalcs!DF268-IntermediateCalcs!DF267))+((1-Output!$G$47)*IntermediateCalcs!DG267),""),(Output!$G$47*(IntermediateCalcs!DF268-IntermediateCalcs!DF267))+((1-Output!$G$47)*IntermediateCalcs!DG267))</f>
        <v>32963.328469663131</v>
      </c>
      <c r="DH268" s="19">
        <f ca="1">IF(DataGoesHere!B267="",IF(DD268="Forecast",DF268+DG268,""),DF268+DG268)</f>
        <v>437358.9464465424</v>
      </c>
      <c r="DI268" s="274">
        <f ca="1">IF(DH268="","",IF(IntermediateCalcs!$AO$9="Yes",IntermediateCalcs!DH268*$CX268,IntermediateCalcs!DH268))</f>
        <v>349287.71331960201</v>
      </c>
      <c r="DJ268" s="250">
        <f ca="1">IF(DataGoesHere!$B268="","",($CZ268-DI268))</f>
        <v>34205.286680397985</v>
      </c>
      <c r="DK268" s="250">
        <f ca="1">IF(DataGoesHere!$B268="","",ABS($CZ268-DI268))</f>
        <v>34205.286680397985</v>
      </c>
      <c r="DL268" s="250">
        <f ca="1">IF(DataGoesHere!$B268="","",DK268^2)</f>
        <v>1170001636.8882117</v>
      </c>
      <c r="DM268" s="249">
        <f ca="1">IF(DataGoesHere!$B268="","",DK268/$CZ268)</f>
        <v>8.9194031391441261E-2</v>
      </c>
      <c r="DN268" s="250">
        <f ca="1">IF(DataGoesHere!$B268="","",SUM(DJ$2:DJ268)/AVERAGE(DK:DK))</f>
        <v>-32.708238864980267</v>
      </c>
      <c r="DP268" s="19">
        <f ca="1">IF(DataGoesHere!B268="",IF($DD268="Forecast",(Output!E$48*IntermediateCalcs!CY268)+Output!G$48,""),(Output!E$48*IntermediateCalcs!CY268)+Output!G$48)</f>
        <v>385991.53039626614</v>
      </c>
      <c r="DQ268" s="274">
        <f ca="1">IF(DP268="","",IF(IntermediateCalcs!$AO$9="Yes",IntermediateCalcs!DP268*$CX268,IntermediateCalcs!DP268))</f>
        <v>308264.18462054833</v>
      </c>
      <c r="DR268" s="250">
        <f ca="1">IF(DataGoesHere!$B268="","",($CZ268-DQ268))</f>
        <v>75228.815379451669</v>
      </c>
      <c r="DS268" s="250">
        <f ca="1">IF(DataGoesHere!$B268="","",ABS($CZ268-DQ268))</f>
        <v>75228.815379451669</v>
      </c>
      <c r="DT268" s="250">
        <f ca="1">IF(DataGoesHere!$B268="","",DS268^2)</f>
        <v>5659374663.3956242</v>
      </c>
      <c r="DU268" s="249">
        <f ca="1">IF(DataGoesHere!$B268="","",DS268/$CZ268)</f>
        <v>0.19616737562211481</v>
      </c>
      <c r="DV268" s="250">
        <f ca="1">IF(DataGoesHere!$B268="","",SUM(DR$2:DR268)/AVERAGE(DS:DS))</f>
        <v>-38.721668594571298</v>
      </c>
      <c r="DX268" s="19">
        <f ca="1">IF(DataGoesHere!$B267="","",(DB262*(Output!$O$49/Output!$P$49))+(IntermediateCalcs!DB263*(Output!$M$49/Output!$P$49))+(IntermediateCalcs!DB264*(Output!$K$49/Output!$P$49))+(DB265*(Output!$I$49/Output!$P$49))+(IntermediateCalcs!DB266*(Output!$G$49/Output!$P$49))+(IntermediateCalcs!DB267*(Output!$E$49/Output!$P$49)))</f>
        <v>375886.97949874209</v>
      </c>
      <c r="DY268" s="274">
        <f ca="1">IF(DX268="","",IF(IntermediateCalcs!$AO$9="Yes",IntermediateCalcs!DX268*$CX268,IntermediateCalcs!DX268))</f>
        <v>300194.39319226413</v>
      </c>
      <c r="DZ268" s="250">
        <f ca="1">IF(DataGoesHere!$B268="","",($CZ268-DY268))</f>
        <v>83298.606807735865</v>
      </c>
      <c r="EA268" s="250">
        <f ca="1">IF(DataGoesHere!$B268="","",ABS($CZ268-DY268))</f>
        <v>83298.606807735865</v>
      </c>
      <c r="EB268" s="250">
        <f ca="1">IF(DataGoesHere!$B268="","",EA268^2)</f>
        <v>6938657896.1097794</v>
      </c>
      <c r="EC268" s="249">
        <f ca="1">IF(DataGoesHere!$B268="","",EA268/$CZ268)</f>
        <v>0.21721024062430308</v>
      </c>
      <c r="ED268" s="250">
        <f ca="1">IF(DataGoesHere!$B268="","",SUM(DZ$2:DZ268)/AVERAGE(EA:EA))</f>
        <v>-18.192165675027404</v>
      </c>
    </row>
    <row r="269" spans="20:134" x14ac:dyDescent="0.2">
      <c r="T269" s="240"/>
      <c r="U269" s="86"/>
      <c r="V269" s="86"/>
      <c r="W269" s="245">
        <f>IF(DataGoesHere!$B269="","",(DataGoesHere!$B269/SUM(DataGoesHere!$B266:'DataGoesHere'!$B277)))</f>
        <v>8.2778568031498953E-2</v>
      </c>
      <c r="X269" s="86"/>
      <c r="Y269" s="86"/>
      <c r="Z269" s="86"/>
      <c r="AA269" s="86"/>
      <c r="AB269" s="86"/>
      <c r="AC269" s="86"/>
      <c r="AD269" s="86"/>
      <c r="AE269" s="241"/>
      <c r="CV269" s="310">
        <f>IF(DataGoesHere!B269="","",DataGoesHere!A269)</f>
        <v>268</v>
      </c>
      <c r="CW269" s="271">
        <f t="shared" ca="1" si="16"/>
        <v>4</v>
      </c>
      <c r="CX269" s="272">
        <f t="shared" ca="1" si="17"/>
        <v>1.0149292433706087</v>
      </c>
      <c r="CY269" s="266">
        <f>DataGoesHere!A269</f>
        <v>268</v>
      </c>
      <c r="CZ269" s="19">
        <f>IF(DataGoesHere!B269="","",DataGoesHere!B269)</f>
        <v>383790</v>
      </c>
      <c r="DA269" s="19">
        <f>IF(DataGoesHere!B269="","",IF(AH$5="No",DataGoesHere!B269,DataGoesHere!B269-(AH$2*(DataGoesHere!A269-1))))</f>
        <v>154972.53799642218</v>
      </c>
      <c r="DB269" s="19">
        <f ca="1">IF(DataGoesHere!B269="","",IF(AO$9="No",DataGoesHere!B269,DataGoesHere!B269/CX269))</f>
        <v>378144.58742505295</v>
      </c>
      <c r="DC269" s="19">
        <f ca="1">IF(DataGoesHere!B269="","",IF(AO$9="No",DA269,DA269/CX269))</f>
        <v>152692.94781747938</v>
      </c>
      <c r="DD269" s="293" t="str">
        <f>IF(CZ269="",IF(COUNTIF(DD$2:DD268,"Forecast")&lt;Output!E$43,"Forecast",""),"Actual")</f>
        <v>Actual</v>
      </c>
      <c r="DF269" s="19">
        <f ca="1">IF(DataGoesHere!B268="",IF(DD269="Forecast",(Output!$E$47*IntermediateCalcs!DH268)+((1-Output!$E$47)*IntermediateCalcs!DF268),""),(Output!$E$47*IntermediateCalcs!DB268)+((1-Output!$E$47)*IntermediateCalcs!DF268))</f>
        <v>472609.60170555912</v>
      </c>
      <c r="DG269" s="19">
        <f ca="1">IF(DataGoesHere!B268="",IF(DD269="Forecast",(Output!$G$47*(IntermediateCalcs!DF269-IntermediateCalcs!DF268))+((1-Output!$G$47)*IntermediateCalcs!DG268),""),(Output!$G$47*(IntermediateCalcs!DF269-IntermediateCalcs!DF268))+((1-Output!$G$47)*IntermediateCalcs!DG268))</f>
        <v>50588.656099171509</v>
      </c>
      <c r="DH269" s="19">
        <f ca="1">IF(DataGoesHere!B268="",IF(DD269="Forecast",DF269+DG269,""),DF269+DG269)</f>
        <v>523198.25780473062</v>
      </c>
      <c r="DI269" s="274">
        <f ca="1">IF(DH269="","",IF(IntermediateCalcs!$AO$9="Yes",IntermediateCalcs!DH269*$CX269,IntermediateCalcs!DH269))</f>
        <v>531009.21192657598</v>
      </c>
      <c r="DJ269" s="250">
        <f ca="1">IF(DataGoesHere!$B269="","",($CZ269-DI269))</f>
        <v>-147219.21192657598</v>
      </c>
      <c r="DK269" s="250">
        <f ca="1">IF(DataGoesHere!$B269="","",ABS($CZ269-DI269))</f>
        <v>147219.21192657598</v>
      </c>
      <c r="DL269" s="250">
        <f ca="1">IF(DataGoesHere!$B269="","",DK269^2)</f>
        <v>21673496360.282093</v>
      </c>
      <c r="DM269" s="249">
        <f ca="1">IF(DataGoesHere!$B269="","",DK269/$CZ269)</f>
        <v>0.38359314189159693</v>
      </c>
      <c r="DN269" s="250">
        <f ca="1">IF(DataGoesHere!$B269="","",SUM(DJ$2:DJ269)/AVERAGE(DK:DK))</f>
        <v>-35.238764221792884</v>
      </c>
      <c r="DP269" s="19">
        <f ca="1">IF(DataGoesHere!B269="",IF($DD269="Forecast",(Output!E$48*IntermediateCalcs!CY269)+Output!G$48,""),(Output!E$48*IntermediateCalcs!CY269)+Output!G$48)</f>
        <v>386860.4603777905</v>
      </c>
      <c r="DQ269" s="274">
        <f ca="1">IF(DP269="","",IF(IntermediateCalcs!$AO$9="Yes",IntermediateCalcs!DP269*$CX269,IntermediateCalcs!DP269))</f>
        <v>392635.99434123625</v>
      </c>
      <c r="DR269" s="250">
        <f ca="1">IF(DataGoesHere!$B269="","",($CZ269-DQ269))</f>
        <v>-8845.9943412362481</v>
      </c>
      <c r="DS269" s="250">
        <f ca="1">IF(DataGoesHere!$B269="","",ABS($CZ269-DQ269))</f>
        <v>8845.9943412362481</v>
      </c>
      <c r="DT269" s="250">
        <f ca="1">IF(DataGoesHere!$B269="","",DS269^2)</f>
        <v>78251615.885183722</v>
      </c>
      <c r="DU269" s="249">
        <f ca="1">IF(DataGoesHere!$B269="","",DS269/$CZ269)</f>
        <v>2.3049048545392657E-2</v>
      </c>
      <c r="DV269" s="250">
        <f ca="1">IF(DataGoesHere!$B269="","",SUM(DR$2:DR269)/AVERAGE(DS:DS))</f>
        <v>-39.004427032364575</v>
      </c>
      <c r="DX269" s="19">
        <f ca="1">IF(DataGoesHere!$B268="","",(DB263*(Output!$O$49/Output!$P$49))+(IntermediateCalcs!DB264*(Output!$M$49/Output!$P$49))+(IntermediateCalcs!DB265*(Output!$K$49/Output!$P$49))+(DB266*(Output!$I$49/Output!$P$49))+(IntermediateCalcs!DB267*(Output!$G$49/Output!$P$49))+(IntermediateCalcs!DB268*(Output!$E$49/Output!$P$49)))</f>
        <v>391353.75984048779</v>
      </c>
      <c r="DY269" s="274">
        <f ca="1">IF(DX269="","",IF(IntermediateCalcs!$AO$9="Yes",IntermediateCalcs!DX269*$CX269,IntermediateCalcs!DX269))</f>
        <v>397196.37536514923</v>
      </c>
      <c r="DZ269" s="250">
        <f ca="1">IF(DataGoesHere!$B269="","",($CZ269-DY269))</f>
        <v>-13406.37536514923</v>
      </c>
      <c r="EA269" s="250">
        <f ca="1">IF(DataGoesHere!$B269="","",ABS($CZ269-DY269))</f>
        <v>13406.37536514923</v>
      </c>
      <c r="EB269" s="250">
        <f ca="1">IF(DataGoesHere!$B269="","",EA269^2)</f>
        <v>179730900.43128014</v>
      </c>
      <c r="EC269" s="249">
        <f ca="1">IF(DataGoesHere!$B269="","",EA269/$CZ269)</f>
        <v>3.4931539032150995E-2</v>
      </c>
      <c r="ED269" s="250">
        <f ca="1">IF(DataGoesHere!$B269="","",SUM(DZ$2:DZ269)/AVERAGE(EA:EA))</f>
        <v>-18.583368225883024</v>
      </c>
    </row>
    <row r="270" spans="20:134" x14ac:dyDescent="0.2">
      <c r="T270" s="240"/>
      <c r="U270" s="86"/>
      <c r="V270" s="86"/>
      <c r="W270" s="86"/>
      <c r="X270" s="245">
        <f>IF(DataGoesHere!$B270="","",(DataGoesHere!$B270/SUM(DataGoesHere!$B266:'DataGoesHere'!$B277)))</f>
        <v>8.7968216342830391E-2</v>
      </c>
      <c r="Y270" s="86"/>
      <c r="Z270" s="86"/>
      <c r="AA270" s="86"/>
      <c r="AB270" s="86"/>
      <c r="AC270" s="86"/>
      <c r="AD270" s="86"/>
      <c r="AE270" s="241"/>
      <c r="CV270" s="310">
        <f>IF(DataGoesHere!B270="","",DataGoesHere!A270)</f>
        <v>269</v>
      </c>
      <c r="CW270" s="271">
        <f t="shared" ca="1" si="16"/>
        <v>5</v>
      </c>
      <c r="CX270" s="272">
        <f t="shared" ca="1" si="17"/>
        <v>0.97875414397996308</v>
      </c>
      <c r="CY270" s="266">
        <f>DataGoesHere!A270</f>
        <v>269</v>
      </c>
      <c r="CZ270" s="19">
        <f>IF(DataGoesHere!B270="","",DataGoesHere!B270)</f>
        <v>407851</v>
      </c>
      <c r="DA270" s="19">
        <f>IF(DataGoesHere!B270="","",IF(AH$5="No",DataGoesHere!B270,DataGoesHere!B270-(AH$2*(DataGoesHere!A270-1))))</f>
        <v>178176.54375670842</v>
      </c>
      <c r="DB270" s="19">
        <f ca="1">IF(DataGoesHere!B270="","",IF(AO$9="No",DataGoesHere!B270,DataGoesHere!B270/CX270))</f>
        <v>416704.23824877257</v>
      </c>
      <c r="DC270" s="19">
        <f ca="1">IF(DataGoesHere!B270="","",IF(AO$9="No",DA270,DA270/CX270))</f>
        <v>182044.22924042918</v>
      </c>
      <c r="DD270" s="293" t="str">
        <f>IF(CZ270="",IF(COUNTIF(DD$2:DD269,"Forecast")&lt;Output!E$43,"Forecast",""),"Actual")</f>
        <v>Actual</v>
      </c>
      <c r="DF270" s="19">
        <f ca="1">IF(DataGoesHere!B269="",IF(DD270="Forecast",(Output!$E$47*IntermediateCalcs!DH269)+((1-Output!$E$47)*IntermediateCalcs!DF269),""),(Output!$E$47*IntermediateCalcs!DB269)+((1-Output!$E$47)*IntermediateCalcs!DF269))</f>
        <v>387591.08885310357</v>
      </c>
      <c r="DG270" s="19">
        <f ca="1">IF(DataGoesHere!B269="",IF(DD270="Forecast",(Output!$G$47*(IntermediateCalcs!DF270-IntermediateCalcs!DF269))+((1-Output!$G$47)*IntermediateCalcs!DG269),""),(Output!$G$47*(IntermediateCalcs!DF270-IntermediateCalcs!DF269))+((1-Output!$G$47)*IntermediateCalcs!DG269))</f>
        <v>-17214.928376642019</v>
      </c>
      <c r="DH270" s="19">
        <f ca="1">IF(DataGoesHere!B269="",IF(DD270="Forecast",DF270+DG270,""),DF270+DG270)</f>
        <v>370376.16047646158</v>
      </c>
      <c r="DI270" s="274">
        <f ca="1">IF(DH270="","",IF(IntermediateCalcs!$AO$9="Yes",IntermediateCalcs!DH270*$CX270,IntermediateCalcs!DH270))</f>
        <v>362507.20189772459</v>
      </c>
      <c r="DJ270" s="250">
        <f ca="1">IF(DataGoesHere!$B270="","",($CZ270-DI270))</f>
        <v>45343.79810227541</v>
      </c>
      <c r="DK270" s="250">
        <f ca="1">IF(DataGoesHere!$B270="","",ABS($CZ270-DI270))</f>
        <v>45343.79810227541</v>
      </c>
      <c r="DL270" s="250">
        <f ca="1">IF(DataGoesHere!$B270="","",DK270^2)</f>
        <v>2056060026.339915</v>
      </c>
      <c r="DM270" s="249">
        <f ca="1">IF(DataGoesHere!$B270="","",DK270/$CZ270)</f>
        <v>0.11117736159105999</v>
      </c>
      <c r="DN270" s="250">
        <f ca="1">IF(DataGoesHere!$B270="","",SUM(DJ$2:DJ270)/AVERAGE(DK:DK))</f>
        <v>-34.459357584775788</v>
      </c>
      <c r="DP270" s="19">
        <f ca="1">IF(DataGoesHere!B270="",IF($DD270="Forecast",(Output!E$48*IntermediateCalcs!CY270)+Output!G$48,""),(Output!E$48*IntermediateCalcs!CY270)+Output!G$48)</f>
        <v>387729.39035931492</v>
      </c>
      <c r="DQ270" s="274">
        <f ca="1">IF(DP270="","",IF(IntermediateCalcs!$AO$9="Yes",IntermediateCalcs!DP270*$CX270,IntermediateCalcs!DP270))</f>
        <v>379491.74755700422</v>
      </c>
      <c r="DR270" s="250">
        <f ca="1">IF(DataGoesHere!$B270="","",($CZ270-DQ270))</f>
        <v>28359.252442995785</v>
      </c>
      <c r="DS270" s="250">
        <f ca="1">IF(DataGoesHere!$B270="","",ABS($CZ270-DQ270))</f>
        <v>28359.252442995785</v>
      </c>
      <c r="DT270" s="250">
        <f ca="1">IF(DataGoesHere!$B270="","",DS270^2)</f>
        <v>804247199.12556243</v>
      </c>
      <c r="DU270" s="249">
        <f ca="1">IF(DataGoesHere!$B270="","",DS270/$CZ270)</f>
        <v>6.9533364986222382E-2</v>
      </c>
      <c r="DV270" s="250">
        <f ca="1">IF(DataGoesHere!$B270="","",SUM(DR$2:DR270)/AVERAGE(DS:DS))</f>
        <v>-38.097935618461406</v>
      </c>
      <c r="DX270" s="19">
        <f ca="1">IF(DataGoesHere!$B269="","",(DB264*(Output!$O$49/Output!$P$49))+(IntermediateCalcs!DB265*(Output!$M$49/Output!$P$49))+(IntermediateCalcs!DB266*(Output!$K$49/Output!$P$49))+(DB267*(Output!$I$49/Output!$P$49))+(IntermediateCalcs!DB268*(Output!$G$49/Output!$P$49))+(IntermediateCalcs!DB269*(Output!$E$49/Output!$P$49)))</f>
        <v>423441.74604177935</v>
      </c>
      <c r="DY270" s="274">
        <f ca="1">IF(DX270="","",IF(IntermediateCalcs!$AO$9="Yes",IntermediateCalcs!DX270*$CX270,IntermediateCalcs!DX270))</f>
        <v>414445.36367250269</v>
      </c>
      <c r="DZ270" s="250">
        <f ca="1">IF(DataGoesHere!$B270="","",($CZ270-DY270))</f>
        <v>-6594.3636725026881</v>
      </c>
      <c r="EA270" s="250">
        <f ca="1">IF(DataGoesHere!$B270="","",ABS($CZ270-DY270))</f>
        <v>6594.3636725026881</v>
      </c>
      <c r="EB270" s="250">
        <f ca="1">IF(DataGoesHere!$B270="","",EA270^2)</f>
        <v>43485632.245223142</v>
      </c>
      <c r="EC270" s="249">
        <f ca="1">IF(DataGoesHere!$B270="","",EA270/$CZ270)</f>
        <v>1.6168560755037226E-2</v>
      </c>
      <c r="ED270" s="250">
        <f ca="1">IF(DataGoesHere!$B270="","",SUM(DZ$2:DZ270)/AVERAGE(EA:EA))</f>
        <v>-18.775793980025256</v>
      </c>
    </row>
    <row r="271" spans="20:134" x14ac:dyDescent="0.2">
      <c r="T271" s="240"/>
      <c r="U271" s="86"/>
      <c r="V271" s="86"/>
      <c r="W271" s="86"/>
      <c r="X271" s="86"/>
      <c r="Y271" s="245">
        <f>IF(DataGoesHere!$B271="","",(DataGoesHere!$B271/SUM(DataGoesHere!$B266:'DataGoesHere'!$B277)))</f>
        <v>8.3111588977955689E-2</v>
      </c>
      <c r="Z271" s="86"/>
      <c r="AA271" s="86"/>
      <c r="AB271" s="86"/>
      <c r="AC271" s="86"/>
      <c r="AD271" s="86"/>
      <c r="AE271" s="241"/>
      <c r="CV271" s="310">
        <f>IF(DataGoesHere!B271="","",DataGoesHere!A271)</f>
        <v>270</v>
      </c>
      <c r="CW271" s="271">
        <f t="shared" ca="1" si="16"/>
        <v>6</v>
      </c>
      <c r="CX271" s="272">
        <f t="shared" ca="1" si="17"/>
        <v>1.0779088099730167</v>
      </c>
      <c r="CY271" s="266">
        <f>DataGoesHere!A271</f>
        <v>270</v>
      </c>
      <c r="CZ271" s="19">
        <f>IF(DataGoesHere!B271="","",DataGoesHere!B271)</f>
        <v>385334</v>
      </c>
      <c r="DA271" s="19">
        <f>IF(DataGoesHere!B271="","",IF(AH$5="No",DataGoesHere!B271,DataGoesHere!B271-(AH$2*(DataGoesHere!A271-1))))</f>
        <v>154802.54951699462</v>
      </c>
      <c r="DB271" s="19">
        <f ca="1">IF(DataGoesHere!B271="","",IF(AO$9="No",DataGoesHere!B271,DataGoesHere!B271/CX271))</f>
        <v>357482.93031360052</v>
      </c>
      <c r="DC271" s="19">
        <f ca="1">IF(DataGoesHere!B271="","",IF(AO$9="No",DA271,DA271/CX271))</f>
        <v>143613.77148487151</v>
      </c>
      <c r="DD271" s="293" t="str">
        <f>IF(CZ271="",IF(COUNTIF(DD$2:DD270,"Forecast")&lt;Output!E$43,"Forecast",""),"Actual")</f>
        <v>Actual</v>
      </c>
      <c r="DF271" s="19">
        <f ca="1">IF(DataGoesHere!B270="",IF(DD271="Forecast",(Output!$E$47*IntermediateCalcs!DH270)+((1-Output!$E$47)*IntermediateCalcs!DF270),""),(Output!$E$47*IntermediateCalcs!DB270)+((1-Output!$E$47)*IntermediateCalcs!DF270))</f>
        <v>413792.92330920568</v>
      </c>
      <c r="DG271" s="19">
        <f ca="1">IF(DataGoesHere!B270="",IF(DD271="Forecast",(Output!$G$47*(IntermediateCalcs!DF271-IntermediateCalcs!DF270))+((1-Output!$G$47)*IntermediateCalcs!DG270),""),(Output!$G$47*(IntermediateCalcs!DF271-IntermediateCalcs!DF270))+((1-Output!$G$47)*IntermediateCalcs!DG270))</f>
        <v>4493.4530397300441</v>
      </c>
      <c r="DH271" s="19">
        <f ca="1">IF(DataGoesHere!B270="",IF(DD271="Forecast",DF271+DG271,""),DF271+DG271)</f>
        <v>418286.37634893571</v>
      </c>
      <c r="DI271" s="274">
        <f ca="1">IF(DH271="","",IF(IntermediateCalcs!$AO$9="Yes",IntermediateCalcs!DH271*$CX271,IntermediateCalcs!DH271))</f>
        <v>450874.57015820668</v>
      </c>
      <c r="DJ271" s="250">
        <f ca="1">IF(DataGoesHere!$B271="","",($CZ271-DI271))</f>
        <v>-65540.570158206683</v>
      </c>
      <c r="DK271" s="250">
        <f ca="1">IF(DataGoesHere!$B271="","",ABS($CZ271-DI271))</f>
        <v>65540.570158206683</v>
      </c>
      <c r="DL271" s="250">
        <f ca="1">IF(DataGoesHere!$B271="","",DK271^2)</f>
        <v>4295566336.6628122</v>
      </c>
      <c r="DM271" s="249">
        <f ca="1">IF(DataGoesHere!$B271="","",DK271/$CZ271)</f>
        <v>0.17008769057027587</v>
      </c>
      <c r="DN271" s="250">
        <f ca="1">IF(DataGoesHere!$B271="","",SUM(DJ$2:DJ271)/AVERAGE(DK:DK))</f>
        <v>-35.585923014075973</v>
      </c>
      <c r="DP271" s="19">
        <f ca="1">IF(DataGoesHere!B271="",IF($DD271="Forecast",(Output!E$48*IntermediateCalcs!CY271)+Output!G$48,""),(Output!E$48*IntermediateCalcs!CY271)+Output!G$48)</f>
        <v>388598.32034083927</v>
      </c>
      <c r="DQ271" s="274">
        <f ca="1">IF(DP271="","",IF(IntermediateCalcs!$AO$9="Yes",IntermediateCalcs!DP271*$CX271,IntermediateCalcs!DP271))</f>
        <v>418873.55303610722</v>
      </c>
      <c r="DR271" s="250">
        <f ca="1">IF(DataGoesHere!$B271="","",($CZ271-DQ271))</f>
        <v>-33539.553036107216</v>
      </c>
      <c r="DS271" s="250">
        <f ca="1">IF(DataGoesHere!$B271="","",ABS($CZ271-DQ271))</f>
        <v>33539.553036107216</v>
      </c>
      <c r="DT271" s="250">
        <f ca="1">IF(DataGoesHere!$B271="","",DS271^2)</f>
        <v>1124901617.8618488</v>
      </c>
      <c r="DU271" s="249">
        <f ca="1">IF(DataGoesHere!$B271="","",DS271/$CZ271)</f>
        <v>8.7040211961849245E-2</v>
      </c>
      <c r="DV271" s="250">
        <f ca="1">IF(DataGoesHere!$B271="","",SUM(DR$2:DR271)/AVERAGE(DS:DS))</f>
        <v>-39.170013132299054</v>
      </c>
      <c r="DX271" s="19">
        <f ca="1">IF(DataGoesHere!$B270="","",(DB265*(Output!$O$49/Output!$P$49))+(IntermediateCalcs!DB266*(Output!$M$49/Output!$P$49))+(IntermediateCalcs!DB267*(Output!$K$49/Output!$P$49))+(DB268*(Output!$I$49/Output!$P$49))+(IntermediateCalcs!DB269*(Output!$G$49/Output!$P$49))+(IntermediateCalcs!DB270*(Output!$E$49/Output!$P$49)))</f>
        <v>382048.79102267057</v>
      </c>
      <c r="DY271" s="274">
        <f ca="1">IF(DX271="","",IF(IntermediateCalcs!$AO$9="Yes",IntermediateCalcs!DX271*$CX271,IntermediateCalcs!DX271))</f>
        <v>411813.7576828766</v>
      </c>
      <c r="DZ271" s="250">
        <f ca="1">IF(DataGoesHere!$B271="","",($CZ271-DY271))</f>
        <v>-26479.757682876603</v>
      </c>
      <c r="EA271" s="250">
        <f ca="1">IF(DataGoesHere!$B271="","",ABS($CZ271-DY271))</f>
        <v>26479.757682876603</v>
      </c>
      <c r="EB271" s="250">
        <f ca="1">IF(DataGoesHere!$B271="","",EA271^2)</f>
        <v>701177566.94386244</v>
      </c>
      <c r="EC271" s="249">
        <f ca="1">IF(DataGoesHere!$B271="","",EA271/$CZ271)</f>
        <v>6.871897544176378E-2</v>
      </c>
      <c r="ED271" s="250">
        <f ca="1">IF(DataGoesHere!$B271="","",SUM(DZ$2:DZ271)/AVERAGE(EA:EA))</f>
        <v>-19.548482232400229</v>
      </c>
    </row>
    <row r="272" spans="20:134" x14ac:dyDescent="0.2">
      <c r="T272" s="240"/>
      <c r="U272" s="86"/>
      <c r="V272" s="86"/>
      <c r="W272" s="86"/>
      <c r="X272" s="86"/>
      <c r="Y272" s="86"/>
      <c r="Z272" s="245">
        <f>IF(DataGoesHere!$B272="","",(DataGoesHere!$B272/SUM(DataGoesHere!$B266:'DataGoesHere'!$B277)))</f>
        <v>8.5065498792691221E-2</v>
      </c>
      <c r="AA272" s="86"/>
      <c r="AB272" s="86"/>
      <c r="AC272" s="86"/>
      <c r="AD272" s="86"/>
      <c r="AE272" s="241"/>
      <c r="CV272" s="310">
        <f>IF(DataGoesHere!B272="","",DataGoesHere!A272)</f>
        <v>271</v>
      </c>
      <c r="CW272" s="271">
        <f t="shared" ca="1" si="16"/>
        <v>7</v>
      </c>
      <c r="CX272" s="272">
        <f t="shared" ca="1" si="17"/>
        <v>1.0265458156689093</v>
      </c>
      <c r="CY272" s="266">
        <f>DataGoesHere!A272</f>
        <v>271</v>
      </c>
      <c r="CZ272" s="19">
        <f>IF(DataGoesHere!B272="","",DataGoesHere!B272)</f>
        <v>394393</v>
      </c>
      <c r="DA272" s="19">
        <f>IF(DataGoesHere!B272="","",IF(AH$5="No",DataGoesHere!B272,DataGoesHere!B272-(AH$2*(DataGoesHere!A272-1))))</f>
        <v>163004.55527728086</v>
      </c>
      <c r="DB272" s="19">
        <f ca="1">IF(DataGoesHere!B272="","",IF(AO$9="No",DataGoesHere!B272,DataGoesHere!B272/CX272))</f>
        <v>384194.25025176193</v>
      </c>
      <c r="DC272" s="19">
        <f ca="1">IF(DataGoesHere!B272="","",IF(AO$9="No",DA272,DA272/CX272))</f>
        <v>158789.36213973575</v>
      </c>
      <c r="DD272" s="293" t="str">
        <f>IF(CZ272="",IF(COUNTIF(DD$2:DD271,"Forecast")&lt;Output!E$43,"Forecast",""),"Actual")</f>
        <v>Actual</v>
      </c>
      <c r="DF272" s="19">
        <f ca="1">IF(DataGoesHere!B271="",IF(DD272="Forecast",(Output!$E$47*IntermediateCalcs!DH271)+((1-Output!$E$47)*IntermediateCalcs!DF271),""),(Output!$E$47*IntermediateCalcs!DB271)+((1-Output!$E$47)*IntermediateCalcs!DF271))</f>
        <v>363113.92961316108</v>
      </c>
      <c r="DG272" s="19">
        <f ca="1">IF(DataGoesHere!B271="",IF(DD272="Forecast",(Output!$G$47*(IntermediateCalcs!DF272-IntermediateCalcs!DF271))+((1-Output!$G$47)*IntermediateCalcs!DG271),""),(Output!$G$47*(IntermediateCalcs!DF272-IntermediateCalcs!DF271))+((1-Output!$G$47)*IntermediateCalcs!DG271))</f>
        <v>-23092.770328157283</v>
      </c>
      <c r="DH272" s="19">
        <f ca="1">IF(DataGoesHere!B271="",IF(DD272="Forecast",DF272+DG272,""),DF272+DG272)</f>
        <v>340021.15928500379</v>
      </c>
      <c r="DI272" s="274">
        <f ca="1">IF(DH272="","",IF(IntermediateCalcs!$AO$9="Yes",IntermediateCalcs!DH272*$CX272,IntermediateCalcs!DH272))</f>
        <v>349047.29830291239</v>
      </c>
      <c r="DJ272" s="250">
        <f ca="1">IF(DataGoesHere!$B272="","",($CZ272-DI272))</f>
        <v>45345.701697087614</v>
      </c>
      <c r="DK272" s="250">
        <f ca="1">IF(DataGoesHere!$B272="","",ABS($CZ272-DI272))</f>
        <v>45345.701697087614</v>
      </c>
      <c r="DL272" s="250">
        <f ca="1">IF(DataGoesHere!$B272="","",DK272^2)</f>
        <v>2056232662.4012544</v>
      </c>
      <c r="DM272" s="249">
        <f ca="1">IF(DataGoesHere!$B272="","",DK272/$CZ272)</f>
        <v>0.1149759293321322</v>
      </c>
      <c r="DN272" s="250">
        <f ca="1">IF(DataGoesHere!$B272="","",SUM(DJ$2:DJ272)/AVERAGE(DK:DK))</f>
        <v>-34.806483656499665</v>
      </c>
      <c r="DP272" s="19">
        <f ca="1">IF(DataGoesHere!B272="",IF($DD272="Forecast",(Output!E$48*IntermediateCalcs!CY272)+Output!G$48,""),(Output!E$48*IntermediateCalcs!CY272)+Output!G$48)</f>
        <v>389467.25032236363</v>
      </c>
      <c r="DQ272" s="274">
        <f ca="1">IF(DP272="","",IF(IntermediateCalcs!$AO$9="Yes",IntermediateCalcs!DP272*$CX272,IntermediateCalcs!DP272))</f>
        <v>399805.97615849809</v>
      </c>
      <c r="DR272" s="250">
        <f ca="1">IF(DataGoesHere!$B272="","",($CZ272-DQ272))</f>
        <v>-5412.9761584980879</v>
      </c>
      <c r="DS272" s="250">
        <f ca="1">IF(DataGoesHere!$B272="","",ABS($CZ272-DQ272))</f>
        <v>5412.9761584980879</v>
      </c>
      <c r="DT272" s="250">
        <f ca="1">IF(DataGoesHere!$B272="","",DS272^2)</f>
        <v>29300310.892468717</v>
      </c>
      <c r="DU272" s="249">
        <f ca="1">IF(DataGoesHere!$B272="","",DS272/$CZ272)</f>
        <v>1.3724828175190959E-2</v>
      </c>
      <c r="DV272" s="250">
        <f ca="1">IF(DataGoesHere!$B272="","",SUM(DR$2:DR272)/AVERAGE(DS:DS))</f>
        <v>-39.343036607484244</v>
      </c>
      <c r="DX272" s="19">
        <f ca="1">IF(DataGoesHere!$B271="","",(DB266*(Output!$O$49/Output!$P$49))+(IntermediateCalcs!DB267*(Output!$M$49/Output!$P$49))+(IntermediateCalcs!DB268*(Output!$K$49/Output!$P$49))+(DB269*(Output!$I$49/Output!$P$49))+(IntermediateCalcs!DB270*(Output!$G$49/Output!$P$49))+(IntermediateCalcs!DB271*(Output!$E$49/Output!$P$49)))</f>
        <v>387347.58980598697</v>
      </c>
      <c r="DY272" s="274">
        <f ca="1">IF(DX272="","",IF(IntermediateCalcs!$AO$9="Yes",IntermediateCalcs!DX272*$CX272,IntermediateCalcs!DX272))</f>
        <v>397630.04752477299</v>
      </c>
      <c r="DZ272" s="250">
        <f ca="1">IF(DataGoesHere!$B272="","",($CZ272-DY272))</f>
        <v>-3237.0475247729919</v>
      </c>
      <c r="EA272" s="250">
        <f ca="1">IF(DataGoesHere!$B272="","",ABS($CZ272-DY272))</f>
        <v>3237.0475247729919</v>
      </c>
      <c r="EB272" s="250">
        <f ca="1">IF(DataGoesHere!$B272="","",EA272^2)</f>
        <v>10478476.677638954</v>
      </c>
      <c r="EC272" s="249">
        <f ca="1">IF(DataGoesHere!$B272="","",EA272/$CZ272)</f>
        <v>8.2076698236859987E-3</v>
      </c>
      <c r="ED272" s="250">
        <f ca="1">IF(DataGoesHere!$B272="","",SUM(DZ$2:DZ272)/AVERAGE(EA:EA))</f>
        <v>-19.642940369998257</v>
      </c>
    </row>
    <row r="273" spans="20:134" x14ac:dyDescent="0.2">
      <c r="T273" s="240"/>
      <c r="U273" s="86"/>
      <c r="V273" s="86"/>
      <c r="W273" s="86"/>
      <c r="X273" s="86"/>
      <c r="Y273" s="86"/>
      <c r="Z273" s="86"/>
      <c r="AA273" s="245">
        <f>IF(DataGoesHere!$B273="","",(DataGoesHere!$B273/SUM(DataGoesHere!$B266:'DataGoesHere'!$B277)))</f>
        <v>8.6470269145199508E-2</v>
      </c>
      <c r="AB273" s="86"/>
      <c r="AC273" s="86"/>
      <c r="AD273" s="86"/>
      <c r="AE273" s="241"/>
      <c r="CV273" s="310">
        <f>IF(DataGoesHere!B273="","",DataGoesHere!A273)</f>
        <v>272</v>
      </c>
      <c r="CW273" s="271">
        <f t="shared" ca="1" si="16"/>
        <v>8</v>
      </c>
      <c r="CX273" s="272">
        <f t="shared" ca="1" si="17"/>
        <v>1.0207492390681214</v>
      </c>
      <c r="CY273" s="266">
        <f>DataGoesHere!A273</f>
        <v>272</v>
      </c>
      <c r="CZ273" s="19">
        <f>IF(DataGoesHere!B273="","",DataGoesHere!B273)</f>
        <v>400906</v>
      </c>
      <c r="DA273" s="19">
        <f>IF(DataGoesHere!B273="","",IF(AH$5="No",DataGoesHere!B273,DataGoesHere!B273-(AH$2*(DataGoesHere!A273-1))))</f>
        <v>168660.56103756707</v>
      </c>
      <c r="DB273" s="19">
        <f ca="1">IF(DataGoesHere!B273="","",IF(AO$9="No",DataGoesHere!B273,DataGoesHere!B273/CX273))</f>
        <v>392756.59942299</v>
      </c>
      <c r="DC273" s="19">
        <f ca="1">IF(DataGoesHere!B273="","",IF(AO$9="No",DA273,DA273/CX273))</f>
        <v>165232.12027230443</v>
      </c>
      <c r="DD273" s="293" t="str">
        <f>IF(CZ273="",IF(COUNTIF(DD$2:DD272,"Forecast")&lt;Output!E$43,"Forecast",""),"Actual")</f>
        <v>Actual</v>
      </c>
      <c r="DF273" s="19">
        <f ca="1">IF(DataGoesHere!B272="",IF(DD273="Forecast",(Output!$E$47*IntermediateCalcs!DH272)+((1-Output!$E$47)*IntermediateCalcs!DF272),""),(Output!$E$47*IntermediateCalcs!DB272)+((1-Output!$E$47)*IntermediateCalcs!DF272))</f>
        <v>382086.21818790183</v>
      </c>
      <c r="DG273" s="19">
        <f ca="1">IF(DataGoesHere!B272="",IF(DD273="Forecast",(Output!$G$47*(IntermediateCalcs!DF273-IntermediateCalcs!DF272))+((1-Output!$G$47)*IntermediateCalcs!DG272),""),(Output!$G$47*(IntermediateCalcs!DF273-IntermediateCalcs!DF272))+((1-Output!$G$47)*IntermediateCalcs!DG272))</f>
        <v>-2060.2408767082634</v>
      </c>
      <c r="DH273" s="19">
        <f ca="1">IF(DataGoesHere!B272="",IF(DD273="Forecast",DF273+DG273,""),DF273+DG273)</f>
        <v>380025.97731119359</v>
      </c>
      <c r="DI273" s="274">
        <f ca="1">IF(DH273="","",IF(IntermediateCalcs!$AO$9="Yes",IntermediateCalcs!DH273*$CX273,IntermediateCalcs!DH273))</f>
        <v>387911.22716652002</v>
      </c>
      <c r="DJ273" s="250">
        <f ca="1">IF(DataGoesHere!$B273="","",($CZ273-DI273))</f>
        <v>12994.772833479976</v>
      </c>
      <c r="DK273" s="250">
        <f ca="1">IF(DataGoesHere!$B273="","",ABS($CZ273-DI273))</f>
        <v>12994.772833479976</v>
      </c>
      <c r="DL273" s="250">
        <f ca="1">IF(DataGoesHere!$B273="","",DK273^2)</f>
        <v>168864120.9937492</v>
      </c>
      <c r="DM273" s="249">
        <f ca="1">IF(DataGoesHere!$B273="","",DK273/$CZ273)</f>
        <v>3.2413515471157769E-2</v>
      </c>
      <c r="DN273" s="250">
        <f ca="1">IF(DataGoesHere!$B273="","",SUM(DJ$2:DJ273)/AVERAGE(DK:DK))</f>
        <v>-34.583118772726607</v>
      </c>
      <c r="DP273" s="19">
        <f ca="1">IF(DataGoesHere!B273="",IF($DD273="Forecast",(Output!E$48*IntermediateCalcs!CY273)+Output!G$48,""),(Output!E$48*IntermediateCalcs!CY273)+Output!G$48)</f>
        <v>390336.18030388805</v>
      </c>
      <c r="DQ273" s="274">
        <f ca="1">IF(DP273="","",IF(IntermediateCalcs!$AO$9="Yes",IntermediateCalcs!DP273*$CX273,IntermediateCalcs!DP273))</f>
        <v>398435.35902595078</v>
      </c>
      <c r="DR273" s="250">
        <f ca="1">IF(DataGoesHere!$B273="","",($CZ273-DQ273))</f>
        <v>2470.6409740492236</v>
      </c>
      <c r="DS273" s="250">
        <f ca="1">IF(DataGoesHere!$B273="","",ABS($CZ273-DQ273))</f>
        <v>2470.6409740492236</v>
      </c>
      <c r="DT273" s="250">
        <f ca="1">IF(DataGoesHere!$B273="","",DS273^2)</f>
        <v>6104066.8226508964</v>
      </c>
      <c r="DU273" s="249">
        <f ca="1">IF(DataGoesHere!$B273="","",DS273/$CZ273)</f>
        <v>6.1626440463580581E-3</v>
      </c>
      <c r="DV273" s="250">
        <f ca="1">IF(DataGoesHere!$B273="","",SUM(DR$2:DR273)/AVERAGE(DS:DS))</f>
        <v>-39.264063622060355</v>
      </c>
      <c r="DX273" s="19">
        <f ca="1">IF(DataGoesHere!$B272="","",(DB267*(Output!$O$49/Output!$P$49))+(IntermediateCalcs!DB268*(Output!$M$49/Output!$P$49))+(IntermediateCalcs!DB269*(Output!$K$49/Output!$P$49))+(DB270*(Output!$I$49/Output!$P$49))+(IntermediateCalcs!DB271*(Output!$G$49/Output!$P$49))+(IntermediateCalcs!DB272*(Output!$E$49/Output!$P$49)))</f>
        <v>410610.74872859928</v>
      </c>
      <c r="DY273" s="274">
        <f ca="1">IF(DX273="","",IF(IntermediateCalcs!$AO$9="Yes",IntermediateCalcs!DX273*$CX273,IntermediateCalcs!DX273))</f>
        <v>419130.60931790934</v>
      </c>
      <c r="DZ273" s="250">
        <f ca="1">IF(DataGoesHere!$B273="","",($CZ273-DY273))</f>
        <v>-18224.609317909344</v>
      </c>
      <c r="EA273" s="250">
        <f ca="1">IF(DataGoesHere!$B273="","",ABS($CZ273-DY273))</f>
        <v>18224.609317909344</v>
      </c>
      <c r="EB273" s="250">
        <f ca="1">IF(DataGoesHere!$B273="","",EA273^2)</f>
        <v>332136384.7904281</v>
      </c>
      <c r="EC273" s="249">
        <f ca="1">IF(DataGoesHere!$B273="","",EA273/$CZ273)</f>
        <v>4.5458559657149913E-2</v>
      </c>
      <c r="ED273" s="250">
        <f ca="1">IF(DataGoesHere!$B273="","",SUM(DZ$2:DZ273)/AVERAGE(EA:EA))</f>
        <v>-20.174740611251156</v>
      </c>
    </row>
    <row r="274" spans="20:134" x14ac:dyDescent="0.2">
      <c r="T274" s="240"/>
      <c r="U274" s="86"/>
      <c r="V274" s="86"/>
      <c r="W274" s="86"/>
      <c r="X274" s="86"/>
      <c r="Y274" s="86"/>
      <c r="Z274" s="86"/>
      <c r="AA274" s="86"/>
      <c r="AB274" s="245">
        <f>IF(DataGoesHere!$B274="","",(DataGoesHere!$B274/SUM(DataGoesHere!$B266:'DataGoesHere'!$B277)))</f>
        <v>8.0639814336508603E-2</v>
      </c>
      <c r="AC274" s="86"/>
      <c r="AD274" s="86"/>
      <c r="AE274" s="241"/>
      <c r="CV274" s="310">
        <f>IF(DataGoesHere!B274="","",DataGoesHere!A274)</f>
        <v>273</v>
      </c>
      <c r="CW274" s="271">
        <f t="shared" ca="1" si="16"/>
        <v>9</v>
      </c>
      <c r="CX274" s="272">
        <f t="shared" ca="1" si="17"/>
        <v>1.0625330005567626</v>
      </c>
      <c r="CY274" s="266">
        <f>DataGoesHere!A274</f>
        <v>273</v>
      </c>
      <c r="CZ274" s="19">
        <f>IF(DataGoesHere!B274="","",DataGoesHere!B274)</f>
        <v>373874</v>
      </c>
      <c r="DA274" s="19">
        <f>IF(DataGoesHere!B274="","",IF(AH$5="No",DataGoesHere!B274,DataGoesHere!B274-(AH$2*(DataGoesHere!A274-1))))</f>
        <v>140771.5667978533</v>
      </c>
      <c r="DB274" s="19">
        <f ca="1">IF(DataGoesHere!B274="","",IF(AO$9="No",DataGoesHere!B274,DataGoesHere!B274/CX274))</f>
        <v>351870.48289708805</v>
      </c>
      <c r="DC274" s="19">
        <f ca="1">IF(DataGoesHere!B274="","",IF(AO$9="No",DA274,DA274/CX274))</f>
        <v>132486.77144530063</v>
      </c>
      <c r="DD274" s="293" t="str">
        <f>IF(CZ274="",IF(COUNTIF(DD$2:DD273,"Forecast")&lt;Output!E$43,"Forecast",""),"Actual")</f>
        <v>Actual</v>
      </c>
      <c r="DF274" s="19">
        <f ca="1">IF(DataGoesHere!B273="",IF(DD274="Forecast",(Output!$E$47*IntermediateCalcs!DH273)+((1-Output!$E$47)*IntermediateCalcs!DF273),""),(Output!$E$47*IntermediateCalcs!DB273)+((1-Output!$E$47)*IntermediateCalcs!DF273))</f>
        <v>391689.56129948114</v>
      </c>
      <c r="DG274" s="19">
        <f ca="1">IF(DataGoesHere!B273="",IF(DD274="Forecast",(Output!$G$47*(IntermediateCalcs!DF274-IntermediateCalcs!DF273))+((1-Output!$G$47)*IntermediateCalcs!DG273),""),(Output!$G$47*(IntermediateCalcs!DF274-IntermediateCalcs!DF273))+((1-Output!$G$47)*IntermediateCalcs!DG273))</f>
        <v>3771.5511174355215</v>
      </c>
      <c r="DH274" s="19">
        <f ca="1">IF(DataGoesHere!B273="",IF(DD274="Forecast",DF274+DG274,""),DF274+DG274)</f>
        <v>395461.11241691664</v>
      </c>
      <c r="DI274" s="274">
        <f ca="1">IF(DH274="","",IF(IntermediateCalcs!$AO$9="Yes",IntermediateCalcs!DH274*$CX274,IntermediateCalcs!DH274))</f>
        <v>420190.48237986164</v>
      </c>
      <c r="DJ274" s="250">
        <f ca="1">IF(DataGoesHere!$B274="","",($CZ274-DI274))</f>
        <v>-46316.482379861642</v>
      </c>
      <c r="DK274" s="250">
        <f ca="1">IF(DataGoesHere!$B274="","",ABS($CZ274-DI274))</f>
        <v>46316.482379861642</v>
      </c>
      <c r="DL274" s="250">
        <f ca="1">IF(DataGoesHere!$B274="","",DK274^2)</f>
        <v>2145216540.044034</v>
      </c>
      <c r="DM274" s="249">
        <f ca="1">IF(DataGoesHere!$B274="","",DK274/$CZ274)</f>
        <v>0.12388259782670537</v>
      </c>
      <c r="DN274" s="250">
        <f ca="1">IF(DataGoesHere!$B274="","",SUM(DJ$2:DJ274)/AVERAGE(DK:DK))</f>
        <v>-35.379244710142025</v>
      </c>
      <c r="DP274" s="19">
        <f ca="1">IF(DataGoesHere!B274="",IF($DD274="Forecast",(Output!E$48*IntermediateCalcs!CY274)+Output!G$48,""),(Output!E$48*IntermediateCalcs!CY274)+Output!G$48)</f>
        <v>391205.1102854124</v>
      </c>
      <c r="DQ274" s="274">
        <f ca="1">IF(DP274="","",IF(IntermediateCalcs!$AO$9="Yes",IntermediateCalcs!DP274*$CX274,IntermediateCalcs!DP274))</f>
        <v>415668.33966469846</v>
      </c>
      <c r="DR274" s="250">
        <f ca="1">IF(DataGoesHere!$B274="","",($CZ274-DQ274))</f>
        <v>-41794.339664698462</v>
      </c>
      <c r="DS274" s="250">
        <f ca="1">IF(DataGoesHere!$B274="","",ABS($CZ274-DQ274))</f>
        <v>41794.339664698462</v>
      </c>
      <c r="DT274" s="250">
        <f ca="1">IF(DataGoesHere!$B274="","",DS274^2)</f>
        <v>1746766828.0081871</v>
      </c>
      <c r="DU274" s="249">
        <f ca="1">IF(DataGoesHere!$B274="","",DS274/$CZ274)</f>
        <v>0.11178723223518743</v>
      </c>
      <c r="DV274" s="250">
        <f ca="1">IF(DataGoesHere!$B274="","",SUM(DR$2:DR274)/AVERAGE(DS:DS))</f>
        <v>-40.600001871206942</v>
      </c>
      <c r="DX274" s="19">
        <f ca="1">IF(DataGoesHere!$B273="","",(DB268*(Output!$O$49/Output!$P$49))+(IntermediateCalcs!DB269*(Output!$M$49/Output!$P$49))+(IntermediateCalcs!DB270*(Output!$K$49/Output!$P$49))+(DB271*(Output!$I$49/Output!$P$49))+(IntermediateCalcs!DB272*(Output!$G$49/Output!$P$49))+(IntermediateCalcs!DB273*(Output!$E$49/Output!$P$49)))</f>
        <v>382612.3197507271</v>
      </c>
      <c r="DY274" s="274">
        <f ca="1">IF(DX274="","",IF(IntermediateCalcs!$AO$9="Yes",IntermediateCalcs!DX274*$CX274,IntermediateCalcs!DX274))</f>
        <v>406538.21615472354</v>
      </c>
      <c r="DZ274" s="250">
        <f ca="1">IF(DataGoesHere!$B274="","",($CZ274-DY274))</f>
        <v>-32664.216154723545</v>
      </c>
      <c r="EA274" s="250">
        <f ca="1">IF(DataGoesHere!$B274="","",ABS($CZ274-DY274))</f>
        <v>32664.216154723545</v>
      </c>
      <c r="EB274" s="250">
        <f ca="1">IF(DataGoesHere!$B274="","",EA274^2)</f>
        <v>1066951017.0025026</v>
      </c>
      <c r="EC274" s="249">
        <f ca="1">IF(DataGoesHere!$B274="","",EA274/$CZ274)</f>
        <v>8.7366910121387267E-2</v>
      </c>
      <c r="ED274" s="250">
        <f ca="1">IF(DataGoesHere!$B274="","",SUM(DZ$2:DZ274)/AVERAGE(EA:EA))</f>
        <v>-21.127893445882755</v>
      </c>
    </row>
    <row r="275" spans="20:134" x14ac:dyDescent="0.2">
      <c r="T275" s="240"/>
      <c r="U275" s="86"/>
      <c r="V275" s="86"/>
      <c r="W275" s="86"/>
      <c r="X275" s="86"/>
      <c r="Y275" s="86"/>
      <c r="Z275" s="86"/>
      <c r="AA275" s="86"/>
      <c r="AB275" s="86"/>
      <c r="AC275" s="245">
        <f>IF(DataGoesHere!$B275="","",(DataGoesHere!$B275/SUM(DataGoesHere!$B266:'DataGoesHere'!$B277)))</f>
        <v>8.361219883334825E-2</v>
      </c>
      <c r="AD275" s="86"/>
      <c r="AE275" s="241"/>
      <c r="CV275" s="310">
        <f>IF(DataGoesHere!B275="","",DataGoesHere!A275)</f>
        <v>274</v>
      </c>
      <c r="CW275" s="271">
        <f t="shared" ca="1" si="16"/>
        <v>10</v>
      </c>
      <c r="CX275" s="272">
        <f t="shared" ca="1" si="17"/>
        <v>0.92557634012077306</v>
      </c>
      <c r="CY275" s="266">
        <f>DataGoesHere!A275</f>
        <v>274</v>
      </c>
      <c r="CZ275" s="19">
        <f>IF(DataGoesHere!B275="","",DataGoesHere!B275)</f>
        <v>387655</v>
      </c>
      <c r="DA275" s="19">
        <f>IF(DataGoesHere!B275="","",IF(AH$5="No",DataGoesHere!B275,DataGoesHere!B275-(AH$2*(DataGoesHere!A275-1))))</f>
        <v>153695.57255813954</v>
      </c>
      <c r="DB275" s="19">
        <f ca="1">IF(DataGoesHere!B275="","",IF(AO$9="No",DataGoesHere!B275,DataGoesHere!B275/CX275))</f>
        <v>418825.52869644138</v>
      </c>
      <c r="DC275" s="19">
        <f ca="1">IF(DataGoesHere!B275="","",IF(AO$9="No",DA275,DA275/CX275))</f>
        <v>166053.91246073198</v>
      </c>
      <c r="DD275" s="293" t="str">
        <f>IF(CZ275="",IF(COUNTIF(DD$2:DD274,"Forecast")&lt;Output!E$43,"Forecast",""),"Actual")</f>
        <v>Actual</v>
      </c>
      <c r="DF275" s="19">
        <f ca="1">IF(DataGoesHere!B274="",IF(DD275="Forecast",(Output!$E$47*IntermediateCalcs!DH274)+((1-Output!$E$47)*IntermediateCalcs!DF274),""),(Output!$E$47*IntermediateCalcs!DB274)+((1-Output!$E$47)*IntermediateCalcs!DF274))</f>
        <v>355852.39073732734</v>
      </c>
      <c r="DG275" s="19">
        <f ca="1">IF(DataGoesHere!B274="",IF(DD275="Forecast",(Output!$G$47*(IntermediateCalcs!DF275-IntermediateCalcs!DF274))+((1-Output!$G$47)*IntermediateCalcs!DG274),""),(Output!$G$47*(IntermediateCalcs!DF275-IntermediateCalcs!DF274))+((1-Output!$G$47)*IntermediateCalcs!DG274))</f>
        <v>-16032.809722359139</v>
      </c>
      <c r="DH275" s="19">
        <f ca="1">IF(DataGoesHere!B274="",IF(DD275="Forecast",DF275+DG275,""),DF275+DG275)</f>
        <v>339819.58101496822</v>
      </c>
      <c r="DI275" s="274">
        <f ca="1">IF(DH275="","",IF(IntermediateCalcs!$AO$9="Yes",IntermediateCalcs!DH275*$CX275,IntermediateCalcs!DH275))</f>
        <v>314528.96409720881</v>
      </c>
      <c r="DJ275" s="250">
        <f ca="1">IF(DataGoesHere!$B275="","",($CZ275-DI275))</f>
        <v>73126.035902791191</v>
      </c>
      <c r="DK275" s="250">
        <f ca="1">IF(DataGoesHere!$B275="","",ABS($CZ275-DI275))</f>
        <v>73126.035902791191</v>
      </c>
      <c r="DL275" s="250">
        <f ca="1">IF(DataGoesHere!$B275="","",DK275^2)</f>
        <v>5347417126.8563061</v>
      </c>
      <c r="DM275" s="249">
        <f ca="1">IF(DataGoesHere!$B275="","",DK275/$CZ275)</f>
        <v>0.18863689595849709</v>
      </c>
      <c r="DN275" s="250">
        <f ca="1">IF(DataGoesHere!$B275="","",SUM(DJ$2:DJ275)/AVERAGE(DK:DK))</f>
        <v>-34.122294033164529</v>
      </c>
      <c r="DP275" s="19">
        <f ca="1">IF(DataGoesHere!B275="",IF($DD275="Forecast",(Output!E$48*IntermediateCalcs!CY275)+Output!G$48,""),(Output!E$48*IntermediateCalcs!CY275)+Output!G$48)</f>
        <v>392074.04026693676</v>
      </c>
      <c r="DQ275" s="274">
        <f ca="1">IF(DP275="","",IF(IntermediateCalcs!$AO$9="Yes",IntermediateCalcs!DP275*$CX275,IntermediateCalcs!DP275))</f>
        <v>362894.45524663595</v>
      </c>
      <c r="DR275" s="250">
        <f ca="1">IF(DataGoesHere!$B275="","",($CZ275-DQ275))</f>
        <v>24760.544753364054</v>
      </c>
      <c r="DS275" s="250">
        <f ca="1">IF(DataGoesHere!$B275="","",ABS($CZ275-DQ275))</f>
        <v>24760.544753364054</v>
      </c>
      <c r="DT275" s="250">
        <f ca="1">IF(DataGoesHere!$B275="","",DS275^2)</f>
        <v>613084576.4833442</v>
      </c>
      <c r="DU275" s="249">
        <f ca="1">IF(DataGoesHere!$B275="","",DS275/$CZ275)</f>
        <v>6.3872630956298915E-2</v>
      </c>
      <c r="DV275" s="250">
        <f ca="1">IF(DataGoesHere!$B275="","",SUM(DR$2:DR275)/AVERAGE(DS:DS))</f>
        <v>-39.80854161436109</v>
      </c>
      <c r="DX275" s="19">
        <f ca="1">IF(DataGoesHere!$B274="","",(DB269*(Output!$O$49/Output!$P$49))+(IntermediateCalcs!DB270*(Output!$M$49/Output!$P$49))+(IntermediateCalcs!DB271*(Output!$K$49/Output!$P$49))+(DB272*(Output!$I$49/Output!$P$49))+(IntermediateCalcs!DB273*(Output!$G$49/Output!$P$49))+(IntermediateCalcs!DB274*(Output!$E$49/Output!$P$49)))</f>
        <v>385579.16574539122</v>
      </c>
      <c r="DY275" s="274">
        <f ca="1">IF(DX275="","",IF(IntermediateCalcs!$AO$9="Yes",IntermediateCalcs!DX275*$CX275,IntermediateCalcs!DX275))</f>
        <v>356882.95305744017</v>
      </c>
      <c r="DZ275" s="250">
        <f ca="1">IF(DataGoesHere!$B275="","",($CZ275-DY275))</f>
        <v>30772.046942559828</v>
      </c>
      <c r="EA275" s="250">
        <f ca="1">IF(DataGoesHere!$B275="","",ABS($CZ275-DY275))</f>
        <v>30772.046942559828</v>
      </c>
      <c r="EB275" s="250">
        <f ca="1">IF(DataGoesHere!$B275="","",EA275^2)</f>
        <v>946918873.03510559</v>
      </c>
      <c r="EC275" s="249">
        <f ca="1">IF(DataGoesHere!$B275="","",EA275/$CZ275)</f>
        <v>7.9379982052494691E-2</v>
      </c>
      <c r="ED275" s="250">
        <f ca="1">IF(DataGoesHere!$B275="","",SUM(DZ$2:DZ275)/AVERAGE(EA:EA))</f>
        <v>-20.229954746488126</v>
      </c>
    </row>
    <row r="276" spans="20:134" x14ac:dyDescent="0.2">
      <c r="T276" s="240"/>
      <c r="U276" s="86"/>
      <c r="V276" s="86"/>
      <c r="W276" s="86"/>
      <c r="X276" s="86"/>
      <c r="Y276" s="86"/>
      <c r="Z276" s="86"/>
      <c r="AA276" s="86"/>
      <c r="AB276" s="86"/>
      <c r="AC276" s="86"/>
      <c r="AD276" s="245">
        <f>IF(DataGoesHere!$B276="","",(DataGoesHere!$B276/SUM(DataGoesHere!$B266:'DataGoesHere'!$B277)))</f>
        <v>8.4200161981043256E-2</v>
      </c>
      <c r="AE276" s="241"/>
      <c r="CV276" s="310">
        <f>IF(DataGoesHere!B276="","",DataGoesHere!A276)</f>
        <v>275</v>
      </c>
      <c r="CW276" s="271">
        <f t="shared" ca="1" si="16"/>
        <v>11</v>
      </c>
      <c r="CX276" s="272">
        <f t="shared" ca="1" si="17"/>
        <v>0.97463169608807265</v>
      </c>
      <c r="CY276" s="266">
        <f>DataGoesHere!A276</f>
        <v>275</v>
      </c>
      <c r="CZ276" s="19">
        <f>IF(DataGoesHere!B276="","",DataGoesHere!B276)</f>
        <v>390381</v>
      </c>
      <c r="DA276" s="19">
        <f>IF(DataGoesHere!B276="","",IF(AH$5="No",DataGoesHere!B276,DataGoesHere!B276-(AH$2*(DataGoesHere!A276-1))))</f>
        <v>155564.57831842575</v>
      </c>
      <c r="DB276" s="19">
        <f ca="1">IF(DataGoesHere!B276="","",IF(AO$9="No",DataGoesHere!B276,DataGoesHere!B276/CX276))</f>
        <v>400542.07303835027</v>
      </c>
      <c r="DC276" s="19">
        <f ca="1">IF(DataGoesHere!B276="","",IF(AO$9="No",DA276,DA276/CX276))</f>
        <v>159613.70735511987</v>
      </c>
      <c r="DD276" s="293" t="str">
        <f>IF(CZ276="",IF(COUNTIF(DD$2:DD275,"Forecast")&lt;Output!E$43,"Forecast",""),"Actual")</f>
        <v>Actual</v>
      </c>
      <c r="DF276" s="19">
        <f ca="1">IF(DataGoesHere!B275="",IF(DD276="Forecast",(Output!$E$47*IntermediateCalcs!DH275)+((1-Output!$E$47)*IntermediateCalcs!DF275),""),(Output!$E$47*IntermediateCalcs!DB275)+((1-Output!$E$47)*IntermediateCalcs!DF275))</f>
        <v>412528.21490053</v>
      </c>
      <c r="DG276" s="19">
        <f ca="1">IF(DataGoesHere!B275="",IF(DD276="Forecast",(Output!$G$47*(IntermediateCalcs!DF276-IntermediateCalcs!DF275))+((1-Output!$G$47)*IntermediateCalcs!DG275),""),(Output!$G$47*(IntermediateCalcs!DF276-IntermediateCalcs!DF275))+((1-Output!$G$47)*IntermediateCalcs!DG275))</f>
        <v>20321.507220421761</v>
      </c>
      <c r="DH276" s="19">
        <f ca="1">IF(DataGoesHere!B275="",IF(DD276="Forecast",DF276+DG276,""),DF276+DG276)</f>
        <v>432849.72212095174</v>
      </c>
      <c r="DI276" s="274">
        <f ca="1">IF(DH276="","",IF(IntermediateCalcs!$AO$9="Yes",IntermediateCalcs!DH276*$CX276,IntermediateCalcs!DH276))</f>
        <v>421869.05882199411</v>
      </c>
      <c r="DJ276" s="250">
        <f ca="1">IF(DataGoesHere!$B276="","",($CZ276-DI276))</f>
        <v>-31488.058821994113</v>
      </c>
      <c r="DK276" s="250">
        <f ca="1">IF(DataGoesHere!$B276="","",ABS($CZ276-DI276))</f>
        <v>31488.058821994113</v>
      </c>
      <c r="DL276" s="250">
        <f ca="1">IF(DataGoesHere!$B276="","",DK276^2)</f>
        <v>991497848.3773613</v>
      </c>
      <c r="DM276" s="249">
        <f ca="1">IF(DataGoesHere!$B276="","",DK276/$CZ276)</f>
        <v>8.0659813930478469E-2</v>
      </c>
      <c r="DN276" s="250">
        <f ca="1">IF(DataGoesHere!$B276="","",SUM(DJ$2:DJ276)/AVERAGE(DK:DK))</f>
        <v>-34.663536784318531</v>
      </c>
      <c r="DP276" s="19">
        <f ca="1">IF(DataGoesHere!B276="",IF($DD276="Forecast",(Output!E$48*IntermediateCalcs!CY276)+Output!G$48,""),(Output!E$48*IntermediateCalcs!CY276)+Output!G$48)</f>
        <v>392942.97024846112</v>
      </c>
      <c r="DQ276" s="274">
        <f ca="1">IF(DP276="","",IF(IntermediateCalcs!$AO$9="Yes",IntermediateCalcs!DP276*$CX276,IntermediateCalcs!DP276))</f>
        <v>382974.67355914274</v>
      </c>
      <c r="DR276" s="250">
        <f ca="1">IF(DataGoesHere!$B276="","",($CZ276-DQ276))</f>
        <v>7406.3264408572577</v>
      </c>
      <c r="DS276" s="250">
        <f ca="1">IF(DataGoesHere!$B276="","",ABS($CZ276-DQ276))</f>
        <v>7406.3264408572577</v>
      </c>
      <c r="DT276" s="250">
        <f ca="1">IF(DataGoesHere!$B276="","",DS276^2)</f>
        <v>54853671.348541334</v>
      </c>
      <c r="DU276" s="249">
        <f ca="1">IF(DataGoesHere!$B276="","",DS276/$CZ276)</f>
        <v>1.8972046387650161E-2</v>
      </c>
      <c r="DV276" s="250">
        <f ca="1">IF(DataGoesHere!$B276="","",SUM(DR$2:DR276)/AVERAGE(DS:DS))</f>
        <v>-39.571801547227928</v>
      </c>
      <c r="DX276" s="19">
        <f ca="1">IF(DataGoesHere!$B275="","",(DB270*(Output!$O$49/Output!$P$49))+(IntermediateCalcs!DB271*(Output!$M$49/Output!$P$49))+(IntermediateCalcs!DB272*(Output!$K$49/Output!$P$49))+(DB273*(Output!$I$49/Output!$P$49))+(IntermediateCalcs!DB274*(Output!$G$49/Output!$P$49))+(IntermediateCalcs!DB275*(Output!$E$49/Output!$P$49)))</f>
        <v>382275.37251449132</v>
      </c>
      <c r="DY276" s="274">
        <f ca="1">IF(DX276="","",IF(IntermediateCalcs!$AO$9="Yes",IntermediateCalcs!DX276*$CX276,IntermediateCalcs!DX276))</f>
        <v>372577.69468649849</v>
      </c>
      <c r="DZ276" s="250">
        <f ca="1">IF(DataGoesHere!$B276="","",($CZ276-DY276))</f>
        <v>17803.305313501507</v>
      </c>
      <c r="EA276" s="250">
        <f ca="1">IF(DataGoesHere!$B276="","",ABS($CZ276-DY276))</f>
        <v>17803.305313501507</v>
      </c>
      <c r="EB276" s="250">
        <f ca="1">IF(DataGoesHere!$B276="","",EA276^2)</f>
        <v>316957680.085751</v>
      </c>
      <c r="EC276" s="249">
        <f ca="1">IF(DataGoesHere!$B276="","",EA276/$CZ276)</f>
        <v>4.5604948277455891E-2</v>
      </c>
      <c r="ED276" s="250">
        <f ca="1">IF(DataGoesHere!$B276="","",SUM(DZ$2:DZ276)/AVERAGE(EA:EA))</f>
        <v>-19.710448298055507</v>
      </c>
    </row>
    <row r="277" spans="20:134" x14ac:dyDescent="0.2">
      <c r="T277" s="242"/>
      <c r="U277" s="243"/>
      <c r="V277" s="243"/>
      <c r="W277" s="243"/>
      <c r="X277" s="243"/>
      <c r="Y277" s="243"/>
      <c r="Z277" s="243"/>
      <c r="AA277" s="243"/>
      <c r="AB277" s="243"/>
      <c r="AC277" s="243"/>
      <c r="AD277" s="243"/>
      <c r="AE277" s="246">
        <f>IF(DataGoesHere!$B277="","",(DataGoesHere!$B277/SUM(DataGoesHere!$B266:'DataGoesHere'!$B277)))</f>
        <v>9.7188194579997819E-2</v>
      </c>
      <c r="CV277" s="310">
        <f>IF(DataGoesHere!B277="","",DataGoesHere!A277)</f>
        <v>276</v>
      </c>
      <c r="CW277" s="271">
        <f t="shared" ca="1" si="16"/>
        <v>12</v>
      </c>
      <c r="CX277" s="272">
        <f t="shared" ca="1" si="17"/>
        <v>1.0054005237672714</v>
      </c>
      <c r="CY277" s="266">
        <f>DataGoesHere!A277</f>
        <v>276</v>
      </c>
      <c r="CZ277" s="19">
        <f>IF(DataGoesHere!B277="","",DataGoesHere!B277)</f>
        <v>450598</v>
      </c>
      <c r="DA277" s="19">
        <f>IF(DataGoesHere!B277="","",IF(AH$5="No",DataGoesHere!B277,DataGoesHere!B277-(AH$2*(DataGoesHere!A277-1))))</f>
        <v>214924.58407871198</v>
      </c>
      <c r="DB277" s="19">
        <f ca="1">IF(DataGoesHere!B277="","",IF(AO$9="No",DataGoesHere!B277,DataGoesHere!B277/CX277))</f>
        <v>448177.60618583462</v>
      </c>
      <c r="DC277" s="19">
        <f ca="1">IF(DataGoesHere!B277="","",IF(AO$9="No",DA277,DA277/CX277))</f>
        <v>213770.1135000228</v>
      </c>
      <c r="DD277" s="293" t="str">
        <f>IF(CZ277="",IF(COUNTIF(DD$2:DD276,"Forecast")&lt;Output!E$43,"Forecast",""),"Actual")</f>
        <v>Actual</v>
      </c>
      <c r="DF277" s="19">
        <f ca="1">IF(DataGoesHere!B276="",IF(DD277="Forecast",(Output!$E$47*IntermediateCalcs!DH276)+((1-Output!$E$47)*IntermediateCalcs!DF276),""),(Output!$E$47*IntermediateCalcs!DB276)+((1-Output!$E$47)*IntermediateCalcs!DF276))</f>
        <v>401740.68722456822</v>
      </c>
      <c r="DG277" s="19">
        <f ca="1">IF(DataGoesHere!B276="",IF(DD277="Forecast",(Output!$G$47*(IntermediateCalcs!DF277-IntermediateCalcs!DF276))+((1-Output!$G$47)*IntermediateCalcs!DG276),""),(Output!$G$47*(IntermediateCalcs!DF277-IntermediateCalcs!DF276))+((1-Output!$G$47)*IntermediateCalcs!DG276))</f>
        <v>4766.9897722299884</v>
      </c>
      <c r="DH277" s="19">
        <f ca="1">IF(DataGoesHere!B276="",IF(DD277="Forecast",DF277+DG277,""),DF277+DG277)</f>
        <v>406507.6769967982</v>
      </c>
      <c r="DI277" s="274">
        <f ca="1">IF(DH277="","",IF(IntermediateCalcs!$AO$9="Yes",IntermediateCalcs!DH277*$CX277,IntermediateCalcs!DH277))</f>
        <v>408703.0313679977</v>
      </c>
      <c r="DJ277" s="250">
        <f ca="1">IF(DataGoesHere!$B277="","",($CZ277-DI277))</f>
        <v>41894.968632002303</v>
      </c>
      <c r="DK277" s="250">
        <f ca="1">IF(DataGoesHere!$B277="","",ABS($CZ277-DI277))</f>
        <v>41894.968632002303</v>
      </c>
      <c r="DL277" s="250">
        <f ca="1">IF(DataGoesHere!$B277="","",DK277^2)</f>
        <v>1755188396.6764569</v>
      </c>
      <c r="DM277" s="249">
        <f ca="1">IF(DataGoesHere!$B277="","",DK277/$CZ277)</f>
        <v>9.2976375021643021E-2</v>
      </c>
      <c r="DN277" s="250">
        <f ca="1">IF(DataGoesHere!$B277="","",SUM(DJ$2:DJ277)/AVERAGE(DK:DK))</f>
        <v>-33.943411475544117</v>
      </c>
      <c r="DP277" s="19">
        <f ca="1">IF(DataGoesHere!B277="",IF($DD277="Forecast",(Output!E$48*IntermediateCalcs!CY277)+Output!G$48,""),(Output!E$48*IntermediateCalcs!CY277)+Output!G$48)</f>
        <v>393811.90022998548</v>
      </c>
      <c r="DQ277" s="274">
        <f ca="1">IF(DP277="","",IF(IntermediateCalcs!$AO$9="Yes",IntermediateCalcs!DP277*$CX277,IntermediateCalcs!DP277))</f>
        <v>395938.69075701182</v>
      </c>
      <c r="DR277" s="250">
        <f ca="1">IF(DataGoesHere!$B277="","",($CZ277-DQ277))</f>
        <v>54659.30924298818</v>
      </c>
      <c r="DS277" s="250">
        <f ca="1">IF(DataGoesHere!$B277="","",ABS($CZ277-DQ277))</f>
        <v>54659.30924298818</v>
      </c>
      <c r="DT277" s="250">
        <f ca="1">IF(DataGoesHere!$B277="","",DS277^2)</f>
        <v>2987640086.9206133</v>
      </c>
      <c r="DU277" s="249">
        <f ca="1">IF(DataGoesHere!$B277="","",DS277/$CZ277)</f>
        <v>0.12130393220340122</v>
      </c>
      <c r="DV277" s="250">
        <f ca="1">IF(DataGoesHere!$B277="","",SUM(DR$2:DR277)/AVERAGE(DS:DS))</f>
        <v>-37.824640030250613</v>
      </c>
      <c r="DX277" s="19">
        <f ca="1">IF(DataGoesHere!$B276="","",(DB271*(Output!$O$49/Output!$P$49))+(IntermediateCalcs!DB272*(Output!$M$49/Output!$P$49))+(IntermediateCalcs!DB273*(Output!$K$49/Output!$P$49))+(DB274*(Output!$I$49/Output!$P$49))+(IntermediateCalcs!DB275*(Output!$G$49/Output!$P$49))+(IntermediateCalcs!DB276*(Output!$E$49/Output!$P$49)))</f>
        <v>388403.77111562225</v>
      </c>
      <c r="DY277" s="274">
        <f ca="1">IF(DX277="","",IF(IntermediateCalcs!$AO$9="Yes",IntermediateCalcs!DX277*$CX277,IntermediateCalcs!DX277))</f>
        <v>390501.35491282999</v>
      </c>
      <c r="DZ277" s="250">
        <f ca="1">IF(DataGoesHere!$B277="","",($CZ277-DY277))</f>
        <v>60096.645087170007</v>
      </c>
      <c r="EA277" s="250">
        <f ca="1">IF(DataGoesHere!$B277="","",ABS($CZ277-DY277))</f>
        <v>60096.645087170007</v>
      </c>
      <c r="EB277" s="250">
        <f ca="1">IF(DataGoesHere!$B277="","",EA277^2)</f>
        <v>3611606750.7332749</v>
      </c>
      <c r="EC277" s="249">
        <f ca="1">IF(DataGoesHere!$B277="","",EA277/$CZ277)</f>
        <v>0.13337086513293447</v>
      </c>
      <c r="ED277" s="250">
        <f ca="1">IF(DataGoesHere!$B277="","",SUM(DZ$2:DZ277)/AVERAGE(EA:EA))</f>
        <v>-17.956807942953894</v>
      </c>
    </row>
    <row r="278" spans="20:134" x14ac:dyDescent="0.2">
      <c r="T278" s="244">
        <f>IF(DataGoesHere!$B278="","",(DataGoesHere!$B278/SUM(DataGoesHere!$B278:'DataGoesHere'!$B289)))</f>
        <v>7.4211254927997392E-2</v>
      </c>
      <c r="U278" s="238"/>
      <c r="V278" s="238"/>
      <c r="W278" s="238"/>
      <c r="X278" s="238"/>
      <c r="Y278" s="238"/>
      <c r="Z278" s="238"/>
      <c r="AA278" s="238"/>
      <c r="AB278" s="238"/>
      <c r="AC278" s="238"/>
      <c r="AD278" s="238"/>
      <c r="AE278" s="239"/>
      <c r="CV278" s="310">
        <f>IF(DataGoesHere!B278="","",DataGoesHere!A278)</f>
        <v>277</v>
      </c>
      <c r="CW278" s="271">
        <f t="shared" ca="1" si="16"/>
        <v>1</v>
      </c>
      <c r="CX278" s="272">
        <f t="shared" ca="1" si="17"/>
        <v>1.3236179355303281</v>
      </c>
      <c r="CY278" s="266">
        <f>DataGoesHere!A278</f>
        <v>277</v>
      </c>
      <c r="CZ278" s="19">
        <f>IF(DataGoesHere!B278="","",DataGoesHere!B278)</f>
        <v>349409</v>
      </c>
      <c r="DA278" s="19">
        <f>IF(DataGoesHere!B278="","",IF(AH$5="No",DataGoesHere!B278,DataGoesHere!B278-(AH$2*(DataGoesHere!A278-1))))</f>
        <v>112878.58983899822</v>
      </c>
      <c r="DB278" s="19">
        <f ca="1">IF(DataGoesHere!B278="","",IF(AO$9="No",DataGoesHere!B278,DataGoesHere!B278/CX278))</f>
        <v>263980.25489130581</v>
      </c>
      <c r="DC278" s="19">
        <f ca="1">IF(DataGoesHere!B278="","",IF(AO$9="No",DA278,DA278/CX278))</f>
        <v>85280.341712634516</v>
      </c>
      <c r="DD278" s="293" t="str">
        <f>IF(CZ278="",IF(COUNTIF(DD$2:DD277,"Forecast")&lt;Output!E$43,"Forecast",""),"Actual")</f>
        <v>Actual</v>
      </c>
      <c r="DF278" s="19">
        <f ca="1">IF(DataGoesHere!B277="",IF(DD278="Forecast",(Output!$E$47*IntermediateCalcs!DH277)+((1-Output!$E$47)*IntermediateCalcs!DF277),""),(Output!$E$47*IntermediateCalcs!DB277)+((1-Output!$E$47)*IntermediateCalcs!DF277))</f>
        <v>443533.91428970796</v>
      </c>
      <c r="DG278" s="19">
        <f ca="1">IF(DataGoesHere!B277="",IF(DD278="Forecast",(Output!$G$47*(IntermediateCalcs!DF278-IntermediateCalcs!DF277))+((1-Output!$G$47)*IntermediateCalcs!DG277),""),(Output!$G$47*(IntermediateCalcs!DF278-IntermediateCalcs!DF277))+((1-Output!$G$47)*IntermediateCalcs!DG277))</f>
        <v>23280.108418684864</v>
      </c>
      <c r="DH278" s="19">
        <f ca="1">IF(DataGoesHere!B277="",IF(DD278="Forecast",DF278+DG278,""),DF278+DG278)</f>
        <v>466814.02270839282</v>
      </c>
      <c r="DI278" s="274">
        <f ca="1">IF(DH278="","",IF(IntermediateCalcs!$AO$9="Yes",IntermediateCalcs!DH278*$CX278,IntermediateCalcs!DH278))</f>
        <v>617883.41301389062</v>
      </c>
      <c r="DJ278" s="250">
        <f ca="1">IF(DataGoesHere!$B278="","",($CZ278-DI278))</f>
        <v>-268474.41301389062</v>
      </c>
      <c r="DK278" s="250">
        <f ca="1">IF(DataGoesHere!$B278="","",ABS($CZ278-DI278))</f>
        <v>268474.41301389062</v>
      </c>
      <c r="DL278" s="250">
        <f ca="1">IF(DataGoesHere!$B278="","",DK278^2)</f>
        <v>72078510443.153122</v>
      </c>
      <c r="DM278" s="249">
        <f ca="1">IF(DataGoesHere!$B278="","",DK278/$CZ278)</f>
        <v>0.76836719435930567</v>
      </c>
      <c r="DN278" s="250">
        <f ca="1">IF(DataGoesHere!$B278="","",SUM(DJ$2:DJ278)/AVERAGE(DK:DK))</f>
        <v>-38.558171335322932</v>
      </c>
      <c r="DP278" s="19">
        <f ca="1">IF(DataGoesHere!B278="",IF($DD278="Forecast",(Output!E$48*IntermediateCalcs!CY278)+Output!G$48,""),(Output!E$48*IntermediateCalcs!CY278)+Output!G$48)</f>
        <v>394680.83021150983</v>
      </c>
      <c r="DQ278" s="274">
        <f ca="1">IF(DP278="","",IF(IntermediateCalcs!$AO$9="Yes",IntermediateCalcs!DP278*$CX278,IntermediateCalcs!DP278))</f>
        <v>522406.62567795464</v>
      </c>
      <c r="DR278" s="250">
        <f ca="1">IF(DataGoesHere!$B278="","",($CZ278-DQ278))</f>
        <v>-172997.62567795464</v>
      </c>
      <c r="DS278" s="250">
        <f ca="1">IF(DataGoesHere!$B278="","",ABS($CZ278-DQ278))</f>
        <v>172997.62567795464</v>
      </c>
      <c r="DT278" s="250">
        <f ca="1">IF(DataGoesHere!$B278="","",DS278^2)</f>
        <v>29928178490.209709</v>
      </c>
      <c r="DU278" s="249">
        <f ca="1">IF(DataGoesHere!$B278="","",DS278/$CZ278)</f>
        <v>0.49511496749641432</v>
      </c>
      <c r="DV278" s="250">
        <f ca="1">IF(DataGoesHere!$B278="","",SUM(DR$2:DR278)/AVERAGE(DS:DS))</f>
        <v>-43.354435380742395</v>
      </c>
      <c r="DX278" s="19">
        <f ca="1">IF(DataGoesHere!$B277="","",(DB272*(Output!$O$49/Output!$P$49))+(IntermediateCalcs!DB273*(Output!$M$49/Output!$P$49))+(IntermediateCalcs!DB274*(Output!$K$49/Output!$P$49))+(DB275*(Output!$I$49/Output!$P$49))+(IntermediateCalcs!DB276*(Output!$G$49/Output!$P$49))+(IntermediateCalcs!DB277*(Output!$E$49/Output!$P$49)))</f>
        <v>414560.27831396792</v>
      </c>
      <c r="DY278" s="274">
        <f ca="1">IF(DX278="","",IF(IntermediateCalcs!$AO$9="Yes",IntermediateCalcs!DX278*$CX278,IntermediateCalcs!DX278))</f>
        <v>548719.41973481246</v>
      </c>
      <c r="DZ278" s="250">
        <f ca="1">IF(DataGoesHere!$B278="","",($CZ278-DY278))</f>
        <v>-199310.41973481246</v>
      </c>
      <c r="EA278" s="250">
        <f ca="1">IF(DataGoesHere!$B278="","",ABS($CZ278-DY278))</f>
        <v>199310.41973481246</v>
      </c>
      <c r="EB278" s="250">
        <f ca="1">IF(DataGoesHere!$B278="","",EA278^2)</f>
        <v>39724643414.867119</v>
      </c>
      <c r="EC278" s="249">
        <f ca="1">IF(DataGoesHere!$B278="","",EA278/$CZ278)</f>
        <v>0.57042153961349729</v>
      </c>
      <c r="ED278" s="250">
        <f ca="1">IF(DataGoesHere!$B278="","",SUM(DZ$2:DZ278)/AVERAGE(EA:EA))</f>
        <v>-23.772753154741221</v>
      </c>
    </row>
    <row r="279" spans="20:134" x14ac:dyDescent="0.2">
      <c r="T279" s="240"/>
      <c r="U279" s="245">
        <f>IF(DataGoesHere!$B279="","",(DataGoesHere!$B279/SUM(DataGoesHere!$B279:'DataGoesHere'!$B289)))</f>
        <v>7.810859316803602E-2</v>
      </c>
      <c r="V279" s="86"/>
      <c r="W279" s="86"/>
      <c r="X279" s="86"/>
      <c r="Y279" s="86"/>
      <c r="Z279" s="86"/>
      <c r="AA279" s="86"/>
      <c r="AB279" s="86"/>
      <c r="AC279" s="86"/>
      <c r="AD279" s="86"/>
      <c r="AE279" s="241"/>
      <c r="CV279" s="310">
        <f>IF(DataGoesHere!B279="","",DataGoesHere!A279)</f>
        <v>278</v>
      </c>
      <c r="CW279" s="271">
        <f t="shared" ca="1" si="16"/>
        <v>2</v>
      </c>
      <c r="CX279" s="272">
        <f t="shared" ca="1" si="17"/>
        <v>0.80574490527728204</v>
      </c>
      <c r="CY279" s="266">
        <f>DataGoesHere!A279</f>
        <v>278</v>
      </c>
      <c r="CZ279" s="19">
        <f>IF(DataGoesHere!B279="","",DataGoesHere!B279)</f>
        <v>340467</v>
      </c>
      <c r="DA279" s="19">
        <f>IF(DataGoesHere!B279="","",IF(AH$5="No",DataGoesHere!B279,DataGoesHere!B279-(AH$2*(DataGoesHere!A279-1))))</f>
        <v>103079.59559928442</v>
      </c>
      <c r="DB279" s="19">
        <f ca="1">IF(DataGoesHere!B279="","",IF(AO$9="No",DataGoesHere!B279,DataGoesHere!B279/CX279))</f>
        <v>422549.3673867347</v>
      </c>
      <c r="DC279" s="19">
        <f ca="1">IF(DataGoesHere!B279="","",IF(AO$9="No",DA279,DA279/CX279))</f>
        <v>127930.80654206744</v>
      </c>
      <c r="DD279" s="293" t="str">
        <f>IF(CZ279="",IF(COUNTIF(DD$2:DD278,"Forecast")&lt;Output!E$43,"Forecast",""),"Actual")</f>
        <v>Actual</v>
      </c>
      <c r="DF279" s="19">
        <f ca="1">IF(DataGoesHere!B278="",IF(DD279="Forecast",(Output!$E$47*IntermediateCalcs!DH278)+((1-Output!$E$47)*IntermediateCalcs!DF278),""),(Output!$E$47*IntermediateCalcs!DB278)+((1-Output!$E$47)*IntermediateCalcs!DF278))</f>
        <v>281935.62083114602</v>
      </c>
      <c r="DG279" s="19">
        <f ca="1">IF(DataGoesHere!B278="",IF(DD279="Forecast",(Output!$G$47*(IntermediateCalcs!DF279-IntermediateCalcs!DF278))+((1-Output!$G$47)*IntermediateCalcs!DG278),""),(Output!$G$47*(IntermediateCalcs!DF279-IntermediateCalcs!DF278))+((1-Output!$G$47)*IntermediateCalcs!DG278))</f>
        <v>-69159.092519938538</v>
      </c>
      <c r="DH279" s="19">
        <f ca="1">IF(DataGoesHere!B278="",IF(DD279="Forecast",DF279+DG279,""),DF279+DG279)</f>
        <v>212776.52831120748</v>
      </c>
      <c r="DI279" s="274">
        <f ca="1">IF(DH279="","",IF(IntermediateCalcs!$AO$9="Yes",IntermediateCalcs!DH279*$CX279,IntermediateCalcs!DH279))</f>
        <v>171443.60364934278</v>
      </c>
      <c r="DJ279" s="250">
        <f ca="1">IF(DataGoesHere!$B279="","",($CZ279-DI279))</f>
        <v>169023.39635065722</v>
      </c>
      <c r="DK279" s="250">
        <f ca="1">IF(DataGoesHere!$B279="","",ABS($CZ279-DI279))</f>
        <v>169023.39635065722</v>
      </c>
      <c r="DL279" s="250">
        <f ca="1">IF(DataGoesHere!$B279="","",DK279^2)</f>
        <v>28568908513.911366</v>
      </c>
      <c r="DM279" s="249">
        <f ca="1">IF(DataGoesHere!$B279="","",DK279/$CZ279)</f>
        <v>0.49644575348170961</v>
      </c>
      <c r="DN279" s="250">
        <f ca="1">IF(DataGoesHere!$B279="","",SUM(DJ$2:DJ279)/AVERAGE(DK:DK))</f>
        <v>-35.65285765538524</v>
      </c>
      <c r="DP279" s="19">
        <f ca="1">IF(DataGoesHere!B279="",IF($DD279="Forecast",(Output!E$48*IntermediateCalcs!CY279)+Output!G$48,""),(Output!E$48*IntermediateCalcs!CY279)+Output!G$48)</f>
        <v>395549.76019303419</v>
      </c>
      <c r="DQ279" s="274">
        <f ca="1">IF(DP279="","",IF(IntermediateCalcs!$AO$9="Yes",IntermediateCalcs!DP279*$CX279,IntermediateCalcs!DP279))</f>
        <v>318712.20405918796</v>
      </c>
      <c r="DR279" s="250">
        <f ca="1">IF(DataGoesHere!$B279="","",($CZ279-DQ279))</f>
        <v>21754.795940812037</v>
      </c>
      <c r="DS279" s="250">
        <f ca="1">IF(DataGoesHere!$B279="","",ABS($CZ279-DQ279))</f>
        <v>21754.795940812037</v>
      </c>
      <c r="DT279" s="250">
        <f ca="1">IF(DataGoesHere!$B279="","",DS279^2)</f>
        <v>473271146.42637187</v>
      </c>
      <c r="DU279" s="249">
        <f ca="1">IF(DataGoesHere!$B279="","",DS279/$CZ279)</f>
        <v>6.3896929631394636E-2</v>
      </c>
      <c r="DV279" s="250">
        <f ca="1">IF(DataGoesHere!$B279="","",SUM(DR$2:DR279)/AVERAGE(DS:DS))</f>
        <v>-42.659052603244952</v>
      </c>
      <c r="DX279" s="19">
        <f ca="1">IF(DataGoesHere!$B278="","",(DB273*(Output!$O$49/Output!$P$49))+(IntermediateCalcs!DB274*(Output!$M$49/Output!$P$49))+(IntermediateCalcs!DB275*(Output!$K$49/Output!$P$49))+(DB276*(Output!$I$49/Output!$P$49))+(IntermediateCalcs!DB277*(Output!$G$49/Output!$P$49))+(IntermediateCalcs!DB278*(Output!$E$49/Output!$P$49)))</f>
        <v>362849.35026419687</v>
      </c>
      <c r="DY279" s="274">
        <f ca="1">IF(DX279="","",IF(IntermediateCalcs!$AO$9="Yes",IntermediateCalcs!DX279*$CX279,IntermediateCalcs!DX279))</f>
        <v>292364.01535854861</v>
      </c>
      <c r="DZ279" s="250">
        <f ca="1">IF(DataGoesHere!$B279="","",($CZ279-DY279))</f>
        <v>48102.984641451389</v>
      </c>
      <c r="EA279" s="250">
        <f ca="1">IF(DataGoesHere!$B279="","",ABS($CZ279-DY279))</f>
        <v>48102.984641451389</v>
      </c>
      <c r="EB279" s="250">
        <f ca="1">IF(DataGoesHere!$B279="","",EA279^2)</f>
        <v>2313897131.4157081</v>
      </c>
      <c r="EC279" s="249">
        <f ca="1">IF(DataGoesHere!$B279="","",EA279/$CZ279)</f>
        <v>0.14128530706779627</v>
      </c>
      <c r="ED279" s="250">
        <f ca="1">IF(DataGoesHere!$B279="","",SUM(DZ$2:DZ279)/AVERAGE(EA:EA))</f>
        <v>-22.369091853087436</v>
      </c>
    </row>
    <row r="280" spans="20:134" x14ac:dyDescent="0.2">
      <c r="T280" s="240"/>
      <c r="U280" s="86"/>
      <c r="V280" s="245">
        <f>IF(DataGoesHere!$B280="","",(DataGoesHere!$B280/SUM(DataGoesHere!$B278:'DataGoesHere'!$B289)))</f>
        <v>8.3075809495652575E-2</v>
      </c>
      <c r="W280" s="86"/>
      <c r="X280" s="86"/>
      <c r="Y280" s="86"/>
      <c r="Z280" s="86"/>
      <c r="AA280" s="86"/>
      <c r="AB280" s="86"/>
      <c r="AC280" s="86"/>
      <c r="AD280" s="86"/>
      <c r="AE280" s="241"/>
      <c r="CV280" s="310">
        <f>IF(DataGoesHere!B280="","",DataGoesHere!A280)</f>
        <v>279</v>
      </c>
      <c r="CW280" s="271">
        <f t="shared" ca="1" si="16"/>
        <v>3</v>
      </c>
      <c r="CX280" s="272">
        <f t="shared" ca="1" si="17"/>
        <v>0.79862940076451561</v>
      </c>
      <c r="CY280" s="266">
        <f>DataGoesHere!A280</f>
        <v>279</v>
      </c>
      <c r="CZ280" s="19">
        <f>IF(DataGoesHere!B280="","",DataGoesHere!B280)</f>
        <v>391146</v>
      </c>
      <c r="DA280" s="19">
        <f>IF(DataGoesHere!B280="","",IF(AH$5="No",DataGoesHere!B280,DataGoesHere!B280-(AH$2*(DataGoesHere!A280-1))))</f>
        <v>152901.60135957066</v>
      </c>
      <c r="DB280" s="19">
        <f ca="1">IF(DataGoesHere!B280="","",IF(AO$9="No",DataGoesHere!B280,DataGoesHere!B280/CX280))</f>
        <v>489771.60072689783</v>
      </c>
      <c r="DC280" s="19">
        <f ca="1">IF(DataGoesHere!B280="","",IF(AO$9="No",DA280,DA280/CX280))</f>
        <v>191455.01181549329</v>
      </c>
      <c r="DD280" s="293" t="str">
        <f>IF(CZ280="",IF(COUNTIF(DD$2:DD279,"Forecast")&lt;Output!E$43,"Forecast",""),"Actual")</f>
        <v>Actual</v>
      </c>
      <c r="DF280" s="19">
        <f ca="1">IF(DataGoesHere!B279="",IF(DD280="Forecast",(Output!$E$47*IntermediateCalcs!DH279)+((1-Output!$E$47)*IntermediateCalcs!DF279),""),(Output!$E$47*IntermediateCalcs!DB279)+((1-Output!$E$47)*IntermediateCalcs!DF279))</f>
        <v>408487.99273117579</v>
      </c>
      <c r="DG280" s="19">
        <f ca="1">IF(DataGoesHere!B279="",IF(DD280="Forecast",(Output!$G$47*(IntermediateCalcs!DF280-IntermediateCalcs!DF279))+((1-Output!$G$47)*IntermediateCalcs!DG279),""),(Output!$G$47*(IntermediateCalcs!DF280-IntermediateCalcs!DF279))+((1-Output!$G$47)*IntermediateCalcs!DG279))</f>
        <v>28696.639690045617</v>
      </c>
      <c r="DH280" s="19">
        <f ca="1">IF(DataGoesHere!B279="",IF(DD280="Forecast",DF280+DG280,""),DF280+DG280)</f>
        <v>437184.63242122141</v>
      </c>
      <c r="DI280" s="274">
        <f ca="1">IF(DH280="","",IF(IntermediateCalcs!$AO$9="Yes",IntermediateCalcs!DH280*$CX280,IntermediateCalcs!DH280))</f>
        <v>349148.50101401506</v>
      </c>
      <c r="DJ280" s="250">
        <f ca="1">IF(DataGoesHere!$B280="","",($CZ280-DI280))</f>
        <v>41997.498985984945</v>
      </c>
      <c r="DK280" s="250">
        <f ca="1">IF(DataGoesHere!$B280="","",ABS($CZ280-DI280))</f>
        <v>41997.498985984945</v>
      </c>
      <c r="DL280" s="250">
        <f ca="1">IF(DataGoesHere!$B280="","",DK280^2)</f>
        <v>1763789921.0778065</v>
      </c>
      <c r="DM280" s="249">
        <f ca="1">IF(DataGoesHere!$B280="","",DK280/$CZ280)</f>
        <v>0.10737039107132616</v>
      </c>
      <c r="DN280" s="250">
        <f ca="1">IF(DataGoesHere!$B280="","",SUM(DJ$2:DJ280)/AVERAGE(DK:DK))</f>
        <v>-34.930969970238884</v>
      </c>
      <c r="DP280" s="19">
        <f ca="1">IF(DataGoesHere!B280="",IF($DD280="Forecast",(Output!E$48*IntermediateCalcs!CY280)+Output!G$48,""),(Output!E$48*IntermediateCalcs!CY280)+Output!G$48)</f>
        <v>396418.69017455855</v>
      </c>
      <c r="DQ280" s="274">
        <f ca="1">IF(DP280="","",IF(IntermediateCalcs!$AO$9="Yes",IntermediateCalcs!DP280*$CX280,IntermediateCalcs!DP280))</f>
        <v>316591.62098596187</v>
      </c>
      <c r="DR280" s="250">
        <f ca="1">IF(DataGoesHere!$B280="","",($CZ280-DQ280))</f>
        <v>74554.379014038132</v>
      </c>
      <c r="DS280" s="250">
        <f ca="1">IF(DataGoesHere!$B280="","",ABS($CZ280-DQ280))</f>
        <v>74554.379014038132</v>
      </c>
      <c r="DT280" s="250">
        <f ca="1">IF(DataGoesHere!$B280="","",DS280^2)</f>
        <v>5558355430.168849</v>
      </c>
      <c r="DU280" s="249">
        <f ca="1">IF(DataGoesHere!$B280="","",DS280/$CZ280)</f>
        <v>0.19060498896585451</v>
      </c>
      <c r="DV280" s="250">
        <f ca="1">IF(DataGoesHere!$B280="","",SUM(DR$2:DR280)/AVERAGE(DS:DS))</f>
        <v>-40.275953662927151</v>
      </c>
      <c r="DX280" s="19">
        <f ca="1">IF(DataGoesHere!$B279="","",(DB274*(Output!$O$49/Output!$P$49))+(IntermediateCalcs!DB275*(Output!$M$49/Output!$P$49))+(IntermediateCalcs!DB276*(Output!$K$49/Output!$P$49))+(DB277*(Output!$I$49/Output!$P$49))+(IntermediateCalcs!DB278*(Output!$G$49/Output!$P$49))+(IntermediateCalcs!DB279*(Output!$E$49/Output!$P$49)))</f>
        <v>388301.11706240254</v>
      </c>
      <c r="DY280" s="274">
        <f ca="1">IF(DX280="","",IF(IntermediateCalcs!$AO$9="Yes",IntermediateCalcs!DX280*$CX280,IntermediateCalcs!DX280))</f>
        <v>310108.68843573856</v>
      </c>
      <c r="DZ280" s="250">
        <f ca="1">IF(DataGoesHere!$B280="","",($CZ280-DY280))</f>
        <v>81037.311564261443</v>
      </c>
      <c r="EA280" s="250">
        <f ca="1">IF(DataGoesHere!$B280="","",ABS($CZ280-DY280))</f>
        <v>81037.311564261443</v>
      </c>
      <c r="EB280" s="250">
        <f ca="1">IF(DataGoesHere!$B280="","",EA280^2)</f>
        <v>6567045865.5631809</v>
      </c>
      <c r="EC280" s="249">
        <f ca="1">IF(DataGoesHere!$B280="","",EA280/$CZ280)</f>
        <v>0.20717919028767121</v>
      </c>
      <c r="ED280" s="250">
        <f ca="1">IF(DataGoesHere!$B280="","",SUM(DZ$2:DZ280)/AVERAGE(EA:EA))</f>
        <v>-20.004395793566957</v>
      </c>
    </row>
    <row r="281" spans="20:134" x14ac:dyDescent="0.2">
      <c r="T281" s="240"/>
      <c r="U281" s="86"/>
      <c r="V281" s="86"/>
      <c r="W281" s="245">
        <f>IF(DataGoesHere!$B281="","",(DataGoesHere!$B281/SUM(DataGoesHere!$B278:'DataGoesHere'!$B289)))</f>
        <v>8.2003660767724751E-2</v>
      </c>
      <c r="X281" s="86"/>
      <c r="Y281" s="86"/>
      <c r="Z281" s="86"/>
      <c r="AA281" s="86"/>
      <c r="AB281" s="86"/>
      <c r="AC281" s="86"/>
      <c r="AD281" s="86"/>
      <c r="AE281" s="241"/>
      <c r="CV281" s="310">
        <f>IF(DataGoesHere!B281="","",DataGoesHere!A281)</f>
        <v>280</v>
      </c>
      <c r="CW281" s="271">
        <f t="shared" ca="1" si="16"/>
        <v>4</v>
      </c>
      <c r="CX281" s="272">
        <f t="shared" ca="1" si="17"/>
        <v>1.0149292433706087</v>
      </c>
      <c r="CY281" s="266">
        <f>DataGoesHere!A281</f>
        <v>280</v>
      </c>
      <c r="CZ281" s="19">
        <f>IF(DataGoesHere!B281="","",DataGoesHere!B281)</f>
        <v>386098</v>
      </c>
      <c r="DA281" s="19">
        <f>IF(DataGoesHere!B281="","",IF(AH$5="No",DataGoesHere!B281,DataGoesHere!B281-(AH$2*(DataGoesHere!A281-1))))</f>
        <v>146996.60711985687</v>
      </c>
      <c r="DB281" s="19">
        <f ca="1">IF(DataGoesHere!B281="","",IF(AO$9="No",DataGoesHere!B281,DataGoesHere!B281/CX281))</f>
        <v>380418.63757689908</v>
      </c>
      <c r="DC281" s="19">
        <f ca="1">IF(DataGoesHere!B281="","",IF(AO$9="No",DA281,DA281/CX281))</f>
        <v>144834.34000943453</v>
      </c>
      <c r="DD281" s="293" t="str">
        <f>IF(CZ281="",IF(COUNTIF(DD$2:DD280,"Forecast")&lt;Output!E$43,"Forecast",""),"Actual")</f>
        <v>Actual</v>
      </c>
      <c r="DF281" s="19">
        <f ca="1">IF(DataGoesHere!B280="",IF(DD281="Forecast",(Output!$E$47*IntermediateCalcs!DH280)+((1-Output!$E$47)*IntermediateCalcs!DF280),""),(Output!$E$47*IntermediateCalcs!DB280)+((1-Output!$E$47)*IntermediateCalcs!DF280))</f>
        <v>481643.23992732563</v>
      </c>
      <c r="DG281" s="19">
        <f ca="1">IF(DataGoesHere!B280="",IF(DD281="Forecast",(Output!$G$47*(IntermediateCalcs!DF281-IntermediateCalcs!DF280))+((1-Output!$G$47)*IntermediateCalcs!DG280),""),(Output!$G$47*(IntermediateCalcs!DF281-IntermediateCalcs!DF280))+((1-Output!$G$47)*IntermediateCalcs!DG280))</f>
        <v>50925.943443097727</v>
      </c>
      <c r="DH281" s="19">
        <f ca="1">IF(DataGoesHere!B280="",IF(DD281="Forecast",DF281+DG281,""),DF281+DG281)</f>
        <v>532569.18337042339</v>
      </c>
      <c r="DI281" s="274">
        <f ca="1">IF(DH281="","",IF(IntermediateCalcs!$AO$9="Yes",IntermediateCalcs!DH281*$CX281,IntermediateCalcs!DH281))</f>
        <v>540520.03832064674</v>
      </c>
      <c r="DJ281" s="250">
        <f ca="1">IF(DataGoesHere!$B281="","",($CZ281-DI281))</f>
        <v>-154422.03832064674</v>
      </c>
      <c r="DK281" s="250">
        <f ca="1">IF(DataGoesHere!$B281="","",ABS($CZ281-DI281))</f>
        <v>154422.03832064674</v>
      </c>
      <c r="DL281" s="250">
        <f ca="1">IF(DataGoesHere!$B281="","",DK281^2)</f>
        <v>23846165919.103291</v>
      </c>
      <c r="DM281" s="249">
        <f ca="1">IF(DataGoesHere!$B281="","",DK281/$CZ281)</f>
        <v>0.39995555097578006</v>
      </c>
      <c r="DN281" s="250">
        <f ca="1">IF(DataGoesHere!$B281="","",SUM(DJ$2:DJ281)/AVERAGE(DK:DK))</f>
        <v>-37.585303453670228</v>
      </c>
      <c r="DP281" s="19">
        <f ca="1">IF(DataGoesHere!B281="",IF($DD281="Forecast",(Output!E$48*IntermediateCalcs!CY281)+Output!G$48,""),(Output!E$48*IntermediateCalcs!CY281)+Output!G$48)</f>
        <v>397287.62015608296</v>
      </c>
      <c r="DQ281" s="274">
        <f ca="1">IF(DP281="","",IF(IntermediateCalcs!$AO$9="Yes",IntermediateCalcs!DP281*$CX281,IntermediateCalcs!DP281))</f>
        <v>403218.82372552308</v>
      </c>
      <c r="DR281" s="250">
        <f ca="1">IF(DataGoesHere!$B281="","",($CZ281-DQ281))</f>
        <v>-17120.823725523078</v>
      </c>
      <c r="DS281" s="250">
        <f ca="1">IF(DataGoesHere!$B281="","",ABS($CZ281-DQ281))</f>
        <v>17120.823725523078</v>
      </c>
      <c r="DT281" s="250">
        <f ca="1">IF(DataGoesHere!$B281="","",DS281^2)</f>
        <v>293122605.04043394</v>
      </c>
      <c r="DU281" s="249">
        <f ca="1">IF(DataGoesHere!$B281="","",DS281/$CZ281)</f>
        <v>4.434320749012706E-2</v>
      </c>
      <c r="DV281" s="250">
        <f ca="1">IF(DataGoesHere!$B281="","",SUM(DR$2:DR281)/AVERAGE(DS:DS))</f>
        <v>-40.823213494170318</v>
      </c>
      <c r="DX281" s="19">
        <f ca="1">IF(DataGoesHere!$B280="","",(DB275*(Output!$O$49/Output!$P$49))+(IntermediateCalcs!DB276*(Output!$M$49/Output!$P$49))+(IntermediateCalcs!DB277*(Output!$K$49/Output!$P$49))+(DB278*(Output!$I$49/Output!$P$49))+(IntermediateCalcs!DB279*(Output!$G$49/Output!$P$49))+(IntermediateCalcs!DB280*(Output!$E$49/Output!$P$49)))</f>
        <v>399981.32090464304</v>
      </c>
      <c r="DY281" s="274">
        <f ca="1">IF(DX281="","",IF(IntermediateCalcs!$AO$9="Yes",IntermediateCalcs!DX281*$CX281,IntermediateCalcs!DX281))</f>
        <v>405952.73938812601</v>
      </c>
      <c r="DZ281" s="250">
        <f ca="1">IF(DataGoesHere!$B281="","",($CZ281-DY281))</f>
        <v>-19854.739388126007</v>
      </c>
      <c r="EA281" s="250">
        <f ca="1">IF(DataGoesHere!$B281="","",ABS($CZ281-DY281))</f>
        <v>19854.739388126007</v>
      </c>
      <c r="EB281" s="250">
        <f ca="1">IF(DataGoesHere!$B281="","",EA281^2)</f>
        <v>394210676.17040229</v>
      </c>
      <c r="EC281" s="249">
        <f ca="1">IF(DataGoesHere!$B281="","",EA281/$CZ281)</f>
        <v>5.1424092816139959E-2</v>
      </c>
      <c r="ED281" s="250">
        <f ca="1">IF(DataGoesHere!$B281="","",SUM(DZ$2:DZ281)/AVERAGE(EA:EA))</f>
        <v>-20.583763779592463</v>
      </c>
    </row>
    <row r="282" spans="20:134" x14ac:dyDescent="0.2">
      <c r="T282" s="240"/>
      <c r="U282" s="86"/>
      <c r="V282" s="86"/>
      <c r="W282" s="86"/>
      <c r="X282" s="245">
        <f>IF(DataGoesHere!$B282="","",(DataGoesHere!$B282/SUM(DataGoesHere!$B278:'DataGoesHere'!$B289)))</f>
        <v>8.6524611208032107E-2</v>
      </c>
      <c r="Y282" s="86"/>
      <c r="Z282" s="86"/>
      <c r="AA282" s="86"/>
      <c r="AB282" s="86"/>
      <c r="AC282" s="86"/>
      <c r="AD282" s="86"/>
      <c r="AE282" s="241"/>
      <c r="CV282" s="310">
        <f>IF(DataGoesHere!B282="","",DataGoesHere!A282)</f>
        <v>281</v>
      </c>
      <c r="CW282" s="271">
        <f t="shared" ca="1" si="16"/>
        <v>5</v>
      </c>
      <c r="CX282" s="272">
        <f t="shared" ca="1" si="17"/>
        <v>0.97875414397996308</v>
      </c>
      <c r="CY282" s="266">
        <f>DataGoesHere!A282</f>
        <v>281</v>
      </c>
      <c r="CZ282" s="19">
        <f>IF(DataGoesHere!B282="","",DataGoesHere!B282)</f>
        <v>407384</v>
      </c>
      <c r="DA282" s="19">
        <f>IF(DataGoesHere!B282="","",IF(AH$5="No",DataGoesHere!B282,DataGoesHere!B282-(AH$2*(DataGoesHere!A282-1))))</f>
        <v>167425.6128801431</v>
      </c>
      <c r="DB282" s="19">
        <f ca="1">IF(DataGoesHere!B282="","",IF(AO$9="No",DataGoesHere!B282,DataGoesHere!B282/CX282))</f>
        <v>416227.10106077458</v>
      </c>
      <c r="DC282" s="19">
        <f ca="1">IF(DataGoesHere!B282="","",IF(AO$9="No",DA282,DA282/CX282))</f>
        <v>171059.92746996801</v>
      </c>
      <c r="DD282" s="293" t="str">
        <f>IF(CZ282="",IF(COUNTIF(DD$2:DD281,"Forecast")&lt;Output!E$43,"Forecast",""),"Actual")</f>
        <v>Actual</v>
      </c>
      <c r="DF282" s="19">
        <f ca="1">IF(DataGoesHere!B281="",IF(DD282="Forecast",(Output!$E$47*IntermediateCalcs!DH281)+((1-Output!$E$47)*IntermediateCalcs!DF281),""),(Output!$E$47*IntermediateCalcs!DB281)+((1-Output!$E$47)*IntermediateCalcs!DF281))</f>
        <v>390541.09781194176</v>
      </c>
      <c r="DG282" s="19">
        <f ca="1">IF(DataGoesHere!B281="",IF(DD282="Forecast",(Output!$G$47*(IntermediateCalcs!DF282-IntermediateCalcs!DF281))+((1-Output!$G$47)*IntermediateCalcs!DG281),""),(Output!$G$47*(IntermediateCalcs!DF282-IntermediateCalcs!DF281))+((1-Output!$G$47)*IntermediateCalcs!DG281))</f>
        <v>-20088.099336143074</v>
      </c>
      <c r="DH282" s="19">
        <f ca="1">IF(DataGoesHere!B281="",IF(DD282="Forecast",DF282+DG282,""),DF282+DG282)</f>
        <v>370452.9984757987</v>
      </c>
      <c r="DI282" s="274">
        <f ca="1">IF(DH282="","",IF(IntermediateCalcs!$AO$9="Yes",IntermediateCalcs!DH282*$CX282,IntermediateCalcs!DH282))</f>
        <v>362582.40740799095</v>
      </c>
      <c r="DJ282" s="250">
        <f ca="1">IF(DataGoesHere!$B282="","",($CZ282-DI282))</f>
        <v>44801.592592009052</v>
      </c>
      <c r="DK282" s="250">
        <f ca="1">IF(DataGoesHere!$B282="","",ABS($CZ282-DI282))</f>
        <v>44801.592592009052</v>
      </c>
      <c r="DL282" s="250">
        <f ca="1">IF(DataGoesHere!$B282="","",DK282^2)</f>
        <v>2007182698.7803605</v>
      </c>
      <c r="DM282" s="249">
        <f ca="1">IF(DataGoesHere!$B282="","",DK282/$CZ282)</f>
        <v>0.10997386395147835</v>
      </c>
      <c r="DN282" s="250">
        <f ca="1">IF(DataGoesHere!$B282="","",SUM(DJ$2:DJ282)/AVERAGE(DK:DK))</f>
        <v>-36.81521669260124</v>
      </c>
      <c r="DP282" s="19">
        <f ca="1">IF(DataGoesHere!B282="",IF($DD282="Forecast",(Output!E$48*IntermediateCalcs!CY282)+Output!G$48,""),(Output!E$48*IntermediateCalcs!CY282)+Output!G$48)</f>
        <v>398156.55013760732</v>
      </c>
      <c r="DQ282" s="274">
        <f ca="1">IF(DP282="","",IF(IntermediateCalcs!$AO$9="Yes",IntermediateCalcs!DP282*$CX282,IntermediateCalcs!DP282))</f>
        <v>389697.37339994911</v>
      </c>
      <c r="DR282" s="250">
        <f ca="1">IF(DataGoesHere!$B282="","",($CZ282-DQ282))</f>
        <v>17686.626600050891</v>
      </c>
      <c r="DS282" s="250">
        <f ca="1">IF(DataGoesHere!$B282="","",ABS($CZ282-DQ282))</f>
        <v>17686.626600050891</v>
      </c>
      <c r="DT282" s="250">
        <f ca="1">IF(DataGoesHere!$B282="","",DS282^2)</f>
        <v>312816760.48962778</v>
      </c>
      <c r="DU282" s="249">
        <f ca="1">IF(DataGoesHere!$B282="","",DS282/$CZ282)</f>
        <v>4.3415123323574049E-2</v>
      </c>
      <c r="DV282" s="250">
        <f ca="1">IF(DataGoesHere!$B282="","",SUM(DR$2:DR282)/AVERAGE(DS:DS))</f>
        <v>-40.257868015262346</v>
      </c>
      <c r="DX282" s="19">
        <f ca="1">IF(DataGoesHere!$B281="","",(DB276*(Output!$O$49/Output!$P$49))+(IntermediateCalcs!DB277*(Output!$M$49/Output!$P$49))+(IntermediateCalcs!DB278*(Output!$K$49/Output!$P$49))+(DB279*(Output!$I$49/Output!$P$49))+(IntermediateCalcs!DB280*(Output!$G$49/Output!$P$49))+(IntermediateCalcs!DB281*(Output!$E$49/Output!$P$49)))</f>
        <v>432464.33304003341</v>
      </c>
      <c r="DY282" s="274">
        <f ca="1">IF(DX282="","",IF(IntermediateCalcs!$AO$9="Yes",IntermediateCalcs!DX282*$CX282,IntermediateCalcs!DX282))</f>
        <v>423276.25808646355</v>
      </c>
      <c r="DZ282" s="250">
        <f ca="1">IF(DataGoesHere!$B282="","",($CZ282-DY282))</f>
        <v>-15892.258086463553</v>
      </c>
      <c r="EA282" s="250">
        <f ca="1">IF(DataGoesHere!$B282="","",ABS($CZ282-DY282))</f>
        <v>15892.258086463553</v>
      </c>
      <c r="EB282" s="250">
        <f ca="1">IF(DataGoesHere!$B282="","",EA282^2)</f>
        <v>252563867.08676618</v>
      </c>
      <c r="EC282" s="249">
        <f ca="1">IF(DataGoesHere!$B282="","",EA282/$CZ282)</f>
        <v>3.901051117978014E-2</v>
      </c>
      <c r="ED282" s="250">
        <f ca="1">IF(DataGoesHere!$B282="","",SUM(DZ$2:DZ282)/AVERAGE(EA:EA))</f>
        <v>-21.047505225952538</v>
      </c>
    </row>
    <row r="283" spans="20:134" x14ac:dyDescent="0.2">
      <c r="T283" s="240"/>
      <c r="U283" s="86"/>
      <c r="V283" s="86"/>
      <c r="W283" s="86"/>
      <c r="X283" s="86"/>
      <c r="Y283" s="245">
        <f>IF(DataGoesHere!$B283="","",(DataGoesHere!$B283/SUM(DataGoesHere!$B278:'DataGoesHere'!$B289)))</f>
        <v>8.4181940750614553E-2</v>
      </c>
      <c r="Z283" s="86"/>
      <c r="AA283" s="86"/>
      <c r="AB283" s="86"/>
      <c r="AC283" s="86"/>
      <c r="AD283" s="86"/>
      <c r="AE283" s="241"/>
      <c r="CV283" s="310">
        <f>IF(DataGoesHere!B283="","",DataGoesHere!A283)</f>
        <v>282</v>
      </c>
      <c r="CW283" s="271">
        <f t="shared" ca="1" si="16"/>
        <v>6</v>
      </c>
      <c r="CX283" s="272">
        <f t="shared" ca="1" si="17"/>
        <v>1.0779088099730167</v>
      </c>
      <c r="CY283" s="266">
        <f>DataGoesHere!A283</f>
        <v>282</v>
      </c>
      <c r="CZ283" s="19">
        <f>IF(DataGoesHere!B283="","",DataGoesHere!B283)</f>
        <v>396354</v>
      </c>
      <c r="DA283" s="19">
        <f>IF(DataGoesHere!B283="","",IF(AH$5="No",DataGoesHere!B283,DataGoesHere!B283-(AH$2*(DataGoesHere!A283-1))))</f>
        <v>155538.61864042934</v>
      </c>
      <c r="DB283" s="19">
        <f ca="1">IF(DataGoesHere!B283="","",IF(AO$9="No",DataGoesHere!B283,DataGoesHere!B283/CX283))</f>
        <v>367706.42964679166</v>
      </c>
      <c r="DC283" s="19">
        <f ca="1">IF(DataGoesHere!B283="","",IF(AO$9="No",DA283,DA283/CX283))</f>
        <v>144296.63919745022</v>
      </c>
      <c r="DD283" s="293" t="str">
        <f>IF(CZ283="",IF(COUNTIF(DD$2:DD282,"Forecast")&lt;Output!E$43,"Forecast",""),"Actual")</f>
        <v>Actual</v>
      </c>
      <c r="DF283" s="19">
        <f ca="1">IF(DataGoesHere!B282="",IF(DD283="Forecast",(Output!$E$47*IntermediateCalcs!DH282)+((1-Output!$E$47)*IntermediateCalcs!DF282),""),(Output!$E$47*IntermediateCalcs!DB282)+((1-Output!$E$47)*IntermediateCalcs!DF282))</f>
        <v>413658.50073589134</v>
      </c>
      <c r="DG283" s="19">
        <f ca="1">IF(DataGoesHere!B282="",IF(DD283="Forecast",(Output!$G$47*(IntermediateCalcs!DF283-IntermediateCalcs!DF282))+((1-Output!$G$47)*IntermediateCalcs!DG282),""),(Output!$G$47*(IntermediateCalcs!DF283-IntermediateCalcs!DF282))+((1-Output!$G$47)*IntermediateCalcs!DG282))</f>
        <v>1514.6517939032565</v>
      </c>
      <c r="DH283" s="19">
        <f ca="1">IF(DataGoesHere!B282="",IF(DD283="Forecast",DF283+DG283,""),DF283+DG283)</f>
        <v>415173.15252979461</v>
      </c>
      <c r="DI283" s="274">
        <f ca="1">IF(DH283="","",IF(IntermediateCalcs!$AO$9="Yes",IntermediateCalcs!DH283*$CX283,IntermediateCalcs!DH283))</f>
        <v>447518.79877613665</v>
      </c>
      <c r="DJ283" s="250">
        <f ca="1">IF(DataGoesHere!$B283="","",($CZ283-DI283))</f>
        <v>-51164.798776136653</v>
      </c>
      <c r="DK283" s="250">
        <f ca="1">IF(DataGoesHere!$B283="","",ABS($CZ283-DI283))</f>
        <v>51164.798776136653</v>
      </c>
      <c r="DL283" s="250">
        <f ca="1">IF(DataGoesHere!$B283="","",DK283^2)</f>
        <v>2617836633.8025546</v>
      </c>
      <c r="DM283" s="249">
        <f ca="1">IF(DataGoesHere!$B283="","",DK283/$CZ283)</f>
        <v>0.12908863989296601</v>
      </c>
      <c r="DN283" s="250">
        <f ca="1">IF(DataGoesHere!$B283="","",SUM(DJ$2:DJ283)/AVERAGE(DK:DK))</f>
        <v>-37.694679494941212</v>
      </c>
      <c r="DP283" s="19">
        <f ca="1">IF(DataGoesHere!B283="",IF($DD283="Forecast",(Output!E$48*IntermediateCalcs!CY283)+Output!G$48,""),(Output!E$48*IntermediateCalcs!CY283)+Output!G$48)</f>
        <v>399025.48011913168</v>
      </c>
      <c r="DQ283" s="274">
        <f ca="1">IF(DP283="","",IF(IntermediateCalcs!$AO$9="Yes",IntermediateCalcs!DP283*$CX283,IntermediateCalcs!DP283))</f>
        <v>430113.0804241249</v>
      </c>
      <c r="DR283" s="250">
        <f ca="1">IF(DataGoesHere!$B283="","",($CZ283-DQ283))</f>
        <v>-33759.080424124899</v>
      </c>
      <c r="DS283" s="250">
        <f ca="1">IF(DataGoesHere!$B283="","",ABS($CZ283-DQ283))</f>
        <v>33759.080424124899</v>
      </c>
      <c r="DT283" s="250">
        <f ca="1">IF(DataGoesHere!$B283="","",DS283^2)</f>
        <v>1139675511.0825329</v>
      </c>
      <c r="DU283" s="249">
        <f ca="1">IF(DataGoesHere!$B283="","",DS283/$CZ283)</f>
        <v>8.5174062641287587E-2</v>
      </c>
      <c r="DV283" s="250">
        <f ca="1">IF(DataGoesHere!$B283="","",SUM(DR$2:DR283)/AVERAGE(DS:DS))</f>
        <v>-41.33696262846658</v>
      </c>
      <c r="DX283" s="19">
        <f ca="1">IF(DataGoesHere!$B282="","",(DB277*(Output!$O$49/Output!$P$49))+(IntermediateCalcs!DB278*(Output!$M$49/Output!$P$49))+(IntermediateCalcs!DB279*(Output!$K$49/Output!$P$49))+(DB280*(Output!$I$49/Output!$P$49))+(IntermediateCalcs!DB281*(Output!$G$49/Output!$P$49))+(IntermediateCalcs!DB282*(Output!$E$49/Output!$P$49)))</f>
        <v>386944.86600912205</v>
      </c>
      <c r="DY283" s="274">
        <f ca="1">IF(DX283="","",IF(IntermediateCalcs!$AO$9="Yes",IntermediateCalcs!DX283*$CX283,IntermediateCalcs!DX283))</f>
        <v>417091.28004506114</v>
      </c>
      <c r="DZ283" s="250">
        <f ca="1">IF(DataGoesHere!$B283="","",($CZ283-DY283))</f>
        <v>-20737.280045061139</v>
      </c>
      <c r="EA283" s="250">
        <f ca="1">IF(DataGoesHere!$B283="","",ABS($CZ283-DY283))</f>
        <v>20737.280045061139</v>
      </c>
      <c r="EB283" s="250">
        <f ca="1">IF(DataGoesHere!$B283="","",EA283^2)</f>
        <v>430034783.66729093</v>
      </c>
      <c r="EC283" s="249">
        <f ca="1">IF(DataGoesHere!$B283="","",EA283/$CZ283)</f>
        <v>5.2320097804137565E-2</v>
      </c>
      <c r="ED283" s="250">
        <f ca="1">IF(DataGoesHere!$B283="","",SUM(DZ$2:DZ283)/AVERAGE(EA:EA))</f>
        <v>-21.652626045747294</v>
      </c>
    </row>
    <row r="284" spans="20:134" x14ac:dyDescent="0.2">
      <c r="T284" s="240"/>
      <c r="U284" s="86"/>
      <c r="V284" s="86"/>
      <c r="W284" s="86"/>
      <c r="X284" s="86"/>
      <c r="Y284" s="86"/>
      <c r="Z284" s="245">
        <f>IF(DataGoesHere!$B284="","",(DataGoesHere!$B284/SUM(DataGoesHere!$B278:'DataGoesHere'!$B289)))</f>
        <v>8.5960288868471055E-2</v>
      </c>
      <c r="AA284" s="86"/>
      <c r="AB284" s="86"/>
      <c r="AC284" s="86"/>
      <c r="AD284" s="86"/>
      <c r="AE284" s="241"/>
      <c r="CV284" s="310">
        <f>IF(DataGoesHere!B284="","",DataGoesHere!A284)</f>
        <v>283</v>
      </c>
      <c r="CW284" s="271">
        <f t="shared" ca="1" si="16"/>
        <v>7</v>
      </c>
      <c r="CX284" s="272">
        <f t="shared" ca="1" si="17"/>
        <v>1.0265458156689093</v>
      </c>
      <c r="CY284" s="266">
        <f>DataGoesHere!A284</f>
        <v>283</v>
      </c>
      <c r="CZ284" s="19">
        <f>IF(DataGoesHere!B284="","",DataGoesHere!B284)</f>
        <v>404727</v>
      </c>
      <c r="DA284" s="19">
        <f>IF(DataGoesHere!B284="","",IF(AH$5="No",DataGoesHere!B284,DataGoesHere!B284-(AH$2*(DataGoesHere!A284-1))))</f>
        <v>163054.62440071555</v>
      </c>
      <c r="DB284" s="19">
        <f ca="1">IF(DataGoesHere!B284="","",IF(AO$9="No",DataGoesHere!B284,DataGoesHere!B284/CX284))</f>
        <v>394261.01964701409</v>
      </c>
      <c r="DC284" s="19">
        <f ca="1">IF(DataGoesHere!B284="","",IF(AO$9="No",DA284,DA284/CX284))</f>
        <v>158838.13650778678</v>
      </c>
      <c r="DD284" s="293" t="str">
        <f>IF(CZ284="",IF(COUNTIF(DD$2:DD283,"Forecast")&lt;Output!E$43,"Forecast",""),"Actual")</f>
        <v>Actual</v>
      </c>
      <c r="DF284" s="19">
        <f ca="1">IF(DataGoesHere!B283="",IF(DD284="Forecast",(Output!$E$47*IntermediateCalcs!DH283)+((1-Output!$E$47)*IntermediateCalcs!DF283),""),(Output!$E$47*IntermediateCalcs!DB283)+((1-Output!$E$47)*IntermediateCalcs!DF283))</f>
        <v>372301.63675570162</v>
      </c>
      <c r="DG284" s="19">
        <f ca="1">IF(DataGoesHere!B283="",IF(DD284="Forecast",(Output!$G$47*(IntermediateCalcs!DF284-IntermediateCalcs!DF283))+((1-Output!$G$47)*IntermediateCalcs!DG283),""),(Output!$G$47*(IntermediateCalcs!DF284-IntermediateCalcs!DF283))+((1-Output!$G$47)*IntermediateCalcs!DG283))</f>
        <v>-19921.106093143233</v>
      </c>
      <c r="DH284" s="19">
        <f ca="1">IF(DataGoesHere!B283="",IF(DD284="Forecast",DF284+DG284,""),DF284+DG284)</f>
        <v>352380.53066255839</v>
      </c>
      <c r="DI284" s="274">
        <f ca="1">IF(DH284="","",IF(IntermediateCalcs!$AO$9="Yes",IntermediateCalcs!DH284*$CX284,IntermediateCalcs!DH284))</f>
        <v>361734.75927483913</v>
      </c>
      <c r="DJ284" s="250">
        <f ca="1">IF(DataGoesHere!$B284="","",($CZ284-DI284))</f>
        <v>42992.240725160867</v>
      </c>
      <c r="DK284" s="250">
        <f ca="1">IF(DataGoesHere!$B284="","",ABS($CZ284-DI284))</f>
        <v>42992.240725160867</v>
      </c>
      <c r="DL284" s="250">
        <f ca="1">IF(DataGoesHere!$B284="","",DK284^2)</f>
        <v>1848332762.5701807</v>
      </c>
      <c r="DM284" s="249">
        <f ca="1">IF(DataGoesHere!$B284="","",DK284/$CZ284)</f>
        <v>0.1062252845131678</v>
      </c>
      <c r="DN284" s="250">
        <f ca="1">IF(DataGoesHere!$B284="","",SUM(DJ$2:DJ284)/AVERAGE(DK:DK))</f>
        <v>-36.955693367536377</v>
      </c>
      <c r="DP284" s="19">
        <f ca="1">IF(DataGoesHere!B284="",IF($DD284="Forecast",(Output!E$48*IntermediateCalcs!CY284)+Output!G$48,""),(Output!E$48*IntermediateCalcs!CY284)+Output!G$48)</f>
        <v>399894.4101006561</v>
      </c>
      <c r="DQ284" s="274">
        <f ca="1">IF(DP284="","",IF(IntermediateCalcs!$AO$9="Yes",IntermediateCalcs!DP284*$CX284,IntermediateCalcs!DP284))</f>
        <v>410509.93339821533</v>
      </c>
      <c r="DR284" s="250">
        <f ca="1">IF(DataGoesHere!$B284="","",($CZ284-DQ284))</f>
        <v>-5782.933398215333</v>
      </c>
      <c r="DS284" s="250">
        <f ca="1">IF(DataGoesHere!$B284="","",ABS($CZ284-DQ284))</f>
        <v>5782.933398215333</v>
      </c>
      <c r="DT284" s="250">
        <f ca="1">IF(DataGoesHere!$B284="","",DS284^2)</f>
        <v>33442318.688194338</v>
      </c>
      <c r="DU284" s="249">
        <f ca="1">IF(DataGoesHere!$B284="","",DS284/$CZ284)</f>
        <v>1.4288479390342954E-2</v>
      </c>
      <c r="DV284" s="250">
        <f ca="1">IF(DataGoesHere!$B284="","",SUM(DR$2:DR284)/AVERAGE(DS:DS))</f>
        <v>-41.521811629094969</v>
      </c>
      <c r="DX284" s="19">
        <f ca="1">IF(DataGoesHere!$B283="","",(DB278*(Output!$O$49/Output!$P$49))+(IntermediateCalcs!DB279*(Output!$M$49/Output!$P$49))+(IntermediateCalcs!DB280*(Output!$K$49/Output!$P$49))+(DB281*(Output!$I$49/Output!$P$49))+(IntermediateCalcs!DB282*(Output!$G$49/Output!$P$49))+(IntermediateCalcs!DB283*(Output!$E$49/Output!$P$49)))</f>
        <v>391603.09222213866</v>
      </c>
      <c r="DY284" s="274">
        <f ca="1">IF(DX284="","",IF(IntermediateCalcs!$AO$9="Yes",IntermediateCalcs!DX284*$CX284,IntermediateCalcs!DX284))</f>
        <v>401998.51572364249</v>
      </c>
      <c r="DZ284" s="250">
        <f ca="1">IF(DataGoesHere!$B284="","",($CZ284-DY284))</f>
        <v>2728.4842763575143</v>
      </c>
      <c r="EA284" s="250">
        <f ca="1">IF(DataGoesHere!$B284="","",ABS($CZ284-DY284))</f>
        <v>2728.4842763575143</v>
      </c>
      <c r="EB284" s="250">
        <f ca="1">IF(DataGoesHere!$B284="","",EA284^2)</f>
        <v>7444626.4463301888</v>
      </c>
      <c r="EC284" s="249">
        <f ca="1">IF(DataGoesHere!$B284="","",EA284/$CZ284)</f>
        <v>6.7415425122552101E-3</v>
      </c>
      <c r="ED284" s="250">
        <f ca="1">IF(DataGoesHere!$B284="","",SUM(DZ$2:DZ284)/AVERAGE(EA:EA))</f>
        <v>-21.573007955114441</v>
      </c>
    </row>
    <row r="285" spans="20:134" x14ac:dyDescent="0.2">
      <c r="T285" s="240"/>
      <c r="U285" s="86"/>
      <c r="V285" s="86"/>
      <c r="W285" s="86"/>
      <c r="X285" s="86"/>
      <c r="Y285" s="86"/>
      <c r="Z285" s="86"/>
      <c r="AA285" s="245">
        <f>IF(DataGoesHere!$B285="","",(DataGoesHere!$B285/SUM(DataGoesHere!$B278:'DataGoesHere'!$B289)))</f>
        <v>8.566060545818853E-2</v>
      </c>
      <c r="AB285" s="86"/>
      <c r="AC285" s="86"/>
      <c r="AD285" s="86"/>
      <c r="AE285" s="241"/>
      <c r="CV285" s="310">
        <f>IF(DataGoesHere!B285="","",DataGoesHere!A285)</f>
        <v>284</v>
      </c>
      <c r="CW285" s="271">
        <f t="shared" ca="1" si="16"/>
        <v>8</v>
      </c>
      <c r="CX285" s="272">
        <f t="shared" ca="1" si="17"/>
        <v>1.0207492390681214</v>
      </c>
      <c r="CY285" s="266">
        <f>DataGoesHere!A285</f>
        <v>284</v>
      </c>
      <c r="CZ285" s="19">
        <f>IF(DataGoesHere!B285="","",DataGoesHere!B285)</f>
        <v>403316</v>
      </c>
      <c r="DA285" s="19">
        <f>IF(DataGoesHere!B285="","",IF(AH$5="No",DataGoesHere!B285,DataGoesHere!B285-(AH$2*(DataGoesHere!A285-1))))</f>
        <v>160786.63016100178</v>
      </c>
      <c r="DB285" s="19">
        <f ca="1">IF(DataGoesHere!B285="","",IF(AO$9="No",DataGoesHere!B285,DataGoesHere!B285/CX285))</f>
        <v>395117.61024500162</v>
      </c>
      <c r="DC285" s="19">
        <f ca="1">IF(DataGoesHere!B285="","",IF(AO$9="No",DA285,DA285/CX285))</f>
        <v>157518.24640867687</v>
      </c>
      <c r="DD285" s="293" t="str">
        <f>IF(CZ285="",IF(COUNTIF(DD$2:DD284,"Forecast")&lt;Output!E$43,"Forecast",""),"Actual")</f>
        <v>Actual</v>
      </c>
      <c r="DF285" s="19">
        <f ca="1">IF(DataGoesHere!B284="",IF(DD285="Forecast",(Output!$E$47*IntermediateCalcs!DH284)+((1-Output!$E$47)*IntermediateCalcs!DF284),""),(Output!$E$47*IntermediateCalcs!DB284)+((1-Output!$E$47)*IntermediateCalcs!DF284))</f>
        <v>392065.08135788288</v>
      </c>
      <c r="DG285" s="19">
        <f ca="1">IF(DataGoesHere!B284="",IF(DD285="Forecast",(Output!$G$47*(IntermediateCalcs!DF285-IntermediateCalcs!DF284))+((1-Output!$G$47)*IntermediateCalcs!DG284),""),(Output!$G$47*(IntermediateCalcs!DF285-IntermediateCalcs!DF284))+((1-Output!$G$47)*IntermediateCalcs!DG284))</f>
        <v>-78.83074548098557</v>
      </c>
      <c r="DH285" s="19">
        <f ca="1">IF(DataGoesHere!B284="",IF(DD285="Forecast",DF285+DG285,""),DF285+DG285)</f>
        <v>391986.25061240187</v>
      </c>
      <c r="DI285" s="274">
        <f ca="1">IF(DH285="","",IF(IntermediateCalcs!$AO$9="Yes",IntermediateCalcs!DH285*$CX285,IntermediateCalcs!DH285))</f>
        <v>400119.66703777516</v>
      </c>
      <c r="DJ285" s="250">
        <f ca="1">IF(DataGoesHere!$B285="","",($CZ285-DI285))</f>
        <v>3196.332962224842</v>
      </c>
      <c r="DK285" s="250">
        <f ca="1">IF(DataGoesHere!$B285="","",ABS($CZ285-DI285))</f>
        <v>3196.332962224842</v>
      </c>
      <c r="DL285" s="250">
        <f ca="1">IF(DataGoesHere!$B285="","",DK285^2)</f>
        <v>10216544.405405033</v>
      </c>
      <c r="DM285" s="249">
        <f ca="1">IF(DataGoesHere!$B285="","",DK285/$CZ285)</f>
        <v>7.9251330525564132E-3</v>
      </c>
      <c r="DN285" s="250">
        <f ca="1">IF(DataGoesHere!$B285="","",SUM(DJ$2:DJ285)/AVERAGE(DK:DK))</f>
        <v>-36.90075215773178</v>
      </c>
      <c r="DP285" s="19">
        <f ca="1">IF(DataGoesHere!B285="",IF($DD285="Forecast",(Output!E$48*IntermediateCalcs!CY285)+Output!G$48,""),(Output!E$48*IntermediateCalcs!CY285)+Output!G$48)</f>
        <v>400763.34008218045</v>
      </c>
      <c r="DQ285" s="274">
        <f ca="1">IF(DP285="","",IF(IntermediateCalcs!$AO$9="Yes",IntermediateCalcs!DP285*$CX285,IntermediateCalcs!DP285))</f>
        <v>409078.87443528447</v>
      </c>
      <c r="DR285" s="250">
        <f ca="1">IF(DataGoesHere!$B285="","",($CZ285-DQ285))</f>
        <v>-5762.874435284466</v>
      </c>
      <c r="DS285" s="250">
        <f ca="1">IF(DataGoesHere!$B285="","",ABS($CZ285-DQ285))</f>
        <v>5762.874435284466</v>
      </c>
      <c r="DT285" s="250">
        <f ca="1">IF(DataGoesHere!$B285="","",DS285^2)</f>
        <v>33210721.756855253</v>
      </c>
      <c r="DU285" s="249">
        <f ca="1">IF(DataGoesHere!$B285="","",DS285/$CZ285)</f>
        <v>1.428873249582081E-2</v>
      </c>
      <c r="DV285" s="250">
        <f ca="1">IF(DataGoesHere!$B285="","",SUM(DR$2:DR285)/AVERAGE(DS:DS))</f>
        <v>-41.706019453525045</v>
      </c>
      <c r="DX285" s="19">
        <f ca="1">IF(DataGoesHere!$B284="","",(DB279*(Output!$O$49/Output!$P$49))+(IntermediateCalcs!DB280*(Output!$M$49/Output!$P$49))+(IntermediateCalcs!DB281*(Output!$K$49/Output!$P$49))+(DB282*(Output!$I$49/Output!$P$49))+(IntermediateCalcs!DB283*(Output!$G$49/Output!$P$49))+(IntermediateCalcs!DB284*(Output!$E$49/Output!$P$49)))</f>
        <v>418053.31704191095</v>
      </c>
      <c r="DY285" s="274">
        <f ca="1">IF(DX285="","",IF(IntermediateCalcs!$AO$9="Yes",IntermediateCalcs!DX285*$CX285,IntermediateCalcs!DX285))</f>
        <v>426727.60526043474</v>
      </c>
      <c r="DZ285" s="250">
        <f ca="1">IF(DataGoesHere!$B285="","",($CZ285-DY285))</f>
        <v>-23411.605260434735</v>
      </c>
      <c r="EA285" s="250">
        <f ca="1">IF(DataGoesHere!$B285="","",ABS($CZ285-DY285))</f>
        <v>23411.605260434735</v>
      </c>
      <c r="EB285" s="250">
        <f ca="1">IF(DataGoesHere!$B285="","",EA285^2)</f>
        <v>548103260.87041533</v>
      </c>
      <c r="EC285" s="249">
        <f ca="1">IF(DataGoesHere!$B285="","",EA285/$CZ285)</f>
        <v>5.8047796914664274E-2</v>
      </c>
      <c r="ED285" s="250">
        <f ca="1">IF(DataGoesHere!$B285="","",SUM(DZ$2:DZ285)/AVERAGE(EA:EA))</f>
        <v>-22.256166485891939</v>
      </c>
    </row>
    <row r="286" spans="20:134" x14ac:dyDescent="0.2">
      <c r="T286" s="240"/>
      <c r="U286" s="86"/>
      <c r="V286" s="86"/>
      <c r="W286" s="86"/>
      <c r="X286" s="86"/>
      <c r="Y286" s="86"/>
      <c r="Z286" s="86"/>
      <c r="AA286" s="86"/>
      <c r="AB286" s="245">
        <f>IF(DataGoesHere!$B286="","",(DataGoesHere!$B286/SUM(DataGoesHere!$B278:'DataGoesHere'!$B289)))</f>
        <v>8.0776466760203572E-2</v>
      </c>
      <c r="AC286" s="86"/>
      <c r="AD286" s="86"/>
      <c r="AE286" s="241"/>
      <c r="CV286" s="310">
        <f>IF(DataGoesHere!B286="","",DataGoesHere!A286)</f>
        <v>285</v>
      </c>
      <c r="CW286" s="271">
        <f t="shared" ca="1" si="16"/>
        <v>9</v>
      </c>
      <c r="CX286" s="272">
        <f t="shared" ca="1" si="17"/>
        <v>1.0625330005567626</v>
      </c>
      <c r="CY286" s="266">
        <f>DataGoesHere!A286</f>
        <v>285</v>
      </c>
      <c r="CZ286" s="19">
        <f>IF(DataGoesHere!B286="","",DataGoesHere!B286)</f>
        <v>380320</v>
      </c>
      <c r="DA286" s="19">
        <f>IF(DataGoesHere!B286="","",IF(AH$5="No",DataGoesHere!B286,DataGoesHere!B286-(AH$2*(DataGoesHere!A286-1))))</f>
        <v>136933.63592128802</v>
      </c>
      <c r="DB286" s="19">
        <f ca="1">IF(DataGoesHere!B286="","",IF(AO$9="No",DataGoesHere!B286,DataGoesHere!B286/CX286))</f>
        <v>357937.11800077173</v>
      </c>
      <c r="DC286" s="19">
        <f ca="1">IF(DataGoesHere!B286="","",IF(AO$9="No",DA286,DA286/CX286))</f>
        <v>128874.71339669959</v>
      </c>
      <c r="DD286" s="293" t="str">
        <f>IF(CZ286="",IF(COUNTIF(DD$2:DD285,"Forecast")&lt;Output!E$43,"Forecast",""),"Actual")</f>
        <v>Actual</v>
      </c>
      <c r="DF286" s="19">
        <f ca="1">IF(DataGoesHere!B285="",IF(DD286="Forecast",(Output!$E$47*IntermediateCalcs!DH285)+((1-Output!$E$47)*IntermediateCalcs!DF285),""),(Output!$E$47*IntermediateCalcs!DB285)+((1-Output!$E$47)*IntermediateCalcs!DF285))</f>
        <v>394812.35735628975</v>
      </c>
      <c r="DG286" s="19">
        <f ca="1">IF(DataGoesHere!B285="",IF(DD286="Forecast",(Output!$G$47*(IntermediateCalcs!DF286-IntermediateCalcs!DF285))+((1-Output!$G$47)*IntermediateCalcs!DG285),""),(Output!$G$47*(IntermediateCalcs!DF286-IntermediateCalcs!DF285))+((1-Output!$G$47)*IntermediateCalcs!DG285))</f>
        <v>1334.2226264629417</v>
      </c>
      <c r="DH286" s="19">
        <f ca="1">IF(DataGoesHere!B285="",IF(DD286="Forecast",DF286+DG286,""),DF286+DG286)</f>
        <v>396146.57998275268</v>
      </c>
      <c r="DI286" s="274">
        <f ca="1">IF(DH286="","",IF(IntermediateCalcs!$AO$9="Yes",IntermediateCalcs!DH286*$CX286,IntermediateCalcs!DH286))</f>
        <v>420918.81428937375</v>
      </c>
      <c r="DJ286" s="250">
        <f ca="1">IF(DataGoesHere!$B286="","",($CZ286-DI286))</f>
        <v>-40598.814289373753</v>
      </c>
      <c r="DK286" s="250">
        <f ca="1">IF(DataGoesHere!$B286="","",ABS($CZ286-DI286))</f>
        <v>40598.814289373753</v>
      </c>
      <c r="DL286" s="250">
        <f ca="1">IF(DataGoesHere!$B286="","",DK286^2)</f>
        <v>1648263721.7030585</v>
      </c>
      <c r="DM286" s="249">
        <f ca="1">IF(DataGoesHere!$B286="","",DK286/$CZ286)</f>
        <v>0.10674909100066721</v>
      </c>
      <c r="DN286" s="250">
        <f ca="1">IF(DataGoesHere!$B286="","",SUM(DJ$2:DJ286)/AVERAGE(DK:DK))</f>
        <v>-37.598598095577344</v>
      </c>
      <c r="DP286" s="19">
        <f ca="1">IF(DataGoesHere!B286="",IF($DD286="Forecast",(Output!E$48*IntermediateCalcs!CY286)+Output!G$48,""),(Output!E$48*IntermediateCalcs!CY286)+Output!G$48)</f>
        <v>401632.27006370481</v>
      </c>
      <c r="DQ286" s="274">
        <f ca="1">IF(DP286="","",IF(IntermediateCalcs!$AO$9="Yes",IntermediateCalcs!DP286*$CX286,IntermediateCalcs!DP286))</f>
        <v>426747.54103121231</v>
      </c>
      <c r="DR286" s="250">
        <f ca="1">IF(DataGoesHere!$B286="","",($CZ286-DQ286))</f>
        <v>-46427.541031212313</v>
      </c>
      <c r="DS286" s="250">
        <f ca="1">IF(DataGoesHere!$B286="","",ABS($CZ286-DQ286))</f>
        <v>46427.541031212313</v>
      </c>
      <c r="DT286" s="250">
        <f ca="1">IF(DataGoesHere!$B286="","",DS286^2)</f>
        <v>2155516566.2049031</v>
      </c>
      <c r="DU286" s="249">
        <f ca="1">IF(DataGoesHere!$B286="","",DS286/$CZ286)</f>
        <v>0.12207493960667941</v>
      </c>
      <c r="DV286" s="250">
        <f ca="1">IF(DataGoesHere!$B286="","",SUM(DR$2:DR286)/AVERAGE(DS:DS))</f>
        <v>-43.190056009073452</v>
      </c>
      <c r="DX286" s="19">
        <f ca="1">IF(DataGoesHere!$B285="","",(DB280*(Output!$O$49/Output!$P$49))+(IntermediateCalcs!DB281*(Output!$M$49/Output!$P$49))+(IntermediateCalcs!DB282*(Output!$K$49/Output!$P$49))+(DB283*(Output!$I$49/Output!$P$49))+(IntermediateCalcs!DB284*(Output!$G$49/Output!$P$49))+(IntermediateCalcs!DB285*(Output!$E$49/Output!$P$49)))</f>
        <v>388698.98108147527</v>
      </c>
      <c r="DY286" s="274">
        <f ca="1">IF(DX286="","",IF(IntermediateCalcs!$AO$9="Yes",IntermediateCalcs!DX286*$CX286,IntermediateCalcs!DX286))</f>
        <v>413005.49468185619</v>
      </c>
      <c r="DZ286" s="250">
        <f ca="1">IF(DataGoesHere!$B286="","",($CZ286-DY286))</f>
        <v>-32685.494681856188</v>
      </c>
      <c r="EA286" s="250">
        <f ca="1">IF(DataGoesHere!$B286="","",ABS($CZ286-DY286))</f>
        <v>32685.494681856188</v>
      </c>
      <c r="EB286" s="250">
        <f ca="1">IF(DataGoesHere!$B286="","",EA286^2)</f>
        <v>1068341562.5976491</v>
      </c>
      <c r="EC286" s="249">
        <f ca="1">IF(DataGoesHere!$B286="","",EA286/$CZ286)</f>
        <v>8.5942087404964729E-2</v>
      </c>
      <c r="ED286" s="250">
        <f ca="1">IF(DataGoesHere!$B286="","",SUM(DZ$2:DZ286)/AVERAGE(EA:EA))</f>
        <v>-23.209940235115738</v>
      </c>
    </row>
    <row r="287" spans="20:134" x14ac:dyDescent="0.2">
      <c r="T287" s="240"/>
      <c r="U287" s="86"/>
      <c r="V287" s="86"/>
      <c r="W287" s="86"/>
      <c r="X287" s="86"/>
      <c r="Y287" s="86"/>
      <c r="Z287" s="86"/>
      <c r="AA287" s="86"/>
      <c r="AB287" s="86"/>
      <c r="AC287" s="245">
        <f>IF(DataGoesHere!$B287="","",(DataGoesHere!$B287/SUM(DataGoesHere!$B278:'DataGoesHere'!$B289)))</f>
        <v>8.3060092576899267E-2</v>
      </c>
      <c r="AD287" s="86"/>
      <c r="AE287" s="241"/>
      <c r="CV287" s="310">
        <f>IF(DataGoesHere!B287="","",DataGoesHere!A287)</f>
        <v>286</v>
      </c>
      <c r="CW287" s="271">
        <f t="shared" ca="1" si="16"/>
        <v>10</v>
      </c>
      <c r="CX287" s="272">
        <f t="shared" ca="1" si="17"/>
        <v>0.92557634012077306</v>
      </c>
      <c r="CY287" s="266">
        <f>DataGoesHere!A287</f>
        <v>286</v>
      </c>
      <c r="CZ287" s="19">
        <f>IF(DataGoesHere!B287="","",DataGoesHere!B287)</f>
        <v>391072</v>
      </c>
      <c r="DA287" s="19">
        <f>IF(DataGoesHere!B287="","",IF(AH$5="No",DataGoesHere!B287,DataGoesHere!B287-(AH$2*(DataGoesHere!A287-1))))</f>
        <v>146828.64168157423</v>
      </c>
      <c r="DB287" s="19">
        <f ca="1">IF(DataGoesHere!B287="","",IF(AO$9="No",DataGoesHere!B287,DataGoesHere!B287/CX287))</f>
        <v>422517.28252795583</v>
      </c>
      <c r="DC287" s="19">
        <f ca="1">IF(DataGoesHere!B287="","",IF(AO$9="No",DA287,DA287/CX287))</f>
        <v>158634.82601814932</v>
      </c>
      <c r="DD287" s="293" t="str">
        <f>IF(CZ287="",IF(COUNTIF(DD$2:DD286,"Forecast")&lt;Output!E$43,"Forecast",""),"Actual")</f>
        <v>Actual</v>
      </c>
      <c r="DF287" s="19">
        <f ca="1">IF(DataGoesHere!B286="",IF(DD287="Forecast",(Output!$E$47*IntermediateCalcs!DH286)+((1-Output!$E$47)*IntermediateCalcs!DF286),""),(Output!$E$47*IntermediateCalcs!DB286)+((1-Output!$E$47)*IntermediateCalcs!DF286))</f>
        <v>361624.64193632355</v>
      </c>
      <c r="DG287" s="19">
        <f ca="1">IF(DataGoesHere!B286="",IF(DD287="Forecast",(Output!$G$47*(IntermediateCalcs!DF287-IntermediateCalcs!DF286))+((1-Output!$G$47)*IntermediateCalcs!DG286),""),(Output!$G$47*(IntermediateCalcs!DF287-IntermediateCalcs!DF286))+((1-Output!$G$47)*IntermediateCalcs!DG286))</f>
        <v>-15926.746396751631</v>
      </c>
      <c r="DH287" s="19">
        <f ca="1">IF(DataGoesHere!B286="",IF(DD287="Forecast",DF287+DG287,""),DF287+DG287)</f>
        <v>345697.89553957194</v>
      </c>
      <c r="DI287" s="274">
        <f ca="1">IF(DH287="","",IF(IntermediateCalcs!$AO$9="Yes",IntermediateCalcs!DH287*$CX287,IntermediateCalcs!DH287))</f>
        <v>319969.79294097034</v>
      </c>
      <c r="DJ287" s="250">
        <f ca="1">IF(DataGoesHere!$B287="","",($CZ287-DI287))</f>
        <v>71102.207059029664</v>
      </c>
      <c r="DK287" s="250">
        <f ca="1">IF(DataGoesHere!$B287="","",ABS($CZ287-DI287))</f>
        <v>71102.207059029664</v>
      </c>
      <c r="DL287" s="250">
        <f ca="1">IF(DataGoesHere!$B287="","",DK287^2)</f>
        <v>5055523848.6651278</v>
      </c>
      <c r="DM287" s="249">
        <f ca="1">IF(DataGoesHere!$B287="","",DK287/$CZ287)</f>
        <v>0.18181359713564169</v>
      </c>
      <c r="DN287" s="250">
        <f ca="1">IF(DataGoesHere!$B287="","",SUM(DJ$2:DJ287)/AVERAGE(DK:DK))</f>
        <v>-36.376434659612542</v>
      </c>
      <c r="DP287" s="19">
        <f ca="1">IF(DataGoesHere!B287="",IF($DD287="Forecast",(Output!E$48*IntermediateCalcs!CY287)+Output!G$48,""),(Output!E$48*IntermediateCalcs!CY287)+Output!G$48)</f>
        <v>402501.20004522917</v>
      </c>
      <c r="DQ287" s="274">
        <f ca="1">IF(DP287="","",IF(IntermediateCalcs!$AO$9="Yes",IntermediateCalcs!DP287*$CX287,IntermediateCalcs!DP287))</f>
        <v>372545.58763208234</v>
      </c>
      <c r="DR287" s="250">
        <f ca="1">IF(DataGoesHere!$B287="","",($CZ287-DQ287))</f>
        <v>18526.412367917656</v>
      </c>
      <c r="DS287" s="250">
        <f ca="1">IF(DataGoesHere!$B287="","",ABS($CZ287-DQ287))</f>
        <v>18526.412367917656</v>
      </c>
      <c r="DT287" s="250">
        <f ca="1">IF(DataGoesHere!$B287="","",DS287^2)</f>
        <v>343227955.22613227</v>
      </c>
      <c r="DU287" s="249">
        <f ca="1">IF(DataGoesHere!$B287="","",DS287/$CZ287)</f>
        <v>4.7373405326685762E-2</v>
      </c>
      <c r="DV287" s="250">
        <f ca="1">IF(DataGoesHere!$B287="","",SUM(DR$2:DR287)/AVERAGE(DS:DS))</f>
        <v>-42.597867136122581</v>
      </c>
      <c r="DX287" s="19">
        <f ca="1">IF(DataGoesHere!$B286="","",(DB281*(Output!$O$49/Output!$P$49))+(IntermediateCalcs!DB282*(Output!$M$49/Output!$P$49))+(IntermediateCalcs!DB283*(Output!$K$49/Output!$P$49))+(DB284*(Output!$I$49/Output!$P$49))+(IntermediateCalcs!DB285*(Output!$G$49/Output!$P$49))+(IntermediateCalcs!DB286*(Output!$E$49/Output!$P$49)))</f>
        <v>389885.09091951227</v>
      </c>
      <c r="DY287" s="274">
        <f ca="1">IF(DX287="","",IF(IntermediateCalcs!$AO$9="Yes",IntermediateCalcs!DX287*$CX287,IntermediateCalcs!DX287))</f>
        <v>360868.41552093701</v>
      </c>
      <c r="DZ287" s="250">
        <f ca="1">IF(DataGoesHere!$B287="","",($CZ287-DY287))</f>
        <v>30203.584479062993</v>
      </c>
      <c r="EA287" s="250">
        <f ca="1">IF(DataGoesHere!$B287="","",ABS($CZ287-DY287))</f>
        <v>30203.584479062993</v>
      </c>
      <c r="EB287" s="250">
        <f ca="1">IF(DataGoesHere!$B287="","",EA287^2)</f>
        <v>912256515.38389492</v>
      </c>
      <c r="EC287" s="249">
        <f ca="1">IF(DataGoesHere!$B287="","",EA287/$CZ287)</f>
        <v>7.7232797231872888E-2</v>
      </c>
      <c r="ED287" s="250">
        <f ca="1">IF(DataGoesHere!$B287="","",SUM(DZ$2:DZ287)/AVERAGE(EA:EA))</f>
        <v>-22.32858946196728</v>
      </c>
    </row>
    <row r="288" spans="20:134" x14ac:dyDescent="0.2">
      <c r="T288" s="240"/>
      <c r="U288" s="86"/>
      <c r="V288" s="86"/>
      <c r="W288" s="86"/>
      <c r="X288" s="86"/>
      <c r="Y288" s="86"/>
      <c r="Z288" s="86"/>
      <c r="AA288" s="86"/>
      <c r="AB288" s="86"/>
      <c r="AC288" s="86"/>
      <c r="AD288" s="245">
        <f>IF(DataGoesHere!$B288="","",(DataGoesHere!$B288/SUM(DataGoesHere!$B278:'DataGoesHere'!$B289)))</f>
        <v>8.3754398082365997E-2</v>
      </c>
      <c r="AE288" s="241"/>
      <c r="CV288" s="310">
        <f>IF(DataGoesHere!B288="","",DataGoesHere!A288)</f>
        <v>287</v>
      </c>
      <c r="CW288" s="271">
        <f t="shared" ca="1" si="16"/>
        <v>11</v>
      </c>
      <c r="CX288" s="272">
        <f t="shared" ca="1" si="17"/>
        <v>0.97463169608807265</v>
      </c>
      <c r="CY288" s="266">
        <f>DataGoesHere!A288</f>
        <v>287</v>
      </c>
      <c r="CZ288" s="19">
        <f>IF(DataGoesHere!B288="","",DataGoesHere!B288)</f>
        <v>394341</v>
      </c>
      <c r="DA288" s="19">
        <f>IF(DataGoesHere!B288="","",IF(AH$5="No",DataGoesHere!B288,DataGoesHere!B288-(AH$2*(DataGoesHere!A288-1))))</f>
        <v>149240.64744186046</v>
      </c>
      <c r="DB288" s="19">
        <f ca="1">IF(DataGoesHere!B288="","",IF(AO$9="No",DataGoesHere!B288,DataGoesHere!B288/CX288))</f>
        <v>404605.14631607605</v>
      </c>
      <c r="DC288" s="19">
        <f ca="1">IF(DataGoesHere!B288="","",IF(AO$9="No",DA288,DA288/CX288))</f>
        <v>153125.17337664578</v>
      </c>
      <c r="DD288" s="293" t="str">
        <f>IF(CZ288="",IF(COUNTIF(DD$2:DD287,"Forecast")&lt;Output!E$43,"Forecast",""),"Actual")</f>
        <v>Actual</v>
      </c>
      <c r="DF288" s="19">
        <f ca="1">IF(DataGoesHere!B287="",IF(DD288="Forecast",(Output!$E$47*IntermediateCalcs!DH287)+((1-Output!$E$47)*IntermediateCalcs!DF287),""),(Output!$E$47*IntermediateCalcs!DB287)+((1-Output!$E$47)*IntermediateCalcs!DF287))</f>
        <v>416428.01846879261</v>
      </c>
      <c r="DG288" s="19">
        <f ca="1">IF(DataGoesHere!B287="",IF(DD288="Forecast",(Output!$G$47*(IntermediateCalcs!DF288-IntermediateCalcs!DF287))+((1-Output!$G$47)*IntermediateCalcs!DG287),""),(Output!$G$47*(IntermediateCalcs!DF288-IntermediateCalcs!DF287))+((1-Output!$G$47)*IntermediateCalcs!DG287))</f>
        <v>19438.315067858715</v>
      </c>
      <c r="DH288" s="19">
        <f ca="1">IF(DataGoesHere!B287="",IF(DD288="Forecast",DF288+DG288,""),DF288+DG288)</f>
        <v>435866.33353665133</v>
      </c>
      <c r="DI288" s="274">
        <f ca="1">IF(DH288="","",IF(IntermediateCalcs!$AO$9="Yes",IntermediateCalcs!DH288*$CX288,IntermediateCalcs!DH288))</f>
        <v>424809.14392251609</v>
      </c>
      <c r="DJ288" s="250">
        <f ca="1">IF(DataGoesHere!$B288="","",($CZ288-DI288))</f>
        <v>-30468.143922516087</v>
      </c>
      <c r="DK288" s="250">
        <f ca="1">IF(DataGoesHere!$B288="","",ABS($CZ288-DI288))</f>
        <v>30468.143922516087</v>
      </c>
      <c r="DL288" s="250">
        <f ca="1">IF(DataGoesHere!$B288="","",DK288^2)</f>
        <v>928307794.08315396</v>
      </c>
      <c r="DM288" s="249">
        <f ca="1">IF(DataGoesHere!$B288="","",DK288/$CZ288)</f>
        <v>7.7263444385737443E-2</v>
      </c>
      <c r="DN288" s="250">
        <f ca="1">IF(DataGoesHere!$B288="","",SUM(DJ$2:DJ288)/AVERAGE(DK:DK))</f>
        <v>-36.900146271446168</v>
      </c>
      <c r="DP288" s="19">
        <f ca="1">IF(DataGoesHere!B288="",IF($DD288="Forecast",(Output!E$48*IntermediateCalcs!CY288)+Output!G$48,""),(Output!E$48*IntermediateCalcs!CY288)+Output!G$48)</f>
        <v>403370.13002675353</v>
      </c>
      <c r="DQ288" s="274">
        <f ca="1">IF(DP288="","",IF(IntermediateCalcs!$AO$9="Yes",IntermediateCalcs!DP288*$CX288,IntermediateCalcs!DP288))</f>
        <v>393137.31397924118</v>
      </c>
      <c r="DR288" s="250">
        <f ca="1">IF(DataGoesHere!$B288="","",($CZ288-DQ288))</f>
        <v>1203.6860207588179</v>
      </c>
      <c r="DS288" s="250">
        <f ca="1">IF(DataGoesHere!$B288="","",ABS($CZ288-DQ288))</f>
        <v>1203.6860207588179</v>
      </c>
      <c r="DT288" s="250">
        <f ca="1">IF(DataGoesHere!$B288="","",DS288^2)</f>
        <v>1448860.0365701974</v>
      </c>
      <c r="DU288" s="249">
        <f ca="1">IF(DataGoesHere!$B288="","",DS288/$CZ288)</f>
        <v>3.0523988648373311E-3</v>
      </c>
      <c r="DV288" s="250">
        <f ca="1">IF(DataGoesHere!$B288="","",SUM(DR$2:DR288)/AVERAGE(DS:DS))</f>
        <v>-42.559391825638066</v>
      </c>
      <c r="DX288" s="19">
        <f ca="1">IF(DataGoesHere!$B287="","",(DB282*(Output!$O$49/Output!$P$49))+(IntermediateCalcs!DB283*(Output!$M$49/Output!$P$49))+(IntermediateCalcs!DB284*(Output!$K$49/Output!$P$49))+(DB285*(Output!$I$49/Output!$P$49))+(IntermediateCalcs!DB286*(Output!$G$49/Output!$P$49))+(IntermediateCalcs!DB287*(Output!$E$49/Output!$P$49)))</f>
        <v>387711.67104962183</v>
      </c>
      <c r="DY288" s="274">
        <f ca="1">IF(DX288="","",IF(IntermediateCalcs!$AO$9="Yes",IntermediateCalcs!DX288*$CX288,IntermediateCalcs!DX288))</f>
        <v>377876.08354823384</v>
      </c>
      <c r="DZ288" s="250">
        <f ca="1">IF(DataGoesHere!$B288="","",($CZ288-DY288))</f>
        <v>16464.916451766156</v>
      </c>
      <c r="EA288" s="250">
        <f ca="1">IF(DataGoesHere!$B288="","",ABS($CZ288-DY288))</f>
        <v>16464.916451766156</v>
      </c>
      <c r="EB288" s="250">
        <f ca="1">IF(DataGoesHere!$B288="","",EA288^2)</f>
        <v>271093473.76363981</v>
      </c>
      <c r="EC288" s="249">
        <f ca="1">IF(DataGoesHere!$B288="","",EA288/$CZ288)</f>
        <v>4.1752991577761772E-2</v>
      </c>
      <c r="ED288" s="250">
        <f ca="1">IF(DataGoesHere!$B288="","",SUM(DZ$2:DZ288)/AVERAGE(EA:EA))</f>
        <v>-21.848137651532394</v>
      </c>
    </row>
    <row r="289" spans="20:134" x14ac:dyDescent="0.2">
      <c r="T289" s="242"/>
      <c r="U289" s="243"/>
      <c r="V289" s="243"/>
      <c r="W289" s="243"/>
      <c r="X289" s="243"/>
      <c r="Y289" s="243"/>
      <c r="Z289" s="243"/>
      <c r="AA289" s="243"/>
      <c r="AB289" s="243"/>
      <c r="AC289" s="243"/>
      <c r="AD289" s="243"/>
      <c r="AE289" s="246">
        <f>IF(DataGoesHere!$B289="","",(DataGoesHere!$B289/SUM(DataGoesHere!$B278:'DataGoesHere'!$B289)))</f>
        <v>9.847881465547452E-2</v>
      </c>
      <c r="CV289" s="310">
        <f>IF(DataGoesHere!B289="","",DataGoesHere!A289)</f>
        <v>288</v>
      </c>
      <c r="CW289" s="271">
        <f t="shared" ca="1" si="16"/>
        <v>12</v>
      </c>
      <c r="CX289" s="272">
        <f t="shared" ca="1" si="17"/>
        <v>1.0054005237672714</v>
      </c>
      <c r="CY289" s="266">
        <f>DataGoesHere!A289</f>
        <v>288</v>
      </c>
      <c r="CZ289" s="19">
        <f>IF(DataGoesHere!B289="","",DataGoesHere!B289)</f>
        <v>463668</v>
      </c>
      <c r="DA289" s="19">
        <f>IF(DataGoesHere!B289="","",IF(AH$5="No",DataGoesHere!B289,DataGoesHere!B289-(AH$2*(DataGoesHere!A289-1))))</f>
        <v>217710.65320214667</v>
      </c>
      <c r="DB289" s="19">
        <f ca="1">IF(DataGoesHere!B289="","",IF(AO$9="No",DataGoesHere!B289,DataGoesHere!B289/CX289))</f>
        <v>461177.40048773756</v>
      </c>
      <c r="DC289" s="19">
        <f ca="1">IF(DataGoesHere!B289="","",IF(AO$9="No",DA289,DA289/CX289))</f>
        <v>216541.21721199938</v>
      </c>
      <c r="DD289" s="293" t="str">
        <f>IF(CZ289="",IF(COUNTIF(DD$2:DD288,"Forecast")&lt;Output!E$43,"Forecast",""),"Actual")</f>
        <v>Actual</v>
      </c>
      <c r="DF289" s="19">
        <f ca="1">IF(DataGoesHere!B288="",IF(DD289="Forecast",(Output!$E$47*IntermediateCalcs!DH288)+((1-Output!$E$47)*IntermediateCalcs!DF288),""),(Output!$E$47*IntermediateCalcs!DB288)+((1-Output!$E$47)*IntermediateCalcs!DF288))</f>
        <v>405787.43353134772</v>
      </c>
      <c r="DG289" s="19">
        <f ca="1">IF(DataGoesHere!B288="",IF(DD289="Forecast",(Output!$G$47*(IntermediateCalcs!DF289-IntermediateCalcs!DF288))+((1-Output!$G$47)*IntermediateCalcs!DG288),""),(Output!$G$47*(IntermediateCalcs!DF289-IntermediateCalcs!DF288))+((1-Output!$G$47)*IntermediateCalcs!DG288))</f>
        <v>4398.8650652069136</v>
      </c>
      <c r="DH289" s="19">
        <f ca="1">IF(DataGoesHere!B288="",IF(DD289="Forecast",DF289+DG289,""),DF289+DG289)</f>
        <v>410186.29859655461</v>
      </c>
      <c r="DI289" s="274">
        <f ca="1">IF(DH289="","",IF(IntermediateCalcs!$AO$9="Yes",IntermediateCalcs!DH289*$CX289,IntermediateCalcs!DH289))</f>
        <v>412401.51945113437</v>
      </c>
      <c r="DJ289" s="250">
        <f ca="1">IF(DataGoesHere!$B289="","",($CZ289-DI289))</f>
        <v>51266.480548865627</v>
      </c>
      <c r="DK289" s="250">
        <f ca="1">IF(DataGoesHere!$B289="","",ABS($CZ289-DI289))</f>
        <v>51266.480548865627</v>
      </c>
      <c r="DL289" s="250">
        <f ca="1">IF(DataGoesHere!$B289="","",DK289^2)</f>
        <v>2628252027.8672175</v>
      </c>
      <c r="DM289" s="249">
        <f ca="1">IF(DataGoesHere!$B289="","",DK289/$CZ289)</f>
        <v>0.11056721738154375</v>
      </c>
      <c r="DN289" s="250">
        <f ca="1">IF(DataGoesHere!$B289="","",SUM(DJ$2:DJ289)/AVERAGE(DK:DK))</f>
        <v>-36.018935678849409</v>
      </c>
      <c r="DP289" s="19">
        <f ca="1">IF(DataGoesHere!B289="",IF($DD289="Forecast",(Output!E$48*IntermediateCalcs!CY289)+Output!G$48,""),(Output!E$48*IntermediateCalcs!CY289)+Output!G$48)</f>
        <v>404239.06000827788</v>
      </c>
      <c r="DQ289" s="274">
        <f ca="1">IF(DP289="","",IF(IntermediateCalcs!$AO$9="Yes",IntermediateCalcs!DP289*$CX289,IntermediateCalcs!DP289))</f>
        <v>406422.16265951202</v>
      </c>
      <c r="DR289" s="250">
        <f ca="1">IF(DataGoesHere!$B289="","",($CZ289-DQ289))</f>
        <v>57245.837340487982</v>
      </c>
      <c r="DS289" s="250">
        <f ca="1">IF(DataGoesHere!$B289="","",ABS($CZ289-DQ289))</f>
        <v>57245.837340487982</v>
      </c>
      <c r="DT289" s="250">
        <f ca="1">IF(DataGoesHere!$B289="","",DS289^2)</f>
        <v>3277085892.8136082</v>
      </c>
      <c r="DU289" s="249">
        <f ca="1">IF(DataGoesHere!$B289="","",DS289/$CZ289)</f>
        <v>0.1234629893382506</v>
      </c>
      <c r="DV289" s="250">
        <f ca="1">IF(DataGoesHere!$B289="","",SUM(DR$2:DR289)/AVERAGE(DS:DS))</f>
        <v>-40.729553040742076</v>
      </c>
      <c r="DX289" s="19">
        <f ca="1">IF(DataGoesHere!$B288="","",(DB283*(Output!$O$49/Output!$P$49))+(IntermediateCalcs!DB284*(Output!$M$49/Output!$P$49))+(IntermediateCalcs!DB285*(Output!$K$49/Output!$P$49))+(DB286*(Output!$I$49/Output!$P$49))+(IntermediateCalcs!DB287*(Output!$G$49/Output!$P$49))+(IntermediateCalcs!DB288*(Output!$E$49/Output!$P$49)))</f>
        <v>394556.27248018538</v>
      </c>
      <c r="DY289" s="274">
        <f ca="1">IF(DX289="","",IF(IntermediateCalcs!$AO$9="Yes",IntermediateCalcs!DX289*$CX289,IntermediateCalcs!DX289))</f>
        <v>396687.08300724061</v>
      </c>
      <c r="DZ289" s="250">
        <f ca="1">IF(DataGoesHere!$B289="","",($CZ289-DY289))</f>
        <v>66980.91699275939</v>
      </c>
      <c r="EA289" s="250">
        <f ca="1">IF(DataGoesHere!$B289="","",ABS($CZ289-DY289))</f>
        <v>66980.91699275939</v>
      </c>
      <c r="EB289" s="250">
        <f ca="1">IF(DataGoesHere!$B289="","",EA289^2)</f>
        <v>4486443241.1909237</v>
      </c>
      <c r="EC289" s="249">
        <f ca="1">IF(DataGoesHere!$B289="","",EA289/$CZ289)</f>
        <v>0.1444587873063472</v>
      </c>
      <c r="ED289" s="250">
        <f ca="1">IF(DataGoesHere!$B289="","",SUM(DZ$2:DZ289)/AVERAGE(EA:EA))</f>
        <v>-19.893611922353362</v>
      </c>
    </row>
    <row r="290" spans="20:134" x14ac:dyDescent="0.2">
      <c r="T290" s="244">
        <f>IF(DataGoesHere!$B290="","",(DataGoesHere!$B290/SUM(DataGoesHere!$B290:'DataGoesHere'!$B301)))</f>
        <v>7.2378512243545676E-2</v>
      </c>
      <c r="U290" s="238"/>
      <c r="V290" s="238"/>
      <c r="W290" s="238"/>
      <c r="X290" s="238"/>
      <c r="Y290" s="238"/>
      <c r="Z290" s="238"/>
      <c r="AA290" s="238"/>
      <c r="AB290" s="238"/>
      <c r="AC290" s="238"/>
      <c r="AD290" s="238"/>
      <c r="AE290" s="239"/>
      <c r="CV290" s="310">
        <f>IF(DataGoesHere!B290="","",DataGoesHere!A290)</f>
        <v>289</v>
      </c>
      <c r="CW290" s="271">
        <f t="shared" ca="1" si="16"/>
        <v>1</v>
      </c>
      <c r="CX290" s="272">
        <f t="shared" ca="1" si="17"/>
        <v>1.3236179355303281</v>
      </c>
      <c r="CY290" s="266">
        <f>DataGoesHere!A290</f>
        <v>289</v>
      </c>
      <c r="CZ290" s="19">
        <f>IF(DataGoesHere!B290="","",DataGoesHere!B290)</f>
        <v>350742</v>
      </c>
      <c r="DA290" s="19">
        <f>IF(DataGoesHere!B290="","",IF(AH$5="No",DataGoesHere!B290,DataGoesHere!B290-(AH$2*(DataGoesHere!A290-1))))</f>
        <v>103927.65896243291</v>
      </c>
      <c r="DB290" s="19">
        <f ca="1">IF(DataGoesHere!B290="","",IF(AO$9="No",DataGoesHere!B290,DataGoesHere!B290/CX290))</f>
        <v>264987.34308814706</v>
      </c>
      <c r="DC290" s="19">
        <f ca="1">IF(DataGoesHere!B290="","",IF(AO$9="No",DA290,DA290/CX290))</f>
        <v>78517.868466924832</v>
      </c>
      <c r="DD290" s="293" t="str">
        <f>IF(CZ290="",IF(COUNTIF(DD$2:DD289,"Forecast")&lt;Output!E$43,"Forecast",""),"Actual")</f>
        <v>Actual</v>
      </c>
      <c r="DF290" s="19">
        <f ca="1">IF(DataGoesHere!B289="",IF(DD290="Forecast",(Output!$E$47*IntermediateCalcs!DH289)+((1-Output!$E$47)*IntermediateCalcs!DF289),""),(Output!$E$47*IntermediateCalcs!DB289)+((1-Output!$E$47)*IntermediateCalcs!DF289))</f>
        <v>455638.40379209857</v>
      </c>
      <c r="DG290" s="19">
        <f ca="1">IF(DataGoesHere!B289="",IF(DD290="Forecast",(Output!$G$47*(IntermediateCalcs!DF290-IntermediateCalcs!DF289))+((1-Output!$G$47)*IntermediateCalcs!DG289),""),(Output!$G$47*(IntermediateCalcs!DF290-IntermediateCalcs!DF289))+((1-Output!$G$47)*IntermediateCalcs!DG289))</f>
        <v>27124.917662978882</v>
      </c>
      <c r="DH290" s="19">
        <f ca="1">IF(DataGoesHere!B289="",IF(DD290="Forecast",DF290+DG290,""),DF290+DG290)</f>
        <v>482763.32145507744</v>
      </c>
      <c r="DI290" s="274">
        <f ca="1">IF(DH290="","",IF(IntermediateCalcs!$AO$9="Yes",IntermediateCalcs!DH290*$CX290,IntermediateCalcs!DH290))</f>
        <v>638994.19089413376</v>
      </c>
      <c r="DJ290" s="250">
        <f ca="1">IF(DataGoesHere!$B290="","",($CZ290-DI290))</f>
        <v>-288252.19089413376</v>
      </c>
      <c r="DK290" s="250">
        <f ca="1">IF(DataGoesHere!$B290="","",ABS($CZ290-DI290))</f>
        <v>288252.19089413376</v>
      </c>
      <c r="DL290" s="250">
        <f ca="1">IF(DataGoesHere!$B290="","",DK290^2)</f>
        <v>83089325555.268127</v>
      </c>
      <c r="DM290" s="249">
        <f ca="1">IF(DataGoesHere!$B290="","",DK290/$CZ290)</f>
        <v>0.82183539722683274</v>
      </c>
      <c r="DN290" s="250">
        <f ca="1">IF(DataGoesHere!$B290="","",SUM(DJ$2:DJ290)/AVERAGE(DK:DK))</f>
        <v>-40.973652313103585</v>
      </c>
      <c r="DP290" s="19">
        <f ca="1">IF(DataGoesHere!B290="",IF($DD290="Forecast",(Output!E$48*IntermediateCalcs!CY290)+Output!G$48,""),(Output!E$48*IntermediateCalcs!CY290)+Output!G$48)</f>
        <v>405107.98998980224</v>
      </c>
      <c r="DQ290" s="274">
        <f ca="1">IF(DP290="","",IF(IntermediateCalcs!$AO$9="Yes",IntermediateCalcs!DP290*$CX290,IntermediateCalcs!DP290))</f>
        <v>536208.20137714292</v>
      </c>
      <c r="DR290" s="250">
        <f ca="1">IF(DataGoesHere!$B290="","",($CZ290-DQ290))</f>
        <v>-185466.20137714292</v>
      </c>
      <c r="DS290" s="250">
        <f ca="1">IF(DataGoesHere!$B290="","",ABS($CZ290-DQ290))</f>
        <v>185466.20137714292</v>
      </c>
      <c r="DT290" s="250">
        <f ca="1">IF(DataGoesHere!$B290="","",DS290^2)</f>
        <v>34397711853.26693</v>
      </c>
      <c r="DU290" s="249">
        <f ca="1">IF(DataGoesHere!$B290="","",DS290/$CZ290)</f>
        <v>0.52878241378889013</v>
      </c>
      <c r="DV290" s="250">
        <f ca="1">IF(DataGoesHere!$B290="","",SUM(DR$2:DR290)/AVERAGE(DS:DS))</f>
        <v>-46.657901097714223</v>
      </c>
      <c r="DX290" s="19">
        <f ca="1">IF(DataGoesHere!$B289="","",(DB284*(Output!$O$49/Output!$P$49))+(IntermediateCalcs!DB285*(Output!$M$49/Output!$P$49))+(IntermediateCalcs!DB286*(Output!$K$49/Output!$P$49))+(DB287*(Output!$I$49/Output!$P$49))+(IntermediateCalcs!DB288*(Output!$G$49/Output!$P$49))+(IntermediateCalcs!DB289*(Output!$E$49/Output!$P$49)))</f>
        <v>420694.07057819003</v>
      </c>
      <c r="DY290" s="274">
        <f ca="1">IF(DX290="","",IF(IntermediateCalcs!$AO$9="Yes",IntermediateCalcs!DX290*$CX290,IntermediateCalcs!DX290))</f>
        <v>556838.217188554</v>
      </c>
      <c r="DZ290" s="250">
        <f ca="1">IF(DataGoesHere!$B290="","",($CZ290-DY290))</f>
        <v>-206096.217188554</v>
      </c>
      <c r="EA290" s="250">
        <f ca="1">IF(DataGoesHere!$B290="","",ABS($CZ290-DY290))</f>
        <v>206096.217188554</v>
      </c>
      <c r="EB290" s="250">
        <f ca="1">IF(DataGoesHere!$B290="","",EA290^2)</f>
        <v>42475650739.431625</v>
      </c>
      <c r="EC290" s="249">
        <f ca="1">IF(DataGoesHere!$B290="","",EA290/$CZ290)</f>
        <v>0.58760062150684544</v>
      </c>
      <c r="ED290" s="250">
        <f ca="1">IF(DataGoesHere!$B290="","",SUM(DZ$2:DZ290)/AVERAGE(EA:EA))</f>
        <v>-25.907568990529114</v>
      </c>
    </row>
    <row r="291" spans="20:134" x14ac:dyDescent="0.2">
      <c r="T291" s="240"/>
      <c r="U291" s="245">
        <f>IF(DataGoesHere!$B291="","",(DataGoesHere!$B291/SUM(DataGoesHere!$B291:'DataGoesHere'!$B301)))</f>
        <v>8.0503221325685465E-2</v>
      </c>
      <c r="V291" s="86"/>
      <c r="W291" s="86"/>
      <c r="X291" s="86"/>
      <c r="Y291" s="86"/>
      <c r="Z291" s="86"/>
      <c r="AA291" s="86"/>
      <c r="AB291" s="86"/>
      <c r="AC291" s="86"/>
      <c r="AD291" s="86"/>
      <c r="AE291" s="241"/>
      <c r="CV291" s="310">
        <f>IF(DataGoesHere!B291="","",DataGoesHere!A291)</f>
        <v>290</v>
      </c>
      <c r="CW291" s="271">
        <f t="shared" ca="1" si="16"/>
        <v>2</v>
      </c>
      <c r="CX291" s="272">
        <f t="shared" ca="1" si="17"/>
        <v>0.80574490527728204</v>
      </c>
      <c r="CY291" s="266">
        <f>DataGoesHere!A291</f>
        <v>290</v>
      </c>
      <c r="CZ291" s="19">
        <f>IF(DataGoesHere!B291="","",DataGoesHere!B291)</f>
        <v>361878</v>
      </c>
      <c r="DA291" s="19">
        <f>IF(DataGoesHere!B291="","",IF(AH$5="No",DataGoesHere!B291,DataGoesHere!B291-(AH$2*(DataGoesHere!A291-1))))</f>
        <v>114206.66472271914</v>
      </c>
      <c r="DB291" s="19">
        <f ca="1">IF(DataGoesHere!B291="","",IF(AO$9="No",DataGoesHere!B291,DataGoesHere!B291/CX291))</f>
        <v>449122.29370592971</v>
      </c>
      <c r="DC291" s="19">
        <f ca="1">IF(DataGoesHere!B291="","",IF(AO$9="No",DA291,DA291/CX291))</f>
        <v>141740.47390770289</v>
      </c>
      <c r="DD291" s="293" t="str">
        <f>IF(CZ291="",IF(COUNTIF(DD$2:DD290,"Forecast")&lt;Output!E$43,"Forecast",""),"Actual")</f>
        <v>Actual</v>
      </c>
      <c r="DF291" s="19">
        <f ca="1">IF(DataGoesHere!B290="",IF(DD291="Forecast",(Output!$E$47*IntermediateCalcs!DH290)+((1-Output!$E$47)*IntermediateCalcs!DF290),""),(Output!$E$47*IntermediateCalcs!DB290)+((1-Output!$E$47)*IntermediateCalcs!DF290))</f>
        <v>284052.44915854221</v>
      </c>
      <c r="DG291" s="19">
        <f ca="1">IF(DataGoesHere!B290="",IF(DD291="Forecast",(Output!$G$47*(IntermediateCalcs!DF291-IntermediateCalcs!DF290))+((1-Output!$G$47)*IntermediateCalcs!DG290),""),(Output!$G$47*(IntermediateCalcs!DF291-IntermediateCalcs!DF290))+((1-Output!$G$47)*IntermediateCalcs!DG290))</f>
        <v>-72230.518485288747</v>
      </c>
      <c r="DH291" s="19">
        <f ca="1">IF(DataGoesHere!B290="",IF(DD291="Forecast",DF291+DG291,""),DF291+DG291)</f>
        <v>211821.93067325346</v>
      </c>
      <c r="DI291" s="274">
        <f ca="1">IF(DH291="","",IF(IntermediateCalcs!$AO$9="Yes",IntermediateCalcs!DH291*$CX291,IntermediateCalcs!DH291))</f>
        <v>170674.44146597161</v>
      </c>
      <c r="DJ291" s="250">
        <f ca="1">IF(DataGoesHere!$B291="","",($CZ291-DI291))</f>
        <v>191203.55853402839</v>
      </c>
      <c r="DK291" s="250">
        <f ca="1">IF(DataGoesHere!$B291="","",ABS($CZ291-DI291))</f>
        <v>191203.55853402839</v>
      </c>
      <c r="DL291" s="250">
        <f ca="1">IF(DataGoesHere!$B291="","",DK291^2)</f>
        <v>36558800796.075623</v>
      </c>
      <c r="DM291" s="249">
        <f ca="1">IF(DataGoesHere!$B291="","",DK291/$CZ291)</f>
        <v>0.52836469344372516</v>
      </c>
      <c r="DN291" s="250">
        <f ca="1">IF(DataGoesHere!$B291="","",SUM(DJ$2:DJ291)/AVERAGE(DK:DK))</f>
        <v>-37.68708769391192</v>
      </c>
      <c r="DP291" s="19">
        <f ca="1">IF(DataGoesHere!B291="",IF($DD291="Forecast",(Output!E$48*IntermediateCalcs!CY291)+Output!G$48,""),(Output!E$48*IntermediateCalcs!CY291)+Output!G$48)</f>
        <v>405976.9199713266</v>
      </c>
      <c r="DQ291" s="274">
        <f ca="1">IF(DP291="","",IF(IntermediateCalcs!$AO$9="Yes",IntermediateCalcs!DP291*$CX291,IntermediateCalcs!DP291))</f>
        <v>327113.83492705924</v>
      </c>
      <c r="DR291" s="250">
        <f ca="1">IF(DataGoesHere!$B291="","",($CZ291-DQ291))</f>
        <v>34764.165072940756</v>
      </c>
      <c r="DS291" s="250">
        <f ca="1">IF(DataGoesHere!$B291="","",ABS($CZ291-DQ291))</f>
        <v>34764.165072940756</v>
      </c>
      <c r="DT291" s="250">
        <f ca="1">IF(DataGoesHere!$B291="","",DS291^2)</f>
        <v>1208547173.2186739</v>
      </c>
      <c r="DU291" s="249">
        <f ca="1">IF(DataGoesHere!$B291="","",DS291/$CZ291)</f>
        <v>9.6065981001720896E-2</v>
      </c>
      <c r="DV291" s="250">
        <f ca="1">IF(DataGoesHere!$B291="","",SUM(DR$2:DR291)/AVERAGE(DS:DS))</f>
        <v>-45.546679382209639</v>
      </c>
      <c r="DX291" s="19">
        <f ca="1">IF(DataGoesHere!$B290="","",(DB285*(Output!$O$49/Output!$P$49))+(IntermediateCalcs!DB286*(Output!$M$49/Output!$P$49))+(IntermediateCalcs!DB287*(Output!$K$49/Output!$P$49))+(DB288*(Output!$I$49/Output!$P$49))+(IntermediateCalcs!DB289*(Output!$G$49/Output!$P$49))+(IntermediateCalcs!DB290*(Output!$E$49/Output!$P$49)))</f>
        <v>368594.29013716057</v>
      </c>
      <c r="DY291" s="274">
        <f ca="1">IF(DX291="","",IF(IntermediateCalcs!$AO$9="Yes",IntermediateCalcs!DX291*$CX291,IntermediateCalcs!DX291))</f>
        <v>296992.97139231348</v>
      </c>
      <c r="DZ291" s="250">
        <f ca="1">IF(DataGoesHere!$B291="","",($CZ291-DY291))</f>
        <v>64885.028607686516</v>
      </c>
      <c r="EA291" s="250">
        <f ca="1">IF(DataGoesHere!$B291="","",ABS($CZ291-DY291))</f>
        <v>64885.028607686516</v>
      </c>
      <c r="EB291" s="250">
        <f ca="1">IF(DataGoesHere!$B291="","",EA291^2)</f>
        <v>4210066937.4202976</v>
      </c>
      <c r="EC291" s="249">
        <f ca="1">IF(DataGoesHere!$B291="","",EA291/$CZ291)</f>
        <v>0.17930083787267123</v>
      </c>
      <c r="ED291" s="250">
        <f ca="1">IF(DataGoesHere!$B291="","",SUM(DZ$2:DZ291)/AVERAGE(EA:EA))</f>
        <v>-24.014201990702134</v>
      </c>
    </row>
    <row r="292" spans="20:134" x14ac:dyDescent="0.2">
      <c r="T292" s="240"/>
      <c r="U292" s="86"/>
      <c r="V292" s="245">
        <f>IF(DataGoesHere!$B292="","",(DataGoesHere!$B292/SUM(DataGoesHere!$B290:'DataGoesHere'!$B301)))</f>
        <v>8.3371217272352263E-2</v>
      </c>
      <c r="W292" s="86"/>
      <c r="X292" s="86"/>
      <c r="Y292" s="86"/>
      <c r="Z292" s="86"/>
      <c r="AA292" s="86"/>
      <c r="AB292" s="86"/>
      <c r="AC292" s="86"/>
      <c r="AD292" s="86"/>
      <c r="AE292" s="241"/>
      <c r="CV292" s="310">
        <f>IF(DataGoesHere!B292="","",DataGoesHere!A292)</f>
        <v>291</v>
      </c>
      <c r="CW292" s="271">
        <f t="shared" ca="1" si="16"/>
        <v>3</v>
      </c>
      <c r="CX292" s="272">
        <f t="shared" ca="1" si="17"/>
        <v>0.79862940076451561</v>
      </c>
      <c r="CY292" s="266">
        <f>DataGoesHere!A292</f>
        <v>291</v>
      </c>
      <c r="CZ292" s="19">
        <f>IF(DataGoesHere!B292="","",DataGoesHere!B292)</f>
        <v>404012</v>
      </c>
      <c r="DA292" s="19">
        <f>IF(DataGoesHere!B292="","",IF(AH$5="No",DataGoesHere!B292,DataGoesHere!B292-(AH$2*(DataGoesHere!A292-1))))</f>
        <v>155483.67048300535</v>
      </c>
      <c r="DB292" s="19">
        <f ca="1">IF(DataGoesHere!B292="","",IF(AO$9="No",DataGoesHere!B292,DataGoesHere!B292/CX292))</f>
        <v>505881.70134138007</v>
      </c>
      <c r="DC292" s="19">
        <f ca="1">IF(DataGoesHere!B292="","",IF(AO$9="No",DA292,DA292/CX292))</f>
        <v>194688.13736905158</v>
      </c>
      <c r="DD292" s="293" t="str">
        <f>IF(CZ292="",IF(COUNTIF(DD$2:DD291,"Forecast")&lt;Output!E$43,"Forecast",""),"Actual")</f>
        <v>Actual</v>
      </c>
      <c r="DF292" s="19">
        <f ca="1">IF(DataGoesHere!B291="",IF(DD292="Forecast",(Output!$E$47*IntermediateCalcs!DH291)+((1-Output!$E$47)*IntermediateCalcs!DF291),""),(Output!$E$47*IntermediateCalcs!DB291)+((1-Output!$E$47)*IntermediateCalcs!DF291))</f>
        <v>432615.30925119098</v>
      </c>
      <c r="DG292" s="19">
        <f ca="1">IF(DataGoesHere!B291="",IF(DD292="Forecast",(Output!$G$47*(IntermediateCalcs!DF292-IntermediateCalcs!DF291))+((1-Output!$G$47)*IntermediateCalcs!DG291),""),(Output!$G$47*(IntermediateCalcs!DF292-IntermediateCalcs!DF291))+((1-Output!$G$47)*IntermediateCalcs!DG291))</f>
        <v>38166.170803680012</v>
      </c>
      <c r="DH292" s="19">
        <f ca="1">IF(DataGoesHere!B291="",IF(DD292="Forecast",DF292+DG292,""),DF292+DG292)</f>
        <v>470781.480054871</v>
      </c>
      <c r="DI292" s="274">
        <f ca="1">IF(DH292="","",IF(IntermediateCalcs!$AO$9="Yes",IntermediateCalcs!DH292*$CX292,IntermediateCalcs!DH292))</f>
        <v>375979.93130725337</v>
      </c>
      <c r="DJ292" s="250">
        <f ca="1">IF(DataGoesHere!$B292="","",($CZ292-DI292))</f>
        <v>28032.06869274663</v>
      </c>
      <c r="DK292" s="250">
        <f ca="1">IF(DataGoesHere!$B292="","",ABS($CZ292-DI292))</f>
        <v>28032.06869274663</v>
      </c>
      <c r="DL292" s="250">
        <f ca="1">IF(DataGoesHere!$B292="","",DK292^2)</f>
        <v>785796875.19486582</v>
      </c>
      <c r="DM292" s="249">
        <f ca="1">IF(DataGoesHere!$B292="","",DK292/$CZ292)</f>
        <v>6.9384247727163131E-2</v>
      </c>
      <c r="DN292" s="250">
        <f ca="1">IF(DataGoesHere!$B292="","",SUM(DJ$2:DJ292)/AVERAGE(DK:DK))</f>
        <v>-37.205249354318802</v>
      </c>
      <c r="DP292" s="19">
        <f ca="1">IF(DataGoesHere!B292="",IF($DD292="Forecast",(Output!E$48*IntermediateCalcs!CY292)+Output!G$48,""),(Output!E$48*IntermediateCalcs!CY292)+Output!G$48)</f>
        <v>406845.84995285096</v>
      </c>
      <c r="DQ292" s="274">
        <f ca="1">IF(DP292="","",IF(IntermediateCalcs!$AO$9="Yes",IntermediateCalcs!DP292*$CX292,IntermediateCalcs!DP292))</f>
        <v>324919.05735137541</v>
      </c>
      <c r="DR292" s="250">
        <f ca="1">IF(DataGoesHere!$B292="","",($CZ292-DQ292))</f>
        <v>79092.942648624594</v>
      </c>
      <c r="DS292" s="250">
        <f ca="1">IF(DataGoesHere!$B292="","",ABS($CZ292-DQ292))</f>
        <v>79092.942648624594</v>
      </c>
      <c r="DT292" s="250">
        <f ca="1">IF(DataGoesHere!$B292="","",DS292^2)</f>
        <v>6255693576.8186188</v>
      </c>
      <c r="DU292" s="249">
        <f ca="1">IF(DataGoesHere!$B292="","",DS292/$CZ292)</f>
        <v>0.19576879560167668</v>
      </c>
      <c r="DV292" s="250">
        <f ca="1">IF(DataGoesHere!$B292="","",SUM(DR$2:DR292)/AVERAGE(DS:DS))</f>
        <v>-43.018507190244051</v>
      </c>
      <c r="DX292" s="19">
        <f ca="1">IF(DataGoesHere!$B291="","",(DB286*(Output!$O$49/Output!$P$49))+(IntermediateCalcs!DB287*(Output!$M$49/Output!$P$49))+(IntermediateCalcs!DB288*(Output!$K$49/Output!$P$49))+(DB289*(Output!$I$49/Output!$P$49))+(IntermediateCalcs!DB290*(Output!$G$49/Output!$P$49))+(IntermediateCalcs!DB291*(Output!$E$49/Output!$P$49)))</f>
        <v>399542.09093566175</v>
      </c>
      <c r="DY292" s="274">
        <f ca="1">IF(DX292="","",IF(IntermediateCalcs!$AO$9="Yes",IntermediateCalcs!DX292*$CX292,IntermediateCalcs!DX292))</f>
        <v>319086.06066414912</v>
      </c>
      <c r="DZ292" s="250">
        <f ca="1">IF(DataGoesHere!$B292="","",($CZ292-DY292))</f>
        <v>84925.939335850882</v>
      </c>
      <c r="EA292" s="250">
        <f ca="1">IF(DataGoesHere!$B292="","",ABS($CZ292-DY292))</f>
        <v>84925.939335850882</v>
      </c>
      <c r="EB292" s="250">
        <f ca="1">IF(DataGoesHere!$B292="","",EA292^2)</f>
        <v>7212415172.0766239</v>
      </c>
      <c r="EC292" s="249">
        <f ca="1">IF(DataGoesHere!$B292="","",EA292/$CZ292)</f>
        <v>0.21020647737159015</v>
      </c>
      <c r="ED292" s="250">
        <f ca="1">IF(DataGoesHere!$B292="","",SUM(DZ$2:DZ292)/AVERAGE(EA:EA))</f>
        <v>-21.536034462411028</v>
      </c>
    </row>
    <row r="293" spans="20:134" x14ac:dyDescent="0.2">
      <c r="T293" s="240"/>
      <c r="U293" s="86"/>
      <c r="V293" s="86"/>
      <c r="W293" s="245">
        <f>IF(DataGoesHere!$B293="","",(DataGoesHere!$B293/SUM(DataGoesHere!$B290:'DataGoesHere'!$B301)))</f>
        <v>8.133281028390564E-2</v>
      </c>
      <c r="X293" s="86"/>
      <c r="Y293" s="86"/>
      <c r="Z293" s="86"/>
      <c r="AA293" s="86"/>
      <c r="AB293" s="86"/>
      <c r="AC293" s="86"/>
      <c r="AD293" s="86"/>
      <c r="AE293" s="241"/>
      <c r="CV293" s="310">
        <f>IF(DataGoesHere!B293="","",DataGoesHere!A293)</f>
        <v>292</v>
      </c>
      <c r="CW293" s="271">
        <f t="shared" ca="1" si="16"/>
        <v>4</v>
      </c>
      <c r="CX293" s="272">
        <f t="shared" ca="1" si="17"/>
        <v>1.0149292433706087</v>
      </c>
      <c r="CY293" s="266">
        <f>DataGoesHere!A293</f>
        <v>292</v>
      </c>
      <c r="CZ293" s="19">
        <f>IF(DataGoesHere!B293="","",DataGoesHere!B293)</f>
        <v>394134</v>
      </c>
      <c r="DA293" s="19">
        <f>IF(DataGoesHere!B293="","",IF(AH$5="No",DataGoesHere!B293,DataGoesHere!B293-(AH$2*(DataGoesHere!A293-1))))</f>
        <v>144748.67624329159</v>
      </c>
      <c r="DB293" s="19">
        <f ca="1">IF(DataGoesHere!B293="","",IF(AO$9="No",DataGoesHere!B293,DataGoesHere!B293/CX293))</f>
        <v>388336.4309132229</v>
      </c>
      <c r="DC293" s="19">
        <f ca="1">IF(DataGoesHere!B293="","",IF(AO$9="No",DA293,DA293/CX293))</f>
        <v>142619.47538586744</v>
      </c>
      <c r="DD293" s="293" t="str">
        <f>IF(CZ293="",IF(COUNTIF(DD$2:DD292,"Forecast")&lt;Output!E$43,"Forecast",""),"Actual")</f>
        <v>Actual</v>
      </c>
      <c r="DF293" s="19">
        <f ca="1">IF(DataGoesHere!B292="",IF(DD293="Forecast",(Output!$E$47*IntermediateCalcs!DH292)+((1-Output!$E$47)*IntermediateCalcs!DF292),""),(Output!$E$47*IntermediateCalcs!DB292)+((1-Output!$E$47)*IntermediateCalcs!DF292))</f>
        <v>498555.06213236111</v>
      </c>
      <c r="DG293" s="19">
        <f ca="1">IF(DataGoesHere!B292="",IF(DD293="Forecast",(Output!$G$47*(IntermediateCalcs!DF293-IntermediateCalcs!DF292))+((1-Output!$G$47)*IntermediateCalcs!DG292),""),(Output!$G$47*(IntermediateCalcs!DF293-IntermediateCalcs!DF292))+((1-Output!$G$47)*IntermediateCalcs!DG292))</f>
        <v>52052.961842425073</v>
      </c>
      <c r="DH293" s="19">
        <f ca="1">IF(DataGoesHere!B292="",IF(DD293="Forecast",DF293+DG293,""),DF293+DG293)</f>
        <v>550608.02397478616</v>
      </c>
      <c r="DI293" s="274">
        <f ca="1">IF(DH293="","",IF(IntermediateCalcs!$AO$9="Yes",IntermediateCalcs!DH293*$CX293,IntermediateCalcs!DH293))</f>
        <v>558828.18516651576</v>
      </c>
      <c r="DJ293" s="250">
        <f ca="1">IF(DataGoesHere!$B293="","",($CZ293-DI293))</f>
        <v>-164694.18516651576</v>
      </c>
      <c r="DK293" s="250">
        <f ca="1">IF(DataGoesHere!$B293="","",ABS($CZ293-DI293))</f>
        <v>164694.18516651576</v>
      </c>
      <c r="DL293" s="250">
        <f ca="1">IF(DataGoesHere!$B293="","",DK293^2)</f>
        <v>27124174627.662579</v>
      </c>
      <c r="DM293" s="249">
        <f ca="1">IF(DataGoesHere!$B293="","",DK293/$CZ293)</f>
        <v>0.4178634301189843</v>
      </c>
      <c r="DN293" s="250">
        <f ca="1">IF(DataGoesHere!$B293="","",SUM(DJ$2:DJ293)/AVERAGE(DK:DK))</f>
        <v>-40.036148978284437</v>
      </c>
      <c r="DP293" s="19">
        <f ca="1">IF(DataGoesHere!B293="",IF($DD293="Forecast",(Output!E$48*IntermediateCalcs!CY293)+Output!G$48,""),(Output!E$48*IntermediateCalcs!CY293)+Output!G$48)</f>
        <v>407714.77993437537</v>
      </c>
      <c r="DQ293" s="274">
        <f ca="1">IF(DP293="","",IF(IntermediateCalcs!$AO$9="Yes",IntermediateCalcs!DP293*$CX293,IntermediateCalcs!DP293))</f>
        <v>413801.65310980985</v>
      </c>
      <c r="DR293" s="250">
        <f ca="1">IF(DataGoesHere!$B293="","",($CZ293-DQ293))</f>
        <v>-19667.653109809849</v>
      </c>
      <c r="DS293" s="250">
        <f ca="1">IF(DataGoesHere!$B293="","",ABS($CZ293-DQ293))</f>
        <v>19667.653109809849</v>
      </c>
      <c r="DT293" s="250">
        <f ca="1">IF(DataGoesHere!$B293="","",DS293^2)</f>
        <v>386816578.84781307</v>
      </c>
      <c r="DU293" s="249">
        <f ca="1">IF(DataGoesHere!$B293="","",DS293/$CZ293)</f>
        <v>4.9900929911679402E-2</v>
      </c>
      <c r="DV293" s="250">
        <f ca="1">IF(DataGoesHere!$B293="","",SUM(DR$2:DR293)/AVERAGE(DS:DS))</f>
        <v>-43.647175336962846</v>
      </c>
      <c r="DX293" s="19">
        <f ca="1">IF(DataGoesHere!$B292="","",(DB287*(Output!$O$49/Output!$P$49))+(IntermediateCalcs!DB288*(Output!$M$49/Output!$P$49))+(IntermediateCalcs!DB289*(Output!$K$49/Output!$P$49))+(DB290*(Output!$I$49/Output!$P$49))+(IntermediateCalcs!DB291*(Output!$G$49/Output!$P$49))+(IntermediateCalcs!DB292*(Output!$E$49/Output!$P$49)))</f>
        <v>411701.09709597036</v>
      </c>
      <c r="DY293" s="274">
        <f ca="1">IF(DX293="","",IF(IntermediateCalcs!$AO$9="Yes",IntermediateCalcs!DX293*$CX293,IntermediateCalcs!DX293))</f>
        <v>417847.4829704627</v>
      </c>
      <c r="DZ293" s="250">
        <f ca="1">IF(DataGoesHere!$B293="","",($CZ293-DY293))</f>
        <v>-23713.482970462705</v>
      </c>
      <c r="EA293" s="250">
        <f ca="1">IF(DataGoesHere!$B293="","",ABS($CZ293-DY293))</f>
        <v>23713.482970462705</v>
      </c>
      <c r="EB293" s="250">
        <f ca="1">IF(DataGoesHere!$B293="","",EA293^2)</f>
        <v>562329274.59042466</v>
      </c>
      <c r="EC293" s="249">
        <f ca="1">IF(DataGoesHere!$B293="","",EA293/$CZ293)</f>
        <v>6.0166042438517621E-2</v>
      </c>
      <c r="ED293" s="250">
        <f ca="1">IF(DataGoesHere!$B293="","",SUM(DZ$2:DZ293)/AVERAGE(EA:EA))</f>
        <v>-22.228001886494344</v>
      </c>
    </row>
    <row r="294" spans="20:134" x14ac:dyDescent="0.2">
      <c r="T294" s="240"/>
      <c r="U294" s="86"/>
      <c r="V294" s="86"/>
      <c r="W294" s="86"/>
      <c r="X294" s="245">
        <f>IF(DataGoesHere!$B294="","",(DataGoesHere!$B294/SUM(DataGoesHere!$B290:'DataGoesHere'!$B301)))</f>
        <v>8.5041481107590869E-2</v>
      </c>
      <c r="Y294" s="86"/>
      <c r="Z294" s="86"/>
      <c r="AA294" s="86"/>
      <c r="AB294" s="86"/>
      <c r="AC294" s="86"/>
      <c r="AD294" s="86"/>
      <c r="AE294" s="241"/>
      <c r="CV294" s="310">
        <f>IF(DataGoesHere!B294="","",DataGoesHere!A294)</f>
        <v>293</v>
      </c>
      <c r="CW294" s="271">
        <f t="shared" ca="1" si="16"/>
        <v>5</v>
      </c>
      <c r="CX294" s="272">
        <f t="shared" ca="1" si="17"/>
        <v>0.97875414397996308</v>
      </c>
      <c r="CY294" s="266">
        <f>DataGoesHere!A294</f>
        <v>293</v>
      </c>
      <c r="CZ294" s="19">
        <f>IF(DataGoesHere!B294="","",DataGoesHere!B294)</f>
        <v>412106</v>
      </c>
      <c r="DA294" s="19">
        <f>IF(DataGoesHere!B294="","",IF(AH$5="No",DataGoesHere!B294,DataGoesHere!B294-(AH$2*(DataGoesHere!A294-1))))</f>
        <v>161863.68200357782</v>
      </c>
      <c r="DB294" s="19">
        <f ca="1">IF(DataGoesHere!B294="","",IF(AO$9="No",DataGoesHere!B294,DataGoesHere!B294/CX294))</f>
        <v>421051.60170687007</v>
      </c>
      <c r="DC294" s="19">
        <f ca="1">IF(DataGoesHere!B294="","",IF(AO$9="No",DA294,DA294/CX294))</f>
        <v>165377.2635336004</v>
      </c>
      <c r="DD294" s="293" t="str">
        <f>IF(CZ294="",IF(COUNTIF(DD$2:DD293,"Forecast")&lt;Output!E$43,"Forecast",""),"Actual")</f>
        <v>Actual</v>
      </c>
      <c r="DF294" s="19">
        <f ca="1">IF(DataGoesHere!B293="",IF(DD294="Forecast",(Output!$E$47*IntermediateCalcs!DH293)+((1-Output!$E$47)*IntermediateCalcs!DF293),""),(Output!$E$47*IntermediateCalcs!DB293)+((1-Output!$E$47)*IntermediateCalcs!DF293))</f>
        <v>399358.2940351367</v>
      </c>
      <c r="DG294" s="19">
        <f ca="1">IF(DataGoesHere!B293="",IF(DD294="Forecast",(Output!$G$47*(IntermediateCalcs!DF294-IntermediateCalcs!DF293))+((1-Output!$G$47)*IntermediateCalcs!DG293),""),(Output!$G$47*(IntermediateCalcs!DF294-IntermediateCalcs!DF293))+((1-Output!$G$47)*IntermediateCalcs!DG293))</f>
        <v>-23571.90312739967</v>
      </c>
      <c r="DH294" s="19">
        <f ca="1">IF(DataGoesHere!B293="",IF(DD294="Forecast",DF294+DG294,""),DF294+DG294)</f>
        <v>375786.39090773702</v>
      </c>
      <c r="DI294" s="274">
        <f ca="1">IF(DH294="","",IF(IntermediateCalcs!$AO$9="Yes",IntermediateCalcs!DH294*$CX294,IntermediateCalcs!DH294))</f>
        <v>367802.48735222191</v>
      </c>
      <c r="DJ294" s="250">
        <f ca="1">IF(DataGoesHere!$B294="","",($CZ294-DI294))</f>
        <v>44303.512647778087</v>
      </c>
      <c r="DK294" s="250">
        <f ca="1">IF(DataGoesHere!$B294="","",ABS($CZ294-DI294))</f>
        <v>44303.512647778087</v>
      </c>
      <c r="DL294" s="250">
        <f ca="1">IF(DataGoesHere!$B294="","",DK294^2)</f>
        <v>1962801232.9318328</v>
      </c>
      <c r="DM294" s="249">
        <f ca="1">IF(DataGoesHere!$B294="","",DK294/$CZ294)</f>
        <v>0.10750513859972455</v>
      </c>
      <c r="DN294" s="250">
        <f ca="1">IF(DataGoesHere!$B294="","",SUM(DJ$2:DJ294)/AVERAGE(DK:DK))</f>
        <v>-39.27462362650504</v>
      </c>
      <c r="DP294" s="19">
        <f ca="1">IF(DataGoesHere!B294="",IF($DD294="Forecast",(Output!E$48*IntermediateCalcs!CY294)+Output!G$48,""),(Output!E$48*IntermediateCalcs!CY294)+Output!G$48)</f>
        <v>408583.70991589973</v>
      </c>
      <c r="DQ294" s="274">
        <f ca="1">IF(DP294="","",IF(IntermediateCalcs!$AO$9="Yes",IntermediateCalcs!DP294*$CX294,IntermediateCalcs!DP294))</f>
        <v>399902.999242894</v>
      </c>
      <c r="DR294" s="250">
        <f ca="1">IF(DataGoesHere!$B294="","",($CZ294-DQ294))</f>
        <v>12203.000757105998</v>
      </c>
      <c r="DS294" s="250">
        <f ca="1">IF(DataGoesHere!$B294="","",ABS($CZ294-DQ294))</f>
        <v>12203.000757105998</v>
      </c>
      <c r="DT294" s="250">
        <f ca="1">IF(DataGoesHere!$B294="","",DS294^2)</f>
        <v>148913227.47792956</v>
      </c>
      <c r="DU294" s="249">
        <f ca="1">IF(DataGoesHere!$B294="","",DS294/$CZ294)</f>
        <v>2.9611315431238558E-2</v>
      </c>
      <c r="DV294" s="250">
        <f ca="1">IF(DataGoesHere!$B294="","",SUM(DR$2:DR294)/AVERAGE(DS:DS))</f>
        <v>-43.257111620283226</v>
      </c>
      <c r="DX294" s="19">
        <f ca="1">IF(DataGoesHere!$B293="","",(DB288*(Output!$O$49/Output!$P$49))+(IntermediateCalcs!DB289*(Output!$M$49/Output!$P$49))+(IntermediateCalcs!DB290*(Output!$K$49/Output!$P$49))+(DB291*(Output!$I$49/Output!$P$49))+(IntermediateCalcs!DB292*(Output!$G$49/Output!$P$49))+(IntermediateCalcs!DB293*(Output!$E$49/Output!$P$49)))</f>
        <v>447472.7572952917</v>
      </c>
      <c r="DY294" s="274">
        <f ca="1">IF(DX294="","",IF(IntermediateCalcs!$AO$9="Yes",IntermediateCalcs!DX294*$CX294,IntermediateCalcs!DX294))</f>
        <v>437965.815520907</v>
      </c>
      <c r="DZ294" s="250">
        <f ca="1">IF(DataGoesHere!$B294="","",($CZ294-DY294))</f>
        <v>-25859.815520906996</v>
      </c>
      <c r="EA294" s="250">
        <f ca="1">IF(DataGoesHere!$B294="","",ABS($CZ294-DY294))</f>
        <v>25859.815520906996</v>
      </c>
      <c r="EB294" s="250">
        <f ca="1">IF(DataGoesHere!$B294="","",EA294^2)</f>
        <v>668730058.77534235</v>
      </c>
      <c r="EC294" s="249">
        <f ca="1">IF(DataGoesHere!$B294="","",EA294/$CZ294)</f>
        <v>6.2750398006597805E-2</v>
      </c>
      <c r="ED294" s="250">
        <f ca="1">IF(DataGoesHere!$B294="","",SUM(DZ$2:DZ294)/AVERAGE(EA:EA))</f>
        <v>-22.982600017674002</v>
      </c>
    </row>
    <row r="295" spans="20:134" x14ac:dyDescent="0.2">
      <c r="T295" s="240"/>
      <c r="U295" s="86"/>
      <c r="V295" s="86"/>
      <c r="W295" s="86"/>
      <c r="X295" s="86"/>
      <c r="Y295" s="245">
        <f>IF(DataGoesHere!$B295="","",(DataGoesHere!$B295/SUM(DataGoesHere!$B290:'DataGoesHere'!$B301)))</f>
        <v>8.4439946751312084E-2</v>
      </c>
      <c r="Z295" s="86"/>
      <c r="AA295" s="86"/>
      <c r="AB295" s="86"/>
      <c r="AC295" s="86"/>
      <c r="AD295" s="86"/>
      <c r="AE295" s="241"/>
      <c r="CV295" s="310">
        <f>IF(DataGoesHere!B295="","",DataGoesHere!A295)</f>
        <v>294</v>
      </c>
      <c r="CW295" s="271">
        <f t="shared" ca="1" si="16"/>
        <v>6</v>
      </c>
      <c r="CX295" s="272">
        <f t="shared" ca="1" si="17"/>
        <v>1.0779088099730167</v>
      </c>
      <c r="CY295" s="266">
        <f>DataGoesHere!A295</f>
        <v>294</v>
      </c>
      <c r="CZ295" s="19">
        <f>IF(DataGoesHere!B295="","",DataGoesHere!B295)</f>
        <v>409191</v>
      </c>
      <c r="DA295" s="19">
        <f>IF(DataGoesHere!B295="","",IF(AH$5="No",DataGoesHere!B295,DataGoesHere!B295-(AH$2*(DataGoesHere!A295-1))))</f>
        <v>158091.68776386403</v>
      </c>
      <c r="DB295" s="19">
        <f ca="1">IF(DataGoesHere!B295="","",IF(AO$9="No",DataGoesHere!B295,DataGoesHere!B295/CX295))</f>
        <v>379615.60033101804</v>
      </c>
      <c r="DC295" s="19">
        <f ca="1">IF(DataGoesHere!B295="","",IF(AO$9="No",DA295,DA295/CX295))</f>
        <v>146665.17826106417</v>
      </c>
      <c r="DD295" s="293" t="str">
        <f>IF(CZ295="",IF(COUNTIF(DD$2:DD294,"Forecast")&lt;Output!E$43,"Forecast",""),"Actual")</f>
        <v>Actual</v>
      </c>
      <c r="DF295" s="19">
        <f ca="1">IF(DataGoesHere!B294="",IF(DD295="Forecast",(Output!$E$47*IntermediateCalcs!DH294)+((1-Output!$E$47)*IntermediateCalcs!DF294),""),(Output!$E$47*IntermediateCalcs!DB294)+((1-Output!$E$47)*IntermediateCalcs!DF294))</f>
        <v>418882.2709396967</v>
      </c>
      <c r="DG295" s="19">
        <f ca="1">IF(DataGoesHere!B294="",IF(DD295="Forecast",(Output!$G$47*(IntermediateCalcs!DF295-IntermediateCalcs!DF294))+((1-Output!$G$47)*IntermediateCalcs!DG294),""),(Output!$G$47*(IntermediateCalcs!DF295-IntermediateCalcs!DF294))+((1-Output!$G$47)*IntermediateCalcs!DG294))</f>
        <v>-2023.9631114198364</v>
      </c>
      <c r="DH295" s="19">
        <f ca="1">IF(DataGoesHere!B294="",IF(DD295="Forecast",DF295+DG295,""),DF295+DG295)</f>
        <v>416858.30782827688</v>
      </c>
      <c r="DI295" s="274">
        <f ca="1">IF(DH295="","",IF(IntermediateCalcs!$AO$9="Yes",IntermediateCalcs!DH295*$CX295,IntermediateCalcs!DH295))</f>
        <v>449335.24251854344</v>
      </c>
      <c r="DJ295" s="250">
        <f ca="1">IF(DataGoesHere!$B295="","",($CZ295-DI295))</f>
        <v>-40144.24251854344</v>
      </c>
      <c r="DK295" s="250">
        <f ca="1">IF(DataGoesHere!$B295="","",ABS($CZ295-DI295))</f>
        <v>40144.24251854344</v>
      </c>
      <c r="DL295" s="250">
        <f ca="1">IF(DataGoesHere!$B295="","",DK295^2)</f>
        <v>1611560207.3876309</v>
      </c>
      <c r="DM295" s="249">
        <f ca="1">IF(DataGoesHere!$B295="","",DK295/$CZ295)</f>
        <v>9.8106367243031831E-2</v>
      </c>
      <c r="DN295" s="250">
        <f ca="1">IF(DataGoesHere!$B295="","",SUM(DJ$2:DJ295)/AVERAGE(DK:DK))</f>
        <v>-39.96465600946518</v>
      </c>
      <c r="DP295" s="19">
        <f ca="1">IF(DataGoesHere!B295="",IF($DD295="Forecast",(Output!E$48*IntermediateCalcs!CY295)+Output!G$48,""),(Output!E$48*IntermediateCalcs!CY295)+Output!G$48)</f>
        <v>409452.63989742415</v>
      </c>
      <c r="DQ295" s="274">
        <f ca="1">IF(DP295="","",IF(IntermediateCalcs!$AO$9="Yes",IntermediateCalcs!DP295*$CX295,IntermediateCalcs!DP295))</f>
        <v>441352.60781214264</v>
      </c>
      <c r="DR295" s="250">
        <f ca="1">IF(DataGoesHere!$B295="","",($CZ295-DQ295))</f>
        <v>-32161.60781214264</v>
      </c>
      <c r="DS295" s="250">
        <f ca="1">IF(DataGoesHere!$B295="","",ABS($CZ295-DQ295))</f>
        <v>32161.60781214264</v>
      </c>
      <c r="DT295" s="250">
        <f ca="1">IF(DataGoesHere!$B295="","",DS295^2)</f>
        <v>1034369017.0620745</v>
      </c>
      <c r="DU295" s="249">
        <f ca="1">IF(DataGoesHere!$B295="","",DS295/$CZ295)</f>
        <v>7.859803322199814E-2</v>
      </c>
      <c r="DV295" s="250">
        <f ca="1">IF(DataGoesHere!$B295="","",SUM(DR$2:DR295)/AVERAGE(DS:DS))</f>
        <v>-44.285143702498047</v>
      </c>
      <c r="DX295" s="19">
        <f ca="1">IF(DataGoesHere!$B294="","",(DB289*(Output!$O$49/Output!$P$49))+(IntermediateCalcs!DB290*(Output!$M$49/Output!$P$49))+(IntermediateCalcs!DB291*(Output!$K$49/Output!$P$49))+(DB292*(Output!$I$49/Output!$P$49))+(IntermediateCalcs!DB293*(Output!$G$49/Output!$P$49))+(IntermediateCalcs!DB294*(Output!$E$49/Output!$P$49)))</f>
        <v>394282.42067219218</v>
      </c>
      <c r="DY295" s="274">
        <f ca="1">IF(DX295="","",IF(IntermediateCalcs!$AO$9="Yes",IntermediateCalcs!DX295*$CX295,IntermediateCalcs!DX295))</f>
        <v>425000.49486004305</v>
      </c>
      <c r="DZ295" s="250">
        <f ca="1">IF(DataGoesHere!$B295="","",($CZ295-DY295))</f>
        <v>-15809.494860043051</v>
      </c>
      <c r="EA295" s="250">
        <f ca="1">IF(DataGoesHere!$B295="","",ABS($CZ295-DY295))</f>
        <v>15809.494860043051</v>
      </c>
      <c r="EB295" s="250">
        <f ca="1">IF(DataGoesHere!$B295="","",EA295^2)</f>
        <v>249940127.72972763</v>
      </c>
      <c r="EC295" s="249">
        <f ca="1">IF(DataGoesHere!$B295="","",EA295/$CZ295)</f>
        <v>3.8635978943923621E-2</v>
      </c>
      <c r="ED295" s="250">
        <f ca="1">IF(DataGoesHere!$B295="","",SUM(DZ$2:DZ295)/AVERAGE(EA:EA))</f>
        <v>-23.443926405197455</v>
      </c>
    </row>
    <row r="296" spans="20:134" x14ac:dyDescent="0.2">
      <c r="T296" s="240"/>
      <c r="U296" s="86"/>
      <c r="V296" s="86"/>
      <c r="W296" s="86"/>
      <c r="X296" s="86"/>
      <c r="Y296" s="86"/>
      <c r="Z296" s="245">
        <f>IF(DataGoesHere!$B296="","",(DataGoesHere!$B296/SUM(DataGoesHere!$B290:'DataGoesHere'!$B301)))</f>
        <v>8.3722645405711713E-2</v>
      </c>
      <c r="AA296" s="86"/>
      <c r="AB296" s="86"/>
      <c r="AC296" s="86"/>
      <c r="AD296" s="86"/>
      <c r="AE296" s="241"/>
      <c r="CV296" s="310">
        <f>IF(DataGoesHere!B296="","",DataGoesHere!A296)</f>
        <v>295</v>
      </c>
      <c r="CW296" s="271">
        <f t="shared" ca="1" si="16"/>
        <v>7</v>
      </c>
      <c r="CX296" s="272">
        <f t="shared" ca="1" si="17"/>
        <v>1.0265458156689093</v>
      </c>
      <c r="CY296" s="266">
        <f>DataGoesHere!A296</f>
        <v>295</v>
      </c>
      <c r="CZ296" s="19">
        <f>IF(DataGoesHere!B296="","",DataGoesHere!B296)</f>
        <v>405715</v>
      </c>
      <c r="DA296" s="19">
        <f>IF(DataGoesHere!B296="","",IF(AH$5="No",DataGoesHere!B296,DataGoesHere!B296-(AH$2*(DataGoesHere!A296-1))))</f>
        <v>153758.69352415027</v>
      </c>
      <c r="DB296" s="19">
        <f ca="1">IF(DataGoesHere!B296="","",IF(AO$9="No",DataGoesHere!B296,DataGoesHere!B296/CX296))</f>
        <v>395223.47060138889</v>
      </c>
      <c r="DC296" s="19">
        <f ca="1">IF(DataGoesHere!B296="","",IF(AO$9="No",DA296,DA296/CX296))</f>
        <v>149782.59243496042</v>
      </c>
      <c r="DD296" s="293" t="str">
        <f>IF(CZ296="",IF(COUNTIF(DD$2:DD295,"Forecast")&lt;Output!E$43,"Forecast",""),"Actual")</f>
        <v>Actual</v>
      </c>
      <c r="DF296" s="19">
        <f ca="1">IF(DataGoesHere!B295="",IF(DD296="Forecast",(Output!$E$47*IntermediateCalcs!DH295)+((1-Output!$E$47)*IntermediateCalcs!DF295),""),(Output!$E$47*IntermediateCalcs!DB295)+((1-Output!$E$47)*IntermediateCalcs!DF295))</f>
        <v>383542.26739188586</v>
      </c>
      <c r="DG296" s="19">
        <f ca="1">IF(DataGoesHere!B295="",IF(DD296="Forecast",(Output!$G$47*(IntermediateCalcs!DF296-IntermediateCalcs!DF295))+((1-Output!$G$47)*IntermediateCalcs!DG295),""),(Output!$G$47*(IntermediateCalcs!DF296-IntermediateCalcs!DF295))+((1-Output!$G$47)*IntermediateCalcs!DG295))</f>
        <v>-18681.983329615334</v>
      </c>
      <c r="DH296" s="19">
        <f ca="1">IF(DataGoesHere!B295="",IF(DD296="Forecast",DF296+DG296,""),DF296+DG296)</f>
        <v>364860.28406227054</v>
      </c>
      <c r="DI296" s="274">
        <f ca="1">IF(DH296="","",IF(IntermediateCalcs!$AO$9="Yes",IntermediateCalcs!DH296*$CX296,IntermediateCalcs!DH296))</f>
        <v>374545.79790789349</v>
      </c>
      <c r="DJ296" s="250">
        <f ca="1">IF(DataGoesHere!$B296="","",($CZ296-DI296))</f>
        <v>31169.202092106512</v>
      </c>
      <c r="DK296" s="250">
        <f ca="1">IF(DataGoesHere!$B296="","",ABS($CZ296-DI296))</f>
        <v>31169.202092106512</v>
      </c>
      <c r="DL296" s="250">
        <f ca="1">IF(DataGoesHere!$B296="","",DK296^2)</f>
        <v>971519159.05857694</v>
      </c>
      <c r="DM296" s="249">
        <f ca="1">IF(DataGoesHere!$B296="","",DK296/$CZ296)</f>
        <v>7.6825362858426519E-2</v>
      </c>
      <c r="DN296" s="250">
        <f ca="1">IF(DataGoesHere!$B296="","",SUM(DJ$2:DJ296)/AVERAGE(DK:DK))</f>
        <v>-39.428894031028356</v>
      </c>
      <c r="DP296" s="19">
        <f ca="1">IF(DataGoesHere!B296="",IF($DD296="Forecast",(Output!E$48*IntermediateCalcs!CY296)+Output!G$48,""),(Output!E$48*IntermediateCalcs!CY296)+Output!G$48)</f>
        <v>410321.5698789485</v>
      </c>
      <c r="DQ296" s="274">
        <f ca="1">IF(DP296="","",IF(IntermediateCalcs!$AO$9="Yes",IntermediateCalcs!DP296*$CX296,IntermediateCalcs!DP296))</f>
        <v>421213.89063793258</v>
      </c>
      <c r="DR296" s="250">
        <f ca="1">IF(DataGoesHere!$B296="","",($CZ296-DQ296))</f>
        <v>-15498.890637932578</v>
      </c>
      <c r="DS296" s="250">
        <f ca="1">IF(DataGoesHere!$B296="","",ABS($CZ296-DQ296))</f>
        <v>15498.890637932578</v>
      </c>
      <c r="DT296" s="250">
        <f ca="1">IF(DataGoesHere!$B296="","",DS296^2)</f>
        <v>240215611.00659412</v>
      </c>
      <c r="DU296" s="249">
        <f ca="1">IF(DataGoesHere!$B296="","",DS296/$CZ296)</f>
        <v>3.8201423752961018E-2</v>
      </c>
      <c r="DV296" s="250">
        <f ca="1">IF(DataGoesHere!$B296="","",SUM(DR$2:DR296)/AVERAGE(DS:DS))</f>
        <v>-44.780559134077237</v>
      </c>
      <c r="DX296" s="19">
        <f ca="1">IF(DataGoesHere!$B295="","",(DB290*(Output!$O$49/Output!$P$49))+(IntermediateCalcs!DB291*(Output!$M$49/Output!$P$49))+(IntermediateCalcs!DB292*(Output!$K$49/Output!$P$49))+(DB293*(Output!$I$49/Output!$P$49))+(IntermediateCalcs!DB294*(Output!$G$49/Output!$P$49))+(IntermediateCalcs!DB295*(Output!$E$49/Output!$P$49)))</f>
        <v>404308.80701177637</v>
      </c>
      <c r="DY296" s="274">
        <f ca="1">IF(DX296="","",IF(IntermediateCalcs!$AO$9="Yes",IntermediateCalcs!DX296*$CX296,IntermediateCalcs!DX296))</f>
        <v>415041.51407602761</v>
      </c>
      <c r="DZ296" s="250">
        <f ca="1">IF(DataGoesHere!$B296="","",($CZ296-DY296))</f>
        <v>-9326.5140760276117</v>
      </c>
      <c r="EA296" s="250">
        <f ca="1">IF(DataGoesHere!$B296="","",ABS($CZ296-DY296))</f>
        <v>9326.5140760276117</v>
      </c>
      <c r="EB296" s="250">
        <f ca="1">IF(DataGoesHere!$B296="","",EA296^2)</f>
        <v>86983864.810341179</v>
      </c>
      <c r="EC296" s="249">
        <f ca="1">IF(DataGoesHere!$B296="","",EA296/$CZ296)</f>
        <v>2.2987846335549861E-2</v>
      </c>
      <c r="ED296" s="250">
        <f ca="1">IF(DataGoesHere!$B296="","",SUM(DZ$2:DZ296)/AVERAGE(EA:EA))</f>
        <v>-23.716077228798703</v>
      </c>
    </row>
    <row r="297" spans="20:134" x14ac:dyDescent="0.2">
      <c r="T297" s="240"/>
      <c r="U297" s="86"/>
      <c r="V297" s="86"/>
      <c r="W297" s="86"/>
      <c r="X297" s="86"/>
      <c r="Y297" s="86"/>
      <c r="Z297" s="86"/>
      <c r="AA297" s="245">
        <f>IF(DataGoesHere!$B297="","",(DataGoesHere!$B297/SUM(DataGoesHere!$B290:'DataGoesHere'!$B301)))</f>
        <v>8.5889819954473243E-2</v>
      </c>
      <c r="AB297" s="86"/>
      <c r="AC297" s="86"/>
      <c r="AD297" s="86"/>
      <c r="AE297" s="241"/>
      <c r="CV297" s="310">
        <f>IF(DataGoesHere!B297="","",DataGoesHere!A297)</f>
        <v>296</v>
      </c>
      <c r="CW297" s="271">
        <f t="shared" ca="1" si="16"/>
        <v>8</v>
      </c>
      <c r="CX297" s="272">
        <f t="shared" ca="1" si="17"/>
        <v>1.0207492390681214</v>
      </c>
      <c r="CY297" s="266">
        <f>DataGoesHere!A297</f>
        <v>296</v>
      </c>
      <c r="CZ297" s="19">
        <f>IF(DataGoesHere!B297="","",DataGoesHere!B297)</f>
        <v>416217</v>
      </c>
      <c r="DA297" s="19">
        <f>IF(DataGoesHere!B297="","",IF(AH$5="No",DataGoesHere!B297,DataGoesHere!B297-(AH$2*(DataGoesHere!A297-1))))</f>
        <v>163403.6992844365</v>
      </c>
      <c r="DB297" s="19">
        <f ca="1">IF(DataGoesHere!B297="","",IF(AO$9="No",DataGoesHere!B297,DataGoesHere!B297/CX297))</f>
        <v>407756.36568681593</v>
      </c>
      <c r="DC297" s="19">
        <f ca="1">IF(DataGoesHere!B297="","",IF(AO$9="No",DA297,DA297/CX297))</f>
        <v>160082.11716485195</v>
      </c>
      <c r="DD297" s="293" t="str">
        <f>IF(CZ297="",IF(COUNTIF(DD$2:DD296,"Forecast")&lt;Output!E$43,"Forecast",""),"Actual")</f>
        <v>Actual</v>
      </c>
      <c r="DF297" s="19">
        <f ca="1">IF(DataGoesHere!B296="",IF(DD297="Forecast",(Output!$E$47*IntermediateCalcs!DH296)+((1-Output!$E$47)*IntermediateCalcs!DF296),""),(Output!$E$47*IntermediateCalcs!DB296)+((1-Output!$E$47)*IntermediateCalcs!DF296))</f>
        <v>394055.35028043861</v>
      </c>
      <c r="DG297" s="19">
        <f ca="1">IF(DataGoesHere!B296="",IF(DD297="Forecast",(Output!$G$47*(IntermediateCalcs!DF297-IntermediateCalcs!DF296))+((1-Output!$G$47)*IntermediateCalcs!DG296),""),(Output!$G$47*(IntermediateCalcs!DF297-IntermediateCalcs!DF296))+((1-Output!$G$47)*IntermediateCalcs!DG296))</f>
        <v>-4084.4502205312947</v>
      </c>
      <c r="DH297" s="19">
        <f ca="1">IF(DataGoesHere!B296="",IF(DD297="Forecast",DF297+DG297,""),DF297+DG297)</f>
        <v>389970.90005990729</v>
      </c>
      <c r="DI297" s="274">
        <f ca="1">IF(DH297="","",IF(IntermediateCalcs!$AO$9="Yes",IntermediateCalcs!DH297*$CX297,IntermediateCalcs!DH297))</f>
        <v>398062.49949486082</v>
      </c>
      <c r="DJ297" s="250">
        <f ca="1">IF(DataGoesHere!$B297="","",($CZ297-DI297))</f>
        <v>18154.500505139178</v>
      </c>
      <c r="DK297" s="250">
        <f ca="1">IF(DataGoesHere!$B297="","",ABS($CZ297-DI297))</f>
        <v>18154.500505139178</v>
      </c>
      <c r="DL297" s="250">
        <f ca="1">IF(DataGoesHere!$B297="","",DK297^2)</f>
        <v>329585888.59109867</v>
      </c>
      <c r="DM297" s="249">
        <f ca="1">IF(DataGoesHere!$B297="","",DK297/$CZ297)</f>
        <v>4.3617873621546399E-2</v>
      </c>
      <c r="DN297" s="250">
        <f ca="1">IF(DataGoesHere!$B297="","",SUM(DJ$2:DJ297)/AVERAGE(DK:DK))</f>
        <v>-39.116839488232444</v>
      </c>
      <c r="DP297" s="19">
        <f ca="1">IF(DataGoesHere!B297="",IF($DD297="Forecast",(Output!E$48*IntermediateCalcs!CY297)+Output!G$48,""),(Output!E$48*IntermediateCalcs!CY297)+Output!G$48)</f>
        <v>411190.49986047286</v>
      </c>
      <c r="DQ297" s="274">
        <f ca="1">IF(DP297="","",IF(IntermediateCalcs!$AO$9="Yes",IntermediateCalcs!DP297*$CX297,IntermediateCalcs!DP297))</f>
        <v>419722.38984461816</v>
      </c>
      <c r="DR297" s="250">
        <f ca="1">IF(DataGoesHere!$B297="","",($CZ297-DQ297))</f>
        <v>-3505.3898446181556</v>
      </c>
      <c r="DS297" s="250">
        <f ca="1">IF(DataGoesHere!$B297="","",ABS($CZ297-DQ297))</f>
        <v>3505.3898446181556</v>
      </c>
      <c r="DT297" s="250">
        <f ca="1">IF(DataGoesHere!$B297="","",DS297^2)</f>
        <v>12287757.962752096</v>
      </c>
      <c r="DU297" s="249">
        <f ca="1">IF(DataGoesHere!$B297="","",DS297/$CZ297)</f>
        <v>8.4220246761140365E-3</v>
      </c>
      <c r="DV297" s="250">
        <f ca="1">IF(DataGoesHere!$B297="","",SUM(DR$2:DR297)/AVERAGE(DS:DS))</f>
        <v>-44.892607426003025</v>
      </c>
      <c r="DX297" s="19">
        <f ca="1">IF(DataGoesHere!$B296="","",(DB291*(Output!$O$49/Output!$P$49))+(IntermediateCalcs!DB292*(Output!$M$49/Output!$P$49))+(IntermediateCalcs!DB293*(Output!$K$49/Output!$P$49))+(DB294*(Output!$I$49/Output!$P$49))+(IntermediateCalcs!DB295*(Output!$G$49/Output!$P$49))+(IntermediateCalcs!DB296*(Output!$E$49/Output!$P$49)))</f>
        <v>427117.61365400563</v>
      </c>
      <c r="DY297" s="274">
        <f ca="1">IF(DX297="","",IF(IntermediateCalcs!$AO$9="Yes",IntermediateCalcs!DX297*$CX297,IntermediateCalcs!DX297))</f>
        <v>435979.97912991809</v>
      </c>
      <c r="DZ297" s="250">
        <f ca="1">IF(DataGoesHere!$B297="","",($CZ297-DY297))</f>
        <v>-19762.979129918094</v>
      </c>
      <c r="EA297" s="250">
        <f ca="1">IF(DataGoesHere!$B297="","",ABS($CZ297-DY297))</f>
        <v>19762.979129918094</v>
      </c>
      <c r="EB297" s="250">
        <f ca="1">IF(DataGoesHere!$B297="","",EA297^2)</f>
        <v>390575344.08957815</v>
      </c>
      <c r="EC297" s="249">
        <f ca="1">IF(DataGoesHere!$B297="","",EA297/$CZ297)</f>
        <v>4.7482392910232152E-2</v>
      </c>
      <c r="ED297" s="250">
        <f ca="1">IF(DataGoesHere!$B297="","",SUM(DZ$2:DZ297)/AVERAGE(EA:EA))</f>
        <v>-24.292767619568192</v>
      </c>
    </row>
    <row r="298" spans="20:134" x14ac:dyDescent="0.2">
      <c r="T298" s="240"/>
      <c r="U298" s="86"/>
      <c r="V298" s="86"/>
      <c r="W298" s="86"/>
      <c r="X298" s="86"/>
      <c r="Y298" s="86"/>
      <c r="Z298" s="86"/>
      <c r="AA298" s="86"/>
      <c r="AB298" s="245">
        <f>IF(DataGoesHere!$B298="","",(DataGoesHere!$B298/SUM(DataGoesHere!$B290:'DataGoesHere'!$B301)))</f>
        <v>8.133384207525432E-2</v>
      </c>
      <c r="AC298" s="86"/>
      <c r="AD298" s="86"/>
      <c r="AE298" s="241"/>
      <c r="CV298" s="310">
        <f>IF(DataGoesHere!B298="","",DataGoesHere!A298)</f>
        <v>297</v>
      </c>
      <c r="CW298" s="271">
        <f t="shared" ca="1" si="16"/>
        <v>9</v>
      </c>
      <c r="CX298" s="272">
        <f t="shared" ca="1" si="17"/>
        <v>1.0625330005567626</v>
      </c>
      <c r="CY298" s="266">
        <f>DataGoesHere!A298</f>
        <v>297</v>
      </c>
      <c r="CZ298" s="19">
        <f>IF(DataGoesHere!B298="","",DataGoesHere!B298)</f>
        <v>394139</v>
      </c>
      <c r="DA298" s="19">
        <f>IF(DataGoesHere!B298="","",IF(AH$5="No",DataGoesHere!B298,DataGoesHere!B298-(AH$2*(DataGoesHere!A298-1))))</f>
        <v>140468.70504472271</v>
      </c>
      <c r="DB298" s="19">
        <f ca="1">IF(DataGoesHere!B298="","",IF(AO$9="No",DataGoesHere!B298,DataGoesHere!B298/CX298))</f>
        <v>370942.83169884881</v>
      </c>
      <c r="DC298" s="19">
        <f ca="1">IF(DataGoesHere!B298="","",IF(AO$9="No",DA298,DA298/CX298))</f>
        <v>132201.73394249188</v>
      </c>
      <c r="DD298" s="293" t="str">
        <f>IF(CZ298="",IF(COUNTIF(DD$2:DD297,"Forecast")&lt;Output!E$43,"Forecast",""),"Actual")</f>
        <v>Actual</v>
      </c>
      <c r="DF298" s="19">
        <f ca="1">IF(DataGoesHere!B297="",IF(DD298="Forecast",(Output!$E$47*IntermediateCalcs!DH297)+((1-Output!$E$47)*IntermediateCalcs!DF297),""),(Output!$E$47*IntermediateCalcs!DB297)+((1-Output!$E$47)*IntermediateCalcs!DF297))</f>
        <v>406386.2641461782</v>
      </c>
      <c r="DG298" s="19">
        <f ca="1">IF(DataGoesHere!B297="",IF(DD298="Forecast",(Output!$G$47*(IntermediateCalcs!DF298-IntermediateCalcs!DF297))+((1-Output!$G$47)*IntermediateCalcs!DG297),""),(Output!$G$47*(IntermediateCalcs!DF298-IntermediateCalcs!DF297))+((1-Output!$G$47)*IntermediateCalcs!DG297))</f>
        <v>4123.2318226041507</v>
      </c>
      <c r="DH298" s="19">
        <f ca="1">IF(DataGoesHere!B297="",IF(DD298="Forecast",DF298+DG298,""),DF298+DG298)</f>
        <v>410509.49596878234</v>
      </c>
      <c r="DI298" s="274">
        <f ca="1">IF(DH298="","",IF(IntermediateCalcs!$AO$9="Yes",IntermediateCalcs!DH298*$CX298,IntermediateCalcs!DH298))</f>
        <v>436179.88650875451</v>
      </c>
      <c r="DJ298" s="250">
        <f ca="1">IF(DataGoesHere!$B298="","",($CZ298-DI298))</f>
        <v>-42040.886508754513</v>
      </c>
      <c r="DK298" s="250">
        <f ca="1">IF(DataGoesHere!$B298="","",ABS($CZ298-DI298))</f>
        <v>42040.886508754513</v>
      </c>
      <c r="DL298" s="250">
        <f ca="1">IF(DataGoesHere!$B298="","",DK298^2)</f>
        <v>1767436138.4419773</v>
      </c>
      <c r="DM298" s="249">
        <f ca="1">IF(DataGoesHere!$B298="","",DK298/$CZ298)</f>
        <v>0.10666512704592672</v>
      </c>
      <c r="DN298" s="250">
        <f ca="1">IF(DataGoesHere!$B298="","",SUM(DJ$2:DJ298)/AVERAGE(DK:DK))</f>
        <v>-39.839472953940323</v>
      </c>
      <c r="DP298" s="19">
        <f ca="1">IF(DataGoesHere!B298="",IF($DD298="Forecast",(Output!E$48*IntermediateCalcs!CY298)+Output!G$48,""),(Output!E$48*IntermediateCalcs!CY298)+Output!G$48)</f>
        <v>412059.42984199722</v>
      </c>
      <c r="DQ298" s="274">
        <f ca="1">IF(DP298="","",IF(IntermediateCalcs!$AO$9="Yes",IntermediateCalcs!DP298*$CX298,IntermediateCalcs!DP298))</f>
        <v>437826.74239772611</v>
      </c>
      <c r="DR298" s="250">
        <f ca="1">IF(DataGoesHere!$B298="","",($CZ298-DQ298))</f>
        <v>-43687.742397726106</v>
      </c>
      <c r="DS298" s="250">
        <f ca="1">IF(DataGoesHere!$B298="","",ABS($CZ298-DQ298))</f>
        <v>43687.742397726106</v>
      </c>
      <c r="DT298" s="250">
        <f ca="1">IF(DataGoesHere!$B298="","",DS298^2)</f>
        <v>1908618835.8100753</v>
      </c>
      <c r="DU298" s="249">
        <f ca="1">IF(DataGoesHere!$B298="","",DS298/$CZ298)</f>
        <v>0.11084349023498336</v>
      </c>
      <c r="DV298" s="250">
        <f ca="1">IF(DataGoesHere!$B298="","",SUM(DR$2:DR298)/AVERAGE(DS:DS))</f>
        <v>-46.28906748629398</v>
      </c>
      <c r="DX298" s="19">
        <f ca="1">IF(DataGoesHere!$B297="","",(DB292*(Output!$O$49/Output!$P$49))+(IntermediateCalcs!DB293*(Output!$M$49/Output!$P$49))+(IntermediateCalcs!DB294*(Output!$K$49/Output!$P$49))+(DB295*(Output!$I$49/Output!$P$49))+(IntermediateCalcs!DB296*(Output!$G$49/Output!$P$49))+(IntermediateCalcs!DB297*(Output!$E$49/Output!$P$49)))</f>
        <v>397442.61694076558</v>
      </c>
      <c r="DY298" s="274">
        <f ca="1">IF(DX298="","",IF(IntermediateCalcs!$AO$9="Yes",IntermediateCalcs!DX298*$CX298,IntermediateCalcs!DX298))</f>
        <v>422295.89632720366</v>
      </c>
      <c r="DZ298" s="250">
        <f ca="1">IF(DataGoesHere!$B298="","",($CZ298-DY298))</f>
        <v>-28156.896327203664</v>
      </c>
      <c r="EA298" s="250">
        <f ca="1">IF(DataGoesHere!$B298="","",ABS($CZ298-DY298))</f>
        <v>28156.896327203664</v>
      </c>
      <c r="EB298" s="250">
        <f ca="1">IF(DataGoesHere!$B298="","",EA298^2)</f>
        <v>792810810.78089511</v>
      </c>
      <c r="EC298" s="249">
        <f ca="1">IF(DataGoesHere!$B298="","",EA298/$CZ298)</f>
        <v>7.1439000776892581E-2</v>
      </c>
      <c r="ED298" s="250">
        <f ca="1">IF(DataGoesHere!$B298="","",SUM(DZ$2:DZ298)/AVERAGE(EA:EA))</f>
        <v>-25.114395342749336</v>
      </c>
    </row>
    <row r="299" spans="20:134" x14ac:dyDescent="0.2">
      <c r="T299" s="240"/>
      <c r="U299" s="86"/>
      <c r="V299" s="86"/>
      <c r="W299" s="86"/>
      <c r="X299" s="86"/>
      <c r="Y299" s="86"/>
      <c r="Z299" s="86"/>
      <c r="AA299" s="86"/>
      <c r="AB299" s="86"/>
      <c r="AC299" s="245">
        <f>IF(DataGoesHere!$B299="","",(DataGoesHere!$B299/SUM(DataGoesHere!$B290:'DataGoesHere'!$B301)))</f>
        <v>8.2107066511952986E-2</v>
      </c>
      <c r="AD299" s="86"/>
      <c r="AE299" s="241"/>
      <c r="CV299" s="310">
        <f>IF(DataGoesHere!B299="","",DataGoesHere!A299)</f>
        <v>298</v>
      </c>
      <c r="CW299" s="271">
        <f t="shared" ca="1" si="16"/>
        <v>10</v>
      </c>
      <c r="CX299" s="272">
        <f t="shared" ca="1" si="17"/>
        <v>0.92557634012077306</v>
      </c>
      <c r="CY299" s="266">
        <f>DataGoesHere!A299</f>
        <v>298</v>
      </c>
      <c r="CZ299" s="19">
        <f>IF(DataGoesHere!B299="","",DataGoesHere!B299)</f>
        <v>397886</v>
      </c>
      <c r="DA299" s="19">
        <f>IF(DataGoesHere!B299="","",IF(AH$5="No",DataGoesHere!B299,DataGoesHere!B299-(AH$2*(DataGoesHere!A299-1))))</f>
        <v>143358.71080500894</v>
      </c>
      <c r="DB299" s="19">
        <f ca="1">IF(DataGoesHere!B299="","",IF(AO$9="No",DataGoesHere!B299,DataGoesHere!B299/CX299))</f>
        <v>429879.18203276693</v>
      </c>
      <c r="DC299" s="19">
        <f ca="1">IF(DataGoesHere!B299="","",IF(AO$9="No",DA299,DA299/CX299))</f>
        <v>154885.88524886331</v>
      </c>
      <c r="DD299" s="293" t="str">
        <f>IF(CZ299="",IF(COUNTIF(DD$2:DD298,"Forecast")&lt;Output!E$43,"Forecast",""),"Actual")</f>
        <v>Actual</v>
      </c>
      <c r="DF299" s="19">
        <f ca="1">IF(DataGoesHere!B298="",IF(DD299="Forecast",(Output!$E$47*IntermediateCalcs!DH298)+((1-Output!$E$47)*IntermediateCalcs!DF298),""),(Output!$E$47*IntermediateCalcs!DB298)+((1-Output!$E$47)*IntermediateCalcs!DF298))</f>
        <v>374487.17494358175</v>
      </c>
      <c r="DG299" s="19">
        <f ca="1">IF(DataGoesHere!B298="",IF(DD299="Forecast",(Output!$G$47*(IntermediateCalcs!DF299-IntermediateCalcs!DF298))+((1-Output!$G$47)*IntermediateCalcs!DG298),""),(Output!$G$47*(IntermediateCalcs!DF299-IntermediateCalcs!DF298))+((1-Output!$G$47)*IntermediateCalcs!DG298))</f>
        <v>-13887.928689996153</v>
      </c>
      <c r="DH299" s="19">
        <f ca="1">IF(DataGoesHere!B298="",IF(DD299="Forecast",DF299+DG299,""),DF299+DG299)</f>
        <v>360599.24625358562</v>
      </c>
      <c r="DI299" s="274">
        <f ca="1">IF(DH299="","",IF(IntermediateCalcs!$AO$9="Yes",IntermediateCalcs!DH299*$CX299,IntermediateCalcs!DH299))</f>
        <v>333762.13059770316</v>
      </c>
      <c r="DJ299" s="250">
        <f ca="1">IF(DataGoesHere!$B299="","",($CZ299-DI299))</f>
        <v>64123.869402296841</v>
      </c>
      <c r="DK299" s="250">
        <f ca="1">IF(DataGoesHere!$B299="","",ABS($CZ299-DI299))</f>
        <v>64123.869402296841</v>
      </c>
      <c r="DL299" s="250">
        <f ca="1">IF(DataGoesHere!$B299="","",DK299^2)</f>
        <v>4111870627.1228209</v>
      </c>
      <c r="DM299" s="249">
        <f ca="1">IF(DataGoesHere!$B299="","",DK299/$CZ299)</f>
        <v>0.16116141156586772</v>
      </c>
      <c r="DN299" s="250">
        <f ca="1">IF(DataGoesHere!$B299="","",SUM(DJ$2:DJ299)/AVERAGE(DK:DK))</f>
        <v>-38.737258946841976</v>
      </c>
      <c r="DP299" s="19">
        <f ca="1">IF(DataGoesHere!B299="",IF($DD299="Forecast",(Output!E$48*IntermediateCalcs!CY299)+Output!G$48,""),(Output!E$48*IntermediateCalcs!CY299)+Output!G$48)</f>
        <v>412928.35982352158</v>
      </c>
      <c r="DQ299" s="274">
        <f ca="1">IF(DP299="","",IF(IntermediateCalcs!$AO$9="Yes",IntermediateCalcs!DP299*$CX299,IntermediateCalcs!DP299))</f>
        <v>382196.72001752874</v>
      </c>
      <c r="DR299" s="250">
        <f ca="1">IF(DataGoesHere!$B299="","",($CZ299-DQ299))</f>
        <v>15689.279982471257</v>
      </c>
      <c r="DS299" s="250">
        <f ca="1">IF(DataGoesHere!$B299="","",ABS($CZ299-DQ299))</f>
        <v>15689.279982471257</v>
      </c>
      <c r="DT299" s="250">
        <f ca="1">IF(DataGoesHere!$B299="","",DS299^2)</f>
        <v>246153506.36837327</v>
      </c>
      <c r="DU299" s="249">
        <f ca="1">IF(DataGoesHere!$B299="","",DS299/$CZ299)</f>
        <v>3.9431595940724873E-2</v>
      </c>
      <c r="DV299" s="250">
        <f ca="1">IF(DataGoesHere!$B299="","",SUM(DR$2:DR299)/AVERAGE(DS:DS))</f>
        <v>-45.78756634048554</v>
      </c>
      <c r="DX299" s="19">
        <f ca="1">IF(DataGoesHere!$B298="","",(DB293*(Output!$O$49/Output!$P$49))+(IntermediateCalcs!DB294*(Output!$M$49/Output!$P$49))+(IntermediateCalcs!DB295*(Output!$K$49/Output!$P$49))+(DB296*(Output!$I$49/Output!$P$49))+(IntermediateCalcs!DB297*(Output!$G$49/Output!$P$49))+(IntermediateCalcs!DB298*(Output!$E$49/Output!$P$49)))</f>
        <v>397929.80192240526</v>
      </c>
      <c r="DY299" s="274">
        <f ca="1">IF(DX299="","",IF(IntermediateCalcs!$AO$9="Yes",IntermediateCalcs!DX299*$CX299,IntermediateCalcs!DX299))</f>
        <v>368314.40968832403</v>
      </c>
      <c r="DZ299" s="250">
        <f ca="1">IF(DataGoesHere!$B299="","",($CZ299-DY299))</f>
        <v>29571.590311675973</v>
      </c>
      <c r="EA299" s="250">
        <f ca="1">IF(DataGoesHere!$B299="","",ABS($CZ299-DY299))</f>
        <v>29571.590311675973</v>
      </c>
      <c r="EB299" s="250">
        <f ca="1">IF(DataGoesHere!$B299="","",EA299^2)</f>
        <v>874478953.56160831</v>
      </c>
      <c r="EC299" s="249">
        <f ca="1">IF(DataGoesHere!$B299="","",EA299/$CZ299)</f>
        <v>7.4321766314160265E-2</v>
      </c>
      <c r="ED299" s="250">
        <f ca="1">IF(DataGoesHere!$B299="","",SUM(DZ$2:DZ299)/AVERAGE(EA:EA))</f>
        <v>-24.251486372375577</v>
      </c>
    </row>
    <row r="300" spans="20:134" x14ac:dyDescent="0.2">
      <c r="T300" s="240"/>
      <c r="U300" s="86"/>
      <c r="V300" s="86"/>
      <c r="W300" s="86"/>
      <c r="X300" s="86"/>
      <c r="Y300" s="86"/>
      <c r="Z300" s="86"/>
      <c r="AA300" s="86"/>
      <c r="AB300" s="86"/>
      <c r="AC300" s="86"/>
      <c r="AD300" s="245">
        <f>IF(DataGoesHere!$B300="","",(DataGoesHere!$B300/SUM(DataGoesHere!$B290:'DataGoesHere'!$B301)))</f>
        <v>8.5688826999750931E-2</v>
      </c>
      <c r="AE300" s="241"/>
      <c r="CV300" s="310">
        <f>IF(DataGoesHere!B300="","",DataGoesHere!A300)</f>
        <v>299</v>
      </c>
      <c r="CW300" s="271">
        <f t="shared" ca="1" si="16"/>
        <v>11</v>
      </c>
      <c r="CX300" s="272">
        <f t="shared" ca="1" si="17"/>
        <v>0.97463169608807265</v>
      </c>
      <c r="CY300" s="266">
        <f>DataGoesHere!A300</f>
        <v>299</v>
      </c>
      <c r="CZ300" s="19">
        <f>IF(DataGoesHere!B300="","",DataGoesHere!B300)</f>
        <v>415243</v>
      </c>
      <c r="DA300" s="19">
        <f>IF(DataGoesHere!B300="","",IF(AH$5="No",DataGoesHere!B300,DataGoesHere!B300-(AH$2*(DataGoesHere!A300-1))))</f>
        <v>159858.71656529515</v>
      </c>
      <c r="DB300" s="19">
        <f ca="1">IF(DataGoesHere!B300="","",IF(AO$9="No",DataGoesHere!B300,DataGoesHere!B300/CX300))</f>
        <v>426051.19622795086</v>
      </c>
      <c r="DC300" s="19">
        <f ca="1">IF(DataGoesHere!B300="","",IF(AO$9="No",DA300,DA300/CX300))</f>
        <v>164019.61603232069</v>
      </c>
      <c r="DD300" s="293" t="str">
        <f>IF(CZ300="",IF(COUNTIF(DD$2:DD299,"Forecast")&lt;Output!E$43,"Forecast",""),"Actual")</f>
        <v>Actual</v>
      </c>
      <c r="DF300" s="19">
        <f ca="1">IF(DataGoesHere!B299="",IF(DD300="Forecast",(Output!$E$47*IntermediateCalcs!DH299)+((1-Output!$E$47)*IntermediateCalcs!DF299),""),(Output!$E$47*IntermediateCalcs!DB299)+((1-Output!$E$47)*IntermediateCalcs!DF299))</f>
        <v>424339.98132384836</v>
      </c>
      <c r="DG300" s="19">
        <f ca="1">IF(DataGoesHere!B299="",IF(DD300="Forecast",(Output!$G$47*(IntermediateCalcs!DF300-IntermediateCalcs!DF299))+((1-Output!$G$47)*IntermediateCalcs!DG299),""),(Output!$G$47*(IntermediateCalcs!DF300-IntermediateCalcs!DF299))+((1-Output!$G$47)*IntermediateCalcs!DG299))</f>
        <v>17982.438845135232</v>
      </c>
      <c r="DH300" s="19">
        <f ca="1">IF(DataGoesHere!B299="",IF(DD300="Forecast",DF300+DG300,""),DF300+DG300)</f>
        <v>442322.42016898358</v>
      </c>
      <c r="DI300" s="274">
        <f ca="1">IF(DH300="","",IF(IntermediateCalcs!$AO$9="Yes",IntermediateCalcs!DH300*$CX300,IntermediateCalcs!DH300))</f>
        <v>431101.45058707759</v>
      </c>
      <c r="DJ300" s="250">
        <f ca="1">IF(DataGoesHere!$B300="","",($CZ300-DI300))</f>
        <v>-15858.45058707759</v>
      </c>
      <c r="DK300" s="250">
        <f ca="1">IF(DataGoesHere!$B300="","",ABS($CZ300-DI300))</f>
        <v>15858.45058707759</v>
      </c>
      <c r="DL300" s="250">
        <f ca="1">IF(DataGoesHere!$B300="","",DK300^2)</f>
        <v>251490455.02278155</v>
      </c>
      <c r="DM300" s="249">
        <f ca="1">IF(DataGoesHere!$B300="","",DK300/$CZ300)</f>
        <v>3.8190771637517287E-2</v>
      </c>
      <c r="DN300" s="250">
        <f ca="1">IF(DataGoesHere!$B300="","",SUM(DJ$2:DJ300)/AVERAGE(DK:DK))</f>
        <v>-39.009847088058038</v>
      </c>
      <c r="DP300" s="19">
        <f ca="1">IF(DataGoesHere!B300="",IF($DD300="Forecast",(Output!E$48*IntermediateCalcs!CY300)+Output!G$48,""),(Output!E$48*IntermediateCalcs!CY300)+Output!G$48)</f>
        <v>413797.28980504593</v>
      </c>
      <c r="DQ300" s="274">
        <f ca="1">IF(DP300="","",IF(IntermediateCalcs!$AO$9="Yes",IntermediateCalcs!DP300*$CX300,IntermediateCalcs!DP300))</f>
        <v>403299.95439933968</v>
      </c>
      <c r="DR300" s="250">
        <f ca="1">IF(DataGoesHere!$B300="","",($CZ300-DQ300))</f>
        <v>11943.04560066032</v>
      </c>
      <c r="DS300" s="250">
        <f ca="1">IF(DataGoesHere!$B300="","",ABS($CZ300-DQ300))</f>
        <v>11943.04560066032</v>
      </c>
      <c r="DT300" s="250">
        <f ca="1">IF(DataGoesHere!$B300="","",DS300^2)</f>
        <v>142636338.21945181</v>
      </c>
      <c r="DU300" s="249">
        <f ca="1">IF(DataGoesHere!$B300="","",DS300/$CZ300)</f>
        <v>2.8761582015013665E-2</v>
      </c>
      <c r="DV300" s="250">
        <f ca="1">IF(DataGoesHere!$B300="","",SUM(DR$2:DR300)/AVERAGE(DS:DS))</f>
        <v>-45.405811979554684</v>
      </c>
      <c r="DX300" s="19">
        <f ca="1">IF(DataGoesHere!$B299="","",(DB294*(Output!$O$49/Output!$P$49))+(IntermediateCalcs!DB295*(Output!$M$49/Output!$P$49))+(IntermediateCalcs!DB296*(Output!$K$49/Output!$P$49))+(DB297*(Output!$I$49/Output!$P$49))+(IntermediateCalcs!DB298*(Output!$G$49/Output!$P$49))+(IntermediateCalcs!DB299*(Output!$E$49/Output!$P$49)))</f>
        <v>398570.93911711359</v>
      </c>
      <c r="DY300" s="274">
        <f ca="1">IF(DX300="","",IF(IntermediateCalcs!$AO$9="Yes",IntermediateCalcs!DX300*$CX300,IntermediateCalcs!DX300))</f>
        <v>388459.87040312839</v>
      </c>
      <c r="DZ300" s="250">
        <f ca="1">IF(DataGoesHere!$B300="","",($CZ300-DY300))</f>
        <v>26783.129596871615</v>
      </c>
      <c r="EA300" s="250">
        <f ca="1">IF(DataGoesHere!$B300="","",ABS($CZ300-DY300))</f>
        <v>26783.129596871615</v>
      </c>
      <c r="EB300" s="250">
        <f ca="1">IF(DataGoesHere!$B300="","",EA300^2)</f>
        <v>717336031.00282025</v>
      </c>
      <c r="EC300" s="249">
        <f ca="1">IF(DataGoesHere!$B300="","",EA300/$CZ300)</f>
        <v>6.449989427123784E-2</v>
      </c>
      <c r="ED300" s="250">
        <f ca="1">IF(DataGoesHere!$B300="","",SUM(DZ$2:DZ300)/AVERAGE(EA:EA))</f>
        <v>-23.469945625319507</v>
      </c>
    </row>
    <row r="301" spans="20:134" x14ac:dyDescent="0.2">
      <c r="T301" s="242"/>
      <c r="U301" s="243"/>
      <c r="V301" s="243"/>
      <c r="W301" s="243"/>
      <c r="X301" s="243"/>
      <c r="Y301" s="243"/>
      <c r="Z301" s="243"/>
      <c r="AA301" s="243"/>
      <c r="AB301" s="243"/>
      <c r="AC301" s="243"/>
      <c r="AD301" s="243"/>
      <c r="AE301" s="246">
        <f>IF(DataGoesHere!$B301="","",(DataGoesHere!$B301/SUM(DataGoesHere!$B290:'DataGoesHere'!$B301)))</f>
        <v>0.1000173134588308</v>
      </c>
      <c r="CV301" s="310">
        <f>IF(DataGoesHere!B301="","",DataGoesHere!A301)</f>
        <v>300</v>
      </c>
      <c r="CW301" s="271">
        <f t="shared" ca="1" si="16"/>
        <v>12</v>
      </c>
      <c r="CX301" s="272">
        <f t="shared" ca="1" si="17"/>
        <v>1.0054005237672714</v>
      </c>
      <c r="CY301" s="266">
        <f>DataGoesHere!A301</f>
        <v>300</v>
      </c>
      <c r="CZ301" s="19">
        <f>IF(DataGoesHere!B301="","",DataGoesHere!B301)</f>
        <v>484678</v>
      </c>
      <c r="DA301" s="19">
        <f>IF(DataGoesHere!B301="","",IF(AH$5="No",DataGoesHere!B301,DataGoesHere!B301-(AH$2*(DataGoesHere!A301-1))))</f>
        <v>228436.72232558139</v>
      </c>
      <c r="DB301" s="19">
        <f ca="1">IF(DataGoesHere!B301="","",IF(AO$9="No",DataGoesHere!B301,DataGoesHere!B301/CX301))</f>
        <v>482074.54496233439</v>
      </c>
      <c r="DC301" s="19">
        <f ca="1">IF(DataGoesHere!B301="","",IF(AO$9="No",DA301,DA301/CX301))</f>
        <v>227209.67109666992</v>
      </c>
      <c r="DD301" s="293" t="str">
        <f>IF(CZ301="",IF(COUNTIF(DD$2:DD300,"Forecast")&lt;Output!E$43,"Forecast",""),"Actual")</f>
        <v>Actual</v>
      </c>
      <c r="DF301" s="19">
        <f ca="1">IF(DataGoesHere!B300="",IF(DD301="Forecast",(Output!$E$47*IntermediateCalcs!DH300)+((1-Output!$E$47)*IntermediateCalcs!DF300),""),(Output!$E$47*IntermediateCalcs!DB300)+((1-Output!$E$47)*IntermediateCalcs!DF300))</f>
        <v>425880.07473754062</v>
      </c>
      <c r="DG301" s="19">
        <f ca="1">IF(DataGoesHere!B300="",IF(DD301="Forecast",(Output!$G$47*(IntermediateCalcs!DF301-IntermediateCalcs!DF300))+((1-Output!$G$47)*IntermediateCalcs!DG300),""),(Output!$G$47*(IntermediateCalcs!DF301-IntermediateCalcs!DF300))+((1-Output!$G$47)*IntermediateCalcs!DG300))</f>
        <v>9761.2661294137451</v>
      </c>
      <c r="DH301" s="19">
        <f ca="1">IF(DataGoesHere!B300="",IF(DD301="Forecast",DF301+DG301,""),DF301+DG301)</f>
        <v>435641.34086695436</v>
      </c>
      <c r="DI301" s="274">
        <f ca="1">IF(DH301="","",IF(IntermediateCalcs!$AO$9="Yes",IntermediateCalcs!DH301*$CX301,IntermediateCalcs!DH301))</f>
        <v>437994.03228231234</v>
      </c>
      <c r="DJ301" s="250">
        <f ca="1">IF(DataGoesHere!$B301="","",($CZ301-DI301))</f>
        <v>46683.967717687658</v>
      </c>
      <c r="DK301" s="250">
        <f ca="1">IF(DataGoesHere!$B301="","",ABS($CZ301-DI301))</f>
        <v>46683.967717687658</v>
      </c>
      <c r="DL301" s="250">
        <f ca="1">IF(DataGoesHere!$B301="","",DK301^2)</f>
        <v>2179392841.8661032</v>
      </c>
      <c r="DM301" s="249">
        <f ca="1">IF(DataGoesHere!$B301="","",DK301/$CZ301)</f>
        <v>9.6319551780125481E-2</v>
      </c>
      <c r="DN301" s="250">
        <f ca="1">IF(DataGoesHere!$B301="","",SUM(DJ$2:DJ301)/AVERAGE(DK:DK))</f>
        <v>-38.207404509265075</v>
      </c>
      <c r="DP301" s="19">
        <f ca="1">IF(DataGoesHere!B301="",IF($DD301="Forecast",(Output!E$48*IntermediateCalcs!CY301)+Output!G$48,""),(Output!E$48*IntermediateCalcs!CY301)+Output!G$48)</f>
        <v>414666.21978657029</v>
      </c>
      <c r="DQ301" s="274">
        <f ca="1">IF(DP301="","",IF(IntermediateCalcs!$AO$9="Yes",IntermediateCalcs!DP301*$CX301,IntermediateCalcs!DP301))</f>
        <v>416905.63456201227</v>
      </c>
      <c r="DR301" s="250">
        <f ca="1">IF(DataGoesHere!$B301="","",($CZ301-DQ301))</f>
        <v>67772.365437987726</v>
      </c>
      <c r="DS301" s="250">
        <f ca="1">IF(DataGoesHere!$B301="","",ABS($CZ301-DQ301))</f>
        <v>67772.365437987726</v>
      </c>
      <c r="DT301" s="250">
        <f ca="1">IF(DataGoesHere!$B301="","",DS301^2)</f>
        <v>4593093517.060153</v>
      </c>
      <c r="DU301" s="249">
        <f ca="1">IF(DataGoesHere!$B301="","",DS301/$CZ301)</f>
        <v>0.13982967132402899</v>
      </c>
      <c r="DV301" s="250">
        <f ca="1">IF(DataGoesHere!$B301="","",SUM(DR$2:DR301)/AVERAGE(DS:DS))</f>
        <v>-43.239497211810608</v>
      </c>
      <c r="DX301" s="19">
        <f ca="1">IF(DataGoesHere!$B300="","",(DB295*(Output!$O$49/Output!$P$49))+(IntermediateCalcs!DB296*(Output!$M$49/Output!$P$49))+(IntermediateCalcs!DB297*(Output!$K$49/Output!$P$49))+(DB298*(Output!$I$49/Output!$P$49))+(IntermediateCalcs!DB299*(Output!$G$49/Output!$P$49))+(IntermediateCalcs!DB300*(Output!$E$49/Output!$P$49)))</f>
        <v>405427.1023138556</v>
      </c>
      <c r="DY301" s="274">
        <f ca="1">IF(DX301="","",IF(IntermediateCalcs!$AO$9="Yes",IntermediateCalcs!DX301*$CX301,IntermediateCalcs!DX301))</f>
        <v>407616.62101579754</v>
      </c>
      <c r="DZ301" s="250">
        <f ca="1">IF(DataGoesHere!$B301="","",($CZ301-DY301))</f>
        <v>77061.378984202456</v>
      </c>
      <c r="EA301" s="250">
        <f ca="1">IF(DataGoesHere!$B301="","",ABS($CZ301-DY301))</f>
        <v>77061.378984202456</v>
      </c>
      <c r="EB301" s="250">
        <f ca="1">IF(DataGoesHere!$B301="","",EA301^2)</f>
        <v>5938456130.9468803</v>
      </c>
      <c r="EC301" s="249">
        <f ca="1">IF(DataGoesHere!$B301="","",EA301/$CZ301)</f>
        <v>0.15899500077206405</v>
      </c>
      <c r="ED301" s="250">
        <f ca="1">IF(DataGoesHere!$B301="","",SUM(DZ$2:DZ301)/AVERAGE(EA:EA))</f>
        <v>-21.2212686183009</v>
      </c>
    </row>
    <row r="302" spans="20:134" x14ac:dyDescent="0.2">
      <c r="T302" s="244" t="str">
        <f>IF(DataGoesHere!$B302="","",(DataGoesHere!$B302/SUM(DataGoesHere!$B302:'DataGoesHere'!$B313)))</f>
        <v/>
      </c>
      <c r="U302" s="238"/>
      <c r="V302" s="238"/>
      <c r="W302" s="238"/>
      <c r="X302" s="238"/>
      <c r="Y302" s="238"/>
      <c r="Z302" s="238"/>
      <c r="AA302" s="238"/>
      <c r="AB302" s="238"/>
      <c r="AC302" s="238"/>
      <c r="AD302" s="238"/>
      <c r="AE302" s="239"/>
      <c r="CV302" s="310" t="str">
        <f>IF(DataGoesHere!B302="","",DataGoesHere!A302)</f>
        <v/>
      </c>
      <c r="CW302" s="271">
        <f t="shared" ca="1" si="16"/>
        <v>1</v>
      </c>
      <c r="CX302" s="272">
        <f t="shared" ca="1" si="17"/>
        <v>1.3236179355303281</v>
      </c>
      <c r="CY302" s="266">
        <f>DataGoesHere!A302</f>
        <v>301</v>
      </c>
      <c r="CZ302" s="19" t="str">
        <f>IF(DataGoesHere!B302="","",DataGoesHere!B302)</f>
        <v/>
      </c>
      <c r="DA302" s="19" t="str">
        <f>IF(DataGoesHere!B302="","",IF(AH$5="No",DataGoesHere!B302,DataGoesHere!B302-(AH$2*(DataGoesHere!A302-1))))</f>
        <v/>
      </c>
      <c r="DB302" s="19" t="str">
        <f>IF(DataGoesHere!B302="","",IF(AO$9="No",DataGoesHere!B302,DataGoesHere!B302/CX302))</f>
        <v/>
      </c>
      <c r="DC302" s="19" t="str">
        <f>IF(DataGoesHere!B302="","",IF(AO$9="No",DA302,DA302/CX302))</f>
        <v/>
      </c>
      <c r="DD302" s="293" t="str">
        <f>IF(CZ302="",IF(COUNTIF(DD$2:DD301,"Forecast")&lt;Output!E$43,"Forecast",""),"Actual")</f>
        <v>Forecast</v>
      </c>
      <c r="DF302" s="19">
        <f ca="1">IF(DataGoesHere!B301="",IF(DD302="Forecast",(Output!$E$47*IntermediateCalcs!DH301)+((1-Output!$E$47)*IntermediateCalcs!DF301),""),(Output!$E$47*IntermediateCalcs!DB301)+((1-Output!$E$47)*IntermediateCalcs!DF301))</f>
        <v>476455.09793985501</v>
      </c>
      <c r="DG302" s="19">
        <f ca="1">IF(DataGoesHere!B301="",IF(DD302="Forecast",(Output!$G$47*(IntermediateCalcs!DF302-IntermediateCalcs!DF301))+((1-Output!$G$47)*IntermediateCalcs!DG301),""),(Output!$G$47*(IntermediateCalcs!DF302-IntermediateCalcs!DF301))+((1-Output!$G$47)*IntermediateCalcs!DG301))</f>
        <v>30168.144665864067</v>
      </c>
      <c r="DH302" s="19">
        <f ca="1">IF(DataGoesHere!B301="",IF(DD302="Forecast",DF302+DG302,""),DF302+DG302)</f>
        <v>506623.24260571908</v>
      </c>
      <c r="DI302" s="274">
        <f ca="1">IF(DH302="","",IF(IntermediateCalcs!$AO$9="Yes",IntermediateCalcs!DH302*$CX302,IntermediateCalcs!DH302))</f>
        <v>670575.61046946247</v>
      </c>
      <c r="DJ302" s="250" t="str">
        <f>IF(DataGoesHere!$B302="","",($CZ302-DI302))</f>
        <v/>
      </c>
      <c r="DK302" s="250" t="str">
        <f>IF(DataGoesHere!$B302="","",ABS($CZ302-DI302))</f>
        <v/>
      </c>
      <c r="DL302" s="250" t="str">
        <f>IF(DataGoesHere!$B302="","",DK302^2)</f>
        <v/>
      </c>
      <c r="DM302" s="249" t="str">
        <f>IF(DataGoesHere!$B302="","",DK302/$CZ302)</f>
        <v/>
      </c>
      <c r="DN302" s="250" t="str">
        <f>IF(DataGoesHere!$B302="","",SUM(DJ$2:DJ302)/AVERAGE(DK:DK))</f>
        <v/>
      </c>
      <c r="DP302" s="19">
        <f ca="1">IF(DataGoesHere!B302="",IF($DD302="Forecast",(Output!E$48*IntermediateCalcs!CY302)+Output!G$48,""),(Output!E$48*IntermediateCalcs!CY302)+Output!G$48)</f>
        <v>415535.14976809465</v>
      </c>
      <c r="DQ302" s="274">
        <f ca="1">IF(DP302="","",IF(IntermediateCalcs!$AO$9="Yes",IntermediateCalcs!DP302*$CX302,IntermediateCalcs!DP302))</f>
        <v>550009.7770763312</v>
      </c>
      <c r="DR302" s="250" t="str">
        <f>IF(DataGoesHere!$B302="","",($CZ302-DQ302))</f>
        <v/>
      </c>
      <c r="DS302" s="250" t="str">
        <f>IF(DataGoesHere!$B302="","",ABS($CZ302-DQ302))</f>
        <v/>
      </c>
      <c r="DT302" s="250" t="str">
        <f>IF(DataGoesHere!$B302="","",DS302^2)</f>
        <v/>
      </c>
      <c r="DU302" s="249" t="str">
        <f>IF(DataGoesHere!$B302="","",DS302/$CZ302)</f>
        <v/>
      </c>
      <c r="DV302" s="250" t="str">
        <f>IF(DataGoesHere!$B302="","",SUM(DR$2:DR302)/AVERAGE(DS:DS))</f>
        <v/>
      </c>
      <c r="DX302" s="19">
        <f ca="1">IF(DataGoesHere!$B301="","",(DB296*(Output!$O$49/Output!$P$49))+(IntermediateCalcs!DB297*(Output!$M$49/Output!$P$49))+(IntermediateCalcs!DB298*(Output!$K$49/Output!$P$49))+(DB299*(Output!$I$49/Output!$P$49))+(IntermediateCalcs!DB300*(Output!$G$49/Output!$P$49))+(IntermediateCalcs!DB301*(Output!$E$49/Output!$P$49)))</f>
        <v>435950.83890215709</v>
      </c>
      <c r="DY302" s="274">
        <f ca="1">IF(DX302="","",IF(IntermediateCalcs!$AO$9="Yes",IntermediateCalcs!DX302*$CX302,IntermediateCalcs!DX302))</f>
        <v>577032.34938038781</v>
      </c>
      <c r="DZ302" s="250" t="str">
        <f>IF(DataGoesHere!$B302="","",($CZ302-DY302))</f>
        <v/>
      </c>
      <c r="EA302" s="250" t="str">
        <f>IF(DataGoesHere!$B302="","",ABS($CZ302-DY302))</f>
        <v/>
      </c>
      <c r="EB302" s="250" t="str">
        <f>IF(DataGoesHere!$B302="","",EA302^2)</f>
        <v/>
      </c>
      <c r="EC302" s="249" t="str">
        <f>IF(DataGoesHere!$B302="","",EA302/$CZ302)</f>
        <v/>
      </c>
      <c r="ED302" s="250" t="str">
        <f>IF(DataGoesHere!$B302="","",SUM(DZ$2:DZ302)/AVERAGE(EA:EA))</f>
        <v/>
      </c>
    </row>
    <row r="303" spans="20:134" x14ac:dyDescent="0.2">
      <c r="T303" s="240"/>
      <c r="U303" s="245" t="str">
        <f>IF(DataGoesHere!$B303="","",(DataGoesHere!$B303/SUM(DataGoesHere!$B303:'DataGoesHere'!$B313)))</f>
        <v/>
      </c>
      <c r="V303" s="86"/>
      <c r="W303" s="86"/>
      <c r="X303" s="86"/>
      <c r="Y303" s="86"/>
      <c r="Z303" s="86"/>
      <c r="AA303" s="86"/>
      <c r="AB303" s="86"/>
      <c r="AC303" s="86"/>
      <c r="AD303" s="86"/>
      <c r="AE303" s="241"/>
      <c r="CV303" s="310" t="str">
        <f>IF(DataGoesHere!B303="","",DataGoesHere!A303)</f>
        <v/>
      </c>
      <c r="CW303" s="271">
        <f t="shared" ca="1" si="16"/>
        <v>2</v>
      </c>
      <c r="CX303" s="272">
        <f t="shared" ca="1" si="17"/>
        <v>0.80574490527728204</v>
      </c>
      <c r="CY303" s="266">
        <f>DataGoesHere!A303</f>
        <v>302</v>
      </c>
      <c r="CZ303" s="19" t="str">
        <f>IF(DataGoesHere!B303="","",DataGoesHere!B303)</f>
        <v/>
      </c>
      <c r="DA303" s="19" t="str">
        <f>IF(DataGoesHere!B303="","",IF(AH$5="No",DataGoesHere!B303,DataGoesHere!B303-(AH$2*(DataGoesHere!A303-1))))</f>
        <v/>
      </c>
      <c r="DB303" s="19" t="str">
        <f>IF(DataGoesHere!B303="","",IF(AO$9="No",DataGoesHere!B303,DataGoesHere!B303/CX303))</f>
        <v/>
      </c>
      <c r="DC303" s="19" t="str">
        <f>IF(DataGoesHere!B303="","",IF(AO$9="No",DA303,DA303/CX303))</f>
        <v/>
      </c>
      <c r="DD303" s="293" t="str">
        <f>IF(CZ303="",IF(COUNTIF(DD$2:DD302,"Forecast")&lt;Output!E$43,"Forecast",""),"Actual")</f>
        <v>Forecast</v>
      </c>
      <c r="DF303" s="19">
        <f ca="1">IF(DataGoesHere!B302="",IF(DD303="Forecast",(Output!$E$47*IntermediateCalcs!DH302)+((1-Output!$E$47)*IntermediateCalcs!DF302),""),(Output!$E$47*IntermediateCalcs!DB302)+((1-Output!$E$47)*IntermediateCalcs!DF302))</f>
        <v>503606.42813913268</v>
      </c>
      <c r="DG303" s="19">
        <f ca="1">IF(DataGoesHere!B302="",IF(DD303="Forecast",(Output!$G$47*(IntermediateCalcs!DF303-IntermediateCalcs!DF302))+((1-Output!$G$47)*IntermediateCalcs!DG302),""),(Output!$G$47*(IntermediateCalcs!DF303-IntermediateCalcs!DF302))+((1-Output!$G$47)*IntermediateCalcs!DG302))</f>
        <v>28659.737432570866</v>
      </c>
      <c r="DH303" s="19">
        <f ca="1">IF(DataGoesHere!B302="",IF(DD303="Forecast",DF303+DG303,""),DF303+DG303)</f>
        <v>532266.16557170358</v>
      </c>
      <c r="DI303" s="274">
        <f ca="1">IF(DH303="","",IF(IntermediateCalcs!$AO$9="Yes",IntermediateCalcs!DH303*$CX303,IntermediateCalcs!DH303))</f>
        <v>428870.75116087444</v>
      </c>
      <c r="DJ303" s="250" t="str">
        <f>IF(DataGoesHere!$B303="","",($CZ303-DI303))</f>
        <v/>
      </c>
      <c r="DK303" s="250" t="str">
        <f>IF(DataGoesHere!$B303="","",ABS($CZ303-DI303))</f>
        <v/>
      </c>
      <c r="DL303" s="250" t="str">
        <f>IF(DataGoesHere!$B303="","",DK303^2)</f>
        <v/>
      </c>
      <c r="DM303" s="249" t="str">
        <f>IF(DataGoesHere!$B303="","",DK303/$CZ303)</f>
        <v/>
      </c>
      <c r="DN303" s="250" t="str">
        <f>IF(DataGoesHere!$B303="","",SUM(DJ$2:DJ303)/AVERAGE(DK:DK))</f>
        <v/>
      </c>
      <c r="DP303" s="19">
        <f ca="1">IF(DataGoesHere!B303="",IF($DD303="Forecast",(Output!E$48*IntermediateCalcs!CY303)+Output!G$48,""),(Output!E$48*IntermediateCalcs!CY303)+Output!G$48)</f>
        <v>416404.07974961906</v>
      </c>
      <c r="DQ303" s="274">
        <f ca="1">IF(DP303="","",IF(IntermediateCalcs!$AO$9="Yes",IntermediateCalcs!DP303*$CX303,IntermediateCalcs!DP303))</f>
        <v>335515.46579493058</v>
      </c>
      <c r="DR303" s="250" t="str">
        <f>IF(DataGoesHere!$B303="","",($CZ303-DQ303))</f>
        <v/>
      </c>
      <c r="DS303" s="250" t="str">
        <f>IF(DataGoesHere!$B303="","",ABS($CZ303-DQ303))</f>
        <v/>
      </c>
      <c r="DT303" s="250" t="str">
        <f>IF(DataGoesHere!$B303="","",DS303^2)</f>
        <v/>
      </c>
      <c r="DU303" s="249" t="str">
        <f>IF(DataGoesHere!$B303="","",DS303/$CZ303)</f>
        <v/>
      </c>
      <c r="DV303" s="250" t="str">
        <f>IF(DataGoesHere!$B303="","",SUM(DR$2:DR303)/AVERAGE(DS:DS))</f>
        <v/>
      </c>
      <c r="DX303" s="19" t="str">
        <f>IF(DataGoesHere!$B302="","",(DB297*(Output!$O$49/Output!$P$49))+(IntermediateCalcs!DB298*(Output!$M$49/Output!$P$49))+(IntermediateCalcs!DB299*(Output!$K$49/Output!$P$49))+(DB300*(Output!$I$49/Output!$P$49))+(IntermediateCalcs!DB301*(Output!$G$49/Output!$P$49))+(IntermediateCalcs!DB302*(Output!$E$49/Output!$P$49)))</f>
        <v/>
      </c>
      <c r="DY303" s="274" t="str">
        <f>IF(DX303="","",IF(IntermediateCalcs!$AO$9="Yes",IntermediateCalcs!DX303*$CX303,IntermediateCalcs!DX303))</f>
        <v/>
      </c>
      <c r="DZ303" s="250" t="str">
        <f>IF(DataGoesHere!$B303="","",($CZ303-DY303))</f>
        <v/>
      </c>
      <c r="EA303" s="250" t="str">
        <f>IF(DataGoesHere!$B303="","",ABS($CZ303-DY303))</f>
        <v/>
      </c>
      <c r="EB303" s="250" t="str">
        <f>IF(DataGoesHere!$B303="","",EA303^2)</f>
        <v/>
      </c>
      <c r="EC303" s="249" t="str">
        <f>IF(DataGoesHere!$B303="","",EA303/$CZ303)</f>
        <v/>
      </c>
      <c r="ED303" s="250" t="str">
        <f>IF(DataGoesHere!$B303="","",SUM(DZ$2:DZ303)/AVERAGE(EA:EA))</f>
        <v/>
      </c>
    </row>
    <row r="304" spans="20:134" x14ac:dyDescent="0.2">
      <c r="T304" s="240"/>
      <c r="U304" s="86"/>
      <c r="V304" s="245" t="str">
        <f>IF(DataGoesHere!$B304="","",(DataGoesHere!$B304/SUM(DataGoesHere!$B302:'DataGoesHere'!$B313)))</f>
        <v/>
      </c>
      <c r="W304" s="86"/>
      <c r="X304" s="86"/>
      <c r="Y304" s="86"/>
      <c r="Z304" s="86"/>
      <c r="AA304" s="86"/>
      <c r="AB304" s="86"/>
      <c r="AC304" s="86"/>
      <c r="AD304" s="86"/>
      <c r="AE304" s="241"/>
      <c r="CV304" s="310" t="str">
        <f>IF(DataGoesHere!B304="","",DataGoesHere!A304)</f>
        <v/>
      </c>
      <c r="CW304" s="271">
        <f t="shared" ca="1" si="16"/>
        <v>3</v>
      </c>
      <c r="CX304" s="272">
        <f t="shared" ca="1" si="17"/>
        <v>0.79862940076451561</v>
      </c>
      <c r="CY304" s="266">
        <f>DataGoesHere!A304</f>
        <v>303</v>
      </c>
      <c r="CZ304" s="19" t="str">
        <f>IF(DataGoesHere!B304="","",DataGoesHere!B304)</f>
        <v/>
      </c>
      <c r="DA304" s="19" t="str">
        <f>IF(DataGoesHere!B304="","",IF(AH$5="No",DataGoesHere!B304,DataGoesHere!B304-(AH$2*(DataGoesHere!A304-1))))</f>
        <v/>
      </c>
      <c r="DB304" s="19" t="str">
        <f>IF(DataGoesHere!B304="","",IF(AO$9="No",DataGoesHere!B304,DataGoesHere!B304/CX304))</f>
        <v/>
      </c>
      <c r="DC304" s="19" t="str">
        <f>IF(DataGoesHere!B304="","",IF(AO$9="No",DA304,DA304/CX304))</f>
        <v/>
      </c>
      <c r="DD304" s="293" t="str">
        <f>IF(CZ304="",IF(COUNTIF(DD$2:DD303,"Forecast")&lt;Output!E$43,"Forecast",""),"Actual")</f>
        <v>Forecast</v>
      </c>
      <c r="DF304" s="19">
        <f ca="1">IF(DataGoesHere!B303="",IF(DD304="Forecast",(Output!$E$47*IntermediateCalcs!DH303)+((1-Output!$E$47)*IntermediateCalcs!DF303),""),(Output!$E$47*IntermediateCalcs!DB303)+((1-Output!$E$47)*IntermediateCalcs!DF303))</f>
        <v>529400.19182844646</v>
      </c>
      <c r="DG304" s="19">
        <f ca="1">IF(DataGoesHere!B303="",IF(DD304="Forecast",(Output!$G$47*(IntermediateCalcs!DF304-IntermediateCalcs!DF303))+((1-Output!$G$47)*IntermediateCalcs!DG303),""),(Output!$G$47*(IntermediateCalcs!DF304-IntermediateCalcs!DF303))+((1-Output!$G$47)*IntermediateCalcs!DG303))</f>
        <v>27226.750560942324</v>
      </c>
      <c r="DH304" s="19">
        <f ca="1">IF(DataGoesHere!B303="",IF(DD304="Forecast",DF304+DG304,""),DF304+DG304)</f>
        <v>556626.9423893888</v>
      </c>
      <c r="DI304" s="274">
        <f ca="1">IF(DH304="","",IF(IntermediateCalcs!$AO$9="Yes",IntermediateCalcs!DH304*$CX304,IntermediateCalcs!DH304))</f>
        <v>444538.64144982211</v>
      </c>
      <c r="DJ304" s="250" t="str">
        <f>IF(DataGoesHere!$B304="","",($CZ304-DI304))</f>
        <v/>
      </c>
      <c r="DK304" s="250" t="str">
        <f>IF(DataGoesHere!$B304="","",ABS($CZ304-DI304))</f>
        <v/>
      </c>
      <c r="DL304" s="250" t="str">
        <f>IF(DataGoesHere!$B304="","",DK304^2)</f>
        <v/>
      </c>
      <c r="DM304" s="249" t="str">
        <f>IF(DataGoesHere!$B304="","",DK304/$CZ304)</f>
        <v/>
      </c>
      <c r="DN304" s="250" t="str">
        <f>IF(DataGoesHere!$B304="","",SUM(DJ$2:DJ304)/AVERAGE(DK:DK))</f>
        <v/>
      </c>
      <c r="DP304" s="19">
        <f ca="1">IF(DataGoesHere!B304="",IF($DD304="Forecast",(Output!E$48*IntermediateCalcs!CY304)+Output!G$48,""),(Output!E$48*IntermediateCalcs!CY304)+Output!G$48)</f>
        <v>417273.00973114342</v>
      </c>
      <c r="DQ304" s="274">
        <f ca="1">IF(DP304="","",IF(IntermediateCalcs!$AO$9="Yes",IntermediateCalcs!DP304*$CX304,IntermediateCalcs!DP304))</f>
        <v>333246.49371678894</v>
      </c>
      <c r="DR304" s="250" t="str">
        <f>IF(DataGoesHere!$B304="","",($CZ304-DQ304))</f>
        <v/>
      </c>
      <c r="DS304" s="250" t="str">
        <f>IF(DataGoesHere!$B304="","",ABS($CZ304-DQ304))</f>
        <v/>
      </c>
      <c r="DT304" s="250" t="str">
        <f>IF(DataGoesHere!$B304="","",DS304^2)</f>
        <v/>
      </c>
      <c r="DU304" s="249" t="str">
        <f>IF(DataGoesHere!$B304="","",DS304/$CZ304)</f>
        <v/>
      </c>
      <c r="DV304" s="250" t="str">
        <f>IF(DataGoesHere!$B304="","",SUM(DR$2:DR304)/AVERAGE(DS:DS))</f>
        <v/>
      </c>
      <c r="DX304" s="19" t="str">
        <f>IF(DataGoesHere!$B303="","",(DB298*(Output!$O$49/Output!$P$49))+(IntermediateCalcs!DB299*(Output!$M$49/Output!$P$49))+(IntermediateCalcs!DB300*(Output!$K$49/Output!$P$49))+(DB301*(Output!$I$49/Output!$P$49))+(IntermediateCalcs!DB302*(Output!$G$49/Output!$P$49))+(IntermediateCalcs!DB303*(Output!$E$49/Output!$P$49)))</f>
        <v/>
      </c>
      <c r="DY304" s="274" t="str">
        <f>IF(DX304="","",IF(IntermediateCalcs!$AO$9="Yes",IntermediateCalcs!DX304*$CX304,IntermediateCalcs!DX304))</f>
        <v/>
      </c>
      <c r="DZ304" s="250" t="str">
        <f>IF(DataGoesHere!$B304="","",($CZ304-DY304))</f>
        <v/>
      </c>
      <c r="EA304" s="250" t="str">
        <f>IF(DataGoesHere!$B304="","",ABS($CZ304-DY304))</f>
        <v/>
      </c>
      <c r="EB304" s="250" t="str">
        <f>IF(DataGoesHere!$B304="","",EA304^2)</f>
        <v/>
      </c>
      <c r="EC304" s="249" t="str">
        <f>IF(DataGoesHere!$B304="","",EA304/$CZ304)</f>
        <v/>
      </c>
      <c r="ED304" s="250" t="str">
        <f>IF(DataGoesHere!$B304="","",SUM(DZ$2:DZ304)/AVERAGE(EA:EA))</f>
        <v/>
      </c>
    </row>
    <row r="305" spans="20:134" x14ac:dyDescent="0.2">
      <c r="T305" s="240"/>
      <c r="U305" s="86"/>
      <c r="V305" s="86"/>
      <c r="W305" s="245" t="str">
        <f>IF(DataGoesHere!$B305="","",(DataGoesHere!$B305/SUM(DataGoesHere!$B302:'DataGoesHere'!$B313)))</f>
        <v/>
      </c>
      <c r="X305" s="86"/>
      <c r="Y305" s="86"/>
      <c r="Z305" s="86"/>
      <c r="AA305" s="86"/>
      <c r="AB305" s="86"/>
      <c r="AC305" s="86"/>
      <c r="AD305" s="86"/>
      <c r="AE305" s="241"/>
      <c r="CV305" s="310" t="str">
        <f>IF(DataGoesHere!B305="","",DataGoesHere!A305)</f>
        <v/>
      </c>
      <c r="CW305" s="271">
        <f t="shared" ca="1" si="16"/>
        <v>4</v>
      </c>
      <c r="CX305" s="272">
        <f t="shared" ca="1" si="17"/>
        <v>1.0149292433706087</v>
      </c>
      <c r="CY305" s="266">
        <f>DataGoesHere!A305</f>
        <v>304</v>
      </c>
      <c r="CZ305" s="19" t="str">
        <f>IF(DataGoesHere!B305="","",DataGoesHere!B305)</f>
        <v/>
      </c>
      <c r="DA305" s="19" t="str">
        <f>IF(DataGoesHere!B305="","",IF(AH$5="No",DataGoesHere!B305,DataGoesHere!B305-(AH$2*(DataGoesHere!A305-1))))</f>
        <v/>
      </c>
      <c r="DB305" s="19" t="str">
        <f>IF(DataGoesHere!B305="","",IF(AO$9="No",DataGoesHere!B305,DataGoesHere!B305/CX305))</f>
        <v/>
      </c>
      <c r="DC305" s="19" t="str">
        <f>IF(DataGoesHere!B305="","",IF(AO$9="No",DA305,DA305/CX305))</f>
        <v/>
      </c>
      <c r="DD305" s="293" t="str">
        <f>IF(CZ305="",IF(COUNTIF(DD$2:DD304,"Forecast")&lt;Output!E$43,"Forecast",""),"Actual")</f>
        <v>Forecast</v>
      </c>
      <c r="DF305" s="19">
        <f ca="1">IF(DataGoesHere!B304="",IF(DD305="Forecast",(Output!$E$47*IntermediateCalcs!DH304)+((1-Output!$E$47)*IntermediateCalcs!DF304),""),(Output!$E$47*IntermediateCalcs!DB304)+((1-Output!$E$47)*IntermediateCalcs!DF304))</f>
        <v>553904.26733329461</v>
      </c>
      <c r="DG305" s="19">
        <f ca="1">IF(DataGoesHere!B304="",IF(DD305="Forecast",(Output!$G$47*(IntermediateCalcs!DF305-IntermediateCalcs!DF304))+((1-Output!$G$47)*IntermediateCalcs!DG304),""),(Output!$G$47*(IntermediateCalcs!DF305-IntermediateCalcs!DF304))+((1-Output!$G$47)*IntermediateCalcs!DG304))</f>
        <v>25865.413032895238</v>
      </c>
      <c r="DH305" s="19">
        <f ca="1">IF(DataGoesHere!B304="",IF(DD305="Forecast",DF305+DG305,""),DF305+DG305)</f>
        <v>579769.6803661898</v>
      </c>
      <c r="DI305" s="274">
        <f ca="1">IF(DH305="","",IF(IntermediateCalcs!$AO$9="Yes",IntermediateCalcs!DH305*$CX305,IntermediateCalcs!DH305))</f>
        <v>588425.20302327664</v>
      </c>
      <c r="DJ305" s="250" t="str">
        <f>IF(DataGoesHere!$B305="","",($CZ305-DI305))</f>
        <v/>
      </c>
      <c r="DK305" s="250" t="str">
        <f>IF(DataGoesHere!$B305="","",ABS($CZ305-DI305))</f>
        <v/>
      </c>
      <c r="DL305" s="250" t="str">
        <f>IF(DataGoesHere!$B305="","",DK305^2)</f>
        <v/>
      </c>
      <c r="DM305" s="249" t="str">
        <f>IF(DataGoesHere!$B305="","",DK305/$CZ305)</f>
        <v/>
      </c>
      <c r="DN305" s="250" t="str">
        <f>IF(DataGoesHere!$B305="","",SUM(DJ$2:DJ305)/AVERAGE(DK:DK))</f>
        <v/>
      </c>
      <c r="DP305" s="19">
        <f ca="1">IF(DataGoesHere!B305="",IF($DD305="Forecast",(Output!E$48*IntermediateCalcs!CY305)+Output!G$48,""),(Output!E$48*IntermediateCalcs!CY305)+Output!G$48)</f>
        <v>418141.93971266778</v>
      </c>
      <c r="DQ305" s="274">
        <f ca="1">IF(DP305="","",IF(IntermediateCalcs!$AO$9="Yes",IntermediateCalcs!DP305*$CX305,IntermediateCalcs!DP305))</f>
        <v>424384.48249409662</v>
      </c>
      <c r="DR305" s="250" t="str">
        <f>IF(DataGoesHere!$B305="","",($CZ305-DQ305))</f>
        <v/>
      </c>
      <c r="DS305" s="250" t="str">
        <f>IF(DataGoesHere!$B305="","",ABS($CZ305-DQ305))</f>
        <v/>
      </c>
      <c r="DT305" s="250" t="str">
        <f>IF(DataGoesHere!$B305="","",DS305^2)</f>
        <v/>
      </c>
      <c r="DU305" s="249" t="str">
        <f>IF(DataGoesHere!$B305="","",DS305/$CZ305)</f>
        <v/>
      </c>
      <c r="DV305" s="250" t="str">
        <f>IF(DataGoesHere!$B305="","",SUM(DR$2:DR305)/AVERAGE(DS:DS))</f>
        <v/>
      </c>
      <c r="DX305" s="19" t="str">
        <f>IF(DataGoesHere!$B304="","",(DB299*(Output!$O$49/Output!$P$49))+(IntermediateCalcs!DB300*(Output!$M$49/Output!$P$49))+(IntermediateCalcs!DB301*(Output!$K$49/Output!$P$49))+(DB302*(Output!$I$49/Output!$P$49))+(IntermediateCalcs!DB303*(Output!$G$49/Output!$P$49))+(IntermediateCalcs!DB304*(Output!$E$49/Output!$P$49)))</f>
        <v/>
      </c>
      <c r="DY305" s="274" t="str">
        <f>IF(DX305="","",IF(IntermediateCalcs!$AO$9="Yes",IntermediateCalcs!DX305*$CX305,IntermediateCalcs!DX305))</f>
        <v/>
      </c>
      <c r="DZ305" s="250" t="str">
        <f>IF(DataGoesHere!$B305="","",($CZ305-DY305))</f>
        <v/>
      </c>
      <c r="EA305" s="250" t="str">
        <f>IF(DataGoesHere!$B305="","",ABS($CZ305-DY305))</f>
        <v/>
      </c>
      <c r="EB305" s="250" t="str">
        <f>IF(DataGoesHere!$B305="","",EA305^2)</f>
        <v/>
      </c>
      <c r="EC305" s="249" t="str">
        <f>IF(DataGoesHere!$B305="","",EA305/$CZ305)</f>
        <v/>
      </c>
      <c r="ED305" s="250" t="str">
        <f>IF(DataGoesHere!$B305="","",SUM(DZ$2:DZ305)/AVERAGE(EA:EA))</f>
        <v/>
      </c>
    </row>
    <row r="306" spans="20:134" x14ac:dyDescent="0.2">
      <c r="T306" s="240"/>
      <c r="U306" s="86"/>
      <c r="V306" s="86"/>
      <c r="W306" s="86"/>
      <c r="X306" s="245" t="str">
        <f>IF(DataGoesHere!$B306="","",(DataGoesHere!$B306/SUM(DataGoesHere!$B302:'DataGoesHere'!$B313)))</f>
        <v/>
      </c>
      <c r="Y306" s="86"/>
      <c r="Z306" s="86"/>
      <c r="AA306" s="86"/>
      <c r="AB306" s="86"/>
      <c r="AC306" s="86"/>
      <c r="AD306" s="86"/>
      <c r="AE306" s="241"/>
      <c r="CV306" s="310" t="str">
        <f>IF(DataGoesHere!B306="","",DataGoesHere!A306)</f>
        <v/>
      </c>
      <c r="CW306" s="271">
        <f t="shared" ca="1" si="16"/>
        <v>5</v>
      </c>
      <c r="CX306" s="272">
        <f t="shared" ca="1" si="17"/>
        <v>0.97875414397996308</v>
      </c>
      <c r="CY306" s="266">
        <f>DataGoesHere!A306</f>
        <v>305</v>
      </c>
      <c r="CZ306" s="19" t="str">
        <f>IF(DataGoesHere!B306="","",DataGoesHere!B306)</f>
        <v/>
      </c>
      <c r="DA306" s="19" t="str">
        <f>IF(DataGoesHere!B306="","",IF(AH$5="No",DataGoesHere!B306,DataGoesHere!B306-(AH$2*(DataGoesHere!A306-1))))</f>
        <v/>
      </c>
      <c r="DB306" s="19" t="str">
        <f>IF(DataGoesHere!B306="","",IF(AO$9="No",DataGoesHere!B306,DataGoesHere!B306/CX306))</f>
        <v/>
      </c>
      <c r="DC306" s="19" t="str">
        <f>IF(DataGoesHere!B306="","",IF(AO$9="No",DA306,DA306/CX306))</f>
        <v/>
      </c>
      <c r="DD306" s="293" t="str">
        <f>IF(CZ306="",IF(COUNTIF(DD$2:DD305,"Forecast")&lt;Output!E$43,"Forecast",""),"Actual")</f>
        <v>Forecast</v>
      </c>
      <c r="DF306" s="19">
        <f ca="1">IF(DataGoesHere!B305="",IF(DD306="Forecast",(Output!$E$47*IntermediateCalcs!DH305)+((1-Output!$E$47)*IntermediateCalcs!DF305),""),(Output!$E$47*IntermediateCalcs!DB305)+((1-Output!$E$47)*IntermediateCalcs!DF305))</f>
        <v>577183.13906290033</v>
      </c>
      <c r="DG306" s="19">
        <f ca="1">IF(DataGoesHere!B305="",IF(DD306="Forecast",(Output!$G$47*(IntermediateCalcs!DF306-IntermediateCalcs!DF305))+((1-Output!$G$47)*IntermediateCalcs!DG305),""),(Output!$G$47*(IntermediateCalcs!DF306-IntermediateCalcs!DF305))+((1-Output!$G$47)*IntermediateCalcs!DG305))</f>
        <v>24572.142381250476</v>
      </c>
      <c r="DH306" s="19">
        <f ca="1">IF(DataGoesHere!B305="",IF(DD306="Forecast",DF306+DG306,""),DF306+DG306)</f>
        <v>601755.28144415084</v>
      </c>
      <c r="DI306" s="274">
        <f ca="1">IF(DH306="","",IF(IntermediateCalcs!$AO$9="Yes",IntermediateCalcs!DH306*$CX306,IntermediateCalcs!DH306))</f>
        <v>588970.47537529166</v>
      </c>
      <c r="DJ306" s="250" t="str">
        <f>IF(DataGoesHere!$B306="","",($CZ306-DI306))</f>
        <v/>
      </c>
      <c r="DK306" s="250" t="str">
        <f>IF(DataGoesHere!$B306="","",ABS($CZ306-DI306))</f>
        <v/>
      </c>
      <c r="DL306" s="250" t="str">
        <f>IF(DataGoesHere!$B306="","",DK306^2)</f>
        <v/>
      </c>
      <c r="DM306" s="249" t="str">
        <f>IF(DataGoesHere!$B306="","",DK306/$CZ306)</f>
        <v/>
      </c>
      <c r="DN306" s="250" t="str">
        <f>IF(DataGoesHere!$B306="","",SUM(DJ$2:DJ306)/AVERAGE(DK:DK))</f>
        <v/>
      </c>
      <c r="DP306" s="19">
        <f ca="1">IF(DataGoesHere!B306="",IF($DD306="Forecast",(Output!E$48*IntermediateCalcs!CY306)+Output!G$48,""),(Output!E$48*IntermediateCalcs!CY306)+Output!G$48)</f>
        <v>419010.86969419214</v>
      </c>
      <c r="DQ306" s="274">
        <f ca="1">IF(DP306="","",IF(IntermediateCalcs!$AO$9="Yes",IntermediateCalcs!DP306*$CX306,IntermediateCalcs!DP306))</f>
        <v>410108.6250858389</v>
      </c>
      <c r="DR306" s="250" t="str">
        <f>IF(DataGoesHere!$B306="","",($CZ306-DQ306))</f>
        <v/>
      </c>
      <c r="DS306" s="250" t="str">
        <f>IF(DataGoesHere!$B306="","",ABS($CZ306-DQ306))</f>
        <v/>
      </c>
      <c r="DT306" s="250" t="str">
        <f>IF(DataGoesHere!$B306="","",DS306^2)</f>
        <v/>
      </c>
      <c r="DU306" s="249" t="str">
        <f>IF(DataGoesHere!$B306="","",DS306/$CZ306)</f>
        <v/>
      </c>
      <c r="DV306" s="250" t="str">
        <f>IF(DataGoesHere!$B306="","",SUM(DR$2:DR306)/AVERAGE(DS:DS))</f>
        <v/>
      </c>
      <c r="DX306" s="19" t="str">
        <f>IF(DataGoesHere!$B305="","",(DB300*(Output!$O$49/Output!$P$49))+(IntermediateCalcs!DB301*(Output!$M$49/Output!$P$49))+(IntermediateCalcs!DB302*(Output!$K$49/Output!$P$49))+(DB303*(Output!$I$49/Output!$P$49))+(IntermediateCalcs!DB304*(Output!$G$49/Output!$P$49))+(IntermediateCalcs!DB305*(Output!$E$49/Output!$P$49)))</f>
        <v/>
      </c>
      <c r="DY306" s="274" t="str">
        <f>IF(DX306="","",IF(IntermediateCalcs!$AO$9="Yes",IntermediateCalcs!DX306*$CX306,IntermediateCalcs!DX306))</f>
        <v/>
      </c>
      <c r="DZ306" s="250" t="str">
        <f>IF(DataGoesHere!$B306="","",($CZ306-DY306))</f>
        <v/>
      </c>
      <c r="EA306" s="250" t="str">
        <f>IF(DataGoesHere!$B306="","",ABS($CZ306-DY306))</f>
        <v/>
      </c>
      <c r="EB306" s="250" t="str">
        <f>IF(DataGoesHere!$B306="","",EA306^2)</f>
        <v/>
      </c>
      <c r="EC306" s="249" t="str">
        <f>IF(DataGoesHere!$B306="","",EA306/$CZ306)</f>
        <v/>
      </c>
      <c r="ED306" s="250" t="str">
        <f>IF(DataGoesHere!$B306="","",SUM(DZ$2:DZ306)/AVERAGE(EA:EA))</f>
        <v/>
      </c>
    </row>
    <row r="307" spans="20:134" x14ac:dyDescent="0.2">
      <c r="T307" s="240"/>
      <c r="U307" s="86"/>
      <c r="V307" s="86"/>
      <c r="W307" s="86"/>
      <c r="X307" s="86"/>
      <c r="Y307" s="245" t="str">
        <f>IF(DataGoesHere!$B307="","",(DataGoesHere!$B307/SUM(DataGoesHere!$B302:'DataGoesHere'!$B313)))</f>
        <v/>
      </c>
      <c r="Z307" s="86"/>
      <c r="AA307" s="86"/>
      <c r="AB307" s="86"/>
      <c r="AC307" s="86"/>
      <c r="AD307" s="86"/>
      <c r="AE307" s="241"/>
      <c r="CV307" s="310" t="str">
        <f>IF(DataGoesHere!B307="","",DataGoesHere!A307)</f>
        <v/>
      </c>
      <c r="CW307" s="271">
        <f t="shared" ca="1" si="16"/>
        <v>6</v>
      </c>
      <c r="CX307" s="272">
        <f t="shared" ca="1" si="17"/>
        <v>1.0779088099730167</v>
      </c>
      <c r="CY307" s="266">
        <f>DataGoesHere!A307</f>
        <v>306</v>
      </c>
      <c r="CZ307" s="19" t="str">
        <f>IF(DataGoesHere!B307="","",DataGoesHere!B307)</f>
        <v/>
      </c>
      <c r="DA307" s="19" t="str">
        <f>IF(DataGoesHere!B307="","",IF(AH$5="No",DataGoesHere!B307,DataGoesHere!B307-(AH$2*(DataGoesHere!A307-1))))</f>
        <v/>
      </c>
      <c r="DB307" s="19" t="str">
        <f>IF(DataGoesHere!B307="","",IF(AO$9="No",DataGoesHere!B307,DataGoesHere!B307/CX307))</f>
        <v/>
      </c>
      <c r="DC307" s="19" t="str">
        <f>IF(DataGoesHere!B307="","",IF(AO$9="No",DA307,DA307/CX307))</f>
        <v/>
      </c>
      <c r="DD307" s="293" t="str">
        <f>IF(CZ307="",IF(COUNTIF(DD$2:DD306,"Forecast")&lt;Output!E$43,"Forecast",""),"Actual")</f>
        <v>Forecast</v>
      </c>
      <c r="DF307" s="19">
        <f ca="1">IF(DataGoesHere!B306="",IF(DD307="Forecast",(Output!$E$47*IntermediateCalcs!DH306)+((1-Output!$E$47)*IntermediateCalcs!DF306),""),(Output!$E$47*IntermediateCalcs!DB306)+((1-Output!$E$47)*IntermediateCalcs!DF306))</f>
        <v>599298.06720602571</v>
      </c>
      <c r="DG307" s="19">
        <f ca="1">IF(DataGoesHere!B306="",IF(DD307="Forecast",(Output!$G$47*(IntermediateCalcs!DF307-IntermediateCalcs!DF306))+((1-Output!$G$47)*IntermediateCalcs!DG306),""),(Output!$G$47*(IntermediateCalcs!DF307-IntermediateCalcs!DF306))+((1-Output!$G$47)*IntermediateCalcs!DG306))</f>
        <v>23343.535262187928</v>
      </c>
      <c r="DH307" s="19">
        <f ca="1">IF(DataGoesHere!B306="",IF(DD307="Forecast",DF307+DG307,""),DF307+DG307)</f>
        <v>622641.60246821365</v>
      </c>
      <c r="DI307" s="274">
        <f ca="1">IF(DH307="","",IF(IntermediateCalcs!$AO$9="Yes",IntermediateCalcs!DH307*$CX307,IntermediateCalcs!DH307))</f>
        <v>671150.86875620438</v>
      </c>
      <c r="DJ307" s="250" t="str">
        <f>IF(DataGoesHere!$B307="","",($CZ307-DI307))</f>
        <v/>
      </c>
      <c r="DK307" s="250" t="str">
        <f>IF(DataGoesHere!$B307="","",ABS($CZ307-DI307))</f>
        <v/>
      </c>
      <c r="DL307" s="250" t="str">
        <f>IF(DataGoesHere!$B307="","",DK307^2)</f>
        <v/>
      </c>
      <c r="DM307" s="249" t="str">
        <f>IF(DataGoesHere!$B307="","",DK307/$CZ307)</f>
        <v/>
      </c>
      <c r="DN307" s="250" t="str">
        <f>IF(DataGoesHere!$B307="","",SUM(DJ$2:DJ307)/AVERAGE(DK:DK))</f>
        <v/>
      </c>
      <c r="DP307" s="19">
        <f ca="1">IF(DataGoesHere!B307="",IF($DD307="Forecast",(Output!E$48*IntermediateCalcs!CY307)+Output!G$48,""),(Output!E$48*IntermediateCalcs!CY307)+Output!G$48)</f>
        <v>419879.79967571649</v>
      </c>
      <c r="DQ307" s="274">
        <f ca="1">IF(DP307="","",IF(IntermediateCalcs!$AO$9="Yes",IntermediateCalcs!DP307*$CX307,IntermediateCalcs!DP307))</f>
        <v>452592.13520016021</v>
      </c>
      <c r="DR307" s="250" t="str">
        <f>IF(DataGoesHere!$B307="","",($CZ307-DQ307))</f>
        <v/>
      </c>
      <c r="DS307" s="250" t="str">
        <f>IF(DataGoesHere!$B307="","",ABS($CZ307-DQ307))</f>
        <v/>
      </c>
      <c r="DT307" s="250" t="str">
        <f>IF(DataGoesHere!$B307="","",DS307^2)</f>
        <v/>
      </c>
      <c r="DU307" s="249" t="str">
        <f>IF(DataGoesHere!$B307="","",DS307/$CZ307)</f>
        <v/>
      </c>
      <c r="DV307" s="250" t="str">
        <f>IF(DataGoesHere!$B307="","",SUM(DR$2:DR307)/AVERAGE(DS:DS))</f>
        <v/>
      </c>
      <c r="DX307" s="19" t="str">
        <f>IF(DataGoesHere!$B306="","",(DB301*(Output!$O$49/Output!$P$49))+(IntermediateCalcs!DB302*(Output!$M$49/Output!$P$49))+(IntermediateCalcs!DB303*(Output!$K$49/Output!$P$49))+(DB304*(Output!$I$49/Output!$P$49))+(IntermediateCalcs!DB305*(Output!$G$49/Output!$P$49))+(IntermediateCalcs!DB306*(Output!$E$49/Output!$P$49)))</f>
        <v/>
      </c>
      <c r="DY307" s="274" t="str">
        <f>IF(DX307="","",IF(IntermediateCalcs!$AO$9="Yes",IntermediateCalcs!DX307*$CX307,IntermediateCalcs!DX307))</f>
        <v/>
      </c>
      <c r="DZ307" s="250" t="str">
        <f>IF(DataGoesHere!$B307="","",($CZ307-DY307))</f>
        <v/>
      </c>
      <c r="EA307" s="250" t="str">
        <f>IF(DataGoesHere!$B307="","",ABS($CZ307-DY307))</f>
        <v/>
      </c>
      <c r="EB307" s="250" t="str">
        <f>IF(DataGoesHere!$B307="","",EA307^2)</f>
        <v/>
      </c>
      <c r="EC307" s="249" t="str">
        <f>IF(DataGoesHere!$B307="","",EA307/$CZ307)</f>
        <v/>
      </c>
      <c r="ED307" s="250" t="str">
        <f>IF(DataGoesHere!$B307="","",SUM(DZ$2:DZ307)/AVERAGE(EA:EA))</f>
        <v/>
      </c>
    </row>
    <row r="308" spans="20:134" x14ac:dyDescent="0.2">
      <c r="T308" s="240"/>
      <c r="U308" s="86"/>
      <c r="V308" s="86"/>
      <c r="W308" s="86"/>
      <c r="X308" s="86"/>
      <c r="Y308" s="86"/>
      <c r="Z308" s="245" t="str">
        <f>IF(DataGoesHere!$B308="","",(DataGoesHere!$B308/SUM(DataGoesHere!$B302:'DataGoesHere'!$B313)))</f>
        <v/>
      </c>
      <c r="AA308" s="86"/>
      <c r="AB308" s="86"/>
      <c r="AC308" s="86"/>
      <c r="AD308" s="86"/>
      <c r="AE308" s="241"/>
      <c r="CV308" s="310" t="str">
        <f>IF(DataGoesHere!B308="","",DataGoesHere!A308)</f>
        <v/>
      </c>
      <c r="CW308" s="271">
        <f t="shared" ca="1" si="16"/>
        <v>7</v>
      </c>
      <c r="CX308" s="272">
        <f t="shared" ca="1" si="17"/>
        <v>1.0265458156689093</v>
      </c>
      <c r="CY308" s="266">
        <f>DataGoesHere!A308</f>
        <v>307</v>
      </c>
      <c r="CZ308" s="19" t="str">
        <f>IF(DataGoesHere!B308="","",DataGoesHere!B308)</f>
        <v/>
      </c>
      <c r="DA308" s="19" t="str">
        <f>IF(DataGoesHere!B308="","",IF(AH$5="No",DataGoesHere!B308,DataGoesHere!B308-(AH$2*(DataGoesHere!A308-1))))</f>
        <v/>
      </c>
      <c r="DB308" s="19" t="str">
        <f>IF(DataGoesHere!B308="","",IF(AO$9="No",DataGoesHere!B308,DataGoesHere!B308/CX308))</f>
        <v/>
      </c>
      <c r="DC308" s="19" t="str">
        <f>IF(DataGoesHere!B308="","",IF(AO$9="No",DA308,DA308/CX308))</f>
        <v/>
      </c>
      <c r="DD308" s="293" t="str">
        <f>IF(CZ308="",IF(COUNTIF(DD$2:DD307,"Forecast")&lt;Output!E$43,"Forecast",""),"Actual")</f>
        <v/>
      </c>
      <c r="DF308" s="19" t="str">
        <f>IF(DataGoesHere!B307="",IF(DD308="Forecast",(Output!$E$47*IntermediateCalcs!DH307)+((1-Output!$E$47)*IntermediateCalcs!DF307),""),(Output!$E$47*IntermediateCalcs!DB307)+((1-Output!$E$47)*IntermediateCalcs!DF307))</f>
        <v/>
      </c>
      <c r="DG308" s="19" t="str">
        <f>IF(DataGoesHere!B307="",IF(DD308="Forecast",(Output!$G$47*(IntermediateCalcs!DF308-IntermediateCalcs!DF307))+((1-Output!$G$47)*IntermediateCalcs!DG307),""),(Output!$G$47*(IntermediateCalcs!DF308-IntermediateCalcs!DF307))+((1-Output!$G$47)*IntermediateCalcs!DG307))</f>
        <v/>
      </c>
      <c r="DH308" s="19" t="str">
        <f>IF(DataGoesHere!B307="",IF(DD308="Forecast",DF308+DG308,""),DF308+DG308)</f>
        <v/>
      </c>
      <c r="DI308" s="274" t="str">
        <f>IF(DH308="","",IF(IntermediateCalcs!$AO$9="Yes",IntermediateCalcs!DH308*$CX308,IntermediateCalcs!DH308))</f>
        <v/>
      </c>
      <c r="DJ308" s="250" t="str">
        <f>IF(DataGoesHere!$B308="","",($CZ308-DI308))</f>
        <v/>
      </c>
      <c r="DK308" s="250" t="str">
        <f>IF(DataGoesHere!$B308="","",ABS($CZ308-DI308))</f>
        <v/>
      </c>
      <c r="DL308" s="250" t="str">
        <f>IF(DataGoesHere!$B308="","",DK308^2)</f>
        <v/>
      </c>
      <c r="DM308" s="249" t="str">
        <f>IF(DataGoesHere!$B308="","",DK308/$CZ308)</f>
        <v/>
      </c>
      <c r="DN308" s="250" t="str">
        <f>IF(DataGoesHere!$B308="","",SUM(DJ$2:DJ308)/AVERAGE(DK:DK))</f>
        <v/>
      </c>
      <c r="DP308" s="19" t="str">
        <f>IF(DataGoesHere!B308="",IF($DD308="Forecast",(Output!E$48*IntermediateCalcs!CY308)+Output!G$48,""),(Output!E$48*IntermediateCalcs!CY308)+Output!G$48)</f>
        <v/>
      </c>
      <c r="DQ308" s="274" t="str">
        <f>IF(DP308="","",IF(IntermediateCalcs!$AO$9="Yes",IntermediateCalcs!DP308*$CX308,IntermediateCalcs!DP308))</f>
        <v/>
      </c>
      <c r="DR308" s="250" t="str">
        <f>IF(DataGoesHere!$B308="","",($CZ308-DQ308))</f>
        <v/>
      </c>
      <c r="DS308" s="250" t="str">
        <f>IF(DataGoesHere!$B308="","",ABS($CZ308-DQ308))</f>
        <v/>
      </c>
      <c r="DT308" s="250" t="str">
        <f>IF(DataGoesHere!$B308="","",DS308^2)</f>
        <v/>
      </c>
      <c r="DU308" s="249" t="str">
        <f>IF(DataGoesHere!$B308="","",DS308/$CZ308)</f>
        <v/>
      </c>
      <c r="DV308" s="250" t="str">
        <f>IF(DataGoesHere!$B308="","",SUM(DR$2:DR308)/AVERAGE(DS:DS))</f>
        <v/>
      </c>
      <c r="DX308" s="19" t="str">
        <f>IF(DataGoesHere!$B307="","",(DB302*(Output!$O$49/Output!$P$49))+(IntermediateCalcs!DB303*(Output!$M$49/Output!$P$49))+(IntermediateCalcs!DB304*(Output!$K$49/Output!$P$49))+(DB305*(Output!$I$49/Output!$P$49))+(IntermediateCalcs!DB306*(Output!$G$49/Output!$P$49))+(IntermediateCalcs!DB307*(Output!$E$49/Output!$P$49)))</f>
        <v/>
      </c>
      <c r="DY308" s="274" t="str">
        <f>IF(DX308="","",IF(IntermediateCalcs!$AO$9="Yes",IntermediateCalcs!DX308*$CX308,IntermediateCalcs!DX308))</f>
        <v/>
      </c>
      <c r="DZ308" s="250" t="str">
        <f>IF(DataGoesHere!$B308="","",($CZ308-DY308))</f>
        <v/>
      </c>
      <c r="EA308" s="250" t="str">
        <f>IF(DataGoesHere!$B308="","",ABS($CZ308-DY308))</f>
        <v/>
      </c>
      <c r="EB308" s="250" t="str">
        <f>IF(DataGoesHere!$B308="","",EA308^2)</f>
        <v/>
      </c>
      <c r="EC308" s="249" t="str">
        <f>IF(DataGoesHere!$B308="","",EA308/$CZ308)</f>
        <v/>
      </c>
      <c r="ED308" s="250" t="str">
        <f>IF(DataGoesHere!$B308="","",SUM(DZ$2:DZ308)/AVERAGE(EA:EA))</f>
        <v/>
      </c>
    </row>
    <row r="309" spans="20:134" x14ac:dyDescent="0.2">
      <c r="T309" s="240"/>
      <c r="U309" s="86"/>
      <c r="V309" s="86"/>
      <c r="W309" s="86"/>
      <c r="X309" s="86"/>
      <c r="Y309" s="86"/>
      <c r="Z309" s="86"/>
      <c r="AA309" s="245" t="str">
        <f>IF(DataGoesHere!$B309="","",(DataGoesHere!$B309/SUM(DataGoesHere!$B302:'DataGoesHere'!$B313)))</f>
        <v/>
      </c>
      <c r="AB309" s="86"/>
      <c r="AC309" s="86"/>
      <c r="AD309" s="86"/>
      <c r="AE309" s="241"/>
      <c r="CV309" s="310" t="str">
        <f>IF(DataGoesHere!B309="","",DataGoesHere!A309)</f>
        <v/>
      </c>
      <c r="CW309" s="271">
        <f t="shared" ca="1" si="16"/>
        <v>8</v>
      </c>
      <c r="CX309" s="272">
        <f t="shared" ca="1" si="17"/>
        <v>1.0207492390681214</v>
      </c>
      <c r="CY309" s="266">
        <f>DataGoesHere!A309</f>
        <v>308</v>
      </c>
      <c r="CZ309" s="19" t="str">
        <f>IF(DataGoesHere!B309="","",DataGoesHere!B309)</f>
        <v/>
      </c>
      <c r="DA309" s="19" t="str">
        <f>IF(DataGoesHere!B309="","",IF(AH$5="No",DataGoesHere!B309,DataGoesHere!B309-(AH$2*(DataGoesHere!A309-1))))</f>
        <v/>
      </c>
      <c r="DB309" s="19" t="str">
        <f>IF(DataGoesHere!B309="","",IF(AO$9="No",DataGoesHere!B309,DataGoesHere!B309/CX309))</f>
        <v/>
      </c>
      <c r="DC309" s="19" t="str">
        <f>IF(DataGoesHere!B309="","",IF(AO$9="No",DA309,DA309/CX309))</f>
        <v/>
      </c>
      <c r="DD309" s="293" t="str">
        <f>IF(CZ309="",IF(COUNTIF(DD$2:DD308,"Forecast")&lt;Output!E$43,"Forecast",""),"Actual")</f>
        <v/>
      </c>
      <c r="DF309" s="19" t="str">
        <f>IF(DataGoesHere!B308="",IF(DD309="Forecast",(Output!$E$47*IntermediateCalcs!DH308)+((1-Output!$E$47)*IntermediateCalcs!DF308),""),(Output!$E$47*IntermediateCalcs!DB308)+((1-Output!$E$47)*IntermediateCalcs!DF308))</f>
        <v/>
      </c>
      <c r="DG309" s="19" t="str">
        <f>IF(DataGoesHere!B308="",IF(DD309="Forecast",(Output!$G$47*(IntermediateCalcs!DF309-IntermediateCalcs!DF308))+((1-Output!$G$47)*IntermediateCalcs!DG308),""),(Output!$G$47*(IntermediateCalcs!DF309-IntermediateCalcs!DF308))+((1-Output!$G$47)*IntermediateCalcs!DG308))</f>
        <v/>
      </c>
      <c r="DH309" s="19" t="str">
        <f>IF(DataGoesHere!B308="",IF(DD309="Forecast",DF309+DG309,""),DF309+DG309)</f>
        <v/>
      </c>
      <c r="DI309" s="274" t="str">
        <f>IF(DH309="","",IF(IntermediateCalcs!$AO$9="Yes",IntermediateCalcs!DH309*$CX309,IntermediateCalcs!DH309))</f>
        <v/>
      </c>
      <c r="DJ309" s="250" t="str">
        <f>IF(DataGoesHere!$B309="","",($CZ309-DI309))</f>
        <v/>
      </c>
      <c r="DK309" s="250" t="str">
        <f>IF(DataGoesHere!$B309="","",ABS($CZ309-DI309))</f>
        <v/>
      </c>
      <c r="DL309" s="250" t="str">
        <f>IF(DataGoesHere!$B309="","",DK309^2)</f>
        <v/>
      </c>
      <c r="DM309" s="249" t="str">
        <f>IF(DataGoesHere!$B309="","",DK309/$CZ309)</f>
        <v/>
      </c>
      <c r="DN309" s="250" t="str">
        <f>IF(DataGoesHere!$B309="","",SUM(DJ$2:DJ309)/AVERAGE(DK:DK))</f>
        <v/>
      </c>
      <c r="DP309" s="19" t="str">
        <f>IF(DataGoesHere!B309="",IF($DD309="Forecast",(Output!E$48*IntermediateCalcs!CY309)+Output!G$48,""),(Output!E$48*IntermediateCalcs!CY309)+Output!G$48)</f>
        <v/>
      </c>
      <c r="DQ309" s="274" t="str">
        <f>IF(DP309="","",IF(IntermediateCalcs!$AO$9="Yes",IntermediateCalcs!DP309*$CX309,IntermediateCalcs!DP309))</f>
        <v/>
      </c>
      <c r="DR309" s="250" t="str">
        <f>IF(DataGoesHere!$B309="","",($CZ309-DQ309))</f>
        <v/>
      </c>
      <c r="DS309" s="250" t="str">
        <f>IF(DataGoesHere!$B309="","",ABS($CZ309-DQ309))</f>
        <v/>
      </c>
      <c r="DT309" s="250" t="str">
        <f>IF(DataGoesHere!$B309="","",DS309^2)</f>
        <v/>
      </c>
      <c r="DU309" s="249" t="str">
        <f>IF(DataGoesHere!$B309="","",DS309/$CZ309)</f>
        <v/>
      </c>
      <c r="DV309" s="250" t="str">
        <f>IF(DataGoesHere!$B309="","",SUM(DR$2:DR309)/AVERAGE(DS:DS))</f>
        <v/>
      </c>
      <c r="DX309" s="19" t="str">
        <f>IF(DataGoesHere!$B308="","",(DB303*(Output!$O$49/Output!$P$49))+(IntermediateCalcs!DB304*(Output!$M$49/Output!$P$49))+(IntermediateCalcs!DB305*(Output!$K$49/Output!$P$49))+(DB306*(Output!$I$49/Output!$P$49))+(IntermediateCalcs!DB307*(Output!$G$49/Output!$P$49))+(IntermediateCalcs!DB308*(Output!$E$49/Output!$P$49)))</f>
        <v/>
      </c>
      <c r="DY309" s="274" t="str">
        <f>IF(DX309="","",IF(IntermediateCalcs!$AO$9="Yes",IntermediateCalcs!DX309*$CX309,IntermediateCalcs!DX309))</f>
        <v/>
      </c>
      <c r="DZ309" s="250" t="str">
        <f>IF(DataGoesHere!$B309="","",($CZ309-DY309))</f>
        <v/>
      </c>
      <c r="EA309" s="250" t="str">
        <f>IF(DataGoesHere!$B309="","",ABS($CZ309-DY309))</f>
        <v/>
      </c>
      <c r="EB309" s="250" t="str">
        <f>IF(DataGoesHere!$B309="","",EA309^2)</f>
        <v/>
      </c>
      <c r="EC309" s="249" t="str">
        <f>IF(DataGoesHere!$B309="","",EA309/$CZ309)</f>
        <v/>
      </c>
      <c r="ED309" s="250" t="str">
        <f>IF(DataGoesHere!$B309="","",SUM(DZ$2:DZ309)/AVERAGE(EA:EA))</f>
        <v/>
      </c>
    </row>
    <row r="310" spans="20:134" x14ac:dyDescent="0.2">
      <c r="T310" s="240"/>
      <c r="U310" s="86"/>
      <c r="V310" s="86"/>
      <c r="W310" s="86"/>
      <c r="X310" s="86"/>
      <c r="Y310" s="86"/>
      <c r="Z310" s="86"/>
      <c r="AA310" s="86"/>
      <c r="AB310" s="245" t="str">
        <f>IF(DataGoesHere!$B310="","",(DataGoesHere!$B310/SUM(DataGoesHere!$B302:'DataGoesHere'!$B313)))</f>
        <v/>
      </c>
      <c r="AC310" s="86"/>
      <c r="AD310" s="86"/>
      <c r="AE310" s="241"/>
      <c r="CV310" s="310" t="str">
        <f>IF(DataGoesHere!B310="","",DataGoesHere!A310)</f>
        <v/>
      </c>
      <c r="CW310" s="271">
        <f t="shared" ca="1" si="16"/>
        <v>9</v>
      </c>
      <c r="CX310" s="272">
        <f t="shared" ca="1" si="17"/>
        <v>1.0625330005567626</v>
      </c>
      <c r="CY310" s="266">
        <f>DataGoesHere!A310</f>
        <v>309</v>
      </c>
      <c r="CZ310" s="19" t="str">
        <f>IF(DataGoesHere!B310="","",DataGoesHere!B310)</f>
        <v/>
      </c>
      <c r="DA310" s="19" t="str">
        <f>IF(DataGoesHere!B310="","",IF(AH$5="No",DataGoesHere!B310,DataGoesHere!B310-(AH$2*(DataGoesHere!A310-1))))</f>
        <v/>
      </c>
      <c r="DB310" s="19" t="str">
        <f>IF(DataGoesHere!B310="","",IF(AO$9="No",DataGoesHere!B310,DataGoesHere!B310/CX310))</f>
        <v/>
      </c>
      <c r="DC310" s="19" t="str">
        <f>IF(DataGoesHere!B310="","",IF(AO$9="No",DA310,DA310/CX310))</f>
        <v/>
      </c>
      <c r="DD310" s="293" t="str">
        <f>IF(CZ310="",IF(COUNTIF(DD$2:DD309,"Forecast")&lt;Output!E$43,"Forecast",""),"Actual")</f>
        <v/>
      </c>
      <c r="DF310" s="19" t="str">
        <f>IF(DataGoesHere!B309="",IF(DD310="Forecast",(Output!$E$47*IntermediateCalcs!DH309)+((1-Output!$E$47)*IntermediateCalcs!DF309),""),(Output!$E$47*IntermediateCalcs!DB309)+((1-Output!$E$47)*IntermediateCalcs!DF309))</f>
        <v/>
      </c>
      <c r="DG310" s="19" t="str">
        <f>IF(DataGoesHere!B309="",IF(DD310="Forecast",(Output!$G$47*(IntermediateCalcs!DF310-IntermediateCalcs!DF309))+((1-Output!$G$47)*IntermediateCalcs!DG309),""),(Output!$G$47*(IntermediateCalcs!DF310-IntermediateCalcs!DF309))+((1-Output!$G$47)*IntermediateCalcs!DG309))</f>
        <v/>
      </c>
      <c r="DH310" s="19" t="str">
        <f>IF(DataGoesHere!B309="",IF(DD310="Forecast",DF310+DG310,""),DF310+DG310)</f>
        <v/>
      </c>
      <c r="DI310" s="274" t="str">
        <f>IF(DH310="","",IF(IntermediateCalcs!$AO$9="Yes",IntermediateCalcs!DH310*$CX310,IntermediateCalcs!DH310))</f>
        <v/>
      </c>
      <c r="DJ310" s="250" t="str">
        <f>IF(DataGoesHere!$B310="","",($CZ310-DI310))</f>
        <v/>
      </c>
      <c r="DK310" s="250" t="str">
        <f>IF(DataGoesHere!$B310="","",ABS($CZ310-DI310))</f>
        <v/>
      </c>
      <c r="DL310" s="250" t="str">
        <f>IF(DataGoesHere!$B310="","",DK310^2)</f>
        <v/>
      </c>
      <c r="DM310" s="249" t="str">
        <f>IF(DataGoesHere!$B310="","",DK310/$CZ310)</f>
        <v/>
      </c>
      <c r="DN310" s="250" t="str">
        <f>IF(DataGoesHere!$B310="","",SUM(DJ$2:DJ310)/AVERAGE(DK:DK))</f>
        <v/>
      </c>
      <c r="DP310" s="19" t="str">
        <f>IF(DataGoesHere!B310="",IF($DD310="Forecast",(Output!E$48*IntermediateCalcs!CY310)+Output!G$48,""),(Output!E$48*IntermediateCalcs!CY310)+Output!G$48)</f>
        <v/>
      </c>
      <c r="DQ310" s="274" t="str">
        <f>IF(DP310="","",IF(IntermediateCalcs!$AO$9="Yes",IntermediateCalcs!DP310*$CX310,IntermediateCalcs!DP310))</f>
        <v/>
      </c>
      <c r="DR310" s="250" t="str">
        <f>IF(DataGoesHere!$B310="","",($CZ310-DQ310))</f>
        <v/>
      </c>
      <c r="DS310" s="250" t="str">
        <f>IF(DataGoesHere!$B310="","",ABS($CZ310-DQ310))</f>
        <v/>
      </c>
      <c r="DT310" s="250" t="str">
        <f>IF(DataGoesHere!$B310="","",DS310^2)</f>
        <v/>
      </c>
      <c r="DU310" s="249" t="str">
        <f>IF(DataGoesHere!$B310="","",DS310/$CZ310)</f>
        <v/>
      </c>
      <c r="DV310" s="250" t="str">
        <f>IF(DataGoesHere!$B310="","",SUM(DR$2:DR310)/AVERAGE(DS:DS))</f>
        <v/>
      </c>
      <c r="DX310" s="19" t="str">
        <f>IF(DataGoesHere!$B309="","",(DB304*(Output!$O$49/Output!$P$49))+(IntermediateCalcs!DB305*(Output!$M$49/Output!$P$49))+(IntermediateCalcs!DB306*(Output!$K$49/Output!$P$49))+(DB307*(Output!$I$49/Output!$P$49))+(IntermediateCalcs!DB308*(Output!$G$49/Output!$P$49))+(IntermediateCalcs!DB309*(Output!$E$49/Output!$P$49)))</f>
        <v/>
      </c>
      <c r="DY310" s="274" t="str">
        <f>IF(DX310="","",IF(IntermediateCalcs!$AO$9="Yes",IntermediateCalcs!DX310*$CX310,IntermediateCalcs!DX310))</f>
        <v/>
      </c>
      <c r="DZ310" s="250" t="str">
        <f>IF(DataGoesHere!$B310="","",($CZ310-DY310))</f>
        <v/>
      </c>
      <c r="EA310" s="250" t="str">
        <f>IF(DataGoesHere!$B310="","",ABS($CZ310-DY310))</f>
        <v/>
      </c>
      <c r="EB310" s="250" t="str">
        <f>IF(DataGoesHere!$B310="","",EA310^2)</f>
        <v/>
      </c>
      <c r="EC310" s="249" t="str">
        <f>IF(DataGoesHere!$B310="","",EA310/$CZ310)</f>
        <v/>
      </c>
      <c r="ED310" s="250" t="str">
        <f>IF(DataGoesHere!$B310="","",SUM(DZ$2:DZ310)/AVERAGE(EA:EA))</f>
        <v/>
      </c>
    </row>
    <row r="311" spans="20:134" x14ac:dyDescent="0.2">
      <c r="T311" s="240"/>
      <c r="U311" s="86"/>
      <c r="V311" s="86"/>
      <c r="W311" s="86"/>
      <c r="X311" s="86"/>
      <c r="Y311" s="86"/>
      <c r="Z311" s="86"/>
      <c r="AA311" s="86"/>
      <c r="AB311" s="86"/>
      <c r="AC311" s="245" t="str">
        <f>IF(DataGoesHere!$B311="","",(DataGoesHere!$B311/SUM(DataGoesHere!$B302:'DataGoesHere'!$B313)))</f>
        <v/>
      </c>
      <c r="AD311" s="86"/>
      <c r="AE311" s="241"/>
      <c r="CV311" s="310" t="str">
        <f>IF(DataGoesHere!B311="","",DataGoesHere!A311)</f>
        <v/>
      </c>
      <c r="CW311" s="271">
        <f t="shared" ca="1" si="16"/>
        <v>10</v>
      </c>
      <c r="CX311" s="272">
        <f t="shared" ca="1" si="17"/>
        <v>0.92557634012077306</v>
      </c>
      <c r="CY311" s="266">
        <f>DataGoesHere!A311</f>
        <v>310</v>
      </c>
      <c r="CZ311" s="19" t="str">
        <f>IF(DataGoesHere!B311="","",DataGoesHere!B311)</f>
        <v/>
      </c>
      <c r="DA311" s="19" t="str">
        <f>IF(DataGoesHere!B311="","",IF(AH$5="No",DataGoesHere!B311,DataGoesHere!B311-(AH$2*(DataGoesHere!A311-1))))</f>
        <v/>
      </c>
      <c r="DB311" s="19" t="str">
        <f>IF(DataGoesHere!B311="","",IF(AO$9="No",DataGoesHere!B311,DataGoesHere!B311/CX311))</f>
        <v/>
      </c>
      <c r="DC311" s="19" t="str">
        <f>IF(DataGoesHere!B311="","",IF(AO$9="No",DA311,DA311/CX311))</f>
        <v/>
      </c>
      <c r="DD311" s="293" t="str">
        <f>IF(CZ311="",IF(COUNTIF(DD$2:DD310,"Forecast")&lt;Output!E$43,"Forecast",""),"Actual")</f>
        <v/>
      </c>
      <c r="DF311" s="19" t="str">
        <f>IF(DataGoesHere!B310="",IF(DD311="Forecast",(Output!$E$47*IntermediateCalcs!DH310)+((1-Output!$E$47)*IntermediateCalcs!DF310),""),(Output!$E$47*IntermediateCalcs!DB310)+((1-Output!$E$47)*IntermediateCalcs!DF310))</f>
        <v/>
      </c>
      <c r="DG311" s="19" t="str">
        <f>IF(DataGoesHere!B310="",IF(DD311="Forecast",(Output!$G$47*(IntermediateCalcs!DF311-IntermediateCalcs!DF310))+((1-Output!$G$47)*IntermediateCalcs!DG310),""),(Output!$G$47*(IntermediateCalcs!DF311-IntermediateCalcs!DF310))+((1-Output!$G$47)*IntermediateCalcs!DG310))</f>
        <v/>
      </c>
      <c r="DH311" s="19" t="str">
        <f>IF(DataGoesHere!B310="",IF(DD311="Forecast",DF311+DG311,""),DF311+DG311)</f>
        <v/>
      </c>
      <c r="DI311" s="274" t="str">
        <f>IF(DH311="","",IF(IntermediateCalcs!$AO$9="Yes",IntermediateCalcs!DH311*$CX311,IntermediateCalcs!DH311))</f>
        <v/>
      </c>
      <c r="DJ311" s="250" t="str">
        <f>IF(DataGoesHere!$B311="","",($CZ311-DI311))</f>
        <v/>
      </c>
      <c r="DK311" s="250" t="str">
        <f>IF(DataGoesHere!$B311="","",ABS($CZ311-DI311))</f>
        <v/>
      </c>
      <c r="DL311" s="250" t="str">
        <f>IF(DataGoesHere!$B311="","",DK311^2)</f>
        <v/>
      </c>
      <c r="DM311" s="249" t="str">
        <f>IF(DataGoesHere!$B311="","",DK311/$CZ311)</f>
        <v/>
      </c>
      <c r="DN311" s="250" t="str">
        <f>IF(DataGoesHere!$B311="","",SUM(DJ$2:DJ311)/AVERAGE(DK:DK))</f>
        <v/>
      </c>
      <c r="DP311" s="19" t="str">
        <f>IF(DataGoesHere!B311="",IF($DD311="Forecast",(Output!E$48*IntermediateCalcs!CY311)+Output!G$48,""),(Output!E$48*IntermediateCalcs!CY311)+Output!G$48)</f>
        <v/>
      </c>
      <c r="DQ311" s="274" t="str">
        <f>IF(DP311="","",IF(IntermediateCalcs!$AO$9="Yes",IntermediateCalcs!DP311*$CX311,IntermediateCalcs!DP311))</f>
        <v/>
      </c>
      <c r="DR311" s="250" t="str">
        <f>IF(DataGoesHere!$B311="","",($CZ311-DQ311))</f>
        <v/>
      </c>
      <c r="DS311" s="250" t="str">
        <f>IF(DataGoesHere!$B311="","",ABS($CZ311-DQ311))</f>
        <v/>
      </c>
      <c r="DT311" s="250" t="str">
        <f>IF(DataGoesHere!$B311="","",DS311^2)</f>
        <v/>
      </c>
      <c r="DU311" s="249" t="str">
        <f>IF(DataGoesHere!$B311="","",DS311/$CZ311)</f>
        <v/>
      </c>
      <c r="DV311" s="250" t="str">
        <f>IF(DataGoesHere!$B311="","",SUM(DR$2:DR311)/AVERAGE(DS:DS))</f>
        <v/>
      </c>
      <c r="DX311" s="19" t="str">
        <f>IF(DataGoesHere!$B310="","",(DB305*(Output!$O$49/Output!$P$49))+(IntermediateCalcs!DB306*(Output!$M$49/Output!$P$49))+(IntermediateCalcs!DB307*(Output!$K$49/Output!$P$49))+(DB308*(Output!$I$49/Output!$P$49))+(IntermediateCalcs!DB309*(Output!$G$49/Output!$P$49))+(IntermediateCalcs!DB310*(Output!$E$49/Output!$P$49)))</f>
        <v/>
      </c>
      <c r="DY311" s="274" t="str">
        <f>IF(DX311="","",IF(IntermediateCalcs!$AO$9="Yes",IntermediateCalcs!DX311*$CX311,IntermediateCalcs!DX311))</f>
        <v/>
      </c>
      <c r="DZ311" s="250" t="str">
        <f>IF(DataGoesHere!$B311="","",($CZ311-DY311))</f>
        <v/>
      </c>
      <c r="EA311" s="250" t="str">
        <f>IF(DataGoesHere!$B311="","",ABS($CZ311-DY311))</f>
        <v/>
      </c>
      <c r="EB311" s="250" t="str">
        <f>IF(DataGoesHere!$B311="","",EA311^2)</f>
        <v/>
      </c>
      <c r="EC311" s="249" t="str">
        <f>IF(DataGoesHere!$B311="","",EA311/$CZ311)</f>
        <v/>
      </c>
      <c r="ED311" s="250" t="str">
        <f>IF(DataGoesHere!$B311="","",SUM(DZ$2:DZ311)/AVERAGE(EA:EA))</f>
        <v/>
      </c>
    </row>
    <row r="312" spans="20:134" x14ac:dyDescent="0.2">
      <c r="T312" s="240"/>
      <c r="U312" s="86"/>
      <c r="V312" s="86"/>
      <c r="W312" s="86"/>
      <c r="X312" s="86"/>
      <c r="Y312" s="86"/>
      <c r="Z312" s="86"/>
      <c r="AA312" s="86"/>
      <c r="AB312" s="86"/>
      <c r="AC312" s="86"/>
      <c r="AD312" s="245" t="str">
        <f>IF(DataGoesHere!$B312="","",(DataGoesHere!$B312/SUM(DataGoesHere!$B302:'DataGoesHere'!$B313)))</f>
        <v/>
      </c>
      <c r="AE312" s="241"/>
      <c r="CV312" s="310" t="str">
        <f>IF(DataGoesHere!B312="","",DataGoesHere!A312)</f>
        <v/>
      </c>
      <c r="CW312" s="271">
        <f t="shared" ca="1" si="16"/>
        <v>11</v>
      </c>
      <c r="CX312" s="272">
        <f t="shared" ca="1" si="17"/>
        <v>0.97463169608807265</v>
      </c>
      <c r="CY312" s="266">
        <f>DataGoesHere!A312</f>
        <v>311</v>
      </c>
      <c r="CZ312" s="19" t="str">
        <f>IF(DataGoesHere!B312="","",DataGoesHere!B312)</f>
        <v/>
      </c>
      <c r="DA312" s="19" t="str">
        <f>IF(DataGoesHere!B312="","",IF(AH$5="No",DataGoesHere!B312,DataGoesHere!B312-(AH$2*(DataGoesHere!A312-1))))</f>
        <v/>
      </c>
      <c r="DB312" s="19" t="str">
        <f>IF(DataGoesHere!B312="","",IF(AO$9="No",DataGoesHere!B312,DataGoesHere!B312/CX312))</f>
        <v/>
      </c>
      <c r="DC312" s="19" t="str">
        <f>IF(DataGoesHere!B312="","",IF(AO$9="No",DA312,DA312/CX312))</f>
        <v/>
      </c>
      <c r="DD312" s="293" t="str">
        <f>IF(CZ312="",IF(COUNTIF(DD$2:DD311,"Forecast")&lt;Output!E$43,"Forecast",""),"Actual")</f>
        <v/>
      </c>
      <c r="DF312" s="19" t="str">
        <f>IF(DataGoesHere!B311="",IF(DD312="Forecast",(Output!$E$47*IntermediateCalcs!DH311)+((1-Output!$E$47)*IntermediateCalcs!DF311),""),(Output!$E$47*IntermediateCalcs!DB311)+((1-Output!$E$47)*IntermediateCalcs!DF311))</f>
        <v/>
      </c>
      <c r="DG312" s="19" t="str">
        <f>IF(DataGoesHere!B311="",IF(DD312="Forecast",(Output!$G$47*(IntermediateCalcs!DF312-IntermediateCalcs!DF311))+((1-Output!$G$47)*IntermediateCalcs!DG311),""),(Output!$G$47*(IntermediateCalcs!DF312-IntermediateCalcs!DF311))+((1-Output!$G$47)*IntermediateCalcs!DG311))</f>
        <v/>
      </c>
      <c r="DH312" s="19" t="str">
        <f>IF(DataGoesHere!B311="",IF(DD312="Forecast",DF312+DG312,""),DF312+DG312)</f>
        <v/>
      </c>
      <c r="DI312" s="274" t="str">
        <f>IF(DH312="","",IF(IntermediateCalcs!$AO$9="Yes",IntermediateCalcs!DH312*$CX312,IntermediateCalcs!DH312))</f>
        <v/>
      </c>
      <c r="DJ312" s="250" t="str">
        <f>IF(DataGoesHere!$B312="","",($CZ312-DI312))</f>
        <v/>
      </c>
      <c r="DK312" s="250" t="str">
        <f>IF(DataGoesHere!$B312="","",ABS($CZ312-DI312))</f>
        <v/>
      </c>
      <c r="DL312" s="250" t="str">
        <f>IF(DataGoesHere!$B312="","",DK312^2)</f>
        <v/>
      </c>
      <c r="DM312" s="249" t="str">
        <f>IF(DataGoesHere!$B312="","",DK312/$CZ312)</f>
        <v/>
      </c>
      <c r="DN312" s="250" t="str">
        <f>IF(DataGoesHere!$B312="","",SUM(DJ$2:DJ312)/AVERAGE(DK:DK))</f>
        <v/>
      </c>
      <c r="DP312" s="19" t="str">
        <f>IF(DataGoesHere!B312="",IF($DD312="Forecast",(Output!E$48*IntermediateCalcs!CY312)+Output!G$48,""),(Output!E$48*IntermediateCalcs!CY312)+Output!G$48)</f>
        <v/>
      </c>
      <c r="DQ312" s="274" t="str">
        <f>IF(DP312="","",IF(IntermediateCalcs!$AO$9="Yes",IntermediateCalcs!DP312*$CX312,IntermediateCalcs!DP312))</f>
        <v/>
      </c>
      <c r="DR312" s="250" t="str">
        <f>IF(DataGoesHere!$B312="","",($CZ312-DQ312))</f>
        <v/>
      </c>
      <c r="DS312" s="250" t="str">
        <f>IF(DataGoesHere!$B312="","",ABS($CZ312-DQ312))</f>
        <v/>
      </c>
      <c r="DT312" s="250" t="str">
        <f>IF(DataGoesHere!$B312="","",DS312^2)</f>
        <v/>
      </c>
      <c r="DU312" s="249" t="str">
        <f>IF(DataGoesHere!$B312="","",DS312/$CZ312)</f>
        <v/>
      </c>
      <c r="DV312" s="250" t="str">
        <f>IF(DataGoesHere!$B312="","",SUM(DR$2:DR312)/AVERAGE(DS:DS))</f>
        <v/>
      </c>
      <c r="DX312" s="19" t="str">
        <f>IF(DataGoesHere!$B311="","",(DB306*(Output!$O$49/Output!$P$49))+(IntermediateCalcs!DB307*(Output!$M$49/Output!$P$49))+(IntermediateCalcs!DB308*(Output!$K$49/Output!$P$49))+(DB309*(Output!$I$49/Output!$P$49))+(IntermediateCalcs!DB310*(Output!$G$49/Output!$P$49))+(IntermediateCalcs!DB311*(Output!$E$49/Output!$P$49)))</f>
        <v/>
      </c>
      <c r="DY312" s="274" t="str">
        <f>IF(DX312="","",IF(IntermediateCalcs!$AO$9="Yes",IntermediateCalcs!DX312*$CX312,IntermediateCalcs!DX312))</f>
        <v/>
      </c>
      <c r="DZ312" s="250" t="str">
        <f>IF(DataGoesHere!$B312="","",($CZ312-DY312))</f>
        <v/>
      </c>
      <c r="EA312" s="250" t="str">
        <f>IF(DataGoesHere!$B312="","",ABS($CZ312-DY312))</f>
        <v/>
      </c>
      <c r="EB312" s="250" t="str">
        <f>IF(DataGoesHere!$B312="","",EA312^2)</f>
        <v/>
      </c>
      <c r="EC312" s="249" t="str">
        <f>IF(DataGoesHere!$B312="","",EA312/$CZ312)</f>
        <v/>
      </c>
      <c r="ED312" s="250" t="str">
        <f>IF(DataGoesHere!$B312="","",SUM(DZ$2:DZ312)/AVERAGE(EA:EA))</f>
        <v/>
      </c>
    </row>
    <row r="313" spans="20:134" x14ac:dyDescent="0.2">
      <c r="T313" s="242"/>
      <c r="U313" s="243"/>
      <c r="V313" s="243"/>
      <c r="W313" s="243"/>
      <c r="X313" s="243"/>
      <c r="Y313" s="243"/>
      <c r="Z313" s="243"/>
      <c r="AA313" s="243"/>
      <c r="AB313" s="243"/>
      <c r="AC313" s="243"/>
      <c r="AD313" s="243"/>
      <c r="AE313" s="246" t="str">
        <f>IF(DataGoesHere!$B313="","",(DataGoesHere!$B313/SUM(DataGoesHere!$B302:'DataGoesHere'!$B313)))</f>
        <v/>
      </c>
      <c r="CV313" s="310" t="str">
        <f>IF(DataGoesHere!B313="","",DataGoesHere!A313)</f>
        <v/>
      </c>
      <c r="CW313" s="271">
        <f t="shared" ca="1" si="16"/>
        <v>12</v>
      </c>
      <c r="CX313" s="272">
        <f t="shared" ca="1" si="17"/>
        <v>1.0054005237672714</v>
      </c>
      <c r="CY313" s="266">
        <f>DataGoesHere!A313</f>
        <v>312</v>
      </c>
      <c r="CZ313" s="19" t="str">
        <f>IF(DataGoesHere!B313="","",DataGoesHere!B313)</f>
        <v/>
      </c>
      <c r="DA313" s="19" t="str">
        <f>IF(DataGoesHere!B313="","",IF(AH$5="No",DataGoesHere!B313,DataGoesHere!B313-(AH$2*(DataGoesHere!A313-1))))</f>
        <v/>
      </c>
      <c r="DB313" s="19" t="str">
        <f>IF(DataGoesHere!B313="","",IF(AO$9="No",DataGoesHere!B313,DataGoesHere!B313/CX313))</f>
        <v/>
      </c>
      <c r="DC313" s="19" t="str">
        <f>IF(DataGoesHere!B313="","",IF(AO$9="No",DA313,DA313/CX313))</f>
        <v/>
      </c>
      <c r="DD313" s="293" t="str">
        <f>IF(CZ313="",IF(COUNTIF(DD$2:DD312,"Forecast")&lt;Output!E$43,"Forecast",""),"Actual")</f>
        <v/>
      </c>
      <c r="DF313" s="19" t="str">
        <f>IF(DataGoesHere!B312="",IF(DD313="Forecast",(Output!$E$47*IntermediateCalcs!DH312)+((1-Output!$E$47)*IntermediateCalcs!DF312),""),(Output!$E$47*IntermediateCalcs!DB312)+((1-Output!$E$47)*IntermediateCalcs!DF312))</f>
        <v/>
      </c>
      <c r="DG313" s="19" t="str">
        <f>IF(DataGoesHere!B312="",IF(DD313="Forecast",(Output!$G$47*(IntermediateCalcs!DF313-IntermediateCalcs!DF312))+((1-Output!$G$47)*IntermediateCalcs!DG312),""),(Output!$G$47*(IntermediateCalcs!DF313-IntermediateCalcs!DF312))+((1-Output!$G$47)*IntermediateCalcs!DG312))</f>
        <v/>
      </c>
      <c r="DH313" s="19" t="str">
        <f>IF(DataGoesHere!B312="",IF(DD313="Forecast",DF313+DG313,""),DF313+DG313)</f>
        <v/>
      </c>
      <c r="DI313" s="274" t="str">
        <f>IF(DH313="","",IF(IntermediateCalcs!$AO$9="Yes",IntermediateCalcs!DH313*$CX313,IntermediateCalcs!DH313))</f>
        <v/>
      </c>
      <c r="DJ313" s="250" t="str">
        <f>IF(DataGoesHere!$B313="","",($CZ313-DI313))</f>
        <v/>
      </c>
      <c r="DK313" s="250" t="str">
        <f>IF(DataGoesHere!$B313="","",ABS($CZ313-DI313))</f>
        <v/>
      </c>
      <c r="DL313" s="250" t="str">
        <f>IF(DataGoesHere!$B313="","",DK313^2)</f>
        <v/>
      </c>
      <c r="DM313" s="249" t="str">
        <f>IF(DataGoesHere!$B313="","",DK313/$CZ313)</f>
        <v/>
      </c>
      <c r="DN313" s="250" t="str">
        <f>IF(DataGoesHere!$B313="","",SUM(DJ$2:DJ313)/AVERAGE(DK:DK))</f>
        <v/>
      </c>
      <c r="DP313" s="19" t="str">
        <f>IF(DataGoesHere!B313="",IF($DD313="Forecast",(Output!E$48*IntermediateCalcs!CY313)+Output!G$48,""),(Output!E$48*IntermediateCalcs!CY313)+Output!G$48)</f>
        <v/>
      </c>
      <c r="DQ313" s="274" t="str">
        <f>IF(DP313="","",IF(IntermediateCalcs!$AO$9="Yes",IntermediateCalcs!DP313*$CX313,IntermediateCalcs!DP313))</f>
        <v/>
      </c>
      <c r="DR313" s="250" t="str">
        <f>IF(DataGoesHere!$B313="","",($CZ313-DQ313))</f>
        <v/>
      </c>
      <c r="DS313" s="250" t="str">
        <f>IF(DataGoesHere!$B313="","",ABS($CZ313-DQ313))</f>
        <v/>
      </c>
      <c r="DT313" s="250" t="str">
        <f>IF(DataGoesHere!$B313="","",DS313^2)</f>
        <v/>
      </c>
      <c r="DU313" s="249" t="str">
        <f>IF(DataGoesHere!$B313="","",DS313/$CZ313)</f>
        <v/>
      </c>
      <c r="DV313" s="250" t="str">
        <f>IF(DataGoesHere!$B313="","",SUM(DR$2:DR313)/AVERAGE(DS:DS))</f>
        <v/>
      </c>
      <c r="DX313" s="19" t="str">
        <f>IF(DataGoesHere!$B312="","",(DB307*(Output!$O$49/Output!$P$49))+(IntermediateCalcs!DB308*(Output!$M$49/Output!$P$49))+(IntermediateCalcs!DB309*(Output!$K$49/Output!$P$49))+(DB310*(Output!$I$49/Output!$P$49))+(IntermediateCalcs!DB311*(Output!$G$49/Output!$P$49))+(IntermediateCalcs!DB312*(Output!$E$49/Output!$P$49)))</f>
        <v/>
      </c>
      <c r="DY313" s="274" t="str">
        <f>IF(DX313="","",IF(IntermediateCalcs!$AO$9="Yes",IntermediateCalcs!DX313*$CX313,IntermediateCalcs!DX313))</f>
        <v/>
      </c>
      <c r="DZ313" s="250" t="str">
        <f>IF(DataGoesHere!$B313="","",($CZ313-DY313))</f>
        <v/>
      </c>
      <c r="EA313" s="250" t="str">
        <f>IF(DataGoesHere!$B313="","",ABS($CZ313-DY313))</f>
        <v/>
      </c>
      <c r="EB313" s="250" t="str">
        <f>IF(DataGoesHere!$B313="","",EA313^2)</f>
        <v/>
      </c>
      <c r="EC313" s="249" t="str">
        <f>IF(DataGoesHere!$B313="","",EA313/$CZ313)</f>
        <v/>
      </c>
      <c r="ED313" s="250" t="str">
        <f>IF(DataGoesHere!$B313="","",SUM(DZ$2:DZ313)/AVERAGE(EA:EA))</f>
        <v/>
      </c>
    </row>
    <row r="314" spans="20:134" x14ac:dyDescent="0.2">
      <c r="T314" s="244" t="str">
        <f>IF(DataGoesHere!$B314="","",(DataGoesHere!$B314/SUM(DataGoesHere!$B314:'DataGoesHere'!$B325)))</f>
        <v/>
      </c>
      <c r="U314" s="238"/>
      <c r="V314" s="238"/>
      <c r="W314" s="238"/>
      <c r="X314" s="238"/>
      <c r="Y314" s="238"/>
      <c r="Z314" s="238"/>
      <c r="AA314" s="238"/>
      <c r="AB314" s="238"/>
      <c r="AC314" s="238"/>
      <c r="AD314" s="238"/>
      <c r="AE314" s="239"/>
      <c r="CV314" s="310" t="str">
        <f>IF(DataGoesHere!B314="","",DataGoesHere!A314)</f>
        <v/>
      </c>
      <c r="CW314" s="271">
        <f t="shared" ca="1" si="16"/>
        <v>1</v>
      </c>
      <c r="CX314" s="272">
        <f t="shared" ca="1" si="17"/>
        <v>1.3236179355303281</v>
      </c>
      <c r="CY314" s="266">
        <f>DataGoesHere!A314</f>
        <v>313</v>
      </c>
      <c r="CZ314" s="19" t="str">
        <f>IF(DataGoesHere!B314="","",DataGoesHere!B314)</f>
        <v/>
      </c>
      <c r="DA314" s="19" t="str">
        <f>IF(DataGoesHere!B314="","",IF(AH$5="No",DataGoesHere!B314,DataGoesHere!B314-(AH$2*(DataGoesHere!A314-1))))</f>
        <v/>
      </c>
      <c r="DB314" s="19" t="str">
        <f>IF(DataGoesHere!B314="","",IF(AO$9="No",DataGoesHere!B314,DataGoesHere!B314/CX314))</f>
        <v/>
      </c>
      <c r="DC314" s="19" t="str">
        <f>IF(DataGoesHere!B314="","",IF(AO$9="No",DA314,DA314/CX314))</f>
        <v/>
      </c>
      <c r="DD314" s="293" t="str">
        <f>IF(CZ314="",IF(COUNTIF(DD$2:DD313,"Forecast")&lt;Output!E$43,"Forecast",""),"Actual")</f>
        <v/>
      </c>
      <c r="DF314" s="19" t="str">
        <f>IF(DataGoesHere!B313="",IF(DD314="Forecast",(Output!$E$47*IntermediateCalcs!DH313)+((1-Output!$E$47)*IntermediateCalcs!DF313),""),(Output!$E$47*IntermediateCalcs!DB313)+((1-Output!$E$47)*IntermediateCalcs!DF313))</f>
        <v/>
      </c>
      <c r="DG314" s="19" t="str">
        <f>IF(DataGoesHere!B313="",IF(DD314="Forecast",(Output!$G$47*(IntermediateCalcs!DF314-IntermediateCalcs!DF313))+((1-Output!$G$47)*IntermediateCalcs!DG313),""),(Output!$G$47*(IntermediateCalcs!DF314-IntermediateCalcs!DF313))+((1-Output!$G$47)*IntermediateCalcs!DG313))</f>
        <v/>
      </c>
      <c r="DH314" s="19" t="str">
        <f>IF(DataGoesHere!B313="",IF(DD314="Forecast",DF314+DG314,""),DF314+DG314)</f>
        <v/>
      </c>
      <c r="DI314" s="274" t="str">
        <f>IF(DH314="","",IF(IntermediateCalcs!$AO$9="Yes",IntermediateCalcs!DH314*$CX314,IntermediateCalcs!DH314))</f>
        <v/>
      </c>
      <c r="DJ314" s="250" t="str">
        <f>IF(DataGoesHere!$B314="","",($CZ314-DI314))</f>
        <v/>
      </c>
      <c r="DK314" s="250" t="str">
        <f>IF(DataGoesHere!$B314="","",ABS($CZ314-DI314))</f>
        <v/>
      </c>
      <c r="DL314" s="250" t="str">
        <f>IF(DataGoesHere!$B314="","",DK314^2)</f>
        <v/>
      </c>
      <c r="DM314" s="249" t="str">
        <f>IF(DataGoesHere!$B314="","",DK314/$CZ314)</f>
        <v/>
      </c>
      <c r="DN314" s="250" t="str">
        <f>IF(DataGoesHere!$B314="","",SUM(DJ$2:DJ314)/AVERAGE(DK:DK))</f>
        <v/>
      </c>
      <c r="DP314" s="19" t="str">
        <f>IF(DataGoesHere!B314="",IF($DD314="Forecast",(Output!E$48*IntermediateCalcs!CY314)+Output!G$48,""),(Output!E$48*IntermediateCalcs!CY314)+Output!G$48)</f>
        <v/>
      </c>
      <c r="DQ314" s="274" t="str">
        <f>IF(DP314="","",IF(IntermediateCalcs!$AO$9="Yes",IntermediateCalcs!DP314*$CX314,IntermediateCalcs!DP314))</f>
        <v/>
      </c>
      <c r="DR314" s="250" t="str">
        <f>IF(DataGoesHere!$B314="","",($CZ314-DQ314))</f>
        <v/>
      </c>
      <c r="DS314" s="250" t="str">
        <f>IF(DataGoesHere!$B314="","",ABS($CZ314-DQ314))</f>
        <v/>
      </c>
      <c r="DT314" s="250" t="str">
        <f>IF(DataGoesHere!$B314="","",DS314^2)</f>
        <v/>
      </c>
      <c r="DU314" s="249" t="str">
        <f>IF(DataGoesHere!$B314="","",DS314/$CZ314)</f>
        <v/>
      </c>
      <c r="DV314" s="250" t="str">
        <f>IF(DataGoesHere!$B314="","",SUM(DR$2:DR314)/AVERAGE(DS:DS))</f>
        <v/>
      </c>
      <c r="DX314" s="19" t="str">
        <f>IF(DataGoesHere!$B313="","",(DB308*(Output!$O$49/Output!$P$49))+(IntermediateCalcs!DB309*(Output!$M$49/Output!$P$49))+(IntermediateCalcs!DB310*(Output!$K$49/Output!$P$49))+(DB311*(Output!$I$49/Output!$P$49))+(IntermediateCalcs!DB312*(Output!$G$49/Output!$P$49))+(IntermediateCalcs!DB313*(Output!$E$49/Output!$P$49)))</f>
        <v/>
      </c>
      <c r="DY314" s="274" t="str">
        <f>IF(DX314="","",IF(IntermediateCalcs!$AO$9="Yes",IntermediateCalcs!DX314*$CX314,IntermediateCalcs!DX314))</f>
        <v/>
      </c>
      <c r="DZ314" s="250" t="str">
        <f>IF(DataGoesHere!$B314="","",($CZ314-DY314))</f>
        <v/>
      </c>
      <c r="EA314" s="250" t="str">
        <f>IF(DataGoesHere!$B314="","",ABS($CZ314-DY314))</f>
        <v/>
      </c>
      <c r="EB314" s="250" t="str">
        <f>IF(DataGoesHere!$B314="","",EA314^2)</f>
        <v/>
      </c>
      <c r="EC314" s="249" t="str">
        <f>IF(DataGoesHere!$B314="","",EA314/$CZ314)</f>
        <v/>
      </c>
      <c r="ED314" s="250" t="str">
        <f>IF(DataGoesHere!$B314="","",SUM(DZ$2:DZ314)/AVERAGE(EA:EA))</f>
        <v/>
      </c>
    </row>
    <row r="315" spans="20:134" x14ac:dyDescent="0.2">
      <c r="T315" s="240"/>
      <c r="U315" s="245" t="str">
        <f>IF(DataGoesHere!$B315="","",(DataGoesHere!$B315/SUM(DataGoesHere!$B315:'DataGoesHere'!$B325)))</f>
        <v/>
      </c>
      <c r="V315" s="86"/>
      <c r="W315" s="86"/>
      <c r="X315" s="86"/>
      <c r="Y315" s="86"/>
      <c r="Z315" s="86"/>
      <c r="AA315" s="86"/>
      <c r="AB315" s="86"/>
      <c r="AC315" s="86"/>
      <c r="AD315" s="86"/>
      <c r="AE315" s="241"/>
      <c r="CV315" s="310" t="str">
        <f>IF(DataGoesHere!B315="","",DataGoesHere!A315)</f>
        <v/>
      </c>
      <c r="CW315" s="271">
        <f t="shared" ca="1" si="16"/>
        <v>2</v>
      </c>
      <c r="CX315" s="272">
        <f t="shared" ca="1" si="17"/>
        <v>0.80574490527728204</v>
      </c>
      <c r="CY315" s="266">
        <f>DataGoesHere!A315</f>
        <v>314</v>
      </c>
      <c r="CZ315" s="19" t="str">
        <f>IF(DataGoesHere!B315="","",DataGoesHere!B315)</f>
        <v/>
      </c>
      <c r="DA315" s="19" t="str">
        <f>IF(DataGoesHere!B315="","",IF(AH$5="No",DataGoesHere!B315,DataGoesHere!B315-(AH$2*(DataGoesHere!A315-1))))</f>
        <v/>
      </c>
      <c r="DB315" s="19" t="str">
        <f>IF(DataGoesHere!B315="","",IF(AO$9="No",DataGoesHere!B315,DataGoesHere!B315/CX315))</f>
        <v/>
      </c>
      <c r="DC315" s="19" t="str">
        <f>IF(DataGoesHere!B315="","",IF(AO$9="No",DA315,DA315/CX315))</f>
        <v/>
      </c>
      <c r="DD315" s="293" t="str">
        <f>IF(CZ315="",IF(COUNTIF(DD$2:DD314,"Forecast")&lt;Output!E$43,"Forecast",""),"Actual")</f>
        <v/>
      </c>
      <c r="DF315" s="19" t="str">
        <f>IF(DataGoesHere!B314="",IF(DD315="Forecast",(Output!$E$47*IntermediateCalcs!DH314)+((1-Output!$E$47)*IntermediateCalcs!DF314),""),(Output!$E$47*IntermediateCalcs!DB314)+((1-Output!$E$47)*IntermediateCalcs!DF314))</f>
        <v/>
      </c>
      <c r="DG315" s="19" t="str">
        <f>IF(DataGoesHere!B314="",IF(DD315="Forecast",(Output!$G$47*(IntermediateCalcs!DF315-IntermediateCalcs!DF314))+((1-Output!$G$47)*IntermediateCalcs!DG314),""),(Output!$G$47*(IntermediateCalcs!DF315-IntermediateCalcs!DF314))+((1-Output!$G$47)*IntermediateCalcs!DG314))</f>
        <v/>
      </c>
      <c r="DH315" s="19" t="str">
        <f>IF(DataGoesHere!B314="",IF(DD315="Forecast",DF315+DG315,""),DF315+DG315)</f>
        <v/>
      </c>
      <c r="DI315" s="274" t="str">
        <f>IF(DH315="","",IF(IntermediateCalcs!$AO$9="Yes",IntermediateCalcs!DH315*$CX315,IntermediateCalcs!DH315))</f>
        <v/>
      </c>
      <c r="DJ315" s="250" t="str">
        <f>IF(DataGoesHere!$B315="","",($CZ315-DI315))</f>
        <v/>
      </c>
      <c r="DK315" s="250" t="str">
        <f>IF(DataGoesHere!$B315="","",ABS($CZ315-DI315))</f>
        <v/>
      </c>
      <c r="DL315" s="250" t="str">
        <f>IF(DataGoesHere!$B315="","",DK315^2)</f>
        <v/>
      </c>
      <c r="DM315" s="249" t="str">
        <f>IF(DataGoesHere!$B315="","",DK315/$CZ315)</f>
        <v/>
      </c>
      <c r="DN315" s="250" t="str">
        <f>IF(DataGoesHere!$B315="","",SUM(DJ$2:DJ315)/AVERAGE(DK:DK))</f>
        <v/>
      </c>
      <c r="DP315" s="19" t="str">
        <f>IF(DataGoesHere!B315="",IF($DD315="Forecast",(Output!E$48*IntermediateCalcs!CY315)+Output!G$48,""),(Output!E$48*IntermediateCalcs!CY315)+Output!G$48)</f>
        <v/>
      </c>
      <c r="DQ315" s="274" t="str">
        <f>IF(DP315="","",IF(IntermediateCalcs!$AO$9="Yes",IntermediateCalcs!DP315*$CX315,IntermediateCalcs!DP315))</f>
        <v/>
      </c>
      <c r="DR315" s="250" t="str">
        <f>IF(DataGoesHere!$B315="","",($CZ315-DQ315))</f>
        <v/>
      </c>
      <c r="DS315" s="250" t="str">
        <f>IF(DataGoesHere!$B315="","",ABS($CZ315-DQ315))</f>
        <v/>
      </c>
      <c r="DT315" s="250" t="str">
        <f>IF(DataGoesHere!$B315="","",DS315^2)</f>
        <v/>
      </c>
      <c r="DU315" s="249" t="str">
        <f>IF(DataGoesHere!$B315="","",DS315/$CZ315)</f>
        <v/>
      </c>
      <c r="DV315" s="250" t="str">
        <f>IF(DataGoesHere!$B315="","",SUM(DR$2:DR315)/AVERAGE(DS:DS))</f>
        <v/>
      </c>
      <c r="DX315" s="19" t="str">
        <f>IF(DataGoesHere!$B314="","",(DB309*(Output!$O$49/Output!$P$49))+(IntermediateCalcs!DB310*(Output!$M$49/Output!$P$49))+(IntermediateCalcs!DB311*(Output!$K$49/Output!$P$49))+(DB312*(Output!$I$49/Output!$P$49))+(IntermediateCalcs!DB313*(Output!$G$49/Output!$P$49))+(IntermediateCalcs!DB314*(Output!$E$49/Output!$P$49)))</f>
        <v/>
      </c>
      <c r="DY315" s="274" t="str">
        <f>IF(DX315="","",IF(IntermediateCalcs!$AO$9="Yes",IntermediateCalcs!DX315*$CX315,IntermediateCalcs!DX315))</f>
        <v/>
      </c>
      <c r="DZ315" s="250" t="str">
        <f>IF(DataGoesHere!$B315="","",($CZ315-DY315))</f>
        <v/>
      </c>
      <c r="EA315" s="250" t="str">
        <f>IF(DataGoesHere!$B315="","",ABS($CZ315-DY315))</f>
        <v/>
      </c>
      <c r="EB315" s="250" t="str">
        <f>IF(DataGoesHere!$B315="","",EA315^2)</f>
        <v/>
      </c>
      <c r="EC315" s="249" t="str">
        <f>IF(DataGoesHere!$B315="","",EA315/$CZ315)</f>
        <v/>
      </c>
      <c r="ED315" s="250" t="str">
        <f>IF(DataGoesHere!$B315="","",SUM(DZ$2:DZ315)/AVERAGE(EA:EA))</f>
        <v/>
      </c>
    </row>
    <row r="316" spans="20:134" x14ac:dyDescent="0.2">
      <c r="T316" s="240"/>
      <c r="U316" s="86"/>
      <c r="V316" s="245" t="str">
        <f>IF(DataGoesHere!$B316="","",(DataGoesHere!$B316/SUM(DataGoesHere!$B314:'DataGoesHere'!$B325)))</f>
        <v/>
      </c>
      <c r="W316" s="86"/>
      <c r="X316" s="86"/>
      <c r="Y316" s="86"/>
      <c r="Z316" s="86"/>
      <c r="AA316" s="86"/>
      <c r="AB316" s="86"/>
      <c r="AC316" s="86"/>
      <c r="AD316" s="86"/>
      <c r="AE316" s="241"/>
      <c r="CV316" s="310" t="str">
        <f>IF(DataGoesHere!B316="","",DataGoesHere!A316)</f>
        <v/>
      </c>
      <c r="CW316" s="271">
        <f t="shared" ca="1" si="16"/>
        <v>3</v>
      </c>
      <c r="CX316" s="272">
        <f t="shared" ca="1" si="17"/>
        <v>0.79862940076451561</v>
      </c>
      <c r="CY316" s="266">
        <f>DataGoesHere!A316</f>
        <v>315</v>
      </c>
      <c r="CZ316" s="19" t="str">
        <f>IF(DataGoesHere!B316="","",DataGoesHere!B316)</f>
        <v/>
      </c>
      <c r="DA316" s="19" t="str">
        <f>IF(DataGoesHere!B316="","",IF(AH$5="No",DataGoesHere!B316,DataGoesHere!B316-(AH$2*(DataGoesHere!A316-1))))</f>
        <v/>
      </c>
      <c r="DB316" s="19" t="str">
        <f>IF(DataGoesHere!B316="","",IF(AO$9="No",DataGoesHere!B316,DataGoesHere!B316/CX316))</f>
        <v/>
      </c>
      <c r="DC316" s="19" t="str">
        <f>IF(DataGoesHere!B316="","",IF(AO$9="No",DA316,DA316/CX316))</f>
        <v/>
      </c>
      <c r="DD316" s="293" t="str">
        <f>IF(CZ316="",IF(COUNTIF(DD$2:DD315,"Forecast")&lt;Output!E$43,"Forecast",""),"Actual")</f>
        <v/>
      </c>
      <c r="DF316" s="19" t="str">
        <f>IF(DataGoesHere!B315="",IF(DD316="Forecast",(Output!$E$47*IntermediateCalcs!DH315)+((1-Output!$E$47)*IntermediateCalcs!DF315),""),(Output!$E$47*IntermediateCalcs!DB315)+((1-Output!$E$47)*IntermediateCalcs!DF315))</f>
        <v/>
      </c>
      <c r="DG316" s="19" t="str">
        <f>IF(DataGoesHere!B315="",IF(DD316="Forecast",(Output!$G$47*(IntermediateCalcs!DF316-IntermediateCalcs!DF315))+((1-Output!$G$47)*IntermediateCalcs!DG315),""),(Output!$G$47*(IntermediateCalcs!DF316-IntermediateCalcs!DF315))+((1-Output!$G$47)*IntermediateCalcs!DG315))</f>
        <v/>
      </c>
      <c r="DH316" s="19" t="str">
        <f>IF(DataGoesHere!B315="",IF(DD316="Forecast",DF316+DG316,""),DF316+DG316)</f>
        <v/>
      </c>
      <c r="DI316" s="274" t="str">
        <f>IF(DH316="","",IF(IntermediateCalcs!$AO$9="Yes",IntermediateCalcs!DH316*$CX316,IntermediateCalcs!DH316))</f>
        <v/>
      </c>
      <c r="DJ316" s="250" t="str">
        <f>IF(DataGoesHere!$B316="","",($CZ316-DI316))</f>
        <v/>
      </c>
      <c r="DK316" s="250" t="str">
        <f>IF(DataGoesHere!$B316="","",ABS($CZ316-DI316))</f>
        <v/>
      </c>
      <c r="DL316" s="250" t="str">
        <f>IF(DataGoesHere!$B316="","",DK316^2)</f>
        <v/>
      </c>
      <c r="DM316" s="249" t="str">
        <f>IF(DataGoesHere!$B316="","",DK316/$CZ316)</f>
        <v/>
      </c>
      <c r="DN316" s="250" t="str">
        <f>IF(DataGoesHere!$B316="","",SUM(DJ$2:DJ316)/AVERAGE(DK:DK))</f>
        <v/>
      </c>
      <c r="DP316" s="19" t="str">
        <f>IF(DataGoesHere!B316="",IF($DD316="Forecast",(Output!E$48*IntermediateCalcs!CY316)+Output!G$48,""),(Output!E$48*IntermediateCalcs!CY316)+Output!G$48)</f>
        <v/>
      </c>
      <c r="DQ316" s="274" t="str">
        <f>IF(DP316="","",IF(IntermediateCalcs!$AO$9="Yes",IntermediateCalcs!DP316*$CX316,IntermediateCalcs!DP316))</f>
        <v/>
      </c>
      <c r="DR316" s="250" t="str">
        <f>IF(DataGoesHere!$B316="","",($CZ316-DQ316))</f>
        <v/>
      </c>
      <c r="DS316" s="250" t="str">
        <f>IF(DataGoesHere!$B316="","",ABS($CZ316-DQ316))</f>
        <v/>
      </c>
      <c r="DT316" s="250" t="str">
        <f>IF(DataGoesHere!$B316="","",DS316^2)</f>
        <v/>
      </c>
      <c r="DU316" s="249" t="str">
        <f>IF(DataGoesHere!$B316="","",DS316/$CZ316)</f>
        <v/>
      </c>
      <c r="DV316" s="250" t="str">
        <f>IF(DataGoesHere!$B316="","",SUM(DR$2:DR316)/AVERAGE(DS:DS))</f>
        <v/>
      </c>
      <c r="DX316" s="19" t="str">
        <f>IF(DataGoesHere!$B315="","",(DB310*(Output!$O$49/Output!$P$49))+(IntermediateCalcs!DB311*(Output!$M$49/Output!$P$49))+(IntermediateCalcs!DB312*(Output!$K$49/Output!$P$49))+(DB313*(Output!$I$49/Output!$P$49))+(IntermediateCalcs!DB314*(Output!$G$49/Output!$P$49))+(IntermediateCalcs!DB315*(Output!$E$49/Output!$P$49)))</f>
        <v/>
      </c>
      <c r="DY316" s="274" t="str">
        <f>IF(DX316="","",IF(IntermediateCalcs!$AO$9="Yes",IntermediateCalcs!DX316*$CX316,IntermediateCalcs!DX316))</f>
        <v/>
      </c>
      <c r="DZ316" s="250" t="str">
        <f>IF(DataGoesHere!$B316="","",($CZ316-DY316))</f>
        <v/>
      </c>
      <c r="EA316" s="250" t="str">
        <f>IF(DataGoesHere!$B316="","",ABS($CZ316-DY316))</f>
        <v/>
      </c>
      <c r="EB316" s="250" t="str">
        <f>IF(DataGoesHere!$B316="","",EA316^2)</f>
        <v/>
      </c>
      <c r="EC316" s="249" t="str">
        <f>IF(DataGoesHere!$B316="","",EA316/$CZ316)</f>
        <v/>
      </c>
      <c r="ED316" s="250" t="str">
        <f>IF(DataGoesHere!$B316="","",SUM(DZ$2:DZ316)/AVERAGE(EA:EA))</f>
        <v/>
      </c>
    </row>
    <row r="317" spans="20:134" x14ac:dyDescent="0.2">
      <c r="T317" s="240"/>
      <c r="U317" s="86"/>
      <c r="V317" s="86"/>
      <c r="W317" s="245" t="str">
        <f>IF(DataGoesHere!$B317="","",(DataGoesHere!$B317/SUM(DataGoesHere!$B314:'DataGoesHere'!$B325)))</f>
        <v/>
      </c>
      <c r="X317" s="86"/>
      <c r="Y317" s="86"/>
      <c r="Z317" s="86"/>
      <c r="AA317" s="86"/>
      <c r="AB317" s="86"/>
      <c r="AC317" s="86"/>
      <c r="AD317" s="86"/>
      <c r="AE317" s="241"/>
      <c r="CV317" s="310" t="str">
        <f>IF(DataGoesHere!B317="","",DataGoesHere!A317)</f>
        <v/>
      </c>
      <c r="CW317" s="271">
        <f t="shared" ca="1" si="16"/>
        <v>4</v>
      </c>
      <c r="CX317" s="272">
        <f t="shared" ca="1" si="17"/>
        <v>1.0149292433706087</v>
      </c>
      <c r="CY317" s="266">
        <f>DataGoesHere!A317</f>
        <v>316</v>
      </c>
      <c r="CZ317" s="19" t="str">
        <f>IF(DataGoesHere!B317="","",DataGoesHere!B317)</f>
        <v/>
      </c>
      <c r="DA317" s="19" t="str">
        <f>IF(DataGoesHere!B317="","",IF(AH$5="No",DataGoesHere!B317,DataGoesHere!B317-(AH$2*(DataGoesHere!A317-1))))</f>
        <v/>
      </c>
      <c r="DB317" s="19" t="str">
        <f>IF(DataGoesHere!B317="","",IF(AO$9="No",DataGoesHere!B317,DataGoesHere!B317/CX317))</f>
        <v/>
      </c>
      <c r="DC317" s="19" t="str">
        <f>IF(DataGoesHere!B317="","",IF(AO$9="No",DA317,DA317/CX317))</f>
        <v/>
      </c>
      <c r="DD317" s="293" t="str">
        <f>IF(CZ317="",IF(COUNTIF(DD$2:DD316,"Forecast")&lt;Output!E$43,"Forecast",""),"Actual")</f>
        <v/>
      </c>
      <c r="DF317" s="19" t="str">
        <f>IF(DataGoesHere!B316="",IF(DD317="Forecast",(Output!$E$47*IntermediateCalcs!DH316)+((1-Output!$E$47)*IntermediateCalcs!DF316),""),(Output!$E$47*IntermediateCalcs!DB316)+((1-Output!$E$47)*IntermediateCalcs!DF316))</f>
        <v/>
      </c>
      <c r="DG317" s="19" t="str">
        <f>IF(DataGoesHere!B316="",IF(DD317="Forecast",(Output!$G$47*(IntermediateCalcs!DF317-IntermediateCalcs!DF316))+((1-Output!$G$47)*IntermediateCalcs!DG316),""),(Output!$G$47*(IntermediateCalcs!DF317-IntermediateCalcs!DF316))+((1-Output!$G$47)*IntermediateCalcs!DG316))</f>
        <v/>
      </c>
      <c r="DH317" s="19" t="str">
        <f>IF(DataGoesHere!B316="",IF(DD317="Forecast",DF317+DG317,""),DF317+DG317)</f>
        <v/>
      </c>
      <c r="DI317" s="274" t="str">
        <f>IF(DH317="","",IF(IntermediateCalcs!$AO$9="Yes",IntermediateCalcs!DH317*$CX317,IntermediateCalcs!DH317))</f>
        <v/>
      </c>
      <c r="DJ317" s="250" t="str">
        <f>IF(DataGoesHere!$B317="","",($CZ317-DI317))</f>
        <v/>
      </c>
      <c r="DK317" s="250" t="str">
        <f>IF(DataGoesHere!$B317="","",ABS($CZ317-DI317))</f>
        <v/>
      </c>
      <c r="DL317" s="250" t="str">
        <f>IF(DataGoesHere!$B317="","",DK317^2)</f>
        <v/>
      </c>
      <c r="DM317" s="249" t="str">
        <f>IF(DataGoesHere!$B317="","",DK317/$CZ317)</f>
        <v/>
      </c>
      <c r="DN317" s="250" t="str">
        <f>IF(DataGoesHere!$B317="","",SUM(DJ$2:DJ317)/AVERAGE(DK:DK))</f>
        <v/>
      </c>
      <c r="DP317" s="19" t="str">
        <f>IF(DataGoesHere!B317="",IF($DD317="Forecast",(Output!E$48*IntermediateCalcs!CY317)+Output!G$48,""),(Output!E$48*IntermediateCalcs!CY317)+Output!G$48)</f>
        <v/>
      </c>
      <c r="DQ317" s="274" t="str">
        <f>IF(DP317="","",IF(IntermediateCalcs!$AO$9="Yes",IntermediateCalcs!DP317*$CX317,IntermediateCalcs!DP317))</f>
        <v/>
      </c>
      <c r="DR317" s="250" t="str">
        <f>IF(DataGoesHere!$B317="","",($CZ317-DQ317))</f>
        <v/>
      </c>
      <c r="DS317" s="250" t="str">
        <f>IF(DataGoesHere!$B317="","",ABS($CZ317-DQ317))</f>
        <v/>
      </c>
      <c r="DT317" s="250" t="str">
        <f>IF(DataGoesHere!$B317="","",DS317^2)</f>
        <v/>
      </c>
      <c r="DU317" s="249" t="str">
        <f>IF(DataGoesHere!$B317="","",DS317/$CZ317)</f>
        <v/>
      </c>
      <c r="DV317" s="250" t="str">
        <f>IF(DataGoesHere!$B317="","",SUM(DR$2:DR317)/AVERAGE(DS:DS))</f>
        <v/>
      </c>
      <c r="DX317" s="19" t="str">
        <f>IF(DataGoesHere!$B316="","",(DB311*(Output!$O$49/Output!$P$49))+(IntermediateCalcs!DB312*(Output!$M$49/Output!$P$49))+(IntermediateCalcs!DB313*(Output!$K$49/Output!$P$49))+(DB314*(Output!$I$49/Output!$P$49))+(IntermediateCalcs!DB315*(Output!$G$49/Output!$P$49))+(IntermediateCalcs!DB316*(Output!$E$49/Output!$P$49)))</f>
        <v/>
      </c>
      <c r="DY317" s="274" t="str">
        <f>IF(DX317="","",IF(IntermediateCalcs!$AO$9="Yes",IntermediateCalcs!DX317*$CX317,IntermediateCalcs!DX317))</f>
        <v/>
      </c>
      <c r="DZ317" s="250" t="str">
        <f>IF(DataGoesHere!$B317="","",($CZ317-DY317))</f>
        <v/>
      </c>
      <c r="EA317" s="250" t="str">
        <f>IF(DataGoesHere!$B317="","",ABS($CZ317-DY317))</f>
        <v/>
      </c>
      <c r="EB317" s="250" t="str">
        <f>IF(DataGoesHere!$B317="","",EA317^2)</f>
        <v/>
      </c>
      <c r="EC317" s="249" t="str">
        <f>IF(DataGoesHere!$B317="","",EA317/$CZ317)</f>
        <v/>
      </c>
      <c r="ED317" s="250" t="str">
        <f>IF(DataGoesHere!$B317="","",SUM(DZ$2:DZ317)/AVERAGE(EA:EA))</f>
        <v/>
      </c>
    </row>
    <row r="318" spans="20:134" x14ac:dyDescent="0.2">
      <c r="T318" s="240"/>
      <c r="U318" s="86"/>
      <c r="V318" s="86"/>
      <c r="W318" s="86"/>
      <c r="X318" s="245" t="str">
        <f>IF(DataGoesHere!$B318="","",(DataGoesHere!$B318/SUM(DataGoesHere!$B314:'DataGoesHere'!$B325)))</f>
        <v/>
      </c>
      <c r="Y318" s="86"/>
      <c r="Z318" s="86"/>
      <c r="AA318" s="86"/>
      <c r="AB318" s="86"/>
      <c r="AC318" s="86"/>
      <c r="AD318" s="86"/>
      <c r="AE318" s="241"/>
      <c r="CV318" s="310" t="str">
        <f>IF(DataGoesHere!B318="","",DataGoesHere!A318)</f>
        <v/>
      </c>
      <c r="CW318" s="271">
        <f t="shared" ca="1" si="16"/>
        <v>5</v>
      </c>
      <c r="CX318" s="272">
        <f t="shared" ca="1" si="17"/>
        <v>0.97875414397996308</v>
      </c>
      <c r="CY318" s="266">
        <f>DataGoesHere!A318</f>
        <v>317</v>
      </c>
      <c r="CZ318" s="19" t="str">
        <f>IF(DataGoesHere!B318="","",DataGoesHere!B318)</f>
        <v/>
      </c>
      <c r="DA318" s="19" t="str">
        <f>IF(DataGoesHere!B318="","",IF(AH$5="No",DataGoesHere!B318,DataGoesHere!B318-(AH$2*(DataGoesHere!A318-1))))</f>
        <v/>
      </c>
      <c r="DB318" s="19" t="str">
        <f>IF(DataGoesHere!B318="","",IF(AO$9="No",DataGoesHere!B318,DataGoesHere!B318/CX318))</f>
        <v/>
      </c>
      <c r="DC318" s="19" t="str">
        <f>IF(DataGoesHere!B318="","",IF(AO$9="No",DA318,DA318/CX318))</f>
        <v/>
      </c>
      <c r="DD318" s="293" t="str">
        <f>IF(CZ318="",IF(COUNTIF(DD$2:DD317,"Forecast")&lt;Output!E$43,"Forecast",""),"Actual")</f>
        <v/>
      </c>
      <c r="DF318" s="19" t="str">
        <f>IF(DataGoesHere!B317="",IF(DD318="Forecast",(Output!$E$47*IntermediateCalcs!DH317)+((1-Output!$E$47)*IntermediateCalcs!DF317),""),(Output!$E$47*IntermediateCalcs!DB317)+((1-Output!$E$47)*IntermediateCalcs!DF317))</f>
        <v/>
      </c>
      <c r="DG318" s="19" t="str">
        <f>IF(DataGoesHere!B317="",IF(DD318="Forecast",(Output!$G$47*(IntermediateCalcs!DF318-IntermediateCalcs!DF317))+((1-Output!$G$47)*IntermediateCalcs!DG317),""),(Output!$G$47*(IntermediateCalcs!DF318-IntermediateCalcs!DF317))+((1-Output!$G$47)*IntermediateCalcs!DG317))</f>
        <v/>
      </c>
      <c r="DH318" s="19" t="str">
        <f>IF(DataGoesHere!B317="",IF(DD318="Forecast",DF318+DG318,""),DF318+DG318)</f>
        <v/>
      </c>
      <c r="DI318" s="274" t="str">
        <f>IF(DH318="","",IF(IntermediateCalcs!$AO$9="Yes",IntermediateCalcs!DH318*$CX318,IntermediateCalcs!DH318))</f>
        <v/>
      </c>
      <c r="DJ318" s="250" t="str">
        <f>IF(DataGoesHere!$B318="","",($CZ318-DI318))</f>
        <v/>
      </c>
      <c r="DK318" s="250" t="str">
        <f>IF(DataGoesHere!$B318="","",ABS($CZ318-DI318))</f>
        <v/>
      </c>
      <c r="DL318" s="250" t="str">
        <f>IF(DataGoesHere!$B318="","",DK318^2)</f>
        <v/>
      </c>
      <c r="DM318" s="249" t="str">
        <f>IF(DataGoesHere!$B318="","",DK318/$CZ318)</f>
        <v/>
      </c>
      <c r="DN318" s="250" t="str">
        <f>IF(DataGoesHere!$B318="","",SUM(DJ$2:DJ318)/AVERAGE(DK:DK))</f>
        <v/>
      </c>
      <c r="DP318" s="19" t="str">
        <f>IF(DataGoesHere!B318="",IF($DD318="Forecast",(Output!E$48*IntermediateCalcs!CY318)+Output!G$48,""),(Output!E$48*IntermediateCalcs!CY318)+Output!G$48)</f>
        <v/>
      </c>
      <c r="DQ318" s="274" t="str">
        <f>IF(DP318="","",IF(IntermediateCalcs!$AO$9="Yes",IntermediateCalcs!DP318*$CX318,IntermediateCalcs!DP318))</f>
        <v/>
      </c>
      <c r="DR318" s="250" t="str">
        <f>IF(DataGoesHere!$B318="","",($CZ318-DQ318))</f>
        <v/>
      </c>
      <c r="DS318" s="250" t="str">
        <f>IF(DataGoesHere!$B318="","",ABS($CZ318-DQ318))</f>
        <v/>
      </c>
      <c r="DT318" s="250" t="str">
        <f>IF(DataGoesHere!$B318="","",DS318^2)</f>
        <v/>
      </c>
      <c r="DU318" s="249" t="str">
        <f>IF(DataGoesHere!$B318="","",DS318/$CZ318)</f>
        <v/>
      </c>
      <c r="DV318" s="250" t="str">
        <f>IF(DataGoesHere!$B318="","",SUM(DR$2:DR318)/AVERAGE(DS:DS))</f>
        <v/>
      </c>
      <c r="DX318" s="19" t="str">
        <f>IF(DataGoesHere!$B317="","",(DB312*(Output!$O$49/Output!$P$49))+(IntermediateCalcs!DB313*(Output!$M$49/Output!$P$49))+(IntermediateCalcs!DB314*(Output!$K$49/Output!$P$49))+(DB315*(Output!$I$49/Output!$P$49))+(IntermediateCalcs!DB316*(Output!$G$49/Output!$P$49))+(IntermediateCalcs!DB317*(Output!$E$49/Output!$P$49)))</f>
        <v/>
      </c>
      <c r="DY318" s="274" t="str">
        <f>IF(DX318="","",IF(IntermediateCalcs!$AO$9="Yes",IntermediateCalcs!DX318*$CX318,IntermediateCalcs!DX318))</f>
        <v/>
      </c>
      <c r="DZ318" s="250" t="str">
        <f>IF(DataGoesHere!$B318="","",($CZ318-DY318))</f>
        <v/>
      </c>
      <c r="EA318" s="250" t="str">
        <f>IF(DataGoesHere!$B318="","",ABS($CZ318-DY318))</f>
        <v/>
      </c>
      <c r="EB318" s="250" t="str">
        <f>IF(DataGoesHere!$B318="","",EA318^2)</f>
        <v/>
      </c>
      <c r="EC318" s="249" t="str">
        <f>IF(DataGoesHere!$B318="","",EA318/$CZ318)</f>
        <v/>
      </c>
      <c r="ED318" s="250" t="str">
        <f>IF(DataGoesHere!$B318="","",SUM(DZ$2:DZ318)/AVERAGE(EA:EA))</f>
        <v/>
      </c>
    </row>
    <row r="319" spans="20:134" x14ac:dyDescent="0.2">
      <c r="T319" s="240"/>
      <c r="U319" s="86"/>
      <c r="V319" s="86"/>
      <c r="W319" s="86"/>
      <c r="X319" s="86"/>
      <c r="Y319" s="245" t="str">
        <f>IF(DataGoesHere!$B319="","",(DataGoesHere!$B319/SUM(DataGoesHere!$B314:'DataGoesHere'!$B325)))</f>
        <v/>
      </c>
      <c r="Z319" s="86"/>
      <c r="AA319" s="86"/>
      <c r="AB319" s="86"/>
      <c r="AC319" s="86"/>
      <c r="AD319" s="86"/>
      <c r="AE319" s="241"/>
      <c r="CV319" s="310" t="str">
        <f>IF(DataGoesHere!B319="","",DataGoesHere!A319)</f>
        <v/>
      </c>
      <c r="CW319" s="271">
        <f t="shared" ca="1" si="16"/>
        <v>6</v>
      </c>
      <c r="CX319" s="272">
        <f t="shared" ca="1" si="17"/>
        <v>1.0779088099730167</v>
      </c>
      <c r="CY319" s="266">
        <f>DataGoesHere!A319</f>
        <v>318</v>
      </c>
      <c r="CZ319" s="19" t="str">
        <f>IF(DataGoesHere!B319="","",DataGoesHere!B319)</f>
        <v/>
      </c>
      <c r="DA319" s="19" t="str">
        <f>IF(DataGoesHere!B319="","",IF(AH$5="No",DataGoesHere!B319,DataGoesHere!B319-(AH$2*(DataGoesHere!A319-1))))</f>
        <v/>
      </c>
      <c r="DB319" s="19" t="str">
        <f>IF(DataGoesHere!B319="","",IF(AO$9="No",DataGoesHere!B319,DataGoesHere!B319/CX319))</f>
        <v/>
      </c>
      <c r="DC319" s="19" t="str">
        <f>IF(DataGoesHere!B319="","",IF(AO$9="No",DA319,DA319/CX319))</f>
        <v/>
      </c>
      <c r="DD319" s="293" t="str">
        <f>IF(CZ319="",IF(COUNTIF(DD$2:DD318,"Forecast")&lt;Output!E$43,"Forecast",""),"Actual")</f>
        <v/>
      </c>
      <c r="DF319" s="19" t="str">
        <f>IF(DataGoesHere!B318="",IF(DD319="Forecast",(Output!$E$47*IntermediateCalcs!DH318)+((1-Output!$E$47)*IntermediateCalcs!DF318),""),(Output!$E$47*IntermediateCalcs!DB318)+((1-Output!$E$47)*IntermediateCalcs!DF318))</f>
        <v/>
      </c>
      <c r="DG319" s="19" t="str">
        <f>IF(DataGoesHere!B318="",IF(DD319="Forecast",(Output!$G$47*(IntermediateCalcs!DF319-IntermediateCalcs!DF318))+((1-Output!$G$47)*IntermediateCalcs!DG318),""),(Output!$G$47*(IntermediateCalcs!DF319-IntermediateCalcs!DF318))+((1-Output!$G$47)*IntermediateCalcs!DG318))</f>
        <v/>
      </c>
      <c r="DH319" s="19" t="str">
        <f>IF(DataGoesHere!B318="",IF(DD319="Forecast",DF319+DG319,""),DF319+DG319)</f>
        <v/>
      </c>
      <c r="DI319" s="274" t="str">
        <f>IF(DH319="","",IF(IntermediateCalcs!$AO$9="Yes",IntermediateCalcs!DH319*$CX319,IntermediateCalcs!DH319))</f>
        <v/>
      </c>
      <c r="DJ319" s="250" t="str">
        <f>IF(DataGoesHere!$B319="","",($CZ319-DI319))</f>
        <v/>
      </c>
      <c r="DK319" s="250" t="str">
        <f>IF(DataGoesHere!$B319="","",ABS($CZ319-DI319))</f>
        <v/>
      </c>
      <c r="DL319" s="250" t="str">
        <f>IF(DataGoesHere!$B319="","",DK319^2)</f>
        <v/>
      </c>
      <c r="DM319" s="249" t="str">
        <f>IF(DataGoesHere!$B319="","",DK319/$CZ319)</f>
        <v/>
      </c>
      <c r="DN319" s="250" t="str">
        <f>IF(DataGoesHere!$B319="","",SUM(DJ$2:DJ319)/AVERAGE(DK:DK))</f>
        <v/>
      </c>
      <c r="DP319" s="19" t="str">
        <f>IF(DataGoesHere!B319="",IF($DD319="Forecast",(Output!E$48*IntermediateCalcs!CY319)+Output!G$48,""),(Output!E$48*IntermediateCalcs!CY319)+Output!G$48)</f>
        <v/>
      </c>
      <c r="DQ319" s="274" t="str">
        <f>IF(DP319="","",IF(IntermediateCalcs!$AO$9="Yes",IntermediateCalcs!DP319*$CX319,IntermediateCalcs!DP319))</f>
        <v/>
      </c>
      <c r="DR319" s="250" t="str">
        <f>IF(DataGoesHere!$B319="","",($CZ319-DQ319))</f>
        <v/>
      </c>
      <c r="DS319" s="250" t="str">
        <f>IF(DataGoesHere!$B319="","",ABS($CZ319-DQ319))</f>
        <v/>
      </c>
      <c r="DT319" s="250" t="str">
        <f>IF(DataGoesHere!$B319="","",DS319^2)</f>
        <v/>
      </c>
      <c r="DU319" s="249" t="str">
        <f>IF(DataGoesHere!$B319="","",DS319/$CZ319)</f>
        <v/>
      </c>
      <c r="DV319" s="250" t="str">
        <f>IF(DataGoesHere!$B319="","",SUM(DR$2:DR319)/AVERAGE(DS:DS))</f>
        <v/>
      </c>
      <c r="DX319" s="19" t="str">
        <f>IF(DataGoesHere!$B318="","",(DB313*(Output!$O$49/Output!$P$49))+(IntermediateCalcs!DB314*(Output!$M$49/Output!$P$49))+(IntermediateCalcs!DB315*(Output!$K$49/Output!$P$49))+(DB316*(Output!$I$49/Output!$P$49))+(IntermediateCalcs!DB317*(Output!$G$49/Output!$P$49))+(IntermediateCalcs!DB318*(Output!$E$49/Output!$P$49)))</f>
        <v/>
      </c>
      <c r="DY319" s="274" t="str">
        <f>IF(DX319="","",IF(IntermediateCalcs!$AO$9="Yes",IntermediateCalcs!DX319*$CX319,IntermediateCalcs!DX319))</f>
        <v/>
      </c>
      <c r="DZ319" s="250" t="str">
        <f>IF(DataGoesHere!$B319="","",($CZ319-DY319))</f>
        <v/>
      </c>
      <c r="EA319" s="250" t="str">
        <f>IF(DataGoesHere!$B319="","",ABS($CZ319-DY319))</f>
        <v/>
      </c>
      <c r="EB319" s="250" t="str">
        <f>IF(DataGoesHere!$B319="","",EA319^2)</f>
        <v/>
      </c>
      <c r="EC319" s="249" t="str">
        <f>IF(DataGoesHere!$B319="","",EA319/$CZ319)</f>
        <v/>
      </c>
      <c r="ED319" s="250" t="str">
        <f>IF(DataGoesHere!$B319="","",SUM(DZ$2:DZ319)/AVERAGE(EA:EA))</f>
        <v/>
      </c>
    </row>
    <row r="320" spans="20:134" x14ac:dyDescent="0.2">
      <c r="T320" s="240"/>
      <c r="U320" s="86"/>
      <c r="V320" s="86"/>
      <c r="W320" s="86"/>
      <c r="X320" s="86"/>
      <c r="Y320" s="86"/>
      <c r="Z320" s="245" t="str">
        <f>IF(DataGoesHere!$B320="","",(DataGoesHere!$B320/SUM(DataGoesHere!$B314:'DataGoesHere'!$B325)))</f>
        <v/>
      </c>
      <c r="AA320" s="86"/>
      <c r="AB320" s="86"/>
      <c r="AC320" s="86"/>
      <c r="AD320" s="86"/>
      <c r="AE320" s="241"/>
      <c r="CV320" s="310" t="str">
        <f>IF(DataGoesHere!B320="","",DataGoesHere!A320)</f>
        <v/>
      </c>
      <c r="CW320" s="271">
        <f t="shared" ca="1" si="16"/>
        <v>7</v>
      </c>
      <c r="CX320" s="272">
        <f t="shared" ca="1" si="17"/>
        <v>1.0265458156689093</v>
      </c>
      <c r="CY320" s="266">
        <f>DataGoesHere!A320</f>
        <v>319</v>
      </c>
      <c r="CZ320" s="19" t="str">
        <f>IF(DataGoesHere!B320="","",DataGoesHere!B320)</f>
        <v/>
      </c>
      <c r="DA320" s="19" t="str">
        <f>IF(DataGoesHere!B320="","",IF(AH$5="No",DataGoesHere!B320,DataGoesHere!B320-(AH$2*(DataGoesHere!A320-1))))</f>
        <v/>
      </c>
      <c r="DB320" s="19" t="str">
        <f>IF(DataGoesHere!B320="","",IF(AO$9="No",DataGoesHere!B320,DataGoesHere!B320/CX320))</f>
        <v/>
      </c>
      <c r="DC320" s="19" t="str">
        <f>IF(DataGoesHere!B320="","",IF(AO$9="No",DA320,DA320/CX320))</f>
        <v/>
      </c>
      <c r="DD320" s="293" t="str">
        <f>IF(CZ320="",IF(COUNTIF(DD$2:DD319,"Forecast")&lt;Output!E$43,"Forecast",""),"Actual")</f>
        <v/>
      </c>
      <c r="DF320" s="19" t="str">
        <f>IF(DataGoesHere!B319="",IF(DD320="Forecast",(Output!$E$47*IntermediateCalcs!DH319)+((1-Output!$E$47)*IntermediateCalcs!DF319),""),(Output!$E$47*IntermediateCalcs!DB319)+((1-Output!$E$47)*IntermediateCalcs!DF319))</f>
        <v/>
      </c>
      <c r="DG320" s="19" t="str">
        <f>IF(DataGoesHere!B319="",IF(DD320="Forecast",(Output!$G$47*(IntermediateCalcs!DF320-IntermediateCalcs!DF319))+((1-Output!$G$47)*IntermediateCalcs!DG319),""),(Output!$G$47*(IntermediateCalcs!DF320-IntermediateCalcs!DF319))+((1-Output!$G$47)*IntermediateCalcs!DG319))</f>
        <v/>
      </c>
      <c r="DH320" s="19" t="str">
        <f>IF(DataGoesHere!B319="",IF(DD320="Forecast",DF320+DG320,""),DF320+DG320)</f>
        <v/>
      </c>
      <c r="DI320" s="274" t="str">
        <f>IF(DH320="","",IF(IntermediateCalcs!$AO$9="Yes",IntermediateCalcs!DH320*$CX320,IntermediateCalcs!DH320))</f>
        <v/>
      </c>
      <c r="DJ320" s="250" t="str">
        <f>IF(DataGoesHere!$B320="","",($CZ320-DI320))</f>
        <v/>
      </c>
      <c r="DK320" s="250" t="str">
        <f>IF(DataGoesHere!$B320="","",ABS($CZ320-DI320))</f>
        <v/>
      </c>
      <c r="DL320" s="250" t="str">
        <f>IF(DataGoesHere!$B320="","",DK320^2)</f>
        <v/>
      </c>
      <c r="DM320" s="249" t="str">
        <f>IF(DataGoesHere!$B320="","",DK320/$CZ320)</f>
        <v/>
      </c>
      <c r="DN320" s="250" t="str">
        <f>IF(DataGoesHere!$B320="","",SUM(DJ$2:DJ320)/AVERAGE(DK:DK))</f>
        <v/>
      </c>
      <c r="DP320" s="19" t="str">
        <f>IF(DataGoesHere!B320="",IF($DD320="Forecast",(Output!E$48*IntermediateCalcs!CY320)+Output!G$48,""),(Output!E$48*IntermediateCalcs!CY320)+Output!G$48)</f>
        <v/>
      </c>
      <c r="DQ320" s="274" t="str">
        <f>IF(DP320="","",IF(IntermediateCalcs!$AO$9="Yes",IntermediateCalcs!DP320*$CX320,IntermediateCalcs!DP320))</f>
        <v/>
      </c>
      <c r="DR320" s="250" t="str">
        <f>IF(DataGoesHere!$B320="","",($CZ320-DQ320))</f>
        <v/>
      </c>
      <c r="DS320" s="250" t="str">
        <f>IF(DataGoesHere!$B320="","",ABS($CZ320-DQ320))</f>
        <v/>
      </c>
      <c r="DT320" s="250" t="str">
        <f>IF(DataGoesHere!$B320="","",DS320^2)</f>
        <v/>
      </c>
      <c r="DU320" s="249" t="str">
        <f>IF(DataGoesHere!$B320="","",DS320/$CZ320)</f>
        <v/>
      </c>
      <c r="DV320" s="250" t="str">
        <f>IF(DataGoesHere!$B320="","",SUM(DR$2:DR320)/AVERAGE(DS:DS))</f>
        <v/>
      </c>
      <c r="DX320" s="19" t="str">
        <f>IF(DataGoesHere!$B319="","",(DB314*(Output!$O$49/Output!$P$49))+(IntermediateCalcs!DB315*(Output!$M$49/Output!$P$49))+(IntermediateCalcs!DB316*(Output!$K$49/Output!$P$49))+(DB317*(Output!$I$49/Output!$P$49))+(IntermediateCalcs!DB318*(Output!$G$49/Output!$P$49))+(IntermediateCalcs!DB319*(Output!$E$49/Output!$P$49)))</f>
        <v/>
      </c>
      <c r="DY320" s="274" t="str">
        <f>IF(DX320="","",IF(IntermediateCalcs!$AO$9="Yes",IntermediateCalcs!DX320*$CX320,IntermediateCalcs!DX320))</f>
        <v/>
      </c>
      <c r="DZ320" s="250" t="str">
        <f>IF(DataGoesHere!$B320="","",($CZ320-DY320))</f>
        <v/>
      </c>
      <c r="EA320" s="250" t="str">
        <f>IF(DataGoesHere!$B320="","",ABS($CZ320-DY320))</f>
        <v/>
      </c>
      <c r="EB320" s="250" t="str">
        <f>IF(DataGoesHere!$B320="","",EA320^2)</f>
        <v/>
      </c>
      <c r="EC320" s="249" t="str">
        <f>IF(DataGoesHere!$B320="","",EA320/$CZ320)</f>
        <v/>
      </c>
      <c r="ED320" s="250" t="str">
        <f>IF(DataGoesHere!$B320="","",SUM(DZ$2:DZ320)/AVERAGE(EA:EA))</f>
        <v/>
      </c>
    </row>
    <row r="321" spans="20:134" x14ac:dyDescent="0.2">
      <c r="T321" s="240"/>
      <c r="U321" s="86"/>
      <c r="V321" s="86"/>
      <c r="W321" s="86"/>
      <c r="X321" s="86"/>
      <c r="Y321" s="86"/>
      <c r="Z321" s="86"/>
      <c r="AA321" s="245" t="str">
        <f>IF(DataGoesHere!$B321="","",(DataGoesHere!$B321/SUM(DataGoesHere!$B314:'DataGoesHere'!$B325)))</f>
        <v/>
      </c>
      <c r="AB321" s="86"/>
      <c r="AC321" s="86"/>
      <c r="AD321" s="86"/>
      <c r="AE321" s="241"/>
      <c r="CV321" s="310" t="str">
        <f>IF(DataGoesHere!B321="","",DataGoesHere!A321)</f>
        <v/>
      </c>
      <c r="CW321" s="271">
        <f t="shared" ca="1" si="16"/>
        <v>8</v>
      </c>
      <c r="CX321" s="272">
        <f t="shared" ca="1" si="17"/>
        <v>1.0207492390681214</v>
      </c>
      <c r="CY321" s="266">
        <f>DataGoesHere!A321</f>
        <v>320</v>
      </c>
      <c r="CZ321" s="19" t="str">
        <f>IF(DataGoesHere!B321="","",DataGoesHere!B321)</f>
        <v/>
      </c>
      <c r="DA321" s="19" t="str">
        <f>IF(DataGoesHere!B321="","",IF(AH$5="No",DataGoesHere!B321,DataGoesHere!B321-(AH$2*(DataGoesHere!A321-1))))</f>
        <v/>
      </c>
      <c r="DB321" s="19" t="str">
        <f>IF(DataGoesHere!B321="","",IF(AO$9="No",DataGoesHere!B321,DataGoesHere!B321/CX321))</f>
        <v/>
      </c>
      <c r="DC321" s="19" t="str">
        <f>IF(DataGoesHere!B321="","",IF(AO$9="No",DA321,DA321/CX321))</f>
        <v/>
      </c>
      <c r="DD321" s="293" t="str">
        <f>IF(CZ321="",IF(COUNTIF(DD$2:DD320,"Forecast")&lt;Output!E$43,"Forecast",""),"Actual")</f>
        <v/>
      </c>
      <c r="DF321" s="19" t="str">
        <f>IF(DataGoesHere!B320="",IF(DD321="Forecast",(Output!$E$47*IntermediateCalcs!DH320)+((1-Output!$E$47)*IntermediateCalcs!DF320),""),(Output!$E$47*IntermediateCalcs!DB320)+((1-Output!$E$47)*IntermediateCalcs!DF320))</f>
        <v/>
      </c>
      <c r="DG321" s="19" t="str">
        <f>IF(DataGoesHere!B320="",IF(DD321="Forecast",(Output!$G$47*(IntermediateCalcs!DF321-IntermediateCalcs!DF320))+((1-Output!$G$47)*IntermediateCalcs!DG320),""),(Output!$G$47*(IntermediateCalcs!DF321-IntermediateCalcs!DF320))+((1-Output!$G$47)*IntermediateCalcs!DG320))</f>
        <v/>
      </c>
      <c r="DH321" s="19" t="str">
        <f>IF(DataGoesHere!B320="",IF(DD321="Forecast",DF321+DG321,""),DF321+DG321)</f>
        <v/>
      </c>
      <c r="DI321" s="274" t="str">
        <f>IF(DH321="","",IF(IntermediateCalcs!$AO$9="Yes",IntermediateCalcs!DH321*$CX321,IntermediateCalcs!DH321))</f>
        <v/>
      </c>
      <c r="DJ321" s="250" t="str">
        <f>IF(DataGoesHere!$B321="","",($CZ321-DI321))</f>
        <v/>
      </c>
      <c r="DK321" s="250" t="str">
        <f>IF(DataGoesHere!$B321="","",ABS($CZ321-DI321))</f>
        <v/>
      </c>
      <c r="DL321" s="250" t="str">
        <f>IF(DataGoesHere!$B321="","",DK321^2)</f>
        <v/>
      </c>
      <c r="DM321" s="249" t="str">
        <f>IF(DataGoesHere!$B321="","",DK321/$CZ321)</f>
        <v/>
      </c>
      <c r="DN321" s="250" t="str">
        <f>IF(DataGoesHere!$B321="","",SUM(DJ$2:DJ321)/AVERAGE(DK:DK))</f>
        <v/>
      </c>
      <c r="DP321" s="19" t="str">
        <f>IF(DataGoesHere!B321="",IF($DD321="Forecast",(Output!E$48*IntermediateCalcs!CY321)+Output!G$48,""),(Output!E$48*IntermediateCalcs!CY321)+Output!G$48)</f>
        <v/>
      </c>
      <c r="DQ321" s="274" t="str">
        <f>IF(DP321="","",IF(IntermediateCalcs!$AO$9="Yes",IntermediateCalcs!DP321*$CX321,IntermediateCalcs!DP321))</f>
        <v/>
      </c>
      <c r="DR321" s="250" t="str">
        <f>IF(DataGoesHere!$B321="","",($CZ321-DQ321))</f>
        <v/>
      </c>
      <c r="DS321" s="250" t="str">
        <f>IF(DataGoesHere!$B321="","",ABS($CZ321-DQ321))</f>
        <v/>
      </c>
      <c r="DT321" s="250" t="str">
        <f>IF(DataGoesHere!$B321="","",DS321^2)</f>
        <v/>
      </c>
      <c r="DU321" s="249" t="str">
        <f>IF(DataGoesHere!$B321="","",DS321/$CZ321)</f>
        <v/>
      </c>
      <c r="DV321" s="250" t="str">
        <f>IF(DataGoesHere!$B321="","",SUM(DR$2:DR321)/AVERAGE(DS:DS))</f>
        <v/>
      </c>
      <c r="DX321" s="19" t="str">
        <f>IF(DataGoesHere!$B320="","",(DB315*(Output!$O$49/Output!$P$49))+(IntermediateCalcs!DB316*(Output!$M$49/Output!$P$49))+(IntermediateCalcs!DB317*(Output!$K$49/Output!$P$49))+(DB318*(Output!$I$49/Output!$P$49))+(IntermediateCalcs!DB319*(Output!$G$49/Output!$P$49))+(IntermediateCalcs!DB320*(Output!$E$49/Output!$P$49)))</f>
        <v/>
      </c>
      <c r="DY321" s="274" t="str">
        <f>IF(DX321="","",IF(IntermediateCalcs!$AO$9="Yes",IntermediateCalcs!DX321*$CX321,IntermediateCalcs!DX321))</f>
        <v/>
      </c>
      <c r="DZ321" s="250" t="str">
        <f>IF(DataGoesHere!$B321="","",($CZ321-DY321))</f>
        <v/>
      </c>
      <c r="EA321" s="250" t="str">
        <f>IF(DataGoesHere!$B321="","",ABS($CZ321-DY321))</f>
        <v/>
      </c>
      <c r="EB321" s="250" t="str">
        <f>IF(DataGoesHere!$B321="","",EA321^2)</f>
        <v/>
      </c>
      <c r="EC321" s="249" t="str">
        <f>IF(DataGoesHere!$B321="","",EA321/$CZ321)</f>
        <v/>
      </c>
      <c r="ED321" s="250" t="str">
        <f>IF(DataGoesHere!$B321="","",SUM(DZ$2:DZ321)/AVERAGE(EA:EA))</f>
        <v/>
      </c>
    </row>
    <row r="322" spans="20:134" x14ac:dyDescent="0.2">
      <c r="T322" s="240"/>
      <c r="U322" s="86"/>
      <c r="V322" s="86"/>
      <c r="W322" s="86"/>
      <c r="X322" s="86"/>
      <c r="Y322" s="86"/>
      <c r="Z322" s="86"/>
      <c r="AA322" s="86"/>
      <c r="AB322" s="245" t="str">
        <f>IF(DataGoesHere!$B322="","",(DataGoesHere!$B322/SUM(DataGoesHere!$B314:'DataGoesHere'!$B325)))</f>
        <v/>
      </c>
      <c r="AC322" s="86"/>
      <c r="AD322" s="86"/>
      <c r="AE322" s="241"/>
      <c r="CV322" s="310" t="str">
        <f>IF(DataGoesHere!B322="","",DataGoesHere!A322)</f>
        <v/>
      </c>
      <c r="CW322" s="271">
        <f t="shared" ref="CW322:CW385" ca="1" si="18">IF(MOD(CY322,$AP$9)=0,$AP$9,MOD(CY322,$AP$9))</f>
        <v>9</v>
      </c>
      <c r="CX322" s="272">
        <f t="shared" ref="CX322:CX385" ca="1" si="19">VLOOKUP(CW322,$AT$1:$CT$53,MATCH($AP$9,$AT$1:$CT$1,0),FALSE)</f>
        <v>1.0625330005567626</v>
      </c>
      <c r="CY322" s="266">
        <f>DataGoesHere!A322</f>
        <v>321</v>
      </c>
      <c r="CZ322" s="19" t="str">
        <f>IF(DataGoesHere!B322="","",DataGoesHere!B322)</f>
        <v/>
      </c>
      <c r="DA322" s="19" t="str">
        <f>IF(DataGoesHere!B322="","",IF(AH$5="No",DataGoesHere!B322,DataGoesHere!B322-(AH$2*(DataGoesHere!A322-1))))</f>
        <v/>
      </c>
      <c r="DB322" s="19" t="str">
        <f>IF(DataGoesHere!B322="","",IF(AO$9="No",DataGoesHere!B322,DataGoesHere!B322/CX322))</f>
        <v/>
      </c>
      <c r="DC322" s="19" t="str">
        <f>IF(DataGoesHere!B322="","",IF(AO$9="No",DA322,DA322/CX322))</f>
        <v/>
      </c>
      <c r="DD322" s="293" t="str">
        <f>IF(CZ322="",IF(COUNTIF(DD$2:DD321,"Forecast")&lt;Output!E$43,"Forecast",""),"Actual")</f>
        <v/>
      </c>
      <c r="DF322" s="19" t="str">
        <f>IF(DataGoesHere!B321="",IF(DD322="Forecast",(Output!$E$47*IntermediateCalcs!DH321)+((1-Output!$E$47)*IntermediateCalcs!DF321),""),(Output!$E$47*IntermediateCalcs!DB321)+((1-Output!$E$47)*IntermediateCalcs!DF321))</f>
        <v/>
      </c>
      <c r="DG322" s="19" t="str">
        <f>IF(DataGoesHere!B321="",IF(DD322="Forecast",(Output!$G$47*(IntermediateCalcs!DF322-IntermediateCalcs!DF321))+((1-Output!$G$47)*IntermediateCalcs!DG321),""),(Output!$G$47*(IntermediateCalcs!DF322-IntermediateCalcs!DF321))+((1-Output!$G$47)*IntermediateCalcs!DG321))</f>
        <v/>
      </c>
      <c r="DH322" s="19" t="str">
        <f>IF(DataGoesHere!B321="",IF(DD322="Forecast",DF322+DG322,""),DF322+DG322)</f>
        <v/>
      </c>
      <c r="DI322" s="274" t="str">
        <f>IF(DH322="","",IF(IntermediateCalcs!$AO$9="Yes",IntermediateCalcs!DH322*$CX322,IntermediateCalcs!DH322))</f>
        <v/>
      </c>
      <c r="DJ322" s="250" t="str">
        <f>IF(DataGoesHere!$B322="","",($CZ322-DI322))</f>
        <v/>
      </c>
      <c r="DK322" s="250" t="str">
        <f>IF(DataGoesHere!$B322="","",ABS($CZ322-DI322))</f>
        <v/>
      </c>
      <c r="DL322" s="250" t="str">
        <f>IF(DataGoesHere!$B322="","",DK322^2)</f>
        <v/>
      </c>
      <c r="DM322" s="249" t="str">
        <f>IF(DataGoesHere!$B322="","",DK322/$CZ322)</f>
        <v/>
      </c>
      <c r="DN322" s="250" t="str">
        <f>IF(DataGoesHere!$B322="","",SUM(DJ$2:DJ322)/AVERAGE(DK:DK))</f>
        <v/>
      </c>
      <c r="DP322" s="19" t="str">
        <f>IF(DataGoesHere!B322="",IF($DD322="Forecast",(Output!E$48*IntermediateCalcs!CY322)+Output!G$48,""),(Output!E$48*IntermediateCalcs!CY322)+Output!G$48)</f>
        <v/>
      </c>
      <c r="DQ322" s="274" t="str">
        <f>IF(DP322="","",IF(IntermediateCalcs!$AO$9="Yes",IntermediateCalcs!DP322*$CX322,IntermediateCalcs!DP322))</f>
        <v/>
      </c>
      <c r="DR322" s="250" t="str">
        <f>IF(DataGoesHere!$B322="","",($CZ322-DQ322))</f>
        <v/>
      </c>
      <c r="DS322" s="250" t="str">
        <f>IF(DataGoesHere!$B322="","",ABS($CZ322-DQ322))</f>
        <v/>
      </c>
      <c r="DT322" s="250" t="str">
        <f>IF(DataGoesHere!$B322="","",DS322^2)</f>
        <v/>
      </c>
      <c r="DU322" s="249" t="str">
        <f>IF(DataGoesHere!$B322="","",DS322/$CZ322)</f>
        <v/>
      </c>
      <c r="DV322" s="250" t="str">
        <f>IF(DataGoesHere!$B322="","",SUM(DR$2:DR322)/AVERAGE(DS:DS))</f>
        <v/>
      </c>
      <c r="DX322" s="19" t="str">
        <f>IF(DataGoesHere!$B321="","",(DB316*(Output!$O$49/Output!$P$49))+(IntermediateCalcs!DB317*(Output!$M$49/Output!$P$49))+(IntermediateCalcs!DB318*(Output!$K$49/Output!$P$49))+(DB319*(Output!$I$49/Output!$P$49))+(IntermediateCalcs!DB320*(Output!$G$49/Output!$P$49))+(IntermediateCalcs!DB321*(Output!$E$49/Output!$P$49)))</f>
        <v/>
      </c>
      <c r="DY322" s="274" t="str">
        <f>IF(DX322="","",IF(IntermediateCalcs!$AO$9="Yes",IntermediateCalcs!DX322*$CX322,IntermediateCalcs!DX322))</f>
        <v/>
      </c>
      <c r="DZ322" s="250" t="str">
        <f>IF(DataGoesHere!$B322="","",($CZ322-DY322))</f>
        <v/>
      </c>
      <c r="EA322" s="250" t="str">
        <f>IF(DataGoesHere!$B322="","",ABS($CZ322-DY322))</f>
        <v/>
      </c>
      <c r="EB322" s="250" t="str">
        <f>IF(DataGoesHere!$B322="","",EA322^2)</f>
        <v/>
      </c>
      <c r="EC322" s="249" t="str">
        <f>IF(DataGoesHere!$B322="","",EA322/$CZ322)</f>
        <v/>
      </c>
      <c r="ED322" s="250" t="str">
        <f>IF(DataGoesHere!$B322="","",SUM(DZ$2:DZ322)/AVERAGE(EA:EA))</f>
        <v/>
      </c>
    </row>
    <row r="323" spans="20:134" x14ac:dyDescent="0.2">
      <c r="T323" s="240"/>
      <c r="U323" s="86"/>
      <c r="V323" s="86"/>
      <c r="W323" s="86"/>
      <c r="X323" s="86"/>
      <c r="Y323" s="86"/>
      <c r="Z323" s="86"/>
      <c r="AA323" s="86"/>
      <c r="AB323" s="86"/>
      <c r="AC323" s="245" t="str">
        <f>IF(DataGoesHere!$B323="","",(DataGoesHere!$B323/SUM(DataGoesHere!$B314:'DataGoesHere'!$B325)))</f>
        <v/>
      </c>
      <c r="AD323" s="86"/>
      <c r="AE323" s="241"/>
      <c r="CV323" s="310" t="str">
        <f>IF(DataGoesHere!B323="","",DataGoesHere!A323)</f>
        <v/>
      </c>
      <c r="CW323" s="271">
        <f t="shared" ca="1" si="18"/>
        <v>10</v>
      </c>
      <c r="CX323" s="272">
        <f t="shared" ca="1" si="19"/>
        <v>0.92557634012077306</v>
      </c>
      <c r="CY323" s="266">
        <f>DataGoesHere!A323</f>
        <v>322</v>
      </c>
      <c r="CZ323" s="19" t="str">
        <f>IF(DataGoesHere!B323="","",DataGoesHere!B323)</f>
        <v/>
      </c>
      <c r="DA323" s="19" t="str">
        <f>IF(DataGoesHere!B323="","",IF(AH$5="No",DataGoesHere!B323,DataGoesHere!B323-(AH$2*(DataGoesHere!A323-1))))</f>
        <v/>
      </c>
      <c r="DB323" s="19" t="str">
        <f>IF(DataGoesHere!B323="","",IF(AO$9="No",DataGoesHere!B323,DataGoesHere!B323/CX323))</f>
        <v/>
      </c>
      <c r="DC323" s="19" t="str">
        <f>IF(DataGoesHere!B323="","",IF(AO$9="No",DA323,DA323/CX323))</f>
        <v/>
      </c>
      <c r="DD323" s="293" t="str">
        <f>IF(CZ323="",IF(COUNTIF(DD$2:DD322,"Forecast")&lt;Output!E$43,"Forecast",""),"Actual")</f>
        <v/>
      </c>
      <c r="DF323" s="19" t="str">
        <f>IF(DataGoesHere!B322="",IF(DD323="Forecast",(Output!$E$47*IntermediateCalcs!DH322)+((1-Output!$E$47)*IntermediateCalcs!DF322),""),(Output!$E$47*IntermediateCalcs!DB322)+((1-Output!$E$47)*IntermediateCalcs!DF322))</f>
        <v/>
      </c>
      <c r="DG323" s="19" t="str">
        <f>IF(DataGoesHere!B322="",IF(DD323="Forecast",(Output!$G$47*(IntermediateCalcs!DF323-IntermediateCalcs!DF322))+((1-Output!$G$47)*IntermediateCalcs!DG322),""),(Output!$G$47*(IntermediateCalcs!DF323-IntermediateCalcs!DF322))+((1-Output!$G$47)*IntermediateCalcs!DG322))</f>
        <v/>
      </c>
      <c r="DH323" s="19" t="str">
        <f>IF(DataGoesHere!B322="",IF(DD323="Forecast",DF323+DG323,""),DF323+DG323)</f>
        <v/>
      </c>
      <c r="DI323" s="274" t="str">
        <f>IF(DH323="","",IF(IntermediateCalcs!$AO$9="Yes",IntermediateCalcs!DH323*$CX323,IntermediateCalcs!DH323))</f>
        <v/>
      </c>
      <c r="DJ323" s="250" t="str">
        <f>IF(DataGoesHere!$B323="","",($CZ323-DI323))</f>
        <v/>
      </c>
      <c r="DK323" s="250" t="str">
        <f>IF(DataGoesHere!$B323="","",ABS($CZ323-DI323))</f>
        <v/>
      </c>
      <c r="DL323" s="250" t="str">
        <f>IF(DataGoesHere!$B323="","",DK323^2)</f>
        <v/>
      </c>
      <c r="DM323" s="249" t="str">
        <f>IF(DataGoesHere!$B323="","",DK323/$CZ323)</f>
        <v/>
      </c>
      <c r="DN323" s="250" t="str">
        <f>IF(DataGoesHere!$B323="","",SUM(DJ$2:DJ323)/AVERAGE(DK:DK))</f>
        <v/>
      </c>
      <c r="DP323" s="19" t="str">
        <f>IF(DataGoesHere!B323="",IF($DD323="Forecast",(Output!E$48*IntermediateCalcs!CY323)+Output!G$48,""),(Output!E$48*IntermediateCalcs!CY323)+Output!G$48)</f>
        <v/>
      </c>
      <c r="DQ323" s="274" t="str">
        <f>IF(DP323="","",IF(IntermediateCalcs!$AO$9="Yes",IntermediateCalcs!DP323*$CX323,IntermediateCalcs!DP323))</f>
        <v/>
      </c>
      <c r="DR323" s="250" t="str">
        <f>IF(DataGoesHere!$B323="","",($CZ323-DQ323))</f>
        <v/>
      </c>
      <c r="DS323" s="250" t="str">
        <f>IF(DataGoesHere!$B323="","",ABS($CZ323-DQ323))</f>
        <v/>
      </c>
      <c r="DT323" s="250" t="str">
        <f>IF(DataGoesHere!$B323="","",DS323^2)</f>
        <v/>
      </c>
      <c r="DU323" s="249" t="str">
        <f>IF(DataGoesHere!$B323="","",DS323/$CZ323)</f>
        <v/>
      </c>
      <c r="DV323" s="250" t="str">
        <f>IF(DataGoesHere!$B323="","",SUM(DR$2:DR323)/AVERAGE(DS:DS))</f>
        <v/>
      </c>
      <c r="DX323" s="19" t="str">
        <f>IF(DataGoesHere!$B322="","",(DB317*(Output!$O$49/Output!$P$49))+(IntermediateCalcs!DB318*(Output!$M$49/Output!$P$49))+(IntermediateCalcs!DB319*(Output!$K$49/Output!$P$49))+(DB320*(Output!$I$49/Output!$P$49))+(IntermediateCalcs!DB321*(Output!$G$49/Output!$P$49))+(IntermediateCalcs!DB322*(Output!$E$49/Output!$P$49)))</f>
        <v/>
      </c>
      <c r="DY323" s="274" t="str">
        <f>IF(DX323="","",IF(IntermediateCalcs!$AO$9="Yes",IntermediateCalcs!DX323*$CX323,IntermediateCalcs!DX323))</f>
        <v/>
      </c>
      <c r="DZ323" s="250" t="str">
        <f>IF(DataGoesHere!$B323="","",($CZ323-DY323))</f>
        <v/>
      </c>
      <c r="EA323" s="250" t="str">
        <f>IF(DataGoesHere!$B323="","",ABS($CZ323-DY323))</f>
        <v/>
      </c>
      <c r="EB323" s="250" t="str">
        <f>IF(DataGoesHere!$B323="","",EA323^2)</f>
        <v/>
      </c>
      <c r="EC323" s="249" t="str">
        <f>IF(DataGoesHere!$B323="","",EA323/$CZ323)</f>
        <v/>
      </c>
      <c r="ED323" s="250" t="str">
        <f>IF(DataGoesHere!$B323="","",SUM(DZ$2:DZ323)/AVERAGE(EA:EA))</f>
        <v/>
      </c>
    </row>
    <row r="324" spans="20:134" x14ac:dyDescent="0.2">
      <c r="T324" s="240"/>
      <c r="U324" s="86"/>
      <c r="V324" s="86"/>
      <c r="W324" s="86"/>
      <c r="X324" s="86"/>
      <c r="Y324" s="86"/>
      <c r="Z324" s="86"/>
      <c r="AA324" s="86"/>
      <c r="AB324" s="86"/>
      <c r="AC324" s="86"/>
      <c r="AD324" s="245" t="str">
        <f>IF(DataGoesHere!$B324="","",(DataGoesHere!$B324/SUM(DataGoesHere!$B314:'DataGoesHere'!$B325)))</f>
        <v/>
      </c>
      <c r="AE324" s="241"/>
      <c r="CV324" s="310" t="str">
        <f>IF(DataGoesHere!B324="","",DataGoesHere!A324)</f>
        <v/>
      </c>
      <c r="CW324" s="271">
        <f t="shared" ca="1" si="18"/>
        <v>11</v>
      </c>
      <c r="CX324" s="272">
        <f t="shared" ca="1" si="19"/>
        <v>0.97463169608807265</v>
      </c>
      <c r="CY324" s="266">
        <f>DataGoesHere!A324</f>
        <v>323</v>
      </c>
      <c r="CZ324" s="19" t="str">
        <f>IF(DataGoesHere!B324="","",DataGoesHere!B324)</f>
        <v/>
      </c>
      <c r="DA324" s="19" t="str">
        <f>IF(DataGoesHere!B324="","",IF(AH$5="No",DataGoesHere!B324,DataGoesHere!B324-(AH$2*(DataGoesHere!A324-1))))</f>
        <v/>
      </c>
      <c r="DB324" s="19" t="str">
        <f>IF(DataGoesHere!B324="","",IF(AO$9="No",DataGoesHere!B324,DataGoesHere!B324/CX324))</f>
        <v/>
      </c>
      <c r="DC324" s="19" t="str">
        <f>IF(DataGoesHere!B324="","",IF(AO$9="No",DA324,DA324/CX324))</f>
        <v/>
      </c>
      <c r="DD324" s="293" t="str">
        <f>IF(CZ324="",IF(COUNTIF(DD$2:DD323,"Forecast")&lt;Output!E$43,"Forecast",""),"Actual")</f>
        <v/>
      </c>
      <c r="DF324" s="19" t="str">
        <f>IF(DataGoesHere!B323="",IF(DD324="Forecast",(Output!$E$47*IntermediateCalcs!DH323)+((1-Output!$E$47)*IntermediateCalcs!DF323),""),(Output!$E$47*IntermediateCalcs!DB323)+((1-Output!$E$47)*IntermediateCalcs!DF323))</f>
        <v/>
      </c>
      <c r="DG324" s="19" t="str">
        <f>IF(DataGoesHere!B323="",IF(DD324="Forecast",(Output!$G$47*(IntermediateCalcs!DF324-IntermediateCalcs!DF323))+((1-Output!$G$47)*IntermediateCalcs!DG323),""),(Output!$G$47*(IntermediateCalcs!DF324-IntermediateCalcs!DF323))+((1-Output!$G$47)*IntermediateCalcs!DG323))</f>
        <v/>
      </c>
      <c r="DH324" s="19" t="str">
        <f>IF(DataGoesHere!B323="",IF(DD324="Forecast",DF324+DG324,""),DF324+DG324)</f>
        <v/>
      </c>
      <c r="DI324" s="274" t="str">
        <f>IF(DH324="","",IF(IntermediateCalcs!$AO$9="Yes",IntermediateCalcs!DH324*$CX324,IntermediateCalcs!DH324))</f>
        <v/>
      </c>
      <c r="DJ324" s="250" t="str">
        <f>IF(DataGoesHere!$B324="","",($CZ324-DI324))</f>
        <v/>
      </c>
      <c r="DK324" s="250" t="str">
        <f>IF(DataGoesHere!$B324="","",ABS($CZ324-DI324))</f>
        <v/>
      </c>
      <c r="DL324" s="250" t="str">
        <f>IF(DataGoesHere!$B324="","",DK324^2)</f>
        <v/>
      </c>
      <c r="DM324" s="249" t="str">
        <f>IF(DataGoesHere!$B324="","",DK324/$CZ324)</f>
        <v/>
      </c>
      <c r="DN324" s="250" t="str">
        <f>IF(DataGoesHere!$B324="","",SUM(DJ$2:DJ324)/AVERAGE(DK:DK))</f>
        <v/>
      </c>
      <c r="DP324" s="19" t="str">
        <f>IF(DataGoesHere!B324="",IF($DD324="Forecast",(Output!E$48*IntermediateCalcs!CY324)+Output!G$48,""),(Output!E$48*IntermediateCalcs!CY324)+Output!G$48)</f>
        <v/>
      </c>
      <c r="DQ324" s="274" t="str">
        <f>IF(DP324="","",IF(IntermediateCalcs!$AO$9="Yes",IntermediateCalcs!DP324*$CX324,IntermediateCalcs!DP324))</f>
        <v/>
      </c>
      <c r="DR324" s="250" t="str">
        <f>IF(DataGoesHere!$B324="","",($CZ324-DQ324))</f>
        <v/>
      </c>
      <c r="DS324" s="250" t="str">
        <f>IF(DataGoesHere!$B324="","",ABS($CZ324-DQ324))</f>
        <v/>
      </c>
      <c r="DT324" s="250" t="str">
        <f>IF(DataGoesHere!$B324="","",DS324^2)</f>
        <v/>
      </c>
      <c r="DU324" s="249" t="str">
        <f>IF(DataGoesHere!$B324="","",DS324/$CZ324)</f>
        <v/>
      </c>
      <c r="DV324" s="250" t="str">
        <f>IF(DataGoesHere!$B324="","",SUM(DR$2:DR324)/AVERAGE(DS:DS))</f>
        <v/>
      </c>
      <c r="DX324" s="19" t="str">
        <f>IF(DataGoesHere!$B323="","",(DB318*(Output!$O$49/Output!$P$49))+(IntermediateCalcs!DB319*(Output!$M$49/Output!$P$49))+(IntermediateCalcs!DB320*(Output!$K$49/Output!$P$49))+(DB321*(Output!$I$49/Output!$P$49))+(IntermediateCalcs!DB322*(Output!$G$49/Output!$P$49))+(IntermediateCalcs!DB323*(Output!$E$49/Output!$P$49)))</f>
        <v/>
      </c>
      <c r="DY324" s="274" t="str">
        <f>IF(DX324="","",IF(IntermediateCalcs!$AO$9="Yes",IntermediateCalcs!DX324*$CX324,IntermediateCalcs!DX324))</f>
        <v/>
      </c>
      <c r="DZ324" s="250" t="str">
        <f>IF(DataGoesHere!$B324="","",($CZ324-DY324))</f>
        <v/>
      </c>
      <c r="EA324" s="250" t="str">
        <f>IF(DataGoesHere!$B324="","",ABS($CZ324-DY324))</f>
        <v/>
      </c>
      <c r="EB324" s="250" t="str">
        <f>IF(DataGoesHere!$B324="","",EA324^2)</f>
        <v/>
      </c>
      <c r="EC324" s="249" t="str">
        <f>IF(DataGoesHere!$B324="","",EA324/$CZ324)</f>
        <v/>
      </c>
      <c r="ED324" s="250" t="str">
        <f>IF(DataGoesHere!$B324="","",SUM(DZ$2:DZ324)/AVERAGE(EA:EA))</f>
        <v/>
      </c>
    </row>
    <row r="325" spans="20:134" x14ac:dyDescent="0.2">
      <c r="T325" s="242"/>
      <c r="U325" s="243"/>
      <c r="V325" s="243"/>
      <c r="W325" s="243"/>
      <c r="X325" s="243"/>
      <c r="Y325" s="243"/>
      <c r="Z325" s="243"/>
      <c r="AA325" s="243"/>
      <c r="AB325" s="243"/>
      <c r="AC325" s="243"/>
      <c r="AD325" s="243"/>
      <c r="AE325" s="246" t="str">
        <f>IF(DataGoesHere!$B325="","",(DataGoesHere!$B325/SUM(DataGoesHere!$B314:'DataGoesHere'!$B325)))</f>
        <v/>
      </c>
      <c r="CV325" s="310" t="str">
        <f>IF(DataGoesHere!B325="","",DataGoesHere!A325)</f>
        <v/>
      </c>
      <c r="CW325" s="271">
        <f t="shared" ca="1" si="18"/>
        <v>12</v>
      </c>
      <c r="CX325" s="272">
        <f t="shared" ca="1" si="19"/>
        <v>1.0054005237672714</v>
      </c>
      <c r="CY325" s="266">
        <f>DataGoesHere!A325</f>
        <v>324</v>
      </c>
      <c r="CZ325" s="19" t="str">
        <f>IF(DataGoesHere!B325="","",DataGoesHere!B325)</f>
        <v/>
      </c>
      <c r="DA325" s="19" t="str">
        <f>IF(DataGoesHere!B325="","",IF(AH$5="No",DataGoesHere!B325,DataGoesHere!B325-(AH$2*(DataGoesHere!A325-1))))</f>
        <v/>
      </c>
      <c r="DB325" s="19" t="str">
        <f>IF(DataGoesHere!B325="","",IF(AO$9="No",DataGoesHere!B325,DataGoesHere!B325/CX325))</f>
        <v/>
      </c>
      <c r="DC325" s="19" t="str">
        <f>IF(DataGoesHere!B325="","",IF(AO$9="No",DA325,DA325/CX325))</f>
        <v/>
      </c>
      <c r="DD325" s="293" t="str">
        <f>IF(CZ325="",IF(COUNTIF(DD$2:DD324,"Forecast")&lt;Output!E$43,"Forecast",""),"Actual")</f>
        <v/>
      </c>
      <c r="DF325" s="19" t="str">
        <f>IF(DataGoesHere!B324="",IF(DD325="Forecast",(Output!$E$47*IntermediateCalcs!DH324)+((1-Output!$E$47)*IntermediateCalcs!DF324),""),(Output!$E$47*IntermediateCalcs!DB324)+((1-Output!$E$47)*IntermediateCalcs!DF324))</f>
        <v/>
      </c>
      <c r="DG325" s="19" t="str">
        <f>IF(DataGoesHere!B324="",IF(DD325="Forecast",(Output!$G$47*(IntermediateCalcs!DF325-IntermediateCalcs!DF324))+((1-Output!$G$47)*IntermediateCalcs!DG324),""),(Output!$G$47*(IntermediateCalcs!DF325-IntermediateCalcs!DF324))+((1-Output!$G$47)*IntermediateCalcs!DG324))</f>
        <v/>
      </c>
      <c r="DH325" s="19" t="str">
        <f>IF(DataGoesHere!B324="",IF(DD325="Forecast",DF325+DG325,""),DF325+DG325)</f>
        <v/>
      </c>
      <c r="DI325" s="274" t="str">
        <f>IF(DH325="","",IF(IntermediateCalcs!$AO$9="Yes",IntermediateCalcs!DH325*$CX325,IntermediateCalcs!DH325))</f>
        <v/>
      </c>
      <c r="DJ325" s="250" t="str">
        <f>IF(DataGoesHere!$B325="","",($CZ325-DI325))</f>
        <v/>
      </c>
      <c r="DK325" s="250" t="str">
        <f>IF(DataGoesHere!$B325="","",ABS($CZ325-DI325))</f>
        <v/>
      </c>
      <c r="DL325" s="250" t="str">
        <f>IF(DataGoesHere!$B325="","",DK325^2)</f>
        <v/>
      </c>
      <c r="DM325" s="249" t="str">
        <f>IF(DataGoesHere!$B325="","",DK325/$CZ325)</f>
        <v/>
      </c>
      <c r="DN325" s="250" t="str">
        <f>IF(DataGoesHere!$B325="","",SUM(DJ$2:DJ325)/AVERAGE(DK:DK))</f>
        <v/>
      </c>
      <c r="DP325" s="19" t="str">
        <f>IF(DataGoesHere!B325="",IF($DD325="Forecast",(Output!E$48*IntermediateCalcs!CY325)+Output!G$48,""),(Output!E$48*IntermediateCalcs!CY325)+Output!G$48)</f>
        <v/>
      </c>
      <c r="DQ325" s="274" t="str">
        <f>IF(DP325="","",IF(IntermediateCalcs!$AO$9="Yes",IntermediateCalcs!DP325*$CX325,IntermediateCalcs!DP325))</f>
        <v/>
      </c>
      <c r="DR325" s="250" t="str">
        <f>IF(DataGoesHere!$B325="","",($CZ325-DQ325))</f>
        <v/>
      </c>
      <c r="DS325" s="250" t="str">
        <f>IF(DataGoesHere!$B325="","",ABS($CZ325-DQ325))</f>
        <v/>
      </c>
      <c r="DT325" s="250" t="str">
        <f>IF(DataGoesHere!$B325="","",DS325^2)</f>
        <v/>
      </c>
      <c r="DU325" s="249" t="str">
        <f>IF(DataGoesHere!$B325="","",DS325/$CZ325)</f>
        <v/>
      </c>
      <c r="DV325" s="250" t="str">
        <f>IF(DataGoesHere!$B325="","",SUM(DR$2:DR325)/AVERAGE(DS:DS))</f>
        <v/>
      </c>
      <c r="DX325" s="19" t="str">
        <f>IF(DataGoesHere!$B324="","",(DB319*(Output!$O$49/Output!$P$49))+(IntermediateCalcs!DB320*(Output!$M$49/Output!$P$49))+(IntermediateCalcs!DB321*(Output!$K$49/Output!$P$49))+(DB322*(Output!$I$49/Output!$P$49))+(IntermediateCalcs!DB323*(Output!$G$49/Output!$P$49))+(IntermediateCalcs!DB324*(Output!$E$49/Output!$P$49)))</f>
        <v/>
      </c>
      <c r="DY325" s="274" t="str">
        <f>IF(DX325="","",IF(IntermediateCalcs!$AO$9="Yes",IntermediateCalcs!DX325*$CX325,IntermediateCalcs!DX325))</f>
        <v/>
      </c>
      <c r="DZ325" s="250" t="str">
        <f>IF(DataGoesHere!$B325="","",($CZ325-DY325))</f>
        <v/>
      </c>
      <c r="EA325" s="250" t="str">
        <f>IF(DataGoesHere!$B325="","",ABS($CZ325-DY325))</f>
        <v/>
      </c>
      <c r="EB325" s="250" t="str">
        <f>IF(DataGoesHere!$B325="","",EA325^2)</f>
        <v/>
      </c>
      <c r="EC325" s="249" t="str">
        <f>IF(DataGoesHere!$B325="","",EA325/$CZ325)</f>
        <v/>
      </c>
      <c r="ED325" s="250" t="str">
        <f>IF(DataGoesHere!$B325="","",SUM(DZ$2:DZ325)/AVERAGE(EA:EA))</f>
        <v/>
      </c>
    </row>
    <row r="326" spans="20:134" x14ac:dyDescent="0.2">
      <c r="T326" s="244" t="str">
        <f>IF(DataGoesHere!$B326="","",(DataGoesHere!$B326/SUM(DataGoesHere!$B326:'DataGoesHere'!$B337)))</f>
        <v/>
      </c>
      <c r="U326" s="238"/>
      <c r="V326" s="238"/>
      <c r="W326" s="238"/>
      <c r="X326" s="238"/>
      <c r="Y326" s="238"/>
      <c r="Z326" s="238"/>
      <c r="AA326" s="238"/>
      <c r="AB326" s="238"/>
      <c r="AC326" s="238"/>
      <c r="AD326" s="238"/>
      <c r="AE326" s="239"/>
      <c r="CV326" s="310" t="str">
        <f>IF(DataGoesHere!B326="","",DataGoesHere!A326)</f>
        <v/>
      </c>
      <c r="CW326" s="271">
        <f t="shared" ca="1" si="18"/>
        <v>1</v>
      </c>
      <c r="CX326" s="272">
        <f t="shared" ca="1" si="19"/>
        <v>1.3236179355303281</v>
      </c>
      <c r="CY326" s="266">
        <f>DataGoesHere!A326</f>
        <v>325</v>
      </c>
      <c r="CZ326" s="19" t="str">
        <f>IF(DataGoesHere!B326="","",DataGoesHere!B326)</f>
        <v/>
      </c>
      <c r="DA326" s="19" t="str">
        <f>IF(DataGoesHere!B326="","",IF(AH$5="No",DataGoesHere!B326,DataGoesHere!B326-(AH$2*(DataGoesHere!A326-1))))</f>
        <v/>
      </c>
      <c r="DB326" s="19" t="str">
        <f>IF(DataGoesHere!B326="","",IF(AO$9="No",DataGoesHere!B326,DataGoesHere!B326/CX326))</f>
        <v/>
      </c>
      <c r="DC326" s="19" t="str">
        <f>IF(DataGoesHere!B326="","",IF(AO$9="No",DA326,DA326/CX326))</f>
        <v/>
      </c>
      <c r="DD326" s="293" t="str">
        <f>IF(CZ326="",IF(COUNTIF(DD$2:DD325,"Forecast")&lt;Output!E$43,"Forecast",""),"Actual")</f>
        <v/>
      </c>
      <c r="DF326" s="19" t="str">
        <f>IF(DataGoesHere!B325="",IF(DD326="Forecast",(Output!$E$47*IntermediateCalcs!DH325)+((1-Output!$E$47)*IntermediateCalcs!DF325),""),(Output!$E$47*IntermediateCalcs!DB325)+((1-Output!$E$47)*IntermediateCalcs!DF325))</f>
        <v/>
      </c>
      <c r="DG326" s="19" t="str">
        <f>IF(DataGoesHere!B325="",IF(DD326="Forecast",(Output!$G$47*(IntermediateCalcs!DF326-IntermediateCalcs!DF325))+((1-Output!$G$47)*IntermediateCalcs!DG325),""),(Output!$G$47*(IntermediateCalcs!DF326-IntermediateCalcs!DF325))+((1-Output!$G$47)*IntermediateCalcs!DG325))</f>
        <v/>
      </c>
      <c r="DH326" s="19" t="str">
        <f>IF(DataGoesHere!B325="",IF(DD326="Forecast",DF326+DG326,""),DF326+DG326)</f>
        <v/>
      </c>
      <c r="DI326" s="274" t="str">
        <f>IF(DH326="","",IF(IntermediateCalcs!$AO$9="Yes",IntermediateCalcs!DH326*$CX326,IntermediateCalcs!DH326))</f>
        <v/>
      </c>
      <c r="DJ326" s="250" t="str">
        <f>IF(DataGoesHere!$B326="","",($CZ326-DI326))</f>
        <v/>
      </c>
      <c r="DK326" s="250" t="str">
        <f>IF(DataGoesHere!$B326="","",ABS($CZ326-DI326))</f>
        <v/>
      </c>
      <c r="DL326" s="250" t="str">
        <f>IF(DataGoesHere!$B326="","",DK326^2)</f>
        <v/>
      </c>
      <c r="DM326" s="249" t="str">
        <f>IF(DataGoesHere!$B326="","",DK326/$CZ326)</f>
        <v/>
      </c>
      <c r="DN326" s="250" t="str">
        <f>IF(DataGoesHere!$B326="","",SUM(DJ$2:DJ326)/AVERAGE(DK:DK))</f>
        <v/>
      </c>
      <c r="DP326" s="19" t="str">
        <f>IF(DataGoesHere!B326="",IF($DD326="Forecast",(Output!E$48*IntermediateCalcs!CY326)+Output!G$48,""),(Output!E$48*IntermediateCalcs!CY326)+Output!G$48)</f>
        <v/>
      </c>
      <c r="DQ326" s="274" t="str">
        <f>IF(DP326="","",IF(IntermediateCalcs!$AO$9="Yes",IntermediateCalcs!DP326*$CX326,IntermediateCalcs!DP326))</f>
        <v/>
      </c>
      <c r="DR326" s="250" t="str">
        <f>IF(DataGoesHere!$B326="","",($CZ326-DQ326))</f>
        <v/>
      </c>
      <c r="DS326" s="250" t="str">
        <f>IF(DataGoesHere!$B326="","",ABS($CZ326-DQ326))</f>
        <v/>
      </c>
      <c r="DT326" s="250" t="str">
        <f>IF(DataGoesHere!$B326="","",DS326^2)</f>
        <v/>
      </c>
      <c r="DU326" s="249" t="str">
        <f>IF(DataGoesHere!$B326="","",DS326/$CZ326)</f>
        <v/>
      </c>
      <c r="DV326" s="250" t="str">
        <f>IF(DataGoesHere!$B326="","",SUM(DR$2:DR326)/AVERAGE(DS:DS))</f>
        <v/>
      </c>
      <c r="DX326" s="19" t="str">
        <f>IF(DataGoesHere!$B325="","",(DB320*(Output!$O$49/Output!$P$49))+(IntermediateCalcs!DB321*(Output!$M$49/Output!$P$49))+(IntermediateCalcs!DB322*(Output!$K$49/Output!$P$49))+(DB323*(Output!$I$49/Output!$P$49))+(IntermediateCalcs!DB324*(Output!$G$49/Output!$P$49))+(IntermediateCalcs!DB325*(Output!$E$49/Output!$P$49)))</f>
        <v/>
      </c>
      <c r="DY326" s="274" t="str">
        <f>IF(DX326="","",IF(IntermediateCalcs!$AO$9="Yes",IntermediateCalcs!DX326*$CX326,IntermediateCalcs!DX326))</f>
        <v/>
      </c>
      <c r="DZ326" s="250" t="str">
        <f>IF(DataGoesHere!$B326="","",($CZ326-DY326))</f>
        <v/>
      </c>
      <c r="EA326" s="250" t="str">
        <f>IF(DataGoesHere!$B326="","",ABS($CZ326-DY326))</f>
        <v/>
      </c>
      <c r="EB326" s="250" t="str">
        <f>IF(DataGoesHere!$B326="","",EA326^2)</f>
        <v/>
      </c>
      <c r="EC326" s="249" t="str">
        <f>IF(DataGoesHere!$B326="","",EA326/$CZ326)</f>
        <v/>
      </c>
      <c r="ED326" s="250" t="str">
        <f>IF(DataGoesHere!$B326="","",SUM(DZ$2:DZ326)/AVERAGE(EA:EA))</f>
        <v/>
      </c>
    </row>
    <row r="327" spans="20:134" x14ac:dyDescent="0.2">
      <c r="T327" s="240"/>
      <c r="U327" s="245" t="str">
        <f>IF(DataGoesHere!$B327="","",(DataGoesHere!$B327/SUM(DataGoesHere!$B327:'DataGoesHere'!$B337)))</f>
        <v/>
      </c>
      <c r="V327" s="86"/>
      <c r="W327" s="86"/>
      <c r="X327" s="86"/>
      <c r="Y327" s="86"/>
      <c r="Z327" s="86"/>
      <c r="AA327" s="86"/>
      <c r="AB327" s="86"/>
      <c r="AC327" s="86"/>
      <c r="AD327" s="86"/>
      <c r="AE327" s="241"/>
      <c r="CV327" s="310" t="str">
        <f>IF(DataGoesHere!B327="","",DataGoesHere!A327)</f>
        <v/>
      </c>
      <c r="CW327" s="271">
        <f t="shared" ca="1" si="18"/>
        <v>2</v>
      </c>
      <c r="CX327" s="272">
        <f t="shared" ca="1" si="19"/>
        <v>0.80574490527728204</v>
      </c>
      <c r="CY327" s="266">
        <f>DataGoesHere!A327</f>
        <v>326</v>
      </c>
      <c r="CZ327" s="19" t="str">
        <f>IF(DataGoesHere!B327="","",DataGoesHere!B327)</f>
        <v/>
      </c>
      <c r="DA327" s="19" t="str">
        <f>IF(DataGoesHere!B327="","",IF(AH$5="No",DataGoesHere!B327,DataGoesHere!B327-(AH$2*(DataGoesHere!A327-1))))</f>
        <v/>
      </c>
      <c r="DB327" s="19" t="str">
        <f>IF(DataGoesHere!B327="","",IF(AO$9="No",DataGoesHere!B327,DataGoesHere!B327/CX327))</f>
        <v/>
      </c>
      <c r="DC327" s="19" t="str">
        <f>IF(DataGoesHere!B327="","",IF(AO$9="No",DA327,DA327/CX327))</f>
        <v/>
      </c>
      <c r="DD327" s="293" t="str">
        <f>IF(CZ327="",IF(COUNTIF(DD$2:DD326,"Forecast")&lt;Output!E$43,"Forecast",""),"Actual")</f>
        <v/>
      </c>
      <c r="DF327" s="19" t="str">
        <f>IF(DataGoesHere!B326="",IF(DD327="Forecast",(Output!$E$47*IntermediateCalcs!DH326)+((1-Output!$E$47)*IntermediateCalcs!DF326),""),(Output!$E$47*IntermediateCalcs!DB326)+((1-Output!$E$47)*IntermediateCalcs!DF326))</f>
        <v/>
      </c>
      <c r="DG327" s="19" t="str">
        <f>IF(DataGoesHere!B326="",IF(DD327="Forecast",(Output!$G$47*(IntermediateCalcs!DF327-IntermediateCalcs!DF326))+((1-Output!$G$47)*IntermediateCalcs!DG326),""),(Output!$G$47*(IntermediateCalcs!DF327-IntermediateCalcs!DF326))+((1-Output!$G$47)*IntermediateCalcs!DG326))</f>
        <v/>
      </c>
      <c r="DH327" s="19" t="str">
        <f>IF(DataGoesHere!B326="",IF(DD327="Forecast",DF327+DG327,""),DF327+DG327)</f>
        <v/>
      </c>
      <c r="DI327" s="274" t="str">
        <f>IF(DH327="","",IF(IntermediateCalcs!$AO$9="Yes",IntermediateCalcs!DH327*$CX327,IntermediateCalcs!DH327))</f>
        <v/>
      </c>
      <c r="DJ327" s="250" t="str">
        <f>IF(DataGoesHere!$B327="","",($CZ327-DI327))</f>
        <v/>
      </c>
      <c r="DK327" s="250" t="str">
        <f>IF(DataGoesHere!$B327="","",ABS($CZ327-DI327))</f>
        <v/>
      </c>
      <c r="DL327" s="250" t="str">
        <f>IF(DataGoesHere!$B327="","",DK327^2)</f>
        <v/>
      </c>
      <c r="DM327" s="249" t="str">
        <f>IF(DataGoesHere!$B327="","",DK327/$CZ327)</f>
        <v/>
      </c>
      <c r="DN327" s="250" t="str">
        <f>IF(DataGoesHere!$B327="","",SUM(DJ$2:DJ327)/AVERAGE(DK:DK))</f>
        <v/>
      </c>
      <c r="DP327" s="19" t="str">
        <f>IF(DataGoesHere!B327="",IF($DD327="Forecast",(Output!E$48*IntermediateCalcs!CY327)+Output!G$48,""),(Output!E$48*IntermediateCalcs!CY327)+Output!G$48)</f>
        <v/>
      </c>
      <c r="DQ327" s="274" t="str">
        <f>IF(DP327="","",IF(IntermediateCalcs!$AO$9="Yes",IntermediateCalcs!DP327*$CX327,IntermediateCalcs!DP327))</f>
        <v/>
      </c>
      <c r="DR327" s="250" t="str">
        <f>IF(DataGoesHere!$B327="","",($CZ327-DQ327))</f>
        <v/>
      </c>
      <c r="DS327" s="250" t="str">
        <f>IF(DataGoesHere!$B327="","",ABS($CZ327-DQ327))</f>
        <v/>
      </c>
      <c r="DT327" s="250" t="str">
        <f>IF(DataGoesHere!$B327="","",DS327^2)</f>
        <v/>
      </c>
      <c r="DU327" s="249" t="str">
        <f>IF(DataGoesHere!$B327="","",DS327/$CZ327)</f>
        <v/>
      </c>
      <c r="DV327" s="250" t="str">
        <f>IF(DataGoesHere!$B327="","",SUM(DR$2:DR327)/AVERAGE(DS:DS))</f>
        <v/>
      </c>
      <c r="DX327" s="19" t="str">
        <f>IF(DataGoesHere!$B326="","",(DB321*(Output!$O$49/Output!$P$49))+(IntermediateCalcs!DB322*(Output!$M$49/Output!$P$49))+(IntermediateCalcs!DB323*(Output!$K$49/Output!$P$49))+(DB324*(Output!$I$49/Output!$P$49))+(IntermediateCalcs!DB325*(Output!$G$49/Output!$P$49))+(IntermediateCalcs!DB326*(Output!$E$49/Output!$P$49)))</f>
        <v/>
      </c>
      <c r="DY327" s="274" t="str">
        <f>IF(DX327="","",IF(IntermediateCalcs!$AO$9="Yes",IntermediateCalcs!DX327*$CX327,IntermediateCalcs!DX327))</f>
        <v/>
      </c>
      <c r="DZ327" s="250" t="str">
        <f>IF(DataGoesHere!$B327="","",($CZ327-DY327))</f>
        <v/>
      </c>
      <c r="EA327" s="250" t="str">
        <f>IF(DataGoesHere!$B327="","",ABS($CZ327-DY327))</f>
        <v/>
      </c>
      <c r="EB327" s="250" t="str">
        <f>IF(DataGoesHere!$B327="","",EA327^2)</f>
        <v/>
      </c>
      <c r="EC327" s="249" t="str">
        <f>IF(DataGoesHere!$B327="","",EA327/$CZ327)</f>
        <v/>
      </c>
      <c r="ED327" s="250" t="str">
        <f>IF(DataGoesHere!$B327="","",SUM(DZ$2:DZ327)/AVERAGE(EA:EA))</f>
        <v/>
      </c>
    </row>
    <row r="328" spans="20:134" x14ac:dyDescent="0.2">
      <c r="T328" s="240"/>
      <c r="U328" s="86"/>
      <c r="V328" s="245" t="str">
        <f>IF(DataGoesHere!$B328="","",(DataGoesHere!$B328/SUM(DataGoesHere!$B326:'DataGoesHere'!$B337)))</f>
        <v/>
      </c>
      <c r="W328" s="86"/>
      <c r="X328" s="86"/>
      <c r="Y328" s="86"/>
      <c r="Z328" s="86"/>
      <c r="AA328" s="86"/>
      <c r="AB328" s="86"/>
      <c r="AC328" s="86"/>
      <c r="AD328" s="86"/>
      <c r="AE328" s="241"/>
      <c r="CV328" s="310" t="str">
        <f>IF(DataGoesHere!B328="","",DataGoesHere!A328)</f>
        <v/>
      </c>
      <c r="CW328" s="271">
        <f t="shared" ca="1" si="18"/>
        <v>3</v>
      </c>
      <c r="CX328" s="272">
        <f t="shared" ca="1" si="19"/>
        <v>0.79862940076451561</v>
      </c>
      <c r="CY328" s="266">
        <f>DataGoesHere!A328</f>
        <v>327</v>
      </c>
      <c r="CZ328" s="19" t="str">
        <f>IF(DataGoesHere!B328="","",DataGoesHere!B328)</f>
        <v/>
      </c>
      <c r="DA328" s="19" t="str">
        <f>IF(DataGoesHere!B328="","",IF(AH$5="No",DataGoesHere!B328,DataGoesHere!B328-(AH$2*(DataGoesHere!A328-1))))</f>
        <v/>
      </c>
      <c r="DB328" s="19" t="str">
        <f>IF(DataGoesHere!B328="","",IF(AO$9="No",DataGoesHere!B328,DataGoesHere!B328/CX328))</f>
        <v/>
      </c>
      <c r="DC328" s="19" t="str">
        <f>IF(DataGoesHere!B328="","",IF(AO$9="No",DA328,DA328/CX328))</f>
        <v/>
      </c>
      <c r="DD328" s="293" t="str">
        <f>IF(CZ328="",IF(COUNTIF(DD$2:DD327,"Forecast")&lt;Output!E$43,"Forecast",""),"Actual")</f>
        <v/>
      </c>
      <c r="DF328" s="19" t="str">
        <f>IF(DataGoesHere!B327="",IF(DD328="Forecast",(Output!$E$47*IntermediateCalcs!DH327)+((1-Output!$E$47)*IntermediateCalcs!DF327),""),(Output!$E$47*IntermediateCalcs!DB327)+((1-Output!$E$47)*IntermediateCalcs!DF327))</f>
        <v/>
      </c>
      <c r="DG328" s="19" t="str">
        <f>IF(DataGoesHere!B327="",IF(DD328="Forecast",(Output!$G$47*(IntermediateCalcs!DF328-IntermediateCalcs!DF327))+((1-Output!$G$47)*IntermediateCalcs!DG327),""),(Output!$G$47*(IntermediateCalcs!DF328-IntermediateCalcs!DF327))+((1-Output!$G$47)*IntermediateCalcs!DG327))</f>
        <v/>
      </c>
      <c r="DH328" s="19" t="str">
        <f>IF(DataGoesHere!B327="",IF(DD328="Forecast",DF328+DG328,""),DF328+DG328)</f>
        <v/>
      </c>
      <c r="DI328" s="274" t="str">
        <f>IF(DH328="","",IF(IntermediateCalcs!$AO$9="Yes",IntermediateCalcs!DH328*$CX328,IntermediateCalcs!DH328))</f>
        <v/>
      </c>
      <c r="DJ328" s="250" t="str">
        <f>IF(DataGoesHere!$B328="","",($CZ328-DI328))</f>
        <v/>
      </c>
      <c r="DK328" s="250" t="str">
        <f>IF(DataGoesHere!$B328="","",ABS($CZ328-DI328))</f>
        <v/>
      </c>
      <c r="DL328" s="250" t="str">
        <f>IF(DataGoesHere!$B328="","",DK328^2)</f>
        <v/>
      </c>
      <c r="DM328" s="249" t="str">
        <f>IF(DataGoesHere!$B328="","",DK328/$CZ328)</f>
        <v/>
      </c>
      <c r="DN328" s="250" t="str">
        <f>IF(DataGoesHere!$B328="","",SUM(DJ$2:DJ328)/AVERAGE(DK:DK))</f>
        <v/>
      </c>
      <c r="DP328" s="19" t="str">
        <f>IF(DataGoesHere!B328="",IF($DD328="Forecast",(Output!E$48*IntermediateCalcs!CY328)+Output!G$48,""),(Output!E$48*IntermediateCalcs!CY328)+Output!G$48)</f>
        <v/>
      </c>
      <c r="DQ328" s="274" t="str">
        <f>IF(DP328="","",IF(IntermediateCalcs!$AO$9="Yes",IntermediateCalcs!DP328*$CX328,IntermediateCalcs!DP328))</f>
        <v/>
      </c>
      <c r="DR328" s="250" t="str">
        <f>IF(DataGoesHere!$B328="","",($CZ328-DQ328))</f>
        <v/>
      </c>
      <c r="DS328" s="250" t="str">
        <f>IF(DataGoesHere!$B328="","",ABS($CZ328-DQ328))</f>
        <v/>
      </c>
      <c r="DT328" s="250" t="str">
        <f>IF(DataGoesHere!$B328="","",DS328^2)</f>
        <v/>
      </c>
      <c r="DU328" s="249" t="str">
        <f>IF(DataGoesHere!$B328="","",DS328/$CZ328)</f>
        <v/>
      </c>
      <c r="DV328" s="250" t="str">
        <f>IF(DataGoesHere!$B328="","",SUM(DR$2:DR328)/AVERAGE(DS:DS))</f>
        <v/>
      </c>
      <c r="DX328" s="19" t="str">
        <f>IF(DataGoesHere!$B327="","",(DB322*(Output!$O$49/Output!$P$49))+(IntermediateCalcs!DB323*(Output!$M$49/Output!$P$49))+(IntermediateCalcs!DB324*(Output!$K$49/Output!$P$49))+(DB325*(Output!$I$49/Output!$P$49))+(IntermediateCalcs!DB326*(Output!$G$49/Output!$P$49))+(IntermediateCalcs!DB327*(Output!$E$49/Output!$P$49)))</f>
        <v/>
      </c>
      <c r="DY328" s="274" t="str">
        <f>IF(DX328="","",IF(IntermediateCalcs!$AO$9="Yes",IntermediateCalcs!DX328*$CX328,IntermediateCalcs!DX328))</f>
        <v/>
      </c>
      <c r="DZ328" s="250" t="str">
        <f>IF(DataGoesHere!$B328="","",($CZ328-DY328))</f>
        <v/>
      </c>
      <c r="EA328" s="250" t="str">
        <f>IF(DataGoesHere!$B328="","",ABS($CZ328-DY328))</f>
        <v/>
      </c>
      <c r="EB328" s="250" t="str">
        <f>IF(DataGoesHere!$B328="","",EA328^2)</f>
        <v/>
      </c>
      <c r="EC328" s="249" t="str">
        <f>IF(DataGoesHere!$B328="","",EA328/$CZ328)</f>
        <v/>
      </c>
      <c r="ED328" s="250" t="str">
        <f>IF(DataGoesHere!$B328="","",SUM(DZ$2:DZ328)/AVERAGE(EA:EA))</f>
        <v/>
      </c>
    </row>
    <row r="329" spans="20:134" x14ac:dyDescent="0.2">
      <c r="T329" s="240"/>
      <c r="U329" s="86"/>
      <c r="V329" s="86"/>
      <c r="W329" s="245" t="str">
        <f>IF(DataGoesHere!$B329="","",(DataGoesHere!$B329/SUM(DataGoesHere!$B326:'DataGoesHere'!$B337)))</f>
        <v/>
      </c>
      <c r="X329" s="86"/>
      <c r="Y329" s="86"/>
      <c r="Z329" s="86"/>
      <c r="AA329" s="86"/>
      <c r="AB329" s="86"/>
      <c r="AC329" s="86"/>
      <c r="AD329" s="86"/>
      <c r="AE329" s="241"/>
      <c r="CV329" s="310" t="str">
        <f>IF(DataGoesHere!B329="","",DataGoesHere!A329)</f>
        <v/>
      </c>
      <c r="CW329" s="271">
        <f t="shared" ca="1" si="18"/>
        <v>4</v>
      </c>
      <c r="CX329" s="272">
        <f t="shared" ca="1" si="19"/>
        <v>1.0149292433706087</v>
      </c>
      <c r="CY329" s="266">
        <f>DataGoesHere!A329</f>
        <v>328</v>
      </c>
      <c r="CZ329" s="19" t="str">
        <f>IF(DataGoesHere!B329="","",DataGoesHere!B329)</f>
        <v/>
      </c>
      <c r="DA329" s="19" t="str">
        <f>IF(DataGoesHere!B329="","",IF(AH$5="No",DataGoesHere!B329,DataGoesHere!B329-(AH$2*(DataGoesHere!A329-1))))</f>
        <v/>
      </c>
      <c r="DB329" s="19" t="str">
        <f>IF(DataGoesHere!B329="","",IF(AO$9="No",DataGoesHere!B329,DataGoesHere!B329/CX329))</f>
        <v/>
      </c>
      <c r="DC329" s="19" t="str">
        <f>IF(DataGoesHere!B329="","",IF(AO$9="No",DA329,DA329/CX329))</f>
        <v/>
      </c>
      <c r="DD329" s="293" t="str">
        <f>IF(CZ329="",IF(COUNTIF(DD$2:DD328,"Forecast")&lt;Output!E$43,"Forecast",""),"Actual")</f>
        <v/>
      </c>
      <c r="DF329" s="19" t="str">
        <f>IF(DataGoesHere!B328="",IF(DD329="Forecast",(Output!$E$47*IntermediateCalcs!DH328)+((1-Output!$E$47)*IntermediateCalcs!DF328),""),(Output!$E$47*IntermediateCalcs!DB328)+((1-Output!$E$47)*IntermediateCalcs!DF328))</f>
        <v/>
      </c>
      <c r="DG329" s="19" t="str">
        <f>IF(DataGoesHere!B328="",IF(DD329="Forecast",(Output!$G$47*(IntermediateCalcs!DF329-IntermediateCalcs!DF328))+((1-Output!$G$47)*IntermediateCalcs!DG328),""),(Output!$G$47*(IntermediateCalcs!DF329-IntermediateCalcs!DF328))+((1-Output!$G$47)*IntermediateCalcs!DG328))</f>
        <v/>
      </c>
      <c r="DH329" s="19" t="str">
        <f>IF(DataGoesHere!B328="",IF(DD329="Forecast",DF329+DG329,""),DF329+DG329)</f>
        <v/>
      </c>
      <c r="DI329" s="274" t="str">
        <f>IF(DH329="","",IF(IntermediateCalcs!$AO$9="Yes",IntermediateCalcs!DH329*$CX329,IntermediateCalcs!DH329))</f>
        <v/>
      </c>
      <c r="DJ329" s="250" t="str">
        <f>IF(DataGoesHere!$B329="","",($CZ329-DI329))</f>
        <v/>
      </c>
      <c r="DK329" s="250" t="str">
        <f>IF(DataGoesHere!$B329="","",ABS($CZ329-DI329))</f>
        <v/>
      </c>
      <c r="DL329" s="250" t="str">
        <f>IF(DataGoesHere!$B329="","",DK329^2)</f>
        <v/>
      </c>
      <c r="DM329" s="249" t="str">
        <f>IF(DataGoesHere!$B329="","",DK329/$CZ329)</f>
        <v/>
      </c>
      <c r="DN329" s="250" t="str">
        <f>IF(DataGoesHere!$B329="","",SUM(DJ$2:DJ329)/AVERAGE(DK:DK))</f>
        <v/>
      </c>
      <c r="DP329" s="19" t="str">
        <f>IF(DataGoesHere!B329="",IF($DD329="Forecast",(Output!E$48*IntermediateCalcs!CY329)+Output!G$48,""),(Output!E$48*IntermediateCalcs!CY329)+Output!G$48)</f>
        <v/>
      </c>
      <c r="DQ329" s="274" t="str">
        <f>IF(DP329="","",IF(IntermediateCalcs!$AO$9="Yes",IntermediateCalcs!DP329*$CX329,IntermediateCalcs!DP329))</f>
        <v/>
      </c>
      <c r="DR329" s="250" t="str">
        <f>IF(DataGoesHere!$B329="","",($CZ329-DQ329))</f>
        <v/>
      </c>
      <c r="DS329" s="250" t="str">
        <f>IF(DataGoesHere!$B329="","",ABS($CZ329-DQ329))</f>
        <v/>
      </c>
      <c r="DT329" s="250" t="str">
        <f>IF(DataGoesHere!$B329="","",DS329^2)</f>
        <v/>
      </c>
      <c r="DU329" s="249" t="str">
        <f>IF(DataGoesHere!$B329="","",DS329/$CZ329)</f>
        <v/>
      </c>
      <c r="DV329" s="250" t="str">
        <f>IF(DataGoesHere!$B329="","",SUM(DR$2:DR329)/AVERAGE(DS:DS))</f>
        <v/>
      </c>
      <c r="DX329" s="19" t="str">
        <f>IF(DataGoesHere!$B328="","",(DB323*(Output!$O$49/Output!$P$49))+(IntermediateCalcs!DB324*(Output!$M$49/Output!$P$49))+(IntermediateCalcs!DB325*(Output!$K$49/Output!$P$49))+(DB326*(Output!$I$49/Output!$P$49))+(IntermediateCalcs!DB327*(Output!$G$49/Output!$P$49))+(IntermediateCalcs!DB328*(Output!$E$49/Output!$P$49)))</f>
        <v/>
      </c>
      <c r="DY329" s="274" t="str">
        <f>IF(DX329="","",IF(IntermediateCalcs!$AO$9="Yes",IntermediateCalcs!DX329*$CX329,IntermediateCalcs!DX329))</f>
        <v/>
      </c>
      <c r="DZ329" s="250" t="str">
        <f>IF(DataGoesHere!$B329="","",($CZ329-DY329))</f>
        <v/>
      </c>
      <c r="EA329" s="250" t="str">
        <f>IF(DataGoesHere!$B329="","",ABS($CZ329-DY329))</f>
        <v/>
      </c>
      <c r="EB329" s="250" t="str">
        <f>IF(DataGoesHere!$B329="","",EA329^2)</f>
        <v/>
      </c>
      <c r="EC329" s="249" t="str">
        <f>IF(DataGoesHere!$B329="","",EA329/$CZ329)</f>
        <v/>
      </c>
      <c r="ED329" s="250" t="str">
        <f>IF(DataGoesHere!$B329="","",SUM(DZ$2:DZ329)/AVERAGE(EA:EA))</f>
        <v/>
      </c>
    </row>
    <row r="330" spans="20:134" x14ac:dyDescent="0.2">
      <c r="T330" s="240"/>
      <c r="U330" s="86"/>
      <c r="V330" s="86"/>
      <c r="W330" s="86"/>
      <c r="X330" s="245" t="str">
        <f>IF(DataGoesHere!$B330="","",(DataGoesHere!$B330/SUM(DataGoesHere!$B326:'DataGoesHere'!$B337)))</f>
        <v/>
      </c>
      <c r="Y330" s="86"/>
      <c r="Z330" s="86"/>
      <c r="AA330" s="86"/>
      <c r="AB330" s="86"/>
      <c r="AC330" s="86"/>
      <c r="AD330" s="86"/>
      <c r="AE330" s="241"/>
      <c r="CV330" s="310" t="str">
        <f>IF(DataGoesHere!B330="","",DataGoesHere!A330)</f>
        <v/>
      </c>
      <c r="CW330" s="271">
        <f t="shared" ca="1" si="18"/>
        <v>5</v>
      </c>
      <c r="CX330" s="272">
        <f t="shared" ca="1" si="19"/>
        <v>0.97875414397996308</v>
      </c>
      <c r="CY330" s="266">
        <f>DataGoesHere!A330</f>
        <v>329</v>
      </c>
      <c r="CZ330" s="19" t="str">
        <f>IF(DataGoesHere!B330="","",DataGoesHere!B330)</f>
        <v/>
      </c>
      <c r="DA330" s="19" t="str">
        <f>IF(DataGoesHere!B330="","",IF(AH$5="No",DataGoesHere!B330,DataGoesHere!B330-(AH$2*(DataGoesHere!A330-1))))</f>
        <v/>
      </c>
      <c r="DB330" s="19" t="str">
        <f>IF(DataGoesHere!B330="","",IF(AO$9="No",DataGoesHere!B330,DataGoesHere!B330/CX330))</f>
        <v/>
      </c>
      <c r="DC330" s="19" t="str">
        <f>IF(DataGoesHere!B330="","",IF(AO$9="No",DA330,DA330/CX330))</f>
        <v/>
      </c>
      <c r="DD330" s="293" t="str">
        <f>IF(CZ330="",IF(COUNTIF(DD$2:DD329,"Forecast")&lt;Output!E$43,"Forecast",""),"Actual")</f>
        <v/>
      </c>
      <c r="DF330" s="19" t="str">
        <f>IF(DataGoesHere!B329="",IF(DD330="Forecast",(Output!$E$47*IntermediateCalcs!DH329)+((1-Output!$E$47)*IntermediateCalcs!DF329),""),(Output!$E$47*IntermediateCalcs!DB329)+((1-Output!$E$47)*IntermediateCalcs!DF329))</f>
        <v/>
      </c>
      <c r="DG330" s="19" t="str">
        <f>IF(DataGoesHere!B329="",IF(DD330="Forecast",(Output!$G$47*(IntermediateCalcs!DF330-IntermediateCalcs!DF329))+((1-Output!$G$47)*IntermediateCalcs!DG329),""),(Output!$G$47*(IntermediateCalcs!DF330-IntermediateCalcs!DF329))+((1-Output!$G$47)*IntermediateCalcs!DG329))</f>
        <v/>
      </c>
      <c r="DH330" s="19" t="str">
        <f>IF(DataGoesHere!B329="",IF(DD330="Forecast",DF330+DG330,""),DF330+DG330)</f>
        <v/>
      </c>
      <c r="DI330" s="274" t="str">
        <f>IF(DH330="","",IF(IntermediateCalcs!$AO$9="Yes",IntermediateCalcs!DH330*$CX330,IntermediateCalcs!DH330))</f>
        <v/>
      </c>
      <c r="DJ330" s="250" t="str">
        <f>IF(DataGoesHere!$B330="","",($CZ330-DI330))</f>
        <v/>
      </c>
      <c r="DK330" s="250" t="str">
        <f>IF(DataGoesHere!$B330="","",ABS($CZ330-DI330))</f>
        <v/>
      </c>
      <c r="DL330" s="250" t="str">
        <f>IF(DataGoesHere!$B330="","",DK330^2)</f>
        <v/>
      </c>
      <c r="DM330" s="249" t="str">
        <f>IF(DataGoesHere!$B330="","",DK330/$CZ330)</f>
        <v/>
      </c>
      <c r="DN330" s="250" t="str">
        <f>IF(DataGoesHere!$B330="","",SUM(DJ$2:DJ330)/AVERAGE(DK:DK))</f>
        <v/>
      </c>
      <c r="DP330" s="19" t="str">
        <f>IF(DataGoesHere!B330="",IF($DD330="Forecast",(Output!E$48*IntermediateCalcs!CY330)+Output!G$48,""),(Output!E$48*IntermediateCalcs!CY330)+Output!G$48)</f>
        <v/>
      </c>
      <c r="DQ330" s="274" t="str">
        <f>IF(DP330="","",IF(IntermediateCalcs!$AO$9="Yes",IntermediateCalcs!DP330*$CX330,IntermediateCalcs!DP330))</f>
        <v/>
      </c>
      <c r="DR330" s="250" t="str">
        <f>IF(DataGoesHere!$B330="","",($CZ330-DQ330))</f>
        <v/>
      </c>
      <c r="DS330" s="250" t="str">
        <f>IF(DataGoesHere!$B330="","",ABS($CZ330-DQ330))</f>
        <v/>
      </c>
      <c r="DT330" s="250" t="str">
        <f>IF(DataGoesHere!$B330="","",DS330^2)</f>
        <v/>
      </c>
      <c r="DU330" s="249" t="str">
        <f>IF(DataGoesHere!$B330="","",DS330/$CZ330)</f>
        <v/>
      </c>
      <c r="DV330" s="250" t="str">
        <f>IF(DataGoesHere!$B330="","",SUM(DR$2:DR330)/AVERAGE(DS:DS))</f>
        <v/>
      </c>
      <c r="DX330" s="19" t="str">
        <f>IF(DataGoesHere!$B329="","",(DB324*(Output!$O$49/Output!$P$49))+(IntermediateCalcs!DB325*(Output!$M$49/Output!$P$49))+(IntermediateCalcs!DB326*(Output!$K$49/Output!$P$49))+(DB327*(Output!$I$49/Output!$P$49))+(IntermediateCalcs!DB328*(Output!$G$49/Output!$P$49))+(IntermediateCalcs!DB329*(Output!$E$49/Output!$P$49)))</f>
        <v/>
      </c>
      <c r="DY330" s="274" t="str">
        <f>IF(DX330="","",IF(IntermediateCalcs!$AO$9="Yes",IntermediateCalcs!DX330*$CX330,IntermediateCalcs!DX330))</f>
        <v/>
      </c>
      <c r="DZ330" s="250" t="str">
        <f>IF(DataGoesHere!$B330="","",($CZ330-DY330))</f>
        <v/>
      </c>
      <c r="EA330" s="250" t="str">
        <f>IF(DataGoesHere!$B330="","",ABS($CZ330-DY330))</f>
        <v/>
      </c>
      <c r="EB330" s="250" t="str">
        <f>IF(DataGoesHere!$B330="","",EA330^2)</f>
        <v/>
      </c>
      <c r="EC330" s="249" t="str">
        <f>IF(DataGoesHere!$B330="","",EA330/$CZ330)</f>
        <v/>
      </c>
      <c r="ED330" s="250" t="str">
        <f>IF(DataGoesHere!$B330="","",SUM(DZ$2:DZ330)/AVERAGE(EA:EA))</f>
        <v/>
      </c>
    </row>
    <row r="331" spans="20:134" x14ac:dyDescent="0.2">
      <c r="T331" s="240"/>
      <c r="U331" s="86"/>
      <c r="V331" s="86"/>
      <c r="W331" s="86"/>
      <c r="X331" s="86"/>
      <c r="Y331" s="245" t="str">
        <f>IF(DataGoesHere!$B331="","",(DataGoesHere!$B331/SUM(DataGoesHere!$B326:'DataGoesHere'!$B337)))</f>
        <v/>
      </c>
      <c r="Z331" s="86"/>
      <c r="AA331" s="86"/>
      <c r="AB331" s="86"/>
      <c r="AC331" s="86"/>
      <c r="AD331" s="86"/>
      <c r="AE331" s="241"/>
      <c r="CV331" s="310" t="str">
        <f>IF(DataGoesHere!B331="","",DataGoesHere!A331)</f>
        <v/>
      </c>
      <c r="CW331" s="271">
        <f t="shared" ca="1" si="18"/>
        <v>6</v>
      </c>
      <c r="CX331" s="272">
        <f t="shared" ca="1" si="19"/>
        <v>1.0779088099730167</v>
      </c>
      <c r="CY331" s="266">
        <f>DataGoesHere!A331</f>
        <v>330</v>
      </c>
      <c r="CZ331" s="19" t="str">
        <f>IF(DataGoesHere!B331="","",DataGoesHere!B331)</f>
        <v/>
      </c>
      <c r="DA331" s="19" t="str">
        <f>IF(DataGoesHere!B331="","",IF(AH$5="No",DataGoesHere!B331,DataGoesHere!B331-(AH$2*(DataGoesHere!A331-1))))</f>
        <v/>
      </c>
      <c r="DB331" s="19" t="str">
        <f>IF(DataGoesHere!B331="","",IF(AO$9="No",DataGoesHere!B331,DataGoesHere!B331/CX331))</f>
        <v/>
      </c>
      <c r="DC331" s="19" t="str">
        <f>IF(DataGoesHere!B331="","",IF(AO$9="No",DA331,DA331/CX331))</f>
        <v/>
      </c>
      <c r="DD331" s="293" t="str">
        <f>IF(CZ331="",IF(COUNTIF(DD$2:DD330,"Forecast")&lt;Output!E$43,"Forecast",""),"Actual")</f>
        <v/>
      </c>
      <c r="DF331" s="19" t="str">
        <f>IF(DataGoesHere!B330="",IF(DD331="Forecast",(Output!$E$47*IntermediateCalcs!DH330)+((1-Output!$E$47)*IntermediateCalcs!DF330),""),(Output!$E$47*IntermediateCalcs!DB330)+((1-Output!$E$47)*IntermediateCalcs!DF330))</f>
        <v/>
      </c>
      <c r="DG331" s="19" t="str">
        <f>IF(DataGoesHere!B330="",IF(DD331="Forecast",(Output!$G$47*(IntermediateCalcs!DF331-IntermediateCalcs!DF330))+((1-Output!$G$47)*IntermediateCalcs!DG330),""),(Output!$G$47*(IntermediateCalcs!DF331-IntermediateCalcs!DF330))+((1-Output!$G$47)*IntermediateCalcs!DG330))</f>
        <v/>
      </c>
      <c r="DH331" s="19" t="str">
        <f>IF(DataGoesHere!B330="",IF(DD331="Forecast",DF331+DG331,""),DF331+DG331)</f>
        <v/>
      </c>
      <c r="DI331" s="274" t="str">
        <f>IF(DH331="","",IF(IntermediateCalcs!$AO$9="Yes",IntermediateCalcs!DH331*$CX331,IntermediateCalcs!DH331))</f>
        <v/>
      </c>
      <c r="DJ331" s="250" t="str">
        <f>IF(DataGoesHere!$B331="","",($CZ331-DI331))</f>
        <v/>
      </c>
      <c r="DK331" s="250" t="str">
        <f>IF(DataGoesHere!$B331="","",ABS($CZ331-DI331))</f>
        <v/>
      </c>
      <c r="DL331" s="250" t="str">
        <f>IF(DataGoesHere!$B331="","",DK331^2)</f>
        <v/>
      </c>
      <c r="DM331" s="249" t="str">
        <f>IF(DataGoesHere!$B331="","",DK331/$CZ331)</f>
        <v/>
      </c>
      <c r="DN331" s="250" t="str">
        <f>IF(DataGoesHere!$B331="","",SUM(DJ$2:DJ331)/AVERAGE(DK:DK))</f>
        <v/>
      </c>
      <c r="DP331" s="19" t="str">
        <f>IF(DataGoesHere!B331="",IF($DD331="Forecast",(Output!E$48*IntermediateCalcs!CY331)+Output!G$48,""),(Output!E$48*IntermediateCalcs!CY331)+Output!G$48)</f>
        <v/>
      </c>
      <c r="DQ331" s="274" t="str">
        <f>IF(DP331="","",IF(IntermediateCalcs!$AO$9="Yes",IntermediateCalcs!DP331*$CX331,IntermediateCalcs!DP331))</f>
        <v/>
      </c>
      <c r="DR331" s="250" t="str">
        <f>IF(DataGoesHere!$B331="","",($CZ331-DQ331))</f>
        <v/>
      </c>
      <c r="DS331" s="250" t="str">
        <f>IF(DataGoesHere!$B331="","",ABS($CZ331-DQ331))</f>
        <v/>
      </c>
      <c r="DT331" s="250" t="str">
        <f>IF(DataGoesHere!$B331="","",DS331^2)</f>
        <v/>
      </c>
      <c r="DU331" s="249" t="str">
        <f>IF(DataGoesHere!$B331="","",DS331/$CZ331)</f>
        <v/>
      </c>
      <c r="DV331" s="250" t="str">
        <f>IF(DataGoesHere!$B331="","",SUM(DR$2:DR331)/AVERAGE(DS:DS))</f>
        <v/>
      </c>
      <c r="DX331" s="19" t="str">
        <f>IF(DataGoesHere!$B330="","",(DB325*(Output!$O$49/Output!$P$49))+(IntermediateCalcs!DB326*(Output!$M$49/Output!$P$49))+(IntermediateCalcs!DB327*(Output!$K$49/Output!$P$49))+(DB328*(Output!$I$49/Output!$P$49))+(IntermediateCalcs!DB329*(Output!$G$49/Output!$P$49))+(IntermediateCalcs!DB330*(Output!$E$49/Output!$P$49)))</f>
        <v/>
      </c>
      <c r="DY331" s="274" t="str">
        <f>IF(DX331="","",IF(IntermediateCalcs!$AO$9="Yes",IntermediateCalcs!DX331*$CX331,IntermediateCalcs!DX331))</f>
        <v/>
      </c>
      <c r="DZ331" s="250" t="str">
        <f>IF(DataGoesHere!$B331="","",($CZ331-DY331))</f>
        <v/>
      </c>
      <c r="EA331" s="250" t="str">
        <f>IF(DataGoesHere!$B331="","",ABS($CZ331-DY331))</f>
        <v/>
      </c>
      <c r="EB331" s="250" t="str">
        <f>IF(DataGoesHere!$B331="","",EA331^2)</f>
        <v/>
      </c>
      <c r="EC331" s="249" t="str">
        <f>IF(DataGoesHere!$B331="","",EA331/$CZ331)</f>
        <v/>
      </c>
      <c r="ED331" s="250" t="str">
        <f>IF(DataGoesHere!$B331="","",SUM(DZ$2:DZ331)/AVERAGE(EA:EA))</f>
        <v/>
      </c>
    </row>
    <row r="332" spans="20:134" x14ac:dyDescent="0.2">
      <c r="T332" s="240"/>
      <c r="U332" s="86"/>
      <c r="V332" s="86"/>
      <c r="W332" s="86"/>
      <c r="X332" s="86"/>
      <c r="Y332" s="86"/>
      <c r="Z332" s="245" t="str">
        <f>IF(DataGoesHere!$B332="","",(DataGoesHere!$B332/SUM(DataGoesHere!$B326:'DataGoesHere'!$B337)))</f>
        <v/>
      </c>
      <c r="AA332" s="86"/>
      <c r="AB332" s="86"/>
      <c r="AC332" s="86"/>
      <c r="AD332" s="86"/>
      <c r="AE332" s="241"/>
      <c r="CV332" s="310" t="str">
        <f>IF(DataGoesHere!B332="","",DataGoesHere!A332)</f>
        <v/>
      </c>
      <c r="CW332" s="271">
        <f t="shared" ca="1" si="18"/>
        <v>7</v>
      </c>
      <c r="CX332" s="272">
        <f t="shared" ca="1" si="19"/>
        <v>1.0265458156689093</v>
      </c>
      <c r="CY332" s="266">
        <f>DataGoesHere!A332</f>
        <v>331</v>
      </c>
      <c r="CZ332" s="19" t="str">
        <f>IF(DataGoesHere!B332="","",DataGoesHere!B332)</f>
        <v/>
      </c>
      <c r="DA332" s="19" t="str">
        <f>IF(DataGoesHere!B332="","",IF(AH$5="No",DataGoesHere!B332,DataGoesHere!B332-(AH$2*(DataGoesHere!A332-1))))</f>
        <v/>
      </c>
      <c r="DB332" s="19" t="str">
        <f>IF(DataGoesHere!B332="","",IF(AO$9="No",DataGoesHere!B332,DataGoesHere!B332/CX332))</f>
        <v/>
      </c>
      <c r="DC332" s="19" t="str">
        <f>IF(DataGoesHere!B332="","",IF(AO$9="No",DA332,DA332/CX332))</f>
        <v/>
      </c>
      <c r="DD332" s="293" t="str">
        <f>IF(CZ332="",IF(COUNTIF(DD$2:DD331,"Forecast")&lt;Output!E$43,"Forecast",""),"Actual")</f>
        <v/>
      </c>
      <c r="DF332" s="19" t="str">
        <f>IF(DataGoesHere!B331="",IF(DD332="Forecast",(Output!$E$47*IntermediateCalcs!DH331)+((1-Output!$E$47)*IntermediateCalcs!DF331),""),(Output!$E$47*IntermediateCalcs!DB331)+((1-Output!$E$47)*IntermediateCalcs!DF331))</f>
        <v/>
      </c>
      <c r="DG332" s="19" t="str">
        <f>IF(DataGoesHere!B331="",IF(DD332="Forecast",(Output!$G$47*(IntermediateCalcs!DF332-IntermediateCalcs!DF331))+((1-Output!$G$47)*IntermediateCalcs!DG331),""),(Output!$G$47*(IntermediateCalcs!DF332-IntermediateCalcs!DF331))+((1-Output!$G$47)*IntermediateCalcs!DG331))</f>
        <v/>
      </c>
      <c r="DH332" s="19" t="str">
        <f>IF(DataGoesHere!B331="",IF(DD332="Forecast",DF332+DG332,""),DF332+DG332)</f>
        <v/>
      </c>
      <c r="DI332" s="274" t="str">
        <f>IF(DH332="","",IF(IntermediateCalcs!$AO$9="Yes",IntermediateCalcs!DH332*$CX332,IntermediateCalcs!DH332))</f>
        <v/>
      </c>
      <c r="DJ332" s="250" t="str">
        <f>IF(DataGoesHere!$B332="","",($CZ332-DI332))</f>
        <v/>
      </c>
      <c r="DK332" s="250" t="str">
        <f>IF(DataGoesHere!$B332="","",ABS($CZ332-DI332))</f>
        <v/>
      </c>
      <c r="DL332" s="250" t="str">
        <f>IF(DataGoesHere!$B332="","",DK332^2)</f>
        <v/>
      </c>
      <c r="DM332" s="249" t="str">
        <f>IF(DataGoesHere!$B332="","",DK332/$CZ332)</f>
        <v/>
      </c>
      <c r="DN332" s="250" t="str">
        <f>IF(DataGoesHere!$B332="","",SUM(DJ$2:DJ332)/AVERAGE(DK:DK))</f>
        <v/>
      </c>
      <c r="DP332" s="19" t="str">
        <f>IF(DataGoesHere!B332="",IF($DD332="Forecast",(Output!E$48*IntermediateCalcs!CY332)+Output!G$48,""),(Output!E$48*IntermediateCalcs!CY332)+Output!G$48)</f>
        <v/>
      </c>
      <c r="DQ332" s="274" t="str">
        <f>IF(DP332="","",IF(IntermediateCalcs!$AO$9="Yes",IntermediateCalcs!DP332*$CX332,IntermediateCalcs!DP332))</f>
        <v/>
      </c>
      <c r="DR332" s="250" t="str">
        <f>IF(DataGoesHere!$B332="","",($CZ332-DQ332))</f>
        <v/>
      </c>
      <c r="DS332" s="250" t="str">
        <f>IF(DataGoesHere!$B332="","",ABS($CZ332-DQ332))</f>
        <v/>
      </c>
      <c r="DT332" s="250" t="str">
        <f>IF(DataGoesHere!$B332="","",DS332^2)</f>
        <v/>
      </c>
      <c r="DU332" s="249" t="str">
        <f>IF(DataGoesHere!$B332="","",DS332/$CZ332)</f>
        <v/>
      </c>
      <c r="DV332" s="250" t="str">
        <f>IF(DataGoesHere!$B332="","",SUM(DR$2:DR332)/AVERAGE(DS:DS))</f>
        <v/>
      </c>
      <c r="DX332" s="19" t="str">
        <f>IF(DataGoesHere!$B331="","",(DB326*(Output!$O$49/Output!$P$49))+(IntermediateCalcs!DB327*(Output!$M$49/Output!$P$49))+(IntermediateCalcs!DB328*(Output!$K$49/Output!$P$49))+(DB329*(Output!$I$49/Output!$P$49))+(IntermediateCalcs!DB330*(Output!$G$49/Output!$P$49))+(IntermediateCalcs!DB331*(Output!$E$49/Output!$P$49)))</f>
        <v/>
      </c>
      <c r="DY332" s="274" t="str">
        <f>IF(DX332="","",IF(IntermediateCalcs!$AO$9="Yes",IntermediateCalcs!DX332*$CX332,IntermediateCalcs!DX332))</f>
        <v/>
      </c>
      <c r="DZ332" s="250" t="str">
        <f>IF(DataGoesHere!$B332="","",($CZ332-DY332))</f>
        <v/>
      </c>
      <c r="EA332" s="250" t="str">
        <f>IF(DataGoesHere!$B332="","",ABS($CZ332-DY332))</f>
        <v/>
      </c>
      <c r="EB332" s="250" t="str">
        <f>IF(DataGoesHere!$B332="","",EA332^2)</f>
        <v/>
      </c>
      <c r="EC332" s="249" t="str">
        <f>IF(DataGoesHere!$B332="","",EA332/$CZ332)</f>
        <v/>
      </c>
      <c r="ED332" s="250" t="str">
        <f>IF(DataGoesHere!$B332="","",SUM(DZ$2:DZ332)/AVERAGE(EA:EA))</f>
        <v/>
      </c>
    </row>
    <row r="333" spans="20:134" x14ac:dyDescent="0.2">
      <c r="T333" s="240"/>
      <c r="U333" s="86"/>
      <c r="V333" s="86"/>
      <c r="W333" s="86"/>
      <c r="X333" s="86"/>
      <c r="Y333" s="86"/>
      <c r="Z333" s="86"/>
      <c r="AA333" s="245" t="str">
        <f>IF(DataGoesHere!$B333="","",(DataGoesHere!$B333/SUM(DataGoesHere!$B326:'DataGoesHere'!$B337)))</f>
        <v/>
      </c>
      <c r="AB333" s="86"/>
      <c r="AC333" s="86"/>
      <c r="AD333" s="86"/>
      <c r="AE333" s="241"/>
      <c r="CV333" s="310" t="str">
        <f>IF(DataGoesHere!B333="","",DataGoesHere!A333)</f>
        <v/>
      </c>
      <c r="CW333" s="271">
        <f t="shared" ca="1" si="18"/>
        <v>8</v>
      </c>
      <c r="CX333" s="272">
        <f t="shared" ca="1" si="19"/>
        <v>1.0207492390681214</v>
      </c>
      <c r="CY333" s="266">
        <f>DataGoesHere!A333</f>
        <v>332</v>
      </c>
      <c r="CZ333" s="19" t="str">
        <f>IF(DataGoesHere!B333="","",DataGoesHere!B333)</f>
        <v/>
      </c>
      <c r="DA333" s="19" t="str">
        <f>IF(DataGoesHere!B333="","",IF(AH$5="No",DataGoesHere!B333,DataGoesHere!B333-(AH$2*(DataGoesHere!A333-1))))</f>
        <v/>
      </c>
      <c r="DB333" s="19" t="str">
        <f>IF(DataGoesHere!B333="","",IF(AO$9="No",DataGoesHere!B333,DataGoesHere!B333/CX333))</f>
        <v/>
      </c>
      <c r="DC333" s="19" t="str">
        <f>IF(DataGoesHere!B333="","",IF(AO$9="No",DA333,DA333/CX333))</f>
        <v/>
      </c>
      <c r="DD333" s="293" t="str">
        <f>IF(CZ333="",IF(COUNTIF(DD$2:DD332,"Forecast")&lt;Output!E$43,"Forecast",""),"Actual")</f>
        <v/>
      </c>
      <c r="DF333" s="19" t="str">
        <f>IF(DataGoesHere!B332="",IF(DD333="Forecast",(Output!$E$47*IntermediateCalcs!DH332)+((1-Output!$E$47)*IntermediateCalcs!DF332),""),(Output!$E$47*IntermediateCalcs!DB332)+((1-Output!$E$47)*IntermediateCalcs!DF332))</f>
        <v/>
      </c>
      <c r="DG333" s="19" t="str">
        <f>IF(DataGoesHere!B332="",IF(DD333="Forecast",(Output!$G$47*(IntermediateCalcs!DF333-IntermediateCalcs!DF332))+((1-Output!$G$47)*IntermediateCalcs!DG332),""),(Output!$G$47*(IntermediateCalcs!DF333-IntermediateCalcs!DF332))+((1-Output!$G$47)*IntermediateCalcs!DG332))</f>
        <v/>
      </c>
      <c r="DH333" s="19" t="str">
        <f>IF(DataGoesHere!B332="",IF(DD333="Forecast",DF333+DG333,""),DF333+DG333)</f>
        <v/>
      </c>
      <c r="DI333" s="274" t="str">
        <f>IF(DH333="","",IF(IntermediateCalcs!$AO$9="Yes",IntermediateCalcs!DH333*$CX333,IntermediateCalcs!DH333))</f>
        <v/>
      </c>
      <c r="DJ333" s="250" t="str">
        <f>IF(DataGoesHere!$B333="","",($CZ333-DI333))</f>
        <v/>
      </c>
      <c r="DK333" s="250" t="str">
        <f>IF(DataGoesHere!$B333="","",ABS($CZ333-DI333))</f>
        <v/>
      </c>
      <c r="DL333" s="250" t="str">
        <f>IF(DataGoesHere!$B333="","",DK333^2)</f>
        <v/>
      </c>
      <c r="DM333" s="249" t="str">
        <f>IF(DataGoesHere!$B333="","",DK333/$CZ333)</f>
        <v/>
      </c>
      <c r="DN333" s="250" t="str">
        <f>IF(DataGoesHere!$B333="","",SUM(DJ$2:DJ333)/AVERAGE(DK:DK))</f>
        <v/>
      </c>
      <c r="DP333" s="19" t="str">
        <f>IF(DataGoesHere!B333="",IF($DD333="Forecast",(Output!E$48*IntermediateCalcs!CY333)+Output!G$48,""),(Output!E$48*IntermediateCalcs!CY333)+Output!G$48)</f>
        <v/>
      </c>
      <c r="DQ333" s="274" t="str">
        <f>IF(DP333="","",IF(IntermediateCalcs!$AO$9="Yes",IntermediateCalcs!DP333*$CX333,IntermediateCalcs!DP333))</f>
        <v/>
      </c>
      <c r="DR333" s="250" t="str">
        <f>IF(DataGoesHere!$B333="","",($CZ333-DQ333))</f>
        <v/>
      </c>
      <c r="DS333" s="250" t="str">
        <f>IF(DataGoesHere!$B333="","",ABS($CZ333-DQ333))</f>
        <v/>
      </c>
      <c r="DT333" s="250" t="str">
        <f>IF(DataGoesHere!$B333="","",DS333^2)</f>
        <v/>
      </c>
      <c r="DU333" s="249" t="str">
        <f>IF(DataGoesHere!$B333="","",DS333/$CZ333)</f>
        <v/>
      </c>
      <c r="DV333" s="250" t="str">
        <f>IF(DataGoesHere!$B333="","",SUM(DR$2:DR333)/AVERAGE(DS:DS))</f>
        <v/>
      </c>
      <c r="DX333" s="19" t="str">
        <f>IF(DataGoesHere!$B332="","",(DB327*(Output!$O$49/Output!$P$49))+(IntermediateCalcs!DB328*(Output!$M$49/Output!$P$49))+(IntermediateCalcs!DB329*(Output!$K$49/Output!$P$49))+(DB330*(Output!$I$49/Output!$P$49))+(IntermediateCalcs!DB331*(Output!$G$49/Output!$P$49))+(IntermediateCalcs!DB332*(Output!$E$49/Output!$P$49)))</f>
        <v/>
      </c>
      <c r="DY333" s="274" t="str">
        <f>IF(DX333="","",IF(IntermediateCalcs!$AO$9="Yes",IntermediateCalcs!DX333*$CX333,IntermediateCalcs!DX333))</f>
        <v/>
      </c>
      <c r="DZ333" s="250" t="str">
        <f>IF(DataGoesHere!$B333="","",($CZ333-DY333))</f>
        <v/>
      </c>
      <c r="EA333" s="250" t="str">
        <f>IF(DataGoesHere!$B333="","",ABS($CZ333-DY333))</f>
        <v/>
      </c>
      <c r="EB333" s="250" t="str">
        <f>IF(DataGoesHere!$B333="","",EA333^2)</f>
        <v/>
      </c>
      <c r="EC333" s="249" t="str">
        <f>IF(DataGoesHere!$B333="","",EA333/$CZ333)</f>
        <v/>
      </c>
      <c r="ED333" s="250" t="str">
        <f>IF(DataGoesHere!$B333="","",SUM(DZ$2:DZ333)/AVERAGE(EA:EA))</f>
        <v/>
      </c>
    </row>
    <row r="334" spans="20:134" x14ac:dyDescent="0.2">
      <c r="T334" s="240"/>
      <c r="U334" s="86"/>
      <c r="V334" s="86"/>
      <c r="W334" s="86"/>
      <c r="X334" s="86"/>
      <c r="Y334" s="86"/>
      <c r="Z334" s="86"/>
      <c r="AA334" s="86"/>
      <c r="AB334" s="245" t="str">
        <f>IF(DataGoesHere!$B334="","",(DataGoesHere!$B334/SUM(DataGoesHere!$B326:'DataGoesHere'!$B337)))</f>
        <v/>
      </c>
      <c r="AC334" s="86"/>
      <c r="AD334" s="86"/>
      <c r="AE334" s="241"/>
      <c r="CV334" s="310" t="str">
        <f>IF(DataGoesHere!B334="","",DataGoesHere!A334)</f>
        <v/>
      </c>
      <c r="CW334" s="271">
        <f t="shared" ca="1" si="18"/>
        <v>9</v>
      </c>
      <c r="CX334" s="272">
        <f t="shared" ca="1" si="19"/>
        <v>1.0625330005567626</v>
      </c>
      <c r="CY334" s="266">
        <f>DataGoesHere!A334</f>
        <v>333</v>
      </c>
      <c r="CZ334" s="19" t="str">
        <f>IF(DataGoesHere!B334="","",DataGoesHere!B334)</f>
        <v/>
      </c>
      <c r="DA334" s="19" t="str">
        <f>IF(DataGoesHere!B334="","",IF(AH$5="No",DataGoesHere!B334,DataGoesHere!B334-(AH$2*(DataGoesHere!A334-1))))</f>
        <v/>
      </c>
      <c r="DB334" s="19" t="str">
        <f>IF(DataGoesHere!B334="","",IF(AO$9="No",DataGoesHere!B334,DataGoesHere!B334/CX334))</f>
        <v/>
      </c>
      <c r="DC334" s="19" t="str">
        <f>IF(DataGoesHere!B334="","",IF(AO$9="No",DA334,DA334/CX334))</f>
        <v/>
      </c>
      <c r="DD334" s="293" t="str">
        <f>IF(CZ334="",IF(COUNTIF(DD$2:DD333,"Forecast")&lt;Output!E$43,"Forecast",""),"Actual")</f>
        <v/>
      </c>
      <c r="DF334" s="19" t="str">
        <f>IF(DataGoesHere!B333="",IF(DD334="Forecast",(Output!$E$47*IntermediateCalcs!DH333)+((1-Output!$E$47)*IntermediateCalcs!DF333),""),(Output!$E$47*IntermediateCalcs!DB333)+((1-Output!$E$47)*IntermediateCalcs!DF333))</f>
        <v/>
      </c>
      <c r="DG334" s="19" t="str">
        <f>IF(DataGoesHere!B333="",IF(DD334="Forecast",(Output!$G$47*(IntermediateCalcs!DF334-IntermediateCalcs!DF333))+((1-Output!$G$47)*IntermediateCalcs!DG333),""),(Output!$G$47*(IntermediateCalcs!DF334-IntermediateCalcs!DF333))+((1-Output!$G$47)*IntermediateCalcs!DG333))</f>
        <v/>
      </c>
      <c r="DH334" s="19" t="str">
        <f>IF(DataGoesHere!B333="",IF(DD334="Forecast",DF334+DG334,""),DF334+DG334)</f>
        <v/>
      </c>
      <c r="DI334" s="274" t="str">
        <f>IF(DH334="","",IF(IntermediateCalcs!$AO$9="Yes",IntermediateCalcs!DH334*$CX334,IntermediateCalcs!DH334))</f>
        <v/>
      </c>
      <c r="DJ334" s="250" t="str">
        <f>IF(DataGoesHere!$B334="","",($CZ334-DI334))</f>
        <v/>
      </c>
      <c r="DK334" s="250" t="str">
        <f>IF(DataGoesHere!$B334="","",ABS($CZ334-DI334))</f>
        <v/>
      </c>
      <c r="DL334" s="250" t="str">
        <f>IF(DataGoesHere!$B334="","",DK334^2)</f>
        <v/>
      </c>
      <c r="DM334" s="249" t="str">
        <f>IF(DataGoesHere!$B334="","",DK334/$CZ334)</f>
        <v/>
      </c>
      <c r="DN334" s="250" t="str">
        <f>IF(DataGoesHere!$B334="","",SUM(DJ$2:DJ334)/AVERAGE(DK:DK))</f>
        <v/>
      </c>
      <c r="DP334" s="19" t="str">
        <f>IF(DataGoesHere!B334="",IF($DD334="Forecast",(Output!E$48*IntermediateCalcs!CY334)+Output!G$48,""),(Output!E$48*IntermediateCalcs!CY334)+Output!G$48)</f>
        <v/>
      </c>
      <c r="DQ334" s="274" t="str">
        <f>IF(DP334="","",IF(IntermediateCalcs!$AO$9="Yes",IntermediateCalcs!DP334*$CX334,IntermediateCalcs!DP334))</f>
        <v/>
      </c>
      <c r="DR334" s="250" t="str">
        <f>IF(DataGoesHere!$B334="","",($CZ334-DQ334))</f>
        <v/>
      </c>
      <c r="DS334" s="250" t="str">
        <f>IF(DataGoesHere!$B334="","",ABS($CZ334-DQ334))</f>
        <v/>
      </c>
      <c r="DT334" s="250" t="str">
        <f>IF(DataGoesHere!$B334="","",DS334^2)</f>
        <v/>
      </c>
      <c r="DU334" s="249" t="str">
        <f>IF(DataGoesHere!$B334="","",DS334/$CZ334)</f>
        <v/>
      </c>
      <c r="DV334" s="250" t="str">
        <f>IF(DataGoesHere!$B334="","",SUM(DR$2:DR334)/AVERAGE(DS:DS))</f>
        <v/>
      </c>
      <c r="DX334" s="19" t="str">
        <f>IF(DataGoesHere!$B333="","",(DB328*(Output!$O$49/Output!$P$49))+(IntermediateCalcs!DB329*(Output!$M$49/Output!$P$49))+(IntermediateCalcs!DB330*(Output!$K$49/Output!$P$49))+(DB331*(Output!$I$49/Output!$P$49))+(IntermediateCalcs!DB332*(Output!$G$49/Output!$P$49))+(IntermediateCalcs!DB333*(Output!$E$49/Output!$P$49)))</f>
        <v/>
      </c>
      <c r="DY334" s="274" t="str">
        <f>IF(DX334="","",IF(IntermediateCalcs!$AO$9="Yes",IntermediateCalcs!DX334*$CX334,IntermediateCalcs!DX334))</f>
        <v/>
      </c>
      <c r="DZ334" s="250" t="str">
        <f>IF(DataGoesHere!$B334="","",($CZ334-DY334))</f>
        <v/>
      </c>
      <c r="EA334" s="250" t="str">
        <f>IF(DataGoesHere!$B334="","",ABS($CZ334-DY334))</f>
        <v/>
      </c>
      <c r="EB334" s="250" t="str">
        <f>IF(DataGoesHere!$B334="","",EA334^2)</f>
        <v/>
      </c>
      <c r="EC334" s="249" t="str">
        <f>IF(DataGoesHere!$B334="","",EA334/$CZ334)</f>
        <v/>
      </c>
      <c r="ED334" s="250" t="str">
        <f>IF(DataGoesHere!$B334="","",SUM(DZ$2:DZ334)/AVERAGE(EA:EA))</f>
        <v/>
      </c>
    </row>
    <row r="335" spans="20:134" x14ac:dyDescent="0.2">
      <c r="T335" s="240"/>
      <c r="U335" s="86"/>
      <c r="V335" s="86"/>
      <c r="W335" s="86"/>
      <c r="X335" s="86"/>
      <c r="Y335" s="86"/>
      <c r="Z335" s="86"/>
      <c r="AA335" s="86"/>
      <c r="AB335" s="86"/>
      <c r="AC335" s="245" t="str">
        <f>IF(DataGoesHere!$B335="","",(DataGoesHere!$B335/SUM(DataGoesHere!$B326:'DataGoesHere'!$B337)))</f>
        <v/>
      </c>
      <c r="AD335" s="86"/>
      <c r="AE335" s="241"/>
      <c r="CV335" s="310" t="str">
        <f>IF(DataGoesHere!B335="","",DataGoesHere!A335)</f>
        <v/>
      </c>
      <c r="CW335" s="271">
        <f t="shared" ca="1" si="18"/>
        <v>10</v>
      </c>
      <c r="CX335" s="272">
        <f t="shared" ca="1" si="19"/>
        <v>0.92557634012077306</v>
      </c>
      <c r="CY335" s="266">
        <f>DataGoesHere!A335</f>
        <v>334</v>
      </c>
      <c r="CZ335" s="19" t="str">
        <f>IF(DataGoesHere!B335="","",DataGoesHere!B335)</f>
        <v/>
      </c>
      <c r="DA335" s="19" t="str">
        <f>IF(DataGoesHere!B335="","",IF(AH$5="No",DataGoesHere!B335,DataGoesHere!B335-(AH$2*(DataGoesHere!A335-1))))</f>
        <v/>
      </c>
      <c r="DB335" s="19" t="str">
        <f>IF(DataGoesHere!B335="","",IF(AO$9="No",DataGoesHere!B335,DataGoesHere!B335/CX335))</f>
        <v/>
      </c>
      <c r="DC335" s="19" t="str">
        <f>IF(DataGoesHere!B335="","",IF(AO$9="No",DA335,DA335/CX335))</f>
        <v/>
      </c>
      <c r="DD335" s="293" t="str">
        <f>IF(CZ335="",IF(COUNTIF(DD$2:DD334,"Forecast")&lt;Output!E$43,"Forecast",""),"Actual")</f>
        <v/>
      </c>
      <c r="DF335" s="19" t="str">
        <f>IF(DataGoesHere!B334="",IF(DD335="Forecast",(Output!$E$47*IntermediateCalcs!DH334)+((1-Output!$E$47)*IntermediateCalcs!DF334),""),(Output!$E$47*IntermediateCalcs!DB334)+((1-Output!$E$47)*IntermediateCalcs!DF334))</f>
        <v/>
      </c>
      <c r="DG335" s="19" t="str">
        <f>IF(DataGoesHere!B334="",IF(DD335="Forecast",(Output!$G$47*(IntermediateCalcs!DF335-IntermediateCalcs!DF334))+((1-Output!$G$47)*IntermediateCalcs!DG334),""),(Output!$G$47*(IntermediateCalcs!DF335-IntermediateCalcs!DF334))+((1-Output!$G$47)*IntermediateCalcs!DG334))</f>
        <v/>
      </c>
      <c r="DH335" s="19" t="str">
        <f>IF(DataGoesHere!B334="",IF(DD335="Forecast",DF335+DG335,""),DF335+DG335)</f>
        <v/>
      </c>
      <c r="DI335" s="274" t="str">
        <f>IF(DH335="","",IF(IntermediateCalcs!$AO$9="Yes",IntermediateCalcs!DH335*$CX335,IntermediateCalcs!DH335))</f>
        <v/>
      </c>
      <c r="DJ335" s="250" t="str">
        <f>IF(DataGoesHere!$B335="","",($CZ335-DI335))</f>
        <v/>
      </c>
      <c r="DK335" s="250" t="str">
        <f>IF(DataGoesHere!$B335="","",ABS($CZ335-DI335))</f>
        <v/>
      </c>
      <c r="DL335" s="250" t="str">
        <f>IF(DataGoesHere!$B335="","",DK335^2)</f>
        <v/>
      </c>
      <c r="DM335" s="249" t="str">
        <f>IF(DataGoesHere!$B335="","",DK335/$CZ335)</f>
        <v/>
      </c>
      <c r="DN335" s="250" t="str">
        <f>IF(DataGoesHere!$B335="","",SUM(DJ$2:DJ335)/AVERAGE(DK:DK))</f>
        <v/>
      </c>
      <c r="DP335" s="19" t="str">
        <f>IF(DataGoesHere!B335="",IF($DD335="Forecast",(Output!E$48*IntermediateCalcs!CY335)+Output!G$48,""),(Output!E$48*IntermediateCalcs!CY335)+Output!G$48)</f>
        <v/>
      </c>
      <c r="DQ335" s="274" t="str">
        <f>IF(DP335="","",IF(IntermediateCalcs!$AO$9="Yes",IntermediateCalcs!DP335*$CX335,IntermediateCalcs!DP335))</f>
        <v/>
      </c>
      <c r="DR335" s="250" t="str">
        <f>IF(DataGoesHere!$B335="","",($CZ335-DQ335))</f>
        <v/>
      </c>
      <c r="DS335" s="250" t="str">
        <f>IF(DataGoesHere!$B335="","",ABS($CZ335-DQ335))</f>
        <v/>
      </c>
      <c r="DT335" s="250" t="str">
        <f>IF(DataGoesHere!$B335="","",DS335^2)</f>
        <v/>
      </c>
      <c r="DU335" s="249" t="str">
        <f>IF(DataGoesHere!$B335="","",DS335/$CZ335)</f>
        <v/>
      </c>
      <c r="DV335" s="250" t="str">
        <f>IF(DataGoesHere!$B335="","",SUM(DR$2:DR335)/AVERAGE(DS:DS))</f>
        <v/>
      </c>
      <c r="DX335" s="19" t="str">
        <f>IF(DataGoesHere!$B334="","",(DB329*(Output!$O$49/Output!$P$49))+(IntermediateCalcs!DB330*(Output!$M$49/Output!$P$49))+(IntermediateCalcs!DB331*(Output!$K$49/Output!$P$49))+(DB332*(Output!$I$49/Output!$P$49))+(IntermediateCalcs!DB333*(Output!$G$49/Output!$P$49))+(IntermediateCalcs!DB334*(Output!$E$49/Output!$P$49)))</f>
        <v/>
      </c>
      <c r="DY335" s="274" t="str">
        <f>IF(DX335="","",IF(IntermediateCalcs!$AO$9="Yes",IntermediateCalcs!DX335*$CX335,IntermediateCalcs!DX335))</f>
        <v/>
      </c>
      <c r="DZ335" s="250" t="str">
        <f>IF(DataGoesHere!$B335="","",($CZ335-DY335))</f>
        <v/>
      </c>
      <c r="EA335" s="250" t="str">
        <f>IF(DataGoesHere!$B335="","",ABS($CZ335-DY335))</f>
        <v/>
      </c>
      <c r="EB335" s="250" t="str">
        <f>IF(DataGoesHere!$B335="","",EA335^2)</f>
        <v/>
      </c>
      <c r="EC335" s="249" t="str">
        <f>IF(DataGoesHere!$B335="","",EA335/$CZ335)</f>
        <v/>
      </c>
      <c r="ED335" s="250" t="str">
        <f>IF(DataGoesHere!$B335="","",SUM(DZ$2:DZ335)/AVERAGE(EA:EA))</f>
        <v/>
      </c>
    </row>
    <row r="336" spans="20:134" x14ac:dyDescent="0.2">
      <c r="T336" s="240"/>
      <c r="U336" s="86"/>
      <c r="V336" s="86"/>
      <c r="W336" s="86"/>
      <c r="X336" s="86"/>
      <c r="Y336" s="86"/>
      <c r="Z336" s="86"/>
      <c r="AA336" s="86"/>
      <c r="AB336" s="86"/>
      <c r="AC336" s="86"/>
      <c r="AD336" s="245" t="str">
        <f>IF(DataGoesHere!$B336="","",(DataGoesHere!$B336/SUM(DataGoesHere!$B326:'DataGoesHere'!$B337)))</f>
        <v/>
      </c>
      <c r="AE336" s="241"/>
      <c r="CV336" s="310" t="str">
        <f>IF(DataGoesHere!B336="","",DataGoesHere!A336)</f>
        <v/>
      </c>
      <c r="CW336" s="271">
        <f t="shared" ca="1" si="18"/>
        <v>11</v>
      </c>
      <c r="CX336" s="272">
        <f t="shared" ca="1" si="19"/>
        <v>0.97463169608807265</v>
      </c>
      <c r="CY336" s="266">
        <f>DataGoesHere!A336</f>
        <v>335</v>
      </c>
      <c r="CZ336" s="19" t="str">
        <f>IF(DataGoesHere!B336="","",DataGoesHere!B336)</f>
        <v/>
      </c>
      <c r="DA336" s="19" t="str">
        <f>IF(DataGoesHere!B336="","",IF(AH$5="No",DataGoesHere!B336,DataGoesHere!B336-(AH$2*(DataGoesHere!A336-1))))</f>
        <v/>
      </c>
      <c r="DB336" s="19" t="str">
        <f>IF(DataGoesHere!B336="","",IF(AO$9="No",DataGoesHere!B336,DataGoesHere!B336/CX336))</f>
        <v/>
      </c>
      <c r="DC336" s="19" t="str">
        <f>IF(DataGoesHere!B336="","",IF(AO$9="No",DA336,DA336/CX336))</f>
        <v/>
      </c>
      <c r="DD336" s="293" t="str">
        <f>IF(CZ336="",IF(COUNTIF(DD$2:DD335,"Forecast")&lt;Output!E$43,"Forecast",""),"Actual")</f>
        <v/>
      </c>
      <c r="DF336" s="19" t="str">
        <f>IF(DataGoesHere!B335="",IF(DD336="Forecast",(Output!$E$47*IntermediateCalcs!DH335)+((1-Output!$E$47)*IntermediateCalcs!DF335),""),(Output!$E$47*IntermediateCalcs!DB335)+((1-Output!$E$47)*IntermediateCalcs!DF335))</f>
        <v/>
      </c>
      <c r="DG336" s="19" t="str">
        <f>IF(DataGoesHere!B335="",IF(DD336="Forecast",(Output!$G$47*(IntermediateCalcs!DF336-IntermediateCalcs!DF335))+((1-Output!$G$47)*IntermediateCalcs!DG335),""),(Output!$G$47*(IntermediateCalcs!DF336-IntermediateCalcs!DF335))+((1-Output!$G$47)*IntermediateCalcs!DG335))</f>
        <v/>
      </c>
      <c r="DH336" s="19" t="str">
        <f>IF(DataGoesHere!B335="",IF(DD336="Forecast",DF336+DG336,""),DF336+DG336)</f>
        <v/>
      </c>
      <c r="DI336" s="274" t="str">
        <f>IF(DH336="","",IF(IntermediateCalcs!$AO$9="Yes",IntermediateCalcs!DH336*$CX336,IntermediateCalcs!DH336))</f>
        <v/>
      </c>
      <c r="DJ336" s="250" t="str">
        <f>IF(DataGoesHere!$B336="","",($CZ336-DI336))</f>
        <v/>
      </c>
      <c r="DK336" s="250" t="str">
        <f>IF(DataGoesHere!$B336="","",ABS($CZ336-DI336))</f>
        <v/>
      </c>
      <c r="DL336" s="250" t="str">
        <f>IF(DataGoesHere!$B336="","",DK336^2)</f>
        <v/>
      </c>
      <c r="DM336" s="249" t="str">
        <f>IF(DataGoesHere!$B336="","",DK336/$CZ336)</f>
        <v/>
      </c>
      <c r="DN336" s="250" t="str">
        <f>IF(DataGoesHere!$B336="","",SUM(DJ$2:DJ336)/AVERAGE(DK:DK))</f>
        <v/>
      </c>
      <c r="DP336" s="19" t="str">
        <f>IF(DataGoesHere!B336="",IF($DD336="Forecast",(Output!E$48*IntermediateCalcs!CY336)+Output!G$48,""),(Output!E$48*IntermediateCalcs!CY336)+Output!G$48)</f>
        <v/>
      </c>
      <c r="DQ336" s="274" t="str">
        <f>IF(DP336="","",IF(IntermediateCalcs!$AO$9="Yes",IntermediateCalcs!DP336*$CX336,IntermediateCalcs!DP336))</f>
        <v/>
      </c>
      <c r="DR336" s="250" t="str">
        <f>IF(DataGoesHere!$B336="","",($CZ336-DQ336))</f>
        <v/>
      </c>
      <c r="DS336" s="250" t="str">
        <f>IF(DataGoesHere!$B336="","",ABS($CZ336-DQ336))</f>
        <v/>
      </c>
      <c r="DT336" s="250" t="str">
        <f>IF(DataGoesHere!$B336="","",DS336^2)</f>
        <v/>
      </c>
      <c r="DU336" s="249" t="str">
        <f>IF(DataGoesHere!$B336="","",DS336/$CZ336)</f>
        <v/>
      </c>
      <c r="DV336" s="250" t="str">
        <f>IF(DataGoesHere!$B336="","",SUM(DR$2:DR336)/AVERAGE(DS:DS))</f>
        <v/>
      </c>
      <c r="DX336" s="19" t="str">
        <f>IF(DataGoesHere!$B335="","",(DB330*(Output!$O$49/Output!$P$49))+(IntermediateCalcs!DB331*(Output!$M$49/Output!$P$49))+(IntermediateCalcs!DB332*(Output!$K$49/Output!$P$49))+(DB333*(Output!$I$49/Output!$P$49))+(IntermediateCalcs!DB334*(Output!$G$49/Output!$P$49))+(IntermediateCalcs!DB335*(Output!$E$49/Output!$P$49)))</f>
        <v/>
      </c>
      <c r="DY336" s="274" t="str">
        <f>IF(DX336="","",IF(IntermediateCalcs!$AO$9="Yes",IntermediateCalcs!DX336*$CX336,IntermediateCalcs!DX336))</f>
        <v/>
      </c>
      <c r="DZ336" s="250" t="str">
        <f>IF(DataGoesHere!$B336="","",($CZ336-DY336))</f>
        <v/>
      </c>
      <c r="EA336" s="250" t="str">
        <f>IF(DataGoesHere!$B336="","",ABS($CZ336-DY336))</f>
        <v/>
      </c>
      <c r="EB336" s="250" t="str">
        <f>IF(DataGoesHere!$B336="","",EA336^2)</f>
        <v/>
      </c>
      <c r="EC336" s="249" t="str">
        <f>IF(DataGoesHere!$B336="","",EA336/$CZ336)</f>
        <v/>
      </c>
      <c r="ED336" s="250" t="str">
        <f>IF(DataGoesHere!$B336="","",SUM(DZ$2:DZ336)/AVERAGE(EA:EA))</f>
        <v/>
      </c>
    </row>
    <row r="337" spans="20:134" x14ac:dyDescent="0.2">
      <c r="T337" s="242"/>
      <c r="U337" s="243"/>
      <c r="V337" s="243"/>
      <c r="W337" s="243"/>
      <c r="X337" s="243"/>
      <c r="Y337" s="243"/>
      <c r="Z337" s="243"/>
      <c r="AA337" s="243"/>
      <c r="AB337" s="243"/>
      <c r="AC337" s="243"/>
      <c r="AD337" s="243"/>
      <c r="AE337" s="246" t="str">
        <f>IF(DataGoesHere!$B337="","",(DataGoesHere!$B337/SUM(DataGoesHere!$B326:'DataGoesHere'!$B337)))</f>
        <v/>
      </c>
      <c r="CV337" s="310" t="str">
        <f>IF(DataGoesHere!B337="","",DataGoesHere!A337)</f>
        <v/>
      </c>
      <c r="CW337" s="271">
        <f t="shared" ca="1" si="18"/>
        <v>12</v>
      </c>
      <c r="CX337" s="272">
        <f t="shared" ca="1" si="19"/>
        <v>1.0054005237672714</v>
      </c>
      <c r="CY337" s="266">
        <f>DataGoesHere!A337</f>
        <v>336</v>
      </c>
      <c r="CZ337" s="19" t="str">
        <f>IF(DataGoesHere!B337="","",DataGoesHere!B337)</f>
        <v/>
      </c>
      <c r="DA337" s="19" t="str">
        <f>IF(DataGoesHere!B337="","",IF(AH$5="No",DataGoesHere!B337,DataGoesHere!B337-(AH$2*(DataGoesHere!A337-1))))</f>
        <v/>
      </c>
      <c r="DB337" s="19" t="str">
        <f>IF(DataGoesHere!B337="","",IF(AO$9="No",DataGoesHere!B337,DataGoesHere!B337/CX337))</f>
        <v/>
      </c>
      <c r="DC337" s="19" t="str">
        <f>IF(DataGoesHere!B337="","",IF(AO$9="No",DA337,DA337/CX337))</f>
        <v/>
      </c>
      <c r="DD337" s="293" t="str">
        <f>IF(CZ337="",IF(COUNTIF(DD$2:DD336,"Forecast")&lt;Output!E$43,"Forecast",""),"Actual")</f>
        <v/>
      </c>
      <c r="DF337" s="19" t="str">
        <f>IF(DataGoesHere!B336="",IF(DD337="Forecast",(Output!$E$47*IntermediateCalcs!DH336)+((1-Output!$E$47)*IntermediateCalcs!DF336),""),(Output!$E$47*IntermediateCalcs!DB336)+((1-Output!$E$47)*IntermediateCalcs!DF336))</f>
        <v/>
      </c>
      <c r="DG337" s="19" t="str">
        <f>IF(DataGoesHere!B336="",IF(DD337="Forecast",(Output!$G$47*(IntermediateCalcs!DF337-IntermediateCalcs!DF336))+((1-Output!$G$47)*IntermediateCalcs!DG336),""),(Output!$G$47*(IntermediateCalcs!DF337-IntermediateCalcs!DF336))+((1-Output!$G$47)*IntermediateCalcs!DG336))</f>
        <v/>
      </c>
      <c r="DH337" s="19" t="str">
        <f>IF(DataGoesHere!B336="",IF(DD337="Forecast",DF337+DG337,""),DF337+DG337)</f>
        <v/>
      </c>
      <c r="DI337" s="274" t="str">
        <f>IF(DH337="","",IF(IntermediateCalcs!$AO$9="Yes",IntermediateCalcs!DH337*$CX337,IntermediateCalcs!DH337))</f>
        <v/>
      </c>
      <c r="DJ337" s="250" t="str">
        <f>IF(DataGoesHere!$B337="","",($CZ337-DI337))</f>
        <v/>
      </c>
      <c r="DK337" s="250" t="str">
        <f>IF(DataGoesHere!$B337="","",ABS($CZ337-DI337))</f>
        <v/>
      </c>
      <c r="DL337" s="250" t="str">
        <f>IF(DataGoesHere!$B337="","",DK337^2)</f>
        <v/>
      </c>
      <c r="DM337" s="249" t="str">
        <f>IF(DataGoesHere!$B337="","",DK337/$CZ337)</f>
        <v/>
      </c>
      <c r="DN337" s="250" t="str">
        <f>IF(DataGoesHere!$B337="","",SUM(DJ$2:DJ337)/AVERAGE(DK:DK))</f>
        <v/>
      </c>
      <c r="DP337" s="19" t="str">
        <f>IF(DataGoesHere!B337="",IF($DD337="Forecast",(Output!E$48*IntermediateCalcs!CY337)+Output!G$48,""),(Output!E$48*IntermediateCalcs!CY337)+Output!G$48)</f>
        <v/>
      </c>
      <c r="DQ337" s="274" t="str">
        <f>IF(DP337="","",IF(IntermediateCalcs!$AO$9="Yes",IntermediateCalcs!DP337*$CX337,IntermediateCalcs!DP337))</f>
        <v/>
      </c>
      <c r="DR337" s="250" t="str">
        <f>IF(DataGoesHere!$B337="","",($CZ337-DQ337))</f>
        <v/>
      </c>
      <c r="DS337" s="250" t="str">
        <f>IF(DataGoesHere!$B337="","",ABS($CZ337-DQ337))</f>
        <v/>
      </c>
      <c r="DT337" s="250" t="str">
        <f>IF(DataGoesHere!$B337="","",DS337^2)</f>
        <v/>
      </c>
      <c r="DU337" s="249" t="str">
        <f>IF(DataGoesHere!$B337="","",DS337/$CZ337)</f>
        <v/>
      </c>
      <c r="DV337" s="250" t="str">
        <f>IF(DataGoesHere!$B337="","",SUM(DR$2:DR337)/AVERAGE(DS:DS))</f>
        <v/>
      </c>
      <c r="DX337" s="19" t="str">
        <f>IF(DataGoesHere!$B336="","",(DB331*(Output!$O$49/Output!$P$49))+(IntermediateCalcs!DB332*(Output!$M$49/Output!$P$49))+(IntermediateCalcs!DB333*(Output!$K$49/Output!$P$49))+(DB334*(Output!$I$49/Output!$P$49))+(IntermediateCalcs!DB335*(Output!$G$49/Output!$P$49))+(IntermediateCalcs!DB336*(Output!$E$49/Output!$P$49)))</f>
        <v/>
      </c>
      <c r="DY337" s="274" t="str">
        <f>IF(DX337="","",IF(IntermediateCalcs!$AO$9="Yes",IntermediateCalcs!DX337*$CX337,IntermediateCalcs!DX337))</f>
        <v/>
      </c>
      <c r="DZ337" s="250" t="str">
        <f>IF(DataGoesHere!$B337="","",($CZ337-DY337))</f>
        <v/>
      </c>
      <c r="EA337" s="250" t="str">
        <f>IF(DataGoesHere!$B337="","",ABS($CZ337-DY337))</f>
        <v/>
      </c>
      <c r="EB337" s="250" t="str">
        <f>IF(DataGoesHere!$B337="","",EA337^2)</f>
        <v/>
      </c>
      <c r="EC337" s="249" t="str">
        <f>IF(DataGoesHere!$B337="","",EA337/$CZ337)</f>
        <v/>
      </c>
      <c r="ED337" s="250" t="str">
        <f>IF(DataGoesHere!$B337="","",SUM(DZ$2:DZ337)/AVERAGE(EA:EA))</f>
        <v/>
      </c>
    </row>
    <row r="338" spans="20:134" x14ac:dyDescent="0.2">
      <c r="T338" s="244" t="str">
        <f>IF(DataGoesHere!$B338="","",(DataGoesHere!$B338/SUM(DataGoesHere!$B338:'DataGoesHere'!$B349)))</f>
        <v/>
      </c>
      <c r="U338" s="238"/>
      <c r="V338" s="238"/>
      <c r="W338" s="238"/>
      <c r="X338" s="238"/>
      <c r="Y338" s="238"/>
      <c r="Z338" s="238"/>
      <c r="AA338" s="238"/>
      <c r="AB338" s="238"/>
      <c r="AC338" s="238"/>
      <c r="AD338" s="238"/>
      <c r="AE338" s="239"/>
      <c r="CV338" s="310" t="str">
        <f>IF(DataGoesHere!B338="","",DataGoesHere!A338)</f>
        <v/>
      </c>
      <c r="CW338" s="271">
        <f t="shared" ca="1" si="18"/>
        <v>1</v>
      </c>
      <c r="CX338" s="272">
        <f t="shared" ca="1" si="19"/>
        <v>1.3236179355303281</v>
      </c>
      <c r="CY338" s="266">
        <f>DataGoesHere!A338</f>
        <v>337</v>
      </c>
      <c r="CZ338" s="19" t="str">
        <f>IF(DataGoesHere!B338="","",DataGoesHere!B338)</f>
        <v/>
      </c>
      <c r="DA338" s="19" t="str">
        <f>IF(DataGoesHere!B338="","",IF(AH$5="No",DataGoesHere!B338,DataGoesHere!B338-(AH$2*(DataGoesHere!A338-1))))</f>
        <v/>
      </c>
      <c r="DB338" s="19" t="str">
        <f>IF(DataGoesHere!B338="","",IF(AO$9="No",DataGoesHere!B338,DataGoesHere!B338/CX338))</f>
        <v/>
      </c>
      <c r="DC338" s="19" t="str">
        <f>IF(DataGoesHere!B338="","",IF(AO$9="No",DA338,DA338/CX338))</f>
        <v/>
      </c>
      <c r="DD338" s="293" t="str">
        <f>IF(CZ338="",IF(COUNTIF(DD$2:DD337,"Forecast")&lt;Output!E$43,"Forecast",""),"Actual")</f>
        <v/>
      </c>
      <c r="DF338" s="19" t="str">
        <f>IF(DataGoesHere!B337="",IF(DD338="Forecast",(Output!$E$47*IntermediateCalcs!DH337)+((1-Output!$E$47)*IntermediateCalcs!DF337),""),(Output!$E$47*IntermediateCalcs!DB337)+((1-Output!$E$47)*IntermediateCalcs!DF337))</f>
        <v/>
      </c>
      <c r="DG338" s="19" t="str">
        <f>IF(DataGoesHere!B337="",IF(DD338="Forecast",(Output!$G$47*(IntermediateCalcs!DF338-IntermediateCalcs!DF337))+((1-Output!$G$47)*IntermediateCalcs!DG337),""),(Output!$G$47*(IntermediateCalcs!DF338-IntermediateCalcs!DF337))+((1-Output!$G$47)*IntermediateCalcs!DG337))</f>
        <v/>
      </c>
      <c r="DH338" s="19" t="str">
        <f>IF(DataGoesHere!B337="",IF(DD338="Forecast",DF338+DG338,""),DF338+DG338)</f>
        <v/>
      </c>
      <c r="DI338" s="274" t="str">
        <f>IF(DH338="","",IF(IntermediateCalcs!$AO$9="Yes",IntermediateCalcs!DH338*$CX338,IntermediateCalcs!DH338))</f>
        <v/>
      </c>
      <c r="DJ338" s="250" t="str">
        <f>IF(DataGoesHere!$B338="","",($CZ338-DI338))</f>
        <v/>
      </c>
      <c r="DK338" s="250" t="str">
        <f>IF(DataGoesHere!$B338="","",ABS($CZ338-DI338))</f>
        <v/>
      </c>
      <c r="DL338" s="250" t="str">
        <f>IF(DataGoesHere!$B338="","",DK338^2)</f>
        <v/>
      </c>
      <c r="DM338" s="249" t="str">
        <f>IF(DataGoesHere!$B338="","",DK338/$CZ338)</f>
        <v/>
      </c>
      <c r="DN338" s="250" t="str">
        <f>IF(DataGoesHere!$B338="","",SUM(DJ$2:DJ338)/AVERAGE(DK:DK))</f>
        <v/>
      </c>
      <c r="DP338" s="19" t="str">
        <f>IF(DataGoesHere!B338="",IF($DD338="Forecast",(Output!E$48*IntermediateCalcs!CY338)+Output!G$48,""),(Output!E$48*IntermediateCalcs!CY338)+Output!G$48)</f>
        <v/>
      </c>
      <c r="DQ338" s="274" t="str">
        <f>IF(DP338="","",IF(IntermediateCalcs!$AO$9="Yes",IntermediateCalcs!DP338*$CX338,IntermediateCalcs!DP338))</f>
        <v/>
      </c>
      <c r="DR338" s="250" t="str">
        <f>IF(DataGoesHere!$B338="","",($CZ338-DQ338))</f>
        <v/>
      </c>
      <c r="DS338" s="250" t="str">
        <f>IF(DataGoesHere!$B338="","",ABS($CZ338-DQ338))</f>
        <v/>
      </c>
      <c r="DT338" s="250" t="str">
        <f>IF(DataGoesHere!$B338="","",DS338^2)</f>
        <v/>
      </c>
      <c r="DU338" s="249" t="str">
        <f>IF(DataGoesHere!$B338="","",DS338/$CZ338)</f>
        <v/>
      </c>
      <c r="DV338" s="250" t="str">
        <f>IF(DataGoesHere!$B338="","",SUM(DR$2:DR338)/AVERAGE(DS:DS))</f>
        <v/>
      </c>
      <c r="DX338" s="19" t="str">
        <f>IF(DataGoesHere!$B337="","",(DB332*(Output!$O$49/Output!$P$49))+(IntermediateCalcs!DB333*(Output!$M$49/Output!$P$49))+(IntermediateCalcs!DB334*(Output!$K$49/Output!$P$49))+(DB335*(Output!$I$49/Output!$P$49))+(IntermediateCalcs!DB336*(Output!$G$49/Output!$P$49))+(IntermediateCalcs!DB337*(Output!$E$49/Output!$P$49)))</f>
        <v/>
      </c>
      <c r="DY338" s="274" t="str">
        <f>IF(DX338="","",IF(IntermediateCalcs!$AO$9="Yes",IntermediateCalcs!DX338*$CX338,IntermediateCalcs!DX338))</f>
        <v/>
      </c>
      <c r="DZ338" s="250" t="str">
        <f>IF(DataGoesHere!$B338="","",($CZ338-DY338))</f>
        <v/>
      </c>
      <c r="EA338" s="250" t="str">
        <f>IF(DataGoesHere!$B338="","",ABS($CZ338-DY338))</f>
        <v/>
      </c>
      <c r="EB338" s="250" t="str">
        <f>IF(DataGoesHere!$B338="","",EA338^2)</f>
        <v/>
      </c>
      <c r="EC338" s="249" t="str">
        <f>IF(DataGoesHere!$B338="","",EA338/$CZ338)</f>
        <v/>
      </c>
      <c r="ED338" s="250" t="str">
        <f>IF(DataGoesHere!$B338="","",SUM(DZ$2:DZ338)/AVERAGE(EA:EA))</f>
        <v/>
      </c>
    </row>
    <row r="339" spans="20:134" x14ac:dyDescent="0.2">
      <c r="T339" s="240"/>
      <c r="U339" s="245" t="str">
        <f>IF(DataGoesHere!$B339="","",(DataGoesHere!$B339/SUM(DataGoesHere!$B339:'DataGoesHere'!$B349)))</f>
        <v/>
      </c>
      <c r="V339" s="86"/>
      <c r="W339" s="86"/>
      <c r="X339" s="86"/>
      <c r="Y339" s="86"/>
      <c r="Z339" s="86"/>
      <c r="AA339" s="86"/>
      <c r="AB339" s="86"/>
      <c r="AC339" s="86"/>
      <c r="AD339" s="86"/>
      <c r="AE339" s="241"/>
      <c r="CV339" s="310" t="str">
        <f>IF(DataGoesHere!B339="","",DataGoesHere!A339)</f>
        <v/>
      </c>
      <c r="CW339" s="271">
        <f t="shared" ca="1" si="18"/>
        <v>2</v>
      </c>
      <c r="CX339" s="272">
        <f t="shared" ca="1" si="19"/>
        <v>0.80574490527728204</v>
      </c>
      <c r="CY339" s="266">
        <f>DataGoesHere!A339</f>
        <v>338</v>
      </c>
      <c r="CZ339" s="19" t="str">
        <f>IF(DataGoesHere!B339="","",DataGoesHere!B339)</f>
        <v/>
      </c>
      <c r="DA339" s="19" t="str">
        <f>IF(DataGoesHere!B339="","",IF(AH$5="No",DataGoesHere!B339,DataGoesHere!B339-(AH$2*(DataGoesHere!A339-1))))</f>
        <v/>
      </c>
      <c r="DB339" s="19" t="str">
        <f>IF(DataGoesHere!B339="","",IF(AO$9="No",DataGoesHere!B339,DataGoesHere!B339/CX339))</f>
        <v/>
      </c>
      <c r="DC339" s="19" t="str">
        <f>IF(DataGoesHere!B339="","",IF(AO$9="No",DA339,DA339/CX339))</f>
        <v/>
      </c>
      <c r="DD339" s="293" t="str">
        <f>IF(CZ339="",IF(COUNTIF(DD$2:DD338,"Forecast")&lt;Output!E$43,"Forecast",""),"Actual")</f>
        <v/>
      </c>
      <c r="DF339" s="19" t="str">
        <f>IF(DataGoesHere!B338="",IF(DD339="Forecast",(Output!$E$47*IntermediateCalcs!DH338)+((1-Output!$E$47)*IntermediateCalcs!DF338),""),(Output!$E$47*IntermediateCalcs!DB338)+((1-Output!$E$47)*IntermediateCalcs!DF338))</f>
        <v/>
      </c>
      <c r="DG339" s="19" t="str">
        <f>IF(DataGoesHere!B338="",IF(DD339="Forecast",(Output!$G$47*(IntermediateCalcs!DF339-IntermediateCalcs!DF338))+((1-Output!$G$47)*IntermediateCalcs!DG338),""),(Output!$G$47*(IntermediateCalcs!DF339-IntermediateCalcs!DF338))+((1-Output!$G$47)*IntermediateCalcs!DG338))</f>
        <v/>
      </c>
      <c r="DH339" s="19" t="str">
        <f>IF(DataGoesHere!B338="",IF(DD339="Forecast",DF339+DG339,""),DF339+DG339)</f>
        <v/>
      </c>
      <c r="DI339" s="274" t="str">
        <f>IF(DH339="","",IF(IntermediateCalcs!$AO$9="Yes",IntermediateCalcs!DH339*$CX339,IntermediateCalcs!DH339))</f>
        <v/>
      </c>
      <c r="DJ339" s="250" t="str">
        <f>IF(DataGoesHere!$B339="","",($CZ339-DI339))</f>
        <v/>
      </c>
      <c r="DK339" s="250" t="str">
        <f>IF(DataGoesHere!$B339="","",ABS($CZ339-DI339))</f>
        <v/>
      </c>
      <c r="DL339" s="250" t="str">
        <f>IF(DataGoesHere!$B339="","",DK339^2)</f>
        <v/>
      </c>
      <c r="DM339" s="249" t="str">
        <f>IF(DataGoesHere!$B339="","",DK339/$CZ339)</f>
        <v/>
      </c>
      <c r="DN339" s="250" t="str">
        <f>IF(DataGoesHere!$B339="","",SUM(DJ$2:DJ339)/AVERAGE(DK:DK))</f>
        <v/>
      </c>
      <c r="DP339" s="19" t="str">
        <f>IF(DataGoesHere!B339="",IF($DD339="Forecast",(Output!E$48*IntermediateCalcs!CY339)+Output!G$48,""),(Output!E$48*IntermediateCalcs!CY339)+Output!G$48)</f>
        <v/>
      </c>
      <c r="DQ339" s="274" t="str">
        <f>IF(DP339="","",IF(IntermediateCalcs!$AO$9="Yes",IntermediateCalcs!DP339*$CX339,IntermediateCalcs!DP339))</f>
        <v/>
      </c>
      <c r="DR339" s="250" t="str">
        <f>IF(DataGoesHere!$B339="","",($CZ339-DQ339))</f>
        <v/>
      </c>
      <c r="DS339" s="250" t="str">
        <f>IF(DataGoesHere!$B339="","",ABS($CZ339-DQ339))</f>
        <v/>
      </c>
      <c r="DT339" s="250" t="str">
        <f>IF(DataGoesHere!$B339="","",DS339^2)</f>
        <v/>
      </c>
      <c r="DU339" s="249" t="str">
        <f>IF(DataGoesHere!$B339="","",DS339/$CZ339)</f>
        <v/>
      </c>
      <c r="DV339" s="250" t="str">
        <f>IF(DataGoesHere!$B339="","",SUM(DR$2:DR339)/AVERAGE(DS:DS))</f>
        <v/>
      </c>
      <c r="DX339" s="19" t="str">
        <f>IF(DataGoesHere!$B338="","",(DB333*(Output!$O$49/Output!$P$49))+(IntermediateCalcs!DB334*(Output!$M$49/Output!$P$49))+(IntermediateCalcs!DB335*(Output!$K$49/Output!$P$49))+(DB336*(Output!$I$49/Output!$P$49))+(IntermediateCalcs!DB337*(Output!$G$49/Output!$P$49))+(IntermediateCalcs!DB338*(Output!$E$49/Output!$P$49)))</f>
        <v/>
      </c>
      <c r="DY339" s="274" t="str">
        <f>IF(DX339="","",IF(IntermediateCalcs!$AO$9="Yes",IntermediateCalcs!DX339*$CX339,IntermediateCalcs!DX339))</f>
        <v/>
      </c>
      <c r="DZ339" s="250" t="str">
        <f>IF(DataGoesHere!$B339="","",($CZ339-DY339))</f>
        <v/>
      </c>
      <c r="EA339" s="250" t="str">
        <f>IF(DataGoesHere!$B339="","",ABS($CZ339-DY339))</f>
        <v/>
      </c>
      <c r="EB339" s="250" t="str">
        <f>IF(DataGoesHere!$B339="","",EA339^2)</f>
        <v/>
      </c>
      <c r="EC339" s="249" t="str">
        <f>IF(DataGoesHere!$B339="","",EA339/$CZ339)</f>
        <v/>
      </c>
      <c r="ED339" s="250" t="str">
        <f>IF(DataGoesHere!$B339="","",SUM(DZ$2:DZ339)/AVERAGE(EA:EA))</f>
        <v/>
      </c>
    </row>
    <row r="340" spans="20:134" x14ac:dyDescent="0.2">
      <c r="T340" s="240"/>
      <c r="U340" s="86"/>
      <c r="V340" s="245" t="str">
        <f>IF(DataGoesHere!$B340="","",(DataGoesHere!$B340/SUM(DataGoesHere!$B338:'DataGoesHere'!$B349)))</f>
        <v/>
      </c>
      <c r="W340" s="86"/>
      <c r="X340" s="86"/>
      <c r="Y340" s="86"/>
      <c r="Z340" s="86"/>
      <c r="AA340" s="86"/>
      <c r="AB340" s="86"/>
      <c r="AC340" s="86"/>
      <c r="AD340" s="86"/>
      <c r="AE340" s="241"/>
      <c r="CV340" s="310" t="str">
        <f>IF(DataGoesHere!B340="","",DataGoesHere!A340)</f>
        <v/>
      </c>
      <c r="CW340" s="271">
        <f t="shared" ca="1" si="18"/>
        <v>3</v>
      </c>
      <c r="CX340" s="272">
        <f t="shared" ca="1" si="19"/>
        <v>0.79862940076451561</v>
      </c>
      <c r="CY340" s="266">
        <f>DataGoesHere!A340</f>
        <v>339</v>
      </c>
      <c r="CZ340" s="19" t="str">
        <f>IF(DataGoesHere!B340="","",DataGoesHere!B340)</f>
        <v/>
      </c>
      <c r="DA340" s="19" t="str">
        <f>IF(DataGoesHere!B340="","",IF(AH$5="No",DataGoesHere!B340,DataGoesHere!B340-(AH$2*(DataGoesHere!A340-1))))</f>
        <v/>
      </c>
      <c r="DB340" s="19" t="str">
        <f>IF(DataGoesHere!B340="","",IF(AO$9="No",DataGoesHere!B340,DataGoesHere!B340/CX340))</f>
        <v/>
      </c>
      <c r="DC340" s="19" t="str">
        <f>IF(DataGoesHere!B340="","",IF(AO$9="No",DA340,DA340/CX340))</f>
        <v/>
      </c>
      <c r="DD340" s="293" t="str">
        <f>IF(CZ340="",IF(COUNTIF(DD$2:DD339,"Forecast")&lt;Output!E$43,"Forecast",""),"Actual")</f>
        <v/>
      </c>
      <c r="DF340" s="19" t="str">
        <f>IF(DataGoesHere!B339="",IF(DD340="Forecast",(Output!$E$47*IntermediateCalcs!DH339)+((1-Output!$E$47)*IntermediateCalcs!DF339),""),(Output!$E$47*IntermediateCalcs!DB339)+((1-Output!$E$47)*IntermediateCalcs!DF339))</f>
        <v/>
      </c>
      <c r="DG340" s="19" t="str">
        <f>IF(DataGoesHere!B339="",IF(DD340="Forecast",(Output!$G$47*(IntermediateCalcs!DF340-IntermediateCalcs!DF339))+((1-Output!$G$47)*IntermediateCalcs!DG339),""),(Output!$G$47*(IntermediateCalcs!DF340-IntermediateCalcs!DF339))+((1-Output!$G$47)*IntermediateCalcs!DG339))</f>
        <v/>
      </c>
      <c r="DH340" s="19" t="str">
        <f>IF(DataGoesHere!B339="",IF(DD340="Forecast",DF340+DG340,""),DF340+DG340)</f>
        <v/>
      </c>
      <c r="DI340" s="274" t="str">
        <f>IF(DH340="","",IF(IntermediateCalcs!$AO$9="Yes",IntermediateCalcs!DH340*$CX340,IntermediateCalcs!DH340))</f>
        <v/>
      </c>
      <c r="DJ340" s="250" t="str">
        <f>IF(DataGoesHere!$B340="","",($CZ340-DI340))</f>
        <v/>
      </c>
      <c r="DK340" s="250" t="str">
        <f>IF(DataGoesHere!$B340="","",ABS($CZ340-DI340))</f>
        <v/>
      </c>
      <c r="DL340" s="250" t="str">
        <f>IF(DataGoesHere!$B340="","",DK340^2)</f>
        <v/>
      </c>
      <c r="DM340" s="249" t="str">
        <f>IF(DataGoesHere!$B340="","",DK340/$CZ340)</f>
        <v/>
      </c>
      <c r="DN340" s="250" t="str">
        <f>IF(DataGoesHere!$B340="","",SUM(DJ$2:DJ340)/AVERAGE(DK:DK))</f>
        <v/>
      </c>
      <c r="DP340" s="19" t="str">
        <f>IF(DataGoesHere!B340="",IF($DD340="Forecast",(Output!E$48*IntermediateCalcs!CY340)+Output!G$48,""),(Output!E$48*IntermediateCalcs!CY340)+Output!G$48)</f>
        <v/>
      </c>
      <c r="DQ340" s="274" t="str">
        <f>IF(DP340="","",IF(IntermediateCalcs!$AO$9="Yes",IntermediateCalcs!DP340*$CX340,IntermediateCalcs!DP340))</f>
        <v/>
      </c>
      <c r="DR340" s="250" t="str">
        <f>IF(DataGoesHere!$B340="","",($CZ340-DQ340))</f>
        <v/>
      </c>
      <c r="DS340" s="250" t="str">
        <f>IF(DataGoesHere!$B340="","",ABS($CZ340-DQ340))</f>
        <v/>
      </c>
      <c r="DT340" s="250" t="str">
        <f>IF(DataGoesHere!$B340="","",DS340^2)</f>
        <v/>
      </c>
      <c r="DU340" s="249" t="str">
        <f>IF(DataGoesHere!$B340="","",DS340/$CZ340)</f>
        <v/>
      </c>
      <c r="DV340" s="250" t="str">
        <f>IF(DataGoesHere!$B340="","",SUM(DR$2:DR340)/AVERAGE(DS:DS))</f>
        <v/>
      </c>
      <c r="DX340" s="19" t="str">
        <f>IF(DataGoesHere!$B339="","",(DB334*(Output!$O$49/Output!$P$49))+(IntermediateCalcs!DB335*(Output!$M$49/Output!$P$49))+(IntermediateCalcs!DB336*(Output!$K$49/Output!$P$49))+(DB337*(Output!$I$49/Output!$P$49))+(IntermediateCalcs!DB338*(Output!$G$49/Output!$P$49))+(IntermediateCalcs!DB339*(Output!$E$49/Output!$P$49)))</f>
        <v/>
      </c>
      <c r="DY340" s="274" t="str">
        <f>IF(DX340="","",IF(IntermediateCalcs!$AO$9="Yes",IntermediateCalcs!DX340*$CX340,IntermediateCalcs!DX340))</f>
        <v/>
      </c>
      <c r="DZ340" s="250" t="str">
        <f>IF(DataGoesHere!$B340="","",($CZ340-DY340))</f>
        <v/>
      </c>
      <c r="EA340" s="250" t="str">
        <f>IF(DataGoesHere!$B340="","",ABS($CZ340-DY340))</f>
        <v/>
      </c>
      <c r="EB340" s="250" t="str">
        <f>IF(DataGoesHere!$B340="","",EA340^2)</f>
        <v/>
      </c>
      <c r="EC340" s="249" t="str">
        <f>IF(DataGoesHere!$B340="","",EA340/$CZ340)</f>
        <v/>
      </c>
      <c r="ED340" s="250" t="str">
        <f>IF(DataGoesHere!$B340="","",SUM(DZ$2:DZ340)/AVERAGE(EA:EA))</f>
        <v/>
      </c>
    </row>
    <row r="341" spans="20:134" x14ac:dyDescent="0.2">
      <c r="T341" s="240"/>
      <c r="U341" s="86"/>
      <c r="V341" s="86"/>
      <c r="W341" s="245" t="str">
        <f>IF(DataGoesHere!$B341="","",(DataGoesHere!$B341/SUM(DataGoesHere!$B338:'DataGoesHere'!$B349)))</f>
        <v/>
      </c>
      <c r="X341" s="86"/>
      <c r="Y341" s="86"/>
      <c r="Z341" s="86"/>
      <c r="AA341" s="86"/>
      <c r="AB341" s="86"/>
      <c r="AC341" s="86"/>
      <c r="AD341" s="86"/>
      <c r="AE341" s="241"/>
      <c r="CV341" s="310" t="str">
        <f>IF(DataGoesHere!B341="","",DataGoesHere!A341)</f>
        <v/>
      </c>
      <c r="CW341" s="271">
        <f t="shared" ca="1" si="18"/>
        <v>4</v>
      </c>
      <c r="CX341" s="272">
        <f t="shared" ca="1" si="19"/>
        <v>1.0149292433706087</v>
      </c>
      <c r="CY341" s="266">
        <f>DataGoesHere!A341</f>
        <v>340</v>
      </c>
      <c r="CZ341" s="19" t="str">
        <f>IF(DataGoesHere!B341="","",DataGoesHere!B341)</f>
        <v/>
      </c>
      <c r="DA341" s="19" t="str">
        <f>IF(DataGoesHere!B341="","",IF(AH$5="No",DataGoesHere!B341,DataGoesHere!B341-(AH$2*(DataGoesHere!A341-1))))</f>
        <v/>
      </c>
      <c r="DB341" s="19" t="str">
        <f>IF(DataGoesHere!B341="","",IF(AO$9="No",DataGoesHere!B341,DataGoesHere!B341/CX341))</f>
        <v/>
      </c>
      <c r="DC341" s="19" t="str">
        <f>IF(DataGoesHere!B341="","",IF(AO$9="No",DA341,DA341/CX341))</f>
        <v/>
      </c>
      <c r="DD341" s="293" t="str">
        <f>IF(CZ341="",IF(COUNTIF(DD$2:DD340,"Forecast")&lt;Output!E$43,"Forecast",""),"Actual")</f>
        <v/>
      </c>
      <c r="DF341" s="19" t="str">
        <f>IF(DataGoesHere!B340="",IF(DD341="Forecast",(Output!$E$47*IntermediateCalcs!DH340)+((1-Output!$E$47)*IntermediateCalcs!DF340),""),(Output!$E$47*IntermediateCalcs!DB340)+((1-Output!$E$47)*IntermediateCalcs!DF340))</f>
        <v/>
      </c>
      <c r="DG341" s="19" t="str">
        <f>IF(DataGoesHere!B340="",IF(DD341="Forecast",(Output!$G$47*(IntermediateCalcs!DF341-IntermediateCalcs!DF340))+((1-Output!$G$47)*IntermediateCalcs!DG340),""),(Output!$G$47*(IntermediateCalcs!DF341-IntermediateCalcs!DF340))+((1-Output!$G$47)*IntermediateCalcs!DG340))</f>
        <v/>
      </c>
      <c r="DH341" s="19" t="str">
        <f>IF(DataGoesHere!B340="",IF(DD341="Forecast",DF341+DG341,""),DF341+DG341)</f>
        <v/>
      </c>
      <c r="DI341" s="274" t="str">
        <f>IF(DH341="","",IF(IntermediateCalcs!$AO$9="Yes",IntermediateCalcs!DH341*$CX341,IntermediateCalcs!DH341))</f>
        <v/>
      </c>
      <c r="DJ341" s="250" t="str">
        <f>IF(DataGoesHere!$B341="","",($CZ341-DI341))</f>
        <v/>
      </c>
      <c r="DK341" s="250" t="str">
        <f>IF(DataGoesHere!$B341="","",ABS($CZ341-DI341))</f>
        <v/>
      </c>
      <c r="DL341" s="250" t="str">
        <f>IF(DataGoesHere!$B341="","",DK341^2)</f>
        <v/>
      </c>
      <c r="DM341" s="249" t="str">
        <f>IF(DataGoesHere!$B341="","",DK341/$CZ341)</f>
        <v/>
      </c>
      <c r="DN341" s="250" t="str">
        <f>IF(DataGoesHere!$B341="","",SUM(DJ$2:DJ341)/AVERAGE(DK:DK))</f>
        <v/>
      </c>
      <c r="DP341" s="19" t="str">
        <f>IF(DataGoesHere!B341="",IF($DD341="Forecast",(Output!E$48*IntermediateCalcs!CY341)+Output!G$48,""),(Output!E$48*IntermediateCalcs!CY341)+Output!G$48)</f>
        <v/>
      </c>
      <c r="DQ341" s="274" t="str">
        <f>IF(DP341="","",IF(IntermediateCalcs!$AO$9="Yes",IntermediateCalcs!DP341*$CX341,IntermediateCalcs!DP341))</f>
        <v/>
      </c>
      <c r="DR341" s="250" t="str">
        <f>IF(DataGoesHere!$B341="","",($CZ341-DQ341))</f>
        <v/>
      </c>
      <c r="DS341" s="250" t="str">
        <f>IF(DataGoesHere!$B341="","",ABS($CZ341-DQ341))</f>
        <v/>
      </c>
      <c r="DT341" s="250" t="str">
        <f>IF(DataGoesHere!$B341="","",DS341^2)</f>
        <v/>
      </c>
      <c r="DU341" s="249" t="str">
        <f>IF(DataGoesHere!$B341="","",DS341/$CZ341)</f>
        <v/>
      </c>
      <c r="DV341" s="250" t="str">
        <f>IF(DataGoesHere!$B341="","",SUM(DR$2:DR341)/AVERAGE(DS:DS))</f>
        <v/>
      </c>
      <c r="DX341" s="19" t="str">
        <f>IF(DataGoesHere!$B340="","",(DB335*(Output!$O$49/Output!$P$49))+(IntermediateCalcs!DB336*(Output!$M$49/Output!$P$49))+(IntermediateCalcs!DB337*(Output!$K$49/Output!$P$49))+(DB338*(Output!$I$49/Output!$P$49))+(IntermediateCalcs!DB339*(Output!$G$49/Output!$P$49))+(IntermediateCalcs!DB340*(Output!$E$49/Output!$P$49)))</f>
        <v/>
      </c>
      <c r="DY341" s="274" t="str">
        <f>IF(DX341="","",IF(IntermediateCalcs!$AO$9="Yes",IntermediateCalcs!DX341*$CX341,IntermediateCalcs!DX341))</f>
        <v/>
      </c>
      <c r="DZ341" s="250" t="str">
        <f>IF(DataGoesHere!$B341="","",($CZ341-DY341))</f>
        <v/>
      </c>
      <c r="EA341" s="250" t="str">
        <f>IF(DataGoesHere!$B341="","",ABS($CZ341-DY341))</f>
        <v/>
      </c>
      <c r="EB341" s="250" t="str">
        <f>IF(DataGoesHere!$B341="","",EA341^2)</f>
        <v/>
      </c>
      <c r="EC341" s="249" t="str">
        <f>IF(DataGoesHere!$B341="","",EA341/$CZ341)</f>
        <v/>
      </c>
      <c r="ED341" s="250" t="str">
        <f>IF(DataGoesHere!$B341="","",SUM(DZ$2:DZ341)/AVERAGE(EA:EA))</f>
        <v/>
      </c>
    </row>
    <row r="342" spans="20:134" x14ac:dyDescent="0.2">
      <c r="T342" s="240"/>
      <c r="U342" s="86"/>
      <c r="V342" s="86"/>
      <c r="W342" s="86"/>
      <c r="X342" s="245" t="str">
        <f>IF(DataGoesHere!$B342="","",(DataGoesHere!$B342/SUM(DataGoesHere!$B338:'DataGoesHere'!$B349)))</f>
        <v/>
      </c>
      <c r="Y342" s="86"/>
      <c r="Z342" s="86"/>
      <c r="AA342" s="86"/>
      <c r="AB342" s="86"/>
      <c r="AC342" s="86"/>
      <c r="AD342" s="86"/>
      <c r="AE342" s="241"/>
      <c r="CV342" s="310" t="str">
        <f>IF(DataGoesHere!B342="","",DataGoesHere!A342)</f>
        <v/>
      </c>
      <c r="CW342" s="271">
        <f t="shared" ca="1" si="18"/>
        <v>5</v>
      </c>
      <c r="CX342" s="272">
        <f t="shared" ca="1" si="19"/>
        <v>0.97875414397996308</v>
      </c>
      <c r="CY342" s="266">
        <f>DataGoesHere!A342</f>
        <v>341</v>
      </c>
      <c r="CZ342" s="19" t="str">
        <f>IF(DataGoesHere!B342="","",DataGoesHere!B342)</f>
        <v/>
      </c>
      <c r="DA342" s="19" t="str">
        <f>IF(DataGoesHere!B342="","",IF(AH$5="No",DataGoesHere!B342,DataGoesHere!B342-(AH$2*(DataGoesHere!A342-1))))</f>
        <v/>
      </c>
      <c r="DB342" s="19" t="str">
        <f>IF(DataGoesHere!B342="","",IF(AO$9="No",DataGoesHere!B342,DataGoesHere!B342/CX342))</f>
        <v/>
      </c>
      <c r="DC342" s="19" t="str">
        <f>IF(DataGoesHere!B342="","",IF(AO$9="No",DA342,DA342/CX342))</f>
        <v/>
      </c>
      <c r="DD342" s="293" t="str">
        <f>IF(CZ342="",IF(COUNTIF(DD$2:DD341,"Forecast")&lt;Output!E$43,"Forecast",""),"Actual")</f>
        <v/>
      </c>
      <c r="DF342" s="19" t="str">
        <f>IF(DataGoesHere!B341="",IF(DD342="Forecast",(Output!$E$47*IntermediateCalcs!DH341)+((1-Output!$E$47)*IntermediateCalcs!DF341),""),(Output!$E$47*IntermediateCalcs!DB341)+((1-Output!$E$47)*IntermediateCalcs!DF341))</f>
        <v/>
      </c>
      <c r="DG342" s="19" t="str">
        <f>IF(DataGoesHere!B341="",IF(DD342="Forecast",(Output!$G$47*(IntermediateCalcs!DF342-IntermediateCalcs!DF341))+((1-Output!$G$47)*IntermediateCalcs!DG341),""),(Output!$G$47*(IntermediateCalcs!DF342-IntermediateCalcs!DF341))+((1-Output!$G$47)*IntermediateCalcs!DG341))</f>
        <v/>
      </c>
      <c r="DH342" s="19" t="str">
        <f>IF(DataGoesHere!B341="",IF(DD342="Forecast",DF342+DG342,""),DF342+DG342)</f>
        <v/>
      </c>
      <c r="DI342" s="274" t="str">
        <f>IF(DH342="","",IF(IntermediateCalcs!$AO$9="Yes",IntermediateCalcs!DH342*$CX342,IntermediateCalcs!DH342))</f>
        <v/>
      </c>
      <c r="DJ342" s="250" t="str">
        <f>IF(DataGoesHere!$B342="","",($CZ342-DI342))</f>
        <v/>
      </c>
      <c r="DK342" s="250" t="str">
        <f>IF(DataGoesHere!$B342="","",ABS($CZ342-DI342))</f>
        <v/>
      </c>
      <c r="DL342" s="250" t="str">
        <f>IF(DataGoesHere!$B342="","",DK342^2)</f>
        <v/>
      </c>
      <c r="DM342" s="249" t="str">
        <f>IF(DataGoesHere!$B342="","",DK342/$CZ342)</f>
        <v/>
      </c>
      <c r="DN342" s="250" t="str">
        <f>IF(DataGoesHere!$B342="","",SUM(DJ$2:DJ342)/AVERAGE(DK:DK))</f>
        <v/>
      </c>
      <c r="DP342" s="19" t="str">
        <f>IF(DataGoesHere!B342="",IF($DD342="Forecast",(Output!E$48*IntermediateCalcs!CY342)+Output!G$48,""),(Output!E$48*IntermediateCalcs!CY342)+Output!G$48)</f>
        <v/>
      </c>
      <c r="DQ342" s="274" t="str">
        <f>IF(DP342="","",IF(IntermediateCalcs!$AO$9="Yes",IntermediateCalcs!DP342*$CX342,IntermediateCalcs!DP342))</f>
        <v/>
      </c>
      <c r="DR342" s="250" t="str">
        <f>IF(DataGoesHere!$B342="","",($CZ342-DQ342))</f>
        <v/>
      </c>
      <c r="DS342" s="250" t="str">
        <f>IF(DataGoesHere!$B342="","",ABS($CZ342-DQ342))</f>
        <v/>
      </c>
      <c r="DT342" s="250" t="str">
        <f>IF(DataGoesHere!$B342="","",DS342^2)</f>
        <v/>
      </c>
      <c r="DU342" s="249" t="str">
        <f>IF(DataGoesHere!$B342="","",DS342/$CZ342)</f>
        <v/>
      </c>
      <c r="DV342" s="250" t="str">
        <f>IF(DataGoesHere!$B342="","",SUM(DR$2:DR342)/AVERAGE(DS:DS))</f>
        <v/>
      </c>
      <c r="DX342" s="19" t="str">
        <f>IF(DataGoesHere!$B341="","",(DB336*(Output!$O$49/Output!$P$49))+(IntermediateCalcs!DB337*(Output!$M$49/Output!$P$49))+(IntermediateCalcs!DB338*(Output!$K$49/Output!$P$49))+(DB339*(Output!$I$49/Output!$P$49))+(IntermediateCalcs!DB340*(Output!$G$49/Output!$P$49))+(IntermediateCalcs!DB341*(Output!$E$49/Output!$P$49)))</f>
        <v/>
      </c>
      <c r="DY342" s="274" t="str">
        <f>IF(DX342="","",IF(IntermediateCalcs!$AO$9="Yes",IntermediateCalcs!DX342*$CX342,IntermediateCalcs!DX342))</f>
        <v/>
      </c>
      <c r="DZ342" s="250" t="str">
        <f>IF(DataGoesHere!$B342="","",($CZ342-DY342))</f>
        <v/>
      </c>
      <c r="EA342" s="250" t="str">
        <f>IF(DataGoesHere!$B342="","",ABS($CZ342-DY342))</f>
        <v/>
      </c>
      <c r="EB342" s="250" t="str">
        <f>IF(DataGoesHere!$B342="","",EA342^2)</f>
        <v/>
      </c>
      <c r="EC342" s="249" t="str">
        <f>IF(DataGoesHere!$B342="","",EA342/$CZ342)</f>
        <v/>
      </c>
      <c r="ED342" s="250" t="str">
        <f>IF(DataGoesHere!$B342="","",SUM(DZ$2:DZ342)/AVERAGE(EA:EA))</f>
        <v/>
      </c>
    </row>
    <row r="343" spans="20:134" x14ac:dyDescent="0.2">
      <c r="T343" s="240"/>
      <c r="U343" s="86"/>
      <c r="V343" s="86"/>
      <c r="W343" s="86"/>
      <c r="X343" s="86"/>
      <c r="Y343" s="245" t="str">
        <f>IF(DataGoesHere!$B343="","",(DataGoesHere!$B343/SUM(DataGoesHere!$B338:'DataGoesHere'!$B349)))</f>
        <v/>
      </c>
      <c r="Z343" s="86"/>
      <c r="AA343" s="86"/>
      <c r="AB343" s="86"/>
      <c r="AC343" s="86"/>
      <c r="AD343" s="86"/>
      <c r="AE343" s="241"/>
      <c r="CV343" s="310" t="str">
        <f>IF(DataGoesHere!B343="","",DataGoesHere!A343)</f>
        <v/>
      </c>
      <c r="CW343" s="271">
        <f t="shared" ca="1" si="18"/>
        <v>6</v>
      </c>
      <c r="CX343" s="272">
        <f t="shared" ca="1" si="19"/>
        <v>1.0779088099730167</v>
      </c>
      <c r="CY343" s="266">
        <f>DataGoesHere!A343</f>
        <v>342</v>
      </c>
      <c r="CZ343" s="19" t="str">
        <f>IF(DataGoesHere!B343="","",DataGoesHere!B343)</f>
        <v/>
      </c>
      <c r="DA343" s="19" t="str">
        <f>IF(DataGoesHere!B343="","",IF(AH$5="No",DataGoesHere!B343,DataGoesHere!B343-(AH$2*(DataGoesHere!A343-1))))</f>
        <v/>
      </c>
      <c r="DB343" s="19" t="str">
        <f>IF(DataGoesHere!B343="","",IF(AO$9="No",DataGoesHere!B343,DataGoesHere!B343/CX343))</f>
        <v/>
      </c>
      <c r="DC343" s="19" t="str">
        <f>IF(DataGoesHere!B343="","",IF(AO$9="No",DA343,DA343/CX343))</f>
        <v/>
      </c>
      <c r="DD343" s="293" t="str">
        <f>IF(CZ343="",IF(COUNTIF(DD$2:DD342,"Forecast")&lt;Output!E$43,"Forecast",""),"Actual")</f>
        <v/>
      </c>
      <c r="DF343" s="19" t="str">
        <f>IF(DataGoesHere!B342="",IF(DD343="Forecast",(Output!$E$47*IntermediateCalcs!DH342)+((1-Output!$E$47)*IntermediateCalcs!DF342),""),(Output!$E$47*IntermediateCalcs!DB342)+((1-Output!$E$47)*IntermediateCalcs!DF342))</f>
        <v/>
      </c>
      <c r="DG343" s="19" t="str">
        <f>IF(DataGoesHere!B342="",IF(DD343="Forecast",(Output!$G$47*(IntermediateCalcs!DF343-IntermediateCalcs!DF342))+((1-Output!$G$47)*IntermediateCalcs!DG342),""),(Output!$G$47*(IntermediateCalcs!DF343-IntermediateCalcs!DF342))+((1-Output!$G$47)*IntermediateCalcs!DG342))</f>
        <v/>
      </c>
      <c r="DH343" s="19" t="str">
        <f>IF(DataGoesHere!B342="",IF(DD343="Forecast",DF343+DG343,""),DF343+DG343)</f>
        <v/>
      </c>
      <c r="DI343" s="274" t="str">
        <f>IF(DH343="","",IF(IntermediateCalcs!$AO$9="Yes",IntermediateCalcs!DH343*$CX343,IntermediateCalcs!DH343))</f>
        <v/>
      </c>
      <c r="DJ343" s="250" t="str">
        <f>IF(DataGoesHere!$B343="","",($CZ343-DI343))</f>
        <v/>
      </c>
      <c r="DK343" s="250" t="str">
        <f>IF(DataGoesHere!$B343="","",ABS($CZ343-DI343))</f>
        <v/>
      </c>
      <c r="DL343" s="250" t="str">
        <f>IF(DataGoesHere!$B343="","",DK343^2)</f>
        <v/>
      </c>
      <c r="DM343" s="249" t="str">
        <f>IF(DataGoesHere!$B343="","",DK343/$CZ343)</f>
        <v/>
      </c>
      <c r="DN343" s="250" t="str">
        <f>IF(DataGoesHere!$B343="","",SUM(DJ$2:DJ343)/AVERAGE(DK:DK))</f>
        <v/>
      </c>
      <c r="DP343" s="19" t="str">
        <f>IF(DataGoesHere!B343="",IF($DD343="Forecast",(Output!E$48*IntermediateCalcs!CY343)+Output!G$48,""),(Output!E$48*IntermediateCalcs!CY343)+Output!G$48)</f>
        <v/>
      </c>
      <c r="DQ343" s="274" t="str">
        <f>IF(DP343="","",IF(IntermediateCalcs!$AO$9="Yes",IntermediateCalcs!DP343*$CX343,IntermediateCalcs!DP343))</f>
        <v/>
      </c>
      <c r="DR343" s="250" t="str">
        <f>IF(DataGoesHere!$B343="","",($CZ343-DQ343))</f>
        <v/>
      </c>
      <c r="DS343" s="250" t="str">
        <f>IF(DataGoesHere!$B343="","",ABS($CZ343-DQ343))</f>
        <v/>
      </c>
      <c r="DT343" s="250" t="str">
        <f>IF(DataGoesHere!$B343="","",DS343^2)</f>
        <v/>
      </c>
      <c r="DU343" s="249" t="str">
        <f>IF(DataGoesHere!$B343="","",DS343/$CZ343)</f>
        <v/>
      </c>
      <c r="DV343" s="250" t="str">
        <f>IF(DataGoesHere!$B343="","",SUM(DR$2:DR343)/AVERAGE(DS:DS))</f>
        <v/>
      </c>
      <c r="DX343" s="19" t="str">
        <f>IF(DataGoesHere!$B342="","",(DB337*(Output!$O$49/Output!$P$49))+(IntermediateCalcs!DB338*(Output!$M$49/Output!$P$49))+(IntermediateCalcs!DB339*(Output!$K$49/Output!$P$49))+(DB340*(Output!$I$49/Output!$P$49))+(IntermediateCalcs!DB341*(Output!$G$49/Output!$P$49))+(IntermediateCalcs!DB342*(Output!$E$49/Output!$P$49)))</f>
        <v/>
      </c>
      <c r="DY343" s="274" t="str">
        <f>IF(DX343="","",IF(IntermediateCalcs!$AO$9="Yes",IntermediateCalcs!DX343*$CX343,IntermediateCalcs!DX343))</f>
        <v/>
      </c>
      <c r="DZ343" s="250" t="str">
        <f>IF(DataGoesHere!$B343="","",($CZ343-DY343))</f>
        <v/>
      </c>
      <c r="EA343" s="250" t="str">
        <f>IF(DataGoesHere!$B343="","",ABS($CZ343-DY343))</f>
        <v/>
      </c>
      <c r="EB343" s="250" t="str">
        <f>IF(DataGoesHere!$B343="","",EA343^2)</f>
        <v/>
      </c>
      <c r="EC343" s="249" t="str">
        <f>IF(DataGoesHere!$B343="","",EA343/$CZ343)</f>
        <v/>
      </c>
      <c r="ED343" s="250" t="str">
        <f>IF(DataGoesHere!$B343="","",SUM(DZ$2:DZ343)/AVERAGE(EA:EA))</f>
        <v/>
      </c>
    </row>
    <row r="344" spans="20:134" x14ac:dyDescent="0.2">
      <c r="T344" s="240"/>
      <c r="U344" s="86"/>
      <c r="V344" s="86"/>
      <c r="W344" s="86"/>
      <c r="X344" s="86"/>
      <c r="Y344" s="86"/>
      <c r="Z344" s="245" t="str">
        <f>IF(DataGoesHere!$B344="","",(DataGoesHere!$B344/SUM(DataGoesHere!$B338:'DataGoesHere'!$B349)))</f>
        <v/>
      </c>
      <c r="AA344" s="86"/>
      <c r="AB344" s="86"/>
      <c r="AC344" s="86"/>
      <c r="AD344" s="86"/>
      <c r="AE344" s="241"/>
      <c r="CV344" s="310" t="str">
        <f>IF(DataGoesHere!B344="","",DataGoesHere!A344)</f>
        <v/>
      </c>
      <c r="CW344" s="271">
        <f t="shared" ca="1" si="18"/>
        <v>7</v>
      </c>
      <c r="CX344" s="272">
        <f t="shared" ca="1" si="19"/>
        <v>1.0265458156689093</v>
      </c>
      <c r="CY344" s="266">
        <f>DataGoesHere!A344</f>
        <v>343</v>
      </c>
      <c r="CZ344" s="19" t="str">
        <f>IF(DataGoesHere!B344="","",DataGoesHere!B344)</f>
        <v/>
      </c>
      <c r="DA344" s="19" t="str">
        <f>IF(DataGoesHere!B344="","",IF(AH$5="No",DataGoesHere!B344,DataGoesHere!B344-(AH$2*(DataGoesHere!A344-1))))</f>
        <v/>
      </c>
      <c r="DB344" s="19" t="str">
        <f>IF(DataGoesHere!B344="","",IF(AO$9="No",DataGoesHere!B344,DataGoesHere!B344/CX344))</f>
        <v/>
      </c>
      <c r="DC344" s="19" t="str">
        <f>IF(DataGoesHere!B344="","",IF(AO$9="No",DA344,DA344/CX344))</f>
        <v/>
      </c>
      <c r="DD344" s="293" t="str">
        <f>IF(CZ344="",IF(COUNTIF(DD$2:DD343,"Forecast")&lt;Output!E$43,"Forecast",""),"Actual")</f>
        <v/>
      </c>
      <c r="DF344" s="19" t="str">
        <f>IF(DataGoesHere!B343="",IF(DD344="Forecast",(Output!$E$47*IntermediateCalcs!DH343)+((1-Output!$E$47)*IntermediateCalcs!DF343),""),(Output!$E$47*IntermediateCalcs!DB343)+((1-Output!$E$47)*IntermediateCalcs!DF343))</f>
        <v/>
      </c>
      <c r="DG344" s="19" t="str">
        <f>IF(DataGoesHere!B343="",IF(DD344="Forecast",(Output!$G$47*(IntermediateCalcs!DF344-IntermediateCalcs!DF343))+((1-Output!$G$47)*IntermediateCalcs!DG343),""),(Output!$G$47*(IntermediateCalcs!DF344-IntermediateCalcs!DF343))+((1-Output!$G$47)*IntermediateCalcs!DG343))</f>
        <v/>
      </c>
      <c r="DH344" s="19" t="str">
        <f>IF(DataGoesHere!B343="",IF(DD344="Forecast",DF344+DG344,""),DF344+DG344)</f>
        <v/>
      </c>
      <c r="DI344" s="274" t="str">
        <f>IF(DH344="","",IF(IntermediateCalcs!$AO$9="Yes",IntermediateCalcs!DH344*$CX344,IntermediateCalcs!DH344))</f>
        <v/>
      </c>
      <c r="DJ344" s="250" t="str">
        <f>IF(DataGoesHere!$B344="","",($CZ344-DI344))</f>
        <v/>
      </c>
      <c r="DK344" s="250" t="str">
        <f>IF(DataGoesHere!$B344="","",ABS($CZ344-DI344))</f>
        <v/>
      </c>
      <c r="DL344" s="250" t="str">
        <f>IF(DataGoesHere!$B344="","",DK344^2)</f>
        <v/>
      </c>
      <c r="DM344" s="249" t="str">
        <f>IF(DataGoesHere!$B344="","",DK344/$CZ344)</f>
        <v/>
      </c>
      <c r="DN344" s="250" t="str">
        <f>IF(DataGoesHere!$B344="","",SUM(DJ$2:DJ344)/AVERAGE(DK:DK))</f>
        <v/>
      </c>
      <c r="DP344" s="19" t="str">
        <f>IF(DataGoesHere!B344="",IF($DD344="Forecast",(Output!E$48*IntermediateCalcs!CY344)+Output!G$48,""),(Output!E$48*IntermediateCalcs!CY344)+Output!G$48)</f>
        <v/>
      </c>
      <c r="DQ344" s="274" t="str">
        <f>IF(DP344="","",IF(IntermediateCalcs!$AO$9="Yes",IntermediateCalcs!DP344*$CX344,IntermediateCalcs!DP344))</f>
        <v/>
      </c>
      <c r="DR344" s="250" t="str">
        <f>IF(DataGoesHere!$B344="","",($CZ344-DQ344))</f>
        <v/>
      </c>
      <c r="DS344" s="250" t="str">
        <f>IF(DataGoesHere!$B344="","",ABS($CZ344-DQ344))</f>
        <v/>
      </c>
      <c r="DT344" s="250" t="str">
        <f>IF(DataGoesHere!$B344="","",DS344^2)</f>
        <v/>
      </c>
      <c r="DU344" s="249" t="str">
        <f>IF(DataGoesHere!$B344="","",DS344/$CZ344)</f>
        <v/>
      </c>
      <c r="DV344" s="250" t="str">
        <f>IF(DataGoesHere!$B344="","",SUM(DR$2:DR344)/AVERAGE(DS:DS))</f>
        <v/>
      </c>
      <c r="DX344" s="19" t="str">
        <f>IF(DataGoesHere!$B343="","",(DB338*(Output!$O$49/Output!$P$49))+(IntermediateCalcs!DB339*(Output!$M$49/Output!$P$49))+(IntermediateCalcs!DB340*(Output!$K$49/Output!$P$49))+(DB341*(Output!$I$49/Output!$P$49))+(IntermediateCalcs!DB342*(Output!$G$49/Output!$P$49))+(IntermediateCalcs!DB343*(Output!$E$49/Output!$P$49)))</f>
        <v/>
      </c>
      <c r="DY344" s="274" t="str">
        <f>IF(DX344="","",IF(IntermediateCalcs!$AO$9="Yes",IntermediateCalcs!DX344*$CX344,IntermediateCalcs!DX344))</f>
        <v/>
      </c>
      <c r="DZ344" s="250" t="str">
        <f>IF(DataGoesHere!$B344="","",($CZ344-DY344))</f>
        <v/>
      </c>
      <c r="EA344" s="250" t="str">
        <f>IF(DataGoesHere!$B344="","",ABS($CZ344-DY344))</f>
        <v/>
      </c>
      <c r="EB344" s="250" t="str">
        <f>IF(DataGoesHere!$B344="","",EA344^2)</f>
        <v/>
      </c>
      <c r="EC344" s="249" t="str">
        <f>IF(DataGoesHere!$B344="","",EA344/$CZ344)</f>
        <v/>
      </c>
      <c r="ED344" s="250" t="str">
        <f>IF(DataGoesHere!$B344="","",SUM(DZ$2:DZ344)/AVERAGE(EA:EA))</f>
        <v/>
      </c>
    </row>
    <row r="345" spans="20:134" x14ac:dyDescent="0.2">
      <c r="T345" s="240"/>
      <c r="U345" s="86"/>
      <c r="V345" s="86"/>
      <c r="W345" s="86"/>
      <c r="X345" s="86"/>
      <c r="Y345" s="86"/>
      <c r="Z345" s="86"/>
      <c r="AA345" s="245" t="str">
        <f>IF(DataGoesHere!$B345="","",(DataGoesHere!$B345/SUM(DataGoesHere!$B338:'DataGoesHere'!$B349)))</f>
        <v/>
      </c>
      <c r="AB345" s="86"/>
      <c r="AC345" s="86"/>
      <c r="AD345" s="86"/>
      <c r="AE345" s="241"/>
      <c r="CV345" s="310" t="str">
        <f>IF(DataGoesHere!B345="","",DataGoesHere!A345)</f>
        <v/>
      </c>
      <c r="CW345" s="271">
        <f t="shared" ca="1" si="18"/>
        <v>8</v>
      </c>
      <c r="CX345" s="272">
        <f t="shared" ca="1" si="19"/>
        <v>1.0207492390681214</v>
      </c>
      <c r="CY345" s="266">
        <f>DataGoesHere!A345</f>
        <v>344</v>
      </c>
      <c r="CZ345" s="19" t="str">
        <f>IF(DataGoesHere!B345="","",DataGoesHere!B345)</f>
        <v/>
      </c>
      <c r="DA345" s="19" t="str">
        <f>IF(DataGoesHere!B345="","",IF(AH$5="No",DataGoesHere!B345,DataGoesHere!B345-(AH$2*(DataGoesHere!A345-1))))</f>
        <v/>
      </c>
      <c r="DB345" s="19" t="str">
        <f>IF(DataGoesHere!B345="","",IF(AO$9="No",DataGoesHere!B345,DataGoesHere!B345/CX345))</f>
        <v/>
      </c>
      <c r="DC345" s="19" t="str">
        <f>IF(DataGoesHere!B345="","",IF(AO$9="No",DA345,DA345/CX345))</f>
        <v/>
      </c>
      <c r="DD345" s="293" t="str">
        <f>IF(CZ345="",IF(COUNTIF(DD$2:DD344,"Forecast")&lt;Output!E$43,"Forecast",""),"Actual")</f>
        <v/>
      </c>
      <c r="DF345" s="19" t="str">
        <f>IF(DataGoesHere!B344="",IF(DD345="Forecast",(Output!$E$47*IntermediateCalcs!DH344)+((1-Output!$E$47)*IntermediateCalcs!DF344),""),(Output!$E$47*IntermediateCalcs!DB344)+((1-Output!$E$47)*IntermediateCalcs!DF344))</f>
        <v/>
      </c>
      <c r="DG345" s="19" t="str">
        <f>IF(DataGoesHere!B344="",IF(DD345="Forecast",(Output!$G$47*(IntermediateCalcs!DF345-IntermediateCalcs!DF344))+((1-Output!$G$47)*IntermediateCalcs!DG344),""),(Output!$G$47*(IntermediateCalcs!DF345-IntermediateCalcs!DF344))+((1-Output!$G$47)*IntermediateCalcs!DG344))</f>
        <v/>
      </c>
      <c r="DH345" s="19" t="str">
        <f>IF(DataGoesHere!B344="",IF(DD345="Forecast",DF345+DG345,""),DF345+DG345)</f>
        <v/>
      </c>
      <c r="DI345" s="274" t="str">
        <f>IF(DH345="","",IF(IntermediateCalcs!$AO$9="Yes",IntermediateCalcs!DH345*$CX345,IntermediateCalcs!DH345))</f>
        <v/>
      </c>
      <c r="DJ345" s="250" t="str">
        <f>IF(DataGoesHere!$B345="","",($CZ345-DI345))</f>
        <v/>
      </c>
      <c r="DK345" s="250" t="str">
        <f>IF(DataGoesHere!$B345="","",ABS($CZ345-DI345))</f>
        <v/>
      </c>
      <c r="DL345" s="250" t="str">
        <f>IF(DataGoesHere!$B345="","",DK345^2)</f>
        <v/>
      </c>
      <c r="DM345" s="249" t="str">
        <f>IF(DataGoesHere!$B345="","",DK345/$CZ345)</f>
        <v/>
      </c>
      <c r="DN345" s="250" t="str">
        <f>IF(DataGoesHere!$B345="","",SUM(DJ$2:DJ345)/AVERAGE(DK:DK))</f>
        <v/>
      </c>
      <c r="DP345" s="19" t="str">
        <f>IF(DataGoesHere!B345="",IF($DD345="Forecast",(Output!E$48*IntermediateCalcs!CY345)+Output!G$48,""),(Output!E$48*IntermediateCalcs!CY345)+Output!G$48)</f>
        <v/>
      </c>
      <c r="DQ345" s="274" t="str">
        <f>IF(DP345="","",IF(IntermediateCalcs!$AO$9="Yes",IntermediateCalcs!DP345*$CX345,IntermediateCalcs!DP345))</f>
        <v/>
      </c>
      <c r="DR345" s="250" t="str">
        <f>IF(DataGoesHere!$B345="","",($CZ345-DQ345))</f>
        <v/>
      </c>
      <c r="DS345" s="250" t="str">
        <f>IF(DataGoesHere!$B345="","",ABS($CZ345-DQ345))</f>
        <v/>
      </c>
      <c r="DT345" s="250" t="str">
        <f>IF(DataGoesHere!$B345="","",DS345^2)</f>
        <v/>
      </c>
      <c r="DU345" s="249" t="str">
        <f>IF(DataGoesHere!$B345="","",DS345/$CZ345)</f>
        <v/>
      </c>
      <c r="DV345" s="250" t="str">
        <f>IF(DataGoesHere!$B345="","",SUM(DR$2:DR345)/AVERAGE(DS:DS))</f>
        <v/>
      </c>
      <c r="DX345" s="19" t="str">
        <f>IF(DataGoesHere!$B344="","",(DB339*(Output!$O$49/Output!$P$49))+(IntermediateCalcs!DB340*(Output!$M$49/Output!$P$49))+(IntermediateCalcs!DB341*(Output!$K$49/Output!$P$49))+(DB342*(Output!$I$49/Output!$P$49))+(IntermediateCalcs!DB343*(Output!$G$49/Output!$P$49))+(IntermediateCalcs!DB344*(Output!$E$49/Output!$P$49)))</f>
        <v/>
      </c>
      <c r="DY345" s="274" t="str">
        <f>IF(DX345="","",IF(IntermediateCalcs!$AO$9="Yes",IntermediateCalcs!DX345*$CX345,IntermediateCalcs!DX345))</f>
        <v/>
      </c>
      <c r="DZ345" s="250" t="str">
        <f>IF(DataGoesHere!$B345="","",($CZ345-DY345))</f>
        <v/>
      </c>
      <c r="EA345" s="250" t="str">
        <f>IF(DataGoesHere!$B345="","",ABS($CZ345-DY345))</f>
        <v/>
      </c>
      <c r="EB345" s="250" t="str">
        <f>IF(DataGoesHere!$B345="","",EA345^2)</f>
        <v/>
      </c>
      <c r="EC345" s="249" t="str">
        <f>IF(DataGoesHere!$B345="","",EA345/$CZ345)</f>
        <v/>
      </c>
      <c r="ED345" s="250" t="str">
        <f>IF(DataGoesHere!$B345="","",SUM(DZ$2:DZ345)/AVERAGE(EA:EA))</f>
        <v/>
      </c>
    </row>
    <row r="346" spans="20:134" x14ac:dyDescent="0.2">
      <c r="T346" s="240"/>
      <c r="U346" s="86"/>
      <c r="V346" s="86"/>
      <c r="W346" s="86"/>
      <c r="X346" s="86"/>
      <c r="Y346" s="86"/>
      <c r="Z346" s="86"/>
      <c r="AA346" s="86"/>
      <c r="AB346" s="245" t="str">
        <f>IF(DataGoesHere!$B346="","",(DataGoesHere!$B346/SUM(DataGoesHere!$B338:'DataGoesHere'!$B349)))</f>
        <v/>
      </c>
      <c r="AC346" s="86"/>
      <c r="AD346" s="86"/>
      <c r="AE346" s="241"/>
      <c r="CV346" s="310" t="str">
        <f>IF(DataGoesHere!B346="","",DataGoesHere!A346)</f>
        <v/>
      </c>
      <c r="CW346" s="271">
        <f t="shared" ca="1" si="18"/>
        <v>9</v>
      </c>
      <c r="CX346" s="272">
        <f t="shared" ca="1" si="19"/>
        <v>1.0625330005567626</v>
      </c>
      <c r="CY346" s="266">
        <f>DataGoesHere!A346</f>
        <v>345</v>
      </c>
      <c r="CZ346" s="19" t="str">
        <f>IF(DataGoesHere!B346="","",DataGoesHere!B346)</f>
        <v/>
      </c>
      <c r="DA346" s="19" t="str">
        <f>IF(DataGoesHere!B346="","",IF(AH$5="No",DataGoesHere!B346,DataGoesHere!B346-(AH$2*(DataGoesHere!A346-1))))</f>
        <v/>
      </c>
      <c r="DB346" s="19" t="str">
        <f>IF(DataGoesHere!B346="","",IF(AO$9="No",DataGoesHere!B346,DataGoesHere!B346/CX346))</f>
        <v/>
      </c>
      <c r="DC346" s="19" t="str">
        <f>IF(DataGoesHere!B346="","",IF(AO$9="No",DA346,DA346/CX346))</f>
        <v/>
      </c>
      <c r="DD346" s="293" t="str">
        <f>IF(CZ346="",IF(COUNTIF(DD$2:DD345,"Forecast")&lt;Output!E$43,"Forecast",""),"Actual")</f>
        <v/>
      </c>
      <c r="DF346" s="19" t="str">
        <f>IF(DataGoesHere!B345="",IF(DD346="Forecast",(Output!$E$47*IntermediateCalcs!DH345)+((1-Output!$E$47)*IntermediateCalcs!DF345),""),(Output!$E$47*IntermediateCalcs!DB345)+((1-Output!$E$47)*IntermediateCalcs!DF345))</f>
        <v/>
      </c>
      <c r="DG346" s="19" t="str">
        <f>IF(DataGoesHere!B345="",IF(DD346="Forecast",(Output!$G$47*(IntermediateCalcs!DF346-IntermediateCalcs!DF345))+((1-Output!$G$47)*IntermediateCalcs!DG345),""),(Output!$G$47*(IntermediateCalcs!DF346-IntermediateCalcs!DF345))+((1-Output!$G$47)*IntermediateCalcs!DG345))</f>
        <v/>
      </c>
      <c r="DH346" s="19" t="str">
        <f>IF(DataGoesHere!B345="",IF(DD346="Forecast",DF346+DG346,""),DF346+DG346)</f>
        <v/>
      </c>
      <c r="DI346" s="274" t="str">
        <f>IF(DH346="","",IF(IntermediateCalcs!$AO$9="Yes",IntermediateCalcs!DH346*$CX346,IntermediateCalcs!DH346))</f>
        <v/>
      </c>
      <c r="DJ346" s="250" t="str">
        <f>IF(DataGoesHere!$B346="","",($CZ346-DI346))</f>
        <v/>
      </c>
      <c r="DK346" s="250" t="str">
        <f>IF(DataGoesHere!$B346="","",ABS($CZ346-DI346))</f>
        <v/>
      </c>
      <c r="DL346" s="250" t="str">
        <f>IF(DataGoesHere!$B346="","",DK346^2)</f>
        <v/>
      </c>
      <c r="DM346" s="249" t="str">
        <f>IF(DataGoesHere!$B346="","",DK346/$CZ346)</f>
        <v/>
      </c>
      <c r="DN346" s="250" t="str">
        <f>IF(DataGoesHere!$B346="","",SUM(DJ$2:DJ346)/AVERAGE(DK:DK))</f>
        <v/>
      </c>
      <c r="DP346" s="19" t="str">
        <f>IF(DataGoesHere!B346="",IF($DD346="Forecast",(Output!E$48*IntermediateCalcs!CY346)+Output!G$48,""),(Output!E$48*IntermediateCalcs!CY346)+Output!G$48)</f>
        <v/>
      </c>
      <c r="DQ346" s="274" t="str">
        <f>IF(DP346="","",IF(IntermediateCalcs!$AO$9="Yes",IntermediateCalcs!DP346*$CX346,IntermediateCalcs!DP346))</f>
        <v/>
      </c>
      <c r="DR346" s="250" t="str">
        <f>IF(DataGoesHere!$B346="","",($CZ346-DQ346))</f>
        <v/>
      </c>
      <c r="DS346" s="250" t="str">
        <f>IF(DataGoesHere!$B346="","",ABS($CZ346-DQ346))</f>
        <v/>
      </c>
      <c r="DT346" s="250" t="str">
        <f>IF(DataGoesHere!$B346="","",DS346^2)</f>
        <v/>
      </c>
      <c r="DU346" s="249" t="str">
        <f>IF(DataGoesHere!$B346="","",DS346/$CZ346)</f>
        <v/>
      </c>
      <c r="DV346" s="250" t="str">
        <f>IF(DataGoesHere!$B346="","",SUM(DR$2:DR346)/AVERAGE(DS:DS))</f>
        <v/>
      </c>
      <c r="DX346" s="19" t="str">
        <f>IF(DataGoesHere!$B345="","",(DB340*(Output!$O$49/Output!$P$49))+(IntermediateCalcs!DB341*(Output!$M$49/Output!$P$49))+(IntermediateCalcs!DB342*(Output!$K$49/Output!$P$49))+(DB343*(Output!$I$49/Output!$P$49))+(IntermediateCalcs!DB344*(Output!$G$49/Output!$P$49))+(IntermediateCalcs!DB345*(Output!$E$49/Output!$P$49)))</f>
        <v/>
      </c>
      <c r="DY346" s="274" t="str">
        <f>IF(DX346="","",IF(IntermediateCalcs!$AO$9="Yes",IntermediateCalcs!DX346*$CX346,IntermediateCalcs!DX346))</f>
        <v/>
      </c>
      <c r="DZ346" s="250" t="str">
        <f>IF(DataGoesHere!$B346="","",($CZ346-DY346))</f>
        <v/>
      </c>
      <c r="EA346" s="250" t="str">
        <f>IF(DataGoesHere!$B346="","",ABS($CZ346-DY346))</f>
        <v/>
      </c>
      <c r="EB346" s="250" t="str">
        <f>IF(DataGoesHere!$B346="","",EA346^2)</f>
        <v/>
      </c>
      <c r="EC346" s="249" t="str">
        <f>IF(DataGoesHere!$B346="","",EA346/$CZ346)</f>
        <v/>
      </c>
      <c r="ED346" s="250" t="str">
        <f>IF(DataGoesHere!$B346="","",SUM(DZ$2:DZ346)/AVERAGE(EA:EA))</f>
        <v/>
      </c>
    </row>
    <row r="347" spans="20:134" x14ac:dyDescent="0.2">
      <c r="T347" s="240"/>
      <c r="U347" s="86"/>
      <c r="V347" s="86"/>
      <c r="W347" s="86"/>
      <c r="X347" s="86"/>
      <c r="Y347" s="86"/>
      <c r="Z347" s="86"/>
      <c r="AA347" s="86"/>
      <c r="AB347" s="86"/>
      <c r="AC347" s="245" t="str">
        <f>IF(DataGoesHere!$B347="","",(DataGoesHere!$B347/SUM(DataGoesHere!$B338:'DataGoesHere'!$B349)))</f>
        <v/>
      </c>
      <c r="AD347" s="86"/>
      <c r="AE347" s="241"/>
      <c r="CV347" s="310" t="str">
        <f>IF(DataGoesHere!B347="","",DataGoesHere!A347)</f>
        <v/>
      </c>
      <c r="CW347" s="271">
        <f t="shared" ca="1" si="18"/>
        <v>10</v>
      </c>
      <c r="CX347" s="272">
        <f t="shared" ca="1" si="19"/>
        <v>0.92557634012077306</v>
      </c>
      <c r="CY347" s="266">
        <f>DataGoesHere!A347</f>
        <v>346</v>
      </c>
      <c r="CZ347" s="19" t="str">
        <f>IF(DataGoesHere!B347="","",DataGoesHere!B347)</f>
        <v/>
      </c>
      <c r="DA347" s="19" t="str">
        <f>IF(DataGoesHere!B347="","",IF(AH$5="No",DataGoesHere!B347,DataGoesHere!B347-(AH$2*(DataGoesHere!A347-1))))</f>
        <v/>
      </c>
      <c r="DB347" s="19" t="str">
        <f>IF(DataGoesHere!B347="","",IF(AO$9="No",DataGoesHere!B347,DataGoesHere!B347/CX347))</f>
        <v/>
      </c>
      <c r="DC347" s="19" t="str">
        <f>IF(DataGoesHere!B347="","",IF(AO$9="No",DA347,DA347/CX347))</f>
        <v/>
      </c>
      <c r="DD347" s="293" t="str">
        <f>IF(CZ347="",IF(COUNTIF(DD$2:DD346,"Forecast")&lt;Output!E$43,"Forecast",""),"Actual")</f>
        <v/>
      </c>
      <c r="DF347" s="19" t="str">
        <f>IF(DataGoesHere!B346="",IF(DD347="Forecast",(Output!$E$47*IntermediateCalcs!DH346)+((1-Output!$E$47)*IntermediateCalcs!DF346),""),(Output!$E$47*IntermediateCalcs!DB346)+((1-Output!$E$47)*IntermediateCalcs!DF346))</f>
        <v/>
      </c>
      <c r="DG347" s="19" t="str">
        <f>IF(DataGoesHere!B346="",IF(DD347="Forecast",(Output!$G$47*(IntermediateCalcs!DF347-IntermediateCalcs!DF346))+((1-Output!$G$47)*IntermediateCalcs!DG346),""),(Output!$G$47*(IntermediateCalcs!DF347-IntermediateCalcs!DF346))+((1-Output!$G$47)*IntermediateCalcs!DG346))</f>
        <v/>
      </c>
      <c r="DH347" s="19" t="str">
        <f>IF(DataGoesHere!B346="",IF(DD347="Forecast",DF347+DG347,""),DF347+DG347)</f>
        <v/>
      </c>
      <c r="DI347" s="274" t="str">
        <f>IF(DH347="","",IF(IntermediateCalcs!$AO$9="Yes",IntermediateCalcs!DH347*$CX347,IntermediateCalcs!DH347))</f>
        <v/>
      </c>
      <c r="DJ347" s="250" t="str">
        <f>IF(DataGoesHere!$B347="","",($CZ347-DI347))</f>
        <v/>
      </c>
      <c r="DK347" s="250" t="str">
        <f>IF(DataGoesHere!$B347="","",ABS($CZ347-DI347))</f>
        <v/>
      </c>
      <c r="DL347" s="250" t="str">
        <f>IF(DataGoesHere!$B347="","",DK347^2)</f>
        <v/>
      </c>
      <c r="DM347" s="249" t="str">
        <f>IF(DataGoesHere!$B347="","",DK347/$CZ347)</f>
        <v/>
      </c>
      <c r="DN347" s="250" t="str">
        <f>IF(DataGoesHere!$B347="","",SUM(DJ$2:DJ347)/AVERAGE(DK:DK))</f>
        <v/>
      </c>
      <c r="DP347" s="19" t="str">
        <f>IF(DataGoesHere!B347="",IF($DD347="Forecast",(Output!E$48*IntermediateCalcs!CY347)+Output!G$48,""),(Output!E$48*IntermediateCalcs!CY347)+Output!G$48)</f>
        <v/>
      </c>
      <c r="DQ347" s="274" t="str">
        <f>IF(DP347="","",IF(IntermediateCalcs!$AO$9="Yes",IntermediateCalcs!DP347*$CX347,IntermediateCalcs!DP347))</f>
        <v/>
      </c>
      <c r="DR347" s="250" t="str">
        <f>IF(DataGoesHere!$B347="","",($CZ347-DQ347))</f>
        <v/>
      </c>
      <c r="DS347" s="250" t="str">
        <f>IF(DataGoesHere!$B347="","",ABS($CZ347-DQ347))</f>
        <v/>
      </c>
      <c r="DT347" s="250" t="str">
        <f>IF(DataGoesHere!$B347="","",DS347^2)</f>
        <v/>
      </c>
      <c r="DU347" s="249" t="str">
        <f>IF(DataGoesHere!$B347="","",DS347/$CZ347)</f>
        <v/>
      </c>
      <c r="DV347" s="250" t="str">
        <f>IF(DataGoesHere!$B347="","",SUM(DR$2:DR347)/AVERAGE(DS:DS))</f>
        <v/>
      </c>
      <c r="DX347" s="19" t="str">
        <f>IF(DataGoesHere!$B346="","",(DB341*(Output!$O$49/Output!$P$49))+(IntermediateCalcs!DB342*(Output!$M$49/Output!$P$49))+(IntermediateCalcs!DB343*(Output!$K$49/Output!$P$49))+(DB344*(Output!$I$49/Output!$P$49))+(IntermediateCalcs!DB345*(Output!$G$49/Output!$P$49))+(IntermediateCalcs!DB346*(Output!$E$49/Output!$P$49)))</f>
        <v/>
      </c>
      <c r="DY347" s="274" t="str">
        <f>IF(DX347="","",IF(IntermediateCalcs!$AO$9="Yes",IntermediateCalcs!DX347*$CX347,IntermediateCalcs!DX347))</f>
        <v/>
      </c>
      <c r="DZ347" s="250" t="str">
        <f>IF(DataGoesHere!$B347="","",($CZ347-DY347))</f>
        <v/>
      </c>
      <c r="EA347" s="250" t="str">
        <f>IF(DataGoesHere!$B347="","",ABS($CZ347-DY347))</f>
        <v/>
      </c>
      <c r="EB347" s="250" t="str">
        <f>IF(DataGoesHere!$B347="","",EA347^2)</f>
        <v/>
      </c>
      <c r="EC347" s="249" t="str">
        <f>IF(DataGoesHere!$B347="","",EA347/$CZ347)</f>
        <v/>
      </c>
      <c r="ED347" s="250" t="str">
        <f>IF(DataGoesHere!$B347="","",SUM(DZ$2:DZ347)/AVERAGE(EA:EA))</f>
        <v/>
      </c>
    </row>
    <row r="348" spans="20:134" x14ac:dyDescent="0.2">
      <c r="T348" s="240"/>
      <c r="U348" s="86"/>
      <c r="V348" s="86"/>
      <c r="W348" s="86"/>
      <c r="X348" s="86"/>
      <c r="Y348" s="86"/>
      <c r="Z348" s="86"/>
      <c r="AA348" s="86"/>
      <c r="AB348" s="86"/>
      <c r="AC348" s="86"/>
      <c r="AD348" s="245" t="str">
        <f>IF(DataGoesHere!$B348="","",(DataGoesHere!$B348/SUM(DataGoesHere!$B338:'DataGoesHere'!$B349)))</f>
        <v/>
      </c>
      <c r="AE348" s="241"/>
      <c r="CV348" s="310" t="str">
        <f>IF(DataGoesHere!B348="","",DataGoesHere!A348)</f>
        <v/>
      </c>
      <c r="CW348" s="271">
        <f t="shared" ca="1" si="18"/>
        <v>11</v>
      </c>
      <c r="CX348" s="272">
        <f t="shared" ca="1" si="19"/>
        <v>0.97463169608807265</v>
      </c>
      <c r="CY348" s="266">
        <f>DataGoesHere!A348</f>
        <v>347</v>
      </c>
      <c r="CZ348" s="19" t="str">
        <f>IF(DataGoesHere!B348="","",DataGoesHere!B348)</f>
        <v/>
      </c>
      <c r="DA348" s="19" t="str">
        <f>IF(DataGoesHere!B348="","",IF(AH$5="No",DataGoesHere!B348,DataGoesHere!B348-(AH$2*(DataGoesHere!A348-1))))</f>
        <v/>
      </c>
      <c r="DB348" s="19" t="str">
        <f>IF(DataGoesHere!B348="","",IF(AO$9="No",DataGoesHere!B348,DataGoesHere!B348/CX348))</f>
        <v/>
      </c>
      <c r="DC348" s="19" t="str">
        <f>IF(DataGoesHere!B348="","",IF(AO$9="No",DA348,DA348/CX348))</f>
        <v/>
      </c>
      <c r="DD348" s="293" t="str">
        <f>IF(CZ348="",IF(COUNTIF(DD$2:DD347,"Forecast")&lt;Output!E$43,"Forecast",""),"Actual")</f>
        <v/>
      </c>
      <c r="DF348" s="19" t="str">
        <f>IF(DataGoesHere!B347="",IF(DD348="Forecast",(Output!$E$47*IntermediateCalcs!DH347)+((1-Output!$E$47)*IntermediateCalcs!DF347),""),(Output!$E$47*IntermediateCalcs!DB347)+((1-Output!$E$47)*IntermediateCalcs!DF347))</f>
        <v/>
      </c>
      <c r="DG348" s="19" t="str">
        <f>IF(DataGoesHere!B347="",IF(DD348="Forecast",(Output!$G$47*(IntermediateCalcs!DF348-IntermediateCalcs!DF347))+((1-Output!$G$47)*IntermediateCalcs!DG347),""),(Output!$G$47*(IntermediateCalcs!DF348-IntermediateCalcs!DF347))+((1-Output!$G$47)*IntermediateCalcs!DG347))</f>
        <v/>
      </c>
      <c r="DH348" s="19" t="str">
        <f>IF(DataGoesHere!B347="",IF(DD348="Forecast",DF348+DG348,""),DF348+DG348)</f>
        <v/>
      </c>
      <c r="DI348" s="274" t="str">
        <f>IF(DH348="","",IF(IntermediateCalcs!$AO$9="Yes",IntermediateCalcs!DH348*$CX348,IntermediateCalcs!DH348))</f>
        <v/>
      </c>
      <c r="DJ348" s="250" t="str">
        <f>IF(DataGoesHere!$B348="","",($CZ348-DI348))</f>
        <v/>
      </c>
      <c r="DK348" s="250" t="str">
        <f>IF(DataGoesHere!$B348="","",ABS($CZ348-DI348))</f>
        <v/>
      </c>
      <c r="DL348" s="250" t="str">
        <f>IF(DataGoesHere!$B348="","",DK348^2)</f>
        <v/>
      </c>
      <c r="DM348" s="249" t="str">
        <f>IF(DataGoesHere!$B348="","",DK348/$CZ348)</f>
        <v/>
      </c>
      <c r="DN348" s="250" t="str">
        <f>IF(DataGoesHere!$B348="","",SUM(DJ$2:DJ348)/AVERAGE(DK:DK))</f>
        <v/>
      </c>
      <c r="DP348" s="19" t="str">
        <f>IF(DataGoesHere!B348="",IF($DD348="Forecast",(Output!E$48*IntermediateCalcs!CY348)+Output!G$48,""),(Output!E$48*IntermediateCalcs!CY348)+Output!G$48)</f>
        <v/>
      </c>
      <c r="DQ348" s="274" t="str">
        <f>IF(DP348="","",IF(IntermediateCalcs!$AO$9="Yes",IntermediateCalcs!DP348*$CX348,IntermediateCalcs!DP348))</f>
        <v/>
      </c>
      <c r="DR348" s="250" t="str">
        <f>IF(DataGoesHere!$B348="","",($CZ348-DQ348))</f>
        <v/>
      </c>
      <c r="DS348" s="250" t="str">
        <f>IF(DataGoesHere!$B348="","",ABS($CZ348-DQ348))</f>
        <v/>
      </c>
      <c r="DT348" s="250" t="str">
        <f>IF(DataGoesHere!$B348="","",DS348^2)</f>
        <v/>
      </c>
      <c r="DU348" s="249" t="str">
        <f>IF(DataGoesHere!$B348="","",DS348/$CZ348)</f>
        <v/>
      </c>
      <c r="DV348" s="250" t="str">
        <f>IF(DataGoesHere!$B348="","",SUM(DR$2:DR348)/AVERAGE(DS:DS))</f>
        <v/>
      </c>
      <c r="DX348" s="19" t="str">
        <f>IF(DataGoesHere!$B347="","",(DB342*(Output!$O$49/Output!$P$49))+(IntermediateCalcs!DB343*(Output!$M$49/Output!$P$49))+(IntermediateCalcs!DB344*(Output!$K$49/Output!$P$49))+(DB345*(Output!$I$49/Output!$P$49))+(IntermediateCalcs!DB346*(Output!$G$49/Output!$P$49))+(IntermediateCalcs!DB347*(Output!$E$49/Output!$P$49)))</f>
        <v/>
      </c>
      <c r="DY348" s="274" t="str">
        <f>IF(DX348="","",IF(IntermediateCalcs!$AO$9="Yes",IntermediateCalcs!DX348*$CX348,IntermediateCalcs!DX348))</f>
        <v/>
      </c>
      <c r="DZ348" s="250" t="str">
        <f>IF(DataGoesHere!$B348="","",($CZ348-DY348))</f>
        <v/>
      </c>
      <c r="EA348" s="250" t="str">
        <f>IF(DataGoesHere!$B348="","",ABS($CZ348-DY348))</f>
        <v/>
      </c>
      <c r="EB348" s="250" t="str">
        <f>IF(DataGoesHere!$B348="","",EA348^2)</f>
        <v/>
      </c>
      <c r="EC348" s="249" t="str">
        <f>IF(DataGoesHere!$B348="","",EA348/$CZ348)</f>
        <v/>
      </c>
      <c r="ED348" s="250" t="str">
        <f>IF(DataGoesHere!$B348="","",SUM(DZ$2:DZ348)/AVERAGE(EA:EA))</f>
        <v/>
      </c>
    </row>
    <row r="349" spans="20:134" x14ac:dyDescent="0.2">
      <c r="T349" s="242"/>
      <c r="U349" s="243"/>
      <c r="V349" s="243"/>
      <c r="W349" s="243"/>
      <c r="X349" s="243"/>
      <c r="Y349" s="243"/>
      <c r="Z349" s="243"/>
      <c r="AA349" s="243"/>
      <c r="AB349" s="243"/>
      <c r="AC349" s="243"/>
      <c r="AD349" s="243"/>
      <c r="AE349" s="246" t="str">
        <f>IF(DataGoesHere!$B349="","",(DataGoesHere!$B349/SUM(DataGoesHere!$B338:'DataGoesHere'!$B349)))</f>
        <v/>
      </c>
      <c r="CV349" s="310" t="str">
        <f>IF(DataGoesHere!B349="","",DataGoesHere!A349)</f>
        <v/>
      </c>
      <c r="CW349" s="271">
        <f t="shared" ca="1" si="18"/>
        <v>12</v>
      </c>
      <c r="CX349" s="272">
        <f t="shared" ca="1" si="19"/>
        <v>1.0054005237672714</v>
      </c>
      <c r="CY349" s="266">
        <f>DataGoesHere!A349</f>
        <v>348</v>
      </c>
      <c r="CZ349" s="19" t="str">
        <f>IF(DataGoesHere!B349="","",DataGoesHere!B349)</f>
        <v/>
      </c>
      <c r="DA349" s="19" t="str">
        <f>IF(DataGoesHere!B349="","",IF(AH$5="No",DataGoesHere!B349,DataGoesHere!B349-(AH$2*(DataGoesHere!A349-1))))</f>
        <v/>
      </c>
      <c r="DB349" s="19" t="str">
        <f>IF(DataGoesHere!B349="","",IF(AO$9="No",DataGoesHere!B349,DataGoesHere!B349/CX349))</f>
        <v/>
      </c>
      <c r="DC349" s="19" t="str">
        <f>IF(DataGoesHere!B349="","",IF(AO$9="No",DA349,DA349/CX349))</f>
        <v/>
      </c>
      <c r="DD349" s="293" t="str">
        <f>IF(CZ349="",IF(COUNTIF(DD$2:DD348,"Forecast")&lt;Output!E$43,"Forecast",""),"Actual")</f>
        <v/>
      </c>
      <c r="DF349" s="19" t="str">
        <f>IF(DataGoesHere!B348="",IF(DD349="Forecast",(Output!$E$47*IntermediateCalcs!DH348)+((1-Output!$E$47)*IntermediateCalcs!DF348),""),(Output!$E$47*IntermediateCalcs!DB348)+((1-Output!$E$47)*IntermediateCalcs!DF348))</f>
        <v/>
      </c>
      <c r="DG349" s="19" t="str">
        <f>IF(DataGoesHere!B348="",IF(DD349="Forecast",(Output!$G$47*(IntermediateCalcs!DF349-IntermediateCalcs!DF348))+((1-Output!$G$47)*IntermediateCalcs!DG348),""),(Output!$G$47*(IntermediateCalcs!DF349-IntermediateCalcs!DF348))+((1-Output!$G$47)*IntermediateCalcs!DG348))</f>
        <v/>
      </c>
      <c r="DH349" s="19" t="str">
        <f>IF(DataGoesHere!B348="",IF(DD349="Forecast",DF349+DG349,""),DF349+DG349)</f>
        <v/>
      </c>
      <c r="DI349" s="274" t="str">
        <f>IF(DH349="","",IF(IntermediateCalcs!$AO$9="Yes",IntermediateCalcs!DH349*$CX349,IntermediateCalcs!DH349))</f>
        <v/>
      </c>
      <c r="DJ349" s="250" t="str">
        <f>IF(DataGoesHere!$B349="","",($CZ349-DI349))</f>
        <v/>
      </c>
      <c r="DK349" s="250" t="str">
        <f>IF(DataGoesHere!$B349="","",ABS($CZ349-DI349))</f>
        <v/>
      </c>
      <c r="DL349" s="250" t="str">
        <f>IF(DataGoesHere!$B349="","",DK349^2)</f>
        <v/>
      </c>
      <c r="DM349" s="249" t="str">
        <f>IF(DataGoesHere!$B349="","",DK349/$CZ349)</f>
        <v/>
      </c>
      <c r="DN349" s="250" t="str">
        <f>IF(DataGoesHere!$B349="","",SUM(DJ$2:DJ349)/AVERAGE(DK:DK))</f>
        <v/>
      </c>
      <c r="DP349" s="19" t="str">
        <f>IF(DataGoesHere!B349="",IF($DD349="Forecast",(Output!E$48*IntermediateCalcs!CY349)+Output!G$48,""),(Output!E$48*IntermediateCalcs!CY349)+Output!G$48)</f>
        <v/>
      </c>
      <c r="DQ349" s="274" t="str">
        <f>IF(DP349="","",IF(IntermediateCalcs!$AO$9="Yes",IntermediateCalcs!DP349*$CX349,IntermediateCalcs!DP349))</f>
        <v/>
      </c>
      <c r="DR349" s="250" t="str">
        <f>IF(DataGoesHere!$B349="","",($CZ349-DQ349))</f>
        <v/>
      </c>
      <c r="DS349" s="250" t="str">
        <f>IF(DataGoesHere!$B349="","",ABS($CZ349-DQ349))</f>
        <v/>
      </c>
      <c r="DT349" s="250" t="str">
        <f>IF(DataGoesHere!$B349="","",DS349^2)</f>
        <v/>
      </c>
      <c r="DU349" s="249" t="str">
        <f>IF(DataGoesHere!$B349="","",DS349/$CZ349)</f>
        <v/>
      </c>
      <c r="DV349" s="250" t="str">
        <f>IF(DataGoesHere!$B349="","",SUM(DR$2:DR349)/AVERAGE(DS:DS))</f>
        <v/>
      </c>
      <c r="DX349" s="19" t="str">
        <f>IF(DataGoesHere!$B348="","",(DB343*(Output!$O$49/Output!$P$49))+(IntermediateCalcs!DB344*(Output!$M$49/Output!$P$49))+(IntermediateCalcs!DB345*(Output!$K$49/Output!$P$49))+(DB346*(Output!$I$49/Output!$P$49))+(IntermediateCalcs!DB347*(Output!$G$49/Output!$P$49))+(IntermediateCalcs!DB348*(Output!$E$49/Output!$P$49)))</f>
        <v/>
      </c>
      <c r="DY349" s="274" t="str">
        <f>IF(DX349="","",IF(IntermediateCalcs!$AO$9="Yes",IntermediateCalcs!DX349*$CX349,IntermediateCalcs!DX349))</f>
        <v/>
      </c>
      <c r="DZ349" s="250" t="str">
        <f>IF(DataGoesHere!$B349="","",($CZ349-DY349))</f>
        <v/>
      </c>
      <c r="EA349" s="250" t="str">
        <f>IF(DataGoesHere!$B349="","",ABS($CZ349-DY349))</f>
        <v/>
      </c>
      <c r="EB349" s="250" t="str">
        <f>IF(DataGoesHere!$B349="","",EA349^2)</f>
        <v/>
      </c>
      <c r="EC349" s="249" t="str">
        <f>IF(DataGoesHere!$B349="","",EA349/$CZ349)</f>
        <v/>
      </c>
      <c r="ED349" s="250" t="str">
        <f>IF(DataGoesHere!$B349="","",SUM(DZ$2:DZ349)/AVERAGE(EA:EA))</f>
        <v/>
      </c>
    </row>
    <row r="350" spans="20:134" x14ac:dyDescent="0.2">
      <c r="T350" s="244" t="str">
        <f>IF(DataGoesHere!$B350="","",(DataGoesHere!$B350/SUM(DataGoesHere!$B350:'DataGoesHere'!$B361)))</f>
        <v/>
      </c>
      <c r="U350" s="238"/>
      <c r="V350" s="238"/>
      <c r="W350" s="238"/>
      <c r="X350" s="238"/>
      <c r="Y350" s="238"/>
      <c r="Z350" s="238"/>
      <c r="AA350" s="238"/>
      <c r="AB350" s="238"/>
      <c r="AC350" s="238"/>
      <c r="AD350" s="238"/>
      <c r="AE350" s="239"/>
      <c r="CV350" s="310" t="str">
        <f>IF(DataGoesHere!B350="","",DataGoesHere!A350)</f>
        <v/>
      </c>
      <c r="CW350" s="271">
        <f t="shared" ca="1" si="18"/>
        <v>1</v>
      </c>
      <c r="CX350" s="272">
        <f t="shared" ca="1" si="19"/>
        <v>1.3236179355303281</v>
      </c>
      <c r="CY350" s="266">
        <f>DataGoesHere!A350</f>
        <v>349</v>
      </c>
      <c r="CZ350" s="19" t="str">
        <f>IF(DataGoesHere!B350="","",DataGoesHere!B350)</f>
        <v/>
      </c>
      <c r="DA350" s="19" t="str">
        <f>IF(DataGoesHere!B350="","",IF(AH$5="No",DataGoesHere!B350,DataGoesHere!B350-(AH$2*(DataGoesHere!A350-1))))</f>
        <v/>
      </c>
      <c r="DB350" s="19" t="str">
        <f>IF(DataGoesHere!B350="","",IF(AO$9="No",DataGoesHere!B350,DataGoesHere!B350/CX350))</f>
        <v/>
      </c>
      <c r="DC350" s="19" t="str">
        <f>IF(DataGoesHere!B350="","",IF(AO$9="No",DA350,DA350/CX350))</f>
        <v/>
      </c>
      <c r="DD350" s="293" t="str">
        <f>IF(CZ350="",IF(COUNTIF(DD$2:DD349,"Forecast")&lt;Output!E$43,"Forecast",""),"Actual")</f>
        <v/>
      </c>
      <c r="DF350" s="19" t="str">
        <f>IF(DataGoesHere!B349="",IF(DD350="Forecast",(Output!$E$47*IntermediateCalcs!DH349)+((1-Output!$E$47)*IntermediateCalcs!DF349),""),(Output!$E$47*IntermediateCalcs!DB349)+((1-Output!$E$47)*IntermediateCalcs!DF349))</f>
        <v/>
      </c>
      <c r="DG350" s="19" t="str">
        <f>IF(DataGoesHere!B349="",IF(DD350="Forecast",(Output!$G$47*(IntermediateCalcs!DF350-IntermediateCalcs!DF349))+((1-Output!$G$47)*IntermediateCalcs!DG349),""),(Output!$G$47*(IntermediateCalcs!DF350-IntermediateCalcs!DF349))+((1-Output!$G$47)*IntermediateCalcs!DG349))</f>
        <v/>
      </c>
      <c r="DH350" s="19" t="str">
        <f>IF(DataGoesHere!B349="",IF(DD350="Forecast",DF350+DG350,""),DF350+DG350)</f>
        <v/>
      </c>
      <c r="DI350" s="274" t="str">
        <f>IF(DH350="","",IF(IntermediateCalcs!$AO$9="Yes",IntermediateCalcs!DH350*$CX350,IntermediateCalcs!DH350))</f>
        <v/>
      </c>
      <c r="DJ350" s="250" t="str">
        <f>IF(DataGoesHere!$B350="","",($CZ350-DI350))</f>
        <v/>
      </c>
      <c r="DK350" s="250" t="str">
        <f>IF(DataGoesHere!$B350="","",ABS($CZ350-DI350))</f>
        <v/>
      </c>
      <c r="DL350" s="250" t="str">
        <f>IF(DataGoesHere!$B350="","",DK350^2)</f>
        <v/>
      </c>
      <c r="DM350" s="249" t="str">
        <f>IF(DataGoesHere!$B350="","",DK350/$CZ350)</f>
        <v/>
      </c>
      <c r="DN350" s="250" t="str">
        <f>IF(DataGoesHere!$B350="","",SUM(DJ$2:DJ350)/AVERAGE(DK:DK))</f>
        <v/>
      </c>
      <c r="DP350" s="19" t="str">
        <f>IF(DataGoesHere!B350="",IF($DD350="Forecast",(Output!E$48*IntermediateCalcs!CY350)+Output!G$48,""),(Output!E$48*IntermediateCalcs!CY350)+Output!G$48)</f>
        <v/>
      </c>
      <c r="DQ350" s="274" t="str">
        <f>IF(DP350="","",IF(IntermediateCalcs!$AO$9="Yes",IntermediateCalcs!DP350*$CX350,IntermediateCalcs!DP350))</f>
        <v/>
      </c>
      <c r="DR350" s="250" t="str">
        <f>IF(DataGoesHere!$B350="","",($CZ350-DQ350))</f>
        <v/>
      </c>
      <c r="DS350" s="250" t="str">
        <f>IF(DataGoesHere!$B350="","",ABS($CZ350-DQ350))</f>
        <v/>
      </c>
      <c r="DT350" s="250" t="str">
        <f>IF(DataGoesHere!$B350="","",DS350^2)</f>
        <v/>
      </c>
      <c r="DU350" s="249" t="str">
        <f>IF(DataGoesHere!$B350="","",DS350/$CZ350)</f>
        <v/>
      </c>
      <c r="DV350" s="250" t="str">
        <f>IF(DataGoesHere!$B350="","",SUM(DR$2:DR350)/AVERAGE(DS:DS))</f>
        <v/>
      </c>
      <c r="DX350" s="19" t="str">
        <f>IF(DataGoesHere!$B349="","",(DB344*(Output!$O$49/Output!$P$49))+(IntermediateCalcs!DB345*(Output!$M$49/Output!$P$49))+(IntermediateCalcs!DB346*(Output!$K$49/Output!$P$49))+(DB347*(Output!$I$49/Output!$P$49))+(IntermediateCalcs!DB348*(Output!$G$49/Output!$P$49))+(IntermediateCalcs!DB349*(Output!$E$49/Output!$P$49)))</f>
        <v/>
      </c>
      <c r="DY350" s="274" t="str">
        <f>IF(DX350="","",IF(IntermediateCalcs!$AO$9="Yes",IntermediateCalcs!DX350*$CX350,IntermediateCalcs!DX350))</f>
        <v/>
      </c>
      <c r="DZ350" s="250" t="str">
        <f>IF(DataGoesHere!$B350="","",($CZ350-DY350))</f>
        <v/>
      </c>
      <c r="EA350" s="250" t="str">
        <f>IF(DataGoesHere!$B350="","",ABS($CZ350-DY350))</f>
        <v/>
      </c>
      <c r="EB350" s="250" t="str">
        <f>IF(DataGoesHere!$B350="","",EA350^2)</f>
        <v/>
      </c>
      <c r="EC350" s="249" t="str">
        <f>IF(DataGoesHere!$B350="","",EA350/$CZ350)</f>
        <v/>
      </c>
      <c r="ED350" s="250" t="str">
        <f>IF(DataGoesHere!$B350="","",SUM(DZ$2:DZ350)/AVERAGE(EA:EA))</f>
        <v/>
      </c>
    </row>
    <row r="351" spans="20:134" x14ac:dyDescent="0.2">
      <c r="T351" s="240"/>
      <c r="U351" s="245" t="str">
        <f>IF(DataGoesHere!$B351="","",(DataGoesHere!$B351/SUM(DataGoesHere!$B351:'DataGoesHere'!$B361)))</f>
        <v/>
      </c>
      <c r="V351" s="86"/>
      <c r="W351" s="86"/>
      <c r="X351" s="86"/>
      <c r="Y351" s="86"/>
      <c r="Z351" s="86"/>
      <c r="AA351" s="86"/>
      <c r="AB351" s="86"/>
      <c r="AC351" s="86"/>
      <c r="AD351" s="86"/>
      <c r="AE351" s="241"/>
      <c r="CV351" s="310" t="str">
        <f>IF(DataGoesHere!B351="","",DataGoesHere!A351)</f>
        <v/>
      </c>
      <c r="CW351" s="271">
        <f t="shared" ca="1" si="18"/>
        <v>2</v>
      </c>
      <c r="CX351" s="272">
        <f t="shared" ca="1" si="19"/>
        <v>0.80574490527728204</v>
      </c>
      <c r="CY351" s="266">
        <f>DataGoesHere!A351</f>
        <v>350</v>
      </c>
      <c r="CZ351" s="19" t="str">
        <f>IF(DataGoesHere!B351="","",DataGoesHere!B351)</f>
        <v/>
      </c>
      <c r="DA351" s="19" t="str">
        <f>IF(DataGoesHere!B351="","",IF(AH$5="No",DataGoesHere!B351,DataGoesHere!B351-(AH$2*(DataGoesHere!A351-1))))</f>
        <v/>
      </c>
      <c r="DB351" s="19" t="str">
        <f>IF(DataGoesHere!B351="","",IF(AO$9="No",DataGoesHere!B351,DataGoesHere!B351/CX351))</f>
        <v/>
      </c>
      <c r="DC351" s="19" t="str">
        <f>IF(DataGoesHere!B351="","",IF(AO$9="No",DA351,DA351/CX351))</f>
        <v/>
      </c>
      <c r="DD351" s="293" t="str">
        <f>IF(CZ351="",IF(COUNTIF(DD$2:DD350,"Forecast")&lt;Output!E$43,"Forecast",""),"Actual")</f>
        <v/>
      </c>
      <c r="DF351" s="19" t="str">
        <f>IF(DataGoesHere!B350="",IF(DD351="Forecast",(Output!$E$47*IntermediateCalcs!DH350)+((1-Output!$E$47)*IntermediateCalcs!DF350),""),(Output!$E$47*IntermediateCalcs!DB350)+((1-Output!$E$47)*IntermediateCalcs!DF350))</f>
        <v/>
      </c>
      <c r="DG351" s="19" t="str">
        <f>IF(DataGoesHere!B350="",IF(DD351="Forecast",(Output!$G$47*(IntermediateCalcs!DF351-IntermediateCalcs!DF350))+((1-Output!$G$47)*IntermediateCalcs!DG350),""),(Output!$G$47*(IntermediateCalcs!DF351-IntermediateCalcs!DF350))+((1-Output!$G$47)*IntermediateCalcs!DG350))</f>
        <v/>
      </c>
      <c r="DH351" s="19" t="str">
        <f>IF(DataGoesHere!B350="",IF(DD351="Forecast",DF351+DG351,""),DF351+DG351)</f>
        <v/>
      </c>
      <c r="DI351" s="274" t="str">
        <f>IF(DH351="","",IF(IntermediateCalcs!$AO$9="Yes",IntermediateCalcs!DH351*$CX351,IntermediateCalcs!DH351))</f>
        <v/>
      </c>
      <c r="DJ351" s="250" t="str">
        <f>IF(DataGoesHere!$B351="","",($CZ351-DI351))</f>
        <v/>
      </c>
      <c r="DK351" s="250" t="str">
        <f>IF(DataGoesHere!$B351="","",ABS($CZ351-DI351))</f>
        <v/>
      </c>
      <c r="DL351" s="250" t="str">
        <f>IF(DataGoesHere!$B351="","",DK351^2)</f>
        <v/>
      </c>
      <c r="DM351" s="249" t="str">
        <f>IF(DataGoesHere!$B351="","",DK351/$CZ351)</f>
        <v/>
      </c>
      <c r="DN351" s="250" t="str">
        <f>IF(DataGoesHere!$B351="","",SUM(DJ$2:DJ351)/AVERAGE(DK:DK))</f>
        <v/>
      </c>
      <c r="DP351" s="19" t="str">
        <f>IF(DataGoesHere!B351="",IF($DD351="Forecast",(Output!E$48*IntermediateCalcs!CY351)+Output!G$48,""),(Output!E$48*IntermediateCalcs!CY351)+Output!G$48)</f>
        <v/>
      </c>
      <c r="DQ351" s="274" t="str">
        <f>IF(DP351="","",IF(IntermediateCalcs!$AO$9="Yes",IntermediateCalcs!DP351*$CX351,IntermediateCalcs!DP351))</f>
        <v/>
      </c>
      <c r="DR351" s="250" t="str">
        <f>IF(DataGoesHere!$B351="","",($CZ351-DQ351))</f>
        <v/>
      </c>
      <c r="DS351" s="250" t="str">
        <f>IF(DataGoesHere!$B351="","",ABS($CZ351-DQ351))</f>
        <v/>
      </c>
      <c r="DT351" s="250" t="str">
        <f>IF(DataGoesHere!$B351="","",DS351^2)</f>
        <v/>
      </c>
      <c r="DU351" s="249" t="str">
        <f>IF(DataGoesHere!$B351="","",DS351/$CZ351)</f>
        <v/>
      </c>
      <c r="DV351" s="250" t="str">
        <f>IF(DataGoesHere!$B351="","",SUM(DR$2:DR351)/AVERAGE(DS:DS))</f>
        <v/>
      </c>
      <c r="DX351" s="19" t="str">
        <f>IF(DataGoesHere!$B350="","",(DB345*(Output!$O$49/Output!$P$49))+(IntermediateCalcs!DB346*(Output!$M$49/Output!$P$49))+(IntermediateCalcs!DB347*(Output!$K$49/Output!$P$49))+(DB348*(Output!$I$49/Output!$P$49))+(IntermediateCalcs!DB349*(Output!$G$49/Output!$P$49))+(IntermediateCalcs!DB350*(Output!$E$49/Output!$P$49)))</f>
        <v/>
      </c>
      <c r="DY351" s="274" t="str">
        <f>IF(DX351="","",IF(IntermediateCalcs!$AO$9="Yes",IntermediateCalcs!DX351*$CX351,IntermediateCalcs!DX351))</f>
        <v/>
      </c>
      <c r="DZ351" s="250" t="str">
        <f>IF(DataGoesHere!$B351="","",($CZ351-DY351))</f>
        <v/>
      </c>
      <c r="EA351" s="250" t="str">
        <f>IF(DataGoesHere!$B351="","",ABS($CZ351-DY351))</f>
        <v/>
      </c>
      <c r="EB351" s="250" t="str">
        <f>IF(DataGoesHere!$B351="","",EA351^2)</f>
        <v/>
      </c>
      <c r="EC351" s="249" t="str">
        <f>IF(DataGoesHere!$B351="","",EA351/$CZ351)</f>
        <v/>
      </c>
      <c r="ED351" s="250" t="str">
        <f>IF(DataGoesHere!$B351="","",SUM(DZ$2:DZ351)/AVERAGE(EA:EA))</f>
        <v/>
      </c>
    </row>
    <row r="352" spans="20:134" x14ac:dyDescent="0.2">
      <c r="T352" s="240"/>
      <c r="U352" s="86"/>
      <c r="V352" s="245" t="str">
        <f>IF(DataGoesHere!$B352="","",(DataGoesHere!$B352/SUM(DataGoesHere!$B350:'DataGoesHere'!$B361)))</f>
        <v/>
      </c>
      <c r="W352" s="86"/>
      <c r="X352" s="86"/>
      <c r="Y352" s="86"/>
      <c r="Z352" s="86"/>
      <c r="AA352" s="86"/>
      <c r="AB352" s="86"/>
      <c r="AC352" s="86"/>
      <c r="AD352" s="86"/>
      <c r="AE352" s="241"/>
      <c r="CV352" s="310" t="str">
        <f>IF(DataGoesHere!B352="","",DataGoesHere!A352)</f>
        <v/>
      </c>
      <c r="CW352" s="271">
        <f t="shared" ca="1" si="18"/>
        <v>3</v>
      </c>
      <c r="CX352" s="272">
        <f t="shared" ca="1" si="19"/>
        <v>0.79862940076451561</v>
      </c>
      <c r="CY352" s="266">
        <f>DataGoesHere!A352</f>
        <v>351</v>
      </c>
      <c r="CZ352" s="19" t="str">
        <f>IF(DataGoesHere!B352="","",DataGoesHere!B352)</f>
        <v/>
      </c>
      <c r="DA352" s="19" t="str">
        <f>IF(DataGoesHere!B352="","",IF(AH$5="No",DataGoesHere!B352,DataGoesHere!B352-(AH$2*(DataGoesHere!A352-1))))</f>
        <v/>
      </c>
      <c r="DB352" s="19" t="str">
        <f>IF(DataGoesHere!B352="","",IF(AO$9="No",DataGoesHere!B352,DataGoesHere!B352/CX352))</f>
        <v/>
      </c>
      <c r="DC352" s="19" t="str">
        <f>IF(DataGoesHere!B352="","",IF(AO$9="No",DA352,DA352/CX352))</f>
        <v/>
      </c>
      <c r="DD352" s="293" t="str">
        <f>IF(CZ352="",IF(COUNTIF(DD$2:DD351,"Forecast")&lt;Output!E$43,"Forecast",""),"Actual")</f>
        <v/>
      </c>
      <c r="DF352" s="19" t="str">
        <f>IF(DataGoesHere!B351="",IF(DD352="Forecast",(Output!$E$47*IntermediateCalcs!DH351)+((1-Output!$E$47)*IntermediateCalcs!DF351),""),(Output!$E$47*IntermediateCalcs!DB351)+((1-Output!$E$47)*IntermediateCalcs!DF351))</f>
        <v/>
      </c>
      <c r="DG352" s="19" t="str">
        <f>IF(DataGoesHere!B351="",IF(DD352="Forecast",(Output!$G$47*(IntermediateCalcs!DF352-IntermediateCalcs!DF351))+((1-Output!$G$47)*IntermediateCalcs!DG351),""),(Output!$G$47*(IntermediateCalcs!DF352-IntermediateCalcs!DF351))+((1-Output!$G$47)*IntermediateCalcs!DG351))</f>
        <v/>
      </c>
      <c r="DH352" s="19" t="str">
        <f>IF(DataGoesHere!B351="",IF(DD352="Forecast",DF352+DG352,""),DF352+DG352)</f>
        <v/>
      </c>
      <c r="DI352" s="274" t="str">
        <f>IF(DH352="","",IF(IntermediateCalcs!$AO$9="Yes",IntermediateCalcs!DH352*$CX352,IntermediateCalcs!DH352))</f>
        <v/>
      </c>
      <c r="DJ352" s="250" t="str">
        <f>IF(DataGoesHere!$B352="","",($CZ352-DI352))</f>
        <v/>
      </c>
      <c r="DK352" s="250" t="str">
        <f>IF(DataGoesHere!$B352="","",ABS($CZ352-DI352))</f>
        <v/>
      </c>
      <c r="DL352" s="250" t="str">
        <f>IF(DataGoesHere!$B352="","",DK352^2)</f>
        <v/>
      </c>
      <c r="DM352" s="249" t="str">
        <f>IF(DataGoesHere!$B352="","",DK352/$CZ352)</f>
        <v/>
      </c>
      <c r="DN352" s="250" t="str">
        <f>IF(DataGoesHere!$B352="","",SUM(DJ$2:DJ352)/AVERAGE(DK:DK))</f>
        <v/>
      </c>
      <c r="DP352" s="19" t="str">
        <f>IF(DataGoesHere!B352="",IF($DD352="Forecast",(Output!E$48*IntermediateCalcs!CY352)+Output!G$48,""),(Output!E$48*IntermediateCalcs!CY352)+Output!G$48)</f>
        <v/>
      </c>
      <c r="DQ352" s="274" t="str">
        <f>IF(DP352="","",IF(IntermediateCalcs!$AO$9="Yes",IntermediateCalcs!DP352*$CX352,IntermediateCalcs!DP352))</f>
        <v/>
      </c>
      <c r="DR352" s="250" t="str">
        <f>IF(DataGoesHere!$B352="","",($CZ352-DQ352))</f>
        <v/>
      </c>
      <c r="DS352" s="250" t="str">
        <f>IF(DataGoesHere!$B352="","",ABS($CZ352-DQ352))</f>
        <v/>
      </c>
      <c r="DT352" s="250" t="str">
        <f>IF(DataGoesHere!$B352="","",DS352^2)</f>
        <v/>
      </c>
      <c r="DU352" s="249" t="str">
        <f>IF(DataGoesHere!$B352="","",DS352/$CZ352)</f>
        <v/>
      </c>
      <c r="DV352" s="250" t="str">
        <f>IF(DataGoesHere!$B352="","",SUM(DR$2:DR352)/AVERAGE(DS:DS))</f>
        <v/>
      </c>
      <c r="DX352" s="19" t="str">
        <f>IF(DataGoesHere!$B351="","",(DB346*(Output!$O$49/Output!$P$49))+(IntermediateCalcs!DB347*(Output!$M$49/Output!$P$49))+(IntermediateCalcs!DB348*(Output!$K$49/Output!$P$49))+(DB349*(Output!$I$49/Output!$P$49))+(IntermediateCalcs!DB350*(Output!$G$49/Output!$P$49))+(IntermediateCalcs!DB351*(Output!$E$49/Output!$P$49)))</f>
        <v/>
      </c>
      <c r="DY352" s="274" t="str">
        <f>IF(DX352="","",IF(IntermediateCalcs!$AO$9="Yes",IntermediateCalcs!DX352*$CX352,IntermediateCalcs!DX352))</f>
        <v/>
      </c>
      <c r="DZ352" s="250" t="str">
        <f>IF(DataGoesHere!$B352="","",($CZ352-DY352))</f>
        <v/>
      </c>
      <c r="EA352" s="250" t="str">
        <f>IF(DataGoesHere!$B352="","",ABS($CZ352-DY352))</f>
        <v/>
      </c>
      <c r="EB352" s="250" t="str">
        <f>IF(DataGoesHere!$B352="","",EA352^2)</f>
        <v/>
      </c>
      <c r="EC352" s="249" t="str">
        <f>IF(DataGoesHere!$B352="","",EA352/$CZ352)</f>
        <v/>
      </c>
      <c r="ED352" s="250" t="str">
        <f>IF(DataGoesHere!$B352="","",SUM(DZ$2:DZ352)/AVERAGE(EA:EA))</f>
        <v/>
      </c>
    </row>
    <row r="353" spans="20:134" x14ac:dyDescent="0.2">
      <c r="T353" s="240"/>
      <c r="U353" s="86"/>
      <c r="V353" s="86"/>
      <c r="W353" s="245" t="str">
        <f>IF(DataGoesHere!$B353="","",(DataGoesHere!$B353/SUM(DataGoesHere!$B350:'DataGoesHere'!$B361)))</f>
        <v/>
      </c>
      <c r="X353" s="86"/>
      <c r="Y353" s="86"/>
      <c r="Z353" s="86"/>
      <c r="AA353" s="86"/>
      <c r="AB353" s="86"/>
      <c r="AC353" s="86"/>
      <c r="AD353" s="86"/>
      <c r="AE353" s="241"/>
      <c r="CV353" s="310" t="str">
        <f>IF(DataGoesHere!B353="","",DataGoesHere!A353)</f>
        <v/>
      </c>
      <c r="CW353" s="271">
        <f t="shared" ca="1" si="18"/>
        <v>4</v>
      </c>
      <c r="CX353" s="272">
        <f t="shared" ca="1" si="19"/>
        <v>1.0149292433706087</v>
      </c>
      <c r="CY353" s="266">
        <f>DataGoesHere!A353</f>
        <v>352</v>
      </c>
      <c r="CZ353" s="19" t="str">
        <f>IF(DataGoesHere!B353="","",DataGoesHere!B353)</f>
        <v/>
      </c>
      <c r="DA353" s="19" t="str">
        <f>IF(DataGoesHere!B353="","",IF(AH$5="No",DataGoesHere!B353,DataGoesHere!B353-(AH$2*(DataGoesHere!A353-1))))</f>
        <v/>
      </c>
      <c r="DB353" s="19" t="str">
        <f>IF(DataGoesHere!B353="","",IF(AO$9="No",DataGoesHere!B353,DataGoesHere!B353/CX353))</f>
        <v/>
      </c>
      <c r="DC353" s="19" t="str">
        <f>IF(DataGoesHere!B353="","",IF(AO$9="No",DA353,DA353/CX353))</f>
        <v/>
      </c>
      <c r="DD353" s="293" t="str">
        <f>IF(CZ353="",IF(COUNTIF(DD$2:DD352,"Forecast")&lt;Output!E$43,"Forecast",""),"Actual")</f>
        <v/>
      </c>
      <c r="DF353" s="19" t="str">
        <f>IF(DataGoesHere!B352="",IF(DD353="Forecast",(Output!$E$47*IntermediateCalcs!DH352)+((1-Output!$E$47)*IntermediateCalcs!DF352),""),(Output!$E$47*IntermediateCalcs!DB352)+((1-Output!$E$47)*IntermediateCalcs!DF352))</f>
        <v/>
      </c>
      <c r="DG353" s="19" t="str">
        <f>IF(DataGoesHere!B352="",IF(DD353="Forecast",(Output!$G$47*(IntermediateCalcs!DF353-IntermediateCalcs!DF352))+((1-Output!$G$47)*IntermediateCalcs!DG352),""),(Output!$G$47*(IntermediateCalcs!DF353-IntermediateCalcs!DF352))+((1-Output!$G$47)*IntermediateCalcs!DG352))</f>
        <v/>
      </c>
      <c r="DH353" s="19" t="str">
        <f>IF(DataGoesHere!B352="",IF(DD353="Forecast",DF353+DG353,""),DF353+DG353)</f>
        <v/>
      </c>
      <c r="DI353" s="274" t="str">
        <f>IF(DH353="","",IF(IntermediateCalcs!$AO$9="Yes",IntermediateCalcs!DH353*$CX353,IntermediateCalcs!DH353))</f>
        <v/>
      </c>
      <c r="DJ353" s="250" t="str">
        <f>IF(DataGoesHere!$B353="","",($CZ353-DI353))</f>
        <v/>
      </c>
      <c r="DK353" s="250" t="str">
        <f>IF(DataGoesHere!$B353="","",ABS($CZ353-DI353))</f>
        <v/>
      </c>
      <c r="DL353" s="250" t="str">
        <f>IF(DataGoesHere!$B353="","",DK353^2)</f>
        <v/>
      </c>
      <c r="DM353" s="249" t="str">
        <f>IF(DataGoesHere!$B353="","",DK353/$CZ353)</f>
        <v/>
      </c>
      <c r="DN353" s="250" t="str">
        <f>IF(DataGoesHere!$B353="","",SUM(DJ$2:DJ353)/AVERAGE(DK:DK))</f>
        <v/>
      </c>
      <c r="DP353" s="19" t="str">
        <f>IF(DataGoesHere!B353="",IF($DD353="Forecast",(Output!E$48*IntermediateCalcs!CY353)+Output!G$48,""),(Output!E$48*IntermediateCalcs!CY353)+Output!G$48)</f>
        <v/>
      </c>
      <c r="DQ353" s="274" t="str">
        <f>IF(DP353="","",IF(IntermediateCalcs!$AO$9="Yes",IntermediateCalcs!DP353*$CX353,IntermediateCalcs!DP353))</f>
        <v/>
      </c>
      <c r="DR353" s="250" t="str">
        <f>IF(DataGoesHere!$B353="","",($CZ353-DQ353))</f>
        <v/>
      </c>
      <c r="DS353" s="250" t="str">
        <f>IF(DataGoesHere!$B353="","",ABS($CZ353-DQ353))</f>
        <v/>
      </c>
      <c r="DT353" s="250" t="str">
        <f>IF(DataGoesHere!$B353="","",DS353^2)</f>
        <v/>
      </c>
      <c r="DU353" s="249" t="str">
        <f>IF(DataGoesHere!$B353="","",DS353/$CZ353)</f>
        <v/>
      </c>
      <c r="DV353" s="250" t="str">
        <f>IF(DataGoesHere!$B353="","",SUM(DR$2:DR353)/AVERAGE(DS:DS))</f>
        <v/>
      </c>
      <c r="DX353" s="19" t="str">
        <f>IF(DataGoesHere!$B352="","",(DB347*(Output!$O$49/Output!$P$49))+(IntermediateCalcs!DB348*(Output!$M$49/Output!$P$49))+(IntermediateCalcs!DB349*(Output!$K$49/Output!$P$49))+(DB350*(Output!$I$49/Output!$P$49))+(IntermediateCalcs!DB351*(Output!$G$49/Output!$P$49))+(IntermediateCalcs!DB352*(Output!$E$49/Output!$P$49)))</f>
        <v/>
      </c>
      <c r="DY353" s="274" t="str">
        <f>IF(DX353="","",IF(IntermediateCalcs!$AO$9="Yes",IntermediateCalcs!DX353*$CX353,IntermediateCalcs!DX353))</f>
        <v/>
      </c>
      <c r="DZ353" s="250" t="str">
        <f>IF(DataGoesHere!$B353="","",($CZ353-DY353))</f>
        <v/>
      </c>
      <c r="EA353" s="250" t="str">
        <f>IF(DataGoesHere!$B353="","",ABS($CZ353-DY353))</f>
        <v/>
      </c>
      <c r="EB353" s="250" t="str">
        <f>IF(DataGoesHere!$B353="","",EA353^2)</f>
        <v/>
      </c>
      <c r="EC353" s="249" t="str">
        <f>IF(DataGoesHere!$B353="","",EA353/$CZ353)</f>
        <v/>
      </c>
      <c r="ED353" s="250" t="str">
        <f>IF(DataGoesHere!$B353="","",SUM(DZ$2:DZ353)/AVERAGE(EA:EA))</f>
        <v/>
      </c>
    </row>
    <row r="354" spans="20:134" x14ac:dyDescent="0.2">
      <c r="T354" s="240"/>
      <c r="U354" s="86"/>
      <c r="V354" s="86"/>
      <c r="W354" s="86"/>
      <c r="X354" s="245" t="str">
        <f>IF(DataGoesHere!$B354="","",(DataGoesHere!$B354/SUM(DataGoesHere!$B350:'DataGoesHere'!$B361)))</f>
        <v/>
      </c>
      <c r="Y354" s="86"/>
      <c r="Z354" s="86"/>
      <c r="AA354" s="86"/>
      <c r="AB354" s="86"/>
      <c r="AC354" s="86"/>
      <c r="AD354" s="86"/>
      <c r="AE354" s="241"/>
      <c r="CV354" s="310" t="str">
        <f>IF(DataGoesHere!B354="","",DataGoesHere!A354)</f>
        <v/>
      </c>
      <c r="CW354" s="271">
        <f t="shared" ca="1" si="18"/>
        <v>5</v>
      </c>
      <c r="CX354" s="272">
        <f t="shared" ca="1" si="19"/>
        <v>0.97875414397996308</v>
      </c>
      <c r="CY354" s="266">
        <f>DataGoesHere!A354</f>
        <v>353</v>
      </c>
      <c r="CZ354" s="19" t="str">
        <f>IF(DataGoesHere!B354="","",DataGoesHere!B354)</f>
        <v/>
      </c>
      <c r="DA354" s="19" t="str">
        <f>IF(DataGoesHere!B354="","",IF(AH$5="No",DataGoesHere!B354,DataGoesHere!B354-(AH$2*(DataGoesHere!A354-1))))</f>
        <v/>
      </c>
      <c r="DB354" s="19" t="str">
        <f>IF(DataGoesHere!B354="","",IF(AO$9="No",DataGoesHere!B354,DataGoesHere!B354/CX354))</f>
        <v/>
      </c>
      <c r="DC354" s="19" t="str">
        <f>IF(DataGoesHere!B354="","",IF(AO$9="No",DA354,DA354/CX354))</f>
        <v/>
      </c>
      <c r="DD354" s="293" t="str">
        <f>IF(CZ354="",IF(COUNTIF(DD$2:DD353,"Forecast")&lt;Output!E$43,"Forecast",""),"Actual")</f>
        <v/>
      </c>
      <c r="DF354" s="19" t="str">
        <f>IF(DataGoesHere!B353="",IF(DD354="Forecast",(Output!$E$47*IntermediateCalcs!DH353)+((1-Output!$E$47)*IntermediateCalcs!DF353),""),(Output!$E$47*IntermediateCalcs!DB353)+((1-Output!$E$47)*IntermediateCalcs!DF353))</f>
        <v/>
      </c>
      <c r="DG354" s="19" t="str">
        <f>IF(DataGoesHere!B353="",IF(DD354="Forecast",(Output!$G$47*(IntermediateCalcs!DF354-IntermediateCalcs!DF353))+((1-Output!$G$47)*IntermediateCalcs!DG353),""),(Output!$G$47*(IntermediateCalcs!DF354-IntermediateCalcs!DF353))+((1-Output!$G$47)*IntermediateCalcs!DG353))</f>
        <v/>
      </c>
      <c r="DH354" s="19" t="str">
        <f>IF(DataGoesHere!B353="",IF(DD354="Forecast",DF354+DG354,""),DF354+DG354)</f>
        <v/>
      </c>
      <c r="DI354" s="274" t="str">
        <f>IF(DH354="","",IF(IntermediateCalcs!$AO$9="Yes",IntermediateCalcs!DH354*$CX354,IntermediateCalcs!DH354))</f>
        <v/>
      </c>
      <c r="DJ354" s="250" t="str">
        <f>IF(DataGoesHere!$B354="","",($CZ354-DI354))</f>
        <v/>
      </c>
      <c r="DK354" s="250" t="str">
        <f>IF(DataGoesHere!$B354="","",ABS($CZ354-DI354))</f>
        <v/>
      </c>
      <c r="DL354" s="250" t="str">
        <f>IF(DataGoesHere!$B354="","",DK354^2)</f>
        <v/>
      </c>
      <c r="DM354" s="249" t="str">
        <f>IF(DataGoesHere!$B354="","",DK354/$CZ354)</f>
        <v/>
      </c>
      <c r="DN354" s="250" t="str">
        <f>IF(DataGoesHere!$B354="","",SUM(DJ$2:DJ354)/AVERAGE(DK:DK))</f>
        <v/>
      </c>
      <c r="DP354" s="19" t="str">
        <f>IF(DataGoesHere!B354="",IF($DD354="Forecast",(Output!E$48*IntermediateCalcs!CY354)+Output!G$48,""),(Output!E$48*IntermediateCalcs!CY354)+Output!G$48)</f>
        <v/>
      </c>
      <c r="DQ354" s="274" t="str">
        <f>IF(DP354="","",IF(IntermediateCalcs!$AO$9="Yes",IntermediateCalcs!DP354*$CX354,IntermediateCalcs!DP354))</f>
        <v/>
      </c>
      <c r="DR354" s="250" t="str">
        <f>IF(DataGoesHere!$B354="","",($CZ354-DQ354))</f>
        <v/>
      </c>
      <c r="DS354" s="250" t="str">
        <f>IF(DataGoesHere!$B354="","",ABS($CZ354-DQ354))</f>
        <v/>
      </c>
      <c r="DT354" s="250" t="str">
        <f>IF(DataGoesHere!$B354="","",DS354^2)</f>
        <v/>
      </c>
      <c r="DU354" s="249" t="str">
        <f>IF(DataGoesHere!$B354="","",DS354/$CZ354)</f>
        <v/>
      </c>
      <c r="DV354" s="250" t="str">
        <f>IF(DataGoesHere!$B354="","",SUM(DR$2:DR354)/AVERAGE(DS:DS))</f>
        <v/>
      </c>
      <c r="DX354" s="19" t="str">
        <f>IF(DataGoesHere!$B353="","",(DB348*(Output!$O$49/Output!$P$49))+(IntermediateCalcs!DB349*(Output!$M$49/Output!$P$49))+(IntermediateCalcs!DB350*(Output!$K$49/Output!$P$49))+(DB351*(Output!$I$49/Output!$P$49))+(IntermediateCalcs!DB352*(Output!$G$49/Output!$P$49))+(IntermediateCalcs!DB353*(Output!$E$49/Output!$P$49)))</f>
        <v/>
      </c>
      <c r="DY354" s="274" t="str">
        <f>IF(DX354="","",IF(IntermediateCalcs!$AO$9="Yes",IntermediateCalcs!DX354*$CX354,IntermediateCalcs!DX354))</f>
        <v/>
      </c>
      <c r="DZ354" s="250" t="str">
        <f>IF(DataGoesHere!$B354="","",($CZ354-DY354))</f>
        <v/>
      </c>
      <c r="EA354" s="250" t="str">
        <f>IF(DataGoesHere!$B354="","",ABS($CZ354-DY354))</f>
        <v/>
      </c>
      <c r="EB354" s="250" t="str">
        <f>IF(DataGoesHere!$B354="","",EA354^2)</f>
        <v/>
      </c>
      <c r="EC354" s="249" t="str">
        <f>IF(DataGoesHere!$B354="","",EA354/$CZ354)</f>
        <v/>
      </c>
      <c r="ED354" s="250" t="str">
        <f>IF(DataGoesHere!$B354="","",SUM(DZ$2:DZ354)/AVERAGE(EA:EA))</f>
        <v/>
      </c>
    </row>
    <row r="355" spans="20:134" x14ac:dyDescent="0.2">
      <c r="T355" s="240"/>
      <c r="U355" s="86"/>
      <c r="V355" s="86"/>
      <c r="W355" s="86"/>
      <c r="X355" s="86"/>
      <c r="Y355" s="245" t="str">
        <f>IF(DataGoesHere!$B355="","",(DataGoesHere!$B355/SUM(DataGoesHere!$B350:'DataGoesHere'!$B361)))</f>
        <v/>
      </c>
      <c r="Z355" s="86"/>
      <c r="AA355" s="86"/>
      <c r="AB355" s="86"/>
      <c r="AC355" s="86"/>
      <c r="AD355" s="86"/>
      <c r="AE355" s="241"/>
      <c r="CV355" s="310" t="str">
        <f>IF(DataGoesHere!B355="","",DataGoesHere!A355)</f>
        <v/>
      </c>
      <c r="CW355" s="271">
        <f t="shared" ca="1" si="18"/>
        <v>6</v>
      </c>
      <c r="CX355" s="272">
        <f t="shared" ca="1" si="19"/>
        <v>1.0779088099730167</v>
      </c>
      <c r="CY355" s="266">
        <f>DataGoesHere!A355</f>
        <v>354</v>
      </c>
      <c r="CZ355" s="19" t="str">
        <f>IF(DataGoesHere!B355="","",DataGoesHere!B355)</f>
        <v/>
      </c>
      <c r="DA355" s="19" t="str">
        <f>IF(DataGoesHere!B355="","",IF(AH$5="No",DataGoesHere!B355,DataGoesHere!B355-(AH$2*(DataGoesHere!A355-1))))</f>
        <v/>
      </c>
      <c r="DB355" s="19" t="str">
        <f>IF(DataGoesHere!B355="","",IF(AO$9="No",DataGoesHere!B355,DataGoesHere!B355/CX355))</f>
        <v/>
      </c>
      <c r="DC355" s="19" t="str">
        <f>IF(DataGoesHere!B355="","",IF(AO$9="No",DA355,DA355/CX355))</f>
        <v/>
      </c>
      <c r="DD355" s="293" t="str">
        <f>IF(CZ355="",IF(COUNTIF(DD$2:DD354,"Forecast")&lt;Output!E$43,"Forecast",""),"Actual")</f>
        <v/>
      </c>
      <c r="DF355" s="19" t="str">
        <f>IF(DataGoesHere!B354="",IF(DD355="Forecast",(Output!$E$47*IntermediateCalcs!DH354)+((1-Output!$E$47)*IntermediateCalcs!DF354),""),(Output!$E$47*IntermediateCalcs!DB354)+((1-Output!$E$47)*IntermediateCalcs!DF354))</f>
        <v/>
      </c>
      <c r="DG355" s="19" t="str">
        <f>IF(DataGoesHere!B354="",IF(DD355="Forecast",(Output!$G$47*(IntermediateCalcs!DF355-IntermediateCalcs!DF354))+((1-Output!$G$47)*IntermediateCalcs!DG354),""),(Output!$G$47*(IntermediateCalcs!DF355-IntermediateCalcs!DF354))+((1-Output!$G$47)*IntermediateCalcs!DG354))</f>
        <v/>
      </c>
      <c r="DH355" s="19" t="str">
        <f>IF(DataGoesHere!B354="",IF(DD355="Forecast",DF355+DG355,""),DF355+DG355)</f>
        <v/>
      </c>
      <c r="DI355" s="274" t="str">
        <f>IF(DH355="","",IF(IntermediateCalcs!$AO$9="Yes",IntermediateCalcs!DH355*$CX355,IntermediateCalcs!DH355))</f>
        <v/>
      </c>
      <c r="DJ355" s="250" t="str">
        <f>IF(DataGoesHere!$B355="","",($CZ355-DI355))</f>
        <v/>
      </c>
      <c r="DK355" s="250" t="str">
        <f>IF(DataGoesHere!$B355="","",ABS($CZ355-DI355))</f>
        <v/>
      </c>
      <c r="DL355" s="250" t="str">
        <f>IF(DataGoesHere!$B355="","",DK355^2)</f>
        <v/>
      </c>
      <c r="DM355" s="249" t="str">
        <f>IF(DataGoesHere!$B355="","",DK355/$CZ355)</f>
        <v/>
      </c>
      <c r="DN355" s="250" t="str">
        <f>IF(DataGoesHere!$B355="","",SUM(DJ$2:DJ355)/AVERAGE(DK:DK))</f>
        <v/>
      </c>
      <c r="DP355" s="19" t="str">
        <f>IF(DataGoesHere!B355="",IF($DD355="Forecast",(Output!E$48*IntermediateCalcs!CY355)+Output!G$48,""),(Output!E$48*IntermediateCalcs!CY355)+Output!G$48)</f>
        <v/>
      </c>
      <c r="DQ355" s="274" t="str">
        <f>IF(DP355="","",IF(IntermediateCalcs!$AO$9="Yes",IntermediateCalcs!DP355*$CX355,IntermediateCalcs!DP355))</f>
        <v/>
      </c>
      <c r="DR355" s="250" t="str">
        <f>IF(DataGoesHere!$B355="","",($CZ355-DQ355))</f>
        <v/>
      </c>
      <c r="DS355" s="250" t="str">
        <f>IF(DataGoesHere!$B355="","",ABS($CZ355-DQ355))</f>
        <v/>
      </c>
      <c r="DT355" s="250" t="str">
        <f>IF(DataGoesHere!$B355="","",DS355^2)</f>
        <v/>
      </c>
      <c r="DU355" s="249" t="str">
        <f>IF(DataGoesHere!$B355="","",DS355/$CZ355)</f>
        <v/>
      </c>
      <c r="DV355" s="250" t="str">
        <f>IF(DataGoesHere!$B355="","",SUM(DR$2:DR355)/AVERAGE(DS:DS))</f>
        <v/>
      </c>
      <c r="DX355" s="19" t="str">
        <f>IF(DataGoesHere!$B354="","",(DB349*(Output!$O$49/Output!$P$49))+(IntermediateCalcs!DB350*(Output!$M$49/Output!$P$49))+(IntermediateCalcs!DB351*(Output!$K$49/Output!$P$49))+(DB352*(Output!$I$49/Output!$P$49))+(IntermediateCalcs!DB353*(Output!$G$49/Output!$P$49))+(IntermediateCalcs!DB354*(Output!$E$49/Output!$P$49)))</f>
        <v/>
      </c>
      <c r="DY355" s="274" t="str">
        <f>IF(DX355="","",IF(IntermediateCalcs!$AO$9="Yes",IntermediateCalcs!DX355*$CX355,IntermediateCalcs!DX355))</f>
        <v/>
      </c>
      <c r="DZ355" s="250" t="str">
        <f>IF(DataGoesHere!$B355="","",($CZ355-DY355))</f>
        <v/>
      </c>
      <c r="EA355" s="250" t="str">
        <f>IF(DataGoesHere!$B355="","",ABS($CZ355-DY355))</f>
        <v/>
      </c>
      <c r="EB355" s="250" t="str">
        <f>IF(DataGoesHere!$B355="","",EA355^2)</f>
        <v/>
      </c>
      <c r="EC355" s="249" t="str">
        <f>IF(DataGoesHere!$B355="","",EA355/$CZ355)</f>
        <v/>
      </c>
      <c r="ED355" s="250" t="str">
        <f>IF(DataGoesHere!$B355="","",SUM(DZ$2:DZ355)/AVERAGE(EA:EA))</f>
        <v/>
      </c>
    </row>
    <row r="356" spans="20:134" x14ac:dyDescent="0.2">
      <c r="T356" s="240"/>
      <c r="U356" s="86"/>
      <c r="V356" s="86"/>
      <c r="W356" s="86"/>
      <c r="X356" s="86"/>
      <c r="Y356" s="86"/>
      <c r="Z356" s="245" t="str">
        <f>IF(DataGoesHere!$B356="","",(DataGoesHere!$B356/SUM(DataGoesHere!$B350:'DataGoesHere'!$B361)))</f>
        <v/>
      </c>
      <c r="AA356" s="86"/>
      <c r="AB356" s="86"/>
      <c r="AC356" s="86"/>
      <c r="AD356" s="86"/>
      <c r="AE356" s="241"/>
      <c r="CV356" s="310" t="str">
        <f>IF(DataGoesHere!B356="","",DataGoesHere!A356)</f>
        <v/>
      </c>
      <c r="CW356" s="271">
        <f t="shared" ca="1" si="18"/>
        <v>7</v>
      </c>
      <c r="CX356" s="272">
        <f t="shared" ca="1" si="19"/>
        <v>1.0265458156689093</v>
      </c>
      <c r="CY356" s="266">
        <f>DataGoesHere!A356</f>
        <v>355</v>
      </c>
      <c r="CZ356" s="19" t="str">
        <f>IF(DataGoesHere!B356="","",DataGoesHere!B356)</f>
        <v/>
      </c>
      <c r="DA356" s="19" t="str">
        <f>IF(DataGoesHere!B356="","",IF(AH$5="No",DataGoesHere!B356,DataGoesHere!B356-(AH$2*(DataGoesHere!A356-1))))</f>
        <v/>
      </c>
      <c r="DB356" s="19" t="str">
        <f>IF(DataGoesHere!B356="","",IF(AO$9="No",DataGoesHere!B356,DataGoesHere!B356/CX356))</f>
        <v/>
      </c>
      <c r="DC356" s="19" t="str">
        <f>IF(DataGoesHere!B356="","",IF(AO$9="No",DA356,DA356/CX356))</f>
        <v/>
      </c>
      <c r="DD356" s="293" t="str">
        <f>IF(CZ356="",IF(COUNTIF(DD$2:DD355,"Forecast")&lt;Output!E$43,"Forecast",""),"Actual")</f>
        <v/>
      </c>
      <c r="DF356" s="19" t="str">
        <f>IF(DataGoesHere!B355="",IF(DD356="Forecast",(Output!$E$47*IntermediateCalcs!DH355)+((1-Output!$E$47)*IntermediateCalcs!DF355),""),(Output!$E$47*IntermediateCalcs!DB355)+((1-Output!$E$47)*IntermediateCalcs!DF355))</f>
        <v/>
      </c>
      <c r="DG356" s="19" t="str">
        <f>IF(DataGoesHere!B355="",IF(DD356="Forecast",(Output!$G$47*(IntermediateCalcs!DF356-IntermediateCalcs!DF355))+((1-Output!$G$47)*IntermediateCalcs!DG355),""),(Output!$G$47*(IntermediateCalcs!DF356-IntermediateCalcs!DF355))+((1-Output!$G$47)*IntermediateCalcs!DG355))</f>
        <v/>
      </c>
      <c r="DH356" s="19" t="str">
        <f>IF(DataGoesHere!B355="",IF(DD356="Forecast",DF356+DG356,""),DF356+DG356)</f>
        <v/>
      </c>
      <c r="DI356" s="274" t="str">
        <f>IF(DH356="","",IF(IntermediateCalcs!$AO$9="Yes",IntermediateCalcs!DH356*$CX356,IntermediateCalcs!DH356))</f>
        <v/>
      </c>
      <c r="DJ356" s="250" t="str">
        <f>IF(DataGoesHere!$B356="","",($CZ356-DI356))</f>
        <v/>
      </c>
      <c r="DK356" s="250" t="str">
        <f>IF(DataGoesHere!$B356="","",ABS($CZ356-DI356))</f>
        <v/>
      </c>
      <c r="DL356" s="250" t="str">
        <f>IF(DataGoesHere!$B356="","",DK356^2)</f>
        <v/>
      </c>
      <c r="DM356" s="249" t="str">
        <f>IF(DataGoesHere!$B356="","",DK356/$CZ356)</f>
        <v/>
      </c>
      <c r="DN356" s="250" t="str">
        <f>IF(DataGoesHere!$B356="","",SUM(DJ$2:DJ356)/AVERAGE(DK:DK))</f>
        <v/>
      </c>
      <c r="DP356" s="19" t="str">
        <f>IF(DataGoesHere!B356="",IF($DD356="Forecast",(Output!E$48*IntermediateCalcs!CY356)+Output!G$48,""),(Output!E$48*IntermediateCalcs!CY356)+Output!G$48)</f>
        <v/>
      </c>
      <c r="DQ356" s="274" t="str">
        <f>IF(DP356="","",IF(IntermediateCalcs!$AO$9="Yes",IntermediateCalcs!DP356*$CX356,IntermediateCalcs!DP356))</f>
        <v/>
      </c>
      <c r="DR356" s="250" t="str">
        <f>IF(DataGoesHere!$B356="","",($CZ356-DQ356))</f>
        <v/>
      </c>
      <c r="DS356" s="250" t="str">
        <f>IF(DataGoesHere!$B356="","",ABS($CZ356-DQ356))</f>
        <v/>
      </c>
      <c r="DT356" s="250" t="str">
        <f>IF(DataGoesHere!$B356="","",DS356^2)</f>
        <v/>
      </c>
      <c r="DU356" s="249" t="str">
        <f>IF(DataGoesHere!$B356="","",DS356/$CZ356)</f>
        <v/>
      </c>
      <c r="DV356" s="250" t="str">
        <f>IF(DataGoesHere!$B356="","",SUM(DR$2:DR356)/AVERAGE(DS:DS))</f>
        <v/>
      </c>
      <c r="DX356" s="19" t="str">
        <f>IF(DataGoesHere!$B355="","",(DB350*(Output!$O$49/Output!$P$49))+(IntermediateCalcs!DB351*(Output!$M$49/Output!$P$49))+(IntermediateCalcs!DB352*(Output!$K$49/Output!$P$49))+(DB353*(Output!$I$49/Output!$P$49))+(IntermediateCalcs!DB354*(Output!$G$49/Output!$P$49))+(IntermediateCalcs!DB355*(Output!$E$49/Output!$P$49)))</f>
        <v/>
      </c>
      <c r="DY356" s="274" t="str">
        <f>IF(DX356="","",IF(IntermediateCalcs!$AO$9="Yes",IntermediateCalcs!DX356*$CX356,IntermediateCalcs!DX356))</f>
        <v/>
      </c>
      <c r="DZ356" s="250" t="str">
        <f>IF(DataGoesHere!$B356="","",($CZ356-DY356))</f>
        <v/>
      </c>
      <c r="EA356" s="250" t="str">
        <f>IF(DataGoesHere!$B356="","",ABS($CZ356-DY356))</f>
        <v/>
      </c>
      <c r="EB356" s="250" t="str">
        <f>IF(DataGoesHere!$B356="","",EA356^2)</f>
        <v/>
      </c>
      <c r="EC356" s="249" t="str">
        <f>IF(DataGoesHere!$B356="","",EA356/$CZ356)</f>
        <v/>
      </c>
      <c r="ED356" s="250" t="str">
        <f>IF(DataGoesHere!$B356="","",SUM(DZ$2:DZ356)/AVERAGE(EA:EA))</f>
        <v/>
      </c>
    </row>
    <row r="357" spans="20:134" x14ac:dyDescent="0.2">
      <c r="T357" s="240"/>
      <c r="U357" s="86"/>
      <c r="V357" s="86"/>
      <c r="W357" s="86"/>
      <c r="X357" s="86"/>
      <c r="Y357" s="86"/>
      <c r="Z357" s="86"/>
      <c r="AA357" s="245" t="str">
        <f>IF(DataGoesHere!$B357="","",(DataGoesHere!$B357/SUM(DataGoesHere!$B350:'DataGoesHere'!$B361)))</f>
        <v/>
      </c>
      <c r="AB357" s="86"/>
      <c r="AC357" s="86"/>
      <c r="AD357" s="86"/>
      <c r="AE357" s="241"/>
      <c r="CV357" s="310" t="str">
        <f>IF(DataGoesHere!B357="","",DataGoesHere!A357)</f>
        <v/>
      </c>
      <c r="CW357" s="271">
        <f t="shared" ca="1" si="18"/>
        <v>8</v>
      </c>
      <c r="CX357" s="272">
        <f t="shared" ca="1" si="19"/>
        <v>1.0207492390681214</v>
      </c>
      <c r="CY357" s="266">
        <f>DataGoesHere!A357</f>
        <v>356</v>
      </c>
      <c r="CZ357" s="19" t="str">
        <f>IF(DataGoesHere!B357="","",DataGoesHere!B357)</f>
        <v/>
      </c>
      <c r="DA357" s="19" t="str">
        <f>IF(DataGoesHere!B357="","",IF(AH$5="No",DataGoesHere!B357,DataGoesHere!B357-(AH$2*(DataGoesHere!A357-1))))</f>
        <v/>
      </c>
      <c r="DB357" s="19" t="str">
        <f>IF(DataGoesHere!B357="","",IF(AO$9="No",DataGoesHere!B357,DataGoesHere!B357/CX357))</f>
        <v/>
      </c>
      <c r="DC357" s="19" t="str">
        <f>IF(DataGoesHere!B357="","",IF(AO$9="No",DA357,DA357/CX357))</f>
        <v/>
      </c>
      <c r="DD357" s="293" t="str">
        <f>IF(CZ357="",IF(COUNTIF(DD$2:DD356,"Forecast")&lt;Output!E$43,"Forecast",""),"Actual")</f>
        <v/>
      </c>
      <c r="DF357" s="19" t="str">
        <f>IF(DataGoesHere!B356="",IF(DD357="Forecast",(Output!$E$47*IntermediateCalcs!DH356)+((1-Output!$E$47)*IntermediateCalcs!DF356),""),(Output!$E$47*IntermediateCalcs!DB356)+((1-Output!$E$47)*IntermediateCalcs!DF356))</f>
        <v/>
      </c>
      <c r="DG357" s="19" t="str">
        <f>IF(DataGoesHere!B356="",IF(DD357="Forecast",(Output!$G$47*(IntermediateCalcs!DF357-IntermediateCalcs!DF356))+((1-Output!$G$47)*IntermediateCalcs!DG356),""),(Output!$G$47*(IntermediateCalcs!DF357-IntermediateCalcs!DF356))+((1-Output!$G$47)*IntermediateCalcs!DG356))</f>
        <v/>
      </c>
      <c r="DH357" s="19" t="str">
        <f>IF(DataGoesHere!B356="",IF(DD357="Forecast",DF357+DG357,""),DF357+DG357)</f>
        <v/>
      </c>
      <c r="DI357" s="274" t="str">
        <f>IF(DH357="","",IF(IntermediateCalcs!$AO$9="Yes",IntermediateCalcs!DH357*$CX357,IntermediateCalcs!DH357))</f>
        <v/>
      </c>
      <c r="DJ357" s="250" t="str">
        <f>IF(DataGoesHere!$B357="","",($CZ357-DI357))</f>
        <v/>
      </c>
      <c r="DK357" s="250" t="str">
        <f>IF(DataGoesHere!$B357="","",ABS($CZ357-DI357))</f>
        <v/>
      </c>
      <c r="DL357" s="250" t="str">
        <f>IF(DataGoesHere!$B357="","",DK357^2)</f>
        <v/>
      </c>
      <c r="DM357" s="249" t="str">
        <f>IF(DataGoesHere!$B357="","",DK357/$CZ357)</f>
        <v/>
      </c>
      <c r="DN357" s="250" t="str">
        <f>IF(DataGoesHere!$B357="","",SUM(DJ$2:DJ357)/AVERAGE(DK:DK))</f>
        <v/>
      </c>
      <c r="DP357" s="19" t="str">
        <f>IF(DataGoesHere!B357="",IF($DD357="Forecast",(Output!E$48*IntermediateCalcs!CY357)+Output!G$48,""),(Output!E$48*IntermediateCalcs!CY357)+Output!G$48)</f>
        <v/>
      </c>
      <c r="DQ357" s="274" t="str">
        <f>IF(DP357="","",IF(IntermediateCalcs!$AO$9="Yes",IntermediateCalcs!DP357*$CX357,IntermediateCalcs!DP357))</f>
        <v/>
      </c>
      <c r="DR357" s="250" t="str">
        <f>IF(DataGoesHere!$B357="","",($CZ357-DQ357))</f>
        <v/>
      </c>
      <c r="DS357" s="250" t="str">
        <f>IF(DataGoesHere!$B357="","",ABS($CZ357-DQ357))</f>
        <v/>
      </c>
      <c r="DT357" s="250" t="str">
        <f>IF(DataGoesHere!$B357="","",DS357^2)</f>
        <v/>
      </c>
      <c r="DU357" s="249" t="str">
        <f>IF(DataGoesHere!$B357="","",DS357/$CZ357)</f>
        <v/>
      </c>
      <c r="DV357" s="250" t="str">
        <f>IF(DataGoesHere!$B357="","",SUM(DR$2:DR357)/AVERAGE(DS:DS))</f>
        <v/>
      </c>
      <c r="DX357" s="19" t="str">
        <f>IF(DataGoesHere!$B356="","",(DB351*(Output!$O$49/Output!$P$49))+(IntermediateCalcs!DB352*(Output!$M$49/Output!$P$49))+(IntermediateCalcs!DB353*(Output!$K$49/Output!$P$49))+(DB354*(Output!$I$49/Output!$P$49))+(IntermediateCalcs!DB355*(Output!$G$49/Output!$P$49))+(IntermediateCalcs!DB356*(Output!$E$49/Output!$P$49)))</f>
        <v/>
      </c>
      <c r="DY357" s="274" t="str">
        <f>IF(DX357="","",IF(IntermediateCalcs!$AO$9="Yes",IntermediateCalcs!DX357*$CX357,IntermediateCalcs!DX357))</f>
        <v/>
      </c>
      <c r="DZ357" s="250" t="str">
        <f>IF(DataGoesHere!$B357="","",($CZ357-DY357))</f>
        <v/>
      </c>
      <c r="EA357" s="250" t="str">
        <f>IF(DataGoesHere!$B357="","",ABS($CZ357-DY357))</f>
        <v/>
      </c>
      <c r="EB357" s="250" t="str">
        <f>IF(DataGoesHere!$B357="","",EA357^2)</f>
        <v/>
      </c>
      <c r="EC357" s="249" t="str">
        <f>IF(DataGoesHere!$B357="","",EA357/$CZ357)</f>
        <v/>
      </c>
      <c r="ED357" s="250" t="str">
        <f>IF(DataGoesHere!$B357="","",SUM(DZ$2:DZ357)/AVERAGE(EA:EA))</f>
        <v/>
      </c>
    </row>
    <row r="358" spans="20:134" x14ac:dyDescent="0.2">
      <c r="T358" s="240"/>
      <c r="U358" s="86"/>
      <c r="V358" s="86"/>
      <c r="W358" s="86"/>
      <c r="X358" s="86"/>
      <c r="Y358" s="86"/>
      <c r="Z358" s="86"/>
      <c r="AA358" s="86"/>
      <c r="AB358" s="245" t="str">
        <f>IF(DataGoesHere!$B358="","",(DataGoesHere!$B358/SUM(DataGoesHere!$B350:'DataGoesHere'!$B361)))</f>
        <v/>
      </c>
      <c r="AC358" s="86"/>
      <c r="AD358" s="86"/>
      <c r="AE358" s="241"/>
      <c r="CV358" s="310" t="str">
        <f>IF(DataGoesHere!B358="","",DataGoesHere!A358)</f>
        <v/>
      </c>
      <c r="CW358" s="271">
        <f t="shared" ca="1" si="18"/>
        <v>9</v>
      </c>
      <c r="CX358" s="272">
        <f t="shared" ca="1" si="19"/>
        <v>1.0625330005567626</v>
      </c>
      <c r="CY358" s="266">
        <f>DataGoesHere!A358</f>
        <v>357</v>
      </c>
      <c r="CZ358" s="19" t="str">
        <f>IF(DataGoesHere!B358="","",DataGoesHere!B358)</f>
        <v/>
      </c>
      <c r="DA358" s="19" t="str">
        <f>IF(DataGoesHere!B358="","",IF(AH$5="No",DataGoesHere!B358,DataGoesHere!B358-(AH$2*(DataGoesHere!A358-1))))</f>
        <v/>
      </c>
      <c r="DB358" s="19" t="str">
        <f>IF(DataGoesHere!B358="","",IF(AO$9="No",DataGoesHere!B358,DataGoesHere!B358/CX358))</f>
        <v/>
      </c>
      <c r="DC358" s="19" t="str">
        <f>IF(DataGoesHere!B358="","",IF(AO$9="No",DA358,DA358/CX358))</f>
        <v/>
      </c>
      <c r="DD358" s="293" t="str">
        <f>IF(CZ358="",IF(COUNTIF(DD$2:DD357,"Forecast")&lt;Output!E$43,"Forecast",""),"Actual")</f>
        <v/>
      </c>
      <c r="DF358" s="19" t="str">
        <f>IF(DataGoesHere!B357="",IF(DD358="Forecast",(Output!$E$47*IntermediateCalcs!DH357)+((1-Output!$E$47)*IntermediateCalcs!DF357),""),(Output!$E$47*IntermediateCalcs!DB357)+((1-Output!$E$47)*IntermediateCalcs!DF357))</f>
        <v/>
      </c>
      <c r="DG358" s="19" t="str">
        <f>IF(DataGoesHere!B357="",IF(DD358="Forecast",(Output!$G$47*(IntermediateCalcs!DF358-IntermediateCalcs!DF357))+((1-Output!$G$47)*IntermediateCalcs!DG357),""),(Output!$G$47*(IntermediateCalcs!DF358-IntermediateCalcs!DF357))+((1-Output!$G$47)*IntermediateCalcs!DG357))</f>
        <v/>
      </c>
      <c r="DH358" s="19" t="str">
        <f>IF(DataGoesHere!B357="",IF(DD358="Forecast",DF358+DG358,""),DF358+DG358)</f>
        <v/>
      </c>
      <c r="DI358" s="274" t="str">
        <f>IF(DH358="","",IF(IntermediateCalcs!$AO$9="Yes",IntermediateCalcs!DH358*$CX358,IntermediateCalcs!DH358))</f>
        <v/>
      </c>
      <c r="DJ358" s="250" t="str">
        <f>IF(DataGoesHere!$B358="","",($CZ358-DI358))</f>
        <v/>
      </c>
      <c r="DK358" s="250" t="str">
        <f>IF(DataGoesHere!$B358="","",ABS($CZ358-DI358))</f>
        <v/>
      </c>
      <c r="DL358" s="250" t="str">
        <f>IF(DataGoesHere!$B358="","",DK358^2)</f>
        <v/>
      </c>
      <c r="DM358" s="249" t="str">
        <f>IF(DataGoesHere!$B358="","",DK358/$CZ358)</f>
        <v/>
      </c>
      <c r="DN358" s="250" t="str">
        <f>IF(DataGoesHere!$B358="","",SUM(DJ$2:DJ358)/AVERAGE(DK:DK))</f>
        <v/>
      </c>
      <c r="DP358" s="19" t="str">
        <f>IF(DataGoesHere!B358="",IF($DD358="Forecast",(Output!E$48*IntermediateCalcs!CY358)+Output!G$48,""),(Output!E$48*IntermediateCalcs!CY358)+Output!G$48)</f>
        <v/>
      </c>
      <c r="DQ358" s="274" t="str">
        <f>IF(DP358="","",IF(IntermediateCalcs!$AO$9="Yes",IntermediateCalcs!DP358*$CX358,IntermediateCalcs!DP358))</f>
        <v/>
      </c>
      <c r="DR358" s="250" t="str">
        <f>IF(DataGoesHere!$B358="","",($CZ358-DQ358))</f>
        <v/>
      </c>
      <c r="DS358" s="250" t="str">
        <f>IF(DataGoesHere!$B358="","",ABS($CZ358-DQ358))</f>
        <v/>
      </c>
      <c r="DT358" s="250" t="str">
        <f>IF(DataGoesHere!$B358="","",DS358^2)</f>
        <v/>
      </c>
      <c r="DU358" s="249" t="str">
        <f>IF(DataGoesHere!$B358="","",DS358/$CZ358)</f>
        <v/>
      </c>
      <c r="DV358" s="250" t="str">
        <f>IF(DataGoesHere!$B358="","",SUM(DR$2:DR358)/AVERAGE(DS:DS))</f>
        <v/>
      </c>
      <c r="DX358" s="19" t="str">
        <f>IF(DataGoesHere!$B357="","",(DB352*(Output!$O$49/Output!$P$49))+(IntermediateCalcs!DB353*(Output!$M$49/Output!$P$49))+(IntermediateCalcs!DB354*(Output!$K$49/Output!$P$49))+(DB355*(Output!$I$49/Output!$P$49))+(IntermediateCalcs!DB356*(Output!$G$49/Output!$P$49))+(IntermediateCalcs!DB357*(Output!$E$49/Output!$P$49)))</f>
        <v/>
      </c>
      <c r="DY358" s="274" t="str">
        <f>IF(DX358="","",IF(IntermediateCalcs!$AO$9="Yes",IntermediateCalcs!DX358*$CX358,IntermediateCalcs!DX358))</f>
        <v/>
      </c>
      <c r="DZ358" s="250" t="str">
        <f>IF(DataGoesHere!$B358="","",($CZ358-DY358))</f>
        <v/>
      </c>
      <c r="EA358" s="250" t="str">
        <f>IF(DataGoesHere!$B358="","",ABS($CZ358-DY358))</f>
        <v/>
      </c>
      <c r="EB358" s="250" t="str">
        <f>IF(DataGoesHere!$B358="","",EA358^2)</f>
        <v/>
      </c>
      <c r="EC358" s="249" t="str">
        <f>IF(DataGoesHere!$B358="","",EA358/$CZ358)</f>
        <v/>
      </c>
      <c r="ED358" s="250" t="str">
        <f>IF(DataGoesHere!$B358="","",SUM(DZ$2:DZ358)/AVERAGE(EA:EA))</f>
        <v/>
      </c>
    </row>
    <row r="359" spans="20:134" x14ac:dyDescent="0.2">
      <c r="T359" s="240"/>
      <c r="U359" s="86"/>
      <c r="V359" s="86"/>
      <c r="W359" s="86"/>
      <c r="X359" s="86"/>
      <c r="Y359" s="86"/>
      <c r="Z359" s="86"/>
      <c r="AA359" s="86"/>
      <c r="AB359" s="86"/>
      <c r="AC359" s="245" t="str">
        <f>IF(DataGoesHere!$B359="","",(DataGoesHere!$B359/SUM(DataGoesHere!$B350:'DataGoesHere'!$B361)))</f>
        <v/>
      </c>
      <c r="AD359" s="86"/>
      <c r="AE359" s="241"/>
      <c r="CV359" s="310" t="str">
        <f>IF(DataGoesHere!B359="","",DataGoesHere!A359)</f>
        <v/>
      </c>
      <c r="CW359" s="271">
        <f t="shared" ca="1" si="18"/>
        <v>10</v>
      </c>
      <c r="CX359" s="272">
        <f t="shared" ca="1" si="19"/>
        <v>0.92557634012077306</v>
      </c>
      <c r="CY359" s="266">
        <f>DataGoesHere!A359</f>
        <v>358</v>
      </c>
      <c r="CZ359" s="19" t="str">
        <f>IF(DataGoesHere!B359="","",DataGoesHere!B359)</f>
        <v/>
      </c>
      <c r="DA359" s="19" t="str">
        <f>IF(DataGoesHere!B359="","",IF(AH$5="No",DataGoesHere!B359,DataGoesHere!B359-(AH$2*(DataGoesHere!A359-1))))</f>
        <v/>
      </c>
      <c r="DB359" s="19" t="str">
        <f>IF(DataGoesHere!B359="","",IF(AO$9="No",DataGoesHere!B359,DataGoesHere!B359/CX359))</f>
        <v/>
      </c>
      <c r="DC359" s="19" t="str">
        <f>IF(DataGoesHere!B359="","",IF(AO$9="No",DA359,DA359/CX359))</f>
        <v/>
      </c>
      <c r="DD359" s="293" t="str">
        <f>IF(CZ359="",IF(COUNTIF(DD$2:DD358,"Forecast")&lt;Output!E$43,"Forecast",""),"Actual")</f>
        <v/>
      </c>
      <c r="DF359" s="19" t="str">
        <f>IF(DataGoesHere!B358="",IF(DD359="Forecast",(Output!$E$47*IntermediateCalcs!DH358)+((1-Output!$E$47)*IntermediateCalcs!DF358),""),(Output!$E$47*IntermediateCalcs!DB358)+((1-Output!$E$47)*IntermediateCalcs!DF358))</f>
        <v/>
      </c>
      <c r="DG359" s="19" t="str">
        <f>IF(DataGoesHere!B358="",IF(DD359="Forecast",(Output!$G$47*(IntermediateCalcs!DF359-IntermediateCalcs!DF358))+((1-Output!$G$47)*IntermediateCalcs!DG358),""),(Output!$G$47*(IntermediateCalcs!DF359-IntermediateCalcs!DF358))+((1-Output!$G$47)*IntermediateCalcs!DG358))</f>
        <v/>
      </c>
      <c r="DH359" s="19" t="str">
        <f>IF(DataGoesHere!B358="",IF(DD359="Forecast",DF359+DG359,""),DF359+DG359)</f>
        <v/>
      </c>
      <c r="DI359" s="274" t="str">
        <f>IF(DH359="","",IF(IntermediateCalcs!$AO$9="Yes",IntermediateCalcs!DH359*$CX359,IntermediateCalcs!DH359))</f>
        <v/>
      </c>
      <c r="DJ359" s="250" t="str">
        <f>IF(DataGoesHere!$B359="","",($CZ359-DI359))</f>
        <v/>
      </c>
      <c r="DK359" s="250" t="str">
        <f>IF(DataGoesHere!$B359="","",ABS($CZ359-DI359))</f>
        <v/>
      </c>
      <c r="DL359" s="250" t="str">
        <f>IF(DataGoesHere!$B359="","",DK359^2)</f>
        <v/>
      </c>
      <c r="DM359" s="249" t="str">
        <f>IF(DataGoesHere!$B359="","",DK359/$CZ359)</f>
        <v/>
      </c>
      <c r="DN359" s="250" t="str">
        <f>IF(DataGoesHere!$B359="","",SUM(DJ$2:DJ359)/AVERAGE(DK:DK))</f>
        <v/>
      </c>
      <c r="DP359" s="19" t="str">
        <f>IF(DataGoesHere!B359="",IF($DD359="Forecast",(Output!E$48*IntermediateCalcs!CY359)+Output!G$48,""),(Output!E$48*IntermediateCalcs!CY359)+Output!G$48)</f>
        <v/>
      </c>
      <c r="DQ359" s="274" t="str">
        <f>IF(DP359="","",IF(IntermediateCalcs!$AO$9="Yes",IntermediateCalcs!DP359*$CX359,IntermediateCalcs!DP359))</f>
        <v/>
      </c>
      <c r="DR359" s="250" t="str">
        <f>IF(DataGoesHere!$B359="","",($CZ359-DQ359))</f>
        <v/>
      </c>
      <c r="DS359" s="250" t="str">
        <f>IF(DataGoesHere!$B359="","",ABS($CZ359-DQ359))</f>
        <v/>
      </c>
      <c r="DT359" s="250" t="str">
        <f>IF(DataGoesHere!$B359="","",DS359^2)</f>
        <v/>
      </c>
      <c r="DU359" s="249" t="str">
        <f>IF(DataGoesHere!$B359="","",DS359/$CZ359)</f>
        <v/>
      </c>
      <c r="DV359" s="250" t="str">
        <f>IF(DataGoesHere!$B359="","",SUM(DR$2:DR359)/AVERAGE(DS:DS))</f>
        <v/>
      </c>
      <c r="DX359" s="19" t="str">
        <f>IF(DataGoesHere!$B358="","",(DB353*(Output!$O$49/Output!$P$49))+(IntermediateCalcs!DB354*(Output!$M$49/Output!$P$49))+(IntermediateCalcs!DB355*(Output!$K$49/Output!$P$49))+(DB356*(Output!$I$49/Output!$P$49))+(IntermediateCalcs!DB357*(Output!$G$49/Output!$P$49))+(IntermediateCalcs!DB358*(Output!$E$49/Output!$P$49)))</f>
        <v/>
      </c>
      <c r="DY359" s="274" t="str">
        <f>IF(DX359="","",IF(IntermediateCalcs!$AO$9="Yes",IntermediateCalcs!DX359*$CX359,IntermediateCalcs!DX359))</f>
        <v/>
      </c>
      <c r="DZ359" s="250" t="str">
        <f>IF(DataGoesHere!$B359="","",($CZ359-DY359))</f>
        <v/>
      </c>
      <c r="EA359" s="250" t="str">
        <f>IF(DataGoesHere!$B359="","",ABS($CZ359-DY359))</f>
        <v/>
      </c>
      <c r="EB359" s="250" t="str">
        <f>IF(DataGoesHere!$B359="","",EA359^2)</f>
        <v/>
      </c>
      <c r="EC359" s="249" t="str">
        <f>IF(DataGoesHere!$B359="","",EA359/$CZ359)</f>
        <v/>
      </c>
      <c r="ED359" s="250" t="str">
        <f>IF(DataGoesHere!$B359="","",SUM(DZ$2:DZ359)/AVERAGE(EA:EA))</f>
        <v/>
      </c>
    </row>
    <row r="360" spans="20:134" x14ac:dyDescent="0.2">
      <c r="T360" s="240"/>
      <c r="U360" s="86"/>
      <c r="V360" s="86"/>
      <c r="W360" s="86"/>
      <c r="X360" s="86"/>
      <c r="Y360" s="86"/>
      <c r="Z360" s="86"/>
      <c r="AA360" s="86"/>
      <c r="AB360" s="86"/>
      <c r="AC360" s="86"/>
      <c r="AD360" s="245" t="str">
        <f>IF(DataGoesHere!$B360="","",(DataGoesHere!$B360/SUM(DataGoesHere!$B350:'DataGoesHere'!$B361)))</f>
        <v/>
      </c>
      <c r="AE360" s="241"/>
      <c r="CV360" s="310" t="str">
        <f>IF(DataGoesHere!B360="","",DataGoesHere!A360)</f>
        <v/>
      </c>
      <c r="CW360" s="271">
        <f t="shared" ca="1" si="18"/>
        <v>11</v>
      </c>
      <c r="CX360" s="272">
        <f t="shared" ca="1" si="19"/>
        <v>0.97463169608807265</v>
      </c>
      <c r="CY360" s="266">
        <f>DataGoesHere!A360</f>
        <v>359</v>
      </c>
      <c r="CZ360" s="19" t="str">
        <f>IF(DataGoesHere!B360="","",DataGoesHere!B360)</f>
        <v/>
      </c>
      <c r="DA360" s="19" t="str">
        <f>IF(DataGoesHere!B360="","",IF(AH$5="No",DataGoesHere!B360,DataGoesHere!B360-(AH$2*(DataGoesHere!A360-1))))</f>
        <v/>
      </c>
      <c r="DB360" s="19" t="str">
        <f>IF(DataGoesHere!B360="","",IF(AO$9="No",DataGoesHere!B360,DataGoesHere!B360/CX360))</f>
        <v/>
      </c>
      <c r="DC360" s="19" t="str">
        <f>IF(DataGoesHere!B360="","",IF(AO$9="No",DA360,DA360/CX360))</f>
        <v/>
      </c>
      <c r="DD360" s="293" t="str">
        <f>IF(CZ360="",IF(COUNTIF(DD$2:DD359,"Forecast")&lt;Output!E$43,"Forecast",""),"Actual")</f>
        <v/>
      </c>
      <c r="DF360" s="19" t="str">
        <f>IF(DataGoesHere!B359="",IF(DD360="Forecast",(Output!$E$47*IntermediateCalcs!DH359)+((1-Output!$E$47)*IntermediateCalcs!DF359),""),(Output!$E$47*IntermediateCalcs!DB359)+((1-Output!$E$47)*IntermediateCalcs!DF359))</f>
        <v/>
      </c>
      <c r="DG360" s="19" t="str">
        <f>IF(DataGoesHere!B359="",IF(DD360="Forecast",(Output!$G$47*(IntermediateCalcs!DF360-IntermediateCalcs!DF359))+((1-Output!$G$47)*IntermediateCalcs!DG359),""),(Output!$G$47*(IntermediateCalcs!DF360-IntermediateCalcs!DF359))+((1-Output!$G$47)*IntermediateCalcs!DG359))</f>
        <v/>
      </c>
      <c r="DH360" s="19" t="str">
        <f>IF(DataGoesHere!B359="",IF(DD360="Forecast",DF360+DG360,""),DF360+DG360)</f>
        <v/>
      </c>
      <c r="DI360" s="274" t="str">
        <f>IF(DH360="","",IF(IntermediateCalcs!$AO$9="Yes",IntermediateCalcs!DH360*$CX360,IntermediateCalcs!DH360))</f>
        <v/>
      </c>
      <c r="DJ360" s="250" t="str">
        <f>IF(DataGoesHere!$B360="","",($CZ360-DI360))</f>
        <v/>
      </c>
      <c r="DK360" s="250" t="str">
        <f>IF(DataGoesHere!$B360="","",ABS($CZ360-DI360))</f>
        <v/>
      </c>
      <c r="DL360" s="250" t="str">
        <f>IF(DataGoesHere!$B360="","",DK360^2)</f>
        <v/>
      </c>
      <c r="DM360" s="249" t="str">
        <f>IF(DataGoesHere!$B360="","",DK360/$CZ360)</f>
        <v/>
      </c>
      <c r="DN360" s="250" t="str">
        <f>IF(DataGoesHere!$B360="","",SUM(DJ$2:DJ360)/AVERAGE(DK:DK))</f>
        <v/>
      </c>
      <c r="DP360" s="19" t="str">
        <f>IF(DataGoesHere!B360="",IF($DD360="Forecast",(Output!E$48*IntermediateCalcs!CY360)+Output!G$48,""),(Output!E$48*IntermediateCalcs!CY360)+Output!G$48)</f>
        <v/>
      </c>
      <c r="DQ360" s="274" t="str">
        <f>IF(DP360="","",IF(IntermediateCalcs!$AO$9="Yes",IntermediateCalcs!DP360*$CX360,IntermediateCalcs!DP360))</f>
        <v/>
      </c>
      <c r="DR360" s="250" t="str">
        <f>IF(DataGoesHere!$B360="","",($CZ360-DQ360))</f>
        <v/>
      </c>
      <c r="DS360" s="250" t="str">
        <f>IF(DataGoesHere!$B360="","",ABS($CZ360-DQ360))</f>
        <v/>
      </c>
      <c r="DT360" s="250" t="str">
        <f>IF(DataGoesHere!$B360="","",DS360^2)</f>
        <v/>
      </c>
      <c r="DU360" s="249" t="str">
        <f>IF(DataGoesHere!$B360="","",DS360/$CZ360)</f>
        <v/>
      </c>
      <c r="DV360" s="250" t="str">
        <f>IF(DataGoesHere!$B360="","",SUM(DR$2:DR360)/AVERAGE(DS:DS))</f>
        <v/>
      </c>
      <c r="DX360" s="19" t="str">
        <f>IF(DataGoesHere!$B359="","",(DB354*(Output!$O$49/Output!$P$49))+(IntermediateCalcs!DB355*(Output!$M$49/Output!$P$49))+(IntermediateCalcs!DB356*(Output!$K$49/Output!$P$49))+(DB357*(Output!$I$49/Output!$P$49))+(IntermediateCalcs!DB358*(Output!$G$49/Output!$P$49))+(IntermediateCalcs!DB359*(Output!$E$49/Output!$P$49)))</f>
        <v/>
      </c>
      <c r="DY360" s="274" t="str">
        <f>IF(DX360="","",IF(IntermediateCalcs!$AO$9="Yes",IntermediateCalcs!DX360*$CX360,IntermediateCalcs!DX360))</f>
        <v/>
      </c>
      <c r="DZ360" s="250" t="str">
        <f>IF(DataGoesHere!$B360="","",($CZ360-DY360))</f>
        <v/>
      </c>
      <c r="EA360" s="250" t="str">
        <f>IF(DataGoesHere!$B360="","",ABS($CZ360-DY360))</f>
        <v/>
      </c>
      <c r="EB360" s="250" t="str">
        <f>IF(DataGoesHere!$B360="","",EA360^2)</f>
        <v/>
      </c>
      <c r="EC360" s="249" t="str">
        <f>IF(DataGoesHere!$B360="","",EA360/$CZ360)</f>
        <v/>
      </c>
      <c r="ED360" s="250" t="str">
        <f>IF(DataGoesHere!$B360="","",SUM(DZ$2:DZ360)/AVERAGE(EA:EA))</f>
        <v/>
      </c>
    </row>
    <row r="361" spans="20:134" x14ac:dyDescent="0.2">
      <c r="T361" s="242"/>
      <c r="U361" s="243"/>
      <c r="V361" s="243"/>
      <c r="W361" s="243"/>
      <c r="X361" s="243"/>
      <c r="Y361" s="243"/>
      <c r="Z361" s="243"/>
      <c r="AA361" s="243"/>
      <c r="AB361" s="243"/>
      <c r="AC361" s="243"/>
      <c r="AD361" s="243"/>
      <c r="AE361" s="246" t="str">
        <f>IF(DataGoesHere!$B361="","",(DataGoesHere!$B361/SUM(DataGoesHere!$B350:'DataGoesHere'!$B361)))</f>
        <v/>
      </c>
      <c r="CV361" s="310" t="str">
        <f>IF(DataGoesHere!B361="","",DataGoesHere!A361)</f>
        <v/>
      </c>
      <c r="CW361" s="271">
        <f t="shared" ca="1" si="18"/>
        <v>12</v>
      </c>
      <c r="CX361" s="272">
        <f t="shared" ca="1" si="19"/>
        <v>1.0054005237672714</v>
      </c>
      <c r="CY361" s="266">
        <f>DataGoesHere!A361</f>
        <v>360</v>
      </c>
      <c r="CZ361" s="19" t="str">
        <f>IF(DataGoesHere!B361="","",DataGoesHere!B361)</f>
        <v/>
      </c>
      <c r="DA361" s="19" t="str">
        <f>IF(DataGoesHere!B361="","",IF(AH$5="No",DataGoesHere!B361,DataGoesHere!B361-(AH$2*(DataGoesHere!A361-1))))</f>
        <v/>
      </c>
      <c r="DB361" s="19" t="str">
        <f>IF(DataGoesHere!B361="","",IF(AO$9="No",DataGoesHere!B361,DataGoesHere!B361/CX361))</f>
        <v/>
      </c>
      <c r="DC361" s="19" t="str">
        <f>IF(DataGoesHere!B361="","",IF(AO$9="No",DA361,DA361/CX361))</f>
        <v/>
      </c>
      <c r="DD361" s="293" t="str">
        <f>IF(CZ361="",IF(COUNTIF(DD$2:DD360,"Forecast")&lt;Output!E$43,"Forecast",""),"Actual")</f>
        <v/>
      </c>
      <c r="DF361" s="19" t="str">
        <f>IF(DataGoesHere!B360="",IF(DD361="Forecast",(Output!$E$47*IntermediateCalcs!DH360)+((1-Output!$E$47)*IntermediateCalcs!DF360),""),(Output!$E$47*IntermediateCalcs!DB360)+((1-Output!$E$47)*IntermediateCalcs!DF360))</f>
        <v/>
      </c>
      <c r="DG361" s="19" t="str">
        <f>IF(DataGoesHere!B360="",IF(DD361="Forecast",(Output!$G$47*(IntermediateCalcs!DF361-IntermediateCalcs!DF360))+((1-Output!$G$47)*IntermediateCalcs!DG360),""),(Output!$G$47*(IntermediateCalcs!DF361-IntermediateCalcs!DF360))+((1-Output!$G$47)*IntermediateCalcs!DG360))</f>
        <v/>
      </c>
      <c r="DH361" s="19" t="str">
        <f>IF(DataGoesHere!B360="",IF(DD361="Forecast",DF361+DG361,""),DF361+DG361)</f>
        <v/>
      </c>
      <c r="DI361" s="274" t="str">
        <f>IF(DH361="","",IF(IntermediateCalcs!$AO$9="Yes",IntermediateCalcs!DH361*$CX361,IntermediateCalcs!DH361))</f>
        <v/>
      </c>
      <c r="DJ361" s="250" t="str">
        <f>IF(DataGoesHere!$B361="","",($CZ361-DI361))</f>
        <v/>
      </c>
      <c r="DK361" s="250" t="str">
        <f>IF(DataGoesHere!$B361="","",ABS($CZ361-DI361))</f>
        <v/>
      </c>
      <c r="DL361" s="250" t="str">
        <f>IF(DataGoesHere!$B361="","",DK361^2)</f>
        <v/>
      </c>
      <c r="DM361" s="249" t="str">
        <f>IF(DataGoesHere!$B361="","",DK361/$CZ361)</f>
        <v/>
      </c>
      <c r="DN361" s="250" t="str">
        <f>IF(DataGoesHere!$B361="","",SUM(DJ$2:DJ361)/AVERAGE(DK:DK))</f>
        <v/>
      </c>
      <c r="DP361" s="19" t="str">
        <f>IF(DataGoesHere!B361="",IF($DD361="Forecast",(Output!E$48*IntermediateCalcs!CY361)+Output!G$48,""),(Output!E$48*IntermediateCalcs!CY361)+Output!G$48)</f>
        <v/>
      </c>
      <c r="DQ361" s="274" t="str">
        <f>IF(DP361="","",IF(IntermediateCalcs!$AO$9="Yes",IntermediateCalcs!DP361*$CX361,IntermediateCalcs!DP361))</f>
        <v/>
      </c>
      <c r="DR361" s="250" t="str">
        <f>IF(DataGoesHere!$B361="","",($CZ361-DQ361))</f>
        <v/>
      </c>
      <c r="DS361" s="250" t="str">
        <f>IF(DataGoesHere!$B361="","",ABS($CZ361-DQ361))</f>
        <v/>
      </c>
      <c r="DT361" s="250" t="str">
        <f>IF(DataGoesHere!$B361="","",DS361^2)</f>
        <v/>
      </c>
      <c r="DU361" s="249" t="str">
        <f>IF(DataGoesHere!$B361="","",DS361/$CZ361)</f>
        <v/>
      </c>
      <c r="DV361" s="250" t="str">
        <f>IF(DataGoesHere!$B361="","",SUM(DR$2:DR361)/AVERAGE(DS:DS))</f>
        <v/>
      </c>
      <c r="DX361" s="19" t="str">
        <f>IF(DataGoesHere!$B360="","",(DB355*(Output!$O$49/Output!$P$49))+(IntermediateCalcs!DB356*(Output!$M$49/Output!$P$49))+(IntermediateCalcs!DB357*(Output!$K$49/Output!$P$49))+(DB358*(Output!$I$49/Output!$P$49))+(IntermediateCalcs!DB359*(Output!$G$49/Output!$P$49))+(IntermediateCalcs!DB360*(Output!$E$49/Output!$P$49)))</f>
        <v/>
      </c>
      <c r="DY361" s="274" t="str">
        <f>IF(DX361="","",IF(IntermediateCalcs!$AO$9="Yes",IntermediateCalcs!DX361*$CX361,IntermediateCalcs!DX361))</f>
        <v/>
      </c>
      <c r="DZ361" s="250" t="str">
        <f>IF(DataGoesHere!$B361="","",($CZ361-DY361))</f>
        <v/>
      </c>
      <c r="EA361" s="250" t="str">
        <f>IF(DataGoesHere!$B361="","",ABS($CZ361-DY361))</f>
        <v/>
      </c>
      <c r="EB361" s="250" t="str">
        <f>IF(DataGoesHere!$B361="","",EA361^2)</f>
        <v/>
      </c>
      <c r="EC361" s="249" t="str">
        <f>IF(DataGoesHere!$B361="","",EA361/$CZ361)</f>
        <v/>
      </c>
      <c r="ED361" s="250" t="str">
        <f>IF(DataGoesHere!$B361="","",SUM(DZ$2:DZ361)/AVERAGE(EA:EA))</f>
        <v/>
      </c>
    </row>
    <row r="362" spans="20:134" x14ac:dyDescent="0.2">
      <c r="T362" s="244" t="str">
        <f>IF(DataGoesHere!$B362="","",(DataGoesHere!$B362/SUM(DataGoesHere!$B362:'DataGoesHere'!$B373)))</f>
        <v/>
      </c>
      <c r="U362" s="238"/>
      <c r="V362" s="238"/>
      <c r="W362" s="238"/>
      <c r="X362" s="238"/>
      <c r="Y362" s="238"/>
      <c r="Z362" s="238"/>
      <c r="AA362" s="238"/>
      <c r="AB362" s="238"/>
      <c r="AC362" s="238"/>
      <c r="AD362" s="238"/>
      <c r="AE362" s="239"/>
      <c r="CV362" s="310" t="str">
        <f>IF(DataGoesHere!B362="","",DataGoesHere!A362)</f>
        <v/>
      </c>
      <c r="CW362" s="271">
        <f t="shared" ca="1" si="18"/>
        <v>1</v>
      </c>
      <c r="CX362" s="272">
        <f t="shared" ca="1" si="19"/>
        <v>1.3236179355303281</v>
      </c>
      <c r="CY362" s="266">
        <f>DataGoesHere!A362</f>
        <v>361</v>
      </c>
      <c r="CZ362" s="19" t="str">
        <f>IF(DataGoesHere!B362="","",DataGoesHere!B362)</f>
        <v/>
      </c>
      <c r="DA362" s="19" t="str">
        <f>IF(DataGoesHere!B362="","",IF(AH$5="No",DataGoesHere!B362,DataGoesHere!B362-(AH$2*(DataGoesHere!A362-1))))</f>
        <v/>
      </c>
      <c r="DB362" s="19" t="str">
        <f>IF(DataGoesHere!B362="","",IF(AO$9="No",DataGoesHere!B362,DataGoesHere!B362/CX362))</f>
        <v/>
      </c>
      <c r="DC362" s="19" t="str">
        <f>IF(DataGoesHere!B362="","",IF(AO$9="No",DA362,DA362/CX362))</f>
        <v/>
      </c>
      <c r="DD362" s="293" t="str">
        <f>IF(CZ362="",IF(COUNTIF(DD$2:DD361,"Forecast")&lt;Output!E$43,"Forecast",""),"Actual")</f>
        <v/>
      </c>
      <c r="DF362" s="19" t="str">
        <f>IF(DataGoesHere!B361="",IF(DD362="Forecast",(Output!$E$47*IntermediateCalcs!DH361)+((1-Output!$E$47)*IntermediateCalcs!DF361),""),(Output!$E$47*IntermediateCalcs!DB361)+((1-Output!$E$47)*IntermediateCalcs!DF361))</f>
        <v/>
      </c>
      <c r="DG362" s="19" t="str">
        <f>IF(DataGoesHere!B361="",IF(DD362="Forecast",(Output!$G$47*(IntermediateCalcs!DF362-IntermediateCalcs!DF361))+((1-Output!$G$47)*IntermediateCalcs!DG361),""),(Output!$G$47*(IntermediateCalcs!DF362-IntermediateCalcs!DF361))+((1-Output!$G$47)*IntermediateCalcs!DG361))</f>
        <v/>
      </c>
      <c r="DH362" s="19" t="str">
        <f>IF(DataGoesHere!B361="",IF(DD362="Forecast",DF362+DG362,""),DF362+DG362)</f>
        <v/>
      </c>
      <c r="DI362" s="274" t="str">
        <f>IF(DH362="","",IF(IntermediateCalcs!$AO$9="Yes",IntermediateCalcs!DH362*$CX362,IntermediateCalcs!DH362))</f>
        <v/>
      </c>
      <c r="DJ362" s="250" t="str">
        <f>IF(DataGoesHere!$B362="","",($CZ362-DI362))</f>
        <v/>
      </c>
      <c r="DK362" s="250" t="str">
        <f>IF(DataGoesHere!$B362="","",ABS($CZ362-DI362))</f>
        <v/>
      </c>
      <c r="DL362" s="250" t="str">
        <f>IF(DataGoesHere!$B362="","",DK362^2)</f>
        <v/>
      </c>
      <c r="DM362" s="249" t="str">
        <f>IF(DataGoesHere!$B362="","",DK362/$CZ362)</f>
        <v/>
      </c>
      <c r="DN362" s="250" t="str">
        <f>IF(DataGoesHere!$B362="","",SUM(DJ$2:DJ362)/AVERAGE(DK:DK))</f>
        <v/>
      </c>
      <c r="DP362" s="19" t="str">
        <f>IF(DataGoesHere!B362="",IF($DD362="Forecast",(Output!E$48*IntermediateCalcs!CY362)+Output!G$48,""),(Output!E$48*IntermediateCalcs!CY362)+Output!G$48)</f>
        <v/>
      </c>
      <c r="DQ362" s="274" t="str">
        <f>IF(DP362="","",IF(IntermediateCalcs!$AO$9="Yes",IntermediateCalcs!DP362*$CX362,IntermediateCalcs!DP362))</f>
        <v/>
      </c>
      <c r="DR362" s="250" t="str">
        <f>IF(DataGoesHere!$B362="","",($CZ362-DQ362))</f>
        <v/>
      </c>
      <c r="DS362" s="250" t="str">
        <f>IF(DataGoesHere!$B362="","",ABS($CZ362-DQ362))</f>
        <v/>
      </c>
      <c r="DT362" s="250" t="str">
        <f>IF(DataGoesHere!$B362="","",DS362^2)</f>
        <v/>
      </c>
      <c r="DU362" s="249" t="str">
        <f>IF(DataGoesHere!$B362="","",DS362/$CZ362)</f>
        <v/>
      </c>
      <c r="DV362" s="250" t="str">
        <f>IF(DataGoesHere!$B362="","",SUM(DR$2:DR362)/AVERAGE(DS:DS))</f>
        <v/>
      </c>
      <c r="DX362" s="19" t="str">
        <f>IF(DataGoesHere!$B361="","",(DB356*(Output!$O$49/Output!$P$49))+(IntermediateCalcs!DB357*(Output!$M$49/Output!$P$49))+(IntermediateCalcs!DB358*(Output!$K$49/Output!$P$49))+(DB359*(Output!$I$49/Output!$P$49))+(IntermediateCalcs!DB360*(Output!$G$49/Output!$P$49))+(IntermediateCalcs!DB361*(Output!$E$49/Output!$P$49)))</f>
        <v/>
      </c>
      <c r="DY362" s="274" t="str">
        <f>IF(DX362="","",IF(IntermediateCalcs!$AO$9="Yes",IntermediateCalcs!DX362*$CX362,IntermediateCalcs!DX362))</f>
        <v/>
      </c>
      <c r="DZ362" s="250" t="str">
        <f>IF(DataGoesHere!$B362="","",($CZ362-DY362))</f>
        <v/>
      </c>
      <c r="EA362" s="250" t="str">
        <f>IF(DataGoesHere!$B362="","",ABS($CZ362-DY362))</f>
        <v/>
      </c>
      <c r="EB362" s="250" t="str">
        <f>IF(DataGoesHere!$B362="","",EA362^2)</f>
        <v/>
      </c>
      <c r="EC362" s="249" t="str">
        <f>IF(DataGoesHere!$B362="","",EA362/$CZ362)</f>
        <v/>
      </c>
      <c r="ED362" s="250" t="str">
        <f>IF(DataGoesHere!$B362="","",SUM(DZ$2:DZ362)/AVERAGE(EA:EA))</f>
        <v/>
      </c>
    </row>
    <row r="363" spans="20:134" x14ac:dyDescent="0.2">
      <c r="T363" s="240"/>
      <c r="U363" s="245" t="str">
        <f>IF(DataGoesHere!$B363="","",(DataGoesHere!$B363/SUM(DataGoesHere!$B363:'DataGoesHere'!$B373)))</f>
        <v/>
      </c>
      <c r="V363" s="86"/>
      <c r="W363" s="86"/>
      <c r="X363" s="86"/>
      <c r="Y363" s="86"/>
      <c r="Z363" s="86"/>
      <c r="AA363" s="86"/>
      <c r="AB363" s="86"/>
      <c r="AC363" s="86"/>
      <c r="AD363" s="86"/>
      <c r="AE363" s="241"/>
      <c r="CV363" s="310" t="str">
        <f>IF(DataGoesHere!B363="","",DataGoesHere!A363)</f>
        <v/>
      </c>
      <c r="CW363" s="271">
        <f t="shared" ca="1" si="18"/>
        <v>2</v>
      </c>
      <c r="CX363" s="272">
        <f t="shared" ca="1" si="19"/>
        <v>0.80574490527728204</v>
      </c>
      <c r="CY363" s="266">
        <f>DataGoesHere!A363</f>
        <v>362</v>
      </c>
      <c r="CZ363" s="19" t="str">
        <f>IF(DataGoesHere!B363="","",DataGoesHere!B363)</f>
        <v/>
      </c>
      <c r="DA363" s="19" t="str">
        <f>IF(DataGoesHere!B363="","",IF(AH$5="No",DataGoesHere!B363,DataGoesHere!B363-(AH$2*(DataGoesHere!A363-1))))</f>
        <v/>
      </c>
      <c r="DB363" s="19" t="str">
        <f>IF(DataGoesHere!B363="","",IF(AO$9="No",DataGoesHere!B363,DataGoesHere!B363/CX363))</f>
        <v/>
      </c>
      <c r="DC363" s="19" t="str">
        <f>IF(DataGoesHere!B363="","",IF(AO$9="No",DA363,DA363/CX363))</f>
        <v/>
      </c>
      <c r="DD363" s="293" t="str">
        <f>IF(CZ363="",IF(COUNTIF(DD$2:DD362,"Forecast")&lt;Output!E$43,"Forecast",""),"Actual")</f>
        <v/>
      </c>
      <c r="DF363" s="19" t="str">
        <f>IF(DataGoesHere!B362="",IF(DD363="Forecast",(Output!$E$47*IntermediateCalcs!DH362)+((1-Output!$E$47)*IntermediateCalcs!DF362),""),(Output!$E$47*IntermediateCalcs!DB362)+((1-Output!$E$47)*IntermediateCalcs!DF362))</f>
        <v/>
      </c>
      <c r="DG363" s="19" t="str">
        <f>IF(DataGoesHere!B362="",IF(DD363="Forecast",(Output!$G$47*(IntermediateCalcs!DF363-IntermediateCalcs!DF362))+((1-Output!$G$47)*IntermediateCalcs!DG362),""),(Output!$G$47*(IntermediateCalcs!DF363-IntermediateCalcs!DF362))+((1-Output!$G$47)*IntermediateCalcs!DG362))</f>
        <v/>
      </c>
      <c r="DH363" s="19" t="str">
        <f>IF(DataGoesHere!B362="",IF(DD363="Forecast",DF363+DG363,""),DF363+DG363)</f>
        <v/>
      </c>
      <c r="DI363" s="274" t="str">
        <f>IF(DH363="","",IF(IntermediateCalcs!$AO$9="Yes",IntermediateCalcs!DH363*$CX363,IntermediateCalcs!DH363))</f>
        <v/>
      </c>
      <c r="DJ363" s="250" t="str">
        <f>IF(DataGoesHere!$B363="","",($CZ363-DI363))</f>
        <v/>
      </c>
      <c r="DK363" s="250" t="str">
        <f>IF(DataGoesHere!$B363="","",ABS($CZ363-DI363))</f>
        <v/>
      </c>
      <c r="DL363" s="250" t="str">
        <f>IF(DataGoesHere!$B363="","",DK363^2)</f>
        <v/>
      </c>
      <c r="DM363" s="249" t="str">
        <f>IF(DataGoesHere!$B363="","",DK363/$CZ363)</f>
        <v/>
      </c>
      <c r="DN363" s="250" t="str">
        <f>IF(DataGoesHere!$B363="","",SUM(DJ$2:DJ363)/AVERAGE(DK:DK))</f>
        <v/>
      </c>
      <c r="DP363" s="19" t="str">
        <f>IF(DataGoesHere!B363="",IF($DD363="Forecast",(Output!E$48*IntermediateCalcs!CY363)+Output!G$48,""),(Output!E$48*IntermediateCalcs!CY363)+Output!G$48)</f>
        <v/>
      </c>
      <c r="DQ363" s="274" t="str">
        <f>IF(DP363="","",IF(IntermediateCalcs!$AO$9="Yes",IntermediateCalcs!DP363*$CX363,IntermediateCalcs!DP363))</f>
        <v/>
      </c>
      <c r="DR363" s="250" t="str">
        <f>IF(DataGoesHere!$B363="","",($CZ363-DQ363))</f>
        <v/>
      </c>
      <c r="DS363" s="250" t="str">
        <f>IF(DataGoesHere!$B363="","",ABS($CZ363-DQ363))</f>
        <v/>
      </c>
      <c r="DT363" s="250" t="str">
        <f>IF(DataGoesHere!$B363="","",DS363^2)</f>
        <v/>
      </c>
      <c r="DU363" s="249" t="str">
        <f>IF(DataGoesHere!$B363="","",DS363/$CZ363)</f>
        <v/>
      </c>
      <c r="DV363" s="250" t="str">
        <f>IF(DataGoesHere!$B363="","",SUM(DR$2:DR363)/AVERAGE(DS:DS))</f>
        <v/>
      </c>
      <c r="DX363" s="19" t="str">
        <f>IF(DataGoesHere!$B362="","",(DB357*(Output!$O$49/Output!$P$49))+(IntermediateCalcs!DB358*(Output!$M$49/Output!$P$49))+(IntermediateCalcs!DB359*(Output!$K$49/Output!$P$49))+(DB360*(Output!$I$49/Output!$P$49))+(IntermediateCalcs!DB361*(Output!$G$49/Output!$P$49))+(IntermediateCalcs!DB362*(Output!$E$49/Output!$P$49)))</f>
        <v/>
      </c>
      <c r="DY363" s="274" t="str">
        <f>IF(DX363="","",IF(IntermediateCalcs!$AO$9="Yes",IntermediateCalcs!DX363*$CX363,IntermediateCalcs!DX363))</f>
        <v/>
      </c>
      <c r="DZ363" s="250" t="str">
        <f>IF(DataGoesHere!$B363="","",($CZ363-DY363))</f>
        <v/>
      </c>
      <c r="EA363" s="250" t="str">
        <f>IF(DataGoesHere!$B363="","",ABS($CZ363-DY363))</f>
        <v/>
      </c>
      <c r="EB363" s="250" t="str">
        <f>IF(DataGoesHere!$B363="","",EA363^2)</f>
        <v/>
      </c>
      <c r="EC363" s="249" t="str">
        <f>IF(DataGoesHere!$B363="","",EA363/$CZ363)</f>
        <v/>
      </c>
      <c r="ED363" s="250" t="str">
        <f>IF(DataGoesHere!$B363="","",SUM(DZ$2:DZ363)/AVERAGE(EA:EA))</f>
        <v/>
      </c>
    </row>
    <row r="364" spans="20:134" x14ac:dyDescent="0.2">
      <c r="T364" s="240"/>
      <c r="U364" s="86"/>
      <c r="V364" s="245" t="str">
        <f>IF(DataGoesHere!$B364="","",(DataGoesHere!$B364/SUM(DataGoesHere!$B362:'DataGoesHere'!$B373)))</f>
        <v/>
      </c>
      <c r="W364" s="86"/>
      <c r="X364" s="86"/>
      <c r="Y364" s="86"/>
      <c r="Z364" s="86"/>
      <c r="AA364" s="86"/>
      <c r="AB364" s="86"/>
      <c r="AC364" s="86"/>
      <c r="AD364" s="86"/>
      <c r="AE364" s="241"/>
      <c r="CV364" s="310" t="str">
        <f>IF(DataGoesHere!B364="","",DataGoesHere!A364)</f>
        <v/>
      </c>
      <c r="CW364" s="271">
        <f t="shared" ca="1" si="18"/>
        <v>3</v>
      </c>
      <c r="CX364" s="272">
        <f t="shared" ca="1" si="19"/>
        <v>0.79862940076451561</v>
      </c>
      <c r="CY364" s="266">
        <f>DataGoesHere!A364</f>
        <v>363</v>
      </c>
      <c r="CZ364" s="19" t="str">
        <f>IF(DataGoesHere!B364="","",DataGoesHere!B364)</f>
        <v/>
      </c>
      <c r="DA364" s="19" t="str">
        <f>IF(DataGoesHere!B364="","",IF(AH$5="No",DataGoesHere!B364,DataGoesHere!B364-(AH$2*(DataGoesHere!A364-1))))</f>
        <v/>
      </c>
      <c r="DB364" s="19" t="str">
        <f>IF(DataGoesHere!B364="","",IF(AO$9="No",DataGoesHere!B364,DataGoesHere!B364/CX364))</f>
        <v/>
      </c>
      <c r="DC364" s="19" t="str">
        <f>IF(DataGoesHere!B364="","",IF(AO$9="No",DA364,DA364/CX364))</f>
        <v/>
      </c>
      <c r="DD364" s="293" t="str">
        <f>IF(CZ364="",IF(COUNTIF(DD$2:DD363,"Forecast")&lt;Output!E$43,"Forecast",""),"Actual")</f>
        <v/>
      </c>
      <c r="DF364" s="19" t="str">
        <f>IF(DataGoesHere!B363="",IF(DD364="Forecast",(Output!$E$47*IntermediateCalcs!DH363)+((1-Output!$E$47)*IntermediateCalcs!DF363),""),(Output!$E$47*IntermediateCalcs!DB363)+((1-Output!$E$47)*IntermediateCalcs!DF363))</f>
        <v/>
      </c>
      <c r="DG364" s="19" t="str">
        <f>IF(DataGoesHere!B363="",IF(DD364="Forecast",(Output!$G$47*(IntermediateCalcs!DF364-IntermediateCalcs!DF363))+((1-Output!$G$47)*IntermediateCalcs!DG363),""),(Output!$G$47*(IntermediateCalcs!DF364-IntermediateCalcs!DF363))+((1-Output!$G$47)*IntermediateCalcs!DG363))</f>
        <v/>
      </c>
      <c r="DH364" s="19" t="str">
        <f>IF(DataGoesHere!B363="",IF(DD364="Forecast",DF364+DG364,""),DF364+DG364)</f>
        <v/>
      </c>
      <c r="DI364" s="274" t="str">
        <f>IF(DH364="","",IF(IntermediateCalcs!$AO$9="Yes",IntermediateCalcs!DH364*$CX364,IntermediateCalcs!DH364))</f>
        <v/>
      </c>
      <c r="DJ364" s="250" t="str">
        <f>IF(DataGoesHere!$B364="","",($CZ364-DI364))</f>
        <v/>
      </c>
      <c r="DK364" s="250" t="str">
        <f>IF(DataGoesHere!$B364="","",ABS($CZ364-DI364))</f>
        <v/>
      </c>
      <c r="DL364" s="250" t="str">
        <f>IF(DataGoesHere!$B364="","",DK364^2)</f>
        <v/>
      </c>
      <c r="DM364" s="249" t="str">
        <f>IF(DataGoesHere!$B364="","",DK364/$CZ364)</f>
        <v/>
      </c>
      <c r="DN364" s="250" t="str">
        <f>IF(DataGoesHere!$B364="","",SUM(DJ$2:DJ364)/AVERAGE(DK:DK))</f>
        <v/>
      </c>
      <c r="DP364" s="19" t="str">
        <f>IF(DataGoesHere!B364="",IF($DD364="Forecast",(Output!E$48*IntermediateCalcs!CY364)+Output!G$48,""),(Output!E$48*IntermediateCalcs!CY364)+Output!G$48)</f>
        <v/>
      </c>
      <c r="DQ364" s="274" t="str">
        <f>IF(DP364="","",IF(IntermediateCalcs!$AO$9="Yes",IntermediateCalcs!DP364*$CX364,IntermediateCalcs!DP364))</f>
        <v/>
      </c>
      <c r="DR364" s="250" t="str">
        <f>IF(DataGoesHere!$B364="","",($CZ364-DQ364))</f>
        <v/>
      </c>
      <c r="DS364" s="250" t="str">
        <f>IF(DataGoesHere!$B364="","",ABS($CZ364-DQ364))</f>
        <v/>
      </c>
      <c r="DT364" s="250" t="str">
        <f>IF(DataGoesHere!$B364="","",DS364^2)</f>
        <v/>
      </c>
      <c r="DU364" s="249" t="str">
        <f>IF(DataGoesHere!$B364="","",DS364/$CZ364)</f>
        <v/>
      </c>
      <c r="DV364" s="250" t="str">
        <f>IF(DataGoesHere!$B364="","",SUM(DR$2:DR364)/AVERAGE(DS:DS))</f>
        <v/>
      </c>
      <c r="DX364" s="19" t="str">
        <f>IF(DataGoesHere!$B363="","",(DB358*(Output!$O$49/Output!$P$49))+(IntermediateCalcs!DB359*(Output!$M$49/Output!$P$49))+(IntermediateCalcs!DB360*(Output!$K$49/Output!$P$49))+(DB361*(Output!$I$49/Output!$P$49))+(IntermediateCalcs!DB362*(Output!$G$49/Output!$P$49))+(IntermediateCalcs!DB363*(Output!$E$49/Output!$P$49)))</f>
        <v/>
      </c>
      <c r="DY364" s="274" t="str">
        <f>IF(DX364="","",IF(IntermediateCalcs!$AO$9="Yes",IntermediateCalcs!DX364*$CX364,IntermediateCalcs!DX364))</f>
        <v/>
      </c>
      <c r="DZ364" s="250" t="str">
        <f>IF(DataGoesHere!$B364="","",($CZ364-DY364))</f>
        <v/>
      </c>
      <c r="EA364" s="250" t="str">
        <f>IF(DataGoesHere!$B364="","",ABS($CZ364-DY364))</f>
        <v/>
      </c>
      <c r="EB364" s="250" t="str">
        <f>IF(DataGoesHere!$B364="","",EA364^2)</f>
        <v/>
      </c>
      <c r="EC364" s="249" t="str">
        <f>IF(DataGoesHere!$B364="","",EA364/$CZ364)</f>
        <v/>
      </c>
      <c r="ED364" s="250" t="str">
        <f>IF(DataGoesHere!$B364="","",SUM(DZ$2:DZ364)/AVERAGE(EA:EA))</f>
        <v/>
      </c>
    </row>
    <row r="365" spans="20:134" x14ac:dyDescent="0.2">
      <c r="T365" s="240"/>
      <c r="U365" s="86"/>
      <c r="V365" s="86"/>
      <c r="W365" s="245" t="str">
        <f>IF(DataGoesHere!$B365="","",(DataGoesHere!$B365/SUM(DataGoesHere!$B362:'DataGoesHere'!$B373)))</f>
        <v/>
      </c>
      <c r="X365" s="86"/>
      <c r="Y365" s="86"/>
      <c r="Z365" s="86"/>
      <c r="AA365" s="86"/>
      <c r="AB365" s="86"/>
      <c r="AC365" s="86"/>
      <c r="AD365" s="86"/>
      <c r="AE365" s="241"/>
      <c r="CV365" s="310" t="str">
        <f>IF(DataGoesHere!B365="","",DataGoesHere!A365)</f>
        <v/>
      </c>
      <c r="CW365" s="271">
        <f t="shared" ca="1" si="18"/>
        <v>4</v>
      </c>
      <c r="CX365" s="272">
        <f t="shared" ca="1" si="19"/>
        <v>1.0149292433706087</v>
      </c>
      <c r="CY365" s="266">
        <f>DataGoesHere!A365</f>
        <v>364</v>
      </c>
      <c r="CZ365" s="19" t="str">
        <f>IF(DataGoesHere!B365="","",DataGoesHere!B365)</f>
        <v/>
      </c>
      <c r="DA365" s="19" t="str">
        <f>IF(DataGoesHere!B365="","",IF(AH$5="No",DataGoesHere!B365,DataGoesHere!B365-(AH$2*(DataGoesHere!A365-1))))</f>
        <v/>
      </c>
      <c r="DB365" s="19" t="str">
        <f>IF(DataGoesHere!B365="","",IF(AO$9="No",DataGoesHere!B365,DataGoesHere!B365/CX365))</f>
        <v/>
      </c>
      <c r="DC365" s="19" t="str">
        <f>IF(DataGoesHere!B365="","",IF(AO$9="No",DA365,DA365/CX365))</f>
        <v/>
      </c>
      <c r="DD365" s="293" t="str">
        <f>IF(CZ365="",IF(COUNTIF(DD$2:DD364,"Forecast")&lt;Output!E$43,"Forecast",""),"Actual")</f>
        <v/>
      </c>
      <c r="DF365" s="19" t="str">
        <f>IF(DataGoesHere!B364="",IF(DD365="Forecast",(Output!$E$47*IntermediateCalcs!DH364)+((1-Output!$E$47)*IntermediateCalcs!DF364),""),(Output!$E$47*IntermediateCalcs!DB364)+((1-Output!$E$47)*IntermediateCalcs!DF364))</f>
        <v/>
      </c>
      <c r="DG365" s="19" t="str">
        <f>IF(DataGoesHere!B364="",IF(DD365="Forecast",(Output!$G$47*(IntermediateCalcs!DF365-IntermediateCalcs!DF364))+((1-Output!$G$47)*IntermediateCalcs!DG364),""),(Output!$G$47*(IntermediateCalcs!DF365-IntermediateCalcs!DF364))+((1-Output!$G$47)*IntermediateCalcs!DG364))</f>
        <v/>
      </c>
      <c r="DH365" s="19" t="str">
        <f>IF(DataGoesHere!B364="",IF(DD365="Forecast",DF365+DG365,""),DF365+DG365)</f>
        <v/>
      </c>
      <c r="DI365" s="274" t="str">
        <f>IF(DH365="","",IF(IntermediateCalcs!$AO$9="Yes",IntermediateCalcs!DH365*$CX365,IntermediateCalcs!DH365))</f>
        <v/>
      </c>
      <c r="DJ365" s="250" t="str">
        <f>IF(DataGoesHere!$B365="","",($CZ365-DI365))</f>
        <v/>
      </c>
      <c r="DK365" s="250" t="str">
        <f>IF(DataGoesHere!$B365="","",ABS($CZ365-DI365))</f>
        <v/>
      </c>
      <c r="DL365" s="250" t="str">
        <f>IF(DataGoesHere!$B365="","",DK365^2)</f>
        <v/>
      </c>
      <c r="DM365" s="249" t="str">
        <f>IF(DataGoesHere!$B365="","",DK365/$CZ365)</f>
        <v/>
      </c>
      <c r="DN365" s="250" t="str">
        <f>IF(DataGoesHere!$B365="","",SUM(DJ$2:DJ365)/AVERAGE(DK:DK))</f>
        <v/>
      </c>
      <c r="DP365" s="19" t="str">
        <f>IF(DataGoesHere!B365="",IF($DD365="Forecast",(Output!E$48*IntermediateCalcs!CY365)+Output!G$48,""),(Output!E$48*IntermediateCalcs!CY365)+Output!G$48)</f>
        <v/>
      </c>
      <c r="DQ365" s="274" t="str">
        <f>IF(DP365="","",IF(IntermediateCalcs!$AO$9="Yes",IntermediateCalcs!DP365*$CX365,IntermediateCalcs!DP365))</f>
        <v/>
      </c>
      <c r="DR365" s="250" t="str">
        <f>IF(DataGoesHere!$B365="","",($CZ365-DQ365))</f>
        <v/>
      </c>
      <c r="DS365" s="250" t="str">
        <f>IF(DataGoesHere!$B365="","",ABS($CZ365-DQ365))</f>
        <v/>
      </c>
      <c r="DT365" s="250" t="str">
        <f>IF(DataGoesHere!$B365="","",DS365^2)</f>
        <v/>
      </c>
      <c r="DU365" s="249" t="str">
        <f>IF(DataGoesHere!$B365="","",DS365/$CZ365)</f>
        <v/>
      </c>
      <c r="DV365" s="250" t="str">
        <f>IF(DataGoesHere!$B365="","",SUM(DR$2:DR365)/AVERAGE(DS:DS))</f>
        <v/>
      </c>
      <c r="DX365" s="19" t="str">
        <f>IF(DataGoesHere!$B364="","",(DB359*(Output!$O$49/Output!$P$49))+(IntermediateCalcs!DB360*(Output!$M$49/Output!$P$49))+(IntermediateCalcs!DB361*(Output!$K$49/Output!$P$49))+(DB362*(Output!$I$49/Output!$P$49))+(IntermediateCalcs!DB363*(Output!$G$49/Output!$P$49))+(IntermediateCalcs!DB364*(Output!$E$49/Output!$P$49)))</f>
        <v/>
      </c>
      <c r="DY365" s="274" t="str">
        <f>IF(DX365="","",IF(IntermediateCalcs!$AO$9="Yes",IntermediateCalcs!DX365*$CX365,IntermediateCalcs!DX365))</f>
        <v/>
      </c>
      <c r="DZ365" s="250" t="str">
        <f>IF(DataGoesHere!$B365="","",($CZ365-DY365))</f>
        <v/>
      </c>
      <c r="EA365" s="250" t="str">
        <f>IF(DataGoesHere!$B365="","",ABS($CZ365-DY365))</f>
        <v/>
      </c>
      <c r="EB365" s="250" t="str">
        <f>IF(DataGoesHere!$B365="","",EA365^2)</f>
        <v/>
      </c>
      <c r="EC365" s="249" t="str">
        <f>IF(DataGoesHere!$B365="","",EA365/$CZ365)</f>
        <v/>
      </c>
      <c r="ED365" s="250" t="str">
        <f>IF(DataGoesHere!$B365="","",SUM(DZ$2:DZ365)/AVERAGE(EA:EA))</f>
        <v/>
      </c>
    </row>
    <row r="366" spans="20:134" x14ac:dyDescent="0.2">
      <c r="T366" s="240"/>
      <c r="U366" s="86"/>
      <c r="V366" s="86"/>
      <c r="W366" s="86"/>
      <c r="X366" s="245" t="str">
        <f>IF(DataGoesHere!$B366="","",(DataGoesHere!$B366/SUM(DataGoesHere!$B362:'DataGoesHere'!$B373)))</f>
        <v/>
      </c>
      <c r="Y366" s="86"/>
      <c r="Z366" s="86"/>
      <c r="AA366" s="86"/>
      <c r="AB366" s="86"/>
      <c r="AC366" s="86"/>
      <c r="AD366" s="86"/>
      <c r="AE366" s="241"/>
      <c r="CV366" s="310" t="str">
        <f>IF(DataGoesHere!B366="","",DataGoesHere!A366)</f>
        <v/>
      </c>
      <c r="CW366" s="271">
        <f t="shared" ca="1" si="18"/>
        <v>5</v>
      </c>
      <c r="CX366" s="272">
        <f t="shared" ca="1" si="19"/>
        <v>0.97875414397996308</v>
      </c>
      <c r="CY366" s="266">
        <f>DataGoesHere!A366</f>
        <v>365</v>
      </c>
      <c r="CZ366" s="19" t="str">
        <f>IF(DataGoesHere!B366="","",DataGoesHere!B366)</f>
        <v/>
      </c>
      <c r="DA366" s="19" t="str">
        <f>IF(DataGoesHere!B366="","",IF(AH$5="No",DataGoesHere!B366,DataGoesHere!B366-(AH$2*(DataGoesHere!A366-1))))</f>
        <v/>
      </c>
      <c r="DB366" s="19" t="str">
        <f>IF(DataGoesHere!B366="","",IF(AO$9="No",DataGoesHere!B366,DataGoesHere!B366/CX366))</f>
        <v/>
      </c>
      <c r="DC366" s="19" t="str">
        <f>IF(DataGoesHere!B366="","",IF(AO$9="No",DA366,DA366/CX366))</f>
        <v/>
      </c>
      <c r="DD366" s="293" t="str">
        <f>IF(CZ366="",IF(COUNTIF(DD$2:DD365,"Forecast")&lt;Output!E$43,"Forecast",""),"Actual")</f>
        <v/>
      </c>
      <c r="DF366" s="19" t="str">
        <f>IF(DataGoesHere!B365="",IF(DD366="Forecast",(Output!$E$47*IntermediateCalcs!DH365)+((1-Output!$E$47)*IntermediateCalcs!DF365),""),(Output!$E$47*IntermediateCalcs!DB365)+((1-Output!$E$47)*IntermediateCalcs!DF365))</f>
        <v/>
      </c>
      <c r="DG366" s="19" t="str">
        <f>IF(DataGoesHere!B365="",IF(DD366="Forecast",(Output!$G$47*(IntermediateCalcs!DF366-IntermediateCalcs!DF365))+((1-Output!$G$47)*IntermediateCalcs!DG365),""),(Output!$G$47*(IntermediateCalcs!DF366-IntermediateCalcs!DF365))+((1-Output!$G$47)*IntermediateCalcs!DG365))</f>
        <v/>
      </c>
      <c r="DH366" s="19" t="str">
        <f>IF(DataGoesHere!B365="",IF(DD366="Forecast",DF366+DG366,""),DF366+DG366)</f>
        <v/>
      </c>
      <c r="DI366" s="274" t="str">
        <f>IF(DH366="","",IF(IntermediateCalcs!$AO$9="Yes",IntermediateCalcs!DH366*$CX366,IntermediateCalcs!DH366))</f>
        <v/>
      </c>
      <c r="DJ366" s="250" t="str">
        <f>IF(DataGoesHere!$B366="","",($CZ366-DI366))</f>
        <v/>
      </c>
      <c r="DK366" s="250" t="str">
        <f>IF(DataGoesHere!$B366="","",ABS($CZ366-DI366))</f>
        <v/>
      </c>
      <c r="DL366" s="250" t="str">
        <f>IF(DataGoesHere!$B366="","",DK366^2)</f>
        <v/>
      </c>
      <c r="DM366" s="249" t="str">
        <f>IF(DataGoesHere!$B366="","",DK366/$CZ366)</f>
        <v/>
      </c>
      <c r="DN366" s="250" t="str">
        <f>IF(DataGoesHere!$B366="","",SUM(DJ$2:DJ366)/AVERAGE(DK:DK))</f>
        <v/>
      </c>
      <c r="DP366" s="19" t="str">
        <f>IF(DataGoesHere!B366="",IF($DD366="Forecast",(Output!E$48*IntermediateCalcs!CY366)+Output!G$48,""),(Output!E$48*IntermediateCalcs!CY366)+Output!G$48)</f>
        <v/>
      </c>
      <c r="DQ366" s="274" t="str">
        <f>IF(DP366="","",IF(IntermediateCalcs!$AO$9="Yes",IntermediateCalcs!DP366*$CX366,IntermediateCalcs!DP366))</f>
        <v/>
      </c>
      <c r="DR366" s="250" t="str">
        <f>IF(DataGoesHere!$B366="","",($CZ366-DQ366))</f>
        <v/>
      </c>
      <c r="DS366" s="250" t="str">
        <f>IF(DataGoesHere!$B366="","",ABS($CZ366-DQ366))</f>
        <v/>
      </c>
      <c r="DT366" s="250" t="str">
        <f>IF(DataGoesHere!$B366="","",DS366^2)</f>
        <v/>
      </c>
      <c r="DU366" s="249" t="str">
        <f>IF(DataGoesHere!$B366="","",DS366/$CZ366)</f>
        <v/>
      </c>
      <c r="DV366" s="250" t="str">
        <f>IF(DataGoesHere!$B366="","",SUM(DR$2:DR366)/AVERAGE(DS:DS))</f>
        <v/>
      </c>
      <c r="DX366" s="19" t="str">
        <f>IF(DataGoesHere!$B365="","",(DB360*(Output!$O$49/Output!$P$49))+(IntermediateCalcs!DB361*(Output!$M$49/Output!$P$49))+(IntermediateCalcs!DB362*(Output!$K$49/Output!$P$49))+(DB363*(Output!$I$49/Output!$P$49))+(IntermediateCalcs!DB364*(Output!$G$49/Output!$P$49))+(IntermediateCalcs!DB365*(Output!$E$49/Output!$P$49)))</f>
        <v/>
      </c>
      <c r="DY366" s="274" t="str">
        <f>IF(DX366="","",IF(IntermediateCalcs!$AO$9="Yes",IntermediateCalcs!DX366*$CX366,IntermediateCalcs!DX366))</f>
        <v/>
      </c>
      <c r="DZ366" s="250" t="str">
        <f>IF(DataGoesHere!$B366="","",($CZ366-DY366))</f>
        <v/>
      </c>
      <c r="EA366" s="250" t="str">
        <f>IF(DataGoesHere!$B366="","",ABS($CZ366-DY366))</f>
        <v/>
      </c>
      <c r="EB366" s="250" t="str">
        <f>IF(DataGoesHere!$B366="","",EA366^2)</f>
        <v/>
      </c>
      <c r="EC366" s="249" t="str">
        <f>IF(DataGoesHere!$B366="","",EA366/$CZ366)</f>
        <v/>
      </c>
      <c r="ED366" s="250" t="str">
        <f>IF(DataGoesHere!$B366="","",SUM(DZ$2:DZ366)/AVERAGE(EA:EA))</f>
        <v/>
      </c>
    </row>
    <row r="367" spans="20:134" x14ac:dyDescent="0.2">
      <c r="T367" s="240"/>
      <c r="U367" s="86"/>
      <c r="V367" s="86"/>
      <c r="W367" s="86"/>
      <c r="X367" s="86"/>
      <c r="Y367" s="245" t="str">
        <f>IF(DataGoesHere!$B367="","",(DataGoesHere!$B367/SUM(DataGoesHere!$B362:'DataGoesHere'!$B373)))</f>
        <v/>
      </c>
      <c r="Z367" s="86"/>
      <c r="AA367" s="86"/>
      <c r="AB367" s="86"/>
      <c r="AC367" s="86"/>
      <c r="AD367" s="86"/>
      <c r="AE367" s="241"/>
      <c r="CV367" s="310" t="str">
        <f>IF(DataGoesHere!B367="","",DataGoesHere!A367)</f>
        <v/>
      </c>
      <c r="CW367" s="271">
        <f t="shared" ca="1" si="18"/>
        <v>6</v>
      </c>
      <c r="CX367" s="272">
        <f t="shared" ca="1" si="19"/>
        <v>1.0779088099730167</v>
      </c>
      <c r="CY367" s="266">
        <f>DataGoesHere!A367</f>
        <v>366</v>
      </c>
      <c r="CZ367" s="19" t="str">
        <f>IF(DataGoesHere!B367="","",DataGoesHere!B367)</f>
        <v/>
      </c>
      <c r="DA367" s="19" t="str">
        <f>IF(DataGoesHere!B367="","",IF(AH$5="No",DataGoesHere!B367,DataGoesHere!B367-(AH$2*(DataGoesHere!A367-1))))</f>
        <v/>
      </c>
      <c r="DB367" s="19" t="str">
        <f>IF(DataGoesHere!B367="","",IF(AO$9="No",DataGoesHere!B367,DataGoesHere!B367/CX367))</f>
        <v/>
      </c>
      <c r="DC367" s="19" t="str">
        <f>IF(DataGoesHere!B367="","",IF(AO$9="No",DA367,DA367/CX367))</f>
        <v/>
      </c>
      <c r="DD367" s="293" t="str">
        <f>IF(CZ367="",IF(COUNTIF(DD$2:DD366,"Forecast")&lt;Output!E$43,"Forecast",""),"Actual")</f>
        <v/>
      </c>
      <c r="DF367" s="19" t="str">
        <f>IF(DataGoesHere!B366="",IF(DD367="Forecast",(Output!$E$47*IntermediateCalcs!DH366)+((1-Output!$E$47)*IntermediateCalcs!DF366),""),(Output!$E$47*IntermediateCalcs!DB366)+((1-Output!$E$47)*IntermediateCalcs!DF366))</f>
        <v/>
      </c>
      <c r="DG367" s="19" t="str">
        <f>IF(DataGoesHere!B366="",IF(DD367="Forecast",(Output!$G$47*(IntermediateCalcs!DF367-IntermediateCalcs!DF366))+((1-Output!$G$47)*IntermediateCalcs!DG366),""),(Output!$G$47*(IntermediateCalcs!DF367-IntermediateCalcs!DF366))+((1-Output!$G$47)*IntermediateCalcs!DG366))</f>
        <v/>
      </c>
      <c r="DH367" s="19" t="str">
        <f>IF(DataGoesHere!B366="",IF(DD367="Forecast",DF367+DG367,""),DF367+DG367)</f>
        <v/>
      </c>
      <c r="DI367" s="274" t="str">
        <f>IF(DH367="","",IF(IntermediateCalcs!$AO$9="Yes",IntermediateCalcs!DH367*$CX367,IntermediateCalcs!DH367))</f>
        <v/>
      </c>
      <c r="DJ367" s="250" t="str">
        <f>IF(DataGoesHere!$B367="","",($CZ367-DI367))</f>
        <v/>
      </c>
      <c r="DK367" s="250" t="str">
        <f>IF(DataGoesHere!$B367="","",ABS($CZ367-DI367))</f>
        <v/>
      </c>
      <c r="DL367" s="250" t="str">
        <f>IF(DataGoesHere!$B367="","",DK367^2)</f>
        <v/>
      </c>
      <c r="DM367" s="249" t="str">
        <f>IF(DataGoesHere!$B367="","",DK367/$CZ367)</f>
        <v/>
      </c>
      <c r="DN367" s="250" t="str">
        <f>IF(DataGoesHere!$B367="","",SUM(DJ$2:DJ367)/AVERAGE(DK:DK))</f>
        <v/>
      </c>
      <c r="DP367" s="19" t="str">
        <f>IF(DataGoesHere!B367="",IF($DD367="Forecast",(Output!E$48*IntermediateCalcs!CY367)+Output!G$48,""),(Output!E$48*IntermediateCalcs!CY367)+Output!G$48)</f>
        <v/>
      </c>
      <c r="DQ367" s="274" t="str">
        <f>IF(DP367="","",IF(IntermediateCalcs!$AO$9="Yes",IntermediateCalcs!DP367*$CX367,IntermediateCalcs!DP367))</f>
        <v/>
      </c>
      <c r="DR367" s="250" t="str">
        <f>IF(DataGoesHere!$B367="","",($CZ367-DQ367))</f>
        <v/>
      </c>
      <c r="DS367" s="250" t="str">
        <f>IF(DataGoesHere!$B367="","",ABS($CZ367-DQ367))</f>
        <v/>
      </c>
      <c r="DT367" s="250" t="str">
        <f>IF(DataGoesHere!$B367="","",DS367^2)</f>
        <v/>
      </c>
      <c r="DU367" s="249" t="str">
        <f>IF(DataGoesHere!$B367="","",DS367/$CZ367)</f>
        <v/>
      </c>
      <c r="DV367" s="250" t="str">
        <f>IF(DataGoesHere!$B367="","",SUM(DR$2:DR367)/AVERAGE(DS:DS))</f>
        <v/>
      </c>
      <c r="DX367" s="19" t="str">
        <f>IF(DataGoesHere!$B366="","",(DB361*(Output!$O$49/Output!$P$49))+(IntermediateCalcs!DB362*(Output!$M$49/Output!$P$49))+(IntermediateCalcs!DB363*(Output!$K$49/Output!$P$49))+(DB364*(Output!$I$49/Output!$P$49))+(IntermediateCalcs!DB365*(Output!$G$49/Output!$P$49))+(IntermediateCalcs!DB366*(Output!$E$49/Output!$P$49)))</f>
        <v/>
      </c>
      <c r="DY367" s="274" t="str">
        <f>IF(DX367="","",IF(IntermediateCalcs!$AO$9="Yes",IntermediateCalcs!DX367*$CX367,IntermediateCalcs!DX367))</f>
        <v/>
      </c>
      <c r="DZ367" s="250" t="str">
        <f>IF(DataGoesHere!$B367="","",($CZ367-DY367))</f>
        <v/>
      </c>
      <c r="EA367" s="250" t="str">
        <f>IF(DataGoesHere!$B367="","",ABS($CZ367-DY367))</f>
        <v/>
      </c>
      <c r="EB367" s="250" t="str">
        <f>IF(DataGoesHere!$B367="","",EA367^2)</f>
        <v/>
      </c>
      <c r="EC367" s="249" t="str">
        <f>IF(DataGoesHere!$B367="","",EA367/$CZ367)</f>
        <v/>
      </c>
      <c r="ED367" s="250" t="str">
        <f>IF(DataGoesHere!$B367="","",SUM(DZ$2:DZ367)/AVERAGE(EA:EA))</f>
        <v/>
      </c>
    </row>
    <row r="368" spans="20:134" x14ac:dyDescent="0.2">
      <c r="T368" s="240"/>
      <c r="U368" s="86"/>
      <c r="V368" s="86"/>
      <c r="W368" s="86"/>
      <c r="X368" s="86"/>
      <c r="Y368" s="86"/>
      <c r="Z368" s="245" t="str">
        <f>IF(DataGoesHere!$B368="","",(DataGoesHere!$B368/SUM(DataGoesHere!$B362:'DataGoesHere'!$B373)))</f>
        <v/>
      </c>
      <c r="AA368" s="86"/>
      <c r="AB368" s="86"/>
      <c r="AC368" s="86"/>
      <c r="AD368" s="86"/>
      <c r="AE368" s="241"/>
      <c r="CV368" s="310" t="str">
        <f>IF(DataGoesHere!B368="","",DataGoesHere!A368)</f>
        <v/>
      </c>
      <c r="CW368" s="271">
        <f t="shared" ca="1" si="18"/>
        <v>7</v>
      </c>
      <c r="CX368" s="272">
        <f t="shared" ca="1" si="19"/>
        <v>1.0265458156689093</v>
      </c>
      <c r="CY368" s="266">
        <f>DataGoesHere!A368</f>
        <v>367</v>
      </c>
      <c r="CZ368" s="19" t="str">
        <f>IF(DataGoesHere!B368="","",DataGoesHere!B368)</f>
        <v/>
      </c>
      <c r="DA368" s="19" t="str">
        <f>IF(DataGoesHere!B368="","",IF(AH$5="No",DataGoesHere!B368,DataGoesHere!B368-(AH$2*(DataGoesHere!A368-1))))</f>
        <v/>
      </c>
      <c r="DB368" s="19" t="str">
        <f>IF(DataGoesHere!B368="","",IF(AO$9="No",DataGoesHere!B368,DataGoesHere!B368/CX368))</f>
        <v/>
      </c>
      <c r="DC368" s="19" t="str">
        <f>IF(DataGoesHere!B368="","",IF(AO$9="No",DA368,DA368/CX368))</f>
        <v/>
      </c>
      <c r="DD368" s="293" t="str">
        <f>IF(CZ368="",IF(COUNTIF(DD$2:DD367,"Forecast")&lt;Output!E$43,"Forecast",""),"Actual")</f>
        <v/>
      </c>
      <c r="DF368" s="19" t="str">
        <f>IF(DataGoesHere!B367="",IF(DD368="Forecast",(Output!$E$47*IntermediateCalcs!DH367)+((1-Output!$E$47)*IntermediateCalcs!DF367),""),(Output!$E$47*IntermediateCalcs!DB367)+((1-Output!$E$47)*IntermediateCalcs!DF367))</f>
        <v/>
      </c>
      <c r="DG368" s="19" t="str">
        <f>IF(DataGoesHere!B367="",IF(DD368="Forecast",(Output!$G$47*(IntermediateCalcs!DF368-IntermediateCalcs!DF367))+((1-Output!$G$47)*IntermediateCalcs!DG367),""),(Output!$G$47*(IntermediateCalcs!DF368-IntermediateCalcs!DF367))+((1-Output!$G$47)*IntermediateCalcs!DG367))</f>
        <v/>
      </c>
      <c r="DH368" s="19" t="str">
        <f>IF(DataGoesHere!B367="",IF(DD368="Forecast",DF368+DG368,""),DF368+DG368)</f>
        <v/>
      </c>
      <c r="DI368" s="274" t="str">
        <f>IF(DH368="","",IF(IntermediateCalcs!$AO$9="Yes",IntermediateCalcs!DH368*$CX368,IntermediateCalcs!DH368))</f>
        <v/>
      </c>
      <c r="DJ368" s="250" t="str">
        <f>IF(DataGoesHere!$B368="","",($CZ368-DI368))</f>
        <v/>
      </c>
      <c r="DK368" s="250" t="str">
        <f>IF(DataGoesHere!$B368="","",ABS($CZ368-DI368))</f>
        <v/>
      </c>
      <c r="DL368" s="250" t="str">
        <f>IF(DataGoesHere!$B368="","",DK368^2)</f>
        <v/>
      </c>
      <c r="DM368" s="249" t="str">
        <f>IF(DataGoesHere!$B368="","",DK368/$CZ368)</f>
        <v/>
      </c>
      <c r="DN368" s="250" t="str">
        <f>IF(DataGoesHere!$B368="","",SUM(DJ$2:DJ368)/AVERAGE(DK:DK))</f>
        <v/>
      </c>
      <c r="DP368" s="19" t="str">
        <f>IF(DataGoesHere!B368="",IF($DD368="Forecast",(Output!E$48*IntermediateCalcs!CY368)+Output!G$48,""),(Output!E$48*IntermediateCalcs!CY368)+Output!G$48)</f>
        <v/>
      </c>
      <c r="DQ368" s="274" t="str">
        <f>IF(DP368="","",IF(IntermediateCalcs!$AO$9="Yes",IntermediateCalcs!DP368*$CX368,IntermediateCalcs!DP368))</f>
        <v/>
      </c>
      <c r="DR368" s="250" t="str">
        <f>IF(DataGoesHere!$B368="","",($CZ368-DQ368))</f>
        <v/>
      </c>
      <c r="DS368" s="250" t="str">
        <f>IF(DataGoesHere!$B368="","",ABS($CZ368-DQ368))</f>
        <v/>
      </c>
      <c r="DT368" s="250" t="str">
        <f>IF(DataGoesHere!$B368="","",DS368^2)</f>
        <v/>
      </c>
      <c r="DU368" s="249" t="str">
        <f>IF(DataGoesHere!$B368="","",DS368/$CZ368)</f>
        <v/>
      </c>
      <c r="DV368" s="250" t="str">
        <f>IF(DataGoesHere!$B368="","",SUM(DR$2:DR368)/AVERAGE(DS:DS))</f>
        <v/>
      </c>
      <c r="DX368" s="19" t="str">
        <f>IF(DataGoesHere!$B367="","",(DB362*(Output!$O$49/Output!$P$49))+(IntermediateCalcs!DB363*(Output!$M$49/Output!$P$49))+(IntermediateCalcs!DB364*(Output!$K$49/Output!$P$49))+(DB365*(Output!$I$49/Output!$P$49))+(IntermediateCalcs!DB366*(Output!$G$49/Output!$P$49))+(IntermediateCalcs!DB367*(Output!$E$49/Output!$P$49)))</f>
        <v/>
      </c>
      <c r="DY368" s="274" t="str">
        <f>IF(DX368="","",IF(IntermediateCalcs!$AO$9="Yes",IntermediateCalcs!DX368*$CX368,IntermediateCalcs!DX368))</f>
        <v/>
      </c>
      <c r="DZ368" s="250" t="str">
        <f>IF(DataGoesHere!$B368="","",($CZ368-DY368))</f>
        <v/>
      </c>
      <c r="EA368" s="250" t="str">
        <f>IF(DataGoesHere!$B368="","",ABS($CZ368-DY368))</f>
        <v/>
      </c>
      <c r="EB368" s="250" t="str">
        <f>IF(DataGoesHere!$B368="","",EA368^2)</f>
        <v/>
      </c>
      <c r="EC368" s="249" t="str">
        <f>IF(DataGoesHere!$B368="","",EA368/$CZ368)</f>
        <v/>
      </c>
      <c r="ED368" s="250" t="str">
        <f>IF(DataGoesHere!$B368="","",SUM(DZ$2:DZ368)/AVERAGE(EA:EA))</f>
        <v/>
      </c>
    </row>
    <row r="369" spans="20:134" x14ac:dyDescent="0.2">
      <c r="T369" s="240"/>
      <c r="U369" s="86"/>
      <c r="V369" s="86"/>
      <c r="W369" s="86"/>
      <c r="X369" s="86"/>
      <c r="Y369" s="86"/>
      <c r="Z369" s="86"/>
      <c r="AA369" s="245" t="str">
        <f>IF(DataGoesHere!$B369="","",(DataGoesHere!$B369/SUM(DataGoesHere!$B362:'DataGoesHere'!$B373)))</f>
        <v/>
      </c>
      <c r="AB369" s="86"/>
      <c r="AC369" s="86"/>
      <c r="AD369" s="86"/>
      <c r="AE369" s="241"/>
      <c r="CV369" s="310" t="str">
        <f>IF(DataGoesHere!B369="","",DataGoesHere!A369)</f>
        <v/>
      </c>
      <c r="CW369" s="271">
        <f t="shared" ca="1" si="18"/>
        <v>8</v>
      </c>
      <c r="CX369" s="272">
        <f t="shared" ca="1" si="19"/>
        <v>1.0207492390681214</v>
      </c>
      <c r="CY369" s="266">
        <f>DataGoesHere!A369</f>
        <v>368</v>
      </c>
      <c r="CZ369" s="19" t="str">
        <f>IF(DataGoesHere!B369="","",DataGoesHere!B369)</f>
        <v/>
      </c>
      <c r="DA369" s="19" t="str">
        <f>IF(DataGoesHere!B369="","",IF(AH$5="No",DataGoesHere!B369,DataGoesHere!B369-(AH$2*(DataGoesHere!A369-1))))</f>
        <v/>
      </c>
      <c r="DB369" s="19" t="str">
        <f>IF(DataGoesHere!B369="","",IF(AO$9="No",DataGoesHere!B369,DataGoesHere!B369/CX369))</f>
        <v/>
      </c>
      <c r="DC369" s="19" t="str">
        <f>IF(DataGoesHere!B369="","",IF(AO$9="No",DA369,DA369/CX369))</f>
        <v/>
      </c>
      <c r="DD369" s="293" t="str">
        <f>IF(CZ369="",IF(COUNTIF(DD$2:DD368,"Forecast")&lt;Output!E$43,"Forecast",""),"Actual")</f>
        <v/>
      </c>
      <c r="DF369" s="19" t="str">
        <f>IF(DataGoesHere!B368="",IF(DD369="Forecast",(Output!$E$47*IntermediateCalcs!DH368)+((1-Output!$E$47)*IntermediateCalcs!DF368),""),(Output!$E$47*IntermediateCalcs!DB368)+((1-Output!$E$47)*IntermediateCalcs!DF368))</f>
        <v/>
      </c>
      <c r="DG369" s="19" t="str">
        <f>IF(DataGoesHere!B368="",IF(DD369="Forecast",(Output!$G$47*(IntermediateCalcs!DF369-IntermediateCalcs!DF368))+((1-Output!$G$47)*IntermediateCalcs!DG368),""),(Output!$G$47*(IntermediateCalcs!DF369-IntermediateCalcs!DF368))+((1-Output!$G$47)*IntermediateCalcs!DG368))</f>
        <v/>
      </c>
      <c r="DH369" s="19" t="str">
        <f>IF(DataGoesHere!B368="",IF(DD369="Forecast",DF369+DG369,""),DF369+DG369)</f>
        <v/>
      </c>
      <c r="DI369" s="274" t="str">
        <f>IF(DH369="","",IF(IntermediateCalcs!$AO$9="Yes",IntermediateCalcs!DH369*$CX369,IntermediateCalcs!DH369))</f>
        <v/>
      </c>
      <c r="DJ369" s="250" t="str">
        <f>IF(DataGoesHere!$B369="","",($CZ369-DI369))</f>
        <v/>
      </c>
      <c r="DK369" s="250" t="str">
        <f>IF(DataGoesHere!$B369="","",ABS($CZ369-DI369))</f>
        <v/>
      </c>
      <c r="DL369" s="250" t="str">
        <f>IF(DataGoesHere!$B369="","",DK369^2)</f>
        <v/>
      </c>
      <c r="DM369" s="249" t="str">
        <f>IF(DataGoesHere!$B369="","",DK369/$CZ369)</f>
        <v/>
      </c>
      <c r="DN369" s="250" t="str">
        <f>IF(DataGoesHere!$B369="","",SUM(DJ$2:DJ369)/AVERAGE(DK:DK))</f>
        <v/>
      </c>
      <c r="DP369" s="19" t="str">
        <f>IF(DataGoesHere!B369="",IF($DD369="Forecast",(Output!E$48*IntermediateCalcs!CY369)+Output!G$48,""),(Output!E$48*IntermediateCalcs!CY369)+Output!G$48)</f>
        <v/>
      </c>
      <c r="DQ369" s="274" t="str">
        <f>IF(DP369="","",IF(IntermediateCalcs!$AO$9="Yes",IntermediateCalcs!DP369*$CX369,IntermediateCalcs!DP369))</f>
        <v/>
      </c>
      <c r="DR369" s="250" t="str">
        <f>IF(DataGoesHere!$B369="","",($CZ369-DQ369))</f>
        <v/>
      </c>
      <c r="DS369" s="250" t="str">
        <f>IF(DataGoesHere!$B369="","",ABS($CZ369-DQ369))</f>
        <v/>
      </c>
      <c r="DT369" s="250" t="str">
        <f>IF(DataGoesHere!$B369="","",DS369^2)</f>
        <v/>
      </c>
      <c r="DU369" s="249" t="str">
        <f>IF(DataGoesHere!$B369="","",DS369/$CZ369)</f>
        <v/>
      </c>
      <c r="DV369" s="250" t="str">
        <f>IF(DataGoesHere!$B369="","",SUM(DR$2:DR369)/AVERAGE(DS:DS))</f>
        <v/>
      </c>
      <c r="DX369" s="19" t="str">
        <f>IF(DataGoesHere!$B368="","",(DB363*(Output!$O$49/Output!$P$49))+(IntermediateCalcs!DB364*(Output!$M$49/Output!$P$49))+(IntermediateCalcs!DB365*(Output!$K$49/Output!$P$49))+(DB366*(Output!$I$49/Output!$P$49))+(IntermediateCalcs!DB367*(Output!$G$49/Output!$P$49))+(IntermediateCalcs!DB368*(Output!$E$49/Output!$P$49)))</f>
        <v/>
      </c>
      <c r="DY369" s="274" t="str">
        <f>IF(DX369="","",IF(IntermediateCalcs!$AO$9="Yes",IntermediateCalcs!DX369*$CX369,IntermediateCalcs!DX369))</f>
        <v/>
      </c>
      <c r="DZ369" s="250" t="str">
        <f>IF(DataGoesHere!$B369="","",($CZ369-DY369))</f>
        <v/>
      </c>
      <c r="EA369" s="250" t="str">
        <f>IF(DataGoesHere!$B369="","",ABS($CZ369-DY369))</f>
        <v/>
      </c>
      <c r="EB369" s="250" t="str">
        <f>IF(DataGoesHere!$B369="","",EA369^2)</f>
        <v/>
      </c>
      <c r="EC369" s="249" t="str">
        <f>IF(DataGoesHere!$B369="","",EA369/$CZ369)</f>
        <v/>
      </c>
      <c r="ED369" s="250" t="str">
        <f>IF(DataGoesHere!$B369="","",SUM(DZ$2:DZ369)/AVERAGE(EA:EA))</f>
        <v/>
      </c>
    </row>
    <row r="370" spans="20:134" x14ac:dyDescent="0.2">
      <c r="T370" s="240"/>
      <c r="U370" s="86"/>
      <c r="V370" s="86"/>
      <c r="W370" s="86"/>
      <c r="X370" s="86"/>
      <c r="Y370" s="86"/>
      <c r="Z370" s="86"/>
      <c r="AA370" s="86"/>
      <c r="AB370" s="245" t="str">
        <f>IF(DataGoesHere!$B370="","",(DataGoesHere!$B370/SUM(DataGoesHere!$B362:'DataGoesHere'!$B373)))</f>
        <v/>
      </c>
      <c r="AC370" s="86"/>
      <c r="AD370" s="86"/>
      <c r="AE370" s="241"/>
      <c r="CV370" s="310" t="str">
        <f>IF(DataGoesHere!B370="","",DataGoesHere!A370)</f>
        <v/>
      </c>
      <c r="CW370" s="271">
        <f t="shared" ca="1" si="18"/>
        <v>9</v>
      </c>
      <c r="CX370" s="272">
        <f t="shared" ca="1" si="19"/>
        <v>1.0625330005567626</v>
      </c>
      <c r="CY370" s="266">
        <f>DataGoesHere!A370</f>
        <v>369</v>
      </c>
      <c r="CZ370" s="19" t="str">
        <f>IF(DataGoesHere!B370="","",DataGoesHere!B370)</f>
        <v/>
      </c>
      <c r="DA370" s="19" t="str">
        <f>IF(DataGoesHere!B370="","",IF(AH$5="No",DataGoesHere!B370,DataGoesHere!B370-(AH$2*(DataGoesHere!A370-1))))</f>
        <v/>
      </c>
      <c r="DB370" s="19" t="str">
        <f>IF(DataGoesHere!B370="","",IF(AO$9="No",DataGoesHere!B370,DataGoesHere!B370/CX370))</f>
        <v/>
      </c>
      <c r="DC370" s="19" t="str">
        <f>IF(DataGoesHere!B370="","",IF(AO$9="No",DA370,DA370/CX370))</f>
        <v/>
      </c>
      <c r="DD370" s="293" t="str">
        <f>IF(CZ370="",IF(COUNTIF(DD$2:DD369,"Forecast")&lt;Output!E$43,"Forecast",""),"Actual")</f>
        <v/>
      </c>
      <c r="DF370" s="19" t="str">
        <f>IF(DataGoesHere!B369="",IF(DD370="Forecast",(Output!$E$47*IntermediateCalcs!DH369)+((1-Output!$E$47)*IntermediateCalcs!DF369),""),(Output!$E$47*IntermediateCalcs!DB369)+((1-Output!$E$47)*IntermediateCalcs!DF369))</f>
        <v/>
      </c>
      <c r="DG370" s="19" t="str">
        <f>IF(DataGoesHere!B369="",IF(DD370="Forecast",(Output!$G$47*(IntermediateCalcs!DF370-IntermediateCalcs!DF369))+((1-Output!$G$47)*IntermediateCalcs!DG369),""),(Output!$G$47*(IntermediateCalcs!DF370-IntermediateCalcs!DF369))+((1-Output!$G$47)*IntermediateCalcs!DG369))</f>
        <v/>
      </c>
      <c r="DH370" s="19" t="str">
        <f>IF(DataGoesHere!B369="",IF(DD370="Forecast",DF370+DG370,""),DF370+DG370)</f>
        <v/>
      </c>
      <c r="DI370" s="274" t="str">
        <f>IF(DH370="","",IF(IntermediateCalcs!$AO$9="Yes",IntermediateCalcs!DH370*$CX370,IntermediateCalcs!DH370))</f>
        <v/>
      </c>
      <c r="DJ370" s="250" t="str">
        <f>IF(DataGoesHere!$B370="","",($CZ370-DI370))</f>
        <v/>
      </c>
      <c r="DK370" s="250" t="str">
        <f>IF(DataGoesHere!$B370="","",ABS($CZ370-DI370))</f>
        <v/>
      </c>
      <c r="DL370" s="250" t="str">
        <f>IF(DataGoesHere!$B370="","",DK370^2)</f>
        <v/>
      </c>
      <c r="DM370" s="249" t="str">
        <f>IF(DataGoesHere!$B370="","",DK370/$CZ370)</f>
        <v/>
      </c>
      <c r="DN370" s="250" t="str">
        <f>IF(DataGoesHere!$B370="","",SUM(DJ$2:DJ370)/AVERAGE(DK:DK))</f>
        <v/>
      </c>
      <c r="DP370" s="19" t="str">
        <f>IF(DataGoesHere!B370="",IF($DD370="Forecast",(Output!E$48*IntermediateCalcs!CY370)+Output!G$48,""),(Output!E$48*IntermediateCalcs!CY370)+Output!G$48)</f>
        <v/>
      </c>
      <c r="DQ370" s="274" t="str">
        <f>IF(DP370="","",IF(IntermediateCalcs!$AO$9="Yes",IntermediateCalcs!DP370*$CX370,IntermediateCalcs!DP370))</f>
        <v/>
      </c>
      <c r="DR370" s="250" t="str">
        <f>IF(DataGoesHere!$B370="","",($CZ370-DQ370))</f>
        <v/>
      </c>
      <c r="DS370" s="250" t="str">
        <f>IF(DataGoesHere!$B370="","",ABS($CZ370-DQ370))</f>
        <v/>
      </c>
      <c r="DT370" s="250" t="str">
        <f>IF(DataGoesHere!$B370="","",DS370^2)</f>
        <v/>
      </c>
      <c r="DU370" s="249" t="str">
        <f>IF(DataGoesHere!$B370="","",DS370/$CZ370)</f>
        <v/>
      </c>
      <c r="DV370" s="250" t="str">
        <f>IF(DataGoesHere!$B370="","",SUM(DR$2:DR370)/AVERAGE(DS:DS))</f>
        <v/>
      </c>
      <c r="DX370" s="19" t="str">
        <f>IF(DataGoesHere!$B369="","",(DB364*(Output!$O$49/Output!$P$49))+(IntermediateCalcs!DB365*(Output!$M$49/Output!$P$49))+(IntermediateCalcs!DB366*(Output!$K$49/Output!$P$49))+(DB367*(Output!$I$49/Output!$P$49))+(IntermediateCalcs!DB368*(Output!$G$49/Output!$P$49))+(IntermediateCalcs!DB369*(Output!$E$49/Output!$P$49)))</f>
        <v/>
      </c>
      <c r="DY370" s="274" t="str">
        <f>IF(DX370="","",IF(IntermediateCalcs!$AO$9="Yes",IntermediateCalcs!DX370*$CX370,IntermediateCalcs!DX370))</f>
        <v/>
      </c>
      <c r="DZ370" s="250" t="str">
        <f>IF(DataGoesHere!$B370="","",($CZ370-DY370))</f>
        <v/>
      </c>
      <c r="EA370" s="250" t="str">
        <f>IF(DataGoesHere!$B370="","",ABS($CZ370-DY370))</f>
        <v/>
      </c>
      <c r="EB370" s="250" t="str">
        <f>IF(DataGoesHere!$B370="","",EA370^2)</f>
        <v/>
      </c>
      <c r="EC370" s="249" t="str">
        <f>IF(DataGoesHere!$B370="","",EA370/$CZ370)</f>
        <v/>
      </c>
      <c r="ED370" s="250" t="str">
        <f>IF(DataGoesHere!$B370="","",SUM(DZ$2:DZ370)/AVERAGE(EA:EA))</f>
        <v/>
      </c>
    </row>
    <row r="371" spans="20:134" x14ac:dyDescent="0.2">
      <c r="T371" s="240"/>
      <c r="U371" s="86"/>
      <c r="V371" s="86"/>
      <c r="W371" s="86"/>
      <c r="X371" s="86"/>
      <c r="Y371" s="86"/>
      <c r="Z371" s="86"/>
      <c r="AA371" s="86"/>
      <c r="AB371" s="86"/>
      <c r="AC371" s="245" t="str">
        <f>IF(DataGoesHere!$B371="","",(DataGoesHere!$B371/SUM(DataGoesHere!$B362:'DataGoesHere'!$B373)))</f>
        <v/>
      </c>
      <c r="AD371" s="86"/>
      <c r="AE371" s="241"/>
      <c r="CV371" s="310" t="str">
        <f>IF(DataGoesHere!B371="","",DataGoesHere!A371)</f>
        <v/>
      </c>
      <c r="CW371" s="271">
        <f t="shared" ca="1" si="18"/>
        <v>10</v>
      </c>
      <c r="CX371" s="272">
        <f t="shared" ca="1" si="19"/>
        <v>0.92557634012077306</v>
      </c>
      <c r="CY371" s="266">
        <f>DataGoesHere!A371</f>
        <v>370</v>
      </c>
      <c r="CZ371" s="19" t="str">
        <f>IF(DataGoesHere!B371="","",DataGoesHere!B371)</f>
        <v/>
      </c>
      <c r="DA371" s="19" t="str">
        <f>IF(DataGoesHere!B371="","",IF(AH$5="No",DataGoesHere!B371,DataGoesHere!B371-(AH$2*(DataGoesHere!A371-1))))</f>
        <v/>
      </c>
      <c r="DB371" s="19" t="str">
        <f>IF(DataGoesHere!B371="","",IF(AO$9="No",DataGoesHere!B371,DataGoesHere!B371/CX371))</f>
        <v/>
      </c>
      <c r="DC371" s="19" t="str">
        <f>IF(DataGoesHere!B371="","",IF(AO$9="No",DA371,DA371/CX371))</f>
        <v/>
      </c>
      <c r="DD371" s="293" t="str">
        <f>IF(CZ371="",IF(COUNTIF(DD$2:DD370,"Forecast")&lt;Output!E$43,"Forecast",""),"Actual")</f>
        <v/>
      </c>
      <c r="DF371" s="19" t="str">
        <f>IF(DataGoesHere!B370="",IF(DD371="Forecast",(Output!$E$47*IntermediateCalcs!DH370)+((1-Output!$E$47)*IntermediateCalcs!DF370),""),(Output!$E$47*IntermediateCalcs!DB370)+((1-Output!$E$47)*IntermediateCalcs!DF370))</f>
        <v/>
      </c>
      <c r="DG371" s="19" t="str">
        <f>IF(DataGoesHere!B370="",IF(DD371="Forecast",(Output!$G$47*(IntermediateCalcs!DF371-IntermediateCalcs!DF370))+((1-Output!$G$47)*IntermediateCalcs!DG370),""),(Output!$G$47*(IntermediateCalcs!DF371-IntermediateCalcs!DF370))+((1-Output!$G$47)*IntermediateCalcs!DG370))</f>
        <v/>
      </c>
      <c r="DH371" s="19" t="str">
        <f>IF(DataGoesHere!B370="",IF(DD371="Forecast",DF371+DG371,""),DF371+DG371)</f>
        <v/>
      </c>
      <c r="DI371" s="274" t="str">
        <f>IF(DH371="","",IF(IntermediateCalcs!$AO$9="Yes",IntermediateCalcs!DH371*$CX371,IntermediateCalcs!DH371))</f>
        <v/>
      </c>
      <c r="DJ371" s="250" t="str">
        <f>IF(DataGoesHere!$B371="","",($CZ371-DI371))</f>
        <v/>
      </c>
      <c r="DK371" s="250" t="str">
        <f>IF(DataGoesHere!$B371="","",ABS($CZ371-DI371))</f>
        <v/>
      </c>
      <c r="DL371" s="250" t="str">
        <f>IF(DataGoesHere!$B371="","",DK371^2)</f>
        <v/>
      </c>
      <c r="DM371" s="249" t="str">
        <f>IF(DataGoesHere!$B371="","",DK371/$CZ371)</f>
        <v/>
      </c>
      <c r="DN371" s="250" t="str">
        <f>IF(DataGoesHere!$B371="","",SUM(DJ$2:DJ371)/AVERAGE(DK:DK))</f>
        <v/>
      </c>
      <c r="DP371" s="19" t="str">
        <f>IF(DataGoesHere!B371="",IF($DD371="Forecast",(Output!E$48*IntermediateCalcs!CY371)+Output!G$48,""),(Output!E$48*IntermediateCalcs!CY371)+Output!G$48)</f>
        <v/>
      </c>
      <c r="DQ371" s="274" t="str">
        <f>IF(DP371="","",IF(IntermediateCalcs!$AO$9="Yes",IntermediateCalcs!DP371*$CX371,IntermediateCalcs!DP371))</f>
        <v/>
      </c>
      <c r="DR371" s="250" t="str">
        <f>IF(DataGoesHere!$B371="","",($CZ371-DQ371))</f>
        <v/>
      </c>
      <c r="DS371" s="250" t="str">
        <f>IF(DataGoesHere!$B371="","",ABS($CZ371-DQ371))</f>
        <v/>
      </c>
      <c r="DT371" s="250" t="str">
        <f>IF(DataGoesHere!$B371="","",DS371^2)</f>
        <v/>
      </c>
      <c r="DU371" s="249" t="str">
        <f>IF(DataGoesHere!$B371="","",DS371/$CZ371)</f>
        <v/>
      </c>
      <c r="DV371" s="250" t="str">
        <f>IF(DataGoesHere!$B371="","",SUM(DR$2:DR371)/AVERAGE(DS:DS))</f>
        <v/>
      </c>
      <c r="DX371" s="19" t="str">
        <f>IF(DataGoesHere!$B370="","",(DB365*(Output!$O$49/Output!$P$49))+(IntermediateCalcs!DB366*(Output!$M$49/Output!$P$49))+(IntermediateCalcs!DB367*(Output!$K$49/Output!$P$49))+(DB368*(Output!$I$49/Output!$P$49))+(IntermediateCalcs!DB369*(Output!$G$49/Output!$P$49))+(IntermediateCalcs!DB370*(Output!$E$49/Output!$P$49)))</f>
        <v/>
      </c>
      <c r="DY371" s="274" t="str">
        <f>IF(DX371="","",IF(IntermediateCalcs!$AO$9="Yes",IntermediateCalcs!DX371*$CX371,IntermediateCalcs!DX371))</f>
        <v/>
      </c>
      <c r="DZ371" s="250" t="str">
        <f>IF(DataGoesHere!$B371="","",($CZ371-DY371))</f>
        <v/>
      </c>
      <c r="EA371" s="250" t="str">
        <f>IF(DataGoesHere!$B371="","",ABS($CZ371-DY371))</f>
        <v/>
      </c>
      <c r="EB371" s="250" t="str">
        <f>IF(DataGoesHere!$B371="","",EA371^2)</f>
        <v/>
      </c>
      <c r="EC371" s="249" t="str">
        <f>IF(DataGoesHere!$B371="","",EA371/$CZ371)</f>
        <v/>
      </c>
      <c r="ED371" s="250" t="str">
        <f>IF(DataGoesHere!$B371="","",SUM(DZ$2:DZ371)/AVERAGE(EA:EA))</f>
        <v/>
      </c>
    </row>
    <row r="372" spans="20:134" x14ac:dyDescent="0.2">
      <c r="T372" s="240"/>
      <c r="U372" s="86"/>
      <c r="V372" s="86"/>
      <c r="W372" s="86"/>
      <c r="X372" s="86"/>
      <c r="Y372" s="86"/>
      <c r="Z372" s="86"/>
      <c r="AA372" s="86"/>
      <c r="AB372" s="86"/>
      <c r="AC372" s="86"/>
      <c r="AD372" s="245" t="str">
        <f>IF(DataGoesHere!$B372="","",(DataGoesHere!$B372/SUM(DataGoesHere!$B362:'DataGoesHere'!$B373)))</f>
        <v/>
      </c>
      <c r="AE372" s="241"/>
      <c r="CV372" s="310" t="str">
        <f>IF(DataGoesHere!B372="","",DataGoesHere!A372)</f>
        <v/>
      </c>
      <c r="CW372" s="271">
        <f t="shared" ca="1" si="18"/>
        <v>11</v>
      </c>
      <c r="CX372" s="272">
        <f t="shared" ca="1" si="19"/>
        <v>0.97463169608807265</v>
      </c>
      <c r="CY372" s="266">
        <f>DataGoesHere!A372</f>
        <v>371</v>
      </c>
      <c r="CZ372" s="19" t="str">
        <f>IF(DataGoesHere!B372="","",DataGoesHere!B372)</f>
        <v/>
      </c>
      <c r="DA372" s="19" t="str">
        <f>IF(DataGoesHere!B372="","",IF(AH$5="No",DataGoesHere!B372,DataGoesHere!B372-(AH$2*(DataGoesHere!A372-1))))</f>
        <v/>
      </c>
      <c r="DB372" s="19" t="str">
        <f>IF(DataGoesHere!B372="","",IF(AO$9="No",DataGoesHere!B372,DataGoesHere!B372/CX372))</f>
        <v/>
      </c>
      <c r="DC372" s="19" t="str">
        <f>IF(DataGoesHere!B372="","",IF(AO$9="No",DA372,DA372/CX372))</f>
        <v/>
      </c>
      <c r="DD372" s="293" t="str">
        <f>IF(CZ372="",IF(COUNTIF(DD$2:DD371,"Forecast")&lt;Output!E$43,"Forecast",""),"Actual")</f>
        <v/>
      </c>
      <c r="DF372" s="19" t="str">
        <f>IF(DataGoesHere!B371="",IF(DD372="Forecast",(Output!$E$47*IntermediateCalcs!DH371)+((1-Output!$E$47)*IntermediateCalcs!DF371),""),(Output!$E$47*IntermediateCalcs!DB371)+((1-Output!$E$47)*IntermediateCalcs!DF371))</f>
        <v/>
      </c>
      <c r="DG372" s="19" t="str">
        <f>IF(DataGoesHere!B371="",IF(DD372="Forecast",(Output!$G$47*(IntermediateCalcs!DF372-IntermediateCalcs!DF371))+((1-Output!$G$47)*IntermediateCalcs!DG371),""),(Output!$G$47*(IntermediateCalcs!DF372-IntermediateCalcs!DF371))+((1-Output!$G$47)*IntermediateCalcs!DG371))</f>
        <v/>
      </c>
      <c r="DH372" s="19" t="str">
        <f>IF(DataGoesHere!B371="",IF(DD372="Forecast",DF372+DG372,""),DF372+DG372)</f>
        <v/>
      </c>
      <c r="DI372" s="274" t="str">
        <f>IF(DH372="","",IF(IntermediateCalcs!$AO$9="Yes",IntermediateCalcs!DH372*$CX372,IntermediateCalcs!DH372))</f>
        <v/>
      </c>
      <c r="DJ372" s="250" t="str">
        <f>IF(DataGoesHere!$B372="","",($CZ372-DI372))</f>
        <v/>
      </c>
      <c r="DK372" s="250" t="str">
        <f>IF(DataGoesHere!$B372="","",ABS($CZ372-DI372))</f>
        <v/>
      </c>
      <c r="DL372" s="250" t="str">
        <f>IF(DataGoesHere!$B372="","",DK372^2)</f>
        <v/>
      </c>
      <c r="DM372" s="249" t="str">
        <f>IF(DataGoesHere!$B372="","",DK372/$CZ372)</f>
        <v/>
      </c>
      <c r="DN372" s="250" t="str">
        <f>IF(DataGoesHere!$B372="","",SUM(DJ$2:DJ372)/AVERAGE(DK:DK))</f>
        <v/>
      </c>
      <c r="DP372" s="19" t="str">
        <f>IF(DataGoesHere!B372="",IF($DD372="Forecast",(Output!E$48*IntermediateCalcs!CY372)+Output!G$48,""),(Output!E$48*IntermediateCalcs!CY372)+Output!G$48)</f>
        <v/>
      </c>
      <c r="DQ372" s="274" t="str">
        <f>IF(DP372="","",IF(IntermediateCalcs!$AO$9="Yes",IntermediateCalcs!DP372*$CX372,IntermediateCalcs!DP372))</f>
        <v/>
      </c>
      <c r="DR372" s="250" t="str">
        <f>IF(DataGoesHere!$B372="","",($CZ372-DQ372))</f>
        <v/>
      </c>
      <c r="DS372" s="250" t="str">
        <f>IF(DataGoesHere!$B372="","",ABS($CZ372-DQ372))</f>
        <v/>
      </c>
      <c r="DT372" s="250" t="str">
        <f>IF(DataGoesHere!$B372="","",DS372^2)</f>
        <v/>
      </c>
      <c r="DU372" s="249" t="str">
        <f>IF(DataGoesHere!$B372="","",DS372/$CZ372)</f>
        <v/>
      </c>
      <c r="DV372" s="250" t="str">
        <f>IF(DataGoesHere!$B372="","",SUM(DR$2:DR372)/AVERAGE(DS:DS))</f>
        <v/>
      </c>
      <c r="DX372" s="19" t="str">
        <f>IF(DataGoesHere!$B371="","",(DB366*(Output!$O$49/Output!$P$49))+(IntermediateCalcs!DB367*(Output!$M$49/Output!$P$49))+(IntermediateCalcs!DB368*(Output!$K$49/Output!$P$49))+(DB369*(Output!$I$49/Output!$P$49))+(IntermediateCalcs!DB370*(Output!$G$49/Output!$P$49))+(IntermediateCalcs!DB371*(Output!$E$49/Output!$P$49)))</f>
        <v/>
      </c>
      <c r="DY372" s="274" t="str">
        <f>IF(DX372="","",IF(IntermediateCalcs!$AO$9="Yes",IntermediateCalcs!DX372*$CX372,IntermediateCalcs!DX372))</f>
        <v/>
      </c>
      <c r="DZ372" s="250" t="str">
        <f>IF(DataGoesHere!$B372="","",($CZ372-DY372))</f>
        <v/>
      </c>
      <c r="EA372" s="250" t="str">
        <f>IF(DataGoesHere!$B372="","",ABS($CZ372-DY372))</f>
        <v/>
      </c>
      <c r="EB372" s="250" t="str">
        <f>IF(DataGoesHere!$B372="","",EA372^2)</f>
        <v/>
      </c>
      <c r="EC372" s="249" t="str">
        <f>IF(DataGoesHere!$B372="","",EA372/$CZ372)</f>
        <v/>
      </c>
      <c r="ED372" s="250" t="str">
        <f>IF(DataGoesHere!$B372="","",SUM(DZ$2:DZ372)/AVERAGE(EA:EA))</f>
        <v/>
      </c>
    </row>
    <row r="373" spans="20:134" x14ac:dyDescent="0.2">
      <c r="T373" s="242"/>
      <c r="U373" s="243"/>
      <c r="V373" s="243"/>
      <c r="W373" s="243"/>
      <c r="X373" s="243"/>
      <c r="Y373" s="243"/>
      <c r="Z373" s="243"/>
      <c r="AA373" s="243"/>
      <c r="AB373" s="243"/>
      <c r="AC373" s="243"/>
      <c r="AD373" s="243"/>
      <c r="AE373" s="246" t="str">
        <f>IF(DataGoesHere!$B373="","",(DataGoesHere!$B373/SUM(DataGoesHere!$B362:'DataGoesHere'!$B373)))</f>
        <v/>
      </c>
      <c r="CV373" s="310" t="str">
        <f>IF(DataGoesHere!B373="","",DataGoesHere!A373)</f>
        <v/>
      </c>
      <c r="CW373" s="271">
        <f t="shared" ca="1" si="18"/>
        <v>12</v>
      </c>
      <c r="CX373" s="272">
        <f t="shared" ca="1" si="19"/>
        <v>1.0054005237672714</v>
      </c>
      <c r="CY373" s="266">
        <f>DataGoesHere!A373</f>
        <v>372</v>
      </c>
      <c r="CZ373" s="19" t="str">
        <f>IF(DataGoesHere!B373="","",DataGoesHere!B373)</f>
        <v/>
      </c>
      <c r="DA373" s="19" t="str">
        <f>IF(DataGoesHere!B373="","",IF(AH$5="No",DataGoesHere!B373,DataGoesHere!B373-(AH$2*(DataGoesHere!A373-1))))</f>
        <v/>
      </c>
      <c r="DB373" s="19" t="str">
        <f>IF(DataGoesHere!B373="","",IF(AO$9="No",DataGoesHere!B373,DataGoesHere!B373/CX373))</f>
        <v/>
      </c>
      <c r="DC373" s="19" t="str">
        <f>IF(DataGoesHere!B373="","",IF(AO$9="No",DA373,DA373/CX373))</f>
        <v/>
      </c>
      <c r="DD373" s="293" t="str">
        <f>IF(CZ373="",IF(COUNTIF(DD$2:DD372,"Forecast")&lt;Output!E$43,"Forecast",""),"Actual")</f>
        <v/>
      </c>
      <c r="DF373" s="19" t="str">
        <f>IF(DataGoesHere!B372="",IF(DD373="Forecast",(Output!$E$47*IntermediateCalcs!DH372)+((1-Output!$E$47)*IntermediateCalcs!DF372),""),(Output!$E$47*IntermediateCalcs!DB372)+((1-Output!$E$47)*IntermediateCalcs!DF372))</f>
        <v/>
      </c>
      <c r="DG373" s="19" t="str">
        <f>IF(DataGoesHere!B372="",IF(DD373="Forecast",(Output!$G$47*(IntermediateCalcs!DF373-IntermediateCalcs!DF372))+((1-Output!$G$47)*IntermediateCalcs!DG372),""),(Output!$G$47*(IntermediateCalcs!DF373-IntermediateCalcs!DF372))+((1-Output!$G$47)*IntermediateCalcs!DG372))</f>
        <v/>
      </c>
      <c r="DH373" s="19" t="str">
        <f>IF(DataGoesHere!B372="",IF(DD373="Forecast",DF373+DG373,""),DF373+DG373)</f>
        <v/>
      </c>
      <c r="DI373" s="274" t="str">
        <f>IF(DH373="","",IF(IntermediateCalcs!$AO$9="Yes",IntermediateCalcs!DH373*$CX373,IntermediateCalcs!DH373))</f>
        <v/>
      </c>
      <c r="DJ373" s="250" t="str">
        <f>IF(DataGoesHere!$B373="","",($CZ373-DI373))</f>
        <v/>
      </c>
      <c r="DK373" s="250" t="str">
        <f>IF(DataGoesHere!$B373="","",ABS($CZ373-DI373))</f>
        <v/>
      </c>
      <c r="DL373" s="250" t="str">
        <f>IF(DataGoesHere!$B373="","",DK373^2)</f>
        <v/>
      </c>
      <c r="DM373" s="249" t="str">
        <f>IF(DataGoesHere!$B373="","",DK373/$CZ373)</f>
        <v/>
      </c>
      <c r="DN373" s="250" t="str">
        <f>IF(DataGoesHere!$B373="","",SUM(DJ$2:DJ373)/AVERAGE(DK:DK))</f>
        <v/>
      </c>
      <c r="DP373" s="19" t="str">
        <f>IF(DataGoesHere!B373="",IF($DD373="Forecast",(Output!E$48*IntermediateCalcs!CY373)+Output!G$48,""),(Output!E$48*IntermediateCalcs!CY373)+Output!G$48)</f>
        <v/>
      </c>
      <c r="DQ373" s="274" t="str">
        <f>IF(DP373="","",IF(IntermediateCalcs!$AO$9="Yes",IntermediateCalcs!DP373*$CX373,IntermediateCalcs!DP373))</f>
        <v/>
      </c>
      <c r="DR373" s="250" t="str">
        <f>IF(DataGoesHere!$B373="","",($CZ373-DQ373))</f>
        <v/>
      </c>
      <c r="DS373" s="250" t="str">
        <f>IF(DataGoesHere!$B373="","",ABS($CZ373-DQ373))</f>
        <v/>
      </c>
      <c r="DT373" s="250" t="str">
        <f>IF(DataGoesHere!$B373="","",DS373^2)</f>
        <v/>
      </c>
      <c r="DU373" s="249" t="str">
        <f>IF(DataGoesHere!$B373="","",DS373/$CZ373)</f>
        <v/>
      </c>
      <c r="DV373" s="250" t="str">
        <f>IF(DataGoesHere!$B373="","",SUM(DR$2:DR373)/AVERAGE(DS:DS))</f>
        <v/>
      </c>
      <c r="DX373" s="19" t="str">
        <f>IF(DataGoesHere!$B372="","",(DB367*(Output!$O$49/Output!$P$49))+(IntermediateCalcs!DB368*(Output!$M$49/Output!$P$49))+(IntermediateCalcs!DB369*(Output!$K$49/Output!$P$49))+(DB370*(Output!$I$49/Output!$P$49))+(IntermediateCalcs!DB371*(Output!$G$49/Output!$P$49))+(IntermediateCalcs!DB372*(Output!$E$49/Output!$P$49)))</f>
        <v/>
      </c>
      <c r="DY373" s="274" t="str">
        <f>IF(DX373="","",IF(IntermediateCalcs!$AO$9="Yes",IntermediateCalcs!DX373*$CX373,IntermediateCalcs!DX373))</f>
        <v/>
      </c>
      <c r="DZ373" s="250" t="str">
        <f>IF(DataGoesHere!$B373="","",($CZ373-DY373))</f>
        <v/>
      </c>
      <c r="EA373" s="250" t="str">
        <f>IF(DataGoesHere!$B373="","",ABS($CZ373-DY373))</f>
        <v/>
      </c>
      <c r="EB373" s="250" t="str">
        <f>IF(DataGoesHere!$B373="","",EA373^2)</f>
        <v/>
      </c>
      <c r="EC373" s="249" t="str">
        <f>IF(DataGoesHere!$B373="","",EA373/$CZ373)</f>
        <v/>
      </c>
      <c r="ED373" s="250" t="str">
        <f>IF(DataGoesHere!$B373="","",SUM(DZ$2:DZ373)/AVERAGE(EA:EA))</f>
        <v/>
      </c>
    </row>
    <row r="374" spans="20:134" x14ac:dyDescent="0.2">
      <c r="T374" s="244" t="str">
        <f>IF(DataGoesHere!$B374="","",(DataGoesHere!$B374/SUM(DataGoesHere!$B374:'DataGoesHere'!$B385)))</f>
        <v/>
      </c>
      <c r="U374" s="238"/>
      <c r="V374" s="238"/>
      <c r="W374" s="238"/>
      <c r="X374" s="238"/>
      <c r="Y374" s="238"/>
      <c r="Z374" s="238"/>
      <c r="AA374" s="238"/>
      <c r="AB374" s="238"/>
      <c r="AC374" s="238"/>
      <c r="AD374" s="238"/>
      <c r="AE374" s="239"/>
      <c r="CV374" s="310" t="str">
        <f>IF(DataGoesHere!B374="","",DataGoesHere!A374)</f>
        <v/>
      </c>
      <c r="CW374" s="271">
        <f t="shared" ca="1" si="18"/>
        <v>1</v>
      </c>
      <c r="CX374" s="272">
        <f t="shared" ca="1" si="19"/>
        <v>1.3236179355303281</v>
      </c>
      <c r="CY374" s="266">
        <f>DataGoesHere!A374</f>
        <v>373</v>
      </c>
      <c r="CZ374" s="19" t="str">
        <f>IF(DataGoesHere!B374="","",DataGoesHere!B374)</f>
        <v/>
      </c>
      <c r="DA374" s="19" t="str">
        <f>IF(DataGoesHere!B374="","",IF(AH$5="No",DataGoesHere!B374,DataGoesHere!B374-(AH$2*(DataGoesHere!A374-1))))</f>
        <v/>
      </c>
      <c r="DB374" s="19" t="str">
        <f>IF(DataGoesHere!B374="","",IF(AO$9="No",DataGoesHere!B374,DataGoesHere!B374/CX374))</f>
        <v/>
      </c>
      <c r="DC374" s="19" t="str">
        <f>IF(DataGoesHere!B374="","",IF(AO$9="No",DA374,DA374/CX374))</f>
        <v/>
      </c>
      <c r="DD374" s="293" t="str">
        <f>IF(CZ374="",IF(COUNTIF(DD$2:DD373,"Forecast")&lt;Output!E$43,"Forecast",""),"Actual")</f>
        <v/>
      </c>
      <c r="DF374" s="19" t="str">
        <f>IF(DataGoesHere!B373="",IF(DD374="Forecast",(Output!$E$47*IntermediateCalcs!DH373)+((1-Output!$E$47)*IntermediateCalcs!DF373),""),(Output!$E$47*IntermediateCalcs!DB373)+((1-Output!$E$47)*IntermediateCalcs!DF373))</f>
        <v/>
      </c>
      <c r="DG374" s="19" t="str">
        <f>IF(DataGoesHere!B373="",IF(DD374="Forecast",(Output!$G$47*(IntermediateCalcs!DF374-IntermediateCalcs!DF373))+((1-Output!$G$47)*IntermediateCalcs!DG373),""),(Output!$G$47*(IntermediateCalcs!DF374-IntermediateCalcs!DF373))+((1-Output!$G$47)*IntermediateCalcs!DG373))</f>
        <v/>
      </c>
      <c r="DH374" s="19" t="str">
        <f>IF(DataGoesHere!B373="",IF(DD374="Forecast",DF374+DG374,""),DF374+DG374)</f>
        <v/>
      </c>
      <c r="DI374" s="274" t="str">
        <f>IF(DH374="","",IF(IntermediateCalcs!$AO$9="Yes",IntermediateCalcs!DH374*$CX374,IntermediateCalcs!DH374))</f>
        <v/>
      </c>
      <c r="DJ374" s="250" t="str">
        <f>IF(DataGoesHere!$B374="","",($CZ374-DI374))</f>
        <v/>
      </c>
      <c r="DK374" s="250" t="str">
        <f>IF(DataGoesHere!$B374="","",ABS($CZ374-DI374))</f>
        <v/>
      </c>
      <c r="DL374" s="250" t="str">
        <f>IF(DataGoesHere!$B374="","",DK374^2)</f>
        <v/>
      </c>
      <c r="DM374" s="249" t="str">
        <f>IF(DataGoesHere!$B374="","",DK374/$CZ374)</f>
        <v/>
      </c>
      <c r="DN374" s="250" t="str">
        <f>IF(DataGoesHere!$B374="","",SUM(DJ$2:DJ374)/AVERAGE(DK:DK))</f>
        <v/>
      </c>
      <c r="DP374" s="19" t="str">
        <f>IF(DataGoesHere!B374="",IF($DD374="Forecast",(Output!E$48*IntermediateCalcs!CY374)+Output!G$48,""),(Output!E$48*IntermediateCalcs!CY374)+Output!G$48)</f>
        <v/>
      </c>
      <c r="DQ374" s="274" t="str">
        <f>IF(DP374="","",IF(IntermediateCalcs!$AO$9="Yes",IntermediateCalcs!DP374*$CX374,IntermediateCalcs!DP374))</f>
        <v/>
      </c>
      <c r="DR374" s="250" t="str">
        <f>IF(DataGoesHere!$B374="","",($CZ374-DQ374))</f>
        <v/>
      </c>
      <c r="DS374" s="250" t="str">
        <f>IF(DataGoesHere!$B374="","",ABS($CZ374-DQ374))</f>
        <v/>
      </c>
      <c r="DT374" s="250" t="str">
        <f>IF(DataGoesHere!$B374="","",DS374^2)</f>
        <v/>
      </c>
      <c r="DU374" s="249" t="str">
        <f>IF(DataGoesHere!$B374="","",DS374/$CZ374)</f>
        <v/>
      </c>
      <c r="DV374" s="250" t="str">
        <f>IF(DataGoesHere!$B374="","",SUM(DR$2:DR374)/AVERAGE(DS:DS))</f>
        <v/>
      </c>
      <c r="DX374" s="19" t="str">
        <f>IF(DataGoesHere!$B373="","",(DB368*(Output!$O$49/Output!$P$49))+(IntermediateCalcs!DB369*(Output!$M$49/Output!$P$49))+(IntermediateCalcs!DB370*(Output!$K$49/Output!$P$49))+(DB371*(Output!$I$49/Output!$P$49))+(IntermediateCalcs!DB372*(Output!$G$49/Output!$P$49))+(IntermediateCalcs!DB373*(Output!$E$49/Output!$P$49)))</f>
        <v/>
      </c>
      <c r="DY374" s="274" t="str">
        <f>IF(DX374="","",IF(IntermediateCalcs!$AO$9="Yes",IntermediateCalcs!DX374*$CX374,IntermediateCalcs!DX374))</f>
        <v/>
      </c>
      <c r="DZ374" s="250" t="str">
        <f>IF(DataGoesHere!$B374="","",($CZ374-DY374))</f>
        <v/>
      </c>
      <c r="EA374" s="250" t="str">
        <f>IF(DataGoesHere!$B374="","",ABS($CZ374-DY374))</f>
        <v/>
      </c>
      <c r="EB374" s="250" t="str">
        <f>IF(DataGoesHere!$B374="","",EA374^2)</f>
        <v/>
      </c>
      <c r="EC374" s="249" t="str">
        <f>IF(DataGoesHere!$B374="","",EA374/$CZ374)</f>
        <v/>
      </c>
      <c r="ED374" s="250" t="str">
        <f>IF(DataGoesHere!$B374="","",SUM(DZ$2:DZ374)/AVERAGE(EA:EA))</f>
        <v/>
      </c>
    </row>
    <row r="375" spans="20:134" x14ac:dyDescent="0.2">
      <c r="T375" s="240"/>
      <c r="U375" s="245" t="str">
        <f>IF(DataGoesHere!$B375="","",(DataGoesHere!$B375/SUM(DataGoesHere!$B375:'DataGoesHere'!$B385)))</f>
        <v/>
      </c>
      <c r="V375" s="86"/>
      <c r="W375" s="86"/>
      <c r="X375" s="86"/>
      <c r="Y375" s="86"/>
      <c r="Z375" s="86"/>
      <c r="AA375" s="86"/>
      <c r="AB375" s="86"/>
      <c r="AC375" s="86"/>
      <c r="AD375" s="86"/>
      <c r="AE375" s="241"/>
      <c r="CV375" s="310" t="str">
        <f>IF(DataGoesHere!B375="","",DataGoesHere!A375)</f>
        <v/>
      </c>
      <c r="CW375" s="271">
        <f t="shared" ca="1" si="18"/>
        <v>2</v>
      </c>
      <c r="CX375" s="272">
        <f t="shared" ca="1" si="19"/>
        <v>0.80574490527728204</v>
      </c>
      <c r="CY375" s="266">
        <f>DataGoesHere!A375</f>
        <v>374</v>
      </c>
      <c r="CZ375" s="19" t="str">
        <f>IF(DataGoesHere!B375="","",DataGoesHere!B375)</f>
        <v/>
      </c>
      <c r="DA375" s="19" t="str">
        <f>IF(DataGoesHere!B375="","",IF(AH$5="No",DataGoesHere!B375,DataGoesHere!B375-(AH$2*(DataGoesHere!A375-1))))</f>
        <v/>
      </c>
      <c r="DB375" s="19" t="str">
        <f>IF(DataGoesHere!B375="","",IF(AO$9="No",DataGoesHere!B375,DataGoesHere!B375/CX375))</f>
        <v/>
      </c>
      <c r="DC375" s="19" t="str">
        <f>IF(DataGoesHere!B375="","",IF(AO$9="No",DA375,DA375/CX375))</f>
        <v/>
      </c>
      <c r="DD375" s="293" t="str">
        <f>IF(CZ375="",IF(COUNTIF(DD$2:DD374,"Forecast")&lt;Output!E$43,"Forecast",""),"Actual")</f>
        <v/>
      </c>
      <c r="DF375" s="19" t="str">
        <f>IF(DataGoesHere!B374="",IF(DD375="Forecast",(Output!$E$47*IntermediateCalcs!DH374)+((1-Output!$E$47)*IntermediateCalcs!DF374),""),(Output!$E$47*IntermediateCalcs!DB374)+((1-Output!$E$47)*IntermediateCalcs!DF374))</f>
        <v/>
      </c>
      <c r="DG375" s="19" t="str">
        <f>IF(DataGoesHere!B374="",IF(DD375="Forecast",(Output!$G$47*(IntermediateCalcs!DF375-IntermediateCalcs!DF374))+((1-Output!$G$47)*IntermediateCalcs!DG374),""),(Output!$G$47*(IntermediateCalcs!DF375-IntermediateCalcs!DF374))+((1-Output!$G$47)*IntermediateCalcs!DG374))</f>
        <v/>
      </c>
      <c r="DH375" s="19" t="str">
        <f>IF(DataGoesHere!B374="",IF(DD375="Forecast",DF375+DG375,""),DF375+DG375)</f>
        <v/>
      </c>
      <c r="DI375" s="274" t="str">
        <f>IF(DH375="","",IF(IntermediateCalcs!$AO$9="Yes",IntermediateCalcs!DH375*$CX375,IntermediateCalcs!DH375))</f>
        <v/>
      </c>
      <c r="DJ375" s="250" t="str">
        <f>IF(DataGoesHere!$B375="","",($CZ375-DI375))</f>
        <v/>
      </c>
      <c r="DK375" s="250" t="str">
        <f>IF(DataGoesHere!$B375="","",ABS($CZ375-DI375))</f>
        <v/>
      </c>
      <c r="DL375" s="250" t="str">
        <f>IF(DataGoesHere!$B375="","",DK375^2)</f>
        <v/>
      </c>
      <c r="DM375" s="249" t="str">
        <f>IF(DataGoesHere!$B375="","",DK375/$CZ375)</f>
        <v/>
      </c>
      <c r="DN375" s="250" t="str">
        <f>IF(DataGoesHere!$B375="","",SUM(DJ$2:DJ375)/AVERAGE(DK:DK))</f>
        <v/>
      </c>
      <c r="DP375" s="19" t="str">
        <f>IF(DataGoesHere!B375="",IF($DD375="Forecast",(Output!E$48*IntermediateCalcs!CY375)+Output!G$48,""),(Output!E$48*IntermediateCalcs!CY375)+Output!G$48)</f>
        <v/>
      </c>
      <c r="DQ375" s="274" t="str">
        <f>IF(DP375="","",IF(IntermediateCalcs!$AO$9="Yes",IntermediateCalcs!DP375*$CX375,IntermediateCalcs!DP375))</f>
        <v/>
      </c>
      <c r="DR375" s="250" t="str">
        <f>IF(DataGoesHere!$B375="","",($CZ375-DQ375))</f>
        <v/>
      </c>
      <c r="DS375" s="250" t="str">
        <f>IF(DataGoesHere!$B375="","",ABS($CZ375-DQ375))</f>
        <v/>
      </c>
      <c r="DT375" s="250" t="str">
        <f>IF(DataGoesHere!$B375="","",DS375^2)</f>
        <v/>
      </c>
      <c r="DU375" s="249" t="str">
        <f>IF(DataGoesHere!$B375="","",DS375/$CZ375)</f>
        <v/>
      </c>
      <c r="DV375" s="250" t="str">
        <f>IF(DataGoesHere!$B375="","",SUM(DR$2:DR375)/AVERAGE(DS:DS))</f>
        <v/>
      </c>
      <c r="DX375" s="19" t="str">
        <f>IF(DataGoesHere!$B374="","",(DB369*(Output!$O$49/Output!$P$49))+(IntermediateCalcs!DB370*(Output!$M$49/Output!$P$49))+(IntermediateCalcs!DB371*(Output!$K$49/Output!$P$49))+(DB372*(Output!$I$49/Output!$P$49))+(IntermediateCalcs!DB373*(Output!$G$49/Output!$P$49))+(IntermediateCalcs!DB374*(Output!$E$49/Output!$P$49)))</f>
        <v/>
      </c>
      <c r="DY375" s="274" t="str">
        <f>IF(DX375="","",IF(IntermediateCalcs!$AO$9="Yes",IntermediateCalcs!DX375*$CX375,IntermediateCalcs!DX375))</f>
        <v/>
      </c>
      <c r="DZ375" s="250" t="str">
        <f>IF(DataGoesHere!$B375="","",($CZ375-DY375))</f>
        <v/>
      </c>
      <c r="EA375" s="250" t="str">
        <f>IF(DataGoesHere!$B375="","",ABS($CZ375-DY375))</f>
        <v/>
      </c>
      <c r="EB375" s="250" t="str">
        <f>IF(DataGoesHere!$B375="","",EA375^2)</f>
        <v/>
      </c>
      <c r="EC375" s="249" t="str">
        <f>IF(DataGoesHere!$B375="","",EA375/$CZ375)</f>
        <v/>
      </c>
      <c r="ED375" s="250" t="str">
        <f>IF(DataGoesHere!$B375="","",SUM(DZ$2:DZ375)/AVERAGE(EA:EA))</f>
        <v/>
      </c>
    </row>
    <row r="376" spans="20:134" x14ac:dyDescent="0.2">
      <c r="T376" s="240"/>
      <c r="U376" s="86"/>
      <c r="V376" s="245" t="str">
        <f>IF(DataGoesHere!$B376="","",(DataGoesHere!$B376/SUM(DataGoesHere!$B374:'DataGoesHere'!$B385)))</f>
        <v/>
      </c>
      <c r="W376" s="86"/>
      <c r="X376" s="86"/>
      <c r="Y376" s="86"/>
      <c r="Z376" s="86"/>
      <c r="AA376" s="86"/>
      <c r="AB376" s="86"/>
      <c r="AC376" s="86"/>
      <c r="AD376" s="86"/>
      <c r="AE376" s="241"/>
      <c r="CV376" s="310" t="str">
        <f>IF(DataGoesHere!B376="","",DataGoesHere!A376)</f>
        <v/>
      </c>
      <c r="CW376" s="271">
        <f t="shared" ca="1" si="18"/>
        <v>3</v>
      </c>
      <c r="CX376" s="272">
        <f t="shared" ca="1" si="19"/>
        <v>0.79862940076451561</v>
      </c>
      <c r="CY376" s="266">
        <f>DataGoesHere!A376</f>
        <v>375</v>
      </c>
      <c r="CZ376" s="19" t="str">
        <f>IF(DataGoesHere!B376="","",DataGoesHere!B376)</f>
        <v/>
      </c>
      <c r="DA376" s="19" t="str">
        <f>IF(DataGoesHere!B376="","",IF(AH$5="No",DataGoesHere!B376,DataGoesHere!B376-(AH$2*(DataGoesHere!A376-1))))</f>
        <v/>
      </c>
      <c r="DB376" s="19" t="str">
        <f>IF(DataGoesHere!B376="","",IF(AO$9="No",DataGoesHere!B376,DataGoesHere!B376/CX376))</f>
        <v/>
      </c>
      <c r="DC376" s="19" t="str">
        <f>IF(DataGoesHere!B376="","",IF(AO$9="No",DA376,DA376/CX376))</f>
        <v/>
      </c>
      <c r="DD376" s="293" t="str">
        <f>IF(CZ376="",IF(COUNTIF(DD$2:DD375,"Forecast")&lt;Output!E$43,"Forecast",""),"Actual")</f>
        <v/>
      </c>
      <c r="DF376" s="19" t="str">
        <f>IF(DataGoesHere!B375="",IF(DD376="Forecast",(Output!$E$47*IntermediateCalcs!DH375)+((1-Output!$E$47)*IntermediateCalcs!DF375),""),(Output!$E$47*IntermediateCalcs!DB375)+((1-Output!$E$47)*IntermediateCalcs!DF375))</f>
        <v/>
      </c>
      <c r="DG376" s="19" t="str">
        <f>IF(DataGoesHere!B375="",IF(DD376="Forecast",(Output!$G$47*(IntermediateCalcs!DF376-IntermediateCalcs!DF375))+((1-Output!$G$47)*IntermediateCalcs!DG375),""),(Output!$G$47*(IntermediateCalcs!DF376-IntermediateCalcs!DF375))+((1-Output!$G$47)*IntermediateCalcs!DG375))</f>
        <v/>
      </c>
      <c r="DH376" s="19" t="str">
        <f>IF(DataGoesHere!B375="",IF(DD376="Forecast",DF376+DG376,""),DF376+DG376)</f>
        <v/>
      </c>
      <c r="DI376" s="274" t="str">
        <f>IF(DH376="","",IF(IntermediateCalcs!$AO$9="Yes",IntermediateCalcs!DH376*$CX376,IntermediateCalcs!DH376))</f>
        <v/>
      </c>
      <c r="DJ376" s="250" t="str">
        <f>IF(DataGoesHere!$B376="","",($CZ376-DI376))</f>
        <v/>
      </c>
      <c r="DK376" s="250" t="str">
        <f>IF(DataGoesHere!$B376="","",ABS($CZ376-DI376))</f>
        <v/>
      </c>
      <c r="DL376" s="250" t="str">
        <f>IF(DataGoesHere!$B376="","",DK376^2)</f>
        <v/>
      </c>
      <c r="DM376" s="249" t="str">
        <f>IF(DataGoesHere!$B376="","",DK376/$CZ376)</f>
        <v/>
      </c>
      <c r="DN376" s="250" t="str">
        <f>IF(DataGoesHere!$B376="","",SUM(DJ$2:DJ376)/AVERAGE(DK:DK))</f>
        <v/>
      </c>
      <c r="DP376" s="19" t="str">
        <f>IF(DataGoesHere!B376="",IF($DD376="Forecast",(Output!E$48*IntermediateCalcs!CY376)+Output!G$48,""),(Output!E$48*IntermediateCalcs!CY376)+Output!G$48)</f>
        <v/>
      </c>
      <c r="DQ376" s="274" t="str">
        <f>IF(DP376="","",IF(IntermediateCalcs!$AO$9="Yes",IntermediateCalcs!DP376*$CX376,IntermediateCalcs!DP376))</f>
        <v/>
      </c>
      <c r="DR376" s="250" t="str">
        <f>IF(DataGoesHere!$B376="","",($CZ376-DQ376))</f>
        <v/>
      </c>
      <c r="DS376" s="250" t="str">
        <f>IF(DataGoesHere!$B376="","",ABS($CZ376-DQ376))</f>
        <v/>
      </c>
      <c r="DT376" s="250" t="str">
        <f>IF(DataGoesHere!$B376="","",DS376^2)</f>
        <v/>
      </c>
      <c r="DU376" s="249" t="str">
        <f>IF(DataGoesHere!$B376="","",DS376/$CZ376)</f>
        <v/>
      </c>
      <c r="DV376" s="250" t="str">
        <f>IF(DataGoesHere!$B376="","",SUM(DR$2:DR376)/AVERAGE(DS:DS))</f>
        <v/>
      </c>
      <c r="DX376" s="19" t="str">
        <f>IF(DataGoesHere!$B375="","",(DB370*(Output!$O$49/Output!$P$49))+(IntermediateCalcs!DB371*(Output!$M$49/Output!$P$49))+(IntermediateCalcs!DB372*(Output!$K$49/Output!$P$49))+(DB373*(Output!$I$49/Output!$P$49))+(IntermediateCalcs!DB374*(Output!$G$49/Output!$P$49))+(IntermediateCalcs!DB375*(Output!$E$49/Output!$P$49)))</f>
        <v/>
      </c>
      <c r="DY376" s="274" t="str">
        <f>IF(DX376="","",IF(IntermediateCalcs!$AO$9="Yes",IntermediateCalcs!DX376*$CX376,IntermediateCalcs!DX376))</f>
        <v/>
      </c>
      <c r="DZ376" s="250" t="str">
        <f>IF(DataGoesHere!$B376="","",($CZ376-DY376))</f>
        <v/>
      </c>
      <c r="EA376" s="250" t="str">
        <f>IF(DataGoesHere!$B376="","",ABS($CZ376-DY376))</f>
        <v/>
      </c>
      <c r="EB376" s="250" t="str">
        <f>IF(DataGoesHere!$B376="","",EA376^2)</f>
        <v/>
      </c>
      <c r="EC376" s="249" t="str">
        <f>IF(DataGoesHere!$B376="","",EA376/$CZ376)</f>
        <v/>
      </c>
      <c r="ED376" s="250" t="str">
        <f>IF(DataGoesHere!$B376="","",SUM(DZ$2:DZ376)/AVERAGE(EA:EA))</f>
        <v/>
      </c>
    </row>
    <row r="377" spans="20:134" x14ac:dyDescent="0.2">
      <c r="T377" s="240"/>
      <c r="U377" s="86"/>
      <c r="V377" s="86"/>
      <c r="W377" s="245" t="str">
        <f>IF(DataGoesHere!$B377="","",(DataGoesHere!$B377/SUM(DataGoesHere!$B374:'DataGoesHere'!$B385)))</f>
        <v/>
      </c>
      <c r="X377" s="86"/>
      <c r="Y377" s="86"/>
      <c r="Z377" s="86"/>
      <c r="AA377" s="86"/>
      <c r="AB377" s="86"/>
      <c r="AC377" s="86"/>
      <c r="AD377" s="86"/>
      <c r="AE377" s="241"/>
      <c r="CV377" s="310" t="str">
        <f>IF(DataGoesHere!B377="","",DataGoesHere!A377)</f>
        <v/>
      </c>
      <c r="CW377" s="271">
        <f t="shared" ca="1" si="18"/>
        <v>4</v>
      </c>
      <c r="CX377" s="272">
        <f t="shared" ca="1" si="19"/>
        <v>1.0149292433706087</v>
      </c>
      <c r="CY377" s="266">
        <f>DataGoesHere!A377</f>
        <v>376</v>
      </c>
      <c r="CZ377" s="19" t="str">
        <f>IF(DataGoesHere!B377="","",DataGoesHere!B377)</f>
        <v/>
      </c>
      <c r="DA377" s="19" t="str">
        <f>IF(DataGoesHere!B377="","",IF(AH$5="No",DataGoesHere!B377,DataGoesHere!B377-(AH$2*(DataGoesHere!A377-1))))</f>
        <v/>
      </c>
      <c r="DB377" s="19" t="str">
        <f>IF(DataGoesHere!B377="","",IF(AO$9="No",DataGoesHere!B377,DataGoesHere!B377/CX377))</f>
        <v/>
      </c>
      <c r="DC377" s="19" t="str">
        <f>IF(DataGoesHere!B377="","",IF(AO$9="No",DA377,DA377/CX377))</f>
        <v/>
      </c>
      <c r="DD377" s="293" t="str">
        <f>IF(CZ377="",IF(COUNTIF(DD$2:DD376,"Forecast")&lt;Output!E$43,"Forecast",""),"Actual")</f>
        <v/>
      </c>
      <c r="DF377" s="19" t="str">
        <f>IF(DataGoesHere!B376="",IF(DD377="Forecast",(Output!$E$47*IntermediateCalcs!DH376)+((1-Output!$E$47)*IntermediateCalcs!DF376),""),(Output!$E$47*IntermediateCalcs!DB376)+((1-Output!$E$47)*IntermediateCalcs!DF376))</f>
        <v/>
      </c>
      <c r="DG377" s="19" t="str">
        <f>IF(DataGoesHere!B376="",IF(DD377="Forecast",(Output!$G$47*(IntermediateCalcs!DF377-IntermediateCalcs!DF376))+((1-Output!$G$47)*IntermediateCalcs!DG376),""),(Output!$G$47*(IntermediateCalcs!DF377-IntermediateCalcs!DF376))+((1-Output!$G$47)*IntermediateCalcs!DG376))</f>
        <v/>
      </c>
      <c r="DH377" s="19" t="str">
        <f>IF(DataGoesHere!B376="",IF(DD377="Forecast",DF377+DG377,""),DF377+DG377)</f>
        <v/>
      </c>
      <c r="DI377" s="274" t="str">
        <f>IF(DH377="","",IF(IntermediateCalcs!$AO$9="Yes",IntermediateCalcs!DH377*$CX377,IntermediateCalcs!DH377))</f>
        <v/>
      </c>
      <c r="DJ377" s="250" t="str">
        <f>IF(DataGoesHere!$B377="","",($CZ377-DI377))</f>
        <v/>
      </c>
      <c r="DK377" s="250" t="str">
        <f>IF(DataGoesHere!$B377="","",ABS($CZ377-DI377))</f>
        <v/>
      </c>
      <c r="DL377" s="250" t="str">
        <f>IF(DataGoesHere!$B377="","",DK377^2)</f>
        <v/>
      </c>
      <c r="DM377" s="249" t="str">
        <f>IF(DataGoesHere!$B377="","",DK377/$CZ377)</f>
        <v/>
      </c>
      <c r="DN377" s="250" t="str">
        <f>IF(DataGoesHere!$B377="","",SUM(DJ$2:DJ377)/AVERAGE(DK:DK))</f>
        <v/>
      </c>
      <c r="DP377" s="19" t="str">
        <f>IF(DataGoesHere!B377="",IF($DD377="Forecast",(Output!E$48*IntermediateCalcs!CY377)+Output!G$48,""),(Output!E$48*IntermediateCalcs!CY377)+Output!G$48)</f>
        <v/>
      </c>
      <c r="DQ377" s="274" t="str">
        <f>IF(DP377="","",IF(IntermediateCalcs!$AO$9="Yes",IntermediateCalcs!DP377*$CX377,IntermediateCalcs!DP377))</f>
        <v/>
      </c>
      <c r="DR377" s="250" t="str">
        <f>IF(DataGoesHere!$B377="","",($CZ377-DQ377))</f>
        <v/>
      </c>
      <c r="DS377" s="250" t="str">
        <f>IF(DataGoesHere!$B377="","",ABS($CZ377-DQ377))</f>
        <v/>
      </c>
      <c r="DT377" s="250" t="str">
        <f>IF(DataGoesHere!$B377="","",DS377^2)</f>
        <v/>
      </c>
      <c r="DU377" s="249" t="str">
        <f>IF(DataGoesHere!$B377="","",DS377/$CZ377)</f>
        <v/>
      </c>
      <c r="DV377" s="250" t="str">
        <f>IF(DataGoesHere!$B377="","",SUM(DR$2:DR377)/AVERAGE(DS:DS))</f>
        <v/>
      </c>
      <c r="DX377" s="19" t="str">
        <f>IF(DataGoesHere!$B376="","",(DB371*(Output!$O$49/Output!$P$49))+(IntermediateCalcs!DB372*(Output!$M$49/Output!$P$49))+(IntermediateCalcs!DB373*(Output!$K$49/Output!$P$49))+(DB374*(Output!$I$49/Output!$P$49))+(IntermediateCalcs!DB375*(Output!$G$49/Output!$P$49))+(IntermediateCalcs!DB376*(Output!$E$49/Output!$P$49)))</f>
        <v/>
      </c>
      <c r="DY377" s="274" t="str">
        <f>IF(DX377="","",IF(IntermediateCalcs!$AO$9="Yes",IntermediateCalcs!DX377*$CX377,IntermediateCalcs!DX377))</f>
        <v/>
      </c>
      <c r="DZ377" s="250" t="str">
        <f>IF(DataGoesHere!$B377="","",($CZ377-DY377))</f>
        <v/>
      </c>
      <c r="EA377" s="250" t="str">
        <f>IF(DataGoesHere!$B377="","",ABS($CZ377-DY377))</f>
        <v/>
      </c>
      <c r="EB377" s="250" t="str">
        <f>IF(DataGoesHere!$B377="","",EA377^2)</f>
        <v/>
      </c>
      <c r="EC377" s="249" t="str">
        <f>IF(DataGoesHere!$B377="","",EA377/$CZ377)</f>
        <v/>
      </c>
      <c r="ED377" s="250" t="str">
        <f>IF(DataGoesHere!$B377="","",SUM(DZ$2:DZ377)/AVERAGE(EA:EA))</f>
        <v/>
      </c>
    </row>
    <row r="378" spans="20:134" x14ac:dyDescent="0.2">
      <c r="T378" s="240"/>
      <c r="U378" s="86"/>
      <c r="V378" s="86"/>
      <c r="W378" s="86"/>
      <c r="X378" s="245" t="str">
        <f>IF(DataGoesHere!$B378="","",(DataGoesHere!$B378/SUM(DataGoesHere!$B374:'DataGoesHere'!$B385)))</f>
        <v/>
      </c>
      <c r="Y378" s="86"/>
      <c r="Z378" s="86"/>
      <c r="AA378" s="86"/>
      <c r="AB378" s="86"/>
      <c r="AC378" s="86"/>
      <c r="AD378" s="86"/>
      <c r="AE378" s="241"/>
      <c r="CV378" s="310" t="str">
        <f>IF(DataGoesHere!B378="","",DataGoesHere!A378)</f>
        <v/>
      </c>
      <c r="CW378" s="271">
        <f t="shared" ca="1" si="18"/>
        <v>5</v>
      </c>
      <c r="CX378" s="272">
        <f t="shared" ca="1" si="19"/>
        <v>0.97875414397996308</v>
      </c>
      <c r="CY378" s="266">
        <f>DataGoesHere!A378</f>
        <v>377</v>
      </c>
      <c r="CZ378" s="19" t="str">
        <f>IF(DataGoesHere!B378="","",DataGoesHere!B378)</f>
        <v/>
      </c>
      <c r="DA378" s="19" t="str">
        <f>IF(DataGoesHere!B378="","",IF(AH$5="No",DataGoesHere!B378,DataGoesHere!B378-(AH$2*(DataGoesHere!A378-1))))</f>
        <v/>
      </c>
      <c r="DB378" s="19" t="str">
        <f>IF(DataGoesHere!B378="","",IF(AO$9="No",DataGoesHere!B378,DataGoesHere!B378/CX378))</f>
        <v/>
      </c>
      <c r="DC378" s="19" t="str">
        <f>IF(DataGoesHere!B378="","",IF(AO$9="No",DA378,DA378/CX378))</f>
        <v/>
      </c>
      <c r="DD378" s="293" t="str">
        <f>IF(CZ378="",IF(COUNTIF(DD$2:DD377,"Forecast")&lt;Output!E$43,"Forecast",""),"Actual")</f>
        <v/>
      </c>
      <c r="DF378" s="19" t="str">
        <f>IF(DataGoesHere!B377="",IF(DD378="Forecast",(Output!$E$47*IntermediateCalcs!DH377)+((1-Output!$E$47)*IntermediateCalcs!DF377),""),(Output!$E$47*IntermediateCalcs!DB377)+((1-Output!$E$47)*IntermediateCalcs!DF377))</f>
        <v/>
      </c>
      <c r="DG378" s="19" t="str">
        <f>IF(DataGoesHere!B377="",IF(DD378="Forecast",(Output!$G$47*(IntermediateCalcs!DF378-IntermediateCalcs!DF377))+((1-Output!$G$47)*IntermediateCalcs!DG377),""),(Output!$G$47*(IntermediateCalcs!DF378-IntermediateCalcs!DF377))+((1-Output!$G$47)*IntermediateCalcs!DG377))</f>
        <v/>
      </c>
      <c r="DH378" s="19" t="str">
        <f>IF(DataGoesHere!B377="",IF(DD378="Forecast",DF378+DG378,""),DF378+DG378)</f>
        <v/>
      </c>
      <c r="DI378" s="274" t="str">
        <f>IF(DH378="","",IF(IntermediateCalcs!$AO$9="Yes",IntermediateCalcs!DH378*$CX378,IntermediateCalcs!DH378))</f>
        <v/>
      </c>
      <c r="DJ378" s="250" t="str">
        <f>IF(DataGoesHere!$B378="","",($CZ378-DI378))</f>
        <v/>
      </c>
      <c r="DK378" s="250" t="str">
        <f>IF(DataGoesHere!$B378="","",ABS($CZ378-DI378))</f>
        <v/>
      </c>
      <c r="DL378" s="250" t="str">
        <f>IF(DataGoesHere!$B378="","",DK378^2)</f>
        <v/>
      </c>
      <c r="DM378" s="249" t="str">
        <f>IF(DataGoesHere!$B378="","",DK378/$CZ378)</f>
        <v/>
      </c>
      <c r="DN378" s="250" t="str">
        <f>IF(DataGoesHere!$B378="","",SUM(DJ$2:DJ378)/AVERAGE(DK:DK))</f>
        <v/>
      </c>
      <c r="DP378" s="19" t="str">
        <f>IF(DataGoesHere!B378="",IF($DD378="Forecast",(Output!E$48*IntermediateCalcs!CY378)+Output!G$48,""),(Output!E$48*IntermediateCalcs!CY378)+Output!G$48)</f>
        <v/>
      </c>
      <c r="DQ378" s="274" t="str">
        <f>IF(DP378="","",IF(IntermediateCalcs!$AO$9="Yes",IntermediateCalcs!DP378*$CX378,IntermediateCalcs!DP378))</f>
        <v/>
      </c>
      <c r="DR378" s="250" t="str">
        <f>IF(DataGoesHere!$B378="","",($CZ378-DQ378))</f>
        <v/>
      </c>
      <c r="DS378" s="250" t="str">
        <f>IF(DataGoesHere!$B378="","",ABS($CZ378-DQ378))</f>
        <v/>
      </c>
      <c r="DT378" s="250" t="str">
        <f>IF(DataGoesHere!$B378="","",DS378^2)</f>
        <v/>
      </c>
      <c r="DU378" s="249" t="str">
        <f>IF(DataGoesHere!$B378="","",DS378/$CZ378)</f>
        <v/>
      </c>
      <c r="DV378" s="250" t="str">
        <f>IF(DataGoesHere!$B378="","",SUM(DR$2:DR378)/AVERAGE(DS:DS))</f>
        <v/>
      </c>
      <c r="DX378" s="19" t="str">
        <f>IF(DataGoesHere!$B377="","",(DB372*(Output!$O$49/Output!$P$49))+(IntermediateCalcs!DB373*(Output!$M$49/Output!$P$49))+(IntermediateCalcs!DB374*(Output!$K$49/Output!$P$49))+(DB375*(Output!$I$49/Output!$P$49))+(IntermediateCalcs!DB376*(Output!$G$49/Output!$P$49))+(IntermediateCalcs!DB377*(Output!$E$49/Output!$P$49)))</f>
        <v/>
      </c>
      <c r="DY378" s="274" t="str">
        <f>IF(DX378="","",IF(IntermediateCalcs!$AO$9="Yes",IntermediateCalcs!DX378*$CX378,IntermediateCalcs!DX378))</f>
        <v/>
      </c>
      <c r="DZ378" s="250" t="str">
        <f>IF(DataGoesHere!$B378="","",($CZ378-DY378))</f>
        <v/>
      </c>
      <c r="EA378" s="250" t="str">
        <f>IF(DataGoesHere!$B378="","",ABS($CZ378-DY378))</f>
        <v/>
      </c>
      <c r="EB378" s="250" t="str">
        <f>IF(DataGoesHere!$B378="","",EA378^2)</f>
        <v/>
      </c>
      <c r="EC378" s="249" t="str">
        <f>IF(DataGoesHere!$B378="","",EA378/$CZ378)</f>
        <v/>
      </c>
      <c r="ED378" s="250" t="str">
        <f>IF(DataGoesHere!$B378="","",SUM(DZ$2:DZ378)/AVERAGE(EA:EA))</f>
        <v/>
      </c>
    </row>
    <row r="379" spans="20:134" x14ac:dyDescent="0.2">
      <c r="T379" s="240"/>
      <c r="U379" s="86"/>
      <c r="V379" s="86"/>
      <c r="W379" s="86"/>
      <c r="X379" s="86"/>
      <c r="Y379" s="245" t="str">
        <f>IF(DataGoesHere!$B379="","",(DataGoesHere!$B379/SUM(DataGoesHere!$B374:'DataGoesHere'!$B385)))</f>
        <v/>
      </c>
      <c r="Z379" s="86"/>
      <c r="AA379" s="86"/>
      <c r="AB379" s="86"/>
      <c r="AC379" s="86"/>
      <c r="AD379" s="86"/>
      <c r="AE379" s="241"/>
      <c r="CV379" s="310" t="str">
        <f>IF(DataGoesHere!B379="","",DataGoesHere!A379)</f>
        <v/>
      </c>
      <c r="CW379" s="271">
        <f t="shared" ca="1" si="18"/>
        <v>6</v>
      </c>
      <c r="CX379" s="272">
        <f t="shared" ca="1" si="19"/>
        <v>1.0779088099730167</v>
      </c>
      <c r="CY379" s="266">
        <f>DataGoesHere!A379</f>
        <v>378</v>
      </c>
      <c r="CZ379" s="19" t="str">
        <f>IF(DataGoesHere!B379="","",DataGoesHere!B379)</f>
        <v/>
      </c>
      <c r="DA379" s="19" t="str">
        <f>IF(DataGoesHere!B379="","",IF(AH$5="No",DataGoesHere!B379,DataGoesHere!B379-(AH$2*(DataGoesHere!A379-1))))</f>
        <v/>
      </c>
      <c r="DB379" s="19" t="str">
        <f>IF(DataGoesHere!B379="","",IF(AO$9="No",DataGoesHere!B379,DataGoesHere!B379/CX379))</f>
        <v/>
      </c>
      <c r="DC379" s="19" t="str">
        <f>IF(DataGoesHere!B379="","",IF(AO$9="No",DA379,DA379/CX379))</f>
        <v/>
      </c>
      <c r="DD379" s="293" t="str">
        <f>IF(CZ379="",IF(COUNTIF(DD$2:DD378,"Forecast")&lt;Output!E$43,"Forecast",""),"Actual")</f>
        <v/>
      </c>
      <c r="DF379" s="19" t="str">
        <f>IF(DataGoesHere!B378="",IF(DD379="Forecast",(Output!$E$47*IntermediateCalcs!DH378)+((1-Output!$E$47)*IntermediateCalcs!DF378),""),(Output!$E$47*IntermediateCalcs!DB378)+((1-Output!$E$47)*IntermediateCalcs!DF378))</f>
        <v/>
      </c>
      <c r="DG379" s="19" t="str">
        <f>IF(DataGoesHere!B378="",IF(DD379="Forecast",(Output!$G$47*(IntermediateCalcs!DF379-IntermediateCalcs!DF378))+((1-Output!$G$47)*IntermediateCalcs!DG378),""),(Output!$G$47*(IntermediateCalcs!DF379-IntermediateCalcs!DF378))+((1-Output!$G$47)*IntermediateCalcs!DG378))</f>
        <v/>
      </c>
      <c r="DH379" s="19" t="str">
        <f>IF(DataGoesHere!B378="",IF(DD379="Forecast",DF379+DG379,""),DF379+DG379)</f>
        <v/>
      </c>
      <c r="DI379" s="274" t="str">
        <f>IF(DH379="","",IF(IntermediateCalcs!$AO$9="Yes",IntermediateCalcs!DH379*$CX379,IntermediateCalcs!DH379))</f>
        <v/>
      </c>
      <c r="DJ379" s="250" t="str">
        <f>IF(DataGoesHere!$B379="","",($CZ379-DI379))</f>
        <v/>
      </c>
      <c r="DK379" s="250" t="str">
        <f>IF(DataGoesHere!$B379="","",ABS($CZ379-DI379))</f>
        <v/>
      </c>
      <c r="DL379" s="250" t="str">
        <f>IF(DataGoesHere!$B379="","",DK379^2)</f>
        <v/>
      </c>
      <c r="DM379" s="249" t="str">
        <f>IF(DataGoesHere!$B379="","",DK379/$CZ379)</f>
        <v/>
      </c>
      <c r="DN379" s="250" t="str">
        <f>IF(DataGoesHere!$B379="","",SUM(DJ$2:DJ379)/AVERAGE(DK:DK))</f>
        <v/>
      </c>
      <c r="DP379" s="19" t="str">
        <f>IF(DataGoesHere!B379="",IF($DD379="Forecast",(Output!E$48*IntermediateCalcs!CY379)+Output!G$48,""),(Output!E$48*IntermediateCalcs!CY379)+Output!G$48)</f>
        <v/>
      </c>
      <c r="DQ379" s="274" t="str">
        <f>IF(DP379="","",IF(IntermediateCalcs!$AO$9="Yes",IntermediateCalcs!DP379*$CX379,IntermediateCalcs!DP379))</f>
        <v/>
      </c>
      <c r="DR379" s="250" t="str">
        <f>IF(DataGoesHere!$B379="","",($CZ379-DQ379))</f>
        <v/>
      </c>
      <c r="DS379" s="250" t="str">
        <f>IF(DataGoesHere!$B379="","",ABS($CZ379-DQ379))</f>
        <v/>
      </c>
      <c r="DT379" s="250" t="str">
        <f>IF(DataGoesHere!$B379="","",DS379^2)</f>
        <v/>
      </c>
      <c r="DU379" s="249" t="str">
        <f>IF(DataGoesHere!$B379="","",DS379/$CZ379)</f>
        <v/>
      </c>
      <c r="DV379" s="250" t="str">
        <f>IF(DataGoesHere!$B379="","",SUM(DR$2:DR379)/AVERAGE(DS:DS))</f>
        <v/>
      </c>
      <c r="DX379" s="19" t="str">
        <f>IF(DataGoesHere!$B378="","",(DB373*(Output!$O$49/Output!$P$49))+(IntermediateCalcs!DB374*(Output!$M$49/Output!$P$49))+(IntermediateCalcs!DB375*(Output!$K$49/Output!$P$49))+(DB376*(Output!$I$49/Output!$P$49))+(IntermediateCalcs!DB377*(Output!$G$49/Output!$P$49))+(IntermediateCalcs!DB378*(Output!$E$49/Output!$P$49)))</f>
        <v/>
      </c>
      <c r="DY379" s="274" t="str">
        <f>IF(DX379="","",IF(IntermediateCalcs!$AO$9="Yes",IntermediateCalcs!DX379*$CX379,IntermediateCalcs!DX379))</f>
        <v/>
      </c>
      <c r="DZ379" s="250" t="str">
        <f>IF(DataGoesHere!$B379="","",($CZ379-DY379))</f>
        <v/>
      </c>
      <c r="EA379" s="250" t="str">
        <f>IF(DataGoesHere!$B379="","",ABS($CZ379-DY379))</f>
        <v/>
      </c>
      <c r="EB379" s="250" t="str">
        <f>IF(DataGoesHere!$B379="","",EA379^2)</f>
        <v/>
      </c>
      <c r="EC379" s="249" t="str">
        <f>IF(DataGoesHere!$B379="","",EA379/$CZ379)</f>
        <v/>
      </c>
      <c r="ED379" s="250" t="str">
        <f>IF(DataGoesHere!$B379="","",SUM(DZ$2:DZ379)/AVERAGE(EA:EA))</f>
        <v/>
      </c>
    </row>
    <row r="380" spans="20:134" x14ac:dyDescent="0.2">
      <c r="T380" s="240"/>
      <c r="U380" s="86"/>
      <c r="V380" s="86"/>
      <c r="W380" s="86"/>
      <c r="X380" s="86"/>
      <c r="Y380" s="86"/>
      <c r="Z380" s="245" t="str">
        <f>IF(DataGoesHere!$B380="","",(DataGoesHere!$B380/SUM(DataGoesHere!$B374:'DataGoesHere'!$B385)))</f>
        <v/>
      </c>
      <c r="AA380" s="86"/>
      <c r="AB380" s="86"/>
      <c r="AC380" s="86"/>
      <c r="AD380" s="86"/>
      <c r="AE380" s="241"/>
      <c r="CV380" s="310" t="str">
        <f>IF(DataGoesHere!B380="","",DataGoesHere!A380)</f>
        <v/>
      </c>
      <c r="CW380" s="271">
        <f t="shared" ca="1" si="18"/>
        <v>7</v>
      </c>
      <c r="CX380" s="272">
        <f t="shared" ca="1" si="19"/>
        <v>1.0265458156689093</v>
      </c>
      <c r="CY380" s="266">
        <f>DataGoesHere!A380</f>
        <v>379</v>
      </c>
      <c r="CZ380" s="19" t="str">
        <f>IF(DataGoesHere!B380="","",DataGoesHere!B380)</f>
        <v/>
      </c>
      <c r="DA380" s="19" t="str">
        <f>IF(DataGoesHere!B380="","",IF(AH$5="No",DataGoesHere!B380,DataGoesHere!B380-(AH$2*(DataGoesHere!A380-1))))</f>
        <v/>
      </c>
      <c r="DB380" s="19" t="str">
        <f>IF(DataGoesHere!B380="","",IF(AO$9="No",DataGoesHere!B380,DataGoesHere!B380/CX380))</f>
        <v/>
      </c>
      <c r="DC380" s="19" t="str">
        <f>IF(DataGoesHere!B380="","",IF(AO$9="No",DA380,DA380/CX380))</f>
        <v/>
      </c>
      <c r="DD380" s="293" t="str">
        <f>IF(CZ380="",IF(COUNTIF(DD$2:DD379,"Forecast")&lt;Output!E$43,"Forecast",""),"Actual")</f>
        <v/>
      </c>
      <c r="DF380" s="19" t="str">
        <f>IF(DataGoesHere!B379="",IF(DD380="Forecast",(Output!$E$47*IntermediateCalcs!DH379)+((1-Output!$E$47)*IntermediateCalcs!DF379),""),(Output!$E$47*IntermediateCalcs!DB379)+((1-Output!$E$47)*IntermediateCalcs!DF379))</f>
        <v/>
      </c>
      <c r="DG380" s="19" t="str">
        <f>IF(DataGoesHere!B379="",IF(DD380="Forecast",(Output!$G$47*(IntermediateCalcs!DF380-IntermediateCalcs!DF379))+((1-Output!$G$47)*IntermediateCalcs!DG379),""),(Output!$G$47*(IntermediateCalcs!DF380-IntermediateCalcs!DF379))+((1-Output!$G$47)*IntermediateCalcs!DG379))</f>
        <v/>
      </c>
      <c r="DH380" s="19" t="str">
        <f>IF(DataGoesHere!B379="",IF(DD380="Forecast",DF380+DG380,""),DF380+DG380)</f>
        <v/>
      </c>
      <c r="DI380" s="274" t="str">
        <f>IF(DH380="","",IF(IntermediateCalcs!$AO$9="Yes",IntermediateCalcs!DH380*$CX380,IntermediateCalcs!DH380))</f>
        <v/>
      </c>
      <c r="DJ380" s="250" t="str">
        <f>IF(DataGoesHere!$B380="","",($CZ380-DI380))</f>
        <v/>
      </c>
      <c r="DK380" s="250" t="str">
        <f>IF(DataGoesHere!$B380="","",ABS($CZ380-DI380))</f>
        <v/>
      </c>
      <c r="DL380" s="250" t="str">
        <f>IF(DataGoesHere!$B380="","",DK380^2)</f>
        <v/>
      </c>
      <c r="DM380" s="249" t="str">
        <f>IF(DataGoesHere!$B380="","",DK380/$CZ380)</f>
        <v/>
      </c>
      <c r="DN380" s="250" t="str">
        <f>IF(DataGoesHere!$B380="","",SUM(DJ$2:DJ380)/AVERAGE(DK:DK))</f>
        <v/>
      </c>
      <c r="DP380" s="19" t="str">
        <f>IF(DataGoesHere!B380="",IF($DD380="Forecast",(Output!E$48*IntermediateCalcs!CY380)+Output!G$48,""),(Output!E$48*IntermediateCalcs!CY380)+Output!G$48)</f>
        <v/>
      </c>
      <c r="DQ380" s="274" t="str">
        <f>IF(DP380="","",IF(IntermediateCalcs!$AO$9="Yes",IntermediateCalcs!DP380*$CX380,IntermediateCalcs!DP380))</f>
        <v/>
      </c>
      <c r="DR380" s="250" t="str">
        <f>IF(DataGoesHere!$B380="","",($CZ380-DQ380))</f>
        <v/>
      </c>
      <c r="DS380" s="250" t="str">
        <f>IF(DataGoesHere!$B380="","",ABS($CZ380-DQ380))</f>
        <v/>
      </c>
      <c r="DT380" s="250" t="str">
        <f>IF(DataGoesHere!$B380="","",DS380^2)</f>
        <v/>
      </c>
      <c r="DU380" s="249" t="str">
        <f>IF(DataGoesHere!$B380="","",DS380/$CZ380)</f>
        <v/>
      </c>
      <c r="DV380" s="250" t="str">
        <f>IF(DataGoesHere!$B380="","",SUM(DR$2:DR380)/AVERAGE(DS:DS))</f>
        <v/>
      </c>
      <c r="DX380" s="19" t="str">
        <f>IF(DataGoesHere!$B379="","",(DB374*(Output!$O$49/Output!$P$49))+(IntermediateCalcs!DB375*(Output!$M$49/Output!$P$49))+(IntermediateCalcs!DB376*(Output!$K$49/Output!$P$49))+(DB377*(Output!$I$49/Output!$P$49))+(IntermediateCalcs!DB378*(Output!$G$49/Output!$P$49))+(IntermediateCalcs!DB379*(Output!$E$49/Output!$P$49)))</f>
        <v/>
      </c>
      <c r="DY380" s="274" t="str">
        <f>IF(DX380="","",IF(IntermediateCalcs!$AO$9="Yes",IntermediateCalcs!DX380*$CX380,IntermediateCalcs!DX380))</f>
        <v/>
      </c>
      <c r="DZ380" s="250" t="str">
        <f>IF(DataGoesHere!$B380="","",($CZ380-DY380))</f>
        <v/>
      </c>
      <c r="EA380" s="250" t="str">
        <f>IF(DataGoesHere!$B380="","",ABS($CZ380-DY380))</f>
        <v/>
      </c>
      <c r="EB380" s="250" t="str">
        <f>IF(DataGoesHere!$B380="","",EA380^2)</f>
        <v/>
      </c>
      <c r="EC380" s="249" t="str">
        <f>IF(DataGoesHere!$B380="","",EA380/$CZ380)</f>
        <v/>
      </c>
      <c r="ED380" s="250" t="str">
        <f>IF(DataGoesHere!$B380="","",SUM(DZ$2:DZ380)/AVERAGE(EA:EA))</f>
        <v/>
      </c>
    </row>
    <row r="381" spans="20:134" x14ac:dyDescent="0.2">
      <c r="T381" s="240"/>
      <c r="U381" s="86"/>
      <c r="V381" s="86"/>
      <c r="W381" s="86"/>
      <c r="X381" s="86"/>
      <c r="Y381" s="86"/>
      <c r="Z381" s="86"/>
      <c r="AA381" s="245" t="str">
        <f>IF(DataGoesHere!$B381="","",(DataGoesHere!$B381/SUM(DataGoesHere!$B374:'DataGoesHere'!$B385)))</f>
        <v/>
      </c>
      <c r="AB381" s="86"/>
      <c r="AC381" s="86"/>
      <c r="AD381" s="86"/>
      <c r="AE381" s="241"/>
      <c r="CV381" s="310" t="str">
        <f>IF(DataGoesHere!B381="","",DataGoesHere!A381)</f>
        <v/>
      </c>
      <c r="CW381" s="271">
        <f t="shared" ca="1" si="18"/>
        <v>8</v>
      </c>
      <c r="CX381" s="272">
        <f t="shared" ca="1" si="19"/>
        <v>1.0207492390681214</v>
      </c>
      <c r="CY381" s="266">
        <f>DataGoesHere!A381</f>
        <v>380</v>
      </c>
      <c r="CZ381" s="19" t="str">
        <f>IF(DataGoesHere!B381="","",DataGoesHere!B381)</f>
        <v/>
      </c>
      <c r="DA381" s="19" t="str">
        <f>IF(DataGoesHere!B381="","",IF(AH$5="No",DataGoesHere!B381,DataGoesHere!B381-(AH$2*(DataGoesHere!A381-1))))</f>
        <v/>
      </c>
      <c r="DB381" s="19" t="str">
        <f>IF(DataGoesHere!B381="","",IF(AO$9="No",DataGoesHere!B381,DataGoesHere!B381/CX381))</f>
        <v/>
      </c>
      <c r="DC381" s="19" t="str">
        <f>IF(DataGoesHere!B381="","",IF(AO$9="No",DA381,DA381/CX381))</f>
        <v/>
      </c>
      <c r="DD381" s="293" t="str">
        <f>IF(CZ381="",IF(COUNTIF(DD$2:DD380,"Forecast")&lt;Output!E$43,"Forecast",""),"Actual")</f>
        <v/>
      </c>
      <c r="DF381" s="19" t="str">
        <f>IF(DataGoesHere!B380="",IF(DD381="Forecast",(Output!$E$47*IntermediateCalcs!DH380)+((1-Output!$E$47)*IntermediateCalcs!DF380),""),(Output!$E$47*IntermediateCalcs!DB380)+((1-Output!$E$47)*IntermediateCalcs!DF380))</f>
        <v/>
      </c>
      <c r="DG381" s="19" t="str">
        <f>IF(DataGoesHere!B380="",IF(DD381="Forecast",(Output!$G$47*(IntermediateCalcs!DF381-IntermediateCalcs!DF380))+((1-Output!$G$47)*IntermediateCalcs!DG380),""),(Output!$G$47*(IntermediateCalcs!DF381-IntermediateCalcs!DF380))+((1-Output!$G$47)*IntermediateCalcs!DG380))</f>
        <v/>
      </c>
      <c r="DH381" s="19" t="str">
        <f>IF(DataGoesHere!B380="",IF(DD381="Forecast",DF381+DG381,""),DF381+DG381)</f>
        <v/>
      </c>
      <c r="DI381" s="274" t="str">
        <f>IF(DH381="","",IF(IntermediateCalcs!$AO$9="Yes",IntermediateCalcs!DH381*$CX381,IntermediateCalcs!DH381))</f>
        <v/>
      </c>
      <c r="DJ381" s="250" t="str">
        <f>IF(DataGoesHere!$B381="","",($CZ381-DI381))</f>
        <v/>
      </c>
      <c r="DK381" s="250" t="str">
        <f>IF(DataGoesHere!$B381="","",ABS($CZ381-DI381))</f>
        <v/>
      </c>
      <c r="DL381" s="250" t="str">
        <f>IF(DataGoesHere!$B381="","",DK381^2)</f>
        <v/>
      </c>
      <c r="DM381" s="249" t="str">
        <f>IF(DataGoesHere!$B381="","",DK381/$CZ381)</f>
        <v/>
      </c>
      <c r="DN381" s="250" t="str">
        <f>IF(DataGoesHere!$B381="","",SUM(DJ$2:DJ381)/AVERAGE(DK:DK))</f>
        <v/>
      </c>
      <c r="DP381" s="19" t="str">
        <f>IF(DataGoesHere!B381="",IF($DD381="Forecast",(Output!E$48*IntermediateCalcs!CY381)+Output!G$48,""),(Output!E$48*IntermediateCalcs!CY381)+Output!G$48)</f>
        <v/>
      </c>
      <c r="DQ381" s="274" t="str">
        <f>IF(DP381="","",IF(IntermediateCalcs!$AO$9="Yes",IntermediateCalcs!DP381*$CX381,IntermediateCalcs!DP381))</f>
        <v/>
      </c>
      <c r="DR381" s="250" t="str">
        <f>IF(DataGoesHere!$B381="","",($CZ381-DQ381))</f>
        <v/>
      </c>
      <c r="DS381" s="250" t="str">
        <f>IF(DataGoesHere!$B381="","",ABS($CZ381-DQ381))</f>
        <v/>
      </c>
      <c r="DT381" s="250" t="str">
        <f>IF(DataGoesHere!$B381="","",DS381^2)</f>
        <v/>
      </c>
      <c r="DU381" s="249" t="str">
        <f>IF(DataGoesHere!$B381="","",DS381/$CZ381)</f>
        <v/>
      </c>
      <c r="DV381" s="250" t="str">
        <f>IF(DataGoesHere!$B381="","",SUM(DR$2:DR381)/AVERAGE(DS:DS))</f>
        <v/>
      </c>
      <c r="DX381" s="19" t="str">
        <f>IF(DataGoesHere!$B380="","",(DB375*(Output!$O$49/Output!$P$49))+(IntermediateCalcs!DB376*(Output!$M$49/Output!$P$49))+(IntermediateCalcs!DB377*(Output!$K$49/Output!$P$49))+(DB378*(Output!$I$49/Output!$P$49))+(IntermediateCalcs!DB379*(Output!$G$49/Output!$P$49))+(IntermediateCalcs!DB380*(Output!$E$49/Output!$P$49)))</f>
        <v/>
      </c>
      <c r="DY381" s="274" t="str">
        <f>IF(DX381="","",IF(IntermediateCalcs!$AO$9="Yes",IntermediateCalcs!DX381*$CX381,IntermediateCalcs!DX381))</f>
        <v/>
      </c>
      <c r="DZ381" s="250" t="str">
        <f>IF(DataGoesHere!$B381="","",($CZ381-DY381))</f>
        <v/>
      </c>
      <c r="EA381" s="250" t="str">
        <f>IF(DataGoesHere!$B381="","",ABS($CZ381-DY381))</f>
        <v/>
      </c>
      <c r="EB381" s="250" t="str">
        <f>IF(DataGoesHere!$B381="","",EA381^2)</f>
        <v/>
      </c>
      <c r="EC381" s="249" t="str">
        <f>IF(DataGoesHere!$B381="","",EA381/$CZ381)</f>
        <v/>
      </c>
      <c r="ED381" s="250" t="str">
        <f>IF(DataGoesHere!$B381="","",SUM(DZ$2:DZ381)/AVERAGE(EA:EA))</f>
        <v/>
      </c>
    </row>
    <row r="382" spans="20:134" x14ac:dyDescent="0.2">
      <c r="T382" s="240"/>
      <c r="U382" s="86"/>
      <c r="V382" s="86"/>
      <c r="W382" s="86"/>
      <c r="X382" s="86"/>
      <c r="Y382" s="86"/>
      <c r="Z382" s="86"/>
      <c r="AA382" s="86"/>
      <c r="AB382" s="245" t="str">
        <f>IF(DataGoesHere!$B382="","",(DataGoesHere!$B382/SUM(DataGoesHere!$B374:'DataGoesHere'!$B385)))</f>
        <v/>
      </c>
      <c r="AC382" s="86"/>
      <c r="AD382" s="86"/>
      <c r="AE382" s="241"/>
      <c r="CV382" s="310" t="str">
        <f>IF(DataGoesHere!B382="","",DataGoesHere!A382)</f>
        <v/>
      </c>
      <c r="CW382" s="271">
        <f t="shared" ca="1" si="18"/>
        <v>9</v>
      </c>
      <c r="CX382" s="272">
        <f t="shared" ca="1" si="19"/>
        <v>1.0625330005567626</v>
      </c>
      <c r="CY382" s="266">
        <f>DataGoesHere!A382</f>
        <v>381</v>
      </c>
      <c r="CZ382" s="19" t="str">
        <f>IF(DataGoesHere!B382="","",DataGoesHere!B382)</f>
        <v/>
      </c>
      <c r="DA382" s="19" t="str">
        <f>IF(DataGoesHere!B382="","",IF(AH$5="No",DataGoesHere!B382,DataGoesHere!B382-(AH$2*(DataGoesHere!A382-1))))</f>
        <v/>
      </c>
      <c r="DB382" s="19" t="str">
        <f>IF(DataGoesHere!B382="","",IF(AO$9="No",DataGoesHere!B382,DataGoesHere!B382/CX382))</f>
        <v/>
      </c>
      <c r="DC382" s="19" t="str">
        <f>IF(DataGoesHere!B382="","",IF(AO$9="No",DA382,DA382/CX382))</f>
        <v/>
      </c>
      <c r="DD382" s="293" t="str">
        <f>IF(CZ382="",IF(COUNTIF(DD$2:DD381,"Forecast")&lt;Output!E$43,"Forecast",""),"Actual")</f>
        <v/>
      </c>
      <c r="DF382" s="19" t="str">
        <f>IF(DataGoesHere!B381="",IF(DD382="Forecast",(Output!$E$47*IntermediateCalcs!DH381)+((1-Output!$E$47)*IntermediateCalcs!DF381),""),(Output!$E$47*IntermediateCalcs!DB381)+((1-Output!$E$47)*IntermediateCalcs!DF381))</f>
        <v/>
      </c>
      <c r="DG382" s="19" t="str">
        <f>IF(DataGoesHere!B381="",IF(DD382="Forecast",(Output!$G$47*(IntermediateCalcs!DF382-IntermediateCalcs!DF381))+((1-Output!$G$47)*IntermediateCalcs!DG381),""),(Output!$G$47*(IntermediateCalcs!DF382-IntermediateCalcs!DF381))+((1-Output!$G$47)*IntermediateCalcs!DG381))</f>
        <v/>
      </c>
      <c r="DH382" s="19" t="str">
        <f>IF(DataGoesHere!B381="",IF(DD382="Forecast",DF382+DG382,""),DF382+DG382)</f>
        <v/>
      </c>
      <c r="DI382" s="274" t="str">
        <f>IF(DH382="","",IF(IntermediateCalcs!$AO$9="Yes",IntermediateCalcs!DH382*$CX382,IntermediateCalcs!DH382))</f>
        <v/>
      </c>
      <c r="DJ382" s="250" t="str">
        <f>IF(DataGoesHere!$B382="","",($CZ382-DI382))</f>
        <v/>
      </c>
      <c r="DK382" s="250" t="str">
        <f>IF(DataGoesHere!$B382="","",ABS($CZ382-DI382))</f>
        <v/>
      </c>
      <c r="DL382" s="250" t="str">
        <f>IF(DataGoesHere!$B382="","",DK382^2)</f>
        <v/>
      </c>
      <c r="DM382" s="249" t="str">
        <f>IF(DataGoesHere!$B382="","",DK382/$CZ382)</f>
        <v/>
      </c>
      <c r="DN382" s="250" t="str">
        <f>IF(DataGoesHere!$B382="","",SUM(DJ$2:DJ382)/AVERAGE(DK:DK))</f>
        <v/>
      </c>
      <c r="DP382" s="19" t="str">
        <f>IF(DataGoesHere!B382="",IF($DD382="Forecast",(Output!E$48*IntermediateCalcs!CY382)+Output!G$48,""),(Output!E$48*IntermediateCalcs!CY382)+Output!G$48)</f>
        <v/>
      </c>
      <c r="DQ382" s="274" t="str">
        <f>IF(DP382="","",IF(IntermediateCalcs!$AO$9="Yes",IntermediateCalcs!DP382*$CX382,IntermediateCalcs!DP382))</f>
        <v/>
      </c>
      <c r="DR382" s="250" t="str">
        <f>IF(DataGoesHere!$B382="","",($CZ382-DQ382))</f>
        <v/>
      </c>
      <c r="DS382" s="250" t="str">
        <f>IF(DataGoesHere!$B382="","",ABS($CZ382-DQ382))</f>
        <v/>
      </c>
      <c r="DT382" s="250" t="str">
        <f>IF(DataGoesHere!$B382="","",DS382^2)</f>
        <v/>
      </c>
      <c r="DU382" s="249" t="str">
        <f>IF(DataGoesHere!$B382="","",DS382/$CZ382)</f>
        <v/>
      </c>
      <c r="DV382" s="250" t="str">
        <f>IF(DataGoesHere!$B382="","",SUM(DR$2:DR382)/AVERAGE(DS:DS))</f>
        <v/>
      </c>
      <c r="DX382" s="19" t="str">
        <f>IF(DataGoesHere!$B381="","",(DB376*(Output!$O$49/Output!$P$49))+(IntermediateCalcs!DB377*(Output!$M$49/Output!$P$49))+(IntermediateCalcs!DB378*(Output!$K$49/Output!$P$49))+(DB379*(Output!$I$49/Output!$P$49))+(IntermediateCalcs!DB380*(Output!$G$49/Output!$P$49))+(IntermediateCalcs!DB381*(Output!$E$49/Output!$P$49)))</f>
        <v/>
      </c>
      <c r="DY382" s="274" t="str">
        <f>IF(DX382="","",IF(IntermediateCalcs!$AO$9="Yes",IntermediateCalcs!DX382*$CX382,IntermediateCalcs!DX382))</f>
        <v/>
      </c>
      <c r="DZ382" s="250" t="str">
        <f>IF(DataGoesHere!$B382="","",($CZ382-DY382))</f>
        <v/>
      </c>
      <c r="EA382" s="250" t="str">
        <f>IF(DataGoesHere!$B382="","",ABS($CZ382-DY382))</f>
        <v/>
      </c>
      <c r="EB382" s="250" t="str">
        <f>IF(DataGoesHere!$B382="","",EA382^2)</f>
        <v/>
      </c>
      <c r="EC382" s="249" t="str">
        <f>IF(DataGoesHere!$B382="","",EA382/$CZ382)</f>
        <v/>
      </c>
      <c r="ED382" s="250" t="str">
        <f>IF(DataGoesHere!$B382="","",SUM(DZ$2:DZ382)/AVERAGE(EA:EA))</f>
        <v/>
      </c>
    </row>
    <row r="383" spans="20:134" x14ac:dyDescent="0.2">
      <c r="T383" s="240"/>
      <c r="U383" s="86"/>
      <c r="V383" s="86"/>
      <c r="W383" s="86"/>
      <c r="X383" s="86"/>
      <c r="Y383" s="86"/>
      <c r="Z383" s="86"/>
      <c r="AA383" s="86"/>
      <c r="AB383" s="86"/>
      <c r="AC383" s="245" t="str">
        <f>IF(DataGoesHere!$B383="","",(DataGoesHere!$B383/SUM(DataGoesHere!$B374:'DataGoesHere'!$B385)))</f>
        <v/>
      </c>
      <c r="AD383" s="86"/>
      <c r="AE383" s="241"/>
      <c r="CV383" s="310" t="str">
        <f>IF(DataGoesHere!B383="","",DataGoesHere!A383)</f>
        <v/>
      </c>
      <c r="CW383" s="271">
        <f t="shared" ca="1" si="18"/>
        <v>10</v>
      </c>
      <c r="CX383" s="272">
        <f t="shared" ca="1" si="19"/>
        <v>0.92557634012077306</v>
      </c>
      <c r="CY383" s="266">
        <f>DataGoesHere!A383</f>
        <v>382</v>
      </c>
      <c r="CZ383" s="19" t="str">
        <f>IF(DataGoesHere!B383="","",DataGoesHere!B383)</f>
        <v/>
      </c>
      <c r="DA383" s="19" t="str">
        <f>IF(DataGoesHere!B383="","",IF(AH$5="No",DataGoesHere!B383,DataGoesHere!B383-(AH$2*(DataGoesHere!A383-1))))</f>
        <v/>
      </c>
      <c r="DB383" s="19" t="str">
        <f>IF(DataGoesHere!B383="","",IF(AO$9="No",DataGoesHere!B383,DataGoesHere!B383/CX383))</f>
        <v/>
      </c>
      <c r="DC383" s="19" t="str">
        <f>IF(DataGoesHere!B383="","",IF(AO$9="No",DA383,DA383/CX383))</f>
        <v/>
      </c>
      <c r="DD383" s="293" t="str">
        <f>IF(CZ383="",IF(COUNTIF(DD$2:DD382,"Forecast")&lt;Output!E$43,"Forecast",""),"Actual")</f>
        <v/>
      </c>
      <c r="DF383" s="19" t="str">
        <f>IF(DataGoesHere!B382="",IF(DD383="Forecast",(Output!$E$47*IntermediateCalcs!DH382)+((1-Output!$E$47)*IntermediateCalcs!DF382),""),(Output!$E$47*IntermediateCalcs!DB382)+((1-Output!$E$47)*IntermediateCalcs!DF382))</f>
        <v/>
      </c>
      <c r="DG383" s="19" t="str">
        <f>IF(DataGoesHere!B382="",IF(DD383="Forecast",(Output!$G$47*(IntermediateCalcs!DF383-IntermediateCalcs!DF382))+((1-Output!$G$47)*IntermediateCalcs!DG382),""),(Output!$G$47*(IntermediateCalcs!DF383-IntermediateCalcs!DF382))+((1-Output!$G$47)*IntermediateCalcs!DG382))</f>
        <v/>
      </c>
      <c r="DH383" s="19" t="str">
        <f>IF(DataGoesHere!B382="",IF(DD383="Forecast",DF383+DG383,""),DF383+DG383)</f>
        <v/>
      </c>
      <c r="DI383" s="274" t="str">
        <f>IF(DH383="","",IF(IntermediateCalcs!$AO$9="Yes",IntermediateCalcs!DH383*$CX383,IntermediateCalcs!DH383))</f>
        <v/>
      </c>
      <c r="DJ383" s="250" t="str">
        <f>IF(DataGoesHere!$B383="","",($CZ383-DI383))</f>
        <v/>
      </c>
      <c r="DK383" s="250" t="str">
        <f>IF(DataGoesHere!$B383="","",ABS($CZ383-DI383))</f>
        <v/>
      </c>
      <c r="DL383" s="250" t="str">
        <f>IF(DataGoesHere!$B383="","",DK383^2)</f>
        <v/>
      </c>
      <c r="DM383" s="249" t="str">
        <f>IF(DataGoesHere!$B383="","",DK383/$CZ383)</f>
        <v/>
      </c>
      <c r="DN383" s="250" t="str">
        <f>IF(DataGoesHere!$B383="","",SUM(DJ$2:DJ383)/AVERAGE(DK:DK))</f>
        <v/>
      </c>
      <c r="DP383" s="19" t="str">
        <f>IF(DataGoesHere!B383="",IF($DD383="Forecast",(Output!E$48*IntermediateCalcs!CY383)+Output!G$48,""),(Output!E$48*IntermediateCalcs!CY383)+Output!G$48)</f>
        <v/>
      </c>
      <c r="DQ383" s="274" t="str">
        <f>IF(DP383="","",IF(IntermediateCalcs!$AO$9="Yes",IntermediateCalcs!DP383*$CX383,IntermediateCalcs!DP383))</f>
        <v/>
      </c>
      <c r="DR383" s="250" t="str">
        <f>IF(DataGoesHere!$B383="","",($CZ383-DQ383))</f>
        <v/>
      </c>
      <c r="DS383" s="250" t="str">
        <f>IF(DataGoesHere!$B383="","",ABS($CZ383-DQ383))</f>
        <v/>
      </c>
      <c r="DT383" s="250" t="str">
        <f>IF(DataGoesHere!$B383="","",DS383^2)</f>
        <v/>
      </c>
      <c r="DU383" s="249" t="str">
        <f>IF(DataGoesHere!$B383="","",DS383/$CZ383)</f>
        <v/>
      </c>
      <c r="DV383" s="250" t="str">
        <f>IF(DataGoesHere!$B383="","",SUM(DR$2:DR383)/AVERAGE(DS:DS))</f>
        <v/>
      </c>
      <c r="DX383" s="19" t="str">
        <f>IF(DataGoesHere!$B382="","",(DB377*(Output!$O$49/Output!$P$49))+(IntermediateCalcs!DB378*(Output!$M$49/Output!$P$49))+(IntermediateCalcs!DB379*(Output!$K$49/Output!$P$49))+(DB380*(Output!$I$49/Output!$P$49))+(IntermediateCalcs!DB381*(Output!$G$49/Output!$P$49))+(IntermediateCalcs!DB382*(Output!$E$49/Output!$P$49)))</f>
        <v/>
      </c>
      <c r="DY383" s="274" t="str">
        <f>IF(DX383="","",IF(IntermediateCalcs!$AO$9="Yes",IntermediateCalcs!DX383*$CX383,IntermediateCalcs!DX383))</f>
        <v/>
      </c>
      <c r="DZ383" s="250" t="str">
        <f>IF(DataGoesHere!$B383="","",($CZ383-DY383))</f>
        <v/>
      </c>
      <c r="EA383" s="250" t="str">
        <f>IF(DataGoesHere!$B383="","",ABS($CZ383-DY383))</f>
        <v/>
      </c>
      <c r="EB383" s="250" t="str">
        <f>IF(DataGoesHere!$B383="","",EA383^2)</f>
        <v/>
      </c>
      <c r="EC383" s="249" t="str">
        <f>IF(DataGoesHere!$B383="","",EA383/$CZ383)</f>
        <v/>
      </c>
      <c r="ED383" s="250" t="str">
        <f>IF(DataGoesHere!$B383="","",SUM(DZ$2:DZ383)/AVERAGE(EA:EA))</f>
        <v/>
      </c>
    </row>
    <row r="384" spans="20:134" x14ac:dyDescent="0.2">
      <c r="T384" s="240"/>
      <c r="U384" s="86"/>
      <c r="V384" s="86"/>
      <c r="W384" s="86"/>
      <c r="X384" s="86"/>
      <c r="Y384" s="86"/>
      <c r="Z384" s="86"/>
      <c r="AA384" s="86"/>
      <c r="AB384" s="86"/>
      <c r="AC384" s="86"/>
      <c r="AD384" s="245" t="str">
        <f>IF(DataGoesHere!$B384="","",(DataGoesHere!$B384/SUM(DataGoesHere!$B374:'DataGoesHere'!$B385)))</f>
        <v/>
      </c>
      <c r="AE384" s="241"/>
      <c r="CV384" s="310" t="str">
        <f>IF(DataGoesHere!B384="","",DataGoesHere!A384)</f>
        <v/>
      </c>
      <c r="CW384" s="271">
        <f t="shared" ca="1" si="18"/>
        <v>11</v>
      </c>
      <c r="CX384" s="272">
        <f t="shared" ca="1" si="19"/>
        <v>0.97463169608807265</v>
      </c>
      <c r="CY384" s="266">
        <f>DataGoesHere!A384</f>
        <v>383</v>
      </c>
      <c r="CZ384" s="19" t="str">
        <f>IF(DataGoesHere!B384="","",DataGoesHere!B384)</f>
        <v/>
      </c>
      <c r="DA384" s="19" t="str">
        <f>IF(DataGoesHere!B384="","",IF(AH$5="No",DataGoesHere!B384,DataGoesHere!B384-(AH$2*(DataGoesHere!A384-1))))</f>
        <v/>
      </c>
      <c r="DB384" s="19" t="str">
        <f>IF(DataGoesHere!B384="","",IF(AO$9="No",DataGoesHere!B384,DataGoesHere!B384/CX384))</f>
        <v/>
      </c>
      <c r="DC384" s="19" t="str">
        <f>IF(DataGoesHere!B384="","",IF(AO$9="No",DA384,DA384/CX384))</f>
        <v/>
      </c>
      <c r="DD384" s="293" t="str">
        <f>IF(CZ384="",IF(COUNTIF(DD$2:DD383,"Forecast")&lt;Output!E$43,"Forecast",""),"Actual")</f>
        <v/>
      </c>
      <c r="DF384" s="19" t="str">
        <f>IF(DataGoesHere!B383="",IF(DD384="Forecast",(Output!$E$47*IntermediateCalcs!DH383)+((1-Output!$E$47)*IntermediateCalcs!DF383),""),(Output!$E$47*IntermediateCalcs!DB383)+((1-Output!$E$47)*IntermediateCalcs!DF383))</f>
        <v/>
      </c>
      <c r="DG384" s="19" t="str">
        <f>IF(DataGoesHere!B383="",IF(DD384="Forecast",(Output!$G$47*(IntermediateCalcs!DF384-IntermediateCalcs!DF383))+((1-Output!$G$47)*IntermediateCalcs!DG383),""),(Output!$G$47*(IntermediateCalcs!DF384-IntermediateCalcs!DF383))+((1-Output!$G$47)*IntermediateCalcs!DG383))</f>
        <v/>
      </c>
      <c r="DH384" s="19" t="str">
        <f>IF(DataGoesHere!B383="",IF(DD384="Forecast",DF384+DG384,""),DF384+DG384)</f>
        <v/>
      </c>
      <c r="DI384" s="274" t="str">
        <f>IF(DH384="","",IF(IntermediateCalcs!$AO$9="Yes",IntermediateCalcs!DH384*$CX384,IntermediateCalcs!DH384))</f>
        <v/>
      </c>
      <c r="DJ384" s="250" t="str">
        <f>IF(DataGoesHere!$B384="","",($CZ384-DI384))</f>
        <v/>
      </c>
      <c r="DK384" s="250" t="str">
        <f>IF(DataGoesHere!$B384="","",ABS($CZ384-DI384))</f>
        <v/>
      </c>
      <c r="DL384" s="250" t="str">
        <f>IF(DataGoesHere!$B384="","",DK384^2)</f>
        <v/>
      </c>
      <c r="DM384" s="249" t="str">
        <f>IF(DataGoesHere!$B384="","",DK384/$CZ384)</f>
        <v/>
      </c>
      <c r="DN384" s="250" t="str">
        <f>IF(DataGoesHere!$B384="","",SUM(DJ$2:DJ384)/AVERAGE(DK:DK))</f>
        <v/>
      </c>
      <c r="DP384" s="19" t="str">
        <f>IF(DataGoesHere!B384="",IF($DD384="Forecast",(Output!E$48*IntermediateCalcs!CY384)+Output!G$48,""),(Output!E$48*IntermediateCalcs!CY384)+Output!G$48)</f>
        <v/>
      </c>
      <c r="DQ384" s="274" t="str">
        <f>IF(DP384="","",IF(IntermediateCalcs!$AO$9="Yes",IntermediateCalcs!DP384*$CX384,IntermediateCalcs!DP384))</f>
        <v/>
      </c>
      <c r="DR384" s="250" t="str">
        <f>IF(DataGoesHere!$B384="","",($CZ384-DQ384))</f>
        <v/>
      </c>
      <c r="DS384" s="250" t="str">
        <f>IF(DataGoesHere!$B384="","",ABS($CZ384-DQ384))</f>
        <v/>
      </c>
      <c r="DT384" s="250" t="str">
        <f>IF(DataGoesHere!$B384="","",DS384^2)</f>
        <v/>
      </c>
      <c r="DU384" s="249" t="str">
        <f>IF(DataGoesHere!$B384="","",DS384/$CZ384)</f>
        <v/>
      </c>
      <c r="DV384" s="250" t="str">
        <f>IF(DataGoesHere!$B384="","",SUM(DR$2:DR384)/AVERAGE(DS:DS))</f>
        <v/>
      </c>
      <c r="DX384" s="19" t="str">
        <f>IF(DataGoesHere!$B383="","",(DB378*(Output!$O$49/Output!$P$49))+(IntermediateCalcs!DB379*(Output!$M$49/Output!$P$49))+(IntermediateCalcs!DB380*(Output!$K$49/Output!$P$49))+(DB381*(Output!$I$49/Output!$P$49))+(IntermediateCalcs!DB382*(Output!$G$49/Output!$P$49))+(IntermediateCalcs!DB383*(Output!$E$49/Output!$P$49)))</f>
        <v/>
      </c>
      <c r="DY384" s="274" t="str">
        <f>IF(DX384="","",IF(IntermediateCalcs!$AO$9="Yes",IntermediateCalcs!DX384*$CX384,IntermediateCalcs!DX384))</f>
        <v/>
      </c>
      <c r="DZ384" s="250" t="str">
        <f>IF(DataGoesHere!$B384="","",($CZ384-DY384))</f>
        <v/>
      </c>
      <c r="EA384" s="250" t="str">
        <f>IF(DataGoesHere!$B384="","",ABS($CZ384-DY384))</f>
        <v/>
      </c>
      <c r="EB384" s="250" t="str">
        <f>IF(DataGoesHere!$B384="","",EA384^2)</f>
        <v/>
      </c>
      <c r="EC384" s="249" t="str">
        <f>IF(DataGoesHere!$B384="","",EA384/$CZ384)</f>
        <v/>
      </c>
      <c r="ED384" s="250" t="str">
        <f>IF(DataGoesHere!$B384="","",SUM(DZ$2:DZ384)/AVERAGE(EA:EA))</f>
        <v/>
      </c>
    </row>
    <row r="385" spans="20:134" x14ac:dyDescent="0.2">
      <c r="T385" s="242"/>
      <c r="U385" s="243"/>
      <c r="V385" s="243"/>
      <c r="W385" s="243"/>
      <c r="X385" s="243"/>
      <c r="Y385" s="243"/>
      <c r="Z385" s="243"/>
      <c r="AA385" s="243"/>
      <c r="AB385" s="243"/>
      <c r="AC385" s="243"/>
      <c r="AD385" s="243"/>
      <c r="AE385" s="246" t="str">
        <f>IF(DataGoesHere!$B385="","",(DataGoesHere!$B385/SUM(DataGoesHere!$B374:'DataGoesHere'!$B385)))</f>
        <v/>
      </c>
      <c r="CV385" s="310" t="str">
        <f>IF(DataGoesHere!B385="","",DataGoesHere!A385)</f>
        <v/>
      </c>
      <c r="CW385" s="271">
        <f t="shared" ca="1" si="18"/>
        <v>12</v>
      </c>
      <c r="CX385" s="272">
        <f t="shared" ca="1" si="19"/>
        <v>1.0054005237672714</v>
      </c>
      <c r="CY385" s="266">
        <f>DataGoesHere!A385</f>
        <v>384</v>
      </c>
      <c r="CZ385" s="19" t="str">
        <f>IF(DataGoesHere!B385="","",DataGoesHere!B385)</f>
        <v/>
      </c>
      <c r="DA385" s="19" t="str">
        <f>IF(DataGoesHere!B385="","",IF(AH$5="No",DataGoesHere!B385,DataGoesHere!B385-(AH$2*(DataGoesHere!A385-1))))</f>
        <v/>
      </c>
      <c r="DB385" s="19" t="str">
        <f>IF(DataGoesHere!B385="","",IF(AO$9="No",DataGoesHere!B385,DataGoesHere!B385/CX385))</f>
        <v/>
      </c>
      <c r="DC385" s="19" t="str">
        <f>IF(DataGoesHere!B385="","",IF(AO$9="No",DA385,DA385/CX385))</f>
        <v/>
      </c>
      <c r="DD385" s="293" t="str">
        <f>IF(CZ385="",IF(COUNTIF(DD$2:DD384,"Forecast")&lt;Output!E$43,"Forecast",""),"Actual")</f>
        <v/>
      </c>
      <c r="DF385" s="19" t="str">
        <f>IF(DataGoesHere!B384="",IF(DD385="Forecast",(Output!$E$47*IntermediateCalcs!DH384)+((1-Output!$E$47)*IntermediateCalcs!DF384),""),(Output!$E$47*IntermediateCalcs!DB384)+((1-Output!$E$47)*IntermediateCalcs!DF384))</f>
        <v/>
      </c>
      <c r="DG385" s="19" t="str">
        <f>IF(DataGoesHere!B384="",IF(DD385="Forecast",(Output!$G$47*(IntermediateCalcs!DF385-IntermediateCalcs!DF384))+((1-Output!$G$47)*IntermediateCalcs!DG384),""),(Output!$G$47*(IntermediateCalcs!DF385-IntermediateCalcs!DF384))+((1-Output!$G$47)*IntermediateCalcs!DG384))</f>
        <v/>
      </c>
      <c r="DH385" s="19" t="str">
        <f>IF(DataGoesHere!B384="",IF(DD385="Forecast",DF385+DG385,""),DF385+DG385)</f>
        <v/>
      </c>
      <c r="DI385" s="274" t="str">
        <f>IF(DH385="","",IF(IntermediateCalcs!$AO$9="Yes",IntermediateCalcs!DH385*$CX385,IntermediateCalcs!DH385))</f>
        <v/>
      </c>
      <c r="DJ385" s="250" t="str">
        <f>IF(DataGoesHere!$B385="","",($CZ385-DI385))</f>
        <v/>
      </c>
      <c r="DK385" s="250" t="str">
        <f>IF(DataGoesHere!$B385="","",ABS($CZ385-DI385))</f>
        <v/>
      </c>
      <c r="DL385" s="250" t="str">
        <f>IF(DataGoesHere!$B385="","",DK385^2)</f>
        <v/>
      </c>
      <c r="DM385" s="249" t="str">
        <f>IF(DataGoesHere!$B385="","",DK385/$CZ385)</f>
        <v/>
      </c>
      <c r="DN385" s="250" t="str">
        <f>IF(DataGoesHere!$B385="","",SUM(DJ$2:DJ385)/AVERAGE(DK:DK))</f>
        <v/>
      </c>
      <c r="DP385" s="19" t="str">
        <f>IF(DataGoesHere!B385="",IF($DD385="Forecast",(Output!E$48*IntermediateCalcs!CY385)+Output!G$48,""),(Output!E$48*IntermediateCalcs!CY385)+Output!G$48)</f>
        <v/>
      </c>
      <c r="DQ385" s="274" t="str">
        <f>IF(DP385="","",IF(IntermediateCalcs!$AO$9="Yes",IntermediateCalcs!DP385*$CX385,IntermediateCalcs!DP385))</f>
        <v/>
      </c>
      <c r="DR385" s="250" t="str">
        <f>IF(DataGoesHere!$B385="","",($CZ385-DQ385))</f>
        <v/>
      </c>
      <c r="DS385" s="250" t="str">
        <f>IF(DataGoesHere!$B385="","",ABS($CZ385-DQ385))</f>
        <v/>
      </c>
      <c r="DT385" s="250" t="str">
        <f>IF(DataGoesHere!$B385="","",DS385^2)</f>
        <v/>
      </c>
      <c r="DU385" s="249" t="str">
        <f>IF(DataGoesHere!$B385="","",DS385/$CZ385)</f>
        <v/>
      </c>
      <c r="DV385" s="250" t="str">
        <f>IF(DataGoesHere!$B385="","",SUM(DR$2:DR385)/AVERAGE(DS:DS))</f>
        <v/>
      </c>
      <c r="DX385" s="19" t="str">
        <f>IF(DataGoesHere!$B384="","",(DB379*(Output!$O$49/Output!$P$49))+(IntermediateCalcs!DB380*(Output!$M$49/Output!$P$49))+(IntermediateCalcs!DB381*(Output!$K$49/Output!$P$49))+(DB382*(Output!$I$49/Output!$P$49))+(IntermediateCalcs!DB383*(Output!$G$49/Output!$P$49))+(IntermediateCalcs!DB384*(Output!$E$49/Output!$P$49)))</f>
        <v/>
      </c>
      <c r="DY385" s="274" t="str">
        <f>IF(DX385="","",IF(IntermediateCalcs!$AO$9="Yes",IntermediateCalcs!DX385*$CX385,IntermediateCalcs!DX385))</f>
        <v/>
      </c>
      <c r="DZ385" s="250" t="str">
        <f>IF(DataGoesHere!$B385="","",($CZ385-DY385))</f>
        <v/>
      </c>
      <c r="EA385" s="250" t="str">
        <f>IF(DataGoesHere!$B385="","",ABS($CZ385-DY385))</f>
        <v/>
      </c>
      <c r="EB385" s="250" t="str">
        <f>IF(DataGoesHere!$B385="","",EA385^2)</f>
        <v/>
      </c>
      <c r="EC385" s="249" t="str">
        <f>IF(DataGoesHere!$B385="","",EA385/$CZ385)</f>
        <v/>
      </c>
      <c r="ED385" s="250" t="str">
        <f>IF(DataGoesHere!$B385="","",SUM(DZ$2:DZ385)/AVERAGE(EA:EA))</f>
        <v/>
      </c>
    </row>
    <row r="386" spans="20:134" x14ac:dyDescent="0.2">
      <c r="T386" s="244" t="str">
        <f>IF(DataGoesHere!$B386="","",(DataGoesHere!$B386/SUM(DataGoesHere!$B386:'DataGoesHere'!$B397)))</f>
        <v/>
      </c>
      <c r="U386" s="238"/>
      <c r="V386" s="238"/>
      <c r="W386" s="238"/>
      <c r="X386" s="238"/>
      <c r="Y386" s="238"/>
      <c r="Z386" s="238"/>
      <c r="AA386" s="238"/>
      <c r="AB386" s="238"/>
      <c r="AC386" s="238"/>
      <c r="AD386" s="238"/>
      <c r="AE386" s="239"/>
      <c r="CV386" s="310" t="str">
        <f>IF(DataGoesHere!B386="","",DataGoesHere!A386)</f>
        <v/>
      </c>
      <c r="CW386" s="271">
        <f t="shared" ref="CW386:CW449" ca="1" si="20">IF(MOD(CY386,$AP$9)=0,$AP$9,MOD(CY386,$AP$9))</f>
        <v>1</v>
      </c>
      <c r="CX386" s="272">
        <f t="shared" ref="CX386:CX449" ca="1" si="21">VLOOKUP(CW386,$AT$1:$CT$53,MATCH($AP$9,$AT$1:$CT$1,0),FALSE)</f>
        <v>1.3236179355303281</v>
      </c>
      <c r="CY386" s="266">
        <f>DataGoesHere!A386</f>
        <v>385</v>
      </c>
      <c r="CZ386" s="19" t="str">
        <f>IF(DataGoesHere!B386="","",DataGoesHere!B386)</f>
        <v/>
      </c>
      <c r="DA386" s="19" t="str">
        <f>IF(DataGoesHere!B386="","",IF(AH$5="No",DataGoesHere!B386,DataGoesHere!B386-(AH$2*(DataGoesHere!A386-1))))</f>
        <v/>
      </c>
      <c r="DB386" s="19" t="str">
        <f>IF(DataGoesHere!B386="","",IF(AO$9="No",DataGoesHere!B386,DataGoesHere!B386/CX386))</f>
        <v/>
      </c>
      <c r="DC386" s="19" t="str">
        <f>IF(DataGoesHere!B386="","",IF(AO$9="No",DA386,DA386/CX386))</f>
        <v/>
      </c>
      <c r="DD386" s="293" t="str">
        <f>IF(CZ386="",IF(COUNTIF(DD$2:DD385,"Forecast")&lt;Output!E$43,"Forecast",""),"Actual")</f>
        <v/>
      </c>
      <c r="DF386" s="19" t="str">
        <f>IF(DataGoesHere!B385="",IF(DD386="Forecast",(Output!$E$47*IntermediateCalcs!DH385)+((1-Output!$E$47)*IntermediateCalcs!DF385),""),(Output!$E$47*IntermediateCalcs!DB385)+((1-Output!$E$47)*IntermediateCalcs!DF385))</f>
        <v/>
      </c>
      <c r="DG386" s="19" t="str">
        <f>IF(DataGoesHere!B385="",IF(DD386="Forecast",(Output!$G$47*(IntermediateCalcs!DF386-IntermediateCalcs!DF385))+((1-Output!$G$47)*IntermediateCalcs!DG385),""),(Output!$G$47*(IntermediateCalcs!DF386-IntermediateCalcs!DF385))+((1-Output!$G$47)*IntermediateCalcs!DG385))</f>
        <v/>
      </c>
      <c r="DH386" s="19" t="str">
        <f>IF(DataGoesHere!B385="",IF(DD386="Forecast",DF386+DG386,""),DF386+DG386)</f>
        <v/>
      </c>
      <c r="DI386" s="274" t="str">
        <f>IF(DH386="","",IF(IntermediateCalcs!$AO$9="Yes",IntermediateCalcs!DH386*$CX386,IntermediateCalcs!DH386))</f>
        <v/>
      </c>
      <c r="DJ386" s="250" t="str">
        <f>IF(DataGoesHere!$B386="","",($CZ386-DI386))</f>
        <v/>
      </c>
      <c r="DK386" s="250" t="str">
        <f>IF(DataGoesHere!$B386="","",ABS($CZ386-DI386))</f>
        <v/>
      </c>
      <c r="DL386" s="250" t="str">
        <f>IF(DataGoesHere!$B386="","",DK386^2)</f>
        <v/>
      </c>
      <c r="DM386" s="249" t="str">
        <f>IF(DataGoesHere!$B386="","",DK386/$CZ386)</f>
        <v/>
      </c>
      <c r="DN386" s="250" t="str">
        <f>IF(DataGoesHere!$B386="","",SUM(DJ$2:DJ386)/AVERAGE(DK:DK))</f>
        <v/>
      </c>
      <c r="DP386" s="19" t="str">
        <f>IF(DataGoesHere!B386="",IF($DD386="Forecast",(Output!E$48*IntermediateCalcs!CY386)+Output!G$48,""),(Output!E$48*IntermediateCalcs!CY386)+Output!G$48)</f>
        <v/>
      </c>
      <c r="DQ386" s="274" t="str">
        <f>IF(DP386="","",IF(IntermediateCalcs!$AO$9="Yes",IntermediateCalcs!DP386*$CX386,IntermediateCalcs!DP386))</f>
        <v/>
      </c>
      <c r="DR386" s="250" t="str">
        <f>IF(DataGoesHere!$B386="","",($CZ386-DQ386))</f>
        <v/>
      </c>
      <c r="DS386" s="250" t="str">
        <f>IF(DataGoesHere!$B386="","",ABS($CZ386-DQ386))</f>
        <v/>
      </c>
      <c r="DT386" s="250" t="str">
        <f>IF(DataGoesHere!$B386="","",DS386^2)</f>
        <v/>
      </c>
      <c r="DU386" s="249" t="str">
        <f>IF(DataGoesHere!$B386="","",DS386/$CZ386)</f>
        <v/>
      </c>
      <c r="DV386" s="250" t="str">
        <f>IF(DataGoesHere!$B386="","",SUM(DR$2:DR386)/AVERAGE(DS:DS))</f>
        <v/>
      </c>
      <c r="DX386" s="19" t="str">
        <f>IF(DataGoesHere!$B385="","",(DB380*(Output!$O$49/Output!$P$49))+(IntermediateCalcs!DB381*(Output!$M$49/Output!$P$49))+(IntermediateCalcs!DB382*(Output!$K$49/Output!$P$49))+(DB383*(Output!$I$49/Output!$P$49))+(IntermediateCalcs!DB384*(Output!$G$49/Output!$P$49))+(IntermediateCalcs!DB385*(Output!$E$49/Output!$P$49)))</f>
        <v/>
      </c>
      <c r="DY386" s="274" t="str">
        <f>IF(DX386="","",IF(IntermediateCalcs!$AO$9="Yes",IntermediateCalcs!DX386*$CX386,IntermediateCalcs!DX386))</f>
        <v/>
      </c>
      <c r="DZ386" s="250" t="str">
        <f>IF(DataGoesHere!$B386="","",($CZ386-DY386))</f>
        <v/>
      </c>
      <c r="EA386" s="250" t="str">
        <f>IF(DataGoesHere!$B386="","",ABS($CZ386-DY386))</f>
        <v/>
      </c>
      <c r="EB386" s="250" t="str">
        <f>IF(DataGoesHere!$B386="","",EA386^2)</f>
        <v/>
      </c>
      <c r="EC386" s="249" t="str">
        <f>IF(DataGoesHere!$B386="","",EA386/$CZ386)</f>
        <v/>
      </c>
      <c r="ED386" s="250" t="str">
        <f>IF(DataGoesHere!$B386="","",SUM(DZ$2:DZ386)/AVERAGE(EA:EA))</f>
        <v/>
      </c>
    </row>
    <row r="387" spans="20:134" x14ac:dyDescent="0.2">
      <c r="T387" s="240"/>
      <c r="U387" s="245" t="str">
        <f>IF(DataGoesHere!$B387="","",(DataGoesHere!$B387/SUM(DataGoesHere!$B387:'DataGoesHere'!$B397)))</f>
        <v/>
      </c>
      <c r="V387" s="86"/>
      <c r="W387" s="86"/>
      <c r="X387" s="86"/>
      <c r="Y387" s="86"/>
      <c r="Z387" s="86"/>
      <c r="AA387" s="86"/>
      <c r="AB387" s="86"/>
      <c r="AC387" s="86"/>
      <c r="AD387" s="86"/>
      <c r="AE387" s="241"/>
      <c r="CV387" s="310" t="str">
        <f>IF(DataGoesHere!B387="","",DataGoesHere!A387)</f>
        <v/>
      </c>
      <c r="CW387" s="271">
        <f t="shared" ca="1" si="20"/>
        <v>2</v>
      </c>
      <c r="CX387" s="272">
        <f t="shared" ca="1" si="21"/>
        <v>0.80574490527728204</v>
      </c>
      <c r="CY387" s="266">
        <f>DataGoesHere!A387</f>
        <v>386</v>
      </c>
      <c r="CZ387" s="19" t="str">
        <f>IF(DataGoesHere!B387="","",DataGoesHere!B387)</f>
        <v/>
      </c>
      <c r="DA387" s="19" t="str">
        <f>IF(DataGoesHere!B387="","",IF(AH$5="No",DataGoesHere!B387,DataGoesHere!B387-(AH$2*(DataGoesHere!A387-1))))</f>
        <v/>
      </c>
      <c r="DB387" s="19" t="str">
        <f>IF(DataGoesHere!B387="","",IF(AO$9="No",DataGoesHere!B387,DataGoesHere!B387/CX387))</f>
        <v/>
      </c>
      <c r="DC387" s="19" t="str">
        <f>IF(DataGoesHere!B387="","",IF(AO$9="No",DA387,DA387/CX387))</f>
        <v/>
      </c>
      <c r="DD387" s="293" t="str">
        <f>IF(CZ387="",IF(COUNTIF(DD$2:DD386,"Forecast")&lt;Output!E$43,"Forecast",""),"Actual")</f>
        <v/>
      </c>
      <c r="DF387" s="19" t="str">
        <f>IF(DataGoesHere!B386="",IF(DD387="Forecast",(Output!$E$47*IntermediateCalcs!DH386)+((1-Output!$E$47)*IntermediateCalcs!DF386),""),(Output!$E$47*IntermediateCalcs!DB386)+((1-Output!$E$47)*IntermediateCalcs!DF386))</f>
        <v/>
      </c>
      <c r="DG387" s="19" t="str">
        <f>IF(DataGoesHere!B386="",IF(DD387="Forecast",(Output!$G$47*(IntermediateCalcs!DF387-IntermediateCalcs!DF386))+((1-Output!$G$47)*IntermediateCalcs!DG386),""),(Output!$G$47*(IntermediateCalcs!DF387-IntermediateCalcs!DF386))+((1-Output!$G$47)*IntermediateCalcs!DG386))</f>
        <v/>
      </c>
      <c r="DH387" s="19" t="str">
        <f>IF(DataGoesHere!B386="",IF(DD387="Forecast",DF387+DG387,""),DF387+DG387)</f>
        <v/>
      </c>
      <c r="DI387" s="274" t="str">
        <f>IF(DH387="","",IF(IntermediateCalcs!$AO$9="Yes",IntermediateCalcs!DH387*$CX387,IntermediateCalcs!DH387))</f>
        <v/>
      </c>
      <c r="DJ387" s="250" t="str">
        <f>IF(DataGoesHere!$B387="","",($CZ387-DI387))</f>
        <v/>
      </c>
      <c r="DK387" s="250" t="str">
        <f>IF(DataGoesHere!$B387="","",ABS($CZ387-DI387))</f>
        <v/>
      </c>
      <c r="DL387" s="250" t="str">
        <f>IF(DataGoesHere!$B387="","",DK387^2)</f>
        <v/>
      </c>
      <c r="DM387" s="249" t="str">
        <f>IF(DataGoesHere!$B387="","",DK387/$CZ387)</f>
        <v/>
      </c>
      <c r="DN387" s="250" t="str">
        <f>IF(DataGoesHere!$B387="","",SUM(DJ$2:DJ387)/AVERAGE(DK:DK))</f>
        <v/>
      </c>
      <c r="DP387" s="19" t="str">
        <f>IF(DataGoesHere!B387="",IF($DD387="Forecast",(Output!E$48*IntermediateCalcs!CY387)+Output!G$48,""),(Output!E$48*IntermediateCalcs!CY387)+Output!G$48)</f>
        <v/>
      </c>
      <c r="DQ387" s="274" t="str">
        <f>IF(DP387="","",IF(IntermediateCalcs!$AO$9="Yes",IntermediateCalcs!DP387*$CX387,IntermediateCalcs!DP387))</f>
        <v/>
      </c>
      <c r="DR387" s="250" t="str">
        <f>IF(DataGoesHere!$B387="","",($CZ387-DQ387))</f>
        <v/>
      </c>
      <c r="DS387" s="250" t="str">
        <f>IF(DataGoesHere!$B387="","",ABS($CZ387-DQ387))</f>
        <v/>
      </c>
      <c r="DT387" s="250" t="str">
        <f>IF(DataGoesHere!$B387="","",DS387^2)</f>
        <v/>
      </c>
      <c r="DU387" s="249" t="str">
        <f>IF(DataGoesHere!$B387="","",DS387/$CZ387)</f>
        <v/>
      </c>
      <c r="DV387" s="250" t="str">
        <f>IF(DataGoesHere!$B387="","",SUM(DR$2:DR387)/AVERAGE(DS:DS))</f>
        <v/>
      </c>
      <c r="DX387" s="19" t="str">
        <f>IF(DataGoesHere!$B386="","",(DB381*(Output!$O$49/Output!$P$49))+(IntermediateCalcs!DB382*(Output!$M$49/Output!$P$49))+(IntermediateCalcs!DB383*(Output!$K$49/Output!$P$49))+(DB384*(Output!$I$49/Output!$P$49))+(IntermediateCalcs!DB385*(Output!$G$49/Output!$P$49))+(IntermediateCalcs!DB386*(Output!$E$49/Output!$P$49)))</f>
        <v/>
      </c>
      <c r="DY387" s="274" t="str">
        <f>IF(DX387="","",IF(IntermediateCalcs!$AO$9="Yes",IntermediateCalcs!DX387*$CX387,IntermediateCalcs!DX387))</f>
        <v/>
      </c>
      <c r="DZ387" s="250" t="str">
        <f>IF(DataGoesHere!$B387="","",($CZ387-DY387))</f>
        <v/>
      </c>
      <c r="EA387" s="250" t="str">
        <f>IF(DataGoesHere!$B387="","",ABS($CZ387-DY387))</f>
        <v/>
      </c>
      <c r="EB387" s="250" t="str">
        <f>IF(DataGoesHere!$B387="","",EA387^2)</f>
        <v/>
      </c>
      <c r="EC387" s="249" t="str">
        <f>IF(DataGoesHere!$B387="","",EA387/$CZ387)</f>
        <v/>
      </c>
      <c r="ED387" s="250" t="str">
        <f>IF(DataGoesHere!$B387="","",SUM(DZ$2:DZ387)/AVERAGE(EA:EA))</f>
        <v/>
      </c>
    </row>
    <row r="388" spans="20:134" x14ac:dyDescent="0.2">
      <c r="T388" s="240"/>
      <c r="U388" s="86"/>
      <c r="V388" s="245" t="str">
        <f>IF(DataGoesHere!$B388="","",(DataGoesHere!$B388/SUM(DataGoesHere!$B386:'DataGoesHere'!$B397)))</f>
        <v/>
      </c>
      <c r="W388" s="86"/>
      <c r="X388" s="86"/>
      <c r="Y388" s="86"/>
      <c r="Z388" s="86"/>
      <c r="AA388" s="86"/>
      <c r="AB388" s="86"/>
      <c r="AC388" s="86"/>
      <c r="AD388" s="86"/>
      <c r="AE388" s="241"/>
      <c r="CV388" s="310" t="str">
        <f>IF(DataGoesHere!B388="","",DataGoesHere!A388)</f>
        <v/>
      </c>
      <c r="CW388" s="271">
        <f t="shared" ca="1" si="20"/>
        <v>3</v>
      </c>
      <c r="CX388" s="272">
        <f t="shared" ca="1" si="21"/>
        <v>0.79862940076451561</v>
      </c>
      <c r="CY388" s="266">
        <f>DataGoesHere!A388</f>
        <v>387</v>
      </c>
      <c r="CZ388" s="19" t="str">
        <f>IF(DataGoesHere!B388="","",DataGoesHere!B388)</f>
        <v/>
      </c>
      <c r="DA388" s="19" t="str">
        <f>IF(DataGoesHere!B388="","",IF(AH$5="No",DataGoesHere!B388,DataGoesHere!B388-(AH$2*(DataGoesHere!A388-1))))</f>
        <v/>
      </c>
      <c r="DB388" s="19" t="str">
        <f>IF(DataGoesHere!B388="","",IF(AO$9="No",DataGoesHere!B388,DataGoesHere!B388/CX388))</f>
        <v/>
      </c>
      <c r="DC388" s="19" t="str">
        <f>IF(DataGoesHere!B388="","",IF(AO$9="No",DA388,DA388/CX388))</f>
        <v/>
      </c>
      <c r="DD388" s="293" t="str">
        <f>IF(CZ388="",IF(COUNTIF(DD$2:DD387,"Forecast")&lt;Output!E$43,"Forecast",""),"Actual")</f>
        <v/>
      </c>
      <c r="DF388" s="19" t="str">
        <f>IF(DataGoesHere!B387="",IF(DD388="Forecast",(Output!$E$47*IntermediateCalcs!DH387)+((1-Output!$E$47)*IntermediateCalcs!DF387),""),(Output!$E$47*IntermediateCalcs!DB387)+((1-Output!$E$47)*IntermediateCalcs!DF387))</f>
        <v/>
      </c>
      <c r="DG388" s="19" t="str">
        <f>IF(DataGoesHere!B387="",IF(DD388="Forecast",(Output!$G$47*(IntermediateCalcs!DF388-IntermediateCalcs!DF387))+((1-Output!$G$47)*IntermediateCalcs!DG387),""),(Output!$G$47*(IntermediateCalcs!DF388-IntermediateCalcs!DF387))+((1-Output!$G$47)*IntermediateCalcs!DG387))</f>
        <v/>
      </c>
      <c r="DH388" s="19" t="str">
        <f>IF(DataGoesHere!B387="",IF(DD388="Forecast",DF388+DG388,""),DF388+DG388)</f>
        <v/>
      </c>
      <c r="DI388" s="274" t="str">
        <f>IF(DH388="","",IF(IntermediateCalcs!$AO$9="Yes",IntermediateCalcs!DH388*$CX388,IntermediateCalcs!DH388))</f>
        <v/>
      </c>
      <c r="DJ388" s="250" t="str">
        <f>IF(DataGoesHere!$B388="","",($CZ388-DI388))</f>
        <v/>
      </c>
      <c r="DK388" s="250" t="str">
        <f>IF(DataGoesHere!$B388="","",ABS($CZ388-DI388))</f>
        <v/>
      </c>
      <c r="DL388" s="250" t="str">
        <f>IF(DataGoesHere!$B388="","",DK388^2)</f>
        <v/>
      </c>
      <c r="DM388" s="249" t="str">
        <f>IF(DataGoesHere!$B388="","",DK388/$CZ388)</f>
        <v/>
      </c>
      <c r="DN388" s="250" t="str">
        <f>IF(DataGoesHere!$B388="","",SUM(DJ$2:DJ388)/AVERAGE(DK:DK))</f>
        <v/>
      </c>
      <c r="DP388" s="19" t="str">
        <f>IF(DataGoesHere!B388="",IF($DD388="Forecast",(Output!E$48*IntermediateCalcs!CY388)+Output!G$48,""),(Output!E$48*IntermediateCalcs!CY388)+Output!G$48)</f>
        <v/>
      </c>
      <c r="DQ388" s="274" t="str">
        <f>IF(DP388="","",IF(IntermediateCalcs!$AO$9="Yes",IntermediateCalcs!DP388*$CX388,IntermediateCalcs!DP388))</f>
        <v/>
      </c>
      <c r="DR388" s="250" t="str">
        <f>IF(DataGoesHere!$B388="","",($CZ388-DQ388))</f>
        <v/>
      </c>
      <c r="DS388" s="250" t="str">
        <f>IF(DataGoesHere!$B388="","",ABS($CZ388-DQ388))</f>
        <v/>
      </c>
      <c r="DT388" s="250" t="str">
        <f>IF(DataGoesHere!$B388="","",DS388^2)</f>
        <v/>
      </c>
      <c r="DU388" s="249" t="str">
        <f>IF(DataGoesHere!$B388="","",DS388/$CZ388)</f>
        <v/>
      </c>
      <c r="DV388" s="250" t="str">
        <f>IF(DataGoesHere!$B388="","",SUM(DR$2:DR388)/AVERAGE(DS:DS))</f>
        <v/>
      </c>
      <c r="DX388" s="19" t="str">
        <f>IF(DataGoesHere!$B387="","",(DB382*(Output!$O$49/Output!$P$49))+(IntermediateCalcs!DB383*(Output!$M$49/Output!$P$49))+(IntermediateCalcs!DB384*(Output!$K$49/Output!$P$49))+(DB385*(Output!$I$49/Output!$P$49))+(IntermediateCalcs!DB386*(Output!$G$49/Output!$P$49))+(IntermediateCalcs!DB387*(Output!$E$49/Output!$P$49)))</f>
        <v/>
      </c>
      <c r="DY388" s="274" t="str">
        <f>IF(DX388="","",IF(IntermediateCalcs!$AO$9="Yes",IntermediateCalcs!DX388*$CX388,IntermediateCalcs!DX388))</f>
        <v/>
      </c>
      <c r="DZ388" s="250" t="str">
        <f>IF(DataGoesHere!$B388="","",($CZ388-DY388))</f>
        <v/>
      </c>
      <c r="EA388" s="250" t="str">
        <f>IF(DataGoesHere!$B388="","",ABS($CZ388-DY388))</f>
        <v/>
      </c>
      <c r="EB388" s="250" t="str">
        <f>IF(DataGoesHere!$B388="","",EA388^2)</f>
        <v/>
      </c>
      <c r="EC388" s="249" t="str">
        <f>IF(DataGoesHere!$B388="","",EA388/$CZ388)</f>
        <v/>
      </c>
      <c r="ED388" s="250" t="str">
        <f>IF(DataGoesHere!$B388="","",SUM(DZ$2:DZ388)/AVERAGE(EA:EA))</f>
        <v/>
      </c>
    </row>
    <row r="389" spans="20:134" x14ac:dyDescent="0.2">
      <c r="T389" s="240"/>
      <c r="U389" s="86"/>
      <c r="V389" s="86"/>
      <c r="W389" s="245" t="str">
        <f>IF(DataGoesHere!$B389="","",(DataGoesHere!$B389/SUM(DataGoesHere!$B386:'DataGoesHere'!$B397)))</f>
        <v/>
      </c>
      <c r="X389" s="86"/>
      <c r="Y389" s="86"/>
      <c r="Z389" s="86"/>
      <c r="AA389" s="86"/>
      <c r="AB389" s="86"/>
      <c r="AC389" s="86"/>
      <c r="AD389" s="86"/>
      <c r="AE389" s="241"/>
      <c r="CV389" s="310" t="str">
        <f>IF(DataGoesHere!B389="","",DataGoesHere!A389)</f>
        <v/>
      </c>
      <c r="CW389" s="271">
        <f t="shared" ca="1" si="20"/>
        <v>4</v>
      </c>
      <c r="CX389" s="272">
        <f t="shared" ca="1" si="21"/>
        <v>1.0149292433706087</v>
      </c>
      <c r="CY389" s="266">
        <f>DataGoesHere!A389</f>
        <v>388</v>
      </c>
      <c r="CZ389" s="19" t="str">
        <f>IF(DataGoesHere!B389="","",DataGoesHere!B389)</f>
        <v/>
      </c>
      <c r="DA389" s="19" t="str">
        <f>IF(DataGoesHere!B389="","",IF(AH$5="No",DataGoesHere!B389,DataGoesHere!B389-(AH$2*(DataGoesHere!A389-1))))</f>
        <v/>
      </c>
      <c r="DB389" s="19" t="str">
        <f>IF(DataGoesHere!B389="","",IF(AO$9="No",DataGoesHere!B389,DataGoesHere!B389/CX389))</f>
        <v/>
      </c>
      <c r="DC389" s="19" t="str">
        <f>IF(DataGoesHere!B389="","",IF(AO$9="No",DA389,DA389/CX389))</f>
        <v/>
      </c>
      <c r="DD389" s="293" t="str">
        <f>IF(CZ389="",IF(COUNTIF(DD$2:DD388,"Forecast")&lt;Output!E$43,"Forecast",""),"Actual")</f>
        <v/>
      </c>
      <c r="DF389" s="19" t="str">
        <f>IF(DataGoesHere!B388="",IF(DD389="Forecast",(Output!$E$47*IntermediateCalcs!DH388)+((1-Output!$E$47)*IntermediateCalcs!DF388),""),(Output!$E$47*IntermediateCalcs!DB388)+((1-Output!$E$47)*IntermediateCalcs!DF388))</f>
        <v/>
      </c>
      <c r="DG389" s="19" t="str">
        <f>IF(DataGoesHere!B388="",IF(DD389="Forecast",(Output!$G$47*(IntermediateCalcs!DF389-IntermediateCalcs!DF388))+((1-Output!$G$47)*IntermediateCalcs!DG388),""),(Output!$G$47*(IntermediateCalcs!DF389-IntermediateCalcs!DF388))+((1-Output!$G$47)*IntermediateCalcs!DG388))</f>
        <v/>
      </c>
      <c r="DH389" s="19" t="str">
        <f>IF(DataGoesHere!B388="",IF(DD389="Forecast",DF389+DG389,""),DF389+DG389)</f>
        <v/>
      </c>
      <c r="DI389" s="274" t="str">
        <f>IF(DH389="","",IF(IntermediateCalcs!$AO$9="Yes",IntermediateCalcs!DH389*$CX389,IntermediateCalcs!DH389))</f>
        <v/>
      </c>
      <c r="DJ389" s="250" t="str">
        <f>IF(DataGoesHere!$B389="","",($CZ389-DI389))</f>
        <v/>
      </c>
      <c r="DK389" s="250" t="str">
        <f>IF(DataGoesHere!$B389="","",ABS($CZ389-DI389))</f>
        <v/>
      </c>
      <c r="DL389" s="250" t="str">
        <f>IF(DataGoesHere!$B389="","",DK389^2)</f>
        <v/>
      </c>
      <c r="DM389" s="249" t="str">
        <f>IF(DataGoesHere!$B389="","",DK389/$CZ389)</f>
        <v/>
      </c>
      <c r="DN389" s="250" t="str">
        <f>IF(DataGoesHere!$B389="","",SUM(DJ$2:DJ389)/AVERAGE(DK:DK))</f>
        <v/>
      </c>
      <c r="DP389" s="19" t="str">
        <f>IF(DataGoesHere!B389="",IF($DD389="Forecast",(Output!E$48*IntermediateCalcs!CY389)+Output!G$48,""),(Output!E$48*IntermediateCalcs!CY389)+Output!G$48)</f>
        <v/>
      </c>
      <c r="DQ389" s="274" t="str">
        <f>IF(DP389="","",IF(IntermediateCalcs!$AO$9="Yes",IntermediateCalcs!DP389*$CX389,IntermediateCalcs!DP389))</f>
        <v/>
      </c>
      <c r="DR389" s="250" t="str">
        <f>IF(DataGoesHere!$B389="","",($CZ389-DQ389))</f>
        <v/>
      </c>
      <c r="DS389" s="250" t="str">
        <f>IF(DataGoesHere!$B389="","",ABS($CZ389-DQ389))</f>
        <v/>
      </c>
      <c r="DT389" s="250" t="str">
        <f>IF(DataGoesHere!$B389="","",DS389^2)</f>
        <v/>
      </c>
      <c r="DU389" s="249" t="str">
        <f>IF(DataGoesHere!$B389="","",DS389/$CZ389)</f>
        <v/>
      </c>
      <c r="DV389" s="250" t="str">
        <f>IF(DataGoesHere!$B389="","",SUM(DR$2:DR389)/AVERAGE(DS:DS))</f>
        <v/>
      </c>
      <c r="DX389" s="19" t="str">
        <f>IF(DataGoesHere!$B388="","",(DB383*(Output!$O$49/Output!$P$49))+(IntermediateCalcs!DB384*(Output!$M$49/Output!$P$49))+(IntermediateCalcs!DB385*(Output!$K$49/Output!$P$49))+(DB386*(Output!$I$49/Output!$P$49))+(IntermediateCalcs!DB387*(Output!$G$49/Output!$P$49))+(IntermediateCalcs!DB388*(Output!$E$49/Output!$P$49)))</f>
        <v/>
      </c>
      <c r="DY389" s="274" t="str">
        <f>IF(DX389="","",IF(IntermediateCalcs!$AO$9="Yes",IntermediateCalcs!DX389*$CX389,IntermediateCalcs!DX389))</f>
        <v/>
      </c>
      <c r="DZ389" s="250" t="str">
        <f>IF(DataGoesHere!$B389="","",($CZ389-DY389))</f>
        <v/>
      </c>
      <c r="EA389" s="250" t="str">
        <f>IF(DataGoesHere!$B389="","",ABS($CZ389-DY389))</f>
        <v/>
      </c>
      <c r="EB389" s="250" t="str">
        <f>IF(DataGoesHere!$B389="","",EA389^2)</f>
        <v/>
      </c>
      <c r="EC389" s="249" t="str">
        <f>IF(DataGoesHere!$B389="","",EA389/$CZ389)</f>
        <v/>
      </c>
      <c r="ED389" s="250" t="str">
        <f>IF(DataGoesHere!$B389="","",SUM(DZ$2:DZ389)/AVERAGE(EA:EA))</f>
        <v/>
      </c>
    </row>
    <row r="390" spans="20:134" x14ac:dyDescent="0.2">
      <c r="T390" s="240"/>
      <c r="U390" s="86"/>
      <c r="V390" s="86"/>
      <c r="W390" s="86"/>
      <c r="X390" s="245" t="str">
        <f>IF(DataGoesHere!$B390="","",(DataGoesHere!$B390/SUM(DataGoesHere!$B386:'DataGoesHere'!$B397)))</f>
        <v/>
      </c>
      <c r="Y390" s="86"/>
      <c r="Z390" s="86"/>
      <c r="AA390" s="86"/>
      <c r="AB390" s="86"/>
      <c r="AC390" s="86"/>
      <c r="AD390" s="86"/>
      <c r="AE390" s="241"/>
      <c r="CV390" s="310" t="str">
        <f>IF(DataGoesHere!B390="","",DataGoesHere!A390)</f>
        <v/>
      </c>
      <c r="CW390" s="271">
        <f t="shared" ca="1" si="20"/>
        <v>5</v>
      </c>
      <c r="CX390" s="272">
        <f t="shared" ca="1" si="21"/>
        <v>0.97875414397996308</v>
      </c>
      <c r="CY390" s="266">
        <f>DataGoesHere!A390</f>
        <v>389</v>
      </c>
      <c r="CZ390" s="19" t="str">
        <f>IF(DataGoesHere!B390="","",DataGoesHere!B390)</f>
        <v/>
      </c>
      <c r="DA390" s="19" t="str">
        <f>IF(DataGoesHere!B390="","",IF(AH$5="No",DataGoesHere!B390,DataGoesHere!B390-(AH$2*(DataGoesHere!A390-1))))</f>
        <v/>
      </c>
      <c r="DB390" s="19" t="str">
        <f>IF(DataGoesHere!B390="","",IF(AO$9="No",DataGoesHere!B390,DataGoesHere!B390/CX390))</f>
        <v/>
      </c>
      <c r="DC390" s="19" t="str">
        <f>IF(DataGoesHere!B390="","",IF(AO$9="No",DA390,DA390/CX390))</f>
        <v/>
      </c>
      <c r="DD390" s="293" t="str">
        <f>IF(CZ390="",IF(COUNTIF(DD$2:DD389,"Forecast")&lt;Output!E$43,"Forecast",""),"Actual")</f>
        <v/>
      </c>
      <c r="DF390" s="19" t="str">
        <f>IF(DataGoesHere!B389="",IF(DD390="Forecast",(Output!$E$47*IntermediateCalcs!DH389)+((1-Output!$E$47)*IntermediateCalcs!DF389),""),(Output!$E$47*IntermediateCalcs!DB389)+((1-Output!$E$47)*IntermediateCalcs!DF389))</f>
        <v/>
      </c>
      <c r="DG390" s="19" t="str">
        <f>IF(DataGoesHere!B389="",IF(DD390="Forecast",(Output!$G$47*(IntermediateCalcs!DF390-IntermediateCalcs!DF389))+((1-Output!$G$47)*IntermediateCalcs!DG389),""),(Output!$G$47*(IntermediateCalcs!DF390-IntermediateCalcs!DF389))+((1-Output!$G$47)*IntermediateCalcs!DG389))</f>
        <v/>
      </c>
      <c r="DH390" s="19" t="str">
        <f>IF(DataGoesHere!B389="",IF(DD390="Forecast",DF390+DG390,""),DF390+DG390)</f>
        <v/>
      </c>
      <c r="DI390" s="274" t="str">
        <f>IF(DH390="","",IF(IntermediateCalcs!$AO$9="Yes",IntermediateCalcs!DH390*$CX390,IntermediateCalcs!DH390))</f>
        <v/>
      </c>
      <c r="DJ390" s="250" t="str">
        <f>IF(DataGoesHere!$B390="","",($CZ390-DI390))</f>
        <v/>
      </c>
      <c r="DK390" s="250" t="str">
        <f>IF(DataGoesHere!$B390="","",ABS($CZ390-DI390))</f>
        <v/>
      </c>
      <c r="DL390" s="250" t="str">
        <f>IF(DataGoesHere!$B390="","",DK390^2)</f>
        <v/>
      </c>
      <c r="DM390" s="249" t="str">
        <f>IF(DataGoesHere!$B390="","",DK390/$CZ390)</f>
        <v/>
      </c>
      <c r="DN390" s="250" t="str">
        <f>IF(DataGoesHere!$B390="","",SUM(DJ$2:DJ390)/AVERAGE(DK:DK))</f>
        <v/>
      </c>
      <c r="DP390" s="19" t="str">
        <f>IF(DataGoesHere!B390="",IF($DD390="Forecast",(Output!E$48*IntermediateCalcs!CY390)+Output!G$48,""),(Output!E$48*IntermediateCalcs!CY390)+Output!G$48)</f>
        <v/>
      </c>
      <c r="DQ390" s="274" t="str">
        <f>IF(DP390="","",IF(IntermediateCalcs!$AO$9="Yes",IntermediateCalcs!DP390*$CX390,IntermediateCalcs!DP390))</f>
        <v/>
      </c>
      <c r="DR390" s="250" t="str">
        <f>IF(DataGoesHere!$B390="","",($CZ390-DQ390))</f>
        <v/>
      </c>
      <c r="DS390" s="250" t="str">
        <f>IF(DataGoesHere!$B390="","",ABS($CZ390-DQ390))</f>
        <v/>
      </c>
      <c r="DT390" s="250" t="str">
        <f>IF(DataGoesHere!$B390="","",DS390^2)</f>
        <v/>
      </c>
      <c r="DU390" s="249" t="str">
        <f>IF(DataGoesHere!$B390="","",DS390/$CZ390)</f>
        <v/>
      </c>
      <c r="DV390" s="250" t="str">
        <f>IF(DataGoesHere!$B390="","",SUM(DR$2:DR390)/AVERAGE(DS:DS))</f>
        <v/>
      </c>
      <c r="DX390" s="19" t="str">
        <f>IF(DataGoesHere!$B389="","",(DB384*(Output!$O$49/Output!$P$49))+(IntermediateCalcs!DB385*(Output!$M$49/Output!$P$49))+(IntermediateCalcs!DB386*(Output!$K$49/Output!$P$49))+(DB387*(Output!$I$49/Output!$P$49))+(IntermediateCalcs!DB388*(Output!$G$49/Output!$P$49))+(IntermediateCalcs!DB389*(Output!$E$49/Output!$P$49)))</f>
        <v/>
      </c>
      <c r="DY390" s="274" t="str">
        <f>IF(DX390="","",IF(IntermediateCalcs!$AO$9="Yes",IntermediateCalcs!DX390*$CX390,IntermediateCalcs!DX390))</f>
        <v/>
      </c>
      <c r="DZ390" s="250" t="str">
        <f>IF(DataGoesHere!$B390="","",($CZ390-DY390))</f>
        <v/>
      </c>
      <c r="EA390" s="250" t="str">
        <f>IF(DataGoesHere!$B390="","",ABS($CZ390-DY390))</f>
        <v/>
      </c>
      <c r="EB390" s="250" t="str">
        <f>IF(DataGoesHere!$B390="","",EA390^2)</f>
        <v/>
      </c>
      <c r="EC390" s="249" t="str">
        <f>IF(DataGoesHere!$B390="","",EA390/$CZ390)</f>
        <v/>
      </c>
      <c r="ED390" s="250" t="str">
        <f>IF(DataGoesHere!$B390="","",SUM(DZ$2:DZ390)/AVERAGE(EA:EA))</f>
        <v/>
      </c>
    </row>
    <row r="391" spans="20:134" x14ac:dyDescent="0.2">
      <c r="T391" s="240"/>
      <c r="U391" s="86"/>
      <c r="V391" s="86"/>
      <c r="W391" s="86"/>
      <c r="X391" s="86"/>
      <c r="Y391" s="245" t="str">
        <f>IF(DataGoesHere!$B391="","",(DataGoesHere!$B391/SUM(DataGoesHere!$B386:'DataGoesHere'!$B397)))</f>
        <v/>
      </c>
      <c r="Z391" s="86"/>
      <c r="AA391" s="86"/>
      <c r="AB391" s="86"/>
      <c r="AC391" s="86"/>
      <c r="AD391" s="86"/>
      <c r="AE391" s="241"/>
      <c r="CV391" s="310" t="str">
        <f>IF(DataGoesHere!B391="","",DataGoesHere!A391)</f>
        <v/>
      </c>
      <c r="CW391" s="271">
        <f t="shared" ca="1" si="20"/>
        <v>6</v>
      </c>
      <c r="CX391" s="272">
        <f t="shared" ca="1" si="21"/>
        <v>1.0779088099730167</v>
      </c>
      <c r="CY391" s="266">
        <f>DataGoesHere!A391</f>
        <v>390</v>
      </c>
      <c r="CZ391" s="19" t="str">
        <f>IF(DataGoesHere!B391="","",DataGoesHere!B391)</f>
        <v/>
      </c>
      <c r="DA391" s="19" t="str">
        <f>IF(DataGoesHere!B391="","",IF(AH$5="No",DataGoesHere!B391,DataGoesHere!B391-(AH$2*(DataGoesHere!A391-1))))</f>
        <v/>
      </c>
      <c r="DB391" s="19" t="str">
        <f>IF(DataGoesHere!B391="","",IF(AO$9="No",DataGoesHere!B391,DataGoesHere!B391/CX391))</f>
        <v/>
      </c>
      <c r="DC391" s="19" t="str">
        <f>IF(DataGoesHere!B391="","",IF(AO$9="No",DA391,DA391/CX391))</f>
        <v/>
      </c>
      <c r="DD391" s="293" t="str">
        <f>IF(CZ391="",IF(COUNTIF(DD$2:DD390,"Forecast")&lt;Output!E$43,"Forecast",""),"Actual")</f>
        <v/>
      </c>
      <c r="DF391" s="19" t="str">
        <f>IF(DataGoesHere!B390="",IF(DD391="Forecast",(Output!$E$47*IntermediateCalcs!DH390)+((1-Output!$E$47)*IntermediateCalcs!DF390),""),(Output!$E$47*IntermediateCalcs!DB390)+((1-Output!$E$47)*IntermediateCalcs!DF390))</f>
        <v/>
      </c>
      <c r="DG391" s="19" t="str">
        <f>IF(DataGoesHere!B390="",IF(DD391="Forecast",(Output!$G$47*(IntermediateCalcs!DF391-IntermediateCalcs!DF390))+((1-Output!$G$47)*IntermediateCalcs!DG390),""),(Output!$G$47*(IntermediateCalcs!DF391-IntermediateCalcs!DF390))+((1-Output!$G$47)*IntermediateCalcs!DG390))</f>
        <v/>
      </c>
      <c r="DH391" s="19" t="str">
        <f>IF(DataGoesHere!B390="",IF(DD391="Forecast",DF391+DG391,""),DF391+DG391)</f>
        <v/>
      </c>
      <c r="DI391" s="274" t="str">
        <f>IF(DH391="","",IF(IntermediateCalcs!$AO$9="Yes",IntermediateCalcs!DH391*$CX391,IntermediateCalcs!DH391))</f>
        <v/>
      </c>
      <c r="DJ391" s="250" t="str">
        <f>IF(DataGoesHere!$B391="","",($CZ391-DI391))</f>
        <v/>
      </c>
      <c r="DK391" s="250" t="str">
        <f>IF(DataGoesHere!$B391="","",ABS($CZ391-DI391))</f>
        <v/>
      </c>
      <c r="DL391" s="250" t="str">
        <f>IF(DataGoesHere!$B391="","",DK391^2)</f>
        <v/>
      </c>
      <c r="DM391" s="249" t="str">
        <f>IF(DataGoesHere!$B391="","",DK391/$CZ391)</f>
        <v/>
      </c>
      <c r="DN391" s="250" t="str">
        <f>IF(DataGoesHere!$B391="","",SUM(DJ$2:DJ391)/AVERAGE(DK:DK))</f>
        <v/>
      </c>
      <c r="DP391" s="19" t="str">
        <f>IF(DataGoesHere!B391="",IF($DD391="Forecast",(Output!E$48*IntermediateCalcs!CY391)+Output!G$48,""),(Output!E$48*IntermediateCalcs!CY391)+Output!G$48)</f>
        <v/>
      </c>
      <c r="DQ391" s="274" t="str">
        <f>IF(DP391="","",IF(IntermediateCalcs!$AO$9="Yes",IntermediateCalcs!DP391*$CX391,IntermediateCalcs!DP391))</f>
        <v/>
      </c>
      <c r="DR391" s="250" t="str">
        <f>IF(DataGoesHere!$B391="","",($CZ391-DQ391))</f>
        <v/>
      </c>
      <c r="DS391" s="250" t="str">
        <f>IF(DataGoesHere!$B391="","",ABS($CZ391-DQ391))</f>
        <v/>
      </c>
      <c r="DT391" s="250" t="str">
        <f>IF(DataGoesHere!$B391="","",DS391^2)</f>
        <v/>
      </c>
      <c r="DU391" s="249" t="str">
        <f>IF(DataGoesHere!$B391="","",DS391/$CZ391)</f>
        <v/>
      </c>
      <c r="DV391" s="250" t="str">
        <f>IF(DataGoesHere!$B391="","",SUM(DR$2:DR391)/AVERAGE(DS:DS))</f>
        <v/>
      </c>
      <c r="DX391" s="19" t="str">
        <f>IF(DataGoesHere!$B390="","",(DB385*(Output!$O$49/Output!$P$49))+(IntermediateCalcs!DB386*(Output!$M$49/Output!$P$49))+(IntermediateCalcs!DB387*(Output!$K$49/Output!$P$49))+(DB388*(Output!$I$49/Output!$P$49))+(IntermediateCalcs!DB389*(Output!$G$49/Output!$P$49))+(IntermediateCalcs!DB390*(Output!$E$49/Output!$P$49)))</f>
        <v/>
      </c>
      <c r="DY391" s="274" t="str">
        <f>IF(DX391="","",IF(IntermediateCalcs!$AO$9="Yes",IntermediateCalcs!DX391*$CX391,IntermediateCalcs!DX391))</f>
        <v/>
      </c>
      <c r="DZ391" s="250" t="str">
        <f>IF(DataGoesHere!$B391="","",($CZ391-DY391))</f>
        <v/>
      </c>
      <c r="EA391" s="250" t="str">
        <f>IF(DataGoesHere!$B391="","",ABS($CZ391-DY391))</f>
        <v/>
      </c>
      <c r="EB391" s="250" t="str">
        <f>IF(DataGoesHere!$B391="","",EA391^2)</f>
        <v/>
      </c>
      <c r="EC391" s="249" t="str">
        <f>IF(DataGoesHere!$B391="","",EA391/$CZ391)</f>
        <v/>
      </c>
      <c r="ED391" s="250" t="str">
        <f>IF(DataGoesHere!$B391="","",SUM(DZ$2:DZ391)/AVERAGE(EA:EA))</f>
        <v/>
      </c>
    </row>
    <row r="392" spans="20:134" x14ac:dyDescent="0.2">
      <c r="T392" s="240"/>
      <c r="U392" s="86"/>
      <c r="V392" s="86"/>
      <c r="W392" s="86"/>
      <c r="X392" s="86"/>
      <c r="Y392" s="86"/>
      <c r="Z392" s="245" t="str">
        <f>IF(DataGoesHere!$B392="","",(DataGoesHere!$B392/SUM(DataGoesHere!$B386:'DataGoesHere'!$B397)))</f>
        <v/>
      </c>
      <c r="AA392" s="86"/>
      <c r="AB392" s="86"/>
      <c r="AC392" s="86"/>
      <c r="AD392" s="86"/>
      <c r="AE392" s="241"/>
      <c r="CV392" s="310" t="str">
        <f>IF(DataGoesHere!B392="","",DataGoesHere!A392)</f>
        <v/>
      </c>
      <c r="CW392" s="271">
        <f t="shared" ca="1" si="20"/>
        <v>7</v>
      </c>
      <c r="CX392" s="272">
        <f t="shared" ca="1" si="21"/>
        <v>1.0265458156689093</v>
      </c>
      <c r="CY392" s="266">
        <f>DataGoesHere!A392</f>
        <v>391</v>
      </c>
      <c r="CZ392" s="19" t="str">
        <f>IF(DataGoesHere!B392="","",DataGoesHere!B392)</f>
        <v/>
      </c>
      <c r="DA392" s="19" t="str">
        <f>IF(DataGoesHere!B392="","",IF(AH$5="No",DataGoesHere!B392,DataGoesHere!B392-(AH$2*(DataGoesHere!A392-1))))</f>
        <v/>
      </c>
      <c r="DB392" s="19" t="str">
        <f>IF(DataGoesHere!B392="","",IF(AO$9="No",DataGoesHere!B392,DataGoesHere!B392/CX392))</f>
        <v/>
      </c>
      <c r="DC392" s="19" t="str">
        <f>IF(DataGoesHere!B392="","",IF(AO$9="No",DA392,DA392/CX392))</f>
        <v/>
      </c>
      <c r="DD392" s="293" t="str">
        <f>IF(CZ392="",IF(COUNTIF(DD$2:DD391,"Forecast")&lt;Output!E$43,"Forecast",""),"Actual")</f>
        <v/>
      </c>
      <c r="DF392" s="19" t="str">
        <f>IF(DataGoesHere!B391="",IF(DD392="Forecast",(Output!$E$47*IntermediateCalcs!DH391)+((1-Output!$E$47)*IntermediateCalcs!DF391),""),(Output!$E$47*IntermediateCalcs!DB391)+((1-Output!$E$47)*IntermediateCalcs!DF391))</f>
        <v/>
      </c>
      <c r="DG392" s="19" t="str">
        <f>IF(DataGoesHere!B391="",IF(DD392="Forecast",(Output!$G$47*(IntermediateCalcs!DF392-IntermediateCalcs!DF391))+((1-Output!$G$47)*IntermediateCalcs!DG391),""),(Output!$G$47*(IntermediateCalcs!DF392-IntermediateCalcs!DF391))+((1-Output!$G$47)*IntermediateCalcs!DG391))</f>
        <v/>
      </c>
      <c r="DH392" s="19" t="str">
        <f>IF(DataGoesHere!B391="",IF(DD392="Forecast",DF392+DG392,""),DF392+DG392)</f>
        <v/>
      </c>
      <c r="DI392" s="274" t="str">
        <f>IF(DH392="","",IF(IntermediateCalcs!$AO$9="Yes",IntermediateCalcs!DH392*$CX392,IntermediateCalcs!DH392))</f>
        <v/>
      </c>
      <c r="DJ392" s="250" t="str">
        <f>IF(DataGoesHere!$B392="","",($CZ392-DI392))</f>
        <v/>
      </c>
      <c r="DK392" s="250" t="str">
        <f>IF(DataGoesHere!$B392="","",ABS($CZ392-DI392))</f>
        <v/>
      </c>
      <c r="DL392" s="250" t="str">
        <f>IF(DataGoesHere!$B392="","",DK392^2)</f>
        <v/>
      </c>
      <c r="DM392" s="249" t="str">
        <f>IF(DataGoesHere!$B392="","",DK392/$CZ392)</f>
        <v/>
      </c>
      <c r="DN392" s="250" t="str">
        <f>IF(DataGoesHere!$B392="","",SUM(DJ$2:DJ392)/AVERAGE(DK:DK))</f>
        <v/>
      </c>
      <c r="DP392" s="19" t="str">
        <f>IF(DataGoesHere!B392="",IF($DD392="Forecast",(Output!E$48*IntermediateCalcs!CY392)+Output!G$48,""),(Output!E$48*IntermediateCalcs!CY392)+Output!G$48)</f>
        <v/>
      </c>
      <c r="DQ392" s="274" t="str">
        <f>IF(DP392="","",IF(IntermediateCalcs!$AO$9="Yes",IntermediateCalcs!DP392*$CX392,IntermediateCalcs!DP392))</f>
        <v/>
      </c>
      <c r="DR392" s="250" t="str">
        <f>IF(DataGoesHere!$B392="","",($CZ392-DQ392))</f>
        <v/>
      </c>
      <c r="DS392" s="250" t="str">
        <f>IF(DataGoesHere!$B392="","",ABS($CZ392-DQ392))</f>
        <v/>
      </c>
      <c r="DT392" s="250" t="str">
        <f>IF(DataGoesHere!$B392="","",DS392^2)</f>
        <v/>
      </c>
      <c r="DU392" s="249" t="str">
        <f>IF(DataGoesHere!$B392="","",DS392/$CZ392)</f>
        <v/>
      </c>
      <c r="DV392" s="250" t="str">
        <f>IF(DataGoesHere!$B392="","",SUM(DR$2:DR392)/AVERAGE(DS:DS))</f>
        <v/>
      </c>
      <c r="DX392" s="19" t="str">
        <f>IF(DataGoesHere!$B391="","",(DB386*(Output!$O$49/Output!$P$49))+(IntermediateCalcs!DB387*(Output!$M$49/Output!$P$49))+(IntermediateCalcs!DB388*(Output!$K$49/Output!$P$49))+(DB389*(Output!$I$49/Output!$P$49))+(IntermediateCalcs!DB390*(Output!$G$49/Output!$P$49))+(IntermediateCalcs!DB391*(Output!$E$49/Output!$P$49)))</f>
        <v/>
      </c>
      <c r="DY392" s="274" t="str">
        <f>IF(DX392="","",IF(IntermediateCalcs!$AO$9="Yes",IntermediateCalcs!DX392*$CX392,IntermediateCalcs!DX392))</f>
        <v/>
      </c>
      <c r="DZ392" s="250" t="str">
        <f>IF(DataGoesHere!$B392="","",($CZ392-DY392))</f>
        <v/>
      </c>
      <c r="EA392" s="250" t="str">
        <f>IF(DataGoesHere!$B392="","",ABS($CZ392-DY392))</f>
        <v/>
      </c>
      <c r="EB392" s="250" t="str">
        <f>IF(DataGoesHere!$B392="","",EA392^2)</f>
        <v/>
      </c>
      <c r="EC392" s="249" t="str">
        <f>IF(DataGoesHere!$B392="","",EA392/$CZ392)</f>
        <v/>
      </c>
      <c r="ED392" s="250" t="str">
        <f>IF(DataGoesHere!$B392="","",SUM(DZ$2:DZ392)/AVERAGE(EA:EA))</f>
        <v/>
      </c>
    </row>
    <row r="393" spans="20:134" x14ac:dyDescent="0.2">
      <c r="T393" s="240"/>
      <c r="U393" s="86"/>
      <c r="V393" s="86"/>
      <c r="W393" s="86"/>
      <c r="X393" s="86"/>
      <c r="Y393" s="86"/>
      <c r="Z393" s="86"/>
      <c r="AA393" s="245" t="str">
        <f>IF(DataGoesHere!$B393="","",(DataGoesHere!$B393/SUM(DataGoesHere!$B386:'DataGoesHere'!$B397)))</f>
        <v/>
      </c>
      <c r="AB393" s="86"/>
      <c r="AC393" s="86"/>
      <c r="AD393" s="86"/>
      <c r="AE393" s="241"/>
      <c r="CV393" s="310" t="str">
        <f>IF(DataGoesHere!B393="","",DataGoesHere!A393)</f>
        <v/>
      </c>
      <c r="CW393" s="271">
        <f t="shared" ca="1" si="20"/>
        <v>8</v>
      </c>
      <c r="CX393" s="272">
        <f t="shared" ca="1" si="21"/>
        <v>1.0207492390681214</v>
      </c>
      <c r="CY393" s="266">
        <f>DataGoesHere!A393</f>
        <v>392</v>
      </c>
      <c r="CZ393" s="19" t="str">
        <f>IF(DataGoesHere!B393="","",DataGoesHere!B393)</f>
        <v/>
      </c>
      <c r="DA393" s="19" t="str">
        <f>IF(DataGoesHere!B393="","",IF(AH$5="No",DataGoesHere!B393,DataGoesHere!B393-(AH$2*(DataGoesHere!A393-1))))</f>
        <v/>
      </c>
      <c r="DB393" s="19" t="str">
        <f>IF(DataGoesHere!B393="","",IF(AO$9="No",DataGoesHere!B393,DataGoesHere!B393/CX393))</f>
        <v/>
      </c>
      <c r="DC393" s="19" t="str">
        <f>IF(DataGoesHere!B393="","",IF(AO$9="No",DA393,DA393/CX393))</f>
        <v/>
      </c>
      <c r="DD393" s="293" t="str">
        <f>IF(CZ393="",IF(COUNTIF(DD$2:DD392,"Forecast")&lt;Output!E$43,"Forecast",""),"Actual")</f>
        <v/>
      </c>
      <c r="DF393" s="19" t="str">
        <f>IF(DataGoesHere!B392="",IF(DD393="Forecast",(Output!$E$47*IntermediateCalcs!DH392)+((1-Output!$E$47)*IntermediateCalcs!DF392),""),(Output!$E$47*IntermediateCalcs!DB392)+((1-Output!$E$47)*IntermediateCalcs!DF392))</f>
        <v/>
      </c>
      <c r="DG393" s="19" t="str">
        <f>IF(DataGoesHere!B392="",IF(DD393="Forecast",(Output!$G$47*(IntermediateCalcs!DF393-IntermediateCalcs!DF392))+((1-Output!$G$47)*IntermediateCalcs!DG392),""),(Output!$G$47*(IntermediateCalcs!DF393-IntermediateCalcs!DF392))+((1-Output!$G$47)*IntermediateCalcs!DG392))</f>
        <v/>
      </c>
      <c r="DH393" s="19" t="str">
        <f>IF(DataGoesHere!B392="",IF(DD393="Forecast",DF393+DG393,""),DF393+DG393)</f>
        <v/>
      </c>
      <c r="DI393" s="274" t="str">
        <f>IF(DH393="","",IF(IntermediateCalcs!$AO$9="Yes",IntermediateCalcs!DH393*$CX393,IntermediateCalcs!DH393))</f>
        <v/>
      </c>
      <c r="DJ393" s="250" t="str">
        <f>IF(DataGoesHere!$B393="","",($CZ393-DI393))</f>
        <v/>
      </c>
      <c r="DK393" s="250" t="str">
        <f>IF(DataGoesHere!$B393="","",ABS($CZ393-DI393))</f>
        <v/>
      </c>
      <c r="DL393" s="250" t="str">
        <f>IF(DataGoesHere!$B393="","",DK393^2)</f>
        <v/>
      </c>
      <c r="DM393" s="249" t="str">
        <f>IF(DataGoesHere!$B393="","",DK393/$CZ393)</f>
        <v/>
      </c>
      <c r="DN393" s="250" t="str">
        <f>IF(DataGoesHere!$B393="","",SUM(DJ$2:DJ393)/AVERAGE(DK:DK))</f>
        <v/>
      </c>
      <c r="DP393" s="19" t="str">
        <f>IF(DataGoesHere!B393="",IF($DD393="Forecast",(Output!E$48*IntermediateCalcs!CY393)+Output!G$48,""),(Output!E$48*IntermediateCalcs!CY393)+Output!G$48)</f>
        <v/>
      </c>
      <c r="DQ393" s="274" t="str">
        <f>IF(DP393="","",IF(IntermediateCalcs!$AO$9="Yes",IntermediateCalcs!DP393*$CX393,IntermediateCalcs!DP393))</f>
        <v/>
      </c>
      <c r="DR393" s="250" t="str">
        <f>IF(DataGoesHere!$B393="","",($CZ393-DQ393))</f>
        <v/>
      </c>
      <c r="DS393" s="250" t="str">
        <f>IF(DataGoesHere!$B393="","",ABS($CZ393-DQ393))</f>
        <v/>
      </c>
      <c r="DT393" s="250" t="str">
        <f>IF(DataGoesHere!$B393="","",DS393^2)</f>
        <v/>
      </c>
      <c r="DU393" s="249" t="str">
        <f>IF(DataGoesHere!$B393="","",DS393/$CZ393)</f>
        <v/>
      </c>
      <c r="DV393" s="250" t="str">
        <f>IF(DataGoesHere!$B393="","",SUM(DR$2:DR393)/AVERAGE(DS:DS))</f>
        <v/>
      </c>
      <c r="DX393" s="19" t="str">
        <f>IF(DataGoesHere!$B392="","",(DB387*(Output!$O$49/Output!$P$49))+(IntermediateCalcs!DB388*(Output!$M$49/Output!$P$49))+(IntermediateCalcs!DB389*(Output!$K$49/Output!$P$49))+(DB390*(Output!$I$49/Output!$P$49))+(IntermediateCalcs!DB391*(Output!$G$49/Output!$P$49))+(IntermediateCalcs!DB392*(Output!$E$49/Output!$P$49)))</f>
        <v/>
      </c>
      <c r="DY393" s="274" t="str">
        <f>IF(DX393="","",IF(IntermediateCalcs!$AO$9="Yes",IntermediateCalcs!DX393*$CX393,IntermediateCalcs!DX393))</f>
        <v/>
      </c>
      <c r="DZ393" s="250" t="str">
        <f>IF(DataGoesHere!$B393="","",($CZ393-DY393))</f>
        <v/>
      </c>
      <c r="EA393" s="250" t="str">
        <f>IF(DataGoesHere!$B393="","",ABS($CZ393-DY393))</f>
        <v/>
      </c>
      <c r="EB393" s="250" t="str">
        <f>IF(DataGoesHere!$B393="","",EA393^2)</f>
        <v/>
      </c>
      <c r="EC393" s="249" t="str">
        <f>IF(DataGoesHere!$B393="","",EA393/$CZ393)</f>
        <v/>
      </c>
      <c r="ED393" s="250" t="str">
        <f>IF(DataGoesHere!$B393="","",SUM(DZ$2:DZ393)/AVERAGE(EA:EA))</f>
        <v/>
      </c>
    </row>
    <row r="394" spans="20:134" x14ac:dyDescent="0.2">
      <c r="T394" s="240"/>
      <c r="U394" s="86"/>
      <c r="V394" s="86"/>
      <c r="W394" s="86"/>
      <c r="X394" s="86"/>
      <c r="Y394" s="86"/>
      <c r="Z394" s="86"/>
      <c r="AA394" s="86"/>
      <c r="AB394" s="245" t="str">
        <f>IF(DataGoesHere!$B394="","",(DataGoesHere!$B394/SUM(DataGoesHere!$B386:'DataGoesHere'!$B397)))</f>
        <v/>
      </c>
      <c r="AC394" s="86"/>
      <c r="AD394" s="86"/>
      <c r="AE394" s="241"/>
      <c r="CV394" s="310" t="str">
        <f>IF(DataGoesHere!B394="","",DataGoesHere!A394)</f>
        <v/>
      </c>
      <c r="CW394" s="271">
        <f t="shared" ca="1" si="20"/>
        <v>9</v>
      </c>
      <c r="CX394" s="272">
        <f t="shared" ca="1" si="21"/>
        <v>1.0625330005567626</v>
      </c>
      <c r="CY394" s="266">
        <f>DataGoesHere!A394</f>
        <v>393</v>
      </c>
      <c r="CZ394" s="19" t="str">
        <f>IF(DataGoesHere!B394="","",DataGoesHere!B394)</f>
        <v/>
      </c>
      <c r="DA394" s="19" t="str">
        <f>IF(DataGoesHere!B394="","",IF(AH$5="No",DataGoesHere!B394,DataGoesHere!B394-(AH$2*(DataGoesHere!A394-1))))</f>
        <v/>
      </c>
      <c r="DB394" s="19" t="str">
        <f>IF(DataGoesHere!B394="","",IF(AO$9="No",DataGoesHere!B394,DataGoesHere!B394/CX394))</f>
        <v/>
      </c>
      <c r="DC394" s="19" t="str">
        <f>IF(DataGoesHere!B394="","",IF(AO$9="No",DA394,DA394/CX394))</f>
        <v/>
      </c>
      <c r="DD394" s="293" t="str">
        <f>IF(CZ394="",IF(COUNTIF(DD$2:DD393,"Forecast")&lt;Output!E$43,"Forecast",""),"Actual")</f>
        <v/>
      </c>
      <c r="DF394" s="19" t="str">
        <f>IF(DataGoesHere!B393="",IF(DD394="Forecast",(Output!$E$47*IntermediateCalcs!DH393)+((1-Output!$E$47)*IntermediateCalcs!DF393),""),(Output!$E$47*IntermediateCalcs!DB393)+((1-Output!$E$47)*IntermediateCalcs!DF393))</f>
        <v/>
      </c>
      <c r="DG394" s="19" t="str">
        <f>IF(DataGoesHere!B393="",IF(DD394="Forecast",(Output!$G$47*(IntermediateCalcs!DF394-IntermediateCalcs!DF393))+((1-Output!$G$47)*IntermediateCalcs!DG393),""),(Output!$G$47*(IntermediateCalcs!DF394-IntermediateCalcs!DF393))+((1-Output!$G$47)*IntermediateCalcs!DG393))</f>
        <v/>
      </c>
      <c r="DH394" s="19" t="str">
        <f>IF(DataGoesHere!B393="",IF(DD394="Forecast",DF394+DG394,""),DF394+DG394)</f>
        <v/>
      </c>
      <c r="DI394" s="274" t="str">
        <f>IF(DH394="","",IF(IntermediateCalcs!$AO$9="Yes",IntermediateCalcs!DH394*$CX394,IntermediateCalcs!DH394))</f>
        <v/>
      </c>
      <c r="DJ394" s="250" t="str">
        <f>IF(DataGoesHere!$B394="","",($CZ394-DI394))</f>
        <v/>
      </c>
      <c r="DK394" s="250" t="str">
        <f>IF(DataGoesHere!$B394="","",ABS($CZ394-DI394))</f>
        <v/>
      </c>
      <c r="DL394" s="250" t="str">
        <f>IF(DataGoesHere!$B394="","",DK394^2)</f>
        <v/>
      </c>
      <c r="DM394" s="249" t="str">
        <f>IF(DataGoesHere!$B394="","",DK394/$CZ394)</f>
        <v/>
      </c>
      <c r="DN394" s="250" t="str">
        <f>IF(DataGoesHere!$B394="","",SUM(DJ$2:DJ394)/AVERAGE(DK:DK))</f>
        <v/>
      </c>
      <c r="DP394" s="19" t="str">
        <f>IF(DataGoesHere!B394="",IF($DD394="Forecast",(Output!E$48*IntermediateCalcs!CY394)+Output!G$48,""),(Output!E$48*IntermediateCalcs!CY394)+Output!G$48)</f>
        <v/>
      </c>
      <c r="DQ394" s="274" t="str">
        <f>IF(DP394="","",IF(IntermediateCalcs!$AO$9="Yes",IntermediateCalcs!DP394*$CX394,IntermediateCalcs!DP394))</f>
        <v/>
      </c>
      <c r="DR394" s="250" t="str">
        <f>IF(DataGoesHere!$B394="","",($CZ394-DQ394))</f>
        <v/>
      </c>
      <c r="DS394" s="250" t="str">
        <f>IF(DataGoesHere!$B394="","",ABS($CZ394-DQ394))</f>
        <v/>
      </c>
      <c r="DT394" s="250" t="str">
        <f>IF(DataGoesHere!$B394="","",DS394^2)</f>
        <v/>
      </c>
      <c r="DU394" s="249" t="str">
        <f>IF(DataGoesHere!$B394="","",DS394/$CZ394)</f>
        <v/>
      </c>
      <c r="DV394" s="250" t="str">
        <f>IF(DataGoesHere!$B394="","",SUM(DR$2:DR394)/AVERAGE(DS:DS))</f>
        <v/>
      </c>
      <c r="DX394" s="19" t="str">
        <f>IF(DataGoesHere!$B393="","",(DB388*(Output!$O$49/Output!$P$49))+(IntermediateCalcs!DB389*(Output!$M$49/Output!$P$49))+(IntermediateCalcs!DB390*(Output!$K$49/Output!$P$49))+(DB391*(Output!$I$49/Output!$P$49))+(IntermediateCalcs!DB392*(Output!$G$49/Output!$P$49))+(IntermediateCalcs!DB393*(Output!$E$49/Output!$P$49)))</f>
        <v/>
      </c>
      <c r="DY394" s="274" t="str">
        <f>IF(DX394="","",IF(IntermediateCalcs!$AO$9="Yes",IntermediateCalcs!DX394*$CX394,IntermediateCalcs!DX394))</f>
        <v/>
      </c>
      <c r="DZ394" s="250" t="str">
        <f>IF(DataGoesHere!$B394="","",($CZ394-DY394))</f>
        <v/>
      </c>
      <c r="EA394" s="250" t="str">
        <f>IF(DataGoesHere!$B394="","",ABS($CZ394-DY394))</f>
        <v/>
      </c>
      <c r="EB394" s="250" t="str">
        <f>IF(DataGoesHere!$B394="","",EA394^2)</f>
        <v/>
      </c>
      <c r="EC394" s="249" t="str">
        <f>IF(DataGoesHere!$B394="","",EA394/$CZ394)</f>
        <v/>
      </c>
      <c r="ED394" s="250" t="str">
        <f>IF(DataGoesHere!$B394="","",SUM(DZ$2:DZ394)/AVERAGE(EA:EA))</f>
        <v/>
      </c>
    </row>
    <row r="395" spans="20:134" x14ac:dyDescent="0.2">
      <c r="T395" s="240"/>
      <c r="U395" s="86"/>
      <c r="V395" s="86"/>
      <c r="W395" s="86"/>
      <c r="X395" s="86"/>
      <c r="Y395" s="86"/>
      <c r="Z395" s="86"/>
      <c r="AA395" s="86"/>
      <c r="AB395" s="86"/>
      <c r="AC395" s="245" t="str">
        <f>IF(DataGoesHere!$B395="","",(DataGoesHere!$B395/SUM(DataGoesHere!$B386:'DataGoesHere'!$B397)))</f>
        <v/>
      </c>
      <c r="AD395" s="86"/>
      <c r="AE395" s="241"/>
      <c r="CV395" s="310" t="str">
        <f>IF(DataGoesHere!B395="","",DataGoesHere!A395)</f>
        <v/>
      </c>
      <c r="CW395" s="271">
        <f t="shared" ca="1" si="20"/>
        <v>10</v>
      </c>
      <c r="CX395" s="272">
        <f t="shared" ca="1" si="21"/>
        <v>0.92557634012077306</v>
      </c>
      <c r="CY395" s="266">
        <f>DataGoesHere!A395</f>
        <v>394</v>
      </c>
      <c r="CZ395" s="19" t="str">
        <f>IF(DataGoesHere!B395="","",DataGoesHere!B395)</f>
        <v/>
      </c>
      <c r="DA395" s="19" t="str">
        <f>IF(DataGoesHere!B395="","",IF(AH$5="No",DataGoesHere!B395,DataGoesHere!B395-(AH$2*(DataGoesHere!A395-1))))</f>
        <v/>
      </c>
      <c r="DB395" s="19" t="str">
        <f>IF(DataGoesHere!B395="","",IF(AO$9="No",DataGoesHere!B395,DataGoesHere!B395/CX395))</f>
        <v/>
      </c>
      <c r="DC395" s="19" t="str">
        <f>IF(DataGoesHere!B395="","",IF(AO$9="No",DA395,DA395/CX395))</f>
        <v/>
      </c>
      <c r="DD395" s="293" t="str">
        <f>IF(CZ395="",IF(COUNTIF(DD$2:DD394,"Forecast")&lt;Output!E$43,"Forecast",""),"Actual")</f>
        <v/>
      </c>
      <c r="DF395" s="19" t="str">
        <f>IF(DataGoesHere!B394="",IF(DD395="Forecast",(Output!$E$47*IntermediateCalcs!DH394)+((1-Output!$E$47)*IntermediateCalcs!DF394),""),(Output!$E$47*IntermediateCalcs!DB394)+((1-Output!$E$47)*IntermediateCalcs!DF394))</f>
        <v/>
      </c>
      <c r="DG395" s="19" t="str">
        <f>IF(DataGoesHere!B394="",IF(DD395="Forecast",(Output!$G$47*(IntermediateCalcs!DF395-IntermediateCalcs!DF394))+((1-Output!$G$47)*IntermediateCalcs!DG394),""),(Output!$G$47*(IntermediateCalcs!DF395-IntermediateCalcs!DF394))+((1-Output!$G$47)*IntermediateCalcs!DG394))</f>
        <v/>
      </c>
      <c r="DH395" s="19" t="str">
        <f>IF(DataGoesHere!B394="",IF(DD395="Forecast",DF395+DG395,""),DF395+DG395)</f>
        <v/>
      </c>
      <c r="DI395" s="274" t="str">
        <f>IF(DH395="","",IF(IntermediateCalcs!$AO$9="Yes",IntermediateCalcs!DH395*$CX395,IntermediateCalcs!DH395))</f>
        <v/>
      </c>
      <c r="DJ395" s="250" t="str">
        <f>IF(DataGoesHere!$B395="","",($CZ395-DI395))</f>
        <v/>
      </c>
      <c r="DK395" s="250" t="str">
        <f>IF(DataGoesHere!$B395="","",ABS($CZ395-DI395))</f>
        <v/>
      </c>
      <c r="DL395" s="250" t="str">
        <f>IF(DataGoesHere!$B395="","",DK395^2)</f>
        <v/>
      </c>
      <c r="DM395" s="249" t="str">
        <f>IF(DataGoesHere!$B395="","",DK395/$CZ395)</f>
        <v/>
      </c>
      <c r="DN395" s="250" t="str">
        <f>IF(DataGoesHere!$B395="","",SUM(DJ$2:DJ395)/AVERAGE(DK:DK))</f>
        <v/>
      </c>
      <c r="DP395" s="19" t="str">
        <f>IF(DataGoesHere!B395="",IF($DD395="Forecast",(Output!E$48*IntermediateCalcs!CY395)+Output!G$48,""),(Output!E$48*IntermediateCalcs!CY395)+Output!G$48)</f>
        <v/>
      </c>
      <c r="DQ395" s="274" t="str">
        <f>IF(DP395="","",IF(IntermediateCalcs!$AO$9="Yes",IntermediateCalcs!DP395*$CX395,IntermediateCalcs!DP395))</f>
        <v/>
      </c>
      <c r="DR395" s="250" t="str">
        <f>IF(DataGoesHere!$B395="","",($CZ395-DQ395))</f>
        <v/>
      </c>
      <c r="DS395" s="250" t="str">
        <f>IF(DataGoesHere!$B395="","",ABS($CZ395-DQ395))</f>
        <v/>
      </c>
      <c r="DT395" s="250" t="str">
        <f>IF(DataGoesHere!$B395="","",DS395^2)</f>
        <v/>
      </c>
      <c r="DU395" s="249" t="str">
        <f>IF(DataGoesHere!$B395="","",DS395/$CZ395)</f>
        <v/>
      </c>
      <c r="DV395" s="250" t="str">
        <f>IF(DataGoesHere!$B395="","",SUM(DR$2:DR395)/AVERAGE(DS:DS))</f>
        <v/>
      </c>
      <c r="DX395" s="19" t="str">
        <f>IF(DataGoesHere!$B394="","",(DB389*(Output!$O$49/Output!$P$49))+(IntermediateCalcs!DB390*(Output!$M$49/Output!$P$49))+(IntermediateCalcs!DB391*(Output!$K$49/Output!$P$49))+(DB392*(Output!$I$49/Output!$P$49))+(IntermediateCalcs!DB393*(Output!$G$49/Output!$P$49))+(IntermediateCalcs!DB394*(Output!$E$49/Output!$P$49)))</f>
        <v/>
      </c>
      <c r="DY395" s="274" t="str">
        <f>IF(DX395="","",IF(IntermediateCalcs!$AO$9="Yes",IntermediateCalcs!DX395*$CX395,IntermediateCalcs!DX395))</f>
        <v/>
      </c>
      <c r="DZ395" s="250" t="str">
        <f>IF(DataGoesHere!$B395="","",($CZ395-DY395))</f>
        <v/>
      </c>
      <c r="EA395" s="250" t="str">
        <f>IF(DataGoesHere!$B395="","",ABS($CZ395-DY395))</f>
        <v/>
      </c>
      <c r="EB395" s="250" t="str">
        <f>IF(DataGoesHere!$B395="","",EA395^2)</f>
        <v/>
      </c>
      <c r="EC395" s="249" t="str">
        <f>IF(DataGoesHere!$B395="","",EA395/$CZ395)</f>
        <v/>
      </c>
      <c r="ED395" s="250" t="str">
        <f>IF(DataGoesHere!$B395="","",SUM(DZ$2:DZ395)/AVERAGE(EA:EA))</f>
        <v/>
      </c>
    </row>
    <row r="396" spans="20:134" x14ac:dyDescent="0.2">
      <c r="T396" s="240"/>
      <c r="U396" s="86"/>
      <c r="V396" s="86"/>
      <c r="W396" s="86"/>
      <c r="X396" s="86"/>
      <c r="Y396" s="86"/>
      <c r="Z396" s="86"/>
      <c r="AA396" s="86"/>
      <c r="AB396" s="86"/>
      <c r="AC396" s="86"/>
      <c r="AD396" s="245" t="str">
        <f>IF(DataGoesHere!$B396="","",(DataGoesHere!$B396/SUM(DataGoesHere!$B386:'DataGoesHere'!$B397)))</f>
        <v/>
      </c>
      <c r="AE396" s="241"/>
      <c r="CV396" s="310" t="str">
        <f>IF(DataGoesHere!B396="","",DataGoesHere!A396)</f>
        <v/>
      </c>
      <c r="CW396" s="271">
        <f t="shared" ca="1" si="20"/>
        <v>11</v>
      </c>
      <c r="CX396" s="272">
        <f t="shared" ca="1" si="21"/>
        <v>0.97463169608807265</v>
      </c>
      <c r="CY396" s="266">
        <f>DataGoesHere!A396</f>
        <v>395</v>
      </c>
      <c r="CZ396" s="19" t="str">
        <f>IF(DataGoesHere!B396="","",DataGoesHere!B396)</f>
        <v/>
      </c>
      <c r="DA396" s="19" t="str">
        <f>IF(DataGoesHere!B396="","",IF(AH$5="No",DataGoesHere!B396,DataGoesHere!B396-(AH$2*(DataGoesHere!A396-1))))</f>
        <v/>
      </c>
      <c r="DB396" s="19" t="str">
        <f>IF(DataGoesHere!B396="","",IF(AO$9="No",DataGoesHere!B396,DataGoesHere!B396/CX396))</f>
        <v/>
      </c>
      <c r="DC396" s="19" t="str">
        <f>IF(DataGoesHere!B396="","",IF(AO$9="No",DA396,DA396/CX396))</f>
        <v/>
      </c>
      <c r="DD396" s="293" t="str">
        <f>IF(CZ396="",IF(COUNTIF(DD$2:DD395,"Forecast")&lt;Output!E$43,"Forecast",""),"Actual")</f>
        <v/>
      </c>
      <c r="DF396" s="19" t="str">
        <f>IF(DataGoesHere!B395="",IF(DD396="Forecast",(Output!$E$47*IntermediateCalcs!DH395)+((1-Output!$E$47)*IntermediateCalcs!DF395),""),(Output!$E$47*IntermediateCalcs!DB395)+((1-Output!$E$47)*IntermediateCalcs!DF395))</f>
        <v/>
      </c>
      <c r="DG396" s="19" t="str">
        <f>IF(DataGoesHere!B395="",IF(DD396="Forecast",(Output!$G$47*(IntermediateCalcs!DF396-IntermediateCalcs!DF395))+((1-Output!$G$47)*IntermediateCalcs!DG395),""),(Output!$G$47*(IntermediateCalcs!DF396-IntermediateCalcs!DF395))+((1-Output!$G$47)*IntermediateCalcs!DG395))</f>
        <v/>
      </c>
      <c r="DH396" s="19" t="str">
        <f>IF(DataGoesHere!B395="",IF(DD396="Forecast",DF396+DG396,""),DF396+DG396)</f>
        <v/>
      </c>
      <c r="DI396" s="274" t="str">
        <f>IF(DH396="","",IF(IntermediateCalcs!$AO$9="Yes",IntermediateCalcs!DH396*$CX396,IntermediateCalcs!DH396))</f>
        <v/>
      </c>
      <c r="DJ396" s="250" t="str">
        <f>IF(DataGoesHere!$B396="","",($CZ396-DI396))</f>
        <v/>
      </c>
      <c r="DK396" s="250" t="str">
        <f>IF(DataGoesHere!$B396="","",ABS($CZ396-DI396))</f>
        <v/>
      </c>
      <c r="DL396" s="250" t="str">
        <f>IF(DataGoesHere!$B396="","",DK396^2)</f>
        <v/>
      </c>
      <c r="DM396" s="249" t="str">
        <f>IF(DataGoesHere!$B396="","",DK396/$CZ396)</f>
        <v/>
      </c>
      <c r="DN396" s="250" t="str">
        <f>IF(DataGoesHere!$B396="","",SUM(DJ$2:DJ396)/AVERAGE(DK:DK))</f>
        <v/>
      </c>
      <c r="DP396" s="19" t="str">
        <f>IF(DataGoesHere!B396="",IF($DD396="Forecast",(Output!E$48*IntermediateCalcs!CY396)+Output!G$48,""),(Output!E$48*IntermediateCalcs!CY396)+Output!G$48)</f>
        <v/>
      </c>
      <c r="DQ396" s="274" t="str">
        <f>IF(DP396="","",IF(IntermediateCalcs!$AO$9="Yes",IntermediateCalcs!DP396*$CX396,IntermediateCalcs!DP396))</f>
        <v/>
      </c>
      <c r="DR396" s="250" t="str">
        <f>IF(DataGoesHere!$B396="","",($CZ396-DQ396))</f>
        <v/>
      </c>
      <c r="DS396" s="250" t="str">
        <f>IF(DataGoesHere!$B396="","",ABS($CZ396-DQ396))</f>
        <v/>
      </c>
      <c r="DT396" s="250" t="str">
        <f>IF(DataGoesHere!$B396="","",DS396^2)</f>
        <v/>
      </c>
      <c r="DU396" s="249" t="str">
        <f>IF(DataGoesHere!$B396="","",DS396/$CZ396)</f>
        <v/>
      </c>
      <c r="DV396" s="250" t="str">
        <f>IF(DataGoesHere!$B396="","",SUM(DR$2:DR396)/AVERAGE(DS:DS))</f>
        <v/>
      </c>
      <c r="DX396" s="19" t="str">
        <f>IF(DataGoesHere!$B395="","",(DB390*(Output!$O$49/Output!$P$49))+(IntermediateCalcs!DB391*(Output!$M$49/Output!$P$49))+(IntermediateCalcs!DB392*(Output!$K$49/Output!$P$49))+(DB393*(Output!$I$49/Output!$P$49))+(IntermediateCalcs!DB394*(Output!$G$49/Output!$P$49))+(IntermediateCalcs!DB395*(Output!$E$49/Output!$P$49)))</f>
        <v/>
      </c>
      <c r="DY396" s="274" t="str">
        <f>IF(DX396="","",IF(IntermediateCalcs!$AO$9="Yes",IntermediateCalcs!DX396*$CX396,IntermediateCalcs!DX396))</f>
        <v/>
      </c>
      <c r="DZ396" s="250" t="str">
        <f>IF(DataGoesHere!$B396="","",($CZ396-DY396))</f>
        <v/>
      </c>
      <c r="EA396" s="250" t="str">
        <f>IF(DataGoesHere!$B396="","",ABS($CZ396-DY396))</f>
        <v/>
      </c>
      <c r="EB396" s="250" t="str">
        <f>IF(DataGoesHere!$B396="","",EA396^2)</f>
        <v/>
      </c>
      <c r="EC396" s="249" t="str">
        <f>IF(DataGoesHere!$B396="","",EA396/$CZ396)</f>
        <v/>
      </c>
      <c r="ED396" s="250" t="str">
        <f>IF(DataGoesHere!$B396="","",SUM(DZ$2:DZ396)/AVERAGE(EA:EA))</f>
        <v/>
      </c>
    </row>
    <row r="397" spans="20:134" x14ac:dyDescent="0.2">
      <c r="T397" s="242"/>
      <c r="U397" s="243"/>
      <c r="V397" s="243"/>
      <c r="W397" s="243"/>
      <c r="X397" s="243"/>
      <c r="Y397" s="243"/>
      <c r="Z397" s="243"/>
      <c r="AA397" s="243"/>
      <c r="AB397" s="243"/>
      <c r="AC397" s="243"/>
      <c r="AD397" s="243"/>
      <c r="AE397" s="246" t="str">
        <f>IF(DataGoesHere!$B397="","",(DataGoesHere!$B397/SUM(DataGoesHere!$B386:'DataGoesHere'!$B397)))</f>
        <v/>
      </c>
      <c r="CV397" s="310" t="str">
        <f>IF(DataGoesHere!B397="","",DataGoesHere!A397)</f>
        <v/>
      </c>
      <c r="CW397" s="271">
        <f t="shared" ca="1" si="20"/>
        <v>12</v>
      </c>
      <c r="CX397" s="272">
        <f t="shared" ca="1" si="21"/>
        <v>1.0054005237672714</v>
      </c>
      <c r="CY397" s="266">
        <f>DataGoesHere!A397</f>
        <v>396</v>
      </c>
      <c r="CZ397" s="19" t="str">
        <f>IF(DataGoesHere!B397="","",DataGoesHere!B397)</f>
        <v/>
      </c>
      <c r="DA397" s="19" t="str">
        <f>IF(DataGoesHere!B397="","",IF(AH$5="No",DataGoesHere!B397,DataGoesHere!B397-(AH$2*(DataGoesHere!A397-1))))</f>
        <v/>
      </c>
      <c r="DB397" s="19" t="str">
        <f>IF(DataGoesHere!B397="","",IF(AO$9="No",DataGoesHere!B397,DataGoesHere!B397/CX397))</f>
        <v/>
      </c>
      <c r="DC397" s="19" t="str">
        <f>IF(DataGoesHere!B397="","",IF(AO$9="No",DA397,DA397/CX397))</f>
        <v/>
      </c>
      <c r="DD397" s="293" t="str">
        <f>IF(CZ397="",IF(COUNTIF(DD$2:DD396,"Forecast")&lt;Output!E$43,"Forecast",""),"Actual")</f>
        <v/>
      </c>
      <c r="DF397" s="19" t="str">
        <f>IF(DataGoesHere!B396="",IF(DD397="Forecast",(Output!$E$47*IntermediateCalcs!DH396)+((1-Output!$E$47)*IntermediateCalcs!DF396),""),(Output!$E$47*IntermediateCalcs!DB396)+((1-Output!$E$47)*IntermediateCalcs!DF396))</f>
        <v/>
      </c>
      <c r="DG397" s="19" t="str">
        <f>IF(DataGoesHere!B396="",IF(DD397="Forecast",(Output!$G$47*(IntermediateCalcs!DF397-IntermediateCalcs!DF396))+((1-Output!$G$47)*IntermediateCalcs!DG396),""),(Output!$G$47*(IntermediateCalcs!DF397-IntermediateCalcs!DF396))+((1-Output!$G$47)*IntermediateCalcs!DG396))</f>
        <v/>
      </c>
      <c r="DH397" s="19" t="str">
        <f>IF(DataGoesHere!B396="",IF(DD397="Forecast",DF397+DG397,""),DF397+DG397)</f>
        <v/>
      </c>
      <c r="DI397" s="274" t="str">
        <f>IF(DH397="","",IF(IntermediateCalcs!$AO$9="Yes",IntermediateCalcs!DH397*$CX397,IntermediateCalcs!DH397))</f>
        <v/>
      </c>
      <c r="DJ397" s="250" t="str">
        <f>IF(DataGoesHere!$B397="","",($CZ397-DI397))</f>
        <v/>
      </c>
      <c r="DK397" s="250" t="str">
        <f>IF(DataGoesHere!$B397="","",ABS($CZ397-DI397))</f>
        <v/>
      </c>
      <c r="DL397" s="250" t="str">
        <f>IF(DataGoesHere!$B397="","",DK397^2)</f>
        <v/>
      </c>
      <c r="DM397" s="249" t="str">
        <f>IF(DataGoesHere!$B397="","",DK397/$CZ397)</f>
        <v/>
      </c>
      <c r="DN397" s="250" t="str">
        <f>IF(DataGoesHere!$B397="","",SUM(DJ$2:DJ397)/AVERAGE(DK:DK))</f>
        <v/>
      </c>
      <c r="DP397" s="19" t="str">
        <f>IF(DataGoesHere!B397="",IF($DD397="Forecast",(Output!E$48*IntermediateCalcs!CY397)+Output!G$48,""),(Output!E$48*IntermediateCalcs!CY397)+Output!G$48)</f>
        <v/>
      </c>
      <c r="DQ397" s="274" t="str">
        <f>IF(DP397="","",IF(IntermediateCalcs!$AO$9="Yes",IntermediateCalcs!DP397*$CX397,IntermediateCalcs!DP397))</f>
        <v/>
      </c>
      <c r="DR397" s="250" t="str">
        <f>IF(DataGoesHere!$B397="","",($CZ397-DQ397))</f>
        <v/>
      </c>
      <c r="DS397" s="250" t="str">
        <f>IF(DataGoesHere!$B397="","",ABS($CZ397-DQ397))</f>
        <v/>
      </c>
      <c r="DT397" s="250" t="str">
        <f>IF(DataGoesHere!$B397="","",DS397^2)</f>
        <v/>
      </c>
      <c r="DU397" s="249" t="str">
        <f>IF(DataGoesHere!$B397="","",DS397/$CZ397)</f>
        <v/>
      </c>
      <c r="DV397" s="250" t="str">
        <f>IF(DataGoesHere!$B397="","",SUM(DR$2:DR397)/AVERAGE(DS:DS))</f>
        <v/>
      </c>
      <c r="DX397" s="19" t="str">
        <f>IF(DataGoesHere!$B396="","",(DB391*(Output!$O$49/Output!$P$49))+(IntermediateCalcs!DB392*(Output!$M$49/Output!$P$49))+(IntermediateCalcs!DB393*(Output!$K$49/Output!$P$49))+(DB394*(Output!$I$49/Output!$P$49))+(IntermediateCalcs!DB395*(Output!$G$49/Output!$P$49))+(IntermediateCalcs!DB396*(Output!$E$49/Output!$P$49)))</f>
        <v/>
      </c>
      <c r="DY397" s="274" t="str">
        <f>IF(DX397="","",IF(IntermediateCalcs!$AO$9="Yes",IntermediateCalcs!DX397*$CX397,IntermediateCalcs!DX397))</f>
        <v/>
      </c>
      <c r="DZ397" s="250" t="str">
        <f>IF(DataGoesHere!$B397="","",($CZ397-DY397))</f>
        <v/>
      </c>
      <c r="EA397" s="250" t="str">
        <f>IF(DataGoesHere!$B397="","",ABS($CZ397-DY397))</f>
        <v/>
      </c>
      <c r="EB397" s="250" t="str">
        <f>IF(DataGoesHere!$B397="","",EA397^2)</f>
        <v/>
      </c>
      <c r="EC397" s="249" t="str">
        <f>IF(DataGoesHere!$B397="","",EA397/$CZ397)</f>
        <v/>
      </c>
      <c r="ED397" s="250" t="str">
        <f>IF(DataGoesHere!$B397="","",SUM(DZ$2:DZ397)/AVERAGE(EA:EA))</f>
        <v/>
      </c>
    </row>
    <row r="398" spans="20:134" x14ac:dyDescent="0.2">
      <c r="T398" s="244" t="str">
        <f>IF(DataGoesHere!$B398="","",(DataGoesHere!$B398/SUM(DataGoesHere!$B398:'DataGoesHere'!$B409)))</f>
        <v/>
      </c>
      <c r="U398" s="238"/>
      <c r="V398" s="238"/>
      <c r="W398" s="238"/>
      <c r="X398" s="238"/>
      <c r="Y398" s="238"/>
      <c r="Z398" s="238"/>
      <c r="AA398" s="238"/>
      <c r="AB398" s="238"/>
      <c r="AC398" s="238"/>
      <c r="AD398" s="238"/>
      <c r="AE398" s="239"/>
      <c r="CV398" s="310" t="str">
        <f>IF(DataGoesHere!B398="","",DataGoesHere!A398)</f>
        <v/>
      </c>
      <c r="CW398" s="271">
        <f t="shared" ca="1" si="20"/>
        <v>1</v>
      </c>
      <c r="CX398" s="272">
        <f t="shared" ca="1" si="21"/>
        <v>1.3236179355303281</v>
      </c>
      <c r="CY398" s="266">
        <f>DataGoesHere!A398</f>
        <v>397</v>
      </c>
      <c r="CZ398" s="19" t="str">
        <f>IF(DataGoesHere!B398="","",DataGoesHere!B398)</f>
        <v/>
      </c>
      <c r="DA398" s="19" t="str">
        <f>IF(DataGoesHere!B398="","",IF(AH$5="No",DataGoesHere!B398,DataGoesHere!B398-(AH$2*(DataGoesHere!A398-1))))</f>
        <v/>
      </c>
      <c r="DB398" s="19" t="str">
        <f>IF(DataGoesHere!B398="","",IF(AO$9="No",DataGoesHere!B398,DataGoesHere!B398/CX398))</f>
        <v/>
      </c>
      <c r="DC398" s="19" t="str">
        <f>IF(DataGoesHere!B398="","",IF(AO$9="No",DA398,DA398/CX398))</f>
        <v/>
      </c>
      <c r="DD398" s="293" t="str">
        <f>IF(CZ398="",IF(COUNTIF(DD$2:DD397,"Forecast")&lt;Output!E$43,"Forecast",""),"Actual")</f>
        <v/>
      </c>
      <c r="DF398" s="19" t="str">
        <f>IF(DataGoesHere!B397="",IF(DD398="Forecast",(Output!$E$47*IntermediateCalcs!DH397)+((1-Output!$E$47)*IntermediateCalcs!DF397),""),(Output!$E$47*IntermediateCalcs!DB397)+((1-Output!$E$47)*IntermediateCalcs!DF397))</f>
        <v/>
      </c>
      <c r="DG398" s="19" t="str">
        <f>IF(DataGoesHere!B397="",IF(DD398="Forecast",(Output!$G$47*(IntermediateCalcs!DF398-IntermediateCalcs!DF397))+((1-Output!$G$47)*IntermediateCalcs!DG397),""),(Output!$G$47*(IntermediateCalcs!DF398-IntermediateCalcs!DF397))+((1-Output!$G$47)*IntermediateCalcs!DG397))</f>
        <v/>
      </c>
      <c r="DH398" s="19" t="str">
        <f>IF(DataGoesHere!B397="",IF(DD398="Forecast",DF398+DG398,""),DF398+DG398)</f>
        <v/>
      </c>
      <c r="DI398" s="274" t="str">
        <f>IF(DH398="","",IF(IntermediateCalcs!$AO$9="Yes",IntermediateCalcs!DH398*$CX398,IntermediateCalcs!DH398))</f>
        <v/>
      </c>
      <c r="DJ398" s="250" t="str">
        <f>IF(DataGoesHere!$B398="","",($CZ398-DI398))</f>
        <v/>
      </c>
      <c r="DK398" s="250" t="str">
        <f>IF(DataGoesHere!$B398="","",ABS($CZ398-DI398))</f>
        <v/>
      </c>
      <c r="DL398" s="250" t="str">
        <f>IF(DataGoesHere!$B398="","",DK398^2)</f>
        <v/>
      </c>
      <c r="DM398" s="249" t="str">
        <f>IF(DataGoesHere!$B398="","",DK398/$CZ398)</f>
        <v/>
      </c>
      <c r="DN398" s="250" t="str">
        <f>IF(DataGoesHere!$B398="","",SUM(DJ$2:DJ398)/AVERAGE(DK:DK))</f>
        <v/>
      </c>
      <c r="DP398" s="19" t="str">
        <f>IF(DataGoesHere!B398="",IF($DD398="Forecast",(Output!E$48*IntermediateCalcs!CY398)+Output!G$48,""),(Output!E$48*IntermediateCalcs!CY398)+Output!G$48)</f>
        <v/>
      </c>
      <c r="DQ398" s="274" t="str">
        <f>IF(DP398="","",IF(IntermediateCalcs!$AO$9="Yes",IntermediateCalcs!DP398*$CX398,IntermediateCalcs!DP398))</f>
        <v/>
      </c>
      <c r="DR398" s="250" t="str">
        <f>IF(DataGoesHere!$B398="","",($CZ398-DQ398))</f>
        <v/>
      </c>
      <c r="DS398" s="250" t="str">
        <f>IF(DataGoesHere!$B398="","",ABS($CZ398-DQ398))</f>
        <v/>
      </c>
      <c r="DT398" s="250" t="str">
        <f>IF(DataGoesHere!$B398="","",DS398^2)</f>
        <v/>
      </c>
      <c r="DU398" s="249" t="str">
        <f>IF(DataGoesHere!$B398="","",DS398/$CZ398)</f>
        <v/>
      </c>
      <c r="DV398" s="250" t="str">
        <f>IF(DataGoesHere!$B398="","",SUM(DR$2:DR398)/AVERAGE(DS:DS))</f>
        <v/>
      </c>
      <c r="DX398" s="19" t="str">
        <f>IF(DataGoesHere!$B397="","",(DB392*(Output!$O$49/Output!$P$49))+(IntermediateCalcs!DB393*(Output!$M$49/Output!$P$49))+(IntermediateCalcs!DB394*(Output!$K$49/Output!$P$49))+(DB395*(Output!$I$49/Output!$P$49))+(IntermediateCalcs!DB396*(Output!$G$49/Output!$P$49))+(IntermediateCalcs!DB397*(Output!$E$49/Output!$P$49)))</f>
        <v/>
      </c>
      <c r="DY398" s="274" t="str">
        <f>IF(DX398="","",IF(IntermediateCalcs!$AO$9="Yes",IntermediateCalcs!DX398*$CX398,IntermediateCalcs!DX398))</f>
        <v/>
      </c>
      <c r="DZ398" s="250" t="str">
        <f>IF(DataGoesHere!$B398="","",($CZ398-DY398))</f>
        <v/>
      </c>
      <c r="EA398" s="250" t="str">
        <f>IF(DataGoesHere!$B398="","",ABS($CZ398-DY398))</f>
        <v/>
      </c>
      <c r="EB398" s="250" t="str">
        <f>IF(DataGoesHere!$B398="","",EA398^2)</f>
        <v/>
      </c>
      <c r="EC398" s="249" t="str">
        <f>IF(DataGoesHere!$B398="","",EA398/$CZ398)</f>
        <v/>
      </c>
      <c r="ED398" s="250" t="str">
        <f>IF(DataGoesHere!$B398="","",SUM(DZ$2:DZ398)/AVERAGE(EA:EA))</f>
        <v/>
      </c>
    </row>
    <row r="399" spans="20:134" x14ac:dyDescent="0.2">
      <c r="T399" s="240"/>
      <c r="U399" s="245" t="str">
        <f>IF(DataGoesHere!$B399="","",(DataGoesHere!$B399/SUM(DataGoesHere!$B399:'DataGoesHere'!$B409)))</f>
        <v/>
      </c>
      <c r="V399" s="86"/>
      <c r="W399" s="86"/>
      <c r="X399" s="86"/>
      <c r="Y399" s="86"/>
      <c r="Z399" s="86"/>
      <c r="AA399" s="86"/>
      <c r="AB399" s="86"/>
      <c r="AC399" s="86"/>
      <c r="AD399" s="86"/>
      <c r="AE399" s="241"/>
      <c r="CV399" s="310" t="str">
        <f>IF(DataGoesHere!B399="","",DataGoesHere!A399)</f>
        <v/>
      </c>
      <c r="CW399" s="271">
        <f t="shared" ca="1" si="20"/>
        <v>2</v>
      </c>
      <c r="CX399" s="272">
        <f t="shared" ca="1" si="21"/>
        <v>0.80574490527728204</v>
      </c>
      <c r="CY399" s="266">
        <f>DataGoesHere!A399</f>
        <v>398</v>
      </c>
      <c r="CZ399" s="19" t="str">
        <f>IF(DataGoesHere!B399="","",DataGoesHere!B399)</f>
        <v/>
      </c>
      <c r="DA399" s="19" t="str">
        <f>IF(DataGoesHere!B399="","",IF(AH$5="No",DataGoesHere!B399,DataGoesHere!B399-(AH$2*(DataGoesHere!A399-1))))</f>
        <v/>
      </c>
      <c r="DB399" s="19" t="str">
        <f>IF(DataGoesHere!B399="","",IF(AO$9="No",DataGoesHere!B399,DataGoesHere!B399/CX399))</f>
        <v/>
      </c>
      <c r="DC399" s="19" t="str">
        <f>IF(DataGoesHere!B399="","",IF(AO$9="No",DA399,DA399/CX399))</f>
        <v/>
      </c>
      <c r="DD399" s="293" t="str">
        <f>IF(CZ399="",IF(COUNTIF(DD$2:DD398,"Forecast")&lt;Output!E$43,"Forecast",""),"Actual")</f>
        <v/>
      </c>
      <c r="DF399" s="19" t="str">
        <f>IF(DataGoesHere!B398="",IF(DD399="Forecast",(Output!$E$47*IntermediateCalcs!DH398)+((1-Output!$E$47)*IntermediateCalcs!DF398),""),(Output!$E$47*IntermediateCalcs!DB398)+((1-Output!$E$47)*IntermediateCalcs!DF398))</f>
        <v/>
      </c>
      <c r="DG399" s="19" t="str">
        <f>IF(DataGoesHere!B398="",IF(DD399="Forecast",(Output!$G$47*(IntermediateCalcs!DF399-IntermediateCalcs!DF398))+((1-Output!$G$47)*IntermediateCalcs!DG398),""),(Output!$G$47*(IntermediateCalcs!DF399-IntermediateCalcs!DF398))+((1-Output!$G$47)*IntermediateCalcs!DG398))</f>
        <v/>
      </c>
      <c r="DH399" s="19" t="str">
        <f>IF(DataGoesHere!B398="",IF(DD399="Forecast",DF399+DG399,""),DF399+DG399)</f>
        <v/>
      </c>
      <c r="DI399" s="274" t="str">
        <f>IF(DH399="","",IF(IntermediateCalcs!$AO$9="Yes",IntermediateCalcs!DH399*$CX399,IntermediateCalcs!DH399))</f>
        <v/>
      </c>
      <c r="DJ399" s="250" t="str">
        <f>IF(DataGoesHere!$B399="","",($CZ399-DI399))</f>
        <v/>
      </c>
      <c r="DK399" s="250" t="str">
        <f>IF(DataGoesHere!$B399="","",ABS($CZ399-DI399))</f>
        <v/>
      </c>
      <c r="DL399" s="250" t="str">
        <f>IF(DataGoesHere!$B399="","",DK399^2)</f>
        <v/>
      </c>
      <c r="DM399" s="249" t="str">
        <f>IF(DataGoesHere!$B399="","",DK399/$CZ399)</f>
        <v/>
      </c>
      <c r="DN399" s="250" t="str">
        <f>IF(DataGoesHere!$B399="","",SUM(DJ$2:DJ399)/AVERAGE(DK:DK))</f>
        <v/>
      </c>
      <c r="DP399" s="19" t="str">
        <f>IF(DataGoesHere!B399="",IF($DD399="Forecast",(Output!E$48*IntermediateCalcs!CY399)+Output!G$48,""),(Output!E$48*IntermediateCalcs!CY399)+Output!G$48)</f>
        <v/>
      </c>
      <c r="DQ399" s="274" t="str">
        <f>IF(DP399="","",IF(IntermediateCalcs!$AO$9="Yes",IntermediateCalcs!DP399*$CX399,IntermediateCalcs!DP399))</f>
        <v/>
      </c>
      <c r="DR399" s="250" t="str">
        <f>IF(DataGoesHere!$B399="","",($CZ399-DQ399))</f>
        <v/>
      </c>
      <c r="DS399" s="250" t="str">
        <f>IF(DataGoesHere!$B399="","",ABS($CZ399-DQ399))</f>
        <v/>
      </c>
      <c r="DT399" s="250" t="str">
        <f>IF(DataGoesHere!$B399="","",DS399^2)</f>
        <v/>
      </c>
      <c r="DU399" s="249" t="str">
        <f>IF(DataGoesHere!$B399="","",DS399/$CZ399)</f>
        <v/>
      </c>
      <c r="DV399" s="250" t="str">
        <f>IF(DataGoesHere!$B399="","",SUM(DR$2:DR399)/AVERAGE(DS:DS))</f>
        <v/>
      </c>
      <c r="DX399" s="19" t="str">
        <f>IF(DataGoesHere!$B398="","",(DB393*(Output!$O$49/Output!$P$49))+(IntermediateCalcs!DB394*(Output!$M$49/Output!$P$49))+(IntermediateCalcs!DB395*(Output!$K$49/Output!$P$49))+(DB396*(Output!$I$49/Output!$P$49))+(IntermediateCalcs!DB397*(Output!$G$49/Output!$P$49))+(IntermediateCalcs!DB398*(Output!$E$49/Output!$P$49)))</f>
        <v/>
      </c>
      <c r="DY399" s="274" t="str">
        <f>IF(DX399="","",IF(IntermediateCalcs!$AO$9="Yes",IntermediateCalcs!DX399*$CX399,IntermediateCalcs!DX399))</f>
        <v/>
      </c>
      <c r="DZ399" s="250" t="str">
        <f>IF(DataGoesHere!$B399="","",($CZ399-DY399))</f>
        <v/>
      </c>
      <c r="EA399" s="250" t="str">
        <f>IF(DataGoesHere!$B399="","",ABS($CZ399-DY399))</f>
        <v/>
      </c>
      <c r="EB399" s="250" t="str">
        <f>IF(DataGoesHere!$B399="","",EA399^2)</f>
        <v/>
      </c>
      <c r="EC399" s="249" t="str">
        <f>IF(DataGoesHere!$B399="","",EA399/$CZ399)</f>
        <v/>
      </c>
      <c r="ED399" s="250" t="str">
        <f>IF(DataGoesHere!$B399="","",SUM(DZ$2:DZ399)/AVERAGE(EA:EA))</f>
        <v/>
      </c>
    </row>
    <row r="400" spans="20:134" x14ac:dyDescent="0.2">
      <c r="T400" s="240"/>
      <c r="U400" s="86"/>
      <c r="V400" s="245" t="str">
        <f>IF(DataGoesHere!$B400="","",(DataGoesHere!$B400/SUM(DataGoesHere!$B398:'DataGoesHere'!$B409)))</f>
        <v/>
      </c>
      <c r="W400" s="86"/>
      <c r="X400" s="86"/>
      <c r="Y400" s="86"/>
      <c r="Z400" s="86"/>
      <c r="AA400" s="86"/>
      <c r="AB400" s="86"/>
      <c r="AC400" s="86"/>
      <c r="AD400" s="86"/>
      <c r="AE400" s="241"/>
      <c r="CV400" s="310" t="str">
        <f>IF(DataGoesHere!B400="","",DataGoesHere!A400)</f>
        <v/>
      </c>
      <c r="CW400" s="271">
        <f t="shared" ca="1" si="20"/>
        <v>3</v>
      </c>
      <c r="CX400" s="272">
        <f t="shared" ca="1" si="21"/>
        <v>0.79862940076451561</v>
      </c>
      <c r="CY400" s="266">
        <f>DataGoesHere!A400</f>
        <v>399</v>
      </c>
      <c r="CZ400" s="19" t="str">
        <f>IF(DataGoesHere!B400="","",DataGoesHere!B400)</f>
        <v/>
      </c>
      <c r="DA400" s="19" t="str">
        <f>IF(DataGoesHere!B400="","",IF(AH$5="No",DataGoesHere!B400,DataGoesHere!B400-(AH$2*(DataGoesHere!A400-1))))</f>
        <v/>
      </c>
      <c r="DB400" s="19" t="str">
        <f>IF(DataGoesHere!B400="","",IF(AO$9="No",DataGoesHere!B400,DataGoesHere!B400/CX400))</f>
        <v/>
      </c>
      <c r="DC400" s="19" t="str">
        <f>IF(DataGoesHere!B400="","",IF(AO$9="No",DA400,DA400/CX400))</f>
        <v/>
      </c>
      <c r="DD400" s="293" t="str">
        <f>IF(CZ400="",IF(COUNTIF(DD$2:DD399,"Forecast")&lt;Output!E$43,"Forecast",""),"Actual")</f>
        <v/>
      </c>
      <c r="DF400" s="19" t="str">
        <f>IF(DataGoesHere!B399="",IF(DD400="Forecast",(Output!$E$47*IntermediateCalcs!DH399)+((1-Output!$E$47)*IntermediateCalcs!DF399),""),(Output!$E$47*IntermediateCalcs!DB399)+((1-Output!$E$47)*IntermediateCalcs!DF399))</f>
        <v/>
      </c>
      <c r="DG400" s="19" t="str">
        <f>IF(DataGoesHere!B399="",IF(DD400="Forecast",(Output!$G$47*(IntermediateCalcs!DF400-IntermediateCalcs!DF399))+((1-Output!$G$47)*IntermediateCalcs!DG399),""),(Output!$G$47*(IntermediateCalcs!DF400-IntermediateCalcs!DF399))+((1-Output!$G$47)*IntermediateCalcs!DG399))</f>
        <v/>
      </c>
      <c r="DH400" s="19" t="str">
        <f>IF(DataGoesHere!B399="",IF(DD400="Forecast",DF400+DG400,""),DF400+DG400)</f>
        <v/>
      </c>
      <c r="DI400" s="274" t="str">
        <f>IF(DH400="","",IF(IntermediateCalcs!$AO$9="Yes",IntermediateCalcs!DH400*$CX400,IntermediateCalcs!DH400))</f>
        <v/>
      </c>
      <c r="DJ400" s="250" t="str">
        <f>IF(DataGoesHere!$B400="","",($CZ400-DI400))</f>
        <v/>
      </c>
      <c r="DK400" s="250" t="str">
        <f>IF(DataGoesHere!$B400="","",ABS($CZ400-DI400))</f>
        <v/>
      </c>
      <c r="DL400" s="250" t="str">
        <f>IF(DataGoesHere!$B400="","",DK400^2)</f>
        <v/>
      </c>
      <c r="DM400" s="249" t="str">
        <f>IF(DataGoesHere!$B400="","",DK400/$CZ400)</f>
        <v/>
      </c>
      <c r="DN400" s="250" t="str">
        <f>IF(DataGoesHere!$B400="","",SUM(DJ$2:DJ400)/AVERAGE(DK:DK))</f>
        <v/>
      </c>
      <c r="DP400" s="19" t="str">
        <f>IF(DataGoesHere!B400="",IF($DD400="Forecast",(Output!E$48*IntermediateCalcs!CY400)+Output!G$48,""),(Output!E$48*IntermediateCalcs!CY400)+Output!G$48)</f>
        <v/>
      </c>
      <c r="DQ400" s="274" t="str">
        <f>IF(DP400="","",IF(IntermediateCalcs!$AO$9="Yes",IntermediateCalcs!DP400*$CX400,IntermediateCalcs!DP400))</f>
        <v/>
      </c>
      <c r="DR400" s="250" t="str">
        <f>IF(DataGoesHere!$B400="","",($CZ400-DQ400))</f>
        <v/>
      </c>
      <c r="DS400" s="250" t="str">
        <f>IF(DataGoesHere!$B400="","",ABS($CZ400-DQ400))</f>
        <v/>
      </c>
      <c r="DT400" s="250" t="str">
        <f>IF(DataGoesHere!$B400="","",DS400^2)</f>
        <v/>
      </c>
      <c r="DU400" s="249" t="str">
        <f>IF(DataGoesHere!$B400="","",DS400/$CZ400)</f>
        <v/>
      </c>
      <c r="DV400" s="250" t="str">
        <f>IF(DataGoesHere!$B400="","",SUM(DR$2:DR400)/AVERAGE(DS:DS))</f>
        <v/>
      </c>
      <c r="DX400" s="19" t="str">
        <f>IF(DataGoesHere!$B399="","",(DB394*(Output!$O$49/Output!$P$49))+(IntermediateCalcs!DB395*(Output!$M$49/Output!$P$49))+(IntermediateCalcs!DB396*(Output!$K$49/Output!$P$49))+(DB397*(Output!$I$49/Output!$P$49))+(IntermediateCalcs!DB398*(Output!$G$49/Output!$P$49))+(IntermediateCalcs!DB399*(Output!$E$49/Output!$P$49)))</f>
        <v/>
      </c>
      <c r="DY400" s="274" t="str">
        <f>IF(DX400="","",IF(IntermediateCalcs!$AO$9="Yes",IntermediateCalcs!DX400*$CX400,IntermediateCalcs!DX400))</f>
        <v/>
      </c>
      <c r="DZ400" s="250" t="str">
        <f>IF(DataGoesHere!$B400="","",($CZ400-DY400))</f>
        <v/>
      </c>
      <c r="EA400" s="250" t="str">
        <f>IF(DataGoesHere!$B400="","",ABS($CZ400-DY400))</f>
        <v/>
      </c>
      <c r="EB400" s="250" t="str">
        <f>IF(DataGoesHere!$B400="","",EA400^2)</f>
        <v/>
      </c>
      <c r="EC400" s="249" t="str">
        <f>IF(DataGoesHere!$B400="","",EA400/$CZ400)</f>
        <v/>
      </c>
      <c r="ED400" s="250" t="str">
        <f>IF(DataGoesHere!$B400="","",SUM(DZ$2:DZ400)/AVERAGE(EA:EA))</f>
        <v/>
      </c>
    </row>
    <row r="401" spans="20:134" x14ac:dyDescent="0.2">
      <c r="T401" s="240"/>
      <c r="U401" s="86"/>
      <c r="V401" s="86"/>
      <c r="W401" s="245" t="str">
        <f>IF(DataGoesHere!$B401="","",(DataGoesHere!$B401/SUM(DataGoesHere!$B398:'DataGoesHere'!$B409)))</f>
        <v/>
      </c>
      <c r="X401" s="86"/>
      <c r="Y401" s="86"/>
      <c r="Z401" s="86"/>
      <c r="AA401" s="86"/>
      <c r="AB401" s="86"/>
      <c r="AC401" s="86"/>
      <c r="AD401" s="86"/>
      <c r="AE401" s="241"/>
      <c r="CV401" s="310" t="str">
        <f>IF(DataGoesHere!B401="","",DataGoesHere!A401)</f>
        <v/>
      </c>
      <c r="CW401" s="271">
        <f t="shared" ca="1" si="20"/>
        <v>4</v>
      </c>
      <c r="CX401" s="272">
        <f t="shared" ca="1" si="21"/>
        <v>1.0149292433706087</v>
      </c>
      <c r="CY401" s="266">
        <f>DataGoesHere!A401</f>
        <v>400</v>
      </c>
      <c r="CZ401" s="19" t="str">
        <f>IF(DataGoesHere!B401="","",DataGoesHere!B401)</f>
        <v/>
      </c>
      <c r="DA401" s="19" t="str">
        <f>IF(DataGoesHere!B401="","",IF(AH$5="No",DataGoesHere!B401,DataGoesHere!B401-(AH$2*(DataGoesHere!A401-1))))</f>
        <v/>
      </c>
      <c r="DB401" s="19" t="str">
        <f>IF(DataGoesHere!B401="","",IF(AO$9="No",DataGoesHere!B401,DataGoesHere!B401/CX401))</f>
        <v/>
      </c>
      <c r="DC401" s="19" t="str">
        <f>IF(DataGoesHere!B401="","",IF(AO$9="No",DA401,DA401/CX401))</f>
        <v/>
      </c>
      <c r="DD401" s="293" t="str">
        <f>IF(CZ401="",IF(COUNTIF(DD$2:DD400,"Forecast")&lt;Output!E$43,"Forecast",""),"Actual")</f>
        <v/>
      </c>
      <c r="DF401" s="19" t="str">
        <f>IF(DataGoesHere!B400="",IF(DD401="Forecast",(Output!$E$47*IntermediateCalcs!DH400)+((1-Output!$E$47)*IntermediateCalcs!DF400),""),(Output!$E$47*IntermediateCalcs!DB400)+((1-Output!$E$47)*IntermediateCalcs!DF400))</f>
        <v/>
      </c>
      <c r="DG401" s="19" t="str">
        <f>IF(DataGoesHere!B400="",IF(DD401="Forecast",(Output!$G$47*(IntermediateCalcs!DF401-IntermediateCalcs!DF400))+((1-Output!$G$47)*IntermediateCalcs!DG400),""),(Output!$G$47*(IntermediateCalcs!DF401-IntermediateCalcs!DF400))+((1-Output!$G$47)*IntermediateCalcs!DG400))</f>
        <v/>
      </c>
      <c r="DH401" s="19" t="str">
        <f>IF(DataGoesHere!B400="",IF(DD401="Forecast",DF401+DG401,""),DF401+DG401)</f>
        <v/>
      </c>
      <c r="DI401" s="274" t="str">
        <f>IF(DH401="","",IF(IntermediateCalcs!$AO$9="Yes",IntermediateCalcs!DH401*$CX401,IntermediateCalcs!DH401))</f>
        <v/>
      </c>
      <c r="DJ401" s="250" t="str">
        <f>IF(DataGoesHere!$B401="","",($CZ401-DI401))</f>
        <v/>
      </c>
      <c r="DK401" s="250" t="str">
        <f>IF(DataGoesHere!$B401="","",ABS($CZ401-DI401))</f>
        <v/>
      </c>
      <c r="DL401" s="250" t="str">
        <f>IF(DataGoesHere!$B401="","",DK401^2)</f>
        <v/>
      </c>
      <c r="DM401" s="249" t="str">
        <f>IF(DataGoesHere!$B401="","",DK401/$CZ401)</f>
        <v/>
      </c>
      <c r="DN401" s="250" t="str">
        <f>IF(DataGoesHere!$B401="","",SUM(DJ$2:DJ401)/AVERAGE(DK:DK))</f>
        <v/>
      </c>
      <c r="DP401" s="19" t="str">
        <f>IF(DataGoesHere!B401="",IF($DD401="Forecast",(Output!E$48*IntermediateCalcs!CY401)+Output!G$48,""),(Output!E$48*IntermediateCalcs!CY401)+Output!G$48)</f>
        <v/>
      </c>
      <c r="DQ401" s="274" t="str">
        <f>IF(DP401="","",IF(IntermediateCalcs!$AO$9="Yes",IntermediateCalcs!DP401*$CX401,IntermediateCalcs!DP401))</f>
        <v/>
      </c>
      <c r="DR401" s="250" t="str">
        <f>IF(DataGoesHere!$B401="","",($CZ401-DQ401))</f>
        <v/>
      </c>
      <c r="DS401" s="250" t="str">
        <f>IF(DataGoesHere!$B401="","",ABS($CZ401-DQ401))</f>
        <v/>
      </c>
      <c r="DT401" s="250" t="str">
        <f>IF(DataGoesHere!$B401="","",DS401^2)</f>
        <v/>
      </c>
      <c r="DU401" s="249" t="str">
        <f>IF(DataGoesHere!$B401="","",DS401/$CZ401)</f>
        <v/>
      </c>
      <c r="DV401" s="250" t="str">
        <f>IF(DataGoesHere!$B401="","",SUM(DR$2:DR401)/AVERAGE(DS:DS))</f>
        <v/>
      </c>
      <c r="DX401" s="19" t="str">
        <f>IF(DataGoesHere!$B400="","",(DB395*(Output!$O$49/Output!$P$49))+(IntermediateCalcs!DB396*(Output!$M$49/Output!$P$49))+(IntermediateCalcs!DB397*(Output!$K$49/Output!$P$49))+(DB398*(Output!$I$49/Output!$P$49))+(IntermediateCalcs!DB399*(Output!$G$49/Output!$P$49))+(IntermediateCalcs!DB400*(Output!$E$49/Output!$P$49)))</f>
        <v/>
      </c>
      <c r="DY401" s="274" t="str">
        <f>IF(DX401="","",IF(IntermediateCalcs!$AO$9="Yes",IntermediateCalcs!DX401*$CX401,IntermediateCalcs!DX401))</f>
        <v/>
      </c>
      <c r="DZ401" s="250" t="str">
        <f>IF(DataGoesHere!$B401="","",($CZ401-DY401))</f>
        <v/>
      </c>
      <c r="EA401" s="250" t="str">
        <f>IF(DataGoesHere!$B401="","",ABS($CZ401-DY401))</f>
        <v/>
      </c>
      <c r="EB401" s="250" t="str">
        <f>IF(DataGoesHere!$B401="","",EA401^2)</f>
        <v/>
      </c>
      <c r="EC401" s="249" t="str">
        <f>IF(DataGoesHere!$B401="","",EA401/$CZ401)</f>
        <v/>
      </c>
      <c r="ED401" s="250" t="str">
        <f>IF(DataGoesHere!$B401="","",SUM(DZ$2:DZ401)/AVERAGE(EA:EA))</f>
        <v/>
      </c>
    </row>
    <row r="402" spans="20:134" x14ac:dyDescent="0.2">
      <c r="T402" s="240"/>
      <c r="U402" s="86"/>
      <c r="V402" s="86"/>
      <c r="W402" s="86"/>
      <c r="X402" s="245" t="str">
        <f>IF(DataGoesHere!$B402="","",(DataGoesHere!$B402/SUM(DataGoesHere!$B398:'DataGoesHere'!$B409)))</f>
        <v/>
      </c>
      <c r="Y402" s="86"/>
      <c r="Z402" s="86"/>
      <c r="AA402" s="86"/>
      <c r="AB402" s="86"/>
      <c r="AC402" s="86"/>
      <c r="AD402" s="86"/>
      <c r="AE402" s="241"/>
      <c r="CV402" s="310" t="str">
        <f>IF(DataGoesHere!B402="","",DataGoesHere!A402)</f>
        <v/>
      </c>
      <c r="CW402" s="271">
        <f t="shared" ca="1" si="20"/>
        <v>5</v>
      </c>
      <c r="CX402" s="272">
        <f t="shared" ca="1" si="21"/>
        <v>0.97875414397996308</v>
      </c>
      <c r="CY402" s="266">
        <f>DataGoesHere!A402</f>
        <v>401</v>
      </c>
      <c r="CZ402" s="19" t="str">
        <f>IF(DataGoesHere!B402="","",DataGoesHere!B402)</f>
        <v/>
      </c>
      <c r="DA402" s="19" t="str">
        <f>IF(DataGoesHere!B402="","",IF(AH$5="No",DataGoesHere!B402,DataGoesHere!B402-(AH$2*(DataGoesHere!A402-1))))</f>
        <v/>
      </c>
      <c r="DB402" s="19" t="str">
        <f>IF(DataGoesHere!B402="","",IF(AO$9="No",DataGoesHere!B402,DataGoesHere!B402/CX402))</f>
        <v/>
      </c>
      <c r="DC402" s="19" t="str">
        <f>IF(DataGoesHere!B402="","",IF(AO$9="No",DA402,DA402/CX402))</f>
        <v/>
      </c>
      <c r="DD402" s="293" t="str">
        <f>IF(CZ402="",IF(COUNTIF(DD$2:DD401,"Forecast")&lt;Output!E$43,"Forecast",""),"Actual")</f>
        <v/>
      </c>
      <c r="DF402" s="19" t="str">
        <f>IF(DataGoesHere!B401="",IF(DD402="Forecast",(Output!$E$47*IntermediateCalcs!DH401)+((1-Output!$E$47)*IntermediateCalcs!DF401),""),(Output!$E$47*IntermediateCalcs!DB401)+((1-Output!$E$47)*IntermediateCalcs!DF401))</f>
        <v/>
      </c>
      <c r="DG402" s="19" t="str">
        <f>IF(DataGoesHere!B401="",IF(DD402="Forecast",(Output!$G$47*(IntermediateCalcs!DF402-IntermediateCalcs!DF401))+((1-Output!$G$47)*IntermediateCalcs!DG401),""),(Output!$G$47*(IntermediateCalcs!DF402-IntermediateCalcs!DF401))+((1-Output!$G$47)*IntermediateCalcs!DG401))</f>
        <v/>
      </c>
      <c r="DH402" s="19" t="str">
        <f>IF(DataGoesHere!B401="",IF(DD402="Forecast",DF402+DG402,""),DF402+DG402)</f>
        <v/>
      </c>
      <c r="DI402" s="274" t="str">
        <f>IF(DH402="","",IF(IntermediateCalcs!$AO$9="Yes",IntermediateCalcs!DH402*$CX402,IntermediateCalcs!DH402))</f>
        <v/>
      </c>
      <c r="DJ402" s="250" t="str">
        <f>IF(DataGoesHere!$B402="","",($CZ402-DI402))</f>
        <v/>
      </c>
      <c r="DK402" s="250" t="str">
        <f>IF(DataGoesHere!$B402="","",ABS($CZ402-DI402))</f>
        <v/>
      </c>
      <c r="DL402" s="250" t="str">
        <f>IF(DataGoesHere!$B402="","",DK402^2)</f>
        <v/>
      </c>
      <c r="DM402" s="249" t="str">
        <f>IF(DataGoesHere!$B402="","",DK402/$CZ402)</f>
        <v/>
      </c>
      <c r="DN402" s="250" t="str">
        <f>IF(DataGoesHere!$B402="","",SUM(DJ$2:DJ402)/AVERAGE(DK:DK))</f>
        <v/>
      </c>
      <c r="DP402" s="19" t="str">
        <f>IF(DataGoesHere!B402="",IF($DD402="Forecast",(Output!E$48*IntermediateCalcs!CY402)+Output!G$48,""),(Output!E$48*IntermediateCalcs!CY402)+Output!G$48)</f>
        <v/>
      </c>
      <c r="DQ402" s="274" t="str">
        <f>IF(DP402="","",IF(IntermediateCalcs!$AO$9="Yes",IntermediateCalcs!DP402*$CX402,IntermediateCalcs!DP402))</f>
        <v/>
      </c>
      <c r="DR402" s="250" t="str">
        <f>IF(DataGoesHere!$B402="","",($CZ402-DQ402))</f>
        <v/>
      </c>
      <c r="DS402" s="250" t="str">
        <f>IF(DataGoesHere!$B402="","",ABS($CZ402-DQ402))</f>
        <v/>
      </c>
      <c r="DT402" s="250" t="str">
        <f>IF(DataGoesHere!$B402="","",DS402^2)</f>
        <v/>
      </c>
      <c r="DU402" s="249" t="str">
        <f>IF(DataGoesHere!$B402="","",DS402/$CZ402)</f>
        <v/>
      </c>
      <c r="DV402" s="250" t="str">
        <f>IF(DataGoesHere!$B402="","",SUM(DR$2:DR402)/AVERAGE(DS:DS))</f>
        <v/>
      </c>
      <c r="DX402" s="19" t="str">
        <f>IF(DataGoesHere!$B401="","",(DB396*(Output!$O$49/Output!$P$49))+(IntermediateCalcs!DB397*(Output!$M$49/Output!$P$49))+(IntermediateCalcs!DB398*(Output!$K$49/Output!$P$49))+(DB399*(Output!$I$49/Output!$P$49))+(IntermediateCalcs!DB400*(Output!$G$49/Output!$P$49))+(IntermediateCalcs!DB401*(Output!$E$49/Output!$P$49)))</f>
        <v/>
      </c>
      <c r="DY402" s="274" t="str">
        <f>IF(DX402="","",IF(IntermediateCalcs!$AO$9="Yes",IntermediateCalcs!DX402*$CX402,IntermediateCalcs!DX402))</f>
        <v/>
      </c>
      <c r="DZ402" s="250" t="str">
        <f>IF(DataGoesHere!$B402="","",($CZ402-DY402))</f>
        <v/>
      </c>
      <c r="EA402" s="250" t="str">
        <f>IF(DataGoesHere!$B402="","",ABS($CZ402-DY402))</f>
        <v/>
      </c>
      <c r="EB402" s="250" t="str">
        <f>IF(DataGoesHere!$B402="","",EA402^2)</f>
        <v/>
      </c>
      <c r="EC402" s="249" t="str">
        <f>IF(DataGoesHere!$B402="","",EA402/$CZ402)</f>
        <v/>
      </c>
      <c r="ED402" s="250" t="str">
        <f>IF(DataGoesHere!$B402="","",SUM(DZ$2:DZ402)/AVERAGE(EA:EA))</f>
        <v/>
      </c>
    </row>
    <row r="403" spans="20:134" x14ac:dyDescent="0.2">
      <c r="T403" s="240"/>
      <c r="U403" s="86"/>
      <c r="V403" s="86"/>
      <c r="W403" s="86"/>
      <c r="X403" s="86"/>
      <c r="Y403" s="245" t="str">
        <f>IF(DataGoesHere!$B403="","",(DataGoesHere!$B403/SUM(DataGoesHere!$B398:'DataGoesHere'!$B409)))</f>
        <v/>
      </c>
      <c r="Z403" s="86"/>
      <c r="AA403" s="86"/>
      <c r="AB403" s="86"/>
      <c r="AC403" s="86"/>
      <c r="AD403" s="86"/>
      <c r="AE403" s="241"/>
      <c r="CV403" s="310" t="str">
        <f>IF(DataGoesHere!B403="","",DataGoesHere!A403)</f>
        <v/>
      </c>
      <c r="CW403" s="271">
        <f t="shared" ca="1" si="20"/>
        <v>6</v>
      </c>
      <c r="CX403" s="272">
        <f t="shared" ca="1" si="21"/>
        <v>1.0779088099730167</v>
      </c>
      <c r="CY403" s="266">
        <f>DataGoesHere!A403</f>
        <v>402</v>
      </c>
      <c r="CZ403" s="19" t="str">
        <f>IF(DataGoesHere!B403="","",DataGoesHere!B403)</f>
        <v/>
      </c>
      <c r="DA403" s="19" t="str">
        <f>IF(DataGoesHere!B403="","",IF(AH$5="No",DataGoesHere!B403,DataGoesHere!B403-(AH$2*(DataGoesHere!A403-1))))</f>
        <v/>
      </c>
      <c r="DB403" s="19" t="str">
        <f>IF(DataGoesHere!B403="","",IF(AO$9="No",DataGoesHere!B403,DataGoesHere!B403/CX403))</f>
        <v/>
      </c>
      <c r="DC403" s="19" t="str">
        <f>IF(DataGoesHere!B403="","",IF(AO$9="No",DA403,DA403/CX403))</f>
        <v/>
      </c>
      <c r="DD403" s="293" t="str">
        <f>IF(CZ403="",IF(COUNTIF(DD$2:DD402,"Forecast")&lt;Output!E$43,"Forecast",""),"Actual")</f>
        <v/>
      </c>
      <c r="DF403" s="19" t="str">
        <f>IF(DataGoesHere!B402="",IF(DD403="Forecast",(Output!$E$47*IntermediateCalcs!DH402)+((1-Output!$E$47)*IntermediateCalcs!DF402),""),(Output!$E$47*IntermediateCalcs!DB402)+((1-Output!$E$47)*IntermediateCalcs!DF402))</f>
        <v/>
      </c>
      <c r="DG403" s="19" t="str">
        <f>IF(DataGoesHere!B402="",IF(DD403="Forecast",(Output!$G$47*(IntermediateCalcs!DF403-IntermediateCalcs!DF402))+((1-Output!$G$47)*IntermediateCalcs!DG402),""),(Output!$G$47*(IntermediateCalcs!DF403-IntermediateCalcs!DF402))+((1-Output!$G$47)*IntermediateCalcs!DG402))</f>
        <v/>
      </c>
      <c r="DH403" s="19" t="str">
        <f>IF(DataGoesHere!B402="",IF(DD403="Forecast",DF403+DG403,""),DF403+DG403)</f>
        <v/>
      </c>
      <c r="DI403" s="274" t="str">
        <f>IF(DH403="","",IF(IntermediateCalcs!$AO$9="Yes",IntermediateCalcs!DH403*$CX403,IntermediateCalcs!DH403))</f>
        <v/>
      </c>
      <c r="DJ403" s="250" t="str">
        <f>IF(DataGoesHere!$B403="","",($CZ403-DI403))</f>
        <v/>
      </c>
      <c r="DK403" s="250" t="str">
        <f>IF(DataGoesHere!$B403="","",ABS($CZ403-DI403))</f>
        <v/>
      </c>
      <c r="DL403" s="250" t="str">
        <f>IF(DataGoesHere!$B403="","",DK403^2)</f>
        <v/>
      </c>
      <c r="DM403" s="249" t="str">
        <f>IF(DataGoesHere!$B403="","",DK403/$CZ403)</f>
        <v/>
      </c>
      <c r="DN403" s="250" t="str">
        <f>IF(DataGoesHere!$B403="","",SUM(DJ$2:DJ403)/AVERAGE(DK:DK))</f>
        <v/>
      </c>
      <c r="DP403" s="19" t="str">
        <f>IF(DataGoesHere!B403="",IF($DD403="Forecast",(Output!E$48*IntermediateCalcs!CY403)+Output!G$48,""),(Output!E$48*IntermediateCalcs!CY403)+Output!G$48)</f>
        <v/>
      </c>
      <c r="DQ403" s="274" t="str">
        <f>IF(DP403="","",IF(IntermediateCalcs!$AO$9="Yes",IntermediateCalcs!DP403*$CX403,IntermediateCalcs!DP403))</f>
        <v/>
      </c>
      <c r="DR403" s="250" t="str">
        <f>IF(DataGoesHere!$B403="","",($CZ403-DQ403))</f>
        <v/>
      </c>
      <c r="DS403" s="250" t="str">
        <f>IF(DataGoesHere!$B403="","",ABS($CZ403-DQ403))</f>
        <v/>
      </c>
      <c r="DT403" s="250" t="str">
        <f>IF(DataGoesHere!$B403="","",DS403^2)</f>
        <v/>
      </c>
      <c r="DU403" s="249" t="str">
        <f>IF(DataGoesHere!$B403="","",DS403/$CZ403)</f>
        <v/>
      </c>
      <c r="DV403" s="250" t="str">
        <f>IF(DataGoesHere!$B403="","",SUM(DR$2:DR403)/AVERAGE(DS:DS))</f>
        <v/>
      </c>
      <c r="DX403" s="19" t="str">
        <f>IF(DataGoesHere!$B402="","",(DB397*(Output!$O$49/Output!$P$49))+(IntermediateCalcs!DB398*(Output!$M$49/Output!$P$49))+(IntermediateCalcs!DB399*(Output!$K$49/Output!$P$49))+(DB400*(Output!$I$49/Output!$P$49))+(IntermediateCalcs!DB401*(Output!$G$49/Output!$P$49))+(IntermediateCalcs!DB402*(Output!$E$49/Output!$P$49)))</f>
        <v/>
      </c>
      <c r="DY403" s="274" t="str">
        <f>IF(DX403="","",IF(IntermediateCalcs!$AO$9="Yes",IntermediateCalcs!DX403*$CX403,IntermediateCalcs!DX403))</f>
        <v/>
      </c>
      <c r="DZ403" s="250" t="str">
        <f>IF(DataGoesHere!$B403="","",($CZ403-DY403))</f>
        <v/>
      </c>
      <c r="EA403" s="250" t="str">
        <f>IF(DataGoesHere!$B403="","",ABS($CZ403-DY403))</f>
        <v/>
      </c>
      <c r="EB403" s="250" t="str">
        <f>IF(DataGoesHere!$B403="","",EA403^2)</f>
        <v/>
      </c>
      <c r="EC403" s="249" t="str">
        <f>IF(DataGoesHere!$B403="","",EA403/$CZ403)</f>
        <v/>
      </c>
      <c r="ED403" s="250" t="str">
        <f>IF(DataGoesHere!$B403="","",SUM(DZ$2:DZ403)/AVERAGE(EA:EA))</f>
        <v/>
      </c>
    </row>
    <row r="404" spans="20:134" x14ac:dyDescent="0.2">
      <c r="T404" s="240"/>
      <c r="U404" s="86"/>
      <c r="V404" s="86"/>
      <c r="W404" s="86"/>
      <c r="X404" s="86"/>
      <c r="Y404" s="86"/>
      <c r="Z404" s="245" t="str">
        <f>IF(DataGoesHere!$B404="","",(DataGoesHere!$B404/SUM(DataGoesHere!$B398:'DataGoesHere'!$B409)))</f>
        <v/>
      </c>
      <c r="AA404" s="86"/>
      <c r="AB404" s="86"/>
      <c r="AC404" s="86"/>
      <c r="AD404" s="86"/>
      <c r="AE404" s="241"/>
      <c r="CV404" s="310" t="str">
        <f>IF(DataGoesHere!B404="","",DataGoesHere!A404)</f>
        <v/>
      </c>
      <c r="CW404" s="271">
        <f t="shared" ca="1" si="20"/>
        <v>7</v>
      </c>
      <c r="CX404" s="272">
        <f t="shared" ca="1" si="21"/>
        <v>1.0265458156689093</v>
      </c>
      <c r="CY404" s="266">
        <f>DataGoesHere!A404</f>
        <v>403</v>
      </c>
      <c r="CZ404" s="19" t="str">
        <f>IF(DataGoesHere!B404="","",DataGoesHere!B404)</f>
        <v/>
      </c>
      <c r="DA404" s="19" t="str">
        <f>IF(DataGoesHere!B404="","",IF(AH$5="No",DataGoesHere!B404,DataGoesHere!B404-(AH$2*(DataGoesHere!A404-1))))</f>
        <v/>
      </c>
      <c r="DB404" s="19" t="str">
        <f>IF(DataGoesHere!B404="","",IF(AO$9="No",DataGoesHere!B404,DataGoesHere!B404/CX404))</f>
        <v/>
      </c>
      <c r="DC404" s="19" t="str">
        <f>IF(DataGoesHere!B404="","",IF(AO$9="No",DA404,DA404/CX404))</f>
        <v/>
      </c>
      <c r="DD404" s="293" t="str">
        <f>IF(CZ404="",IF(COUNTIF(DD$2:DD403,"Forecast")&lt;Output!E$43,"Forecast",""),"Actual")</f>
        <v/>
      </c>
      <c r="DF404" s="19" t="str">
        <f>IF(DataGoesHere!B403="",IF(DD404="Forecast",(Output!$E$47*IntermediateCalcs!DH403)+((1-Output!$E$47)*IntermediateCalcs!DF403),""),(Output!$E$47*IntermediateCalcs!DB403)+((1-Output!$E$47)*IntermediateCalcs!DF403))</f>
        <v/>
      </c>
      <c r="DG404" s="19" t="str">
        <f>IF(DataGoesHere!B403="",IF(DD404="Forecast",(Output!$G$47*(IntermediateCalcs!DF404-IntermediateCalcs!DF403))+((1-Output!$G$47)*IntermediateCalcs!DG403),""),(Output!$G$47*(IntermediateCalcs!DF404-IntermediateCalcs!DF403))+((1-Output!$G$47)*IntermediateCalcs!DG403))</f>
        <v/>
      </c>
      <c r="DH404" s="19" t="str">
        <f>IF(DataGoesHere!B403="",IF(DD404="Forecast",DF404+DG404,""),DF404+DG404)</f>
        <v/>
      </c>
      <c r="DI404" s="274" t="str">
        <f>IF(DH404="","",IF(IntermediateCalcs!$AO$9="Yes",IntermediateCalcs!DH404*$CX404,IntermediateCalcs!DH404))</f>
        <v/>
      </c>
      <c r="DJ404" s="250" t="str">
        <f>IF(DataGoesHere!$B404="","",($CZ404-DI404))</f>
        <v/>
      </c>
      <c r="DK404" s="250" t="str">
        <f>IF(DataGoesHere!$B404="","",ABS($CZ404-DI404))</f>
        <v/>
      </c>
      <c r="DL404" s="250" t="str">
        <f>IF(DataGoesHere!$B404="","",DK404^2)</f>
        <v/>
      </c>
      <c r="DM404" s="249" t="str">
        <f>IF(DataGoesHere!$B404="","",DK404/$CZ404)</f>
        <v/>
      </c>
      <c r="DN404" s="250" t="str">
        <f>IF(DataGoesHere!$B404="","",SUM(DJ$2:DJ404)/AVERAGE(DK:DK))</f>
        <v/>
      </c>
      <c r="DP404" s="19" t="str">
        <f>IF(DataGoesHere!B404="",IF($DD404="Forecast",(Output!E$48*IntermediateCalcs!CY404)+Output!G$48,""),(Output!E$48*IntermediateCalcs!CY404)+Output!G$48)</f>
        <v/>
      </c>
      <c r="DQ404" s="274" t="str">
        <f>IF(DP404="","",IF(IntermediateCalcs!$AO$9="Yes",IntermediateCalcs!DP404*$CX404,IntermediateCalcs!DP404))</f>
        <v/>
      </c>
      <c r="DR404" s="250" t="str">
        <f>IF(DataGoesHere!$B404="","",($CZ404-DQ404))</f>
        <v/>
      </c>
      <c r="DS404" s="250" t="str">
        <f>IF(DataGoesHere!$B404="","",ABS($CZ404-DQ404))</f>
        <v/>
      </c>
      <c r="DT404" s="250" t="str">
        <f>IF(DataGoesHere!$B404="","",DS404^2)</f>
        <v/>
      </c>
      <c r="DU404" s="249" t="str">
        <f>IF(DataGoesHere!$B404="","",DS404/$CZ404)</f>
        <v/>
      </c>
      <c r="DV404" s="250" t="str">
        <f>IF(DataGoesHere!$B404="","",SUM(DR$2:DR404)/AVERAGE(DS:DS))</f>
        <v/>
      </c>
      <c r="DX404" s="19" t="str">
        <f>IF(DataGoesHere!$B403="","",(DB398*(Output!$O$49/Output!$P$49))+(IntermediateCalcs!DB399*(Output!$M$49/Output!$P$49))+(IntermediateCalcs!DB400*(Output!$K$49/Output!$P$49))+(DB401*(Output!$I$49/Output!$P$49))+(IntermediateCalcs!DB402*(Output!$G$49/Output!$P$49))+(IntermediateCalcs!DB403*(Output!$E$49/Output!$P$49)))</f>
        <v/>
      </c>
      <c r="DY404" s="274" t="str">
        <f>IF(DX404="","",IF(IntermediateCalcs!$AO$9="Yes",IntermediateCalcs!DX404*$CX404,IntermediateCalcs!DX404))</f>
        <v/>
      </c>
      <c r="DZ404" s="250" t="str">
        <f>IF(DataGoesHere!$B404="","",($CZ404-DY404))</f>
        <v/>
      </c>
      <c r="EA404" s="250" t="str">
        <f>IF(DataGoesHere!$B404="","",ABS($CZ404-DY404))</f>
        <v/>
      </c>
      <c r="EB404" s="250" t="str">
        <f>IF(DataGoesHere!$B404="","",EA404^2)</f>
        <v/>
      </c>
      <c r="EC404" s="249" t="str">
        <f>IF(DataGoesHere!$B404="","",EA404/$CZ404)</f>
        <v/>
      </c>
      <c r="ED404" s="250" t="str">
        <f>IF(DataGoesHere!$B404="","",SUM(DZ$2:DZ404)/AVERAGE(EA:EA))</f>
        <v/>
      </c>
    </row>
    <row r="405" spans="20:134" x14ac:dyDescent="0.2">
      <c r="T405" s="240"/>
      <c r="U405" s="86"/>
      <c r="V405" s="86"/>
      <c r="W405" s="86"/>
      <c r="X405" s="86"/>
      <c r="Y405" s="86"/>
      <c r="Z405" s="86"/>
      <c r="AA405" s="245" t="str">
        <f>IF(DataGoesHere!$B405="","",(DataGoesHere!$B405/SUM(DataGoesHere!$B398:'DataGoesHere'!$B409)))</f>
        <v/>
      </c>
      <c r="AB405" s="86"/>
      <c r="AC405" s="86"/>
      <c r="AD405" s="86"/>
      <c r="AE405" s="241"/>
      <c r="CV405" s="310" t="str">
        <f>IF(DataGoesHere!B405="","",DataGoesHere!A405)</f>
        <v/>
      </c>
      <c r="CW405" s="271">
        <f t="shared" ca="1" si="20"/>
        <v>8</v>
      </c>
      <c r="CX405" s="272">
        <f t="shared" ca="1" si="21"/>
        <v>1.0207492390681214</v>
      </c>
      <c r="CY405" s="266">
        <f>DataGoesHere!A405</f>
        <v>404</v>
      </c>
      <c r="CZ405" s="19" t="str">
        <f>IF(DataGoesHere!B405="","",DataGoesHere!B405)</f>
        <v/>
      </c>
      <c r="DA405" s="19" t="str">
        <f>IF(DataGoesHere!B405="","",IF(AH$5="No",DataGoesHere!B405,DataGoesHere!B405-(AH$2*(DataGoesHere!A405-1))))</f>
        <v/>
      </c>
      <c r="DB405" s="19" t="str">
        <f>IF(DataGoesHere!B405="","",IF(AO$9="No",DataGoesHere!B405,DataGoesHere!B405/CX405))</f>
        <v/>
      </c>
      <c r="DC405" s="19" t="str">
        <f>IF(DataGoesHere!B405="","",IF(AO$9="No",DA405,DA405/CX405))</f>
        <v/>
      </c>
      <c r="DD405" s="293" t="str">
        <f>IF(CZ405="",IF(COUNTIF(DD$2:DD404,"Forecast")&lt;Output!E$43,"Forecast",""),"Actual")</f>
        <v/>
      </c>
      <c r="DF405" s="19" t="str">
        <f>IF(DataGoesHere!B404="",IF(DD405="Forecast",(Output!$E$47*IntermediateCalcs!DH404)+((1-Output!$E$47)*IntermediateCalcs!DF404),""),(Output!$E$47*IntermediateCalcs!DB404)+((1-Output!$E$47)*IntermediateCalcs!DF404))</f>
        <v/>
      </c>
      <c r="DG405" s="19" t="str">
        <f>IF(DataGoesHere!B404="",IF(DD405="Forecast",(Output!$G$47*(IntermediateCalcs!DF405-IntermediateCalcs!DF404))+((1-Output!$G$47)*IntermediateCalcs!DG404),""),(Output!$G$47*(IntermediateCalcs!DF405-IntermediateCalcs!DF404))+((1-Output!$G$47)*IntermediateCalcs!DG404))</f>
        <v/>
      </c>
      <c r="DH405" s="19" t="str">
        <f>IF(DataGoesHere!B404="",IF(DD405="Forecast",DF405+DG405,""),DF405+DG405)</f>
        <v/>
      </c>
      <c r="DI405" s="274" t="str">
        <f>IF(DH405="","",IF(IntermediateCalcs!$AO$9="Yes",IntermediateCalcs!DH405*$CX405,IntermediateCalcs!DH405))</f>
        <v/>
      </c>
      <c r="DJ405" s="250" t="str">
        <f>IF(DataGoesHere!$B405="","",($CZ405-DI405))</f>
        <v/>
      </c>
      <c r="DK405" s="250" t="str">
        <f>IF(DataGoesHere!$B405="","",ABS($CZ405-DI405))</f>
        <v/>
      </c>
      <c r="DL405" s="250" t="str">
        <f>IF(DataGoesHere!$B405="","",DK405^2)</f>
        <v/>
      </c>
      <c r="DM405" s="249" t="str">
        <f>IF(DataGoesHere!$B405="","",DK405/$CZ405)</f>
        <v/>
      </c>
      <c r="DN405" s="250" t="str">
        <f>IF(DataGoesHere!$B405="","",SUM(DJ$2:DJ405)/AVERAGE(DK:DK))</f>
        <v/>
      </c>
      <c r="DP405" s="19" t="str">
        <f>IF(DataGoesHere!B405="",IF($DD405="Forecast",(Output!E$48*IntermediateCalcs!CY405)+Output!G$48,""),(Output!E$48*IntermediateCalcs!CY405)+Output!G$48)</f>
        <v/>
      </c>
      <c r="DQ405" s="274" t="str">
        <f>IF(DP405="","",IF(IntermediateCalcs!$AO$9="Yes",IntermediateCalcs!DP405*$CX405,IntermediateCalcs!DP405))</f>
        <v/>
      </c>
      <c r="DR405" s="250" t="str">
        <f>IF(DataGoesHere!$B405="","",($CZ405-DQ405))</f>
        <v/>
      </c>
      <c r="DS405" s="250" t="str">
        <f>IF(DataGoesHere!$B405="","",ABS($CZ405-DQ405))</f>
        <v/>
      </c>
      <c r="DT405" s="250" t="str">
        <f>IF(DataGoesHere!$B405="","",DS405^2)</f>
        <v/>
      </c>
      <c r="DU405" s="249" t="str">
        <f>IF(DataGoesHere!$B405="","",DS405/$CZ405)</f>
        <v/>
      </c>
      <c r="DV405" s="250" t="str">
        <f>IF(DataGoesHere!$B405="","",SUM(DR$2:DR405)/AVERAGE(DS:DS))</f>
        <v/>
      </c>
      <c r="DX405" s="19" t="str">
        <f>IF(DataGoesHere!$B404="","",(DB399*(Output!$O$49/Output!$P$49))+(IntermediateCalcs!DB400*(Output!$M$49/Output!$P$49))+(IntermediateCalcs!DB401*(Output!$K$49/Output!$P$49))+(DB402*(Output!$I$49/Output!$P$49))+(IntermediateCalcs!DB403*(Output!$G$49/Output!$P$49))+(IntermediateCalcs!DB404*(Output!$E$49/Output!$P$49)))</f>
        <v/>
      </c>
      <c r="DY405" s="274" t="str">
        <f>IF(DX405="","",IF(IntermediateCalcs!$AO$9="Yes",IntermediateCalcs!DX405*$CX405,IntermediateCalcs!DX405))</f>
        <v/>
      </c>
      <c r="DZ405" s="250" t="str">
        <f>IF(DataGoesHere!$B405="","",($CZ405-DY405))</f>
        <v/>
      </c>
      <c r="EA405" s="250" t="str">
        <f>IF(DataGoesHere!$B405="","",ABS($CZ405-DY405))</f>
        <v/>
      </c>
      <c r="EB405" s="250" t="str">
        <f>IF(DataGoesHere!$B405="","",EA405^2)</f>
        <v/>
      </c>
      <c r="EC405" s="249" t="str">
        <f>IF(DataGoesHere!$B405="","",EA405/$CZ405)</f>
        <v/>
      </c>
      <c r="ED405" s="250" t="str">
        <f>IF(DataGoesHere!$B405="","",SUM(DZ$2:DZ405)/AVERAGE(EA:EA))</f>
        <v/>
      </c>
    </row>
    <row r="406" spans="20:134" x14ac:dyDescent="0.2">
      <c r="T406" s="240"/>
      <c r="U406" s="86"/>
      <c r="V406" s="86"/>
      <c r="W406" s="86"/>
      <c r="X406" s="86"/>
      <c r="Y406" s="86"/>
      <c r="Z406" s="86"/>
      <c r="AA406" s="86"/>
      <c r="AB406" s="245" t="str">
        <f>IF(DataGoesHere!$B406="","",(DataGoesHere!$B406/SUM(DataGoesHere!$B398:'DataGoesHere'!$B409)))</f>
        <v/>
      </c>
      <c r="AC406" s="86"/>
      <c r="AD406" s="86"/>
      <c r="AE406" s="241"/>
      <c r="CV406" s="310" t="str">
        <f>IF(DataGoesHere!B406="","",DataGoesHere!A406)</f>
        <v/>
      </c>
      <c r="CW406" s="271">
        <f t="shared" ca="1" si="20"/>
        <v>9</v>
      </c>
      <c r="CX406" s="272">
        <f t="shared" ca="1" si="21"/>
        <v>1.0625330005567626</v>
      </c>
      <c r="CY406" s="266">
        <f>DataGoesHere!A406</f>
        <v>405</v>
      </c>
      <c r="CZ406" s="19" t="str">
        <f>IF(DataGoesHere!B406="","",DataGoesHere!B406)</f>
        <v/>
      </c>
      <c r="DA406" s="19" t="str">
        <f>IF(DataGoesHere!B406="","",IF(AH$5="No",DataGoesHere!B406,DataGoesHere!B406-(AH$2*(DataGoesHere!A406-1))))</f>
        <v/>
      </c>
      <c r="DB406" s="19" t="str">
        <f>IF(DataGoesHere!B406="","",IF(AO$9="No",DataGoesHere!B406,DataGoesHere!B406/CX406))</f>
        <v/>
      </c>
      <c r="DC406" s="19" t="str">
        <f>IF(DataGoesHere!B406="","",IF(AO$9="No",DA406,DA406/CX406))</f>
        <v/>
      </c>
      <c r="DD406" s="293" t="str">
        <f>IF(CZ406="",IF(COUNTIF(DD$2:DD405,"Forecast")&lt;Output!E$43,"Forecast",""),"Actual")</f>
        <v/>
      </c>
      <c r="DF406" s="19" t="str">
        <f>IF(DataGoesHere!B405="",IF(DD406="Forecast",(Output!$E$47*IntermediateCalcs!DH405)+((1-Output!$E$47)*IntermediateCalcs!DF405),""),(Output!$E$47*IntermediateCalcs!DB405)+((1-Output!$E$47)*IntermediateCalcs!DF405))</f>
        <v/>
      </c>
      <c r="DG406" s="19" t="str">
        <f>IF(DataGoesHere!B405="",IF(DD406="Forecast",(Output!$G$47*(IntermediateCalcs!DF406-IntermediateCalcs!DF405))+((1-Output!$G$47)*IntermediateCalcs!DG405),""),(Output!$G$47*(IntermediateCalcs!DF406-IntermediateCalcs!DF405))+((1-Output!$G$47)*IntermediateCalcs!DG405))</f>
        <v/>
      </c>
      <c r="DH406" s="19" t="str">
        <f>IF(DataGoesHere!B405="",IF(DD406="Forecast",DF406+DG406,""),DF406+DG406)</f>
        <v/>
      </c>
      <c r="DI406" s="274" t="str">
        <f>IF(DH406="","",IF(IntermediateCalcs!$AO$9="Yes",IntermediateCalcs!DH406*$CX406,IntermediateCalcs!DH406))</f>
        <v/>
      </c>
      <c r="DJ406" s="250" t="str">
        <f>IF(DataGoesHere!$B406="","",($CZ406-DI406))</f>
        <v/>
      </c>
      <c r="DK406" s="250" t="str">
        <f>IF(DataGoesHere!$B406="","",ABS($CZ406-DI406))</f>
        <v/>
      </c>
      <c r="DL406" s="250" t="str">
        <f>IF(DataGoesHere!$B406="","",DK406^2)</f>
        <v/>
      </c>
      <c r="DM406" s="249" t="str">
        <f>IF(DataGoesHere!$B406="","",DK406/$CZ406)</f>
        <v/>
      </c>
      <c r="DN406" s="250" t="str">
        <f>IF(DataGoesHere!$B406="","",SUM(DJ$2:DJ406)/AVERAGE(DK:DK))</f>
        <v/>
      </c>
      <c r="DP406" s="19" t="str">
        <f>IF(DataGoesHere!B406="",IF($DD406="Forecast",(Output!E$48*IntermediateCalcs!CY406)+Output!G$48,""),(Output!E$48*IntermediateCalcs!CY406)+Output!G$48)</f>
        <v/>
      </c>
      <c r="DQ406" s="274" t="str">
        <f>IF(DP406="","",IF(IntermediateCalcs!$AO$9="Yes",IntermediateCalcs!DP406*$CX406,IntermediateCalcs!DP406))</f>
        <v/>
      </c>
      <c r="DR406" s="250" t="str">
        <f>IF(DataGoesHere!$B406="","",($CZ406-DQ406))</f>
        <v/>
      </c>
      <c r="DS406" s="250" t="str">
        <f>IF(DataGoesHere!$B406="","",ABS($CZ406-DQ406))</f>
        <v/>
      </c>
      <c r="DT406" s="250" t="str">
        <f>IF(DataGoesHere!$B406="","",DS406^2)</f>
        <v/>
      </c>
      <c r="DU406" s="249" t="str">
        <f>IF(DataGoesHere!$B406="","",DS406/$CZ406)</f>
        <v/>
      </c>
      <c r="DV406" s="250" t="str">
        <f>IF(DataGoesHere!$B406="","",SUM(DR$2:DR406)/AVERAGE(DS:DS))</f>
        <v/>
      </c>
      <c r="DX406" s="19" t="str">
        <f>IF(DataGoesHere!$B405="","",(DB400*(Output!$O$49/Output!$P$49))+(IntermediateCalcs!DB401*(Output!$M$49/Output!$P$49))+(IntermediateCalcs!DB402*(Output!$K$49/Output!$P$49))+(DB403*(Output!$I$49/Output!$P$49))+(IntermediateCalcs!DB404*(Output!$G$49/Output!$P$49))+(IntermediateCalcs!DB405*(Output!$E$49/Output!$P$49)))</f>
        <v/>
      </c>
      <c r="DY406" s="274" t="str">
        <f>IF(DX406="","",IF(IntermediateCalcs!$AO$9="Yes",IntermediateCalcs!DX406*$CX406,IntermediateCalcs!DX406))</f>
        <v/>
      </c>
      <c r="DZ406" s="250" t="str">
        <f>IF(DataGoesHere!$B406="","",($CZ406-DY406))</f>
        <v/>
      </c>
      <c r="EA406" s="250" t="str">
        <f>IF(DataGoesHere!$B406="","",ABS($CZ406-DY406))</f>
        <v/>
      </c>
      <c r="EB406" s="250" t="str">
        <f>IF(DataGoesHere!$B406="","",EA406^2)</f>
        <v/>
      </c>
      <c r="EC406" s="249" t="str">
        <f>IF(DataGoesHere!$B406="","",EA406/$CZ406)</f>
        <v/>
      </c>
      <c r="ED406" s="250" t="str">
        <f>IF(DataGoesHere!$B406="","",SUM(DZ$2:DZ406)/AVERAGE(EA:EA))</f>
        <v/>
      </c>
    </row>
    <row r="407" spans="20:134" x14ac:dyDescent="0.2">
      <c r="T407" s="240"/>
      <c r="U407" s="86"/>
      <c r="V407" s="86"/>
      <c r="W407" s="86"/>
      <c r="X407" s="86"/>
      <c r="Y407" s="86"/>
      <c r="Z407" s="86"/>
      <c r="AA407" s="86"/>
      <c r="AB407" s="86"/>
      <c r="AC407" s="245" t="str">
        <f>IF(DataGoesHere!$B407="","",(DataGoesHere!$B407/SUM(DataGoesHere!$B398:'DataGoesHere'!$B409)))</f>
        <v/>
      </c>
      <c r="AD407" s="86"/>
      <c r="AE407" s="241"/>
      <c r="CV407" s="310" t="str">
        <f>IF(DataGoesHere!B407="","",DataGoesHere!A407)</f>
        <v/>
      </c>
      <c r="CW407" s="271">
        <f t="shared" ca="1" si="20"/>
        <v>10</v>
      </c>
      <c r="CX407" s="272">
        <f t="shared" ca="1" si="21"/>
        <v>0.92557634012077306</v>
      </c>
      <c r="CY407" s="266">
        <f>DataGoesHere!A407</f>
        <v>406</v>
      </c>
      <c r="CZ407" s="19" t="str">
        <f>IF(DataGoesHere!B407="","",DataGoesHere!B407)</f>
        <v/>
      </c>
      <c r="DA407" s="19" t="str">
        <f>IF(DataGoesHere!B407="","",IF(AH$5="No",DataGoesHere!B407,DataGoesHere!B407-(AH$2*(DataGoesHere!A407-1))))</f>
        <v/>
      </c>
      <c r="DB407" s="19" t="str">
        <f>IF(DataGoesHere!B407="","",IF(AO$9="No",DataGoesHere!B407,DataGoesHere!B407/CX407))</f>
        <v/>
      </c>
      <c r="DC407" s="19" t="str">
        <f>IF(DataGoesHere!B407="","",IF(AO$9="No",DA407,DA407/CX407))</f>
        <v/>
      </c>
      <c r="DD407" s="293" t="str">
        <f>IF(CZ407="",IF(COUNTIF(DD$2:DD406,"Forecast")&lt;Output!E$43,"Forecast",""),"Actual")</f>
        <v/>
      </c>
      <c r="DF407" s="19" t="str">
        <f>IF(DataGoesHere!B406="",IF(DD407="Forecast",(Output!$E$47*IntermediateCalcs!DH406)+((1-Output!$E$47)*IntermediateCalcs!DF406),""),(Output!$E$47*IntermediateCalcs!DB406)+((1-Output!$E$47)*IntermediateCalcs!DF406))</f>
        <v/>
      </c>
      <c r="DG407" s="19" t="str">
        <f>IF(DataGoesHere!B406="",IF(DD407="Forecast",(Output!$G$47*(IntermediateCalcs!DF407-IntermediateCalcs!DF406))+((1-Output!$G$47)*IntermediateCalcs!DG406),""),(Output!$G$47*(IntermediateCalcs!DF407-IntermediateCalcs!DF406))+((1-Output!$G$47)*IntermediateCalcs!DG406))</f>
        <v/>
      </c>
      <c r="DH407" s="19" t="str">
        <f>IF(DataGoesHere!B406="",IF(DD407="Forecast",DF407+DG407,""),DF407+DG407)</f>
        <v/>
      </c>
      <c r="DI407" s="274" t="str">
        <f>IF(DH407="","",IF(IntermediateCalcs!$AO$9="Yes",IntermediateCalcs!DH407*$CX407,IntermediateCalcs!DH407))</f>
        <v/>
      </c>
      <c r="DJ407" s="250" t="str">
        <f>IF(DataGoesHere!$B407="","",($CZ407-DI407))</f>
        <v/>
      </c>
      <c r="DK407" s="250" t="str">
        <f>IF(DataGoesHere!$B407="","",ABS($CZ407-DI407))</f>
        <v/>
      </c>
      <c r="DL407" s="250" t="str">
        <f>IF(DataGoesHere!$B407="","",DK407^2)</f>
        <v/>
      </c>
      <c r="DM407" s="249" t="str">
        <f>IF(DataGoesHere!$B407="","",DK407/$CZ407)</f>
        <v/>
      </c>
      <c r="DN407" s="250" t="str">
        <f>IF(DataGoesHere!$B407="","",SUM(DJ$2:DJ407)/AVERAGE(DK:DK))</f>
        <v/>
      </c>
      <c r="DP407" s="19" t="str">
        <f>IF(DataGoesHere!B407="",IF($DD407="Forecast",(Output!E$48*IntermediateCalcs!CY407)+Output!G$48,""),(Output!E$48*IntermediateCalcs!CY407)+Output!G$48)</f>
        <v/>
      </c>
      <c r="DQ407" s="274" t="str">
        <f>IF(DP407="","",IF(IntermediateCalcs!$AO$9="Yes",IntermediateCalcs!DP407*$CX407,IntermediateCalcs!DP407))</f>
        <v/>
      </c>
      <c r="DR407" s="250" t="str">
        <f>IF(DataGoesHere!$B407="","",($CZ407-DQ407))</f>
        <v/>
      </c>
      <c r="DS407" s="250" t="str">
        <f>IF(DataGoesHere!$B407="","",ABS($CZ407-DQ407))</f>
        <v/>
      </c>
      <c r="DT407" s="250" t="str">
        <f>IF(DataGoesHere!$B407="","",DS407^2)</f>
        <v/>
      </c>
      <c r="DU407" s="249" t="str">
        <f>IF(DataGoesHere!$B407="","",DS407/$CZ407)</f>
        <v/>
      </c>
      <c r="DV407" s="250" t="str">
        <f>IF(DataGoesHere!$B407="","",SUM(DR$2:DR407)/AVERAGE(DS:DS))</f>
        <v/>
      </c>
      <c r="DX407" s="19" t="str">
        <f>IF(DataGoesHere!$B406="","",(DB401*(Output!$O$49/Output!$P$49))+(IntermediateCalcs!DB402*(Output!$M$49/Output!$P$49))+(IntermediateCalcs!DB403*(Output!$K$49/Output!$P$49))+(DB404*(Output!$I$49/Output!$P$49))+(IntermediateCalcs!DB405*(Output!$G$49/Output!$P$49))+(IntermediateCalcs!DB406*(Output!$E$49/Output!$P$49)))</f>
        <v/>
      </c>
      <c r="DY407" s="274" t="str">
        <f>IF(DX407="","",IF(IntermediateCalcs!$AO$9="Yes",IntermediateCalcs!DX407*$CX407,IntermediateCalcs!DX407))</f>
        <v/>
      </c>
      <c r="DZ407" s="250" t="str">
        <f>IF(DataGoesHere!$B407="","",($CZ407-DY407))</f>
        <v/>
      </c>
      <c r="EA407" s="250" t="str">
        <f>IF(DataGoesHere!$B407="","",ABS($CZ407-DY407))</f>
        <v/>
      </c>
      <c r="EB407" s="250" t="str">
        <f>IF(DataGoesHere!$B407="","",EA407^2)</f>
        <v/>
      </c>
      <c r="EC407" s="249" t="str">
        <f>IF(DataGoesHere!$B407="","",EA407/$CZ407)</f>
        <v/>
      </c>
      <c r="ED407" s="250" t="str">
        <f>IF(DataGoesHere!$B407="","",SUM(DZ$2:DZ407)/AVERAGE(EA:EA))</f>
        <v/>
      </c>
    </row>
    <row r="408" spans="20:134" x14ac:dyDescent="0.2">
      <c r="T408" s="240"/>
      <c r="U408" s="86"/>
      <c r="V408" s="86"/>
      <c r="W408" s="86"/>
      <c r="X408" s="86"/>
      <c r="Y408" s="86"/>
      <c r="Z408" s="86"/>
      <c r="AA408" s="86"/>
      <c r="AB408" s="86"/>
      <c r="AC408" s="86"/>
      <c r="AD408" s="245" t="str">
        <f>IF(DataGoesHere!$B408="","",(DataGoesHere!$B408/SUM(DataGoesHere!$B398:'DataGoesHere'!$B409)))</f>
        <v/>
      </c>
      <c r="AE408" s="241"/>
      <c r="CV408" s="310" t="str">
        <f>IF(DataGoesHere!B408="","",DataGoesHere!A408)</f>
        <v/>
      </c>
      <c r="CW408" s="271">
        <f t="shared" ca="1" si="20"/>
        <v>11</v>
      </c>
      <c r="CX408" s="272">
        <f t="shared" ca="1" si="21"/>
        <v>0.97463169608807265</v>
      </c>
      <c r="CY408" s="266">
        <f>DataGoesHere!A408</f>
        <v>407</v>
      </c>
      <c r="CZ408" s="19" t="str">
        <f>IF(DataGoesHere!B408="","",DataGoesHere!B408)</f>
        <v/>
      </c>
      <c r="DA408" s="19" t="str">
        <f>IF(DataGoesHere!B408="","",IF(AH$5="No",DataGoesHere!B408,DataGoesHere!B408-(AH$2*(DataGoesHere!A408-1))))</f>
        <v/>
      </c>
      <c r="DB408" s="19" t="str">
        <f>IF(DataGoesHere!B408="","",IF(AO$9="No",DataGoesHere!B408,DataGoesHere!B408/CX408))</f>
        <v/>
      </c>
      <c r="DC408" s="19" t="str">
        <f>IF(DataGoesHere!B408="","",IF(AO$9="No",DA408,DA408/CX408))</f>
        <v/>
      </c>
      <c r="DD408" s="293" t="str">
        <f>IF(CZ408="",IF(COUNTIF(DD$2:DD407,"Forecast")&lt;Output!E$43,"Forecast",""),"Actual")</f>
        <v/>
      </c>
      <c r="DF408" s="19" t="str">
        <f>IF(DataGoesHere!B407="",IF(DD408="Forecast",(Output!$E$47*IntermediateCalcs!DH407)+((1-Output!$E$47)*IntermediateCalcs!DF407),""),(Output!$E$47*IntermediateCalcs!DB407)+((1-Output!$E$47)*IntermediateCalcs!DF407))</f>
        <v/>
      </c>
      <c r="DG408" s="19" t="str">
        <f>IF(DataGoesHere!B407="",IF(DD408="Forecast",(Output!$G$47*(IntermediateCalcs!DF408-IntermediateCalcs!DF407))+((1-Output!$G$47)*IntermediateCalcs!DG407),""),(Output!$G$47*(IntermediateCalcs!DF408-IntermediateCalcs!DF407))+((1-Output!$G$47)*IntermediateCalcs!DG407))</f>
        <v/>
      </c>
      <c r="DH408" s="19" t="str">
        <f>IF(DataGoesHere!B407="",IF(DD408="Forecast",DF408+DG408,""),DF408+DG408)</f>
        <v/>
      </c>
      <c r="DI408" s="274" t="str">
        <f>IF(DH408="","",IF(IntermediateCalcs!$AO$9="Yes",IntermediateCalcs!DH408*$CX408,IntermediateCalcs!DH408))</f>
        <v/>
      </c>
      <c r="DJ408" s="250" t="str">
        <f>IF(DataGoesHere!$B408="","",($CZ408-DI408))</f>
        <v/>
      </c>
      <c r="DK408" s="250" t="str">
        <f>IF(DataGoesHere!$B408="","",ABS($CZ408-DI408))</f>
        <v/>
      </c>
      <c r="DL408" s="250" t="str">
        <f>IF(DataGoesHere!$B408="","",DK408^2)</f>
        <v/>
      </c>
      <c r="DM408" s="249" t="str">
        <f>IF(DataGoesHere!$B408="","",DK408/$CZ408)</f>
        <v/>
      </c>
      <c r="DN408" s="250" t="str">
        <f>IF(DataGoesHere!$B408="","",SUM(DJ$2:DJ408)/AVERAGE(DK:DK))</f>
        <v/>
      </c>
      <c r="DP408" s="19" t="str">
        <f>IF(DataGoesHere!B408="",IF($DD408="Forecast",(Output!E$48*IntermediateCalcs!CY408)+Output!G$48,""),(Output!E$48*IntermediateCalcs!CY408)+Output!G$48)</f>
        <v/>
      </c>
      <c r="DQ408" s="274" t="str">
        <f>IF(DP408="","",IF(IntermediateCalcs!$AO$9="Yes",IntermediateCalcs!DP408*$CX408,IntermediateCalcs!DP408))</f>
        <v/>
      </c>
      <c r="DR408" s="250" t="str">
        <f>IF(DataGoesHere!$B408="","",($CZ408-DQ408))</f>
        <v/>
      </c>
      <c r="DS408" s="250" t="str">
        <f>IF(DataGoesHere!$B408="","",ABS($CZ408-DQ408))</f>
        <v/>
      </c>
      <c r="DT408" s="250" t="str">
        <f>IF(DataGoesHere!$B408="","",DS408^2)</f>
        <v/>
      </c>
      <c r="DU408" s="249" t="str">
        <f>IF(DataGoesHere!$B408="","",DS408/$CZ408)</f>
        <v/>
      </c>
      <c r="DV408" s="250" t="str">
        <f>IF(DataGoesHere!$B408="","",SUM(DR$2:DR408)/AVERAGE(DS:DS))</f>
        <v/>
      </c>
      <c r="DX408" s="19" t="str">
        <f>IF(DataGoesHere!$B407="","",(DB402*(Output!$O$49/Output!$P$49))+(IntermediateCalcs!DB403*(Output!$M$49/Output!$P$49))+(IntermediateCalcs!DB404*(Output!$K$49/Output!$P$49))+(DB405*(Output!$I$49/Output!$P$49))+(IntermediateCalcs!DB406*(Output!$G$49/Output!$P$49))+(IntermediateCalcs!DB407*(Output!$E$49/Output!$P$49)))</f>
        <v/>
      </c>
      <c r="DY408" s="274" t="str">
        <f>IF(DX408="","",IF(IntermediateCalcs!$AO$9="Yes",IntermediateCalcs!DX408*$CX408,IntermediateCalcs!DX408))</f>
        <v/>
      </c>
      <c r="DZ408" s="250" t="str">
        <f>IF(DataGoesHere!$B408="","",($CZ408-DY408))</f>
        <v/>
      </c>
      <c r="EA408" s="250" t="str">
        <f>IF(DataGoesHere!$B408="","",ABS($CZ408-DY408))</f>
        <v/>
      </c>
      <c r="EB408" s="250" t="str">
        <f>IF(DataGoesHere!$B408="","",EA408^2)</f>
        <v/>
      </c>
      <c r="EC408" s="249" t="str">
        <f>IF(DataGoesHere!$B408="","",EA408/$CZ408)</f>
        <v/>
      </c>
      <c r="ED408" s="250" t="str">
        <f>IF(DataGoesHere!$B408="","",SUM(DZ$2:DZ408)/AVERAGE(EA:EA))</f>
        <v/>
      </c>
    </row>
    <row r="409" spans="20:134" x14ac:dyDescent="0.2">
      <c r="T409" s="242"/>
      <c r="U409" s="243"/>
      <c r="V409" s="243"/>
      <c r="W409" s="243"/>
      <c r="X409" s="243"/>
      <c r="Y409" s="243"/>
      <c r="Z409" s="243"/>
      <c r="AA409" s="243"/>
      <c r="AB409" s="243"/>
      <c r="AC409" s="243"/>
      <c r="AD409" s="243"/>
      <c r="AE409" s="246" t="str">
        <f>IF(DataGoesHere!$B409="","",(DataGoesHere!$B409/SUM(DataGoesHere!$B398:'DataGoesHere'!$B409)))</f>
        <v/>
      </c>
      <c r="CV409" s="310" t="str">
        <f>IF(DataGoesHere!B409="","",DataGoesHere!A409)</f>
        <v/>
      </c>
      <c r="CW409" s="271">
        <f t="shared" ca="1" si="20"/>
        <v>12</v>
      </c>
      <c r="CX409" s="272">
        <f t="shared" ca="1" si="21"/>
        <v>1.0054005237672714</v>
      </c>
      <c r="CY409" s="266">
        <f>DataGoesHere!A409</f>
        <v>408</v>
      </c>
      <c r="CZ409" s="19" t="str">
        <f>IF(DataGoesHere!B409="","",DataGoesHere!B409)</f>
        <v/>
      </c>
      <c r="DA409" s="19" t="str">
        <f>IF(DataGoesHere!B409="","",IF(AH$5="No",DataGoesHere!B409,DataGoesHere!B409-(AH$2*(DataGoesHere!A409-1))))</f>
        <v/>
      </c>
      <c r="DB409" s="19" t="str">
        <f>IF(DataGoesHere!B409="","",IF(AO$9="No",DataGoesHere!B409,DataGoesHere!B409/CX409))</f>
        <v/>
      </c>
      <c r="DC409" s="19" t="str">
        <f>IF(DataGoesHere!B409="","",IF(AO$9="No",DA409,DA409/CX409))</f>
        <v/>
      </c>
      <c r="DD409" s="293" t="str">
        <f>IF(CZ409="",IF(COUNTIF(DD$2:DD408,"Forecast")&lt;Output!E$43,"Forecast",""),"Actual")</f>
        <v/>
      </c>
      <c r="DF409" s="19" t="str">
        <f>IF(DataGoesHere!B408="",IF(DD409="Forecast",(Output!$E$47*IntermediateCalcs!DH408)+((1-Output!$E$47)*IntermediateCalcs!DF408),""),(Output!$E$47*IntermediateCalcs!DB408)+((1-Output!$E$47)*IntermediateCalcs!DF408))</f>
        <v/>
      </c>
      <c r="DG409" s="19" t="str">
        <f>IF(DataGoesHere!B408="",IF(DD409="Forecast",(Output!$G$47*(IntermediateCalcs!DF409-IntermediateCalcs!DF408))+((1-Output!$G$47)*IntermediateCalcs!DG408),""),(Output!$G$47*(IntermediateCalcs!DF409-IntermediateCalcs!DF408))+((1-Output!$G$47)*IntermediateCalcs!DG408))</f>
        <v/>
      </c>
      <c r="DH409" s="19" t="str">
        <f>IF(DataGoesHere!B408="",IF(DD409="Forecast",DF409+DG409,""),DF409+DG409)</f>
        <v/>
      </c>
      <c r="DI409" s="274" t="str">
        <f>IF(DH409="","",IF(IntermediateCalcs!$AO$9="Yes",IntermediateCalcs!DH409*$CX409,IntermediateCalcs!DH409))</f>
        <v/>
      </c>
      <c r="DJ409" s="250" t="str">
        <f>IF(DataGoesHere!$B409="","",($CZ409-DI409))</f>
        <v/>
      </c>
      <c r="DK409" s="250" t="str">
        <f>IF(DataGoesHere!$B409="","",ABS($CZ409-DI409))</f>
        <v/>
      </c>
      <c r="DL409" s="250" t="str">
        <f>IF(DataGoesHere!$B409="","",DK409^2)</f>
        <v/>
      </c>
      <c r="DM409" s="249" t="str">
        <f>IF(DataGoesHere!$B409="","",DK409/$CZ409)</f>
        <v/>
      </c>
      <c r="DN409" s="250" t="str">
        <f>IF(DataGoesHere!$B409="","",SUM(DJ$2:DJ409)/AVERAGE(DK:DK))</f>
        <v/>
      </c>
      <c r="DP409" s="19" t="str">
        <f>IF(DataGoesHere!B409="",IF($DD409="Forecast",(Output!E$48*IntermediateCalcs!CY409)+Output!G$48,""),(Output!E$48*IntermediateCalcs!CY409)+Output!G$48)</f>
        <v/>
      </c>
      <c r="DQ409" s="274" t="str">
        <f>IF(DP409="","",IF(IntermediateCalcs!$AO$9="Yes",IntermediateCalcs!DP409*$CX409,IntermediateCalcs!DP409))</f>
        <v/>
      </c>
      <c r="DR409" s="250" t="str">
        <f>IF(DataGoesHere!$B409="","",($CZ409-DQ409))</f>
        <v/>
      </c>
      <c r="DS409" s="250" t="str">
        <f>IF(DataGoesHere!$B409="","",ABS($CZ409-DQ409))</f>
        <v/>
      </c>
      <c r="DT409" s="250" t="str">
        <f>IF(DataGoesHere!$B409="","",DS409^2)</f>
        <v/>
      </c>
      <c r="DU409" s="249" t="str">
        <f>IF(DataGoesHere!$B409="","",DS409/$CZ409)</f>
        <v/>
      </c>
      <c r="DV409" s="250" t="str">
        <f>IF(DataGoesHere!$B409="","",SUM(DR$2:DR409)/AVERAGE(DS:DS))</f>
        <v/>
      </c>
      <c r="DX409" s="19" t="str">
        <f>IF(DataGoesHere!$B408="","",(DB403*(Output!$O$49/Output!$P$49))+(IntermediateCalcs!DB404*(Output!$M$49/Output!$P$49))+(IntermediateCalcs!DB405*(Output!$K$49/Output!$P$49))+(DB406*(Output!$I$49/Output!$P$49))+(IntermediateCalcs!DB407*(Output!$G$49/Output!$P$49))+(IntermediateCalcs!DB408*(Output!$E$49/Output!$P$49)))</f>
        <v/>
      </c>
      <c r="DY409" s="274" t="str">
        <f>IF(DX409="","",IF(IntermediateCalcs!$AO$9="Yes",IntermediateCalcs!DX409*$CX409,IntermediateCalcs!DX409))</f>
        <v/>
      </c>
      <c r="DZ409" s="250" t="str">
        <f>IF(DataGoesHere!$B409="","",($CZ409-DY409))</f>
        <v/>
      </c>
      <c r="EA409" s="250" t="str">
        <f>IF(DataGoesHere!$B409="","",ABS($CZ409-DY409))</f>
        <v/>
      </c>
      <c r="EB409" s="250" t="str">
        <f>IF(DataGoesHere!$B409="","",EA409^2)</f>
        <v/>
      </c>
      <c r="EC409" s="249" t="str">
        <f>IF(DataGoesHere!$B409="","",EA409/$CZ409)</f>
        <v/>
      </c>
      <c r="ED409" s="250" t="str">
        <f>IF(DataGoesHere!$B409="","",SUM(DZ$2:DZ409)/AVERAGE(EA:EA))</f>
        <v/>
      </c>
    </row>
    <row r="410" spans="20:134" x14ac:dyDescent="0.2">
      <c r="T410" s="244" t="str">
        <f>IF(DataGoesHere!$B410="","",(DataGoesHere!$B410/SUM(DataGoesHere!$B410:'DataGoesHere'!$B421)))</f>
        <v/>
      </c>
      <c r="U410" s="238"/>
      <c r="V410" s="238"/>
      <c r="W410" s="238"/>
      <c r="X410" s="238"/>
      <c r="Y410" s="238"/>
      <c r="Z410" s="238"/>
      <c r="AA410" s="238"/>
      <c r="AB410" s="238"/>
      <c r="AC410" s="238"/>
      <c r="AD410" s="238"/>
      <c r="AE410" s="239"/>
      <c r="CV410" s="310" t="str">
        <f>IF(DataGoesHere!B410="","",DataGoesHere!A410)</f>
        <v/>
      </c>
      <c r="CW410" s="271">
        <f t="shared" ca="1" si="20"/>
        <v>1</v>
      </c>
      <c r="CX410" s="272">
        <f t="shared" ca="1" si="21"/>
        <v>1.3236179355303281</v>
      </c>
      <c r="CY410" s="266">
        <f>DataGoesHere!A410</f>
        <v>409</v>
      </c>
      <c r="CZ410" s="19" t="str">
        <f>IF(DataGoesHere!B410="","",DataGoesHere!B410)</f>
        <v/>
      </c>
      <c r="DA410" s="19" t="str">
        <f>IF(DataGoesHere!B410="","",IF(AH$5="No",DataGoesHere!B410,DataGoesHere!B410-(AH$2*(DataGoesHere!A410-1))))</f>
        <v/>
      </c>
      <c r="DB410" s="19" t="str">
        <f>IF(DataGoesHere!B410="","",IF(AO$9="No",DataGoesHere!B410,DataGoesHere!B410/CX410))</f>
        <v/>
      </c>
      <c r="DC410" s="19" t="str">
        <f>IF(DataGoesHere!B410="","",IF(AO$9="No",DA410,DA410/CX410))</f>
        <v/>
      </c>
      <c r="DD410" s="293" t="str">
        <f>IF(CZ410="",IF(COUNTIF(DD$2:DD409,"Forecast")&lt;Output!E$43,"Forecast",""),"Actual")</f>
        <v/>
      </c>
      <c r="DF410" s="19" t="str">
        <f>IF(DataGoesHere!B409="",IF(DD410="Forecast",(Output!$E$47*IntermediateCalcs!DH409)+((1-Output!$E$47)*IntermediateCalcs!DF409),""),(Output!$E$47*IntermediateCalcs!DB409)+((1-Output!$E$47)*IntermediateCalcs!DF409))</f>
        <v/>
      </c>
      <c r="DG410" s="19" t="str">
        <f>IF(DataGoesHere!B409="",IF(DD410="Forecast",(Output!$G$47*(IntermediateCalcs!DF410-IntermediateCalcs!DF409))+((1-Output!$G$47)*IntermediateCalcs!DG409),""),(Output!$G$47*(IntermediateCalcs!DF410-IntermediateCalcs!DF409))+((1-Output!$G$47)*IntermediateCalcs!DG409))</f>
        <v/>
      </c>
      <c r="DH410" s="19" t="str">
        <f>IF(DataGoesHere!B409="",IF(DD410="Forecast",DF410+DG410,""),DF410+DG410)</f>
        <v/>
      </c>
      <c r="DI410" s="274" t="str">
        <f>IF(DH410="","",IF(IntermediateCalcs!$AO$9="Yes",IntermediateCalcs!DH410*$CX410,IntermediateCalcs!DH410))</f>
        <v/>
      </c>
      <c r="DJ410" s="250" t="str">
        <f>IF(DataGoesHere!$B410="","",($CZ410-DI410))</f>
        <v/>
      </c>
      <c r="DK410" s="250" t="str">
        <f>IF(DataGoesHere!$B410="","",ABS($CZ410-DI410))</f>
        <v/>
      </c>
      <c r="DL410" s="250" t="str">
        <f>IF(DataGoesHere!$B410="","",DK410^2)</f>
        <v/>
      </c>
      <c r="DM410" s="249" t="str">
        <f>IF(DataGoesHere!$B410="","",DK410/$CZ410)</f>
        <v/>
      </c>
      <c r="DN410" s="250" t="str">
        <f>IF(DataGoesHere!$B410="","",SUM(DJ$2:DJ410)/AVERAGE(DK:DK))</f>
        <v/>
      </c>
      <c r="DP410" s="19" t="str">
        <f>IF(DataGoesHere!B410="",IF($DD410="Forecast",(Output!E$48*IntermediateCalcs!CY410)+Output!G$48,""),(Output!E$48*IntermediateCalcs!CY410)+Output!G$48)</f>
        <v/>
      </c>
      <c r="DQ410" s="274" t="str">
        <f>IF(DP410="","",IF(IntermediateCalcs!$AO$9="Yes",IntermediateCalcs!DP410*$CX410,IntermediateCalcs!DP410))</f>
        <v/>
      </c>
      <c r="DR410" s="250" t="str">
        <f>IF(DataGoesHere!$B410="","",($CZ410-DQ410))</f>
        <v/>
      </c>
      <c r="DS410" s="250" t="str">
        <f>IF(DataGoesHere!$B410="","",ABS($CZ410-DQ410))</f>
        <v/>
      </c>
      <c r="DT410" s="250" t="str">
        <f>IF(DataGoesHere!$B410="","",DS410^2)</f>
        <v/>
      </c>
      <c r="DU410" s="249" t="str">
        <f>IF(DataGoesHere!$B410="","",DS410/$CZ410)</f>
        <v/>
      </c>
      <c r="DV410" s="250" t="str">
        <f>IF(DataGoesHere!$B410="","",SUM(DR$2:DR410)/AVERAGE(DS:DS))</f>
        <v/>
      </c>
      <c r="DX410" s="19" t="str">
        <f>IF(DataGoesHere!$B409="","",(DB404*(Output!$O$49/Output!$P$49))+(IntermediateCalcs!DB405*(Output!$M$49/Output!$P$49))+(IntermediateCalcs!DB406*(Output!$K$49/Output!$P$49))+(DB407*(Output!$I$49/Output!$P$49))+(IntermediateCalcs!DB408*(Output!$G$49/Output!$P$49))+(IntermediateCalcs!DB409*(Output!$E$49/Output!$P$49)))</f>
        <v/>
      </c>
      <c r="DY410" s="274" t="str">
        <f>IF(DX410="","",IF(IntermediateCalcs!$AO$9="Yes",IntermediateCalcs!DX410*$CX410,IntermediateCalcs!DX410))</f>
        <v/>
      </c>
      <c r="DZ410" s="250" t="str">
        <f>IF(DataGoesHere!$B410="","",($CZ410-DY410))</f>
        <v/>
      </c>
      <c r="EA410" s="250" t="str">
        <f>IF(DataGoesHere!$B410="","",ABS($CZ410-DY410))</f>
        <v/>
      </c>
      <c r="EB410" s="250" t="str">
        <f>IF(DataGoesHere!$B410="","",EA410^2)</f>
        <v/>
      </c>
      <c r="EC410" s="249" t="str">
        <f>IF(DataGoesHere!$B410="","",EA410/$CZ410)</f>
        <v/>
      </c>
      <c r="ED410" s="250" t="str">
        <f>IF(DataGoesHere!$B410="","",SUM(DZ$2:DZ410)/AVERAGE(EA:EA))</f>
        <v/>
      </c>
    </row>
    <row r="411" spans="20:134" x14ac:dyDescent="0.2">
      <c r="T411" s="240"/>
      <c r="U411" s="245" t="str">
        <f>IF(DataGoesHere!$B411="","",(DataGoesHere!$B411/SUM(DataGoesHere!$B411:'DataGoesHere'!$B421)))</f>
        <v/>
      </c>
      <c r="V411" s="86"/>
      <c r="W411" s="86"/>
      <c r="X411" s="86"/>
      <c r="Y411" s="86"/>
      <c r="Z411" s="86"/>
      <c r="AA411" s="86"/>
      <c r="AB411" s="86"/>
      <c r="AC411" s="86"/>
      <c r="AD411" s="86"/>
      <c r="AE411" s="241"/>
      <c r="CV411" s="310" t="str">
        <f>IF(DataGoesHere!B411="","",DataGoesHere!A411)</f>
        <v/>
      </c>
      <c r="CW411" s="271">
        <f t="shared" ca="1" si="20"/>
        <v>2</v>
      </c>
      <c r="CX411" s="272">
        <f t="shared" ca="1" si="21"/>
        <v>0.80574490527728204</v>
      </c>
      <c r="CY411" s="266">
        <f>DataGoesHere!A411</f>
        <v>410</v>
      </c>
      <c r="CZ411" s="19" t="str">
        <f>IF(DataGoesHere!B411="","",DataGoesHere!B411)</f>
        <v/>
      </c>
      <c r="DA411" s="19" t="str">
        <f>IF(DataGoesHere!B411="","",IF(AH$5="No",DataGoesHere!B411,DataGoesHere!B411-(AH$2*(DataGoesHere!A411-1))))</f>
        <v/>
      </c>
      <c r="DB411" s="19" t="str">
        <f>IF(DataGoesHere!B411="","",IF(AO$9="No",DataGoesHere!B411,DataGoesHere!B411/CX411))</f>
        <v/>
      </c>
      <c r="DC411" s="19" t="str">
        <f>IF(DataGoesHere!B411="","",IF(AO$9="No",DA411,DA411/CX411))</f>
        <v/>
      </c>
      <c r="DD411" s="293" t="str">
        <f>IF(CZ411="",IF(COUNTIF(DD$2:DD410,"Forecast")&lt;Output!E$43,"Forecast",""),"Actual")</f>
        <v/>
      </c>
      <c r="DF411" s="19" t="str">
        <f>IF(DataGoesHere!B410="",IF(DD411="Forecast",(Output!$E$47*IntermediateCalcs!DH410)+((1-Output!$E$47)*IntermediateCalcs!DF410),""),(Output!$E$47*IntermediateCalcs!DB410)+((1-Output!$E$47)*IntermediateCalcs!DF410))</f>
        <v/>
      </c>
      <c r="DG411" s="19" t="str">
        <f>IF(DataGoesHere!B410="",IF(DD411="Forecast",(Output!$G$47*(IntermediateCalcs!DF411-IntermediateCalcs!DF410))+((1-Output!$G$47)*IntermediateCalcs!DG410),""),(Output!$G$47*(IntermediateCalcs!DF411-IntermediateCalcs!DF410))+((1-Output!$G$47)*IntermediateCalcs!DG410))</f>
        <v/>
      </c>
      <c r="DH411" s="19" t="str">
        <f>IF(DataGoesHere!B410="",IF(DD411="Forecast",DF411+DG411,""),DF411+DG411)</f>
        <v/>
      </c>
      <c r="DI411" s="274" t="str">
        <f>IF(DH411="","",IF(IntermediateCalcs!$AO$9="Yes",IntermediateCalcs!DH411*$CX411,IntermediateCalcs!DH411))</f>
        <v/>
      </c>
      <c r="DJ411" s="250" t="str">
        <f>IF(DataGoesHere!$B411="","",($CZ411-DI411))</f>
        <v/>
      </c>
      <c r="DK411" s="250" t="str">
        <f>IF(DataGoesHere!$B411="","",ABS($CZ411-DI411))</f>
        <v/>
      </c>
      <c r="DL411" s="250" t="str">
        <f>IF(DataGoesHere!$B411="","",DK411^2)</f>
        <v/>
      </c>
      <c r="DM411" s="249" t="str">
        <f>IF(DataGoesHere!$B411="","",DK411/$CZ411)</f>
        <v/>
      </c>
      <c r="DN411" s="250" t="str">
        <f>IF(DataGoesHere!$B411="","",SUM(DJ$2:DJ411)/AVERAGE(DK:DK))</f>
        <v/>
      </c>
      <c r="DP411" s="19" t="str">
        <f>IF(DataGoesHere!B411="",IF($DD411="Forecast",(Output!E$48*IntermediateCalcs!CY411)+Output!G$48,""),(Output!E$48*IntermediateCalcs!CY411)+Output!G$48)</f>
        <v/>
      </c>
      <c r="DQ411" s="274" t="str">
        <f>IF(DP411="","",IF(IntermediateCalcs!$AO$9="Yes",IntermediateCalcs!DP411*$CX411,IntermediateCalcs!DP411))</f>
        <v/>
      </c>
      <c r="DR411" s="250" t="str">
        <f>IF(DataGoesHere!$B411="","",($CZ411-DQ411))</f>
        <v/>
      </c>
      <c r="DS411" s="250" t="str">
        <f>IF(DataGoesHere!$B411="","",ABS($CZ411-DQ411))</f>
        <v/>
      </c>
      <c r="DT411" s="250" t="str">
        <f>IF(DataGoesHere!$B411="","",DS411^2)</f>
        <v/>
      </c>
      <c r="DU411" s="249" t="str">
        <f>IF(DataGoesHere!$B411="","",DS411/$CZ411)</f>
        <v/>
      </c>
      <c r="DV411" s="250" t="str">
        <f>IF(DataGoesHere!$B411="","",SUM(DR$2:DR411)/AVERAGE(DS:DS))</f>
        <v/>
      </c>
      <c r="DX411" s="19" t="str">
        <f>IF(DataGoesHere!$B410="","",(DB405*(Output!$O$49/Output!$P$49))+(IntermediateCalcs!DB406*(Output!$M$49/Output!$P$49))+(IntermediateCalcs!DB407*(Output!$K$49/Output!$P$49))+(DB408*(Output!$I$49/Output!$P$49))+(IntermediateCalcs!DB409*(Output!$G$49/Output!$P$49))+(IntermediateCalcs!DB410*(Output!$E$49/Output!$P$49)))</f>
        <v/>
      </c>
      <c r="DY411" s="274" t="str">
        <f>IF(DX411="","",IF(IntermediateCalcs!$AO$9="Yes",IntermediateCalcs!DX411*$CX411,IntermediateCalcs!DX411))</f>
        <v/>
      </c>
      <c r="DZ411" s="250" t="str">
        <f>IF(DataGoesHere!$B411="","",($CZ411-DY411))</f>
        <v/>
      </c>
      <c r="EA411" s="250" t="str">
        <f>IF(DataGoesHere!$B411="","",ABS($CZ411-DY411))</f>
        <v/>
      </c>
      <c r="EB411" s="250" t="str">
        <f>IF(DataGoesHere!$B411="","",EA411^2)</f>
        <v/>
      </c>
      <c r="EC411" s="249" t="str">
        <f>IF(DataGoesHere!$B411="","",EA411/$CZ411)</f>
        <v/>
      </c>
      <c r="ED411" s="250" t="str">
        <f>IF(DataGoesHere!$B411="","",SUM(DZ$2:DZ411)/AVERAGE(EA:EA))</f>
        <v/>
      </c>
    </row>
    <row r="412" spans="20:134" x14ac:dyDescent="0.2">
      <c r="T412" s="240"/>
      <c r="U412" s="86"/>
      <c r="V412" s="245" t="str">
        <f>IF(DataGoesHere!$B412="","",(DataGoesHere!$B412/SUM(DataGoesHere!$B410:'DataGoesHere'!$B421)))</f>
        <v/>
      </c>
      <c r="W412" s="86"/>
      <c r="X412" s="86"/>
      <c r="Y412" s="86"/>
      <c r="Z412" s="86"/>
      <c r="AA412" s="86"/>
      <c r="AB412" s="86"/>
      <c r="AC412" s="86"/>
      <c r="AD412" s="86"/>
      <c r="AE412" s="241"/>
      <c r="CV412" s="310" t="str">
        <f>IF(DataGoesHere!B412="","",DataGoesHere!A412)</f>
        <v/>
      </c>
      <c r="CW412" s="271">
        <f t="shared" ca="1" si="20"/>
        <v>3</v>
      </c>
      <c r="CX412" s="272">
        <f t="shared" ca="1" si="21"/>
        <v>0.79862940076451561</v>
      </c>
      <c r="CY412" s="266">
        <f>DataGoesHere!A412</f>
        <v>411</v>
      </c>
      <c r="CZ412" s="19" t="str">
        <f>IF(DataGoesHere!B412="","",DataGoesHere!B412)</f>
        <v/>
      </c>
      <c r="DA412" s="19" t="str">
        <f>IF(DataGoesHere!B412="","",IF(AH$5="No",DataGoesHere!B412,DataGoesHere!B412-(AH$2*(DataGoesHere!A412-1))))</f>
        <v/>
      </c>
      <c r="DB412" s="19" t="str">
        <f>IF(DataGoesHere!B412="","",IF(AO$9="No",DataGoesHere!B412,DataGoesHere!B412/CX412))</f>
        <v/>
      </c>
      <c r="DC412" s="19" t="str">
        <f>IF(DataGoesHere!B412="","",IF(AO$9="No",DA412,DA412/CX412))</f>
        <v/>
      </c>
      <c r="DD412" s="293" t="str">
        <f>IF(CZ412="",IF(COUNTIF(DD$2:DD411,"Forecast")&lt;Output!E$43,"Forecast",""),"Actual")</f>
        <v/>
      </c>
      <c r="DF412" s="19" t="str">
        <f>IF(DataGoesHere!B411="",IF(DD412="Forecast",(Output!$E$47*IntermediateCalcs!DH411)+((1-Output!$E$47)*IntermediateCalcs!DF411),""),(Output!$E$47*IntermediateCalcs!DB411)+((1-Output!$E$47)*IntermediateCalcs!DF411))</f>
        <v/>
      </c>
      <c r="DG412" s="19" t="str">
        <f>IF(DataGoesHere!B411="",IF(DD412="Forecast",(Output!$G$47*(IntermediateCalcs!DF412-IntermediateCalcs!DF411))+((1-Output!$G$47)*IntermediateCalcs!DG411),""),(Output!$G$47*(IntermediateCalcs!DF412-IntermediateCalcs!DF411))+((1-Output!$G$47)*IntermediateCalcs!DG411))</f>
        <v/>
      </c>
      <c r="DH412" s="19" t="str">
        <f>IF(DataGoesHere!B411="",IF(DD412="Forecast",DF412+DG412,""),DF412+DG412)</f>
        <v/>
      </c>
      <c r="DI412" s="274" t="str">
        <f>IF(DH412="","",IF(IntermediateCalcs!$AO$9="Yes",IntermediateCalcs!DH412*$CX412,IntermediateCalcs!DH412))</f>
        <v/>
      </c>
      <c r="DJ412" s="250" t="str">
        <f>IF(DataGoesHere!$B412="","",($CZ412-DI412))</f>
        <v/>
      </c>
      <c r="DK412" s="250" t="str">
        <f>IF(DataGoesHere!$B412="","",ABS($CZ412-DI412))</f>
        <v/>
      </c>
      <c r="DL412" s="250" t="str">
        <f>IF(DataGoesHere!$B412="","",DK412^2)</f>
        <v/>
      </c>
      <c r="DM412" s="249" t="str">
        <f>IF(DataGoesHere!$B412="","",DK412/$CZ412)</f>
        <v/>
      </c>
      <c r="DN412" s="250" t="str">
        <f>IF(DataGoesHere!$B412="","",SUM(DJ$2:DJ412)/AVERAGE(DK:DK))</f>
        <v/>
      </c>
      <c r="DP412" s="19" t="str">
        <f>IF(DataGoesHere!B412="",IF($DD412="Forecast",(Output!E$48*IntermediateCalcs!CY412)+Output!G$48,""),(Output!E$48*IntermediateCalcs!CY412)+Output!G$48)</f>
        <v/>
      </c>
      <c r="DQ412" s="274" t="str">
        <f>IF(DP412="","",IF(IntermediateCalcs!$AO$9="Yes",IntermediateCalcs!DP412*$CX412,IntermediateCalcs!DP412))</f>
        <v/>
      </c>
      <c r="DR412" s="250" t="str">
        <f>IF(DataGoesHere!$B412="","",($CZ412-DQ412))</f>
        <v/>
      </c>
      <c r="DS412" s="250" t="str">
        <f>IF(DataGoesHere!$B412="","",ABS($CZ412-DQ412))</f>
        <v/>
      </c>
      <c r="DT412" s="250" t="str">
        <f>IF(DataGoesHere!$B412="","",DS412^2)</f>
        <v/>
      </c>
      <c r="DU412" s="249" t="str">
        <f>IF(DataGoesHere!$B412="","",DS412/$CZ412)</f>
        <v/>
      </c>
      <c r="DV412" s="250" t="str">
        <f>IF(DataGoesHere!$B412="","",SUM(DR$2:DR412)/AVERAGE(DS:DS))</f>
        <v/>
      </c>
      <c r="DX412" s="19" t="str">
        <f>IF(DataGoesHere!$B411="","",(DB406*(Output!$O$49/Output!$P$49))+(IntermediateCalcs!DB407*(Output!$M$49/Output!$P$49))+(IntermediateCalcs!DB408*(Output!$K$49/Output!$P$49))+(DB409*(Output!$I$49/Output!$P$49))+(IntermediateCalcs!DB410*(Output!$G$49/Output!$P$49))+(IntermediateCalcs!DB411*(Output!$E$49/Output!$P$49)))</f>
        <v/>
      </c>
      <c r="DY412" s="274" t="str">
        <f>IF(DX412="","",IF(IntermediateCalcs!$AO$9="Yes",IntermediateCalcs!DX412*$CX412,IntermediateCalcs!DX412))</f>
        <v/>
      </c>
      <c r="DZ412" s="250" t="str">
        <f>IF(DataGoesHere!$B412="","",($CZ412-DY412))</f>
        <v/>
      </c>
      <c r="EA412" s="250" t="str">
        <f>IF(DataGoesHere!$B412="","",ABS($CZ412-DY412))</f>
        <v/>
      </c>
      <c r="EB412" s="250" t="str">
        <f>IF(DataGoesHere!$B412="","",EA412^2)</f>
        <v/>
      </c>
      <c r="EC412" s="249" t="str">
        <f>IF(DataGoesHere!$B412="","",EA412/$CZ412)</f>
        <v/>
      </c>
      <c r="ED412" s="250" t="str">
        <f>IF(DataGoesHere!$B412="","",SUM(DZ$2:DZ412)/AVERAGE(EA:EA))</f>
        <v/>
      </c>
    </row>
    <row r="413" spans="20:134" x14ac:dyDescent="0.2">
      <c r="T413" s="240"/>
      <c r="U413" s="86"/>
      <c r="V413" s="86"/>
      <c r="W413" s="245" t="str">
        <f>IF(DataGoesHere!$B413="","",(DataGoesHere!$B413/SUM(DataGoesHere!$B410:'DataGoesHere'!$B421)))</f>
        <v/>
      </c>
      <c r="X413" s="86"/>
      <c r="Y413" s="86"/>
      <c r="Z413" s="86"/>
      <c r="AA413" s="86"/>
      <c r="AB413" s="86"/>
      <c r="AC413" s="86"/>
      <c r="AD413" s="86"/>
      <c r="AE413" s="241"/>
      <c r="CV413" s="310" t="str">
        <f>IF(DataGoesHere!B413="","",DataGoesHere!A413)</f>
        <v/>
      </c>
      <c r="CW413" s="271">
        <f t="shared" ca="1" si="20"/>
        <v>4</v>
      </c>
      <c r="CX413" s="272">
        <f t="shared" ca="1" si="21"/>
        <v>1.0149292433706087</v>
      </c>
      <c r="CY413" s="266">
        <f>DataGoesHere!A413</f>
        <v>412</v>
      </c>
      <c r="CZ413" s="19" t="str">
        <f>IF(DataGoesHere!B413="","",DataGoesHere!B413)</f>
        <v/>
      </c>
      <c r="DA413" s="19" t="str">
        <f>IF(DataGoesHere!B413="","",IF(AH$5="No",DataGoesHere!B413,DataGoesHere!B413-(AH$2*(DataGoesHere!A413-1))))</f>
        <v/>
      </c>
      <c r="DB413" s="19" t="str">
        <f>IF(DataGoesHere!B413="","",IF(AO$9="No",DataGoesHere!B413,DataGoesHere!B413/CX413))</f>
        <v/>
      </c>
      <c r="DC413" s="19" t="str">
        <f>IF(DataGoesHere!B413="","",IF(AO$9="No",DA413,DA413/CX413))</f>
        <v/>
      </c>
      <c r="DD413" s="293" t="str">
        <f>IF(CZ413="",IF(COUNTIF(DD$2:DD412,"Forecast")&lt;Output!E$43,"Forecast",""),"Actual")</f>
        <v/>
      </c>
      <c r="DF413" s="19" t="str">
        <f>IF(DataGoesHere!B412="",IF(DD413="Forecast",(Output!$E$47*IntermediateCalcs!DH412)+((1-Output!$E$47)*IntermediateCalcs!DF412),""),(Output!$E$47*IntermediateCalcs!DB412)+((1-Output!$E$47)*IntermediateCalcs!DF412))</f>
        <v/>
      </c>
      <c r="DG413" s="19" t="str">
        <f>IF(DataGoesHere!B412="",IF(DD413="Forecast",(Output!$G$47*(IntermediateCalcs!DF413-IntermediateCalcs!DF412))+((1-Output!$G$47)*IntermediateCalcs!DG412),""),(Output!$G$47*(IntermediateCalcs!DF413-IntermediateCalcs!DF412))+((1-Output!$G$47)*IntermediateCalcs!DG412))</f>
        <v/>
      </c>
      <c r="DH413" s="19" t="str">
        <f>IF(DataGoesHere!B412="",IF(DD413="Forecast",DF413+DG413,""),DF413+DG413)</f>
        <v/>
      </c>
      <c r="DI413" s="274" t="str">
        <f>IF(DH413="","",IF(IntermediateCalcs!$AO$9="Yes",IntermediateCalcs!DH413*$CX413,IntermediateCalcs!DH413))</f>
        <v/>
      </c>
      <c r="DJ413" s="250" t="str">
        <f>IF(DataGoesHere!$B413="","",($CZ413-DI413))</f>
        <v/>
      </c>
      <c r="DK413" s="250" t="str">
        <f>IF(DataGoesHere!$B413="","",ABS($CZ413-DI413))</f>
        <v/>
      </c>
      <c r="DL413" s="250" t="str">
        <f>IF(DataGoesHere!$B413="","",DK413^2)</f>
        <v/>
      </c>
      <c r="DM413" s="249" t="str">
        <f>IF(DataGoesHere!$B413="","",DK413/$CZ413)</f>
        <v/>
      </c>
      <c r="DN413" s="250" t="str">
        <f>IF(DataGoesHere!$B413="","",SUM(DJ$2:DJ413)/AVERAGE(DK:DK))</f>
        <v/>
      </c>
      <c r="DP413" s="19" t="str">
        <f>IF(DataGoesHere!B413="",IF($DD413="Forecast",(Output!E$48*IntermediateCalcs!CY413)+Output!G$48,""),(Output!E$48*IntermediateCalcs!CY413)+Output!G$48)</f>
        <v/>
      </c>
      <c r="DQ413" s="274" t="str">
        <f>IF(DP413="","",IF(IntermediateCalcs!$AO$9="Yes",IntermediateCalcs!DP413*$CX413,IntermediateCalcs!DP413))</f>
        <v/>
      </c>
      <c r="DR413" s="250" t="str">
        <f>IF(DataGoesHere!$B413="","",($CZ413-DQ413))</f>
        <v/>
      </c>
      <c r="DS413" s="250" t="str">
        <f>IF(DataGoesHere!$B413="","",ABS($CZ413-DQ413))</f>
        <v/>
      </c>
      <c r="DT413" s="250" t="str">
        <f>IF(DataGoesHere!$B413="","",DS413^2)</f>
        <v/>
      </c>
      <c r="DU413" s="249" t="str">
        <f>IF(DataGoesHere!$B413="","",DS413/$CZ413)</f>
        <v/>
      </c>
      <c r="DV413" s="250" t="str">
        <f>IF(DataGoesHere!$B413="","",SUM(DR$2:DR413)/AVERAGE(DS:DS))</f>
        <v/>
      </c>
      <c r="DX413" s="19" t="str">
        <f>IF(DataGoesHere!$B412="","",(DB407*(Output!$O$49/Output!$P$49))+(IntermediateCalcs!DB408*(Output!$M$49/Output!$P$49))+(IntermediateCalcs!DB409*(Output!$K$49/Output!$P$49))+(DB410*(Output!$I$49/Output!$P$49))+(IntermediateCalcs!DB411*(Output!$G$49/Output!$P$49))+(IntermediateCalcs!DB412*(Output!$E$49/Output!$P$49)))</f>
        <v/>
      </c>
      <c r="DY413" s="274" t="str">
        <f>IF(DX413="","",IF(IntermediateCalcs!$AO$9="Yes",IntermediateCalcs!DX413*$CX413,IntermediateCalcs!DX413))</f>
        <v/>
      </c>
      <c r="DZ413" s="250" t="str">
        <f>IF(DataGoesHere!$B413="","",($CZ413-DY413))</f>
        <v/>
      </c>
      <c r="EA413" s="250" t="str">
        <f>IF(DataGoesHere!$B413="","",ABS($CZ413-DY413))</f>
        <v/>
      </c>
      <c r="EB413" s="250" t="str">
        <f>IF(DataGoesHere!$B413="","",EA413^2)</f>
        <v/>
      </c>
      <c r="EC413" s="249" t="str">
        <f>IF(DataGoesHere!$B413="","",EA413/$CZ413)</f>
        <v/>
      </c>
      <c r="ED413" s="250" t="str">
        <f>IF(DataGoesHere!$B413="","",SUM(DZ$2:DZ413)/AVERAGE(EA:EA))</f>
        <v/>
      </c>
    </row>
    <row r="414" spans="20:134" x14ac:dyDescent="0.2">
      <c r="T414" s="240"/>
      <c r="U414" s="86"/>
      <c r="V414" s="86"/>
      <c r="W414" s="86"/>
      <c r="X414" s="245" t="str">
        <f>IF(DataGoesHere!$B414="","",(DataGoesHere!$B414/SUM(DataGoesHere!$B410:'DataGoesHere'!$B421)))</f>
        <v/>
      </c>
      <c r="Y414" s="86"/>
      <c r="Z414" s="86"/>
      <c r="AA414" s="86"/>
      <c r="AB414" s="86"/>
      <c r="AC414" s="86"/>
      <c r="AD414" s="86"/>
      <c r="AE414" s="241"/>
      <c r="CV414" s="310" t="str">
        <f>IF(DataGoesHere!B414="","",DataGoesHere!A414)</f>
        <v/>
      </c>
      <c r="CW414" s="271">
        <f t="shared" ca="1" si="20"/>
        <v>5</v>
      </c>
      <c r="CX414" s="272">
        <f t="shared" ca="1" si="21"/>
        <v>0.97875414397996308</v>
      </c>
      <c r="CY414" s="266">
        <f>DataGoesHere!A414</f>
        <v>413</v>
      </c>
      <c r="CZ414" s="19" t="str">
        <f>IF(DataGoesHere!B414="","",DataGoesHere!B414)</f>
        <v/>
      </c>
      <c r="DA414" s="19" t="str">
        <f>IF(DataGoesHere!B414="","",IF(AH$5="No",DataGoesHere!B414,DataGoesHere!B414-(AH$2*(DataGoesHere!A414-1))))</f>
        <v/>
      </c>
      <c r="DB414" s="19" t="str">
        <f>IF(DataGoesHere!B414="","",IF(AO$9="No",DataGoesHere!B414,DataGoesHere!B414/CX414))</f>
        <v/>
      </c>
      <c r="DC414" s="19" t="str">
        <f>IF(DataGoesHere!B414="","",IF(AO$9="No",DA414,DA414/CX414))</f>
        <v/>
      </c>
      <c r="DD414" s="293" t="str">
        <f>IF(CZ414="",IF(COUNTIF(DD$2:DD413,"Forecast")&lt;Output!E$43,"Forecast",""),"Actual")</f>
        <v/>
      </c>
      <c r="DF414" s="19" t="str">
        <f>IF(DataGoesHere!B413="",IF(DD414="Forecast",(Output!$E$47*IntermediateCalcs!DH413)+((1-Output!$E$47)*IntermediateCalcs!DF413),""),(Output!$E$47*IntermediateCalcs!DB413)+((1-Output!$E$47)*IntermediateCalcs!DF413))</f>
        <v/>
      </c>
      <c r="DG414" s="19" t="str">
        <f>IF(DataGoesHere!B413="",IF(DD414="Forecast",(Output!$G$47*(IntermediateCalcs!DF414-IntermediateCalcs!DF413))+((1-Output!$G$47)*IntermediateCalcs!DG413),""),(Output!$G$47*(IntermediateCalcs!DF414-IntermediateCalcs!DF413))+((1-Output!$G$47)*IntermediateCalcs!DG413))</f>
        <v/>
      </c>
      <c r="DH414" s="19" t="str">
        <f>IF(DataGoesHere!B413="",IF(DD414="Forecast",DF414+DG414,""),DF414+DG414)</f>
        <v/>
      </c>
      <c r="DI414" s="274" t="str">
        <f>IF(DH414="","",IF(IntermediateCalcs!$AO$9="Yes",IntermediateCalcs!DH414*$CX414,IntermediateCalcs!DH414))</f>
        <v/>
      </c>
      <c r="DJ414" s="250" t="str">
        <f>IF(DataGoesHere!$B414="","",($CZ414-DI414))</f>
        <v/>
      </c>
      <c r="DK414" s="250" t="str">
        <f>IF(DataGoesHere!$B414="","",ABS($CZ414-DI414))</f>
        <v/>
      </c>
      <c r="DL414" s="250" t="str">
        <f>IF(DataGoesHere!$B414="","",DK414^2)</f>
        <v/>
      </c>
      <c r="DM414" s="249" t="str">
        <f>IF(DataGoesHere!$B414="","",DK414/$CZ414)</f>
        <v/>
      </c>
      <c r="DN414" s="250" t="str">
        <f>IF(DataGoesHere!$B414="","",SUM(DJ$2:DJ414)/AVERAGE(DK:DK))</f>
        <v/>
      </c>
      <c r="DP414" s="19" t="str">
        <f>IF(DataGoesHere!B414="",IF($DD414="Forecast",(Output!E$48*IntermediateCalcs!CY414)+Output!G$48,""),(Output!E$48*IntermediateCalcs!CY414)+Output!G$48)</f>
        <v/>
      </c>
      <c r="DQ414" s="274" t="str">
        <f>IF(DP414="","",IF(IntermediateCalcs!$AO$9="Yes",IntermediateCalcs!DP414*$CX414,IntermediateCalcs!DP414))</f>
        <v/>
      </c>
      <c r="DR414" s="250" t="str">
        <f>IF(DataGoesHere!$B414="","",($CZ414-DQ414))</f>
        <v/>
      </c>
      <c r="DS414" s="250" t="str">
        <f>IF(DataGoesHere!$B414="","",ABS($CZ414-DQ414))</f>
        <v/>
      </c>
      <c r="DT414" s="250" t="str">
        <f>IF(DataGoesHere!$B414="","",DS414^2)</f>
        <v/>
      </c>
      <c r="DU414" s="249" t="str">
        <f>IF(DataGoesHere!$B414="","",DS414/$CZ414)</f>
        <v/>
      </c>
      <c r="DV414" s="250" t="str">
        <f>IF(DataGoesHere!$B414="","",SUM(DR$2:DR414)/AVERAGE(DS:DS))</f>
        <v/>
      </c>
      <c r="DX414" s="19" t="str">
        <f>IF(DataGoesHere!$B413="","",(DB408*(Output!$O$49/Output!$P$49))+(IntermediateCalcs!DB409*(Output!$M$49/Output!$P$49))+(IntermediateCalcs!DB410*(Output!$K$49/Output!$P$49))+(DB411*(Output!$I$49/Output!$P$49))+(IntermediateCalcs!DB412*(Output!$G$49/Output!$P$49))+(IntermediateCalcs!DB413*(Output!$E$49/Output!$P$49)))</f>
        <v/>
      </c>
      <c r="DY414" s="274" t="str">
        <f>IF(DX414="","",IF(IntermediateCalcs!$AO$9="Yes",IntermediateCalcs!DX414*$CX414,IntermediateCalcs!DX414))</f>
        <v/>
      </c>
      <c r="DZ414" s="250" t="str">
        <f>IF(DataGoesHere!$B414="","",($CZ414-DY414))</f>
        <v/>
      </c>
      <c r="EA414" s="250" t="str">
        <f>IF(DataGoesHere!$B414="","",ABS($CZ414-DY414))</f>
        <v/>
      </c>
      <c r="EB414" s="250" t="str">
        <f>IF(DataGoesHere!$B414="","",EA414^2)</f>
        <v/>
      </c>
      <c r="EC414" s="249" t="str">
        <f>IF(DataGoesHere!$B414="","",EA414/$CZ414)</f>
        <v/>
      </c>
      <c r="ED414" s="250" t="str">
        <f>IF(DataGoesHere!$B414="","",SUM(DZ$2:DZ414)/AVERAGE(EA:EA))</f>
        <v/>
      </c>
    </row>
    <row r="415" spans="20:134" x14ac:dyDescent="0.2">
      <c r="T415" s="240"/>
      <c r="U415" s="86"/>
      <c r="V415" s="86"/>
      <c r="W415" s="86"/>
      <c r="X415" s="86"/>
      <c r="Y415" s="245" t="str">
        <f>IF(DataGoesHere!$B415="","",(DataGoesHere!$B415/SUM(DataGoesHere!$B410:'DataGoesHere'!$B421)))</f>
        <v/>
      </c>
      <c r="Z415" s="86"/>
      <c r="AA415" s="86"/>
      <c r="AB415" s="86"/>
      <c r="AC415" s="86"/>
      <c r="AD415" s="86"/>
      <c r="AE415" s="241"/>
      <c r="CV415" s="310" t="str">
        <f>IF(DataGoesHere!B415="","",DataGoesHere!A415)</f>
        <v/>
      </c>
      <c r="CW415" s="271">
        <f t="shared" ca="1" si="20"/>
        <v>6</v>
      </c>
      <c r="CX415" s="272">
        <f t="shared" ca="1" si="21"/>
        <v>1.0779088099730167</v>
      </c>
      <c r="CY415" s="266">
        <f>DataGoesHere!A415</f>
        <v>414</v>
      </c>
      <c r="CZ415" s="19" t="str">
        <f>IF(DataGoesHere!B415="","",DataGoesHere!B415)</f>
        <v/>
      </c>
      <c r="DA415" s="19" t="str">
        <f>IF(DataGoesHere!B415="","",IF(AH$5="No",DataGoesHere!B415,DataGoesHere!B415-(AH$2*(DataGoesHere!A415-1))))</f>
        <v/>
      </c>
      <c r="DB415" s="19" t="str">
        <f>IF(DataGoesHere!B415="","",IF(AO$9="No",DataGoesHere!B415,DataGoesHere!B415/CX415))</f>
        <v/>
      </c>
      <c r="DC415" s="19" t="str">
        <f>IF(DataGoesHere!B415="","",IF(AO$9="No",DA415,DA415/CX415))</f>
        <v/>
      </c>
      <c r="DD415" s="293" t="str">
        <f>IF(CZ415="",IF(COUNTIF(DD$2:DD414,"Forecast")&lt;Output!E$43,"Forecast",""),"Actual")</f>
        <v/>
      </c>
      <c r="DF415" s="19" t="str">
        <f>IF(DataGoesHere!B414="",IF(DD415="Forecast",(Output!$E$47*IntermediateCalcs!DH414)+((1-Output!$E$47)*IntermediateCalcs!DF414),""),(Output!$E$47*IntermediateCalcs!DB414)+((1-Output!$E$47)*IntermediateCalcs!DF414))</f>
        <v/>
      </c>
      <c r="DG415" s="19" t="str">
        <f>IF(DataGoesHere!B414="",IF(DD415="Forecast",(Output!$G$47*(IntermediateCalcs!DF415-IntermediateCalcs!DF414))+((1-Output!$G$47)*IntermediateCalcs!DG414),""),(Output!$G$47*(IntermediateCalcs!DF415-IntermediateCalcs!DF414))+((1-Output!$G$47)*IntermediateCalcs!DG414))</f>
        <v/>
      </c>
      <c r="DH415" s="19" t="str">
        <f>IF(DataGoesHere!B414="",IF(DD415="Forecast",DF415+DG415,""),DF415+DG415)</f>
        <v/>
      </c>
      <c r="DI415" s="274" t="str">
        <f>IF(DH415="","",IF(IntermediateCalcs!$AO$9="Yes",IntermediateCalcs!DH415*$CX415,IntermediateCalcs!DH415))</f>
        <v/>
      </c>
      <c r="DJ415" s="250" t="str">
        <f>IF(DataGoesHere!$B415="","",($CZ415-DI415))</f>
        <v/>
      </c>
      <c r="DK415" s="250" t="str">
        <f>IF(DataGoesHere!$B415="","",ABS($CZ415-DI415))</f>
        <v/>
      </c>
      <c r="DL415" s="250" t="str">
        <f>IF(DataGoesHere!$B415="","",DK415^2)</f>
        <v/>
      </c>
      <c r="DM415" s="249" t="str">
        <f>IF(DataGoesHere!$B415="","",DK415/$CZ415)</f>
        <v/>
      </c>
      <c r="DN415" s="250" t="str">
        <f>IF(DataGoesHere!$B415="","",SUM(DJ$2:DJ415)/AVERAGE(DK:DK))</f>
        <v/>
      </c>
      <c r="DP415" s="19" t="str">
        <f>IF(DataGoesHere!B415="",IF($DD415="Forecast",(Output!E$48*IntermediateCalcs!CY415)+Output!G$48,""),(Output!E$48*IntermediateCalcs!CY415)+Output!G$48)</f>
        <v/>
      </c>
      <c r="DQ415" s="274" t="str">
        <f>IF(DP415="","",IF(IntermediateCalcs!$AO$9="Yes",IntermediateCalcs!DP415*$CX415,IntermediateCalcs!DP415))</f>
        <v/>
      </c>
      <c r="DR415" s="250" t="str">
        <f>IF(DataGoesHere!$B415="","",($CZ415-DQ415))</f>
        <v/>
      </c>
      <c r="DS415" s="250" t="str">
        <f>IF(DataGoesHere!$B415="","",ABS($CZ415-DQ415))</f>
        <v/>
      </c>
      <c r="DT415" s="250" t="str">
        <f>IF(DataGoesHere!$B415="","",DS415^2)</f>
        <v/>
      </c>
      <c r="DU415" s="249" t="str">
        <f>IF(DataGoesHere!$B415="","",DS415/$CZ415)</f>
        <v/>
      </c>
      <c r="DV415" s="250" t="str">
        <f>IF(DataGoesHere!$B415="","",SUM(DR$2:DR415)/AVERAGE(DS:DS))</f>
        <v/>
      </c>
      <c r="DX415" s="19" t="str">
        <f>IF(DataGoesHere!$B414="","",(DB409*(Output!$O$49/Output!$P$49))+(IntermediateCalcs!DB410*(Output!$M$49/Output!$P$49))+(IntermediateCalcs!DB411*(Output!$K$49/Output!$P$49))+(DB412*(Output!$I$49/Output!$P$49))+(IntermediateCalcs!DB413*(Output!$G$49/Output!$P$49))+(IntermediateCalcs!DB414*(Output!$E$49/Output!$P$49)))</f>
        <v/>
      </c>
      <c r="DY415" s="274" t="str">
        <f>IF(DX415="","",IF(IntermediateCalcs!$AO$9="Yes",IntermediateCalcs!DX415*$CX415,IntermediateCalcs!DX415))</f>
        <v/>
      </c>
      <c r="DZ415" s="250" t="str">
        <f>IF(DataGoesHere!$B415="","",($CZ415-DY415))</f>
        <v/>
      </c>
      <c r="EA415" s="250" t="str">
        <f>IF(DataGoesHere!$B415="","",ABS($CZ415-DY415))</f>
        <v/>
      </c>
      <c r="EB415" s="250" t="str">
        <f>IF(DataGoesHere!$B415="","",EA415^2)</f>
        <v/>
      </c>
      <c r="EC415" s="249" t="str">
        <f>IF(DataGoesHere!$B415="","",EA415/$CZ415)</f>
        <v/>
      </c>
      <c r="ED415" s="250" t="str">
        <f>IF(DataGoesHere!$B415="","",SUM(DZ$2:DZ415)/AVERAGE(EA:EA))</f>
        <v/>
      </c>
    </row>
    <row r="416" spans="20:134" x14ac:dyDescent="0.2">
      <c r="T416" s="240"/>
      <c r="U416" s="86"/>
      <c r="V416" s="86"/>
      <c r="W416" s="86"/>
      <c r="X416" s="86"/>
      <c r="Y416" s="86"/>
      <c r="Z416" s="245" t="str">
        <f>IF(DataGoesHere!$B416="","",(DataGoesHere!$B416/SUM(DataGoesHere!$B410:'DataGoesHere'!$B421)))</f>
        <v/>
      </c>
      <c r="AA416" s="86"/>
      <c r="AB416" s="86"/>
      <c r="AC416" s="86"/>
      <c r="AD416" s="86"/>
      <c r="AE416" s="241"/>
      <c r="CV416" s="310" t="str">
        <f>IF(DataGoesHere!B416="","",DataGoesHere!A416)</f>
        <v/>
      </c>
      <c r="CW416" s="271">
        <f t="shared" ca="1" si="20"/>
        <v>7</v>
      </c>
      <c r="CX416" s="272">
        <f t="shared" ca="1" si="21"/>
        <v>1.0265458156689093</v>
      </c>
      <c r="CY416" s="266">
        <f>DataGoesHere!A416</f>
        <v>415</v>
      </c>
      <c r="CZ416" s="19" t="str">
        <f>IF(DataGoesHere!B416="","",DataGoesHere!B416)</f>
        <v/>
      </c>
      <c r="DA416" s="19" t="str">
        <f>IF(DataGoesHere!B416="","",IF(AH$5="No",DataGoesHere!B416,DataGoesHere!B416-(AH$2*(DataGoesHere!A416-1))))</f>
        <v/>
      </c>
      <c r="DB416" s="19" t="str">
        <f>IF(DataGoesHere!B416="","",IF(AO$9="No",DataGoesHere!B416,DataGoesHere!B416/CX416))</f>
        <v/>
      </c>
      <c r="DC416" s="19" t="str">
        <f>IF(DataGoesHere!B416="","",IF(AO$9="No",DA416,DA416/CX416))</f>
        <v/>
      </c>
      <c r="DD416" s="293" t="str">
        <f>IF(CZ416="",IF(COUNTIF(DD$2:DD415,"Forecast")&lt;Output!E$43,"Forecast",""),"Actual")</f>
        <v/>
      </c>
      <c r="DF416" s="19" t="str">
        <f>IF(DataGoesHere!B415="",IF(DD416="Forecast",(Output!$E$47*IntermediateCalcs!DH415)+((1-Output!$E$47)*IntermediateCalcs!DF415),""),(Output!$E$47*IntermediateCalcs!DB415)+((1-Output!$E$47)*IntermediateCalcs!DF415))</f>
        <v/>
      </c>
      <c r="DG416" s="19" t="str">
        <f>IF(DataGoesHere!B415="",IF(DD416="Forecast",(Output!$G$47*(IntermediateCalcs!DF416-IntermediateCalcs!DF415))+((1-Output!$G$47)*IntermediateCalcs!DG415),""),(Output!$G$47*(IntermediateCalcs!DF416-IntermediateCalcs!DF415))+((1-Output!$G$47)*IntermediateCalcs!DG415))</f>
        <v/>
      </c>
      <c r="DH416" s="19" t="str">
        <f>IF(DataGoesHere!B415="",IF(DD416="Forecast",DF416+DG416,""),DF416+DG416)</f>
        <v/>
      </c>
      <c r="DI416" s="274" t="str">
        <f>IF(DH416="","",IF(IntermediateCalcs!$AO$9="Yes",IntermediateCalcs!DH416*$CX416,IntermediateCalcs!DH416))</f>
        <v/>
      </c>
      <c r="DJ416" s="250" t="str">
        <f>IF(DataGoesHere!$B416="","",($CZ416-DI416))</f>
        <v/>
      </c>
      <c r="DK416" s="250" t="str">
        <f>IF(DataGoesHere!$B416="","",ABS($CZ416-DI416))</f>
        <v/>
      </c>
      <c r="DL416" s="250" t="str">
        <f>IF(DataGoesHere!$B416="","",DK416^2)</f>
        <v/>
      </c>
      <c r="DM416" s="249" t="str">
        <f>IF(DataGoesHere!$B416="","",DK416/$CZ416)</f>
        <v/>
      </c>
      <c r="DN416" s="250" t="str">
        <f>IF(DataGoesHere!$B416="","",SUM(DJ$2:DJ416)/AVERAGE(DK:DK))</f>
        <v/>
      </c>
      <c r="DP416" s="19" t="str">
        <f>IF(DataGoesHere!B416="",IF($DD416="Forecast",(Output!E$48*IntermediateCalcs!CY416)+Output!G$48,""),(Output!E$48*IntermediateCalcs!CY416)+Output!G$48)</f>
        <v/>
      </c>
      <c r="DQ416" s="274" t="str">
        <f>IF(DP416="","",IF(IntermediateCalcs!$AO$9="Yes",IntermediateCalcs!DP416*$CX416,IntermediateCalcs!DP416))</f>
        <v/>
      </c>
      <c r="DR416" s="250" t="str">
        <f>IF(DataGoesHere!$B416="","",($CZ416-DQ416))</f>
        <v/>
      </c>
      <c r="DS416" s="250" t="str">
        <f>IF(DataGoesHere!$B416="","",ABS($CZ416-DQ416))</f>
        <v/>
      </c>
      <c r="DT416" s="250" t="str">
        <f>IF(DataGoesHere!$B416="","",DS416^2)</f>
        <v/>
      </c>
      <c r="DU416" s="249" t="str">
        <f>IF(DataGoesHere!$B416="","",DS416/$CZ416)</f>
        <v/>
      </c>
      <c r="DV416" s="250" t="str">
        <f>IF(DataGoesHere!$B416="","",SUM(DR$2:DR416)/AVERAGE(DS:DS))</f>
        <v/>
      </c>
      <c r="DX416" s="19" t="str">
        <f>IF(DataGoesHere!$B415="","",(DB410*(Output!$O$49/Output!$P$49))+(IntermediateCalcs!DB411*(Output!$M$49/Output!$P$49))+(IntermediateCalcs!DB412*(Output!$K$49/Output!$P$49))+(DB413*(Output!$I$49/Output!$P$49))+(IntermediateCalcs!DB414*(Output!$G$49/Output!$P$49))+(IntermediateCalcs!DB415*(Output!$E$49/Output!$P$49)))</f>
        <v/>
      </c>
      <c r="DY416" s="274" t="str">
        <f>IF(DX416="","",IF(IntermediateCalcs!$AO$9="Yes",IntermediateCalcs!DX416*$CX416,IntermediateCalcs!DX416))</f>
        <v/>
      </c>
      <c r="DZ416" s="250" t="str">
        <f>IF(DataGoesHere!$B416="","",($CZ416-DY416))</f>
        <v/>
      </c>
      <c r="EA416" s="250" t="str">
        <f>IF(DataGoesHere!$B416="","",ABS($CZ416-DY416))</f>
        <v/>
      </c>
      <c r="EB416" s="250" t="str">
        <f>IF(DataGoesHere!$B416="","",EA416^2)</f>
        <v/>
      </c>
      <c r="EC416" s="249" t="str">
        <f>IF(DataGoesHere!$B416="","",EA416/$CZ416)</f>
        <v/>
      </c>
      <c r="ED416" s="250" t="str">
        <f>IF(DataGoesHere!$B416="","",SUM(DZ$2:DZ416)/AVERAGE(EA:EA))</f>
        <v/>
      </c>
    </row>
    <row r="417" spans="20:134" x14ac:dyDescent="0.2">
      <c r="T417" s="240"/>
      <c r="U417" s="86"/>
      <c r="V417" s="86"/>
      <c r="W417" s="86"/>
      <c r="X417" s="86"/>
      <c r="Y417" s="86"/>
      <c r="Z417" s="86"/>
      <c r="AA417" s="245" t="str">
        <f>IF(DataGoesHere!$B417="","",(DataGoesHere!$B417/SUM(DataGoesHere!$B410:'DataGoesHere'!$B421)))</f>
        <v/>
      </c>
      <c r="AB417" s="86"/>
      <c r="AC417" s="86"/>
      <c r="AD417" s="86"/>
      <c r="AE417" s="241"/>
      <c r="CV417" s="310" t="str">
        <f>IF(DataGoesHere!B417="","",DataGoesHere!A417)</f>
        <v/>
      </c>
      <c r="CW417" s="271">
        <f t="shared" ca="1" si="20"/>
        <v>8</v>
      </c>
      <c r="CX417" s="272">
        <f t="shared" ca="1" si="21"/>
        <v>1.0207492390681214</v>
      </c>
      <c r="CY417" s="266">
        <f>DataGoesHere!A417</f>
        <v>416</v>
      </c>
      <c r="CZ417" s="19" t="str">
        <f>IF(DataGoesHere!B417="","",DataGoesHere!B417)</f>
        <v/>
      </c>
      <c r="DA417" s="19" t="str">
        <f>IF(DataGoesHere!B417="","",IF(AH$5="No",DataGoesHere!B417,DataGoesHere!B417-(AH$2*(DataGoesHere!A417-1))))</f>
        <v/>
      </c>
      <c r="DB417" s="19" t="str">
        <f>IF(DataGoesHere!B417="","",IF(AO$9="No",DataGoesHere!B417,DataGoesHere!B417/CX417))</f>
        <v/>
      </c>
      <c r="DC417" s="19" t="str">
        <f>IF(DataGoesHere!B417="","",IF(AO$9="No",DA417,DA417/CX417))</f>
        <v/>
      </c>
      <c r="DD417" s="293" t="str">
        <f>IF(CZ417="",IF(COUNTIF(DD$2:DD416,"Forecast")&lt;Output!E$43,"Forecast",""),"Actual")</f>
        <v/>
      </c>
      <c r="DF417" s="19" t="str">
        <f>IF(DataGoesHere!B416="",IF(DD417="Forecast",(Output!$E$47*IntermediateCalcs!DH416)+((1-Output!$E$47)*IntermediateCalcs!DF416),""),(Output!$E$47*IntermediateCalcs!DB416)+((1-Output!$E$47)*IntermediateCalcs!DF416))</f>
        <v/>
      </c>
      <c r="DG417" s="19" t="str">
        <f>IF(DataGoesHere!B416="",IF(DD417="Forecast",(Output!$G$47*(IntermediateCalcs!DF417-IntermediateCalcs!DF416))+((1-Output!$G$47)*IntermediateCalcs!DG416),""),(Output!$G$47*(IntermediateCalcs!DF417-IntermediateCalcs!DF416))+((1-Output!$G$47)*IntermediateCalcs!DG416))</f>
        <v/>
      </c>
      <c r="DH417" s="19" t="str">
        <f>IF(DataGoesHere!B416="",IF(DD417="Forecast",DF417+DG417,""),DF417+DG417)</f>
        <v/>
      </c>
      <c r="DI417" s="274" t="str">
        <f>IF(DH417="","",IF(IntermediateCalcs!$AO$9="Yes",IntermediateCalcs!DH417*$CX417,IntermediateCalcs!DH417))</f>
        <v/>
      </c>
      <c r="DJ417" s="250" t="str">
        <f>IF(DataGoesHere!$B417="","",($CZ417-DI417))</f>
        <v/>
      </c>
      <c r="DK417" s="250" t="str">
        <f>IF(DataGoesHere!$B417="","",ABS($CZ417-DI417))</f>
        <v/>
      </c>
      <c r="DL417" s="250" t="str">
        <f>IF(DataGoesHere!$B417="","",DK417^2)</f>
        <v/>
      </c>
      <c r="DM417" s="249" t="str">
        <f>IF(DataGoesHere!$B417="","",DK417/$CZ417)</f>
        <v/>
      </c>
      <c r="DN417" s="250" t="str">
        <f>IF(DataGoesHere!$B417="","",SUM(DJ$2:DJ417)/AVERAGE(DK:DK))</f>
        <v/>
      </c>
      <c r="DP417" s="19" t="str">
        <f>IF(DataGoesHere!B417="",IF($DD417="Forecast",(Output!E$48*IntermediateCalcs!CY417)+Output!G$48,""),(Output!E$48*IntermediateCalcs!CY417)+Output!G$48)</f>
        <v/>
      </c>
      <c r="DQ417" s="274" t="str">
        <f>IF(DP417="","",IF(IntermediateCalcs!$AO$9="Yes",IntermediateCalcs!DP417*$CX417,IntermediateCalcs!DP417))</f>
        <v/>
      </c>
      <c r="DR417" s="250" t="str">
        <f>IF(DataGoesHere!$B417="","",($CZ417-DQ417))</f>
        <v/>
      </c>
      <c r="DS417" s="250" t="str">
        <f>IF(DataGoesHere!$B417="","",ABS($CZ417-DQ417))</f>
        <v/>
      </c>
      <c r="DT417" s="250" t="str">
        <f>IF(DataGoesHere!$B417="","",DS417^2)</f>
        <v/>
      </c>
      <c r="DU417" s="249" t="str">
        <f>IF(DataGoesHere!$B417="","",DS417/$CZ417)</f>
        <v/>
      </c>
      <c r="DV417" s="250" t="str">
        <f>IF(DataGoesHere!$B417="","",SUM(DR$2:DR417)/AVERAGE(DS:DS))</f>
        <v/>
      </c>
      <c r="DX417" s="19" t="str">
        <f>IF(DataGoesHere!$B416="","",(DB411*(Output!$O$49/Output!$P$49))+(IntermediateCalcs!DB412*(Output!$M$49/Output!$P$49))+(IntermediateCalcs!DB413*(Output!$K$49/Output!$P$49))+(DB414*(Output!$I$49/Output!$P$49))+(IntermediateCalcs!DB415*(Output!$G$49/Output!$P$49))+(IntermediateCalcs!DB416*(Output!$E$49/Output!$P$49)))</f>
        <v/>
      </c>
      <c r="DY417" s="274" t="str">
        <f>IF(DX417="","",IF(IntermediateCalcs!$AO$9="Yes",IntermediateCalcs!DX417*$CX417,IntermediateCalcs!DX417))</f>
        <v/>
      </c>
      <c r="DZ417" s="250" t="str">
        <f>IF(DataGoesHere!$B417="","",($CZ417-DY417))</f>
        <v/>
      </c>
      <c r="EA417" s="250" t="str">
        <f>IF(DataGoesHere!$B417="","",ABS($CZ417-DY417))</f>
        <v/>
      </c>
      <c r="EB417" s="250" t="str">
        <f>IF(DataGoesHere!$B417="","",EA417^2)</f>
        <v/>
      </c>
      <c r="EC417" s="249" t="str">
        <f>IF(DataGoesHere!$B417="","",EA417/$CZ417)</f>
        <v/>
      </c>
      <c r="ED417" s="250" t="str">
        <f>IF(DataGoesHere!$B417="","",SUM(DZ$2:DZ417)/AVERAGE(EA:EA))</f>
        <v/>
      </c>
    </row>
    <row r="418" spans="20:134" x14ac:dyDescent="0.2">
      <c r="T418" s="240"/>
      <c r="U418" s="86"/>
      <c r="V418" s="86"/>
      <c r="W418" s="86"/>
      <c r="X418" s="86"/>
      <c r="Y418" s="86"/>
      <c r="Z418" s="86"/>
      <c r="AA418" s="86"/>
      <c r="AB418" s="245" t="str">
        <f>IF(DataGoesHere!$B418="","",(DataGoesHere!$B418/SUM(DataGoesHere!$B410:'DataGoesHere'!$B421)))</f>
        <v/>
      </c>
      <c r="AC418" s="86"/>
      <c r="AD418" s="86"/>
      <c r="AE418" s="241"/>
      <c r="CV418" s="310" t="str">
        <f>IF(DataGoesHere!B418="","",DataGoesHere!A418)</f>
        <v/>
      </c>
      <c r="CW418" s="271">
        <f t="shared" ca="1" si="20"/>
        <v>9</v>
      </c>
      <c r="CX418" s="272">
        <f t="shared" ca="1" si="21"/>
        <v>1.0625330005567626</v>
      </c>
      <c r="CY418" s="266">
        <f>DataGoesHere!A418</f>
        <v>417</v>
      </c>
      <c r="CZ418" s="19" t="str">
        <f>IF(DataGoesHere!B418="","",DataGoesHere!B418)</f>
        <v/>
      </c>
      <c r="DA418" s="19" t="str">
        <f>IF(DataGoesHere!B418="","",IF(AH$5="No",DataGoesHere!B418,DataGoesHere!B418-(AH$2*(DataGoesHere!A418-1))))</f>
        <v/>
      </c>
      <c r="DB418" s="19" t="str">
        <f>IF(DataGoesHere!B418="","",IF(AO$9="No",DataGoesHere!B418,DataGoesHere!B418/CX418))</f>
        <v/>
      </c>
      <c r="DC418" s="19" t="str">
        <f>IF(DataGoesHere!B418="","",IF(AO$9="No",DA418,DA418/CX418))</f>
        <v/>
      </c>
      <c r="DD418" s="293" t="str">
        <f>IF(CZ418="",IF(COUNTIF(DD$2:DD417,"Forecast")&lt;Output!E$43,"Forecast",""),"Actual")</f>
        <v/>
      </c>
      <c r="DF418" s="19" t="str">
        <f>IF(DataGoesHere!B417="",IF(DD418="Forecast",(Output!$E$47*IntermediateCalcs!DH417)+((1-Output!$E$47)*IntermediateCalcs!DF417),""),(Output!$E$47*IntermediateCalcs!DB417)+((1-Output!$E$47)*IntermediateCalcs!DF417))</f>
        <v/>
      </c>
      <c r="DG418" s="19" t="str">
        <f>IF(DataGoesHere!B417="",IF(DD418="Forecast",(Output!$G$47*(IntermediateCalcs!DF418-IntermediateCalcs!DF417))+((1-Output!$G$47)*IntermediateCalcs!DG417),""),(Output!$G$47*(IntermediateCalcs!DF418-IntermediateCalcs!DF417))+((1-Output!$G$47)*IntermediateCalcs!DG417))</f>
        <v/>
      </c>
      <c r="DH418" s="19" t="str">
        <f>IF(DataGoesHere!B417="",IF(DD418="Forecast",DF418+DG418,""),DF418+DG418)</f>
        <v/>
      </c>
      <c r="DI418" s="274" t="str">
        <f>IF(DH418="","",IF(IntermediateCalcs!$AO$9="Yes",IntermediateCalcs!DH418*$CX418,IntermediateCalcs!DH418))</f>
        <v/>
      </c>
      <c r="DJ418" s="250" t="str">
        <f>IF(DataGoesHere!$B418="","",($CZ418-DI418))</f>
        <v/>
      </c>
      <c r="DK418" s="250" t="str">
        <f>IF(DataGoesHere!$B418="","",ABS($CZ418-DI418))</f>
        <v/>
      </c>
      <c r="DL418" s="250" t="str">
        <f>IF(DataGoesHere!$B418="","",DK418^2)</f>
        <v/>
      </c>
      <c r="DM418" s="249" t="str">
        <f>IF(DataGoesHere!$B418="","",DK418/$CZ418)</f>
        <v/>
      </c>
      <c r="DN418" s="250" t="str">
        <f>IF(DataGoesHere!$B418="","",SUM(DJ$2:DJ418)/AVERAGE(DK:DK))</f>
        <v/>
      </c>
      <c r="DP418" s="19" t="str">
        <f>IF(DataGoesHere!B418="",IF($DD418="Forecast",(Output!E$48*IntermediateCalcs!CY418)+Output!G$48,""),(Output!E$48*IntermediateCalcs!CY418)+Output!G$48)</f>
        <v/>
      </c>
      <c r="DQ418" s="274" t="str">
        <f>IF(DP418="","",IF(IntermediateCalcs!$AO$9="Yes",IntermediateCalcs!DP418*$CX418,IntermediateCalcs!DP418))</f>
        <v/>
      </c>
      <c r="DR418" s="250" t="str">
        <f>IF(DataGoesHere!$B418="","",($CZ418-DQ418))</f>
        <v/>
      </c>
      <c r="DS418" s="250" t="str">
        <f>IF(DataGoesHere!$B418="","",ABS($CZ418-DQ418))</f>
        <v/>
      </c>
      <c r="DT418" s="250" t="str">
        <f>IF(DataGoesHere!$B418="","",DS418^2)</f>
        <v/>
      </c>
      <c r="DU418" s="249" t="str">
        <f>IF(DataGoesHere!$B418="","",DS418/$CZ418)</f>
        <v/>
      </c>
      <c r="DV418" s="250" t="str">
        <f>IF(DataGoesHere!$B418="","",SUM(DR$2:DR418)/AVERAGE(DS:DS))</f>
        <v/>
      </c>
      <c r="DX418" s="19" t="str">
        <f>IF(DataGoesHere!$B417="","",(DB412*(Output!$O$49/Output!$P$49))+(IntermediateCalcs!DB413*(Output!$M$49/Output!$P$49))+(IntermediateCalcs!DB414*(Output!$K$49/Output!$P$49))+(DB415*(Output!$I$49/Output!$P$49))+(IntermediateCalcs!DB416*(Output!$G$49/Output!$P$49))+(IntermediateCalcs!DB417*(Output!$E$49/Output!$P$49)))</f>
        <v/>
      </c>
      <c r="DY418" s="274" t="str">
        <f>IF(DX418="","",IF(IntermediateCalcs!$AO$9="Yes",IntermediateCalcs!DX418*$CX418,IntermediateCalcs!DX418))</f>
        <v/>
      </c>
      <c r="DZ418" s="250" t="str">
        <f>IF(DataGoesHere!$B418="","",($CZ418-DY418))</f>
        <v/>
      </c>
      <c r="EA418" s="250" t="str">
        <f>IF(DataGoesHere!$B418="","",ABS($CZ418-DY418))</f>
        <v/>
      </c>
      <c r="EB418" s="250" t="str">
        <f>IF(DataGoesHere!$B418="","",EA418^2)</f>
        <v/>
      </c>
      <c r="EC418" s="249" t="str">
        <f>IF(DataGoesHere!$B418="","",EA418/$CZ418)</f>
        <v/>
      </c>
      <c r="ED418" s="250" t="str">
        <f>IF(DataGoesHere!$B418="","",SUM(DZ$2:DZ418)/AVERAGE(EA:EA))</f>
        <v/>
      </c>
    </row>
    <row r="419" spans="20:134" x14ac:dyDescent="0.2">
      <c r="T419" s="240"/>
      <c r="U419" s="86"/>
      <c r="V419" s="86"/>
      <c r="W419" s="86"/>
      <c r="X419" s="86"/>
      <c r="Y419" s="86"/>
      <c r="Z419" s="86"/>
      <c r="AA419" s="86"/>
      <c r="AB419" s="86"/>
      <c r="AC419" s="245" t="str">
        <f>IF(DataGoesHere!$B419="","",(DataGoesHere!$B419/SUM(DataGoesHere!$B410:'DataGoesHere'!$B421)))</f>
        <v/>
      </c>
      <c r="AD419" s="86"/>
      <c r="AE419" s="241"/>
      <c r="CV419" s="310" t="str">
        <f>IF(DataGoesHere!B419="","",DataGoesHere!A419)</f>
        <v/>
      </c>
      <c r="CW419" s="271">
        <f t="shared" ca="1" si="20"/>
        <v>10</v>
      </c>
      <c r="CX419" s="272">
        <f t="shared" ca="1" si="21"/>
        <v>0.92557634012077306</v>
      </c>
      <c r="CY419" s="266">
        <f>DataGoesHere!A419</f>
        <v>418</v>
      </c>
      <c r="CZ419" s="19" t="str">
        <f>IF(DataGoesHere!B419="","",DataGoesHere!B419)</f>
        <v/>
      </c>
      <c r="DA419" s="19" t="str">
        <f>IF(DataGoesHere!B419="","",IF(AH$5="No",DataGoesHere!B419,DataGoesHere!B419-(AH$2*(DataGoesHere!A419-1))))</f>
        <v/>
      </c>
      <c r="DB419" s="19" t="str">
        <f>IF(DataGoesHere!B419="","",IF(AO$9="No",DataGoesHere!B419,DataGoesHere!B419/CX419))</f>
        <v/>
      </c>
      <c r="DC419" s="19" t="str">
        <f>IF(DataGoesHere!B419="","",IF(AO$9="No",DA419,DA419/CX419))</f>
        <v/>
      </c>
      <c r="DD419" s="293" t="str">
        <f>IF(CZ419="",IF(COUNTIF(DD$2:DD418,"Forecast")&lt;Output!E$43,"Forecast",""),"Actual")</f>
        <v/>
      </c>
      <c r="DF419" s="19" t="str">
        <f>IF(DataGoesHere!B418="",IF(DD419="Forecast",(Output!$E$47*IntermediateCalcs!DH418)+((1-Output!$E$47)*IntermediateCalcs!DF418),""),(Output!$E$47*IntermediateCalcs!DB418)+((1-Output!$E$47)*IntermediateCalcs!DF418))</f>
        <v/>
      </c>
      <c r="DG419" s="19" t="str">
        <f>IF(DataGoesHere!B418="",IF(DD419="Forecast",(Output!$G$47*(IntermediateCalcs!DF419-IntermediateCalcs!DF418))+((1-Output!$G$47)*IntermediateCalcs!DG418),""),(Output!$G$47*(IntermediateCalcs!DF419-IntermediateCalcs!DF418))+((1-Output!$G$47)*IntermediateCalcs!DG418))</f>
        <v/>
      </c>
      <c r="DH419" s="19" t="str">
        <f>IF(DataGoesHere!B418="",IF(DD419="Forecast",DF419+DG419,""),DF419+DG419)</f>
        <v/>
      </c>
      <c r="DI419" s="274" t="str">
        <f>IF(DH419="","",IF(IntermediateCalcs!$AO$9="Yes",IntermediateCalcs!DH419*$CX419,IntermediateCalcs!DH419))</f>
        <v/>
      </c>
      <c r="DJ419" s="250" t="str">
        <f>IF(DataGoesHere!$B419="","",($CZ419-DI419))</f>
        <v/>
      </c>
      <c r="DK419" s="250" t="str">
        <f>IF(DataGoesHere!$B419="","",ABS($CZ419-DI419))</f>
        <v/>
      </c>
      <c r="DL419" s="250" t="str">
        <f>IF(DataGoesHere!$B419="","",DK419^2)</f>
        <v/>
      </c>
      <c r="DM419" s="249" t="str">
        <f>IF(DataGoesHere!$B419="","",DK419/$CZ419)</f>
        <v/>
      </c>
      <c r="DN419" s="250" t="str">
        <f>IF(DataGoesHere!$B419="","",SUM(DJ$2:DJ419)/AVERAGE(DK:DK))</f>
        <v/>
      </c>
      <c r="DP419" s="19" t="str">
        <f>IF(DataGoesHere!B419="",IF($DD419="Forecast",(Output!E$48*IntermediateCalcs!CY419)+Output!G$48,""),(Output!E$48*IntermediateCalcs!CY419)+Output!G$48)</f>
        <v/>
      </c>
      <c r="DQ419" s="274" t="str">
        <f>IF(DP419="","",IF(IntermediateCalcs!$AO$9="Yes",IntermediateCalcs!DP419*$CX419,IntermediateCalcs!DP419))</f>
        <v/>
      </c>
      <c r="DR419" s="250" t="str">
        <f>IF(DataGoesHere!$B419="","",($CZ419-DQ419))</f>
        <v/>
      </c>
      <c r="DS419" s="250" t="str">
        <f>IF(DataGoesHere!$B419="","",ABS($CZ419-DQ419))</f>
        <v/>
      </c>
      <c r="DT419" s="250" t="str">
        <f>IF(DataGoesHere!$B419="","",DS419^2)</f>
        <v/>
      </c>
      <c r="DU419" s="249" t="str">
        <f>IF(DataGoesHere!$B419="","",DS419/$CZ419)</f>
        <v/>
      </c>
      <c r="DV419" s="250" t="str">
        <f>IF(DataGoesHere!$B419="","",SUM(DR$2:DR419)/AVERAGE(DS:DS))</f>
        <v/>
      </c>
      <c r="DX419" s="19" t="str">
        <f>IF(DataGoesHere!$B418="","",(DB413*(Output!$O$49/Output!$P$49))+(IntermediateCalcs!DB414*(Output!$M$49/Output!$P$49))+(IntermediateCalcs!DB415*(Output!$K$49/Output!$P$49))+(DB416*(Output!$I$49/Output!$P$49))+(IntermediateCalcs!DB417*(Output!$G$49/Output!$P$49))+(IntermediateCalcs!DB418*(Output!$E$49/Output!$P$49)))</f>
        <v/>
      </c>
      <c r="DY419" s="274" t="str">
        <f>IF(DX419="","",IF(IntermediateCalcs!$AO$9="Yes",IntermediateCalcs!DX419*$CX419,IntermediateCalcs!DX419))</f>
        <v/>
      </c>
      <c r="DZ419" s="250" t="str">
        <f>IF(DataGoesHere!$B419="","",($CZ419-DY419))</f>
        <v/>
      </c>
      <c r="EA419" s="250" t="str">
        <f>IF(DataGoesHere!$B419="","",ABS($CZ419-DY419))</f>
        <v/>
      </c>
      <c r="EB419" s="250" t="str">
        <f>IF(DataGoesHere!$B419="","",EA419^2)</f>
        <v/>
      </c>
      <c r="EC419" s="249" t="str">
        <f>IF(DataGoesHere!$B419="","",EA419/$CZ419)</f>
        <v/>
      </c>
      <c r="ED419" s="250" t="str">
        <f>IF(DataGoesHere!$B419="","",SUM(DZ$2:DZ419)/AVERAGE(EA:EA))</f>
        <v/>
      </c>
    </row>
    <row r="420" spans="20:134" x14ac:dyDescent="0.2">
      <c r="T420" s="240"/>
      <c r="U420" s="86"/>
      <c r="V420" s="86"/>
      <c r="W420" s="86"/>
      <c r="X420" s="86"/>
      <c r="Y420" s="86"/>
      <c r="Z420" s="86"/>
      <c r="AA420" s="86"/>
      <c r="AB420" s="86"/>
      <c r="AC420" s="86"/>
      <c r="AD420" s="245" t="str">
        <f>IF(DataGoesHere!$B420="","",(DataGoesHere!$B420/SUM(DataGoesHere!$B410:'DataGoesHere'!$B421)))</f>
        <v/>
      </c>
      <c r="AE420" s="241"/>
      <c r="CV420" s="310" t="str">
        <f>IF(DataGoesHere!B420="","",DataGoesHere!A420)</f>
        <v/>
      </c>
      <c r="CW420" s="271">
        <f t="shared" ca="1" si="20"/>
        <v>11</v>
      </c>
      <c r="CX420" s="272">
        <f t="shared" ca="1" si="21"/>
        <v>0.97463169608807265</v>
      </c>
      <c r="CY420" s="266">
        <f>DataGoesHere!A420</f>
        <v>419</v>
      </c>
      <c r="CZ420" s="19" t="str">
        <f>IF(DataGoesHere!B420="","",DataGoesHere!B420)</f>
        <v/>
      </c>
      <c r="DA420" s="19" t="str">
        <f>IF(DataGoesHere!B420="","",IF(AH$5="No",DataGoesHere!B420,DataGoesHere!B420-(AH$2*(DataGoesHere!A420-1))))</f>
        <v/>
      </c>
      <c r="DB420" s="19" t="str">
        <f>IF(DataGoesHere!B420="","",IF(AO$9="No",DataGoesHere!B420,DataGoesHere!B420/CX420))</f>
        <v/>
      </c>
      <c r="DC420" s="19" t="str">
        <f>IF(DataGoesHere!B420="","",IF(AO$9="No",DA420,DA420/CX420))</f>
        <v/>
      </c>
      <c r="DD420" s="293" t="str">
        <f>IF(CZ420="",IF(COUNTIF(DD$2:DD419,"Forecast")&lt;Output!E$43,"Forecast",""),"Actual")</f>
        <v/>
      </c>
      <c r="DF420" s="19" t="str">
        <f>IF(DataGoesHere!B419="",IF(DD420="Forecast",(Output!$E$47*IntermediateCalcs!DH419)+((1-Output!$E$47)*IntermediateCalcs!DF419),""),(Output!$E$47*IntermediateCalcs!DB419)+((1-Output!$E$47)*IntermediateCalcs!DF419))</f>
        <v/>
      </c>
      <c r="DG420" s="19" t="str">
        <f>IF(DataGoesHere!B419="",IF(DD420="Forecast",(Output!$G$47*(IntermediateCalcs!DF420-IntermediateCalcs!DF419))+((1-Output!$G$47)*IntermediateCalcs!DG419),""),(Output!$G$47*(IntermediateCalcs!DF420-IntermediateCalcs!DF419))+((1-Output!$G$47)*IntermediateCalcs!DG419))</f>
        <v/>
      </c>
      <c r="DH420" s="19" t="str">
        <f>IF(DataGoesHere!B419="",IF(DD420="Forecast",DF420+DG420,""),DF420+DG420)</f>
        <v/>
      </c>
      <c r="DI420" s="274" t="str">
        <f>IF(DH420="","",IF(IntermediateCalcs!$AO$9="Yes",IntermediateCalcs!DH420*$CX420,IntermediateCalcs!DH420))</f>
        <v/>
      </c>
      <c r="DJ420" s="250" t="str">
        <f>IF(DataGoesHere!$B420="","",($CZ420-DI420))</f>
        <v/>
      </c>
      <c r="DK420" s="250" t="str">
        <f>IF(DataGoesHere!$B420="","",ABS($CZ420-DI420))</f>
        <v/>
      </c>
      <c r="DL420" s="250" t="str">
        <f>IF(DataGoesHere!$B420="","",DK420^2)</f>
        <v/>
      </c>
      <c r="DM420" s="249" t="str">
        <f>IF(DataGoesHere!$B420="","",DK420/$CZ420)</f>
        <v/>
      </c>
      <c r="DN420" s="250" t="str">
        <f>IF(DataGoesHere!$B420="","",SUM(DJ$2:DJ420)/AVERAGE(DK:DK))</f>
        <v/>
      </c>
      <c r="DP420" s="19" t="str">
        <f>IF(DataGoesHere!B420="",IF($DD420="Forecast",(Output!E$48*IntermediateCalcs!CY420)+Output!G$48,""),(Output!E$48*IntermediateCalcs!CY420)+Output!G$48)</f>
        <v/>
      </c>
      <c r="DQ420" s="274" t="str">
        <f>IF(DP420="","",IF(IntermediateCalcs!$AO$9="Yes",IntermediateCalcs!DP420*$CX420,IntermediateCalcs!DP420))</f>
        <v/>
      </c>
      <c r="DR420" s="250" t="str">
        <f>IF(DataGoesHere!$B420="","",($CZ420-DQ420))</f>
        <v/>
      </c>
      <c r="DS420" s="250" t="str">
        <f>IF(DataGoesHere!$B420="","",ABS($CZ420-DQ420))</f>
        <v/>
      </c>
      <c r="DT420" s="250" t="str">
        <f>IF(DataGoesHere!$B420="","",DS420^2)</f>
        <v/>
      </c>
      <c r="DU420" s="249" t="str">
        <f>IF(DataGoesHere!$B420="","",DS420/$CZ420)</f>
        <v/>
      </c>
      <c r="DV420" s="250" t="str">
        <f>IF(DataGoesHere!$B420="","",SUM(DR$2:DR420)/AVERAGE(DS:DS))</f>
        <v/>
      </c>
      <c r="DX420" s="19" t="str">
        <f>IF(DataGoesHere!$B419="","",(DB414*(Output!$O$49/Output!$P$49))+(IntermediateCalcs!DB415*(Output!$M$49/Output!$P$49))+(IntermediateCalcs!DB416*(Output!$K$49/Output!$P$49))+(DB417*(Output!$I$49/Output!$P$49))+(IntermediateCalcs!DB418*(Output!$G$49/Output!$P$49))+(IntermediateCalcs!DB419*(Output!$E$49/Output!$P$49)))</f>
        <v/>
      </c>
      <c r="DY420" s="274" t="str">
        <f>IF(DX420="","",IF(IntermediateCalcs!$AO$9="Yes",IntermediateCalcs!DX420*$CX420,IntermediateCalcs!DX420))</f>
        <v/>
      </c>
      <c r="DZ420" s="250" t="str">
        <f>IF(DataGoesHere!$B420="","",($CZ420-DY420))</f>
        <v/>
      </c>
      <c r="EA420" s="250" t="str">
        <f>IF(DataGoesHere!$B420="","",ABS($CZ420-DY420))</f>
        <v/>
      </c>
      <c r="EB420" s="250" t="str">
        <f>IF(DataGoesHere!$B420="","",EA420^2)</f>
        <v/>
      </c>
      <c r="EC420" s="249" t="str">
        <f>IF(DataGoesHere!$B420="","",EA420/$CZ420)</f>
        <v/>
      </c>
      <c r="ED420" s="250" t="str">
        <f>IF(DataGoesHere!$B420="","",SUM(DZ$2:DZ420)/AVERAGE(EA:EA))</f>
        <v/>
      </c>
    </row>
    <row r="421" spans="20:134" x14ac:dyDescent="0.2">
      <c r="T421" s="242"/>
      <c r="U421" s="243"/>
      <c r="V421" s="243"/>
      <c r="W421" s="243"/>
      <c r="X421" s="243"/>
      <c r="Y421" s="243"/>
      <c r="Z421" s="243"/>
      <c r="AA421" s="243"/>
      <c r="AB421" s="243"/>
      <c r="AC421" s="243"/>
      <c r="AD421" s="243"/>
      <c r="AE421" s="246" t="str">
        <f>IF(DataGoesHere!$B421="","",(DataGoesHere!$B421/SUM(DataGoesHere!$B410:'DataGoesHere'!$B421)))</f>
        <v/>
      </c>
      <c r="CV421" s="310" t="str">
        <f>IF(DataGoesHere!B421="","",DataGoesHere!A421)</f>
        <v/>
      </c>
      <c r="CW421" s="271">
        <f t="shared" ca="1" si="20"/>
        <v>12</v>
      </c>
      <c r="CX421" s="272">
        <f t="shared" ca="1" si="21"/>
        <v>1.0054005237672714</v>
      </c>
      <c r="CY421" s="266">
        <f>DataGoesHere!A421</f>
        <v>420</v>
      </c>
      <c r="CZ421" s="19" t="str">
        <f>IF(DataGoesHere!B421="","",DataGoesHere!B421)</f>
        <v/>
      </c>
      <c r="DA421" s="19" t="str">
        <f>IF(DataGoesHere!B421="","",IF(AH$5="No",DataGoesHere!B421,DataGoesHere!B421-(AH$2*(DataGoesHere!A421-1))))</f>
        <v/>
      </c>
      <c r="DB421" s="19" t="str">
        <f>IF(DataGoesHere!B421="","",IF(AO$9="No",DataGoesHere!B421,DataGoesHere!B421/CX421))</f>
        <v/>
      </c>
      <c r="DC421" s="19" t="str">
        <f>IF(DataGoesHere!B421="","",IF(AO$9="No",DA421,DA421/CX421))</f>
        <v/>
      </c>
      <c r="DD421" s="293" t="str">
        <f>IF(CZ421="",IF(COUNTIF(DD$2:DD420,"Forecast")&lt;Output!E$43,"Forecast",""),"Actual")</f>
        <v/>
      </c>
      <c r="DF421" s="19" t="str">
        <f>IF(DataGoesHere!B420="",IF(DD421="Forecast",(Output!$E$47*IntermediateCalcs!DH420)+((1-Output!$E$47)*IntermediateCalcs!DF420),""),(Output!$E$47*IntermediateCalcs!DB420)+((1-Output!$E$47)*IntermediateCalcs!DF420))</f>
        <v/>
      </c>
      <c r="DG421" s="19" t="str">
        <f>IF(DataGoesHere!B420="",IF(DD421="Forecast",(Output!$G$47*(IntermediateCalcs!DF421-IntermediateCalcs!DF420))+((1-Output!$G$47)*IntermediateCalcs!DG420),""),(Output!$G$47*(IntermediateCalcs!DF421-IntermediateCalcs!DF420))+((1-Output!$G$47)*IntermediateCalcs!DG420))</f>
        <v/>
      </c>
      <c r="DH421" s="19" t="str">
        <f>IF(DataGoesHere!B420="",IF(DD421="Forecast",DF421+DG421,""),DF421+DG421)</f>
        <v/>
      </c>
      <c r="DI421" s="274" t="str">
        <f>IF(DH421="","",IF(IntermediateCalcs!$AO$9="Yes",IntermediateCalcs!DH421*$CX421,IntermediateCalcs!DH421))</f>
        <v/>
      </c>
      <c r="DJ421" s="250" t="str">
        <f>IF(DataGoesHere!$B421="","",($CZ421-DI421))</f>
        <v/>
      </c>
      <c r="DK421" s="250" t="str">
        <f>IF(DataGoesHere!$B421="","",ABS($CZ421-DI421))</f>
        <v/>
      </c>
      <c r="DL421" s="250" t="str">
        <f>IF(DataGoesHere!$B421="","",DK421^2)</f>
        <v/>
      </c>
      <c r="DM421" s="249" t="str">
        <f>IF(DataGoesHere!$B421="","",DK421/$CZ421)</f>
        <v/>
      </c>
      <c r="DN421" s="250" t="str">
        <f>IF(DataGoesHere!$B421="","",SUM(DJ$2:DJ421)/AVERAGE(DK:DK))</f>
        <v/>
      </c>
      <c r="DP421" s="19" t="str">
        <f>IF(DataGoesHere!B421="",IF($DD421="Forecast",(Output!E$48*IntermediateCalcs!CY421)+Output!G$48,""),(Output!E$48*IntermediateCalcs!CY421)+Output!G$48)</f>
        <v/>
      </c>
      <c r="DQ421" s="274" t="str">
        <f>IF(DP421="","",IF(IntermediateCalcs!$AO$9="Yes",IntermediateCalcs!DP421*$CX421,IntermediateCalcs!DP421))</f>
        <v/>
      </c>
      <c r="DR421" s="250" t="str">
        <f>IF(DataGoesHere!$B421="","",($CZ421-DQ421))</f>
        <v/>
      </c>
      <c r="DS421" s="250" t="str">
        <f>IF(DataGoesHere!$B421="","",ABS($CZ421-DQ421))</f>
        <v/>
      </c>
      <c r="DT421" s="250" t="str">
        <f>IF(DataGoesHere!$B421="","",DS421^2)</f>
        <v/>
      </c>
      <c r="DU421" s="249" t="str">
        <f>IF(DataGoesHere!$B421="","",DS421/$CZ421)</f>
        <v/>
      </c>
      <c r="DV421" s="250" t="str">
        <f>IF(DataGoesHere!$B421="","",SUM(DR$2:DR421)/AVERAGE(DS:DS))</f>
        <v/>
      </c>
      <c r="DX421" s="19" t="str">
        <f>IF(DataGoesHere!$B420="","",(DB415*(Output!$O$49/Output!$P$49))+(IntermediateCalcs!DB416*(Output!$M$49/Output!$P$49))+(IntermediateCalcs!DB417*(Output!$K$49/Output!$P$49))+(DB418*(Output!$I$49/Output!$P$49))+(IntermediateCalcs!DB419*(Output!$G$49/Output!$P$49))+(IntermediateCalcs!DB420*(Output!$E$49/Output!$P$49)))</f>
        <v/>
      </c>
      <c r="DY421" s="274" t="str">
        <f>IF(DX421="","",IF(IntermediateCalcs!$AO$9="Yes",IntermediateCalcs!DX421*$CX421,IntermediateCalcs!DX421))</f>
        <v/>
      </c>
      <c r="DZ421" s="250" t="str">
        <f>IF(DataGoesHere!$B421="","",($CZ421-DY421))</f>
        <v/>
      </c>
      <c r="EA421" s="250" t="str">
        <f>IF(DataGoesHere!$B421="","",ABS($CZ421-DY421))</f>
        <v/>
      </c>
      <c r="EB421" s="250" t="str">
        <f>IF(DataGoesHere!$B421="","",EA421^2)</f>
        <v/>
      </c>
      <c r="EC421" s="249" t="str">
        <f>IF(DataGoesHere!$B421="","",EA421/$CZ421)</f>
        <v/>
      </c>
      <c r="ED421" s="250" t="str">
        <f>IF(DataGoesHere!$B421="","",SUM(DZ$2:DZ421)/AVERAGE(EA:EA))</f>
        <v/>
      </c>
    </row>
    <row r="422" spans="20:134" x14ac:dyDescent="0.2">
      <c r="T422" s="244" t="str">
        <f>IF(DataGoesHere!$B422="","",(DataGoesHere!$B422/SUM(DataGoesHere!$B422:'DataGoesHere'!$B433)))</f>
        <v/>
      </c>
      <c r="U422" s="238"/>
      <c r="V422" s="238"/>
      <c r="W422" s="238"/>
      <c r="X422" s="238"/>
      <c r="Y422" s="238"/>
      <c r="Z422" s="238"/>
      <c r="AA422" s="238"/>
      <c r="AB422" s="238"/>
      <c r="AC422" s="238"/>
      <c r="AD422" s="238"/>
      <c r="AE422" s="239"/>
      <c r="CV422" s="310" t="str">
        <f>IF(DataGoesHere!B422="","",DataGoesHere!A422)</f>
        <v/>
      </c>
      <c r="CW422" s="271">
        <f t="shared" ca="1" si="20"/>
        <v>1</v>
      </c>
      <c r="CX422" s="272">
        <f t="shared" ca="1" si="21"/>
        <v>1.3236179355303281</v>
      </c>
      <c r="CY422" s="266">
        <f>DataGoesHere!A422</f>
        <v>421</v>
      </c>
      <c r="CZ422" s="19" t="str">
        <f>IF(DataGoesHere!B422="","",DataGoesHere!B422)</f>
        <v/>
      </c>
      <c r="DA422" s="19" t="str">
        <f>IF(DataGoesHere!B422="","",IF(AH$5="No",DataGoesHere!B422,DataGoesHere!B422-(AH$2*(DataGoesHere!A422-1))))</f>
        <v/>
      </c>
      <c r="DB422" s="19" t="str">
        <f>IF(DataGoesHere!B422="","",IF(AO$9="No",DataGoesHere!B422,DataGoesHere!B422/CX422))</f>
        <v/>
      </c>
      <c r="DC422" s="19" t="str">
        <f>IF(DataGoesHere!B422="","",IF(AO$9="No",DA422,DA422/CX422))</f>
        <v/>
      </c>
      <c r="DD422" s="293" t="str">
        <f>IF(CZ422="",IF(COUNTIF(DD$2:DD421,"Forecast")&lt;Output!E$43,"Forecast",""),"Actual")</f>
        <v/>
      </c>
      <c r="DF422" s="19" t="str">
        <f>IF(DataGoesHere!B421="",IF(DD422="Forecast",(Output!$E$47*IntermediateCalcs!DH421)+((1-Output!$E$47)*IntermediateCalcs!DF421),""),(Output!$E$47*IntermediateCalcs!DB421)+((1-Output!$E$47)*IntermediateCalcs!DF421))</f>
        <v/>
      </c>
      <c r="DG422" s="19" t="str">
        <f>IF(DataGoesHere!B421="",IF(DD422="Forecast",(Output!$G$47*(IntermediateCalcs!DF422-IntermediateCalcs!DF421))+((1-Output!$G$47)*IntermediateCalcs!DG421),""),(Output!$G$47*(IntermediateCalcs!DF422-IntermediateCalcs!DF421))+((1-Output!$G$47)*IntermediateCalcs!DG421))</f>
        <v/>
      </c>
      <c r="DH422" s="19" t="str">
        <f>IF(DataGoesHere!B421="",IF(DD422="Forecast",DF422+DG422,""),DF422+DG422)</f>
        <v/>
      </c>
      <c r="DI422" s="274" t="str">
        <f>IF(DH422="","",IF(IntermediateCalcs!$AO$9="Yes",IntermediateCalcs!DH422*$CX422,IntermediateCalcs!DH422))</f>
        <v/>
      </c>
      <c r="DJ422" s="250" t="str">
        <f>IF(DataGoesHere!$B422="","",($CZ422-DI422))</f>
        <v/>
      </c>
      <c r="DK422" s="250" t="str">
        <f>IF(DataGoesHere!$B422="","",ABS($CZ422-DI422))</f>
        <v/>
      </c>
      <c r="DL422" s="250" t="str">
        <f>IF(DataGoesHere!$B422="","",DK422^2)</f>
        <v/>
      </c>
      <c r="DM422" s="249" t="str">
        <f>IF(DataGoesHere!$B422="","",DK422/$CZ422)</f>
        <v/>
      </c>
      <c r="DN422" s="250" t="str">
        <f>IF(DataGoesHere!$B422="","",SUM(DJ$2:DJ422)/AVERAGE(DK:DK))</f>
        <v/>
      </c>
      <c r="DP422" s="19" t="str">
        <f>IF(DataGoesHere!B422="",IF($DD422="Forecast",(Output!E$48*IntermediateCalcs!CY422)+Output!G$48,""),(Output!E$48*IntermediateCalcs!CY422)+Output!G$48)</f>
        <v/>
      </c>
      <c r="DQ422" s="274" t="str">
        <f>IF(DP422="","",IF(IntermediateCalcs!$AO$9="Yes",IntermediateCalcs!DP422*$CX422,IntermediateCalcs!DP422))</f>
        <v/>
      </c>
      <c r="DR422" s="250" t="str">
        <f>IF(DataGoesHere!$B422="","",($CZ422-DQ422))</f>
        <v/>
      </c>
      <c r="DS422" s="250" t="str">
        <f>IF(DataGoesHere!$B422="","",ABS($CZ422-DQ422))</f>
        <v/>
      </c>
      <c r="DT422" s="250" t="str">
        <f>IF(DataGoesHere!$B422="","",DS422^2)</f>
        <v/>
      </c>
      <c r="DU422" s="249" t="str">
        <f>IF(DataGoesHere!$B422="","",DS422/$CZ422)</f>
        <v/>
      </c>
      <c r="DV422" s="250" t="str">
        <f>IF(DataGoesHere!$B422="","",SUM(DR$2:DR422)/AVERAGE(DS:DS))</f>
        <v/>
      </c>
      <c r="DX422" s="19" t="str">
        <f>IF(DataGoesHere!$B421="","",(DB416*(Output!$O$49/Output!$P$49))+(IntermediateCalcs!DB417*(Output!$M$49/Output!$P$49))+(IntermediateCalcs!DB418*(Output!$K$49/Output!$P$49))+(DB419*(Output!$I$49/Output!$P$49))+(IntermediateCalcs!DB420*(Output!$G$49/Output!$P$49))+(IntermediateCalcs!DB421*(Output!$E$49/Output!$P$49)))</f>
        <v/>
      </c>
      <c r="DY422" s="274" t="str">
        <f>IF(DX422="","",IF(IntermediateCalcs!$AO$9="Yes",IntermediateCalcs!DX422*$CX422,IntermediateCalcs!DX422))</f>
        <v/>
      </c>
      <c r="DZ422" s="250" t="str">
        <f>IF(DataGoesHere!$B422="","",($CZ422-DY422))</f>
        <v/>
      </c>
      <c r="EA422" s="250" t="str">
        <f>IF(DataGoesHere!$B422="","",ABS($CZ422-DY422))</f>
        <v/>
      </c>
      <c r="EB422" s="250" t="str">
        <f>IF(DataGoesHere!$B422="","",EA422^2)</f>
        <v/>
      </c>
      <c r="EC422" s="249" t="str">
        <f>IF(DataGoesHere!$B422="","",EA422/$CZ422)</f>
        <v/>
      </c>
      <c r="ED422" s="250" t="str">
        <f>IF(DataGoesHere!$B422="","",SUM(DZ$2:DZ422)/AVERAGE(EA:EA))</f>
        <v/>
      </c>
    </row>
    <row r="423" spans="20:134" x14ac:dyDescent="0.2">
      <c r="T423" s="240"/>
      <c r="U423" s="245" t="str">
        <f>IF(DataGoesHere!$B423="","",(DataGoesHere!$B423/SUM(DataGoesHere!$B423:'DataGoesHere'!$B433)))</f>
        <v/>
      </c>
      <c r="V423" s="86"/>
      <c r="W423" s="86"/>
      <c r="X423" s="86"/>
      <c r="Y423" s="86"/>
      <c r="Z423" s="86"/>
      <c r="AA423" s="86"/>
      <c r="AB423" s="86"/>
      <c r="AC423" s="86"/>
      <c r="AD423" s="86"/>
      <c r="AE423" s="241"/>
      <c r="CV423" s="310" t="str">
        <f>IF(DataGoesHere!B423="","",DataGoesHere!A423)</f>
        <v/>
      </c>
      <c r="CW423" s="271">
        <f t="shared" ca="1" si="20"/>
        <v>2</v>
      </c>
      <c r="CX423" s="272">
        <f t="shared" ca="1" si="21"/>
        <v>0.80574490527728204</v>
      </c>
      <c r="CY423" s="266">
        <f>DataGoesHere!A423</f>
        <v>422</v>
      </c>
      <c r="CZ423" s="19" t="str">
        <f>IF(DataGoesHere!B423="","",DataGoesHere!B423)</f>
        <v/>
      </c>
      <c r="DA423" s="19" t="str">
        <f>IF(DataGoesHere!B423="","",IF(AH$5="No",DataGoesHere!B423,DataGoesHere!B423-(AH$2*(DataGoesHere!A423-1))))</f>
        <v/>
      </c>
      <c r="DB423" s="19" t="str">
        <f>IF(DataGoesHere!B423="","",IF(AO$9="No",DataGoesHere!B423,DataGoesHere!B423/CX423))</f>
        <v/>
      </c>
      <c r="DC423" s="19" t="str">
        <f>IF(DataGoesHere!B423="","",IF(AO$9="No",DA423,DA423/CX423))</f>
        <v/>
      </c>
      <c r="DD423" s="293" t="str">
        <f>IF(CZ423="",IF(COUNTIF(DD$2:DD422,"Forecast")&lt;Output!E$43,"Forecast",""),"Actual")</f>
        <v/>
      </c>
      <c r="DF423" s="19" t="str">
        <f>IF(DataGoesHere!B422="",IF(DD423="Forecast",(Output!$E$47*IntermediateCalcs!DH422)+((1-Output!$E$47)*IntermediateCalcs!DF422),""),(Output!$E$47*IntermediateCalcs!DB422)+((1-Output!$E$47)*IntermediateCalcs!DF422))</f>
        <v/>
      </c>
      <c r="DG423" s="19" t="str">
        <f>IF(DataGoesHere!B422="",IF(DD423="Forecast",(Output!$G$47*(IntermediateCalcs!DF423-IntermediateCalcs!DF422))+((1-Output!$G$47)*IntermediateCalcs!DG422),""),(Output!$G$47*(IntermediateCalcs!DF423-IntermediateCalcs!DF422))+((1-Output!$G$47)*IntermediateCalcs!DG422))</f>
        <v/>
      </c>
      <c r="DH423" s="19" t="str">
        <f>IF(DataGoesHere!B422="",IF(DD423="Forecast",DF423+DG423,""),DF423+DG423)</f>
        <v/>
      </c>
      <c r="DI423" s="274" t="str">
        <f>IF(DH423="","",IF(IntermediateCalcs!$AO$9="Yes",IntermediateCalcs!DH423*$CX423,IntermediateCalcs!DH423))</f>
        <v/>
      </c>
      <c r="DJ423" s="250" t="str">
        <f>IF(DataGoesHere!$B423="","",($CZ423-DI423))</f>
        <v/>
      </c>
      <c r="DK423" s="250" t="str">
        <f>IF(DataGoesHere!$B423="","",ABS($CZ423-DI423))</f>
        <v/>
      </c>
      <c r="DL423" s="250" t="str">
        <f>IF(DataGoesHere!$B423="","",DK423^2)</f>
        <v/>
      </c>
      <c r="DM423" s="249" t="str">
        <f>IF(DataGoesHere!$B423="","",DK423/$CZ423)</f>
        <v/>
      </c>
      <c r="DN423" s="250" t="str">
        <f>IF(DataGoesHere!$B423="","",SUM(DJ$2:DJ423)/AVERAGE(DK:DK))</f>
        <v/>
      </c>
      <c r="DP423" s="19" t="str">
        <f>IF(DataGoesHere!B423="",IF($DD423="Forecast",(Output!E$48*IntermediateCalcs!CY423)+Output!G$48,""),(Output!E$48*IntermediateCalcs!CY423)+Output!G$48)</f>
        <v/>
      </c>
      <c r="DQ423" s="274" t="str">
        <f>IF(DP423="","",IF(IntermediateCalcs!$AO$9="Yes",IntermediateCalcs!DP423*$CX423,IntermediateCalcs!DP423))</f>
        <v/>
      </c>
      <c r="DR423" s="250" t="str">
        <f>IF(DataGoesHere!$B423="","",($CZ423-DQ423))</f>
        <v/>
      </c>
      <c r="DS423" s="250" t="str">
        <f>IF(DataGoesHere!$B423="","",ABS($CZ423-DQ423))</f>
        <v/>
      </c>
      <c r="DT423" s="250" t="str">
        <f>IF(DataGoesHere!$B423="","",DS423^2)</f>
        <v/>
      </c>
      <c r="DU423" s="249" t="str">
        <f>IF(DataGoesHere!$B423="","",DS423/$CZ423)</f>
        <v/>
      </c>
      <c r="DV423" s="250" t="str">
        <f>IF(DataGoesHere!$B423="","",SUM(DR$2:DR423)/AVERAGE(DS:DS))</f>
        <v/>
      </c>
      <c r="DX423" s="19" t="str">
        <f>IF(DataGoesHere!$B422="","",(DB417*(Output!$O$49/Output!$P$49))+(IntermediateCalcs!DB418*(Output!$M$49/Output!$P$49))+(IntermediateCalcs!DB419*(Output!$K$49/Output!$P$49))+(DB420*(Output!$I$49/Output!$P$49))+(IntermediateCalcs!DB421*(Output!$G$49/Output!$P$49))+(IntermediateCalcs!DB422*(Output!$E$49/Output!$P$49)))</f>
        <v/>
      </c>
      <c r="DY423" s="274" t="str">
        <f>IF(DX423="","",IF(IntermediateCalcs!$AO$9="Yes",IntermediateCalcs!DX423*$CX423,IntermediateCalcs!DX423))</f>
        <v/>
      </c>
      <c r="DZ423" s="250" t="str">
        <f>IF(DataGoesHere!$B423="","",($CZ423-DY423))</f>
        <v/>
      </c>
      <c r="EA423" s="250" t="str">
        <f>IF(DataGoesHere!$B423="","",ABS($CZ423-DY423))</f>
        <v/>
      </c>
      <c r="EB423" s="250" t="str">
        <f>IF(DataGoesHere!$B423="","",EA423^2)</f>
        <v/>
      </c>
      <c r="EC423" s="249" t="str">
        <f>IF(DataGoesHere!$B423="","",EA423/$CZ423)</f>
        <v/>
      </c>
      <c r="ED423" s="250" t="str">
        <f>IF(DataGoesHere!$B423="","",SUM(DZ$2:DZ423)/AVERAGE(EA:EA))</f>
        <v/>
      </c>
    </row>
    <row r="424" spans="20:134" x14ac:dyDescent="0.2">
      <c r="T424" s="240"/>
      <c r="U424" s="86"/>
      <c r="V424" s="245" t="str">
        <f>IF(DataGoesHere!$B424="","",(DataGoesHere!$B424/SUM(DataGoesHere!$B422:'DataGoesHere'!$B433)))</f>
        <v/>
      </c>
      <c r="W424" s="86"/>
      <c r="X424" s="86"/>
      <c r="Y424" s="86"/>
      <c r="Z424" s="86"/>
      <c r="AA424" s="86"/>
      <c r="AB424" s="86"/>
      <c r="AC424" s="86"/>
      <c r="AD424" s="86"/>
      <c r="AE424" s="241"/>
      <c r="CV424" s="310" t="str">
        <f>IF(DataGoesHere!B424="","",DataGoesHere!A424)</f>
        <v/>
      </c>
      <c r="CW424" s="271">
        <f t="shared" ca="1" si="20"/>
        <v>3</v>
      </c>
      <c r="CX424" s="272">
        <f t="shared" ca="1" si="21"/>
        <v>0.79862940076451561</v>
      </c>
      <c r="CY424" s="266">
        <f>DataGoesHere!A424</f>
        <v>423</v>
      </c>
      <c r="CZ424" s="19" t="str">
        <f>IF(DataGoesHere!B424="","",DataGoesHere!B424)</f>
        <v/>
      </c>
      <c r="DA424" s="19" t="str">
        <f>IF(DataGoesHere!B424="","",IF(AH$5="No",DataGoesHere!B424,DataGoesHere!B424-(AH$2*(DataGoesHere!A424-1))))</f>
        <v/>
      </c>
      <c r="DB424" s="19" t="str">
        <f>IF(DataGoesHere!B424="","",IF(AO$9="No",DataGoesHere!B424,DataGoesHere!B424/CX424))</f>
        <v/>
      </c>
      <c r="DC424" s="19" t="str">
        <f>IF(DataGoesHere!B424="","",IF(AO$9="No",DA424,DA424/CX424))</f>
        <v/>
      </c>
      <c r="DD424" s="293" t="str">
        <f>IF(CZ424="",IF(COUNTIF(DD$2:DD423,"Forecast")&lt;Output!E$43,"Forecast",""),"Actual")</f>
        <v/>
      </c>
      <c r="DF424" s="19" t="str">
        <f>IF(DataGoesHere!B423="",IF(DD424="Forecast",(Output!$E$47*IntermediateCalcs!DH423)+((1-Output!$E$47)*IntermediateCalcs!DF423),""),(Output!$E$47*IntermediateCalcs!DB423)+((1-Output!$E$47)*IntermediateCalcs!DF423))</f>
        <v/>
      </c>
      <c r="DG424" s="19" t="str">
        <f>IF(DataGoesHere!B423="",IF(DD424="Forecast",(Output!$G$47*(IntermediateCalcs!DF424-IntermediateCalcs!DF423))+((1-Output!$G$47)*IntermediateCalcs!DG423),""),(Output!$G$47*(IntermediateCalcs!DF424-IntermediateCalcs!DF423))+((1-Output!$G$47)*IntermediateCalcs!DG423))</f>
        <v/>
      </c>
      <c r="DH424" s="19" t="str">
        <f>IF(DataGoesHere!B423="",IF(DD424="Forecast",DF424+DG424,""),DF424+DG424)</f>
        <v/>
      </c>
      <c r="DI424" s="274" t="str">
        <f>IF(DH424="","",IF(IntermediateCalcs!$AO$9="Yes",IntermediateCalcs!DH424*$CX424,IntermediateCalcs!DH424))</f>
        <v/>
      </c>
      <c r="DJ424" s="250" t="str">
        <f>IF(DataGoesHere!$B424="","",($CZ424-DI424))</f>
        <v/>
      </c>
      <c r="DK424" s="250" t="str">
        <f>IF(DataGoesHere!$B424="","",ABS($CZ424-DI424))</f>
        <v/>
      </c>
      <c r="DL424" s="250" t="str">
        <f>IF(DataGoesHere!$B424="","",DK424^2)</f>
        <v/>
      </c>
      <c r="DM424" s="249" t="str">
        <f>IF(DataGoesHere!$B424="","",DK424/$CZ424)</f>
        <v/>
      </c>
      <c r="DN424" s="250" t="str">
        <f>IF(DataGoesHere!$B424="","",SUM(DJ$2:DJ424)/AVERAGE(DK:DK))</f>
        <v/>
      </c>
      <c r="DP424" s="19" t="str">
        <f>IF(DataGoesHere!B424="",IF($DD424="Forecast",(Output!E$48*IntermediateCalcs!CY424)+Output!G$48,""),(Output!E$48*IntermediateCalcs!CY424)+Output!G$48)</f>
        <v/>
      </c>
      <c r="DQ424" s="274" t="str">
        <f>IF(DP424="","",IF(IntermediateCalcs!$AO$9="Yes",IntermediateCalcs!DP424*$CX424,IntermediateCalcs!DP424))</f>
        <v/>
      </c>
      <c r="DR424" s="250" t="str">
        <f>IF(DataGoesHere!$B424="","",($CZ424-DQ424))</f>
        <v/>
      </c>
      <c r="DS424" s="250" t="str">
        <f>IF(DataGoesHere!$B424="","",ABS($CZ424-DQ424))</f>
        <v/>
      </c>
      <c r="DT424" s="250" t="str">
        <f>IF(DataGoesHere!$B424="","",DS424^2)</f>
        <v/>
      </c>
      <c r="DU424" s="249" t="str">
        <f>IF(DataGoesHere!$B424="","",DS424/$CZ424)</f>
        <v/>
      </c>
      <c r="DV424" s="250" t="str">
        <f>IF(DataGoesHere!$B424="","",SUM(DR$2:DR424)/AVERAGE(DS:DS))</f>
        <v/>
      </c>
      <c r="DX424" s="19" t="str">
        <f>IF(DataGoesHere!$B423="","",(DB418*(Output!$O$49/Output!$P$49))+(IntermediateCalcs!DB419*(Output!$M$49/Output!$P$49))+(IntermediateCalcs!DB420*(Output!$K$49/Output!$P$49))+(DB421*(Output!$I$49/Output!$P$49))+(IntermediateCalcs!DB422*(Output!$G$49/Output!$P$49))+(IntermediateCalcs!DB423*(Output!$E$49/Output!$P$49)))</f>
        <v/>
      </c>
      <c r="DY424" s="274" t="str">
        <f>IF(DX424="","",IF(IntermediateCalcs!$AO$9="Yes",IntermediateCalcs!DX424*$CX424,IntermediateCalcs!DX424))</f>
        <v/>
      </c>
      <c r="DZ424" s="250" t="str">
        <f>IF(DataGoesHere!$B424="","",($CZ424-DY424))</f>
        <v/>
      </c>
      <c r="EA424" s="250" t="str">
        <f>IF(DataGoesHere!$B424="","",ABS($CZ424-DY424))</f>
        <v/>
      </c>
      <c r="EB424" s="250" t="str">
        <f>IF(DataGoesHere!$B424="","",EA424^2)</f>
        <v/>
      </c>
      <c r="EC424" s="249" t="str">
        <f>IF(DataGoesHere!$B424="","",EA424/$CZ424)</f>
        <v/>
      </c>
      <c r="ED424" s="250" t="str">
        <f>IF(DataGoesHere!$B424="","",SUM(DZ$2:DZ424)/AVERAGE(EA:EA))</f>
        <v/>
      </c>
    </row>
    <row r="425" spans="20:134" x14ac:dyDescent="0.2">
      <c r="T425" s="240"/>
      <c r="U425" s="86"/>
      <c r="V425" s="86"/>
      <c r="W425" s="245" t="str">
        <f>IF(DataGoesHere!$B425="","",(DataGoesHere!$B425/SUM(DataGoesHere!$B422:'DataGoesHere'!$B433)))</f>
        <v/>
      </c>
      <c r="X425" s="86"/>
      <c r="Y425" s="86"/>
      <c r="Z425" s="86"/>
      <c r="AA425" s="86"/>
      <c r="AB425" s="86"/>
      <c r="AC425" s="86"/>
      <c r="AD425" s="86"/>
      <c r="AE425" s="241"/>
      <c r="CV425" s="310" t="str">
        <f>IF(DataGoesHere!B425="","",DataGoesHere!A425)</f>
        <v/>
      </c>
      <c r="CW425" s="271">
        <f t="shared" ca="1" si="20"/>
        <v>4</v>
      </c>
      <c r="CX425" s="272">
        <f t="shared" ca="1" si="21"/>
        <v>1.0149292433706087</v>
      </c>
      <c r="CY425" s="266">
        <f>DataGoesHere!A425</f>
        <v>424</v>
      </c>
      <c r="CZ425" s="19" t="str">
        <f>IF(DataGoesHere!B425="","",DataGoesHere!B425)</f>
        <v/>
      </c>
      <c r="DA425" s="19" t="str">
        <f>IF(DataGoesHere!B425="","",IF(AH$5="No",DataGoesHere!B425,DataGoesHere!B425-(AH$2*(DataGoesHere!A425-1))))</f>
        <v/>
      </c>
      <c r="DB425" s="19" t="str">
        <f>IF(DataGoesHere!B425="","",IF(AO$9="No",DataGoesHere!B425,DataGoesHere!B425/CX425))</f>
        <v/>
      </c>
      <c r="DC425" s="19" t="str">
        <f>IF(DataGoesHere!B425="","",IF(AO$9="No",DA425,DA425/CX425))</f>
        <v/>
      </c>
      <c r="DD425" s="293" t="str">
        <f>IF(CZ425="",IF(COUNTIF(DD$2:DD424,"Forecast")&lt;Output!E$43,"Forecast",""),"Actual")</f>
        <v/>
      </c>
      <c r="DF425" s="19" t="str">
        <f>IF(DataGoesHere!B424="",IF(DD425="Forecast",(Output!$E$47*IntermediateCalcs!DH424)+((1-Output!$E$47)*IntermediateCalcs!DF424),""),(Output!$E$47*IntermediateCalcs!DB424)+((1-Output!$E$47)*IntermediateCalcs!DF424))</f>
        <v/>
      </c>
      <c r="DG425" s="19" t="str">
        <f>IF(DataGoesHere!B424="",IF(DD425="Forecast",(Output!$G$47*(IntermediateCalcs!DF425-IntermediateCalcs!DF424))+((1-Output!$G$47)*IntermediateCalcs!DG424),""),(Output!$G$47*(IntermediateCalcs!DF425-IntermediateCalcs!DF424))+((1-Output!$G$47)*IntermediateCalcs!DG424))</f>
        <v/>
      </c>
      <c r="DH425" s="19" t="str">
        <f>IF(DataGoesHere!B424="",IF(DD425="Forecast",DF425+DG425,""),DF425+DG425)</f>
        <v/>
      </c>
      <c r="DI425" s="274" t="str">
        <f>IF(DH425="","",IF(IntermediateCalcs!$AO$9="Yes",IntermediateCalcs!DH425*$CX425,IntermediateCalcs!DH425))</f>
        <v/>
      </c>
      <c r="DJ425" s="250" t="str">
        <f>IF(DataGoesHere!$B425="","",($CZ425-DI425))</f>
        <v/>
      </c>
      <c r="DK425" s="250" t="str">
        <f>IF(DataGoesHere!$B425="","",ABS($CZ425-DI425))</f>
        <v/>
      </c>
      <c r="DL425" s="250" t="str">
        <f>IF(DataGoesHere!$B425="","",DK425^2)</f>
        <v/>
      </c>
      <c r="DM425" s="249" t="str">
        <f>IF(DataGoesHere!$B425="","",DK425/$CZ425)</f>
        <v/>
      </c>
      <c r="DN425" s="250" t="str">
        <f>IF(DataGoesHere!$B425="","",SUM(DJ$2:DJ425)/AVERAGE(DK:DK))</f>
        <v/>
      </c>
      <c r="DP425" s="19" t="str">
        <f>IF(DataGoesHere!B425="",IF($DD425="Forecast",(Output!E$48*IntermediateCalcs!CY425)+Output!G$48,""),(Output!E$48*IntermediateCalcs!CY425)+Output!G$48)</f>
        <v/>
      </c>
      <c r="DQ425" s="274" t="str">
        <f>IF(DP425="","",IF(IntermediateCalcs!$AO$9="Yes",IntermediateCalcs!DP425*$CX425,IntermediateCalcs!DP425))</f>
        <v/>
      </c>
      <c r="DR425" s="250" t="str">
        <f>IF(DataGoesHere!$B425="","",($CZ425-DQ425))</f>
        <v/>
      </c>
      <c r="DS425" s="250" t="str">
        <f>IF(DataGoesHere!$B425="","",ABS($CZ425-DQ425))</f>
        <v/>
      </c>
      <c r="DT425" s="250" t="str">
        <f>IF(DataGoesHere!$B425="","",DS425^2)</f>
        <v/>
      </c>
      <c r="DU425" s="249" t="str">
        <f>IF(DataGoesHere!$B425="","",DS425/$CZ425)</f>
        <v/>
      </c>
      <c r="DV425" s="250" t="str">
        <f>IF(DataGoesHere!$B425="","",SUM(DR$2:DR425)/AVERAGE(DS:DS))</f>
        <v/>
      </c>
      <c r="DX425" s="19" t="str">
        <f>IF(DataGoesHere!$B424="","",(DB419*(Output!$O$49/Output!$P$49))+(IntermediateCalcs!DB420*(Output!$M$49/Output!$P$49))+(IntermediateCalcs!DB421*(Output!$K$49/Output!$P$49))+(DB422*(Output!$I$49/Output!$P$49))+(IntermediateCalcs!DB423*(Output!$G$49/Output!$P$49))+(IntermediateCalcs!DB424*(Output!$E$49/Output!$P$49)))</f>
        <v/>
      </c>
      <c r="DY425" s="274" t="str">
        <f>IF(DX425="","",IF(IntermediateCalcs!$AO$9="Yes",IntermediateCalcs!DX425*$CX425,IntermediateCalcs!DX425))</f>
        <v/>
      </c>
      <c r="DZ425" s="250" t="str">
        <f>IF(DataGoesHere!$B425="","",($CZ425-DY425))</f>
        <v/>
      </c>
      <c r="EA425" s="250" t="str">
        <f>IF(DataGoesHere!$B425="","",ABS($CZ425-DY425))</f>
        <v/>
      </c>
      <c r="EB425" s="250" t="str">
        <f>IF(DataGoesHere!$B425="","",EA425^2)</f>
        <v/>
      </c>
      <c r="EC425" s="249" t="str">
        <f>IF(DataGoesHere!$B425="","",EA425/$CZ425)</f>
        <v/>
      </c>
      <c r="ED425" s="250" t="str">
        <f>IF(DataGoesHere!$B425="","",SUM(DZ$2:DZ425)/AVERAGE(EA:EA))</f>
        <v/>
      </c>
    </row>
    <row r="426" spans="20:134" x14ac:dyDescent="0.2">
      <c r="T426" s="240"/>
      <c r="U426" s="86"/>
      <c r="V426" s="86"/>
      <c r="W426" s="86"/>
      <c r="X426" s="245" t="str">
        <f>IF(DataGoesHere!$B426="","",(DataGoesHere!$B426/SUM(DataGoesHere!$B422:'DataGoesHere'!$B433)))</f>
        <v/>
      </c>
      <c r="Y426" s="86"/>
      <c r="Z426" s="86"/>
      <c r="AA426" s="86"/>
      <c r="AB426" s="86"/>
      <c r="AC426" s="86"/>
      <c r="AD426" s="86"/>
      <c r="AE426" s="241"/>
      <c r="CV426" s="310" t="str">
        <f>IF(DataGoesHere!B426="","",DataGoesHere!A426)</f>
        <v/>
      </c>
      <c r="CW426" s="271">
        <f t="shared" ca="1" si="20"/>
        <v>5</v>
      </c>
      <c r="CX426" s="272">
        <f t="shared" ca="1" si="21"/>
        <v>0.97875414397996308</v>
      </c>
      <c r="CY426" s="266">
        <f>DataGoesHere!A426</f>
        <v>425</v>
      </c>
      <c r="CZ426" s="19" t="str">
        <f>IF(DataGoesHere!B426="","",DataGoesHere!B426)</f>
        <v/>
      </c>
      <c r="DA426" s="19" t="str">
        <f>IF(DataGoesHere!B426="","",IF(AH$5="No",DataGoesHere!B426,DataGoesHere!B426-(AH$2*(DataGoesHere!A426-1))))</f>
        <v/>
      </c>
      <c r="DB426" s="19" t="str">
        <f>IF(DataGoesHere!B426="","",IF(AO$9="No",DataGoesHere!B426,DataGoesHere!B426/CX426))</f>
        <v/>
      </c>
      <c r="DC426" s="19" t="str">
        <f>IF(DataGoesHere!B426="","",IF(AO$9="No",DA426,DA426/CX426))</f>
        <v/>
      </c>
      <c r="DD426" s="293" t="str">
        <f>IF(CZ426="",IF(COUNTIF(DD$2:DD425,"Forecast")&lt;Output!E$43,"Forecast",""),"Actual")</f>
        <v/>
      </c>
      <c r="DF426" s="19" t="str">
        <f>IF(DataGoesHere!B425="",IF(DD426="Forecast",(Output!$E$47*IntermediateCalcs!DH425)+((1-Output!$E$47)*IntermediateCalcs!DF425),""),(Output!$E$47*IntermediateCalcs!DB425)+((1-Output!$E$47)*IntermediateCalcs!DF425))</f>
        <v/>
      </c>
      <c r="DG426" s="19" t="str">
        <f>IF(DataGoesHere!B425="",IF(DD426="Forecast",(Output!$G$47*(IntermediateCalcs!DF426-IntermediateCalcs!DF425))+((1-Output!$G$47)*IntermediateCalcs!DG425),""),(Output!$G$47*(IntermediateCalcs!DF426-IntermediateCalcs!DF425))+((1-Output!$G$47)*IntermediateCalcs!DG425))</f>
        <v/>
      </c>
      <c r="DH426" s="19" t="str">
        <f>IF(DataGoesHere!B425="",IF(DD426="Forecast",DF426+DG426,""),DF426+DG426)</f>
        <v/>
      </c>
      <c r="DI426" s="274" t="str">
        <f>IF(DH426="","",IF(IntermediateCalcs!$AO$9="Yes",IntermediateCalcs!DH426*$CX426,IntermediateCalcs!DH426))</f>
        <v/>
      </c>
      <c r="DJ426" s="250" t="str">
        <f>IF(DataGoesHere!$B426="","",($CZ426-DI426))</f>
        <v/>
      </c>
      <c r="DK426" s="250" t="str">
        <f>IF(DataGoesHere!$B426="","",ABS($CZ426-DI426))</f>
        <v/>
      </c>
      <c r="DL426" s="250" t="str">
        <f>IF(DataGoesHere!$B426="","",DK426^2)</f>
        <v/>
      </c>
      <c r="DM426" s="249" t="str">
        <f>IF(DataGoesHere!$B426="","",DK426/$CZ426)</f>
        <v/>
      </c>
      <c r="DN426" s="250" t="str">
        <f>IF(DataGoesHere!$B426="","",SUM(DJ$2:DJ426)/AVERAGE(DK:DK))</f>
        <v/>
      </c>
      <c r="DP426" s="19" t="str">
        <f>IF(DataGoesHere!B426="",IF($DD426="Forecast",(Output!E$48*IntermediateCalcs!CY426)+Output!G$48,""),(Output!E$48*IntermediateCalcs!CY426)+Output!G$48)</f>
        <v/>
      </c>
      <c r="DQ426" s="274" t="str">
        <f>IF(DP426="","",IF(IntermediateCalcs!$AO$9="Yes",IntermediateCalcs!DP426*$CX426,IntermediateCalcs!DP426))</f>
        <v/>
      </c>
      <c r="DR426" s="250" t="str">
        <f>IF(DataGoesHere!$B426="","",($CZ426-DQ426))</f>
        <v/>
      </c>
      <c r="DS426" s="250" t="str">
        <f>IF(DataGoesHere!$B426="","",ABS($CZ426-DQ426))</f>
        <v/>
      </c>
      <c r="DT426" s="250" t="str">
        <f>IF(DataGoesHere!$B426="","",DS426^2)</f>
        <v/>
      </c>
      <c r="DU426" s="249" t="str">
        <f>IF(DataGoesHere!$B426="","",DS426/$CZ426)</f>
        <v/>
      </c>
      <c r="DV426" s="250" t="str">
        <f>IF(DataGoesHere!$B426="","",SUM(DR$2:DR426)/AVERAGE(DS:DS))</f>
        <v/>
      </c>
      <c r="DX426" s="19" t="str">
        <f>IF(DataGoesHere!$B425="","",(DB420*(Output!$O$49/Output!$P$49))+(IntermediateCalcs!DB421*(Output!$M$49/Output!$P$49))+(IntermediateCalcs!DB422*(Output!$K$49/Output!$P$49))+(DB423*(Output!$I$49/Output!$P$49))+(IntermediateCalcs!DB424*(Output!$G$49/Output!$P$49))+(IntermediateCalcs!DB425*(Output!$E$49/Output!$P$49)))</f>
        <v/>
      </c>
      <c r="DY426" s="274" t="str">
        <f>IF(DX426="","",IF(IntermediateCalcs!$AO$9="Yes",IntermediateCalcs!DX426*$CX426,IntermediateCalcs!DX426))</f>
        <v/>
      </c>
      <c r="DZ426" s="250" t="str">
        <f>IF(DataGoesHere!$B426="","",($CZ426-DY426))</f>
        <v/>
      </c>
      <c r="EA426" s="250" t="str">
        <f>IF(DataGoesHere!$B426="","",ABS($CZ426-DY426))</f>
        <v/>
      </c>
      <c r="EB426" s="250" t="str">
        <f>IF(DataGoesHere!$B426="","",EA426^2)</f>
        <v/>
      </c>
      <c r="EC426" s="249" t="str">
        <f>IF(DataGoesHere!$B426="","",EA426/$CZ426)</f>
        <v/>
      </c>
      <c r="ED426" s="250" t="str">
        <f>IF(DataGoesHere!$B426="","",SUM(DZ$2:DZ426)/AVERAGE(EA:EA))</f>
        <v/>
      </c>
    </row>
    <row r="427" spans="20:134" x14ac:dyDescent="0.2">
      <c r="T427" s="240"/>
      <c r="U427" s="86"/>
      <c r="V427" s="86"/>
      <c r="W427" s="86"/>
      <c r="X427" s="86"/>
      <c r="Y427" s="245" t="str">
        <f>IF(DataGoesHere!$B427="","",(DataGoesHere!$B427/SUM(DataGoesHere!$B422:'DataGoesHere'!$B433)))</f>
        <v/>
      </c>
      <c r="Z427" s="86"/>
      <c r="AA427" s="86"/>
      <c r="AB427" s="86"/>
      <c r="AC427" s="86"/>
      <c r="AD427" s="86"/>
      <c r="AE427" s="241"/>
      <c r="CV427" s="310" t="str">
        <f>IF(DataGoesHere!B427="","",DataGoesHere!A427)</f>
        <v/>
      </c>
      <c r="CW427" s="271">
        <f t="shared" ca="1" si="20"/>
        <v>6</v>
      </c>
      <c r="CX427" s="272">
        <f t="shared" ca="1" si="21"/>
        <v>1.0779088099730167</v>
      </c>
      <c r="CY427" s="266">
        <f>DataGoesHere!A427</f>
        <v>426</v>
      </c>
      <c r="CZ427" s="19" t="str">
        <f>IF(DataGoesHere!B427="","",DataGoesHere!B427)</f>
        <v/>
      </c>
      <c r="DA427" s="19" t="str">
        <f>IF(DataGoesHere!B427="","",IF(AH$5="No",DataGoesHere!B427,DataGoesHere!B427-(AH$2*(DataGoesHere!A427-1))))</f>
        <v/>
      </c>
      <c r="DB427" s="19" t="str">
        <f>IF(DataGoesHere!B427="","",IF(AO$9="No",DataGoesHere!B427,DataGoesHere!B427/CX427))</f>
        <v/>
      </c>
      <c r="DC427" s="19" t="str">
        <f>IF(DataGoesHere!B427="","",IF(AO$9="No",DA427,DA427/CX427))</f>
        <v/>
      </c>
      <c r="DD427" s="293" t="str">
        <f>IF(CZ427="",IF(COUNTIF(DD$2:DD426,"Forecast")&lt;Output!E$43,"Forecast",""),"Actual")</f>
        <v/>
      </c>
      <c r="DF427" s="19" t="str">
        <f>IF(DataGoesHere!B426="",IF(DD427="Forecast",(Output!$E$47*IntermediateCalcs!DH426)+((1-Output!$E$47)*IntermediateCalcs!DF426),""),(Output!$E$47*IntermediateCalcs!DB426)+((1-Output!$E$47)*IntermediateCalcs!DF426))</f>
        <v/>
      </c>
      <c r="DG427" s="19" t="str">
        <f>IF(DataGoesHere!B426="",IF(DD427="Forecast",(Output!$G$47*(IntermediateCalcs!DF427-IntermediateCalcs!DF426))+((1-Output!$G$47)*IntermediateCalcs!DG426),""),(Output!$G$47*(IntermediateCalcs!DF427-IntermediateCalcs!DF426))+((1-Output!$G$47)*IntermediateCalcs!DG426))</f>
        <v/>
      </c>
      <c r="DH427" s="19" t="str">
        <f>IF(DataGoesHere!B426="",IF(DD427="Forecast",DF427+DG427,""),DF427+DG427)</f>
        <v/>
      </c>
      <c r="DI427" s="274" t="str">
        <f>IF(DH427="","",IF(IntermediateCalcs!$AO$9="Yes",IntermediateCalcs!DH427*$CX427,IntermediateCalcs!DH427))</f>
        <v/>
      </c>
      <c r="DJ427" s="250" t="str">
        <f>IF(DataGoesHere!$B427="","",($CZ427-DI427))</f>
        <v/>
      </c>
      <c r="DK427" s="250" t="str">
        <f>IF(DataGoesHere!$B427="","",ABS($CZ427-DI427))</f>
        <v/>
      </c>
      <c r="DL427" s="250" t="str">
        <f>IF(DataGoesHere!$B427="","",DK427^2)</f>
        <v/>
      </c>
      <c r="DM427" s="249" t="str">
        <f>IF(DataGoesHere!$B427="","",DK427/$CZ427)</f>
        <v/>
      </c>
      <c r="DN427" s="250" t="str">
        <f>IF(DataGoesHere!$B427="","",SUM(DJ$2:DJ427)/AVERAGE(DK:DK))</f>
        <v/>
      </c>
      <c r="DP427" s="19" t="str">
        <f>IF(DataGoesHere!B427="",IF($DD427="Forecast",(Output!E$48*IntermediateCalcs!CY427)+Output!G$48,""),(Output!E$48*IntermediateCalcs!CY427)+Output!G$48)</f>
        <v/>
      </c>
      <c r="DQ427" s="274" t="str">
        <f>IF(DP427="","",IF(IntermediateCalcs!$AO$9="Yes",IntermediateCalcs!DP427*$CX427,IntermediateCalcs!DP427))</f>
        <v/>
      </c>
      <c r="DR427" s="250" t="str">
        <f>IF(DataGoesHere!$B427="","",($CZ427-DQ427))</f>
        <v/>
      </c>
      <c r="DS427" s="250" t="str">
        <f>IF(DataGoesHere!$B427="","",ABS($CZ427-DQ427))</f>
        <v/>
      </c>
      <c r="DT427" s="250" t="str">
        <f>IF(DataGoesHere!$B427="","",DS427^2)</f>
        <v/>
      </c>
      <c r="DU427" s="249" t="str">
        <f>IF(DataGoesHere!$B427="","",DS427/$CZ427)</f>
        <v/>
      </c>
      <c r="DV427" s="250" t="str">
        <f>IF(DataGoesHere!$B427="","",SUM(DR$2:DR427)/AVERAGE(DS:DS))</f>
        <v/>
      </c>
      <c r="DX427" s="19" t="str">
        <f>IF(DataGoesHere!$B426="","",(DB421*(Output!$O$49/Output!$P$49))+(IntermediateCalcs!DB422*(Output!$M$49/Output!$P$49))+(IntermediateCalcs!DB423*(Output!$K$49/Output!$P$49))+(DB424*(Output!$I$49/Output!$P$49))+(IntermediateCalcs!DB425*(Output!$G$49/Output!$P$49))+(IntermediateCalcs!DB426*(Output!$E$49/Output!$P$49)))</f>
        <v/>
      </c>
      <c r="DY427" s="274" t="str">
        <f>IF(DX427="","",IF(IntermediateCalcs!$AO$9="Yes",IntermediateCalcs!DX427*$CX427,IntermediateCalcs!DX427))</f>
        <v/>
      </c>
      <c r="DZ427" s="250" t="str">
        <f>IF(DataGoesHere!$B427="","",($CZ427-DY427))</f>
        <v/>
      </c>
      <c r="EA427" s="250" t="str">
        <f>IF(DataGoesHere!$B427="","",ABS($CZ427-DY427))</f>
        <v/>
      </c>
      <c r="EB427" s="250" t="str">
        <f>IF(DataGoesHere!$B427="","",EA427^2)</f>
        <v/>
      </c>
      <c r="EC427" s="249" t="str">
        <f>IF(DataGoesHere!$B427="","",EA427/$CZ427)</f>
        <v/>
      </c>
      <c r="ED427" s="250" t="str">
        <f>IF(DataGoesHere!$B427="","",SUM(DZ$2:DZ427)/AVERAGE(EA:EA))</f>
        <v/>
      </c>
    </row>
    <row r="428" spans="20:134" x14ac:dyDescent="0.2">
      <c r="T428" s="240"/>
      <c r="U428" s="86"/>
      <c r="V428" s="86"/>
      <c r="W428" s="86"/>
      <c r="X428" s="86"/>
      <c r="Y428" s="86"/>
      <c r="Z428" s="245" t="str">
        <f>IF(DataGoesHere!$B428="","",(DataGoesHere!$B428/SUM(DataGoesHere!$B422:'DataGoesHere'!$B433)))</f>
        <v/>
      </c>
      <c r="AA428" s="86"/>
      <c r="AB428" s="86"/>
      <c r="AC428" s="86"/>
      <c r="AD428" s="86"/>
      <c r="AE428" s="241"/>
      <c r="CV428" s="310" t="str">
        <f>IF(DataGoesHere!B428="","",DataGoesHere!A428)</f>
        <v/>
      </c>
      <c r="CW428" s="271">
        <f t="shared" ca="1" si="20"/>
        <v>7</v>
      </c>
      <c r="CX428" s="272">
        <f t="shared" ca="1" si="21"/>
        <v>1.0265458156689093</v>
      </c>
      <c r="CY428" s="266">
        <f>DataGoesHere!A428</f>
        <v>427</v>
      </c>
      <c r="CZ428" s="19" t="str">
        <f>IF(DataGoesHere!B428="","",DataGoesHere!B428)</f>
        <v/>
      </c>
      <c r="DA428" s="19" t="str">
        <f>IF(DataGoesHere!B428="","",IF(AH$5="No",DataGoesHere!B428,DataGoesHere!B428-(AH$2*(DataGoesHere!A428-1))))</f>
        <v/>
      </c>
      <c r="DB428" s="19" t="str">
        <f>IF(DataGoesHere!B428="","",IF(AO$9="No",DataGoesHere!B428,DataGoesHere!B428/CX428))</f>
        <v/>
      </c>
      <c r="DC428" s="19" t="str">
        <f>IF(DataGoesHere!B428="","",IF(AO$9="No",DA428,DA428/CX428))</f>
        <v/>
      </c>
      <c r="DD428" s="293" t="str">
        <f>IF(CZ428="",IF(COUNTIF(DD$2:DD427,"Forecast")&lt;Output!E$43,"Forecast",""),"Actual")</f>
        <v/>
      </c>
      <c r="DF428" s="19" t="str">
        <f>IF(DataGoesHere!B427="",IF(DD428="Forecast",(Output!$E$47*IntermediateCalcs!DH427)+((1-Output!$E$47)*IntermediateCalcs!DF427),""),(Output!$E$47*IntermediateCalcs!DB427)+((1-Output!$E$47)*IntermediateCalcs!DF427))</f>
        <v/>
      </c>
      <c r="DG428" s="19" t="str">
        <f>IF(DataGoesHere!B427="",IF(DD428="Forecast",(Output!$G$47*(IntermediateCalcs!DF428-IntermediateCalcs!DF427))+((1-Output!$G$47)*IntermediateCalcs!DG427),""),(Output!$G$47*(IntermediateCalcs!DF428-IntermediateCalcs!DF427))+((1-Output!$G$47)*IntermediateCalcs!DG427))</f>
        <v/>
      </c>
      <c r="DH428" s="19" t="str">
        <f>IF(DataGoesHere!B427="",IF(DD428="Forecast",DF428+DG428,""),DF428+DG428)</f>
        <v/>
      </c>
      <c r="DI428" s="274" t="str">
        <f>IF(DH428="","",IF(IntermediateCalcs!$AO$9="Yes",IntermediateCalcs!DH428*$CX428,IntermediateCalcs!DH428))</f>
        <v/>
      </c>
      <c r="DJ428" s="250" t="str">
        <f>IF(DataGoesHere!$B428="","",($CZ428-DI428))</f>
        <v/>
      </c>
      <c r="DK428" s="250" t="str">
        <f>IF(DataGoesHere!$B428="","",ABS($CZ428-DI428))</f>
        <v/>
      </c>
      <c r="DL428" s="250" t="str">
        <f>IF(DataGoesHere!$B428="","",DK428^2)</f>
        <v/>
      </c>
      <c r="DM428" s="249" t="str">
        <f>IF(DataGoesHere!$B428="","",DK428/$CZ428)</f>
        <v/>
      </c>
      <c r="DN428" s="250" t="str">
        <f>IF(DataGoesHere!$B428="","",SUM(DJ$2:DJ428)/AVERAGE(DK:DK))</f>
        <v/>
      </c>
      <c r="DP428" s="19" t="str">
        <f>IF(DataGoesHere!B428="",IF($DD428="Forecast",(Output!E$48*IntermediateCalcs!CY428)+Output!G$48,""),(Output!E$48*IntermediateCalcs!CY428)+Output!G$48)</f>
        <v/>
      </c>
      <c r="DQ428" s="274" t="str">
        <f>IF(DP428="","",IF(IntermediateCalcs!$AO$9="Yes",IntermediateCalcs!DP428*$CX428,IntermediateCalcs!DP428))</f>
        <v/>
      </c>
      <c r="DR428" s="250" t="str">
        <f>IF(DataGoesHere!$B428="","",($CZ428-DQ428))</f>
        <v/>
      </c>
      <c r="DS428" s="250" t="str">
        <f>IF(DataGoesHere!$B428="","",ABS($CZ428-DQ428))</f>
        <v/>
      </c>
      <c r="DT428" s="250" t="str">
        <f>IF(DataGoesHere!$B428="","",DS428^2)</f>
        <v/>
      </c>
      <c r="DU428" s="249" t="str">
        <f>IF(DataGoesHere!$B428="","",DS428/$CZ428)</f>
        <v/>
      </c>
      <c r="DV428" s="250" t="str">
        <f>IF(DataGoesHere!$B428="","",SUM(DR$2:DR428)/AVERAGE(DS:DS))</f>
        <v/>
      </c>
      <c r="DX428" s="19" t="str">
        <f>IF(DataGoesHere!$B427="","",(DB422*(Output!$O$49/Output!$P$49))+(IntermediateCalcs!DB423*(Output!$M$49/Output!$P$49))+(IntermediateCalcs!DB424*(Output!$K$49/Output!$P$49))+(DB425*(Output!$I$49/Output!$P$49))+(IntermediateCalcs!DB426*(Output!$G$49/Output!$P$49))+(IntermediateCalcs!DB427*(Output!$E$49/Output!$P$49)))</f>
        <v/>
      </c>
      <c r="DY428" s="274" t="str">
        <f>IF(DX428="","",IF(IntermediateCalcs!$AO$9="Yes",IntermediateCalcs!DX428*$CX428,IntermediateCalcs!DX428))</f>
        <v/>
      </c>
      <c r="DZ428" s="250" t="str">
        <f>IF(DataGoesHere!$B428="","",($CZ428-DY428))</f>
        <v/>
      </c>
      <c r="EA428" s="250" t="str">
        <f>IF(DataGoesHere!$B428="","",ABS($CZ428-DY428))</f>
        <v/>
      </c>
      <c r="EB428" s="250" t="str">
        <f>IF(DataGoesHere!$B428="","",EA428^2)</f>
        <v/>
      </c>
      <c r="EC428" s="249" t="str">
        <f>IF(DataGoesHere!$B428="","",EA428/$CZ428)</f>
        <v/>
      </c>
      <c r="ED428" s="250" t="str">
        <f>IF(DataGoesHere!$B428="","",SUM(DZ$2:DZ428)/AVERAGE(EA:EA))</f>
        <v/>
      </c>
    </row>
    <row r="429" spans="20:134" x14ac:dyDescent="0.2">
      <c r="T429" s="240"/>
      <c r="U429" s="86"/>
      <c r="V429" s="86"/>
      <c r="W429" s="86"/>
      <c r="X429" s="86"/>
      <c r="Y429" s="86"/>
      <c r="Z429" s="86"/>
      <c r="AA429" s="245" t="str">
        <f>IF(DataGoesHere!$B429="","",(DataGoesHere!$B429/SUM(DataGoesHere!$B422:'DataGoesHere'!$B433)))</f>
        <v/>
      </c>
      <c r="AB429" s="86"/>
      <c r="AC429" s="86"/>
      <c r="AD429" s="86"/>
      <c r="AE429" s="241"/>
      <c r="CV429" s="310" t="str">
        <f>IF(DataGoesHere!B429="","",DataGoesHere!A429)</f>
        <v/>
      </c>
      <c r="CW429" s="271">
        <f t="shared" ca="1" si="20"/>
        <v>8</v>
      </c>
      <c r="CX429" s="272">
        <f t="shared" ca="1" si="21"/>
        <v>1.0207492390681214</v>
      </c>
      <c r="CY429" s="266">
        <f>DataGoesHere!A429</f>
        <v>428</v>
      </c>
      <c r="CZ429" s="19" t="str">
        <f>IF(DataGoesHere!B429="","",DataGoesHere!B429)</f>
        <v/>
      </c>
      <c r="DA429" s="19" t="str">
        <f>IF(DataGoesHere!B429="","",IF(AH$5="No",DataGoesHere!B429,DataGoesHere!B429-(AH$2*(DataGoesHere!A429-1))))</f>
        <v/>
      </c>
      <c r="DB429" s="19" t="str">
        <f>IF(DataGoesHere!B429="","",IF(AO$9="No",DataGoesHere!B429,DataGoesHere!B429/CX429))</f>
        <v/>
      </c>
      <c r="DC429" s="19" t="str">
        <f>IF(DataGoesHere!B429="","",IF(AO$9="No",DA429,DA429/CX429))</f>
        <v/>
      </c>
      <c r="DD429" s="293" t="str">
        <f>IF(CZ429="",IF(COUNTIF(DD$2:DD428,"Forecast")&lt;Output!E$43,"Forecast",""),"Actual")</f>
        <v/>
      </c>
      <c r="DF429" s="19" t="str">
        <f>IF(DataGoesHere!B428="",IF(DD429="Forecast",(Output!$E$47*IntermediateCalcs!DH428)+((1-Output!$E$47)*IntermediateCalcs!DF428),""),(Output!$E$47*IntermediateCalcs!DB428)+((1-Output!$E$47)*IntermediateCalcs!DF428))</f>
        <v/>
      </c>
      <c r="DG429" s="19" t="str">
        <f>IF(DataGoesHere!B428="",IF(DD429="Forecast",(Output!$G$47*(IntermediateCalcs!DF429-IntermediateCalcs!DF428))+((1-Output!$G$47)*IntermediateCalcs!DG428),""),(Output!$G$47*(IntermediateCalcs!DF429-IntermediateCalcs!DF428))+((1-Output!$G$47)*IntermediateCalcs!DG428))</f>
        <v/>
      </c>
      <c r="DH429" s="19" t="str">
        <f>IF(DataGoesHere!B428="",IF(DD429="Forecast",DF429+DG429,""),DF429+DG429)</f>
        <v/>
      </c>
      <c r="DI429" s="274" t="str">
        <f>IF(DH429="","",IF(IntermediateCalcs!$AO$9="Yes",IntermediateCalcs!DH429*$CX429,IntermediateCalcs!DH429))</f>
        <v/>
      </c>
      <c r="DJ429" s="250" t="str">
        <f>IF(DataGoesHere!$B429="","",($CZ429-DI429))</f>
        <v/>
      </c>
      <c r="DK429" s="250" t="str">
        <f>IF(DataGoesHere!$B429="","",ABS($CZ429-DI429))</f>
        <v/>
      </c>
      <c r="DL429" s="250" t="str">
        <f>IF(DataGoesHere!$B429="","",DK429^2)</f>
        <v/>
      </c>
      <c r="DM429" s="249" t="str">
        <f>IF(DataGoesHere!$B429="","",DK429/$CZ429)</f>
        <v/>
      </c>
      <c r="DN429" s="250" t="str">
        <f>IF(DataGoesHere!$B429="","",SUM(DJ$2:DJ429)/AVERAGE(DK:DK))</f>
        <v/>
      </c>
      <c r="DP429" s="19" t="str">
        <f>IF(DataGoesHere!B429="",IF($DD429="Forecast",(Output!E$48*IntermediateCalcs!CY429)+Output!G$48,""),(Output!E$48*IntermediateCalcs!CY429)+Output!G$48)</f>
        <v/>
      </c>
      <c r="DQ429" s="274" t="str">
        <f>IF(DP429="","",IF(IntermediateCalcs!$AO$9="Yes",IntermediateCalcs!DP429*$CX429,IntermediateCalcs!DP429))</f>
        <v/>
      </c>
      <c r="DR429" s="250" t="str">
        <f>IF(DataGoesHere!$B429="","",($CZ429-DQ429))</f>
        <v/>
      </c>
      <c r="DS429" s="250" t="str">
        <f>IF(DataGoesHere!$B429="","",ABS($CZ429-DQ429))</f>
        <v/>
      </c>
      <c r="DT429" s="250" t="str">
        <f>IF(DataGoesHere!$B429="","",DS429^2)</f>
        <v/>
      </c>
      <c r="DU429" s="249" t="str">
        <f>IF(DataGoesHere!$B429="","",DS429/$CZ429)</f>
        <v/>
      </c>
      <c r="DV429" s="250" t="str">
        <f>IF(DataGoesHere!$B429="","",SUM(DR$2:DR429)/AVERAGE(DS:DS))</f>
        <v/>
      </c>
      <c r="DX429" s="19" t="str">
        <f>IF(DataGoesHere!$B428="","",(DB423*(Output!$O$49/Output!$P$49))+(IntermediateCalcs!DB424*(Output!$M$49/Output!$P$49))+(IntermediateCalcs!DB425*(Output!$K$49/Output!$P$49))+(DB426*(Output!$I$49/Output!$P$49))+(IntermediateCalcs!DB427*(Output!$G$49/Output!$P$49))+(IntermediateCalcs!DB428*(Output!$E$49/Output!$P$49)))</f>
        <v/>
      </c>
      <c r="DY429" s="274" t="str">
        <f>IF(DX429="","",IF(IntermediateCalcs!$AO$9="Yes",IntermediateCalcs!DX429*$CX429,IntermediateCalcs!DX429))</f>
        <v/>
      </c>
      <c r="DZ429" s="250" t="str">
        <f>IF(DataGoesHere!$B429="","",($CZ429-DY429))</f>
        <v/>
      </c>
      <c r="EA429" s="250" t="str">
        <f>IF(DataGoesHere!$B429="","",ABS($CZ429-DY429))</f>
        <v/>
      </c>
      <c r="EB429" s="250" t="str">
        <f>IF(DataGoesHere!$B429="","",EA429^2)</f>
        <v/>
      </c>
      <c r="EC429" s="249" t="str">
        <f>IF(DataGoesHere!$B429="","",EA429/$CZ429)</f>
        <v/>
      </c>
      <c r="ED429" s="250" t="str">
        <f>IF(DataGoesHere!$B429="","",SUM(DZ$2:DZ429)/AVERAGE(EA:EA))</f>
        <v/>
      </c>
    </row>
    <row r="430" spans="20:134" x14ac:dyDescent="0.2">
      <c r="T430" s="240"/>
      <c r="U430" s="86"/>
      <c r="V430" s="86"/>
      <c r="W430" s="86"/>
      <c r="X430" s="86"/>
      <c r="Y430" s="86"/>
      <c r="Z430" s="86"/>
      <c r="AA430" s="86"/>
      <c r="AB430" s="245" t="str">
        <f>IF(DataGoesHere!$B430="","",(DataGoesHere!$B430/SUM(DataGoesHere!$B422:'DataGoesHere'!$B433)))</f>
        <v/>
      </c>
      <c r="AC430" s="86"/>
      <c r="AD430" s="86"/>
      <c r="AE430" s="241"/>
      <c r="CV430" s="310" t="str">
        <f>IF(DataGoesHere!B430="","",DataGoesHere!A430)</f>
        <v/>
      </c>
      <c r="CW430" s="271">
        <f t="shared" ca="1" si="20"/>
        <v>9</v>
      </c>
      <c r="CX430" s="272">
        <f t="shared" ca="1" si="21"/>
        <v>1.0625330005567626</v>
      </c>
      <c r="CY430" s="266">
        <f>DataGoesHere!A430</f>
        <v>429</v>
      </c>
      <c r="CZ430" s="19" t="str">
        <f>IF(DataGoesHere!B430="","",DataGoesHere!B430)</f>
        <v/>
      </c>
      <c r="DA430" s="19" t="str">
        <f>IF(DataGoesHere!B430="","",IF(AH$5="No",DataGoesHere!B430,DataGoesHere!B430-(AH$2*(DataGoesHere!A430-1))))</f>
        <v/>
      </c>
      <c r="DB430" s="19" t="str">
        <f>IF(DataGoesHere!B430="","",IF(AO$9="No",DataGoesHere!B430,DataGoesHere!B430/CX430))</f>
        <v/>
      </c>
      <c r="DC430" s="19" t="str">
        <f>IF(DataGoesHere!B430="","",IF(AO$9="No",DA430,DA430/CX430))</f>
        <v/>
      </c>
      <c r="DD430" s="293" t="str">
        <f>IF(CZ430="",IF(COUNTIF(DD$2:DD429,"Forecast")&lt;Output!E$43,"Forecast",""),"Actual")</f>
        <v/>
      </c>
      <c r="DF430" s="19" t="str">
        <f>IF(DataGoesHere!B429="",IF(DD430="Forecast",(Output!$E$47*IntermediateCalcs!DH429)+((1-Output!$E$47)*IntermediateCalcs!DF429),""),(Output!$E$47*IntermediateCalcs!DB429)+((1-Output!$E$47)*IntermediateCalcs!DF429))</f>
        <v/>
      </c>
      <c r="DG430" s="19" t="str">
        <f>IF(DataGoesHere!B429="",IF(DD430="Forecast",(Output!$G$47*(IntermediateCalcs!DF430-IntermediateCalcs!DF429))+((1-Output!$G$47)*IntermediateCalcs!DG429),""),(Output!$G$47*(IntermediateCalcs!DF430-IntermediateCalcs!DF429))+((1-Output!$G$47)*IntermediateCalcs!DG429))</f>
        <v/>
      </c>
      <c r="DH430" s="19" t="str">
        <f>IF(DataGoesHere!B429="",IF(DD430="Forecast",DF430+DG430,""),DF430+DG430)</f>
        <v/>
      </c>
      <c r="DI430" s="274" t="str">
        <f>IF(DH430="","",IF(IntermediateCalcs!$AO$9="Yes",IntermediateCalcs!DH430*$CX430,IntermediateCalcs!DH430))</f>
        <v/>
      </c>
      <c r="DJ430" s="250" t="str">
        <f>IF(DataGoesHere!$B430="","",($CZ430-DI430))</f>
        <v/>
      </c>
      <c r="DK430" s="250" t="str">
        <f>IF(DataGoesHere!$B430="","",ABS($CZ430-DI430))</f>
        <v/>
      </c>
      <c r="DL430" s="250" t="str">
        <f>IF(DataGoesHere!$B430="","",DK430^2)</f>
        <v/>
      </c>
      <c r="DM430" s="249" t="str">
        <f>IF(DataGoesHere!$B430="","",DK430/$CZ430)</f>
        <v/>
      </c>
      <c r="DN430" s="250" t="str">
        <f>IF(DataGoesHere!$B430="","",SUM(DJ$2:DJ430)/AVERAGE(DK:DK))</f>
        <v/>
      </c>
      <c r="DP430" s="19" t="str">
        <f>IF(DataGoesHere!B430="",IF($DD430="Forecast",(Output!E$48*IntermediateCalcs!CY430)+Output!G$48,""),(Output!E$48*IntermediateCalcs!CY430)+Output!G$48)</f>
        <v/>
      </c>
      <c r="DQ430" s="274" t="str">
        <f>IF(DP430="","",IF(IntermediateCalcs!$AO$9="Yes",IntermediateCalcs!DP430*$CX430,IntermediateCalcs!DP430))</f>
        <v/>
      </c>
      <c r="DR430" s="250" t="str">
        <f>IF(DataGoesHere!$B430="","",($CZ430-DQ430))</f>
        <v/>
      </c>
      <c r="DS430" s="250" t="str">
        <f>IF(DataGoesHere!$B430="","",ABS($CZ430-DQ430))</f>
        <v/>
      </c>
      <c r="DT430" s="250" t="str">
        <f>IF(DataGoesHere!$B430="","",DS430^2)</f>
        <v/>
      </c>
      <c r="DU430" s="249" t="str">
        <f>IF(DataGoesHere!$B430="","",DS430/$CZ430)</f>
        <v/>
      </c>
      <c r="DV430" s="250" t="str">
        <f>IF(DataGoesHere!$B430="","",SUM(DR$2:DR430)/AVERAGE(DS:DS))</f>
        <v/>
      </c>
      <c r="DX430" s="19" t="str">
        <f>IF(DataGoesHere!$B429="","",(DB424*(Output!$O$49/Output!$P$49))+(IntermediateCalcs!DB425*(Output!$M$49/Output!$P$49))+(IntermediateCalcs!DB426*(Output!$K$49/Output!$P$49))+(DB427*(Output!$I$49/Output!$P$49))+(IntermediateCalcs!DB428*(Output!$G$49/Output!$P$49))+(IntermediateCalcs!DB429*(Output!$E$49/Output!$P$49)))</f>
        <v/>
      </c>
      <c r="DY430" s="274" t="str">
        <f>IF(DX430="","",IF(IntermediateCalcs!$AO$9="Yes",IntermediateCalcs!DX430*$CX430,IntermediateCalcs!DX430))</f>
        <v/>
      </c>
      <c r="DZ430" s="250" t="str">
        <f>IF(DataGoesHere!$B430="","",($CZ430-DY430))</f>
        <v/>
      </c>
      <c r="EA430" s="250" t="str">
        <f>IF(DataGoesHere!$B430="","",ABS($CZ430-DY430))</f>
        <v/>
      </c>
      <c r="EB430" s="250" t="str">
        <f>IF(DataGoesHere!$B430="","",EA430^2)</f>
        <v/>
      </c>
      <c r="EC430" s="249" t="str">
        <f>IF(DataGoesHere!$B430="","",EA430/$CZ430)</f>
        <v/>
      </c>
      <c r="ED430" s="250" t="str">
        <f>IF(DataGoesHere!$B430="","",SUM(DZ$2:DZ430)/AVERAGE(EA:EA))</f>
        <v/>
      </c>
    </row>
    <row r="431" spans="20:134" x14ac:dyDescent="0.2">
      <c r="T431" s="240"/>
      <c r="U431" s="86"/>
      <c r="V431" s="86"/>
      <c r="W431" s="86"/>
      <c r="X431" s="86"/>
      <c r="Y431" s="86"/>
      <c r="Z431" s="86"/>
      <c r="AA431" s="86"/>
      <c r="AB431" s="86"/>
      <c r="AC431" s="245" t="str">
        <f>IF(DataGoesHere!$B431="","",(DataGoesHere!$B431/SUM(DataGoesHere!$B422:'DataGoesHere'!$B433)))</f>
        <v/>
      </c>
      <c r="AD431" s="86"/>
      <c r="AE431" s="241"/>
      <c r="CV431" s="310" t="str">
        <f>IF(DataGoesHere!B431="","",DataGoesHere!A431)</f>
        <v/>
      </c>
      <c r="CW431" s="271">
        <f t="shared" ca="1" si="20"/>
        <v>10</v>
      </c>
      <c r="CX431" s="272">
        <f t="shared" ca="1" si="21"/>
        <v>0.92557634012077306</v>
      </c>
      <c r="CY431" s="266">
        <f>DataGoesHere!A431</f>
        <v>430</v>
      </c>
      <c r="CZ431" s="19" t="str">
        <f>IF(DataGoesHere!B431="","",DataGoesHere!B431)</f>
        <v/>
      </c>
      <c r="DA431" s="19" t="str">
        <f>IF(DataGoesHere!B431="","",IF(AH$5="No",DataGoesHere!B431,DataGoesHere!B431-(AH$2*(DataGoesHere!A431-1))))</f>
        <v/>
      </c>
      <c r="DB431" s="19" t="str">
        <f>IF(DataGoesHere!B431="","",IF(AO$9="No",DataGoesHere!B431,DataGoesHere!B431/CX431))</f>
        <v/>
      </c>
      <c r="DC431" s="19" t="str">
        <f>IF(DataGoesHere!B431="","",IF(AO$9="No",DA431,DA431/CX431))</f>
        <v/>
      </c>
      <c r="DD431" s="293" t="str">
        <f>IF(CZ431="",IF(COUNTIF(DD$2:DD430,"Forecast")&lt;Output!E$43,"Forecast",""),"Actual")</f>
        <v/>
      </c>
      <c r="DF431" s="19" t="str">
        <f>IF(DataGoesHere!B430="",IF(DD431="Forecast",(Output!$E$47*IntermediateCalcs!DH430)+((1-Output!$E$47)*IntermediateCalcs!DF430),""),(Output!$E$47*IntermediateCalcs!DB430)+((1-Output!$E$47)*IntermediateCalcs!DF430))</f>
        <v/>
      </c>
      <c r="DG431" s="19" t="str">
        <f>IF(DataGoesHere!B430="",IF(DD431="Forecast",(Output!$G$47*(IntermediateCalcs!DF431-IntermediateCalcs!DF430))+((1-Output!$G$47)*IntermediateCalcs!DG430),""),(Output!$G$47*(IntermediateCalcs!DF431-IntermediateCalcs!DF430))+((1-Output!$G$47)*IntermediateCalcs!DG430))</f>
        <v/>
      </c>
      <c r="DH431" s="19" t="str">
        <f>IF(DataGoesHere!B430="",IF(DD431="Forecast",DF431+DG431,""),DF431+DG431)</f>
        <v/>
      </c>
      <c r="DI431" s="274" t="str">
        <f>IF(DH431="","",IF(IntermediateCalcs!$AO$9="Yes",IntermediateCalcs!DH431*$CX431,IntermediateCalcs!DH431))</f>
        <v/>
      </c>
      <c r="DJ431" s="250" t="str">
        <f>IF(DataGoesHere!$B431="","",($CZ431-DI431))</f>
        <v/>
      </c>
      <c r="DK431" s="250" t="str">
        <f>IF(DataGoesHere!$B431="","",ABS($CZ431-DI431))</f>
        <v/>
      </c>
      <c r="DL431" s="250" t="str">
        <f>IF(DataGoesHere!$B431="","",DK431^2)</f>
        <v/>
      </c>
      <c r="DM431" s="249" t="str">
        <f>IF(DataGoesHere!$B431="","",DK431/$CZ431)</f>
        <v/>
      </c>
      <c r="DN431" s="250" t="str">
        <f>IF(DataGoesHere!$B431="","",SUM(DJ$2:DJ431)/AVERAGE(DK:DK))</f>
        <v/>
      </c>
      <c r="DP431" s="19" t="str">
        <f>IF(DataGoesHere!B431="",IF($DD431="Forecast",(Output!E$48*IntermediateCalcs!CY431)+Output!G$48,""),(Output!E$48*IntermediateCalcs!CY431)+Output!G$48)</f>
        <v/>
      </c>
      <c r="DQ431" s="274" t="str">
        <f>IF(DP431="","",IF(IntermediateCalcs!$AO$9="Yes",IntermediateCalcs!DP431*$CX431,IntermediateCalcs!DP431))</f>
        <v/>
      </c>
      <c r="DR431" s="250" t="str">
        <f>IF(DataGoesHere!$B431="","",($CZ431-DQ431))</f>
        <v/>
      </c>
      <c r="DS431" s="250" t="str">
        <f>IF(DataGoesHere!$B431="","",ABS($CZ431-DQ431))</f>
        <v/>
      </c>
      <c r="DT431" s="250" t="str">
        <f>IF(DataGoesHere!$B431="","",DS431^2)</f>
        <v/>
      </c>
      <c r="DU431" s="249" t="str">
        <f>IF(DataGoesHere!$B431="","",DS431/$CZ431)</f>
        <v/>
      </c>
      <c r="DV431" s="250" t="str">
        <f>IF(DataGoesHere!$B431="","",SUM(DR$2:DR431)/AVERAGE(DS:DS))</f>
        <v/>
      </c>
      <c r="DX431" s="19" t="str">
        <f>IF(DataGoesHere!$B430="","",(DB425*(Output!$O$49/Output!$P$49))+(IntermediateCalcs!DB426*(Output!$M$49/Output!$P$49))+(IntermediateCalcs!DB427*(Output!$K$49/Output!$P$49))+(DB428*(Output!$I$49/Output!$P$49))+(IntermediateCalcs!DB429*(Output!$G$49/Output!$P$49))+(IntermediateCalcs!DB430*(Output!$E$49/Output!$P$49)))</f>
        <v/>
      </c>
      <c r="DY431" s="274" t="str">
        <f>IF(DX431="","",IF(IntermediateCalcs!$AO$9="Yes",IntermediateCalcs!DX431*$CX431,IntermediateCalcs!DX431))</f>
        <v/>
      </c>
      <c r="DZ431" s="250" t="str">
        <f>IF(DataGoesHere!$B431="","",($CZ431-DY431))</f>
        <v/>
      </c>
      <c r="EA431" s="250" t="str">
        <f>IF(DataGoesHere!$B431="","",ABS($CZ431-DY431))</f>
        <v/>
      </c>
      <c r="EB431" s="250" t="str">
        <f>IF(DataGoesHere!$B431="","",EA431^2)</f>
        <v/>
      </c>
      <c r="EC431" s="249" t="str">
        <f>IF(DataGoesHere!$B431="","",EA431/$CZ431)</f>
        <v/>
      </c>
      <c r="ED431" s="250" t="str">
        <f>IF(DataGoesHere!$B431="","",SUM(DZ$2:DZ431)/AVERAGE(EA:EA))</f>
        <v/>
      </c>
    </row>
    <row r="432" spans="20:134" x14ac:dyDescent="0.2">
      <c r="T432" s="240"/>
      <c r="U432" s="86"/>
      <c r="V432" s="86"/>
      <c r="W432" s="86"/>
      <c r="X432" s="86"/>
      <c r="Y432" s="86"/>
      <c r="Z432" s="86"/>
      <c r="AA432" s="86"/>
      <c r="AB432" s="86"/>
      <c r="AC432" s="86"/>
      <c r="AD432" s="245" t="str">
        <f>IF(DataGoesHere!$B432="","",(DataGoesHere!$B432/SUM(DataGoesHere!$B422:'DataGoesHere'!$B433)))</f>
        <v/>
      </c>
      <c r="AE432" s="241"/>
      <c r="CV432" s="310" t="str">
        <f>IF(DataGoesHere!B432="","",DataGoesHere!A432)</f>
        <v/>
      </c>
      <c r="CW432" s="271">
        <f t="shared" ca="1" si="20"/>
        <v>11</v>
      </c>
      <c r="CX432" s="272">
        <f t="shared" ca="1" si="21"/>
        <v>0.97463169608807265</v>
      </c>
      <c r="CY432" s="266">
        <f>DataGoesHere!A432</f>
        <v>431</v>
      </c>
      <c r="CZ432" s="19" t="str">
        <f>IF(DataGoesHere!B432="","",DataGoesHere!B432)</f>
        <v/>
      </c>
      <c r="DA432" s="19" t="str">
        <f>IF(DataGoesHere!B432="","",IF(AH$5="No",DataGoesHere!B432,DataGoesHere!B432-(AH$2*(DataGoesHere!A432-1))))</f>
        <v/>
      </c>
      <c r="DB432" s="19" t="str">
        <f>IF(DataGoesHere!B432="","",IF(AO$9="No",DataGoesHere!B432,DataGoesHere!B432/CX432))</f>
        <v/>
      </c>
      <c r="DC432" s="19" t="str">
        <f>IF(DataGoesHere!B432="","",IF(AO$9="No",DA432,DA432/CX432))</f>
        <v/>
      </c>
      <c r="DD432" s="293" t="str">
        <f>IF(CZ432="",IF(COUNTIF(DD$2:DD431,"Forecast")&lt;Output!E$43,"Forecast",""),"Actual")</f>
        <v/>
      </c>
      <c r="DF432" s="19" t="str">
        <f>IF(DataGoesHere!B431="",IF(DD432="Forecast",(Output!$E$47*IntermediateCalcs!DH431)+((1-Output!$E$47)*IntermediateCalcs!DF431),""),(Output!$E$47*IntermediateCalcs!DB431)+((1-Output!$E$47)*IntermediateCalcs!DF431))</f>
        <v/>
      </c>
      <c r="DG432" s="19" t="str">
        <f>IF(DataGoesHere!B431="",IF(DD432="Forecast",(Output!$G$47*(IntermediateCalcs!DF432-IntermediateCalcs!DF431))+((1-Output!$G$47)*IntermediateCalcs!DG431),""),(Output!$G$47*(IntermediateCalcs!DF432-IntermediateCalcs!DF431))+((1-Output!$G$47)*IntermediateCalcs!DG431))</f>
        <v/>
      </c>
      <c r="DH432" s="19" t="str">
        <f>IF(DataGoesHere!B431="",IF(DD432="Forecast",DF432+DG432,""),DF432+DG432)</f>
        <v/>
      </c>
      <c r="DI432" s="274" t="str">
        <f>IF(DH432="","",IF(IntermediateCalcs!$AO$9="Yes",IntermediateCalcs!DH432*$CX432,IntermediateCalcs!DH432))</f>
        <v/>
      </c>
      <c r="DJ432" s="250" t="str">
        <f>IF(DataGoesHere!$B432="","",($CZ432-DI432))</f>
        <v/>
      </c>
      <c r="DK432" s="250" t="str">
        <f>IF(DataGoesHere!$B432="","",ABS($CZ432-DI432))</f>
        <v/>
      </c>
      <c r="DL432" s="250" t="str">
        <f>IF(DataGoesHere!$B432="","",DK432^2)</f>
        <v/>
      </c>
      <c r="DM432" s="249" t="str">
        <f>IF(DataGoesHere!$B432="","",DK432/$CZ432)</f>
        <v/>
      </c>
      <c r="DN432" s="250" t="str">
        <f>IF(DataGoesHere!$B432="","",SUM(DJ$2:DJ432)/AVERAGE(DK:DK))</f>
        <v/>
      </c>
      <c r="DP432" s="19" t="str">
        <f>IF(DataGoesHere!B432="",IF($DD432="Forecast",(Output!E$48*IntermediateCalcs!CY432)+Output!G$48,""),(Output!E$48*IntermediateCalcs!CY432)+Output!G$48)</f>
        <v/>
      </c>
      <c r="DQ432" s="274" t="str">
        <f>IF(DP432="","",IF(IntermediateCalcs!$AO$9="Yes",IntermediateCalcs!DP432*$CX432,IntermediateCalcs!DP432))</f>
        <v/>
      </c>
      <c r="DR432" s="250" t="str">
        <f>IF(DataGoesHere!$B432="","",($CZ432-DQ432))</f>
        <v/>
      </c>
      <c r="DS432" s="250" t="str">
        <f>IF(DataGoesHere!$B432="","",ABS($CZ432-DQ432))</f>
        <v/>
      </c>
      <c r="DT432" s="250" t="str">
        <f>IF(DataGoesHere!$B432="","",DS432^2)</f>
        <v/>
      </c>
      <c r="DU432" s="249" t="str">
        <f>IF(DataGoesHere!$B432="","",DS432/$CZ432)</f>
        <v/>
      </c>
      <c r="DV432" s="250" t="str">
        <f>IF(DataGoesHere!$B432="","",SUM(DR$2:DR432)/AVERAGE(DS:DS))</f>
        <v/>
      </c>
      <c r="DX432" s="19" t="str">
        <f>IF(DataGoesHere!$B431="","",(DB426*(Output!$O$49/Output!$P$49))+(IntermediateCalcs!DB427*(Output!$M$49/Output!$P$49))+(IntermediateCalcs!DB428*(Output!$K$49/Output!$P$49))+(DB429*(Output!$I$49/Output!$P$49))+(IntermediateCalcs!DB430*(Output!$G$49/Output!$P$49))+(IntermediateCalcs!DB431*(Output!$E$49/Output!$P$49)))</f>
        <v/>
      </c>
      <c r="DY432" s="274" t="str">
        <f>IF(DX432="","",IF(IntermediateCalcs!$AO$9="Yes",IntermediateCalcs!DX432*$CX432,IntermediateCalcs!DX432))</f>
        <v/>
      </c>
      <c r="DZ432" s="250" t="str">
        <f>IF(DataGoesHere!$B432="","",($CZ432-DY432))</f>
        <v/>
      </c>
      <c r="EA432" s="250" t="str">
        <f>IF(DataGoesHere!$B432="","",ABS($CZ432-DY432))</f>
        <v/>
      </c>
      <c r="EB432" s="250" t="str">
        <f>IF(DataGoesHere!$B432="","",EA432^2)</f>
        <v/>
      </c>
      <c r="EC432" s="249" t="str">
        <f>IF(DataGoesHere!$B432="","",EA432/$CZ432)</f>
        <v/>
      </c>
      <c r="ED432" s="250" t="str">
        <f>IF(DataGoesHere!$B432="","",SUM(DZ$2:DZ432)/AVERAGE(EA:EA))</f>
        <v/>
      </c>
    </row>
    <row r="433" spans="20:134" x14ac:dyDescent="0.2">
      <c r="T433" s="242"/>
      <c r="U433" s="243"/>
      <c r="V433" s="243"/>
      <c r="W433" s="243"/>
      <c r="X433" s="243"/>
      <c r="Y433" s="243"/>
      <c r="Z433" s="243"/>
      <c r="AA433" s="243"/>
      <c r="AB433" s="243"/>
      <c r="AC433" s="243"/>
      <c r="AD433" s="243"/>
      <c r="AE433" s="246" t="str">
        <f>IF(DataGoesHere!$B433="","",(DataGoesHere!$B433/SUM(DataGoesHere!$B422:'DataGoesHere'!$B433)))</f>
        <v/>
      </c>
      <c r="CV433" s="310" t="str">
        <f>IF(DataGoesHere!B433="","",DataGoesHere!A433)</f>
        <v/>
      </c>
      <c r="CW433" s="271">
        <f t="shared" ca="1" si="20"/>
        <v>12</v>
      </c>
      <c r="CX433" s="272">
        <f t="shared" ca="1" si="21"/>
        <v>1.0054005237672714</v>
      </c>
      <c r="CY433" s="266">
        <f>DataGoesHere!A433</f>
        <v>432</v>
      </c>
      <c r="CZ433" s="19" t="str">
        <f>IF(DataGoesHere!B433="","",DataGoesHere!B433)</f>
        <v/>
      </c>
      <c r="DA433" s="19" t="str">
        <f>IF(DataGoesHere!B433="","",IF(AH$5="No",DataGoesHere!B433,DataGoesHere!B433-(AH$2*(DataGoesHere!A433-1))))</f>
        <v/>
      </c>
      <c r="DB433" s="19" t="str">
        <f>IF(DataGoesHere!B433="","",IF(AO$9="No",DataGoesHere!B433,DataGoesHere!B433/CX433))</f>
        <v/>
      </c>
      <c r="DC433" s="19" t="str">
        <f>IF(DataGoesHere!B433="","",IF(AO$9="No",DA433,DA433/CX433))</f>
        <v/>
      </c>
      <c r="DD433" s="293" t="str">
        <f>IF(CZ433="",IF(COUNTIF(DD$2:DD432,"Forecast")&lt;Output!E$43,"Forecast",""),"Actual")</f>
        <v/>
      </c>
      <c r="DF433" s="19" t="str">
        <f>IF(DataGoesHere!B432="",IF(DD433="Forecast",(Output!$E$47*IntermediateCalcs!DH432)+((1-Output!$E$47)*IntermediateCalcs!DF432),""),(Output!$E$47*IntermediateCalcs!DB432)+((1-Output!$E$47)*IntermediateCalcs!DF432))</f>
        <v/>
      </c>
      <c r="DG433" s="19" t="str">
        <f>IF(DataGoesHere!B432="",IF(DD433="Forecast",(Output!$G$47*(IntermediateCalcs!DF433-IntermediateCalcs!DF432))+((1-Output!$G$47)*IntermediateCalcs!DG432),""),(Output!$G$47*(IntermediateCalcs!DF433-IntermediateCalcs!DF432))+((1-Output!$G$47)*IntermediateCalcs!DG432))</f>
        <v/>
      </c>
      <c r="DH433" s="19" t="str">
        <f>IF(DataGoesHere!B432="",IF(DD433="Forecast",DF433+DG433,""),DF433+DG433)</f>
        <v/>
      </c>
      <c r="DI433" s="274" t="str">
        <f>IF(DH433="","",IF(IntermediateCalcs!$AO$9="Yes",IntermediateCalcs!DH433*$CX433,IntermediateCalcs!DH433))</f>
        <v/>
      </c>
      <c r="DJ433" s="250" t="str">
        <f>IF(DataGoesHere!$B433="","",($CZ433-DI433))</f>
        <v/>
      </c>
      <c r="DK433" s="250" t="str">
        <f>IF(DataGoesHere!$B433="","",ABS($CZ433-DI433))</f>
        <v/>
      </c>
      <c r="DL433" s="250" t="str">
        <f>IF(DataGoesHere!$B433="","",DK433^2)</f>
        <v/>
      </c>
      <c r="DM433" s="249" t="str">
        <f>IF(DataGoesHere!$B433="","",DK433/$CZ433)</f>
        <v/>
      </c>
      <c r="DN433" s="250" t="str">
        <f>IF(DataGoesHere!$B433="","",SUM(DJ$2:DJ433)/AVERAGE(DK:DK))</f>
        <v/>
      </c>
      <c r="DP433" s="19" t="str">
        <f>IF(DataGoesHere!B433="",IF($DD433="Forecast",(Output!E$48*IntermediateCalcs!CY433)+Output!G$48,""),(Output!E$48*IntermediateCalcs!CY433)+Output!G$48)</f>
        <v/>
      </c>
      <c r="DQ433" s="274" t="str">
        <f>IF(DP433="","",IF(IntermediateCalcs!$AO$9="Yes",IntermediateCalcs!DP433*$CX433,IntermediateCalcs!DP433))</f>
        <v/>
      </c>
      <c r="DR433" s="250" t="str">
        <f>IF(DataGoesHere!$B433="","",($CZ433-DQ433))</f>
        <v/>
      </c>
      <c r="DS433" s="250" t="str">
        <f>IF(DataGoesHere!$B433="","",ABS($CZ433-DQ433))</f>
        <v/>
      </c>
      <c r="DT433" s="250" t="str">
        <f>IF(DataGoesHere!$B433="","",DS433^2)</f>
        <v/>
      </c>
      <c r="DU433" s="249" t="str">
        <f>IF(DataGoesHere!$B433="","",DS433/$CZ433)</f>
        <v/>
      </c>
      <c r="DV433" s="250" t="str">
        <f>IF(DataGoesHere!$B433="","",SUM(DR$2:DR433)/AVERAGE(DS:DS))</f>
        <v/>
      </c>
      <c r="DX433" s="19" t="str">
        <f>IF(DataGoesHere!$B432="","",(DB427*(Output!$O$49/Output!$P$49))+(IntermediateCalcs!DB428*(Output!$M$49/Output!$P$49))+(IntermediateCalcs!DB429*(Output!$K$49/Output!$P$49))+(DB430*(Output!$I$49/Output!$P$49))+(IntermediateCalcs!DB431*(Output!$G$49/Output!$P$49))+(IntermediateCalcs!DB432*(Output!$E$49/Output!$P$49)))</f>
        <v/>
      </c>
      <c r="DY433" s="274" t="str">
        <f>IF(DX433="","",IF(IntermediateCalcs!$AO$9="Yes",IntermediateCalcs!DX433*$CX433,IntermediateCalcs!DX433))</f>
        <v/>
      </c>
      <c r="DZ433" s="250" t="str">
        <f>IF(DataGoesHere!$B433="","",($CZ433-DY433))</f>
        <v/>
      </c>
      <c r="EA433" s="250" t="str">
        <f>IF(DataGoesHere!$B433="","",ABS($CZ433-DY433))</f>
        <v/>
      </c>
      <c r="EB433" s="250" t="str">
        <f>IF(DataGoesHere!$B433="","",EA433^2)</f>
        <v/>
      </c>
      <c r="EC433" s="249" t="str">
        <f>IF(DataGoesHere!$B433="","",EA433/$CZ433)</f>
        <v/>
      </c>
      <c r="ED433" s="250" t="str">
        <f>IF(DataGoesHere!$B433="","",SUM(DZ$2:DZ433)/AVERAGE(EA:EA))</f>
        <v/>
      </c>
    </row>
    <row r="434" spans="20:134" x14ac:dyDescent="0.2">
      <c r="T434" s="244" t="str">
        <f>IF(DataGoesHere!$B434="","",(DataGoesHere!$B434/SUM(DataGoesHere!$B434:'DataGoesHere'!$B445)))</f>
        <v/>
      </c>
      <c r="U434" s="238"/>
      <c r="V434" s="238"/>
      <c r="W434" s="238"/>
      <c r="X434" s="238"/>
      <c r="Y434" s="238"/>
      <c r="Z434" s="238"/>
      <c r="AA434" s="238"/>
      <c r="AB434" s="238"/>
      <c r="AC434" s="238"/>
      <c r="AD434" s="238"/>
      <c r="AE434" s="239"/>
      <c r="CV434" s="310" t="str">
        <f>IF(DataGoesHere!B434="","",DataGoesHere!A434)</f>
        <v/>
      </c>
      <c r="CW434" s="271">
        <f t="shared" ca="1" si="20"/>
        <v>1</v>
      </c>
      <c r="CX434" s="272">
        <f t="shared" ca="1" si="21"/>
        <v>1.3236179355303281</v>
      </c>
      <c r="CY434" s="266">
        <f>DataGoesHere!A434</f>
        <v>433</v>
      </c>
      <c r="CZ434" s="19" t="str">
        <f>IF(DataGoesHere!B434="","",DataGoesHere!B434)</f>
        <v/>
      </c>
      <c r="DA434" s="19" t="str">
        <f>IF(DataGoesHere!B434="","",IF(AH$5="No",DataGoesHere!B434,DataGoesHere!B434-(AH$2*(DataGoesHere!A434-1))))</f>
        <v/>
      </c>
      <c r="DB434" s="19" t="str">
        <f>IF(DataGoesHere!B434="","",IF(AO$9="No",DataGoesHere!B434,DataGoesHere!B434/CX434))</f>
        <v/>
      </c>
      <c r="DC434" s="19" t="str">
        <f>IF(DataGoesHere!B434="","",IF(AO$9="No",DA434,DA434/CX434))</f>
        <v/>
      </c>
      <c r="DD434" s="293" t="str">
        <f>IF(CZ434="",IF(COUNTIF(DD$2:DD433,"Forecast")&lt;Output!E$43,"Forecast",""),"Actual")</f>
        <v/>
      </c>
      <c r="DF434" s="19" t="str">
        <f>IF(DataGoesHere!B433="",IF(DD434="Forecast",(Output!$E$47*IntermediateCalcs!DH433)+((1-Output!$E$47)*IntermediateCalcs!DF433),""),(Output!$E$47*IntermediateCalcs!DB433)+((1-Output!$E$47)*IntermediateCalcs!DF433))</f>
        <v/>
      </c>
      <c r="DG434" s="19" t="str">
        <f>IF(DataGoesHere!B433="",IF(DD434="Forecast",(Output!$G$47*(IntermediateCalcs!DF434-IntermediateCalcs!DF433))+((1-Output!$G$47)*IntermediateCalcs!DG433),""),(Output!$G$47*(IntermediateCalcs!DF434-IntermediateCalcs!DF433))+((1-Output!$G$47)*IntermediateCalcs!DG433))</f>
        <v/>
      </c>
      <c r="DH434" s="19" t="str">
        <f>IF(DataGoesHere!B433="",IF(DD434="Forecast",DF434+DG434,""),DF434+DG434)</f>
        <v/>
      </c>
      <c r="DI434" s="274" t="str">
        <f>IF(DH434="","",IF(IntermediateCalcs!$AO$9="Yes",IntermediateCalcs!DH434*$CX434,IntermediateCalcs!DH434))</f>
        <v/>
      </c>
      <c r="DJ434" s="250" t="str">
        <f>IF(DataGoesHere!$B434="","",($CZ434-DI434))</f>
        <v/>
      </c>
      <c r="DK434" s="250" t="str">
        <f>IF(DataGoesHere!$B434="","",ABS($CZ434-DI434))</f>
        <v/>
      </c>
      <c r="DL434" s="250" t="str">
        <f>IF(DataGoesHere!$B434="","",DK434^2)</f>
        <v/>
      </c>
      <c r="DM434" s="249" t="str">
        <f>IF(DataGoesHere!$B434="","",DK434/$CZ434)</f>
        <v/>
      </c>
      <c r="DN434" s="250" t="str">
        <f>IF(DataGoesHere!$B434="","",SUM(DJ$2:DJ434)/AVERAGE(DK:DK))</f>
        <v/>
      </c>
      <c r="DP434" s="19" t="str">
        <f>IF(DataGoesHere!B434="",IF($DD434="Forecast",(Output!E$48*IntermediateCalcs!CY434)+Output!G$48,""),(Output!E$48*IntermediateCalcs!CY434)+Output!G$48)</f>
        <v/>
      </c>
      <c r="DQ434" s="274" t="str">
        <f>IF(DP434="","",IF(IntermediateCalcs!$AO$9="Yes",IntermediateCalcs!DP434*$CX434,IntermediateCalcs!DP434))</f>
        <v/>
      </c>
      <c r="DR434" s="250" t="str">
        <f>IF(DataGoesHere!$B434="","",($CZ434-DQ434))</f>
        <v/>
      </c>
      <c r="DS434" s="250" t="str">
        <f>IF(DataGoesHere!$B434="","",ABS($CZ434-DQ434))</f>
        <v/>
      </c>
      <c r="DT434" s="250" t="str">
        <f>IF(DataGoesHere!$B434="","",DS434^2)</f>
        <v/>
      </c>
      <c r="DU434" s="249" t="str">
        <f>IF(DataGoesHere!$B434="","",DS434/$CZ434)</f>
        <v/>
      </c>
      <c r="DV434" s="250" t="str">
        <f>IF(DataGoesHere!$B434="","",SUM(DR$2:DR434)/AVERAGE(DS:DS))</f>
        <v/>
      </c>
      <c r="DX434" s="19" t="str">
        <f>IF(DataGoesHere!$B433="","",(DB428*(Output!$O$49/Output!$P$49))+(IntermediateCalcs!DB429*(Output!$M$49/Output!$P$49))+(IntermediateCalcs!DB430*(Output!$K$49/Output!$P$49))+(DB431*(Output!$I$49/Output!$P$49))+(IntermediateCalcs!DB432*(Output!$G$49/Output!$P$49))+(IntermediateCalcs!DB433*(Output!$E$49/Output!$P$49)))</f>
        <v/>
      </c>
      <c r="DY434" s="274" t="str">
        <f>IF(DX434="","",IF(IntermediateCalcs!$AO$9="Yes",IntermediateCalcs!DX434*$CX434,IntermediateCalcs!DX434))</f>
        <v/>
      </c>
      <c r="DZ434" s="250" t="str">
        <f>IF(DataGoesHere!$B434="","",($CZ434-DY434))</f>
        <v/>
      </c>
      <c r="EA434" s="250" t="str">
        <f>IF(DataGoesHere!$B434="","",ABS($CZ434-DY434))</f>
        <v/>
      </c>
      <c r="EB434" s="250" t="str">
        <f>IF(DataGoesHere!$B434="","",EA434^2)</f>
        <v/>
      </c>
      <c r="EC434" s="249" t="str">
        <f>IF(DataGoesHere!$B434="","",EA434/$CZ434)</f>
        <v/>
      </c>
      <c r="ED434" s="250" t="str">
        <f>IF(DataGoesHere!$B434="","",SUM(DZ$2:DZ434)/AVERAGE(EA:EA))</f>
        <v/>
      </c>
    </row>
    <row r="435" spans="20:134" x14ac:dyDescent="0.2">
      <c r="T435" s="240"/>
      <c r="U435" s="245" t="str">
        <f>IF(DataGoesHere!$B435="","",(DataGoesHere!$B435/SUM(DataGoesHere!$B435:'DataGoesHere'!$B445)))</f>
        <v/>
      </c>
      <c r="V435" s="86"/>
      <c r="W435" s="86"/>
      <c r="X435" s="86"/>
      <c r="Y435" s="86"/>
      <c r="Z435" s="86"/>
      <c r="AA435" s="86"/>
      <c r="AB435" s="86"/>
      <c r="AC435" s="86"/>
      <c r="AD435" s="86"/>
      <c r="AE435" s="241"/>
      <c r="CV435" s="310" t="str">
        <f>IF(DataGoesHere!B435="","",DataGoesHere!A435)</f>
        <v/>
      </c>
      <c r="CW435" s="271">
        <f t="shared" ca="1" si="20"/>
        <v>2</v>
      </c>
      <c r="CX435" s="272">
        <f t="shared" ca="1" si="21"/>
        <v>0.80574490527728204</v>
      </c>
      <c r="CY435" s="266">
        <f>DataGoesHere!A435</f>
        <v>434</v>
      </c>
      <c r="CZ435" s="19" t="str">
        <f>IF(DataGoesHere!B435="","",DataGoesHere!B435)</f>
        <v/>
      </c>
      <c r="DA435" s="19" t="str">
        <f>IF(DataGoesHere!B435="","",IF(AH$5="No",DataGoesHere!B435,DataGoesHere!B435-(AH$2*(DataGoesHere!A435-1))))</f>
        <v/>
      </c>
      <c r="DB435" s="19" t="str">
        <f>IF(DataGoesHere!B435="","",IF(AO$9="No",DataGoesHere!B435,DataGoesHere!B435/CX435))</f>
        <v/>
      </c>
      <c r="DC435" s="19" t="str">
        <f>IF(DataGoesHere!B435="","",IF(AO$9="No",DA435,DA435/CX435))</f>
        <v/>
      </c>
      <c r="DD435" s="293" t="str">
        <f>IF(CZ435="",IF(COUNTIF(DD$2:DD434,"Forecast")&lt;Output!E$43,"Forecast",""),"Actual")</f>
        <v/>
      </c>
      <c r="DF435" s="19" t="str">
        <f>IF(DataGoesHere!B434="",IF(DD435="Forecast",(Output!$E$47*IntermediateCalcs!DH434)+((1-Output!$E$47)*IntermediateCalcs!DF434),""),(Output!$E$47*IntermediateCalcs!DB434)+((1-Output!$E$47)*IntermediateCalcs!DF434))</f>
        <v/>
      </c>
      <c r="DG435" s="19" t="str">
        <f>IF(DataGoesHere!B434="",IF(DD435="Forecast",(Output!$G$47*(IntermediateCalcs!DF435-IntermediateCalcs!DF434))+((1-Output!$G$47)*IntermediateCalcs!DG434),""),(Output!$G$47*(IntermediateCalcs!DF435-IntermediateCalcs!DF434))+((1-Output!$G$47)*IntermediateCalcs!DG434))</f>
        <v/>
      </c>
      <c r="DH435" s="19" t="str">
        <f>IF(DataGoesHere!B434="",IF(DD435="Forecast",DF435+DG435,""),DF435+DG435)</f>
        <v/>
      </c>
      <c r="DI435" s="274" t="str">
        <f>IF(DH435="","",IF(IntermediateCalcs!$AO$9="Yes",IntermediateCalcs!DH435*$CX435,IntermediateCalcs!DH435))</f>
        <v/>
      </c>
      <c r="DJ435" s="250" t="str">
        <f>IF(DataGoesHere!$B435="","",($CZ435-DI435))</f>
        <v/>
      </c>
      <c r="DK435" s="250" t="str">
        <f>IF(DataGoesHere!$B435="","",ABS($CZ435-DI435))</f>
        <v/>
      </c>
      <c r="DL435" s="250" t="str">
        <f>IF(DataGoesHere!$B435="","",DK435^2)</f>
        <v/>
      </c>
      <c r="DM435" s="249" t="str">
        <f>IF(DataGoesHere!$B435="","",DK435/$CZ435)</f>
        <v/>
      </c>
      <c r="DN435" s="250" t="str">
        <f>IF(DataGoesHere!$B435="","",SUM(DJ$2:DJ435)/AVERAGE(DK:DK))</f>
        <v/>
      </c>
      <c r="DP435" s="19" t="str">
        <f>IF(DataGoesHere!B435="",IF($DD435="Forecast",(Output!E$48*IntermediateCalcs!CY435)+Output!G$48,""),(Output!E$48*IntermediateCalcs!CY435)+Output!G$48)</f>
        <v/>
      </c>
      <c r="DQ435" s="274" t="str">
        <f>IF(DP435="","",IF(IntermediateCalcs!$AO$9="Yes",IntermediateCalcs!DP435*$CX435,IntermediateCalcs!DP435))</f>
        <v/>
      </c>
      <c r="DR435" s="250" t="str">
        <f>IF(DataGoesHere!$B435="","",($CZ435-DQ435))</f>
        <v/>
      </c>
      <c r="DS435" s="250" t="str">
        <f>IF(DataGoesHere!$B435="","",ABS($CZ435-DQ435))</f>
        <v/>
      </c>
      <c r="DT435" s="250" t="str">
        <f>IF(DataGoesHere!$B435="","",DS435^2)</f>
        <v/>
      </c>
      <c r="DU435" s="249" t="str">
        <f>IF(DataGoesHere!$B435="","",DS435/$CZ435)</f>
        <v/>
      </c>
      <c r="DV435" s="250" t="str">
        <f>IF(DataGoesHere!$B435="","",SUM(DR$2:DR435)/AVERAGE(DS:DS))</f>
        <v/>
      </c>
      <c r="DX435" s="19" t="str">
        <f>IF(DataGoesHere!$B434="","",(DB429*(Output!$O$49/Output!$P$49))+(IntermediateCalcs!DB430*(Output!$M$49/Output!$P$49))+(IntermediateCalcs!DB431*(Output!$K$49/Output!$P$49))+(DB432*(Output!$I$49/Output!$P$49))+(IntermediateCalcs!DB433*(Output!$G$49/Output!$P$49))+(IntermediateCalcs!DB434*(Output!$E$49/Output!$P$49)))</f>
        <v/>
      </c>
      <c r="DY435" s="274" t="str">
        <f>IF(DX435="","",IF(IntermediateCalcs!$AO$9="Yes",IntermediateCalcs!DX435*$CX435,IntermediateCalcs!DX435))</f>
        <v/>
      </c>
      <c r="DZ435" s="250" t="str">
        <f>IF(DataGoesHere!$B435="","",($CZ435-DY435))</f>
        <v/>
      </c>
      <c r="EA435" s="250" t="str">
        <f>IF(DataGoesHere!$B435="","",ABS($CZ435-DY435))</f>
        <v/>
      </c>
      <c r="EB435" s="250" t="str">
        <f>IF(DataGoesHere!$B435="","",EA435^2)</f>
        <v/>
      </c>
      <c r="EC435" s="249" t="str">
        <f>IF(DataGoesHere!$B435="","",EA435/$CZ435)</f>
        <v/>
      </c>
      <c r="ED435" s="250" t="str">
        <f>IF(DataGoesHere!$B435="","",SUM(DZ$2:DZ435)/AVERAGE(EA:EA))</f>
        <v/>
      </c>
    </row>
    <row r="436" spans="20:134" x14ac:dyDescent="0.2">
      <c r="T436" s="240"/>
      <c r="U436" s="86"/>
      <c r="V436" s="245" t="str">
        <f>IF(DataGoesHere!$B436="","",(DataGoesHere!$B436/SUM(DataGoesHere!$B434:'DataGoesHere'!$B445)))</f>
        <v/>
      </c>
      <c r="W436" s="86"/>
      <c r="X436" s="86"/>
      <c r="Y436" s="86"/>
      <c r="Z436" s="86"/>
      <c r="AA436" s="86"/>
      <c r="AB436" s="86"/>
      <c r="AC436" s="86"/>
      <c r="AD436" s="86"/>
      <c r="AE436" s="241"/>
      <c r="CV436" s="310" t="str">
        <f>IF(DataGoesHere!B436="","",DataGoesHere!A436)</f>
        <v/>
      </c>
      <c r="CW436" s="271">
        <f t="shared" ca="1" si="20"/>
        <v>3</v>
      </c>
      <c r="CX436" s="272">
        <f t="shared" ca="1" si="21"/>
        <v>0.79862940076451561</v>
      </c>
      <c r="CY436" s="266">
        <f>DataGoesHere!A436</f>
        <v>435</v>
      </c>
      <c r="CZ436" s="19" t="str">
        <f>IF(DataGoesHere!B436="","",DataGoesHere!B436)</f>
        <v/>
      </c>
      <c r="DA436" s="19" t="str">
        <f>IF(DataGoesHere!B436="","",IF(AH$5="No",DataGoesHere!B436,DataGoesHere!B436-(AH$2*(DataGoesHere!A436-1))))</f>
        <v/>
      </c>
      <c r="DB436" s="19" t="str">
        <f>IF(DataGoesHere!B436="","",IF(AO$9="No",DataGoesHere!B436,DataGoesHere!B436/CX436))</f>
        <v/>
      </c>
      <c r="DC436" s="19" t="str">
        <f>IF(DataGoesHere!B436="","",IF(AO$9="No",DA436,DA436/CX436))</f>
        <v/>
      </c>
      <c r="DD436" s="293" t="str">
        <f>IF(CZ436="",IF(COUNTIF(DD$2:DD435,"Forecast")&lt;Output!E$43,"Forecast",""),"Actual")</f>
        <v/>
      </c>
      <c r="DF436" s="19" t="str">
        <f>IF(DataGoesHere!B435="",IF(DD436="Forecast",(Output!$E$47*IntermediateCalcs!DH435)+((1-Output!$E$47)*IntermediateCalcs!DF435),""),(Output!$E$47*IntermediateCalcs!DB435)+((1-Output!$E$47)*IntermediateCalcs!DF435))</f>
        <v/>
      </c>
      <c r="DG436" s="19" t="str">
        <f>IF(DataGoesHere!B435="",IF(DD436="Forecast",(Output!$G$47*(IntermediateCalcs!DF436-IntermediateCalcs!DF435))+((1-Output!$G$47)*IntermediateCalcs!DG435),""),(Output!$G$47*(IntermediateCalcs!DF436-IntermediateCalcs!DF435))+((1-Output!$G$47)*IntermediateCalcs!DG435))</f>
        <v/>
      </c>
      <c r="DH436" s="19" t="str">
        <f>IF(DataGoesHere!B435="",IF(DD436="Forecast",DF436+DG436,""),DF436+DG436)</f>
        <v/>
      </c>
      <c r="DI436" s="274" t="str">
        <f>IF(DH436="","",IF(IntermediateCalcs!$AO$9="Yes",IntermediateCalcs!DH436*$CX436,IntermediateCalcs!DH436))</f>
        <v/>
      </c>
      <c r="DJ436" s="250" t="str">
        <f>IF(DataGoesHere!$B436="","",($CZ436-DI436))</f>
        <v/>
      </c>
      <c r="DK436" s="250" t="str">
        <f>IF(DataGoesHere!$B436="","",ABS($CZ436-DI436))</f>
        <v/>
      </c>
      <c r="DL436" s="250" t="str">
        <f>IF(DataGoesHere!$B436="","",DK436^2)</f>
        <v/>
      </c>
      <c r="DM436" s="249" t="str">
        <f>IF(DataGoesHere!$B436="","",DK436/$CZ436)</f>
        <v/>
      </c>
      <c r="DN436" s="250" t="str">
        <f>IF(DataGoesHere!$B436="","",SUM(DJ$2:DJ436)/AVERAGE(DK:DK))</f>
        <v/>
      </c>
      <c r="DP436" s="19" t="str">
        <f>IF(DataGoesHere!B436="",IF($DD436="Forecast",(Output!E$48*IntermediateCalcs!CY436)+Output!G$48,""),(Output!E$48*IntermediateCalcs!CY436)+Output!G$48)</f>
        <v/>
      </c>
      <c r="DQ436" s="274" t="str">
        <f>IF(DP436="","",IF(IntermediateCalcs!$AO$9="Yes",IntermediateCalcs!DP436*$CX436,IntermediateCalcs!DP436))</f>
        <v/>
      </c>
      <c r="DR436" s="250" t="str">
        <f>IF(DataGoesHere!$B436="","",($CZ436-DQ436))</f>
        <v/>
      </c>
      <c r="DS436" s="250" t="str">
        <f>IF(DataGoesHere!$B436="","",ABS($CZ436-DQ436))</f>
        <v/>
      </c>
      <c r="DT436" s="250" t="str">
        <f>IF(DataGoesHere!$B436="","",DS436^2)</f>
        <v/>
      </c>
      <c r="DU436" s="249" t="str">
        <f>IF(DataGoesHere!$B436="","",DS436/$CZ436)</f>
        <v/>
      </c>
      <c r="DV436" s="250" t="str">
        <f>IF(DataGoesHere!$B436="","",SUM(DR$2:DR436)/AVERAGE(DS:DS))</f>
        <v/>
      </c>
      <c r="DX436" s="19" t="str">
        <f>IF(DataGoesHere!$B435="","",(DB430*(Output!$O$49/Output!$P$49))+(IntermediateCalcs!DB431*(Output!$M$49/Output!$P$49))+(IntermediateCalcs!DB432*(Output!$K$49/Output!$P$49))+(DB433*(Output!$I$49/Output!$P$49))+(IntermediateCalcs!DB434*(Output!$G$49/Output!$P$49))+(IntermediateCalcs!DB435*(Output!$E$49/Output!$P$49)))</f>
        <v/>
      </c>
      <c r="DY436" s="274" t="str">
        <f>IF(DX436="","",IF(IntermediateCalcs!$AO$9="Yes",IntermediateCalcs!DX436*$CX436,IntermediateCalcs!DX436))</f>
        <v/>
      </c>
      <c r="DZ436" s="250" t="str">
        <f>IF(DataGoesHere!$B436="","",($CZ436-DY436))</f>
        <v/>
      </c>
      <c r="EA436" s="250" t="str">
        <f>IF(DataGoesHere!$B436="","",ABS($CZ436-DY436))</f>
        <v/>
      </c>
      <c r="EB436" s="250" t="str">
        <f>IF(DataGoesHere!$B436="","",EA436^2)</f>
        <v/>
      </c>
      <c r="EC436" s="249" t="str">
        <f>IF(DataGoesHere!$B436="","",EA436/$CZ436)</f>
        <v/>
      </c>
      <c r="ED436" s="250" t="str">
        <f>IF(DataGoesHere!$B436="","",SUM(DZ$2:DZ436)/AVERAGE(EA:EA))</f>
        <v/>
      </c>
    </row>
    <row r="437" spans="20:134" x14ac:dyDescent="0.2">
      <c r="T437" s="240"/>
      <c r="U437" s="86"/>
      <c r="V437" s="86"/>
      <c r="W437" s="245" t="str">
        <f>IF(DataGoesHere!$B437="","",(DataGoesHere!$B437/SUM(DataGoesHere!$B434:'DataGoesHere'!$B445)))</f>
        <v/>
      </c>
      <c r="X437" s="86"/>
      <c r="Y437" s="86"/>
      <c r="Z437" s="86"/>
      <c r="AA437" s="86"/>
      <c r="AB437" s="86"/>
      <c r="AC437" s="86"/>
      <c r="AD437" s="86"/>
      <c r="AE437" s="241"/>
      <c r="CV437" s="310" t="str">
        <f>IF(DataGoesHere!B437="","",DataGoesHere!A437)</f>
        <v/>
      </c>
      <c r="CW437" s="271">
        <f t="shared" ca="1" si="20"/>
        <v>4</v>
      </c>
      <c r="CX437" s="272">
        <f t="shared" ca="1" si="21"/>
        <v>1.0149292433706087</v>
      </c>
      <c r="CY437" s="266">
        <f>DataGoesHere!A437</f>
        <v>436</v>
      </c>
      <c r="CZ437" s="19" t="str">
        <f>IF(DataGoesHere!B437="","",DataGoesHere!B437)</f>
        <v/>
      </c>
      <c r="DA437" s="19" t="str">
        <f>IF(DataGoesHere!B437="","",IF(AH$5="No",DataGoesHere!B437,DataGoesHere!B437-(AH$2*(DataGoesHere!A437-1))))</f>
        <v/>
      </c>
      <c r="DB437" s="19" t="str">
        <f>IF(DataGoesHere!B437="","",IF(AO$9="No",DataGoesHere!B437,DataGoesHere!B437/CX437))</f>
        <v/>
      </c>
      <c r="DC437" s="19" t="str">
        <f>IF(DataGoesHere!B437="","",IF(AO$9="No",DA437,DA437/CX437))</f>
        <v/>
      </c>
      <c r="DD437" s="293" t="str">
        <f>IF(CZ437="",IF(COUNTIF(DD$2:DD436,"Forecast")&lt;Output!E$43,"Forecast",""),"Actual")</f>
        <v/>
      </c>
      <c r="DF437" s="19" t="str">
        <f>IF(DataGoesHere!B436="",IF(DD437="Forecast",(Output!$E$47*IntermediateCalcs!DH436)+((1-Output!$E$47)*IntermediateCalcs!DF436),""),(Output!$E$47*IntermediateCalcs!DB436)+((1-Output!$E$47)*IntermediateCalcs!DF436))</f>
        <v/>
      </c>
      <c r="DG437" s="19" t="str">
        <f>IF(DataGoesHere!B436="",IF(DD437="Forecast",(Output!$G$47*(IntermediateCalcs!DF437-IntermediateCalcs!DF436))+((1-Output!$G$47)*IntermediateCalcs!DG436),""),(Output!$G$47*(IntermediateCalcs!DF437-IntermediateCalcs!DF436))+((1-Output!$G$47)*IntermediateCalcs!DG436))</f>
        <v/>
      </c>
      <c r="DH437" s="19" t="str">
        <f>IF(DataGoesHere!B436="",IF(DD437="Forecast",DF437+DG437,""),DF437+DG437)</f>
        <v/>
      </c>
      <c r="DI437" s="274" t="str">
        <f>IF(DH437="","",IF(IntermediateCalcs!$AO$9="Yes",IntermediateCalcs!DH437*$CX437,IntermediateCalcs!DH437))</f>
        <v/>
      </c>
      <c r="DJ437" s="250" t="str">
        <f>IF(DataGoesHere!$B437="","",($CZ437-DI437))</f>
        <v/>
      </c>
      <c r="DK437" s="250" t="str">
        <f>IF(DataGoesHere!$B437="","",ABS($CZ437-DI437))</f>
        <v/>
      </c>
      <c r="DL437" s="250" t="str">
        <f>IF(DataGoesHere!$B437="","",DK437^2)</f>
        <v/>
      </c>
      <c r="DM437" s="249" t="str">
        <f>IF(DataGoesHere!$B437="","",DK437/$CZ437)</f>
        <v/>
      </c>
      <c r="DN437" s="250" t="str">
        <f>IF(DataGoesHere!$B437="","",SUM(DJ$2:DJ437)/AVERAGE(DK:DK))</f>
        <v/>
      </c>
      <c r="DP437" s="19" t="str">
        <f>IF(DataGoesHere!B437="",IF($DD437="Forecast",(Output!E$48*IntermediateCalcs!CY437)+Output!G$48,""),(Output!E$48*IntermediateCalcs!CY437)+Output!G$48)</f>
        <v/>
      </c>
      <c r="DQ437" s="274" t="str">
        <f>IF(DP437="","",IF(IntermediateCalcs!$AO$9="Yes",IntermediateCalcs!DP437*$CX437,IntermediateCalcs!DP437))</f>
        <v/>
      </c>
      <c r="DR437" s="250" t="str">
        <f>IF(DataGoesHere!$B437="","",($CZ437-DQ437))</f>
        <v/>
      </c>
      <c r="DS437" s="250" t="str">
        <f>IF(DataGoesHere!$B437="","",ABS($CZ437-DQ437))</f>
        <v/>
      </c>
      <c r="DT437" s="250" t="str">
        <f>IF(DataGoesHere!$B437="","",DS437^2)</f>
        <v/>
      </c>
      <c r="DU437" s="249" t="str">
        <f>IF(DataGoesHere!$B437="","",DS437/$CZ437)</f>
        <v/>
      </c>
      <c r="DV437" s="250" t="str">
        <f>IF(DataGoesHere!$B437="","",SUM(DR$2:DR437)/AVERAGE(DS:DS))</f>
        <v/>
      </c>
      <c r="DX437" s="19" t="str">
        <f>IF(DataGoesHere!$B436="","",(DB431*(Output!$O$49/Output!$P$49))+(IntermediateCalcs!DB432*(Output!$M$49/Output!$P$49))+(IntermediateCalcs!DB433*(Output!$K$49/Output!$P$49))+(DB434*(Output!$I$49/Output!$P$49))+(IntermediateCalcs!DB435*(Output!$G$49/Output!$P$49))+(IntermediateCalcs!DB436*(Output!$E$49/Output!$P$49)))</f>
        <v/>
      </c>
      <c r="DY437" s="274" t="str">
        <f>IF(DX437="","",IF(IntermediateCalcs!$AO$9="Yes",IntermediateCalcs!DX437*$CX437,IntermediateCalcs!DX437))</f>
        <v/>
      </c>
      <c r="DZ437" s="250" t="str">
        <f>IF(DataGoesHere!$B437="","",($CZ437-DY437))</f>
        <v/>
      </c>
      <c r="EA437" s="250" t="str">
        <f>IF(DataGoesHere!$B437="","",ABS($CZ437-DY437))</f>
        <v/>
      </c>
      <c r="EB437" s="250" t="str">
        <f>IF(DataGoesHere!$B437="","",EA437^2)</f>
        <v/>
      </c>
      <c r="EC437" s="249" t="str">
        <f>IF(DataGoesHere!$B437="","",EA437/$CZ437)</f>
        <v/>
      </c>
      <c r="ED437" s="250" t="str">
        <f>IF(DataGoesHere!$B437="","",SUM(DZ$2:DZ437)/AVERAGE(EA:EA))</f>
        <v/>
      </c>
    </row>
    <row r="438" spans="20:134" x14ac:dyDescent="0.2">
      <c r="T438" s="240"/>
      <c r="U438" s="86"/>
      <c r="V438" s="86"/>
      <c r="W438" s="86"/>
      <c r="X438" s="245" t="str">
        <f>IF(DataGoesHere!$B438="","",(DataGoesHere!$B438/SUM(DataGoesHere!$B434:'DataGoesHere'!$B445)))</f>
        <v/>
      </c>
      <c r="Y438" s="86"/>
      <c r="Z438" s="86"/>
      <c r="AA438" s="86"/>
      <c r="AB438" s="86"/>
      <c r="AC438" s="86"/>
      <c r="AD438" s="86"/>
      <c r="AE438" s="241"/>
      <c r="CV438" s="310" t="str">
        <f>IF(DataGoesHere!B438="","",DataGoesHere!A438)</f>
        <v/>
      </c>
      <c r="CW438" s="271">
        <f t="shared" ca="1" si="20"/>
        <v>5</v>
      </c>
      <c r="CX438" s="272">
        <f t="shared" ca="1" si="21"/>
        <v>0.97875414397996308</v>
      </c>
      <c r="CY438" s="266">
        <f>DataGoesHere!A438</f>
        <v>437</v>
      </c>
      <c r="CZ438" s="19" t="str">
        <f>IF(DataGoesHere!B438="","",DataGoesHere!B438)</f>
        <v/>
      </c>
      <c r="DA438" s="19" t="str">
        <f>IF(DataGoesHere!B438="","",IF(AH$5="No",DataGoesHere!B438,DataGoesHere!B438-(AH$2*(DataGoesHere!A438-1))))</f>
        <v/>
      </c>
      <c r="DB438" s="19" t="str">
        <f>IF(DataGoesHere!B438="","",IF(AO$9="No",DataGoesHere!B438,DataGoesHere!B438/CX438))</f>
        <v/>
      </c>
      <c r="DC438" s="19" t="str">
        <f>IF(DataGoesHere!B438="","",IF(AO$9="No",DA438,DA438/CX438))</f>
        <v/>
      </c>
      <c r="DD438" s="293" t="str">
        <f>IF(CZ438="",IF(COUNTIF(DD$2:DD437,"Forecast")&lt;Output!E$43,"Forecast",""),"Actual")</f>
        <v/>
      </c>
      <c r="DF438" s="19" t="str">
        <f>IF(DataGoesHere!B437="",IF(DD438="Forecast",(Output!$E$47*IntermediateCalcs!DH437)+((1-Output!$E$47)*IntermediateCalcs!DF437),""),(Output!$E$47*IntermediateCalcs!DB437)+((1-Output!$E$47)*IntermediateCalcs!DF437))</f>
        <v/>
      </c>
      <c r="DG438" s="19" t="str">
        <f>IF(DataGoesHere!B437="",IF(DD438="Forecast",(Output!$G$47*(IntermediateCalcs!DF438-IntermediateCalcs!DF437))+((1-Output!$G$47)*IntermediateCalcs!DG437),""),(Output!$G$47*(IntermediateCalcs!DF438-IntermediateCalcs!DF437))+((1-Output!$G$47)*IntermediateCalcs!DG437))</f>
        <v/>
      </c>
      <c r="DH438" s="19" t="str">
        <f>IF(DataGoesHere!B437="",IF(DD438="Forecast",DF438+DG438,""),DF438+DG438)</f>
        <v/>
      </c>
      <c r="DI438" s="274" t="str">
        <f>IF(DH438="","",IF(IntermediateCalcs!$AO$9="Yes",IntermediateCalcs!DH438*$CX438,IntermediateCalcs!DH438))</f>
        <v/>
      </c>
      <c r="DJ438" s="250" t="str">
        <f>IF(DataGoesHere!$B438="","",($CZ438-DI438))</f>
        <v/>
      </c>
      <c r="DK438" s="250" t="str">
        <f>IF(DataGoesHere!$B438="","",ABS($CZ438-DI438))</f>
        <v/>
      </c>
      <c r="DL438" s="250" t="str">
        <f>IF(DataGoesHere!$B438="","",DK438^2)</f>
        <v/>
      </c>
      <c r="DM438" s="249" t="str">
        <f>IF(DataGoesHere!$B438="","",DK438/$CZ438)</f>
        <v/>
      </c>
      <c r="DN438" s="250" t="str">
        <f>IF(DataGoesHere!$B438="","",SUM(DJ$2:DJ438)/AVERAGE(DK:DK))</f>
        <v/>
      </c>
      <c r="DP438" s="19" t="str">
        <f>IF(DataGoesHere!B438="",IF($DD438="Forecast",(Output!E$48*IntermediateCalcs!CY438)+Output!G$48,""),(Output!E$48*IntermediateCalcs!CY438)+Output!G$48)</f>
        <v/>
      </c>
      <c r="DQ438" s="274" t="str">
        <f>IF(DP438="","",IF(IntermediateCalcs!$AO$9="Yes",IntermediateCalcs!DP438*$CX438,IntermediateCalcs!DP438))</f>
        <v/>
      </c>
      <c r="DR438" s="250" t="str">
        <f>IF(DataGoesHere!$B438="","",($CZ438-DQ438))</f>
        <v/>
      </c>
      <c r="DS438" s="250" t="str">
        <f>IF(DataGoesHere!$B438="","",ABS($CZ438-DQ438))</f>
        <v/>
      </c>
      <c r="DT438" s="250" t="str">
        <f>IF(DataGoesHere!$B438="","",DS438^2)</f>
        <v/>
      </c>
      <c r="DU438" s="249" t="str">
        <f>IF(DataGoesHere!$B438="","",DS438/$CZ438)</f>
        <v/>
      </c>
      <c r="DV438" s="250" t="str">
        <f>IF(DataGoesHere!$B438="","",SUM(DR$2:DR438)/AVERAGE(DS:DS))</f>
        <v/>
      </c>
      <c r="DX438" s="19" t="str">
        <f>IF(DataGoesHere!$B437="","",(DB432*(Output!$O$49/Output!$P$49))+(IntermediateCalcs!DB433*(Output!$M$49/Output!$P$49))+(IntermediateCalcs!DB434*(Output!$K$49/Output!$P$49))+(DB435*(Output!$I$49/Output!$P$49))+(IntermediateCalcs!DB436*(Output!$G$49/Output!$P$49))+(IntermediateCalcs!DB437*(Output!$E$49/Output!$P$49)))</f>
        <v/>
      </c>
      <c r="DY438" s="274" t="str">
        <f>IF(DX438="","",IF(IntermediateCalcs!$AO$9="Yes",IntermediateCalcs!DX438*$CX438,IntermediateCalcs!DX438))</f>
        <v/>
      </c>
      <c r="DZ438" s="250" t="str">
        <f>IF(DataGoesHere!$B438="","",($CZ438-DY438))</f>
        <v/>
      </c>
      <c r="EA438" s="250" t="str">
        <f>IF(DataGoesHere!$B438="","",ABS($CZ438-DY438))</f>
        <v/>
      </c>
      <c r="EB438" s="250" t="str">
        <f>IF(DataGoesHere!$B438="","",EA438^2)</f>
        <v/>
      </c>
      <c r="EC438" s="249" t="str">
        <f>IF(DataGoesHere!$B438="","",EA438/$CZ438)</f>
        <v/>
      </c>
      <c r="ED438" s="250" t="str">
        <f>IF(DataGoesHere!$B438="","",SUM(DZ$2:DZ438)/AVERAGE(EA:EA))</f>
        <v/>
      </c>
    </row>
    <row r="439" spans="20:134" x14ac:dyDescent="0.2">
      <c r="T439" s="240"/>
      <c r="U439" s="86"/>
      <c r="V439" s="86"/>
      <c r="W439" s="86"/>
      <c r="X439" s="86"/>
      <c r="Y439" s="245" t="str">
        <f>IF(DataGoesHere!$B439="","",(DataGoesHere!$B439/SUM(DataGoesHere!$B434:'DataGoesHere'!$B445)))</f>
        <v/>
      </c>
      <c r="Z439" s="86"/>
      <c r="AA439" s="86"/>
      <c r="AB439" s="86"/>
      <c r="AC439" s="86"/>
      <c r="AD439" s="86"/>
      <c r="AE439" s="241"/>
      <c r="CV439" s="310" t="str">
        <f>IF(DataGoesHere!B439="","",DataGoesHere!A439)</f>
        <v/>
      </c>
      <c r="CW439" s="271">
        <f t="shared" ca="1" si="20"/>
        <v>6</v>
      </c>
      <c r="CX439" s="272">
        <f t="shared" ca="1" si="21"/>
        <v>1.0779088099730167</v>
      </c>
      <c r="CY439" s="266">
        <f>DataGoesHere!A439</f>
        <v>438</v>
      </c>
      <c r="CZ439" s="19" t="str">
        <f>IF(DataGoesHere!B439="","",DataGoesHere!B439)</f>
        <v/>
      </c>
      <c r="DA439" s="19" t="str">
        <f>IF(DataGoesHere!B439="","",IF(AH$5="No",DataGoesHere!B439,DataGoesHere!B439-(AH$2*(DataGoesHere!A439-1))))</f>
        <v/>
      </c>
      <c r="DB439" s="19" t="str">
        <f>IF(DataGoesHere!B439="","",IF(AO$9="No",DataGoesHere!B439,DataGoesHere!B439/CX439))</f>
        <v/>
      </c>
      <c r="DC439" s="19" t="str">
        <f>IF(DataGoesHere!B439="","",IF(AO$9="No",DA439,DA439/CX439))</f>
        <v/>
      </c>
      <c r="DD439" s="293" t="str">
        <f>IF(CZ439="",IF(COUNTIF(DD$2:DD438,"Forecast")&lt;Output!E$43,"Forecast",""),"Actual")</f>
        <v/>
      </c>
      <c r="DF439" s="19" t="str">
        <f>IF(DataGoesHere!B438="",IF(DD439="Forecast",(Output!$E$47*IntermediateCalcs!DH438)+((1-Output!$E$47)*IntermediateCalcs!DF438),""),(Output!$E$47*IntermediateCalcs!DB438)+((1-Output!$E$47)*IntermediateCalcs!DF438))</f>
        <v/>
      </c>
      <c r="DG439" s="19" t="str">
        <f>IF(DataGoesHere!B438="",IF(DD439="Forecast",(Output!$G$47*(IntermediateCalcs!DF439-IntermediateCalcs!DF438))+((1-Output!$G$47)*IntermediateCalcs!DG438),""),(Output!$G$47*(IntermediateCalcs!DF439-IntermediateCalcs!DF438))+((1-Output!$G$47)*IntermediateCalcs!DG438))</f>
        <v/>
      </c>
      <c r="DH439" s="19" t="str">
        <f>IF(DataGoesHere!B438="",IF(DD439="Forecast",DF439+DG439,""),DF439+DG439)</f>
        <v/>
      </c>
      <c r="DI439" s="274" t="str">
        <f>IF(DH439="","",IF(IntermediateCalcs!$AO$9="Yes",IntermediateCalcs!DH439*$CX439,IntermediateCalcs!DH439))</f>
        <v/>
      </c>
      <c r="DJ439" s="250" t="str">
        <f>IF(DataGoesHere!$B439="","",($CZ439-DI439))</f>
        <v/>
      </c>
      <c r="DK439" s="250" t="str">
        <f>IF(DataGoesHere!$B439="","",ABS($CZ439-DI439))</f>
        <v/>
      </c>
      <c r="DL439" s="250" t="str">
        <f>IF(DataGoesHere!$B439="","",DK439^2)</f>
        <v/>
      </c>
      <c r="DM439" s="249" t="str">
        <f>IF(DataGoesHere!$B439="","",DK439/$CZ439)</f>
        <v/>
      </c>
      <c r="DN439" s="250" t="str">
        <f>IF(DataGoesHere!$B439="","",SUM(DJ$2:DJ439)/AVERAGE(DK:DK))</f>
        <v/>
      </c>
      <c r="DP439" s="19" t="str">
        <f>IF(DataGoesHere!B439="",IF($DD439="Forecast",(Output!E$48*IntermediateCalcs!CY439)+Output!G$48,""),(Output!E$48*IntermediateCalcs!CY439)+Output!G$48)</f>
        <v/>
      </c>
      <c r="DQ439" s="274" t="str">
        <f>IF(DP439="","",IF(IntermediateCalcs!$AO$9="Yes",IntermediateCalcs!DP439*$CX439,IntermediateCalcs!DP439))</f>
        <v/>
      </c>
      <c r="DR439" s="250" t="str">
        <f>IF(DataGoesHere!$B439="","",($CZ439-DQ439))</f>
        <v/>
      </c>
      <c r="DS439" s="250" t="str">
        <f>IF(DataGoesHere!$B439="","",ABS($CZ439-DQ439))</f>
        <v/>
      </c>
      <c r="DT439" s="250" t="str">
        <f>IF(DataGoesHere!$B439="","",DS439^2)</f>
        <v/>
      </c>
      <c r="DU439" s="249" t="str">
        <f>IF(DataGoesHere!$B439="","",DS439/$CZ439)</f>
        <v/>
      </c>
      <c r="DV439" s="250" t="str">
        <f>IF(DataGoesHere!$B439="","",SUM(DR$2:DR439)/AVERAGE(DS:DS))</f>
        <v/>
      </c>
      <c r="DX439" s="19" t="str">
        <f>IF(DataGoesHere!$B438="","",(DB433*(Output!$O$49/Output!$P$49))+(IntermediateCalcs!DB434*(Output!$M$49/Output!$P$49))+(IntermediateCalcs!DB435*(Output!$K$49/Output!$P$49))+(DB436*(Output!$I$49/Output!$P$49))+(IntermediateCalcs!DB437*(Output!$G$49/Output!$P$49))+(IntermediateCalcs!DB438*(Output!$E$49/Output!$P$49)))</f>
        <v/>
      </c>
      <c r="DY439" s="274" t="str">
        <f>IF(DX439="","",IF(IntermediateCalcs!$AO$9="Yes",IntermediateCalcs!DX439*$CX439,IntermediateCalcs!DX439))</f>
        <v/>
      </c>
      <c r="DZ439" s="250" t="str">
        <f>IF(DataGoesHere!$B439="","",($CZ439-DY439))</f>
        <v/>
      </c>
      <c r="EA439" s="250" t="str">
        <f>IF(DataGoesHere!$B439="","",ABS($CZ439-DY439))</f>
        <v/>
      </c>
      <c r="EB439" s="250" t="str">
        <f>IF(DataGoesHere!$B439="","",EA439^2)</f>
        <v/>
      </c>
      <c r="EC439" s="249" t="str">
        <f>IF(DataGoesHere!$B439="","",EA439/$CZ439)</f>
        <v/>
      </c>
      <c r="ED439" s="250" t="str">
        <f>IF(DataGoesHere!$B439="","",SUM(DZ$2:DZ439)/AVERAGE(EA:EA))</f>
        <v/>
      </c>
    </row>
    <row r="440" spans="20:134" x14ac:dyDescent="0.2">
      <c r="T440" s="240"/>
      <c r="U440" s="86"/>
      <c r="V440" s="86"/>
      <c r="W440" s="86"/>
      <c r="X440" s="86"/>
      <c r="Y440" s="86"/>
      <c r="Z440" s="245" t="str">
        <f>IF(DataGoesHere!$B440="","",(DataGoesHere!$B440/SUM(DataGoesHere!$B434:'DataGoesHere'!$B445)))</f>
        <v/>
      </c>
      <c r="AA440" s="86"/>
      <c r="AB440" s="86"/>
      <c r="AC440" s="86"/>
      <c r="AD440" s="86"/>
      <c r="AE440" s="241"/>
      <c r="CV440" s="310" t="str">
        <f>IF(DataGoesHere!B440="","",DataGoesHere!A440)</f>
        <v/>
      </c>
      <c r="CW440" s="271">
        <f t="shared" ca="1" si="20"/>
        <v>7</v>
      </c>
      <c r="CX440" s="272">
        <f t="shared" ca="1" si="21"/>
        <v>1.0265458156689093</v>
      </c>
      <c r="CY440" s="266">
        <f>DataGoesHere!A440</f>
        <v>439</v>
      </c>
      <c r="CZ440" s="19" t="str">
        <f>IF(DataGoesHere!B440="","",DataGoesHere!B440)</f>
        <v/>
      </c>
      <c r="DA440" s="19" t="str">
        <f>IF(DataGoesHere!B440="","",IF(AH$5="No",DataGoesHere!B440,DataGoesHere!B440-(AH$2*(DataGoesHere!A440-1))))</f>
        <v/>
      </c>
      <c r="DB440" s="19" t="str">
        <f>IF(DataGoesHere!B440="","",IF(AO$9="No",DataGoesHere!B440,DataGoesHere!B440/CX440))</f>
        <v/>
      </c>
      <c r="DC440" s="19" t="str">
        <f>IF(DataGoesHere!B440="","",IF(AO$9="No",DA440,DA440/CX440))</f>
        <v/>
      </c>
      <c r="DD440" s="293" t="str">
        <f>IF(CZ440="",IF(COUNTIF(DD$2:DD439,"Forecast")&lt;Output!E$43,"Forecast",""),"Actual")</f>
        <v/>
      </c>
      <c r="DF440" s="19" t="str">
        <f>IF(DataGoesHere!B439="",IF(DD440="Forecast",(Output!$E$47*IntermediateCalcs!DH439)+((1-Output!$E$47)*IntermediateCalcs!DF439),""),(Output!$E$47*IntermediateCalcs!DB439)+((1-Output!$E$47)*IntermediateCalcs!DF439))</f>
        <v/>
      </c>
      <c r="DG440" s="19" t="str">
        <f>IF(DataGoesHere!B439="",IF(DD440="Forecast",(Output!$G$47*(IntermediateCalcs!DF440-IntermediateCalcs!DF439))+((1-Output!$G$47)*IntermediateCalcs!DG439),""),(Output!$G$47*(IntermediateCalcs!DF440-IntermediateCalcs!DF439))+((1-Output!$G$47)*IntermediateCalcs!DG439))</f>
        <v/>
      </c>
      <c r="DH440" s="19" t="str">
        <f>IF(DataGoesHere!B439="",IF(DD440="Forecast",DF440+DG440,""),DF440+DG440)</f>
        <v/>
      </c>
      <c r="DI440" s="274" t="str">
        <f>IF(DH440="","",IF(IntermediateCalcs!$AO$9="Yes",IntermediateCalcs!DH440*$CX440,IntermediateCalcs!DH440))</f>
        <v/>
      </c>
      <c r="DJ440" s="250" t="str">
        <f>IF(DataGoesHere!$B440="","",($CZ440-DI440))</f>
        <v/>
      </c>
      <c r="DK440" s="250" t="str">
        <f>IF(DataGoesHere!$B440="","",ABS($CZ440-DI440))</f>
        <v/>
      </c>
      <c r="DL440" s="250" t="str">
        <f>IF(DataGoesHere!$B440="","",DK440^2)</f>
        <v/>
      </c>
      <c r="DM440" s="249" t="str">
        <f>IF(DataGoesHere!$B440="","",DK440/$CZ440)</f>
        <v/>
      </c>
      <c r="DN440" s="250" t="str">
        <f>IF(DataGoesHere!$B440="","",SUM(DJ$2:DJ440)/AVERAGE(DK:DK))</f>
        <v/>
      </c>
      <c r="DP440" s="19" t="str">
        <f>IF(DataGoesHere!B440="",IF($DD440="Forecast",(Output!E$48*IntermediateCalcs!CY440)+Output!G$48,""),(Output!E$48*IntermediateCalcs!CY440)+Output!G$48)</f>
        <v/>
      </c>
      <c r="DQ440" s="274" t="str">
        <f>IF(DP440="","",IF(IntermediateCalcs!$AO$9="Yes",IntermediateCalcs!DP440*$CX440,IntermediateCalcs!DP440))</f>
        <v/>
      </c>
      <c r="DR440" s="250" t="str">
        <f>IF(DataGoesHere!$B440="","",($CZ440-DQ440))</f>
        <v/>
      </c>
      <c r="DS440" s="250" t="str">
        <f>IF(DataGoesHere!$B440="","",ABS($CZ440-DQ440))</f>
        <v/>
      </c>
      <c r="DT440" s="250" t="str">
        <f>IF(DataGoesHere!$B440="","",DS440^2)</f>
        <v/>
      </c>
      <c r="DU440" s="249" t="str">
        <f>IF(DataGoesHere!$B440="","",DS440/$CZ440)</f>
        <v/>
      </c>
      <c r="DV440" s="250" t="str">
        <f>IF(DataGoesHere!$B440="","",SUM(DR$2:DR440)/AVERAGE(DS:DS))</f>
        <v/>
      </c>
      <c r="DX440" s="19" t="str">
        <f>IF(DataGoesHere!$B439="","",(DB434*(Output!$O$49/Output!$P$49))+(IntermediateCalcs!DB435*(Output!$M$49/Output!$P$49))+(IntermediateCalcs!DB436*(Output!$K$49/Output!$P$49))+(DB437*(Output!$I$49/Output!$P$49))+(IntermediateCalcs!DB438*(Output!$G$49/Output!$P$49))+(IntermediateCalcs!DB439*(Output!$E$49/Output!$P$49)))</f>
        <v/>
      </c>
      <c r="DY440" s="274" t="str">
        <f>IF(DX440="","",IF(IntermediateCalcs!$AO$9="Yes",IntermediateCalcs!DX440*$CX440,IntermediateCalcs!DX440))</f>
        <v/>
      </c>
      <c r="DZ440" s="250" t="str">
        <f>IF(DataGoesHere!$B440="","",($CZ440-DY440))</f>
        <v/>
      </c>
      <c r="EA440" s="250" t="str">
        <f>IF(DataGoesHere!$B440="","",ABS($CZ440-DY440))</f>
        <v/>
      </c>
      <c r="EB440" s="250" t="str">
        <f>IF(DataGoesHere!$B440="","",EA440^2)</f>
        <v/>
      </c>
      <c r="EC440" s="249" t="str">
        <f>IF(DataGoesHere!$B440="","",EA440/$CZ440)</f>
        <v/>
      </c>
      <c r="ED440" s="250" t="str">
        <f>IF(DataGoesHere!$B440="","",SUM(DZ$2:DZ440)/AVERAGE(EA:EA))</f>
        <v/>
      </c>
    </row>
    <row r="441" spans="20:134" x14ac:dyDescent="0.2">
      <c r="T441" s="240"/>
      <c r="U441" s="86"/>
      <c r="V441" s="86"/>
      <c r="W441" s="86"/>
      <c r="X441" s="86"/>
      <c r="Y441" s="86"/>
      <c r="Z441" s="86"/>
      <c r="AA441" s="245" t="str">
        <f>IF(DataGoesHere!$B441="","",(DataGoesHere!$B441/SUM(DataGoesHere!$B434:'DataGoesHere'!$B445)))</f>
        <v/>
      </c>
      <c r="AB441" s="86"/>
      <c r="AC441" s="86"/>
      <c r="AD441" s="86"/>
      <c r="AE441" s="241"/>
      <c r="CV441" s="310" t="str">
        <f>IF(DataGoesHere!B441="","",DataGoesHere!A441)</f>
        <v/>
      </c>
      <c r="CW441" s="271">
        <f t="shared" ca="1" si="20"/>
        <v>8</v>
      </c>
      <c r="CX441" s="272">
        <f t="shared" ca="1" si="21"/>
        <v>1.0207492390681214</v>
      </c>
      <c r="CY441" s="266">
        <f>DataGoesHere!A441</f>
        <v>440</v>
      </c>
      <c r="CZ441" s="19" t="str">
        <f>IF(DataGoesHere!B441="","",DataGoesHere!B441)</f>
        <v/>
      </c>
      <c r="DA441" s="19" t="str">
        <f>IF(DataGoesHere!B441="","",IF(AH$5="No",DataGoesHere!B441,DataGoesHere!B441-(AH$2*(DataGoesHere!A441-1))))</f>
        <v/>
      </c>
      <c r="DB441" s="19" t="str">
        <f>IF(DataGoesHere!B441="","",IF(AO$9="No",DataGoesHere!B441,DataGoesHere!B441/CX441))</f>
        <v/>
      </c>
      <c r="DC441" s="19" t="str">
        <f>IF(DataGoesHere!B441="","",IF(AO$9="No",DA441,DA441/CX441))</f>
        <v/>
      </c>
      <c r="DD441" s="293" t="str">
        <f>IF(CZ441="",IF(COUNTIF(DD$2:DD440,"Forecast")&lt;Output!E$43,"Forecast",""),"Actual")</f>
        <v/>
      </c>
      <c r="DF441" s="19" t="str">
        <f>IF(DataGoesHere!B440="",IF(DD441="Forecast",(Output!$E$47*IntermediateCalcs!DH440)+((1-Output!$E$47)*IntermediateCalcs!DF440),""),(Output!$E$47*IntermediateCalcs!DB440)+((1-Output!$E$47)*IntermediateCalcs!DF440))</f>
        <v/>
      </c>
      <c r="DG441" s="19" t="str">
        <f>IF(DataGoesHere!B440="",IF(DD441="Forecast",(Output!$G$47*(IntermediateCalcs!DF441-IntermediateCalcs!DF440))+((1-Output!$G$47)*IntermediateCalcs!DG440),""),(Output!$G$47*(IntermediateCalcs!DF441-IntermediateCalcs!DF440))+((1-Output!$G$47)*IntermediateCalcs!DG440))</f>
        <v/>
      </c>
      <c r="DH441" s="19" t="str">
        <f>IF(DataGoesHere!B440="",IF(DD441="Forecast",DF441+DG441,""),DF441+DG441)</f>
        <v/>
      </c>
      <c r="DI441" s="274" t="str">
        <f>IF(DH441="","",IF(IntermediateCalcs!$AO$9="Yes",IntermediateCalcs!DH441*$CX441,IntermediateCalcs!DH441))</f>
        <v/>
      </c>
      <c r="DJ441" s="250" t="str">
        <f>IF(DataGoesHere!$B441="","",($CZ441-DI441))</f>
        <v/>
      </c>
      <c r="DK441" s="250" t="str">
        <f>IF(DataGoesHere!$B441="","",ABS($CZ441-DI441))</f>
        <v/>
      </c>
      <c r="DL441" s="250" t="str">
        <f>IF(DataGoesHere!$B441="","",DK441^2)</f>
        <v/>
      </c>
      <c r="DM441" s="249" t="str">
        <f>IF(DataGoesHere!$B441="","",DK441/$CZ441)</f>
        <v/>
      </c>
      <c r="DN441" s="250" t="str">
        <f>IF(DataGoesHere!$B441="","",SUM(DJ$2:DJ441)/AVERAGE(DK:DK))</f>
        <v/>
      </c>
      <c r="DP441" s="19" t="str">
        <f>IF(DataGoesHere!B441="",IF($DD441="Forecast",(Output!E$48*IntermediateCalcs!CY441)+Output!G$48,""),(Output!E$48*IntermediateCalcs!CY441)+Output!G$48)</f>
        <v/>
      </c>
      <c r="DQ441" s="274" t="str">
        <f>IF(DP441="","",IF(IntermediateCalcs!$AO$9="Yes",IntermediateCalcs!DP441*$CX441,IntermediateCalcs!DP441))</f>
        <v/>
      </c>
      <c r="DR441" s="250" t="str">
        <f>IF(DataGoesHere!$B441="","",($CZ441-DQ441))</f>
        <v/>
      </c>
      <c r="DS441" s="250" t="str">
        <f>IF(DataGoesHere!$B441="","",ABS($CZ441-DQ441))</f>
        <v/>
      </c>
      <c r="DT441" s="250" t="str">
        <f>IF(DataGoesHere!$B441="","",DS441^2)</f>
        <v/>
      </c>
      <c r="DU441" s="249" t="str">
        <f>IF(DataGoesHere!$B441="","",DS441/$CZ441)</f>
        <v/>
      </c>
      <c r="DV441" s="250" t="str">
        <f>IF(DataGoesHere!$B441="","",SUM(DR$2:DR441)/AVERAGE(DS:DS))</f>
        <v/>
      </c>
      <c r="DX441" s="19" t="str">
        <f>IF(DataGoesHere!$B440="","",(DB435*(Output!$O$49/Output!$P$49))+(IntermediateCalcs!DB436*(Output!$M$49/Output!$P$49))+(IntermediateCalcs!DB437*(Output!$K$49/Output!$P$49))+(DB438*(Output!$I$49/Output!$P$49))+(IntermediateCalcs!DB439*(Output!$G$49/Output!$P$49))+(IntermediateCalcs!DB440*(Output!$E$49/Output!$P$49)))</f>
        <v/>
      </c>
      <c r="DY441" s="274" t="str">
        <f>IF(DX441="","",IF(IntermediateCalcs!$AO$9="Yes",IntermediateCalcs!DX441*$CX441,IntermediateCalcs!DX441))</f>
        <v/>
      </c>
      <c r="DZ441" s="250" t="str">
        <f>IF(DataGoesHere!$B441="","",($CZ441-DY441))</f>
        <v/>
      </c>
      <c r="EA441" s="250" t="str">
        <f>IF(DataGoesHere!$B441="","",ABS($CZ441-DY441))</f>
        <v/>
      </c>
      <c r="EB441" s="250" t="str">
        <f>IF(DataGoesHere!$B441="","",EA441^2)</f>
        <v/>
      </c>
      <c r="EC441" s="249" t="str">
        <f>IF(DataGoesHere!$B441="","",EA441/$CZ441)</f>
        <v/>
      </c>
      <c r="ED441" s="250" t="str">
        <f>IF(DataGoesHere!$B441="","",SUM(DZ$2:DZ441)/AVERAGE(EA:EA))</f>
        <v/>
      </c>
    </row>
    <row r="442" spans="20:134" x14ac:dyDescent="0.2">
      <c r="T442" s="240"/>
      <c r="U442" s="86"/>
      <c r="V442" s="86"/>
      <c r="W442" s="86"/>
      <c r="X442" s="86"/>
      <c r="Y442" s="86"/>
      <c r="Z442" s="86"/>
      <c r="AA442" s="86"/>
      <c r="AB442" s="245" t="str">
        <f>IF(DataGoesHere!$B442="","",(DataGoesHere!$B442/SUM(DataGoesHere!$B434:'DataGoesHere'!$B445)))</f>
        <v/>
      </c>
      <c r="AC442" s="86"/>
      <c r="AD442" s="86"/>
      <c r="AE442" s="241"/>
      <c r="CV442" s="310" t="str">
        <f>IF(DataGoesHere!B442="","",DataGoesHere!A442)</f>
        <v/>
      </c>
      <c r="CW442" s="271">
        <f t="shared" ca="1" si="20"/>
        <v>9</v>
      </c>
      <c r="CX442" s="272">
        <f t="shared" ca="1" si="21"/>
        <v>1.0625330005567626</v>
      </c>
      <c r="CY442" s="266">
        <f>DataGoesHere!A442</f>
        <v>441</v>
      </c>
      <c r="CZ442" s="19" t="str">
        <f>IF(DataGoesHere!B442="","",DataGoesHere!B442)</f>
        <v/>
      </c>
      <c r="DA442" s="19" t="str">
        <f>IF(DataGoesHere!B442="","",IF(AH$5="No",DataGoesHere!B442,DataGoesHere!B442-(AH$2*(DataGoesHere!A442-1))))</f>
        <v/>
      </c>
      <c r="DB442" s="19" t="str">
        <f>IF(DataGoesHere!B442="","",IF(AO$9="No",DataGoesHere!B442,DataGoesHere!B442/CX442))</f>
        <v/>
      </c>
      <c r="DC442" s="19" t="str">
        <f>IF(DataGoesHere!B442="","",IF(AO$9="No",DA442,DA442/CX442))</f>
        <v/>
      </c>
      <c r="DD442" s="293" t="str">
        <f>IF(CZ442="",IF(COUNTIF(DD$2:DD441,"Forecast")&lt;Output!E$43,"Forecast",""),"Actual")</f>
        <v/>
      </c>
      <c r="DF442" s="19" t="str">
        <f>IF(DataGoesHere!B441="",IF(DD442="Forecast",(Output!$E$47*IntermediateCalcs!DH441)+((1-Output!$E$47)*IntermediateCalcs!DF441),""),(Output!$E$47*IntermediateCalcs!DB441)+((1-Output!$E$47)*IntermediateCalcs!DF441))</f>
        <v/>
      </c>
      <c r="DG442" s="19" t="str">
        <f>IF(DataGoesHere!B441="",IF(DD442="Forecast",(Output!$G$47*(IntermediateCalcs!DF442-IntermediateCalcs!DF441))+((1-Output!$G$47)*IntermediateCalcs!DG441),""),(Output!$G$47*(IntermediateCalcs!DF442-IntermediateCalcs!DF441))+((1-Output!$G$47)*IntermediateCalcs!DG441))</f>
        <v/>
      </c>
      <c r="DH442" s="19" t="str">
        <f>IF(DataGoesHere!B441="",IF(DD442="Forecast",DF442+DG442,""),DF442+DG442)</f>
        <v/>
      </c>
      <c r="DI442" s="274" t="str">
        <f>IF(DH442="","",IF(IntermediateCalcs!$AO$9="Yes",IntermediateCalcs!DH442*$CX442,IntermediateCalcs!DH442))</f>
        <v/>
      </c>
      <c r="DJ442" s="250" t="str">
        <f>IF(DataGoesHere!$B442="","",($CZ442-DI442))</f>
        <v/>
      </c>
      <c r="DK442" s="250" t="str">
        <f>IF(DataGoesHere!$B442="","",ABS($CZ442-DI442))</f>
        <v/>
      </c>
      <c r="DL442" s="250" t="str">
        <f>IF(DataGoesHere!$B442="","",DK442^2)</f>
        <v/>
      </c>
      <c r="DM442" s="249" t="str">
        <f>IF(DataGoesHere!$B442="","",DK442/$CZ442)</f>
        <v/>
      </c>
      <c r="DN442" s="250" t="str">
        <f>IF(DataGoesHere!$B442="","",SUM(DJ$2:DJ442)/AVERAGE(DK:DK))</f>
        <v/>
      </c>
      <c r="DP442" s="19" t="str">
        <f>IF(DataGoesHere!B442="",IF($DD442="Forecast",(Output!E$48*IntermediateCalcs!CY442)+Output!G$48,""),(Output!E$48*IntermediateCalcs!CY442)+Output!G$48)</f>
        <v/>
      </c>
      <c r="DQ442" s="274" t="str">
        <f>IF(DP442="","",IF(IntermediateCalcs!$AO$9="Yes",IntermediateCalcs!DP442*$CX442,IntermediateCalcs!DP442))</f>
        <v/>
      </c>
      <c r="DR442" s="250" t="str">
        <f>IF(DataGoesHere!$B442="","",($CZ442-DQ442))</f>
        <v/>
      </c>
      <c r="DS442" s="250" t="str">
        <f>IF(DataGoesHere!$B442="","",ABS($CZ442-DQ442))</f>
        <v/>
      </c>
      <c r="DT442" s="250" t="str">
        <f>IF(DataGoesHere!$B442="","",DS442^2)</f>
        <v/>
      </c>
      <c r="DU442" s="249" t="str">
        <f>IF(DataGoesHere!$B442="","",DS442/$CZ442)</f>
        <v/>
      </c>
      <c r="DV442" s="250" t="str">
        <f>IF(DataGoesHere!$B442="","",SUM(DR$2:DR442)/AVERAGE(DS:DS))</f>
        <v/>
      </c>
      <c r="DX442" s="19" t="str">
        <f>IF(DataGoesHere!$B441="","",(DB436*(Output!$O$49/Output!$P$49))+(IntermediateCalcs!DB437*(Output!$M$49/Output!$P$49))+(IntermediateCalcs!DB438*(Output!$K$49/Output!$P$49))+(DB439*(Output!$I$49/Output!$P$49))+(IntermediateCalcs!DB440*(Output!$G$49/Output!$P$49))+(IntermediateCalcs!DB441*(Output!$E$49/Output!$P$49)))</f>
        <v/>
      </c>
      <c r="DY442" s="274" t="str">
        <f>IF(DX442="","",IF(IntermediateCalcs!$AO$9="Yes",IntermediateCalcs!DX442*$CX442,IntermediateCalcs!DX442))</f>
        <v/>
      </c>
      <c r="DZ442" s="250" t="str">
        <f>IF(DataGoesHere!$B442="","",($CZ442-DY442))</f>
        <v/>
      </c>
      <c r="EA442" s="250" t="str">
        <f>IF(DataGoesHere!$B442="","",ABS($CZ442-DY442))</f>
        <v/>
      </c>
      <c r="EB442" s="250" t="str">
        <f>IF(DataGoesHere!$B442="","",EA442^2)</f>
        <v/>
      </c>
      <c r="EC442" s="249" t="str">
        <f>IF(DataGoesHere!$B442="","",EA442/$CZ442)</f>
        <v/>
      </c>
      <c r="ED442" s="250" t="str">
        <f>IF(DataGoesHere!$B442="","",SUM(DZ$2:DZ442)/AVERAGE(EA:EA))</f>
        <v/>
      </c>
    </row>
    <row r="443" spans="20:134" x14ac:dyDescent="0.2">
      <c r="T443" s="240"/>
      <c r="U443" s="86"/>
      <c r="V443" s="86"/>
      <c r="W443" s="86"/>
      <c r="X443" s="86"/>
      <c r="Y443" s="86"/>
      <c r="Z443" s="86"/>
      <c r="AA443" s="86"/>
      <c r="AB443" s="86"/>
      <c r="AC443" s="245" t="str">
        <f>IF(DataGoesHere!$B443="","",(DataGoesHere!$B443/SUM(DataGoesHere!$B434:'DataGoesHere'!$B445)))</f>
        <v/>
      </c>
      <c r="AD443" s="86"/>
      <c r="AE443" s="241"/>
      <c r="CV443" s="310" t="str">
        <f>IF(DataGoesHere!B443="","",DataGoesHere!A443)</f>
        <v/>
      </c>
      <c r="CW443" s="271">
        <f t="shared" ca="1" si="20"/>
        <v>10</v>
      </c>
      <c r="CX443" s="272">
        <f t="shared" ca="1" si="21"/>
        <v>0.92557634012077306</v>
      </c>
      <c r="CY443" s="266">
        <f>DataGoesHere!A443</f>
        <v>442</v>
      </c>
      <c r="CZ443" s="19" t="str">
        <f>IF(DataGoesHere!B443="","",DataGoesHere!B443)</f>
        <v/>
      </c>
      <c r="DA443" s="19" t="str">
        <f>IF(DataGoesHere!B443="","",IF(AH$5="No",DataGoesHere!B443,DataGoesHere!B443-(AH$2*(DataGoesHere!A443-1))))</f>
        <v/>
      </c>
      <c r="DB443" s="19" t="str">
        <f>IF(DataGoesHere!B443="","",IF(AO$9="No",DataGoesHere!B443,DataGoesHere!B443/CX443))</f>
        <v/>
      </c>
      <c r="DC443" s="19" t="str">
        <f>IF(DataGoesHere!B443="","",IF(AO$9="No",DA443,DA443/CX443))</f>
        <v/>
      </c>
      <c r="DD443" s="293" t="str">
        <f>IF(CZ443="",IF(COUNTIF(DD$2:DD442,"Forecast")&lt;Output!E$43,"Forecast",""),"Actual")</f>
        <v/>
      </c>
      <c r="DF443" s="19" t="str">
        <f>IF(DataGoesHere!B442="",IF(DD443="Forecast",(Output!$E$47*IntermediateCalcs!DH442)+((1-Output!$E$47)*IntermediateCalcs!DF442),""),(Output!$E$47*IntermediateCalcs!DB442)+((1-Output!$E$47)*IntermediateCalcs!DF442))</f>
        <v/>
      </c>
      <c r="DG443" s="19" t="str">
        <f>IF(DataGoesHere!B442="",IF(DD443="Forecast",(Output!$G$47*(IntermediateCalcs!DF443-IntermediateCalcs!DF442))+((1-Output!$G$47)*IntermediateCalcs!DG442),""),(Output!$G$47*(IntermediateCalcs!DF443-IntermediateCalcs!DF442))+((1-Output!$G$47)*IntermediateCalcs!DG442))</f>
        <v/>
      </c>
      <c r="DH443" s="19" t="str">
        <f>IF(DataGoesHere!B442="",IF(DD443="Forecast",DF443+DG443,""),DF443+DG443)</f>
        <v/>
      </c>
      <c r="DI443" s="274" t="str">
        <f>IF(DH443="","",IF(IntermediateCalcs!$AO$9="Yes",IntermediateCalcs!DH443*$CX443,IntermediateCalcs!DH443))</f>
        <v/>
      </c>
      <c r="DJ443" s="250" t="str">
        <f>IF(DataGoesHere!$B443="","",($CZ443-DI443))</f>
        <v/>
      </c>
      <c r="DK443" s="250" t="str">
        <f>IF(DataGoesHere!$B443="","",ABS($CZ443-DI443))</f>
        <v/>
      </c>
      <c r="DL443" s="250" t="str">
        <f>IF(DataGoesHere!$B443="","",DK443^2)</f>
        <v/>
      </c>
      <c r="DM443" s="249" t="str">
        <f>IF(DataGoesHere!$B443="","",DK443/$CZ443)</f>
        <v/>
      </c>
      <c r="DN443" s="250" t="str">
        <f>IF(DataGoesHere!$B443="","",SUM(DJ$2:DJ443)/AVERAGE(DK:DK))</f>
        <v/>
      </c>
      <c r="DP443" s="19" t="str">
        <f>IF(DataGoesHere!B443="",IF($DD443="Forecast",(Output!E$48*IntermediateCalcs!CY443)+Output!G$48,""),(Output!E$48*IntermediateCalcs!CY443)+Output!G$48)</f>
        <v/>
      </c>
      <c r="DQ443" s="274" t="str">
        <f>IF(DP443="","",IF(IntermediateCalcs!$AO$9="Yes",IntermediateCalcs!DP443*$CX443,IntermediateCalcs!DP443))</f>
        <v/>
      </c>
      <c r="DR443" s="250" t="str">
        <f>IF(DataGoesHere!$B443="","",($CZ443-DQ443))</f>
        <v/>
      </c>
      <c r="DS443" s="250" t="str">
        <f>IF(DataGoesHere!$B443="","",ABS($CZ443-DQ443))</f>
        <v/>
      </c>
      <c r="DT443" s="250" t="str">
        <f>IF(DataGoesHere!$B443="","",DS443^2)</f>
        <v/>
      </c>
      <c r="DU443" s="249" t="str">
        <f>IF(DataGoesHere!$B443="","",DS443/$CZ443)</f>
        <v/>
      </c>
      <c r="DV443" s="250" t="str">
        <f>IF(DataGoesHere!$B443="","",SUM(DR$2:DR443)/AVERAGE(DS:DS))</f>
        <v/>
      </c>
      <c r="DX443" s="19" t="str">
        <f>IF(DataGoesHere!$B442="","",(DB437*(Output!$O$49/Output!$P$49))+(IntermediateCalcs!DB438*(Output!$M$49/Output!$P$49))+(IntermediateCalcs!DB439*(Output!$K$49/Output!$P$49))+(DB440*(Output!$I$49/Output!$P$49))+(IntermediateCalcs!DB441*(Output!$G$49/Output!$P$49))+(IntermediateCalcs!DB442*(Output!$E$49/Output!$P$49)))</f>
        <v/>
      </c>
      <c r="DY443" s="274" t="str">
        <f>IF(DX443="","",IF(IntermediateCalcs!$AO$9="Yes",IntermediateCalcs!DX443*$CX443,IntermediateCalcs!DX443))</f>
        <v/>
      </c>
      <c r="DZ443" s="250" t="str">
        <f>IF(DataGoesHere!$B443="","",($CZ443-DY443))</f>
        <v/>
      </c>
      <c r="EA443" s="250" t="str">
        <f>IF(DataGoesHere!$B443="","",ABS($CZ443-DY443))</f>
        <v/>
      </c>
      <c r="EB443" s="250" t="str">
        <f>IF(DataGoesHere!$B443="","",EA443^2)</f>
        <v/>
      </c>
      <c r="EC443" s="249" t="str">
        <f>IF(DataGoesHere!$B443="","",EA443/$CZ443)</f>
        <v/>
      </c>
      <c r="ED443" s="250" t="str">
        <f>IF(DataGoesHere!$B443="","",SUM(DZ$2:DZ443)/AVERAGE(EA:EA))</f>
        <v/>
      </c>
    </row>
    <row r="444" spans="20:134" x14ac:dyDescent="0.2">
      <c r="T444" s="240"/>
      <c r="U444" s="86"/>
      <c r="V444" s="86"/>
      <c r="W444" s="86"/>
      <c r="X444" s="86"/>
      <c r="Y444" s="86"/>
      <c r="Z444" s="86"/>
      <c r="AA444" s="86"/>
      <c r="AB444" s="86"/>
      <c r="AC444" s="86"/>
      <c r="AD444" s="245" t="str">
        <f>IF(DataGoesHere!$B444="","",(DataGoesHere!$B444/SUM(DataGoesHere!$B434:'DataGoesHere'!$B445)))</f>
        <v/>
      </c>
      <c r="AE444" s="241"/>
      <c r="CV444" s="310" t="str">
        <f>IF(DataGoesHere!B444="","",DataGoesHere!A444)</f>
        <v/>
      </c>
      <c r="CW444" s="271">
        <f t="shared" ca="1" si="20"/>
        <v>11</v>
      </c>
      <c r="CX444" s="272">
        <f t="shared" ca="1" si="21"/>
        <v>0.97463169608807265</v>
      </c>
      <c r="CY444" s="266">
        <f>DataGoesHere!A444</f>
        <v>443</v>
      </c>
      <c r="CZ444" s="19" t="str">
        <f>IF(DataGoesHere!B444="","",DataGoesHere!B444)</f>
        <v/>
      </c>
      <c r="DA444" s="19" t="str">
        <f>IF(DataGoesHere!B444="","",IF(AH$5="No",DataGoesHere!B444,DataGoesHere!B444-(AH$2*(DataGoesHere!A444-1))))</f>
        <v/>
      </c>
      <c r="DB444" s="19" t="str">
        <f>IF(DataGoesHere!B444="","",IF(AO$9="No",DataGoesHere!B444,DataGoesHere!B444/CX444))</f>
        <v/>
      </c>
      <c r="DC444" s="19" t="str">
        <f>IF(DataGoesHere!B444="","",IF(AO$9="No",DA444,DA444/CX444))</f>
        <v/>
      </c>
      <c r="DD444" s="293" t="str">
        <f>IF(CZ444="",IF(COUNTIF(DD$2:DD443,"Forecast")&lt;Output!E$43,"Forecast",""),"Actual")</f>
        <v/>
      </c>
      <c r="DF444" s="19" t="str">
        <f>IF(DataGoesHere!B443="",IF(DD444="Forecast",(Output!$E$47*IntermediateCalcs!DH443)+((1-Output!$E$47)*IntermediateCalcs!DF443),""),(Output!$E$47*IntermediateCalcs!DB443)+((1-Output!$E$47)*IntermediateCalcs!DF443))</f>
        <v/>
      </c>
      <c r="DG444" s="19" t="str">
        <f>IF(DataGoesHere!B443="",IF(DD444="Forecast",(Output!$G$47*(IntermediateCalcs!DF444-IntermediateCalcs!DF443))+((1-Output!$G$47)*IntermediateCalcs!DG443),""),(Output!$G$47*(IntermediateCalcs!DF444-IntermediateCalcs!DF443))+((1-Output!$G$47)*IntermediateCalcs!DG443))</f>
        <v/>
      </c>
      <c r="DH444" s="19" t="str">
        <f>IF(DataGoesHere!B443="",IF(DD444="Forecast",DF444+DG444,""),DF444+DG444)</f>
        <v/>
      </c>
      <c r="DI444" s="274" t="str">
        <f>IF(DH444="","",IF(IntermediateCalcs!$AO$9="Yes",IntermediateCalcs!DH444*$CX444,IntermediateCalcs!DH444))</f>
        <v/>
      </c>
      <c r="DJ444" s="250" t="str">
        <f>IF(DataGoesHere!$B444="","",($CZ444-DI444))</f>
        <v/>
      </c>
      <c r="DK444" s="250" t="str">
        <f>IF(DataGoesHere!$B444="","",ABS($CZ444-DI444))</f>
        <v/>
      </c>
      <c r="DL444" s="250" t="str">
        <f>IF(DataGoesHere!$B444="","",DK444^2)</f>
        <v/>
      </c>
      <c r="DM444" s="249" t="str">
        <f>IF(DataGoesHere!$B444="","",DK444/$CZ444)</f>
        <v/>
      </c>
      <c r="DN444" s="250" t="str">
        <f>IF(DataGoesHere!$B444="","",SUM(DJ$2:DJ444)/AVERAGE(DK:DK))</f>
        <v/>
      </c>
      <c r="DP444" s="19" t="str">
        <f>IF(DataGoesHere!B444="",IF($DD444="Forecast",(Output!E$48*IntermediateCalcs!CY444)+Output!G$48,""),(Output!E$48*IntermediateCalcs!CY444)+Output!G$48)</f>
        <v/>
      </c>
      <c r="DQ444" s="274" t="str">
        <f>IF(DP444="","",IF(IntermediateCalcs!$AO$9="Yes",IntermediateCalcs!DP444*$CX444,IntermediateCalcs!DP444))</f>
        <v/>
      </c>
      <c r="DR444" s="250" t="str">
        <f>IF(DataGoesHere!$B444="","",($CZ444-DQ444))</f>
        <v/>
      </c>
      <c r="DS444" s="250" t="str">
        <f>IF(DataGoesHere!$B444="","",ABS($CZ444-DQ444))</f>
        <v/>
      </c>
      <c r="DT444" s="250" t="str">
        <f>IF(DataGoesHere!$B444="","",DS444^2)</f>
        <v/>
      </c>
      <c r="DU444" s="249" t="str">
        <f>IF(DataGoesHere!$B444="","",DS444/$CZ444)</f>
        <v/>
      </c>
      <c r="DV444" s="250" t="str">
        <f>IF(DataGoesHere!$B444="","",SUM(DR$2:DR444)/AVERAGE(DS:DS))</f>
        <v/>
      </c>
      <c r="DX444" s="19" t="str">
        <f>IF(DataGoesHere!$B443="","",(DB438*(Output!$O$49/Output!$P$49))+(IntermediateCalcs!DB439*(Output!$M$49/Output!$P$49))+(IntermediateCalcs!DB440*(Output!$K$49/Output!$P$49))+(DB441*(Output!$I$49/Output!$P$49))+(IntermediateCalcs!DB442*(Output!$G$49/Output!$P$49))+(IntermediateCalcs!DB443*(Output!$E$49/Output!$P$49)))</f>
        <v/>
      </c>
      <c r="DY444" s="274" t="str">
        <f>IF(DX444="","",IF(IntermediateCalcs!$AO$9="Yes",IntermediateCalcs!DX444*$CX444,IntermediateCalcs!DX444))</f>
        <v/>
      </c>
      <c r="DZ444" s="250" t="str">
        <f>IF(DataGoesHere!$B444="","",($CZ444-DY444))</f>
        <v/>
      </c>
      <c r="EA444" s="250" t="str">
        <f>IF(DataGoesHere!$B444="","",ABS($CZ444-DY444))</f>
        <v/>
      </c>
      <c r="EB444" s="250" t="str">
        <f>IF(DataGoesHere!$B444="","",EA444^2)</f>
        <v/>
      </c>
      <c r="EC444" s="249" t="str">
        <f>IF(DataGoesHere!$B444="","",EA444/$CZ444)</f>
        <v/>
      </c>
      <c r="ED444" s="250" t="str">
        <f>IF(DataGoesHere!$B444="","",SUM(DZ$2:DZ444)/AVERAGE(EA:EA))</f>
        <v/>
      </c>
    </row>
    <row r="445" spans="20:134" x14ac:dyDescent="0.2">
      <c r="T445" s="242"/>
      <c r="U445" s="243"/>
      <c r="V445" s="243"/>
      <c r="W445" s="243"/>
      <c r="X445" s="243"/>
      <c r="Y445" s="243"/>
      <c r="Z445" s="243"/>
      <c r="AA445" s="243"/>
      <c r="AB445" s="243"/>
      <c r="AC445" s="243"/>
      <c r="AD445" s="243"/>
      <c r="AE445" s="246" t="str">
        <f>IF(DataGoesHere!$B445="","",(DataGoesHere!$B445/SUM(DataGoesHere!$B434:'DataGoesHere'!$B445)))</f>
        <v/>
      </c>
      <c r="CV445" s="310" t="str">
        <f>IF(DataGoesHere!B445="","",DataGoesHere!A445)</f>
        <v/>
      </c>
      <c r="CW445" s="271">
        <f t="shared" ca="1" si="20"/>
        <v>12</v>
      </c>
      <c r="CX445" s="272">
        <f t="shared" ca="1" si="21"/>
        <v>1.0054005237672714</v>
      </c>
      <c r="CY445" s="266">
        <f>DataGoesHere!A445</f>
        <v>444</v>
      </c>
      <c r="CZ445" s="19" t="str">
        <f>IF(DataGoesHere!B445="","",DataGoesHere!B445)</f>
        <v/>
      </c>
      <c r="DA445" s="19" t="str">
        <f>IF(DataGoesHere!B445="","",IF(AH$5="No",DataGoesHere!B445,DataGoesHere!B445-(AH$2*(DataGoesHere!A445-1))))</f>
        <v/>
      </c>
      <c r="DB445" s="19" t="str">
        <f>IF(DataGoesHere!B445="","",IF(AO$9="No",DataGoesHere!B445,DataGoesHere!B445/CX445))</f>
        <v/>
      </c>
      <c r="DC445" s="19" t="str">
        <f>IF(DataGoesHere!B445="","",IF(AO$9="No",DA445,DA445/CX445))</f>
        <v/>
      </c>
      <c r="DD445" s="293" t="str">
        <f>IF(CZ445="",IF(COUNTIF(DD$2:DD444,"Forecast")&lt;Output!E$43,"Forecast",""),"Actual")</f>
        <v/>
      </c>
      <c r="DF445" s="19" t="str">
        <f>IF(DataGoesHere!B444="",IF(DD445="Forecast",(Output!$E$47*IntermediateCalcs!DH444)+((1-Output!$E$47)*IntermediateCalcs!DF444),""),(Output!$E$47*IntermediateCalcs!DB444)+((1-Output!$E$47)*IntermediateCalcs!DF444))</f>
        <v/>
      </c>
      <c r="DG445" s="19" t="str">
        <f>IF(DataGoesHere!B444="",IF(DD445="Forecast",(Output!$G$47*(IntermediateCalcs!DF445-IntermediateCalcs!DF444))+((1-Output!$G$47)*IntermediateCalcs!DG444),""),(Output!$G$47*(IntermediateCalcs!DF445-IntermediateCalcs!DF444))+((1-Output!$G$47)*IntermediateCalcs!DG444))</f>
        <v/>
      </c>
      <c r="DH445" s="19" t="str">
        <f>IF(DataGoesHere!B444="",IF(DD445="Forecast",DF445+DG445,""),DF445+DG445)</f>
        <v/>
      </c>
      <c r="DI445" s="274" t="str">
        <f>IF(DH445="","",IF(IntermediateCalcs!$AO$9="Yes",IntermediateCalcs!DH445*$CX445,IntermediateCalcs!DH445))</f>
        <v/>
      </c>
      <c r="DJ445" s="250" t="str">
        <f>IF(DataGoesHere!$B445="","",($CZ445-DI445))</f>
        <v/>
      </c>
      <c r="DK445" s="250" t="str">
        <f>IF(DataGoesHere!$B445="","",ABS($CZ445-DI445))</f>
        <v/>
      </c>
      <c r="DL445" s="250" t="str">
        <f>IF(DataGoesHere!$B445="","",DK445^2)</f>
        <v/>
      </c>
      <c r="DM445" s="249" t="str">
        <f>IF(DataGoesHere!$B445="","",DK445/$CZ445)</f>
        <v/>
      </c>
      <c r="DN445" s="250" t="str">
        <f>IF(DataGoesHere!$B445="","",SUM(DJ$2:DJ445)/AVERAGE(DK:DK))</f>
        <v/>
      </c>
      <c r="DP445" s="19" t="str">
        <f>IF(DataGoesHere!B445="",IF($DD445="Forecast",(Output!E$48*IntermediateCalcs!CY445)+Output!G$48,""),(Output!E$48*IntermediateCalcs!CY445)+Output!G$48)</f>
        <v/>
      </c>
      <c r="DQ445" s="274" t="str">
        <f>IF(DP445="","",IF(IntermediateCalcs!$AO$9="Yes",IntermediateCalcs!DP445*$CX445,IntermediateCalcs!DP445))</f>
        <v/>
      </c>
      <c r="DR445" s="250" t="str">
        <f>IF(DataGoesHere!$B445="","",($CZ445-DQ445))</f>
        <v/>
      </c>
      <c r="DS445" s="250" t="str">
        <f>IF(DataGoesHere!$B445="","",ABS($CZ445-DQ445))</f>
        <v/>
      </c>
      <c r="DT445" s="250" t="str">
        <f>IF(DataGoesHere!$B445="","",DS445^2)</f>
        <v/>
      </c>
      <c r="DU445" s="249" t="str">
        <f>IF(DataGoesHere!$B445="","",DS445/$CZ445)</f>
        <v/>
      </c>
      <c r="DV445" s="250" t="str">
        <f>IF(DataGoesHere!$B445="","",SUM(DR$2:DR445)/AVERAGE(DS:DS))</f>
        <v/>
      </c>
      <c r="DX445" s="19" t="str">
        <f>IF(DataGoesHere!$B444="","",(DB439*(Output!$O$49/Output!$P$49))+(IntermediateCalcs!DB440*(Output!$M$49/Output!$P$49))+(IntermediateCalcs!DB441*(Output!$K$49/Output!$P$49))+(DB442*(Output!$I$49/Output!$P$49))+(IntermediateCalcs!DB443*(Output!$G$49/Output!$P$49))+(IntermediateCalcs!DB444*(Output!$E$49/Output!$P$49)))</f>
        <v/>
      </c>
      <c r="DY445" s="274" t="str">
        <f>IF(DX445="","",IF(IntermediateCalcs!$AO$9="Yes",IntermediateCalcs!DX445*$CX445,IntermediateCalcs!DX445))</f>
        <v/>
      </c>
      <c r="DZ445" s="250" t="str">
        <f>IF(DataGoesHere!$B445="","",($CZ445-DY445))</f>
        <v/>
      </c>
      <c r="EA445" s="250" t="str">
        <f>IF(DataGoesHere!$B445="","",ABS($CZ445-DY445))</f>
        <v/>
      </c>
      <c r="EB445" s="250" t="str">
        <f>IF(DataGoesHere!$B445="","",EA445^2)</f>
        <v/>
      </c>
      <c r="EC445" s="249" t="str">
        <f>IF(DataGoesHere!$B445="","",EA445/$CZ445)</f>
        <v/>
      </c>
      <c r="ED445" s="250" t="str">
        <f>IF(DataGoesHere!$B445="","",SUM(DZ$2:DZ445)/AVERAGE(EA:EA))</f>
        <v/>
      </c>
    </row>
    <row r="446" spans="20:134" x14ac:dyDescent="0.2">
      <c r="T446" s="244" t="str">
        <f>IF(DataGoesHere!$B446="","",(DataGoesHere!$B446/SUM(DataGoesHere!$B446:'DataGoesHere'!$B457)))</f>
        <v/>
      </c>
      <c r="U446" s="238"/>
      <c r="V446" s="238"/>
      <c r="W446" s="238"/>
      <c r="X446" s="238"/>
      <c r="Y446" s="238"/>
      <c r="Z446" s="238"/>
      <c r="AA446" s="238"/>
      <c r="AB446" s="238"/>
      <c r="AC446" s="238"/>
      <c r="AD446" s="238"/>
      <c r="AE446" s="239"/>
      <c r="CV446" s="310" t="str">
        <f>IF(DataGoesHere!B446="","",DataGoesHere!A446)</f>
        <v/>
      </c>
      <c r="CW446" s="271">
        <f t="shared" ca="1" si="20"/>
        <v>1</v>
      </c>
      <c r="CX446" s="272">
        <f t="shared" ca="1" si="21"/>
        <v>1.3236179355303281</v>
      </c>
      <c r="CY446" s="266">
        <f>DataGoesHere!A446</f>
        <v>445</v>
      </c>
      <c r="CZ446" s="19" t="str">
        <f>IF(DataGoesHere!B446="","",DataGoesHere!B446)</f>
        <v/>
      </c>
      <c r="DA446" s="19" t="str">
        <f>IF(DataGoesHere!B446="","",IF(AH$5="No",DataGoesHere!B446,DataGoesHere!B446-(AH$2*(DataGoesHere!A446-1))))</f>
        <v/>
      </c>
      <c r="DB446" s="19" t="str">
        <f>IF(DataGoesHere!B446="","",IF(AO$9="No",DataGoesHere!B446,DataGoesHere!B446/CX446))</f>
        <v/>
      </c>
      <c r="DC446" s="19" t="str">
        <f>IF(DataGoesHere!B446="","",IF(AO$9="No",DA446,DA446/CX446))</f>
        <v/>
      </c>
      <c r="DD446" s="293" t="str">
        <f>IF(CZ446="",IF(COUNTIF(DD$2:DD445,"Forecast")&lt;Output!E$43,"Forecast",""),"Actual")</f>
        <v/>
      </c>
      <c r="DF446" s="19" t="str">
        <f>IF(DataGoesHere!B445="",IF(DD446="Forecast",(Output!$E$47*IntermediateCalcs!DH445)+((1-Output!$E$47)*IntermediateCalcs!DF445),""),(Output!$E$47*IntermediateCalcs!DB445)+((1-Output!$E$47)*IntermediateCalcs!DF445))</f>
        <v/>
      </c>
      <c r="DG446" s="19" t="str">
        <f>IF(DataGoesHere!B445="",IF(DD446="Forecast",(Output!$G$47*(IntermediateCalcs!DF446-IntermediateCalcs!DF445))+((1-Output!$G$47)*IntermediateCalcs!DG445),""),(Output!$G$47*(IntermediateCalcs!DF446-IntermediateCalcs!DF445))+((1-Output!$G$47)*IntermediateCalcs!DG445))</f>
        <v/>
      </c>
      <c r="DH446" s="19" t="str">
        <f>IF(DataGoesHere!B445="",IF(DD446="Forecast",DF446+DG446,""),DF446+DG446)</f>
        <v/>
      </c>
      <c r="DI446" s="274" t="str">
        <f>IF(DH446="","",IF(IntermediateCalcs!$AO$9="Yes",IntermediateCalcs!DH446*$CX446,IntermediateCalcs!DH446))</f>
        <v/>
      </c>
      <c r="DJ446" s="250" t="str">
        <f>IF(DataGoesHere!$B446="","",($CZ446-DI446))</f>
        <v/>
      </c>
      <c r="DK446" s="250" t="str">
        <f>IF(DataGoesHere!$B446="","",ABS($CZ446-DI446))</f>
        <v/>
      </c>
      <c r="DL446" s="250" t="str">
        <f>IF(DataGoesHere!$B446="","",DK446^2)</f>
        <v/>
      </c>
      <c r="DM446" s="249" t="str">
        <f>IF(DataGoesHere!$B446="","",DK446/$CZ446)</f>
        <v/>
      </c>
      <c r="DN446" s="250" t="str">
        <f>IF(DataGoesHere!$B446="","",SUM(DJ$2:DJ446)/AVERAGE(DK:DK))</f>
        <v/>
      </c>
      <c r="DP446" s="19" t="str">
        <f>IF(DataGoesHere!B446="",IF($DD446="Forecast",(Output!E$48*IntermediateCalcs!CY446)+Output!G$48,""),(Output!E$48*IntermediateCalcs!CY446)+Output!G$48)</f>
        <v/>
      </c>
      <c r="DQ446" s="274" t="str">
        <f>IF(DP446="","",IF(IntermediateCalcs!$AO$9="Yes",IntermediateCalcs!DP446*$CX446,IntermediateCalcs!DP446))</f>
        <v/>
      </c>
      <c r="DR446" s="250" t="str">
        <f>IF(DataGoesHere!$B446="","",($CZ446-DQ446))</f>
        <v/>
      </c>
      <c r="DS446" s="250" t="str">
        <f>IF(DataGoesHere!$B446="","",ABS($CZ446-DQ446))</f>
        <v/>
      </c>
      <c r="DT446" s="250" t="str">
        <f>IF(DataGoesHere!$B446="","",DS446^2)</f>
        <v/>
      </c>
      <c r="DU446" s="249" t="str">
        <f>IF(DataGoesHere!$B446="","",DS446/$CZ446)</f>
        <v/>
      </c>
      <c r="DV446" s="250" t="str">
        <f>IF(DataGoesHere!$B446="","",SUM(DR$2:DR446)/AVERAGE(DS:DS))</f>
        <v/>
      </c>
      <c r="DX446" s="19" t="str">
        <f>IF(DataGoesHere!$B445="","",(DB440*(Output!$O$49/Output!$P$49))+(IntermediateCalcs!DB441*(Output!$M$49/Output!$P$49))+(IntermediateCalcs!DB442*(Output!$K$49/Output!$P$49))+(DB443*(Output!$I$49/Output!$P$49))+(IntermediateCalcs!DB444*(Output!$G$49/Output!$P$49))+(IntermediateCalcs!DB445*(Output!$E$49/Output!$P$49)))</f>
        <v/>
      </c>
      <c r="DY446" s="274" t="str">
        <f>IF(DX446="","",IF(IntermediateCalcs!$AO$9="Yes",IntermediateCalcs!DX446*$CX446,IntermediateCalcs!DX446))</f>
        <v/>
      </c>
      <c r="DZ446" s="250" t="str">
        <f>IF(DataGoesHere!$B446="","",($CZ446-DY446))</f>
        <v/>
      </c>
      <c r="EA446" s="250" t="str">
        <f>IF(DataGoesHere!$B446="","",ABS($CZ446-DY446))</f>
        <v/>
      </c>
      <c r="EB446" s="250" t="str">
        <f>IF(DataGoesHere!$B446="","",EA446^2)</f>
        <v/>
      </c>
      <c r="EC446" s="249" t="str">
        <f>IF(DataGoesHere!$B446="","",EA446/$CZ446)</f>
        <v/>
      </c>
      <c r="ED446" s="250" t="str">
        <f>IF(DataGoesHere!$B446="","",SUM(DZ$2:DZ446)/AVERAGE(EA:EA))</f>
        <v/>
      </c>
    </row>
    <row r="447" spans="20:134" x14ac:dyDescent="0.2">
      <c r="T447" s="240"/>
      <c r="U447" s="245" t="str">
        <f>IF(DataGoesHere!$B447="","",(DataGoesHere!$B447/SUM(DataGoesHere!$B447:'DataGoesHere'!$B457)))</f>
        <v/>
      </c>
      <c r="V447" s="86"/>
      <c r="W447" s="86"/>
      <c r="X447" s="86"/>
      <c r="Y447" s="86"/>
      <c r="Z447" s="86"/>
      <c r="AA447" s="86"/>
      <c r="AB447" s="86"/>
      <c r="AC447" s="86"/>
      <c r="AD447" s="86"/>
      <c r="AE447" s="241"/>
      <c r="CV447" s="310" t="str">
        <f>IF(DataGoesHere!B447="","",DataGoesHere!A447)</f>
        <v/>
      </c>
      <c r="CW447" s="271">
        <f t="shared" ca="1" si="20"/>
        <v>2</v>
      </c>
      <c r="CX447" s="272">
        <f t="shared" ca="1" si="21"/>
        <v>0.80574490527728204</v>
      </c>
      <c r="CY447" s="266">
        <f>DataGoesHere!A447</f>
        <v>446</v>
      </c>
      <c r="CZ447" s="19" t="str">
        <f>IF(DataGoesHere!B447="","",DataGoesHere!B447)</f>
        <v/>
      </c>
      <c r="DA447" s="19" t="str">
        <f>IF(DataGoesHere!B447="","",IF(AH$5="No",DataGoesHere!B447,DataGoesHere!B447-(AH$2*(DataGoesHere!A447-1))))</f>
        <v/>
      </c>
      <c r="DB447" s="19" t="str">
        <f>IF(DataGoesHere!B447="","",IF(AO$9="No",DataGoesHere!B447,DataGoesHere!B447/CX447))</f>
        <v/>
      </c>
      <c r="DC447" s="19" t="str">
        <f>IF(DataGoesHere!B447="","",IF(AO$9="No",DA447,DA447/CX447))</f>
        <v/>
      </c>
      <c r="DD447" s="293" t="str">
        <f>IF(CZ447="",IF(COUNTIF(DD$2:DD446,"Forecast")&lt;Output!E$43,"Forecast",""),"Actual")</f>
        <v/>
      </c>
      <c r="DF447" s="19" t="str">
        <f>IF(DataGoesHere!B446="",IF(DD447="Forecast",(Output!$E$47*IntermediateCalcs!DH446)+((1-Output!$E$47)*IntermediateCalcs!DF446),""),(Output!$E$47*IntermediateCalcs!DB446)+((1-Output!$E$47)*IntermediateCalcs!DF446))</f>
        <v/>
      </c>
      <c r="DG447" s="19" t="str">
        <f>IF(DataGoesHere!B446="",IF(DD447="Forecast",(Output!$G$47*(IntermediateCalcs!DF447-IntermediateCalcs!DF446))+((1-Output!$G$47)*IntermediateCalcs!DG446),""),(Output!$G$47*(IntermediateCalcs!DF447-IntermediateCalcs!DF446))+((1-Output!$G$47)*IntermediateCalcs!DG446))</f>
        <v/>
      </c>
      <c r="DH447" s="19" t="str">
        <f>IF(DataGoesHere!B446="",IF(DD447="Forecast",DF447+DG447,""),DF447+DG447)</f>
        <v/>
      </c>
      <c r="DI447" s="274" t="str">
        <f>IF(DH447="","",IF(IntermediateCalcs!$AO$9="Yes",IntermediateCalcs!DH447*$CX447,IntermediateCalcs!DH447))</f>
        <v/>
      </c>
      <c r="DJ447" s="250" t="str">
        <f>IF(DataGoesHere!$B447="","",($CZ447-DI447))</f>
        <v/>
      </c>
      <c r="DK447" s="250" t="str">
        <f>IF(DataGoesHere!$B447="","",ABS($CZ447-DI447))</f>
        <v/>
      </c>
      <c r="DL447" s="250" t="str">
        <f>IF(DataGoesHere!$B447="","",DK447^2)</f>
        <v/>
      </c>
      <c r="DM447" s="249" t="str">
        <f>IF(DataGoesHere!$B447="","",DK447/$CZ447)</f>
        <v/>
      </c>
      <c r="DN447" s="250" t="str">
        <f>IF(DataGoesHere!$B447="","",SUM(DJ$2:DJ447)/AVERAGE(DK:DK))</f>
        <v/>
      </c>
      <c r="DP447" s="19" t="str">
        <f>IF(DataGoesHere!B447="",IF($DD447="Forecast",(Output!E$48*IntermediateCalcs!CY447)+Output!G$48,""),(Output!E$48*IntermediateCalcs!CY447)+Output!G$48)</f>
        <v/>
      </c>
      <c r="DQ447" s="274" t="str">
        <f>IF(DP447="","",IF(IntermediateCalcs!$AO$9="Yes",IntermediateCalcs!DP447*$CX447,IntermediateCalcs!DP447))</f>
        <v/>
      </c>
      <c r="DR447" s="250" t="str">
        <f>IF(DataGoesHere!$B447="","",($CZ447-DQ447))</f>
        <v/>
      </c>
      <c r="DS447" s="250" t="str">
        <f>IF(DataGoesHere!$B447="","",ABS($CZ447-DQ447))</f>
        <v/>
      </c>
      <c r="DT447" s="250" t="str">
        <f>IF(DataGoesHere!$B447="","",DS447^2)</f>
        <v/>
      </c>
      <c r="DU447" s="249" t="str">
        <f>IF(DataGoesHere!$B447="","",DS447/$CZ447)</f>
        <v/>
      </c>
      <c r="DV447" s="250" t="str">
        <f>IF(DataGoesHere!$B447="","",SUM(DR$2:DR447)/AVERAGE(DS:DS))</f>
        <v/>
      </c>
      <c r="DX447" s="19" t="str">
        <f>IF(DataGoesHere!$B446="","",(DB441*(Output!$O$49/Output!$P$49))+(IntermediateCalcs!DB442*(Output!$M$49/Output!$P$49))+(IntermediateCalcs!DB443*(Output!$K$49/Output!$P$49))+(DB444*(Output!$I$49/Output!$P$49))+(IntermediateCalcs!DB445*(Output!$G$49/Output!$P$49))+(IntermediateCalcs!DB446*(Output!$E$49/Output!$P$49)))</f>
        <v/>
      </c>
      <c r="DY447" s="274" t="str">
        <f>IF(DX447="","",IF(IntermediateCalcs!$AO$9="Yes",IntermediateCalcs!DX447*$CX447,IntermediateCalcs!DX447))</f>
        <v/>
      </c>
      <c r="DZ447" s="250" t="str">
        <f>IF(DataGoesHere!$B447="","",($CZ447-DY447))</f>
        <v/>
      </c>
      <c r="EA447" s="250" t="str">
        <f>IF(DataGoesHere!$B447="","",ABS($CZ447-DY447))</f>
        <v/>
      </c>
      <c r="EB447" s="250" t="str">
        <f>IF(DataGoesHere!$B447="","",EA447^2)</f>
        <v/>
      </c>
      <c r="EC447" s="249" t="str">
        <f>IF(DataGoesHere!$B447="","",EA447/$CZ447)</f>
        <v/>
      </c>
      <c r="ED447" s="250" t="str">
        <f>IF(DataGoesHere!$B447="","",SUM(DZ$2:DZ447)/AVERAGE(EA:EA))</f>
        <v/>
      </c>
    </row>
    <row r="448" spans="20:134" x14ac:dyDescent="0.2">
      <c r="T448" s="240"/>
      <c r="U448" s="86"/>
      <c r="V448" s="245" t="str">
        <f>IF(DataGoesHere!$B448="","",(DataGoesHere!$B448/SUM(DataGoesHere!$B446:'DataGoesHere'!$B457)))</f>
        <v/>
      </c>
      <c r="W448" s="86"/>
      <c r="X448" s="86"/>
      <c r="Y448" s="86"/>
      <c r="Z448" s="86"/>
      <c r="AA448" s="86"/>
      <c r="AB448" s="86"/>
      <c r="AC448" s="86"/>
      <c r="AD448" s="86"/>
      <c r="AE448" s="241"/>
      <c r="CV448" s="310" t="str">
        <f>IF(DataGoesHere!B448="","",DataGoesHere!A448)</f>
        <v/>
      </c>
      <c r="CW448" s="271">
        <f t="shared" ca="1" si="20"/>
        <v>3</v>
      </c>
      <c r="CX448" s="272">
        <f t="shared" ca="1" si="21"/>
        <v>0.79862940076451561</v>
      </c>
      <c r="CY448" s="266">
        <f>DataGoesHere!A448</f>
        <v>447</v>
      </c>
      <c r="CZ448" s="19" t="str">
        <f>IF(DataGoesHere!B448="","",DataGoesHere!B448)</f>
        <v/>
      </c>
      <c r="DA448" s="19" t="str">
        <f>IF(DataGoesHere!B448="","",IF(AH$5="No",DataGoesHere!B448,DataGoesHere!B448-(AH$2*(DataGoesHere!A448-1))))</f>
        <v/>
      </c>
      <c r="DB448" s="19" t="str">
        <f>IF(DataGoesHere!B448="","",IF(AO$9="No",DataGoesHere!B448,DataGoesHere!B448/CX448))</f>
        <v/>
      </c>
      <c r="DC448" s="19" t="str">
        <f>IF(DataGoesHere!B448="","",IF(AO$9="No",DA448,DA448/CX448))</f>
        <v/>
      </c>
      <c r="DD448" s="293" t="str">
        <f>IF(CZ448="",IF(COUNTIF(DD$2:DD447,"Forecast")&lt;Output!E$43,"Forecast",""),"Actual")</f>
        <v/>
      </c>
      <c r="DF448" s="19" t="str">
        <f>IF(DataGoesHere!B447="",IF(DD448="Forecast",(Output!$E$47*IntermediateCalcs!DH447)+((1-Output!$E$47)*IntermediateCalcs!DF447),""),(Output!$E$47*IntermediateCalcs!DB447)+((1-Output!$E$47)*IntermediateCalcs!DF447))</f>
        <v/>
      </c>
      <c r="DG448" s="19" t="str">
        <f>IF(DataGoesHere!B447="",IF(DD448="Forecast",(Output!$G$47*(IntermediateCalcs!DF448-IntermediateCalcs!DF447))+((1-Output!$G$47)*IntermediateCalcs!DG447),""),(Output!$G$47*(IntermediateCalcs!DF448-IntermediateCalcs!DF447))+((1-Output!$G$47)*IntermediateCalcs!DG447))</f>
        <v/>
      </c>
      <c r="DH448" s="19" t="str">
        <f>IF(DataGoesHere!B447="",IF(DD448="Forecast",DF448+DG448,""),DF448+DG448)</f>
        <v/>
      </c>
      <c r="DI448" s="274" t="str">
        <f>IF(DH448="","",IF(IntermediateCalcs!$AO$9="Yes",IntermediateCalcs!DH448*$CX448,IntermediateCalcs!DH448))</f>
        <v/>
      </c>
      <c r="DJ448" s="250" t="str">
        <f>IF(DataGoesHere!$B448="","",($CZ448-DI448))</f>
        <v/>
      </c>
      <c r="DK448" s="250" t="str">
        <f>IF(DataGoesHere!$B448="","",ABS($CZ448-DI448))</f>
        <v/>
      </c>
      <c r="DL448" s="250" t="str">
        <f>IF(DataGoesHere!$B448="","",DK448^2)</f>
        <v/>
      </c>
      <c r="DM448" s="249" t="str">
        <f>IF(DataGoesHere!$B448="","",DK448/$CZ448)</f>
        <v/>
      </c>
      <c r="DN448" s="250" t="str">
        <f>IF(DataGoesHere!$B448="","",SUM(DJ$2:DJ448)/AVERAGE(DK:DK))</f>
        <v/>
      </c>
      <c r="DP448" s="19" t="str">
        <f>IF(DataGoesHere!B448="",IF($DD448="Forecast",(Output!E$48*IntermediateCalcs!CY448)+Output!G$48,""),(Output!E$48*IntermediateCalcs!CY448)+Output!G$48)</f>
        <v/>
      </c>
      <c r="DQ448" s="274" t="str">
        <f>IF(DP448="","",IF(IntermediateCalcs!$AO$9="Yes",IntermediateCalcs!DP448*$CX448,IntermediateCalcs!DP448))</f>
        <v/>
      </c>
      <c r="DR448" s="250" t="str">
        <f>IF(DataGoesHere!$B448="","",($CZ448-DQ448))</f>
        <v/>
      </c>
      <c r="DS448" s="250" t="str">
        <f>IF(DataGoesHere!$B448="","",ABS($CZ448-DQ448))</f>
        <v/>
      </c>
      <c r="DT448" s="250" t="str">
        <f>IF(DataGoesHere!$B448="","",DS448^2)</f>
        <v/>
      </c>
      <c r="DU448" s="249" t="str">
        <f>IF(DataGoesHere!$B448="","",DS448/$CZ448)</f>
        <v/>
      </c>
      <c r="DV448" s="250" t="str">
        <f>IF(DataGoesHere!$B448="","",SUM(DR$2:DR448)/AVERAGE(DS:DS))</f>
        <v/>
      </c>
      <c r="DX448" s="19" t="str">
        <f>IF(DataGoesHere!$B447="","",(DB442*(Output!$O$49/Output!$P$49))+(IntermediateCalcs!DB443*(Output!$M$49/Output!$P$49))+(IntermediateCalcs!DB444*(Output!$K$49/Output!$P$49))+(DB445*(Output!$I$49/Output!$P$49))+(IntermediateCalcs!DB446*(Output!$G$49/Output!$P$49))+(IntermediateCalcs!DB447*(Output!$E$49/Output!$P$49)))</f>
        <v/>
      </c>
      <c r="DY448" s="274" t="str">
        <f>IF(DX448="","",IF(IntermediateCalcs!$AO$9="Yes",IntermediateCalcs!DX448*$CX448,IntermediateCalcs!DX448))</f>
        <v/>
      </c>
      <c r="DZ448" s="250" t="str">
        <f>IF(DataGoesHere!$B448="","",($CZ448-DY448))</f>
        <v/>
      </c>
      <c r="EA448" s="250" t="str">
        <f>IF(DataGoesHere!$B448="","",ABS($CZ448-DY448))</f>
        <v/>
      </c>
      <c r="EB448" s="250" t="str">
        <f>IF(DataGoesHere!$B448="","",EA448^2)</f>
        <v/>
      </c>
      <c r="EC448" s="249" t="str">
        <f>IF(DataGoesHere!$B448="","",EA448/$CZ448)</f>
        <v/>
      </c>
      <c r="ED448" s="250" t="str">
        <f>IF(DataGoesHere!$B448="","",SUM(DZ$2:DZ448)/AVERAGE(EA:EA))</f>
        <v/>
      </c>
    </row>
    <row r="449" spans="20:134" x14ac:dyDescent="0.2">
      <c r="T449" s="240"/>
      <c r="U449" s="86"/>
      <c r="V449" s="86"/>
      <c r="W449" s="245" t="str">
        <f>IF(DataGoesHere!$B449="","",(DataGoesHere!$B449/SUM(DataGoesHere!$B446:'DataGoesHere'!$B457)))</f>
        <v/>
      </c>
      <c r="X449" s="86"/>
      <c r="Y449" s="86"/>
      <c r="Z449" s="86"/>
      <c r="AA449" s="86"/>
      <c r="AB449" s="86"/>
      <c r="AC449" s="86"/>
      <c r="AD449" s="86"/>
      <c r="AE449" s="241"/>
      <c r="CV449" s="310" t="str">
        <f>IF(DataGoesHere!B449="","",DataGoesHere!A449)</f>
        <v/>
      </c>
      <c r="CW449" s="271">
        <f t="shared" ca="1" si="20"/>
        <v>4</v>
      </c>
      <c r="CX449" s="272">
        <f t="shared" ca="1" si="21"/>
        <v>1.0149292433706087</v>
      </c>
      <c r="CY449" s="266">
        <f>DataGoesHere!A449</f>
        <v>448</v>
      </c>
      <c r="CZ449" s="19" t="str">
        <f>IF(DataGoesHere!B449="","",DataGoesHere!B449)</f>
        <v/>
      </c>
      <c r="DA449" s="19" t="str">
        <f>IF(DataGoesHere!B449="","",IF(AH$5="No",DataGoesHere!B449,DataGoesHere!B449-(AH$2*(DataGoesHere!A449-1))))</f>
        <v/>
      </c>
      <c r="DB449" s="19" t="str">
        <f>IF(DataGoesHere!B449="","",IF(AO$9="No",DataGoesHere!B449,DataGoesHere!B449/CX449))</f>
        <v/>
      </c>
      <c r="DC449" s="19" t="str">
        <f>IF(DataGoesHere!B449="","",IF(AO$9="No",DA449,DA449/CX449))</f>
        <v/>
      </c>
      <c r="DD449" s="293" t="str">
        <f>IF(CZ449="",IF(COUNTIF(DD$2:DD448,"Forecast")&lt;Output!E$43,"Forecast",""),"Actual")</f>
        <v/>
      </c>
      <c r="DF449" s="19" t="str">
        <f>IF(DataGoesHere!B448="",IF(DD449="Forecast",(Output!$E$47*IntermediateCalcs!DH448)+((1-Output!$E$47)*IntermediateCalcs!DF448),""),(Output!$E$47*IntermediateCalcs!DB448)+((1-Output!$E$47)*IntermediateCalcs!DF448))</f>
        <v/>
      </c>
      <c r="DG449" s="19" t="str">
        <f>IF(DataGoesHere!B448="",IF(DD449="Forecast",(Output!$G$47*(IntermediateCalcs!DF449-IntermediateCalcs!DF448))+((1-Output!$G$47)*IntermediateCalcs!DG448),""),(Output!$G$47*(IntermediateCalcs!DF449-IntermediateCalcs!DF448))+((1-Output!$G$47)*IntermediateCalcs!DG448))</f>
        <v/>
      </c>
      <c r="DH449" s="19" t="str">
        <f>IF(DataGoesHere!B448="",IF(DD449="Forecast",DF449+DG449,""),DF449+DG449)</f>
        <v/>
      </c>
      <c r="DI449" s="274" t="str">
        <f>IF(DH449="","",IF(IntermediateCalcs!$AO$9="Yes",IntermediateCalcs!DH449*$CX449,IntermediateCalcs!DH449))</f>
        <v/>
      </c>
      <c r="DJ449" s="250" t="str">
        <f>IF(DataGoesHere!$B449="","",($CZ449-DI449))</f>
        <v/>
      </c>
      <c r="DK449" s="250" t="str">
        <f>IF(DataGoesHere!$B449="","",ABS($CZ449-DI449))</f>
        <v/>
      </c>
      <c r="DL449" s="250" t="str">
        <f>IF(DataGoesHere!$B449="","",DK449^2)</f>
        <v/>
      </c>
      <c r="DM449" s="249" t="str">
        <f>IF(DataGoesHere!$B449="","",DK449/$CZ449)</f>
        <v/>
      </c>
      <c r="DN449" s="250" t="str">
        <f>IF(DataGoesHere!$B449="","",SUM(DJ$2:DJ449)/AVERAGE(DK:DK))</f>
        <v/>
      </c>
      <c r="DP449" s="19" t="str">
        <f>IF(DataGoesHere!B449="",IF($DD449="Forecast",(Output!E$48*IntermediateCalcs!CY449)+Output!G$48,""),(Output!E$48*IntermediateCalcs!CY449)+Output!G$48)</f>
        <v/>
      </c>
      <c r="DQ449" s="274" t="str">
        <f>IF(DP449="","",IF(IntermediateCalcs!$AO$9="Yes",IntermediateCalcs!DP449*$CX449,IntermediateCalcs!DP449))</f>
        <v/>
      </c>
      <c r="DR449" s="250" t="str">
        <f>IF(DataGoesHere!$B449="","",($CZ449-DQ449))</f>
        <v/>
      </c>
      <c r="DS449" s="250" t="str">
        <f>IF(DataGoesHere!$B449="","",ABS($CZ449-DQ449))</f>
        <v/>
      </c>
      <c r="DT449" s="250" t="str">
        <f>IF(DataGoesHere!$B449="","",DS449^2)</f>
        <v/>
      </c>
      <c r="DU449" s="249" t="str">
        <f>IF(DataGoesHere!$B449="","",DS449/$CZ449)</f>
        <v/>
      </c>
      <c r="DV449" s="250" t="str">
        <f>IF(DataGoesHere!$B449="","",SUM(DR$2:DR449)/AVERAGE(DS:DS))</f>
        <v/>
      </c>
      <c r="DX449" s="19" t="str">
        <f>IF(DataGoesHere!$B448="","",(DB443*(Output!$O$49/Output!$P$49))+(IntermediateCalcs!DB444*(Output!$M$49/Output!$P$49))+(IntermediateCalcs!DB445*(Output!$K$49/Output!$P$49))+(DB446*(Output!$I$49/Output!$P$49))+(IntermediateCalcs!DB447*(Output!$G$49/Output!$P$49))+(IntermediateCalcs!DB448*(Output!$E$49/Output!$P$49)))</f>
        <v/>
      </c>
      <c r="DY449" s="274" t="str">
        <f>IF(DX449="","",IF(IntermediateCalcs!$AO$9="Yes",IntermediateCalcs!DX449*$CX449,IntermediateCalcs!DX449))</f>
        <v/>
      </c>
      <c r="DZ449" s="250" t="str">
        <f>IF(DataGoesHere!$B449="","",($CZ449-DY449))</f>
        <v/>
      </c>
      <c r="EA449" s="250" t="str">
        <f>IF(DataGoesHere!$B449="","",ABS($CZ449-DY449))</f>
        <v/>
      </c>
      <c r="EB449" s="250" t="str">
        <f>IF(DataGoesHere!$B449="","",EA449^2)</f>
        <v/>
      </c>
      <c r="EC449" s="249" t="str">
        <f>IF(DataGoesHere!$B449="","",EA449/$CZ449)</f>
        <v/>
      </c>
      <c r="ED449" s="250" t="str">
        <f>IF(DataGoesHere!$B449="","",SUM(DZ$2:DZ449)/AVERAGE(EA:EA))</f>
        <v/>
      </c>
    </row>
    <row r="450" spans="20:134" x14ac:dyDescent="0.2">
      <c r="T450" s="240"/>
      <c r="U450" s="86"/>
      <c r="V450" s="86"/>
      <c r="W450" s="86"/>
      <c r="X450" s="245" t="str">
        <f>IF(DataGoesHere!$B450="","",(DataGoesHere!$B450/SUM(DataGoesHere!$B446:'DataGoesHere'!$B457)))</f>
        <v/>
      </c>
      <c r="Y450" s="86"/>
      <c r="Z450" s="86"/>
      <c r="AA450" s="86"/>
      <c r="AB450" s="86"/>
      <c r="AC450" s="86"/>
      <c r="AD450" s="86"/>
      <c r="AE450" s="241"/>
      <c r="CV450" s="310" t="str">
        <f>IF(DataGoesHere!B450="","",DataGoesHere!A450)</f>
        <v/>
      </c>
      <c r="CW450" s="271">
        <f t="shared" ref="CW450:CW513" ca="1" si="22">IF(MOD(CY450,$AP$9)=0,$AP$9,MOD(CY450,$AP$9))</f>
        <v>5</v>
      </c>
      <c r="CX450" s="272">
        <f t="shared" ref="CX450:CX513" ca="1" si="23">VLOOKUP(CW450,$AT$1:$CT$53,MATCH($AP$9,$AT$1:$CT$1,0),FALSE)</f>
        <v>0.97875414397996308</v>
      </c>
      <c r="CY450" s="266">
        <f>DataGoesHere!A450</f>
        <v>449</v>
      </c>
      <c r="CZ450" s="19" t="str">
        <f>IF(DataGoesHere!B450="","",DataGoesHere!B450)</f>
        <v/>
      </c>
      <c r="DA450" s="19" t="str">
        <f>IF(DataGoesHere!B450="","",IF(AH$5="No",DataGoesHere!B450,DataGoesHere!B450-(AH$2*(DataGoesHere!A450-1))))</f>
        <v/>
      </c>
      <c r="DB450" s="19" t="str">
        <f>IF(DataGoesHere!B450="","",IF(AO$9="No",DataGoesHere!B450,DataGoesHere!B450/CX450))</f>
        <v/>
      </c>
      <c r="DC450" s="19" t="str">
        <f>IF(DataGoesHere!B450="","",IF(AO$9="No",DA450,DA450/CX450))</f>
        <v/>
      </c>
      <c r="DD450" s="293" t="str">
        <f>IF(CZ450="",IF(COUNTIF(DD$2:DD449,"Forecast")&lt;Output!E$43,"Forecast",""),"Actual")</f>
        <v/>
      </c>
      <c r="DF450" s="19" t="str">
        <f>IF(DataGoesHere!B449="",IF(DD450="Forecast",(Output!$E$47*IntermediateCalcs!DH449)+((1-Output!$E$47)*IntermediateCalcs!DF449),""),(Output!$E$47*IntermediateCalcs!DB449)+((1-Output!$E$47)*IntermediateCalcs!DF449))</f>
        <v/>
      </c>
      <c r="DG450" s="19" t="str">
        <f>IF(DataGoesHere!B449="",IF(DD450="Forecast",(Output!$G$47*(IntermediateCalcs!DF450-IntermediateCalcs!DF449))+((1-Output!$G$47)*IntermediateCalcs!DG449),""),(Output!$G$47*(IntermediateCalcs!DF450-IntermediateCalcs!DF449))+((1-Output!$G$47)*IntermediateCalcs!DG449))</f>
        <v/>
      </c>
      <c r="DH450" s="19" t="str">
        <f>IF(DataGoesHere!B449="",IF(DD450="Forecast",DF450+DG450,""),DF450+DG450)</f>
        <v/>
      </c>
      <c r="DI450" s="274" t="str">
        <f>IF(DH450="","",IF(IntermediateCalcs!$AO$9="Yes",IntermediateCalcs!DH450*$CX450,IntermediateCalcs!DH450))</f>
        <v/>
      </c>
      <c r="DJ450" s="250" t="str">
        <f>IF(DataGoesHere!$B450="","",($CZ450-DI450))</f>
        <v/>
      </c>
      <c r="DK450" s="250" t="str">
        <f>IF(DataGoesHere!$B450="","",ABS($CZ450-DI450))</f>
        <v/>
      </c>
      <c r="DL450" s="250" t="str">
        <f>IF(DataGoesHere!$B450="","",DK450^2)</f>
        <v/>
      </c>
      <c r="DM450" s="249" t="str">
        <f>IF(DataGoesHere!$B450="","",DK450/$CZ450)</f>
        <v/>
      </c>
      <c r="DN450" s="250" t="str">
        <f>IF(DataGoesHere!$B450="","",SUM(DJ$2:DJ450)/AVERAGE(DK:DK))</f>
        <v/>
      </c>
      <c r="DP450" s="19" t="str">
        <f>IF(DataGoesHere!B450="",IF($DD450="Forecast",(Output!E$48*IntermediateCalcs!CY450)+Output!G$48,""),(Output!E$48*IntermediateCalcs!CY450)+Output!G$48)</f>
        <v/>
      </c>
      <c r="DQ450" s="274" t="str">
        <f>IF(DP450="","",IF(IntermediateCalcs!$AO$9="Yes",IntermediateCalcs!DP450*$CX450,IntermediateCalcs!DP450))</f>
        <v/>
      </c>
      <c r="DR450" s="250" t="str">
        <f>IF(DataGoesHere!$B450="","",($CZ450-DQ450))</f>
        <v/>
      </c>
      <c r="DS450" s="250" t="str">
        <f>IF(DataGoesHere!$B450="","",ABS($CZ450-DQ450))</f>
        <v/>
      </c>
      <c r="DT450" s="250" t="str">
        <f>IF(DataGoesHere!$B450="","",DS450^2)</f>
        <v/>
      </c>
      <c r="DU450" s="249" t="str">
        <f>IF(DataGoesHere!$B450="","",DS450/$CZ450)</f>
        <v/>
      </c>
      <c r="DV450" s="250" t="str">
        <f>IF(DataGoesHere!$B450="","",SUM(DR$2:DR450)/AVERAGE(DS:DS))</f>
        <v/>
      </c>
      <c r="DX450" s="19" t="str">
        <f>IF(DataGoesHere!$B449="","",(DB444*(Output!$O$49/Output!$P$49))+(IntermediateCalcs!DB445*(Output!$M$49/Output!$P$49))+(IntermediateCalcs!DB446*(Output!$K$49/Output!$P$49))+(DB447*(Output!$I$49/Output!$P$49))+(IntermediateCalcs!DB448*(Output!$G$49/Output!$P$49))+(IntermediateCalcs!DB449*(Output!$E$49/Output!$P$49)))</f>
        <v/>
      </c>
      <c r="DY450" s="274" t="str">
        <f>IF(DX450="","",IF(IntermediateCalcs!$AO$9="Yes",IntermediateCalcs!DX450*$CX450,IntermediateCalcs!DX450))</f>
        <v/>
      </c>
      <c r="DZ450" s="250" t="str">
        <f>IF(DataGoesHere!$B450="","",($CZ450-DY450))</f>
        <v/>
      </c>
      <c r="EA450" s="250" t="str">
        <f>IF(DataGoesHere!$B450="","",ABS($CZ450-DY450))</f>
        <v/>
      </c>
      <c r="EB450" s="250" t="str">
        <f>IF(DataGoesHere!$B450="","",EA450^2)</f>
        <v/>
      </c>
      <c r="EC450" s="249" t="str">
        <f>IF(DataGoesHere!$B450="","",EA450/$CZ450)</f>
        <v/>
      </c>
      <c r="ED450" s="250" t="str">
        <f>IF(DataGoesHere!$B450="","",SUM(DZ$2:DZ450)/AVERAGE(EA:EA))</f>
        <v/>
      </c>
    </row>
    <row r="451" spans="20:134" x14ac:dyDescent="0.2">
      <c r="T451" s="240"/>
      <c r="U451" s="86"/>
      <c r="V451" s="86"/>
      <c r="W451" s="86"/>
      <c r="X451" s="86"/>
      <c r="Y451" s="245" t="str">
        <f>IF(DataGoesHere!$B451="","",(DataGoesHere!$B451/SUM(DataGoesHere!$B446:'DataGoesHere'!$B457)))</f>
        <v/>
      </c>
      <c r="Z451" s="86"/>
      <c r="AA451" s="86"/>
      <c r="AB451" s="86"/>
      <c r="AC451" s="86"/>
      <c r="AD451" s="86"/>
      <c r="AE451" s="241"/>
      <c r="CV451" s="310" t="str">
        <f>IF(DataGoesHere!B451="","",DataGoesHere!A451)</f>
        <v/>
      </c>
      <c r="CW451" s="271">
        <f t="shared" ca="1" si="22"/>
        <v>6</v>
      </c>
      <c r="CX451" s="272">
        <f t="shared" ca="1" si="23"/>
        <v>1.0779088099730167</v>
      </c>
      <c r="CY451" s="266">
        <f>DataGoesHere!A451</f>
        <v>450</v>
      </c>
      <c r="CZ451" s="19" t="str">
        <f>IF(DataGoesHere!B451="","",DataGoesHere!B451)</f>
        <v/>
      </c>
      <c r="DA451" s="19" t="str">
        <f>IF(DataGoesHere!B451="","",IF(AH$5="No",DataGoesHere!B451,DataGoesHere!B451-(AH$2*(DataGoesHere!A451-1))))</f>
        <v/>
      </c>
      <c r="DB451" s="19" t="str">
        <f>IF(DataGoesHere!B451="","",IF(AO$9="No",DataGoesHere!B451,DataGoesHere!B451/CX451))</f>
        <v/>
      </c>
      <c r="DC451" s="19" t="str">
        <f>IF(DataGoesHere!B451="","",IF(AO$9="No",DA451,DA451/CX451))</f>
        <v/>
      </c>
      <c r="DD451" s="293" t="str">
        <f>IF(CZ451="",IF(COUNTIF(DD$2:DD450,"Forecast")&lt;Output!E$43,"Forecast",""),"Actual")</f>
        <v/>
      </c>
      <c r="DF451" s="19" t="str">
        <f>IF(DataGoesHere!B450="",IF(DD451="Forecast",(Output!$E$47*IntermediateCalcs!DH450)+((1-Output!$E$47)*IntermediateCalcs!DF450),""),(Output!$E$47*IntermediateCalcs!DB450)+((1-Output!$E$47)*IntermediateCalcs!DF450))</f>
        <v/>
      </c>
      <c r="DG451" s="19" t="str">
        <f>IF(DataGoesHere!B450="",IF(DD451="Forecast",(Output!$G$47*(IntermediateCalcs!DF451-IntermediateCalcs!DF450))+((1-Output!$G$47)*IntermediateCalcs!DG450),""),(Output!$G$47*(IntermediateCalcs!DF451-IntermediateCalcs!DF450))+((1-Output!$G$47)*IntermediateCalcs!DG450))</f>
        <v/>
      </c>
      <c r="DH451" s="19" t="str">
        <f>IF(DataGoesHere!B450="",IF(DD451="Forecast",DF451+DG451,""),DF451+DG451)</f>
        <v/>
      </c>
      <c r="DI451" s="274" t="str">
        <f>IF(DH451="","",IF(IntermediateCalcs!$AO$9="Yes",IntermediateCalcs!DH451*$CX451,IntermediateCalcs!DH451))</f>
        <v/>
      </c>
      <c r="DJ451" s="250" t="str">
        <f>IF(DataGoesHere!$B451="","",($CZ451-DI451))</f>
        <v/>
      </c>
      <c r="DK451" s="250" t="str">
        <f>IF(DataGoesHere!$B451="","",ABS($CZ451-DI451))</f>
        <v/>
      </c>
      <c r="DL451" s="250" t="str">
        <f>IF(DataGoesHere!$B451="","",DK451^2)</f>
        <v/>
      </c>
      <c r="DM451" s="249" t="str">
        <f>IF(DataGoesHere!$B451="","",DK451/$CZ451)</f>
        <v/>
      </c>
      <c r="DN451" s="250" t="str">
        <f>IF(DataGoesHere!$B451="","",SUM(DJ$2:DJ451)/AVERAGE(DK:DK))</f>
        <v/>
      </c>
      <c r="DP451" s="19" t="str">
        <f>IF(DataGoesHere!B451="",IF($DD451="Forecast",(Output!E$48*IntermediateCalcs!CY451)+Output!G$48,""),(Output!E$48*IntermediateCalcs!CY451)+Output!G$48)</f>
        <v/>
      </c>
      <c r="DQ451" s="274" t="str">
        <f>IF(DP451="","",IF(IntermediateCalcs!$AO$9="Yes",IntermediateCalcs!DP451*$CX451,IntermediateCalcs!DP451))</f>
        <v/>
      </c>
      <c r="DR451" s="250" t="str">
        <f>IF(DataGoesHere!$B451="","",($CZ451-DQ451))</f>
        <v/>
      </c>
      <c r="DS451" s="250" t="str">
        <f>IF(DataGoesHere!$B451="","",ABS($CZ451-DQ451))</f>
        <v/>
      </c>
      <c r="DT451" s="250" t="str">
        <f>IF(DataGoesHere!$B451="","",DS451^2)</f>
        <v/>
      </c>
      <c r="DU451" s="249" t="str">
        <f>IF(DataGoesHere!$B451="","",DS451/$CZ451)</f>
        <v/>
      </c>
      <c r="DV451" s="250" t="str">
        <f>IF(DataGoesHere!$B451="","",SUM(DR$2:DR451)/AVERAGE(DS:DS))</f>
        <v/>
      </c>
      <c r="DX451" s="19" t="str">
        <f>IF(DataGoesHere!$B450="","",(DB445*(Output!$O$49/Output!$P$49))+(IntermediateCalcs!DB446*(Output!$M$49/Output!$P$49))+(IntermediateCalcs!DB447*(Output!$K$49/Output!$P$49))+(DB448*(Output!$I$49/Output!$P$49))+(IntermediateCalcs!DB449*(Output!$G$49/Output!$P$49))+(IntermediateCalcs!DB450*(Output!$E$49/Output!$P$49)))</f>
        <v/>
      </c>
      <c r="DY451" s="274" t="str">
        <f>IF(DX451="","",IF(IntermediateCalcs!$AO$9="Yes",IntermediateCalcs!DX451*$CX451,IntermediateCalcs!DX451))</f>
        <v/>
      </c>
      <c r="DZ451" s="250" t="str">
        <f>IF(DataGoesHere!$B451="","",($CZ451-DY451))</f>
        <v/>
      </c>
      <c r="EA451" s="250" t="str">
        <f>IF(DataGoesHere!$B451="","",ABS($CZ451-DY451))</f>
        <v/>
      </c>
      <c r="EB451" s="250" t="str">
        <f>IF(DataGoesHere!$B451="","",EA451^2)</f>
        <v/>
      </c>
      <c r="EC451" s="249" t="str">
        <f>IF(DataGoesHere!$B451="","",EA451/$CZ451)</f>
        <v/>
      </c>
      <c r="ED451" s="250" t="str">
        <f>IF(DataGoesHere!$B451="","",SUM(DZ$2:DZ451)/AVERAGE(EA:EA))</f>
        <v/>
      </c>
    </row>
    <row r="452" spans="20:134" x14ac:dyDescent="0.2">
      <c r="T452" s="240"/>
      <c r="U452" s="86"/>
      <c r="V452" s="86"/>
      <c r="W452" s="86"/>
      <c r="X452" s="86"/>
      <c r="Y452" s="86"/>
      <c r="Z452" s="245" t="str">
        <f>IF(DataGoesHere!$B452="","",(DataGoesHere!$B452/SUM(DataGoesHere!$B446:'DataGoesHere'!$B457)))</f>
        <v/>
      </c>
      <c r="AA452" s="86"/>
      <c r="AB452" s="86"/>
      <c r="AC452" s="86"/>
      <c r="AD452" s="86"/>
      <c r="AE452" s="241"/>
      <c r="CV452" s="310" t="str">
        <f>IF(DataGoesHere!B452="","",DataGoesHere!A452)</f>
        <v/>
      </c>
      <c r="CW452" s="271">
        <f t="shared" ca="1" si="22"/>
        <v>7</v>
      </c>
      <c r="CX452" s="272">
        <f t="shared" ca="1" si="23"/>
        <v>1.0265458156689093</v>
      </c>
      <c r="CY452" s="266">
        <f>DataGoesHere!A452</f>
        <v>451</v>
      </c>
      <c r="CZ452" s="19" t="str">
        <f>IF(DataGoesHere!B452="","",DataGoesHere!B452)</f>
        <v/>
      </c>
      <c r="DA452" s="19" t="str">
        <f>IF(DataGoesHere!B452="","",IF(AH$5="No",DataGoesHere!B452,DataGoesHere!B452-(AH$2*(DataGoesHere!A452-1))))</f>
        <v/>
      </c>
      <c r="DB452" s="19" t="str">
        <f>IF(DataGoesHere!B452="","",IF(AO$9="No",DataGoesHere!B452,DataGoesHere!B452/CX452))</f>
        <v/>
      </c>
      <c r="DC452" s="19" t="str">
        <f>IF(DataGoesHere!B452="","",IF(AO$9="No",DA452,DA452/CX452))</f>
        <v/>
      </c>
      <c r="DD452" s="293" t="str">
        <f>IF(CZ452="",IF(COUNTIF(DD$2:DD451,"Forecast")&lt;Output!E$43,"Forecast",""),"Actual")</f>
        <v/>
      </c>
      <c r="DF452" s="19" t="str">
        <f>IF(DataGoesHere!B451="",IF(DD452="Forecast",(Output!$E$47*IntermediateCalcs!DH451)+((1-Output!$E$47)*IntermediateCalcs!DF451),""),(Output!$E$47*IntermediateCalcs!DB451)+((1-Output!$E$47)*IntermediateCalcs!DF451))</f>
        <v/>
      </c>
      <c r="DG452" s="19" t="str">
        <f>IF(DataGoesHere!B451="",IF(DD452="Forecast",(Output!$G$47*(IntermediateCalcs!DF452-IntermediateCalcs!DF451))+((1-Output!$G$47)*IntermediateCalcs!DG451),""),(Output!$G$47*(IntermediateCalcs!DF452-IntermediateCalcs!DF451))+((1-Output!$G$47)*IntermediateCalcs!DG451))</f>
        <v/>
      </c>
      <c r="DH452" s="19" t="str">
        <f>IF(DataGoesHere!B451="",IF(DD452="Forecast",DF452+DG452,""),DF452+DG452)</f>
        <v/>
      </c>
      <c r="DI452" s="274" t="str">
        <f>IF(DH452="","",IF(IntermediateCalcs!$AO$9="Yes",IntermediateCalcs!DH452*$CX452,IntermediateCalcs!DH452))</f>
        <v/>
      </c>
      <c r="DJ452" s="250" t="str">
        <f>IF(DataGoesHere!$B452="","",($CZ452-DI452))</f>
        <v/>
      </c>
      <c r="DK452" s="250" t="str">
        <f>IF(DataGoesHere!$B452="","",ABS($CZ452-DI452))</f>
        <v/>
      </c>
      <c r="DL452" s="250" t="str">
        <f>IF(DataGoesHere!$B452="","",DK452^2)</f>
        <v/>
      </c>
      <c r="DM452" s="249" t="str">
        <f>IF(DataGoesHere!$B452="","",DK452/$CZ452)</f>
        <v/>
      </c>
      <c r="DN452" s="250" t="str">
        <f>IF(DataGoesHere!$B452="","",SUM(DJ$2:DJ452)/AVERAGE(DK:DK))</f>
        <v/>
      </c>
      <c r="DP452" s="19" t="str">
        <f>IF(DataGoesHere!B452="",IF($DD452="Forecast",(Output!E$48*IntermediateCalcs!CY452)+Output!G$48,""),(Output!E$48*IntermediateCalcs!CY452)+Output!G$48)</f>
        <v/>
      </c>
      <c r="DQ452" s="274" t="str">
        <f>IF(DP452="","",IF(IntermediateCalcs!$AO$9="Yes",IntermediateCalcs!DP452*$CX452,IntermediateCalcs!DP452))</f>
        <v/>
      </c>
      <c r="DR452" s="250" t="str">
        <f>IF(DataGoesHere!$B452="","",($CZ452-DQ452))</f>
        <v/>
      </c>
      <c r="DS452" s="250" t="str">
        <f>IF(DataGoesHere!$B452="","",ABS($CZ452-DQ452))</f>
        <v/>
      </c>
      <c r="DT452" s="250" t="str">
        <f>IF(DataGoesHere!$B452="","",DS452^2)</f>
        <v/>
      </c>
      <c r="DU452" s="249" t="str">
        <f>IF(DataGoesHere!$B452="","",DS452/$CZ452)</f>
        <v/>
      </c>
      <c r="DV452" s="250" t="str">
        <f>IF(DataGoesHere!$B452="","",SUM(DR$2:DR452)/AVERAGE(DS:DS))</f>
        <v/>
      </c>
      <c r="DX452" s="19" t="str">
        <f>IF(DataGoesHere!$B451="","",(DB446*(Output!$O$49/Output!$P$49))+(IntermediateCalcs!DB447*(Output!$M$49/Output!$P$49))+(IntermediateCalcs!DB448*(Output!$K$49/Output!$P$49))+(DB449*(Output!$I$49/Output!$P$49))+(IntermediateCalcs!DB450*(Output!$G$49/Output!$P$49))+(IntermediateCalcs!DB451*(Output!$E$49/Output!$P$49)))</f>
        <v/>
      </c>
      <c r="DY452" s="274" t="str">
        <f>IF(DX452="","",IF(IntermediateCalcs!$AO$9="Yes",IntermediateCalcs!DX452*$CX452,IntermediateCalcs!DX452))</f>
        <v/>
      </c>
      <c r="DZ452" s="250" t="str">
        <f>IF(DataGoesHere!$B452="","",($CZ452-DY452))</f>
        <v/>
      </c>
      <c r="EA452" s="250" t="str">
        <f>IF(DataGoesHere!$B452="","",ABS($CZ452-DY452))</f>
        <v/>
      </c>
      <c r="EB452" s="250" t="str">
        <f>IF(DataGoesHere!$B452="","",EA452^2)</f>
        <v/>
      </c>
      <c r="EC452" s="249" t="str">
        <f>IF(DataGoesHere!$B452="","",EA452/$CZ452)</f>
        <v/>
      </c>
      <c r="ED452" s="250" t="str">
        <f>IF(DataGoesHere!$B452="","",SUM(DZ$2:DZ452)/AVERAGE(EA:EA))</f>
        <v/>
      </c>
    </row>
    <row r="453" spans="20:134" x14ac:dyDescent="0.2">
      <c r="T453" s="240"/>
      <c r="U453" s="86"/>
      <c r="V453" s="86"/>
      <c r="W453" s="86"/>
      <c r="X453" s="86"/>
      <c r="Y453" s="86"/>
      <c r="Z453" s="86"/>
      <c r="AA453" s="245" t="str">
        <f>IF(DataGoesHere!$B453="","",(DataGoesHere!$B453/SUM(DataGoesHere!$B446:'DataGoesHere'!$B457)))</f>
        <v/>
      </c>
      <c r="AB453" s="86"/>
      <c r="AC453" s="86"/>
      <c r="AD453" s="86"/>
      <c r="AE453" s="241"/>
      <c r="CV453" s="310" t="str">
        <f>IF(DataGoesHere!B453="","",DataGoesHere!A453)</f>
        <v/>
      </c>
      <c r="CW453" s="271">
        <f t="shared" ca="1" si="22"/>
        <v>8</v>
      </c>
      <c r="CX453" s="272">
        <f t="shared" ca="1" si="23"/>
        <v>1.0207492390681214</v>
      </c>
      <c r="CY453" s="266">
        <f>DataGoesHere!A453</f>
        <v>452</v>
      </c>
      <c r="CZ453" s="19" t="str">
        <f>IF(DataGoesHere!B453="","",DataGoesHere!B453)</f>
        <v/>
      </c>
      <c r="DA453" s="19" t="str">
        <f>IF(DataGoesHere!B453="","",IF(AH$5="No",DataGoesHere!B453,DataGoesHere!B453-(AH$2*(DataGoesHere!A453-1))))</f>
        <v/>
      </c>
      <c r="DB453" s="19" t="str">
        <f>IF(DataGoesHere!B453="","",IF(AO$9="No",DataGoesHere!B453,DataGoesHere!B453/CX453))</f>
        <v/>
      </c>
      <c r="DC453" s="19" t="str">
        <f>IF(DataGoesHere!B453="","",IF(AO$9="No",DA453,DA453/CX453))</f>
        <v/>
      </c>
      <c r="DD453" s="293" t="str">
        <f>IF(CZ453="",IF(COUNTIF(DD$2:DD452,"Forecast")&lt;Output!E$43,"Forecast",""),"Actual")</f>
        <v/>
      </c>
      <c r="DF453" s="19" t="str">
        <f>IF(DataGoesHere!B452="",IF(DD453="Forecast",(Output!$E$47*IntermediateCalcs!DH452)+((1-Output!$E$47)*IntermediateCalcs!DF452),""),(Output!$E$47*IntermediateCalcs!DB452)+((1-Output!$E$47)*IntermediateCalcs!DF452))</f>
        <v/>
      </c>
      <c r="DG453" s="19" t="str">
        <f>IF(DataGoesHere!B452="",IF(DD453="Forecast",(Output!$G$47*(IntermediateCalcs!DF453-IntermediateCalcs!DF452))+((1-Output!$G$47)*IntermediateCalcs!DG452),""),(Output!$G$47*(IntermediateCalcs!DF453-IntermediateCalcs!DF452))+((1-Output!$G$47)*IntermediateCalcs!DG452))</f>
        <v/>
      </c>
      <c r="DH453" s="19" t="str">
        <f>IF(DataGoesHere!B452="",IF(DD453="Forecast",DF453+DG453,""),DF453+DG453)</f>
        <v/>
      </c>
      <c r="DI453" s="274" t="str">
        <f>IF(DH453="","",IF(IntermediateCalcs!$AO$9="Yes",IntermediateCalcs!DH453*$CX453,IntermediateCalcs!DH453))</f>
        <v/>
      </c>
      <c r="DJ453" s="250" t="str">
        <f>IF(DataGoesHere!$B453="","",($CZ453-DI453))</f>
        <v/>
      </c>
      <c r="DK453" s="250" t="str">
        <f>IF(DataGoesHere!$B453="","",ABS($CZ453-DI453))</f>
        <v/>
      </c>
      <c r="DL453" s="250" t="str">
        <f>IF(DataGoesHere!$B453="","",DK453^2)</f>
        <v/>
      </c>
      <c r="DM453" s="249" t="str">
        <f>IF(DataGoesHere!$B453="","",DK453/$CZ453)</f>
        <v/>
      </c>
      <c r="DN453" s="250" t="str">
        <f>IF(DataGoesHere!$B453="","",SUM(DJ$2:DJ453)/AVERAGE(DK:DK))</f>
        <v/>
      </c>
      <c r="DP453" s="19" t="str">
        <f>IF(DataGoesHere!B453="",IF($DD453="Forecast",(Output!E$48*IntermediateCalcs!CY453)+Output!G$48,""),(Output!E$48*IntermediateCalcs!CY453)+Output!G$48)</f>
        <v/>
      </c>
      <c r="DQ453" s="274" t="str">
        <f>IF(DP453="","",IF(IntermediateCalcs!$AO$9="Yes",IntermediateCalcs!DP453*$CX453,IntermediateCalcs!DP453))</f>
        <v/>
      </c>
      <c r="DR453" s="250" t="str">
        <f>IF(DataGoesHere!$B453="","",($CZ453-DQ453))</f>
        <v/>
      </c>
      <c r="DS453" s="250" t="str">
        <f>IF(DataGoesHere!$B453="","",ABS($CZ453-DQ453))</f>
        <v/>
      </c>
      <c r="DT453" s="250" t="str">
        <f>IF(DataGoesHere!$B453="","",DS453^2)</f>
        <v/>
      </c>
      <c r="DU453" s="249" t="str">
        <f>IF(DataGoesHere!$B453="","",DS453/$CZ453)</f>
        <v/>
      </c>
      <c r="DV453" s="250" t="str">
        <f>IF(DataGoesHere!$B453="","",SUM(DR$2:DR453)/AVERAGE(DS:DS))</f>
        <v/>
      </c>
      <c r="DX453" s="19" t="str">
        <f>IF(DataGoesHere!$B452="","",(DB447*(Output!$O$49/Output!$P$49))+(IntermediateCalcs!DB448*(Output!$M$49/Output!$P$49))+(IntermediateCalcs!DB449*(Output!$K$49/Output!$P$49))+(DB450*(Output!$I$49/Output!$P$49))+(IntermediateCalcs!DB451*(Output!$G$49/Output!$P$49))+(IntermediateCalcs!DB452*(Output!$E$49/Output!$P$49)))</f>
        <v/>
      </c>
      <c r="DY453" s="274" t="str">
        <f>IF(DX453="","",IF(IntermediateCalcs!$AO$9="Yes",IntermediateCalcs!DX453*$CX453,IntermediateCalcs!DX453))</f>
        <v/>
      </c>
      <c r="DZ453" s="250" t="str">
        <f>IF(DataGoesHere!$B453="","",($CZ453-DY453))</f>
        <v/>
      </c>
      <c r="EA453" s="250" t="str">
        <f>IF(DataGoesHere!$B453="","",ABS($CZ453-DY453))</f>
        <v/>
      </c>
      <c r="EB453" s="250" t="str">
        <f>IF(DataGoesHere!$B453="","",EA453^2)</f>
        <v/>
      </c>
      <c r="EC453" s="249" t="str">
        <f>IF(DataGoesHere!$B453="","",EA453/$CZ453)</f>
        <v/>
      </c>
      <c r="ED453" s="250" t="str">
        <f>IF(DataGoesHere!$B453="","",SUM(DZ$2:DZ453)/AVERAGE(EA:EA))</f>
        <v/>
      </c>
    </row>
    <row r="454" spans="20:134" x14ac:dyDescent="0.2">
      <c r="T454" s="240"/>
      <c r="U454" s="86"/>
      <c r="V454" s="86"/>
      <c r="W454" s="86"/>
      <c r="X454" s="86"/>
      <c r="Y454" s="86"/>
      <c r="Z454" s="86"/>
      <c r="AA454" s="86"/>
      <c r="AB454" s="245" t="str">
        <f>IF(DataGoesHere!$B454="","",(DataGoesHere!$B454/SUM(DataGoesHere!$B446:'DataGoesHere'!$B457)))</f>
        <v/>
      </c>
      <c r="AC454" s="86"/>
      <c r="AD454" s="86"/>
      <c r="AE454" s="241"/>
      <c r="CV454" s="310" t="str">
        <f>IF(DataGoesHere!B454="","",DataGoesHere!A454)</f>
        <v/>
      </c>
      <c r="CW454" s="271">
        <f t="shared" ca="1" si="22"/>
        <v>9</v>
      </c>
      <c r="CX454" s="272">
        <f t="shared" ca="1" si="23"/>
        <v>1.0625330005567626</v>
      </c>
      <c r="CY454" s="266">
        <f>DataGoesHere!A454</f>
        <v>453</v>
      </c>
      <c r="CZ454" s="19" t="str">
        <f>IF(DataGoesHere!B454="","",DataGoesHere!B454)</f>
        <v/>
      </c>
      <c r="DA454" s="19" t="str">
        <f>IF(DataGoesHere!B454="","",IF(AH$5="No",DataGoesHere!B454,DataGoesHere!B454-(AH$2*(DataGoesHere!A454-1))))</f>
        <v/>
      </c>
      <c r="DB454" s="19" t="str">
        <f>IF(DataGoesHere!B454="","",IF(AO$9="No",DataGoesHere!B454,DataGoesHere!B454/CX454))</f>
        <v/>
      </c>
      <c r="DC454" s="19" t="str">
        <f>IF(DataGoesHere!B454="","",IF(AO$9="No",DA454,DA454/CX454))</f>
        <v/>
      </c>
      <c r="DD454" s="293" t="str">
        <f>IF(CZ454="",IF(COUNTIF(DD$2:DD453,"Forecast")&lt;Output!E$43,"Forecast",""),"Actual")</f>
        <v/>
      </c>
      <c r="DF454" s="19" t="str">
        <f>IF(DataGoesHere!B453="",IF(DD454="Forecast",(Output!$E$47*IntermediateCalcs!DH453)+((1-Output!$E$47)*IntermediateCalcs!DF453),""),(Output!$E$47*IntermediateCalcs!DB453)+((1-Output!$E$47)*IntermediateCalcs!DF453))</f>
        <v/>
      </c>
      <c r="DG454" s="19" t="str">
        <f>IF(DataGoesHere!B453="",IF(DD454="Forecast",(Output!$G$47*(IntermediateCalcs!DF454-IntermediateCalcs!DF453))+((1-Output!$G$47)*IntermediateCalcs!DG453),""),(Output!$G$47*(IntermediateCalcs!DF454-IntermediateCalcs!DF453))+((1-Output!$G$47)*IntermediateCalcs!DG453))</f>
        <v/>
      </c>
      <c r="DH454" s="19" t="str">
        <f>IF(DataGoesHere!B453="",IF(DD454="Forecast",DF454+DG454,""),DF454+DG454)</f>
        <v/>
      </c>
      <c r="DI454" s="274" t="str">
        <f>IF(DH454="","",IF(IntermediateCalcs!$AO$9="Yes",IntermediateCalcs!DH454*$CX454,IntermediateCalcs!DH454))</f>
        <v/>
      </c>
      <c r="DJ454" s="250" t="str">
        <f>IF(DataGoesHere!$B454="","",($CZ454-DI454))</f>
        <v/>
      </c>
      <c r="DK454" s="250" t="str">
        <f>IF(DataGoesHere!$B454="","",ABS($CZ454-DI454))</f>
        <v/>
      </c>
      <c r="DL454" s="250" t="str">
        <f>IF(DataGoesHere!$B454="","",DK454^2)</f>
        <v/>
      </c>
      <c r="DM454" s="249" t="str">
        <f>IF(DataGoesHere!$B454="","",DK454/$CZ454)</f>
        <v/>
      </c>
      <c r="DN454" s="250" t="str">
        <f>IF(DataGoesHere!$B454="","",SUM(DJ$2:DJ454)/AVERAGE(DK:DK))</f>
        <v/>
      </c>
      <c r="DP454" s="19" t="str">
        <f>IF(DataGoesHere!B454="",IF($DD454="Forecast",(Output!E$48*IntermediateCalcs!CY454)+Output!G$48,""),(Output!E$48*IntermediateCalcs!CY454)+Output!G$48)</f>
        <v/>
      </c>
      <c r="DQ454" s="274" t="str">
        <f>IF(DP454="","",IF(IntermediateCalcs!$AO$9="Yes",IntermediateCalcs!DP454*$CX454,IntermediateCalcs!DP454))</f>
        <v/>
      </c>
      <c r="DR454" s="250" t="str">
        <f>IF(DataGoesHere!$B454="","",($CZ454-DQ454))</f>
        <v/>
      </c>
      <c r="DS454" s="250" t="str">
        <f>IF(DataGoesHere!$B454="","",ABS($CZ454-DQ454))</f>
        <v/>
      </c>
      <c r="DT454" s="250" t="str">
        <f>IF(DataGoesHere!$B454="","",DS454^2)</f>
        <v/>
      </c>
      <c r="DU454" s="249" t="str">
        <f>IF(DataGoesHere!$B454="","",DS454/$CZ454)</f>
        <v/>
      </c>
      <c r="DV454" s="250" t="str">
        <f>IF(DataGoesHere!$B454="","",SUM(DR$2:DR454)/AVERAGE(DS:DS))</f>
        <v/>
      </c>
      <c r="DX454" s="19" t="str">
        <f>IF(DataGoesHere!$B453="","",(DB448*(Output!$O$49/Output!$P$49))+(IntermediateCalcs!DB449*(Output!$M$49/Output!$P$49))+(IntermediateCalcs!DB450*(Output!$K$49/Output!$P$49))+(DB451*(Output!$I$49/Output!$P$49))+(IntermediateCalcs!DB452*(Output!$G$49/Output!$P$49))+(IntermediateCalcs!DB453*(Output!$E$49/Output!$P$49)))</f>
        <v/>
      </c>
      <c r="DY454" s="274" t="str">
        <f>IF(DX454="","",IF(IntermediateCalcs!$AO$9="Yes",IntermediateCalcs!DX454*$CX454,IntermediateCalcs!DX454))</f>
        <v/>
      </c>
      <c r="DZ454" s="250" t="str">
        <f>IF(DataGoesHere!$B454="","",($CZ454-DY454))</f>
        <v/>
      </c>
      <c r="EA454" s="250" t="str">
        <f>IF(DataGoesHere!$B454="","",ABS($CZ454-DY454))</f>
        <v/>
      </c>
      <c r="EB454" s="250" t="str">
        <f>IF(DataGoesHere!$B454="","",EA454^2)</f>
        <v/>
      </c>
      <c r="EC454" s="249" t="str">
        <f>IF(DataGoesHere!$B454="","",EA454/$CZ454)</f>
        <v/>
      </c>
      <c r="ED454" s="250" t="str">
        <f>IF(DataGoesHere!$B454="","",SUM(DZ$2:DZ454)/AVERAGE(EA:EA))</f>
        <v/>
      </c>
    </row>
    <row r="455" spans="20:134" x14ac:dyDescent="0.2">
      <c r="T455" s="240"/>
      <c r="U455" s="86"/>
      <c r="V455" s="86"/>
      <c r="W455" s="86"/>
      <c r="X455" s="86"/>
      <c r="Y455" s="86"/>
      <c r="Z455" s="86"/>
      <c r="AA455" s="86"/>
      <c r="AB455" s="86"/>
      <c r="AC455" s="245" t="str">
        <f>IF(DataGoesHere!$B455="","",(DataGoesHere!$B455/SUM(DataGoesHere!$B446:'DataGoesHere'!$B457)))</f>
        <v/>
      </c>
      <c r="AD455" s="86"/>
      <c r="AE455" s="241"/>
      <c r="CV455" s="310" t="str">
        <f>IF(DataGoesHere!B455="","",DataGoesHere!A455)</f>
        <v/>
      </c>
      <c r="CW455" s="271">
        <f t="shared" ca="1" si="22"/>
        <v>10</v>
      </c>
      <c r="CX455" s="272">
        <f t="shared" ca="1" si="23"/>
        <v>0.92557634012077306</v>
      </c>
      <c r="CY455" s="266">
        <f>DataGoesHere!A455</f>
        <v>454</v>
      </c>
      <c r="CZ455" s="19" t="str">
        <f>IF(DataGoesHere!B455="","",DataGoesHere!B455)</f>
        <v/>
      </c>
      <c r="DA455" s="19" t="str">
        <f>IF(DataGoesHere!B455="","",IF(AH$5="No",DataGoesHere!B455,DataGoesHere!B455-(AH$2*(DataGoesHere!A455-1))))</f>
        <v/>
      </c>
      <c r="DB455" s="19" t="str">
        <f>IF(DataGoesHere!B455="","",IF(AO$9="No",DataGoesHere!B455,DataGoesHere!B455/CX455))</f>
        <v/>
      </c>
      <c r="DC455" s="19" t="str">
        <f>IF(DataGoesHere!B455="","",IF(AO$9="No",DA455,DA455/CX455))</f>
        <v/>
      </c>
      <c r="DD455" s="293" t="str">
        <f>IF(CZ455="",IF(COUNTIF(DD$2:DD454,"Forecast")&lt;Output!E$43,"Forecast",""),"Actual")</f>
        <v/>
      </c>
      <c r="DF455" s="19" t="str">
        <f>IF(DataGoesHere!B454="",IF(DD455="Forecast",(Output!$E$47*IntermediateCalcs!DH454)+((1-Output!$E$47)*IntermediateCalcs!DF454),""),(Output!$E$47*IntermediateCalcs!DB454)+((1-Output!$E$47)*IntermediateCalcs!DF454))</f>
        <v/>
      </c>
      <c r="DG455" s="19" t="str">
        <f>IF(DataGoesHere!B454="",IF(DD455="Forecast",(Output!$G$47*(IntermediateCalcs!DF455-IntermediateCalcs!DF454))+((1-Output!$G$47)*IntermediateCalcs!DG454),""),(Output!$G$47*(IntermediateCalcs!DF455-IntermediateCalcs!DF454))+((1-Output!$G$47)*IntermediateCalcs!DG454))</f>
        <v/>
      </c>
      <c r="DH455" s="19" t="str">
        <f>IF(DataGoesHere!B454="",IF(DD455="Forecast",DF455+DG455,""),DF455+DG455)</f>
        <v/>
      </c>
      <c r="DI455" s="274" t="str">
        <f>IF(DH455="","",IF(IntermediateCalcs!$AO$9="Yes",IntermediateCalcs!DH455*$CX455,IntermediateCalcs!DH455))</f>
        <v/>
      </c>
      <c r="DJ455" s="250" t="str">
        <f>IF(DataGoesHere!$B455="","",($CZ455-DI455))</f>
        <v/>
      </c>
      <c r="DK455" s="250" t="str">
        <f>IF(DataGoesHere!$B455="","",ABS($CZ455-DI455))</f>
        <v/>
      </c>
      <c r="DL455" s="250" t="str">
        <f>IF(DataGoesHere!$B455="","",DK455^2)</f>
        <v/>
      </c>
      <c r="DM455" s="249" t="str">
        <f>IF(DataGoesHere!$B455="","",DK455/$CZ455)</f>
        <v/>
      </c>
      <c r="DN455" s="250" t="str">
        <f>IF(DataGoesHere!$B455="","",SUM(DJ$2:DJ455)/AVERAGE(DK:DK))</f>
        <v/>
      </c>
      <c r="DP455" s="19" t="str">
        <f>IF(DataGoesHere!B455="",IF($DD455="Forecast",(Output!E$48*IntermediateCalcs!CY455)+Output!G$48,""),(Output!E$48*IntermediateCalcs!CY455)+Output!G$48)</f>
        <v/>
      </c>
      <c r="DQ455" s="274" t="str">
        <f>IF(DP455="","",IF(IntermediateCalcs!$AO$9="Yes",IntermediateCalcs!DP455*$CX455,IntermediateCalcs!DP455))</f>
        <v/>
      </c>
      <c r="DR455" s="250" t="str">
        <f>IF(DataGoesHere!$B455="","",($CZ455-DQ455))</f>
        <v/>
      </c>
      <c r="DS455" s="250" t="str">
        <f>IF(DataGoesHere!$B455="","",ABS($CZ455-DQ455))</f>
        <v/>
      </c>
      <c r="DT455" s="250" t="str">
        <f>IF(DataGoesHere!$B455="","",DS455^2)</f>
        <v/>
      </c>
      <c r="DU455" s="249" t="str">
        <f>IF(DataGoesHere!$B455="","",DS455/$CZ455)</f>
        <v/>
      </c>
      <c r="DV455" s="250" t="str">
        <f>IF(DataGoesHere!$B455="","",SUM(DR$2:DR455)/AVERAGE(DS:DS))</f>
        <v/>
      </c>
      <c r="DX455" s="19" t="str">
        <f>IF(DataGoesHere!$B454="","",(DB449*(Output!$O$49/Output!$P$49))+(IntermediateCalcs!DB450*(Output!$M$49/Output!$P$49))+(IntermediateCalcs!DB451*(Output!$K$49/Output!$P$49))+(DB452*(Output!$I$49/Output!$P$49))+(IntermediateCalcs!DB453*(Output!$G$49/Output!$P$49))+(IntermediateCalcs!DB454*(Output!$E$49/Output!$P$49)))</f>
        <v/>
      </c>
      <c r="DY455" s="274" t="str">
        <f>IF(DX455="","",IF(IntermediateCalcs!$AO$9="Yes",IntermediateCalcs!DX455*$CX455,IntermediateCalcs!DX455))</f>
        <v/>
      </c>
      <c r="DZ455" s="250" t="str">
        <f>IF(DataGoesHere!$B455="","",($CZ455-DY455))</f>
        <v/>
      </c>
      <c r="EA455" s="250" t="str">
        <f>IF(DataGoesHere!$B455="","",ABS($CZ455-DY455))</f>
        <v/>
      </c>
      <c r="EB455" s="250" t="str">
        <f>IF(DataGoesHere!$B455="","",EA455^2)</f>
        <v/>
      </c>
      <c r="EC455" s="249" t="str">
        <f>IF(DataGoesHere!$B455="","",EA455/$CZ455)</f>
        <v/>
      </c>
      <c r="ED455" s="250" t="str">
        <f>IF(DataGoesHere!$B455="","",SUM(DZ$2:DZ455)/AVERAGE(EA:EA))</f>
        <v/>
      </c>
    </row>
    <row r="456" spans="20:134" x14ac:dyDescent="0.2">
      <c r="T456" s="240"/>
      <c r="U456" s="86"/>
      <c r="V456" s="86"/>
      <c r="W456" s="86"/>
      <c r="X456" s="86"/>
      <c r="Y456" s="86"/>
      <c r="Z456" s="86"/>
      <c r="AA456" s="86"/>
      <c r="AB456" s="86"/>
      <c r="AC456" s="86"/>
      <c r="AD456" s="245" t="str">
        <f>IF(DataGoesHere!$B456="","",(DataGoesHere!$B456/SUM(DataGoesHere!$B446:'DataGoesHere'!$B457)))</f>
        <v/>
      </c>
      <c r="AE456" s="241"/>
      <c r="CV456" s="310" t="str">
        <f>IF(DataGoesHere!B456="","",DataGoesHere!A456)</f>
        <v/>
      </c>
      <c r="CW456" s="271">
        <f t="shared" ca="1" si="22"/>
        <v>11</v>
      </c>
      <c r="CX456" s="272">
        <f t="shared" ca="1" si="23"/>
        <v>0.97463169608807265</v>
      </c>
      <c r="CY456" s="266">
        <f>DataGoesHere!A456</f>
        <v>455</v>
      </c>
      <c r="CZ456" s="19" t="str">
        <f>IF(DataGoesHere!B456="","",DataGoesHere!B456)</f>
        <v/>
      </c>
      <c r="DA456" s="19" t="str">
        <f>IF(DataGoesHere!B456="","",IF(AH$5="No",DataGoesHere!B456,DataGoesHere!B456-(AH$2*(DataGoesHere!A456-1))))</f>
        <v/>
      </c>
      <c r="DB456" s="19" t="str">
        <f>IF(DataGoesHere!B456="","",IF(AO$9="No",DataGoesHere!B456,DataGoesHere!B456/CX456))</f>
        <v/>
      </c>
      <c r="DC456" s="19" t="str">
        <f>IF(DataGoesHere!B456="","",IF(AO$9="No",DA456,DA456/CX456))</f>
        <v/>
      </c>
      <c r="DD456" s="293" t="str">
        <f>IF(CZ456="",IF(COUNTIF(DD$2:DD455,"Forecast")&lt;Output!E$43,"Forecast",""),"Actual")</f>
        <v/>
      </c>
      <c r="DF456" s="19" t="str">
        <f>IF(DataGoesHere!B455="",IF(DD456="Forecast",(Output!$E$47*IntermediateCalcs!DH455)+((1-Output!$E$47)*IntermediateCalcs!DF455),""),(Output!$E$47*IntermediateCalcs!DB455)+((1-Output!$E$47)*IntermediateCalcs!DF455))</f>
        <v/>
      </c>
      <c r="DG456" s="19" t="str">
        <f>IF(DataGoesHere!B455="",IF(DD456="Forecast",(Output!$G$47*(IntermediateCalcs!DF456-IntermediateCalcs!DF455))+((1-Output!$G$47)*IntermediateCalcs!DG455),""),(Output!$G$47*(IntermediateCalcs!DF456-IntermediateCalcs!DF455))+((1-Output!$G$47)*IntermediateCalcs!DG455))</f>
        <v/>
      </c>
      <c r="DH456" s="19" t="str">
        <f>IF(DataGoesHere!B455="",IF(DD456="Forecast",DF456+DG456,""),DF456+DG456)</f>
        <v/>
      </c>
      <c r="DI456" s="274" t="str">
        <f>IF(DH456="","",IF(IntermediateCalcs!$AO$9="Yes",IntermediateCalcs!DH456*$CX456,IntermediateCalcs!DH456))</f>
        <v/>
      </c>
      <c r="DJ456" s="250" t="str">
        <f>IF(DataGoesHere!$B456="","",($CZ456-DI456))</f>
        <v/>
      </c>
      <c r="DK456" s="250" t="str">
        <f>IF(DataGoesHere!$B456="","",ABS($CZ456-DI456))</f>
        <v/>
      </c>
      <c r="DL456" s="250" t="str">
        <f>IF(DataGoesHere!$B456="","",DK456^2)</f>
        <v/>
      </c>
      <c r="DM456" s="249" t="str">
        <f>IF(DataGoesHere!$B456="","",DK456/$CZ456)</f>
        <v/>
      </c>
      <c r="DN456" s="250" t="str">
        <f>IF(DataGoesHere!$B456="","",SUM(DJ$2:DJ456)/AVERAGE(DK:DK))</f>
        <v/>
      </c>
      <c r="DP456" s="19" t="str">
        <f>IF(DataGoesHere!B456="",IF($DD456="Forecast",(Output!E$48*IntermediateCalcs!CY456)+Output!G$48,""),(Output!E$48*IntermediateCalcs!CY456)+Output!G$48)</f>
        <v/>
      </c>
      <c r="DQ456" s="274" t="str">
        <f>IF(DP456="","",IF(IntermediateCalcs!$AO$9="Yes",IntermediateCalcs!DP456*$CX456,IntermediateCalcs!DP456))</f>
        <v/>
      </c>
      <c r="DR456" s="250" t="str">
        <f>IF(DataGoesHere!$B456="","",($CZ456-DQ456))</f>
        <v/>
      </c>
      <c r="DS456" s="250" t="str">
        <f>IF(DataGoesHere!$B456="","",ABS($CZ456-DQ456))</f>
        <v/>
      </c>
      <c r="DT456" s="250" t="str">
        <f>IF(DataGoesHere!$B456="","",DS456^2)</f>
        <v/>
      </c>
      <c r="DU456" s="249" t="str">
        <f>IF(DataGoesHere!$B456="","",DS456/$CZ456)</f>
        <v/>
      </c>
      <c r="DV456" s="250" t="str">
        <f>IF(DataGoesHere!$B456="","",SUM(DR$2:DR456)/AVERAGE(DS:DS))</f>
        <v/>
      </c>
      <c r="DX456" s="19" t="str">
        <f>IF(DataGoesHere!$B455="","",(DB450*(Output!$O$49/Output!$P$49))+(IntermediateCalcs!DB451*(Output!$M$49/Output!$P$49))+(IntermediateCalcs!DB452*(Output!$K$49/Output!$P$49))+(DB453*(Output!$I$49/Output!$P$49))+(IntermediateCalcs!DB454*(Output!$G$49/Output!$P$49))+(IntermediateCalcs!DB455*(Output!$E$49/Output!$P$49)))</f>
        <v/>
      </c>
      <c r="DY456" s="274" t="str">
        <f>IF(DX456="","",IF(IntermediateCalcs!$AO$9="Yes",IntermediateCalcs!DX456*$CX456,IntermediateCalcs!DX456))</f>
        <v/>
      </c>
      <c r="DZ456" s="250" t="str">
        <f>IF(DataGoesHere!$B456="","",($CZ456-DY456))</f>
        <v/>
      </c>
      <c r="EA456" s="250" t="str">
        <f>IF(DataGoesHere!$B456="","",ABS($CZ456-DY456))</f>
        <v/>
      </c>
      <c r="EB456" s="250" t="str">
        <f>IF(DataGoesHere!$B456="","",EA456^2)</f>
        <v/>
      </c>
      <c r="EC456" s="249" t="str">
        <f>IF(DataGoesHere!$B456="","",EA456/$CZ456)</f>
        <v/>
      </c>
      <c r="ED456" s="250" t="str">
        <f>IF(DataGoesHere!$B456="","",SUM(DZ$2:DZ456)/AVERAGE(EA:EA))</f>
        <v/>
      </c>
    </row>
    <row r="457" spans="20:134" x14ac:dyDescent="0.2">
      <c r="T457" s="242"/>
      <c r="U457" s="243"/>
      <c r="V457" s="243"/>
      <c r="W457" s="243"/>
      <c r="X457" s="243"/>
      <c r="Y457" s="243"/>
      <c r="Z457" s="243"/>
      <c r="AA457" s="243"/>
      <c r="AB457" s="243"/>
      <c r="AC457" s="243"/>
      <c r="AD457" s="243"/>
      <c r="AE457" s="246" t="str">
        <f>IF(DataGoesHere!$B457="","",(DataGoesHere!$B457/SUM(DataGoesHere!$B446:'DataGoesHere'!$B457)))</f>
        <v/>
      </c>
      <c r="CV457" s="310" t="str">
        <f>IF(DataGoesHere!B457="","",DataGoesHere!A457)</f>
        <v/>
      </c>
      <c r="CW457" s="271">
        <f t="shared" ca="1" si="22"/>
        <v>12</v>
      </c>
      <c r="CX457" s="272">
        <f t="shared" ca="1" si="23"/>
        <v>1.0054005237672714</v>
      </c>
      <c r="CY457" s="266">
        <f>DataGoesHere!A457</f>
        <v>456</v>
      </c>
      <c r="CZ457" s="19" t="str">
        <f>IF(DataGoesHere!B457="","",DataGoesHere!B457)</f>
        <v/>
      </c>
      <c r="DA457" s="19" t="str">
        <f>IF(DataGoesHere!B457="","",IF(AH$5="No",DataGoesHere!B457,DataGoesHere!B457-(AH$2*(DataGoesHere!A457-1))))</f>
        <v/>
      </c>
      <c r="DB457" s="19" t="str">
        <f>IF(DataGoesHere!B457="","",IF(AO$9="No",DataGoesHere!B457,DataGoesHere!B457/CX457))</f>
        <v/>
      </c>
      <c r="DC457" s="19" t="str">
        <f>IF(DataGoesHere!B457="","",IF(AO$9="No",DA457,DA457/CX457))</f>
        <v/>
      </c>
      <c r="DD457" s="293" t="str">
        <f>IF(CZ457="",IF(COUNTIF(DD$2:DD456,"Forecast")&lt;Output!E$43,"Forecast",""),"Actual")</f>
        <v/>
      </c>
      <c r="DF457" s="19" t="str">
        <f>IF(DataGoesHere!B456="",IF(DD457="Forecast",(Output!$E$47*IntermediateCalcs!DH456)+((1-Output!$E$47)*IntermediateCalcs!DF456),""),(Output!$E$47*IntermediateCalcs!DB456)+((1-Output!$E$47)*IntermediateCalcs!DF456))</f>
        <v/>
      </c>
      <c r="DG457" s="19" t="str">
        <f>IF(DataGoesHere!B456="",IF(DD457="Forecast",(Output!$G$47*(IntermediateCalcs!DF457-IntermediateCalcs!DF456))+((1-Output!$G$47)*IntermediateCalcs!DG456),""),(Output!$G$47*(IntermediateCalcs!DF457-IntermediateCalcs!DF456))+((1-Output!$G$47)*IntermediateCalcs!DG456))</f>
        <v/>
      </c>
      <c r="DH457" s="19" t="str">
        <f>IF(DataGoesHere!B456="",IF(DD457="Forecast",DF457+DG457,""),DF457+DG457)</f>
        <v/>
      </c>
      <c r="DI457" s="274" t="str">
        <f>IF(DH457="","",IF(IntermediateCalcs!$AO$9="Yes",IntermediateCalcs!DH457*$CX457,IntermediateCalcs!DH457))</f>
        <v/>
      </c>
      <c r="DJ457" s="250" t="str">
        <f>IF(DataGoesHere!$B457="","",($CZ457-DI457))</f>
        <v/>
      </c>
      <c r="DK457" s="250" t="str">
        <f>IF(DataGoesHere!$B457="","",ABS($CZ457-DI457))</f>
        <v/>
      </c>
      <c r="DL457" s="250" t="str">
        <f>IF(DataGoesHere!$B457="","",DK457^2)</f>
        <v/>
      </c>
      <c r="DM457" s="249" t="str">
        <f>IF(DataGoesHere!$B457="","",DK457/$CZ457)</f>
        <v/>
      </c>
      <c r="DN457" s="250" t="str">
        <f>IF(DataGoesHere!$B457="","",SUM(DJ$2:DJ457)/AVERAGE(DK:DK))</f>
        <v/>
      </c>
      <c r="DP457" s="19" t="str">
        <f>IF(DataGoesHere!B457="",IF($DD457="Forecast",(Output!E$48*IntermediateCalcs!CY457)+Output!G$48,""),(Output!E$48*IntermediateCalcs!CY457)+Output!G$48)</f>
        <v/>
      </c>
      <c r="DQ457" s="274" t="str">
        <f>IF(DP457="","",IF(IntermediateCalcs!$AO$9="Yes",IntermediateCalcs!DP457*$CX457,IntermediateCalcs!DP457))</f>
        <v/>
      </c>
      <c r="DR457" s="250" t="str">
        <f>IF(DataGoesHere!$B457="","",($CZ457-DQ457))</f>
        <v/>
      </c>
      <c r="DS457" s="250" t="str">
        <f>IF(DataGoesHere!$B457="","",ABS($CZ457-DQ457))</f>
        <v/>
      </c>
      <c r="DT457" s="250" t="str">
        <f>IF(DataGoesHere!$B457="","",DS457^2)</f>
        <v/>
      </c>
      <c r="DU457" s="249" t="str">
        <f>IF(DataGoesHere!$B457="","",DS457/$CZ457)</f>
        <v/>
      </c>
      <c r="DV457" s="250" t="str">
        <f>IF(DataGoesHere!$B457="","",SUM(DR$2:DR457)/AVERAGE(DS:DS))</f>
        <v/>
      </c>
      <c r="DX457" s="19" t="str">
        <f>IF(DataGoesHere!$B456="","",(DB451*(Output!$O$49/Output!$P$49))+(IntermediateCalcs!DB452*(Output!$M$49/Output!$P$49))+(IntermediateCalcs!DB453*(Output!$K$49/Output!$P$49))+(DB454*(Output!$I$49/Output!$P$49))+(IntermediateCalcs!DB455*(Output!$G$49/Output!$P$49))+(IntermediateCalcs!DB456*(Output!$E$49/Output!$P$49)))</f>
        <v/>
      </c>
      <c r="DY457" s="274" t="str">
        <f>IF(DX457="","",IF(IntermediateCalcs!$AO$9="Yes",IntermediateCalcs!DX457*$CX457,IntermediateCalcs!DX457))</f>
        <v/>
      </c>
      <c r="DZ457" s="250" t="str">
        <f>IF(DataGoesHere!$B457="","",($CZ457-DY457))</f>
        <v/>
      </c>
      <c r="EA457" s="250" t="str">
        <f>IF(DataGoesHere!$B457="","",ABS($CZ457-DY457))</f>
        <v/>
      </c>
      <c r="EB457" s="250" t="str">
        <f>IF(DataGoesHere!$B457="","",EA457^2)</f>
        <v/>
      </c>
      <c r="EC457" s="249" t="str">
        <f>IF(DataGoesHere!$B457="","",EA457/$CZ457)</f>
        <v/>
      </c>
      <c r="ED457" s="250" t="str">
        <f>IF(DataGoesHere!$B457="","",SUM(DZ$2:DZ457)/AVERAGE(EA:EA))</f>
        <v/>
      </c>
    </row>
    <row r="458" spans="20:134" x14ac:dyDescent="0.2">
      <c r="T458" s="244" t="str">
        <f>IF(DataGoesHere!$B458="","",(DataGoesHere!$B458/SUM(DataGoesHere!$B458:'DataGoesHere'!$B469)))</f>
        <v/>
      </c>
      <c r="U458" s="238"/>
      <c r="V458" s="238"/>
      <c r="W458" s="238"/>
      <c r="X458" s="238"/>
      <c r="Y458" s="238"/>
      <c r="Z458" s="238"/>
      <c r="AA458" s="238"/>
      <c r="AB458" s="238"/>
      <c r="AC458" s="238"/>
      <c r="AD458" s="238"/>
      <c r="AE458" s="239"/>
      <c r="CV458" s="310" t="str">
        <f>IF(DataGoesHere!B458="","",DataGoesHere!A458)</f>
        <v/>
      </c>
      <c r="CW458" s="271">
        <f t="shared" ca="1" si="22"/>
        <v>1</v>
      </c>
      <c r="CX458" s="272">
        <f t="shared" ca="1" si="23"/>
        <v>1.3236179355303281</v>
      </c>
      <c r="CY458" s="266">
        <f>DataGoesHere!A458</f>
        <v>457</v>
      </c>
      <c r="CZ458" s="19" t="str">
        <f>IF(DataGoesHere!B458="","",DataGoesHere!B458)</f>
        <v/>
      </c>
      <c r="DA458" s="19" t="str">
        <f>IF(DataGoesHere!B458="","",IF(AH$5="No",DataGoesHere!B458,DataGoesHere!B458-(AH$2*(DataGoesHere!A458-1))))</f>
        <v/>
      </c>
      <c r="DB458" s="19" t="str">
        <f>IF(DataGoesHere!B458="","",IF(AO$9="No",DataGoesHere!B458,DataGoesHere!B458/CX458))</f>
        <v/>
      </c>
      <c r="DC458" s="19" t="str">
        <f>IF(DataGoesHere!B458="","",IF(AO$9="No",DA458,DA458/CX458))</f>
        <v/>
      </c>
      <c r="DD458" s="293" t="str">
        <f>IF(CZ458="",IF(COUNTIF(DD$2:DD457,"Forecast")&lt;Output!E$43,"Forecast",""),"Actual")</f>
        <v/>
      </c>
      <c r="DF458" s="19" t="str">
        <f>IF(DataGoesHere!B457="",IF(DD458="Forecast",(Output!$E$47*IntermediateCalcs!DH457)+((1-Output!$E$47)*IntermediateCalcs!DF457),""),(Output!$E$47*IntermediateCalcs!DB457)+((1-Output!$E$47)*IntermediateCalcs!DF457))</f>
        <v/>
      </c>
      <c r="DG458" s="19" t="str">
        <f>IF(DataGoesHere!B457="",IF(DD458="Forecast",(Output!$G$47*(IntermediateCalcs!DF458-IntermediateCalcs!DF457))+((1-Output!$G$47)*IntermediateCalcs!DG457),""),(Output!$G$47*(IntermediateCalcs!DF458-IntermediateCalcs!DF457))+((1-Output!$G$47)*IntermediateCalcs!DG457))</f>
        <v/>
      </c>
      <c r="DH458" s="19" t="str">
        <f>IF(DataGoesHere!B457="",IF(DD458="Forecast",DF458+DG458,""),DF458+DG458)</f>
        <v/>
      </c>
      <c r="DI458" s="274" t="str">
        <f>IF(DH458="","",IF(IntermediateCalcs!$AO$9="Yes",IntermediateCalcs!DH458*$CX458,IntermediateCalcs!DH458))</f>
        <v/>
      </c>
      <c r="DJ458" s="250" t="str">
        <f>IF(DataGoesHere!$B458="","",($CZ458-DI458))</f>
        <v/>
      </c>
      <c r="DK458" s="250" t="str">
        <f>IF(DataGoesHere!$B458="","",ABS($CZ458-DI458))</f>
        <v/>
      </c>
      <c r="DL458" s="250" t="str">
        <f>IF(DataGoesHere!$B458="","",DK458^2)</f>
        <v/>
      </c>
      <c r="DM458" s="249" t="str">
        <f>IF(DataGoesHere!$B458="","",DK458/$CZ458)</f>
        <v/>
      </c>
      <c r="DN458" s="250" t="str">
        <f>IF(DataGoesHere!$B458="","",SUM(DJ$2:DJ458)/AVERAGE(DK:DK))</f>
        <v/>
      </c>
      <c r="DP458" s="19" t="str">
        <f>IF(DataGoesHere!B458="",IF($DD458="Forecast",(Output!E$48*IntermediateCalcs!CY458)+Output!G$48,""),(Output!E$48*IntermediateCalcs!CY458)+Output!G$48)</f>
        <v/>
      </c>
      <c r="DQ458" s="274" t="str">
        <f>IF(DP458="","",IF(IntermediateCalcs!$AO$9="Yes",IntermediateCalcs!DP458*$CX458,IntermediateCalcs!DP458))</f>
        <v/>
      </c>
      <c r="DR458" s="250" t="str">
        <f>IF(DataGoesHere!$B458="","",($CZ458-DQ458))</f>
        <v/>
      </c>
      <c r="DS458" s="250" t="str">
        <f>IF(DataGoesHere!$B458="","",ABS($CZ458-DQ458))</f>
        <v/>
      </c>
      <c r="DT458" s="250" t="str">
        <f>IF(DataGoesHere!$B458="","",DS458^2)</f>
        <v/>
      </c>
      <c r="DU458" s="249" t="str">
        <f>IF(DataGoesHere!$B458="","",DS458/$CZ458)</f>
        <v/>
      </c>
      <c r="DV458" s="250" t="str">
        <f>IF(DataGoesHere!$B458="","",SUM(DR$2:DR458)/AVERAGE(DS:DS))</f>
        <v/>
      </c>
      <c r="DX458" s="19" t="str">
        <f>IF(DataGoesHere!$B457="","",(DB452*(Output!$O$49/Output!$P$49))+(IntermediateCalcs!DB453*(Output!$M$49/Output!$P$49))+(IntermediateCalcs!DB454*(Output!$K$49/Output!$P$49))+(DB455*(Output!$I$49/Output!$P$49))+(IntermediateCalcs!DB456*(Output!$G$49/Output!$P$49))+(IntermediateCalcs!DB457*(Output!$E$49/Output!$P$49)))</f>
        <v/>
      </c>
      <c r="DY458" s="274" t="str">
        <f>IF(DX458="","",IF(IntermediateCalcs!$AO$9="Yes",IntermediateCalcs!DX458*$CX458,IntermediateCalcs!DX458))</f>
        <v/>
      </c>
      <c r="DZ458" s="250" t="str">
        <f>IF(DataGoesHere!$B458="","",($CZ458-DY458))</f>
        <v/>
      </c>
      <c r="EA458" s="250" t="str">
        <f>IF(DataGoesHere!$B458="","",ABS($CZ458-DY458))</f>
        <v/>
      </c>
      <c r="EB458" s="250" t="str">
        <f>IF(DataGoesHere!$B458="","",EA458^2)</f>
        <v/>
      </c>
      <c r="EC458" s="249" t="str">
        <f>IF(DataGoesHere!$B458="","",EA458/$CZ458)</f>
        <v/>
      </c>
      <c r="ED458" s="250" t="str">
        <f>IF(DataGoesHere!$B458="","",SUM(DZ$2:DZ458)/AVERAGE(EA:EA))</f>
        <v/>
      </c>
    </row>
    <row r="459" spans="20:134" x14ac:dyDescent="0.2">
      <c r="T459" s="240"/>
      <c r="U459" s="245" t="str">
        <f>IF(DataGoesHere!$B459="","",(DataGoesHere!$B459/SUM(DataGoesHere!$B459:'DataGoesHere'!$B469)))</f>
        <v/>
      </c>
      <c r="V459" s="86"/>
      <c r="W459" s="86"/>
      <c r="X459" s="86"/>
      <c r="Y459" s="86"/>
      <c r="Z459" s="86"/>
      <c r="AA459" s="86"/>
      <c r="AB459" s="86"/>
      <c r="AC459" s="86"/>
      <c r="AD459" s="86"/>
      <c r="AE459" s="241"/>
      <c r="CV459" s="310" t="str">
        <f>IF(DataGoesHere!B459="","",DataGoesHere!A459)</f>
        <v/>
      </c>
      <c r="CW459" s="271">
        <f t="shared" ca="1" si="22"/>
        <v>2</v>
      </c>
      <c r="CX459" s="272">
        <f t="shared" ca="1" si="23"/>
        <v>0.80574490527728204</v>
      </c>
      <c r="CY459" s="266">
        <f>DataGoesHere!A459</f>
        <v>458</v>
      </c>
      <c r="CZ459" s="19" t="str">
        <f>IF(DataGoesHere!B459="","",DataGoesHere!B459)</f>
        <v/>
      </c>
      <c r="DA459" s="19" t="str">
        <f>IF(DataGoesHere!B459="","",IF(AH$5="No",DataGoesHere!B459,DataGoesHere!B459-(AH$2*(DataGoesHere!A459-1))))</f>
        <v/>
      </c>
      <c r="DB459" s="19" t="str">
        <f>IF(DataGoesHere!B459="","",IF(AO$9="No",DataGoesHere!B459,DataGoesHere!B459/CX459))</f>
        <v/>
      </c>
      <c r="DC459" s="19" t="str">
        <f>IF(DataGoesHere!B459="","",IF(AO$9="No",DA459,DA459/CX459))</f>
        <v/>
      </c>
      <c r="DD459" s="293" t="str">
        <f>IF(CZ459="",IF(COUNTIF(DD$2:DD458,"Forecast")&lt;Output!E$43,"Forecast",""),"Actual")</f>
        <v/>
      </c>
      <c r="DF459" s="19" t="str">
        <f>IF(DataGoesHere!B458="",IF(DD459="Forecast",(Output!$E$47*IntermediateCalcs!DH458)+((1-Output!$E$47)*IntermediateCalcs!DF458),""),(Output!$E$47*IntermediateCalcs!DB458)+((1-Output!$E$47)*IntermediateCalcs!DF458))</f>
        <v/>
      </c>
      <c r="DG459" s="19" t="str">
        <f>IF(DataGoesHere!B458="",IF(DD459="Forecast",(Output!$G$47*(IntermediateCalcs!DF459-IntermediateCalcs!DF458))+((1-Output!$G$47)*IntermediateCalcs!DG458),""),(Output!$G$47*(IntermediateCalcs!DF459-IntermediateCalcs!DF458))+((1-Output!$G$47)*IntermediateCalcs!DG458))</f>
        <v/>
      </c>
      <c r="DH459" s="19" t="str">
        <f>IF(DataGoesHere!B458="",IF(DD459="Forecast",DF459+DG459,""),DF459+DG459)</f>
        <v/>
      </c>
      <c r="DI459" s="274" t="str">
        <f>IF(DH459="","",IF(IntermediateCalcs!$AO$9="Yes",IntermediateCalcs!DH459*$CX459,IntermediateCalcs!DH459))</f>
        <v/>
      </c>
      <c r="DJ459" s="250" t="str">
        <f>IF(DataGoesHere!$B459="","",($CZ459-DI459))</f>
        <v/>
      </c>
      <c r="DK459" s="250" t="str">
        <f>IF(DataGoesHere!$B459="","",ABS($CZ459-DI459))</f>
        <v/>
      </c>
      <c r="DL459" s="250" t="str">
        <f>IF(DataGoesHere!$B459="","",DK459^2)</f>
        <v/>
      </c>
      <c r="DM459" s="249" t="str">
        <f>IF(DataGoesHere!$B459="","",DK459/$CZ459)</f>
        <v/>
      </c>
      <c r="DN459" s="250" t="str">
        <f>IF(DataGoesHere!$B459="","",SUM(DJ$2:DJ459)/AVERAGE(DK:DK))</f>
        <v/>
      </c>
      <c r="DP459" s="19" t="str">
        <f>IF(DataGoesHere!B459="",IF($DD459="Forecast",(Output!E$48*IntermediateCalcs!CY459)+Output!G$48,""),(Output!E$48*IntermediateCalcs!CY459)+Output!G$48)</f>
        <v/>
      </c>
      <c r="DQ459" s="274" t="str">
        <f>IF(DP459="","",IF(IntermediateCalcs!$AO$9="Yes",IntermediateCalcs!DP459*$CX459,IntermediateCalcs!DP459))</f>
        <v/>
      </c>
      <c r="DR459" s="250" t="str">
        <f>IF(DataGoesHere!$B459="","",($CZ459-DQ459))</f>
        <v/>
      </c>
      <c r="DS459" s="250" t="str">
        <f>IF(DataGoesHere!$B459="","",ABS($CZ459-DQ459))</f>
        <v/>
      </c>
      <c r="DT459" s="250" t="str">
        <f>IF(DataGoesHere!$B459="","",DS459^2)</f>
        <v/>
      </c>
      <c r="DU459" s="249" t="str">
        <f>IF(DataGoesHere!$B459="","",DS459/$CZ459)</f>
        <v/>
      </c>
      <c r="DV459" s="250" t="str">
        <f>IF(DataGoesHere!$B459="","",SUM(DR$2:DR459)/AVERAGE(DS:DS))</f>
        <v/>
      </c>
      <c r="DX459" s="19" t="str">
        <f>IF(DataGoesHere!$B458="","",(DB453*(Output!$O$49/Output!$P$49))+(IntermediateCalcs!DB454*(Output!$M$49/Output!$P$49))+(IntermediateCalcs!DB455*(Output!$K$49/Output!$P$49))+(DB456*(Output!$I$49/Output!$P$49))+(IntermediateCalcs!DB457*(Output!$G$49/Output!$P$49))+(IntermediateCalcs!DB458*(Output!$E$49/Output!$P$49)))</f>
        <v/>
      </c>
      <c r="DY459" s="274" t="str">
        <f>IF(DX459="","",IF(IntermediateCalcs!$AO$9="Yes",IntermediateCalcs!DX459*$CX459,IntermediateCalcs!DX459))</f>
        <v/>
      </c>
      <c r="DZ459" s="250" t="str">
        <f>IF(DataGoesHere!$B459="","",($CZ459-DY459))</f>
        <v/>
      </c>
      <c r="EA459" s="250" t="str">
        <f>IF(DataGoesHere!$B459="","",ABS($CZ459-DY459))</f>
        <v/>
      </c>
      <c r="EB459" s="250" t="str">
        <f>IF(DataGoesHere!$B459="","",EA459^2)</f>
        <v/>
      </c>
      <c r="EC459" s="249" t="str">
        <f>IF(DataGoesHere!$B459="","",EA459/$CZ459)</f>
        <v/>
      </c>
      <c r="ED459" s="250" t="str">
        <f>IF(DataGoesHere!$B459="","",SUM(DZ$2:DZ459)/AVERAGE(EA:EA))</f>
        <v/>
      </c>
    </row>
    <row r="460" spans="20:134" x14ac:dyDescent="0.2">
      <c r="T460" s="240"/>
      <c r="U460" s="86"/>
      <c r="V460" s="245" t="str">
        <f>IF(DataGoesHere!$B460="","",(DataGoesHere!$B460/SUM(DataGoesHere!$B458:'DataGoesHere'!$B469)))</f>
        <v/>
      </c>
      <c r="W460" s="86"/>
      <c r="X460" s="86"/>
      <c r="Y460" s="86"/>
      <c r="Z460" s="86"/>
      <c r="AA460" s="86"/>
      <c r="AB460" s="86"/>
      <c r="AC460" s="86"/>
      <c r="AD460" s="86"/>
      <c r="AE460" s="241"/>
      <c r="CV460" s="310" t="str">
        <f>IF(DataGoesHere!B460="","",DataGoesHere!A460)</f>
        <v/>
      </c>
      <c r="CW460" s="271">
        <f t="shared" ca="1" si="22"/>
        <v>3</v>
      </c>
      <c r="CX460" s="272">
        <f t="shared" ca="1" si="23"/>
        <v>0.79862940076451561</v>
      </c>
      <c r="CY460" s="266">
        <f>DataGoesHere!A460</f>
        <v>459</v>
      </c>
      <c r="CZ460" s="19" t="str">
        <f>IF(DataGoesHere!B460="","",DataGoesHere!B460)</f>
        <v/>
      </c>
      <c r="DA460" s="19" t="str">
        <f>IF(DataGoesHere!B460="","",IF(AH$5="No",DataGoesHere!B460,DataGoesHere!B460-(AH$2*(DataGoesHere!A460-1))))</f>
        <v/>
      </c>
      <c r="DB460" s="19" t="str">
        <f>IF(DataGoesHere!B460="","",IF(AO$9="No",DataGoesHere!B460,DataGoesHere!B460/CX460))</f>
        <v/>
      </c>
      <c r="DC460" s="19" t="str">
        <f>IF(DataGoesHere!B460="","",IF(AO$9="No",DA460,DA460/CX460))</f>
        <v/>
      </c>
      <c r="DD460" s="293" t="str">
        <f>IF(CZ460="",IF(COUNTIF(DD$2:DD459,"Forecast")&lt;Output!E$43,"Forecast",""),"Actual")</f>
        <v/>
      </c>
      <c r="DF460" s="19" t="str">
        <f>IF(DataGoesHere!B459="",IF(DD460="Forecast",(Output!$E$47*IntermediateCalcs!DH459)+((1-Output!$E$47)*IntermediateCalcs!DF459),""),(Output!$E$47*IntermediateCalcs!DB459)+((1-Output!$E$47)*IntermediateCalcs!DF459))</f>
        <v/>
      </c>
      <c r="DG460" s="19" t="str">
        <f>IF(DataGoesHere!B459="",IF(DD460="Forecast",(Output!$G$47*(IntermediateCalcs!DF460-IntermediateCalcs!DF459))+((1-Output!$G$47)*IntermediateCalcs!DG459),""),(Output!$G$47*(IntermediateCalcs!DF460-IntermediateCalcs!DF459))+((1-Output!$G$47)*IntermediateCalcs!DG459))</f>
        <v/>
      </c>
      <c r="DH460" s="19" t="str">
        <f>IF(DataGoesHere!B459="",IF(DD460="Forecast",DF460+DG460,""),DF460+DG460)</f>
        <v/>
      </c>
      <c r="DI460" s="274" t="str">
        <f>IF(DH460="","",IF(IntermediateCalcs!$AO$9="Yes",IntermediateCalcs!DH460*$CX460,IntermediateCalcs!DH460))</f>
        <v/>
      </c>
      <c r="DJ460" s="250" t="str">
        <f>IF(DataGoesHere!$B460="","",($CZ460-DI460))</f>
        <v/>
      </c>
      <c r="DK460" s="250" t="str">
        <f>IF(DataGoesHere!$B460="","",ABS($CZ460-DI460))</f>
        <v/>
      </c>
      <c r="DL460" s="250" t="str">
        <f>IF(DataGoesHere!$B460="","",DK460^2)</f>
        <v/>
      </c>
      <c r="DM460" s="249" t="str">
        <f>IF(DataGoesHere!$B460="","",DK460/$CZ460)</f>
        <v/>
      </c>
      <c r="DN460" s="250" t="str">
        <f>IF(DataGoesHere!$B460="","",SUM(DJ$2:DJ460)/AVERAGE(DK:DK))</f>
        <v/>
      </c>
      <c r="DP460" s="19" t="str">
        <f>IF(DataGoesHere!B460="",IF($DD460="Forecast",(Output!E$48*IntermediateCalcs!CY460)+Output!G$48,""),(Output!E$48*IntermediateCalcs!CY460)+Output!G$48)</f>
        <v/>
      </c>
      <c r="DQ460" s="274" t="str">
        <f>IF(DP460="","",IF(IntermediateCalcs!$AO$9="Yes",IntermediateCalcs!DP460*$CX460,IntermediateCalcs!DP460))</f>
        <v/>
      </c>
      <c r="DR460" s="250" t="str">
        <f>IF(DataGoesHere!$B460="","",($CZ460-DQ460))</f>
        <v/>
      </c>
      <c r="DS460" s="250" t="str">
        <f>IF(DataGoesHere!$B460="","",ABS($CZ460-DQ460))</f>
        <v/>
      </c>
      <c r="DT460" s="250" t="str">
        <f>IF(DataGoesHere!$B460="","",DS460^2)</f>
        <v/>
      </c>
      <c r="DU460" s="249" t="str">
        <f>IF(DataGoesHere!$B460="","",DS460/$CZ460)</f>
        <v/>
      </c>
      <c r="DV460" s="250" t="str">
        <f>IF(DataGoesHere!$B460="","",SUM(DR$2:DR460)/AVERAGE(DS:DS))</f>
        <v/>
      </c>
      <c r="DX460" s="19" t="str">
        <f>IF(DataGoesHere!$B459="","",(DB454*(Output!$O$49/Output!$P$49))+(IntermediateCalcs!DB455*(Output!$M$49/Output!$P$49))+(IntermediateCalcs!DB456*(Output!$K$49/Output!$P$49))+(DB457*(Output!$I$49/Output!$P$49))+(IntermediateCalcs!DB458*(Output!$G$49/Output!$P$49))+(IntermediateCalcs!DB459*(Output!$E$49/Output!$P$49)))</f>
        <v/>
      </c>
      <c r="DY460" s="274" t="str">
        <f>IF(DX460="","",IF(IntermediateCalcs!$AO$9="Yes",IntermediateCalcs!DX460*$CX460,IntermediateCalcs!DX460))</f>
        <v/>
      </c>
      <c r="DZ460" s="250" t="str">
        <f>IF(DataGoesHere!$B460="","",($CZ460-DY460))</f>
        <v/>
      </c>
      <c r="EA460" s="250" t="str">
        <f>IF(DataGoesHere!$B460="","",ABS($CZ460-DY460))</f>
        <v/>
      </c>
      <c r="EB460" s="250" t="str">
        <f>IF(DataGoesHere!$B460="","",EA460^2)</f>
        <v/>
      </c>
      <c r="EC460" s="249" t="str">
        <f>IF(DataGoesHere!$B460="","",EA460/$CZ460)</f>
        <v/>
      </c>
      <c r="ED460" s="250" t="str">
        <f>IF(DataGoesHere!$B460="","",SUM(DZ$2:DZ460)/AVERAGE(EA:EA))</f>
        <v/>
      </c>
    </row>
    <row r="461" spans="20:134" x14ac:dyDescent="0.2">
      <c r="T461" s="240"/>
      <c r="U461" s="86"/>
      <c r="V461" s="86"/>
      <c r="W461" s="245" t="str">
        <f>IF(DataGoesHere!$B461="","",(DataGoesHere!$B461/SUM(DataGoesHere!$B458:'DataGoesHere'!$B469)))</f>
        <v/>
      </c>
      <c r="X461" s="86"/>
      <c r="Y461" s="86"/>
      <c r="Z461" s="86"/>
      <c r="AA461" s="86"/>
      <c r="AB461" s="86"/>
      <c r="AC461" s="86"/>
      <c r="AD461" s="86"/>
      <c r="AE461" s="241"/>
      <c r="CV461" s="310" t="str">
        <f>IF(DataGoesHere!B461="","",DataGoesHere!A461)</f>
        <v/>
      </c>
      <c r="CW461" s="271">
        <f t="shared" ca="1" si="22"/>
        <v>4</v>
      </c>
      <c r="CX461" s="272">
        <f t="shared" ca="1" si="23"/>
        <v>1.0149292433706087</v>
      </c>
      <c r="CY461" s="266">
        <f>DataGoesHere!A461</f>
        <v>460</v>
      </c>
      <c r="CZ461" s="19" t="str">
        <f>IF(DataGoesHere!B461="","",DataGoesHere!B461)</f>
        <v/>
      </c>
      <c r="DA461" s="19" t="str">
        <f>IF(DataGoesHere!B461="","",IF(AH$5="No",DataGoesHere!B461,DataGoesHere!B461-(AH$2*(DataGoesHere!A461-1))))</f>
        <v/>
      </c>
      <c r="DB461" s="19" t="str">
        <f>IF(DataGoesHere!B461="","",IF(AO$9="No",DataGoesHere!B461,DataGoesHere!B461/CX461))</f>
        <v/>
      </c>
      <c r="DC461" s="19" t="str">
        <f>IF(DataGoesHere!B461="","",IF(AO$9="No",DA461,DA461/CX461))</f>
        <v/>
      </c>
      <c r="DD461" s="293" t="str">
        <f>IF(CZ461="",IF(COUNTIF(DD$2:DD460,"Forecast")&lt;Output!E$43,"Forecast",""),"Actual")</f>
        <v/>
      </c>
      <c r="DF461" s="19" t="str">
        <f>IF(DataGoesHere!B460="",IF(DD461="Forecast",(Output!$E$47*IntermediateCalcs!DH460)+((1-Output!$E$47)*IntermediateCalcs!DF460),""),(Output!$E$47*IntermediateCalcs!DB460)+((1-Output!$E$47)*IntermediateCalcs!DF460))</f>
        <v/>
      </c>
      <c r="DG461" s="19" t="str">
        <f>IF(DataGoesHere!B460="",IF(DD461="Forecast",(Output!$G$47*(IntermediateCalcs!DF461-IntermediateCalcs!DF460))+((1-Output!$G$47)*IntermediateCalcs!DG460),""),(Output!$G$47*(IntermediateCalcs!DF461-IntermediateCalcs!DF460))+((1-Output!$G$47)*IntermediateCalcs!DG460))</f>
        <v/>
      </c>
      <c r="DH461" s="19" t="str">
        <f>IF(DataGoesHere!B460="",IF(DD461="Forecast",DF461+DG461,""),DF461+DG461)</f>
        <v/>
      </c>
      <c r="DI461" s="274" t="str">
        <f>IF(DH461="","",IF(IntermediateCalcs!$AO$9="Yes",IntermediateCalcs!DH461*$CX461,IntermediateCalcs!DH461))</f>
        <v/>
      </c>
      <c r="DJ461" s="250" t="str">
        <f>IF(DataGoesHere!$B461="","",($CZ461-DI461))</f>
        <v/>
      </c>
      <c r="DK461" s="250" t="str">
        <f>IF(DataGoesHere!$B461="","",ABS($CZ461-DI461))</f>
        <v/>
      </c>
      <c r="DL461" s="250" t="str">
        <f>IF(DataGoesHere!$B461="","",DK461^2)</f>
        <v/>
      </c>
      <c r="DM461" s="249" t="str">
        <f>IF(DataGoesHere!$B461="","",DK461/$CZ461)</f>
        <v/>
      </c>
      <c r="DN461" s="250" t="str">
        <f>IF(DataGoesHere!$B461="","",SUM(DJ$2:DJ461)/AVERAGE(DK:DK))</f>
        <v/>
      </c>
      <c r="DP461" s="19" t="str">
        <f>IF(DataGoesHere!B461="",IF($DD461="Forecast",(Output!E$48*IntermediateCalcs!CY461)+Output!G$48,""),(Output!E$48*IntermediateCalcs!CY461)+Output!G$48)</f>
        <v/>
      </c>
      <c r="DQ461" s="274" t="str">
        <f>IF(DP461="","",IF(IntermediateCalcs!$AO$9="Yes",IntermediateCalcs!DP461*$CX461,IntermediateCalcs!DP461))</f>
        <v/>
      </c>
      <c r="DR461" s="250" t="str">
        <f>IF(DataGoesHere!$B461="","",($CZ461-DQ461))</f>
        <v/>
      </c>
      <c r="DS461" s="250" t="str">
        <f>IF(DataGoesHere!$B461="","",ABS($CZ461-DQ461))</f>
        <v/>
      </c>
      <c r="DT461" s="250" t="str">
        <f>IF(DataGoesHere!$B461="","",DS461^2)</f>
        <v/>
      </c>
      <c r="DU461" s="249" t="str">
        <f>IF(DataGoesHere!$B461="","",DS461/$CZ461)</f>
        <v/>
      </c>
      <c r="DV461" s="250" t="str">
        <f>IF(DataGoesHere!$B461="","",SUM(DR$2:DR461)/AVERAGE(DS:DS))</f>
        <v/>
      </c>
      <c r="DX461" s="19" t="str">
        <f>IF(DataGoesHere!$B460="","",(DB455*(Output!$O$49/Output!$P$49))+(IntermediateCalcs!DB456*(Output!$M$49/Output!$P$49))+(IntermediateCalcs!DB457*(Output!$K$49/Output!$P$49))+(DB458*(Output!$I$49/Output!$P$49))+(IntermediateCalcs!DB459*(Output!$G$49/Output!$P$49))+(IntermediateCalcs!DB460*(Output!$E$49/Output!$P$49)))</f>
        <v/>
      </c>
      <c r="DY461" s="274" t="str">
        <f>IF(DX461="","",IF(IntermediateCalcs!$AO$9="Yes",IntermediateCalcs!DX461*$CX461,IntermediateCalcs!DX461))</f>
        <v/>
      </c>
      <c r="DZ461" s="250" t="str">
        <f>IF(DataGoesHere!$B461="","",($CZ461-DY461))</f>
        <v/>
      </c>
      <c r="EA461" s="250" t="str">
        <f>IF(DataGoesHere!$B461="","",ABS($CZ461-DY461))</f>
        <v/>
      </c>
      <c r="EB461" s="250" t="str">
        <f>IF(DataGoesHere!$B461="","",EA461^2)</f>
        <v/>
      </c>
      <c r="EC461" s="249" t="str">
        <f>IF(DataGoesHere!$B461="","",EA461/$CZ461)</f>
        <v/>
      </c>
      <c r="ED461" s="250" t="str">
        <f>IF(DataGoesHere!$B461="","",SUM(DZ$2:DZ461)/AVERAGE(EA:EA))</f>
        <v/>
      </c>
    </row>
    <row r="462" spans="20:134" x14ac:dyDescent="0.2">
      <c r="T462" s="240"/>
      <c r="U462" s="86"/>
      <c r="V462" s="86"/>
      <c r="W462" s="86"/>
      <c r="X462" s="245" t="str">
        <f>IF(DataGoesHere!$B462="","",(DataGoesHere!$B462/SUM(DataGoesHere!$B458:'DataGoesHere'!$B469)))</f>
        <v/>
      </c>
      <c r="Y462" s="86"/>
      <c r="Z462" s="86"/>
      <c r="AA462" s="86"/>
      <c r="AB462" s="86"/>
      <c r="AC462" s="86"/>
      <c r="AD462" s="86"/>
      <c r="AE462" s="241"/>
      <c r="CV462" s="310" t="str">
        <f>IF(DataGoesHere!B462="","",DataGoesHere!A462)</f>
        <v/>
      </c>
      <c r="CW462" s="271">
        <f t="shared" ca="1" si="22"/>
        <v>5</v>
      </c>
      <c r="CX462" s="272">
        <f t="shared" ca="1" si="23"/>
        <v>0.97875414397996308</v>
      </c>
      <c r="CY462" s="266">
        <f>DataGoesHere!A462</f>
        <v>461</v>
      </c>
      <c r="CZ462" s="19" t="str">
        <f>IF(DataGoesHere!B462="","",DataGoesHere!B462)</f>
        <v/>
      </c>
      <c r="DA462" s="19" t="str">
        <f>IF(DataGoesHere!B462="","",IF(AH$5="No",DataGoesHere!B462,DataGoesHere!B462-(AH$2*(DataGoesHere!A462-1))))</f>
        <v/>
      </c>
      <c r="DB462" s="19" t="str">
        <f>IF(DataGoesHere!B462="","",IF(AO$9="No",DataGoesHere!B462,DataGoesHere!B462/CX462))</f>
        <v/>
      </c>
      <c r="DC462" s="19" t="str">
        <f>IF(DataGoesHere!B462="","",IF(AO$9="No",DA462,DA462/CX462))</f>
        <v/>
      </c>
      <c r="DD462" s="293" t="str">
        <f>IF(CZ462="",IF(COUNTIF(DD$2:DD461,"Forecast")&lt;Output!E$43,"Forecast",""),"Actual")</f>
        <v/>
      </c>
      <c r="DF462" s="19" t="str">
        <f>IF(DataGoesHere!B461="",IF(DD462="Forecast",(Output!$E$47*IntermediateCalcs!DH461)+((1-Output!$E$47)*IntermediateCalcs!DF461),""),(Output!$E$47*IntermediateCalcs!DB461)+((1-Output!$E$47)*IntermediateCalcs!DF461))</f>
        <v/>
      </c>
      <c r="DG462" s="19" t="str">
        <f>IF(DataGoesHere!B461="",IF(DD462="Forecast",(Output!$G$47*(IntermediateCalcs!DF462-IntermediateCalcs!DF461))+((1-Output!$G$47)*IntermediateCalcs!DG461),""),(Output!$G$47*(IntermediateCalcs!DF462-IntermediateCalcs!DF461))+((1-Output!$G$47)*IntermediateCalcs!DG461))</f>
        <v/>
      </c>
      <c r="DH462" s="19" t="str">
        <f>IF(DataGoesHere!B461="",IF(DD462="Forecast",DF462+DG462,""),DF462+DG462)</f>
        <v/>
      </c>
      <c r="DI462" s="274" t="str">
        <f>IF(DH462="","",IF(IntermediateCalcs!$AO$9="Yes",IntermediateCalcs!DH462*$CX462,IntermediateCalcs!DH462))</f>
        <v/>
      </c>
      <c r="DJ462" s="250" t="str">
        <f>IF(DataGoesHere!$B462="","",($CZ462-DI462))</f>
        <v/>
      </c>
      <c r="DK462" s="250" t="str">
        <f>IF(DataGoesHere!$B462="","",ABS($CZ462-DI462))</f>
        <v/>
      </c>
      <c r="DL462" s="250" t="str">
        <f>IF(DataGoesHere!$B462="","",DK462^2)</f>
        <v/>
      </c>
      <c r="DM462" s="249" t="str">
        <f>IF(DataGoesHere!$B462="","",DK462/$CZ462)</f>
        <v/>
      </c>
      <c r="DN462" s="250" t="str">
        <f>IF(DataGoesHere!$B462="","",SUM(DJ$2:DJ462)/AVERAGE(DK:DK))</f>
        <v/>
      </c>
      <c r="DP462" s="19" t="str">
        <f>IF(DataGoesHere!B462="",IF($DD462="Forecast",(Output!E$48*IntermediateCalcs!CY462)+Output!G$48,""),(Output!E$48*IntermediateCalcs!CY462)+Output!G$48)</f>
        <v/>
      </c>
      <c r="DQ462" s="274" t="str">
        <f>IF(DP462="","",IF(IntermediateCalcs!$AO$9="Yes",IntermediateCalcs!DP462*$CX462,IntermediateCalcs!DP462))</f>
        <v/>
      </c>
      <c r="DR462" s="250" t="str">
        <f>IF(DataGoesHere!$B462="","",($CZ462-DQ462))</f>
        <v/>
      </c>
      <c r="DS462" s="250" t="str">
        <f>IF(DataGoesHere!$B462="","",ABS($CZ462-DQ462))</f>
        <v/>
      </c>
      <c r="DT462" s="250" t="str">
        <f>IF(DataGoesHere!$B462="","",DS462^2)</f>
        <v/>
      </c>
      <c r="DU462" s="249" t="str">
        <f>IF(DataGoesHere!$B462="","",DS462/$CZ462)</f>
        <v/>
      </c>
      <c r="DV462" s="250" t="str">
        <f>IF(DataGoesHere!$B462="","",SUM(DR$2:DR462)/AVERAGE(DS:DS))</f>
        <v/>
      </c>
      <c r="DX462" s="19" t="str">
        <f>IF(DataGoesHere!$B461="","",(DB456*(Output!$O$49/Output!$P$49))+(IntermediateCalcs!DB457*(Output!$M$49/Output!$P$49))+(IntermediateCalcs!DB458*(Output!$K$49/Output!$P$49))+(DB459*(Output!$I$49/Output!$P$49))+(IntermediateCalcs!DB460*(Output!$G$49/Output!$P$49))+(IntermediateCalcs!DB461*(Output!$E$49/Output!$P$49)))</f>
        <v/>
      </c>
      <c r="DY462" s="274" t="str">
        <f>IF(DX462="","",IF(IntermediateCalcs!$AO$9="Yes",IntermediateCalcs!DX462*$CX462,IntermediateCalcs!DX462))</f>
        <v/>
      </c>
      <c r="DZ462" s="250" t="str">
        <f>IF(DataGoesHere!$B462="","",($CZ462-DY462))</f>
        <v/>
      </c>
      <c r="EA462" s="250" t="str">
        <f>IF(DataGoesHere!$B462="","",ABS($CZ462-DY462))</f>
        <v/>
      </c>
      <c r="EB462" s="250" t="str">
        <f>IF(DataGoesHere!$B462="","",EA462^2)</f>
        <v/>
      </c>
      <c r="EC462" s="249" t="str">
        <f>IF(DataGoesHere!$B462="","",EA462/$CZ462)</f>
        <v/>
      </c>
      <c r="ED462" s="250" t="str">
        <f>IF(DataGoesHere!$B462="","",SUM(DZ$2:DZ462)/AVERAGE(EA:EA))</f>
        <v/>
      </c>
    </row>
    <row r="463" spans="20:134" x14ac:dyDescent="0.2">
      <c r="T463" s="240"/>
      <c r="U463" s="86"/>
      <c r="V463" s="86"/>
      <c r="W463" s="86"/>
      <c r="X463" s="86"/>
      <c r="Y463" s="245" t="str">
        <f>IF(DataGoesHere!$B463="","",(DataGoesHere!$B463/SUM(DataGoesHere!$B458:'DataGoesHere'!$B469)))</f>
        <v/>
      </c>
      <c r="Z463" s="86"/>
      <c r="AA463" s="86"/>
      <c r="AB463" s="86"/>
      <c r="AC463" s="86"/>
      <c r="AD463" s="86"/>
      <c r="AE463" s="241"/>
      <c r="CV463" s="310" t="str">
        <f>IF(DataGoesHere!B463="","",DataGoesHere!A463)</f>
        <v/>
      </c>
      <c r="CW463" s="271">
        <f t="shared" ca="1" si="22"/>
        <v>6</v>
      </c>
      <c r="CX463" s="272">
        <f t="shared" ca="1" si="23"/>
        <v>1.0779088099730167</v>
      </c>
      <c r="CY463" s="266">
        <f>DataGoesHere!A463</f>
        <v>462</v>
      </c>
      <c r="CZ463" s="19" t="str">
        <f>IF(DataGoesHere!B463="","",DataGoesHere!B463)</f>
        <v/>
      </c>
      <c r="DA463" s="19" t="str">
        <f>IF(DataGoesHere!B463="","",IF(AH$5="No",DataGoesHere!B463,DataGoesHere!B463-(AH$2*(DataGoesHere!A463-1))))</f>
        <v/>
      </c>
      <c r="DB463" s="19" t="str">
        <f>IF(DataGoesHere!B463="","",IF(AO$9="No",DataGoesHere!B463,DataGoesHere!B463/CX463))</f>
        <v/>
      </c>
      <c r="DC463" s="19" t="str">
        <f>IF(DataGoesHere!B463="","",IF(AO$9="No",DA463,DA463/CX463))</f>
        <v/>
      </c>
      <c r="DD463" s="293" t="str">
        <f>IF(CZ463="",IF(COUNTIF(DD$2:DD462,"Forecast")&lt;Output!E$43,"Forecast",""),"Actual")</f>
        <v/>
      </c>
      <c r="DF463" s="19" t="str">
        <f>IF(DataGoesHere!B462="",IF(DD463="Forecast",(Output!$E$47*IntermediateCalcs!DH462)+((1-Output!$E$47)*IntermediateCalcs!DF462),""),(Output!$E$47*IntermediateCalcs!DB462)+((1-Output!$E$47)*IntermediateCalcs!DF462))</f>
        <v/>
      </c>
      <c r="DG463" s="19" t="str">
        <f>IF(DataGoesHere!B462="",IF(DD463="Forecast",(Output!$G$47*(IntermediateCalcs!DF463-IntermediateCalcs!DF462))+((1-Output!$G$47)*IntermediateCalcs!DG462),""),(Output!$G$47*(IntermediateCalcs!DF463-IntermediateCalcs!DF462))+((1-Output!$G$47)*IntermediateCalcs!DG462))</f>
        <v/>
      </c>
      <c r="DH463" s="19" t="str">
        <f>IF(DataGoesHere!B462="",IF(DD463="Forecast",DF463+DG463,""),DF463+DG463)</f>
        <v/>
      </c>
      <c r="DI463" s="274" t="str">
        <f>IF(DH463="","",IF(IntermediateCalcs!$AO$9="Yes",IntermediateCalcs!DH463*$CX463,IntermediateCalcs!DH463))</f>
        <v/>
      </c>
      <c r="DJ463" s="250" t="str">
        <f>IF(DataGoesHere!$B463="","",($CZ463-DI463))</f>
        <v/>
      </c>
      <c r="DK463" s="250" t="str">
        <f>IF(DataGoesHere!$B463="","",ABS($CZ463-DI463))</f>
        <v/>
      </c>
      <c r="DL463" s="250" t="str">
        <f>IF(DataGoesHere!$B463="","",DK463^2)</f>
        <v/>
      </c>
      <c r="DM463" s="249" t="str">
        <f>IF(DataGoesHere!$B463="","",DK463/$CZ463)</f>
        <v/>
      </c>
      <c r="DN463" s="250" t="str">
        <f>IF(DataGoesHere!$B463="","",SUM(DJ$2:DJ463)/AVERAGE(DK:DK))</f>
        <v/>
      </c>
      <c r="DP463" s="19" t="str">
        <f>IF(DataGoesHere!B463="",IF($DD463="Forecast",(Output!E$48*IntermediateCalcs!CY463)+Output!G$48,""),(Output!E$48*IntermediateCalcs!CY463)+Output!G$48)</f>
        <v/>
      </c>
      <c r="DQ463" s="274" t="str">
        <f>IF(DP463="","",IF(IntermediateCalcs!$AO$9="Yes",IntermediateCalcs!DP463*$CX463,IntermediateCalcs!DP463))</f>
        <v/>
      </c>
      <c r="DR463" s="250" t="str">
        <f>IF(DataGoesHere!$B463="","",($CZ463-DQ463))</f>
        <v/>
      </c>
      <c r="DS463" s="250" t="str">
        <f>IF(DataGoesHere!$B463="","",ABS($CZ463-DQ463))</f>
        <v/>
      </c>
      <c r="DT463" s="250" t="str">
        <f>IF(DataGoesHere!$B463="","",DS463^2)</f>
        <v/>
      </c>
      <c r="DU463" s="249" t="str">
        <f>IF(DataGoesHere!$B463="","",DS463/$CZ463)</f>
        <v/>
      </c>
      <c r="DV463" s="250" t="str">
        <f>IF(DataGoesHere!$B463="","",SUM(DR$2:DR463)/AVERAGE(DS:DS))</f>
        <v/>
      </c>
      <c r="DX463" s="19" t="str">
        <f>IF(DataGoesHere!$B462="","",(DB457*(Output!$O$49/Output!$P$49))+(IntermediateCalcs!DB458*(Output!$M$49/Output!$P$49))+(IntermediateCalcs!DB459*(Output!$K$49/Output!$P$49))+(DB460*(Output!$I$49/Output!$P$49))+(IntermediateCalcs!DB461*(Output!$G$49/Output!$P$49))+(IntermediateCalcs!DB462*(Output!$E$49/Output!$P$49)))</f>
        <v/>
      </c>
      <c r="DY463" s="274" t="str">
        <f>IF(DX463="","",IF(IntermediateCalcs!$AO$9="Yes",IntermediateCalcs!DX463*$CX463,IntermediateCalcs!DX463))</f>
        <v/>
      </c>
      <c r="DZ463" s="250" t="str">
        <f>IF(DataGoesHere!$B463="","",($CZ463-DY463))</f>
        <v/>
      </c>
      <c r="EA463" s="250" t="str">
        <f>IF(DataGoesHere!$B463="","",ABS($CZ463-DY463))</f>
        <v/>
      </c>
      <c r="EB463" s="250" t="str">
        <f>IF(DataGoesHere!$B463="","",EA463^2)</f>
        <v/>
      </c>
      <c r="EC463" s="249" t="str">
        <f>IF(DataGoesHere!$B463="","",EA463/$CZ463)</f>
        <v/>
      </c>
      <c r="ED463" s="250" t="str">
        <f>IF(DataGoesHere!$B463="","",SUM(DZ$2:DZ463)/AVERAGE(EA:EA))</f>
        <v/>
      </c>
    </row>
    <row r="464" spans="20:134" x14ac:dyDescent="0.2">
      <c r="T464" s="240"/>
      <c r="U464" s="86"/>
      <c r="V464" s="86"/>
      <c r="W464" s="86"/>
      <c r="X464" s="86"/>
      <c r="Y464" s="86"/>
      <c r="Z464" s="245" t="str">
        <f>IF(DataGoesHere!$B464="","",(DataGoesHere!$B464/SUM(DataGoesHere!$B458:'DataGoesHere'!$B469)))</f>
        <v/>
      </c>
      <c r="AA464" s="86"/>
      <c r="AB464" s="86"/>
      <c r="AC464" s="86"/>
      <c r="AD464" s="86"/>
      <c r="AE464" s="241"/>
      <c r="CV464" s="310" t="str">
        <f>IF(DataGoesHere!B464="","",DataGoesHere!A464)</f>
        <v/>
      </c>
      <c r="CW464" s="271">
        <f t="shared" ca="1" si="22"/>
        <v>7</v>
      </c>
      <c r="CX464" s="272">
        <f t="shared" ca="1" si="23"/>
        <v>1.0265458156689093</v>
      </c>
      <c r="CY464" s="266">
        <f>DataGoesHere!A464</f>
        <v>463</v>
      </c>
      <c r="CZ464" s="19" t="str">
        <f>IF(DataGoesHere!B464="","",DataGoesHere!B464)</f>
        <v/>
      </c>
      <c r="DA464" s="19" t="str">
        <f>IF(DataGoesHere!B464="","",IF(AH$5="No",DataGoesHere!B464,DataGoesHere!B464-(AH$2*(DataGoesHere!A464-1))))</f>
        <v/>
      </c>
      <c r="DB464" s="19" t="str">
        <f>IF(DataGoesHere!B464="","",IF(AO$9="No",DataGoesHere!B464,DataGoesHere!B464/CX464))</f>
        <v/>
      </c>
      <c r="DC464" s="19" t="str">
        <f>IF(DataGoesHere!B464="","",IF(AO$9="No",DA464,DA464/CX464))</f>
        <v/>
      </c>
      <c r="DD464" s="293" t="str">
        <f>IF(CZ464="",IF(COUNTIF(DD$2:DD463,"Forecast")&lt;Output!E$43,"Forecast",""),"Actual")</f>
        <v/>
      </c>
      <c r="DF464" s="19" t="str">
        <f>IF(DataGoesHere!B463="",IF(DD464="Forecast",(Output!$E$47*IntermediateCalcs!DH463)+((1-Output!$E$47)*IntermediateCalcs!DF463),""),(Output!$E$47*IntermediateCalcs!DB463)+((1-Output!$E$47)*IntermediateCalcs!DF463))</f>
        <v/>
      </c>
      <c r="DG464" s="19" t="str">
        <f>IF(DataGoesHere!B463="",IF(DD464="Forecast",(Output!$G$47*(IntermediateCalcs!DF464-IntermediateCalcs!DF463))+((1-Output!$G$47)*IntermediateCalcs!DG463),""),(Output!$G$47*(IntermediateCalcs!DF464-IntermediateCalcs!DF463))+((1-Output!$G$47)*IntermediateCalcs!DG463))</f>
        <v/>
      </c>
      <c r="DH464" s="19" t="str">
        <f>IF(DataGoesHere!B463="",IF(DD464="Forecast",DF464+DG464,""),DF464+DG464)</f>
        <v/>
      </c>
      <c r="DI464" s="274" t="str">
        <f>IF(DH464="","",IF(IntermediateCalcs!$AO$9="Yes",IntermediateCalcs!DH464*$CX464,IntermediateCalcs!DH464))</f>
        <v/>
      </c>
      <c r="DJ464" s="250" t="str">
        <f>IF(DataGoesHere!$B464="","",($CZ464-DI464))</f>
        <v/>
      </c>
      <c r="DK464" s="250" t="str">
        <f>IF(DataGoesHere!$B464="","",ABS($CZ464-DI464))</f>
        <v/>
      </c>
      <c r="DL464" s="250" t="str">
        <f>IF(DataGoesHere!$B464="","",DK464^2)</f>
        <v/>
      </c>
      <c r="DM464" s="249" t="str">
        <f>IF(DataGoesHere!$B464="","",DK464/$CZ464)</f>
        <v/>
      </c>
      <c r="DN464" s="250" t="str">
        <f>IF(DataGoesHere!$B464="","",SUM(DJ$2:DJ464)/AVERAGE(DK:DK))</f>
        <v/>
      </c>
      <c r="DP464" s="19" t="str">
        <f>IF(DataGoesHere!B464="",IF($DD464="Forecast",(Output!E$48*IntermediateCalcs!CY464)+Output!G$48,""),(Output!E$48*IntermediateCalcs!CY464)+Output!G$48)</f>
        <v/>
      </c>
      <c r="DQ464" s="274" t="str">
        <f>IF(DP464="","",IF(IntermediateCalcs!$AO$9="Yes",IntermediateCalcs!DP464*$CX464,IntermediateCalcs!DP464))</f>
        <v/>
      </c>
      <c r="DR464" s="250" t="str">
        <f>IF(DataGoesHere!$B464="","",($CZ464-DQ464))</f>
        <v/>
      </c>
      <c r="DS464" s="250" t="str">
        <f>IF(DataGoesHere!$B464="","",ABS($CZ464-DQ464))</f>
        <v/>
      </c>
      <c r="DT464" s="250" t="str">
        <f>IF(DataGoesHere!$B464="","",DS464^2)</f>
        <v/>
      </c>
      <c r="DU464" s="249" t="str">
        <f>IF(DataGoesHere!$B464="","",DS464/$CZ464)</f>
        <v/>
      </c>
      <c r="DV464" s="250" t="str">
        <f>IF(DataGoesHere!$B464="","",SUM(DR$2:DR464)/AVERAGE(DS:DS))</f>
        <v/>
      </c>
      <c r="DX464" s="19" t="str">
        <f>IF(DataGoesHere!$B463="","",(DB458*(Output!$O$49/Output!$P$49))+(IntermediateCalcs!DB459*(Output!$M$49/Output!$P$49))+(IntermediateCalcs!DB460*(Output!$K$49/Output!$P$49))+(DB461*(Output!$I$49/Output!$P$49))+(IntermediateCalcs!DB462*(Output!$G$49/Output!$P$49))+(IntermediateCalcs!DB463*(Output!$E$49/Output!$P$49)))</f>
        <v/>
      </c>
      <c r="DY464" s="274" t="str">
        <f>IF(DX464="","",IF(IntermediateCalcs!$AO$9="Yes",IntermediateCalcs!DX464*$CX464,IntermediateCalcs!DX464))</f>
        <v/>
      </c>
      <c r="DZ464" s="250" t="str">
        <f>IF(DataGoesHere!$B464="","",($CZ464-DY464))</f>
        <v/>
      </c>
      <c r="EA464" s="250" t="str">
        <f>IF(DataGoesHere!$B464="","",ABS($CZ464-DY464))</f>
        <v/>
      </c>
      <c r="EB464" s="250" t="str">
        <f>IF(DataGoesHere!$B464="","",EA464^2)</f>
        <v/>
      </c>
      <c r="EC464" s="249" t="str">
        <f>IF(DataGoesHere!$B464="","",EA464/$CZ464)</f>
        <v/>
      </c>
      <c r="ED464" s="250" t="str">
        <f>IF(DataGoesHere!$B464="","",SUM(DZ$2:DZ464)/AVERAGE(EA:EA))</f>
        <v/>
      </c>
    </row>
    <row r="465" spans="20:134" x14ac:dyDescent="0.2">
      <c r="T465" s="240"/>
      <c r="U465" s="86"/>
      <c r="V465" s="86"/>
      <c r="W465" s="86"/>
      <c r="X465" s="86"/>
      <c r="Y465" s="86"/>
      <c r="Z465" s="86"/>
      <c r="AA465" s="245" t="str">
        <f>IF(DataGoesHere!$B465="","",(DataGoesHere!$B465/SUM(DataGoesHere!$B458:'DataGoesHere'!$B469)))</f>
        <v/>
      </c>
      <c r="AB465" s="86"/>
      <c r="AC465" s="86"/>
      <c r="AD465" s="86"/>
      <c r="AE465" s="241"/>
      <c r="CV465" s="310" t="str">
        <f>IF(DataGoesHere!B465="","",DataGoesHere!A465)</f>
        <v/>
      </c>
      <c r="CW465" s="271">
        <f t="shared" ca="1" si="22"/>
        <v>8</v>
      </c>
      <c r="CX465" s="272">
        <f t="shared" ca="1" si="23"/>
        <v>1.0207492390681214</v>
      </c>
      <c r="CY465" s="266">
        <f>DataGoesHere!A465</f>
        <v>464</v>
      </c>
      <c r="CZ465" s="19" t="str">
        <f>IF(DataGoesHere!B465="","",DataGoesHere!B465)</f>
        <v/>
      </c>
      <c r="DA465" s="19" t="str">
        <f>IF(DataGoesHere!B465="","",IF(AH$5="No",DataGoesHere!B465,DataGoesHere!B465-(AH$2*(DataGoesHere!A465-1))))</f>
        <v/>
      </c>
      <c r="DB465" s="19" t="str">
        <f>IF(DataGoesHere!B465="","",IF(AO$9="No",DataGoesHere!B465,DataGoesHere!B465/CX465))</f>
        <v/>
      </c>
      <c r="DC465" s="19" t="str">
        <f>IF(DataGoesHere!B465="","",IF(AO$9="No",DA465,DA465/CX465))</f>
        <v/>
      </c>
      <c r="DD465" s="293" t="str">
        <f>IF(CZ465="",IF(COUNTIF(DD$2:DD464,"Forecast")&lt;Output!E$43,"Forecast",""),"Actual")</f>
        <v/>
      </c>
      <c r="DF465" s="19" t="str">
        <f>IF(DataGoesHere!B464="",IF(DD465="Forecast",(Output!$E$47*IntermediateCalcs!DH464)+((1-Output!$E$47)*IntermediateCalcs!DF464),""),(Output!$E$47*IntermediateCalcs!DB464)+((1-Output!$E$47)*IntermediateCalcs!DF464))</f>
        <v/>
      </c>
      <c r="DG465" s="19" t="str">
        <f>IF(DataGoesHere!B464="",IF(DD465="Forecast",(Output!$G$47*(IntermediateCalcs!DF465-IntermediateCalcs!DF464))+((1-Output!$G$47)*IntermediateCalcs!DG464),""),(Output!$G$47*(IntermediateCalcs!DF465-IntermediateCalcs!DF464))+((1-Output!$G$47)*IntermediateCalcs!DG464))</f>
        <v/>
      </c>
      <c r="DH465" s="19" t="str">
        <f>IF(DataGoesHere!B464="",IF(DD465="Forecast",DF465+DG465,""),DF465+DG465)</f>
        <v/>
      </c>
      <c r="DI465" s="274" t="str">
        <f>IF(DH465="","",IF(IntermediateCalcs!$AO$9="Yes",IntermediateCalcs!DH465*$CX465,IntermediateCalcs!DH465))</f>
        <v/>
      </c>
      <c r="DJ465" s="250" t="str">
        <f>IF(DataGoesHere!$B465="","",($CZ465-DI465))</f>
        <v/>
      </c>
      <c r="DK465" s="250" t="str">
        <f>IF(DataGoesHere!$B465="","",ABS($CZ465-DI465))</f>
        <v/>
      </c>
      <c r="DL465" s="250" t="str">
        <f>IF(DataGoesHere!$B465="","",DK465^2)</f>
        <v/>
      </c>
      <c r="DM465" s="249" t="str">
        <f>IF(DataGoesHere!$B465="","",DK465/$CZ465)</f>
        <v/>
      </c>
      <c r="DN465" s="250" t="str">
        <f>IF(DataGoesHere!$B465="","",SUM(DJ$2:DJ465)/AVERAGE(DK:DK))</f>
        <v/>
      </c>
      <c r="DP465" s="19" t="str">
        <f>IF(DataGoesHere!B465="",IF($DD465="Forecast",(Output!E$48*IntermediateCalcs!CY465)+Output!G$48,""),(Output!E$48*IntermediateCalcs!CY465)+Output!G$48)</f>
        <v/>
      </c>
      <c r="DQ465" s="274" t="str">
        <f>IF(DP465="","",IF(IntermediateCalcs!$AO$9="Yes",IntermediateCalcs!DP465*$CX465,IntermediateCalcs!DP465))</f>
        <v/>
      </c>
      <c r="DR465" s="250" t="str">
        <f>IF(DataGoesHere!$B465="","",($CZ465-DQ465))</f>
        <v/>
      </c>
      <c r="DS465" s="250" t="str">
        <f>IF(DataGoesHere!$B465="","",ABS($CZ465-DQ465))</f>
        <v/>
      </c>
      <c r="DT465" s="250" t="str">
        <f>IF(DataGoesHere!$B465="","",DS465^2)</f>
        <v/>
      </c>
      <c r="DU465" s="249" t="str">
        <f>IF(DataGoesHere!$B465="","",DS465/$CZ465)</f>
        <v/>
      </c>
      <c r="DV465" s="250" t="str">
        <f>IF(DataGoesHere!$B465="","",SUM(DR$2:DR465)/AVERAGE(DS:DS))</f>
        <v/>
      </c>
      <c r="DX465" s="19" t="str">
        <f>IF(DataGoesHere!$B464="","",(DB459*(Output!$O$49/Output!$P$49))+(IntermediateCalcs!DB460*(Output!$M$49/Output!$P$49))+(IntermediateCalcs!DB461*(Output!$K$49/Output!$P$49))+(DB462*(Output!$I$49/Output!$P$49))+(IntermediateCalcs!DB463*(Output!$G$49/Output!$P$49))+(IntermediateCalcs!DB464*(Output!$E$49/Output!$P$49)))</f>
        <v/>
      </c>
      <c r="DY465" s="274" t="str">
        <f>IF(DX465="","",IF(IntermediateCalcs!$AO$9="Yes",IntermediateCalcs!DX465*$CX465,IntermediateCalcs!DX465))</f>
        <v/>
      </c>
      <c r="DZ465" s="250" t="str">
        <f>IF(DataGoesHere!$B465="","",($CZ465-DY465))</f>
        <v/>
      </c>
      <c r="EA465" s="250" t="str">
        <f>IF(DataGoesHere!$B465="","",ABS($CZ465-DY465))</f>
        <v/>
      </c>
      <c r="EB465" s="250" t="str">
        <f>IF(DataGoesHere!$B465="","",EA465^2)</f>
        <v/>
      </c>
      <c r="EC465" s="249" t="str">
        <f>IF(DataGoesHere!$B465="","",EA465/$CZ465)</f>
        <v/>
      </c>
      <c r="ED465" s="250" t="str">
        <f>IF(DataGoesHere!$B465="","",SUM(DZ$2:DZ465)/AVERAGE(EA:EA))</f>
        <v/>
      </c>
    </row>
    <row r="466" spans="20:134" x14ac:dyDescent="0.2">
      <c r="T466" s="240"/>
      <c r="U466" s="86"/>
      <c r="V466" s="86"/>
      <c r="W466" s="86"/>
      <c r="X466" s="86"/>
      <c r="Y466" s="86"/>
      <c r="Z466" s="86"/>
      <c r="AA466" s="86"/>
      <c r="AB466" s="245" t="str">
        <f>IF(DataGoesHere!$B466="","",(DataGoesHere!$B466/SUM(DataGoesHere!$B458:'DataGoesHere'!$B469)))</f>
        <v/>
      </c>
      <c r="AC466" s="86"/>
      <c r="AD466" s="86"/>
      <c r="AE466" s="241"/>
      <c r="CV466" s="310" t="str">
        <f>IF(DataGoesHere!B466="","",DataGoesHere!A466)</f>
        <v/>
      </c>
      <c r="CW466" s="271">
        <f t="shared" ca="1" si="22"/>
        <v>9</v>
      </c>
      <c r="CX466" s="272">
        <f t="shared" ca="1" si="23"/>
        <v>1.0625330005567626</v>
      </c>
      <c r="CY466" s="266">
        <f>DataGoesHere!A466</f>
        <v>465</v>
      </c>
      <c r="CZ466" s="19" t="str">
        <f>IF(DataGoesHere!B466="","",DataGoesHere!B466)</f>
        <v/>
      </c>
      <c r="DA466" s="19" t="str">
        <f>IF(DataGoesHere!B466="","",IF(AH$5="No",DataGoesHere!B466,DataGoesHere!B466-(AH$2*(DataGoesHere!A466-1))))</f>
        <v/>
      </c>
      <c r="DB466" s="19" t="str">
        <f>IF(DataGoesHere!B466="","",IF(AO$9="No",DataGoesHere!B466,DataGoesHere!B466/CX466))</f>
        <v/>
      </c>
      <c r="DC466" s="19" t="str">
        <f>IF(DataGoesHere!B466="","",IF(AO$9="No",DA466,DA466/CX466))</f>
        <v/>
      </c>
      <c r="DD466" s="293" t="str">
        <f>IF(CZ466="",IF(COUNTIF(DD$2:DD465,"Forecast")&lt;Output!E$43,"Forecast",""),"Actual")</f>
        <v/>
      </c>
      <c r="DF466" s="19" t="str">
        <f>IF(DataGoesHere!B465="",IF(DD466="Forecast",(Output!$E$47*IntermediateCalcs!DH465)+((1-Output!$E$47)*IntermediateCalcs!DF465),""),(Output!$E$47*IntermediateCalcs!DB465)+((1-Output!$E$47)*IntermediateCalcs!DF465))</f>
        <v/>
      </c>
      <c r="DG466" s="19" t="str">
        <f>IF(DataGoesHere!B465="",IF(DD466="Forecast",(Output!$G$47*(IntermediateCalcs!DF466-IntermediateCalcs!DF465))+((1-Output!$G$47)*IntermediateCalcs!DG465),""),(Output!$G$47*(IntermediateCalcs!DF466-IntermediateCalcs!DF465))+((1-Output!$G$47)*IntermediateCalcs!DG465))</f>
        <v/>
      </c>
      <c r="DH466" s="19" t="str">
        <f>IF(DataGoesHere!B465="",IF(DD466="Forecast",DF466+DG466,""),DF466+DG466)</f>
        <v/>
      </c>
      <c r="DI466" s="274" t="str">
        <f>IF(DH466="","",IF(IntermediateCalcs!$AO$9="Yes",IntermediateCalcs!DH466*$CX466,IntermediateCalcs!DH466))</f>
        <v/>
      </c>
      <c r="DJ466" s="250" t="str">
        <f>IF(DataGoesHere!$B466="","",($CZ466-DI466))</f>
        <v/>
      </c>
      <c r="DK466" s="250" t="str">
        <f>IF(DataGoesHere!$B466="","",ABS($CZ466-DI466))</f>
        <v/>
      </c>
      <c r="DL466" s="250" t="str">
        <f>IF(DataGoesHere!$B466="","",DK466^2)</f>
        <v/>
      </c>
      <c r="DM466" s="249" t="str">
        <f>IF(DataGoesHere!$B466="","",DK466/$CZ466)</f>
        <v/>
      </c>
      <c r="DN466" s="250" t="str">
        <f>IF(DataGoesHere!$B466="","",SUM(DJ$2:DJ466)/AVERAGE(DK:DK))</f>
        <v/>
      </c>
      <c r="DP466" s="19" t="str">
        <f>IF(DataGoesHere!B466="",IF($DD466="Forecast",(Output!E$48*IntermediateCalcs!CY466)+Output!G$48,""),(Output!E$48*IntermediateCalcs!CY466)+Output!G$48)</f>
        <v/>
      </c>
      <c r="DQ466" s="274" t="str">
        <f>IF(DP466="","",IF(IntermediateCalcs!$AO$9="Yes",IntermediateCalcs!DP466*$CX466,IntermediateCalcs!DP466))</f>
        <v/>
      </c>
      <c r="DR466" s="250" t="str">
        <f>IF(DataGoesHere!$B466="","",($CZ466-DQ466))</f>
        <v/>
      </c>
      <c r="DS466" s="250" t="str">
        <f>IF(DataGoesHere!$B466="","",ABS($CZ466-DQ466))</f>
        <v/>
      </c>
      <c r="DT466" s="250" t="str">
        <f>IF(DataGoesHere!$B466="","",DS466^2)</f>
        <v/>
      </c>
      <c r="DU466" s="249" t="str">
        <f>IF(DataGoesHere!$B466="","",DS466/$CZ466)</f>
        <v/>
      </c>
      <c r="DV466" s="250" t="str">
        <f>IF(DataGoesHere!$B466="","",SUM(DR$2:DR466)/AVERAGE(DS:DS))</f>
        <v/>
      </c>
      <c r="DX466" s="19" t="str">
        <f>IF(DataGoesHere!$B465="","",(DB460*(Output!$O$49/Output!$P$49))+(IntermediateCalcs!DB461*(Output!$M$49/Output!$P$49))+(IntermediateCalcs!DB462*(Output!$K$49/Output!$P$49))+(DB463*(Output!$I$49/Output!$P$49))+(IntermediateCalcs!DB464*(Output!$G$49/Output!$P$49))+(IntermediateCalcs!DB465*(Output!$E$49/Output!$P$49)))</f>
        <v/>
      </c>
      <c r="DY466" s="274" t="str">
        <f>IF(DX466="","",IF(IntermediateCalcs!$AO$9="Yes",IntermediateCalcs!DX466*$CX466,IntermediateCalcs!DX466))</f>
        <v/>
      </c>
      <c r="DZ466" s="250" t="str">
        <f>IF(DataGoesHere!$B466="","",($CZ466-DY466))</f>
        <v/>
      </c>
      <c r="EA466" s="250" t="str">
        <f>IF(DataGoesHere!$B466="","",ABS($CZ466-DY466))</f>
        <v/>
      </c>
      <c r="EB466" s="250" t="str">
        <f>IF(DataGoesHere!$B466="","",EA466^2)</f>
        <v/>
      </c>
      <c r="EC466" s="249" t="str">
        <f>IF(DataGoesHere!$B466="","",EA466/$CZ466)</f>
        <v/>
      </c>
      <c r="ED466" s="250" t="str">
        <f>IF(DataGoesHere!$B466="","",SUM(DZ$2:DZ466)/AVERAGE(EA:EA))</f>
        <v/>
      </c>
    </row>
    <row r="467" spans="20:134" x14ac:dyDescent="0.2">
      <c r="T467" s="240"/>
      <c r="U467" s="86"/>
      <c r="V467" s="86"/>
      <c r="W467" s="86"/>
      <c r="X467" s="86"/>
      <c r="Y467" s="86"/>
      <c r="Z467" s="86"/>
      <c r="AA467" s="86"/>
      <c r="AB467" s="86"/>
      <c r="AC467" s="245" t="str">
        <f>IF(DataGoesHere!$B467="","",(DataGoesHere!$B467/SUM(DataGoesHere!$B458:'DataGoesHere'!$B469)))</f>
        <v/>
      </c>
      <c r="AD467" s="86"/>
      <c r="AE467" s="241"/>
      <c r="CV467" s="310" t="str">
        <f>IF(DataGoesHere!B467="","",DataGoesHere!A467)</f>
        <v/>
      </c>
      <c r="CW467" s="271">
        <f t="shared" ca="1" si="22"/>
        <v>10</v>
      </c>
      <c r="CX467" s="272">
        <f t="shared" ca="1" si="23"/>
        <v>0.92557634012077306</v>
      </c>
      <c r="CY467" s="266">
        <f>DataGoesHere!A467</f>
        <v>466</v>
      </c>
      <c r="CZ467" s="19" t="str">
        <f>IF(DataGoesHere!B467="","",DataGoesHere!B467)</f>
        <v/>
      </c>
      <c r="DA467" s="19" t="str">
        <f>IF(DataGoesHere!B467="","",IF(AH$5="No",DataGoesHere!B467,DataGoesHere!B467-(AH$2*(DataGoesHere!A467-1))))</f>
        <v/>
      </c>
      <c r="DB467" s="19" t="str">
        <f>IF(DataGoesHere!B467="","",IF(AO$9="No",DataGoesHere!B467,DataGoesHere!B467/CX467))</f>
        <v/>
      </c>
      <c r="DC467" s="19" t="str">
        <f>IF(DataGoesHere!B467="","",IF(AO$9="No",DA467,DA467/CX467))</f>
        <v/>
      </c>
      <c r="DD467" s="293" t="str">
        <f>IF(CZ467="",IF(COUNTIF(DD$2:DD466,"Forecast")&lt;Output!E$43,"Forecast",""),"Actual")</f>
        <v/>
      </c>
      <c r="DF467" s="19" t="str">
        <f>IF(DataGoesHere!B466="",IF(DD467="Forecast",(Output!$E$47*IntermediateCalcs!DH466)+((1-Output!$E$47)*IntermediateCalcs!DF466),""),(Output!$E$47*IntermediateCalcs!DB466)+((1-Output!$E$47)*IntermediateCalcs!DF466))</f>
        <v/>
      </c>
      <c r="DG467" s="19" t="str">
        <f>IF(DataGoesHere!B466="",IF(DD467="Forecast",(Output!$G$47*(IntermediateCalcs!DF467-IntermediateCalcs!DF466))+((1-Output!$G$47)*IntermediateCalcs!DG466),""),(Output!$G$47*(IntermediateCalcs!DF467-IntermediateCalcs!DF466))+((1-Output!$G$47)*IntermediateCalcs!DG466))</f>
        <v/>
      </c>
      <c r="DH467" s="19" t="str">
        <f>IF(DataGoesHere!B466="",IF(DD467="Forecast",DF467+DG467,""),DF467+DG467)</f>
        <v/>
      </c>
      <c r="DI467" s="274" t="str">
        <f>IF(DH467="","",IF(IntermediateCalcs!$AO$9="Yes",IntermediateCalcs!DH467*$CX467,IntermediateCalcs!DH467))</f>
        <v/>
      </c>
      <c r="DJ467" s="250" t="str">
        <f>IF(DataGoesHere!$B467="","",($CZ467-DI467))</f>
        <v/>
      </c>
      <c r="DK467" s="250" t="str">
        <f>IF(DataGoesHere!$B467="","",ABS($CZ467-DI467))</f>
        <v/>
      </c>
      <c r="DL467" s="250" t="str">
        <f>IF(DataGoesHere!$B467="","",DK467^2)</f>
        <v/>
      </c>
      <c r="DM467" s="249" t="str">
        <f>IF(DataGoesHere!$B467="","",DK467/$CZ467)</f>
        <v/>
      </c>
      <c r="DN467" s="250" t="str">
        <f>IF(DataGoesHere!$B467="","",SUM(DJ$2:DJ467)/AVERAGE(DK:DK))</f>
        <v/>
      </c>
      <c r="DP467" s="19" t="str">
        <f>IF(DataGoesHere!B467="",IF($DD467="Forecast",(Output!E$48*IntermediateCalcs!CY467)+Output!G$48,""),(Output!E$48*IntermediateCalcs!CY467)+Output!G$48)</f>
        <v/>
      </c>
      <c r="DQ467" s="274" t="str">
        <f>IF(DP467="","",IF(IntermediateCalcs!$AO$9="Yes",IntermediateCalcs!DP467*$CX467,IntermediateCalcs!DP467))</f>
        <v/>
      </c>
      <c r="DR467" s="250" t="str">
        <f>IF(DataGoesHere!$B467="","",($CZ467-DQ467))</f>
        <v/>
      </c>
      <c r="DS467" s="250" t="str">
        <f>IF(DataGoesHere!$B467="","",ABS($CZ467-DQ467))</f>
        <v/>
      </c>
      <c r="DT467" s="250" t="str">
        <f>IF(DataGoesHere!$B467="","",DS467^2)</f>
        <v/>
      </c>
      <c r="DU467" s="249" t="str">
        <f>IF(DataGoesHere!$B467="","",DS467/$CZ467)</f>
        <v/>
      </c>
      <c r="DV467" s="250" t="str">
        <f>IF(DataGoesHere!$B467="","",SUM(DR$2:DR467)/AVERAGE(DS:DS))</f>
        <v/>
      </c>
      <c r="DX467" s="19" t="str">
        <f>IF(DataGoesHere!$B466="","",(DB461*(Output!$O$49/Output!$P$49))+(IntermediateCalcs!DB462*(Output!$M$49/Output!$P$49))+(IntermediateCalcs!DB463*(Output!$K$49/Output!$P$49))+(DB464*(Output!$I$49/Output!$P$49))+(IntermediateCalcs!DB465*(Output!$G$49/Output!$P$49))+(IntermediateCalcs!DB466*(Output!$E$49/Output!$P$49)))</f>
        <v/>
      </c>
      <c r="DY467" s="274" t="str">
        <f>IF(DX467="","",IF(IntermediateCalcs!$AO$9="Yes",IntermediateCalcs!DX467*$CX467,IntermediateCalcs!DX467))</f>
        <v/>
      </c>
      <c r="DZ467" s="250" t="str">
        <f>IF(DataGoesHere!$B467="","",($CZ467-DY467))</f>
        <v/>
      </c>
      <c r="EA467" s="250" t="str">
        <f>IF(DataGoesHere!$B467="","",ABS($CZ467-DY467))</f>
        <v/>
      </c>
      <c r="EB467" s="250" t="str">
        <f>IF(DataGoesHere!$B467="","",EA467^2)</f>
        <v/>
      </c>
      <c r="EC467" s="249" t="str">
        <f>IF(DataGoesHere!$B467="","",EA467/$CZ467)</f>
        <v/>
      </c>
      <c r="ED467" s="250" t="str">
        <f>IF(DataGoesHere!$B467="","",SUM(DZ$2:DZ467)/AVERAGE(EA:EA))</f>
        <v/>
      </c>
    </row>
    <row r="468" spans="20:134" x14ac:dyDescent="0.2">
      <c r="T468" s="240"/>
      <c r="U468" s="86"/>
      <c r="V468" s="86"/>
      <c r="W468" s="86"/>
      <c r="X468" s="86"/>
      <c r="Y468" s="86"/>
      <c r="Z468" s="86"/>
      <c r="AA468" s="86"/>
      <c r="AB468" s="86"/>
      <c r="AC468" s="86"/>
      <c r="AD468" s="245" t="str">
        <f>IF(DataGoesHere!$B468="","",(DataGoesHere!$B468/SUM(DataGoesHere!$B458:'DataGoesHere'!$B469)))</f>
        <v/>
      </c>
      <c r="AE468" s="241"/>
      <c r="CV468" s="310" t="str">
        <f>IF(DataGoesHere!B468="","",DataGoesHere!A468)</f>
        <v/>
      </c>
      <c r="CW468" s="271">
        <f t="shared" ca="1" si="22"/>
        <v>11</v>
      </c>
      <c r="CX468" s="272">
        <f t="shared" ca="1" si="23"/>
        <v>0.97463169608807265</v>
      </c>
      <c r="CY468" s="266">
        <f>DataGoesHere!A468</f>
        <v>467</v>
      </c>
      <c r="CZ468" s="19" t="str">
        <f>IF(DataGoesHere!B468="","",DataGoesHere!B468)</f>
        <v/>
      </c>
      <c r="DA468" s="19" t="str">
        <f>IF(DataGoesHere!B468="","",IF(AH$5="No",DataGoesHere!B468,DataGoesHere!B468-(AH$2*(DataGoesHere!A468-1))))</f>
        <v/>
      </c>
      <c r="DB468" s="19" t="str">
        <f>IF(DataGoesHere!B468="","",IF(AO$9="No",DataGoesHere!B468,DataGoesHere!B468/CX468))</f>
        <v/>
      </c>
      <c r="DC468" s="19" t="str">
        <f>IF(DataGoesHere!B468="","",IF(AO$9="No",DA468,DA468/CX468))</f>
        <v/>
      </c>
      <c r="DD468" s="293" t="str">
        <f>IF(CZ468="",IF(COUNTIF(DD$2:DD467,"Forecast")&lt;Output!E$43,"Forecast",""),"Actual")</f>
        <v/>
      </c>
      <c r="DF468" s="19" t="str">
        <f>IF(DataGoesHere!B467="",IF(DD468="Forecast",(Output!$E$47*IntermediateCalcs!DH467)+((1-Output!$E$47)*IntermediateCalcs!DF467),""),(Output!$E$47*IntermediateCalcs!DB467)+((1-Output!$E$47)*IntermediateCalcs!DF467))</f>
        <v/>
      </c>
      <c r="DG468" s="19" t="str">
        <f>IF(DataGoesHere!B467="",IF(DD468="Forecast",(Output!$G$47*(IntermediateCalcs!DF468-IntermediateCalcs!DF467))+((1-Output!$G$47)*IntermediateCalcs!DG467),""),(Output!$G$47*(IntermediateCalcs!DF468-IntermediateCalcs!DF467))+((1-Output!$G$47)*IntermediateCalcs!DG467))</f>
        <v/>
      </c>
      <c r="DH468" s="19" t="str">
        <f>IF(DataGoesHere!B467="",IF(DD468="Forecast",DF468+DG468,""),DF468+DG468)</f>
        <v/>
      </c>
      <c r="DI468" s="274" t="str">
        <f>IF(DH468="","",IF(IntermediateCalcs!$AO$9="Yes",IntermediateCalcs!DH468*$CX468,IntermediateCalcs!DH468))</f>
        <v/>
      </c>
      <c r="DJ468" s="250" t="str">
        <f>IF(DataGoesHere!$B468="","",($CZ468-DI468))</f>
        <v/>
      </c>
      <c r="DK468" s="250" t="str">
        <f>IF(DataGoesHere!$B468="","",ABS($CZ468-DI468))</f>
        <v/>
      </c>
      <c r="DL468" s="250" t="str">
        <f>IF(DataGoesHere!$B468="","",DK468^2)</f>
        <v/>
      </c>
      <c r="DM468" s="249" t="str">
        <f>IF(DataGoesHere!$B468="","",DK468/$CZ468)</f>
        <v/>
      </c>
      <c r="DN468" s="250" t="str">
        <f>IF(DataGoesHere!$B468="","",SUM(DJ$2:DJ468)/AVERAGE(DK:DK))</f>
        <v/>
      </c>
      <c r="DP468" s="19" t="str">
        <f>IF(DataGoesHere!B468="",IF($DD468="Forecast",(Output!E$48*IntermediateCalcs!CY468)+Output!G$48,""),(Output!E$48*IntermediateCalcs!CY468)+Output!G$48)</f>
        <v/>
      </c>
      <c r="DQ468" s="274" t="str">
        <f>IF(DP468="","",IF(IntermediateCalcs!$AO$9="Yes",IntermediateCalcs!DP468*$CX468,IntermediateCalcs!DP468))</f>
        <v/>
      </c>
      <c r="DR468" s="250" t="str">
        <f>IF(DataGoesHere!$B468="","",($CZ468-DQ468))</f>
        <v/>
      </c>
      <c r="DS468" s="250" t="str">
        <f>IF(DataGoesHere!$B468="","",ABS($CZ468-DQ468))</f>
        <v/>
      </c>
      <c r="DT468" s="250" t="str">
        <f>IF(DataGoesHere!$B468="","",DS468^2)</f>
        <v/>
      </c>
      <c r="DU468" s="249" t="str">
        <f>IF(DataGoesHere!$B468="","",DS468/$CZ468)</f>
        <v/>
      </c>
      <c r="DV468" s="250" t="str">
        <f>IF(DataGoesHere!$B468="","",SUM(DR$2:DR468)/AVERAGE(DS:DS))</f>
        <v/>
      </c>
      <c r="DX468" s="19" t="str">
        <f>IF(DataGoesHere!$B467="","",(DB462*(Output!$O$49/Output!$P$49))+(IntermediateCalcs!DB463*(Output!$M$49/Output!$P$49))+(IntermediateCalcs!DB464*(Output!$K$49/Output!$P$49))+(DB465*(Output!$I$49/Output!$P$49))+(IntermediateCalcs!DB466*(Output!$G$49/Output!$P$49))+(IntermediateCalcs!DB467*(Output!$E$49/Output!$P$49)))</f>
        <v/>
      </c>
      <c r="DY468" s="274" t="str">
        <f>IF(DX468="","",IF(IntermediateCalcs!$AO$9="Yes",IntermediateCalcs!DX468*$CX468,IntermediateCalcs!DX468))</f>
        <v/>
      </c>
      <c r="DZ468" s="250" t="str">
        <f>IF(DataGoesHere!$B468="","",($CZ468-DY468))</f>
        <v/>
      </c>
      <c r="EA468" s="250" t="str">
        <f>IF(DataGoesHere!$B468="","",ABS($CZ468-DY468))</f>
        <v/>
      </c>
      <c r="EB468" s="250" t="str">
        <f>IF(DataGoesHere!$B468="","",EA468^2)</f>
        <v/>
      </c>
      <c r="EC468" s="249" t="str">
        <f>IF(DataGoesHere!$B468="","",EA468/$CZ468)</f>
        <v/>
      </c>
      <c r="ED468" s="250" t="str">
        <f>IF(DataGoesHere!$B468="","",SUM(DZ$2:DZ468)/AVERAGE(EA:EA))</f>
        <v/>
      </c>
    </row>
    <row r="469" spans="20:134" x14ac:dyDescent="0.2">
      <c r="T469" s="242"/>
      <c r="U469" s="243"/>
      <c r="V469" s="243"/>
      <c r="W469" s="243"/>
      <c r="X469" s="243"/>
      <c r="Y469" s="243"/>
      <c r="Z469" s="243"/>
      <c r="AA469" s="243"/>
      <c r="AB469" s="243"/>
      <c r="AC469" s="243"/>
      <c r="AD469" s="243"/>
      <c r="AE469" s="246" t="str">
        <f>IF(DataGoesHere!$B469="","",(DataGoesHere!$B469/SUM(DataGoesHere!$B458:'DataGoesHere'!$B469)))</f>
        <v/>
      </c>
      <c r="CV469" s="310" t="str">
        <f>IF(DataGoesHere!B469="","",DataGoesHere!A469)</f>
        <v/>
      </c>
      <c r="CW469" s="271">
        <f t="shared" ca="1" si="22"/>
        <v>12</v>
      </c>
      <c r="CX469" s="272">
        <f t="shared" ca="1" si="23"/>
        <v>1.0054005237672714</v>
      </c>
      <c r="CY469" s="266">
        <f>DataGoesHere!A469</f>
        <v>468</v>
      </c>
      <c r="CZ469" s="19" t="str">
        <f>IF(DataGoesHere!B469="","",DataGoesHere!B469)</f>
        <v/>
      </c>
      <c r="DA469" s="19" t="str">
        <f>IF(DataGoesHere!B469="","",IF(AH$5="No",DataGoesHere!B469,DataGoesHere!B469-(AH$2*(DataGoesHere!A469-1))))</f>
        <v/>
      </c>
      <c r="DB469" s="19" t="str">
        <f>IF(DataGoesHere!B469="","",IF(AO$9="No",DataGoesHere!B469,DataGoesHere!B469/CX469))</f>
        <v/>
      </c>
      <c r="DC469" s="19" t="str">
        <f>IF(DataGoesHere!B469="","",IF(AO$9="No",DA469,DA469/CX469))</f>
        <v/>
      </c>
      <c r="DD469" s="293" t="str">
        <f>IF(CZ469="",IF(COUNTIF(DD$2:DD468,"Forecast")&lt;Output!E$43,"Forecast",""),"Actual")</f>
        <v/>
      </c>
      <c r="DF469" s="19" t="str">
        <f>IF(DataGoesHere!B468="",IF(DD469="Forecast",(Output!$E$47*IntermediateCalcs!DH468)+((1-Output!$E$47)*IntermediateCalcs!DF468),""),(Output!$E$47*IntermediateCalcs!DB468)+((1-Output!$E$47)*IntermediateCalcs!DF468))</f>
        <v/>
      </c>
      <c r="DG469" s="19" t="str">
        <f>IF(DataGoesHere!B468="",IF(DD469="Forecast",(Output!$G$47*(IntermediateCalcs!DF469-IntermediateCalcs!DF468))+((1-Output!$G$47)*IntermediateCalcs!DG468),""),(Output!$G$47*(IntermediateCalcs!DF469-IntermediateCalcs!DF468))+((1-Output!$G$47)*IntermediateCalcs!DG468))</f>
        <v/>
      </c>
      <c r="DH469" s="19" t="str">
        <f>IF(DataGoesHere!B468="",IF(DD469="Forecast",DF469+DG469,""),DF469+DG469)</f>
        <v/>
      </c>
      <c r="DI469" s="274" t="str">
        <f>IF(DH469="","",IF(IntermediateCalcs!$AO$9="Yes",IntermediateCalcs!DH469*$CX469,IntermediateCalcs!DH469))</f>
        <v/>
      </c>
      <c r="DJ469" s="250" t="str">
        <f>IF(DataGoesHere!$B469="","",($CZ469-DI469))</f>
        <v/>
      </c>
      <c r="DK469" s="250" t="str">
        <f>IF(DataGoesHere!$B469="","",ABS($CZ469-DI469))</f>
        <v/>
      </c>
      <c r="DL469" s="250" t="str">
        <f>IF(DataGoesHere!$B469="","",DK469^2)</f>
        <v/>
      </c>
      <c r="DM469" s="249" t="str">
        <f>IF(DataGoesHere!$B469="","",DK469/$CZ469)</f>
        <v/>
      </c>
      <c r="DN469" s="250" t="str">
        <f>IF(DataGoesHere!$B469="","",SUM(DJ$2:DJ469)/AVERAGE(DK:DK))</f>
        <v/>
      </c>
      <c r="DP469" s="19" t="str">
        <f>IF(DataGoesHere!B469="",IF($DD469="Forecast",(Output!E$48*IntermediateCalcs!CY469)+Output!G$48,""),(Output!E$48*IntermediateCalcs!CY469)+Output!G$48)</f>
        <v/>
      </c>
      <c r="DQ469" s="274" t="str">
        <f>IF(DP469="","",IF(IntermediateCalcs!$AO$9="Yes",IntermediateCalcs!DP469*$CX469,IntermediateCalcs!DP469))</f>
        <v/>
      </c>
      <c r="DR469" s="250" t="str">
        <f>IF(DataGoesHere!$B469="","",($CZ469-DQ469))</f>
        <v/>
      </c>
      <c r="DS469" s="250" t="str">
        <f>IF(DataGoesHere!$B469="","",ABS($CZ469-DQ469))</f>
        <v/>
      </c>
      <c r="DT469" s="250" t="str">
        <f>IF(DataGoesHere!$B469="","",DS469^2)</f>
        <v/>
      </c>
      <c r="DU469" s="249" t="str">
        <f>IF(DataGoesHere!$B469="","",DS469/$CZ469)</f>
        <v/>
      </c>
      <c r="DV469" s="250" t="str">
        <f>IF(DataGoesHere!$B469="","",SUM(DR$2:DR469)/AVERAGE(DS:DS))</f>
        <v/>
      </c>
      <c r="DX469" s="19" t="str">
        <f>IF(DataGoesHere!$B468="","",(DB463*(Output!$O$49/Output!$P$49))+(IntermediateCalcs!DB464*(Output!$M$49/Output!$P$49))+(IntermediateCalcs!DB465*(Output!$K$49/Output!$P$49))+(DB466*(Output!$I$49/Output!$P$49))+(IntermediateCalcs!DB467*(Output!$G$49/Output!$P$49))+(IntermediateCalcs!DB468*(Output!$E$49/Output!$P$49)))</f>
        <v/>
      </c>
      <c r="DY469" s="274" t="str">
        <f>IF(DX469="","",IF(IntermediateCalcs!$AO$9="Yes",IntermediateCalcs!DX469*$CX469,IntermediateCalcs!DX469))</f>
        <v/>
      </c>
      <c r="DZ469" s="250" t="str">
        <f>IF(DataGoesHere!$B469="","",($CZ469-DY469))</f>
        <v/>
      </c>
      <c r="EA469" s="250" t="str">
        <f>IF(DataGoesHere!$B469="","",ABS($CZ469-DY469))</f>
        <v/>
      </c>
      <c r="EB469" s="250" t="str">
        <f>IF(DataGoesHere!$B469="","",EA469^2)</f>
        <v/>
      </c>
      <c r="EC469" s="249" t="str">
        <f>IF(DataGoesHere!$B469="","",EA469/$CZ469)</f>
        <v/>
      </c>
      <c r="ED469" s="250" t="str">
        <f>IF(DataGoesHere!$B469="","",SUM(DZ$2:DZ469)/AVERAGE(EA:EA))</f>
        <v/>
      </c>
    </row>
    <row r="470" spans="20:134" x14ac:dyDescent="0.2">
      <c r="T470" s="244" t="str">
        <f>IF(DataGoesHere!$B470="","",(DataGoesHere!$B470/SUM(DataGoesHere!$B470:'DataGoesHere'!$B481)))</f>
        <v/>
      </c>
      <c r="U470" s="238"/>
      <c r="V470" s="238"/>
      <c r="W470" s="238"/>
      <c r="X470" s="238"/>
      <c r="Y470" s="238"/>
      <c r="Z470" s="238"/>
      <c r="AA470" s="238"/>
      <c r="AB470" s="238"/>
      <c r="AC470" s="238"/>
      <c r="AD470" s="238"/>
      <c r="AE470" s="239"/>
      <c r="CV470" s="310" t="str">
        <f>IF(DataGoesHere!B470="","",DataGoesHere!A470)</f>
        <v/>
      </c>
      <c r="CW470" s="271">
        <f t="shared" ca="1" si="22"/>
        <v>1</v>
      </c>
      <c r="CX470" s="272">
        <f t="shared" ca="1" si="23"/>
        <v>1.3236179355303281</v>
      </c>
      <c r="CY470" s="266">
        <f>DataGoesHere!A470</f>
        <v>469</v>
      </c>
      <c r="CZ470" s="19" t="str">
        <f>IF(DataGoesHere!B470="","",DataGoesHere!B470)</f>
        <v/>
      </c>
      <c r="DA470" s="19" t="str">
        <f>IF(DataGoesHere!B470="","",IF(AH$5="No",DataGoesHere!B470,DataGoesHere!B470-(AH$2*(DataGoesHere!A470-1))))</f>
        <v/>
      </c>
      <c r="DB470" s="19" t="str">
        <f>IF(DataGoesHere!B470="","",IF(AO$9="No",DataGoesHere!B470,DataGoesHere!B470/CX470))</f>
        <v/>
      </c>
      <c r="DC470" s="19" t="str">
        <f>IF(DataGoesHere!B470="","",IF(AO$9="No",DA470,DA470/CX470))</f>
        <v/>
      </c>
      <c r="DD470" s="293" t="str">
        <f>IF(CZ470="",IF(COUNTIF(DD$2:DD469,"Forecast")&lt;Output!E$43,"Forecast",""),"Actual")</f>
        <v/>
      </c>
      <c r="DF470" s="19" t="str">
        <f>IF(DataGoesHere!B469="",IF(DD470="Forecast",(Output!$E$47*IntermediateCalcs!DH469)+((1-Output!$E$47)*IntermediateCalcs!DF469),""),(Output!$E$47*IntermediateCalcs!DB469)+((1-Output!$E$47)*IntermediateCalcs!DF469))</f>
        <v/>
      </c>
      <c r="DG470" s="19" t="str">
        <f>IF(DataGoesHere!B469="",IF(DD470="Forecast",(Output!$G$47*(IntermediateCalcs!DF470-IntermediateCalcs!DF469))+((1-Output!$G$47)*IntermediateCalcs!DG469),""),(Output!$G$47*(IntermediateCalcs!DF470-IntermediateCalcs!DF469))+((1-Output!$G$47)*IntermediateCalcs!DG469))</f>
        <v/>
      </c>
      <c r="DH470" s="19" t="str">
        <f>IF(DataGoesHere!B469="",IF(DD470="Forecast",DF470+DG470,""),DF470+DG470)</f>
        <v/>
      </c>
      <c r="DI470" s="274" t="str">
        <f>IF(DH470="","",IF(IntermediateCalcs!$AO$9="Yes",IntermediateCalcs!DH470*$CX470,IntermediateCalcs!DH470))</f>
        <v/>
      </c>
      <c r="DJ470" s="250" t="str">
        <f>IF(DataGoesHere!$B470="","",($CZ470-DI470))</f>
        <v/>
      </c>
      <c r="DK470" s="250" t="str">
        <f>IF(DataGoesHere!$B470="","",ABS($CZ470-DI470))</f>
        <v/>
      </c>
      <c r="DL470" s="250" t="str">
        <f>IF(DataGoesHere!$B470="","",DK470^2)</f>
        <v/>
      </c>
      <c r="DM470" s="249" t="str">
        <f>IF(DataGoesHere!$B470="","",DK470/$CZ470)</f>
        <v/>
      </c>
      <c r="DN470" s="250" t="str">
        <f>IF(DataGoesHere!$B470="","",SUM(DJ$2:DJ470)/AVERAGE(DK:DK))</f>
        <v/>
      </c>
      <c r="DP470" s="19" t="str">
        <f>IF(DataGoesHere!B470="",IF($DD470="Forecast",(Output!E$48*IntermediateCalcs!CY470)+Output!G$48,""),(Output!E$48*IntermediateCalcs!CY470)+Output!G$48)</f>
        <v/>
      </c>
      <c r="DQ470" s="274" t="str">
        <f>IF(DP470="","",IF(IntermediateCalcs!$AO$9="Yes",IntermediateCalcs!DP470*$CX470,IntermediateCalcs!DP470))</f>
        <v/>
      </c>
      <c r="DR470" s="250" t="str">
        <f>IF(DataGoesHere!$B470="","",($CZ470-DQ470))</f>
        <v/>
      </c>
      <c r="DS470" s="250" t="str">
        <f>IF(DataGoesHere!$B470="","",ABS($CZ470-DQ470))</f>
        <v/>
      </c>
      <c r="DT470" s="250" t="str">
        <f>IF(DataGoesHere!$B470="","",DS470^2)</f>
        <v/>
      </c>
      <c r="DU470" s="249" t="str">
        <f>IF(DataGoesHere!$B470="","",DS470/$CZ470)</f>
        <v/>
      </c>
      <c r="DV470" s="250" t="str">
        <f>IF(DataGoesHere!$B470="","",SUM(DR$2:DR470)/AVERAGE(DS:DS))</f>
        <v/>
      </c>
      <c r="DX470" s="19" t="str">
        <f>IF(DataGoesHere!$B469="","",(DB464*(Output!$O$49/Output!$P$49))+(IntermediateCalcs!DB465*(Output!$M$49/Output!$P$49))+(IntermediateCalcs!DB466*(Output!$K$49/Output!$P$49))+(DB467*(Output!$I$49/Output!$P$49))+(IntermediateCalcs!DB468*(Output!$G$49/Output!$P$49))+(IntermediateCalcs!DB469*(Output!$E$49/Output!$P$49)))</f>
        <v/>
      </c>
      <c r="DY470" s="274" t="str">
        <f>IF(DX470="","",IF(IntermediateCalcs!$AO$9="Yes",IntermediateCalcs!DX470*$CX470,IntermediateCalcs!DX470))</f>
        <v/>
      </c>
      <c r="DZ470" s="250" t="str">
        <f>IF(DataGoesHere!$B470="","",($CZ470-DY470))</f>
        <v/>
      </c>
      <c r="EA470" s="250" t="str">
        <f>IF(DataGoesHere!$B470="","",ABS($CZ470-DY470))</f>
        <v/>
      </c>
      <c r="EB470" s="250" t="str">
        <f>IF(DataGoesHere!$B470="","",EA470^2)</f>
        <v/>
      </c>
      <c r="EC470" s="249" t="str">
        <f>IF(DataGoesHere!$B470="","",EA470/$CZ470)</f>
        <v/>
      </c>
      <c r="ED470" s="250" t="str">
        <f>IF(DataGoesHere!$B470="","",SUM(DZ$2:DZ470)/AVERAGE(EA:EA))</f>
        <v/>
      </c>
    </row>
    <row r="471" spans="20:134" x14ac:dyDescent="0.2">
      <c r="T471" s="240"/>
      <c r="U471" s="245" t="str">
        <f>IF(DataGoesHere!$B471="","",(DataGoesHere!$B471/SUM(DataGoesHere!$B471:'DataGoesHere'!$B481)))</f>
        <v/>
      </c>
      <c r="V471" s="86"/>
      <c r="W471" s="86"/>
      <c r="X471" s="86"/>
      <c r="Y471" s="86"/>
      <c r="Z471" s="86"/>
      <c r="AA471" s="86"/>
      <c r="AB471" s="86"/>
      <c r="AC471" s="86"/>
      <c r="AD471" s="86"/>
      <c r="AE471" s="241"/>
      <c r="CV471" s="310" t="str">
        <f>IF(DataGoesHere!B471="","",DataGoesHere!A471)</f>
        <v/>
      </c>
      <c r="CW471" s="271">
        <f t="shared" ca="1" si="22"/>
        <v>2</v>
      </c>
      <c r="CX471" s="272">
        <f t="shared" ca="1" si="23"/>
        <v>0.80574490527728204</v>
      </c>
      <c r="CY471" s="266">
        <f>DataGoesHere!A471</f>
        <v>470</v>
      </c>
      <c r="CZ471" s="19" t="str">
        <f>IF(DataGoesHere!B471="","",DataGoesHere!B471)</f>
        <v/>
      </c>
      <c r="DA471" s="19" t="str">
        <f>IF(DataGoesHere!B471="","",IF(AH$5="No",DataGoesHere!B471,DataGoesHere!B471-(AH$2*(DataGoesHere!A471-1))))</f>
        <v/>
      </c>
      <c r="DB471" s="19" t="str">
        <f>IF(DataGoesHere!B471="","",IF(AO$9="No",DataGoesHere!B471,DataGoesHere!B471/CX471))</f>
        <v/>
      </c>
      <c r="DC471" s="19" t="str">
        <f>IF(DataGoesHere!B471="","",IF(AO$9="No",DA471,DA471/CX471))</f>
        <v/>
      </c>
      <c r="DD471" s="293" t="str">
        <f>IF(CZ471="",IF(COUNTIF(DD$2:DD470,"Forecast")&lt;Output!E$43,"Forecast",""),"Actual")</f>
        <v/>
      </c>
      <c r="DF471" s="19" t="str">
        <f>IF(DataGoesHere!B470="",IF(DD471="Forecast",(Output!$E$47*IntermediateCalcs!DH470)+((1-Output!$E$47)*IntermediateCalcs!DF470),""),(Output!$E$47*IntermediateCalcs!DB470)+((1-Output!$E$47)*IntermediateCalcs!DF470))</f>
        <v/>
      </c>
      <c r="DG471" s="19" t="str">
        <f>IF(DataGoesHere!B470="",IF(DD471="Forecast",(Output!$G$47*(IntermediateCalcs!DF471-IntermediateCalcs!DF470))+((1-Output!$G$47)*IntermediateCalcs!DG470),""),(Output!$G$47*(IntermediateCalcs!DF471-IntermediateCalcs!DF470))+((1-Output!$G$47)*IntermediateCalcs!DG470))</f>
        <v/>
      </c>
      <c r="DH471" s="19" t="str">
        <f>IF(DataGoesHere!B470="",IF(DD471="Forecast",DF471+DG471,""),DF471+DG471)</f>
        <v/>
      </c>
      <c r="DI471" s="274" t="str">
        <f>IF(DH471="","",IF(IntermediateCalcs!$AO$9="Yes",IntermediateCalcs!DH471*$CX471,IntermediateCalcs!DH471))</f>
        <v/>
      </c>
      <c r="DJ471" s="250" t="str">
        <f>IF(DataGoesHere!$B471="","",($CZ471-DI471))</f>
        <v/>
      </c>
      <c r="DK471" s="250" t="str">
        <f>IF(DataGoesHere!$B471="","",ABS($CZ471-DI471))</f>
        <v/>
      </c>
      <c r="DL471" s="250" t="str">
        <f>IF(DataGoesHere!$B471="","",DK471^2)</f>
        <v/>
      </c>
      <c r="DM471" s="249" t="str">
        <f>IF(DataGoesHere!$B471="","",DK471/$CZ471)</f>
        <v/>
      </c>
      <c r="DN471" s="250" t="str">
        <f>IF(DataGoesHere!$B471="","",SUM(DJ$2:DJ471)/AVERAGE(DK:DK))</f>
        <v/>
      </c>
      <c r="DP471" s="19" t="str">
        <f>IF(DataGoesHere!B471="",IF($DD471="Forecast",(Output!E$48*IntermediateCalcs!CY471)+Output!G$48,""),(Output!E$48*IntermediateCalcs!CY471)+Output!G$48)</f>
        <v/>
      </c>
      <c r="DQ471" s="274" t="str">
        <f>IF(DP471="","",IF(IntermediateCalcs!$AO$9="Yes",IntermediateCalcs!DP471*$CX471,IntermediateCalcs!DP471))</f>
        <v/>
      </c>
      <c r="DR471" s="250" t="str">
        <f>IF(DataGoesHere!$B471="","",($CZ471-DQ471))</f>
        <v/>
      </c>
      <c r="DS471" s="250" t="str">
        <f>IF(DataGoesHere!$B471="","",ABS($CZ471-DQ471))</f>
        <v/>
      </c>
      <c r="DT471" s="250" t="str">
        <f>IF(DataGoesHere!$B471="","",DS471^2)</f>
        <v/>
      </c>
      <c r="DU471" s="249" t="str">
        <f>IF(DataGoesHere!$B471="","",DS471/$CZ471)</f>
        <v/>
      </c>
      <c r="DV471" s="250" t="str">
        <f>IF(DataGoesHere!$B471="","",SUM(DR$2:DR471)/AVERAGE(DS:DS))</f>
        <v/>
      </c>
      <c r="DX471" s="19" t="str">
        <f>IF(DataGoesHere!$B470="","",(DB465*(Output!$O$49/Output!$P$49))+(IntermediateCalcs!DB466*(Output!$M$49/Output!$P$49))+(IntermediateCalcs!DB467*(Output!$K$49/Output!$P$49))+(DB468*(Output!$I$49/Output!$P$49))+(IntermediateCalcs!DB469*(Output!$G$49/Output!$P$49))+(IntermediateCalcs!DB470*(Output!$E$49/Output!$P$49)))</f>
        <v/>
      </c>
      <c r="DY471" s="274" t="str">
        <f>IF(DX471="","",IF(IntermediateCalcs!$AO$9="Yes",IntermediateCalcs!DX471*$CX471,IntermediateCalcs!DX471))</f>
        <v/>
      </c>
      <c r="DZ471" s="250" t="str">
        <f>IF(DataGoesHere!$B471="","",($CZ471-DY471))</f>
        <v/>
      </c>
      <c r="EA471" s="250" t="str">
        <f>IF(DataGoesHere!$B471="","",ABS($CZ471-DY471))</f>
        <v/>
      </c>
      <c r="EB471" s="250" t="str">
        <f>IF(DataGoesHere!$B471="","",EA471^2)</f>
        <v/>
      </c>
      <c r="EC471" s="249" t="str">
        <f>IF(DataGoesHere!$B471="","",EA471/$CZ471)</f>
        <v/>
      </c>
      <c r="ED471" s="250" t="str">
        <f>IF(DataGoesHere!$B471="","",SUM(DZ$2:DZ471)/AVERAGE(EA:EA))</f>
        <v/>
      </c>
    </row>
    <row r="472" spans="20:134" x14ac:dyDescent="0.2">
      <c r="T472" s="240"/>
      <c r="U472" s="86"/>
      <c r="V472" s="245" t="str">
        <f>IF(DataGoesHere!$B472="","",(DataGoesHere!$B472/SUM(DataGoesHere!$B470:'DataGoesHere'!$B481)))</f>
        <v/>
      </c>
      <c r="W472" s="86"/>
      <c r="X472" s="86"/>
      <c r="Y472" s="86"/>
      <c r="Z472" s="86"/>
      <c r="AA472" s="86"/>
      <c r="AB472" s="86"/>
      <c r="AC472" s="86"/>
      <c r="AD472" s="86"/>
      <c r="AE472" s="241"/>
      <c r="CV472" s="310" t="str">
        <f>IF(DataGoesHere!B472="","",DataGoesHere!A472)</f>
        <v/>
      </c>
      <c r="CW472" s="271">
        <f t="shared" ca="1" si="22"/>
        <v>3</v>
      </c>
      <c r="CX472" s="272">
        <f t="shared" ca="1" si="23"/>
        <v>0.79862940076451561</v>
      </c>
      <c r="CY472" s="266">
        <f>DataGoesHere!A472</f>
        <v>471</v>
      </c>
      <c r="CZ472" s="19" t="str">
        <f>IF(DataGoesHere!B472="","",DataGoesHere!B472)</f>
        <v/>
      </c>
      <c r="DA472" s="19" t="str">
        <f>IF(DataGoesHere!B472="","",IF(AH$5="No",DataGoesHere!B472,DataGoesHere!B472-(AH$2*(DataGoesHere!A472-1))))</f>
        <v/>
      </c>
      <c r="DB472" s="19" t="str">
        <f>IF(DataGoesHere!B472="","",IF(AO$9="No",DataGoesHere!B472,DataGoesHere!B472/CX472))</f>
        <v/>
      </c>
      <c r="DC472" s="19" t="str">
        <f>IF(DataGoesHere!B472="","",IF(AO$9="No",DA472,DA472/CX472))</f>
        <v/>
      </c>
      <c r="DD472" s="293" t="str">
        <f>IF(CZ472="",IF(COUNTIF(DD$2:DD471,"Forecast")&lt;Output!E$43,"Forecast",""),"Actual")</f>
        <v/>
      </c>
      <c r="DF472" s="19" t="str">
        <f>IF(DataGoesHere!B471="",IF(DD472="Forecast",(Output!$E$47*IntermediateCalcs!DH471)+((1-Output!$E$47)*IntermediateCalcs!DF471),""),(Output!$E$47*IntermediateCalcs!DB471)+((1-Output!$E$47)*IntermediateCalcs!DF471))</f>
        <v/>
      </c>
      <c r="DG472" s="19" t="str">
        <f>IF(DataGoesHere!B471="",IF(DD472="Forecast",(Output!$G$47*(IntermediateCalcs!DF472-IntermediateCalcs!DF471))+((1-Output!$G$47)*IntermediateCalcs!DG471),""),(Output!$G$47*(IntermediateCalcs!DF472-IntermediateCalcs!DF471))+((1-Output!$G$47)*IntermediateCalcs!DG471))</f>
        <v/>
      </c>
      <c r="DH472" s="19" t="str">
        <f>IF(DataGoesHere!B471="",IF(DD472="Forecast",DF472+DG472,""),DF472+DG472)</f>
        <v/>
      </c>
      <c r="DI472" s="274" t="str">
        <f>IF(DH472="","",IF(IntermediateCalcs!$AO$9="Yes",IntermediateCalcs!DH472*$CX472,IntermediateCalcs!DH472))</f>
        <v/>
      </c>
      <c r="DJ472" s="250" t="str">
        <f>IF(DataGoesHere!$B472="","",($CZ472-DI472))</f>
        <v/>
      </c>
      <c r="DK472" s="250" t="str">
        <f>IF(DataGoesHere!$B472="","",ABS($CZ472-DI472))</f>
        <v/>
      </c>
      <c r="DL472" s="250" t="str">
        <f>IF(DataGoesHere!$B472="","",DK472^2)</f>
        <v/>
      </c>
      <c r="DM472" s="249" t="str">
        <f>IF(DataGoesHere!$B472="","",DK472/$CZ472)</f>
        <v/>
      </c>
      <c r="DN472" s="250" t="str">
        <f>IF(DataGoesHere!$B472="","",SUM(DJ$2:DJ472)/AVERAGE(DK:DK))</f>
        <v/>
      </c>
      <c r="DP472" s="19" t="str">
        <f>IF(DataGoesHere!B472="",IF($DD472="Forecast",(Output!E$48*IntermediateCalcs!CY472)+Output!G$48,""),(Output!E$48*IntermediateCalcs!CY472)+Output!G$48)</f>
        <v/>
      </c>
      <c r="DQ472" s="274" t="str">
        <f>IF(DP472="","",IF(IntermediateCalcs!$AO$9="Yes",IntermediateCalcs!DP472*$CX472,IntermediateCalcs!DP472))</f>
        <v/>
      </c>
      <c r="DR472" s="250" t="str">
        <f>IF(DataGoesHere!$B472="","",($CZ472-DQ472))</f>
        <v/>
      </c>
      <c r="DS472" s="250" t="str">
        <f>IF(DataGoesHere!$B472="","",ABS($CZ472-DQ472))</f>
        <v/>
      </c>
      <c r="DT472" s="250" t="str">
        <f>IF(DataGoesHere!$B472="","",DS472^2)</f>
        <v/>
      </c>
      <c r="DU472" s="249" t="str">
        <f>IF(DataGoesHere!$B472="","",DS472/$CZ472)</f>
        <v/>
      </c>
      <c r="DV472" s="250" t="str">
        <f>IF(DataGoesHere!$B472="","",SUM(DR$2:DR472)/AVERAGE(DS:DS))</f>
        <v/>
      </c>
      <c r="DX472" s="19" t="str">
        <f>IF(DataGoesHere!$B471="","",(DB466*(Output!$O$49/Output!$P$49))+(IntermediateCalcs!DB467*(Output!$M$49/Output!$P$49))+(IntermediateCalcs!DB468*(Output!$K$49/Output!$P$49))+(DB469*(Output!$I$49/Output!$P$49))+(IntermediateCalcs!DB470*(Output!$G$49/Output!$P$49))+(IntermediateCalcs!DB471*(Output!$E$49/Output!$P$49)))</f>
        <v/>
      </c>
      <c r="DY472" s="274" t="str">
        <f>IF(DX472="","",IF(IntermediateCalcs!$AO$9="Yes",IntermediateCalcs!DX472*$CX472,IntermediateCalcs!DX472))</f>
        <v/>
      </c>
      <c r="DZ472" s="250" t="str">
        <f>IF(DataGoesHere!$B472="","",($CZ472-DY472))</f>
        <v/>
      </c>
      <c r="EA472" s="250" t="str">
        <f>IF(DataGoesHere!$B472="","",ABS($CZ472-DY472))</f>
        <v/>
      </c>
      <c r="EB472" s="250" t="str">
        <f>IF(DataGoesHere!$B472="","",EA472^2)</f>
        <v/>
      </c>
      <c r="EC472" s="249" t="str">
        <f>IF(DataGoesHere!$B472="","",EA472/$CZ472)</f>
        <v/>
      </c>
      <c r="ED472" s="250" t="str">
        <f>IF(DataGoesHere!$B472="","",SUM(DZ$2:DZ472)/AVERAGE(EA:EA))</f>
        <v/>
      </c>
    </row>
    <row r="473" spans="20:134" x14ac:dyDescent="0.2">
      <c r="T473" s="240"/>
      <c r="U473" s="86"/>
      <c r="V473" s="86"/>
      <c r="W473" s="245" t="str">
        <f>IF(DataGoesHere!$B473="","",(DataGoesHere!$B473/SUM(DataGoesHere!$B470:'DataGoesHere'!$B481)))</f>
        <v/>
      </c>
      <c r="X473" s="86"/>
      <c r="Y473" s="86"/>
      <c r="Z473" s="86"/>
      <c r="AA473" s="86"/>
      <c r="AB473" s="86"/>
      <c r="AC473" s="86"/>
      <c r="AD473" s="86"/>
      <c r="AE473" s="241"/>
      <c r="CV473" s="310" t="str">
        <f>IF(DataGoesHere!B473="","",DataGoesHere!A473)</f>
        <v/>
      </c>
      <c r="CW473" s="271">
        <f t="shared" ca="1" si="22"/>
        <v>4</v>
      </c>
      <c r="CX473" s="272">
        <f t="shared" ca="1" si="23"/>
        <v>1.0149292433706087</v>
      </c>
      <c r="CY473" s="266">
        <f>DataGoesHere!A473</f>
        <v>472</v>
      </c>
      <c r="CZ473" s="19" t="str">
        <f>IF(DataGoesHere!B473="","",DataGoesHere!B473)</f>
        <v/>
      </c>
      <c r="DA473" s="19" t="str">
        <f>IF(DataGoesHere!B473="","",IF(AH$5="No",DataGoesHere!B473,DataGoesHere!B473-(AH$2*(DataGoesHere!A473-1))))</f>
        <v/>
      </c>
      <c r="DB473" s="19" t="str">
        <f>IF(DataGoesHere!B473="","",IF(AO$9="No",DataGoesHere!B473,DataGoesHere!B473/CX473))</f>
        <v/>
      </c>
      <c r="DC473" s="19" t="str">
        <f>IF(DataGoesHere!B473="","",IF(AO$9="No",DA473,DA473/CX473))</f>
        <v/>
      </c>
      <c r="DD473" s="293" t="str">
        <f>IF(CZ473="",IF(COUNTIF(DD$2:DD472,"Forecast")&lt;Output!E$43,"Forecast",""),"Actual")</f>
        <v/>
      </c>
      <c r="DF473" s="19" t="str">
        <f>IF(DataGoesHere!B472="",IF(DD473="Forecast",(Output!$E$47*IntermediateCalcs!DH472)+((1-Output!$E$47)*IntermediateCalcs!DF472),""),(Output!$E$47*IntermediateCalcs!DB472)+((1-Output!$E$47)*IntermediateCalcs!DF472))</f>
        <v/>
      </c>
      <c r="DG473" s="19" t="str">
        <f>IF(DataGoesHere!B472="",IF(DD473="Forecast",(Output!$G$47*(IntermediateCalcs!DF473-IntermediateCalcs!DF472))+((1-Output!$G$47)*IntermediateCalcs!DG472),""),(Output!$G$47*(IntermediateCalcs!DF473-IntermediateCalcs!DF472))+((1-Output!$G$47)*IntermediateCalcs!DG472))</f>
        <v/>
      </c>
      <c r="DH473" s="19" t="str">
        <f>IF(DataGoesHere!B472="",IF(DD473="Forecast",DF473+DG473,""),DF473+DG473)</f>
        <v/>
      </c>
      <c r="DI473" s="274" t="str">
        <f>IF(DH473="","",IF(IntermediateCalcs!$AO$9="Yes",IntermediateCalcs!DH473*$CX473,IntermediateCalcs!DH473))</f>
        <v/>
      </c>
      <c r="DJ473" s="250" t="str">
        <f>IF(DataGoesHere!$B473="","",($CZ473-DI473))</f>
        <v/>
      </c>
      <c r="DK473" s="250" t="str">
        <f>IF(DataGoesHere!$B473="","",ABS($CZ473-DI473))</f>
        <v/>
      </c>
      <c r="DL473" s="250" t="str">
        <f>IF(DataGoesHere!$B473="","",DK473^2)</f>
        <v/>
      </c>
      <c r="DM473" s="249" t="str">
        <f>IF(DataGoesHere!$B473="","",DK473/$CZ473)</f>
        <v/>
      </c>
      <c r="DN473" s="250" t="str">
        <f>IF(DataGoesHere!$B473="","",SUM(DJ$2:DJ473)/AVERAGE(DK:DK))</f>
        <v/>
      </c>
      <c r="DP473" s="19" t="str">
        <f>IF(DataGoesHere!B473="",IF($DD473="Forecast",(Output!E$48*IntermediateCalcs!CY473)+Output!G$48,""),(Output!E$48*IntermediateCalcs!CY473)+Output!G$48)</f>
        <v/>
      </c>
      <c r="DQ473" s="274" t="str">
        <f>IF(DP473="","",IF(IntermediateCalcs!$AO$9="Yes",IntermediateCalcs!DP473*$CX473,IntermediateCalcs!DP473))</f>
        <v/>
      </c>
      <c r="DR473" s="250" t="str">
        <f>IF(DataGoesHere!$B473="","",($CZ473-DQ473))</f>
        <v/>
      </c>
      <c r="DS473" s="250" t="str">
        <f>IF(DataGoesHere!$B473="","",ABS($CZ473-DQ473))</f>
        <v/>
      </c>
      <c r="DT473" s="250" t="str">
        <f>IF(DataGoesHere!$B473="","",DS473^2)</f>
        <v/>
      </c>
      <c r="DU473" s="249" t="str">
        <f>IF(DataGoesHere!$B473="","",DS473/$CZ473)</f>
        <v/>
      </c>
      <c r="DV473" s="250" t="str">
        <f>IF(DataGoesHere!$B473="","",SUM(DR$2:DR473)/AVERAGE(DS:DS))</f>
        <v/>
      </c>
      <c r="DX473" s="19" t="str">
        <f>IF(DataGoesHere!$B472="","",(DB467*(Output!$O$49/Output!$P$49))+(IntermediateCalcs!DB468*(Output!$M$49/Output!$P$49))+(IntermediateCalcs!DB469*(Output!$K$49/Output!$P$49))+(DB470*(Output!$I$49/Output!$P$49))+(IntermediateCalcs!DB471*(Output!$G$49/Output!$P$49))+(IntermediateCalcs!DB472*(Output!$E$49/Output!$P$49)))</f>
        <v/>
      </c>
      <c r="DY473" s="274" t="str">
        <f>IF(DX473="","",IF(IntermediateCalcs!$AO$9="Yes",IntermediateCalcs!DX473*$CX473,IntermediateCalcs!DX473))</f>
        <v/>
      </c>
      <c r="DZ473" s="250" t="str">
        <f>IF(DataGoesHere!$B473="","",($CZ473-DY473))</f>
        <v/>
      </c>
      <c r="EA473" s="250" t="str">
        <f>IF(DataGoesHere!$B473="","",ABS($CZ473-DY473))</f>
        <v/>
      </c>
      <c r="EB473" s="250" t="str">
        <f>IF(DataGoesHere!$B473="","",EA473^2)</f>
        <v/>
      </c>
      <c r="EC473" s="249" t="str">
        <f>IF(DataGoesHere!$B473="","",EA473/$CZ473)</f>
        <v/>
      </c>
      <c r="ED473" s="250" t="str">
        <f>IF(DataGoesHere!$B473="","",SUM(DZ$2:DZ473)/AVERAGE(EA:EA))</f>
        <v/>
      </c>
    </row>
    <row r="474" spans="20:134" x14ac:dyDescent="0.2">
      <c r="T474" s="240"/>
      <c r="U474" s="86"/>
      <c r="V474" s="86"/>
      <c r="W474" s="86"/>
      <c r="X474" s="245" t="str">
        <f>IF(DataGoesHere!$B474="","",(DataGoesHere!$B474/SUM(DataGoesHere!$B470:'DataGoesHere'!$B481)))</f>
        <v/>
      </c>
      <c r="Y474" s="86"/>
      <c r="Z474" s="86"/>
      <c r="AA474" s="86"/>
      <c r="AB474" s="86"/>
      <c r="AC474" s="86"/>
      <c r="AD474" s="86"/>
      <c r="AE474" s="241"/>
      <c r="CV474" s="310" t="str">
        <f>IF(DataGoesHere!B474="","",DataGoesHere!A474)</f>
        <v/>
      </c>
      <c r="CW474" s="271">
        <f t="shared" ca="1" si="22"/>
        <v>5</v>
      </c>
      <c r="CX474" s="272">
        <f t="shared" ca="1" si="23"/>
        <v>0.97875414397996308</v>
      </c>
      <c r="CY474" s="266">
        <f>DataGoesHere!A474</f>
        <v>473</v>
      </c>
      <c r="CZ474" s="19" t="str">
        <f>IF(DataGoesHere!B474="","",DataGoesHere!B474)</f>
        <v/>
      </c>
      <c r="DA474" s="19" t="str">
        <f>IF(DataGoesHere!B474="","",IF(AH$5="No",DataGoesHere!B474,DataGoesHere!B474-(AH$2*(DataGoesHere!A474-1))))</f>
        <v/>
      </c>
      <c r="DB474" s="19" t="str">
        <f>IF(DataGoesHere!B474="","",IF(AO$9="No",DataGoesHere!B474,DataGoesHere!B474/CX474))</f>
        <v/>
      </c>
      <c r="DC474" s="19" t="str">
        <f>IF(DataGoesHere!B474="","",IF(AO$9="No",DA474,DA474/CX474))</f>
        <v/>
      </c>
      <c r="DD474" s="293" t="str">
        <f>IF(CZ474="",IF(COUNTIF(DD$2:DD473,"Forecast")&lt;Output!E$43,"Forecast",""),"Actual")</f>
        <v/>
      </c>
      <c r="DF474" s="19" t="str">
        <f>IF(DataGoesHere!B473="",IF(DD474="Forecast",(Output!$E$47*IntermediateCalcs!DH473)+((1-Output!$E$47)*IntermediateCalcs!DF473),""),(Output!$E$47*IntermediateCalcs!DB473)+((1-Output!$E$47)*IntermediateCalcs!DF473))</f>
        <v/>
      </c>
      <c r="DG474" s="19" t="str">
        <f>IF(DataGoesHere!B473="",IF(DD474="Forecast",(Output!$G$47*(IntermediateCalcs!DF474-IntermediateCalcs!DF473))+((1-Output!$G$47)*IntermediateCalcs!DG473),""),(Output!$G$47*(IntermediateCalcs!DF474-IntermediateCalcs!DF473))+((1-Output!$G$47)*IntermediateCalcs!DG473))</f>
        <v/>
      </c>
      <c r="DH474" s="19" t="str">
        <f>IF(DataGoesHere!B473="",IF(DD474="Forecast",DF474+DG474,""),DF474+DG474)</f>
        <v/>
      </c>
      <c r="DI474" s="274" t="str">
        <f>IF(DH474="","",IF(IntermediateCalcs!$AO$9="Yes",IntermediateCalcs!DH474*$CX474,IntermediateCalcs!DH474))</f>
        <v/>
      </c>
      <c r="DJ474" s="250" t="str">
        <f>IF(DataGoesHere!$B474="","",($CZ474-DI474))</f>
        <v/>
      </c>
      <c r="DK474" s="250" t="str">
        <f>IF(DataGoesHere!$B474="","",ABS($CZ474-DI474))</f>
        <v/>
      </c>
      <c r="DL474" s="250" t="str">
        <f>IF(DataGoesHere!$B474="","",DK474^2)</f>
        <v/>
      </c>
      <c r="DM474" s="249" t="str">
        <f>IF(DataGoesHere!$B474="","",DK474/$CZ474)</f>
        <v/>
      </c>
      <c r="DN474" s="250" t="str">
        <f>IF(DataGoesHere!$B474="","",SUM(DJ$2:DJ474)/AVERAGE(DK:DK))</f>
        <v/>
      </c>
      <c r="DP474" s="19" t="str">
        <f>IF(DataGoesHere!B474="",IF($DD474="Forecast",(Output!E$48*IntermediateCalcs!CY474)+Output!G$48,""),(Output!E$48*IntermediateCalcs!CY474)+Output!G$48)</f>
        <v/>
      </c>
      <c r="DQ474" s="274" t="str">
        <f>IF(DP474="","",IF(IntermediateCalcs!$AO$9="Yes",IntermediateCalcs!DP474*$CX474,IntermediateCalcs!DP474))</f>
        <v/>
      </c>
      <c r="DR474" s="250" t="str">
        <f>IF(DataGoesHere!$B474="","",($CZ474-DQ474))</f>
        <v/>
      </c>
      <c r="DS474" s="250" t="str">
        <f>IF(DataGoesHere!$B474="","",ABS($CZ474-DQ474))</f>
        <v/>
      </c>
      <c r="DT474" s="250" t="str">
        <f>IF(DataGoesHere!$B474="","",DS474^2)</f>
        <v/>
      </c>
      <c r="DU474" s="249" t="str">
        <f>IF(DataGoesHere!$B474="","",DS474/$CZ474)</f>
        <v/>
      </c>
      <c r="DV474" s="250" t="str">
        <f>IF(DataGoesHere!$B474="","",SUM(DR$2:DR474)/AVERAGE(DS:DS))</f>
        <v/>
      </c>
      <c r="DX474" s="19" t="str">
        <f>IF(DataGoesHere!$B473="","",(DB468*(Output!$O$49/Output!$P$49))+(IntermediateCalcs!DB469*(Output!$M$49/Output!$P$49))+(IntermediateCalcs!DB470*(Output!$K$49/Output!$P$49))+(DB471*(Output!$I$49/Output!$P$49))+(IntermediateCalcs!DB472*(Output!$G$49/Output!$P$49))+(IntermediateCalcs!DB473*(Output!$E$49/Output!$P$49)))</f>
        <v/>
      </c>
      <c r="DY474" s="274" t="str">
        <f>IF(DX474="","",IF(IntermediateCalcs!$AO$9="Yes",IntermediateCalcs!DX474*$CX474,IntermediateCalcs!DX474))</f>
        <v/>
      </c>
      <c r="DZ474" s="250" t="str">
        <f>IF(DataGoesHere!$B474="","",($CZ474-DY474))</f>
        <v/>
      </c>
      <c r="EA474" s="250" t="str">
        <f>IF(DataGoesHere!$B474="","",ABS($CZ474-DY474))</f>
        <v/>
      </c>
      <c r="EB474" s="250" t="str">
        <f>IF(DataGoesHere!$B474="","",EA474^2)</f>
        <v/>
      </c>
      <c r="EC474" s="249" t="str">
        <f>IF(DataGoesHere!$B474="","",EA474/$CZ474)</f>
        <v/>
      </c>
      <c r="ED474" s="250" t="str">
        <f>IF(DataGoesHere!$B474="","",SUM(DZ$2:DZ474)/AVERAGE(EA:EA))</f>
        <v/>
      </c>
    </row>
    <row r="475" spans="20:134" x14ac:dyDescent="0.2">
      <c r="T475" s="240"/>
      <c r="U475" s="86"/>
      <c r="V475" s="86"/>
      <c r="W475" s="86"/>
      <c r="X475" s="86"/>
      <c r="Y475" s="245" t="str">
        <f>IF(DataGoesHere!$B475="","",(DataGoesHere!$B475/SUM(DataGoesHere!$B470:'DataGoesHere'!$B481)))</f>
        <v/>
      </c>
      <c r="Z475" s="86"/>
      <c r="AA475" s="86"/>
      <c r="AB475" s="86"/>
      <c r="AC475" s="86"/>
      <c r="AD475" s="86"/>
      <c r="AE475" s="241"/>
      <c r="CV475" s="310" t="str">
        <f>IF(DataGoesHere!B475="","",DataGoesHere!A475)</f>
        <v/>
      </c>
      <c r="CW475" s="271">
        <f t="shared" ca="1" si="22"/>
        <v>6</v>
      </c>
      <c r="CX475" s="272">
        <f t="shared" ca="1" si="23"/>
        <v>1.0779088099730167</v>
      </c>
      <c r="CY475" s="266">
        <f>DataGoesHere!A475</f>
        <v>474</v>
      </c>
      <c r="CZ475" s="19" t="str">
        <f>IF(DataGoesHere!B475="","",DataGoesHere!B475)</f>
        <v/>
      </c>
      <c r="DA475" s="19" t="str">
        <f>IF(DataGoesHere!B475="","",IF(AH$5="No",DataGoesHere!B475,DataGoesHere!B475-(AH$2*(DataGoesHere!A475-1))))</f>
        <v/>
      </c>
      <c r="DB475" s="19" t="str">
        <f>IF(DataGoesHere!B475="","",IF(AO$9="No",DataGoesHere!B475,DataGoesHere!B475/CX475))</f>
        <v/>
      </c>
      <c r="DC475" s="19" t="str">
        <f>IF(DataGoesHere!B475="","",IF(AO$9="No",DA475,DA475/CX475))</f>
        <v/>
      </c>
      <c r="DD475" s="293" t="str">
        <f>IF(CZ475="",IF(COUNTIF(DD$2:DD474,"Forecast")&lt;Output!E$43,"Forecast",""),"Actual")</f>
        <v/>
      </c>
      <c r="DF475" s="19" t="str">
        <f>IF(DataGoesHere!B474="",IF(DD475="Forecast",(Output!$E$47*IntermediateCalcs!DH474)+((1-Output!$E$47)*IntermediateCalcs!DF474),""),(Output!$E$47*IntermediateCalcs!DB474)+((1-Output!$E$47)*IntermediateCalcs!DF474))</f>
        <v/>
      </c>
      <c r="DG475" s="19" t="str">
        <f>IF(DataGoesHere!B474="",IF(DD475="Forecast",(Output!$G$47*(IntermediateCalcs!DF475-IntermediateCalcs!DF474))+((1-Output!$G$47)*IntermediateCalcs!DG474),""),(Output!$G$47*(IntermediateCalcs!DF475-IntermediateCalcs!DF474))+((1-Output!$G$47)*IntermediateCalcs!DG474))</f>
        <v/>
      </c>
      <c r="DH475" s="19" t="str">
        <f>IF(DataGoesHere!B474="",IF(DD475="Forecast",DF475+DG475,""),DF475+DG475)</f>
        <v/>
      </c>
      <c r="DI475" s="274" t="str">
        <f>IF(DH475="","",IF(IntermediateCalcs!$AO$9="Yes",IntermediateCalcs!DH475*$CX475,IntermediateCalcs!DH475))</f>
        <v/>
      </c>
      <c r="DJ475" s="250" t="str">
        <f>IF(DataGoesHere!$B475="","",($CZ475-DI475))</f>
        <v/>
      </c>
      <c r="DK475" s="250" t="str">
        <f>IF(DataGoesHere!$B475="","",ABS($CZ475-DI475))</f>
        <v/>
      </c>
      <c r="DL475" s="250" t="str">
        <f>IF(DataGoesHere!$B475="","",DK475^2)</f>
        <v/>
      </c>
      <c r="DM475" s="249" t="str">
        <f>IF(DataGoesHere!$B475="","",DK475/$CZ475)</f>
        <v/>
      </c>
      <c r="DN475" s="250" t="str">
        <f>IF(DataGoesHere!$B475="","",SUM(DJ$2:DJ475)/AVERAGE(DK:DK))</f>
        <v/>
      </c>
      <c r="DP475" s="19" t="str">
        <f>IF(DataGoesHere!B475="",IF($DD475="Forecast",(Output!E$48*IntermediateCalcs!CY475)+Output!G$48,""),(Output!E$48*IntermediateCalcs!CY475)+Output!G$48)</f>
        <v/>
      </c>
      <c r="DQ475" s="274" t="str">
        <f>IF(DP475="","",IF(IntermediateCalcs!$AO$9="Yes",IntermediateCalcs!DP475*$CX475,IntermediateCalcs!DP475))</f>
        <v/>
      </c>
      <c r="DR475" s="250" t="str">
        <f>IF(DataGoesHere!$B475="","",($CZ475-DQ475))</f>
        <v/>
      </c>
      <c r="DS475" s="250" t="str">
        <f>IF(DataGoesHere!$B475="","",ABS($CZ475-DQ475))</f>
        <v/>
      </c>
      <c r="DT475" s="250" t="str">
        <f>IF(DataGoesHere!$B475="","",DS475^2)</f>
        <v/>
      </c>
      <c r="DU475" s="249" t="str">
        <f>IF(DataGoesHere!$B475="","",DS475/$CZ475)</f>
        <v/>
      </c>
      <c r="DV475" s="250" t="str">
        <f>IF(DataGoesHere!$B475="","",SUM(DR$2:DR475)/AVERAGE(DS:DS))</f>
        <v/>
      </c>
      <c r="DX475" s="19" t="str">
        <f>IF(DataGoesHere!$B474="","",(DB469*(Output!$O$49/Output!$P$49))+(IntermediateCalcs!DB470*(Output!$M$49/Output!$P$49))+(IntermediateCalcs!DB471*(Output!$K$49/Output!$P$49))+(DB472*(Output!$I$49/Output!$P$49))+(IntermediateCalcs!DB473*(Output!$G$49/Output!$P$49))+(IntermediateCalcs!DB474*(Output!$E$49/Output!$P$49)))</f>
        <v/>
      </c>
      <c r="DY475" s="274" t="str">
        <f>IF(DX475="","",IF(IntermediateCalcs!$AO$9="Yes",IntermediateCalcs!DX475*$CX475,IntermediateCalcs!DX475))</f>
        <v/>
      </c>
      <c r="DZ475" s="250" t="str">
        <f>IF(DataGoesHere!$B475="","",($CZ475-DY475))</f>
        <v/>
      </c>
      <c r="EA475" s="250" t="str">
        <f>IF(DataGoesHere!$B475="","",ABS($CZ475-DY475))</f>
        <v/>
      </c>
      <c r="EB475" s="250" t="str">
        <f>IF(DataGoesHere!$B475="","",EA475^2)</f>
        <v/>
      </c>
      <c r="EC475" s="249" t="str">
        <f>IF(DataGoesHere!$B475="","",EA475/$CZ475)</f>
        <v/>
      </c>
      <c r="ED475" s="250" t="str">
        <f>IF(DataGoesHere!$B475="","",SUM(DZ$2:DZ475)/AVERAGE(EA:EA))</f>
        <v/>
      </c>
    </row>
    <row r="476" spans="20:134" x14ac:dyDescent="0.2">
      <c r="T476" s="240"/>
      <c r="U476" s="86"/>
      <c r="V476" s="86"/>
      <c r="W476" s="86"/>
      <c r="X476" s="86"/>
      <c r="Y476" s="86"/>
      <c r="Z476" s="245" t="str">
        <f>IF(DataGoesHere!$B476="","",(DataGoesHere!$B476/SUM(DataGoesHere!$B470:'DataGoesHere'!$B481)))</f>
        <v/>
      </c>
      <c r="AA476" s="86"/>
      <c r="AB476" s="86"/>
      <c r="AC476" s="86"/>
      <c r="AD476" s="86"/>
      <c r="AE476" s="241"/>
      <c r="CV476" s="310" t="str">
        <f>IF(DataGoesHere!B476="","",DataGoesHere!A476)</f>
        <v/>
      </c>
      <c r="CW476" s="271">
        <f t="shared" ca="1" si="22"/>
        <v>7</v>
      </c>
      <c r="CX476" s="272">
        <f t="shared" ca="1" si="23"/>
        <v>1.0265458156689093</v>
      </c>
      <c r="CY476" s="266">
        <f>DataGoesHere!A476</f>
        <v>475</v>
      </c>
      <c r="CZ476" s="19" t="str">
        <f>IF(DataGoesHere!B476="","",DataGoesHere!B476)</f>
        <v/>
      </c>
      <c r="DA476" s="19" t="str">
        <f>IF(DataGoesHere!B476="","",IF(AH$5="No",DataGoesHere!B476,DataGoesHere!B476-(AH$2*(DataGoesHere!A476-1))))</f>
        <v/>
      </c>
      <c r="DB476" s="19" t="str">
        <f>IF(DataGoesHere!B476="","",IF(AO$9="No",DataGoesHere!B476,DataGoesHere!B476/CX476))</f>
        <v/>
      </c>
      <c r="DC476" s="19" t="str">
        <f>IF(DataGoesHere!B476="","",IF(AO$9="No",DA476,DA476/CX476))</f>
        <v/>
      </c>
      <c r="DD476" s="293" t="str">
        <f>IF(CZ476="",IF(COUNTIF(DD$2:DD475,"Forecast")&lt;Output!E$43,"Forecast",""),"Actual")</f>
        <v/>
      </c>
      <c r="DF476" s="19" t="str">
        <f>IF(DataGoesHere!B475="",IF(DD476="Forecast",(Output!$E$47*IntermediateCalcs!DH475)+((1-Output!$E$47)*IntermediateCalcs!DF475),""),(Output!$E$47*IntermediateCalcs!DB475)+((1-Output!$E$47)*IntermediateCalcs!DF475))</f>
        <v/>
      </c>
      <c r="DG476" s="19" t="str">
        <f>IF(DataGoesHere!B475="",IF(DD476="Forecast",(Output!$G$47*(IntermediateCalcs!DF476-IntermediateCalcs!DF475))+((1-Output!$G$47)*IntermediateCalcs!DG475),""),(Output!$G$47*(IntermediateCalcs!DF476-IntermediateCalcs!DF475))+((1-Output!$G$47)*IntermediateCalcs!DG475))</f>
        <v/>
      </c>
      <c r="DH476" s="19" t="str">
        <f>IF(DataGoesHere!B475="",IF(DD476="Forecast",DF476+DG476,""),DF476+DG476)</f>
        <v/>
      </c>
      <c r="DI476" s="274" t="str">
        <f>IF(DH476="","",IF(IntermediateCalcs!$AO$9="Yes",IntermediateCalcs!DH476*$CX476,IntermediateCalcs!DH476))</f>
        <v/>
      </c>
      <c r="DJ476" s="250" t="str">
        <f>IF(DataGoesHere!$B476="","",($CZ476-DI476))</f>
        <v/>
      </c>
      <c r="DK476" s="250" t="str">
        <f>IF(DataGoesHere!$B476="","",ABS($CZ476-DI476))</f>
        <v/>
      </c>
      <c r="DL476" s="250" t="str">
        <f>IF(DataGoesHere!$B476="","",DK476^2)</f>
        <v/>
      </c>
      <c r="DM476" s="249" t="str">
        <f>IF(DataGoesHere!$B476="","",DK476/$CZ476)</f>
        <v/>
      </c>
      <c r="DN476" s="250" t="str">
        <f>IF(DataGoesHere!$B476="","",SUM(DJ$2:DJ476)/AVERAGE(DK:DK))</f>
        <v/>
      </c>
      <c r="DP476" s="19" t="str">
        <f>IF(DataGoesHere!B476="",IF($DD476="Forecast",(Output!E$48*IntermediateCalcs!CY476)+Output!G$48,""),(Output!E$48*IntermediateCalcs!CY476)+Output!G$48)</f>
        <v/>
      </c>
      <c r="DQ476" s="274" t="str">
        <f>IF(DP476="","",IF(IntermediateCalcs!$AO$9="Yes",IntermediateCalcs!DP476*$CX476,IntermediateCalcs!DP476))</f>
        <v/>
      </c>
      <c r="DR476" s="250" t="str">
        <f>IF(DataGoesHere!$B476="","",($CZ476-DQ476))</f>
        <v/>
      </c>
      <c r="DS476" s="250" t="str">
        <f>IF(DataGoesHere!$B476="","",ABS($CZ476-DQ476))</f>
        <v/>
      </c>
      <c r="DT476" s="250" t="str">
        <f>IF(DataGoesHere!$B476="","",DS476^2)</f>
        <v/>
      </c>
      <c r="DU476" s="249" t="str">
        <f>IF(DataGoesHere!$B476="","",DS476/$CZ476)</f>
        <v/>
      </c>
      <c r="DV476" s="250" t="str">
        <f>IF(DataGoesHere!$B476="","",SUM(DR$2:DR476)/AVERAGE(DS:DS))</f>
        <v/>
      </c>
      <c r="DX476" s="19" t="str">
        <f>IF(DataGoesHere!$B475="","",(DB470*(Output!$O$49/Output!$P$49))+(IntermediateCalcs!DB471*(Output!$M$49/Output!$P$49))+(IntermediateCalcs!DB472*(Output!$K$49/Output!$P$49))+(DB473*(Output!$I$49/Output!$P$49))+(IntermediateCalcs!DB474*(Output!$G$49/Output!$P$49))+(IntermediateCalcs!DB475*(Output!$E$49/Output!$P$49)))</f>
        <v/>
      </c>
      <c r="DY476" s="274" t="str">
        <f>IF(DX476="","",IF(IntermediateCalcs!$AO$9="Yes",IntermediateCalcs!DX476*$CX476,IntermediateCalcs!DX476))</f>
        <v/>
      </c>
      <c r="DZ476" s="250" t="str">
        <f>IF(DataGoesHere!$B476="","",($CZ476-DY476))</f>
        <v/>
      </c>
      <c r="EA476" s="250" t="str">
        <f>IF(DataGoesHere!$B476="","",ABS($CZ476-DY476))</f>
        <v/>
      </c>
      <c r="EB476" s="250" t="str">
        <f>IF(DataGoesHere!$B476="","",EA476^2)</f>
        <v/>
      </c>
      <c r="EC476" s="249" t="str">
        <f>IF(DataGoesHere!$B476="","",EA476/$CZ476)</f>
        <v/>
      </c>
      <c r="ED476" s="250" t="str">
        <f>IF(DataGoesHere!$B476="","",SUM(DZ$2:DZ476)/AVERAGE(EA:EA))</f>
        <v/>
      </c>
    </row>
    <row r="477" spans="20:134" x14ac:dyDescent="0.2">
      <c r="T477" s="240"/>
      <c r="U477" s="86"/>
      <c r="V477" s="86"/>
      <c r="W477" s="86"/>
      <c r="X477" s="86"/>
      <c r="Y477" s="86"/>
      <c r="Z477" s="86"/>
      <c r="AA477" s="245" t="str">
        <f>IF(DataGoesHere!$B477="","",(DataGoesHere!$B477/SUM(DataGoesHere!$B470:'DataGoesHere'!$B481)))</f>
        <v/>
      </c>
      <c r="AB477" s="86"/>
      <c r="AC477" s="86"/>
      <c r="AD477" s="86"/>
      <c r="AE477" s="241"/>
      <c r="CV477" s="310" t="str">
        <f>IF(DataGoesHere!B477="","",DataGoesHere!A477)</f>
        <v/>
      </c>
      <c r="CW477" s="271">
        <f t="shared" ca="1" si="22"/>
        <v>8</v>
      </c>
      <c r="CX477" s="272">
        <f t="shared" ca="1" si="23"/>
        <v>1.0207492390681214</v>
      </c>
      <c r="CY477" s="266">
        <f>DataGoesHere!A477</f>
        <v>476</v>
      </c>
      <c r="CZ477" s="19" t="str">
        <f>IF(DataGoesHere!B477="","",DataGoesHere!B477)</f>
        <v/>
      </c>
      <c r="DA477" s="19" t="str">
        <f>IF(DataGoesHere!B477="","",IF(AH$5="No",DataGoesHere!B477,DataGoesHere!B477-(AH$2*(DataGoesHere!A477-1))))</f>
        <v/>
      </c>
      <c r="DB477" s="19" t="str">
        <f>IF(DataGoesHere!B477="","",IF(AO$9="No",DataGoesHere!B477,DataGoesHere!B477/CX477))</f>
        <v/>
      </c>
      <c r="DC477" s="19" t="str">
        <f>IF(DataGoesHere!B477="","",IF(AO$9="No",DA477,DA477/CX477))</f>
        <v/>
      </c>
      <c r="DD477" s="293" t="str">
        <f>IF(CZ477="",IF(COUNTIF(DD$2:DD476,"Forecast")&lt;Output!E$43,"Forecast",""),"Actual")</f>
        <v/>
      </c>
      <c r="DF477" s="19" t="str">
        <f>IF(DataGoesHere!B476="",IF(DD477="Forecast",(Output!$E$47*IntermediateCalcs!DH476)+((1-Output!$E$47)*IntermediateCalcs!DF476),""),(Output!$E$47*IntermediateCalcs!DB476)+((1-Output!$E$47)*IntermediateCalcs!DF476))</f>
        <v/>
      </c>
      <c r="DG477" s="19" t="str">
        <f>IF(DataGoesHere!B476="",IF(DD477="Forecast",(Output!$G$47*(IntermediateCalcs!DF477-IntermediateCalcs!DF476))+((1-Output!$G$47)*IntermediateCalcs!DG476),""),(Output!$G$47*(IntermediateCalcs!DF477-IntermediateCalcs!DF476))+((1-Output!$G$47)*IntermediateCalcs!DG476))</f>
        <v/>
      </c>
      <c r="DH477" s="19" t="str">
        <f>IF(DataGoesHere!B476="",IF(DD477="Forecast",DF477+DG477,""),DF477+DG477)</f>
        <v/>
      </c>
      <c r="DI477" s="274" t="str">
        <f>IF(DH477="","",IF(IntermediateCalcs!$AO$9="Yes",IntermediateCalcs!DH477*$CX477,IntermediateCalcs!DH477))</f>
        <v/>
      </c>
      <c r="DJ477" s="250" t="str">
        <f>IF(DataGoesHere!$B477="","",($CZ477-DI477))</f>
        <v/>
      </c>
      <c r="DK477" s="250" t="str">
        <f>IF(DataGoesHere!$B477="","",ABS($CZ477-DI477))</f>
        <v/>
      </c>
      <c r="DL477" s="250" t="str">
        <f>IF(DataGoesHere!$B477="","",DK477^2)</f>
        <v/>
      </c>
      <c r="DM477" s="249" t="str">
        <f>IF(DataGoesHere!$B477="","",DK477/$CZ477)</f>
        <v/>
      </c>
      <c r="DN477" s="250" t="str">
        <f>IF(DataGoesHere!$B477="","",SUM(DJ$2:DJ477)/AVERAGE(DK:DK))</f>
        <v/>
      </c>
      <c r="DP477" s="19" t="str">
        <f>IF(DataGoesHere!B477="",IF($DD477="Forecast",(Output!E$48*IntermediateCalcs!CY477)+Output!G$48,""),(Output!E$48*IntermediateCalcs!CY477)+Output!G$48)</f>
        <v/>
      </c>
      <c r="DQ477" s="274" t="str">
        <f>IF(DP477="","",IF(IntermediateCalcs!$AO$9="Yes",IntermediateCalcs!DP477*$CX477,IntermediateCalcs!DP477))</f>
        <v/>
      </c>
      <c r="DR477" s="250" t="str">
        <f>IF(DataGoesHere!$B477="","",($CZ477-DQ477))</f>
        <v/>
      </c>
      <c r="DS477" s="250" t="str">
        <f>IF(DataGoesHere!$B477="","",ABS($CZ477-DQ477))</f>
        <v/>
      </c>
      <c r="DT477" s="250" t="str">
        <f>IF(DataGoesHere!$B477="","",DS477^2)</f>
        <v/>
      </c>
      <c r="DU477" s="249" t="str">
        <f>IF(DataGoesHere!$B477="","",DS477/$CZ477)</f>
        <v/>
      </c>
      <c r="DV477" s="250" t="str">
        <f>IF(DataGoesHere!$B477="","",SUM(DR$2:DR477)/AVERAGE(DS:DS))</f>
        <v/>
      </c>
      <c r="DX477" s="19" t="str">
        <f>IF(DataGoesHere!$B476="","",(DB471*(Output!$O$49/Output!$P$49))+(IntermediateCalcs!DB472*(Output!$M$49/Output!$P$49))+(IntermediateCalcs!DB473*(Output!$K$49/Output!$P$49))+(DB474*(Output!$I$49/Output!$P$49))+(IntermediateCalcs!DB475*(Output!$G$49/Output!$P$49))+(IntermediateCalcs!DB476*(Output!$E$49/Output!$P$49)))</f>
        <v/>
      </c>
      <c r="DY477" s="274" t="str">
        <f>IF(DX477="","",IF(IntermediateCalcs!$AO$9="Yes",IntermediateCalcs!DX477*$CX477,IntermediateCalcs!DX477))</f>
        <v/>
      </c>
      <c r="DZ477" s="250" t="str">
        <f>IF(DataGoesHere!$B477="","",($CZ477-DY477))</f>
        <v/>
      </c>
      <c r="EA477" s="250" t="str">
        <f>IF(DataGoesHere!$B477="","",ABS($CZ477-DY477))</f>
        <v/>
      </c>
      <c r="EB477" s="250" t="str">
        <f>IF(DataGoesHere!$B477="","",EA477^2)</f>
        <v/>
      </c>
      <c r="EC477" s="249" t="str">
        <f>IF(DataGoesHere!$B477="","",EA477/$CZ477)</f>
        <v/>
      </c>
      <c r="ED477" s="250" t="str">
        <f>IF(DataGoesHere!$B477="","",SUM(DZ$2:DZ477)/AVERAGE(EA:EA))</f>
        <v/>
      </c>
    </row>
    <row r="478" spans="20:134" x14ac:dyDescent="0.2">
      <c r="T478" s="240"/>
      <c r="U478" s="86"/>
      <c r="V478" s="86"/>
      <c r="W478" s="86"/>
      <c r="X478" s="86"/>
      <c r="Y478" s="86"/>
      <c r="Z478" s="86"/>
      <c r="AA478" s="86"/>
      <c r="AB478" s="245" t="str">
        <f>IF(DataGoesHere!$B478="","",(DataGoesHere!$B478/SUM(DataGoesHere!$B470:'DataGoesHere'!$B481)))</f>
        <v/>
      </c>
      <c r="AC478" s="86"/>
      <c r="AD478" s="86"/>
      <c r="AE478" s="241"/>
      <c r="CV478" s="310" t="str">
        <f>IF(DataGoesHere!B478="","",DataGoesHere!A478)</f>
        <v/>
      </c>
      <c r="CW478" s="271">
        <f t="shared" ca="1" si="22"/>
        <v>9</v>
      </c>
      <c r="CX478" s="272">
        <f t="shared" ca="1" si="23"/>
        <v>1.0625330005567626</v>
      </c>
      <c r="CY478" s="266">
        <f>DataGoesHere!A478</f>
        <v>477</v>
      </c>
      <c r="CZ478" s="19" t="str">
        <f>IF(DataGoesHere!B478="","",DataGoesHere!B478)</f>
        <v/>
      </c>
      <c r="DA478" s="19" t="str">
        <f>IF(DataGoesHere!B478="","",IF(AH$5="No",DataGoesHere!B478,DataGoesHere!B478-(AH$2*(DataGoesHere!A478-1))))</f>
        <v/>
      </c>
      <c r="DB478" s="19" t="str">
        <f>IF(DataGoesHere!B478="","",IF(AO$9="No",DataGoesHere!B478,DataGoesHere!B478/CX478))</f>
        <v/>
      </c>
      <c r="DC478" s="19" t="str">
        <f>IF(DataGoesHere!B478="","",IF(AO$9="No",DA478,DA478/CX478))</f>
        <v/>
      </c>
      <c r="DD478" s="293" t="str">
        <f>IF(CZ478="",IF(COUNTIF(DD$2:DD477,"Forecast")&lt;Output!E$43,"Forecast",""),"Actual")</f>
        <v/>
      </c>
      <c r="DF478" s="19" t="str">
        <f>IF(DataGoesHere!B477="",IF(DD478="Forecast",(Output!$E$47*IntermediateCalcs!DH477)+((1-Output!$E$47)*IntermediateCalcs!DF477),""),(Output!$E$47*IntermediateCalcs!DB477)+((1-Output!$E$47)*IntermediateCalcs!DF477))</f>
        <v/>
      </c>
      <c r="DG478" s="19" t="str">
        <f>IF(DataGoesHere!B477="",IF(DD478="Forecast",(Output!$G$47*(IntermediateCalcs!DF478-IntermediateCalcs!DF477))+((1-Output!$G$47)*IntermediateCalcs!DG477),""),(Output!$G$47*(IntermediateCalcs!DF478-IntermediateCalcs!DF477))+((1-Output!$G$47)*IntermediateCalcs!DG477))</f>
        <v/>
      </c>
      <c r="DH478" s="19" t="str">
        <f>IF(DataGoesHere!B477="",IF(DD478="Forecast",DF478+DG478,""),DF478+DG478)</f>
        <v/>
      </c>
      <c r="DI478" s="274" t="str">
        <f>IF(DH478="","",IF(IntermediateCalcs!$AO$9="Yes",IntermediateCalcs!DH478*$CX478,IntermediateCalcs!DH478))</f>
        <v/>
      </c>
      <c r="DJ478" s="250" t="str">
        <f>IF(DataGoesHere!$B478="","",($CZ478-DI478))</f>
        <v/>
      </c>
      <c r="DK478" s="250" t="str">
        <f>IF(DataGoesHere!$B478="","",ABS($CZ478-DI478))</f>
        <v/>
      </c>
      <c r="DL478" s="250" t="str">
        <f>IF(DataGoesHere!$B478="","",DK478^2)</f>
        <v/>
      </c>
      <c r="DM478" s="249" t="str">
        <f>IF(DataGoesHere!$B478="","",DK478/$CZ478)</f>
        <v/>
      </c>
      <c r="DN478" s="250" t="str">
        <f>IF(DataGoesHere!$B478="","",SUM(DJ$2:DJ478)/AVERAGE(DK:DK))</f>
        <v/>
      </c>
      <c r="DP478" s="19" t="str">
        <f>IF(DataGoesHere!B478="",IF($DD478="Forecast",(Output!E$48*IntermediateCalcs!CY478)+Output!G$48,""),(Output!E$48*IntermediateCalcs!CY478)+Output!G$48)</f>
        <v/>
      </c>
      <c r="DQ478" s="274" t="str">
        <f>IF(DP478="","",IF(IntermediateCalcs!$AO$9="Yes",IntermediateCalcs!DP478*$CX478,IntermediateCalcs!DP478))</f>
        <v/>
      </c>
      <c r="DR478" s="250" t="str">
        <f>IF(DataGoesHere!$B478="","",($CZ478-DQ478))</f>
        <v/>
      </c>
      <c r="DS478" s="250" t="str">
        <f>IF(DataGoesHere!$B478="","",ABS($CZ478-DQ478))</f>
        <v/>
      </c>
      <c r="DT478" s="250" t="str">
        <f>IF(DataGoesHere!$B478="","",DS478^2)</f>
        <v/>
      </c>
      <c r="DU478" s="249" t="str">
        <f>IF(DataGoesHere!$B478="","",DS478/$CZ478)</f>
        <v/>
      </c>
      <c r="DV478" s="250" t="str">
        <f>IF(DataGoesHere!$B478="","",SUM(DR$2:DR478)/AVERAGE(DS:DS))</f>
        <v/>
      </c>
      <c r="DX478" s="19" t="str">
        <f>IF(DataGoesHere!$B477="","",(DB472*(Output!$O$49/Output!$P$49))+(IntermediateCalcs!DB473*(Output!$M$49/Output!$P$49))+(IntermediateCalcs!DB474*(Output!$K$49/Output!$P$49))+(DB475*(Output!$I$49/Output!$P$49))+(IntermediateCalcs!DB476*(Output!$G$49/Output!$P$49))+(IntermediateCalcs!DB477*(Output!$E$49/Output!$P$49)))</f>
        <v/>
      </c>
      <c r="DY478" s="274" t="str">
        <f>IF(DX478="","",IF(IntermediateCalcs!$AO$9="Yes",IntermediateCalcs!DX478*$CX478,IntermediateCalcs!DX478))</f>
        <v/>
      </c>
      <c r="DZ478" s="250" t="str">
        <f>IF(DataGoesHere!$B478="","",($CZ478-DY478))</f>
        <v/>
      </c>
      <c r="EA478" s="250" t="str">
        <f>IF(DataGoesHere!$B478="","",ABS($CZ478-DY478))</f>
        <v/>
      </c>
      <c r="EB478" s="250" t="str">
        <f>IF(DataGoesHere!$B478="","",EA478^2)</f>
        <v/>
      </c>
      <c r="EC478" s="249" t="str">
        <f>IF(DataGoesHere!$B478="","",EA478/$CZ478)</f>
        <v/>
      </c>
      <c r="ED478" s="250" t="str">
        <f>IF(DataGoesHere!$B478="","",SUM(DZ$2:DZ478)/AVERAGE(EA:EA))</f>
        <v/>
      </c>
    </row>
    <row r="479" spans="20:134" x14ac:dyDescent="0.2">
      <c r="T479" s="240"/>
      <c r="U479" s="86"/>
      <c r="V479" s="86"/>
      <c r="W479" s="86"/>
      <c r="X479" s="86"/>
      <c r="Y479" s="86"/>
      <c r="Z479" s="86"/>
      <c r="AA479" s="86"/>
      <c r="AB479" s="86"/>
      <c r="AC479" s="245" t="str">
        <f>IF(DataGoesHere!$B479="","",(DataGoesHere!$B479/SUM(DataGoesHere!$B470:'DataGoesHere'!$B481)))</f>
        <v/>
      </c>
      <c r="AD479" s="86"/>
      <c r="AE479" s="241"/>
      <c r="CV479" s="310" t="str">
        <f>IF(DataGoesHere!B479="","",DataGoesHere!A479)</f>
        <v/>
      </c>
      <c r="CW479" s="271">
        <f t="shared" ca="1" si="22"/>
        <v>10</v>
      </c>
      <c r="CX479" s="272">
        <f t="shared" ca="1" si="23"/>
        <v>0.92557634012077306</v>
      </c>
      <c r="CY479" s="266">
        <f>DataGoesHere!A479</f>
        <v>478</v>
      </c>
      <c r="CZ479" s="19" t="str">
        <f>IF(DataGoesHere!B479="","",DataGoesHere!B479)</f>
        <v/>
      </c>
      <c r="DA479" s="19" t="str">
        <f>IF(DataGoesHere!B479="","",IF(AH$5="No",DataGoesHere!B479,DataGoesHere!B479-(AH$2*(DataGoesHere!A479-1))))</f>
        <v/>
      </c>
      <c r="DB479" s="19" t="str">
        <f>IF(DataGoesHere!B479="","",IF(AO$9="No",DataGoesHere!B479,DataGoesHere!B479/CX479))</f>
        <v/>
      </c>
      <c r="DC479" s="19" t="str">
        <f>IF(DataGoesHere!B479="","",IF(AO$9="No",DA479,DA479/CX479))</f>
        <v/>
      </c>
      <c r="DD479" s="293" t="str">
        <f>IF(CZ479="",IF(COUNTIF(DD$2:DD478,"Forecast")&lt;Output!E$43,"Forecast",""),"Actual")</f>
        <v/>
      </c>
      <c r="DF479" s="19" t="str">
        <f>IF(DataGoesHere!B478="",IF(DD479="Forecast",(Output!$E$47*IntermediateCalcs!DH478)+((1-Output!$E$47)*IntermediateCalcs!DF478),""),(Output!$E$47*IntermediateCalcs!DB478)+((1-Output!$E$47)*IntermediateCalcs!DF478))</f>
        <v/>
      </c>
      <c r="DG479" s="19" t="str">
        <f>IF(DataGoesHere!B478="",IF(DD479="Forecast",(Output!$G$47*(IntermediateCalcs!DF479-IntermediateCalcs!DF478))+((1-Output!$G$47)*IntermediateCalcs!DG478),""),(Output!$G$47*(IntermediateCalcs!DF479-IntermediateCalcs!DF478))+((1-Output!$G$47)*IntermediateCalcs!DG478))</f>
        <v/>
      </c>
      <c r="DH479" s="19" t="str">
        <f>IF(DataGoesHere!B478="",IF(DD479="Forecast",DF479+DG479,""),DF479+DG479)</f>
        <v/>
      </c>
      <c r="DI479" s="274" t="str">
        <f>IF(DH479="","",IF(IntermediateCalcs!$AO$9="Yes",IntermediateCalcs!DH479*$CX479,IntermediateCalcs!DH479))</f>
        <v/>
      </c>
      <c r="DJ479" s="250" t="str">
        <f>IF(DataGoesHere!$B479="","",($CZ479-DI479))</f>
        <v/>
      </c>
      <c r="DK479" s="250" t="str">
        <f>IF(DataGoesHere!$B479="","",ABS($CZ479-DI479))</f>
        <v/>
      </c>
      <c r="DL479" s="250" t="str">
        <f>IF(DataGoesHere!$B479="","",DK479^2)</f>
        <v/>
      </c>
      <c r="DM479" s="249" t="str">
        <f>IF(DataGoesHere!$B479="","",DK479/$CZ479)</f>
        <v/>
      </c>
      <c r="DN479" s="250" t="str">
        <f>IF(DataGoesHere!$B479="","",SUM(DJ$2:DJ479)/AVERAGE(DK:DK))</f>
        <v/>
      </c>
      <c r="DP479" s="19" t="str">
        <f>IF(DataGoesHere!B479="",IF($DD479="Forecast",(Output!E$48*IntermediateCalcs!CY479)+Output!G$48,""),(Output!E$48*IntermediateCalcs!CY479)+Output!G$48)</f>
        <v/>
      </c>
      <c r="DQ479" s="274" t="str">
        <f>IF(DP479="","",IF(IntermediateCalcs!$AO$9="Yes",IntermediateCalcs!DP479*$CX479,IntermediateCalcs!DP479))</f>
        <v/>
      </c>
      <c r="DR479" s="250" t="str">
        <f>IF(DataGoesHere!$B479="","",($CZ479-DQ479))</f>
        <v/>
      </c>
      <c r="DS479" s="250" t="str">
        <f>IF(DataGoesHere!$B479="","",ABS($CZ479-DQ479))</f>
        <v/>
      </c>
      <c r="DT479" s="250" t="str">
        <f>IF(DataGoesHere!$B479="","",DS479^2)</f>
        <v/>
      </c>
      <c r="DU479" s="249" t="str">
        <f>IF(DataGoesHere!$B479="","",DS479/$CZ479)</f>
        <v/>
      </c>
      <c r="DV479" s="250" t="str">
        <f>IF(DataGoesHere!$B479="","",SUM(DR$2:DR479)/AVERAGE(DS:DS))</f>
        <v/>
      </c>
      <c r="DX479" s="19" t="str">
        <f>IF(DataGoesHere!$B478="","",(DB473*(Output!$O$49/Output!$P$49))+(IntermediateCalcs!DB474*(Output!$M$49/Output!$P$49))+(IntermediateCalcs!DB475*(Output!$K$49/Output!$P$49))+(DB476*(Output!$I$49/Output!$P$49))+(IntermediateCalcs!DB477*(Output!$G$49/Output!$P$49))+(IntermediateCalcs!DB478*(Output!$E$49/Output!$P$49)))</f>
        <v/>
      </c>
      <c r="DY479" s="274" t="str">
        <f>IF(DX479="","",IF(IntermediateCalcs!$AO$9="Yes",IntermediateCalcs!DX479*$CX479,IntermediateCalcs!DX479))</f>
        <v/>
      </c>
      <c r="DZ479" s="250" t="str">
        <f>IF(DataGoesHere!$B479="","",($CZ479-DY479))</f>
        <v/>
      </c>
      <c r="EA479" s="250" t="str">
        <f>IF(DataGoesHere!$B479="","",ABS($CZ479-DY479))</f>
        <v/>
      </c>
      <c r="EB479" s="250" t="str">
        <f>IF(DataGoesHere!$B479="","",EA479^2)</f>
        <v/>
      </c>
      <c r="EC479" s="249" t="str">
        <f>IF(DataGoesHere!$B479="","",EA479/$CZ479)</f>
        <v/>
      </c>
      <c r="ED479" s="250" t="str">
        <f>IF(DataGoesHere!$B479="","",SUM(DZ$2:DZ479)/AVERAGE(EA:EA))</f>
        <v/>
      </c>
    </row>
    <row r="480" spans="20:134" x14ac:dyDescent="0.2">
      <c r="T480" s="240"/>
      <c r="U480" s="86"/>
      <c r="V480" s="86"/>
      <c r="W480" s="86"/>
      <c r="X480" s="86"/>
      <c r="Y480" s="86"/>
      <c r="Z480" s="86"/>
      <c r="AA480" s="86"/>
      <c r="AB480" s="86"/>
      <c r="AC480" s="86"/>
      <c r="AD480" s="245" t="str">
        <f>IF(DataGoesHere!$B480="","",(DataGoesHere!$B480/SUM(DataGoesHere!$B470:'DataGoesHere'!$B481)))</f>
        <v/>
      </c>
      <c r="AE480" s="241"/>
      <c r="CV480" s="310" t="str">
        <f>IF(DataGoesHere!B480="","",DataGoesHere!A480)</f>
        <v/>
      </c>
      <c r="CW480" s="271">
        <f t="shared" ca="1" si="22"/>
        <v>11</v>
      </c>
      <c r="CX480" s="272">
        <f t="shared" ca="1" si="23"/>
        <v>0.97463169608807265</v>
      </c>
      <c r="CY480" s="266">
        <f>DataGoesHere!A480</f>
        <v>479</v>
      </c>
      <c r="CZ480" s="19" t="str">
        <f>IF(DataGoesHere!B480="","",DataGoesHere!B480)</f>
        <v/>
      </c>
      <c r="DA480" s="19" t="str">
        <f>IF(DataGoesHere!B480="","",IF(AH$5="No",DataGoesHere!B480,DataGoesHere!B480-(AH$2*(DataGoesHere!A480-1))))</f>
        <v/>
      </c>
      <c r="DB480" s="19" t="str">
        <f>IF(DataGoesHere!B480="","",IF(AO$9="No",DataGoesHere!B480,DataGoesHere!B480/CX480))</f>
        <v/>
      </c>
      <c r="DC480" s="19" t="str">
        <f>IF(DataGoesHere!B480="","",IF(AO$9="No",DA480,DA480/CX480))</f>
        <v/>
      </c>
      <c r="DD480" s="293" t="str">
        <f>IF(CZ480="",IF(COUNTIF(DD$2:DD479,"Forecast")&lt;Output!E$43,"Forecast",""),"Actual")</f>
        <v/>
      </c>
      <c r="DF480" s="19" t="str">
        <f>IF(DataGoesHere!B479="",IF(DD480="Forecast",(Output!$E$47*IntermediateCalcs!DH479)+((1-Output!$E$47)*IntermediateCalcs!DF479),""),(Output!$E$47*IntermediateCalcs!DB479)+((1-Output!$E$47)*IntermediateCalcs!DF479))</f>
        <v/>
      </c>
      <c r="DG480" s="19" t="str">
        <f>IF(DataGoesHere!B479="",IF(DD480="Forecast",(Output!$G$47*(IntermediateCalcs!DF480-IntermediateCalcs!DF479))+((1-Output!$G$47)*IntermediateCalcs!DG479),""),(Output!$G$47*(IntermediateCalcs!DF480-IntermediateCalcs!DF479))+((1-Output!$G$47)*IntermediateCalcs!DG479))</f>
        <v/>
      </c>
      <c r="DH480" s="19" t="str">
        <f>IF(DataGoesHere!B479="",IF(DD480="Forecast",DF480+DG480,""),DF480+DG480)</f>
        <v/>
      </c>
      <c r="DI480" s="274" t="str">
        <f>IF(DH480="","",IF(IntermediateCalcs!$AO$9="Yes",IntermediateCalcs!DH480*$CX480,IntermediateCalcs!DH480))</f>
        <v/>
      </c>
      <c r="DJ480" s="250" t="str">
        <f>IF(DataGoesHere!$B480="","",($CZ480-DI480))</f>
        <v/>
      </c>
      <c r="DK480" s="250" t="str">
        <f>IF(DataGoesHere!$B480="","",ABS($CZ480-DI480))</f>
        <v/>
      </c>
      <c r="DL480" s="250" t="str">
        <f>IF(DataGoesHere!$B480="","",DK480^2)</f>
        <v/>
      </c>
      <c r="DM480" s="249" t="str">
        <f>IF(DataGoesHere!$B480="","",DK480/$CZ480)</f>
        <v/>
      </c>
      <c r="DN480" s="250" t="str">
        <f>IF(DataGoesHere!$B480="","",SUM(DJ$2:DJ480)/AVERAGE(DK:DK))</f>
        <v/>
      </c>
      <c r="DP480" s="19" t="str">
        <f>IF(DataGoesHere!B480="",IF($DD480="Forecast",(Output!E$48*IntermediateCalcs!CY480)+Output!G$48,""),(Output!E$48*IntermediateCalcs!CY480)+Output!G$48)</f>
        <v/>
      </c>
      <c r="DQ480" s="274" t="str">
        <f>IF(DP480="","",IF(IntermediateCalcs!$AO$9="Yes",IntermediateCalcs!DP480*$CX480,IntermediateCalcs!DP480))</f>
        <v/>
      </c>
      <c r="DR480" s="250" t="str">
        <f>IF(DataGoesHere!$B480="","",($CZ480-DQ480))</f>
        <v/>
      </c>
      <c r="DS480" s="250" t="str">
        <f>IF(DataGoesHere!$B480="","",ABS($CZ480-DQ480))</f>
        <v/>
      </c>
      <c r="DT480" s="250" t="str">
        <f>IF(DataGoesHere!$B480="","",DS480^2)</f>
        <v/>
      </c>
      <c r="DU480" s="249" t="str">
        <f>IF(DataGoesHere!$B480="","",DS480/$CZ480)</f>
        <v/>
      </c>
      <c r="DV480" s="250" t="str">
        <f>IF(DataGoesHere!$B480="","",SUM(DR$2:DR480)/AVERAGE(DS:DS))</f>
        <v/>
      </c>
      <c r="DX480" s="19" t="str">
        <f>IF(DataGoesHere!$B479="","",(DB474*(Output!$O$49/Output!$P$49))+(IntermediateCalcs!DB475*(Output!$M$49/Output!$P$49))+(IntermediateCalcs!DB476*(Output!$K$49/Output!$P$49))+(DB477*(Output!$I$49/Output!$P$49))+(IntermediateCalcs!DB478*(Output!$G$49/Output!$P$49))+(IntermediateCalcs!DB479*(Output!$E$49/Output!$P$49)))</f>
        <v/>
      </c>
      <c r="DY480" s="274" t="str">
        <f>IF(DX480="","",IF(IntermediateCalcs!$AO$9="Yes",IntermediateCalcs!DX480*$CX480,IntermediateCalcs!DX480))</f>
        <v/>
      </c>
      <c r="DZ480" s="250" t="str">
        <f>IF(DataGoesHere!$B480="","",($CZ480-DY480))</f>
        <v/>
      </c>
      <c r="EA480" s="250" t="str">
        <f>IF(DataGoesHere!$B480="","",ABS($CZ480-DY480))</f>
        <v/>
      </c>
      <c r="EB480" s="250" t="str">
        <f>IF(DataGoesHere!$B480="","",EA480^2)</f>
        <v/>
      </c>
      <c r="EC480" s="249" t="str">
        <f>IF(DataGoesHere!$B480="","",EA480/$CZ480)</f>
        <v/>
      </c>
      <c r="ED480" s="250" t="str">
        <f>IF(DataGoesHere!$B480="","",SUM(DZ$2:DZ480)/AVERAGE(EA:EA))</f>
        <v/>
      </c>
    </row>
    <row r="481" spans="20:134" x14ac:dyDescent="0.2">
      <c r="T481" s="242"/>
      <c r="U481" s="243"/>
      <c r="V481" s="243"/>
      <c r="W481" s="243"/>
      <c r="X481" s="243"/>
      <c r="Y481" s="243"/>
      <c r="Z481" s="243"/>
      <c r="AA481" s="243"/>
      <c r="AB481" s="243"/>
      <c r="AC481" s="243"/>
      <c r="AD481" s="243"/>
      <c r="AE481" s="246" t="str">
        <f>IF(DataGoesHere!$B481="","",(DataGoesHere!$B481/SUM(DataGoesHere!$B470:'DataGoesHere'!$B481)))</f>
        <v/>
      </c>
      <c r="CV481" s="310" t="str">
        <f>IF(DataGoesHere!B481="","",DataGoesHere!A481)</f>
        <v/>
      </c>
      <c r="CW481" s="271">
        <f t="shared" ca="1" si="22"/>
        <v>12</v>
      </c>
      <c r="CX481" s="272">
        <f t="shared" ca="1" si="23"/>
        <v>1.0054005237672714</v>
      </c>
      <c r="CY481" s="266">
        <f>DataGoesHere!A481</f>
        <v>480</v>
      </c>
      <c r="CZ481" s="19" t="str">
        <f>IF(DataGoesHere!B481="","",DataGoesHere!B481)</f>
        <v/>
      </c>
      <c r="DA481" s="19" t="str">
        <f>IF(DataGoesHere!B481="","",IF(AH$5="No",DataGoesHere!B481,DataGoesHere!B481-(AH$2*(DataGoesHere!A481-1))))</f>
        <v/>
      </c>
      <c r="DB481" s="19" t="str">
        <f>IF(DataGoesHere!B481="","",IF(AO$9="No",DataGoesHere!B481,DataGoesHere!B481/CX481))</f>
        <v/>
      </c>
      <c r="DC481" s="19" t="str">
        <f>IF(DataGoesHere!B481="","",IF(AO$9="No",DA481,DA481/CX481))</f>
        <v/>
      </c>
      <c r="DD481" s="293" t="str">
        <f>IF(CZ481="",IF(COUNTIF(DD$2:DD480,"Forecast")&lt;Output!E$43,"Forecast",""),"Actual")</f>
        <v/>
      </c>
      <c r="DF481" s="19" t="str">
        <f>IF(DataGoesHere!B480="",IF(DD481="Forecast",(Output!$E$47*IntermediateCalcs!DH480)+((1-Output!$E$47)*IntermediateCalcs!DF480),""),(Output!$E$47*IntermediateCalcs!DB480)+((1-Output!$E$47)*IntermediateCalcs!DF480))</f>
        <v/>
      </c>
      <c r="DG481" s="19" t="str">
        <f>IF(DataGoesHere!B480="",IF(DD481="Forecast",(Output!$G$47*(IntermediateCalcs!DF481-IntermediateCalcs!DF480))+((1-Output!$G$47)*IntermediateCalcs!DG480),""),(Output!$G$47*(IntermediateCalcs!DF481-IntermediateCalcs!DF480))+((1-Output!$G$47)*IntermediateCalcs!DG480))</f>
        <v/>
      </c>
      <c r="DH481" s="19" t="str">
        <f>IF(DataGoesHere!B480="",IF(DD481="Forecast",DF481+DG481,""),DF481+DG481)</f>
        <v/>
      </c>
      <c r="DI481" s="274" t="str">
        <f>IF(DH481="","",IF(IntermediateCalcs!$AO$9="Yes",IntermediateCalcs!DH481*$CX481,IntermediateCalcs!DH481))</f>
        <v/>
      </c>
      <c r="DJ481" s="250" t="str">
        <f>IF(DataGoesHere!$B481="","",($CZ481-DI481))</f>
        <v/>
      </c>
      <c r="DK481" s="250" t="str">
        <f>IF(DataGoesHere!$B481="","",ABS($CZ481-DI481))</f>
        <v/>
      </c>
      <c r="DL481" s="250" t="str">
        <f>IF(DataGoesHere!$B481="","",DK481^2)</f>
        <v/>
      </c>
      <c r="DM481" s="249" t="str">
        <f>IF(DataGoesHere!$B481="","",DK481/$CZ481)</f>
        <v/>
      </c>
      <c r="DN481" s="250" t="str">
        <f>IF(DataGoesHere!$B481="","",SUM(DJ$2:DJ481)/AVERAGE(DK:DK))</f>
        <v/>
      </c>
      <c r="DP481" s="19" t="str">
        <f>IF(DataGoesHere!B481="",IF($DD481="Forecast",(Output!E$48*IntermediateCalcs!CY481)+Output!G$48,""),(Output!E$48*IntermediateCalcs!CY481)+Output!G$48)</f>
        <v/>
      </c>
      <c r="DQ481" s="274" t="str">
        <f>IF(DP481="","",IF(IntermediateCalcs!$AO$9="Yes",IntermediateCalcs!DP481*$CX481,IntermediateCalcs!DP481))</f>
        <v/>
      </c>
      <c r="DR481" s="250" t="str">
        <f>IF(DataGoesHere!$B481="","",($CZ481-DQ481))</f>
        <v/>
      </c>
      <c r="DS481" s="250" t="str">
        <f>IF(DataGoesHere!$B481="","",ABS($CZ481-DQ481))</f>
        <v/>
      </c>
      <c r="DT481" s="250" t="str">
        <f>IF(DataGoesHere!$B481="","",DS481^2)</f>
        <v/>
      </c>
      <c r="DU481" s="249" t="str">
        <f>IF(DataGoesHere!$B481="","",DS481/$CZ481)</f>
        <v/>
      </c>
      <c r="DV481" s="250" t="str">
        <f>IF(DataGoesHere!$B481="","",SUM(DR$2:DR481)/AVERAGE(DS:DS))</f>
        <v/>
      </c>
      <c r="DX481" s="19" t="str">
        <f>IF(DataGoesHere!$B480="","",(DB475*(Output!$O$49/Output!$P$49))+(IntermediateCalcs!DB476*(Output!$M$49/Output!$P$49))+(IntermediateCalcs!DB477*(Output!$K$49/Output!$P$49))+(DB478*(Output!$I$49/Output!$P$49))+(IntermediateCalcs!DB479*(Output!$G$49/Output!$P$49))+(IntermediateCalcs!DB480*(Output!$E$49/Output!$P$49)))</f>
        <v/>
      </c>
      <c r="DY481" s="274" t="str">
        <f>IF(DX481="","",IF(IntermediateCalcs!$AO$9="Yes",IntermediateCalcs!DX481*$CX481,IntermediateCalcs!DX481))</f>
        <v/>
      </c>
      <c r="DZ481" s="250" t="str">
        <f>IF(DataGoesHere!$B481="","",($CZ481-DY481))</f>
        <v/>
      </c>
      <c r="EA481" s="250" t="str">
        <f>IF(DataGoesHere!$B481="","",ABS($CZ481-DY481))</f>
        <v/>
      </c>
      <c r="EB481" s="250" t="str">
        <f>IF(DataGoesHere!$B481="","",EA481^2)</f>
        <v/>
      </c>
      <c r="EC481" s="249" t="str">
        <f>IF(DataGoesHere!$B481="","",EA481/$CZ481)</f>
        <v/>
      </c>
      <c r="ED481" s="250" t="str">
        <f>IF(DataGoesHere!$B481="","",SUM(DZ$2:DZ481)/AVERAGE(EA:EA))</f>
        <v/>
      </c>
    </row>
    <row r="482" spans="20:134" x14ac:dyDescent="0.2">
      <c r="T482" s="244" t="str">
        <f>IF(DataGoesHere!$B482="","",(DataGoesHere!$B482/SUM(DataGoesHere!$B482:'DataGoesHere'!$B493)))</f>
        <v/>
      </c>
      <c r="U482" s="238"/>
      <c r="V482" s="238"/>
      <c r="W482" s="238"/>
      <c r="X482" s="238"/>
      <c r="Y482" s="238"/>
      <c r="Z482" s="238"/>
      <c r="AA482" s="238"/>
      <c r="AB482" s="238"/>
      <c r="AC482" s="238"/>
      <c r="AD482" s="238"/>
      <c r="AE482" s="239"/>
      <c r="CV482" s="310" t="str">
        <f>IF(DataGoesHere!B482="","",DataGoesHere!A482)</f>
        <v/>
      </c>
      <c r="CW482" s="271">
        <f t="shared" ca="1" si="22"/>
        <v>1</v>
      </c>
      <c r="CX482" s="272">
        <f t="shared" ca="1" si="23"/>
        <v>1.3236179355303281</v>
      </c>
      <c r="CY482" s="266">
        <f>DataGoesHere!A482</f>
        <v>481</v>
      </c>
      <c r="CZ482" s="19" t="str">
        <f>IF(DataGoesHere!B482="","",DataGoesHere!B482)</f>
        <v/>
      </c>
      <c r="DA482" s="19" t="str">
        <f>IF(DataGoesHere!B482="","",IF(AH$5="No",DataGoesHere!B482,DataGoesHere!B482-(AH$2*(DataGoesHere!A482-1))))</f>
        <v/>
      </c>
      <c r="DB482" s="19" t="str">
        <f>IF(DataGoesHere!B482="","",IF(AO$9="No",DataGoesHere!B482,DataGoesHere!B482/CX482))</f>
        <v/>
      </c>
      <c r="DC482" s="19" t="str">
        <f>IF(DataGoesHere!B482="","",IF(AO$9="No",DA482,DA482/CX482))</f>
        <v/>
      </c>
      <c r="DD482" s="293" t="str">
        <f>IF(CZ482="",IF(COUNTIF(DD$2:DD481,"Forecast")&lt;Output!E$43,"Forecast",""),"Actual")</f>
        <v/>
      </c>
      <c r="DF482" s="19" t="str">
        <f>IF(DataGoesHere!B481="",IF(DD482="Forecast",(Output!$E$47*IntermediateCalcs!DH481)+((1-Output!$E$47)*IntermediateCalcs!DF481),""),(Output!$E$47*IntermediateCalcs!DB481)+((1-Output!$E$47)*IntermediateCalcs!DF481))</f>
        <v/>
      </c>
      <c r="DG482" s="19" t="str">
        <f>IF(DataGoesHere!B481="",IF(DD482="Forecast",(Output!$G$47*(IntermediateCalcs!DF482-IntermediateCalcs!DF481))+((1-Output!$G$47)*IntermediateCalcs!DG481),""),(Output!$G$47*(IntermediateCalcs!DF482-IntermediateCalcs!DF481))+((1-Output!$G$47)*IntermediateCalcs!DG481))</f>
        <v/>
      </c>
      <c r="DH482" s="19" t="str">
        <f>IF(DataGoesHere!B481="",IF(DD482="Forecast",DF482+DG482,""),DF482+DG482)</f>
        <v/>
      </c>
      <c r="DI482" s="274" t="str">
        <f>IF(DH482="","",IF(IntermediateCalcs!$AO$9="Yes",IntermediateCalcs!DH482*$CX482,IntermediateCalcs!DH482))</f>
        <v/>
      </c>
      <c r="DJ482" s="250" t="str">
        <f>IF(DataGoesHere!$B482="","",($CZ482-DI482))</f>
        <v/>
      </c>
      <c r="DK482" s="250" t="str">
        <f>IF(DataGoesHere!$B482="","",ABS($CZ482-DI482))</f>
        <v/>
      </c>
      <c r="DL482" s="250" t="str">
        <f>IF(DataGoesHere!$B482="","",DK482^2)</f>
        <v/>
      </c>
      <c r="DM482" s="249" t="str">
        <f>IF(DataGoesHere!$B482="","",DK482/$CZ482)</f>
        <v/>
      </c>
      <c r="DN482" s="250" t="str">
        <f>IF(DataGoesHere!$B482="","",SUM(DJ$2:DJ482)/AVERAGE(DK:DK))</f>
        <v/>
      </c>
      <c r="DP482" s="19" t="str">
        <f>IF(DataGoesHere!B482="",IF($DD482="Forecast",(Output!E$48*IntermediateCalcs!CY482)+Output!G$48,""),(Output!E$48*IntermediateCalcs!CY482)+Output!G$48)</f>
        <v/>
      </c>
      <c r="DQ482" s="274" t="str">
        <f>IF(DP482="","",IF(IntermediateCalcs!$AO$9="Yes",IntermediateCalcs!DP482*$CX482,IntermediateCalcs!DP482))</f>
        <v/>
      </c>
      <c r="DR482" s="250" t="str">
        <f>IF(DataGoesHere!$B482="","",($CZ482-DQ482))</f>
        <v/>
      </c>
      <c r="DS482" s="250" t="str">
        <f>IF(DataGoesHere!$B482="","",ABS($CZ482-DQ482))</f>
        <v/>
      </c>
      <c r="DT482" s="250" t="str">
        <f>IF(DataGoesHere!$B482="","",DS482^2)</f>
        <v/>
      </c>
      <c r="DU482" s="249" t="str">
        <f>IF(DataGoesHere!$B482="","",DS482/$CZ482)</f>
        <v/>
      </c>
      <c r="DV482" s="250" t="str">
        <f>IF(DataGoesHere!$B482="","",SUM(DR$2:DR482)/AVERAGE(DS:DS))</f>
        <v/>
      </c>
      <c r="DX482" s="19" t="str">
        <f>IF(DataGoesHere!$B481="","",(DB476*(Output!$O$49/Output!$P$49))+(IntermediateCalcs!DB477*(Output!$M$49/Output!$P$49))+(IntermediateCalcs!DB478*(Output!$K$49/Output!$P$49))+(DB479*(Output!$I$49/Output!$P$49))+(IntermediateCalcs!DB480*(Output!$G$49/Output!$P$49))+(IntermediateCalcs!DB481*(Output!$E$49/Output!$P$49)))</f>
        <v/>
      </c>
      <c r="DY482" s="274" t="str">
        <f>IF(DX482="","",IF(IntermediateCalcs!$AO$9="Yes",IntermediateCalcs!DX482*$CX482,IntermediateCalcs!DX482))</f>
        <v/>
      </c>
      <c r="DZ482" s="250" t="str">
        <f>IF(DataGoesHere!$B482="","",($CZ482-DY482))</f>
        <v/>
      </c>
      <c r="EA482" s="250" t="str">
        <f>IF(DataGoesHere!$B482="","",ABS($CZ482-DY482))</f>
        <v/>
      </c>
      <c r="EB482" s="250" t="str">
        <f>IF(DataGoesHere!$B482="","",EA482^2)</f>
        <v/>
      </c>
      <c r="EC482" s="249" t="str">
        <f>IF(DataGoesHere!$B482="","",EA482/$CZ482)</f>
        <v/>
      </c>
      <c r="ED482" s="250" t="str">
        <f>IF(DataGoesHere!$B482="","",SUM(DZ$2:DZ482)/AVERAGE(EA:EA))</f>
        <v/>
      </c>
    </row>
    <row r="483" spans="20:134" x14ac:dyDescent="0.2">
      <c r="T483" s="240"/>
      <c r="U483" s="245" t="str">
        <f>IF(DataGoesHere!$B483="","",(DataGoesHere!$B483/SUM(DataGoesHere!$B483:'DataGoesHere'!$B493)))</f>
        <v/>
      </c>
      <c r="V483" s="86"/>
      <c r="W483" s="86"/>
      <c r="X483" s="86"/>
      <c r="Y483" s="86"/>
      <c r="Z483" s="86"/>
      <c r="AA483" s="86"/>
      <c r="AB483" s="86"/>
      <c r="AC483" s="86"/>
      <c r="AD483" s="86"/>
      <c r="AE483" s="241"/>
      <c r="CV483" s="310" t="str">
        <f>IF(DataGoesHere!B483="","",DataGoesHere!A483)</f>
        <v/>
      </c>
      <c r="CW483" s="271">
        <f t="shared" ca="1" si="22"/>
        <v>2</v>
      </c>
      <c r="CX483" s="272">
        <f t="shared" ca="1" si="23"/>
        <v>0.80574490527728204</v>
      </c>
      <c r="CY483" s="266">
        <f>DataGoesHere!A483</f>
        <v>482</v>
      </c>
      <c r="CZ483" s="19" t="str">
        <f>IF(DataGoesHere!B483="","",DataGoesHere!B483)</f>
        <v/>
      </c>
      <c r="DA483" s="19" t="str">
        <f>IF(DataGoesHere!B483="","",IF(AH$5="No",DataGoesHere!B483,DataGoesHere!B483-(AH$2*(DataGoesHere!A483-1))))</f>
        <v/>
      </c>
      <c r="DB483" s="19" t="str">
        <f>IF(DataGoesHere!B483="","",IF(AO$9="No",DataGoesHere!B483,DataGoesHere!B483/CX483))</f>
        <v/>
      </c>
      <c r="DC483" s="19" t="str">
        <f>IF(DataGoesHere!B483="","",IF(AO$9="No",DA483,DA483/CX483))</f>
        <v/>
      </c>
      <c r="DD483" s="293" t="str">
        <f>IF(CZ483="",IF(COUNTIF(DD$2:DD482,"Forecast")&lt;Output!E$43,"Forecast",""),"Actual")</f>
        <v/>
      </c>
      <c r="DF483" s="19" t="str">
        <f>IF(DataGoesHere!B482="",IF(DD483="Forecast",(Output!$E$47*IntermediateCalcs!DH482)+((1-Output!$E$47)*IntermediateCalcs!DF482),""),(Output!$E$47*IntermediateCalcs!DB482)+((1-Output!$E$47)*IntermediateCalcs!DF482))</f>
        <v/>
      </c>
      <c r="DG483" s="19" t="str">
        <f>IF(DataGoesHere!B482="",IF(DD483="Forecast",(Output!$G$47*(IntermediateCalcs!DF483-IntermediateCalcs!DF482))+((1-Output!$G$47)*IntermediateCalcs!DG482),""),(Output!$G$47*(IntermediateCalcs!DF483-IntermediateCalcs!DF482))+((1-Output!$G$47)*IntermediateCalcs!DG482))</f>
        <v/>
      </c>
      <c r="DH483" s="19" t="str">
        <f>IF(DataGoesHere!B482="",IF(DD483="Forecast",DF483+DG483,""),DF483+DG483)</f>
        <v/>
      </c>
      <c r="DI483" s="274" t="str">
        <f>IF(DH483="","",IF(IntermediateCalcs!$AO$9="Yes",IntermediateCalcs!DH483*$CX483,IntermediateCalcs!DH483))</f>
        <v/>
      </c>
      <c r="DJ483" s="250" t="str">
        <f>IF(DataGoesHere!$B483="","",($CZ483-DI483))</f>
        <v/>
      </c>
      <c r="DK483" s="250" t="str">
        <f>IF(DataGoesHere!$B483="","",ABS($CZ483-DI483))</f>
        <v/>
      </c>
      <c r="DL483" s="250" t="str">
        <f>IF(DataGoesHere!$B483="","",DK483^2)</f>
        <v/>
      </c>
      <c r="DM483" s="249" t="str">
        <f>IF(DataGoesHere!$B483="","",DK483/$CZ483)</f>
        <v/>
      </c>
      <c r="DN483" s="250" t="str">
        <f>IF(DataGoesHere!$B483="","",SUM(DJ$2:DJ483)/AVERAGE(DK:DK))</f>
        <v/>
      </c>
      <c r="DP483" s="19" t="str">
        <f>IF(DataGoesHere!B483="",IF($DD483="Forecast",(Output!E$48*IntermediateCalcs!CY483)+Output!G$48,""),(Output!E$48*IntermediateCalcs!CY483)+Output!G$48)</f>
        <v/>
      </c>
      <c r="DQ483" s="274" t="str">
        <f>IF(DP483="","",IF(IntermediateCalcs!$AO$9="Yes",IntermediateCalcs!DP483*$CX483,IntermediateCalcs!DP483))</f>
        <v/>
      </c>
      <c r="DR483" s="250" t="str">
        <f>IF(DataGoesHere!$B483="","",($CZ483-DQ483))</f>
        <v/>
      </c>
      <c r="DS483" s="250" t="str">
        <f>IF(DataGoesHere!$B483="","",ABS($CZ483-DQ483))</f>
        <v/>
      </c>
      <c r="DT483" s="250" t="str">
        <f>IF(DataGoesHere!$B483="","",DS483^2)</f>
        <v/>
      </c>
      <c r="DU483" s="249" t="str">
        <f>IF(DataGoesHere!$B483="","",DS483/$CZ483)</f>
        <v/>
      </c>
      <c r="DV483" s="250" t="str">
        <f>IF(DataGoesHere!$B483="","",SUM(DR$2:DR483)/AVERAGE(DS:DS))</f>
        <v/>
      </c>
      <c r="DX483" s="19" t="str">
        <f>IF(DataGoesHere!$B482="","",(DB477*(Output!$O$49/Output!$P$49))+(IntermediateCalcs!DB478*(Output!$M$49/Output!$P$49))+(IntermediateCalcs!DB479*(Output!$K$49/Output!$P$49))+(DB480*(Output!$I$49/Output!$P$49))+(IntermediateCalcs!DB481*(Output!$G$49/Output!$P$49))+(IntermediateCalcs!DB482*(Output!$E$49/Output!$P$49)))</f>
        <v/>
      </c>
      <c r="DY483" s="274" t="str">
        <f>IF(DX483="","",IF(IntermediateCalcs!$AO$9="Yes",IntermediateCalcs!DX483*$CX483,IntermediateCalcs!DX483))</f>
        <v/>
      </c>
      <c r="DZ483" s="250" t="str">
        <f>IF(DataGoesHere!$B483="","",($CZ483-DY483))</f>
        <v/>
      </c>
      <c r="EA483" s="250" t="str">
        <f>IF(DataGoesHere!$B483="","",ABS($CZ483-DY483))</f>
        <v/>
      </c>
      <c r="EB483" s="250" t="str">
        <f>IF(DataGoesHere!$B483="","",EA483^2)</f>
        <v/>
      </c>
      <c r="EC483" s="249" t="str">
        <f>IF(DataGoesHere!$B483="","",EA483/$CZ483)</f>
        <v/>
      </c>
      <c r="ED483" s="250" t="str">
        <f>IF(DataGoesHere!$B483="","",SUM(DZ$2:DZ483)/AVERAGE(EA:EA))</f>
        <v/>
      </c>
    </row>
    <row r="484" spans="20:134" x14ac:dyDescent="0.2">
      <c r="T484" s="240"/>
      <c r="U484" s="86"/>
      <c r="V484" s="245" t="str">
        <f>IF(DataGoesHere!$B484="","",(DataGoesHere!$B484/SUM(DataGoesHere!$B482:'DataGoesHere'!$B493)))</f>
        <v/>
      </c>
      <c r="W484" s="86"/>
      <c r="X484" s="86"/>
      <c r="Y484" s="86"/>
      <c r="Z484" s="86"/>
      <c r="AA484" s="86"/>
      <c r="AB484" s="86"/>
      <c r="AC484" s="86"/>
      <c r="AD484" s="86"/>
      <c r="AE484" s="241"/>
      <c r="CV484" s="310" t="str">
        <f>IF(DataGoesHere!B484="","",DataGoesHere!A484)</f>
        <v/>
      </c>
      <c r="CW484" s="271">
        <f t="shared" ca="1" si="22"/>
        <v>3</v>
      </c>
      <c r="CX484" s="272">
        <f t="shared" ca="1" si="23"/>
        <v>0.79862940076451561</v>
      </c>
      <c r="CY484" s="266">
        <f>DataGoesHere!A484</f>
        <v>483</v>
      </c>
      <c r="CZ484" s="19" t="str">
        <f>IF(DataGoesHere!B484="","",DataGoesHere!B484)</f>
        <v/>
      </c>
      <c r="DA484" s="19" t="str">
        <f>IF(DataGoesHere!B484="","",IF(AH$5="No",DataGoesHere!B484,DataGoesHere!B484-(AH$2*(DataGoesHere!A484-1))))</f>
        <v/>
      </c>
      <c r="DB484" s="19" t="str">
        <f>IF(DataGoesHere!B484="","",IF(AO$9="No",DataGoesHere!B484,DataGoesHere!B484/CX484))</f>
        <v/>
      </c>
      <c r="DC484" s="19" t="str">
        <f>IF(DataGoesHere!B484="","",IF(AO$9="No",DA484,DA484/CX484))</f>
        <v/>
      </c>
      <c r="DD484" s="293" t="str">
        <f>IF(CZ484="",IF(COUNTIF(DD$2:DD483,"Forecast")&lt;Output!E$43,"Forecast",""),"Actual")</f>
        <v/>
      </c>
      <c r="DF484" s="19" t="str">
        <f>IF(DataGoesHere!B483="",IF(DD484="Forecast",(Output!$E$47*IntermediateCalcs!DH483)+((1-Output!$E$47)*IntermediateCalcs!DF483),""),(Output!$E$47*IntermediateCalcs!DB483)+((1-Output!$E$47)*IntermediateCalcs!DF483))</f>
        <v/>
      </c>
      <c r="DG484" s="19" t="str">
        <f>IF(DataGoesHere!B483="",IF(DD484="Forecast",(Output!$G$47*(IntermediateCalcs!DF484-IntermediateCalcs!DF483))+((1-Output!$G$47)*IntermediateCalcs!DG483),""),(Output!$G$47*(IntermediateCalcs!DF484-IntermediateCalcs!DF483))+((1-Output!$G$47)*IntermediateCalcs!DG483))</f>
        <v/>
      </c>
      <c r="DH484" s="19" t="str">
        <f>IF(DataGoesHere!B483="",IF(DD484="Forecast",DF484+DG484,""),DF484+DG484)</f>
        <v/>
      </c>
      <c r="DI484" s="274" t="str">
        <f>IF(DH484="","",IF(IntermediateCalcs!$AO$9="Yes",IntermediateCalcs!DH484*$CX484,IntermediateCalcs!DH484))</f>
        <v/>
      </c>
      <c r="DJ484" s="250" t="str">
        <f>IF(DataGoesHere!$B484="","",($CZ484-DI484))</f>
        <v/>
      </c>
      <c r="DK484" s="250" t="str">
        <f>IF(DataGoesHere!$B484="","",ABS($CZ484-DI484))</f>
        <v/>
      </c>
      <c r="DL484" s="250" t="str">
        <f>IF(DataGoesHere!$B484="","",DK484^2)</f>
        <v/>
      </c>
      <c r="DM484" s="249" t="str">
        <f>IF(DataGoesHere!$B484="","",DK484/$CZ484)</f>
        <v/>
      </c>
      <c r="DN484" s="250" t="str">
        <f>IF(DataGoesHere!$B484="","",SUM(DJ$2:DJ484)/AVERAGE(DK:DK))</f>
        <v/>
      </c>
      <c r="DP484" s="19" t="str">
        <f>IF(DataGoesHere!B484="",IF($DD484="Forecast",(Output!E$48*IntermediateCalcs!CY484)+Output!G$48,""),(Output!E$48*IntermediateCalcs!CY484)+Output!G$48)</f>
        <v/>
      </c>
      <c r="DQ484" s="274" t="str">
        <f>IF(DP484="","",IF(IntermediateCalcs!$AO$9="Yes",IntermediateCalcs!DP484*$CX484,IntermediateCalcs!DP484))</f>
        <v/>
      </c>
      <c r="DR484" s="250" t="str">
        <f>IF(DataGoesHere!$B484="","",($CZ484-DQ484))</f>
        <v/>
      </c>
      <c r="DS484" s="250" t="str">
        <f>IF(DataGoesHere!$B484="","",ABS($CZ484-DQ484))</f>
        <v/>
      </c>
      <c r="DT484" s="250" t="str">
        <f>IF(DataGoesHere!$B484="","",DS484^2)</f>
        <v/>
      </c>
      <c r="DU484" s="249" t="str">
        <f>IF(DataGoesHere!$B484="","",DS484/$CZ484)</f>
        <v/>
      </c>
      <c r="DV484" s="250" t="str">
        <f>IF(DataGoesHere!$B484="","",SUM(DR$2:DR484)/AVERAGE(DS:DS))</f>
        <v/>
      </c>
      <c r="DX484" s="19" t="str">
        <f>IF(DataGoesHere!$B483="","",(DB478*(Output!$O$49/Output!$P$49))+(IntermediateCalcs!DB479*(Output!$M$49/Output!$P$49))+(IntermediateCalcs!DB480*(Output!$K$49/Output!$P$49))+(DB481*(Output!$I$49/Output!$P$49))+(IntermediateCalcs!DB482*(Output!$G$49/Output!$P$49))+(IntermediateCalcs!DB483*(Output!$E$49/Output!$P$49)))</f>
        <v/>
      </c>
      <c r="DY484" s="274" t="str">
        <f>IF(DX484="","",IF(IntermediateCalcs!$AO$9="Yes",IntermediateCalcs!DX484*$CX484,IntermediateCalcs!DX484))</f>
        <v/>
      </c>
      <c r="DZ484" s="250" t="str">
        <f>IF(DataGoesHere!$B484="","",($CZ484-DY484))</f>
        <v/>
      </c>
      <c r="EA484" s="250" t="str">
        <f>IF(DataGoesHere!$B484="","",ABS($CZ484-DY484))</f>
        <v/>
      </c>
      <c r="EB484" s="250" t="str">
        <f>IF(DataGoesHere!$B484="","",EA484^2)</f>
        <v/>
      </c>
      <c r="EC484" s="249" t="str">
        <f>IF(DataGoesHere!$B484="","",EA484/$CZ484)</f>
        <v/>
      </c>
      <c r="ED484" s="250" t="str">
        <f>IF(DataGoesHere!$B484="","",SUM(DZ$2:DZ484)/AVERAGE(EA:EA))</f>
        <v/>
      </c>
    </row>
    <row r="485" spans="20:134" x14ac:dyDescent="0.2">
      <c r="T485" s="240"/>
      <c r="U485" s="86"/>
      <c r="V485" s="86"/>
      <c r="W485" s="245" t="str">
        <f>IF(DataGoesHere!$B485="","",(DataGoesHere!$B485/SUM(DataGoesHere!$B482:'DataGoesHere'!$B493)))</f>
        <v/>
      </c>
      <c r="X485" s="86"/>
      <c r="Y485" s="86"/>
      <c r="Z485" s="86"/>
      <c r="AA485" s="86"/>
      <c r="AB485" s="86"/>
      <c r="AC485" s="86"/>
      <c r="AD485" s="86"/>
      <c r="AE485" s="241"/>
      <c r="CV485" s="310" t="str">
        <f>IF(DataGoesHere!B485="","",DataGoesHere!A485)</f>
        <v/>
      </c>
      <c r="CW485" s="271">
        <f t="shared" ca="1" si="22"/>
        <v>4</v>
      </c>
      <c r="CX485" s="272">
        <f t="shared" ca="1" si="23"/>
        <v>1.0149292433706087</v>
      </c>
      <c r="CY485" s="266">
        <f>DataGoesHere!A485</f>
        <v>484</v>
      </c>
      <c r="CZ485" s="19" t="str">
        <f>IF(DataGoesHere!B485="","",DataGoesHere!B485)</f>
        <v/>
      </c>
      <c r="DA485" s="19" t="str">
        <f>IF(DataGoesHere!B485="","",IF(AH$5="No",DataGoesHere!B485,DataGoesHere!B485-(AH$2*(DataGoesHere!A485-1))))</f>
        <v/>
      </c>
      <c r="DB485" s="19" t="str">
        <f>IF(DataGoesHere!B485="","",IF(AO$9="No",DataGoesHere!B485,DataGoesHere!B485/CX485))</f>
        <v/>
      </c>
      <c r="DC485" s="19" t="str">
        <f>IF(DataGoesHere!B485="","",IF(AO$9="No",DA485,DA485/CX485))</f>
        <v/>
      </c>
      <c r="DD485" s="293" t="str">
        <f>IF(CZ485="",IF(COUNTIF(DD$2:DD484,"Forecast")&lt;Output!E$43,"Forecast",""),"Actual")</f>
        <v/>
      </c>
      <c r="DF485" s="19" t="str">
        <f>IF(DataGoesHere!B484="",IF(DD485="Forecast",(Output!$E$47*IntermediateCalcs!DH484)+((1-Output!$E$47)*IntermediateCalcs!DF484),""),(Output!$E$47*IntermediateCalcs!DB484)+((1-Output!$E$47)*IntermediateCalcs!DF484))</f>
        <v/>
      </c>
      <c r="DG485" s="19" t="str">
        <f>IF(DataGoesHere!B484="",IF(DD485="Forecast",(Output!$G$47*(IntermediateCalcs!DF485-IntermediateCalcs!DF484))+((1-Output!$G$47)*IntermediateCalcs!DG484),""),(Output!$G$47*(IntermediateCalcs!DF485-IntermediateCalcs!DF484))+((1-Output!$G$47)*IntermediateCalcs!DG484))</f>
        <v/>
      </c>
      <c r="DH485" s="19" t="str">
        <f>IF(DataGoesHere!B484="",IF(DD485="Forecast",DF485+DG485,""),DF485+DG485)</f>
        <v/>
      </c>
      <c r="DI485" s="274" t="str">
        <f>IF(DH485="","",IF(IntermediateCalcs!$AO$9="Yes",IntermediateCalcs!DH485*$CX485,IntermediateCalcs!DH485))</f>
        <v/>
      </c>
      <c r="DJ485" s="250" t="str">
        <f>IF(DataGoesHere!$B485="","",($CZ485-DI485))</f>
        <v/>
      </c>
      <c r="DK485" s="250" t="str">
        <f>IF(DataGoesHere!$B485="","",ABS($CZ485-DI485))</f>
        <v/>
      </c>
      <c r="DL485" s="250" t="str">
        <f>IF(DataGoesHere!$B485="","",DK485^2)</f>
        <v/>
      </c>
      <c r="DM485" s="249" t="str">
        <f>IF(DataGoesHere!$B485="","",DK485/$CZ485)</f>
        <v/>
      </c>
      <c r="DN485" s="250" t="str">
        <f>IF(DataGoesHere!$B485="","",SUM(DJ$2:DJ485)/AVERAGE(DK:DK))</f>
        <v/>
      </c>
      <c r="DP485" s="19" t="str">
        <f>IF(DataGoesHere!B485="",IF($DD485="Forecast",(Output!E$48*IntermediateCalcs!CY485)+Output!G$48,""),(Output!E$48*IntermediateCalcs!CY485)+Output!G$48)</f>
        <v/>
      </c>
      <c r="DQ485" s="274" t="str">
        <f>IF(DP485="","",IF(IntermediateCalcs!$AO$9="Yes",IntermediateCalcs!DP485*$CX485,IntermediateCalcs!DP485))</f>
        <v/>
      </c>
      <c r="DR485" s="250" t="str">
        <f>IF(DataGoesHere!$B485="","",($CZ485-DQ485))</f>
        <v/>
      </c>
      <c r="DS485" s="250" t="str">
        <f>IF(DataGoesHere!$B485="","",ABS($CZ485-DQ485))</f>
        <v/>
      </c>
      <c r="DT485" s="250" t="str">
        <f>IF(DataGoesHere!$B485="","",DS485^2)</f>
        <v/>
      </c>
      <c r="DU485" s="249" t="str">
        <f>IF(DataGoesHere!$B485="","",DS485/$CZ485)</f>
        <v/>
      </c>
      <c r="DV485" s="250" t="str">
        <f>IF(DataGoesHere!$B485="","",SUM(DR$2:DR485)/AVERAGE(DS:DS))</f>
        <v/>
      </c>
      <c r="DX485" s="19" t="str">
        <f>IF(DataGoesHere!$B484="","",(DB479*(Output!$O$49/Output!$P$49))+(IntermediateCalcs!DB480*(Output!$M$49/Output!$P$49))+(IntermediateCalcs!DB481*(Output!$K$49/Output!$P$49))+(DB482*(Output!$I$49/Output!$P$49))+(IntermediateCalcs!DB483*(Output!$G$49/Output!$P$49))+(IntermediateCalcs!DB484*(Output!$E$49/Output!$P$49)))</f>
        <v/>
      </c>
      <c r="DY485" s="274" t="str">
        <f>IF(DX485="","",IF(IntermediateCalcs!$AO$9="Yes",IntermediateCalcs!DX485*$CX485,IntermediateCalcs!DX485))</f>
        <v/>
      </c>
      <c r="DZ485" s="250" t="str">
        <f>IF(DataGoesHere!$B485="","",($CZ485-DY485))</f>
        <v/>
      </c>
      <c r="EA485" s="250" t="str">
        <f>IF(DataGoesHere!$B485="","",ABS($CZ485-DY485))</f>
        <v/>
      </c>
      <c r="EB485" s="250" t="str">
        <f>IF(DataGoesHere!$B485="","",EA485^2)</f>
        <v/>
      </c>
      <c r="EC485" s="249" t="str">
        <f>IF(DataGoesHere!$B485="","",EA485/$CZ485)</f>
        <v/>
      </c>
      <c r="ED485" s="250" t="str">
        <f>IF(DataGoesHere!$B485="","",SUM(DZ$2:DZ485)/AVERAGE(EA:EA))</f>
        <v/>
      </c>
    </row>
    <row r="486" spans="20:134" x14ac:dyDescent="0.2">
      <c r="T486" s="240"/>
      <c r="U486" s="86"/>
      <c r="V486" s="86"/>
      <c r="W486" s="86"/>
      <c r="X486" s="245" t="str">
        <f>IF(DataGoesHere!$B486="","",(DataGoesHere!$B486/SUM(DataGoesHere!$B482:'DataGoesHere'!$B493)))</f>
        <v/>
      </c>
      <c r="Y486" s="86"/>
      <c r="Z486" s="86"/>
      <c r="AA486" s="86"/>
      <c r="AB486" s="86"/>
      <c r="AC486" s="86"/>
      <c r="AD486" s="86"/>
      <c r="AE486" s="241"/>
      <c r="CV486" s="310" t="str">
        <f>IF(DataGoesHere!B486="","",DataGoesHere!A486)</f>
        <v/>
      </c>
      <c r="CW486" s="271">
        <f t="shared" ca="1" si="22"/>
        <v>5</v>
      </c>
      <c r="CX486" s="272">
        <f t="shared" ca="1" si="23"/>
        <v>0.97875414397996308</v>
      </c>
      <c r="CY486" s="266">
        <f>DataGoesHere!A486</f>
        <v>485</v>
      </c>
      <c r="CZ486" s="19" t="str">
        <f>IF(DataGoesHere!B486="","",DataGoesHere!B486)</f>
        <v/>
      </c>
      <c r="DA486" s="19" t="str">
        <f>IF(DataGoesHere!B486="","",IF(AH$5="No",DataGoesHere!B486,DataGoesHere!B486-(AH$2*(DataGoesHere!A486-1))))</f>
        <v/>
      </c>
      <c r="DB486" s="19" t="str">
        <f>IF(DataGoesHere!B486="","",IF(AO$9="No",DataGoesHere!B486,DataGoesHere!B486/CX486))</f>
        <v/>
      </c>
      <c r="DC486" s="19" t="str">
        <f>IF(DataGoesHere!B486="","",IF(AO$9="No",DA486,DA486/CX486))</f>
        <v/>
      </c>
      <c r="DD486" s="293" t="str">
        <f>IF(CZ486="",IF(COUNTIF(DD$2:DD485,"Forecast")&lt;Output!E$43,"Forecast",""),"Actual")</f>
        <v/>
      </c>
      <c r="DF486" s="19" t="str">
        <f>IF(DataGoesHere!B485="",IF(DD486="Forecast",(Output!$E$47*IntermediateCalcs!DH485)+((1-Output!$E$47)*IntermediateCalcs!DF485),""),(Output!$E$47*IntermediateCalcs!DB485)+((1-Output!$E$47)*IntermediateCalcs!DF485))</f>
        <v/>
      </c>
      <c r="DG486" s="19" t="str">
        <f>IF(DataGoesHere!B485="",IF(DD486="Forecast",(Output!$G$47*(IntermediateCalcs!DF486-IntermediateCalcs!DF485))+((1-Output!$G$47)*IntermediateCalcs!DG485),""),(Output!$G$47*(IntermediateCalcs!DF486-IntermediateCalcs!DF485))+((1-Output!$G$47)*IntermediateCalcs!DG485))</f>
        <v/>
      </c>
      <c r="DH486" s="19" t="str">
        <f>IF(DataGoesHere!B485="",IF(DD486="Forecast",DF486+DG486,""),DF486+DG486)</f>
        <v/>
      </c>
      <c r="DI486" s="274" t="str">
        <f>IF(DH486="","",IF(IntermediateCalcs!$AO$9="Yes",IntermediateCalcs!DH486*$CX486,IntermediateCalcs!DH486))</f>
        <v/>
      </c>
      <c r="DJ486" s="250" t="str">
        <f>IF(DataGoesHere!$B486="","",($CZ486-DI486))</f>
        <v/>
      </c>
      <c r="DK486" s="250" t="str">
        <f>IF(DataGoesHere!$B486="","",ABS($CZ486-DI486))</f>
        <v/>
      </c>
      <c r="DL486" s="250" t="str">
        <f>IF(DataGoesHere!$B486="","",DK486^2)</f>
        <v/>
      </c>
      <c r="DM486" s="249" t="str">
        <f>IF(DataGoesHere!$B486="","",DK486/$CZ486)</f>
        <v/>
      </c>
      <c r="DN486" s="250" t="str">
        <f>IF(DataGoesHere!$B486="","",SUM(DJ$2:DJ486)/AVERAGE(DK:DK))</f>
        <v/>
      </c>
      <c r="DP486" s="19" t="str">
        <f>IF(DataGoesHere!B486="",IF($DD486="Forecast",(Output!E$48*IntermediateCalcs!CY486)+Output!G$48,""),(Output!E$48*IntermediateCalcs!CY486)+Output!G$48)</f>
        <v/>
      </c>
      <c r="DQ486" s="274" t="str">
        <f>IF(DP486="","",IF(IntermediateCalcs!$AO$9="Yes",IntermediateCalcs!DP486*$CX486,IntermediateCalcs!DP486))</f>
        <v/>
      </c>
      <c r="DR486" s="250" t="str">
        <f>IF(DataGoesHere!$B486="","",($CZ486-DQ486))</f>
        <v/>
      </c>
      <c r="DS486" s="250" t="str">
        <f>IF(DataGoesHere!$B486="","",ABS($CZ486-DQ486))</f>
        <v/>
      </c>
      <c r="DT486" s="250" t="str">
        <f>IF(DataGoesHere!$B486="","",DS486^2)</f>
        <v/>
      </c>
      <c r="DU486" s="249" t="str">
        <f>IF(DataGoesHere!$B486="","",DS486/$CZ486)</f>
        <v/>
      </c>
      <c r="DV486" s="250" t="str">
        <f>IF(DataGoesHere!$B486="","",SUM(DR$2:DR486)/AVERAGE(DS:DS))</f>
        <v/>
      </c>
      <c r="DX486" s="19" t="str">
        <f>IF(DataGoesHere!$B485="","",(DB480*(Output!$O$49/Output!$P$49))+(IntermediateCalcs!DB481*(Output!$M$49/Output!$P$49))+(IntermediateCalcs!DB482*(Output!$K$49/Output!$P$49))+(DB483*(Output!$I$49/Output!$P$49))+(IntermediateCalcs!DB484*(Output!$G$49/Output!$P$49))+(IntermediateCalcs!DB485*(Output!$E$49/Output!$P$49)))</f>
        <v/>
      </c>
      <c r="DY486" s="274" t="str">
        <f>IF(DX486="","",IF(IntermediateCalcs!$AO$9="Yes",IntermediateCalcs!DX486*$CX486,IntermediateCalcs!DX486))</f>
        <v/>
      </c>
      <c r="DZ486" s="250" t="str">
        <f>IF(DataGoesHere!$B486="","",($CZ486-DY486))</f>
        <v/>
      </c>
      <c r="EA486" s="250" t="str">
        <f>IF(DataGoesHere!$B486="","",ABS($CZ486-DY486))</f>
        <v/>
      </c>
      <c r="EB486" s="250" t="str">
        <f>IF(DataGoesHere!$B486="","",EA486^2)</f>
        <v/>
      </c>
      <c r="EC486" s="249" t="str">
        <f>IF(DataGoesHere!$B486="","",EA486/$CZ486)</f>
        <v/>
      </c>
      <c r="ED486" s="250" t="str">
        <f>IF(DataGoesHere!$B486="","",SUM(DZ$2:DZ486)/AVERAGE(EA:EA))</f>
        <v/>
      </c>
    </row>
    <row r="487" spans="20:134" x14ac:dyDescent="0.2">
      <c r="T487" s="240"/>
      <c r="U487" s="86"/>
      <c r="V487" s="86"/>
      <c r="W487" s="86"/>
      <c r="X487" s="86"/>
      <c r="Y487" s="245" t="str">
        <f>IF(DataGoesHere!$B487="","",(DataGoesHere!$B487/SUM(DataGoesHere!$B482:'DataGoesHere'!$B493)))</f>
        <v/>
      </c>
      <c r="Z487" s="86"/>
      <c r="AA487" s="86"/>
      <c r="AB487" s="86"/>
      <c r="AC487" s="86"/>
      <c r="AD487" s="86"/>
      <c r="AE487" s="241"/>
      <c r="CV487" s="310" t="str">
        <f>IF(DataGoesHere!B487="","",DataGoesHere!A487)</f>
        <v/>
      </c>
      <c r="CW487" s="271">
        <f t="shared" ca="1" si="22"/>
        <v>6</v>
      </c>
      <c r="CX487" s="272">
        <f t="shared" ca="1" si="23"/>
        <v>1.0779088099730167</v>
      </c>
      <c r="CY487" s="266">
        <f>DataGoesHere!A487</f>
        <v>486</v>
      </c>
      <c r="CZ487" s="19" t="str">
        <f>IF(DataGoesHere!B487="","",DataGoesHere!B487)</f>
        <v/>
      </c>
      <c r="DA487" s="19" t="str">
        <f>IF(DataGoesHere!B487="","",IF(AH$5="No",DataGoesHere!B487,DataGoesHere!B487-(AH$2*(DataGoesHere!A487-1))))</f>
        <v/>
      </c>
      <c r="DB487" s="19" t="str">
        <f>IF(DataGoesHere!B487="","",IF(AO$9="No",DataGoesHere!B487,DataGoesHere!B487/CX487))</f>
        <v/>
      </c>
      <c r="DC487" s="19" t="str">
        <f>IF(DataGoesHere!B487="","",IF(AO$9="No",DA487,DA487/CX487))</f>
        <v/>
      </c>
      <c r="DD487" s="293" t="str">
        <f>IF(CZ487="",IF(COUNTIF(DD$2:DD486,"Forecast")&lt;Output!E$43,"Forecast",""),"Actual")</f>
        <v/>
      </c>
      <c r="DF487" s="19" t="str">
        <f>IF(DataGoesHere!B486="",IF(DD487="Forecast",(Output!$E$47*IntermediateCalcs!DH486)+((1-Output!$E$47)*IntermediateCalcs!DF486),""),(Output!$E$47*IntermediateCalcs!DB486)+((1-Output!$E$47)*IntermediateCalcs!DF486))</f>
        <v/>
      </c>
      <c r="DG487" s="19" t="str">
        <f>IF(DataGoesHere!B486="",IF(DD487="Forecast",(Output!$G$47*(IntermediateCalcs!DF487-IntermediateCalcs!DF486))+((1-Output!$G$47)*IntermediateCalcs!DG486),""),(Output!$G$47*(IntermediateCalcs!DF487-IntermediateCalcs!DF486))+((1-Output!$G$47)*IntermediateCalcs!DG486))</f>
        <v/>
      </c>
      <c r="DH487" s="19" t="str">
        <f>IF(DataGoesHere!B486="",IF(DD487="Forecast",DF487+DG487,""),DF487+DG487)</f>
        <v/>
      </c>
      <c r="DI487" s="274" t="str">
        <f>IF(DH487="","",IF(IntermediateCalcs!$AO$9="Yes",IntermediateCalcs!DH487*$CX487,IntermediateCalcs!DH487))</f>
        <v/>
      </c>
      <c r="DJ487" s="250" t="str">
        <f>IF(DataGoesHere!$B487="","",($CZ487-DI487))</f>
        <v/>
      </c>
      <c r="DK487" s="250" t="str">
        <f>IF(DataGoesHere!$B487="","",ABS($CZ487-DI487))</f>
        <v/>
      </c>
      <c r="DL487" s="250" t="str">
        <f>IF(DataGoesHere!$B487="","",DK487^2)</f>
        <v/>
      </c>
      <c r="DM487" s="249" t="str">
        <f>IF(DataGoesHere!$B487="","",DK487/$CZ487)</f>
        <v/>
      </c>
      <c r="DN487" s="250" t="str">
        <f>IF(DataGoesHere!$B487="","",SUM(DJ$2:DJ487)/AVERAGE(DK:DK))</f>
        <v/>
      </c>
      <c r="DP487" s="19" t="str">
        <f>IF(DataGoesHere!B487="",IF($DD487="Forecast",(Output!E$48*IntermediateCalcs!CY487)+Output!G$48,""),(Output!E$48*IntermediateCalcs!CY487)+Output!G$48)</f>
        <v/>
      </c>
      <c r="DQ487" s="274" t="str">
        <f>IF(DP487="","",IF(IntermediateCalcs!$AO$9="Yes",IntermediateCalcs!DP487*$CX487,IntermediateCalcs!DP487))</f>
        <v/>
      </c>
      <c r="DR487" s="250" t="str">
        <f>IF(DataGoesHere!$B487="","",($CZ487-DQ487))</f>
        <v/>
      </c>
      <c r="DS487" s="250" t="str">
        <f>IF(DataGoesHere!$B487="","",ABS($CZ487-DQ487))</f>
        <v/>
      </c>
      <c r="DT487" s="250" t="str">
        <f>IF(DataGoesHere!$B487="","",DS487^2)</f>
        <v/>
      </c>
      <c r="DU487" s="249" t="str">
        <f>IF(DataGoesHere!$B487="","",DS487/$CZ487)</f>
        <v/>
      </c>
      <c r="DV487" s="250" t="str">
        <f>IF(DataGoesHere!$B487="","",SUM(DR$2:DR487)/AVERAGE(DS:DS))</f>
        <v/>
      </c>
      <c r="DX487" s="19" t="str">
        <f>IF(DataGoesHere!$B486="","",(DB481*(Output!$O$49/Output!$P$49))+(IntermediateCalcs!DB482*(Output!$M$49/Output!$P$49))+(IntermediateCalcs!DB483*(Output!$K$49/Output!$P$49))+(DB484*(Output!$I$49/Output!$P$49))+(IntermediateCalcs!DB485*(Output!$G$49/Output!$P$49))+(IntermediateCalcs!DB486*(Output!$E$49/Output!$P$49)))</f>
        <v/>
      </c>
      <c r="DY487" s="274" t="str">
        <f>IF(DX487="","",IF(IntermediateCalcs!$AO$9="Yes",IntermediateCalcs!DX487*$CX487,IntermediateCalcs!DX487))</f>
        <v/>
      </c>
      <c r="DZ487" s="250" t="str">
        <f>IF(DataGoesHere!$B487="","",($CZ487-DY487))</f>
        <v/>
      </c>
      <c r="EA487" s="250" t="str">
        <f>IF(DataGoesHere!$B487="","",ABS($CZ487-DY487))</f>
        <v/>
      </c>
      <c r="EB487" s="250" t="str">
        <f>IF(DataGoesHere!$B487="","",EA487^2)</f>
        <v/>
      </c>
      <c r="EC487" s="249" t="str">
        <f>IF(DataGoesHere!$B487="","",EA487/$CZ487)</f>
        <v/>
      </c>
      <c r="ED487" s="250" t="str">
        <f>IF(DataGoesHere!$B487="","",SUM(DZ$2:DZ487)/AVERAGE(EA:EA))</f>
        <v/>
      </c>
    </row>
    <row r="488" spans="20:134" x14ac:dyDescent="0.2">
      <c r="T488" s="240"/>
      <c r="U488" s="86"/>
      <c r="V488" s="86"/>
      <c r="W488" s="86"/>
      <c r="X488" s="86"/>
      <c r="Y488" s="86"/>
      <c r="Z488" s="245" t="str">
        <f>IF(DataGoesHere!$B488="","",(DataGoesHere!$B488/SUM(DataGoesHere!$B482:'DataGoesHere'!$B493)))</f>
        <v/>
      </c>
      <c r="AA488" s="86"/>
      <c r="AB488" s="86"/>
      <c r="AC488" s="86"/>
      <c r="AD488" s="86"/>
      <c r="AE488" s="241"/>
      <c r="CV488" s="310" t="str">
        <f>IF(DataGoesHere!B488="","",DataGoesHere!A488)</f>
        <v/>
      </c>
      <c r="CW488" s="271">
        <f t="shared" ca="1" si="22"/>
        <v>7</v>
      </c>
      <c r="CX488" s="272">
        <f t="shared" ca="1" si="23"/>
        <v>1.0265458156689093</v>
      </c>
      <c r="CY488" s="266">
        <f>DataGoesHere!A488</f>
        <v>487</v>
      </c>
      <c r="CZ488" s="19" t="str">
        <f>IF(DataGoesHere!B488="","",DataGoesHere!B488)</f>
        <v/>
      </c>
      <c r="DA488" s="19" t="str">
        <f>IF(DataGoesHere!B488="","",IF(AH$5="No",DataGoesHere!B488,DataGoesHere!B488-(AH$2*(DataGoesHere!A488-1))))</f>
        <v/>
      </c>
      <c r="DB488" s="19" t="str">
        <f>IF(DataGoesHere!B488="","",IF(AO$9="No",DataGoesHere!B488,DataGoesHere!B488/CX488))</f>
        <v/>
      </c>
      <c r="DC488" s="19" t="str">
        <f>IF(DataGoesHere!B488="","",IF(AO$9="No",DA488,DA488/CX488))</f>
        <v/>
      </c>
      <c r="DD488" s="293" t="str">
        <f>IF(CZ488="",IF(COUNTIF(DD$2:DD487,"Forecast")&lt;Output!E$43,"Forecast",""),"Actual")</f>
        <v/>
      </c>
      <c r="DF488" s="19" t="str">
        <f>IF(DataGoesHere!B487="",IF(DD488="Forecast",(Output!$E$47*IntermediateCalcs!DH487)+((1-Output!$E$47)*IntermediateCalcs!DF487),""),(Output!$E$47*IntermediateCalcs!DB487)+((1-Output!$E$47)*IntermediateCalcs!DF487))</f>
        <v/>
      </c>
      <c r="DG488" s="19" t="str">
        <f>IF(DataGoesHere!B487="",IF(DD488="Forecast",(Output!$G$47*(IntermediateCalcs!DF488-IntermediateCalcs!DF487))+((1-Output!$G$47)*IntermediateCalcs!DG487),""),(Output!$G$47*(IntermediateCalcs!DF488-IntermediateCalcs!DF487))+((1-Output!$G$47)*IntermediateCalcs!DG487))</f>
        <v/>
      </c>
      <c r="DH488" s="19" t="str">
        <f>IF(DataGoesHere!B487="",IF(DD488="Forecast",DF488+DG488,""),DF488+DG488)</f>
        <v/>
      </c>
      <c r="DI488" s="274" t="str">
        <f>IF(DH488="","",IF(IntermediateCalcs!$AO$9="Yes",IntermediateCalcs!DH488*$CX488,IntermediateCalcs!DH488))</f>
        <v/>
      </c>
      <c r="DJ488" s="250" t="str">
        <f>IF(DataGoesHere!$B488="","",($CZ488-DI488))</f>
        <v/>
      </c>
      <c r="DK488" s="250" t="str">
        <f>IF(DataGoesHere!$B488="","",ABS($CZ488-DI488))</f>
        <v/>
      </c>
      <c r="DL488" s="250" t="str">
        <f>IF(DataGoesHere!$B488="","",DK488^2)</f>
        <v/>
      </c>
      <c r="DM488" s="249" t="str">
        <f>IF(DataGoesHere!$B488="","",DK488/$CZ488)</f>
        <v/>
      </c>
      <c r="DN488" s="250" t="str">
        <f>IF(DataGoesHere!$B488="","",SUM(DJ$2:DJ488)/AVERAGE(DK:DK))</f>
        <v/>
      </c>
      <c r="DP488" s="19" t="str">
        <f>IF(DataGoesHere!B488="",IF($DD488="Forecast",(Output!E$48*IntermediateCalcs!CY488)+Output!G$48,""),(Output!E$48*IntermediateCalcs!CY488)+Output!G$48)</f>
        <v/>
      </c>
      <c r="DQ488" s="274" t="str">
        <f>IF(DP488="","",IF(IntermediateCalcs!$AO$9="Yes",IntermediateCalcs!DP488*$CX488,IntermediateCalcs!DP488))</f>
        <v/>
      </c>
      <c r="DR488" s="250" t="str">
        <f>IF(DataGoesHere!$B488="","",($CZ488-DQ488))</f>
        <v/>
      </c>
      <c r="DS488" s="250" t="str">
        <f>IF(DataGoesHere!$B488="","",ABS($CZ488-DQ488))</f>
        <v/>
      </c>
      <c r="DT488" s="250" t="str">
        <f>IF(DataGoesHere!$B488="","",DS488^2)</f>
        <v/>
      </c>
      <c r="DU488" s="249" t="str">
        <f>IF(DataGoesHere!$B488="","",DS488/$CZ488)</f>
        <v/>
      </c>
      <c r="DV488" s="250" t="str">
        <f>IF(DataGoesHere!$B488="","",SUM(DR$2:DR488)/AVERAGE(DS:DS))</f>
        <v/>
      </c>
      <c r="DX488" s="19" t="str">
        <f>IF(DataGoesHere!$B487="","",(DB482*(Output!$O$49/Output!$P$49))+(IntermediateCalcs!DB483*(Output!$M$49/Output!$P$49))+(IntermediateCalcs!DB484*(Output!$K$49/Output!$P$49))+(DB485*(Output!$I$49/Output!$P$49))+(IntermediateCalcs!DB486*(Output!$G$49/Output!$P$49))+(IntermediateCalcs!DB487*(Output!$E$49/Output!$P$49)))</f>
        <v/>
      </c>
      <c r="DY488" s="274" t="str">
        <f>IF(DX488="","",IF(IntermediateCalcs!$AO$9="Yes",IntermediateCalcs!DX488*$CX488,IntermediateCalcs!DX488))</f>
        <v/>
      </c>
      <c r="DZ488" s="250" t="str">
        <f>IF(DataGoesHere!$B488="","",($CZ488-DY488))</f>
        <v/>
      </c>
      <c r="EA488" s="250" t="str">
        <f>IF(DataGoesHere!$B488="","",ABS($CZ488-DY488))</f>
        <v/>
      </c>
      <c r="EB488" s="250" t="str">
        <f>IF(DataGoesHere!$B488="","",EA488^2)</f>
        <v/>
      </c>
      <c r="EC488" s="249" t="str">
        <f>IF(DataGoesHere!$B488="","",EA488/$CZ488)</f>
        <v/>
      </c>
      <c r="ED488" s="250" t="str">
        <f>IF(DataGoesHere!$B488="","",SUM(DZ$2:DZ488)/AVERAGE(EA:EA))</f>
        <v/>
      </c>
    </row>
    <row r="489" spans="20:134" x14ac:dyDescent="0.2">
      <c r="T489" s="240"/>
      <c r="U489" s="86"/>
      <c r="V489" s="86"/>
      <c r="W489" s="86"/>
      <c r="X489" s="86"/>
      <c r="Y489" s="86"/>
      <c r="Z489" s="86"/>
      <c r="AA489" s="245" t="str">
        <f>IF(DataGoesHere!$B489="","",(DataGoesHere!$B489/SUM(DataGoesHere!$B482:'DataGoesHere'!$B493)))</f>
        <v/>
      </c>
      <c r="AB489" s="86"/>
      <c r="AC489" s="86"/>
      <c r="AD489" s="86"/>
      <c r="AE489" s="241"/>
      <c r="CV489" s="310" t="str">
        <f>IF(DataGoesHere!B489="","",DataGoesHere!A489)</f>
        <v/>
      </c>
      <c r="CW489" s="271">
        <f t="shared" ca="1" si="22"/>
        <v>8</v>
      </c>
      <c r="CX489" s="272">
        <f t="shared" ca="1" si="23"/>
        <v>1.0207492390681214</v>
      </c>
      <c r="CY489" s="266">
        <f>DataGoesHere!A489</f>
        <v>488</v>
      </c>
      <c r="CZ489" s="19" t="str">
        <f>IF(DataGoesHere!B489="","",DataGoesHere!B489)</f>
        <v/>
      </c>
      <c r="DA489" s="19" t="str">
        <f>IF(DataGoesHere!B489="","",IF(AH$5="No",DataGoesHere!B489,DataGoesHere!B489-(AH$2*(DataGoesHere!A489-1))))</f>
        <v/>
      </c>
      <c r="DB489" s="19" t="str">
        <f>IF(DataGoesHere!B489="","",IF(AO$9="No",DataGoesHere!B489,DataGoesHere!B489/CX489))</f>
        <v/>
      </c>
      <c r="DC489" s="19" t="str">
        <f>IF(DataGoesHere!B489="","",IF(AO$9="No",DA489,DA489/CX489))</f>
        <v/>
      </c>
      <c r="DD489" s="293" t="str">
        <f>IF(CZ489="",IF(COUNTIF(DD$2:DD488,"Forecast")&lt;Output!E$43,"Forecast",""),"Actual")</f>
        <v/>
      </c>
      <c r="DF489" s="19" t="str">
        <f>IF(DataGoesHere!B488="",IF(DD489="Forecast",(Output!$E$47*IntermediateCalcs!DH488)+((1-Output!$E$47)*IntermediateCalcs!DF488),""),(Output!$E$47*IntermediateCalcs!DB488)+((1-Output!$E$47)*IntermediateCalcs!DF488))</f>
        <v/>
      </c>
      <c r="DG489" s="19" t="str">
        <f>IF(DataGoesHere!B488="",IF(DD489="Forecast",(Output!$G$47*(IntermediateCalcs!DF489-IntermediateCalcs!DF488))+((1-Output!$G$47)*IntermediateCalcs!DG488),""),(Output!$G$47*(IntermediateCalcs!DF489-IntermediateCalcs!DF488))+((1-Output!$G$47)*IntermediateCalcs!DG488))</f>
        <v/>
      </c>
      <c r="DH489" s="19" t="str">
        <f>IF(DataGoesHere!B488="",IF(DD489="Forecast",DF489+DG489,""),DF489+DG489)</f>
        <v/>
      </c>
      <c r="DI489" s="274" t="str">
        <f>IF(DH489="","",IF(IntermediateCalcs!$AO$9="Yes",IntermediateCalcs!DH489*$CX489,IntermediateCalcs!DH489))</f>
        <v/>
      </c>
      <c r="DJ489" s="250" t="str">
        <f>IF(DataGoesHere!$B489="","",($CZ489-DI489))</f>
        <v/>
      </c>
      <c r="DK489" s="250" t="str">
        <f>IF(DataGoesHere!$B489="","",ABS($CZ489-DI489))</f>
        <v/>
      </c>
      <c r="DL489" s="250" t="str">
        <f>IF(DataGoesHere!$B489="","",DK489^2)</f>
        <v/>
      </c>
      <c r="DM489" s="249" t="str">
        <f>IF(DataGoesHere!$B489="","",DK489/$CZ489)</f>
        <v/>
      </c>
      <c r="DN489" s="250" t="str">
        <f>IF(DataGoesHere!$B489="","",SUM(DJ$2:DJ489)/AVERAGE(DK:DK))</f>
        <v/>
      </c>
      <c r="DP489" s="19" t="str">
        <f>IF(DataGoesHere!B489="",IF($DD489="Forecast",(Output!E$48*IntermediateCalcs!CY489)+Output!G$48,""),(Output!E$48*IntermediateCalcs!CY489)+Output!G$48)</f>
        <v/>
      </c>
      <c r="DQ489" s="274" t="str">
        <f>IF(DP489="","",IF(IntermediateCalcs!$AO$9="Yes",IntermediateCalcs!DP489*$CX489,IntermediateCalcs!DP489))</f>
        <v/>
      </c>
      <c r="DR489" s="250" t="str">
        <f>IF(DataGoesHere!$B489="","",($CZ489-DQ489))</f>
        <v/>
      </c>
      <c r="DS489" s="250" t="str">
        <f>IF(DataGoesHere!$B489="","",ABS($CZ489-DQ489))</f>
        <v/>
      </c>
      <c r="DT489" s="250" t="str">
        <f>IF(DataGoesHere!$B489="","",DS489^2)</f>
        <v/>
      </c>
      <c r="DU489" s="249" t="str">
        <f>IF(DataGoesHere!$B489="","",DS489/$CZ489)</f>
        <v/>
      </c>
      <c r="DV489" s="250" t="str">
        <f>IF(DataGoesHere!$B489="","",SUM(DR$2:DR489)/AVERAGE(DS:DS))</f>
        <v/>
      </c>
      <c r="DX489" s="19" t="str">
        <f>IF(DataGoesHere!$B488="","",(DB483*(Output!$O$49/Output!$P$49))+(IntermediateCalcs!DB484*(Output!$M$49/Output!$P$49))+(IntermediateCalcs!DB485*(Output!$K$49/Output!$P$49))+(DB486*(Output!$I$49/Output!$P$49))+(IntermediateCalcs!DB487*(Output!$G$49/Output!$P$49))+(IntermediateCalcs!DB488*(Output!$E$49/Output!$P$49)))</f>
        <v/>
      </c>
      <c r="DY489" s="274" t="str">
        <f>IF(DX489="","",IF(IntermediateCalcs!$AO$9="Yes",IntermediateCalcs!DX489*$CX489,IntermediateCalcs!DX489))</f>
        <v/>
      </c>
      <c r="DZ489" s="250" t="str">
        <f>IF(DataGoesHere!$B489="","",($CZ489-DY489))</f>
        <v/>
      </c>
      <c r="EA489" s="250" t="str">
        <f>IF(DataGoesHere!$B489="","",ABS($CZ489-DY489))</f>
        <v/>
      </c>
      <c r="EB489" s="250" t="str">
        <f>IF(DataGoesHere!$B489="","",EA489^2)</f>
        <v/>
      </c>
      <c r="EC489" s="249" t="str">
        <f>IF(DataGoesHere!$B489="","",EA489/$CZ489)</f>
        <v/>
      </c>
      <c r="ED489" s="250" t="str">
        <f>IF(DataGoesHere!$B489="","",SUM(DZ$2:DZ489)/AVERAGE(EA:EA))</f>
        <v/>
      </c>
    </row>
    <row r="490" spans="20:134" x14ac:dyDescent="0.2">
      <c r="T490" s="240"/>
      <c r="U490" s="86"/>
      <c r="V490" s="86"/>
      <c r="W490" s="86"/>
      <c r="X490" s="86"/>
      <c r="Y490" s="86"/>
      <c r="Z490" s="86"/>
      <c r="AA490" s="86"/>
      <c r="AB490" s="245" t="str">
        <f>IF(DataGoesHere!$B490="","",(DataGoesHere!$B490/SUM(DataGoesHere!$B482:'DataGoesHere'!$B493)))</f>
        <v/>
      </c>
      <c r="AC490" s="86"/>
      <c r="AD490" s="86"/>
      <c r="AE490" s="241"/>
      <c r="CV490" s="310" t="str">
        <f>IF(DataGoesHere!B490="","",DataGoesHere!A490)</f>
        <v/>
      </c>
      <c r="CW490" s="271">
        <f t="shared" ca="1" si="22"/>
        <v>9</v>
      </c>
      <c r="CX490" s="272">
        <f t="shared" ca="1" si="23"/>
        <v>1.0625330005567626</v>
      </c>
      <c r="CY490" s="266">
        <f>DataGoesHere!A490</f>
        <v>489</v>
      </c>
      <c r="CZ490" s="19" t="str">
        <f>IF(DataGoesHere!B490="","",DataGoesHere!B490)</f>
        <v/>
      </c>
      <c r="DA490" s="19" t="str">
        <f>IF(DataGoesHere!B490="","",IF(AH$5="No",DataGoesHere!B490,DataGoesHere!B490-(AH$2*(DataGoesHere!A490-1))))</f>
        <v/>
      </c>
      <c r="DB490" s="19" t="str">
        <f>IF(DataGoesHere!B490="","",IF(AO$9="No",DataGoesHere!B490,DataGoesHere!B490/CX490))</f>
        <v/>
      </c>
      <c r="DC490" s="19" t="str">
        <f>IF(DataGoesHere!B490="","",IF(AO$9="No",DA490,DA490/CX490))</f>
        <v/>
      </c>
      <c r="DD490" s="293" t="str">
        <f>IF(CZ490="",IF(COUNTIF(DD$2:DD489,"Forecast")&lt;Output!E$43,"Forecast",""),"Actual")</f>
        <v/>
      </c>
      <c r="DF490" s="19" t="str">
        <f>IF(DataGoesHere!B489="",IF(DD490="Forecast",(Output!$E$47*IntermediateCalcs!DH489)+((1-Output!$E$47)*IntermediateCalcs!DF489),""),(Output!$E$47*IntermediateCalcs!DB489)+((1-Output!$E$47)*IntermediateCalcs!DF489))</f>
        <v/>
      </c>
      <c r="DG490" s="19" t="str">
        <f>IF(DataGoesHere!B489="",IF(DD490="Forecast",(Output!$G$47*(IntermediateCalcs!DF490-IntermediateCalcs!DF489))+((1-Output!$G$47)*IntermediateCalcs!DG489),""),(Output!$G$47*(IntermediateCalcs!DF490-IntermediateCalcs!DF489))+((1-Output!$G$47)*IntermediateCalcs!DG489))</f>
        <v/>
      </c>
      <c r="DH490" s="19" t="str">
        <f>IF(DataGoesHere!B489="",IF(DD490="Forecast",DF490+DG490,""),DF490+DG490)</f>
        <v/>
      </c>
      <c r="DI490" s="274" t="str">
        <f>IF(DH490="","",IF(IntermediateCalcs!$AO$9="Yes",IntermediateCalcs!DH490*$CX490,IntermediateCalcs!DH490))</f>
        <v/>
      </c>
      <c r="DJ490" s="250" t="str">
        <f>IF(DataGoesHere!$B490="","",($CZ490-DI490))</f>
        <v/>
      </c>
      <c r="DK490" s="250" t="str">
        <f>IF(DataGoesHere!$B490="","",ABS($CZ490-DI490))</f>
        <v/>
      </c>
      <c r="DL490" s="250" t="str">
        <f>IF(DataGoesHere!$B490="","",DK490^2)</f>
        <v/>
      </c>
      <c r="DM490" s="249" t="str">
        <f>IF(DataGoesHere!$B490="","",DK490/$CZ490)</f>
        <v/>
      </c>
      <c r="DN490" s="250" t="str">
        <f>IF(DataGoesHere!$B490="","",SUM(DJ$2:DJ490)/AVERAGE(DK:DK))</f>
        <v/>
      </c>
      <c r="DP490" s="19" t="str">
        <f>IF(DataGoesHere!B490="",IF($DD490="Forecast",(Output!E$48*IntermediateCalcs!CY490)+Output!G$48,""),(Output!E$48*IntermediateCalcs!CY490)+Output!G$48)</f>
        <v/>
      </c>
      <c r="DQ490" s="274" t="str">
        <f>IF(DP490="","",IF(IntermediateCalcs!$AO$9="Yes",IntermediateCalcs!DP490*$CX490,IntermediateCalcs!DP490))</f>
        <v/>
      </c>
      <c r="DR490" s="250" t="str">
        <f>IF(DataGoesHere!$B490="","",($CZ490-DQ490))</f>
        <v/>
      </c>
      <c r="DS490" s="250" t="str">
        <f>IF(DataGoesHere!$B490="","",ABS($CZ490-DQ490))</f>
        <v/>
      </c>
      <c r="DT490" s="250" t="str">
        <f>IF(DataGoesHere!$B490="","",DS490^2)</f>
        <v/>
      </c>
      <c r="DU490" s="249" t="str">
        <f>IF(DataGoesHere!$B490="","",DS490/$CZ490)</f>
        <v/>
      </c>
      <c r="DV490" s="250" t="str">
        <f>IF(DataGoesHere!$B490="","",SUM(DR$2:DR490)/AVERAGE(DS:DS))</f>
        <v/>
      </c>
      <c r="DX490" s="19" t="str">
        <f>IF(DataGoesHere!$B489="","",(DB484*(Output!$O$49/Output!$P$49))+(IntermediateCalcs!DB485*(Output!$M$49/Output!$P$49))+(IntermediateCalcs!DB486*(Output!$K$49/Output!$P$49))+(DB487*(Output!$I$49/Output!$P$49))+(IntermediateCalcs!DB488*(Output!$G$49/Output!$P$49))+(IntermediateCalcs!DB489*(Output!$E$49/Output!$P$49)))</f>
        <v/>
      </c>
      <c r="DY490" s="274" t="str">
        <f>IF(DX490="","",IF(IntermediateCalcs!$AO$9="Yes",IntermediateCalcs!DX490*$CX490,IntermediateCalcs!DX490))</f>
        <v/>
      </c>
      <c r="DZ490" s="250" t="str">
        <f>IF(DataGoesHere!$B490="","",($CZ490-DY490))</f>
        <v/>
      </c>
      <c r="EA490" s="250" t="str">
        <f>IF(DataGoesHere!$B490="","",ABS($CZ490-DY490))</f>
        <v/>
      </c>
      <c r="EB490" s="250" t="str">
        <f>IF(DataGoesHere!$B490="","",EA490^2)</f>
        <v/>
      </c>
      <c r="EC490" s="249" t="str">
        <f>IF(DataGoesHere!$B490="","",EA490/$CZ490)</f>
        <v/>
      </c>
      <c r="ED490" s="250" t="str">
        <f>IF(DataGoesHere!$B490="","",SUM(DZ$2:DZ490)/AVERAGE(EA:EA))</f>
        <v/>
      </c>
    </row>
    <row r="491" spans="20:134" x14ac:dyDescent="0.2">
      <c r="T491" s="240"/>
      <c r="U491" s="86"/>
      <c r="V491" s="86"/>
      <c r="W491" s="86"/>
      <c r="X491" s="86"/>
      <c r="Y491" s="86"/>
      <c r="Z491" s="86"/>
      <c r="AA491" s="86"/>
      <c r="AB491" s="86"/>
      <c r="AC491" s="245" t="str">
        <f>IF(DataGoesHere!$B491="","",(DataGoesHere!$B491/SUM(DataGoesHere!$B482:'DataGoesHere'!$B493)))</f>
        <v/>
      </c>
      <c r="AD491" s="86"/>
      <c r="AE491" s="241"/>
      <c r="CV491" s="310" t="str">
        <f>IF(DataGoesHere!B491="","",DataGoesHere!A491)</f>
        <v/>
      </c>
      <c r="CW491" s="271">
        <f t="shared" ca="1" si="22"/>
        <v>10</v>
      </c>
      <c r="CX491" s="272">
        <f t="shared" ca="1" si="23"/>
        <v>0.92557634012077306</v>
      </c>
      <c r="CY491" s="266">
        <f>DataGoesHere!A491</f>
        <v>490</v>
      </c>
      <c r="CZ491" s="19" t="str">
        <f>IF(DataGoesHere!B491="","",DataGoesHere!B491)</f>
        <v/>
      </c>
      <c r="DA491" s="19" t="str">
        <f>IF(DataGoesHere!B491="","",IF(AH$5="No",DataGoesHere!B491,DataGoesHere!B491-(AH$2*(DataGoesHere!A491-1))))</f>
        <v/>
      </c>
      <c r="DB491" s="19" t="str">
        <f>IF(DataGoesHere!B491="","",IF(AO$9="No",DataGoesHere!B491,DataGoesHere!B491/CX491))</f>
        <v/>
      </c>
      <c r="DC491" s="19" t="str">
        <f>IF(DataGoesHere!B491="","",IF(AO$9="No",DA491,DA491/CX491))</f>
        <v/>
      </c>
      <c r="DD491" s="293" t="str">
        <f>IF(CZ491="",IF(COUNTIF(DD$2:DD490,"Forecast")&lt;Output!E$43,"Forecast",""),"Actual")</f>
        <v/>
      </c>
      <c r="DF491" s="19" t="str">
        <f>IF(DataGoesHere!B490="",IF(DD491="Forecast",(Output!$E$47*IntermediateCalcs!DH490)+((1-Output!$E$47)*IntermediateCalcs!DF490),""),(Output!$E$47*IntermediateCalcs!DB490)+((1-Output!$E$47)*IntermediateCalcs!DF490))</f>
        <v/>
      </c>
      <c r="DG491" s="19" t="str">
        <f>IF(DataGoesHere!B490="",IF(DD491="Forecast",(Output!$G$47*(IntermediateCalcs!DF491-IntermediateCalcs!DF490))+((1-Output!$G$47)*IntermediateCalcs!DG490),""),(Output!$G$47*(IntermediateCalcs!DF491-IntermediateCalcs!DF490))+((1-Output!$G$47)*IntermediateCalcs!DG490))</f>
        <v/>
      </c>
      <c r="DH491" s="19" t="str">
        <f>IF(DataGoesHere!B490="",IF(DD491="Forecast",DF491+DG491,""),DF491+DG491)</f>
        <v/>
      </c>
      <c r="DI491" s="274" t="str">
        <f>IF(DH491="","",IF(IntermediateCalcs!$AO$9="Yes",IntermediateCalcs!DH491*$CX491,IntermediateCalcs!DH491))</f>
        <v/>
      </c>
      <c r="DJ491" s="250" t="str">
        <f>IF(DataGoesHere!$B491="","",($CZ491-DI491))</f>
        <v/>
      </c>
      <c r="DK491" s="250" t="str">
        <f>IF(DataGoesHere!$B491="","",ABS($CZ491-DI491))</f>
        <v/>
      </c>
      <c r="DL491" s="250" t="str">
        <f>IF(DataGoesHere!$B491="","",DK491^2)</f>
        <v/>
      </c>
      <c r="DM491" s="249" t="str">
        <f>IF(DataGoesHere!$B491="","",DK491/$CZ491)</f>
        <v/>
      </c>
      <c r="DN491" s="250" t="str">
        <f>IF(DataGoesHere!$B491="","",SUM(DJ$2:DJ491)/AVERAGE(DK:DK))</f>
        <v/>
      </c>
      <c r="DP491" s="19" t="str">
        <f>IF(DataGoesHere!B491="",IF($DD491="Forecast",(Output!E$48*IntermediateCalcs!CY491)+Output!G$48,""),(Output!E$48*IntermediateCalcs!CY491)+Output!G$48)</f>
        <v/>
      </c>
      <c r="DQ491" s="274" t="str">
        <f>IF(DP491="","",IF(IntermediateCalcs!$AO$9="Yes",IntermediateCalcs!DP491*$CX491,IntermediateCalcs!DP491))</f>
        <v/>
      </c>
      <c r="DR491" s="250" t="str">
        <f>IF(DataGoesHere!$B491="","",($CZ491-DQ491))</f>
        <v/>
      </c>
      <c r="DS491" s="250" t="str">
        <f>IF(DataGoesHere!$B491="","",ABS($CZ491-DQ491))</f>
        <v/>
      </c>
      <c r="DT491" s="250" t="str">
        <f>IF(DataGoesHere!$B491="","",DS491^2)</f>
        <v/>
      </c>
      <c r="DU491" s="249" t="str">
        <f>IF(DataGoesHere!$B491="","",DS491/$CZ491)</f>
        <v/>
      </c>
      <c r="DV491" s="250" t="str">
        <f>IF(DataGoesHere!$B491="","",SUM(DR$2:DR491)/AVERAGE(DS:DS))</f>
        <v/>
      </c>
      <c r="DX491" s="19" t="str">
        <f>IF(DataGoesHere!$B490="","",(DB485*(Output!$O$49/Output!$P$49))+(IntermediateCalcs!DB486*(Output!$M$49/Output!$P$49))+(IntermediateCalcs!DB487*(Output!$K$49/Output!$P$49))+(DB488*(Output!$I$49/Output!$P$49))+(IntermediateCalcs!DB489*(Output!$G$49/Output!$P$49))+(IntermediateCalcs!DB490*(Output!$E$49/Output!$P$49)))</f>
        <v/>
      </c>
      <c r="DY491" s="274" t="str">
        <f>IF(DX491="","",IF(IntermediateCalcs!$AO$9="Yes",IntermediateCalcs!DX491*$CX491,IntermediateCalcs!DX491))</f>
        <v/>
      </c>
      <c r="DZ491" s="250" t="str">
        <f>IF(DataGoesHere!$B491="","",($CZ491-DY491))</f>
        <v/>
      </c>
      <c r="EA491" s="250" t="str">
        <f>IF(DataGoesHere!$B491="","",ABS($CZ491-DY491))</f>
        <v/>
      </c>
      <c r="EB491" s="250" t="str">
        <f>IF(DataGoesHere!$B491="","",EA491^2)</f>
        <v/>
      </c>
      <c r="EC491" s="249" t="str">
        <f>IF(DataGoesHere!$B491="","",EA491/$CZ491)</f>
        <v/>
      </c>
      <c r="ED491" s="250" t="str">
        <f>IF(DataGoesHere!$B491="","",SUM(DZ$2:DZ491)/AVERAGE(EA:EA))</f>
        <v/>
      </c>
    </row>
    <row r="492" spans="20:134" x14ac:dyDescent="0.2">
      <c r="T492" s="240"/>
      <c r="U492" s="86"/>
      <c r="V492" s="86"/>
      <c r="W492" s="86"/>
      <c r="X492" s="86"/>
      <c r="Y492" s="86"/>
      <c r="Z492" s="86"/>
      <c r="AA492" s="86"/>
      <c r="AB492" s="86"/>
      <c r="AC492" s="86"/>
      <c r="AD492" s="245" t="str">
        <f>IF(DataGoesHere!$B492="","",(DataGoesHere!$B492/SUM(DataGoesHere!$B482:'DataGoesHere'!$B493)))</f>
        <v/>
      </c>
      <c r="AE492" s="241"/>
      <c r="CV492" s="310" t="str">
        <f>IF(DataGoesHere!B492="","",DataGoesHere!A492)</f>
        <v/>
      </c>
      <c r="CW492" s="271">
        <f t="shared" ca="1" si="22"/>
        <v>11</v>
      </c>
      <c r="CX492" s="272">
        <f t="shared" ca="1" si="23"/>
        <v>0.97463169608807265</v>
      </c>
      <c r="CY492" s="266">
        <f>DataGoesHere!A492</f>
        <v>491</v>
      </c>
      <c r="CZ492" s="19" t="str">
        <f>IF(DataGoesHere!B492="","",DataGoesHere!B492)</f>
        <v/>
      </c>
      <c r="DA492" s="19" t="str">
        <f>IF(DataGoesHere!B492="","",IF(AH$5="No",DataGoesHere!B492,DataGoesHere!B492-(AH$2*(DataGoesHere!A492-1))))</f>
        <v/>
      </c>
      <c r="DB492" s="19" t="str">
        <f>IF(DataGoesHere!B492="","",IF(AO$9="No",DataGoesHere!B492,DataGoesHere!B492/CX492))</f>
        <v/>
      </c>
      <c r="DC492" s="19" t="str">
        <f>IF(DataGoesHere!B492="","",IF(AO$9="No",DA492,DA492/CX492))</f>
        <v/>
      </c>
      <c r="DD492" s="293" t="str">
        <f>IF(CZ492="",IF(COUNTIF(DD$2:DD491,"Forecast")&lt;Output!E$43,"Forecast",""),"Actual")</f>
        <v/>
      </c>
      <c r="DF492" s="19" t="str">
        <f>IF(DataGoesHere!B491="",IF(DD492="Forecast",(Output!$E$47*IntermediateCalcs!DH491)+((1-Output!$E$47)*IntermediateCalcs!DF491),""),(Output!$E$47*IntermediateCalcs!DB491)+((1-Output!$E$47)*IntermediateCalcs!DF491))</f>
        <v/>
      </c>
      <c r="DG492" s="19" t="str">
        <f>IF(DataGoesHere!B491="",IF(DD492="Forecast",(Output!$G$47*(IntermediateCalcs!DF492-IntermediateCalcs!DF491))+((1-Output!$G$47)*IntermediateCalcs!DG491),""),(Output!$G$47*(IntermediateCalcs!DF492-IntermediateCalcs!DF491))+((1-Output!$G$47)*IntermediateCalcs!DG491))</f>
        <v/>
      </c>
      <c r="DH492" s="19" t="str">
        <f>IF(DataGoesHere!B491="",IF(DD492="Forecast",DF492+DG492,""),DF492+DG492)</f>
        <v/>
      </c>
      <c r="DI492" s="274" t="str">
        <f>IF(DH492="","",IF(IntermediateCalcs!$AO$9="Yes",IntermediateCalcs!DH492*$CX492,IntermediateCalcs!DH492))</f>
        <v/>
      </c>
      <c r="DJ492" s="250" t="str">
        <f>IF(DataGoesHere!$B492="","",($CZ492-DI492))</f>
        <v/>
      </c>
      <c r="DK492" s="250" t="str">
        <f>IF(DataGoesHere!$B492="","",ABS($CZ492-DI492))</f>
        <v/>
      </c>
      <c r="DL492" s="250" t="str">
        <f>IF(DataGoesHere!$B492="","",DK492^2)</f>
        <v/>
      </c>
      <c r="DM492" s="249" t="str">
        <f>IF(DataGoesHere!$B492="","",DK492/$CZ492)</f>
        <v/>
      </c>
      <c r="DN492" s="250" t="str">
        <f>IF(DataGoesHere!$B492="","",SUM(DJ$2:DJ492)/AVERAGE(DK:DK))</f>
        <v/>
      </c>
      <c r="DP492" s="19" t="str">
        <f>IF(DataGoesHere!B492="",IF($DD492="Forecast",(Output!E$48*IntermediateCalcs!CY492)+Output!G$48,""),(Output!E$48*IntermediateCalcs!CY492)+Output!G$48)</f>
        <v/>
      </c>
      <c r="DQ492" s="274" t="str">
        <f>IF(DP492="","",IF(IntermediateCalcs!$AO$9="Yes",IntermediateCalcs!DP492*$CX492,IntermediateCalcs!DP492))</f>
        <v/>
      </c>
      <c r="DR492" s="250" t="str">
        <f>IF(DataGoesHere!$B492="","",($CZ492-DQ492))</f>
        <v/>
      </c>
      <c r="DS492" s="250" t="str">
        <f>IF(DataGoesHere!$B492="","",ABS($CZ492-DQ492))</f>
        <v/>
      </c>
      <c r="DT492" s="250" t="str">
        <f>IF(DataGoesHere!$B492="","",DS492^2)</f>
        <v/>
      </c>
      <c r="DU492" s="249" t="str">
        <f>IF(DataGoesHere!$B492="","",DS492/$CZ492)</f>
        <v/>
      </c>
      <c r="DV492" s="250" t="str">
        <f>IF(DataGoesHere!$B492="","",SUM(DR$2:DR492)/AVERAGE(DS:DS))</f>
        <v/>
      </c>
      <c r="DX492" s="19" t="str">
        <f>IF(DataGoesHere!$B491="","",(DB486*(Output!$O$49/Output!$P$49))+(IntermediateCalcs!DB487*(Output!$M$49/Output!$P$49))+(IntermediateCalcs!DB488*(Output!$K$49/Output!$P$49))+(DB489*(Output!$I$49/Output!$P$49))+(IntermediateCalcs!DB490*(Output!$G$49/Output!$P$49))+(IntermediateCalcs!DB491*(Output!$E$49/Output!$P$49)))</f>
        <v/>
      </c>
      <c r="DY492" s="274" t="str">
        <f>IF(DX492="","",IF(IntermediateCalcs!$AO$9="Yes",IntermediateCalcs!DX492*$CX492,IntermediateCalcs!DX492))</f>
        <v/>
      </c>
      <c r="DZ492" s="250" t="str">
        <f>IF(DataGoesHere!$B492="","",($CZ492-DY492))</f>
        <v/>
      </c>
      <c r="EA492" s="250" t="str">
        <f>IF(DataGoesHere!$B492="","",ABS($CZ492-DY492))</f>
        <v/>
      </c>
      <c r="EB492" s="250" t="str">
        <f>IF(DataGoesHere!$B492="","",EA492^2)</f>
        <v/>
      </c>
      <c r="EC492" s="249" t="str">
        <f>IF(DataGoesHere!$B492="","",EA492/$CZ492)</f>
        <v/>
      </c>
      <c r="ED492" s="250" t="str">
        <f>IF(DataGoesHere!$B492="","",SUM(DZ$2:DZ492)/AVERAGE(EA:EA))</f>
        <v/>
      </c>
    </row>
    <row r="493" spans="20:134" x14ac:dyDescent="0.2">
      <c r="T493" s="242"/>
      <c r="U493" s="243"/>
      <c r="V493" s="243"/>
      <c r="W493" s="243"/>
      <c r="X493" s="243"/>
      <c r="Y493" s="243"/>
      <c r="Z493" s="243"/>
      <c r="AA493" s="243"/>
      <c r="AB493" s="243"/>
      <c r="AC493" s="243"/>
      <c r="AD493" s="243"/>
      <c r="AE493" s="246" t="str">
        <f>IF(DataGoesHere!$B493="","",(DataGoesHere!$B493/SUM(DataGoesHere!$B482:'DataGoesHere'!$B493)))</f>
        <v/>
      </c>
      <c r="CV493" s="310" t="str">
        <f>IF(DataGoesHere!B493="","",DataGoesHere!A493)</f>
        <v/>
      </c>
      <c r="CW493" s="271">
        <f t="shared" ca="1" si="22"/>
        <v>12</v>
      </c>
      <c r="CX493" s="272">
        <f t="shared" ca="1" si="23"/>
        <v>1.0054005237672714</v>
      </c>
      <c r="CY493" s="266">
        <f>DataGoesHere!A493</f>
        <v>492</v>
      </c>
      <c r="CZ493" s="19" t="str">
        <f>IF(DataGoesHere!B493="","",DataGoesHere!B493)</f>
        <v/>
      </c>
      <c r="DA493" s="19" t="str">
        <f>IF(DataGoesHere!B493="","",IF(AH$5="No",DataGoesHere!B493,DataGoesHere!B493-(AH$2*(DataGoesHere!A493-1))))</f>
        <v/>
      </c>
      <c r="DB493" s="19" t="str">
        <f>IF(DataGoesHere!B493="","",IF(AO$9="No",DataGoesHere!B493,DataGoesHere!B493/CX493))</f>
        <v/>
      </c>
      <c r="DC493" s="19" t="str">
        <f>IF(DataGoesHere!B493="","",IF(AO$9="No",DA493,DA493/CX493))</f>
        <v/>
      </c>
      <c r="DD493" s="293" t="str">
        <f>IF(CZ493="",IF(COUNTIF(DD$2:DD492,"Forecast")&lt;Output!E$43,"Forecast",""),"Actual")</f>
        <v/>
      </c>
      <c r="DF493" s="19" t="str">
        <f>IF(DataGoesHere!B492="",IF(DD493="Forecast",(Output!$E$47*IntermediateCalcs!DH492)+((1-Output!$E$47)*IntermediateCalcs!DF492),""),(Output!$E$47*IntermediateCalcs!DB492)+((1-Output!$E$47)*IntermediateCalcs!DF492))</f>
        <v/>
      </c>
      <c r="DG493" s="19" t="str">
        <f>IF(DataGoesHere!B492="",IF(DD493="Forecast",(Output!$G$47*(IntermediateCalcs!DF493-IntermediateCalcs!DF492))+((1-Output!$G$47)*IntermediateCalcs!DG492),""),(Output!$G$47*(IntermediateCalcs!DF493-IntermediateCalcs!DF492))+((1-Output!$G$47)*IntermediateCalcs!DG492))</f>
        <v/>
      </c>
      <c r="DH493" s="19" t="str">
        <f>IF(DataGoesHere!B492="",IF(DD493="Forecast",DF493+DG493,""),DF493+DG493)</f>
        <v/>
      </c>
      <c r="DI493" s="274" t="str">
        <f>IF(DH493="","",IF(IntermediateCalcs!$AO$9="Yes",IntermediateCalcs!DH493*$CX493,IntermediateCalcs!DH493))</f>
        <v/>
      </c>
      <c r="DJ493" s="250" t="str">
        <f>IF(DataGoesHere!$B493="","",($CZ493-DI493))</f>
        <v/>
      </c>
      <c r="DK493" s="250" t="str">
        <f>IF(DataGoesHere!$B493="","",ABS($CZ493-DI493))</f>
        <v/>
      </c>
      <c r="DL493" s="250" t="str">
        <f>IF(DataGoesHere!$B493="","",DK493^2)</f>
        <v/>
      </c>
      <c r="DM493" s="249" t="str">
        <f>IF(DataGoesHere!$B493="","",DK493/$CZ493)</f>
        <v/>
      </c>
      <c r="DN493" s="250" t="str">
        <f>IF(DataGoesHere!$B493="","",SUM(DJ$2:DJ493)/AVERAGE(DK:DK))</f>
        <v/>
      </c>
      <c r="DP493" s="19" t="str">
        <f>IF(DataGoesHere!B493="",IF($DD493="Forecast",(Output!E$48*IntermediateCalcs!CY493)+Output!G$48,""),(Output!E$48*IntermediateCalcs!CY493)+Output!G$48)</f>
        <v/>
      </c>
      <c r="DQ493" s="274" t="str">
        <f>IF(DP493="","",IF(IntermediateCalcs!$AO$9="Yes",IntermediateCalcs!DP493*$CX493,IntermediateCalcs!DP493))</f>
        <v/>
      </c>
      <c r="DR493" s="250" t="str">
        <f>IF(DataGoesHere!$B493="","",($CZ493-DQ493))</f>
        <v/>
      </c>
      <c r="DS493" s="250" t="str">
        <f>IF(DataGoesHere!$B493="","",ABS($CZ493-DQ493))</f>
        <v/>
      </c>
      <c r="DT493" s="250" t="str">
        <f>IF(DataGoesHere!$B493="","",DS493^2)</f>
        <v/>
      </c>
      <c r="DU493" s="249" t="str">
        <f>IF(DataGoesHere!$B493="","",DS493/$CZ493)</f>
        <v/>
      </c>
      <c r="DV493" s="250" t="str">
        <f>IF(DataGoesHere!$B493="","",SUM(DR$2:DR493)/AVERAGE(DS:DS))</f>
        <v/>
      </c>
      <c r="DX493" s="19" t="str">
        <f>IF(DataGoesHere!$B492="","",(DB487*(Output!$O$49/Output!$P$49))+(IntermediateCalcs!DB488*(Output!$M$49/Output!$P$49))+(IntermediateCalcs!DB489*(Output!$K$49/Output!$P$49))+(DB490*(Output!$I$49/Output!$P$49))+(IntermediateCalcs!DB491*(Output!$G$49/Output!$P$49))+(IntermediateCalcs!DB492*(Output!$E$49/Output!$P$49)))</f>
        <v/>
      </c>
      <c r="DY493" s="274" t="str">
        <f>IF(DX493="","",IF(IntermediateCalcs!$AO$9="Yes",IntermediateCalcs!DX493*$CX493,IntermediateCalcs!DX493))</f>
        <v/>
      </c>
      <c r="DZ493" s="250" t="str">
        <f>IF(DataGoesHere!$B493="","",($CZ493-DY493))</f>
        <v/>
      </c>
      <c r="EA493" s="250" t="str">
        <f>IF(DataGoesHere!$B493="","",ABS($CZ493-DY493))</f>
        <v/>
      </c>
      <c r="EB493" s="250" t="str">
        <f>IF(DataGoesHere!$B493="","",EA493^2)</f>
        <v/>
      </c>
      <c r="EC493" s="249" t="str">
        <f>IF(DataGoesHere!$B493="","",EA493/$CZ493)</f>
        <v/>
      </c>
      <c r="ED493" s="250" t="str">
        <f>IF(DataGoesHere!$B493="","",SUM(DZ$2:DZ493)/AVERAGE(EA:EA))</f>
        <v/>
      </c>
    </row>
    <row r="494" spans="20:134" x14ac:dyDescent="0.2">
      <c r="T494" s="244" t="str">
        <f>IF(DataGoesHere!$B494="","",(DataGoesHere!$B494/SUM(DataGoesHere!$B494:'DataGoesHere'!$B505)))</f>
        <v/>
      </c>
      <c r="U494" s="238"/>
      <c r="V494" s="238"/>
      <c r="W494" s="238"/>
      <c r="X494" s="238"/>
      <c r="Y494" s="238"/>
      <c r="Z494" s="238"/>
      <c r="AA494" s="238"/>
      <c r="AB494" s="238"/>
      <c r="AC494" s="238"/>
      <c r="AD494" s="238"/>
      <c r="AE494" s="239"/>
      <c r="CV494" s="310" t="str">
        <f>IF(DataGoesHere!B494="","",DataGoesHere!A494)</f>
        <v/>
      </c>
      <c r="CW494" s="271">
        <f t="shared" ca="1" si="22"/>
        <v>1</v>
      </c>
      <c r="CX494" s="272">
        <f t="shared" ca="1" si="23"/>
        <v>1.3236179355303281</v>
      </c>
      <c r="CY494" s="266">
        <f>DataGoesHere!A494</f>
        <v>493</v>
      </c>
      <c r="CZ494" s="19" t="str">
        <f>IF(DataGoesHere!B494="","",DataGoesHere!B494)</f>
        <v/>
      </c>
      <c r="DA494" s="19" t="str">
        <f>IF(DataGoesHere!B494="","",IF(AH$5="No",DataGoesHere!B494,DataGoesHere!B494-(AH$2*(DataGoesHere!A494-1))))</f>
        <v/>
      </c>
      <c r="DB494" s="19" t="str">
        <f>IF(DataGoesHere!B494="","",IF(AO$9="No",DataGoesHere!B494,DataGoesHere!B494/CX494))</f>
        <v/>
      </c>
      <c r="DC494" s="19" t="str">
        <f>IF(DataGoesHere!B494="","",IF(AO$9="No",DA494,DA494/CX494))</f>
        <v/>
      </c>
      <c r="DD494" s="293" t="str">
        <f>IF(CZ494="",IF(COUNTIF(DD$2:DD493,"Forecast")&lt;Output!E$43,"Forecast",""),"Actual")</f>
        <v/>
      </c>
      <c r="DF494" s="19" t="str">
        <f>IF(DataGoesHere!B493="",IF(DD494="Forecast",(Output!$E$47*IntermediateCalcs!DH493)+((1-Output!$E$47)*IntermediateCalcs!DF493),""),(Output!$E$47*IntermediateCalcs!DB493)+((1-Output!$E$47)*IntermediateCalcs!DF493))</f>
        <v/>
      </c>
      <c r="DG494" s="19" t="str">
        <f>IF(DataGoesHere!B493="",IF(DD494="Forecast",(Output!$G$47*(IntermediateCalcs!DF494-IntermediateCalcs!DF493))+((1-Output!$G$47)*IntermediateCalcs!DG493),""),(Output!$G$47*(IntermediateCalcs!DF494-IntermediateCalcs!DF493))+((1-Output!$G$47)*IntermediateCalcs!DG493))</f>
        <v/>
      </c>
      <c r="DH494" s="19" t="str">
        <f>IF(DataGoesHere!B493="",IF(DD494="Forecast",DF494+DG494,""),DF494+DG494)</f>
        <v/>
      </c>
      <c r="DI494" s="274" t="str">
        <f>IF(DH494="","",IF(IntermediateCalcs!$AO$9="Yes",IntermediateCalcs!DH494*$CX494,IntermediateCalcs!DH494))</f>
        <v/>
      </c>
      <c r="DJ494" s="250" t="str">
        <f>IF(DataGoesHere!$B494="","",($CZ494-DI494))</f>
        <v/>
      </c>
      <c r="DK494" s="250" t="str">
        <f>IF(DataGoesHere!$B494="","",ABS($CZ494-DI494))</f>
        <v/>
      </c>
      <c r="DL494" s="250" t="str">
        <f>IF(DataGoesHere!$B494="","",DK494^2)</f>
        <v/>
      </c>
      <c r="DM494" s="249" t="str">
        <f>IF(DataGoesHere!$B494="","",DK494/$CZ494)</f>
        <v/>
      </c>
      <c r="DN494" s="250" t="str">
        <f>IF(DataGoesHere!$B494="","",SUM(DJ$2:DJ494)/AVERAGE(DK:DK))</f>
        <v/>
      </c>
      <c r="DP494" s="19" t="str">
        <f>IF(DataGoesHere!B494="",IF($DD494="Forecast",(Output!E$48*IntermediateCalcs!CY494)+Output!G$48,""),(Output!E$48*IntermediateCalcs!CY494)+Output!G$48)</f>
        <v/>
      </c>
      <c r="DQ494" s="274" t="str">
        <f>IF(DP494="","",IF(IntermediateCalcs!$AO$9="Yes",IntermediateCalcs!DP494*$CX494,IntermediateCalcs!DP494))</f>
        <v/>
      </c>
      <c r="DR494" s="250" t="str">
        <f>IF(DataGoesHere!$B494="","",($CZ494-DQ494))</f>
        <v/>
      </c>
      <c r="DS494" s="250" t="str">
        <f>IF(DataGoesHere!$B494="","",ABS($CZ494-DQ494))</f>
        <v/>
      </c>
      <c r="DT494" s="250" t="str">
        <f>IF(DataGoesHere!$B494="","",DS494^2)</f>
        <v/>
      </c>
      <c r="DU494" s="249" t="str">
        <f>IF(DataGoesHere!$B494="","",DS494/$CZ494)</f>
        <v/>
      </c>
      <c r="DV494" s="250" t="str">
        <f>IF(DataGoesHere!$B494="","",SUM(DR$2:DR494)/AVERAGE(DS:DS))</f>
        <v/>
      </c>
      <c r="DX494" s="19" t="str">
        <f>IF(DataGoesHere!$B493="","",(DB488*(Output!$O$49/Output!$P$49))+(IntermediateCalcs!DB489*(Output!$M$49/Output!$P$49))+(IntermediateCalcs!DB490*(Output!$K$49/Output!$P$49))+(DB491*(Output!$I$49/Output!$P$49))+(IntermediateCalcs!DB492*(Output!$G$49/Output!$P$49))+(IntermediateCalcs!DB493*(Output!$E$49/Output!$P$49)))</f>
        <v/>
      </c>
      <c r="DY494" s="274" t="str">
        <f>IF(DX494="","",IF(IntermediateCalcs!$AO$9="Yes",IntermediateCalcs!DX494*$CX494,IntermediateCalcs!DX494))</f>
        <v/>
      </c>
      <c r="DZ494" s="250" t="str">
        <f>IF(DataGoesHere!$B494="","",($CZ494-DY494))</f>
        <v/>
      </c>
      <c r="EA494" s="250" t="str">
        <f>IF(DataGoesHere!$B494="","",ABS($CZ494-DY494))</f>
        <v/>
      </c>
      <c r="EB494" s="250" t="str">
        <f>IF(DataGoesHere!$B494="","",EA494^2)</f>
        <v/>
      </c>
      <c r="EC494" s="249" t="str">
        <f>IF(DataGoesHere!$B494="","",EA494/$CZ494)</f>
        <v/>
      </c>
      <c r="ED494" s="250" t="str">
        <f>IF(DataGoesHere!$B494="","",SUM(DZ$2:DZ494)/AVERAGE(EA:EA))</f>
        <v/>
      </c>
    </row>
    <row r="495" spans="20:134" x14ac:dyDescent="0.2">
      <c r="T495" s="240"/>
      <c r="U495" s="245" t="str">
        <f>IF(DataGoesHere!$B495="","",(DataGoesHere!$B495/SUM(DataGoesHere!$B495:'DataGoesHere'!$B505)))</f>
        <v/>
      </c>
      <c r="V495" s="86"/>
      <c r="W495" s="86"/>
      <c r="X495" s="86"/>
      <c r="Y495" s="86"/>
      <c r="Z495" s="86"/>
      <c r="AA495" s="86"/>
      <c r="AB495" s="86"/>
      <c r="AC495" s="86"/>
      <c r="AD495" s="86"/>
      <c r="AE495" s="241"/>
      <c r="CV495" s="310" t="str">
        <f>IF(DataGoesHere!B495="","",DataGoesHere!A495)</f>
        <v/>
      </c>
      <c r="CW495" s="271">
        <f t="shared" ca="1" si="22"/>
        <v>2</v>
      </c>
      <c r="CX495" s="272">
        <f t="shared" ca="1" si="23"/>
        <v>0.80574490527728204</v>
      </c>
      <c r="CY495" s="266">
        <f>DataGoesHere!A495</f>
        <v>494</v>
      </c>
      <c r="CZ495" s="19" t="str">
        <f>IF(DataGoesHere!B495="","",DataGoesHere!B495)</f>
        <v/>
      </c>
      <c r="DA495" s="19" t="str">
        <f>IF(DataGoesHere!B495="","",IF(AH$5="No",DataGoesHere!B495,DataGoesHere!B495-(AH$2*(DataGoesHere!A495-1))))</f>
        <v/>
      </c>
      <c r="DB495" s="19" t="str">
        <f>IF(DataGoesHere!B495="","",IF(AO$9="No",DataGoesHere!B495,DataGoesHere!B495/CX495))</f>
        <v/>
      </c>
      <c r="DC495" s="19" t="str">
        <f>IF(DataGoesHere!B495="","",IF(AO$9="No",DA495,DA495/CX495))</f>
        <v/>
      </c>
      <c r="DD495" s="293" t="str">
        <f>IF(CZ495="",IF(COUNTIF(DD$2:DD494,"Forecast")&lt;Output!E$43,"Forecast",""),"Actual")</f>
        <v/>
      </c>
      <c r="DF495" s="19" t="str">
        <f>IF(DataGoesHere!B494="",IF(DD495="Forecast",(Output!$E$47*IntermediateCalcs!DH494)+((1-Output!$E$47)*IntermediateCalcs!DF494),""),(Output!$E$47*IntermediateCalcs!DB494)+((1-Output!$E$47)*IntermediateCalcs!DF494))</f>
        <v/>
      </c>
      <c r="DG495" s="19" t="str">
        <f>IF(DataGoesHere!B494="",IF(DD495="Forecast",(Output!$G$47*(IntermediateCalcs!DF495-IntermediateCalcs!DF494))+((1-Output!$G$47)*IntermediateCalcs!DG494),""),(Output!$G$47*(IntermediateCalcs!DF495-IntermediateCalcs!DF494))+((1-Output!$G$47)*IntermediateCalcs!DG494))</f>
        <v/>
      </c>
      <c r="DH495" s="19" t="str">
        <f>IF(DataGoesHere!B494="",IF(DD495="Forecast",DF495+DG495,""),DF495+DG495)</f>
        <v/>
      </c>
      <c r="DI495" s="274" t="str">
        <f>IF(DH495="","",IF(IntermediateCalcs!$AO$9="Yes",IntermediateCalcs!DH495*$CX495,IntermediateCalcs!DH495))</f>
        <v/>
      </c>
      <c r="DJ495" s="250" t="str">
        <f>IF(DataGoesHere!$B495="","",($CZ495-DI495))</f>
        <v/>
      </c>
      <c r="DK495" s="250" t="str">
        <f>IF(DataGoesHere!$B495="","",ABS($CZ495-DI495))</f>
        <v/>
      </c>
      <c r="DL495" s="250" t="str">
        <f>IF(DataGoesHere!$B495="","",DK495^2)</f>
        <v/>
      </c>
      <c r="DM495" s="249" t="str">
        <f>IF(DataGoesHere!$B495="","",DK495/$CZ495)</f>
        <v/>
      </c>
      <c r="DN495" s="250" t="str">
        <f>IF(DataGoesHere!$B495="","",SUM(DJ$2:DJ495)/AVERAGE(DK:DK))</f>
        <v/>
      </c>
      <c r="DP495" s="19" t="str">
        <f>IF(DataGoesHere!B495="",IF($DD495="Forecast",(Output!E$48*IntermediateCalcs!CY495)+Output!G$48,""),(Output!E$48*IntermediateCalcs!CY495)+Output!G$48)</f>
        <v/>
      </c>
      <c r="DQ495" s="274" t="str">
        <f>IF(DP495="","",IF(IntermediateCalcs!$AO$9="Yes",IntermediateCalcs!DP495*$CX495,IntermediateCalcs!DP495))</f>
        <v/>
      </c>
      <c r="DR495" s="250" t="str">
        <f>IF(DataGoesHere!$B495="","",($CZ495-DQ495))</f>
        <v/>
      </c>
      <c r="DS495" s="250" t="str">
        <f>IF(DataGoesHere!$B495="","",ABS($CZ495-DQ495))</f>
        <v/>
      </c>
      <c r="DT495" s="250" t="str">
        <f>IF(DataGoesHere!$B495="","",DS495^2)</f>
        <v/>
      </c>
      <c r="DU495" s="249" t="str">
        <f>IF(DataGoesHere!$B495="","",DS495/$CZ495)</f>
        <v/>
      </c>
      <c r="DV495" s="250" t="str">
        <f>IF(DataGoesHere!$B495="","",SUM(DR$2:DR495)/AVERAGE(DS:DS))</f>
        <v/>
      </c>
      <c r="DX495" s="19" t="str">
        <f>IF(DataGoesHere!$B494="","",(DB489*(Output!$O$49/Output!$P$49))+(IntermediateCalcs!DB490*(Output!$M$49/Output!$P$49))+(IntermediateCalcs!DB491*(Output!$K$49/Output!$P$49))+(DB492*(Output!$I$49/Output!$P$49))+(IntermediateCalcs!DB493*(Output!$G$49/Output!$P$49))+(IntermediateCalcs!DB494*(Output!$E$49/Output!$P$49)))</f>
        <v/>
      </c>
      <c r="DY495" s="274" t="str">
        <f>IF(DX495="","",IF(IntermediateCalcs!$AO$9="Yes",IntermediateCalcs!DX495*$CX495,IntermediateCalcs!DX495))</f>
        <v/>
      </c>
      <c r="DZ495" s="250" t="str">
        <f>IF(DataGoesHere!$B495="","",($CZ495-DY495))</f>
        <v/>
      </c>
      <c r="EA495" s="250" t="str">
        <f>IF(DataGoesHere!$B495="","",ABS($CZ495-DY495))</f>
        <v/>
      </c>
      <c r="EB495" s="250" t="str">
        <f>IF(DataGoesHere!$B495="","",EA495^2)</f>
        <v/>
      </c>
      <c r="EC495" s="249" t="str">
        <f>IF(DataGoesHere!$B495="","",EA495/$CZ495)</f>
        <v/>
      </c>
      <c r="ED495" s="250" t="str">
        <f>IF(DataGoesHere!$B495="","",SUM(DZ$2:DZ495)/AVERAGE(EA:EA))</f>
        <v/>
      </c>
    </row>
    <row r="496" spans="20:134" x14ac:dyDescent="0.2">
      <c r="T496" s="240"/>
      <c r="U496" s="86"/>
      <c r="V496" s="245" t="str">
        <f>IF(DataGoesHere!$B496="","",(DataGoesHere!$B496/SUM(DataGoesHere!$B494:'DataGoesHere'!$B505)))</f>
        <v/>
      </c>
      <c r="W496" s="86"/>
      <c r="X496" s="86"/>
      <c r="Y496" s="86"/>
      <c r="Z496" s="86"/>
      <c r="AA496" s="86"/>
      <c r="AB496" s="86"/>
      <c r="AC496" s="86"/>
      <c r="AD496" s="86"/>
      <c r="AE496" s="241"/>
      <c r="CV496" s="310" t="str">
        <f>IF(DataGoesHere!B496="","",DataGoesHere!A496)</f>
        <v/>
      </c>
      <c r="CW496" s="271">
        <f t="shared" ca="1" si="22"/>
        <v>3</v>
      </c>
      <c r="CX496" s="272">
        <f t="shared" ca="1" si="23"/>
        <v>0.79862940076451561</v>
      </c>
      <c r="CY496" s="266">
        <f>DataGoesHere!A496</f>
        <v>495</v>
      </c>
      <c r="CZ496" s="19" t="str">
        <f>IF(DataGoesHere!B496="","",DataGoesHere!B496)</f>
        <v/>
      </c>
      <c r="DA496" s="19" t="str">
        <f>IF(DataGoesHere!B496="","",IF(AH$5="No",DataGoesHere!B496,DataGoesHere!B496-(AH$2*(DataGoesHere!A496-1))))</f>
        <v/>
      </c>
      <c r="DB496" s="19" t="str">
        <f>IF(DataGoesHere!B496="","",IF(AO$9="No",DataGoesHere!B496,DataGoesHere!B496/CX496))</f>
        <v/>
      </c>
      <c r="DC496" s="19" t="str">
        <f>IF(DataGoesHere!B496="","",IF(AO$9="No",DA496,DA496/CX496))</f>
        <v/>
      </c>
      <c r="DD496" s="293" t="str">
        <f>IF(CZ496="",IF(COUNTIF(DD$2:DD495,"Forecast")&lt;Output!E$43,"Forecast",""),"Actual")</f>
        <v/>
      </c>
      <c r="DF496" s="19" t="str">
        <f>IF(DataGoesHere!B495="",IF(DD496="Forecast",(Output!$E$47*IntermediateCalcs!DH495)+((1-Output!$E$47)*IntermediateCalcs!DF495),""),(Output!$E$47*IntermediateCalcs!DB495)+((1-Output!$E$47)*IntermediateCalcs!DF495))</f>
        <v/>
      </c>
      <c r="DG496" s="19" t="str">
        <f>IF(DataGoesHere!B495="",IF(DD496="Forecast",(Output!$G$47*(IntermediateCalcs!DF496-IntermediateCalcs!DF495))+((1-Output!$G$47)*IntermediateCalcs!DG495),""),(Output!$G$47*(IntermediateCalcs!DF496-IntermediateCalcs!DF495))+((1-Output!$G$47)*IntermediateCalcs!DG495))</f>
        <v/>
      </c>
      <c r="DH496" s="19" t="str">
        <f>IF(DataGoesHere!B495="",IF(DD496="Forecast",DF496+DG496,""),DF496+DG496)</f>
        <v/>
      </c>
      <c r="DI496" s="274" t="str">
        <f>IF(DH496="","",IF(IntermediateCalcs!$AO$9="Yes",IntermediateCalcs!DH496*$CX496,IntermediateCalcs!DH496))</f>
        <v/>
      </c>
      <c r="DJ496" s="250" t="str">
        <f>IF(DataGoesHere!$B496="","",($CZ496-DI496))</f>
        <v/>
      </c>
      <c r="DK496" s="250" t="str">
        <f>IF(DataGoesHere!$B496="","",ABS($CZ496-DI496))</f>
        <v/>
      </c>
      <c r="DL496" s="250" t="str">
        <f>IF(DataGoesHere!$B496="","",DK496^2)</f>
        <v/>
      </c>
      <c r="DM496" s="249" t="str">
        <f>IF(DataGoesHere!$B496="","",DK496/$CZ496)</f>
        <v/>
      </c>
      <c r="DN496" s="250" t="str">
        <f>IF(DataGoesHere!$B496="","",SUM(DJ$2:DJ496)/AVERAGE(DK:DK))</f>
        <v/>
      </c>
      <c r="DP496" s="19" t="str">
        <f>IF(DataGoesHere!B496="",IF($DD496="Forecast",(Output!E$48*IntermediateCalcs!CY496)+Output!G$48,""),(Output!E$48*IntermediateCalcs!CY496)+Output!G$48)</f>
        <v/>
      </c>
      <c r="DQ496" s="274" t="str">
        <f>IF(DP496="","",IF(IntermediateCalcs!$AO$9="Yes",IntermediateCalcs!DP496*$CX496,IntermediateCalcs!DP496))</f>
        <v/>
      </c>
      <c r="DR496" s="250" t="str">
        <f>IF(DataGoesHere!$B496="","",($CZ496-DQ496))</f>
        <v/>
      </c>
      <c r="DS496" s="250" t="str">
        <f>IF(DataGoesHere!$B496="","",ABS($CZ496-DQ496))</f>
        <v/>
      </c>
      <c r="DT496" s="250" t="str">
        <f>IF(DataGoesHere!$B496="","",DS496^2)</f>
        <v/>
      </c>
      <c r="DU496" s="249" t="str">
        <f>IF(DataGoesHere!$B496="","",DS496/$CZ496)</f>
        <v/>
      </c>
      <c r="DV496" s="250" t="str">
        <f>IF(DataGoesHere!$B496="","",SUM(DR$2:DR496)/AVERAGE(DS:DS))</f>
        <v/>
      </c>
      <c r="DX496" s="19" t="str">
        <f>IF(DataGoesHere!$B495="","",(DB490*(Output!$O$49/Output!$P$49))+(IntermediateCalcs!DB491*(Output!$M$49/Output!$P$49))+(IntermediateCalcs!DB492*(Output!$K$49/Output!$P$49))+(DB493*(Output!$I$49/Output!$P$49))+(IntermediateCalcs!DB494*(Output!$G$49/Output!$P$49))+(IntermediateCalcs!DB495*(Output!$E$49/Output!$P$49)))</f>
        <v/>
      </c>
      <c r="DY496" s="274" t="str">
        <f>IF(DX496="","",IF(IntermediateCalcs!$AO$9="Yes",IntermediateCalcs!DX496*$CX496,IntermediateCalcs!DX496))</f>
        <v/>
      </c>
      <c r="DZ496" s="250" t="str">
        <f>IF(DataGoesHere!$B496="","",($CZ496-DY496))</f>
        <v/>
      </c>
      <c r="EA496" s="250" t="str">
        <f>IF(DataGoesHere!$B496="","",ABS($CZ496-DY496))</f>
        <v/>
      </c>
      <c r="EB496" s="250" t="str">
        <f>IF(DataGoesHere!$B496="","",EA496^2)</f>
        <v/>
      </c>
      <c r="EC496" s="249" t="str">
        <f>IF(DataGoesHere!$B496="","",EA496/$CZ496)</f>
        <v/>
      </c>
      <c r="ED496" s="250" t="str">
        <f>IF(DataGoesHere!$B496="","",SUM(DZ$2:DZ496)/AVERAGE(EA:EA))</f>
        <v/>
      </c>
    </row>
    <row r="497" spans="20:134" x14ac:dyDescent="0.2">
      <c r="T497" s="240"/>
      <c r="U497" s="86"/>
      <c r="V497" s="86"/>
      <c r="W497" s="245" t="str">
        <f>IF(DataGoesHere!$B497="","",(DataGoesHere!$B497/SUM(DataGoesHere!$B494:'DataGoesHere'!$B505)))</f>
        <v/>
      </c>
      <c r="X497" s="86"/>
      <c r="Y497" s="86"/>
      <c r="Z497" s="86"/>
      <c r="AA497" s="86"/>
      <c r="AB497" s="86"/>
      <c r="AC497" s="86"/>
      <c r="AD497" s="86"/>
      <c r="AE497" s="241"/>
      <c r="CV497" s="310" t="str">
        <f>IF(DataGoesHere!B497="","",DataGoesHere!A497)</f>
        <v/>
      </c>
      <c r="CW497" s="271">
        <f t="shared" ca="1" si="22"/>
        <v>4</v>
      </c>
      <c r="CX497" s="272">
        <f t="shared" ca="1" si="23"/>
        <v>1.0149292433706087</v>
      </c>
      <c r="CY497" s="266">
        <f>DataGoesHere!A497</f>
        <v>496</v>
      </c>
      <c r="CZ497" s="19" t="str">
        <f>IF(DataGoesHere!B497="","",DataGoesHere!B497)</f>
        <v/>
      </c>
      <c r="DA497" s="19" t="str">
        <f>IF(DataGoesHere!B497="","",IF(AH$5="No",DataGoesHere!B497,DataGoesHere!B497-(AH$2*(DataGoesHere!A497-1))))</f>
        <v/>
      </c>
      <c r="DB497" s="19" t="str">
        <f>IF(DataGoesHere!B497="","",IF(AO$9="No",DataGoesHere!B497,DataGoesHere!B497/CX497))</f>
        <v/>
      </c>
      <c r="DC497" s="19" t="str">
        <f>IF(DataGoesHere!B497="","",IF(AO$9="No",DA497,DA497/CX497))</f>
        <v/>
      </c>
      <c r="DD497" s="293" t="str">
        <f>IF(CZ497="",IF(COUNTIF(DD$2:DD496,"Forecast")&lt;Output!E$43,"Forecast",""),"Actual")</f>
        <v/>
      </c>
      <c r="DF497" s="19" t="str">
        <f>IF(DataGoesHere!B496="",IF(DD497="Forecast",(Output!$E$47*IntermediateCalcs!DH496)+((1-Output!$E$47)*IntermediateCalcs!DF496),""),(Output!$E$47*IntermediateCalcs!DB496)+((1-Output!$E$47)*IntermediateCalcs!DF496))</f>
        <v/>
      </c>
      <c r="DG497" s="19" t="str">
        <f>IF(DataGoesHere!B496="",IF(DD497="Forecast",(Output!$G$47*(IntermediateCalcs!DF497-IntermediateCalcs!DF496))+((1-Output!$G$47)*IntermediateCalcs!DG496),""),(Output!$G$47*(IntermediateCalcs!DF497-IntermediateCalcs!DF496))+((1-Output!$G$47)*IntermediateCalcs!DG496))</f>
        <v/>
      </c>
      <c r="DH497" s="19" t="str">
        <f>IF(DataGoesHere!B496="",IF(DD497="Forecast",DF497+DG497,""),DF497+DG497)</f>
        <v/>
      </c>
      <c r="DI497" s="274" t="str">
        <f>IF(DH497="","",IF(IntermediateCalcs!$AO$9="Yes",IntermediateCalcs!DH497*$CX497,IntermediateCalcs!DH497))</f>
        <v/>
      </c>
      <c r="DJ497" s="250" t="str">
        <f>IF(DataGoesHere!$B497="","",($CZ497-DI497))</f>
        <v/>
      </c>
      <c r="DK497" s="250" t="str">
        <f>IF(DataGoesHere!$B497="","",ABS($CZ497-DI497))</f>
        <v/>
      </c>
      <c r="DL497" s="250" t="str">
        <f>IF(DataGoesHere!$B497="","",DK497^2)</f>
        <v/>
      </c>
      <c r="DM497" s="249" t="str">
        <f>IF(DataGoesHere!$B497="","",DK497/$CZ497)</f>
        <v/>
      </c>
      <c r="DN497" s="250" t="str">
        <f>IF(DataGoesHere!$B497="","",SUM(DJ$2:DJ497)/AVERAGE(DK:DK))</f>
        <v/>
      </c>
      <c r="DP497" s="19" t="str">
        <f>IF(DataGoesHere!B497="",IF($DD497="Forecast",(Output!E$48*IntermediateCalcs!CY497)+Output!G$48,""),(Output!E$48*IntermediateCalcs!CY497)+Output!G$48)</f>
        <v/>
      </c>
      <c r="DQ497" s="274" t="str">
        <f>IF(DP497="","",IF(IntermediateCalcs!$AO$9="Yes",IntermediateCalcs!DP497*$CX497,IntermediateCalcs!DP497))</f>
        <v/>
      </c>
      <c r="DR497" s="250" t="str">
        <f>IF(DataGoesHere!$B497="","",($CZ497-DQ497))</f>
        <v/>
      </c>
      <c r="DS497" s="250" t="str">
        <f>IF(DataGoesHere!$B497="","",ABS($CZ497-DQ497))</f>
        <v/>
      </c>
      <c r="DT497" s="250" t="str">
        <f>IF(DataGoesHere!$B497="","",DS497^2)</f>
        <v/>
      </c>
      <c r="DU497" s="249" t="str">
        <f>IF(DataGoesHere!$B497="","",DS497/$CZ497)</f>
        <v/>
      </c>
      <c r="DV497" s="250" t="str">
        <f>IF(DataGoesHere!$B497="","",SUM(DR$2:DR497)/AVERAGE(DS:DS))</f>
        <v/>
      </c>
      <c r="DX497" s="19" t="str">
        <f>IF(DataGoesHere!$B496="","",(DB491*(Output!$O$49/Output!$P$49))+(IntermediateCalcs!DB492*(Output!$M$49/Output!$P$49))+(IntermediateCalcs!DB493*(Output!$K$49/Output!$P$49))+(DB494*(Output!$I$49/Output!$P$49))+(IntermediateCalcs!DB495*(Output!$G$49/Output!$P$49))+(IntermediateCalcs!DB496*(Output!$E$49/Output!$P$49)))</f>
        <v/>
      </c>
      <c r="DY497" s="274" t="str">
        <f>IF(DX497="","",IF(IntermediateCalcs!$AO$9="Yes",IntermediateCalcs!DX497*$CX497,IntermediateCalcs!DX497))</f>
        <v/>
      </c>
      <c r="DZ497" s="250" t="str">
        <f>IF(DataGoesHere!$B497="","",($CZ497-DY497))</f>
        <v/>
      </c>
      <c r="EA497" s="250" t="str">
        <f>IF(DataGoesHere!$B497="","",ABS($CZ497-DY497))</f>
        <v/>
      </c>
      <c r="EB497" s="250" t="str">
        <f>IF(DataGoesHere!$B497="","",EA497^2)</f>
        <v/>
      </c>
      <c r="EC497" s="249" t="str">
        <f>IF(DataGoesHere!$B497="","",EA497/$CZ497)</f>
        <v/>
      </c>
      <c r="ED497" s="250" t="str">
        <f>IF(DataGoesHere!$B497="","",SUM(DZ$2:DZ497)/AVERAGE(EA:EA))</f>
        <v/>
      </c>
    </row>
    <row r="498" spans="20:134" x14ac:dyDescent="0.2">
      <c r="T498" s="240"/>
      <c r="U498" s="86"/>
      <c r="V498" s="86"/>
      <c r="W498" s="86"/>
      <c r="X498" s="245" t="str">
        <f>IF(DataGoesHere!$B498="","",(DataGoesHere!$B498/SUM(DataGoesHere!$B494:'DataGoesHere'!$B505)))</f>
        <v/>
      </c>
      <c r="Y498" s="86"/>
      <c r="Z498" s="86"/>
      <c r="AA498" s="86"/>
      <c r="AB498" s="86"/>
      <c r="AC498" s="86"/>
      <c r="AD498" s="86"/>
      <c r="AE498" s="241"/>
      <c r="CV498" s="310" t="str">
        <f>IF(DataGoesHere!B498="","",DataGoesHere!A498)</f>
        <v/>
      </c>
      <c r="CW498" s="271">
        <f t="shared" ca="1" si="22"/>
        <v>5</v>
      </c>
      <c r="CX498" s="272">
        <f t="shared" ca="1" si="23"/>
        <v>0.97875414397996308</v>
      </c>
      <c r="CY498" s="266">
        <f>DataGoesHere!A498</f>
        <v>497</v>
      </c>
      <c r="CZ498" s="19" t="str">
        <f>IF(DataGoesHere!B498="","",DataGoesHere!B498)</f>
        <v/>
      </c>
      <c r="DA498" s="19" t="str">
        <f>IF(DataGoesHere!B498="","",IF(AH$5="No",DataGoesHere!B498,DataGoesHere!B498-(AH$2*(DataGoesHere!A498-1))))</f>
        <v/>
      </c>
      <c r="DB498" s="19" t="str">
        <f>IF(DataGoesHere!B498="","",IF(AO$9="No",DataGoesHere!B498,DataGoesHere!B498/CX498))</f>
        <v/>
      </c>
      <c r="DC498" s="19" t="str">
        <f>IF(DataGoesHere!B498="","",IF(AO$9="No",DA498,DA498/CX498))</f>
        <v/>
      </c>
      <c r="DD498" s="293" t="str">
        <f>IF(CZ498="",IF(COUNTIF(DD$2:DD497,"Forecast")&lt;Output!E$43,"Forecast",""),"Actual")</f>
        <v/>
      </c>
      <c r="DF498" s="19" t="str">
        <f>IF(DataGoesHere!B497="",IF(DD498="Forecast",(Output!$E$47*IntermediateCalcs!DH497)+((1-Output!$E$47)*IntermediateCalcs!DF497),""),(Output!$E$47*IntermediateCalcs!DB497)+((1-Output!$E$47)*IntermediateCalcs!DF497))</f>
        <v/>
      </c>
      <c r="DG498" s="19" t="str">
        <f>IF(DataGoesHere!B497="",IF(DD498="Forecast",(Output!$G$47*(IntermediateCalcs!DF498-IntermediateCalcs!DF497))+((1-Output!$G$47)*IntermediateCalcs!DG497),""),(Output!$G$47*(IntermediateCalcs!DF498-IntermediateCalcs!DF497))+((1-Output!$G$47)*IntermediateCalcs!DG497))</f>
        <v/>
      </c>
      <c r="DH498" s="19" t="str">
        <f>IF(DataGoesHere!B497="",IF(DD498="Forecast",DF498+DG498,""),DF498+DG498)</f>
        <v/>
      </c>
      <c r="DI498" s="274" t="str">
        <f>IF(DH498="","",IF(IntermediateCalcs!$AO$9="Yes",IntermediateCalcs!DH498*$CX498,IntermediateCalcs!DH498))</f>
        <v/>
      </c>
      <c r="DJ498" s="250" t="str">
        <f>IF(DataGoesHere!$B498="","",($CZ498-DI498))</f>
        <v/>
      </c>
      <c r="DK498" s="250" t="str">
        <f>IF(DataGoesHere!$B498="","",ABS($CZ498-DI498))</f>
        <v/>
      </c>
      <c r="DL498" s="250" t="str">
        <f>IF(DataGoesHere!$B498="","",DK498^2)</f>
        <v/>
      </c>
      <c r="DM498" s="249" t="str">
        <f>IF(DataGoesHere!$B498="","",DK498/$CZ498)</f>
        <v/>
      </c>
      <c r="DN498" s="250" t="str">
        <f>IF(DataGoesHere!$B498="","",SUM(DJ$2:DJ498)/AVERAGE(DK:DK))</f>
        <v/>
      </c>
      <c r="DP498" s="19" t="str">
        <f>IF(DataGoesHere!B498="",IF($DD498="Forecast",(Output!E$48*IntermediateCalcs!CY498)+Output!G$48,""),(Output!E$48*IntermediateCalcs!CY498)+Output!G$48)</f>
        <v/>
      </c>
      <c r="DQ498" s="274" t="str">
        <f>IF(DP498="","",IF(IntermediateCalcs!$AO$9="Yes",IntermediateCalcs!DP498*$CX498,IntermediateCalcs!DP498))</f>
        <v/>
      </c>
      <c r="DR498" s="250" t="str">
        <f>IF(DataGoesHere!$B498="","",($CZ498-DQ498))</f>
        <v/>
      </c>
      <c r="DS498" s="250" t="str">
        <f>IF(DataGoesHere!$B498="","",ABS($CZ498-DQ498))</f>
        <v/>
      </c>
      <c r="DT498" s="250" t="str">
        <f>IF(DataGoesHere!$B498="","",DS498^2)</f>
        <v/>
      </c>
      <c r="DU498" s="249" t="str">
        <f>IF(DataGoesHere!$B498="","",DS498/$CZ498)</f>
        <v/>
      </c>
      <c r="DV498" s="250" t="str">
        <f>IF(DataGoesHere!$B498="","",SUM(DR$2:DR498)/AVERAGE(DS:DS))</f>
        <v/>
      </c>
      <c r="DX498" s="19" t="str">
        <f>IF(DataGoesHere!$B497="","",(DB492*(Output!$O$49/Output!$P$49))+(IntermediateCalcs!DB493*(Output!$M$49/Output!$P$49))+(IntermediateCalcs!DB494*(Output!$K$49/Output!$P$49))+(DB495*(Output!$I$49/Output!$P$49))+(IntermediateCalcs!DB496*(Output!$G$49/Output!$P$49))+(IntermediateCalcs!DB497*(Output!$E$49/Output!$P$49)))</f>
        <v/>
      </c>
      <c r="DY498" s="274" t="str">
        <f>IF(DX498="","",IF(IntermediateCalcs!$AO$9="Yes",IntermediateCalcs!DX498*$CX498,IntermediateCalcs!DX498))</f>
        <v/>
      </c>
      <c r="DZ498" s="250" t="str">
        <f>IF(DataGoesHere!$B498="","",($CZ498-DY498))</f>
        <v/>
      </c>
      <c r="EA498" s="250" t="str">
        <f>IF(DataGoesHere!$B498="","",ABS($CZ498-DY498))</f>
        <v/>
      </c>
      <c r="EB498" s="250" t="str">
        <f>IF(DataGoesHere!$B498="","",EA498^2)</f>
        <v/>
      </c>
      <c r="EC498" s="249" t="str">
        <f>IF(DataGoesHere!$B498="","",EA498/$CZ498)</f>
        <v/>
      </c>
      <c r="ED498" s="250" t="str">
        <f>IF(DataGoesHere!$B498="","",SUM(DZ$2:DZ498)/AVERAGE(EA:EA))</f>
        <v/>
      </c>
    </row>
    <row r="499" spans="20:134" x14ac:dyDescent="0.2">
      <c r="T499" s="240"/>
      <c r="U499" s="86"/>
      <c r="V499" s="86"/>
      <c r="W499" s="86"/>
      <c r="X499" s="86"/>
      <c r="Y499" s="245" t="str">
        <f>IF(DataGoesHere!$B499="","",(DataGoesHere!$B499/SUM(DataGoesHere!$B494:'DataGoesHere'!$B505)))</f>
        <v/>
      </c>
      <c r="Z499" s="86"/>
      <c r="AA499" s="86"/>
      <c r="AB499" s="86"/>
      <c r="AC499" s="86"/>
      <c r="AD499" s="86"/>
      <c r="AE499" s="241"/>
      <c r="CV499" s="310" t="str">
        <f>IF(DataGoesHere!B499="","",DataGoesHere!A499)</f>
        <v/>
      </c>
      <c r="CW499" s="271">
        <f t="shared" ca="1" si="22"/>
        <v>6</v>
      </c>
      <c r="CX499" s="272">
        <f t="shared" ca="1" si="23"/>
        <v>1.0779088099730167</v>
      </c>
      <c r="CY499" s="266">
        <f>DataGoesHere!A499</f>
        <v>498</v>
      </c>
      <c r="CZ499" s="19" t="str">
        <f>IF(DataGoesHere!B499="","",DataGoesHere!B499)</f>
        <v/>
      </c>
      <c r="DA499" s="19" t="str">
        <f>IF(DataGoesHere!B499="","",IF(AH$5="No",DataGoesHere!B499,DataGoesHere!B499-(AH$2*(DataGoesHere!A499-1))))</f>
        <v/>
      </c>
      <c r="DB499" s="19" t="str">
        <f>IF(DataGoesHere!B499="","",IF(AO$9="No",DataGoesHere!B499,DataGoesHere!B499/CX499))</f>
        <v/>
      </c>
      <c r="DC499" s="19" t="str">
        <f>IF(DataGoesHere!B499="","",IF(AO$9="No",DA499,DA499/CX499))</f>
        <v/>
      </c>
      <c r="DD499" s="293" t="str">
        <f>IF(CZ499="",IF(COUNTIF(DD$2:DD498,"Forecast")&lt;Output!E$43,"Forecast",""),"Actual")</f>
        <v/>
      </c>
      <c r="DF499" s="19" t="str">
        <f>IF(DataGoesHere!B498="",IF(DD499="Forecast",(Output!$E$47*IntermediateCalcs!DH498)+((1-Output!$E$47)*IntermediateCalcs!DF498),""),(Output!$E$47*IntermediateCalcs!DB498)+((1-Output!$E$47)*IntermediateCalcs!DF498))</f>
        <v/>
      </c>
      <c r="DG499" s="19" t="str">
        <f>IF(DataGoesHere!B498="",IF(DD499="Forecast",(Output!$G$47*(IntermediateCalcs!DF499-IntermediateCalcs!DF498))+((1-Output!$G$47)*IntermediateCalcs!DG498),""),(Output!$G$47*(IntermediateCalcs!DF499-IntermediateCalcs!DF498))+((1-Output!$G$47)*IntermediateCalcs!DG498))</f>
        <v/>
      </c>
      <c r="DH499" s="19" t="str">
        <f>IF(DataGoesHere!B498="",IF(DD499="Forecast",DF499+DG499,""),DF499+DG499)</f>
        <v/>
      </c>
      <c r="DI499" s="274" t="str">
        <f>IF(DH499="","",IF(IntermediateCalcs!$AO$9="Yes",IntermediateCalcs!DH499*$CX499,IntermediateCalcs!DH499))</f>
        <v/>
      </c>
      <c r="DJ499" s="250" t="str">
        <f>IF(DataGoesHere!$B499="","",($CZ499-DI499))</f>
        <v/>
      </c>
      <c r="DK499" s="250" t="str">
        <f>IF(DataGoesHere!$B499="","",ABS($CZ499-DI499))</f>
        <v/>
      </c>
      <c r="DL499" s="250" t="str">
        <f>IF(DataGoesHere!$B499="","",DK499^2)</f>
        <v/>
      </c>
      <c r="DM499" s="249" t="str">
        <f>IF(DataGoesHere!$B499="","",DK499/$CZ499)</f>
        <v/>
      </c>
      <c r="DN499" s="250" t="str">
        <f>IF(DataGoesHere!$B499="","",SUM(DJ$2:DJ499)/AVERAGE(DK:DK))</f>
        <v/>
      </c>
      <c r="DP499" s="19" t="str">
        <f>IF(DataGoesHere!B499="",IF($DD499="Forecast",(Output!E$48*IntermediateCalcs!CY499)+Output!G$48,""),(Output!E$48*IntermediateCalcs!CY499)+Output!G$48)</f>
        <v/>
      </c>
      <c r="DQ499" s="274" t="str">
        <f>IF(DP499="","",IF(IntermediateCalcs!$AO$9="Yes",IntermediateCalcs!DP499*$CX499,IntermediateCalcs!DP499))</f>
        <v/>
      </c>
      <c r="DR499" s="250" t="str">
        <f>IF(DataGoesHere!$B499="","",($CZ499-DQ499))</f>
        <v/>
      </c>
      <c r="DS499" s="250" t="str">
        <f>IF(DataGoesHere!$B499="","",ABS($CZ499-DQ499))</f>
        <v/>
      </c>
      <c r="DT499" s="250" t="str">
        <f>IF(DataGoesHere!$B499="","",DS499^2)</f>
        <v/>
      </c>
      <c r="DU499" s="249" t="str">
        <f>IF(DataGoesHere!$B499="","",DS499/$CZ499)</f>
        <v/>
      </c>
      <c r="DV499" s="250" t="str">
        <f>IF(DataGoesHere!$B499="","",SUM(DR$2:DR499)/AVERAGE(DS:DS))</f>
        <v/>
      </c>
      <c r="DX499" s="19" t="str">
        <f>IF(DataGoesHere!$B498="","",(DB493*(Output!$O$49/Output!$P$49))+(IntermediateCalcs!DB494*(Output!$M$49/Output!$P$49))+(IntermediateCalcs!DB495*(Output!$K$49/Output!$P$49))+(DB496*(Output!$I$49/Output!$P$49))+(IntermediateCalcs!DB497*(Output!$G$49/Output!$P$49))+(IntermediateCalcs!DB498*(Output!$E$49/Output!$P$49)))</f>
        <v/>
      </c>
      <c r="DY499" s="274" t="str">
        <f>IF(DX499="","",IF(IntermediateCalcs!$AO$9="Yes",IntermediateCalcs!DX499*$CX499,IntermediateCalcs!DX499))</f>
        <v/>
      </c>
      <c r="DZ499" s="250" t="str">
        <f>IF(DataGoesHere!$B499="","",($CZ499-DY499))</f>
        <v/>
      </c>
      <c r="EA499" s="250" t="str">
        <f>IF(DataGoesHere!$B499="","",ABS($CZ499-DY499))</f>
        <v/>
      </c>
      <c r="EB499" s="250" t="str">
        <f>IF(DataGoesHere!$B499="","",EA499^2)</f>
        <v/>
      </c>
      <c r="EC499" s="249" t="str">
        <f>IF(DataGoesHere!$B499="","",EA499/$CZ499)</f>
        <v/>
      </c>
      <c r="ED499" s="250" t="str">
        <f>IF(DataGoesHere!$B499="","",SUM(DZ$2:DZ499)/AVERAGE(EA:EA))</f>
        <v/>
      </c>
    </row>
    <row r="500" spans="20:134" x14ac:dyDescent="0.2">
      <c r="T500" s="240"/>
      <c r="U500" s="86"/>
      <c r="V500" s="86"/>
      <c r="W500" s="86"/>
      <c r="X500" s="86"/>
      <c r="Y500" s="86"/>
      <c r="Z500" s="245" t="str">
        <f>IF(DataGoesHere!$B500="","",(DataGoesHere!$B500/SUM(DataGoesHere!$B494:'DataGoesHere'!$B505)))</f>
        <v/>
      </c>
      <c r="AA500" s="86"/>
      <c r="AB500" s="86"/>
      <c r="AC500" s="86"/>
      <c r="AD500" s="86"/>
      <c r="AE500" s="241"/>
      <c r="CV500" s="310" t="str">
        <f>IF(DataGoesHere!B500="","",DataGoesHere!A500)</f>
        <v/>
      </c>
      <c r="CW500" s="271">
        <f t="shared" ca="1" si="22"/>
        <v>7</v>
      </c>
      <c r="CX500" s="272">
        <f t="shared" ca="1" si="23"/>
        <v>1.0265458156689093</v>
      </c>
      <c r="CY500" s="266">
        <f>DataGoesHere!A500</f>
        <v>499</v>
      </c>
      <c r="CZ500" s="19" t="str">
        <f>IF(DataGoesHere!B500="","",DataGoesHere!B500)</f>
        <v/>
      </c>
      <c r="DA500" s="19" t="str">
        <f>IF(DataGoesHere!B500="","",IF(AH$5="No",DataGoesHere!B500,DataGoesHere!B500-(AH$2*(DataGoesHere!A500-1))))</f>
        <v/>
      </c>
      <c r="DB500" s="19" t="str">
        <f>IF(DataGoesHere!B500="","",IF(AO$9="No",DataGoesHere!B500,DataGoesHere!B500/CX500))</f>
        <v/>
      </c>
      <c r="DC500" s="19" t="str">
        <f>IF(DataGoesHere!B500="","",IF(AO$9="No",DA500,DA500/CX500))</f>
        <v/>
      </c>
      <c r="DD500" s="293" t="str">
        <f>IF(CZ500="",IF(COUNTIF(DD$2:DD499,"Forecast")&lt;Output!E$43,"Forecast",""),"Actual")</f>
        <v/>
      </c>
      <c r="DF500" s="19" t="str">
        <f>IF(DataGoesHere!B499="",IF(DD500="Forecast",(Output!$E$47*IntermediateCalcs!DH499)+((1-Output!$E$47)*IntermediateCalcs!DF499),""),(Output!$E$47*IntermediateCalcs!DB499)+((1-Output!$E$47)*IntermediateCalcs!DF499))</f>
        <v/>
      </c>
      <c r="DG500" s="19" t="str">
        <f>IF(DataGoesHere!B499="",IF(DD500="Forecast",(Output!$G$47*(IntermediateCalcs!DF500-IntermediateCalcs!DF499))+((1-Output!$G$47)*IntermediateCalcs!DG499),""),(Output!$G$47*(IntermediateCalcs!DF500-IntermediateCalcs!DF499))+((1-Output!$G$47)*IntermediateCalcs!DG499))</f>
        <v/>
      </c>
      <c r="DH500" s="19" t="str">
        <f>IF(DataGoesHere!B499="",IF(DD500="Forecast",DF500+DG500,""),DF500+DG500)</f>
        <v/>
      </c>
      <c r="DI500" s="274" t="str">
        <f>IF(DH500="","",IF(IntermediateCalcs!$AO$9="Yes",IntermediateCalcs!DH500*$CX500,IntermediateCalcs!DH500))</f>
        <v/>
      </c>
      <c r="DJ500" s="250" t="str">
        <f>IF(DataGoesHere!$B500="","",($CZ500-DI500))</f>
        <v/>
      </c>
      <c r="DK500" s="250" t="str">
        <f>IF(DataGoesHere!$B500="","",ABS($CZ500-DI500))</f>
        <v/>
      </c>
      <c r="DL500" s="250" t="str">
        <f>IF(DataGoesHere!$B500="","",DK500^2)</f>
        <v/>
      </c>
      <c r="DM500" s="249" t="str">
        <f>IF(DataGoesHere!$B500="","",DK500/$CZ500)</f>
        <v/>
      </c>
      <c r="DN500" s="250" t="str">
        <f>IF(DataGoesHere!$B500="","",SUM(DJ$2:DJ500)/AVERAGE(DK:DK))</f>
        <v/>
      </c>
      <c r="DP500" s="19" t="str">
        <f>IF(DataGoesHere!B500="",IF($DD500="Forecast",(Output!E$48*IntermediateCalcs!CY500)+Output!G$48,""),(Output!E$48*IntermediateCalcs!CY500)+Output!G$48)</f>
        <v/>
      </c>
      <c r="DQ500" s="274" t="str">
        <f>IF(DP500="","",IF(IntermediateCalcs!$AO$9="Yes",IntermediateCalcs!DP500*$CX500,IntermediateCalcs!DP500))</f>
        <v/>
      </c>
      <c r="DR500" s="250" t="str">
        <f>IF(DataGoesHere!$B500="","",($CZ500-DQ500))</f>
        <v/>
      </c>
      <c r="DS500" s="250" t="str">
        <f>IF(DataGoesHere!$B500="","",ABS($CZ500-DQ500))</f>
        <v/>
      </c>
      <c r="DT500" s="250" t="str">
        <f>IF(DataGoesHere!$B500="","",DS500^2)</f>
        <v/>
      </c>
      <c r="DU500" s="249" t="str">
        <f>IF(DataGoesHere!$B500="","",DS500/$CZ500)</f>
        <v/>
      </c>
      <c r="DV500" s="250" t="str">
        <f>IF(DataGoesHere!$B500="","",SUM(DR$2:DR500)/AVERAGE(DS:DS))</f>
        <v/>
      </c>
      <c r="DX500" s="19" t="str">
        <f>IF(DataGoesHere!$B499="","",(DB494*(Output!$O$49/Output!$P$49))+(IntermediateCalcs!DB495*(Output!$M$49/Output!$P$49))+(IntermediateCalcs!DB496*(Output!$K$49/Output!$P$49))+(DB497*(Output!$I$49/Output!$P$49))+(IntermediateCalcs!DB498*(Output!$G$49/Output!$P$49))+(IntermediateCalcs!DB499*(Output!$E$49/Output!$P$49)))</f>
        <v/>
      </c>
      <c r="DY500" s="274" t="str">
        <f>IF(DX500="","",IF(IntermediateCalcs!$AO$9="Yes",IntermediateCalcs!DX500*$CX500,IntermediateCalcs!DX500))</f>
        <v/>
      </c>
      <c r="DZ500" s="250" t="str">
        <f>IF(DataGoesHere!$B500="","",($CZ500-DY500))</f>
        <v/>
      </c>
      <c r="EA500" s="250" t="str">
        <f>IF(DataGoesHere!$B500="","",ABS($CZ500-DY500))</f>
        <v/>
      </c>
      <c r="EB500" s="250" t="str">
        <f>IF(DataGoesHere!$B500="","",EA500^2)</f>
        <v/>
      </c>
      <c r="EC500" s="249" t="str">
        <f>IF(DataGoesHere!$B500="","",EA500/$CZ500)</f>
        <v/>
      </c>
      <c r="ED500" s="250" t="str">
        <f>IF(DataGoesHere!$B500="","",SUM(DZ$2:DZ500)/AVERAGE(EA:EA))</f>
        <v/>
      </c>
    </row>
    <row r="501" spans="20:134" x14ac:dyDescent="0.2">
      <c r="T501" s="240"/>
      <c r="U501" s="86"/>
      <c r="V501" s="86"/>
      <c r="W501" s="86"/>
      <c r="X501" s="86"/>
      <c r="Y501" s="86"/>
      <c r="Z501" s="86"/>
      <c r="AA501" s="245" t="str">
        <f>IF(DataGoesHere!$B501="","",(DataGoesHere!$B501/SUM(DataGoesHere!$B494:'DataGoesHere'!$B505)))</f>
        <v/>
      </c>
      <c r="AB501" s="86"/>
      <c r="AC501" s="86"/>
      <c r="AD501" s="86"/>
      <c r="AE501" s="241"/>
      <c r="CV501" s="310" t="str">
        <f>IF(DataGoesHere!B501="","",DataGoesHere!A501)</f>
        <v/>
      </c>
      <c r="CW501" s="271">
        <f t="shared" ca="1" si="22"/>
        <v>8</v>
      </c>
      <c r="CX501" s="272">
        <f t="shared" ca="1" si="23"/>
        <v>1.0207492390681214</v>
      </c>
      <c r="CY501" s="266">
        <f>DataGoesHere!A501</f>
        <v>500</v>
      </c>
      <c r="CZ501" s="19" t="str">
        <f>IF(DataGoesHere!B501="","",DataGoesHere!B501)</f>
        <v/>
      </c>
      <c r="DA501" s="19" t="str">
        <f>IF(DataGoesHere!B501="","",IF(AH$5="No",DataGoesHere!B501,DataGoesHere!B501-(AH$2*(DataGoesHere!A501-1))))</f>
        <v/>
      </c>
      <c r="DB501" s="19" t="str">
        <f>IF(DataGoesHere!B501="","",IF(AO$9="No",DataGoesHere!B501,DataGoesHere!B501/CX501))</f>
        <v/>
      </c>
      <c r="DC501" s="19" t="str">
        <f>IF(DataGoesHere!B501="","",IF(AO$9="No",DA501,DA501/CX501))</f>
        <v/>
      </c>
      <c r="DD501" s="293" t="str">
        <f>IF(CZ501="",IF(COUNTIF(DD$2:DD500,"Forecast")&lt;Output!E$43,"Forecast",""),"Actual")</f>
        <v/>
      </c>
      <c r="DF501" s="19" t="str">
        <f>IF(DataGoesHere!B500="",IF(DD501="Forecast",(Output!$E$47*IntermediateCalcs!DH500)+((1-Output!$E$47)*IntermediateCalcs!DF500),""),(Output!$E$47*IntermediateCalcs!DB500)+((1-Output!$E$47)*IntermediateCalcs!DF500))</f>
        <v/>
      </c>
      <c r="DG501" s="19" t="str">
        <f>IF(DataGoesHere!B500="",IF(DD501="Forecast",(Output!$G$47*(IntermediateCalcs!DF501-IntermediateCalcs!DF500))+((1-Output!$G$47)*IntermediateCalcs!DG500),""),(Output!$G$47*(IntermediateCalcs!DF501-IntermediateCalcs!DF500))+((1-Output!$G$47)*IntermediateCalcs!DG500))</f>
        <v/>
      </c>
      <c r="DH501" s="19" t="str">
        <f>IF(DataGoesHere!B500="",IF(DD501="Forecast",DF501+DG501,""),DF501+DG501)</f>
        <v/>
      </c>
      <c r="DI501" s="274" t="str">
        <f>IF(DH501="","",IF(IntermediateCalcs!$AO$9="Yes",IntermediateCalcs!DH501*$CX501,IntermediateCalcs!DH501))</f>
        <v/>
      </c>
      <c r="DJ501" s="250" t="str">
        <f>IF(DataGoesHere!$B501="","",($CZ501-DI501))</f>
        <v/>
      </c>
      <c r="DK501" s="250" t="str">
        <f>IF(DataGoesHere!$B501="","",ABS($CZ501-DI501))</f>
        <v/>
      </c>
      <c r="DL501" s="250" t="str">
        <f>IF(DataGoesHere!$B501="","",DK501^2)</f>
        <v/>
      </c>
      <c r="DM501" s="249" t="str">
        <f>IF(DataGoesHere!$B501="","",DK501/$CZ501)</f>
        <v/>
      </c>
      <c r="DN501" s="250" t="str">
        <f>IF(DataGoesHere!$B501="","",SUM(DJ$2:DJ501)/AVERAGE(DK:DK))</f>
        <v/>
      </c>
      <c r="DP501" s="19" t="str">
        <f>IF(DataGoesHere!B501="",IF($DD501="Forecast",(Output!E$48*IntermediateCalcs!CY501)+Output!G$48,""),(Output!E$48*IntermediateCalcs!CY501)+Output!G$48)</f>
        <v/>
      </c>
      <c r="DQ501" s="274" t="str">
        <f>IF(DP501="","",IF(IntermediateCalcs!$AO$9="Yes",IntermediateCalcs!DP501*$CX501,IntermediateCalcs!DP501))</f>
        <v/>
      </c>
      <c r="DR501" s="250" t="str">
        <f>IF(DataGoesHere!$B501="","",($CZ501-DQ501))</f>
        <v/>
      </c>
      <c r="DS501" s="250" t="str">
        <f>IF(DataGoesHere!$B501="","",ABS($CZ501-DQ501))</f>
        <v/>
      </c>
      <c r="DT501" s="250" t="str">
        <f>IF(DataGoesHere!$B501="","",DS501^2)</f>
        <v/>
      </c>
      <c r="DU501" s="249" t="str">
        <f>IF(DataGoesHere!$B501="","",DS501/$CZ501)</f>
        <v/>
      </c>
      <c r="DV501" s="250" t="str">
        <f>IF(DataGoesHere!$B501="","",SUM(DR$2:DR501)/AVERAGE(DS:DS))</f>
        <v/>
      </c>
      <c r="DX501" s="19" t="str">
        <f>IF(DataGoesHere!$B500="","",(DB495*(Output!$O$49/Output!$P$49))+(IntermediateCalcs!DB496*(Output!$M$49/Output!$P$49))+(IntermediateCalcs!DB497*(Output!$K$49/Output!$P$49))+(DB498*(Output!$I$49/Output!$P$49))+(IntermediateCalcs!DB499*(Output!$G$49/Output!$P$49))+(IntermediateCalcs!DB500*(Output!$E$49/Output!$P$49)))</f>
        <v/>
      </c>
      <c r="DY501" s="274" t="str">
        <f>IF(DX501="","",IF(IntermediateCalcs!$AO$9="Yes",IntermediateCalcs!DX501*$CX501,IntermediateCalcs!DX501))</f>
        <v/>
      </c>
      <c r="DZ501" s="250" t="str">
        <f>IF(DataGoesHere!$B501="","",($CZ501-DY501))</f>
        <v/>
      </c>
      <c r="EA501" s="250" t="str">
        <f>IF(DataGoesHere!$B501="","",ABS($CZ501-DY501))</f>
        <v/>
      </c>
      <c r="EB501" s="250" t="str">
        <f>IF(DataGoesHere!$B501="","",EA501^2)</f>
        <v/>
      </c>
      <c r="EC501" s="249" t="str">
        <f>IF(DataGoesHere!$B501="","",EA501/$CZ501)</f>
        <v/>
      </c>
      <c r="ED501" s="250" t="str">
        <f>IF(DataGoesHere!$B501="","",SUM(DZ$2:DZ501)/AVERAGE(EA:EA))</f>
        <v/>
      </c>
    </row>
    <row r="502" spans="20:134" x14ac:dyDescent="0.2">
      <c r="T502" s="240"/>
      <c r="U502" s="86"/>
      <c r="V502" s="86"/>
      <c r="W502" s="86"/>
      <c r="X502" s="86"/>
      <c r="Y502" s="86"/>
      <c r="Z502" s="86"/>
      <c r="AA502" s="86"/>
      <c r="AB502" s="245" t="str">
        <f>IF(DataGoesHere!$B502="","",(DataGoesHere!$B502/SUM(DataGoesHere!$B494:'DataGoesHere'!$B505)))</f>
        <v/>
      </c>
      <c r="AC502" s="86"/>
      <c r="AD502" s="86"/>
      <c r="AE502" s="241"/>
      <c r="CV502" s="310" t="str">
        <f>IF(DataGoesHere!B502="","",DataGoesHere!A502)</f>
        <v/>
      </c>
      <c r="CW502" s="271">
        <f t="shared" ca="1" si="22"/>
        <v>9</v>
      </c>
      <c r="CX502" s="272">
        <f t="shared" ca="1" si="23"/>
        <v>1.0625330005567626</v>
      </c>
      <c r="CY502" s="266">
        <f>DataGoesHere!A502</f>
        <v>501</v>
      </c>
      <c r="CZ502" s="19" t="str">
        <f>IF(DataGoesHere!B502="","",DataGoesHere!B502)</f>
        <v/>
      </c>
      <c r="DA502" s="19" t="str">
        <f>IF(DataGoesHere!B502="","",IF(AH$5="No",DataGoesHere!B502,DataGoesHere!B502-(AH$2*(DataGoesHere!A502-1))))</f>
        <v/>
      </c>
      <c r="DB502" s="19" t="str">
        <f>IF(DataGoesHere!B502="","",IF(AO$9="No",DataGoesHere!B502,DataGoesHere!B502/CX502))</f>
        <v/>
      </c>
      <c r="DC502" s="19" t="str">
        <f>IF(DataGoesHere!B502="","",IF(AO$9="No",DA502,DA502/CX502))</f>
        <v/>
      </c>
      <c r="DD502" s="293" t="str">
        <f>IF(CZ502="",IF(COUNTIF(DD$2:DD501,"Forecast")&lt;Output!E$43,"Forecast",""),"Actual")</f>
        <v/>
      </c>
      <c r="DF502" s="19" t="str">
        <f>IF(DataGoesHere!B501="",IF(DD502="Forecast",(Output!$E$47*IntermediateCalcs!DH501)+((1-Output!$E$47)*IntermediateCalcs!DF501),""),(Output!$E$47*IntermediateCalcs!DB501)+((1-Output!$E$47)*IntermediateCalcs!DF501))</f>
        <v/>
      </c>
      <c r="DG502" s="19" t="str">
        <f>IF(DataGoesHere!B501="",IF(DD502="Forecast",(Output!$G$47*(IntermediateCalcs!DF502-IntermediateCalcs!DF501))+((1-Output!$G$47)*IntermediateCalcs!DG501),""),(Output!$G$47*(IntermediateCalcs!DF502-IntermediateCalcs!DF501))+((1-Output!$G$47)*IntermediateCalcs!DG501))</f>
        <v/>
      </c>
      <c r="DH502" s="19" t="str">
        <f>IF(DataGoesHere!B501="",IF(DD502="Forecast",DF502+DG502,""),DF502+DG502)</f>
        <v/>
      </c>
      <c r="DI502" s="274" t="str">
        <f>IF(DH502="","",IF(IntermediateCalcs!$AO$9="Yes",IntermediateCalcs!DH502*$CX502,IntermediateCalcs!DH502))</f>
        <v/>
      </c>
      <c r="DJ502" s="250" t="str">
        <f>IF(DataGoesHere!$B502="","",($CZ502-DI502))</f>
        <v/>
      </c>
      <c r="DK502" s="250" t="str">
        <f>IF(DataGoesHere!$B502="","",ABS($CZ502-DI502))</f>
        <v/>
      </c>
      <c r="DL502" s="250" t="str">
        <f>IF(DataGoesHere!$B502="","",DK502^2)</f>
        <v/>
      </c>
      <c r="DM502" s="249" t="str">
        <f>IF(DataGoesHere!$B502="","",DK502/$CZ502)</f>
        <v/>
      </c>
      <c r="DN502" s="250" t="str">
        <f>IF(DataGoesHere!$B502="","",SUM(DJ$2:DJ502)/AVERAGE(DK:DK))</f>
        <v/>
      </c>
      <c r="DP502" s="19" t="str">
        <f>IF(DataGoesHere!B502="",IF($DD502="Forecast",(Output!E$48*IntermediateCalcs!CY502)+Output!G$48,""),(Output!E$48*IntermediateCalcs!CY502)+Output!G$48)</f>
        <v/>
      </c>
      <c r="DQ502" s="274" t="str">
        <f>IF(DP502="","",IF(IntermediateCalcs!$AO$9="Yes",IntermediateCalcs!DP502*$CX502,IntermediateCalcs!DP502))</f>
        <v/>
      </c>
      <c r="DR502" s="250" t="str">
        <f>IF(DataGoesHere!$B502="","",($CZ502-DQ502))</f>
        <v/>
      </c>
      <c r="DS502" s="250" t="str">
        <f>IF(DataGoesHere!$B502="","",ABS($CZ502-DQ502))</f>
        <v/>
      </c>
      <c r="DT502" s="250" t="str">
        <f>IF(DataGoesHere!$B502="","",DS502^2)</f>
        <v/>
      </c>
      <c r="DU502" s="249" t="str">
        <f>IF(DataGoesHere!$B502="","",DS502/$CZ502)</f>
        <v/>
      </c>
      <c r="DV502" s="250" t="str">
        <f>IF(DataGoesHere!$B502="","",SUM(DR$2:DR502)/AVERAGE(DS:DS))</f>
        <v/>
      </c>
      <c r="DX502" s="19" t="str">
        <f>IF(DataGoesHere!$B501="","",(DB496*(Output!$O$49/Output!$P$49))+(IntermediateCalcs!DB497*(Output!$M$49/Output!$P$49))+(IntermediateCalcs!DB498*(Output!$K$49/Output!$P$49))+(DB499*(Output!$I$49/Output!$P$49))+(IntermediateCalcs!DB500*(Output!$G$49/Output!$P$49))+(IntermediateCalcs!DB501*(Output!$E$49/Output!$P$49)))</f>
        <v/>
      </c>
      <c r="DY502" s="274" t="str">
        <f>IF(DX502="","",IF(IntermediateCalcs!$AO$9="Yes",IntermediateCalcs!DX502*$CX502,IntermediateCalcs!DX502))</f>
        <v/>
      </c>
      <c r="DZ502" s="250" t="str">
        <f>IF(DataGoesHere!$B502="","",($CZ502-DY502))</f>
        <v/>
      </c>
      <c r="EA502" s="250" t="str">
        <f>IF(DataGoesHere!$B502="","",ABS($CZ502-DY502))</f>
        <v/>
      </c>
      <c r="EB502" s="250" t="str">
        <f>IF(DataGoesHere!$B502="","",EA502^2)</f>
        <v/>
      </c>
      <c r="EC502" s="249" t="str">
        <f>IF(DataGoesHere!$B502="","",EA502/$CZ502)</f>
        <v/>
      </c>
      <c r="ED502" s="250" t="str">
        <f>IF(DataGoesHere!$B502="","",SUM(DZ$2:DZ502)/AVERAGE(EA:EA))</f>
        <v/>
      </c>
    </row>
    <row r="503" spans="20:134" x14ac:dyDescent="0.2">
      <c r="T503" s="240"/>
      <c r="U503" s="86"/>
      <c r="V503" s="86"/>
      <c r="W503" s="86"/>
      <c r="X503" s="86"/>
      <c r="Y503" s="86"/>
      <c r="Z503" s="86"/>
      <c r="AA503" s="86"/>
      <c r="AB503" s="86"/>
      <c r="AC503" s="245" t="str">
        <f>IF(DataGoesHere!$B503="","",(DataGoesHere!$B503/SUM(DataGoesHere!$B494:'DataGoesHere'!$B505)))</f>
        <v/>
      </c>
      <c r="AD503" s="86"/>
      <c r="AE503" s="241"/>
      <c r="CV503" s="310" t="str">
        <f>IF(DataGoesHere!B503="","",DataGoesHere!A503)</f>
        <v/>
      </c>
      <c r="CW503" s="271">
        <f t="shared" ca="1" si="22"/>
        <v>10</v>
      </c>
      <c r="CX503" s="272">
        <f t="shared" ca="1" si="23"/>
        <v>0.92557634012077306</v>
      </c>
      <c r="CY503" s="266">
        <f>DataGoesHere!A503</f>
        <v>502</v>
      </c>
      <c r="CZ503" s="19" t="str">
        <f>IF(DataGoesHere!B503="","",DataGoesHere!B503)</f>
        <v/>
      </c>
      <c r="DA503" s="19" t="str">
        <f>IF(DataGoesHere!B503="","",IF(AH$5="No",DataGoesHere!B503,DataGoesHere!B503-(AH$2*(DataGoesHere!A503-1))))</f>
        <v/>
      </c>
      <c r="DB503" s="19" t="str">
        <f>IF(DataGoesHere!B503="","",IF(AO$9="No",DataGoesHere!B503,DataGoesHere!B503/CX503))</f>
        <v/>
      </c>
      <c r="DC503" s="19" t="str">
        <f>IF(DataGoesHere!B503="","",IF(AO$9="No",DA503,DA503/CX503))</f>
        <v/>
      </c>
      <c r="DD503" s="293" t="str">
        <f>IF(CZ503="",IF(COUNTIF(DD$2:DD502,"Forecast")&lt;Output!E$43,"Forecast",""),"Actual")</f>
        <v/>
      </c>
      <c r="DF503" s="19" t="str">
        <f>IF(DataGoesHere!B502="",IF(DD503="Forecast",(Output!$E$47*IntermediateCalcs!DH502)+((1-Output!$E$47)*IntermediateCalcs!DF502),""),(Output!$E$47*IntermediateCalcs!DB502)+((1-Output!$E$47)*IntermediateCalcs!DF502))</f>
        <v/>
      </c>
      <c r="DG503" s="19" t="str">
        <f>IF(DataGoesHere!B502="",IF(DD503="Forecast",(Output!$G$47*(IntermediateCalcs!DF503-IntermediateCalcs!DF502))+((1-Output!$G$47)*IntermediateCalcs!DG502),""),(Output!$G$47*(IntermediateCalcs!DF503-IntermediateCalcs!DF502))+((1-Output!$G$47)*IntermediateCalcs!DG502))</f>
        <v/>
      </c>
      <c r="DH503" s="19" t="str">
        <f>IF(DataGoesHere!B502="",IF(DD503="Forecast",DF503+DG503,""),DF503+DG503)</f>
        <v/>
      </c>
      <c r="DI503" s="274" t="str">
        <f>IF(DH503="","",IF(IntermediateCalcs!$AO$9="Yes",IntermediateCalcs!DH503*$CX503,IntermediateCalcs!DH503))</f>
        <v/>
      </c>
      <c r="DJ503" s="250" t="str">
        <f>IF(DataGoesHere!$B503="","",($CZ503-DI503))</f>
        <v/>
      </c>
      <c r="DK503" s="250" t="str">
        <f>IF(DataGoesHere!$B503="","",ABS($CZ503-DI503))</f>
        <v/>
      </c>
      <c r="DL503" s="250" t="str">
        <f>IF(DataGoesHere!$B503="","",DK503^2)</f>
        <v/>
      </c>
      <c r="DM503" s="249" t="str">
        <f>IF(DataGoesHere!$B503="","",DK503/$CZ503)</f>
        <v/>
      </c>
      <c r="DN503" s="250" t="str">
        <f>IF(DataGoesHere!$B503="","",SUM(DJ$2:DJ503)/AVERAGE(DK:DK))</f>
        <v/>
      </c>
      <c r="DP503" s="19" t="str">
        <f>IF(DataGoesHere!B503="",IF($DD503="Forecast",(Output!E$48*IntermediateCalcs!CY503)+Output!G$48,""),(Output!E$48*IntermediateCalcs!CY503)+Output!G$48)</f>
        <v/>
      </c>
      <c r="DQ503" s="274" t="str">
        <f>IF(DP503="","",IF(IntermediateCalcs!$AO$9="Yes",IntermediateCalcs!DP503*$CX503,IntermediateCalcs!DP503))</f>
        <v/>
      </c>
      <c r="DR503" s="250" t="str">
        <f>IF(DataGoesHere!$B503="","",($CZ503-DQ503))</f>
        <v/>
      </c>
      <c r="DS503" s="250" t="str">
        <f>IF(DataGoesHere!$B503="","",ABS($CZ503-DQ503))</f>
        <v/>
      </c>
      <c r="DT503" s="250" t="str">
        <f>IF(DataGoesHere!$B503="","",DS503^2)</f>
        <v/>
      </c>
      <c r="DU503" s="249" t="str">
        <f>IF(DataGoesHere!$B503="","",DS503/$CZ503)</f>
        <v/>
      </c>
      <c r="DV503" s="250" t="str">
        <f>IF(DataGoesHere!$B503="","",SUM(DR$2:DR503)/AVERAGE(DS:DS))</f>
        <v/>
      </c>
      <c r="DX503" s="19" t="str">
        <f>IF(DataGoesHere!$B502="","",(DB497*(Output!$O$49/Output!$P$49))+(IntermediateCalcs!DB498*(Output!$M$49/Output!$P$49))+(IntermediateCalcs!DB499*(Output!$K$49/Output!$P$49))+(DB500*(Output!$I$49/Output!$P$49))+(IntermediateCalcs!DB501*(Output!$G$49/Output!$P$49))+(IntermediateCalcs!DB502*(Output!$E$49/Output!$P$49)))</f>
        <v/>
      </c>
      <c r="DY503" s="274" t="str">
        <f>IF(DX503="","",IF(IntermediateCalcs!$AO$9="Yes",IntermediateCalcs!DX503*$CX503,IntermediateCalcs!DX503))</f>
        <v/>
      </c>
      <c r="DZ503" s="250" t="str">
        <f>IF(DataGoesHere!$B503="","",($CZ503-DY503))</f>
        <v/>
      </c>
      <c r="EA503" s="250" t="str">
        <f>IF(DataGoesHere!$B503="","",ABS($CZ503-DY503))</f>
        <v/>
      </c>
      <c r="EB503" s="250" t="str">
        <f>IF(DataGoesHere!$B503="","",EA503^2)</f>
        <v/>
      </c>
      <c r="EC503" s="249" t="str">
        <f>IF(DataGoesHere!$B503="","",EA503/$CZ503)</f>
        <v/>
      </c>
      <c r="ED503" s="250" t="str">
        <f>IF(DataGoesHere!$B503="","",SUM(DZ$2:DZ503)/AVERAGE(EA:EA))</f>
        <v/>
      </c>
    </row>
    <row r="504" spans="20:134" x14ac:dyDescent="0.2">
      <c r="T504" s="240"/>
      <c r="U504" s="86"/>
      <c r="V504" s="86"/>
      <c r="W504" s="86"/>
      <c r="X504" s="86"/>
      <c r="Y504" s="86"/>
      <c r="Z504" s="86"/>
      <c r="AA504" s="86"/>
      <c r="AB504" s="86"/>
      <c r="AC504" s="86"/>
      <c r="AD504" s="245" t="str">
        <f>IF(DataGoesHere!$B504="","",(DataGoesHere!$B504/SUM(DataGoesHere!$B494:'DataGoesHere'!$B505)))</f>
        <v/>
      </c>
      <c r="AE504" s="241"/>
      <c r="CV504" s="310" t="str">
        <f>IF(DataGoesHere!B504="","",DataGoesHere!A504)</f>
        <v/>
      </c>
      <c r="CW504" s="271">
        <f t="shared" ca="1" si="22"/>
        <v>11</v>
      </c>
      <c r="CX504" s="272">
        <f t="shared" ca="1" si="23"/>
        <v>0.97463169608807265</v>
      </c>
      <c r="CY504" s="266">
        <f>DataGoesHere!A504</f>
        <v>503</v>
      </c>
      <c r="CZ504" s="19" t="str">
        <f>IF(DataGoesHere!B504="","",DataGoesHere!B504)</f>
        <v/>
      </c>
      <c r="DA504" s="19" t="str">
        <f>IF(DataGoesHere!B504="","",IF(AH$5="No",DataGoesHere!B504,DataGoesHere!B504-(AH$2*(DataGoesHere!A504-1))))</f>
        <v/>
      </c>
      <c r="DB504" s="19" t="str">
        <f>IF(DataGoesHere!B504="","",IF(AO$9="No",DataGoesHere!B504,DataGoesHere!B504/CX504))</f>
        <v/>
      </c>
      <c r="DC504" s="19" t="str">
        <f>IF(DataGoesHere!B504="","",IF(AO$9="No",DA504,DA504/CX504))</f>
        <v/>
      </c>
      <c r="DD504" s="293" t="str">
        <f>IF(CZ504="",IF(COUNTIF(DD$2:DD503,"Forecast")&lt;Output!E$43,"Forecast",""),"Actual")</f>
        <v/>
      </c>
      <c r="DF504" s="19" t="str">
        <f>IF(DataGoesHere!B503="",IF(DD504="Forecast",(Output!$E$47*IntermediateCalcs!DH503)+((1-Output!$E$47)*IntermediateCalcs!DF503),""),(Output!$E$47*IntermediateCalcs!DB503)+((1-Output!$E$47)*IntermediateCalcs!DF503))</f>
        <v/>
      </c>
      <c r="DG504" s="19" t="str">
        <f>IF(DataGoesHere!B503="",IF(DD504="Forecast",(Output!$G$47*(IntermediateCalcs!DF504-IntermediateCalcs!DF503))+((1-Output!$G$47)*IntermediateCalcs!DG503),""),(Output!$G$47*(IntermediateCalcs!DF504-IntermediateCalcs!DF503))+((1-Output!$G$47)*IntermediateCalcs!DG503))</f>
        <v/>
      </c>
      <c r="DH504" s="19" t="str">
        <f>IF(DataGoesHere!B503="",IF(DD504="Forecast",DF504+DG504,""),DF504+DG504)</f>
        <v/>
      </c>
      <c r="DI504" s="274" t="str">
        <f>IF(DH504="","",IF(IntermediateCalcs!$AO$9="Yes",IntermediateCalcs!DH504*$CX504,IntermediateCalcs!DH504))</f>
        <v/>
      </c>
      <c r="DJ504" s="250" t="str">
        <f>IF(DataGoesHere!$B504="","",($CZ504-DI504))</f>
        <v/>
      </c>
      <c r="DK504" s="250" t="str">
        <f>IF(DataGoesHere!$B504="","",ABS($CZ504-DI504))</f>
        <v/>
      </c>
      <c r="DL504" s="250" t="str">
        <f>IF(DataGoesHere!$B504="","",DK504^2)</f>
        <v/>
      </c>
      <c r="DM504" s="249" t="str">
        <f>IF(DataGoesHere!$B504="","",DK504/$CZ504)</f>
        <v/>
      </c>
      <c r="DN504" s="250" t="str">
        <f>IF(DataGoesHere!$B504="","",SUM(DJ$2:DJ504)/AVERAGE(DK:DK))</f>
        <v/>
      </c>
      <c r="DP504" s="19" t="str">
        <f>IF(DataGoesHere!B504="",IF($DD504="Forecast",(Output!E$48*IntermediateCalcs!CY504)+Output!G$48,""),(Output!E$48*IntermediateCalcs!CY504)+Output!G$48)</f>
        <v/>
      </c>
      <c r="DQ504" s="274" t="str">
        <f>IF(DP504="","",IF(IntermediateCalcs!$AO$9="Yes",IntermediateCalcs!DP504*$CX504,IntermediateCalcs!DP504))</f>
        <v/>
      </c>
      <c r="DR504" s="250" t="str">
        <f>IF(DataGoesHere!$B504="","",($CZ504-DQ504))</f>
        <v/>
      </c>
      <c r="DS504" s="250" t="str">
        <f>IF(DataGoesHere!$B504="","",ABS($CZ504-DQ504))</f>
        <v/>
      </c>
      <c r="DT504" s="250" t="str">
        <f>IF(DataGoesHere!$B504="","",DS504^2)</f>
        <v/>
      </c>
      <c r="DU504" s="249" t="str">
        <f>IF(DataGoesHere!$B504="","",DS504/$CZ504)</f>
        <v/>
      </c>
      <c r="DV504" s="250" t="str">
        <f>IF(DataGoesHere!$B504="","",SUM(DR$2:DR504)/AVERAGE(DS:DS))</f>
        <v/>
      </c>
      <c r="DX504" s="19" t="str">
        <f>IF(DataGoesHere!$B503="","",(DB498*(Output!$O$49/Output!$P$49))+(IntermediateCalcs!DB499*(Output!$M$49/Output!$P$49))+(IntermediateCalcs!DB500*(Output!$K$49/Output!$P$49))+(DB501*(Output!$I$49/Output!$P$49))+(IntermediateCalcs!DB502*(Output!$G$49/Output!$P$49))+(IntermediateCalcs!DB503*(Output!$E$49/Output!$P$49)))</f>
        <v/>
      </c>
      <c r="DY504" s="274" t="str">
        <f>IF(DX504="","",IF(IntermediateCalcs!$AO$9="Yes",IntermediateCalcs!DX504*$CX504,IntermediateCalcs!DX504))</f>
        <v/>
      </c>
      <c r="DZ504" s="250" t="str">
        <f>IF(DataGoesHere!$B504="","",($CZ504-DY504))</f>
        <v/>
      </c>
      <c r="EA504" s="250" t="str">
        <f>IF(DataGoesHere!$B504="","",ABS($CZ504-DY504))</f>
        <v/>
      </c>
      <c r="EB504" s="250" t="str">
        <f>IF(DataGoesHere!$B504="","",EA504^2)</f>
        <v/>
      </c>
      <c r="EC504" s="249" t="str">
        <f>IF(DataGoesHere!$B504="","",EA504/$CZ504)</f>
        <v/>
      </c>
      <c r="ED504" s="250" t="str">
        <f>IF(DataGoesHere!$B504="","",SUM(DZ$2:DZ504)/AVERAGE(EA:EA))</f>
        <v/>
      </c>
    </row>
    <row r="505" spans="20:134" x14ac:dyDescent="0.2">
      <c r="T505" s="242"/>
      <c r="U505" s="243"/>
      <c r="V505" s="243"/>
      <c r="W505" s="243"/>
      <c r="X505" s="243"/>
      <c r="Y505" s="243"/>
      <c r="Z505" s="243"/>
      <c r="AA505" s="243"/>
      <c r="AB505" s="243"/>
      <c r="AC505" s="243"/>
      <c r="AD505" s="243"/>
      <c r="AE505" s="246" t="str">
        <f>IF(DataGoesHere!$B505="","",(DataGoesHere!$B505/SUM(DataGoesHere!$B494:'DataGoesHere'!$B505)))</f>
        <v/>
      </c>
      <c r="CV505" s="310" t="str">
        <f>IF(DataGoesHere!B505="","",DataGoesHere!A505)</f>
        <v/>
      </c>
      <c r="CW505" s="271">
        <f t="shared" ca="1" si="22"/>
        <v>12</v>
      </c>
      <c r="CX505" s="272">
        <f t="shared" ca="1" si="23"/>
        <v>1.0054005237672714</v>
      </c>
      <c r="CY505" s="266">
        <f>DataGoesHere!A505</f>
        <v>504</v>
      </c>
      <c r="CZ505" s="19" t="str">
        <f>IF(DataGoesHere!B505="","",DataGoesHere!B505)</f>
        <v/>
      </c>
      <c r="DA505" s="19" t="str">
        <f>IF(DataGoesHere!B505="","",IF(AH$5="No",DataGoesHere!B505,DataGoesHere!B505-(AH$2*(DataGoesHere!A505-1))))</f>
        <v/>
      </c>
      <c r="DB505" s="19" t="str">
        <f>IF(DataGoesHere!B505="","",IF(AO$9="No",DataGoesHere!B505,DataGoesHere!B505/CX505))</f>
        <v/>
      </c>
      <c r="DC505" s="19" t="str">
        <f>IF(DataGoesHere!B505="","",IF(AO$9="No",DA505,DA505/CX505))</f>
        <v/>
      </c>
      <c r="DD505" s="293" t="str">
        <f>IF(CZ505="",IF(COUNTIF(DD$2:DD504,"Forecast")&lt;Output!E$43,"Forecast",""),"Actual")</f>
        <v/>
      </c>
      <c r="DF505" s="19" t="str">
        <f>IF(DataGoesHere!B504="",IF(DD505="Forecast",(Output!$E$47*IntermediateCalcs!DH504)+((1-Output!$E$47)*IntermediateCalcs!DF504),""),(Output!$E$47*IntermediateCalcs!DB504)+((1-Output!$E$47)*IntermediateCalcs!DF504))</f>
        <v/>
      </c>
      <c r="DG505" s="19" t="str">
        <f>IF(DataGoesHere!B504="",IF(DD505="Forecast",(Output!$G$47*(IntermediateCalcs!DF505-IntermediateCalcs!DF504))+((1-Output!$G$47)*IntermediateCalcs!DG504),""),(Output!$G$47*(IntermediateCalcs!DF505-IntermediateCalcs!DF504))+((1-Output!$G$47)*IntermediateCalcs!DG504))</f>
        <v/>
      </c>
      <c r="DH505" s="19" t="str">
        <f>IF(DataGoesHere!B504="",IF(DD505="Forecast",DF505+DG505,""),DF505+DG505)</f>
        <v/>
      </c>
      <c r="DI505" s="274" t="str">
        <f>IF(DH505="","",IF(IntermediateCalcs!$AO$9="Yes",IntermediateCalcs!DH505*$CX505,IntermediateCalcs!DH505))</f>
        <v/>
      </c>
      <c r="DJ505" s="250" t="str">
        <f>IF(DataGoesHere!$B505="","",($CZ505-DI505))</f>
        <v/>
      </c>
      <c r="DK505" s="250" t="str">
        <f>IF(DataGoesHere!$B505="","",ABS($CZ505-DI505))</f>
        <v/>
      </c>
      <c r="DL505" s="250" t="str">
        <f>IF(DataGoesHere!$B505="","",DK505^2)</f>
        <v/>
      </c>
      <c r="DM505" s="249" t="str">
        <f>IF(DataGoesHere!$B505="","",DK505/$CZ505)</f>
        <v/>
      </c>
      <c r="DN505" s="250" t="str">
        <f>IF(DataGoesHere!$B505="","",SUM(DJ$2:DJ505)/AVERAGE(DK:DK))</f>
        <v/>
      </c>
      <c r="DP505" s="19" t="str">
        <f>IF(DataGoesHere!B505="",IF($DD505="Forecast",(Output!E$48*IntermediateCalcs!CY505)+Output!G$48,""),(Output!E$48*IntermediateCalcs!CY505)+Output!G$48)</f>
        <v/>
      </c>
      <c r="DQ505" s="274" t="str">
        <f>IF(DP505="","",IF(IntermediateCalcs!$AO$9="Yes",IntermediateCalcs!DP505*$CX505,IntermediateCalcs!DP505))</f>
        <v/>
      </c>
      <c r="DR505" s="250" t="str">
        <f>IF(DataGoesHere!$B505="","",($CZ505-DQ505))</f>
        <v/>
      </c>
      <c r="DS505" s="250" t="str">
        <f>IF(DataGoesHere!$B505="","",ABS($CZ505-DQ505))</f>
        <v/>
      </c>
      <c r="DT505" s="250" t="str">
        <f>IF(DataGoesHere!$B505="","",DS505^2)</f>
        <v/>
      </c>
      <c r="DU505" s="249" t="str">
        <f>IF(DataGoesHere!$B505="","",DS505/$CZ505)</f>
        <v/>
      </c>
      <c r="DV505" s="250" t="str">
        <f>IF(DataGoesHere!$B505="","",SUM(DR$2:DR505)/AVERAGE(DS:DS))</f>
        <v/>
      </c>
      <c r="DX505" s="19" t="str">
        <f>IF(DataGoesHere!$B504="","",(DB499*(Output!$O$49/Output!$P$49))+(IntermediateCalcs!DB500*(Output!$M$49/Output!$P$49))+(IntermediateCalcs!DB501*(Output!$K$49/Output!$P$49))+(DB502*(Output!$I$49/Output!$P$49))+(IntermediateCalcs!DB503*(Output!$G$49/Output!$P$49))+(IntermediateCalcs!DB504*(Output!$E$49/Output!$P$49)))</f>
        <v/>
      </c>
      <c r="DY505" s="274" t="str">
        <f>IF(DX505="","",IF(IntermediateCalcs!$AO$9="Yes",IntermediateCalcs!DX505*$CX505,IntermediateCalcs!DX505))</f>
        <v/>
      </c>
      <c r="DZ505" s="250" t="str">
        <f>IF(DataGoesHere!$B505="","",($CZ505-DY505))</f>
        <v/>
      </c>
      <c r="EA505" s="250" t="str">
        <f>IF(DataGoesHere!$B505="","",ABS($CZ505-DY505))</f>
        <v/>
      </c>
      <c r="EB505" s="250" t="str">
        <f>IF(DataGoesHere!$B505="","",EA505^2)</f>
        <v/>
      </c>
      <c r="EC505" s="249" t="str">
        <f>IF(DataGoesHere!$B505="","",EA505/$CZ505)</f>
        <v/>
      </c>
      <c r="ED505" s="250" t="str">
        <f>IF(DataGoesHere!$B505="","",SUM(DZ$2:DZ505)/AVERAGE(EA:EA))</f>
        <v/>
      </c>
    </row>
    <row r="506" spans="20:134" x14ac:dyDescent="0.2">
      <c r="T506" s="244" t="str">
        <f>IF(DataGoesHere!$B506="","",(DataGoesHere!$B506/SUM(DataGoesHere!$B506:'DataGoesHere'!$B517)))</f>
        <v/>
      </c>
      <c r="U506" s="238"/>
      <c r="V506" s="238"/>
      <c r="W506" s="238"/>
      <c r="X506" s="238"/>
      <c r="Y506" s="238"/>
      <c r="Z506" s="238"/>
      <c r="AA506" s="238"/>
      <c r="AB506" s="238"/>
      <c r="AC506" s="238"/>
      <c r="AD506" s="238"/>
      <c r="AE506" s="239"/>
      <c r="CV506" s="310" t="str">
        <f>IF(DataGoesHere!B506="","",DataGoesHere!A506)</f>
        <v/>
      </c>
      <c r="CW506" s="271">
        <f t="shared" ca="1" si="22"/>
        <v>1</v>
      </c>
      <c r="CX506" s="272">
        <f t="shared" ca="1" si="23"/>
        <v>1.3236179355303281</v>
      </c>
      <c r="CY506" s="266">
        <f>DataGoesHere!A506</f>
        <v>505</v>
      </c>
      <c r="CZ506" s="19" t="str">
        <f>IF(DataGoesHere!B506="","",DataGoesHere!B506)</f>
        <v/>
      </c>
      <c r="DA506" s="19" t="str">
        <f>IF(DataGoesHere!B506="","",IF(AH$5="No",DataGoesHere!B506,DataGoesHere!B506-(AH$2*(DataGoesHere!A506-1))))</f>
        <v/>
      </c>
      <c r="DB506" s="19" t="str">
        <f>IF(DataGoesHere!B506="","",IF(AO$9="No",DataGoesHere!B506,DataGoesHere!B506/CX506))</f>
        <v/>
      </c>
      <c r="DC506" s="19" t="str">
        <f>IF(DataGoesHere!B506="","",IF(AO$9="No",DA506,DA506/CX506))</f>
        <v/>
      </c>
      <c r="DD506" s="293" t="str">
        <f>IF(CZ506="",IF(COUNTIF(DD$2:DD505,"Forecast")&lt;Output!E$43,"Forecast",""),"Actual")</f>
        <v/>
      </c>
      <c r="DF506" s="19" t="str">
        <f>IF(DataGoesHere!B505="",IF(DD506="Forecast",(Output!$E$47*IntermediateCalcs!DH505)+((1-Output!$E$47)*IntermediateCalcs!DF505),""),(Output!$E$47*IntermediateCalcs!DB505)+((1-Output!$E$47)*IntermediateCalcs!DF505))</f>
        <v/>
      </c>
      <c r="DG506" s="19" t="str">
        <f>IF(DataGoesHere!B505="",IF(DD506="Forecast",(Output!$G$47*(IntermediateCalcs!DF506-IntermediateCalcs!DF505))+((1-Output!$G$47)*IntermediateCalcs!DG505),""),(Output!$G$47*(IntermediateCalcs!DF506-IntermediateCalcs!DF505))+((1-Output!$G$47)*IntermediateCalcs!DG505))</f>
        <v/>
      </c>
      <c r="DH506" s="19" t="str">
        <f>IF(DataGoesHere!B505="",IF(DD506="Forecast",DF506+DG506,""),DF506+DG506)</f>
        <v/>
      </c>
      <c r="DI506" s="274" t="str">
        <f>IF(DH506="","",IF(IntermediateCalcs!$AO$9="Yes",IntermediateCalcs!DH506*$CX506,IntermediateCalcs!DH506))</f>
        <v/>
      </c>
      <c r="DJ506" s="250" t="str">
        <f>IF(DataGoesHere!$B506="","",($CZ506-DI506))</f>
        <v/>
      </c>
      <c r="DK506" s="250" t="str">
        <f>IF(DataGoesHere!$B506="","",ABS($CZ506-DI506))</f>
        <v/>
      </c>
      <c r="DL506" s="250" t="str">
        <f>IF(DataGoesHere!$B506="","",DK506^2)</f>
        <v/>
      </c>
      <c r="DM506" s="249" t="str">
        <f>IF(DataGoesHere!$B506="","",DK506/$CZ506)</f>
        <v/>
      </c>
      <c r="DN506" s="250" t="str">
        <f>IF(DataGoesHere!$B506="","",SUM(DJ$2:DJ506)/AVERAGE(DK:DK))</f>
        <v/>
      </c>
      <c r="DP506" s="19" t="str">
        <f>IF(DataGoesHere!B506="",IF($DD506="Forecast",(Output!E$48*IntermediateCalcs!CY506)+Output!G$48,""),(Output!E$48*IntermediateCalcs!CY506)+Output!G$48)</f>
        <v/>
      </c>
      <c r="DQ506" s="274" t="str">
        <f>IF(DP506="","",IF(IntermediateCalcs!$AO$9="Yes",IntermediateCalcs!DP506*$CX506,IntermediateCalcs!DP506))</f>
        <v/>
      </c>
      <c r="DR506" s="250" t="str">
        <f>IF(DataGoesHere!$B506="","",($CZ506-DQ506))</f>
        <v/>
      </c>
      <c r="DS506" s="250" t="str">
        <f>IF(DataGoesHere!$B506="","",ABS($CZ506-DQ506))</f>
        <v/>
      </c>
      <c r="DT506" s="250" t="str">
        <f>IF(DataGoesHere!$B506="","",DS506^2)</f>
        <v/>
      </c>
      <c r="DU506" s="249" t="str">
        <f>IF(DataGoesHere!$B506="","",DS506/$CZ506)</f>
        <v/>
      </c>
      <c r="DV506" s="250" t="str">
        <f>IF(DataGoesHere!$B506="","",SUM(DR$2:DR506)/AVERAGE(DS:DS))</f>
        <v/>
      </c>
      <c r="DX506" s="19" t="str">
        <f>IF(DataGoesHere!$B505="","",(DB500*(Output!$O$49/Output!$P$49))+(IntermediateCalcs!DB501*(Output!$M$49/Output!$P$49))+(IntermediateCalcs!DB502*(Output!$K$49/Output!$P$49))+(DB503*(Output!$I$49/Output!$P$49))+(IntermediateCalcs!DB504*(Output!$G$49/Output!$P$49))+(IntermediateCalcs!DB505*(Output!$E$49/Output!$P$49)))</f>
        <v/>
      </c>
      <c r="DY506" s="274" t="str">
        <f>IF(DX506="","",IF(IntermediateCalcs!$AO$9="Yes",IntermediateCalcs!DX506*$CX506,IntermediateCalcs!DX506))</f>
        <v/>
      </c>
      <c r="DZ506" s="250" t="str">
        <f>IF(DataGoesHere!$B506="","",($CZ506-DY506))</f>
        <v/>
      </c>
      <c r="EA506" s="250" t="str">
        <f>IF(DataGoesHere!$B506="","",ABS($CZ506-DY506))</f>
        <v/>
      </c>
      <c r="EB506" s="250" t="str">
        <f>IF(DataGoesHere!$B506="","",EA506^2)</f>
        <v/>
      </c>
      <c r="EC506" s="249" t="str">
        <f>IF(DataGoesHere!$B506="","",EA506/$CZ506)</f>
        <v/>
      </c>
      <c r="ED506" s="250" t="str">
        <f>IF(DataGoesHere!$B506="","",SUM(DZ$2:DZ506)/AVERAGE(EA:EA))</f>
        <v/>
      </c>
    </row>
    <row r="507" spans="20:134" x14ac:dyDescent="0.2">
      <c r="T507" s="240"/>
      <c r="U507" s="245" t="str">
        <f>IF(DataGoesHere!$B507="","",(DataGoesHere!$B507/SUM(DataGoesHere!$B507:'DataGoesHere'!$B517)))</f>
        <v/>
      </c>
      <c r="V507" s="86"/>
      <c r="W507" s="86"/>
      <c r="X507" s="86"/>
      <c r="Y507" s="86"/>
      <c r="Z507" s="86"/>
      <c r="AA507" s="86"/>
      <c r="AB507" s="86"/>
      <c r="AC507" s="86"/>
      <c r="AD507" s="86"/>
      <c r="AE507" s="241"/>
      <c r="CV507" s="310" t="str">
        <f>IF(DataGoesHere!B507="","",DataGoesHere!A507)</f>
        <v/>
      </c>
      <c r="CW507" s="271">
        <f t="shared" ca="1" si="22"/>
        <v>2</v>
      </c>
      <c r="CX507" s="272">
        <f t="shared" ca="1" si="23"/>
        <v>0.80574490527728204</v>
      </c>
      <c r="CY507" s="266">
        <f>DataGoesHere!A507</f>
        <v>506</v>
      </c>
      <c r="CZ507" s="19" t="str">
        <f>IF(DataGoesHere!B507="","",DataGoesHere!B507)</f>
        <v/>
      </c>
      <c r="DA507" s="19" t="str">
        <f>IF(DataGoesHere!B507="","",IF(AH$5="No",DataGoesHere!B507,DataGoesHere!B507-(AH$2*(DataGoesHere!A507-1))))</f>
        <v/>
      </c>
      <c r="DB507" s="19" t="str">
        <f>IF(DataGoesHere!B507="","",IF(AO$9="No",DataGoesHere!B507,DataGoesHere!B507/CX507))</f>
        <v/>
      </c>
      <c r="DC507" s="19" t="str">
        <f>IF(DataGoesHere!B507="","",IF(AO$9="No",DA507,DA507/CX507))</f>
        <v/>
      </c>
      <c r="DD507" s="293" t="str">
        <f>IF(CZ507="",IF(COUNTIF(DD$2:DD506,"Forecast")&lt;Output!E$43,"Forecast",""),"Actual")</f>
        <v/>
      </c>
      <c r="DF507" s="19" t="str">
        <f>IF(DataGoesHere!B506="",IF(DD507="Forecast",(Output!$E$47*IntermediateCalcs!DH506)+((1-Output!$E$47)*IntermediateCalcs!DF506),""),(Output!$E$47*IntermediateCalcs!DB506)+((1-Output!$E$47)*IntermediateCalcs!DF506))</f>
        <v/>
      </c>
      <c r="DG507" s="19" t="str">
        <f>IF(DataGoesHere!B506="",IF(DD507="Forecast",(Output!$G$47*(IntermediateCalcs!DF507-IntermediateCalcs!DF506))+((1-Output!$G$47)*IntermediateCalcs!DG506),""),(Output!$G$47*(IntermediateCalcs!DF507-IntermediateCalcs!DF506))+((1-Output!$G$47)*IntermediateCalcs!DG506))</f>
        <v/>
      </c>
      <c r="DH507" s="19" t="str">
        <f>IF(DataGoesHere!B506="",IF(DD507="Forecast",DF507+DG507,""),DF507+DG507)</f>
        <v/>
      </c>
      <c r="DI507" s="274" t="str">
        <f>IF(DH507="","",IF(IntermediateCalcs!$AO$9="Yes",IntermediateCalcs!DH507*$CX507,IntermediateCalcs!DH507))</f>
        <v/>
      </c>
      <c r="DJ507" s="250" t="str">
        <f>IF(DataGoesHere!$B507="","",($CZ507-DI507))</f>
        <v/>
      </c>
      <c r="DK507" s="250" t="str">
        <f>IF(DataGoesHere!$B507="","",ABS($CZ507-DI507))</f>
        <v/>
      </c>
      <c r="DL507" s="250" t="str">
        <f>IF(DataGoesHere!$B507="","",DK507^2)</f>
        <v/>
      </c>
      <c r="DM507" s="249" t="str">
        <f>IF(DataGoesHere!$B507="","",DK507/$CZ507)</f>
        <v/>
      </c>
      <c r="DN507" s="250" t="str">
        <f>IF(DataGoesHere!$B507="","",SUM(DJ$2:DJ507)/AVERAGE(DK:DK))</f>
        <v/>
      </c>
      <c r="DP507" s="19" t="str">
        <f>IF(DataGoesHere!B507="",IF($DD507="Forecast",(Output!E$48*IntermediateCalcs!CY507)+Output!G$48,""),(Output!E$48*IntermediateCalcs!CY507)+Output!G$48)</f>
        <v/>
      </c>
      <c r="DQ507" s="274" t="str">
        <f>IF(DP507="","",IF(IntermediateCalcs!$AO$9="Yes",IntermediateCalcs!DP507*$CX507,IntermediateCalcs!DP507))</f>
        <v/>
      </c>
      <c r="DR507" s="250" t="str">
        <f>IF(DataGoesHere!$B507="","",($CZ507-DQ507))</f>
        <v/>
      </c>
      <c r="DS507" s="250" t="str">
        <f>IF(DataGoesHere!$B507="","",ABS($CZ507-DQ507))</f>
        <v/>
      </c>
      <c r="DT507" s="250" t="str">
        <f>IF(DataGoesHere!$B507="","",DS507^2)</f>
        <v/>
      </c>
      <c r="DU507" s="249" t="str">
        <f>IF(DataGoesHere!$B507="","",DS507/$CZ507)</f>
        <v/>
      </c>
      <c r="DV507" s="250" t="str">
        <f>IF(DataGoesHere!$B507="","",SUM(DR$2:DR507)/AVERAGE(DS:DS))</f>
        <v/>
      </c>
      <c r="DX507" s="19" t="str">
        <f>IF(DataGoesHere!$B506="","",(DB501*(Output!$O$49/Output!$P$49))+(IntermediateCalcs!DB502*(Output!$M$49/Output!$P$49))+(IntermediateCalcs!DB503*(Output!$K$49/Output!$P$49))+(DB504*(Output!$I$49/Output!$P$49))+(IntermediateCalcs!DB505*(Output!$G$49/Output!$P$49))+(IntermediateCalcs!DB506*(Output!$E$49/Output!$P$49)))</f>
        <v/>
      </c>
      <c r="DY507" s="274" t="str">
        <f>IF(DX507="","",IF(IntermediateCalcs!$AO$9="Yes",IntermediateCalcs!DX507*$CX507,IntermediateCalcs!DX507))</f>
        <v/>
      </c>
      <c r="DZ507" s="250" t="str">
        <f>IF(DataGoesHere!$B507="","",($CZ507-DY507))</f>
        <v/>
      </c>
      <c r="EA507" s="250" t="str">
        <f>IF(DataGoesHere!$B507="","",ABS($CZ507-DY507))</f>
        <v/>
      </c>
      <c r="EB507" s="250" t="str">
        <f>IF(DataGoesHere!$B507="","",EA507^2)</f>
        <v/>
      </c>
      <c r="EC507" s="249" t="str">
        <f>IF(DataGoesHere!$B507="","",EA507/$CZ507)</f>
        <v/>
      </c>
      <c r="ED507" s="250" t="str">
        <f>IF(DataGoesHere!$B507="","",SUM(DZ$2:DZ507)/AVERAGE(EA:EA))</f>
        <v/>
      </c>
    </row>
    <row r="508" spans="20:134" x14ac:dyDescent="0.2">
      <c r="T508" s="240"/>
      <c r="U508" s="86"/>
      <c r="V508" s="245" t="str">
        <f>IF(DataGoesHere!$B508="","",(DataGoesHere!$B508/SUM(DataGoesHere!$B506:'DataGoesHere'!$B517)))</f>
        <v/>
      </c>
      <c r="W508" s="86"/>
      <c r="X508" s="86"/>
      <c r="Y508" s="86"/>
      <c r="Z508" s="86"/>
      <c r="AA508" s="86"/>
      <c r="AB508" s="86"/>
      <c r="AC508" s="86"/>
      <c r="AD508" s="86"/>
      <c r="AE508" s="241"/>
      <c r="CV508" s="310" t="str">
        <f>IF(DataGoesHere!B508="","",DataGoesHere!A508)</f>
        <v/>
      </c>
      <c r="CW508" s="271">
        <f t="shared" ca="1" si="22"/>
        <v>3</v>
      </c>
      <c r="CX508" s="272">
        <f t="shared" ca="1" si="23"/>
        <v>0.79862940076451561</v>
      </c>
      <c r="CY508" s="266">
        <f>DataGoesHere!A508</f>
        <v>507</v>
      </c>
      <c r="CZ508" s="19" t="str">
        <f>IF(DataGoesHere!B508="","",DataGoesHere!B508)</f>
        <v/>
      </c>
      <c r="DA508" s="19" t="str">
        <f>IF(DataGoesHere!B508="","",IF(AH$5="No",DataGoesHere!B508,DataGoesHere!B508-(AH$2*(DataGoesHere!A508-1))))</f>
        <v/>
      </c>
      <c r="DB508" s="19" t="str">
        <f>IF(DataGoesHere!B508="","",IF(AO$9="No",DataGoesHere!B508,DataGoesHere!B508/CX508))</f>
        <v/>
      </c>
      <c r="DC508" s="19" t="str">
        <f>IF(DataGoesHere!B508="","",IF(AO$9="No",DA508,DA508/CX508))</f>
        <v/>
      </c>
      <c r="DD508" s="293" t="str">
        <f>IF(CZ508="",IF(COUNTIF(DD$2:DD507,"Forecast")&lt;Output!E$43,"Forecast",""),"Actual")</f>
        <v/>
      </c>
      <c r="DF508" s="19" t="str">
        <f>IF(DataGoesHere!B507="",IF(DD508="Forecast",(Output!$E$47*IntermediateCalcs!DH507)+((1-Output!$E$47)*IntermediateCalcs!DF507),""),(Output!$E$47*IntermediateCalcs!DB507)+((1-Output!$E$47)*IntermediateCalcs!DF507))</f>
        <v/>
      </c>
      <c r="DG508" s="19" t="str">
        <f>IF(DataGoesHere!B507="",IF(DD508="Forecast",(Output!$G$47*(IntermediateCalcs!DF508-IntermediateCalcs!DF507))+((1-Output!$G$47)*IntermediateCalcs!DG507),""),(Output!$G$47*(IntermediateCalcs!DF508-IntermediateCalcs!DF507))+((1-Output!$G$47)*IntermediateCalcs!DG507))</f>
        <v/>
      </c>
      <c r="DH508" s="19" t="str">
        <f>IF(DataGoesHere!B507="",IF(DD508="Forecast",DF508+DG508,""),DF508+DG508)</f>
        <v/>
      </c>
      <c r="DI508" s="274" t="str">
        <f>IF(DH508="","",IF(IntermediateCalcs!$AO$9="Yes",IntermediateCalcs!DH508*$CX508,IntermediateCalcs!DH508))</f>
        <v/>
      </c>
      <c r="DJ508" s="250" t="str">
        <f>IF(DataGoesHere!$B508="","",($CZ508-DI508))</f>
        <v/>
      </c>
      <c r="DK508" s="250" t="str">
        <f>IF(DataGoesHere!$B508="","",ABS($CZ508-DI508))</f>
        <v/>
      </c>
      <c r="DL508" s="250" t="str">
        <f>IF(DataGoesHere!$B508="","",DK508^2)</f>
        <v/>
      </c>
      <c r="DM508" s="249" t="str">
        <f>IF(DataGoesHere!$B508="","",DK508/$CZ508)</f>
        <v/>
      </c>
      <c r="DN508" s="250" t="str">
        <f>IF(DataGoesHere!$B508="","",SUM(DJ$2:DJ508)/AVERAGE(DK:DK))</f>
        <v/>
      </c>
      <c r="DP508" s="19" t="str">
        <f>IF(DataGoesHere!B508="",IF($DD508="Forecast",(Output!E$48*IntermediateCalcs!CY508)+Output!G$48,""),(Output!E$48*IntermediateCalcs!CY508)+Output!G$48)</f>
        <v/>
      </c>
      <c r="DQ508" s="274" t="str">
        <f>IF(DP508="","",IF(IntermediateCalcs!$AO$9="Yes",IntermediateCalcs!DP508*$CX508,IntermediateCalcs!DP508))</f>
        <v/>
      </c>
      <c r="DR508" s="250" t="str">
        <f>IF(DataGoesHere!$B508="","",($CZ508-DQ508))</f>
        <v/>
      </c>
      <c r="DS508" s="250" t="str">
        <f>IF(DataGoesHere!$B508="","",ABS($CZ508-DQ508))</f>
        <v/>
      </c>
      <c r="DT508" s="250" t="str">
        <f>IF(DataGoesHere!$B508="","",DS508^2)</f>
        <v/>
      </c>
      <c r="DU508" s="249" t="str">
        <f>IF(DataGoesHere!$B508="","",DS508/$CZ508)</f>
        <v/>
      </c>
      <c r="DV508" s="250" t="str">
        <f>IF(DataGoesHere!$B508="","",SUM(DR$2:DR508)/AVERAGE(DS:DS))</f>
        <v/>
      </c>
      <c r="DX508" s="19" t="str">
        <f>IF(DataGoesHere!$B507="","",(DB502*(Output!$O$49/Output!$P$49))+(IntermediateCalcs!DB503*(Output!$M$49/Output!$P$49))+(IntermediateCalcs!DB504*(Output!$K$49/Output!$P$49))+(DB505*(Output!$I$49/Output!$P$49))+(IntermediateCalcs!DB506*(Output!$G$49/Output!$P$49))+(IntermediateCalcs!DB507*(Output!$E$49/Output!$P$49)))</f>
        <v/>
      </c>
      <c r="DY508" s="274" t="str">
        <f>IF(DX508="","",IF(IntermediateCalcs!$AO$9="Yes",IntermediateCalcs!DX508*$CX508,IntermediateCalcs!DX508))</f>
        <v/>
      </c>
      <c r="DZ508" s="250" t="str">
        <f>IF(DataGoesHere!$B508="","",($CZ508-DY508))</f>
        <v/>
      </c>
      <c r="EA508" s="250" t="str">
        <f>IF(DataGoesHere!$B508="","",ABS($CZ508-DY508))</f>
        <v/>
      </c>
      <c r="EB508" s="250" t="str">
        <f>IF(DataGoesHere!$B508="","",EA508^2)</f>
        <v/>
      </c>
      <c r="EC508" s="249" t="str">
        <f>IF(DataGoesHere!$B508="","",EA508/$CZ508)</f>
        <v/>
      </c>
      <c r="ED508" s="250" t="str">
        <f>IF(DataGoesHere!$B508="","",SUM(DZ$2:DZ508)/AVERAGE(EA:EA))</f>
        <v/>
      </c>
    </row>
    <row r="509" spans="20:134" x14ac:dyDescent="0.2">
      <c r="T509" s="240"/>
      <c r="U509" s="86"/>
      <c r="V509" s="86"/>
      <c r="W509" s="245" t="str">
        <f>IF(DataGoesHere!$B509="","",(DataGoesHere!$B509/SUM(DataGoesHere!$B506:'DataGoesHere'!$B517)))</f>
        <v/>
      </c>
      <c r="X509" s="86"/>
      <c r="Y509" s="86"/>
      <c r="Z509" s="86"/>
      <c r="AA509" s="86"/>
      <c r="AB509" s="86"/>
      <c r="AC509" s="86"/>
      <c r="AD509" s="86"/>
      <c r="AE509" s="241"/>
      <c r="CV509" s="310" t="str">
        <f>IF(DataGoesHere!B509="","",DataGoesHere!A509)</f>
        <v/>
      </c>
      <c r="CW509" s="271">
        <f t="shared" ca="1" si="22"/>
        <v>4</v>
      </c>
      <c r="CX509" s="272">
        <f t="shared" ca="1" si="23"/>
        <v>1.0149292433706087</v>
      </c>
      <c r="CY509" s="266">
        <f>DataGoesHere!A509</f>
        <v>508</v>
      </c>
      <c r="CZ509" s="19" t="str">
        <f>IF(DataGoesHere!B509="","",DataGoesHere!B509)</f>
        <v/>
      </c>
      <c r="DA509" s="19" t="str">
        <f>IF(DataGoesHere!B509="","",IF(AH$5="No",DataGoesHere!B509,DataGoesHere!B509-(AH$2*(DataGoesHere!A509-1))))</f>
        <v/>
      </c>
      <c r="DB509" s="19" t="str">
        <f>IF(DataGoesHere!B509="","",IF(AO$9="No",DataGoesHere!B509,DataGoesHere!B509/CX509))</f>
        <v/>
      </c>
      <c r="DC509" s="19" t="str">
        <f>IF(DataGoesHere!B509="","",IF(AO$9="No",DA509,DA509/CX509))</f>
        <v/>
      </c>
      <c r="DD509" s="293" t="str">
        <f>IF(CZ509="",IF(COUNTIF(DD$2:DD508,"Forecast")&lt;Output!E$43,"Forecast",""),"Actual")</f>
        <v/>
      </c>
      <c r="DF509" s="19" t="str">
        <f>IF(DataGoesHere!B508="",IF(DD509="Forecast",(Output!$E$47*IntermediateCalcs!DH508)+((1-Output!$E$47)*IntermediateCalcs!DF508),""),(Output!$E$47*IntermediateCalcs!DB508)+((1-Output!$E$47)*IntermediateCalcs!DF508))</f>
        <v/>
      </c>
      <c r="DG509" s="19" t="str">
        <f>IF(DataGoesHere!B508="",IF(DD509="Forecast",(Output!$G$47*(IntermediateCalcs!DF509-IntermediateCalcs!DF508))+((1-Output!$G$47)*IntermediateCalcs!DG508),""),(Output!$G$47*(IntermediateCalcs!DF509-IntermediateCalcs!DF508))+((1-Output!$G$47)*IntermediateCalcs!DG508))</f>
        <v/>
      </c>
      <c r="DH509" s="19" t="str">
        <f>IF(DataGoesHere!B508="",IF(DD509="Forecast",DF509+DG509,""),DF509+DG509)</f>
        <v/>
      </c>
      <c r="DI509" s="274" t="str">
        <f>IF(DH509="","",IF(IntermediateCalcs!$AO$9="Yes",IntermediateCalcs!DH509*$CX509,IntermediateCalcs!DH509))</f>
        <v/>
      </c>
      <c r="DJ509" s="250" t="str">
        <f>IF(DataGoesHere!$B509="","",($CZ509-DI509))</f>
        <v/>
      </c>
      <c r="DK509" s="250" t="str">
        <f>IF(DataGoesHere!$B509="","",ABS($CZ509-DI509))</f>
        <v/>
      </c>
      <c r="DL509" s="250" t="str">
        <f>IF(DataGoesHere!$B509="","",DK509^2)</f>
        <v/>
      </c>
      <c r="DM509" s="249" t="str">
        <f>IF(DataGoesHere!$B509="","",DK509/$CZ509)</f>
        <v/>
      </c>
      <c r="DN509" s="250" t="str">
        <f>IF(DataGoesHere!$B509="","",SUM(DJ$2:DJ509)/AVERAGE(DK:DK))</f>
        <v/>
      </c>
      <c r="DP509" s="19" t="str">
        <f>IF(DataGoesHere!B509="",IF($DD509="Forecast",(Output!E$48*IntermediateCalcs!CY509)+Output!G$48,""),(Output!E$48*IntermediateCalcs!CY509)+Output!G$48)</f>
        <v/>
      </c>
      <c r="DQ509" s="274" t="str">
        <f>IF(DP509="","",IF(IntermediateCalcs!$AO$9="Yes",IntermediateCalcs!DP509*$CX509,IntermediateCalcs!DP509))</f>
        <v/>
      </c>
      <c r="DR509" s="250" t="str">
        <f>IF(DataGoesHere!$B509="","",($CZ509-DQ509))</f>
        <v/>
      </c>
      <c r="DS509" s="250" t="str">
        <f>IF(DataGoesHere!$B509="","",ABS($CZ509-DQ509))</f>
        <v/>
      </c>
      <c r="DT509" s="250" t="str">
        <f>IF(DataGoesHere!$B509="","",DS509^2)</f>
        <v/>
      </c>
      <c r="DU509" s="249" t="str">
        <f>IF(DataGoesHere!$B509="","",DS509/$CZ509)</f>
        <v/>
      </c>
      <c r="DV509" s="250" t="str">
        <f>IF(DataGoesHere!$B509="","",SUM(DR$2:DR509)/AVERAGE(DS:DS))</f>
        <v/>
      </c>
      <c r="DX509" s="19" t="str">
        <f>IF(DataGoesHere!$B508="","",(DB503*(Output!$O$49/Output!$P$49))+(IntermediateCalcs!DB504*(Output!$M$49/Output!$P$49))+(IntermediateCalcs!DB505*(Output!$K$49/Output!$P$49))+(DB506*(Output!$I$49/Output!$P$49))+(IntermediateCalcs!DB507*(Output!$G$49/Output!$P$49))+(IntermediateCalcs!DB508*(Output!$E$49/Output!$P$49)))</f>
        <v/>
      </c>
      <c r="DY509" s="274" t="str">
        <f>IF(DX509="","",IF(IntermediateCalcs!$AO$9="Yes",IntermediateCalcs!DX509*$CX509,IntermediateCalcs!DX509))</f>
        <v/>
      </c>
      <c r="DZ509" s="250" t="str">
        <f>IF(DataGoesHere!$B509="","",($CZ509-DY509))</f>
        <v/>
      </c>
      <c r="EA509" s="250" t="str">
        <f>IF(DataGoesHere!$B509="","",ABS($CZ509-DY509))</f>
        <v/>
      </c>
      <c r="EB509" s="250" t="str">
        <f>IF(DataGoesHere!$B509="","",EA509^2)</f>
        <v/>
      </c>
      <c r="EC509" s="249" t="str">
        <f>IF(DataGoesHere!$B509="","",EA509/$CZ509)</f>
        <v/>
      </c>
      <c r="ED509" s="250" t="str">
        <f>IF(DataGoesHere!$B509="","",SUM(DZ$2:DZ509)/AVERAGE(EA:EA))</f>
        <v/>
      </c>
    </row>
    <row r="510" spans="20:134" x14ac:dyDescent="0.2">
      <c r="T510" s="240"/>
      <c r="U510" s="86"/>
      <c r="V510" s="86"/>
      <c r="W510" s="86"/>
      <c r="X510" s="245" t="str">
        <f>IF(DataGoesHere!$B510="","",(DataGoesHere!$B510/SUM(DataGoesHere!$B506:'DataGoesHere'!$B517)))</f>
        <v/>
      </c>
      <c r="Y510" s="86"/>
      <c r="Z510" s="86"/>
      <c r="AA510" s="86"/>
      <c r="AB510" s="86"/>
      <c r="AC510" s="86"/>
      <c r="AD510" s="86"/>
      <c r="AE510" s="241"/>
      <c r="CV510" s="310" t="str">
        <f>IF(DataGoesHere!B510="","",DataGoesHere!A510)</f>
        <v/>
      </c>
      <c r="CW510" s="271">
        <f t="shared" ca="1" si="22"/>
        <v>5</v>
      </c>
      <c r="CX510" s="272">
        <f t="shared" ca="1" si="23"/>
        <v>0.97875414397996308</v>
      </c>
      <c r="CY510" s="266">
        <f>DataGoesHere!A510</f>
        <v>509</v>
      </c>
      <c r="CZ510" s="19" t="str">
        <f>IF(DataGoesHere!B510="","",DataGoesHere!B510)</f>
        <v/>
      </c>
      <c r="DA510" s="19" t="str">
        <f>IF(DataGoesHere!B510="","",IF(AH$5="No",DataGoesHere!B510,DataGoesHere!B510-(AH$2*(DataGoesHere!A510-1))))</f>
        <v/>
      </c>
      <c r="DB510" s="19" t="str">
        <f>IF(DataGoesHere!B510="","",IF(AO$9="No",DataGoesHere!B510,DataGoesHere!B510/CX510))</f>
        <v/>
      </c>
      <c r="DC510" s="19" t="str">
        <f>IF(DataGoesHere!B510="","",IF(AO$9="No",DA510,DA510/CX510))</f>
        <v/>
      </c>
      <c r="DD510" s="293" t="str">
        <f>IF(CZ510="",IF(COUNTIF(DD$2:DD509,"Forecast")&lt;Output!E$43,"Forecast",""),"Actual")</f>
        <v/>
      </c>
      <c r="DF510" s="19" t="str">
        <f>IF(DataGoesHere!B509="",IF(DD510="Forecast",(Output!$E$47*IntermediateCalcs!DH509)+((1-Output!$E$47)*IntermediateCalcs!DF509),""),(Output!$E$47*IntermediateCalcs!DB509)+((1-Output!$E$47)*IntermediateCalcs!DF509))</f>
        <v/>
      </c>
      <c r="DG510" s="19" t="str">
        <f>IF(DataGoesHere!B509="",IF(DD510="Forecast",(Output!$G$47*(IntermediateCalcs!DF510-IntermediateCalcs!DF509))+((1-Output!$G$47)*IntermediateCalcs!DG509),""),(Output!$G$47*(IntermediateCalcs!DF510-IntermediateCalcs!DF509))+((1-Output!$G$47)*IntermediateCalcs!DG509))</f>
        <v/>
      </c>
      <c r="DH510" s="19" t="str">
        <f>IF(DataGoesHere!B509="",IF(DD510="Forecast",DF510+DG510,""),DF510+DG510)</f>
        <v/>
      </c>
      <c r="DI510" s="274" t="str">
        <f>IF(DH510="","",IF(IntermediateCalcs!$AO$9="Yes",IntermediateCalcs!DH510*$CX510,IntermediateCalcs!DH510))</f>
        <v/>
      </c>
      <c r="DJ510" s="250" t="str">
        <f>IF(DataGoesHere!$B510="","",($CZ510-DI510))</f>
        <v/>
      </c>
      <c r="DK510" s="250" t="str">
        <f>IF(DataGoesHere!$B510="","",ABS($CZ510-DI510))</f>
        <v/>
      </c>
      <c r="DL510" s="250" t="str">
        <f>IF(DataGoesHere!$B510="","",DK510^2)</f>
        <v/>
      </c>
      <c r="DM510" s="249" t="str">
        <f>IF(DataGoesHere!$B510="","",DK510/$CZ510)</f>
        <v/>
      </c>
      <c r="DN510" s="250" t="str">
        <f>IF(DataGoesHere!$B510="","",SUM(DJ$2:DJ510)/AVERAGE(DK:DK))</f>
        <v/>
      </c>
      <c r="DP510" s="19" t="str">
        <f>IF(DataGoesHere!B510="",IF($DD510="Forecast",(Output!E$48*IntermediateCalcs!CY510)+Output!G$48,""),(Output!E$48*IntermediateCalcs!CY510)+Output!G$48)</f>
        <v/>
      </c>
      <c r="DQ510" s="274" t="str">
        <f>IF(DP510="","",IF(IntermediateCalcs!$AO$9="Yes",IntermediateCalcs!DP510*$CX510,IntermediateCalcs!DP510))</f>
        <v/>
      </c>
      <c r="DR510" s="250" t="str">
        <f>IF(DataGoesHere!$B510="","",($CZ510-DQ510))</f>
        <v/>
      </c>
      <c r="DS510" s="250" t="str">
        <f>IF(DataGoesHere!$B510="","",ABS($CZ510-DQ510))</f>
        <v/>
      </c>
      <c r="DT510" s="250" t="str">
        <f>IF(DataGoesHere!$B510="","",DS510^2)</f>
        <v/>
      </c>
      <c r="DU510" s="249" t="str">
        <f>IF(DataGoesHere!$B510="","",DS510/$CZ510)</f>
        <v/>
      </c>
      <c r="DV510" s="250" t="str">
        <f>IF(DataGoesHere!$B510="","",SUM(DR$2:DR510)/AVERAGE(DS:DS))</f>
        <v/>
      </c>
      <c r="DX510" s="19" t="str">
        <f>IF(DataGoesHere!$B509="","",(DB504*(Output!$O$49/Output!$P$49))+(IntermediateCalcs!DB505*(Output!$M$49/Output!$P$49))+(IntermediateCalcs!DB506*(Output!$K$49/Output!$P$49))+(DB507*(Output!$I$49/Output!$P$49))+(IntermediateCalcs!DB508*(Output!$G$49/Output!$P$49))+(IntermediateCalcs!DB509*(Output!$E$49/Output!$P$49)))</f>
        <v/>
      </c>
      <c r="DY510" s="274" t="str">
        <f>IF(DX510="","",IF(IntermediateCalcs!$AO$9="Yes",IntermediateCalcs!DX510*$CX510,IntermediateCalcs!DX510))</f>
        <v/>
      </c>
      <c r="DZ510" s="250" t="str">
        <f>IF(DataGoesHere!$B510="","",($CZ510-DY510))</f>
        <v/>
      </c>
      <c r="EA510" s="250" t="str">
        <f>IF(DataGoesHere!$B510="","",ABS($CZ510-DY510))</f>
        <v/>
      </c>
      <c r="EB510" s="250" t="str">
        <f>IF(DataGoesHere!$B510="","",EA510^2)</f>
        <v/>
      </c>
      <c r="EC510" s="249" t="str">
        <f>IF(DataGoesHere!$B510="","",EA510/$CZ510)</f>
        <v/>
      </c>
      <c r="ED510" s="250" t="str">
        <f>IF(DataGoesHere!$B510="","",SUM(DZ$2:DZ510)/AVERAGE(EA:EA))</f>
        <v/>
      </c>
    </row>
    <row r="511" spans="20:134" x14ac:dyDescent="0.2">
      <c r="T511" s="240"/>
      <c r="U511" s="86"/>
      <c r="V511" s="86"/>
      <c r="W511" s="86"/>
      <c r="X511" s="86"/>
      <c r="Y511" s="245" t="str">
        <f>IF(DataGoesHere!$B511="","",(DataGoesHere!$B511/SUM(DataGoesHere!$B506:'DataGoesHere'!$B517)))</f>
        <v/>
      </c>
      <c r="Z511" s="86"/>
      <c r="AA511" s="86"/>
      <c r="AB511" s="86"/>
      <c r="AC511" s="86"/>
      <c r="AD511" s="86"/>
      <c r="AE511" s="241"/>
      <c r="CV511" s="310" t="str">
        <f>IF(DataGoesHere!B511="","",DataGoesHere!A511)</f>
        <v/>
      </c>
      <c r="CW511" s="271">
        <f t="shared" ca="1" si="22"/>
        <v>6</v>
      </c>
      <c r="CX511" s="272">
        <f t="shared" ca="1" si="23"/>
        <v>1.0779088099730167</v>
      </c>
      <c r="CY511" s="266">
        <f>DataGoesHere!A511</f>
        <v>510</v>
      </c>
      <c r="CZ511" s="19" t="str">
        <f>IF(DataGoesHere!B511="","",DataGoesHere!B511)</f>
        <v/>
      </c>
      <c r="DA511" s="19" t="str">
        <f>IF(DataGoesHere!B511="","",IF(AH$5="No",DataGoesHere!B511,DataGoesHere!B511-(AH$2*(DataGoesHere!A511-1))))</f>
        <v/>
      </c>
      <c r="DB511" s="19" t="str">
        <f>IF(DataGoesHere!B511="","",IF(AO$9="No",DataGoesHere!B511,DataGoesHere!B511/CX511))</f>
        <v/>
      </c>
      <c r="DC511" s="19" t="str">
        <f>IF(DataGoesHere!B511="","",IF(AO$9="No",DA511,DA511/CX511))</f>
        <v/>
      </c>
      <c r="DD511" s="293" t="str">
        <f>IF(CZ511="",IF(COUNTIF(DD$2:DD510,"Forecast")&lt;Output!E$43,"Forecast",""),"Actual")</f>
        <v/>
      </c>
      <c r="DF511" s="19" t="str">
        <f>IF(DataGoesHere!B510="",IF(DD511="Forecast",(Output!$E$47*IntermediateCalcs!DH510)+((1-Output!$E$47)*IntermediateCalcs!DF510),""),(Output!$E$47*IntermediateCalcs!DB510)+((1-Output!$E$47)*IntermediateCalcs!DF510))</f>
        <v/>
      </c>
      <c r="DG511" s="19" t="str">
        <f>IF(DataGoesHere!B510="",IF(DD511="Forecast",(Output!$G$47*(IntermediateCalcs!DF511-IntermediateCalcs!DF510))+((1-Output!$G$47)*IntermediateCalcs!DG510),""),(Output!$G$47*(IntermediateCalcs!DF511-IntermediateCalcs!DF510))+((1-Output!$G$47)*IntermediateCalcs!DG510))</f>
        <v/>
      </c>
      <c r="DH511" s="19" t="str">
        <f>IF(DataGoesHere!B510="",IF(DD511="Forecast",DF511+DG511,""),DF511+DG511)</f>
        <v/>
      </c>
      <c r="DI511" s="274" t="str">
        <f>IF(DH511="","",IF(IntermediateCalcs!$AO$9="Yes",IntermediateCalcs!DH511*$CX511,IntermediateCalcs!DH511))</f>
        <v/>
      </c>
      <c r="DJ511" s="250" t="str">
        <f>IF(DataGoesHere!$B511="","",($CZ511-DI511))</f>
        <v/>
      </c>
      <c r="DK511" s="250" t="str">
        <f>IF(DataGoesHere!$B511="","",ABS($CZ511-DI511))</f>
        <v/>
      </c>
      <c r="DL511" s="250" t="str">
        <f>IF(DataGoesHere!$B511="","",DK511^2)</f>
        <v/>
      </c>
      <c r="DM511" s="249" t="str">
        <f>IF(DataGoesHere!$B511="","",DK511/$CZ511)</f>
        <v/>
      </c>
      <c r="DN511" s="250" t="str">
        <f>IF(DataGoesHere!$B511="","",SUM(DJ$2:DJ511)/AVERAGE(DK:DK))</f>
        <v/>
      </c>
      <c r="DP511" s="19" t="str">
        <f>IF(DataGoesHere!B511="",IF($DD511="Forecast",(Output!E$48*IntermediateCalcs!CY511)+Output!G$48,""),(Output!E$48*IntermediateCalcs!CY511)+Output!G$48)</f>
        <v/>
      </c>
      <c r="DQ511" s="274" t="str">
        <f>IF(DP511="","",IF(IntermediateCalcs!$AO$9="Yes",IntermediateCalcs!DP511*$CX511,IntermediateCalcs!DP511))</f>
        <v/>
      </c>
      <c r="DR511" s="250" t="str">
        <f>IF(DataGoesHere!$B511="","",($CZ511-DQ511))</f>
        <v/>
      </c>
      <c r="DS511" s="250" t="str">
        <f>IF(DataGoesHere!$B511="","",ABS($CZ511-DQ511))</f>
        <v/>
      </c>
      <c r="DT511" s="250" t="str">
        <f>IF(DataGoesHere!$B511="","",DS511^2)</f>
        <v/>
      </c>
      <c r="DU511" s="249" t="str">
        <f>IF(DataGoesHere!$B511="","",DS511/$CZ511)</f>
        <v/>
      </c>
      <c r="DV511" s="250" t="str">
        <f>IF(DataGoesHere!$B511="","",SUM(DR$2:DR511)/AVERAGE(DS:DS))</f>
        <v/>
      </c>
      <c r="DX511" s="19" t="str">
        <f>IF(DataGoesHere!$B510="","",(DB505*(Output!$O$49/Output!$P$49))+(IntermediateCalcs!DB506*(Output!$M$49/Output!$P$49))+(IntermediateCalcs!DB507*(Output!$K$49/Output!$P$49))+(DB508*(Output!$I$49/Output!$P$49))+(IntermediateCalcs!DB509*(Output!$G$49/Output!$P$49))+(IntermediateCalcs!DB510*(Output!$E$49/Output!$P$49)))</f>
        <v/>
      </c>
      <c r="DY511" s="274" t="str">
        <f>IF(DX511="","",IF(IntermediateCalcs!$AO$9="Yes",IntermediateCalcs!DX511*$CX511,IntermediateCalcs!DX511))</f>
        <v/>
      </c>
      <c r="DZ511" s="250" t="str">
        <f>IF(DataGoesHere!$B511="","",($CZ511-DY511))</f>
        <v/>
      </c>
      <c r="EA511" s="250" t="str">
        <f>IF(DataGoesHere!$B511="","",ABS($CZ511-DY511))</f>
        <v/>
      </c>
      <c r="EB511" s="250" t="str">
        <f>IF(DataGoesHere!$B511="","",EA511^2)</f>
        <v/>
      </c>
      <c r="EC511" s="249" t="str">
        <f>IF(DataGoesHere!$B511="","",EA511/$CZ511)</f>
        <v/>
      </c>
      <c r="ED511" s="250" t="str">
        <f>IF(DataGoesHere!$B511="","",SUM(DZ$2:DZ511)/AVERAGE(EA:EA))</f>
        <v/>
      </c>
    </row>
    <row r="512" spans="20:134" x14ac:dyDescent="0.2">
      <c r="T512" s="240"/>
      <c r="U512" s="86"/>
      <c r="V512" s="86"/>
      <c r="W512" s="86"/>
      <c r="X512" s="86"/>
      <c r="Y512" s="86"/>
      <c r="Z512" s="245" t="str">
        <f>IF(DataGoesHere!$B512="","",(DataGoesHere!$B512/SUM(DataGoesHere!$B506:'DataGoesHere'!$B517)))</f>
        <v/>
      </c>
      <c r="AA512" s="86"/>
      <c r="AB512" s="86"/>
      <c r="AC512" s="86"/>
      <c r="AD512" s="86"/>
      <c r="AE512" s="241"/>
      <c r="CV512" s="310" t="str">
        <f>IF(DataGoesHere!B512="","",DataGoesHere!A512)</f>
        <v/>
      </c>
      <c r="CW512" s="271">
        <f t="shared" ca="1" si="22"/>
        <v>7</v>
      </c>
      <c r="CX512" s="272">
        <f t="shared" ca="1" si="23"/>
        <v>1.0265458156689093</v>
      </c>
      <c r="CY512" s="266">
        <f>DataGoesHere!A512</f>
        <v>511</v>
      </c>
      <c r="CZ512" s="19" t="str">
        <f>IF(DataGoesHere!B512="","",DataGoesHere!B512)</f>
        <v/>
      </c>
      <c r="DA512" s="19" t="str">
        <f>IF(DataGoesHere!B512="","",IF(AH$5="No",DataGoesHere!B512,DataGoesHere!B512-(AH$2*(DataGoesHere!A512-1))))</f>
        <v/>
      </c>
      <c r="DB512" s="19" t="str">
        <f>IF(DataGoesHere!B512="","",IF(AO$9="No",DataGoesHere!B512,DataGoesHere!B512/CX512))</f>
        <v/>
      </c>
      <c r="DC512" s="19" t="str">
        <f>IF(DataGoesHere!B512="","",IF(AO$9="No",DA512,DA512/CX512))</f>
        <v/>
      </c>
      <c r="DD512" s="293" t="str">
        <f>IF(CZ512="",IF(COUNTIF(DD$2:DD511,"Forecast")&lt;Output!E$43,"Forecast",""),"Actual")</f>
        <v/>
      </c>
      <c r="DF512" s="19" t="str">
        <f>IF(DataGoesHere!B511="",IF(DD512="Forecast",(Output!$E$47*IntermediateCalcs!DH511)+((1-Output!$E$47)*IntermediateCalcs!DF511),""),(Output!$E$47*IntermediateCalcs!DB511)+((1-Output!$E$47)*IntermediateCalcs!DF511))</f>
        <v/>
      </c>
      <c r="DG512" s="19" t="str">
        <f>IF(DataGoesHere!B511="",IF(DD512="Forecast",(Output!$G$47*(IntermediateCalcs!DF512-IntermediateCalcs!DF511))+((1-Output!$G$47)*IntermediateCalcs!DG511),""),(Output!$G$47*(IntermediateCalcs!DF512-IntermediateCalcs!DF511))+((1-Output!$G$47)*IntermediateCalcs!DG511))</f>
        <v/>
      </c>
      <c r="DH512" s="19" t="str">
        <f>IF(DataGoesHere!B511="",IF(DD512="Forecast",DF512+DG512,""),DF512+DG512)</f>
        <v/>
      </c>
      <c r="DI512" s="274" t="str">
        <f>IF(DH512="","",IF(IntermediateCalcs!$AO$9="Yes",IntermediateCalcs!DH512*$CX512,IntermediateCalcs!DH512))</f>
        <v/>
      </c>
      <c r="DJ512" s="250" t="str">
        <f>IF(DataGoesHere!$B512="","",($CZ512-DI512))</f>
        <v/>
      </c>
      <c r="DK512" s="250" t="str">
        <f>IF(DataGoesHere!$B512="","",ABS($CZ512-DI512))</f>
        <v/>
      </c>
      <c r="DL512" s="250" t="str">
        <f>IF(DataGoesHere!$B512="","",DK512^2)</f>
        <v/>
      </c>
      <c r="DM512" s="249" t="str">
        <f>IF(DataGoesHere!$B512="","",DK512/$CZ512)</f>
        <v/>
      </c>
      <c r="DN512" s="250" t="str">
        <f>IF(DataGoesHere!$B512="","",SUM(DJ$2:DJ512)/AVERAGE(DK:DK))</f>
        <v/>
      </c>
      <c r="DP512" s="19" t="str">
        <f>IF(DataGoesHere!B512="",IF($DD512="Forecast",(Output!E$48*IntermediateCalcs!CY512)+Output!G$48,""),(Output!E$48*IntermediateCalcs!CY512)+Output!G$48)</f>
        <v/>
      </c>
      <c r="DQ512" s="274" t="str">
        <f>IF(DP512="","",IF(IntermediateCalcs!$AO$9="Yes",IntermediateCalcs!DP512*$CX512,IntermediateCalcs!DP512))</f>
        <v/>
      </c>
      <c r="DR512" s="250" t="str">
        <f>IF(DataGoesHere!$B512="","",($CZ512-DQ512))</f>
        <v/>
      </c>
      <c r="DS512" s="250" t="str">
        <f>IF(DataGoesHere!$B512="","",ABS($CZ512-DQ512))</f>
        <v/>
      </c>
      <c r="DT512" s="250" t="str">
        <f>IF(DataGoesHere!$B512="","",DS512^2)</f>
        <v/>
      </c>
      <c r="DU512" s="249" t="str">
        <f>IF(DataGoesHere!$B512="","",DS512/$CZ512)</f>
        <v/>
      </c>
      <c r="DV512" s="250" t="str">
        <f>IF(DataGoesHere!$B512="","",SUM(DR$2:DR512)/AVERAGE(DS:DS))</f>
        <v/>
      </c>
      <c r="DX512" s="19" t="str">
        <f>IF(DataGoesHere!$B511="","",(DB506*(Output!$O$49/Output!$P$49))+(IntermediateCalcs!DB507*(Output!$M$49/Output!$P$49))+(IntermediateCalcs!DB508*(Output!$K$49/Output!$P$49))+(DB509*(Output!$I$49/Output!$P$49))+(IntermediateCalcs!DB510*(Output!$G$49/Output!$P$49))+(IntermediateCalcs!DB511*(Output!$E$49/Output!$P$49)))</f>
        <v/>
      </c>
      <c r="DY512" s="274" t="str">
        <f>IF(DX512="","",IF(IntermediateCalcs!$AO$9="Yes",IntermediateCalcs!DX512*$CX512,IntermediateCalcs!DX512))</f>
        <v/>
      </c>
      <c r="DZ512" s="250" t="str">
        <f>IF(DataGoesHere!$B512="","",($CZ512-DY512))</f>
        <v/>
      </c>
      <c r="EA512" s="250" t="str">
        <f>IF(DataGoesHere!$B512="","",ABS($CZ512-DY512))</f>
        <v/>
      </c>
      <c r="EB512" s="250" t="str">
        <f>IF(DataGoesHere!$B512="","",EA512^2)</f>
        <v/>
      </c>
      <c r="EC512" s="249" t="str">
        <f>IF(DataGoesHere!$B512="","",EA512/$CZ512)</f>
        <v/>
      </c>
      <c r="ED512" s="250" t="str">
        <f>IF(DataGoesHere!$B512="","",SUM(DZ$2:DZ512)/AVERAGE(EA:EA))</f>
        <v/>
      </c>
    </row>
    <row r="513" spans="20:134" x14ac:dyDescent="0.2">
      <c r="T513" s="240"/>
      <c r="U513" s="86"/>
      <c r="V513" s="86"/>
      <c r="W513" s="86"/>
      <c r="X513" s="86"/>
      <c r="Y513" s="86"/>
      <c r="Z513" s="86"/>
      <c r="AA513" s="245" t="str">
        <f>IF(DataGoesHere!$B513="","",(DataGoesHere!$B513/SUM(DataGoesHere!$B506:'DataGoesHere'!$B517)))</f>
        <v/>
      </c>
      <c r="AB513" s="86"/>
      <c r="AC513" s="86"/>
      <c r="AD513" s="86"/>
      <c r="AE513" s="241"/>
      <c r="CV513" s="310" t="str">
        <f>IF(DataGoesHere!B513="","",DataGoesHere!A513)</f>
        <v/>
      </c>
      <c r="CW513" s="271">
        <f t="shared" ca="1" si="22"/>
        <v>8</v>
      </c>
      <c r="CX513" s="272">
        <f t="shared" ca="1" si="23"/>
        <v>1.0207492390681214</v>
      </c>
      <c r="CY513" s="266">
        <f>DataGoesHere!A513</f>
        <v>512</v>
      </c>
      <c r="CZ513" s="19" t="str">
        <f>IF(DataGoesHere!B513="","",DataGoesHere!B513)</f>
        <v/>
      </c>
      <c r="DA513" s="19" t="str">
        <f>IF(DataGoesHere!B513="","",IF(AH$5="No",DataGoesHere!B513,DataGoesHere!B513-(AH$2*(DataGoesHere!A513-1))))</f>
        <v/>
      </c>
      <c r="DB513" s="19" t="str">
        <f>IF(DataGoesHere!B513="","",IF(AO$9="No",DataGoesHere!B513,DataGoesHere!B513/CX513))</f>
        <v/>
      </c>
      <c r="DC513" s="19" t="str">
        <f>IF(DataGoesHere!B513="","",IF(AO$9="No",DA513,DA513/CX513))</f>
        <v/>
      </c>
      <c r="DD513" s="293" t="str">
        <f>IF(CZ513="",IF(COUNTIF(DD$2:DD512,"Forecast")&lt;Output!E$43,"Forecast",""),"Actual")</f>
        <v/>
      </c>
      <c r="DF513" s="19" t="str">
        <f>IF(DataGoesHere!B512="",IF(DD513="Forecast",(Output!$E$47*IntermediateCalcs!DH512)+((1-Output!$E$47)*IntermediateCalcs!DF512),""),(Output!$E$47*IntermediateCalcs!DB512)+((1-Output!$E$47)*IntermediateCalcs!DF512))</f>
        <v/>
      </c>
      <c r="DG513" s="19" t="str">
        <f>IF(DataGoesHere!B512="",IF(DD513="Forecast",(Output!$G$47*(IntermediateCalcs!DF513-IntermediateCalcs!DF512))+((1-Output!$G$47)*IntermediateCalcs!DG512),""),(Output!$G$47*(IntermediateCalcs!DF513-IntermediateCalcs!DF512))+((1-Output!$G$47)*IntermediateCalcs!DG512))</f>
        <v/>
      </c>
      <c r="DH513" s="19" t="str">
        <f>IF(DataGoesHere!B512="",IF(DD513="Forecast",DF513+DG513,""),DF513+DG513)</f>
        <v/>
      </c>
      <c r="DI513" s="274" t="str">
        <f>IF(DH513="","",IF(IntermediateCalcs!$AO$9="Yes",IntermediateCalcs!DH513*$CX513,IntermediateCalcs!DH513))</f>
        <v/>
      </c>
      <c r="DJ513" s="250" t="str">
        <f>IF(DataGoesHere!$B513="","",($CZ513-DI513))</f>
        <v/>
      </c>
      <c r="DK513" s="250" t="str">
        <f>IF(DataGoesHere!$B513="","",ABS($CZ513-DI513))</f>
        <v/>
      </c>
      <c r="DL513" s="250" t="str">
        <f>IF(DataGoesHere!$B513="","",DK513^2)</f>
        <v/>
      </c>
      <c r="DM513" s="249" t="str">
        <f>IF(DataGoesHere!$B513="","",DK513/$CZ513)</f>
        <v/>
      </c>
      <c r="DN513" s="250" t="str">
        <f>IF(DataGoesHere!$B513="","",SUM(DJ$2:DJ513)/AVERAGE(DK:DK))</f>
        <v/>
      </c>
      <c r="DP513" s="19" t="str">
        <f>IF(DataGoesHere!B513="",IF($DD513="Forecast",(Output!E$48*IntermediateCalcs!CY513)+Output!G$48,""),(Output!E$48*IntermediateCalcs!CY513)+Output!G$48)</f>
        <v/>
      </c>
      <c r="DQ513" s="274" t="str">
        <f>IF(DP513="","",IF(IntermediateCalcs!$AO$9="Yes",IntermediateCalcs!DP513*$CX513,IntermediateCalcs!DP513))</f>
        <v/>
      </c>
      <c r="DR513" s="250" t="str">
        <f>IF(DataGoesHere!$B513="","",($CZ513-DQ513))</f>
        <v/>
      </c>
      <c r="DS513" s="250" t="str">
        <f>IF(DataGoesHere!$B513="","",ABS($CZ513-DQ513))</f>
        <v/>
      </c>
      <c r="DT513" s="250" t="str">
        <f>IF(DataGoesHere!$B513="","",DS513^2)</f>
        <v/>
      </c>
      <c r="DU513" s="249" t="str">
        <f>IF(DataGoesHere!$B513="","",DS513/$CZ513)</f>
        <v/>
      </c>
      <c r="DV513" s="250" t="str">
        <f>IF(DataGoesHere!$B513="","",SUM(DR$2:DR513)/AVERAGE(DS:DS))</f>
        <v/>
      </c>
      <c r="DX513" s="19" t="str">
        <f>IF(DataGoesHere!$B512="","",(DB507*(Output!$O$49/Output!$P$49))+(IntermediateCalcs!DB508*(Output!$M$49/Output!$P$49))+(IntermediateCalcs!DB509*(Output!$K$49/Output!$P$49))+(DB510*(Output!$I$49/Output!$P$49))+(IntermediateCalcs!DB511*(Output!$G$49/Output!$P$49))+(IntermediateCalcs!DB512*(Output!$E$49/Output!$P$49)))</f>
        <v/>
      </c>
      <c r="DY513" s="274" t="str">
        <f>IF(DX513="","",IF(IntermediateCalcs!$AO$9="Yes",IntermediateCalcs!DX513*$CX513,IntermediateCalcs!DX513))</f>
        <v/>
      </c>
      <c r="DZ513" s="250" t="str">
        <f>IF(DataGoesHere!$B513="","",($CZ513-DY513))</f>
        <v/>
      </c>
      <c r="EA513" s="250" t="str">
        <f>IF(DataGoesHere!$B513="","",ABS($CZ513-DY513))</f>
        <v/>
      </c>
      <c r="EB513" s="250" t="str">
        <f>IF(DataGoesHere!$B513="","",EA513^2)</f>
        <v/>
      </c>
      <c r="EC513" s="249" t="str">
        <f>IF(DataGoesHere!$B513="","",EA513/$CZ513)</f>
        <v/>
      </c>
      <c r="ED513" s="250" t="str">
        <f>IF(DataGoesHere!$B513="","",SUM(DZ$2:DZ513)/AVERAGE(EA:EA))</f>
        <v/>
      </c>
    </row>
    <row r="514" spans="20:134" x14ac:dyDescent="0.2">
      <c r="T514" s="240"/>
      <c r="U514" s="86"/>
      <c r="V514" s="86"/>
      <c r="W514" s="86"/>
      <c r="X514" s="86"/>
      <c r="Y514" s="86"/>
      <c r="Z514" s="86"/>
      <c r="AA514" s="86"/>
      <c r="AB514" s="245" t="str">
        <f>IF(DataGoesHere!$B514="","",(DataGoesHere!$B514/SUM(DataGoesHere!$B506:'DataGoesHere'!$B517)))</f>
        <v/>
      </c>
      <c r="AC514" s="86"/>
      <c r="AD514" s="86"/>
      <c r="AE514" s="241"/>
      <c r="CV514" s="310" t="str">
        <f>IF(DataGoesHere!B514="","",DataGoesHere!A514)</f>
        <v/>
      </c>
      <c r="CW514" s="271">
        <f t="shared" ref="CW514:CW577" ca="1" si="24">IF(MOD(CY514,$AP$9)=0,$AP$9,MOD(CY514,$AP$9))</f>
        <v>9</v>
      </c>
      <c r="CX514" s="272">
        <f t="shared" ref="CX514:CX577" ca="1" si="25">VLOOKUP(CW514,$AT$1:$CT$53,MATCH($AP$9,$AT$1:$CT$1,0),FALSE)</f>
        <v>1.0625330005567626</v>
      </c>
      <c r="CY514" s="266">
        <f>DataGoesHere!A514</f>
        <v>513</v>
      </c>
      <c r="CZ514" s="19" t="str">
        <f>IF(DataGoesHere!B514="","",DataGoesHere!B514)</f>
        <v/>
      </c>
      <c r="DA514" s="19" t="str">
        <f>IF(DataGoesHere!B514="","",IF(AH$5="No",DataGoesHere!B514,DataGoesHere!B514-(AH$2*(DataGoesHere!A514-1))))</f>
        <v/>
      </c>
      <c r="DB514" s="19" t="str">
        <f>IF(DataGoesHere!B514="","",IF(AO$9="No",DataGoesHere!B514,DataGoesHere!B514/CX514))</f>
        <v/>
      </c>
      <c r="DC514" s="19" t="str">
        <f>IF(DataGoesHere!B514="","",IF(AO$9="No",DA514,DA514/CX514))</f>
        <v/>
      </c>
      <c r="DD514" s="293" t="str">
        <f>IF(CZ514="",IF(COUNTIF(DD$2:DD513,"Forecast")&lt;Output!E$43,"Forecast",""),"Actual")</f>
        <v/>
      </c>
      <c r="DF514" s="19" t="str">
        <f>IF(DataGoesHere!B513="",IF(DD514="Forecast",(Output!$E$47*IntermediateCalcs!DH513)+((1-Output!$E$47)*IntermediateCalcs!DF513),""),(Output!$E$47*IntermediateCalcs!DB513)+((1-Output!$E$47)*IntermediateCalcs!DF513))</f>
        <v/>
      </c>
      <c r="DG514" s="19" t="str">
        <f>IF(DataGoesHere!B513="",IF(DD514="Forecast",(Output!$G$47*(IntermediateCalcs!DF514-IntermediateCalcs!DF513))+((1-Output!$G$47)*IntermediateCalcs!DG513),""),(Output!$G$47*(IntermediateCalcs!DF514-IntermediateCalcs!DF513))+((1-Output!$G$47)*IntermediateCalcs!DG513))</f>
        <v/>
      </c>
      <c r="DH514" s="19" t="str">
        <f>IF(DataGoesHere!B513="",IF(DD514="Forecast",DF514+DG514,""),DF514+DG514)</f>
        <v/>
      </c>
      <c r="DI514" s="274" t="str">
        <f>IF(DH514="","",IF(IntermediateCalcs!$AO$9="Yes",IntermediateCalcs!DH514*$CX514,IntermediateCalcs!DH514))</f>
        <v/>
      </c>
      <c r="DJ514" s="250" t="str">
        <f>IF(DataGoesHere!$B514="","",($CZ514-DI514))</f>
        <v/>
      </c>
      <c r="DK514" s="250" t="str">
        <f>IF(DataGoesHere!$B514="","",ABS($CZ514-DI514))</f>
        <v/>
      </c>
      <c r="DL514" s="250" t="str">
        <f>IF(DataGoesHere!$B514="","",DK514^2)</f>
        <v/>
      </c>
      <c r="DM514" s="249" t="str">
        <f>IF(DataGoesHere!$B514="","",DK514/$CZ514)</f>
        <v/>
      </c>
      <c r="DN514" s="250" t="str">
        <f>IF(DataGoesHere!$B514="","",SUM(DJ$2:DJ514)/AVERAGE(DK:DK))</f>
        <v/>
      </c>
      <c r="DP514" s="19" t="str">
        <f>IF(DataGoesHere!B514="",IF($DD514="Forecast",(Output!E$48*IntermediateCalcs!CY514)+Output!G$48,""),(Output!E$48*IntermediateCalcs!CY514)+Output!G$48)</f>
        <v/>
      </c>
      <c r="DQ514" s="274" t="str">
        <f>IF(DP514="","",IF(IntermediateCalcs!$AO$9="Yes",IntermediateCalcs!DP514*$CX514,IntermediateCalcs!DP514))</f>
        <v/>
      </c>
      <c r="DR514" s="250" t="str">
        <f>IF(DataGoesHere!$B514="","",($CZ514-DQ514))</f>
        <v/>
      </c>
      <c r="DS514" s="250" t="str">
        <f>IF(DataGoesHere!$B514="","",ABS($CZ514-DQ514))</f>
        <v/>
      </c>
      <c r="DT514" s="250" t="str">
        <f>IF(DataGoesHere!$B514="","",DS514^2)</f>
        <v/>
      </c>
      <c r="DU514" s="249" t="str">
        <f>IF(DataGoesHere!$B514="","",DS514/$CZ514)</f>
        <v/>
      </c>
      <c r="DV514" s="250" t="str">
        <f>IF(DataGoesHere!$B514="","",SUM(DR$2:DR514)/AVERAGE(DS:DS))</f>
        <v/>
      </c>
      <c r="DX514" s="19" t="str">
        <f>IF(DataGoesHere!$B513="","",(DB508*(Output!$O$49/Output!$P$49))+(IntermediateCalcs!DB509*(Output!$M$49/Output!$P$49))+(IntermediateCalcs!DB510*(Output!$K$49/Output!$P$49))+(DB511*(Output!$I$49/Output!$P$49))+(IntermediateCalcs!DB512*(Output!$G$49/Output!$P$49))+(IntermediateCalcs!DB513*(Output!$E$49/Output!$P$49)))</f>
        <v/>
      </c>
      <c r="DY514" s="274" t="str">
        <f>IF(DX514="","",IF(IntermediateCalcs!$AO$9="Yes",IntermediateCalcs!DX514*$CX514,IntermediateCalcs!DX514))</f>
        <v/>
      </c>
      <c r="DZ514" s="250" t="str">
        <f>IF(DataGoesHere!$B514="","",($CZ514-DY514))</f>
        <v/>
      </c>
      <c r="EA514" s="250" t="str">
        <f>IF(DataGoesHere!$B514="","",ABS($CZ514-DY514))</f>
        <v/>
      </c>
      <c r="EB514" s="250" t="str">
        <f>IF(DataGoesHere!$B514="","",EA514^2)</f>
        <v/>
      </c>
      <c r="EC514" s="249" t="str">
        <f>IF(DataGoesHere!$B514="","",EA514/$CZ514)</f>
        <v/>
      </c>
      <c r="ED514" s="250" t="str">
        <f>IF(DataGoesHere!$B514="","",SUM(DZ$2:DZ514)/AVERAGE(EA:EA))</f>
        <v/>
      </c>
    </row>
    <row r="515" spans="20:134" x14ac:dyDescent="0.2">
      <c r="T515" s="240"/>
      <c r="U515" s="86"/>
      <c r="V515" s="86"/>
      <c r="W515" s="86"/>
      <c r="X515" s="86"/>
      <c r="Y515" s="86"/>
      <c r="Z515" s="86"/>
      <c r="AA515" s="86"/>
      <c r="AB515" s="86"/>
      <c r="AC515" s="245" t="str">
        <f>IF(DataGoesHere!$B515="","",(DataGoesHere!$B515/SUM(DataGoesHere!$B506:'DataGoesHere'!$B517)))</f>
        <v/>
      </c>
      <c r="AD515" s="86"/>
      <c r="AE515" s="241"/>
      <c r="CV515" s="310" t="str">
        <f>IF(DataGoesHere!B515="","",DataGoesHere!A515)</f>
        <v/>
      </c>
      <c r="CW515" s="271">
        <f t="shared" ca="1" si="24"/>
        <v>10</v>
      </c>
      <c r="CX515" s="272">
        <f t="shared" ca="1" si="25"/>
        <v>0.92557634012077306</v>
      </c>
      <c r="CY515" s="266">
        <f>DataGoesHere!A515</f>
        <v>514</v>
      </c>
      <c r="CZ515" s="19" t="str">
        <f>IF(DataGoesHere!B515="","",DataGoesHere!B515)</f>
        <v/>
      </c>
      <c r="DA515" s="19" t="str">
        <f>IF(DataGoesHere!B515="","",IF(AH$5="No",DataGoesHere!B515,DataGoesHere!B515-(AH$2*(DataGoesHere!A515-1))))</f>
        <v/>
      </c>
      <c r="DB515" s="19" t="str">
        <f>IF(DataGoesHere!B515="","",IF(AO$9="No",DataGoesHere!B515,DataGoesHere!B515/CX515))</f>
        <v/>
      </c>
      <c r="DC515" s="19" t="str">
        <f>IF(DataGoesHere!B515="","",IF(AO$9="No",DA515,DA515/CX515))</f>
        <v/>
      </c>
      <c r="DD515" s="293" t="str">
        <f>IF(CZ515="",IF(COUNTIF(DD$2:DD514,"Forecast")&lt;Output!E$43,"Forecast",""),"Actual")</f>
        <v/>
      </c>
      <c r="DF515" s="19" t="str">
        <f>IF(DataGoesHere!B514="",IF(DD515="Forecast",(Output!$E$47*IntermediateCalcs!DH514)+((1-Output!$E$47)*IntermediateCalcs!DF514),""),(Output!$E$47*IntermediateCalcs!DB514)+((1-Output!$E$47)*IntermediateCalcs!DF514))</f>
        <v/>
      </c>
      <c r="DG515" s="19" t="str">
        <f>IF(DataGoesHere!B514="",IF(DD515="Forecast",(Output!$G$47*(IntermediateCalcs!DF515-IntermediateCalcs!DF514))+((1-Output!$G$47)*IntermediateCalcs!DG514),""),(Output!$G$47*(IntermediateCalcs!DF515-IntermediateCalcs!DF514))+((1-Output!$G$47)*IntermediateCalcs!DG514))</f>
        <v/>
      </c>
      <c r="DH515" s="19" t="str">
        <f>IF(DataGoesHere!B514="",IF(DD515="Forecast",DF515+DG515,""),DF515+DG515)</f>
        <v/>
      </c>
      <c r="DI515" s="274" t="str">
        <f>IF(DH515="","",IF(IntermediateCalcs!$AO$9="Yes",IntermediateCalcs!DH515*$CX515,IntermediateCalcs!DH515))</f>
        <v/>
      </c>
      <c r="DJ515" s="250" t="str">
        <f>IF(DataGoesHere!$B515="","",($CZ515-DI515))</f>
        <v/>
      </c>
      <c r="DK515" s="250" t="str">
        <f>IF(DataGoesHere!$B515="","",ABS($CZ515-DI515))</f>
        <v/>
      </c>
      <c r="DL515" s="250" t="str">
        <f>IF(DataGoesHere!$B515="","",DK515^2)</f>
        <v/>
      </c>
      <c r="DM515" s="249" t="str">
        <f>IF(DataGoesHere!$B515="","",DK515/$CZ515)</f>
        <v/>
      </c>
      <c r="DN515" s="250" t="str">
        <f>IF(DataGoesHere!$B515="","",SUM(DJ$2:DJ515)/AVERAGE(DK:DK))</f>
        <v/>
      </c>
      <c r="DP515" s="19" t="str">
        <f>IF(DataGoesHere!B515="",IF($DD515="Forecast",(Output!E$48*IntermediateCalcs!CY515)+Output!G$48,""),(Output!E$48*IntermediateCalcs!CY515)+Output!G$48)</f>
        <v/>
      </c>
      <c r="DQ515" s="274" t="str">
        <f>IF(DP515="","",IF(IntermediateCalcs!$AO$9="Yes",IntermediateCalcs!DP515*$CX515,IntermediateCalcs!DP515))</f>
        <v/>
      </c>
      <c r="DR515" s="250" t="str">
        <f>IF(DataGoesHere!$B515="","",($CZ515-DQ515))</f>
        <v/>
      </c>
      <c r="DS515" s="250" t="str">
        <f>IF(DataGoesHere!$B515="","",ABS($CZ515-DQ515))</f>
        <v/>
      </c>
      <c r="DT515" s="250" t="str">
        <f>IF(DataGoesHere!$B515="","",DS515^2)</f>
        <v/>
      </c>
      <c r="DU515" s="249" t="str">
        <f>IF(DataGoesHere!$B515="","",DS515/$CZ515)</f>
        <v/>
      </c>
      <c r="DV515" s="250" t="str">
        <f>IF(DataGoesHere!$B515="","",SUM(DR$2:DR515)/AVERAGE(DS:DS))</f>
        <v/>
      </c>
      <c r="DX515" s="19" t="str">
        <f>IF(DataGoesHere!$B514="","",(DB509*(Output!$O$49/Output!$P$49))+(IntermediateCalcs!DB510*(Output!$M$49/Output!$P$49))+(IntermediateCalcs!DB511*(Output!$K$49/Output!$P$49))+(DB512*(Output!$I$49/Output!$P$49))+(IntermediateCalcs!DB513*(Output!$G$49/Output!$P$49))+(IntermediateCalcs!DB514*(Output!$E$49/Output!$P$49)))</f>
        <v/>
      </c>
      <c r="DY515" s="274" t="str">
        <f>IF(DX515="","",IF(IntermediateCalcs!$AO$9="Yes",IntermediateCalcs!DX515*$CX515,IntermediateCalcs!DX515))</f>
        <v/>
      </c>
      <c r="DZ515" s="250" t="str">
        <f>IF(DataGoesHere!$B515="","",($CZ515-DY515))</f>
        <v/>
      </c>
      <c r="EA515" s="250" t="str">
        <f>IF(DataGoesHere!$B515="","",ABS($CZ515-DY515))</f>
        <v/>
      </c>
      <c r="EB515" s="250" t="str">
        <f>IF(DataGoesHere!$B515="","",EA515^2)</f>
        <v/>
      </c>
      <c r="EC515" s="249" t="str">
        <f>IF(DataGoesHere!$B515="","",EA515/$CZ515)</f>
        <v/>
      </c>
      <c r="ED515" s="250" t="str">
        <f>IF(DataGoesHere!$B515="","",SUM(DZ$2:DZ515)/AVERAGE(EA:EA))</f>
        <v/>
      </c>
    </row>
    <row r="516" spans="20:134" x14ac:dyDescent="0.2">
      <c r="T516" s="240"/>
      <c r="U516" s="86"/>
      <c r="V516" s="86"/>
      <c r="W516" s="86"/>
      <c r="X516" s="86"/>
      <c r="Y516" s="86"/>
      <c r="Z516" s="86"/>
      <c r="AA516" s="86"/>
      <c r="AB516" s="86"/>
      <c r="AC516" s="86"/>
      <c r="AD516" s="245" t="str">
        <f>IF(DataGoesHere!$B516="","",(DataGoesHere!$B516/SUM(DataGoesHere!$B506:'DataGoesHere'!$B517)))</f>
        <v/>
      </c>
      <c r="AE516" s="241"/>
      <c r="CV516" s="310" t="str">
        <f>IF(DataGoesHere!B516="","",DataGoesHere!A516)</f>
        <v/>
      </c>
      <c r="CW516" s="271">
        <f t="shared" ca="1" si="24"/>
        <v>11</v>
      </c>
      <c r="CX516" s="272">
        <f t="shared" ca="1" si="25"/>
        <v>0.97463169608807265</v>
      </c>
      <c r="CY516" s="266">
        <f>DataGoesHere!A516</f>
        <v>515</v>
      </c>
      <c r="CZ516" s="19" t="str">
        <f>IF(DataGoesHere!B516="","",DataGoesHere!B516)</f>
        <v/>
      </c>
      <c r="DA516" s="19" t="str">
        <f>IF(DataGoesHere!B516="","",IF(AH$5="No",DataGoesHere!B516,DataGoesHere!B516-(AH$2*(DataGoesHere!A516-1))))</f>
        <v/>
      </c>
      <c r="DB516" s="19" t="str">
        <f>IF(DataGoesHere!B516="","",IF(AO$9="No",DataGoesHere!B516,DataGoesHere!B516/CX516))</f>
        <v/>
      </c>
      <c r="DC516" s="19" t="str">
        <f>IF(DataGoesHere!B516="","",IF(AO$9="No",DA516,DA516/CX516))</f>
        <v/>
      </c>
      <c r="DD516" s="293" t="str">
        <f>IF(CZ516="",IF(COUNTIF(DD$2:DD515,"Forecast")&lt;Output!E$43,"Forecast",""),"Actual")</f>
        <v/>
      </c>
      <c r="DF516" s="19" t="str">
        <f>IF(DataGoesHere!B515="",IF(DD516="Forecast",(Output!$E$47*IntermediateCalcs!DH515)+((1-Output!$E$47)*IntermediateCalcs!DF515),""),(Output!$E$47*IntermediateCalcs!DB515)+((1-Output!$E$47)*IntermediateCalcs!DF515))</f>
        <v/>
      </c>
      <c r="DG516" s="19" t="str">
        <f>IF(DataGoesHere!B515="",IF(DD516="Forecast",(Output!$G$47*(IntermediateCalcs!DF516-IntermediateCalcs!DF515))+((1-Output!$G$47)*IntermediateCalcs!DG515),""),(Output!$G$47*(IntermediateCalcs!DF516-IntermediateCalcs!DF515))+((1-Output!$G$47)*IntermediateCalcs!DG515))</f>
        <v/>
      </c>
      <c r="DH516" s="19" t="str">
        <f>IF(DataGoesHere!B515="",IF(DD516="Forecast",DF516+DG516,""),DF516+DG516)</f>
        <v/>
      </c>
      <c r="DI516" s="274" t="str">
        <f>IF(DH516="","",IF(IntermediateCalcs!$AO$9="Yes",IntermediateCalcs!DH516*$CX516,IntermediateCalcs!DH516))</f>
        <v/>
      </c>
      <c r="DJ516" s="250" t="str">
        <f>IF(DataGoesHere!$B516="","",($CZ516-DI516))</f>
        <v/>
      </c>
      <c r="DK516" s="250" t="str">
        <f>IF(DataGoesHere!$B516="","",ABS($CZ516-DI516))</f>
        <v/>
      </c>
      <c r="DL516" s="250" t="str">
        <f>IF(DataGoesHere!$B516="","",DK516^2)</f>
        <v/>
      </c>
      <c r="DM516" s="249" t="str">
        <f>IF(DataGoesHere!$B516="","",DK516/$CZ516)</f>
        <v/>
      </c>
      <c r="DN516" s="250" t="str">
        <f>IF(DataGoesHere!$B516="","",SUM(DJ$2:DJ516)/AVERAGE(DK:DK))</f>
        <v/>
      </c>
      <c r="DP516" s="19" t="str">
        <f>IF(DataGoesHere!B516="",IF($DD516="Forecast",(Output!E$48*IntermediateCalcs!CY516)+Output!G$48,""),(Output!E$48*IntermediateCalcs!CY516)+Output!G$48)</f>
        <v/>
      </c>
      <c r="DQ516" s="274" t="str">
        <f>IF(DP516="","",IF(IntermediateCalcs!$AO$9="Yes",IntermediateCalcs!DP516*$CX516,IntermediateCalcs!DP516))</f>
        <v/>
      </c>
      <c r="DR516" s="250" t="str">
        <f>IF(DataGoesHere!$B516="","",($CZ516-DQ516))</f>
        <v/>
      </c>
      <c r="DS516" s="250" t="str">
        <f>IF(DataGoesHere!$B516="","",ABS($CZ516-DQ516))</f>
        <v/>
      </c>
      <c r="DT516" s="250" t="str">
        <f>IF(DataGoesHere!$B516="","",DS516^2)</f>
        <v/>
      </c>
      <c r="DU516" s="249" t="str">
        <f>IF(DataGoesHere!$B516="","",DS516/$CZ516)</f>
        <v/>
      </c>
      <c r="DV516" s="250" t="str">
        <f>IF(DataGoesHere!$B516="","",SUM(DR$2:DR516)/AVERAGE(DS:DS))</f>
        <v/>
      </c>
      <c r="DX516" s="19" t="str">
        <f>IF(DataGoesHere!$B515="","",(DB510*(Output!$O$49/Output!$P$49))+(IntermediateCalcs!DB511*(Output!$M$49/Output!$P$49))+(IntermediateCalcs!DB512*(Output!$K$49/Output!$P$49))+(DB513*(Output!$I$49/Output!$P$49))+(IntermediateCalcs!DB514*(Output!$G$49/Output!$P$49))+(IntermediateCalcs!DB515*(Output!$E$49/Output!$P$49)))</f>
        <v/>
      </c>
      <c r="DY516" s="274" t="str">
        <f>IF(DX516="","",IF(IntermediateCalcs!$AO$9="Yes",IntermediateCalcs!DX516*$CX516,IntermediateCalcs!DX516))</f>
        <v/>
      </c>
      <c r="DZ516" s="250" t="str">
        <f>IF(DataGoesHere!$B516="","",($CZ516-DY516))</f>
        <v/>
      </c>
      <c r="EA516" s="250" t="str">
        <f>IF(DataGoesHere!$B516="","",ABS($CZ516-DY516))</f>
        <v/>
      </c>
      <c r="EB516" s="250" t="str">
        <f>IF(DataGoesHere!$B516="","",EA516^2)</f>
        <v/>
      </c>
      <c r="EC516" s="249" t="str">
        <f>IF(DataGoesHere!$B516="","",EA516/$CZ516)</f>
        <v/>
      </c>
      <c r="ED516" s="250" t="str">
        <f>IF(DataGoesHere!$B516="","",SUM(DZ$2:DZ516)/AVERAGE(EA:EA))</f>
        <v/>
      </c>
    </row>
    <row r="517" spans="20:134" x14ac:dyDescent="0.2">
      <c r="T517" s="242"/>
      <c r="U517" s="243"/>
      <c r="V517" s="243"/>
      <c r="W517" s="243"/>
      <c r="X517" s="243"/>
      <c r="Y517" s="243"/>
      <c r="Z517" s="243"/>
      <c r="AA517" s="243"/>
      <c r="AB517" s="243"/>
      <c r="AC517" s="243"/>
      <c r="AD517" s="243"/>
      <c r="AE517" s="246" t="str">
        <f>IF(DataGoesHere!$B517="","",(DataGoesHere!$B517/SUM(DataGoesHere!$B506:'DataGoesHere'!$B517)))</f>
        <v/>
      </c>
      <c r="CV517" s="310" t="str">
        <f>IF(DataGoesHere!B517="","",DataGoesHere!A517)</f>
        <v/>
      </c>
      <c r="CW517" s="271">
        <f t="shared" ca="1" si="24"/>
        <v>12</v>
      </c>
      <c r="CX517" s="272">
        <f t="shared" ca="1" si="25"/>
        <v>1.0054005237672714</v>
      </c>
      <c r="CY517" s="266">
        <f>DataGoesHere!A517</f>
        <v>516</v>
      </c>
      <c r="CZ517" s="19" t="str">
        <f>IF(DataGoesHere!B517="","",DataGoesHere!B517)</f>
        <v/>
      </c>
      <c r="DA517" s="19" t="str">
        <f>IF(DataGoesHere!B517="","",IF(AH$5="No",DataGoesHere!B517,DataGoesHere!B517-(AH$2*(DataGoesHere!A517-1))))</f>
        <v/>
      </c>
      <c r="DB517" s="19" t="str">
        <f>IF(DataGoesHere!B517="","",IF(AO$9="No",DataGoesHere!B517,DataGoesHere!B517/CX517))</f>
        <v/>
      </c>
      <c r="DC517" s="19" t="str">
        <f>IF(DataGoesHere!B517="","",IF(AO$9="No",DA517,DA517/CX517))</f>
        <v/>
      </c>
      <c r="DD517" s="293" t="str">
        <f>IF(CZ517="",IF(COUNTIF(DD$2:DD516,"Forecast")&lt;Output!E$43,"Forecast",""),"Actual")</f>
        <v/>
      </c>
      <c r="DF517" s="19" t="str">
        <f>IF(DataGoesHere!B516="",IF(DD517="Forecast",(Output!$E$47*IntermediateCalcs!DH516)+((1-Output!$E$47)*IntermediateCalcs!DF516),""),(Output!$E$47*IntermediateCalcs!DB516)+((1-Output!$E$47)*IntermediateCalcs!DF516))</f>
        <v/>
      </c>
      <c r="DG517" s="19" t="str">
        <f>IF(DataGoesHere!B516="",IF(DD517="Forecast",(Output!$G$47*(IntermediateCalcs!DF517-IntermediateCalcs!DF516))+((1-Output!$G$47)*IntermediateCalcs!DG516),""),(Output!$G$47*(IntermediateCalcs!DF517-IntermediateCalcs!DF516))+((1-Output!$G$47)*IntermediateCalcs!DG516))</f>
        <v/>
      </c>
      <c r="DH517" s="19" t="str">
        <f>IF(DataGoesHere!B516="",IF(DD517="Forecast",DF517+DG517,""),DF517+DG517)</f>
        <v/>
      </c>
      <c r="DI517" s="274" t="str">
        <f>IF(DH517="","",IF(IntermediateCalcs!$AO$9="Yes",IntermediateCalcs!DH517*$CX517,IntermediateCalcs!DH517))</f>
        <v/>
      </c>
      <c r="DJ517" s="250" t="str">
        <f>IF(DataGoesHere!$B517="","",($CZ517-DI517))</f>
        <v/>
      </c>
      <c r="DK517" s="250" t="str">
        <f>IF(DataGoesHere!$B517="","",ABS($CZ517-DI517))</f>
        <v/>
      </c>
      <c r="DL517" s="250" t="str">
        <f>IF(DataGoesHere!$B517="","",DK517^2)</f>
        <v/>
      </c>
      <c r="DM517" s="249" t="str">
        <f>IF(DataGoesHere!$B517="","",DK517/$CZ517)</f>
        <v/>
      </c>
      <c r="DN517" s="250" t="str">
        <f>IF(DataGoesHere!$B517="","",SUM(DJ$2:DJ517)/AVERAGE(DK:DK))</f>
        <v/>
      </c>
      <c r="DP517" s="19" t="str">
        <f>IF(DataGoesHere!B517="",IF($DD517="Forecast",(Output!E$48*IntermediateCalcs!CY517)+Output!G$48,""),(Output!E$48*IntermediateCalcs!CY517)+Output!G$48)</f>
        <v/>
      </c>
      <c r="DQ517" s="274" t="str">
        <f>IF(DP517="","",IF(IntermediateCalcs!$AO$9="Yes",IntermediateCalcs!DP517*$CX517,IntermediateCalcs!DP517))</f>
        <v/>
      </c>
      <c r="DR517" s="250" t="str">
        <f>IF(DataGoesHere!$B517="","",($CZ517-DQ517))</f>
        <v/>
      </c>
      <c r="DS517" s="250" t="str">
        <f>IF(DataGoesHere!$B517="","",ABS($CZ517-DQ517))</f>
        <v/>
      </c>
      <c r="DT517" s="250" t="str">
        <f>IF(DataGoesHere!$B517="","",DS517^2)</f>
        <v/>
      </c>
      <c r="DU517" s="249" t="str">
        <f>IF(DataGoesHere!$B517="","",DS517/$CZ517)</f>
        <v/>
      </c>
      <c r="DV517" s="250" t="str">
        <f>IF(DataGoesHere!$B517="","",SUM(DR$2:DR517)/AVERAGE(DS:DS))</f>
        <v/>
      </c>
      <c r="DX517" s="19" t="str">
        <f>IF(DataGoesHere!$B516="","",(DB511*(Output!$O$49/Output!$P$49))+(IntermediateCalcs!DB512*(Output!$M$49/Output!$P$49))+(IntermediateCalcs!DB513*(Output!$K$49/Output!$P$49))+(DB514*(Output!$I$49/Output!$P$49))+(IntermediateCalcs!DB515*(Output!$G$49/Output!$P$49))+(IntermediateCalcs!DB516*(Output!$E$49/Output!$P$49)))</f>
        <v/>
      </c>
      <c r="DY517" s="274" t="str">
        <f>IF(DX517="","",IF(IntermediateCalcs!$AO$9="Yes",IntermediateCalcs!DX517*$CX517,IntermediateCalcs!DX517))</f>
        <v/>
      </c>
      <c r="DZ517" s="250" t="str">
        <f>IF(DataGoesHere!$B517="","",($CZ517-DY517))</f>
        <v/>
      </c>
      <c r="EA517" s="250" t="str">
        <f>IF(DataGoesHere!$B517="","",ABS($CZ517-DY517))</f>
        <v/>
      </c>
      <c r="EB517" s="250" t="str">
        <f>IF(DataGoesHere!$B517="","",EA517^2)</f>
        <v/>
      </c>
      <c r="EC517" s="249" t="str">
        <f>IF(DataGoesHere!$B517="","",EA517/$CZ517)</f>
        <v/>
      </c>
      <c r="ED517" s="250" t="str">
        <f>IF(DataGoesHere!$B517="","",SUM(DZ$2:DZ517)/AVERAGE(EA:EA))</f>
        <v/>
      </c>
    </row>
    <row r="518" spans="20:134" x14ac:dyDescent="0.2">
      <c r="T518" s="244" t="str">
        <f>IF(DataGoesHere!$B518="","",(DataGoesHere!$B518/SUM(DataGoesHere!$B518:'DataGoesHere'!$B529)))</f>
        <v/>
      </c>
      <c r="U518" s="238"/>
      <c r="V518" s="238"/>
      <c r="W518" s="238"/>
      <c r="X518" s="238"/>
      <c r="Y518" s="238"/>
      <c r="Z518" s="238"/>
      <c r="AA518" s="238"/>
      <c r="AB518" s="238"/>
      <c r="AC518" s="238"/>
      <c r="AD518" s="238"/>
      <c r="AE518" s="239"/>
      <c r="CV518" s="310" t="str">
        <f>IF(DataGoesHere!B518="","",DataGoesHere!A518)</f>
        <v/>
      </c>
      <c r="CW518" s="271">
        <f t="shared" ca="1" si="24"/>
        <v>1</v>
      </c>
      <c r="CX518" s="272">
        <f t="shared" ca="1" si="25"/>
        <v>1.3236179355303281</v>
      </c>
      <c r="CY518" s="266">
        <f>DataGoesHere!A518</f>
        <v>517</v>
      </c>
      <c r="CZ518" s="19" t="str">
        <f>IF(DataGoesHere!B518="","",DataGoesHere!B518)</f>
        <v/>
      </c>
      <c r="DA518" s="19" t="str">
        <f>IF(DataGoesHere!B518="","",IF(AH$5="No",DataGoesHere!B518,DataGoesHere!B518-(AH$2*(DataGoesHere!A518-1))))</f>
        <v/>
      </c>
      <c r="DB518" s="19" t="str">
        <f>IF(DataGoesHere!B518="","",IF(AO$9="No",DataGoesHere!B518,DataGoesHere!B518/CX518))</f>
        <v/>
      </c>
      <c r="DC518" s="19" t="str">
        <f>IF(DataGoesHere!B518="","",IF(AO$9="No",DA518,DA518/CX518))</f>
        <v/>
      </c>
      <c r="DD518" s="293" t="str">
        <f>IF(CZ518="",IF(COUNTIF(DD$2:DD517,"Forecast")&lt;Output!E$43,"Forecast",""),"Actual")</f>
        <v/>
      </c>
      <c r="DF518" s="19" t="str">
        <f>IF(DataGoesHere!B517="",IF(DD518="Forecast",(Output!$E$47*IntermediateCalcs!DH517)+((1-Output!$E$47)*IntermediateCalcs!DF517),""),(Output!$E$47*IntermediateCalcs!DB517)+((1-Output!$E$47)*IntermediateCalcs!DF517))</f>
        <v/>
      </c>
      <c r="DG518" s="19" t="str">
        <f>IF(DataGoesHere!B517="",IF(DD518="Forecast",(Output!$G$47*(IntermediateCalcs!DF518-IntermediateCalcs!DF517))+((1-Output!$G$47)*IntermediateCalcs!DG517),""),(Output!$G$47*(IntermediateCalcs!DF518-IntermediateCalcs!DF517))+((1-Output!$G$47)*IntermediateCalcs!DG517))</f>
        <v/>
      </c>
      <c r="DH518" s="19" t="str">
        <f>IF(DataGoesHere!B517="",IF(DD518="Forecast",DF518+DG518,""),DF518+DG518)</f>
        <v/>
      </c>
      <c r="DI518" s="274" t="str">
        <f>IF(DH518="","",IF(IntermediateCalcs!$AO$9="Yes",IntermediateCalcs!DH518*$CX518,IntermediateCalcs!DH518))</f>
        <v/>
      </c>
      <c r="DJ518" s="250" t="str">
        <f>IF(DataGoesHere!$B518="","",($CZ518-DI518))</f>
        <v/>
      </c>
      <c r="DK518" s="250" t="str">
        <f>IF(DataGoesHere!$B518="","",ABS($CZ518-DI518))</f>
        <v/>
      </c>
      <c r="DL518" s="250" t="str">
        <f>IF(DataGoesHere!$B518="","",DK518^2)</f>
        <v/>
      </c>
      <c r="DM518" s="249" t="str">
        <f>IF(DataGoesHere!$B518="","",DK518/$CZ518)</f>
        <v/>
      </c>
      <c r="DN518" s="250" t="str">
        <f>IF(DataGoesHere!$B518="","",SUM(DJ$2:DJ518)/AVERAGE(DK:DK))</f>
        <v/>
      </c>
      <c r="DP518" s="19" t="str">
        <f>IF(DataGoesHere!B518="",IF($DD518="Forecast",(Output!E$48*IntermediateCalcs!CY518)+Output!G$48,""),(Output!E$48*IntermediateCalcs!CY518)+Output!G$48)</f>
        <v/>
      </c>
      <c r="DQ518" s="274" t="str">
        <f>IF(DP518="","",IF(IntermediateCalcs!$AO$9="Yes",IntermediateCalcs!DP518*$CX518,IntermediateCalcs!DP518))</f>
        <v/>
      </c>
      <c r="DR518" s="250" t="str">
        <f>IF(DataGoesHere!$B518="","",($CZ518-DQ518))</f>
        <v/>
      </c>
      <c r="DS518" s="250" t="str">
        <f>IF(DataGoesHere!$B518="","",ABS($CZ518-DQ518))</f>
        <v/>
      </c>
      <c r="DT518" s="250" t="str">
        <f>IF(DataGoesHere!$B518="","",DS518^2)</f>
        <v/>
      </c>
      <c r="DU518" s="249" t="str">
        <f>IF(DataGoesHere!$B518="","",DS518/$CZ518)</f>
        <v/>
      </c>
      <c r="DV518" s="250" t="str">
        <f>IF(DataGoesHere!$B518="","",SUM(DR$2:DR518)/AVERAGE(DS:DS))</f>
        <v/>
      </c>
      <c r="DX518" s="19" t="str">
        <f>IF(DataGoesHere!$B517="","",(DB512*(Output!$O$49/Output!$P$49))+(IntermediateCalcs!DB513*(Output!$M$49/Output!$P$49))+(IntermediateCalcs!DB514*(Output!$K$49/Output!$P$49))+(DB515*(Output!$I$49/Output!$P$49))+(IntermediateCalcs!DB516*(Output!$G$49/Output!$P$49))+(IntermediateCalcs!DB517*(Output!$E$49/Output!$P$49)))</f>
        <v/>
      </c>
      <c r="DY518" s="274" t="str">
        <f>IF(DX518="","",IF(IntermediateCalcs!$AO$9="Yes",IntermediateCalcs!DX518*$CX518,IntermediateCalcs!DX518))</f>
        <v/>
      </c>
      <c r="DZ518" s="250" t="str">
        <f>IF(DataGoesHere!$B518="","",($CZ518-DY518))</f>
        <v/>
      </c>
      <c r="EA518" s="250" t="str">
        <f>IF(DataGoesHere!$B518="","",ABS($CZ518-DY518))</f>
        <v/>
      </c>
      <c r="EB518" s="250" t="str">
        <f>IF(DataGoesHere!$B518="","",EA518^2)</f>
        <v/>
      </c>
      <c r="EC518" s="249" t="str">
        <f>IF(DataGoesHere!$B518="","",EA518/$CZ518)</f>
        <v/>
      </c>
      <c r="ED518" s="250" t="str">
        <f>IF(DataGoesHere!$B518="","",SUM(DZ$2:DZ518)/AVERAGE(EA:EA))</f>
        <v/>
      </c>
    </row>
    <row r="519" spans="20:134" x14ac:dyDescent="0.2">
      <c r="T519" s="240"/>
      <c r="U519" s="245" t="str">
        <f>IF(DataGoesHere!$B519="","",(DataGoesHere!$B519/SUM(DataGoesHere!$B519:'DataGoesHere'!$B529)))</f>
        <v/>
      </c>
      <c r="V519" s="86"/>
      <c r="W519" s="86"/>
      <c r="X519" s="86"/>
      <c r="Y519" s="86"/>
      <c r="Z519" s="86"/>
      <c r="AA519" s="86"/>
      <c r="AB519" s="86"/>
      <c r="AC519" s="86"/>
      <c r="AD519" s="86"/>
      <c r="AE519" s="241"/>
      <c r="CV519" s="310" t="str">
        <f>IF(DataGoesHere!B519="","",DataGoesHere!A519)</f>
        <v/>
      </c>
      <c r="CW519" s="271">
        <f t="shared" ca="1" si="24"/>
        <v>2</v>
      </c>
      <c r="CX519" s="272">
        <f t="shared" ca="1" si="25"/>
        <v>0.80574490527728204</v>
      </c>
      <c r="CY519" s="266">
        <f>DataGoesHere!A519</f>
        <v>518</v>
      </c>
      <c r="CZ519" s="19" t="str">
        <f>IF(DataGoesHere!B519="","",DataGoesHere!B519)</f>
        <v/>
      </c>
      <c r="DA519" s="19" t="str">
        <f>IF(DataGoesHere!B519="","",IF(AH$5="No",DataGoesHere!B519,DataGoesHere!B519-(AH$2*(DataGoesHere!A519-1))))</f>
        <v/>
      </c>
      <c r="DB519" s="19" t="str">
        <f>IF(DataGoesHere!B519="","",IF(AO$9="No",DataGoesHere!B519,DataGoesHere!B519/CX519))</f>
        <v/>
      </c>
      <c r="DC519" s="19" t="str">
        <f>IF(DataGoesHere!B519="","",IF(AO$9="No",DA519,DA519/CX519))</f>
        <v/>
      </c>
      <c r="DD519" s="293" t="str">
        <f>IF(CZ519="",IF(COUNTIF(DD$2:DD518,"Forecast")&lt;Output!E$43,"Forecast",""),"Actual")</f>
        <v/>
      </c>
      <c r="DF519" s="19" t="str">
        <f>IF(DataGoesHere!B518="",IF(DD519="Forecast",(Output!$E$47*IntermediateCalcs!DH518)+((1-Output!$E$47)*IntermediateCalcs!DF518),""),(Output!$E$47*IntermediateCalcs!DB518)+((1-Output!$E$47)*IntermediateCalcs!DF518))</f>
        <v/>
      </c>
      <c r="DG519" s="19" t="str">
        <f>IF(DataGoesHere!B518="",IF(DD519="Forecast",(Output!$G$47*(IntermediateCalcs!DF519-IntermediateCalcs!DF518))+((1-Output!$G$47)*IntermediateCalcs!DG518),""),(Output!$G$47*(IntermediateCalcs!DF519-IntermediateCalcs!DF518))+((1-Output!$G$47)*IntermediateCalcs!DG518))</f>
        <v/>
      </c>
      <c r="DH519" s="19" t="str">
        <f>IF(DataGoesHere!B518="",IF(DD519="Forecast",DF519+DG519,""),DF519+DG519)</f>
        <v/>
      </c>
      <c r="DI519" s="274" t="str">
        <f>IF(DH519="","",IF(IntermediateCalcs!$AO$9="Yes",IntermediateCalcs!DH519*$CX519,IntermediateCalcs!DH519))</f>
        <v/>
      </c>
      <c r="DJ519" s="250" t="str">
        <f>IF(DataGoesHere!$B519="","",($CZ519-DI519))</f>
        <v/>
      </c>
      <c r="DK519" s="250" t="str">
        <f>IF(DataGoesHere!$B519="","",ABS($CZ519-DI519))</f>
        <v/>
      </c>
      <c r="DL519" s="250" t="str">
        <f>IF(DataGoesHere!$B519="","",DK519^2)</f>
        <v/>
      </c>
      <c r="DM519" s="249" t="str">
        <f>IF(DataGoesHere!$B519="","",DK519/$CZ519)</f>
        <v/>
      </c>
      <c r="DN519" s="250" t="str">
        <f>IF(DataGoesHere!$B519="","",SUM(DJ$2:DJ519)/AVERAGE(DK:DK))</f>
        <v/>
      </c>
      <c r="DP519" s="19" t="str">
        <f>IF(DataGoesHere!B519="",IF($DD519="Forecast",(Output!E$48*IntermediateCalcs!CY519)+Output!G$48,""),(Output!E$48*IntermediateCalcs!CY519)+Output!G$48)</f>
        <v/>
      </c>
      <c r="DQ519" s="274" t="str">
        <f>IF(DP519="","",IF(IntermediateCalcs!$AO$9="Yes",IntermediateCalcs!DP519*$CX519,IntermediateCalcs!DP519))</f>
        <v/>
      </c>
      <c r="DR519" s="250" t="str">
        <f>IF(DataGoesHere!$B519="","",($CZ519-DQ519))</f>
        <v/>
      </c>
      <c r="DS519" s="250" t="str">
        <f>IF(DataGoesHere!$B519="","",ABS($CZ519-DQ519))</f>
        <v/>
      </c>
      <c r="DT519" s="250" t="str">
        <f>IF(DataGoesHere!$B519="","",DS519^2)</f>
        <v/>
      </c>
      <c r="DU519" s="249" t="str">
        <f>IF(DataGoesHere!$B519="","",DS519/$CZ519)</f>
        <v/>
      </c>
      <c r="DV519" s="250" t="str">
        <f>IF(DataGoesHere!$B519="","",SUM(DR$2:DR519)/AVERAGE(DS:DS))</f>
        <v/>
      </c>
      <c r="DX519" s="19" t="str">
        <f>IF(DataGoesHere!$B518="","",(DB513*(Output!$O$49/Output!$P$49))+(IntermediateCalcs!DB514*(Output!$M$49/Output!$P$49))+(IntermediateCalcs!DB515*(Output!$K$49/Output!$P$49))+(DB516*(Output!$I$49/Output!$P$49))+(IntermediateCalcs!DB517*(Output!$G$49/Output!$P$49))+(IntermediateCalcs!DB518*(Output!$E$49/Output!$P$49)))</f>
        <v/>
      </c>
      <c r="DY519" s="274" t="str">
        <f>IF(DX519="","",IF(IntermediateCalcs!$AO$9="Yes",IntermediateCalcs!DX519*$CX519,IntermediateCalcs!DX519))</f>
        <v/>
      </c>
      <c r="DZ519" s="250" t="str">
        <f>IF(DataGoesHere!$B519="","",($CZ519-DY519))</f>
        <v/>
      </c>
      <c r="EA519" s="250" t="str">
        <f>IF(DataGoesHere!$B519="","",ABS($CZ519-DY519))</f>
        <v/>
      </c>
      <c r="EB519" s="250" t="str">
        <f>IF(DataGoesHere!$B519="","",EA519^2)</f>
        <v/>
      </c>
      <c r="EC519" s="249" t="str">
        <f>IF(DataGoesHere!$B519="","",EA519/$CZ519)</f>
        <v/>
      </c>
      <c r="ED519" s="250" t="str">
        <f>IF(DataGoesHere!$B519="","",SUM(DZ$2:DZ519)/AVERAGE(EA:EA))</f>
        <v/>
      </c>
    </row>
    <row r="520" spans="20:134" x14ac:dyDescent="0.2">
      <c r="T520" s="240"/>
      <c r="U520" s="86"/>
      <c r="V520" s="245" t="str">
        <f>IF(DataGoesHere!$B520="","",(DataGoesHere!$B520/SUM(DataGoesHere!$B518:'DataGoesHere'!$B529)))</f>
        <v/>
      </c>
      <c r="W520" s="86"/>
      <c r="X520" s="86"/>
      <c r="Y520" s="86"/>
      <c r="Z520" s="86"/>
      <c r="AA520" s="86"/>
      <c r="AB520" s="86"/>
      <c r="AC520" s="86"/>
      <c r="AD520" s="86"/>
      <c r="AE520" s="241"/>
      <c r="CV520" s="310" t="str">
        <f>IF(DataGoesHere!B520="","",DataGoesHere!A520)</f>
        <v/>
      </c>
      <c r="CW520" s="271">
        <f t="shared" ca="1" si="24"/>
        <v>3</v>
      </c>
      <c r="CX520" s="272">
        <f t="shared" ca="1" si="25"/>
        <v>0.79862940076451561</v>
      </c>
      <c r="CY520" s="266">
        <f>DataGoesHere!A520</f>
        <v>519</v>
      </c>
      <c r="CZ520" s="19" t="str">
        <f>IF(DataGoesHere!B520="","",DataGoesHere!B520)</f>
        <v/>
      </c>
      <c r="DA520" s="19" t="str">
        <f>IF(DataGoesHere!B520="","",IF(AH$5="No",DataGoesHere!B520,DataGoesHere!B520-(AH$2*(DataGoesHere!A520-1))))</f>
        <v/>
      </c>
      <c r="DB520" s="19" t="str">
        <f>IF(DataGoesHere!B520="","",IF(AO$9="No",DataGoesHere!B520,DataGoesHere!B520/CX520))</f>
        <v/>
      </c>
      <c r="DC520" s="19" t="str">
        <f>IF(DataGoesHere!B520="","",IF(AO$9="No",DA520,DA520/CX520))</f>
        <v/>
      </c>
      <c r="DD520" s="293" t="str">
        <f>IF(CZ520="",IF(COUNTIF(DD$2:DD519,"Forecast")&lt;Output!E$43,"Forecast",""),"Actual")</f>
        <v/>
      </c>
      <c r="DF520" s="19" t="str">
        <f>IF(DataGoesHere!B519="",IF(DD520="Forecast",(Output!$E$47*IntermediateCalcs!DH519)+((1-Output!$E$47)*IntermediateCalcs!DF519),""),(Output!$E$47*IntermediateCalcs!DB519)+((1-Output!$E$47)*IntermediateCalcs!DF519))</f>
        <v/>
      </c>
      <c r="DG520" s="19" t="str">
        <f>IF(DataGoesHere!B519="",IF(DD520="Forecast",(Output!$G$47*(IntermediateCalcs!DF520-IntermediateCalcs!DF519))+((1-Output!$G$47)*IntermediateCalcs!DG519),""),(Output!$G$47*(IntermediateCalcs!DF520-IntermediateCalcs!DF519))+((1-Output!$G$47)*IntermediateCalcs!DG519))</f>
        <v/>
      </c>
      <c r="DH520" s="19" t="str">
        <f>IF(DataGoesHere!B519="",IF(DD520="Forecast",DF520+DG520,""),DF520+DG520)</f>
        <v/>
      </c>
      <c r="DI520" s="274" t="str">
        <f>IF(DH520="","",IF(IntermediateCalcs!$AO$9="Yes",IntermediateCalcs!DH520*$CX520,IntermediateCalcs!DH520))</f>
        <v/>
      </c>
      <c r="DJ520" s="250" t="str">
        <f>IF(DataGoesHere!$B520="","",($CZ520-DI520))</f>
        <v/>
      </c>
      <c r="DK520" s="250" t="str">
        <f>IF(DataGoesHere!$B520="","",ABS($CZ520-DI520))</f>
        <v/>
      </c>
      <c r="DL520" s="250" t="str">
        <f>IF(DataGoesHere!$B520="","",DK520^2)</f>
        <v/>
      </c>
      <c r="DM520" s="249" t="str">
        <f>IF(DataGoesHere!$B520="","",DK520/$CZ520)</f>
        <v/>
      </c>
      <c r="DN520" s="250" t="str">
        <f>IF(DataGoesHere!$B520="","",SUM(DJ$2:DJ520)/AVERAGE(DK:DK))</f>
        <v/>
      </c>
      <c r="DP520" s="19" t="str">
        <f>IF(DataGoesHere!B520="",IF($DD520="Forecast",(Output!E$48*IntermediateCalcs!CY520)+Output!G$48,""),(Output!E$48*IntermediateCalcs!CY520)+Output!G$48)</f>
        <v/>
      </c>
      <c r="DQ520" s="274" t="str">
        <f>IF(DP520="","",IF(IntermediateCalcs!$AO$9="Yes",IntermediateCalcs!DP520*$CX520,IntermediateCalcs!DP520))</f>
        <v/>
      </c>
      <c r="DR520" s="250" t="str">
        <f>IF(DataGoesHere!$B520="","",($CZ520-DQ520))</f>
        <v/>
      </c>
      <c r="DS520" s="250" t="str">
        <f>IF(DataGoesHere!$B520="","",ABS($CZ520-DQ520))</f>
        <v/>
      </c>
      <c r="DT520" s="250" t="str">
        <f>IF(DataGoesHere!$B520="","",DS520^2)</f>
        <v/>
      </c>
      <c r="DU520" s="249" t="str">
        <f>IF(DataGoesHere!$B520="","",DS520/$CZ520)</f>
        <v/>
      </c>
      <c r="DV520" s="250" t="str">
        <f>IF(DataGoesHere!$B520="","",SUM(DR$2:DR520)/AVERAGE(DS:DS))</f>
        <v/>
      </c>
      <c r="DX520" s="19" t="str">
        <f>IF(DataGoesHere!$B519="","",(DB514*(Output!$O$49/Output!$P$49))+(IntermediateCalcs!DB515*(Output!$M$49/Output!$P$49))+(IntermediateCalcs!DB516*(Output!$K$49/Output!$P$49))+(DB517*(Output!$I$49/Output!$P$49))+(IntermediateCalcs!DB518*(Output!$G$49/Output!$P$49))+(IntermediateCalcs!DB519*(Output!$E$49/Output!$P$49)))</f>
        <v/>
      </c>
      <c r="DY520" s="274" t="str">
        <f>IF(DX520="","",IF(IntermediateCalcs!$AO$9="Yes",IntermediateCalcs!DX520*$CX520,IntermediateCalcs!DX520))</f>
        <v/>
      </c>
      <c r="DZ520" s="250" t="str">
        <f>IF(DataGoesHere!$B520="","",($CZ520-DY520))</f>
        <v/>
      </c>
      <c r="EA520" s="250" t="str">
        <f>IF(DataGoesHere!$B520="","",ABS($CZ520-DY520))</f>
        <v/>
      </c>
      <c r="EB520" s="250" t="str">
        <f>IF(DataGoesHere!$B520="","",EA520^2)</f>
        <v/>
      </c>
      <c r="EC520" s="249" t="str">
        <f>IF(DataGoesHere!$B520="","",EA520/$CZ520)</f>
        <v/>
      </c>
      <c r="ED520" s="250" t="str">
        <f>IF(DataGoesHere!$B520="","",SUM(DZ$2:DZ520)/AVERAGE(EA:EA))</f>
        <v/>
      </c>
    </row>
    <row r="521" spans="20:134" x14ac:dyDescent="0.2">
      <c r="T521" s="240"/>
      <c r="U521" s="86"/>
      <c r="V521" s="86"/>
      <c r="W521" s="245" t="str">
        <f>IF(DataGoesHere!$B521="","",(DataGoesHere!$B521/SUM(DataGoesHere!$B518:'DataGoesHere'!$B529)))</f>
        <v/>
      </c>
      <c r="X521" s="86"/>
      <c r="Y521" s="86"/>
      <c r="Z521" s="86"/>
      <c r="AA521" s="86"/>
      <c r="AB521" s="86"/>
      <c r="AC521" s="86"/>
      <c r="AD521" s="86"/>
      <c r="AE521" s="241"/>
      <c r="CV521" s="310" t="str">
        <f>IF(DataGoesHere!B521="","",DataGoesHere!A521)</f>
        <v/>
      </c>
      <c r="CW521" s="271">
        <f t="shared" ca="1" si="24"/>
        <v>4</v>
      </c>
      <c r="CX521" s="272">
        <f t="shared" ca="1" si="25"/>
        <v>1.0149292433706087</v>
      </c>
      <c r="CY521" s="266">
        <f>DataGoesHere!A521</f>
        <v>520</v>
      </c>
      <c r="CZ521" s="19" t="str">
        <f>IF(DataGoesHere!B521="","",DataGoesHere!B521)</f>
        <v/>
      </c>
      <c r="DA521" s="19" t="str">
        <f>IF(DataGoesHere!B521="","",IF(AH$5="No",DataGoesHere!B521,DataGoesHere!B521-(AH$2*(DataGoesHere!A521-1))))</f>
        <v/>
      </c>
      <c r="DB521" s="19" t="str">
        <f>IF(DataGoesHere!B521="","",IF(AO$9="No",DataGoesHere!B521,DataGoesHere!B521/CX521))</f>
        <v/>
      </c>
      <c r="DC521" s="19" t="str">
        <f>IF(DataGoesHere!B521="","",IF(AO$9="No",DA521,DA521/CX521))</f>
        <v/>
      </c>
      <c r="DD521" s="293" t="str">
        <f>IF(CZ521="",IF(COUNTIF(DD$2:DD520,"Forecast")&lt;Output!E$43,"Forecast",""),"Actual")</f>
        <v/>
      </c>
      <c r="DF521" s="19" t="str">
        <f>IF(DataGoesHere!B520="",IF(DD521="Forecast",(Output!$E$47*IntermediateCalcs!DH520)+((1-Output!$E$47)*IntermediateCalcs!DF520),""),(Output!$E$47*IntermediateCalcs!DB520)+((1-Output!$E$47)*IntermediateCalcs!DF520))</f>
        <v/>
      </c>
      <c r="DG521" s="19" t="str">
        <f>IF(DataGoesHere!B520="",IF(DD521="Forecast",(Output!$G$47*(IntermediateCalcs!DF521-IntermediateCalcs!DF520))+((1-Output!$G$47)*IntermediateCalcs!DG520),""),(Output!$G$47*(IntermediateCalcs!DF521-IntermediateCalcs!DF520))+((1-Output!$G$47)*IntermediateCalcs!DG520))</f>
        <v/>
      </c>
      <c r="DH521" s="19" t="str">
        <f>IF(DataGoesHere!B520="",IF(DD521="Forecast",DF521+DG521,""),DF521+DG521)</f>
        <v/>
      </c>
      <c r="DI521" s="274" t="str">
        <f>IF(DH521="","",IF(IntermediateCalcs!$AO$9="Yes",IntermediateCalcs!DH521*$CX521,IntermediateCalcs!DH521))</f>
        <v/>
      </c>
      <c r="DJ521" s="250" t="str">
        <f>IF(DataGoesHere!$B521="","",($CZ521-DI521))</f>
        <v/>
      </c>
      <c r="DK521" s="250" t="str">
        <f>IF(DataGoesHere!$B521="","",ABS($CZ521-DI521))</f>
        <v/>
      </c>
      <c r="DL521" s="250" t="str">
        <f>IF(DataGoesHere!$B521="","",DK521^2)</f>
        <v/>
      </c>
      <c r="DM521" s="249" t="str">
        <f>IF(DataGoesHere!$B521="","",DK521/$CZ521)</f>
        <v/>
      </c>
      <c r="DN521" s="250" t="str">
        <f>IF(DataGoesHere!$B521="","",SUM(DJ$2:DJ521)/AVERAGE(DK:DK))</f>
        <v/>
      </c>
      <c r="DP521" s="19" t="str">
        <f>IF(DataGoesHere!B521="",IF($DD521="Forecast",(Output!E$48*IntermediateCalcs!CY521)+Output!G$48,""),(Output!E$48*IntermediateCalcs!CY521)+Output!G$48)</f>
        <v/>
      </c>
      <c r="DQ521" s="274" t="str">
        <f>IF(DP521="","",IF(IntermediateCalcs!$AO$9="Yes",IntermediateCalcs!DP521*$CX521,IntermediateCalcs!DP521))</f>
        <v/>
      </c>
      <c r="DR521" s="250" t="str">
        <f>IF(DataGoesHere!$B521="","",($CZ521-DQ521))</f>
        <v/>
      </c>
      <c r="DS521" s="250" t="str">
        <f>IF(DataGoesHere!$B521="","",ABS($CZ521-DQ521))</f>
        <v/>
      </c>
      <c r="DT521" s="250" t="str">
        <f>IF(DataGoesHere!$B521="","",DS521^2)</f>
        <v/>
      </c>
      <c r="DU521" s="249" t="str">
        <f>IF(DataGoesHere!$B521="","",DS521/$CZ521)</f>
        <v/>
      </c>
      <c r="DV521" s="250" t="str">
        <f>IF(DataGoesHere!$B521="","",SUM(DR$2:DR521)/AVERAGE(DS:DS))</f>
        <v/>
      </c>
      <c r="DX521" s="19" t="str">
        <f>IF(DataGoesHere!$B520="","",(DB515*(Output!$O$49/Output!$P$49))+(IntermediateCalcs!DB516*(Output!$M$49/Output!$P$49))+(IntermediateCalcs!DB517*(Output!$K$49/Output!$P$49))+(DB518*(Output!$I$49/Output!$P$49))+(IntermediateCalcs!DB519*(Output!$G$49/Output!$P$49))+(IntermediateCalcs!DB520*(Output!$E$49/Output!$P$49)))</f>
        <v/>
      </c>
      <c r="DY521" s="274" t="str">
        <f>IF(DX521="","",IF(IntermediateCalcs!$AO$9="Yes",IntermediateCalcs!DX521*$CX521,IntermediateCalcs!DX521))</f>
        <v/>
      </c>
      <c r="DZ521" s="250" t="str">
        <f>IF(DataGoesHere!$B521="","",($CZ521-DY521))</f>
        <v/>
      </c>
      <c r="EA521" s="250" t="str">
        <f>IF(DataGoesHere!$B521="","",ABS($CZ521-DY521))</f>
        <v/>
      </c>
      <c r="EB521" s="250" t="str">
        <f>IF(DataGoesHere!$B521="","",EA521^2)</f>
        <v/>
      </c>
      <c r="EC521" s="249" t="str">
        <f>IF(DataGoesHere!$B521="","",EA521/$CZ521)</f>
        <v/>
      </c>
      <c r="ED521" s="250" t="str">
        <f>IF(DataGoesHere!$B521="","",SUM(DZ$2:DZ521)/AVERAGE(EA:EA))</f>
        <v/>
      </c>
    </row>
    <row r="522" spans="20:134" x14ac:dyDescent="0.2">
      <c r="T522" s="240"/>
      <c r="U522" s="86"/>
      <c r="V522" s="86"/>
      <c r="W522" s="86"/>
      <c r="X522" s="245" t="str">
        <f>IF(DataGoesHere!$B522="","",(DataGoesHere!$B522/SUM(DataGoesHere!$B518:'DataGoesHere'!$B529)))</f>
        <v/>
      </c>
      <c r="Y522" s="86"/>
      <c r="Z522" s="86"/>
      <c r="AA522" s="86"/>
      <c r="AB522" s="86"/>
      <c r="AC522" s="86"/>
      <c r="AD522" s="86"/>
      <c r="AE522" s="241"/>
      <c r="CV522" s="310" t="str">
        <f>IF(DataGoesHere!B522="","",DataGoesHere!A522)</f>
        <v/>
      </c>
      <c r="CW522" s="271">
        <f t="shared" ca="1" si="24"/>
        <v>5</v>
      </c>
      <c r="CX522" s="272">
        <f t="shared" ca="1" si="25"/>
        <v>0.97875414397996308</v>
      </c>
      <c r="CY522" s="266">
        <f>DataGoesHere!A522</f>
        <v>521</v>
      </c>
      <c r="CZ522" s="19" t="str">
        <f>IF(DataGoesHere!B522="","",DataGoesHere!B522)</f>
        <v/>
      </c>
      <c r="DA522" s="19" t="str">
        <f>IF(DataGoesHere!B522="","",IF(AH$5="No",DataGoesHere!B522,DataGoesHere!B522-(AH$2*(DataGoesHere!A522-1))))</f>
        <v/>
      </c>
      <c r="DB522" s="19" t="str">
        <f>IF(DataGoesHere!B522="","",IF(AO$9="No",DataGoesHere!B522,DataGoesHere!B522/CX522))</f>
        <v/>
      </c>
      <c r="DC522" s="19" t="str">
        <f>IF(DataGoesHere!B522="","",IF(AO$9="No",DA522,DA522/CX522))</f>
        <v/>
      </c>
      <c r="DD522" s="293" t="str">
        <f>IF(CZ522="",IF(COUNTIF(DD$2:DD521,"Forecast")&lt;Output!E$43,"Forecast",""),"Actual")</f>
        <v/>
      </c>
      <c r="DF522" s="19" t="str">
        <f>IF(DataGoesHere!B521="",IF(DD522="Forecast",(Output!$E$47*IntermediateCalcs!DH521)+((1-Output!$E$47)*IntermediateCalcs!DF521),""),(Output!$E$47*IntermediateCalcs!DB521)+((1-Output!$E$47)*IntermediateCalcs!DF521))</f>
        <v/>
      </c>
      <c r="DG522" s="19" t="str">
        <f>IF(DataGoesHere!B521="",IF(DD522="Forecast",(Output!$G$47*(IntermediateCalcs!DF522-IntermediateCalcs!DF521))+((1-Output!$G$47)*IntermediateCalcs!DG521),""),(Output!$G$47*(IntermediateCalcs!DF522-IntermediateCalcs!DF521))+((1-Output!$G$47)*IntermediateCalcs!DG521))</f>
        <v/>
      </c>
      <c r="DH522" s="19" t="str">
        <f>IF(DataGoesHere!B521="",IF(DD522="Forecast",DF522+DG522,""),DF522+DG522)</f>
        <v/>
      </c>
      <c r="DI522" s="274" t="str">
        <f>IF(DH522="","",IF(IntermediateCalcs!$AO$9="Yes",IntermediateCalcs!DH522*$CX522,IntermediateCalcs!DH522))</f>
        <v/>
      </c>
      <c r="DJ522" s="250" t="str">
        <f>IF(DataGoesHere!$B522="","",($CZ522-DI522))</f>
        <v/>
      </c>
      <c r="DK522" s="250" t="str">
        <f>IF(DataGoesHere!$B522="","",ABS($CZ522-DI522))</f>
        <v/>
      </c>
      <c r="DL522" s="250" t="str">
        <f>IF(DataGoesHere!$B522="","",DK522^2)</f>
        <v/>
      </c>
      <c r="DM522" s="249" t="str">
        <f>IF(DataGoesHere!$B522="","",DK522/$CZ522)</f>
        <v/>
      </c>
      <c r="DN522" s="250" t="str">
        <f>IF(DataGoesHere!$B522="","",SUM(DJ$2:DJ522)/AVERAGE(DK:DK))</f>
        <v/>
      </c>
      <c r="DP522" s="19" t="str">
        <f>IF(DataGoesHere!B522="",IF($DD522="Forecast",(Output!E$48*IntermediateCalcs!CY522)+Output!G$48,""),(Output!E$48*IntermediateCalcs!CY522)+Output!G$48)</f>
        <v/>
      </c>
      <c r="DQ522" s="274" t="str">
        <f>IF(DP522="","",IF(IntermediateCalcs!$AO$9="Yes",IntermediateCalcs!DP522*$CX522,IntermediateCalcs!DP522))</f>
        <v/>
      </c>
      <c r="DR522" s="250" t="str">
        <f>IF(DataGoesHere!$B522="","",($CZ522-DQ522))</f>
        <v/>
      </c>
      <c r="DS522" s="250" t="str">
        <f>IF(DataGoesHere!$B522="","",ABS($CZ522-DQ522))</f>
        <v/>
      </c>
      <c r="DT522" s="250" t="str">
        <f>IF(DataGoesHere!$B522="","",DS522^2)</f>
        <v/>
      </c>
      <c r="DU522" s="249" t="str">
        <f>IF(DataGoesHere!$B522="","",DS522/$CZ522)</f>
        <v/>
      </c>
      <c r="DV522" s="250" t="str">
        <f>IF(DataGoesHere!$B522="","",SUM(DR$2:DR522)/AVERAGE(DS:DS))</f>
        <v/>
      </c>
      <c r="DX522" s="19" t="str">
        <f>IF(DataGoesHere!$B521="","",(DB516*(Output!$O$49/Output!$P$49))+(IntermediateCalcs!DB517*(Output!$M$49/Output!$P$49))+(IntermediateCalcs!DB518*(Output!$K$49/Output!$P$49))+(DB519*(Output!$I$49/Output!$P$49))+(IntermediateCalcs!DB520*(Output!$G$49/Output!$P$49))+(IntermediateCalcs!DB521*(Output!$E$49/Output!$P$49)))</f>
        <v/>
      </c>
      <c r="DY522" s="274" t="str">
        <f>IF(DX522="","",IF(IntermediateCalcs!$AO$9="Yes",IntermediateCalcs!DX522*$CX522,IntermediateCalcs!DX522))</f>
        <v/>
      </c>
      <c r="DZ522" s="250" t="str">
        <f>IF(DataGoesHere!$B522="","",($CZ522-DY522))</f>
        <v/>
      </c>
      <c r="EA522" s="250" t="str">
        <f>IF(DataGoesHere!$B522="","",ABS($CZ522-DY522))</f>
        <v/>
      </c>
      <c r="EB522" s="250" t="str">
        <f>IF(DataGoesHere!$B522="","",EA522^2)</f>
        <v/>
      </c>
      <c r="EC522" s="249" t="str">
        <f>IF(DataGoesHere!$B522="","",EA522/$CZ522)</f>
        <v/>
      </c>
      <c r="ED522" s="250" t="str">
        <f>IF(DataGoesHere!$B522="","",SUM(DZ$2:DZ522)/AVERAGE(EA:EA))</f>
        <v/>
      </c>
    </row>
    <row r="523" spans="20:134" x14ac:dyDescent="0.2">
      <c r="T523" s="240"/>
      <c r="U523" s="86"/>
      <c r="V523" s="86"/>
      <c r="W523" s="86"/>
      <c r="X523" s="86"/>
      <c r="Y523" s="245" t="str">
        <f>IF(DataGoesHere!$B523="","",(DataGoesHere!$B523/SUM(DataGoesHere!$B518:'DataGoesHere'!$B529)))</f>
        <v/>
      </c>
      <c r="Z523" s="86"/>
      <c r="AA523" s="86"/>
      <c r="AB523" s="86"/>
      <c r="AC523" s="86"/>
      <c r="AD523" s="86"/>
      <c r="AE523" s="241"/>
      <c r="CV523" s="310" t="str">
        <f>IF(DataGoesHere!B523="","",DataGoesHere!A523)</f>
        <v/>
      </c>
      <c r="CW523" s="271">
        <f t="shared" ca="1" si="24"/>
        <v>6</v>
      </c>
      <c r="CX523" s="272">
        <f t="shared" ca="1" si="25"/>
        <v>1.0779088099730167</v>
      </c>
      <c r="CY523" s="266">
        <f>DataGoesHere!A523</f>
        <v>522</v>
      </c>
      <c r="CZ523" s="19" t="str">
        <f>IF(DataGoesHere!B523="","",DataGoesHere!B523)</f>
        <v/>
      </c>
      <c r="DA523" s="19" t="str">
        <f>IF(DataGoesHere!B523="","",IF(AH$5="No",DataGoesHere!B523,DataGoesHere!B523-(AH$2*(DataGoesHere!A523-1))))</f>
        <v/>
      </c>
      <c r="DB523" s="19" t="str">
        <f>IF(DataGoesHere!B523="","",IF(AO$9="No",DataGoesHere!B523,DataGoesHere!B523/CX523))</f>
        <v/>
      </c>
      <c r="DC523" s="19" t="str">
        <f>IF(DataGoesHere!B523="","",IF(AO$9="No",DA523,DA523/CX523))</f>
        <v/>
      </c>
      <c r="DD523" s="293" t="str">
        <f>IF(CZ523="",IF(COUNTIF(DD$2:DD522,"Forecast")&lt;Output!E$43,"Forecast",""),"Actual")</f>
        <v/>
      </c>
      <c r="DF523" s="19" t="str">
        <f>IF(DataGoesHere!B522="",IF(DD523="Forecast",(Output!$E$47*IntermediateCalcs!DH522)+((1-Output!$E$47)*IntermediateCalcs!DF522),""),(Output!$E$47*IntermediateCalcs!DB522)+((1-Output!$E$47)*IntermediateCalcs!DF522))</f>
        <v/>
      </c>
      <c r="DG523" s="19" t="str">
        <f>IF(DataGoesHere!B522="",IF(DD523="Forecast",(Output!$G$47*(IntermediateCalcs!DF523-IntermediateCalcs!DF522))+((1-Output!$G$47)*IntermediateCalcs!DG522),""),(Output!$G$47*(IntermediateCalcs!DF523-IntermediateCalcs!DF522))+((1-Output!$G$47)*IntermediateCalcs!DG522))</f>
        <v/>
      </c>
      <c r="DH523" s="19" t="str">
        <f>IF(DataGoesHere!B522="",IF(DD523="Forecast",DF523+DG523,""),DF523+DG523)</f>
        <v/>
      </c>
      <c r="DI523" s="274" t="str">
        <f>IF(DH523="","",IF(IntermediateCalcs!$AO$9="Yes",IntermediateCalcs!DH523*$CX523,IntermediateCalcs!DH523))</f>
        <v/>
      </c>
      <c r="DJ523" s="250" t="str">
        <f>IF(DataGoesHere!$B523="","",($CZ523-DI523))</f>
        <v/>
      </c>
      <c r="DK523" s="250" t="str">
        <f>IF(DataGoesHere!$B523="","",ABS($CZ523-DI523))</f>
        <v/>
      </c>
      <c r="DL523" s="250" t="str">
        <f>IF(DataGoesHere!$B523="","",DK523^2)</f>
        <v/>
      </c>
      <c r="DM523" s="249" t="str">
        <f>IF(DataGoesHere!$B523="","",DK523/$CZ523)</f>
        <v/>
      </c>
      <c r="DN523" s="250" t="str">
        <f>IF(DataGoesHere!$B523="","",SUM(DJ$2:DJ523)/AVERAGE(DK:DK))</f>
        <v/>
      </c>
      <c r="DP523" s="19" t="str">
        <f>IF(DataGoesHere!B523="",IF($DD523="Forecast",(Output!E$48*IntermediateCalcs!CY523)+Output!G$48,""),(Output!E$48*IntermediateCalcs!CY523)+Output!G$48)</f>
        <v/>
      </c>
      <c r="DQ523" s="274" t="str">
        <f>IF(DP523="","",IF(IntermediateCalcs!$AO$9="Yes",IntermediateCalcs!DP523*$CX523,IntermediateCalcs!DP523))</f>
        <v/>
      </c>
      <c r="DR523" s="250" t="str">
        <f>IF(DataGoesHere!$B523="","",($CZ523-DQ523))</f>
        <v/>
      </c>
      <c r="DS523" s="250" t="str">
        <f>IF(DataGoesHere!$B523="","",ABS($CZ523-DQ523))</f>
        <v/>
      </c>
      <c r="DT523" s="250" t="str">
        <f>IF(DataGoesHere!$B523="","",DS523^2)</f>
        <v/>
      </c>
      <c r="DU523" s="249" t="str">
        <f>IF(DataGoesHere!$B523="","",DS523/$CZ523)</f>
        <v/>
      </c>
      <c r="DV523" s="250" t="str">
        <f>IF(DataGoesHere!$B523="","",SUM(DR$2:DR523)/AVERAGE(DS:DS))</f>
        <v/>
      </c>
      <c r="DX523" s="19" t="str">
        <f>IF(DataGoesHere!$B522="","",(DB517*(Output!$O$49/Output!$P$49))+(IntermediateCalcs!DB518*(Output!$M$49/Output!$P$49))+(IntermediateCalcs!DB519*(Output!$K$49/Output!$P$49))+(DB520*(Output!$I$49/Output!$P$49))+(IntermediateCalcs!DB521*(Output!$G$49/Output!$P$49))+(IntermediateCalcs!DB522*(Output!$E$49/Output!$P$49)))</f>
        <v/>
      </c>
      <c r="DY523" s="274" t="str">
        <f>IF(DX523="","",IF(IntermediateCalcs!$AO$9="Yes",IntermediateCalcs!DX523*$CX523,IntermediateCalcs!DX523))</f>
        <v/>
      </c>
      <c r="DZ523" s="250" t="str">
        <f>IF(DataGoesHere!$B523="","",($CZ523-DY523))</f>
        <v/>
      </c>
      <c r="EA523" s="250" t="str">
        <f>IF(DataGoesHere!$B523="","",ABS($CZ523-DY523))</f>
        <v/>
      </c>
      <c r="EB523" s="250" t="str">
        <f>IF(DataGoesHere!$B523="","",EA523^2)</f>
        <v/>
      </c>
      <c r="EC523" s="249" t="str">
        <f>IF(DataGoesHere!$B523="","",EA523/$CZ523)</f>
        <v/>
      </c>
      <c r="ED523" s="250" t="str">
        <f>IF(DataGoesHere!$B523="","",SUM(DZ$2:DZ523)/AVERAGE(EA:EA))</f>
        <v/>
      </c>
    </row>
    <row r="524" spans="20:134" x14ac:dyDescent="0.2">
      <c r="T524" s="240"/>
      <c r="U524" s="86"/>
      <c r="V524" s="86"/>
      <c r="W524" s="86"/>
      <c r="X524" s="86"/>
      <c r="Y524" s="86"/>
      <c r="Z524" s="245" t="str">
        <f>IF(DataGoesHere!$B524="","",(DataGoesHere!$B524/SUM(DataGoesHere!$B518:'DataGoesHere'!$B529)))</f>
        <v/>
      </c>
      <c r="AA524" s="86"/>
      <c r="AB524" s="86"/>
      <c r="AC524" s="86"/>
      <c r="AD524" s="86"/>
      <c r="AE524" s="241"/>
      <c r="CV524" s="310" t="str">
        <f>IF(DataGoesHere!B524="","",DataGoesHere!A524)</f>
        <v/>
      </c>
      <c r="CW524" s="271">
        <f t="shared" ca="1" si="24"/>
        <v>7</v>
      </c>
      <c r="CX524" s="272">
        <f t="shared" ca="1" si="25"/>
        <v>1.0265458156689093</v>
      </c>
      <c r="CY524" s="266">
        <f>DataGoesHere!A524</f>
        <v>523</v>
      </c>
      <c r="CZ524" s="19" t="str">
        <f>IF(DataGoesHere!B524="","",DataGoesHere!B524)</f>
        <v/>
      </c>
      <c r="DA524" s="19" t="str">
        <f>IF(DataGoesHere!B524="","",IF(AH$5="No",DataGoesHere!B524,DataGoesHere!B524-(AH$2*(DataGoesHere!A524-1))))</f>
        <v/>
      </c>
      <c r="DB524" s="19" t="str">
        <f>IF(DataGoesHere!B524="","",IF(AO$9="No",DataGoesHere!B524,DataGoesHere!B524/CX524))</f>
        <v/>
      </c>
      <c r="DC524" s="19" t="str">
        <f>IF(DataGoesHere!B524="","",IF(AO$9="No",DA524,DA524/CX524))</f>
        <v/>
      </c>
      <c r="DD524" s="293" t="str">
        <f>IF(CZ524="",IF(COUNTIF(DD$2:DD523,"Forecast")&lt;Output!E$43,"Forecast",""),"Actual")</f>
        <v/>
      </c>
      <c r="DF524" s="19" t="str">
        <f>IF(DataGoesHere!B523="",IF(DD524="Forecast",(Output!$E$47*IntermediateCalcs!DH523)+((1-Output!$E$47)*IntermediateCalcs!DF523),""),(Output!$E$47*IntermediateCalcs!DB523)+((1-Output!$E$47)*IntermediateCalcs!DF523))</f>
        <v/>
      </c>
      <c r="DG524" s="19" t="str">
        <f>IF(DataGoesHere!B523="",IF(DD524="Forecast",(Output!$G$47*(IntermediateCalcs!DF524-IntermediateCalcs!DF523))+((1-Output!$G$47)*IntermediateCalcs!DG523),""),(Output!$G$47*(IntermediateCalcs!DF524-IntermediateCalcs!DF523))+((1-Output!$G$47)*IntermediateCalcs!DG523))</f>
        <v/>
      </c>
      <c r="DH524" s="19" t="str">
        <f>IF(DataGoesHere!B523="",IF(DD524="Forecast",DF524+DG524,""),DF524+DG524)</f>
        <v/>
      </c>
      <c r="DI524" s="274" t="str">
        <f>IF(DH524="","",IF(IntermediateCalcs!$AO$9="Yes",IntermediateCalcs!DH524*$CX524,IntermediateCalcs!DH524))</f>
        <v/>
      </c>
      <c r="DJ524" s="250" t="str">
        <f>IF(DataGoesHere!$B524="","",($CZ524-DI524))</f>
        <v/>
      </c>
      <c r="DK524" s="250" t="str">
        <f>IF(DataGoesHere!$B524="","",ABS($CZ524-DI524))</f>
        <v/>
      </c>
      <c r="DL524" s="250" t="str">
        <f>IF(DataGoesHere!$B524="","",DK524^2)</f>
        <v/>
      </c>
      <c r="DM524" s="249" t="str">
        <f>IF(DataGoesHere!$B524="","",DK524/$CZ524)</f>
        <v/>
      </c>
      <c r="DN524" s="250" t="str">
        <f>IF(DataGoesHere!$B524="","",SUM(DJ$2:DJ524)/AVERAGE(DK:DK))</f>
        <v/>
      </c>
      <c r="DP524" s="19" t="str">
        <f>IF(DataGoesHere!B524="",IF($DD524="Forecast",(Output!E$48*IntermediateCalcs!CY524)+Output!G$48,""),(Output!E$48*IntermediateCalcs!CY524)+Output!G$48)</f>
        <v/>
      </c>
      <c r="DQ524" s="274" t="str">
        <f>IF(DP524="","",IF(IntermediateCalcs!$AO$9="Yes",IntermediateCalcs!DP524*$CX524,IntermediateCalcs!DP524))</f>
        <v/>
      </c>
      <c r="DR524" s="250" t="str">
        <f>IF(DataGoesHere!$B524="","",($CZ524-DQ524))</f>
        <v/>
      </c>
      <c r="DS524" s="250" t="str">
        <f>IF(DataGoesHere!$B524="","",ABS($CZ524-DQ524))</f>
        <v/>
      </c>
      <c r="DT524" s="250" t="str">
        <f>IF(DataGoesHere!$B524="","",DS524^2)</f>
        <v/>
      </c>
      <c r="DU524" s="249" t="str">
        <f>IF(DataGoesHere!$B524="","",DS524/$CZ524)</f>
        <v/>
      </c>
      <c r="DV524" s="250" t="str">
        <f>IF(DataGoesHere!$B524="","",SUM(DR$2:DR524)/AVERAGE(DS:DS))</f>
        <v/>
      </c>
      <c r="DX524" s="19" t="str">
        <f>IF(DataGoesHere!$B523="","",(DB518*(Output!$O$49/Output!$P$49))+(IntermediateCalcs!DB519*(Output!$M$49/Output!$P$49))+(IntermediateCalcs!DB520*(Output!$K$49/Output!$P$49))+(DB521*(Output!$I$49/Output!$P$49))+(IntermediateCalcs!DB522*(Output!$G$49/Output!$P$49))+(IntermediateCalcs!DB523*(Output!$E$49/Output!$P$49)))</f>
        <v/>
      </c>
      <c r="DY524" s="274" t="str">
        <f>IF(DX524="","",IF(IntermediateCalcs!$AO$9="Yes",IntermediateCalcs!DX524*$CX524,IntermediateCalcs!DX524))</f>
        <v/>
      </c>
      <c r="DZ524" s="250" t="str">
        <f>IF(DataGoesHere!$B524="","",($CZ524-DY524))</f>
        <v/>
      </c>
      <c r="EA524" s="250" t="str">
        <f>IF(DataGoesHere!$B524="","",ABS($CZ524-DY524))</f>
        <v/>
      </c>
      <c r="EB524" s="250" t="str">
        <f>IF(DataGoesHere!$B524="","",EA524^2)</f>
        <v/>
      </c>
      <c r="EC524" s="249" t="str">
        <f>IF(DataGoesHere!$B524="","",EA524/$CZ524)</f>
        <v/>
      </c>
      <c r="ED524" s="250" t="str">
        <f>IF(DataGoesHere!$B524="","",SUM(DZ$2:DZ524)/AVERAGE(EA:EA))</f>
        <v/>
      </c>
    </row>
    <row r="525" spans="20:134" x14ac:dyDescent="0.2">
      <c r="T525" s="240"/>
      <c r="U525" s="86"/>
      <c r="V525" s="86"/>
      <c r="W525" s="86"/>
      <c r="X525" s="86"/>
      <c r="Y525" s="86"/>
      <c r="Z525" s="86"/>
      <c r="AA525" s="245" t="str">
        <f>IF(DataGoesHere!$B525="","",(DataGoesHere!$B525/SUM(DataGoesHere!$B518:'DataGoesHere'!$B529)))</f>
        <v/>
      </c>
      <c r="AB525" s="86"/>
      <c r="AC525" s="86"/>
      <c r="AD525" s="86"/>
      <c r="AE525" s="241"/>
      <c r="CV525" s="310" t="str">
        <f>IF(DataGoesHere!B525="","",DataGoesHere!A525)</f>
        <v/>
      </c>
      <c r="CW525" s="271">
        <f t="shared" ca="1" si="24"/>
        <v>8</v>
      </c>
      <c r="CX525" s="272">
        <f t="shared" ca="1" si="25"/>
        <v>1.0207492390681214</v>
      </c>
      <c r="CY525" s="266">
        <f>DataGoesHere!A525</f>
        <v>524</v>
      </c>
      <c r="CZ525" s="19" t="str">
        <f>IF(DataGoesHere!B525="","",DataGoesHere!B525)</f>
        <v/>
      </c>
      <c r="DA525" s="19" t="str">
        <f>IF(DataGoesHere!B525="","",IF(AH$5="No",DataGoesHere!B525,DataGoesHere!B525-(AH$2*(DataGoesHere!A525-1))))</f>
        <v/>
      </c>
      <c r="DB525" s="19" t="str">
        <f>IF(DataGoesHere!B525="","",IF(AO$9="No",DataGoesHere!B525,DataGoesHere!B525/CX525))</f>
        <v/>
      </c>
      <c r="DC525" s="19" t="str">
        <f>IF(DataGoesHere!B525="","",IF(AO$9="No",DA525,DA525/CX525))</f>
        <v/>
      </c>
      <c r="DD525" s="293" t="str">
        <f>IF(CZ525="",IF(COUNTIF(DD$2:DD524,"Forecast")&lt;Output!E$43,"Forecast",""),"Actual")</f>
        <v/>
      </c>
      <c r="DF525" s="19" t="str">
        <f>IF(DataGoesHere!B524="",IF(DD525="Forecast",(Output!$E$47*IntermediateCalcs!DH524)+((1-Output!$E$47)*IntermediateCalcs!DF524),""),(Output!$E$47*IntermediateCalcs!DB524)+((1-Output!$E$47)*IntermediateCalcs!DF524))</f>
        <v/>
      </c>
      <c r="DG525" s="19" t="str">
        <f>IF(DataGoesHere!B524="",IF(DD525="Forecast",(Output!$G$47*(IntermediateCalcs!DF525-IntermediateCalcs!DF524))+((1-Output!$G$47)*IntermediateCalcs!DG524),""),(Output!$G$47*(IntermediateCalcs!DF525-IntermediateCalcs!DF524))+((1-Output!$G$47)*IntermediateCalcs!DG524))</f>
        <v/>
      </c>
      <c r="DH525" s="19" t="str">
        <f>IF(DataGoesHere!B524="",IF(DD525="Forecast",DF525+DG525,""),DF525+DG525)</f>
        <v/>
      </c>
      <c r="DI525" s="274" t="str">
        <f>IF(DH525="","",IF(IntermediateCalcs!$AO$9="Yes",IntermediateCalcs!DH525*$CX525,IntermediateCalcs!DH525))</f>
        <v/>
      </c>
      <c r="DJ525" s="250" t="str">
        <f>IF(DataGoesHere!$B525="","",($CZ525-DI525))</f>
        <v/>
      </c>
      <c r="DK525" s="250" t="str">
        <f>IF(DataGoesHere!$B525="","",ABS($CZ525-DI525))</f>
        <v/>
      </c>
      <c r="DL525" s="250" t="str">
        <f>IF(DataGoesHere!$B525="","",DK525^2)</f>
        <v/>
      </c>
      <c r="DM525" s="249" t="str">
        <f>IF(DataGoesHere!$B525="","",DK525/$CZ525)</f>
        <v/>
      </c>
      <c r="DN525" s="250" t="str">
        <f>IF(DataGoesHere!$B525="","",SUM(DJ$2:DJ525)/AVERAGE(DK:DK))</f>
        <v/>
      </c>
      <c r="DP525" s="19" t="str">
        <f>IF(DataGoesHere!B525="",IF($DD525="Forecast",(Output!E$48*IntermediateCalcs!CY525)+Output!G$48,""),(Output!E$48*IntermediateCalcs!CY525)+Output!G$48)</f>
        <v/>
      </c>
      <c r="DQ525" s="274" t="str">
        <f>IF(DP525="","",IF(IntermediateCalcs!$AO$9="Yes",IntermediateCalcs!DP525*$CX525,IntermediateCalcs!DP525))</f>
        <v/>
      </c>
      <c r="DR525" s="250" t="str">
        <f>IF(DataGoesHere!$B525="","",($CZ525-DQ525))</f>
        <v/>
      </c>
      <c r="DS525" s="250" t="str">
        <f>IF(DataGoesHere!$B525="","",ABS($CZ525-DQ525))</f>
        <v/>
      </c>
      <c r="DT525" s="250" t="str">
        <f>IF(DataGoesHere!$B525="","",DS525^2)</f>
        <v/>
      </c>
      <c r="DU525" s="249" t="str">
        <f>IF(DataGoesHere!$B525="","",DS525/$CZ525)</f>
        <v/>
      </c>
      <c r="DV525" s="250" t="str">
        <f>IF(DataGoesHere!$B525="","",SUM(DR$2:DR525)/AVERAGE(DS:DS))</f>
        <v/>
      </c>
      <c r="DX525" s="19" t="str">
        <f>IF(DataGoesHere!$B524="","",(DB519*(Output!$O$49/Output!$P$49))+(IntermediateCalcs!DB520*(Output!$M$49/Output!$P$49))+(IntermediateCalcs!DB521*(Output!$K$49/Output!$P$49))+(DB522*(Output!$I$49/Output!$P$49))+(IntermediateCalcs!DB523*(Output!$G$49/Output!$P$49))+(IntermediateCalcs!DB524*(Output!$E$49/Output!$P$49)))</f>
        <v/>
      </c>
      <c r="DY525" s="274" t="str">
        <f>IF(DX525="","",IF(IntermediateCalcs!$AO$9="Yes",IntermediateCalcs!DX525*$CX525,IntermediateCalcs!DX525))</f>
        <v/>
      </c>
      <c r="DZ525" s="250" t="str">
        <f>IF(DataGoesHere!$B525="","",($CZ525-DY525))</f>
        <v/>
      </c>
      <c r="EA525" s="250" t="str">
        <f>IF(DataGoesHere!$B525="","",ABS($CZ525-DY525))</f>
        <v/>
      </c>
      <c r="EB525" s="250" t="str">
        <f>IF(DataGoesHere!$B525="","",EA525^2)</f>
        <v/>
      </c>
      <c r="EC525" s="249" t="str">
        <f>IF(DataGoesHere!$B525="","",EA525/$CZ525)</f>
        <v/>
      </c>
      <c r="ED525" s="250" t="str">
        <f>IF(DataGoesHere!$B525="","",SUM(DZ$2:DZ525)/AVERAGE(EA:EA))</f>
        <v/>
      </c>
    </row>
    <row r="526" spans="20:134" x14ac:dyDescent="0.2">
      <c r="T526" s="240"/>
      <c r="U526" s="86"/>
      <c r="V526" s="86"/>
      <c r="W526" s="86"/>
      <c r="X526" s="86"/>
      <c r="Y526" s="86"/>
      <c r="Z526" s="86"/>
      <c r="AA526" s="86"/>
      <c r="AB526" s="245" t="str">
        <f>IF(DataGoesHere!$B526="","",(DataGoesHere!$B526/SUM(DataGoesHere!$B518:'DataGoesHere'!$B529)))</f>
        <v/>
      </c>
      <c r="AC526" s="86"/>
      <c r="AD526" s="86"/>
      <c r="AE526" s="241"/>
      <c r="CV526" s="310" t="str">
        <f>IF(DataGoesHere!B526="","",DataGoesHere!A526)</f>
        <v/>
      </c>
      <c r="CW526" s="271">
        <f t="shared" ca="1" si="24"/>
        <v>9</v>
      </c>
      <c r="CX526" s="272">
        <f t="shared" ca="1" si="25"/>
        <v>1.0625330005567626</v>
      </c>
      <c r="CY526" s="266">
        <f>DataGoesHere!A526</f>
        <v>525</v>
      </c>
      <c r="CZ526" s="19" t="str">
        <f>IF(DataGoesHere!B526="","",DataGoesHere!B526)</f>
        <v/>
      </c>
      <c r="DA526" s="19" t="str">
        <f>IF(DataGoesHere!B526="","",IF(AH$5="No",DataGoesHere!B526,DataGoesHere!B526-(AH$2*(DataGoesHere!A526-1))))</f>
        <v/>
      </c>
      <c r="DB526" s="19" t="str">
        <f>IF(DataGoesHere!B526="","",IF(AO$9="No",DataGoesHere!B526,DataGoesHere!B526/CX526))</f>
        <v/>
      </c>
      <c r="DC526" s="19" t="str">
        <f>IF(DataGoesHere!B526="","",IF(AO$9="No",DA526,DA526/CX526))</f>
        <v/>
      </c>
      <c r="DD526" s="293" t="str">
        <f>IF(CZ526="",IF(COUNTIF(DD$2:DD525,"Forecast")&lt;Output!E$43,"Forecast",""),"Actual")</f>
        <v/>
      </c>
      <c r="DF526" s="19" t="str">
        <f>IF(DataGoesHere!B525="",IF(DD526="Forecast",(Output!$E$47*IntermediateCalcs!DH525)+((1-Output!$E$47)*IntermediateCalcs!DF525),""),(Output!$E$47*IntermediateCalcs!DB525)+((1-Output!$E$47)*IntermediateCalcs!DF525))</f>
        <v/>
      </c>
      <c r="DG526" s="19" t="str">
        <f>IF(DataGoesHere!B525="",IF(DD526="Forecast",(Output!$G$47*(IntermediateCalcs!DF526-IntermediateCalcs!DF525))+((1-Output!$G$47)*IntermediateCalcs!DG525),""),(Output!$G$47*(IntermediateCalcs!DF526-IntermediateCalcs!DF525))+((1-Output!$G$47)*IntermediateCalcs!DG525))</f>
        <v/>
      </c>
      <c r="DH526" s="19" t="str">
        <f>IF(DataGoesHere!B525="",IF(DD526="Forecast",DF526+DG526,""),DF526+DG526)</f>
        <v/>
      </c>
      <c r="DI526" s="274" t="str">
        <f>IF(DH526="","",IF(IntermediateCalcs!$AO$9="Yes",IntermediateCalcs!DH526*$CX526,IntermediateCalcs!DH526))</f>
        <v/>
      </c>
      <c r="DJ526" s="250" t="str">
        <f>IF(DataGoesHere!$B526="","",($CZ526-DI526))</f>
        <v/>
      </c>
      <c r="DK526" s="250" t="str">
        <f>IF(DataGoesHere!$B526="","",ABS($CZ526-DI526))</f>
        <v/>
      </c>
      <c r="DL526" s="250" t="str">
        <f>IF(DataGoesHere!$B526="","",DK526^2)</f>
        <v/>
      </c>
      <c r="DM526" s="249" t="str">
        <f>IF(DataGoesHere!$B526="","",DK526/$CZ526)</f>
        <v/>
      </c>
      <c r="DN526" s="250" t="str">
        <f>IF(DataGoesHere!$B526="","",SUM(DJ$2:DJ526)/AVERAGE(DK:DK))</f>
        <v/>
      </c>
      <c r="DP526" s="19" t="str">
        <f>IF(DataGoesHere!B526="",IF($DD526="Forecast",(Output!E$48*IntermediateCalcs!CY526)+Output!G$48,""),(Output!E$48*IntermediateCalcs!CY526)+Output!G$48)</f>
        <v/>
      </c>
      <c r="DQ526" s="274" t="str">
        <f>IF(DP526="","",IF(IntermediateCalcs!$AO$9="Yes",IntermediateCalcs!DP526*$CX526,IntermediateCalcs!DP526))</f>
        <v/>
      </c>
      <c r="DR526" s="250" t="str">
        <f>IF(DataGoesHere!$B526="","",($CZ526-DQ526))</f>
        <v/>
      </c>
      <c r="DS526" s="250" t="str">
        <f>IF(DataGoesHere!$B526="","",ABS($CZ526-DQ526))</f>
        <v/>
      </c>
      <c r="DT526" s="250" t="str">
        <f>IF(DataGoesHere!$B526="","",DS526^2)</f>
        <v/>
      </c>
      <c r="DU526" s="249" t="str">
        <f>IF(DataGoesHere!$B526="","",DS526/$CZ526)</f>
        <v/>
      </c>
      <c r="DV526" s="250" t="str">
        <f>IF(DataGoesHere!$B526="","",SUM(DR$2:DR526)/AVERAGE(DS:DS))</f>
        <v/>
      </c>
      <c r="DX526" s="19" t="str">
        <f>IF(DataGoesHere!$B525="","",(DB520*(Output!$O$49/Output!$P$49))+(IntermediateCalcs!DB521*(Output!$M$49/Output!$P$49))+(IntermediateCalcs!DB522*(Output!$K$49/Output!$P$49))+(DB523*(Output!$I$49/Output!$P$49))+(IntermediateCalcs!DB524*(Output!$G$49/Output!$P$49))+(IntermediateCalcs!DB525*(Output!$E$49/Output!$P$49)))</f>
        <v/>
      </c>
      <c r="DY526" s="274" t="str">
        <f>IF(DX526="","",IF(IntermediateCalcs!$AO$9="Yes",IntermediateCalcs!DX526*$CX526,IntermediateCalcs!DX526))</f>
        <v/>
      </c>
      <c r="DZ526" s="250" t="str">
        <f>IF(DataGoesHere!$B526="","",($CZ526-DY526))</f>
        <v/>
      </c>
      <c r="EA526" s="250" t="str">
        <f>IF(DataGoesHere!$B526="","",ABS($CZ526-DY526))</f>
        <v/>
      </c>
      <c r="EB526" s="250" t="str">
        <f>IF(DataGoesHere!$B526="","",EA526^2)</f>
        <v/>
      </c>
      <c r="EC526" s="249" t="str">
        <f>IF(DataGoesHere!$B526="","",EA526/$CZ526)</f>
        <v/>
      </c>
      <c r="ED526" s="250" t="str">
        <f>IF(DataGoesHere!$B526="","",SUM(DZ$2:DZ526)/AVERAGE(EA:EA))</f>
        <v/>
      </c>
    </row>
    <row r="527" spans="20:134" x14ac:dyDescent="0.2">
      <c r="T527" s="240"/>
      <c r="U527" s="86"/>
      <c r="V527" s="86"/>
      <c r="W527" s="86"/>
      <c r="X527" s="86"/>
      <c r="Y527" s="86"/>
      <c r="Z527" s="86"/>
      <c r="AA527" s="86"/>
      <c r="AB527" s="86"/>
      <c r="AC527" s="245" t="str">
        <f>IF(DataGoesHere!$B527="","",(DataGoesHere!$B527/SUM(DataGoesHere!$B518:'DataGoesHere'!$B529)))</f>
        <v/>
      </c>
      <c r="AD527" s="86"/>
      <c r="AE527" s="241"/>
      <c r="CV527" s="310" t="str">
        <f>IF(DataGoesHere!B527="","",DataGoesHere!A527)</f>
        <v/>
      </c>
      <c r="CW527" s="271">
        <f t="shared" ca="1" si="24"/>
        <v>10</v>
      </c>
      <c r="CX527" s="272">
        <f t="shared" ca="1" si="25"/>
        <v>0.92557634012077306</v>
      </c>
      <c r="CY527" s="266">
        <f>DataGoesHere!A527</f>
        <v>526</v>
      </c>
      <c r="CZ527" s="19" t="str">
        <f>IF(DataGoesHere!B527="","",DataGoesHere!B527)</f>
        <v/>
      </c>
      <c r="DA527" s="19" t="str">
        <f>IF(DataGoesHere!B527="","",IF(AH$5="No",DataGoesHere!B527,DataGoesHere!B527-(AH$2*(DataGoesHere!A527-1))))</f>
        <v/>
      </c>
      <c r="DB527" s="19" t="str">
        <f>IF(DataGoesHere!B527="","",IF(AO$9="No",DataGoesHere!B527,DataGoesHere!B527/CX527))</f>
        <v/>
      </c>
      <c r="DC527" s="19" t="str">
        <f>IF(DataGoesHere!B527="","",IF(AO$9="No",DA527,DA527/CX527))</f>
        <v/>
      </c>
      <c r="DD527" s="293" t="str">
        <f>IF(CZ527="",IF(COUNTIF(DD$2:DD526,"Forecast")&lt;Output!E$43,"Forecast",""),"Actual")</f>
        <v/>
      </c>
      <c r="DF527" s="19" t="str">
        <f>IF(DataGoesHere!B526="",IF(DD527="Forecast",(Output!$E$47*IntermediateCalcs!DH526)+((1-Output!$E$47)*IntermediateCalcs!DF526),""),(Output!$E$47*IntermediateCalcs!DB526)+((1-Output!$E$47)*IntermediateCalcs!DF526))</f>
        <v/>
      </c>
      <c r="DG527" s="19" t="str">
        <f>IF(DataGoesHere!B526="",IF(DD527="Forecast",(Output!$G$47*(IntermediateCalcs!DF527-IntermediateCalcs!DF526))+((1-Output!$G$47)*IntermediateCalcs!DG526),""),(Output!$G$47*(IntermediateCalcs!DF527-IntermediateCalcs!DF526))+((1-Output!$G$47)*IntermediateCalcs!DG526))</f>
        <v/>
      </c>
      <c r="DH527" s="19" t="str">
        <f>IF(DataGoesHere!B526="",IF(DD527="Forecast",DF527+DG527,""),DF527+DG527)</f>
        <v/>
      </c>
      <c r="DI527" s="274" t="str">
        <f>IF(DH527="","",IF(IntermediateCalcs!$AO$9="Yes",IntermediateCalcs!DH527*$CX527,IntermediateCalcs!DH527))</f>
        <v/>
      </c>
      <c r="DJ527" s="250" t="str">
        <f>IF(DataGoesHere!$B527="","",($CZ527-DI527))</f>
        <v/>
      </c>
      <c r="DK527" s="250" t="str">
        <f>IF(DataGoesHere!$B527="","",ABS($CZ527-DI527))</f>
        <v/>
      </c>
      <c r="DL527" s="250" t="str">
        <f>IF(DataGoesHere!$B527="","",DK527^2)</f>
        <v/>
      </c>
      <c r="DM527" s="249" t="str">
        <f>IF(DataGoesHere!$B527="","",DK527/$CZ527)</f>
        <v/>
      </c>
      <c r="DN527" s="250" t="str">
        <f>IF(DataGoesHere!$B527="","",SUM(DJ$2:DJ527)/AVERAGE(DK:DK))</f>
        <v/>
      </c>
      <c r="DP527" s="19" t="str">
        <f>IF(DataGoesHere!B527="",IF($DD527="Forecast",(Output!E$48*IntermediateCalcs!CY527)+Output!G$48,""),(Output!E$48*IntermediateCalcs!CY527)+Output!G$48)</f>
        <v/>
      </c>
      <c r="DQ527" s="274" t="str">
        <f>IF(DP527="","",IF(IntermediateCalcs!$AO$9="Yes",IntermediateCalcs!DP527*$CX527,IntermediateCalcs!DP527))</f>
        <v/>
      </c>
      <c r="DR527" s="250" t="str">
        <f>IF(DataGoesHere!$B527="","",($CZ527-DQ527))</f>
        <v/>
      </c>
      <c r="DS527" s="250" t="str">
        <f>IF(DataGoesHere!$B527="","",ABS($CZ527-DQ527))</f>
        <v/>
      </c>
      <c r="DT527" s="250" t="str">
        <f>IF(DataGoesHere!$B527="","",DS527^2)</f>
        <v/>
      </c>
      <c r="DU527" s="249" t="str">
        <f>IF(DataGoesHere!$B527="","",DS527/$CZ527)</f>
        <v/>
      </c>
      <c r="DV527" s="250" t="str">
        <f>IF(DataGoesHere!$B527="","",SUM(DR$2:DR527)/AVERAGE(DS:DS))</f>
        <v/>
      </c>
      <c r="DX527" s="19" t="str">
        <f>IF(DataGoesHere!$B526="","",(DB521*(Output!$O$49/Output!$P$49))+(IntermediateCalcs!DB522*(Output!$M$49/Output!$P$49))+(IntermediateCalcs!DB523*(Output!$K$49/Output!$P$49))+(DB524*(Output!$I$49/Output!$P$49))+(IntermediateCalcs!DB525*(Output!$G$49/Output!$P$49))+(IntermediateCalcs!DB526*(Output!$E$49/Output!$P$49)))</f>
        <v/>
      </c>
      <c r="DY527" s="274" t="str">
        <f>IF(DX527="","",IF(IntermediateCalcs!$AO$9="Yes",IntermediateCalcs!DX527*$CX527,IntermediateCalcs!DX527))</f>
        <v/>
      </c>
      <c r="DZ527" s="250" t="str">
        <f>IF(DataGoesHere!$B527="","",($CZ527-DY527))</f>
        <v/>
      </c>
      <c r="EA527" s="250" t="str">
        <f>IF(DataGoesHere!$B527="","",ABS($CZ527-DY527))</f>
        <v/>
      </c>
      <c r="EB527" s="250" t="str">
        <f>IF(DataGoesHere!$B527="","",EA527^2)</f>
        <v/>
      </c>
      <c r="EC527" s="249" t="str">
        <f>IF(DataGoesHere!$B527="","",EA527/$CZ527)</f>
        <v/>
      </c>
      <c r="ED527" s="250" t="str">
        <f>IF(DataGoesHere!$B527="","",SUM(DZ$2:DZ527)/AVERAGE(EA:EA))</f>
        <v/>
      </c>
    </row>
    <row r="528" spans="20:134" x14ac:dyDescent="0.2">
      <c r="T528" s="240"/>
      <c r="U528" s="86"/>
      <c r="V528" s="86"/>
      <c r="W528" s="86"/>
      <c r="X528" s="86"/>
      <c r="Y528" s="86"/>
      <c r="Z528" s="86"/>
      <c r="AA528" s="86"/>
      <c r="AB528" s="86"/>
      <c r="AC528" s="86"/>
      <c r="AD528" s="245" t="str">
        <f>IF(DataGoesHere!$B528="","",(DataGoesHere!$B528/SUM(DataGoesHere!$B518:'DataGoesHere'!$B529)))</f>
        <v/>
      </c>
      <c r="AE528" s="241"/>
      <c r="CV528" s="310" t="str">
        <f>IF(DataGoesHere!B528="","",DataGoesHere!A528)</f>
        <v/>
      </c>
      <c r="CW528" s="271">
        <f t="shared" ca="1" si="24"/>
        <v>11</v>
      </c>
      <c r="CX528" s="272">
        <f t="shared" ca="1" si="25"/>
        <v>0.97463169608807265</v>
      </c>
      <c r="CY528" s="266">
        <f>DataGoesHere!A528</f>
        <v>527</v>
      </c>
      <c r="CZ528" s="19" t="str">
        <f>IF(DataGoesHere!B528="","",DataGoesHere!B528)</f>
        <v/>
      </c>
      <c r="DA528" s="19" t="str">
        <f>IF(DataGoesHere!B528="","",IF(AH$5="No",DataGoesHere!B528,DataGoesHere!B528-(AH$2*(DataGoesHere!A528-1))))</f>
        <v/>
      </c>
      <c r="DB528" s="19" t="str">
        <f>IF(DataGoesHere!B528="","",IF(AO$9="No",DataGoesHere!B528,DataGoesHere!B528/CX528))</f>
        <v/>
      </c>
      <c r="DC528" s="19" t="str">
        <f>IF(DataGoesHere!B528="","",IF(AO$9="No",DA528,DA528/CX528))</f>
        <v/>
      </c>
      <c r="DD528" s="293" t="str">
        <f>IF(CZ528="",IF(COUNTIF(DD$2:DD527,"Forecast")&lt;Output!E$43,"Forecast",""),"Actual")</f>
        <v/>
      </c>
      <c r="DF528" s="19" t="str">
        <f>IF(DataGoesHere!B527="",IF(DD528="Forecast",(Output!$E$47*IntermediateCalcs!DH527)+((1-Output!$E$47)*IntermediateCalcs!DF527),""),(Output!$E$47*IntermediateCalcs!DB527)+((1-Output!$E$47)*IntermediateCalcs!DF527))</f>
        <v/>
      </c>
      <c r="DG528" s="19" t="str">
        <f>IF(DataGoesHere!B527="",IF(DD528="Forecast",(Output!$G$47*(IntermediateCalcs!DF528-IntermediateCalcs!DF527))+((1-Output!$G$47)*IntermediateCalcs!DG527),""),(Output!$G$47*(IntermediateCalcs!DF528-IntermediateCalcs!DF527))+((1-Output!$G$47)*IntermediateCalcs!DG527))</f>
        <v/>
      </c>
      <c r="DH528" s="19" t="str">
        <f>IF(DataGoesHere!B527="",IF(DD528="Forecast",DF528+DG528,""),DF528+DG528)</f>
        <v/>
      </c>
      <c r="DI528" s="274" t="str">
        <f>IF(DH528="","",IF(IntermediateCalcs!$AO$9="Yes",IntermediateCalcs!DH528*$CX528,IntermediateCalcs!DH528))</f>
        <v/>
      </c>
      <c r="DJ528" s="250" t="str">
        <f>IF(DataGoesHere!$B528="","",($CZ528-DI528))</f>
        <v/>
      </c>
      <c r="DK528" s="250" t="str">
        <f>IF(DataGoesHere!$B528="","",ABS($CZ528-DI528))</f>
        <v/>
      </c>
      <c r="DL528" s="250" t="str">
        <f>IF(DataGoesHere!$B528="","",DK528^2)</f>
        <v/>
      </c>
      <c r="DM528" s="249" t="str">
        <f>IF(DataGoesHere!$B528="","",DK528/$CZ528)</f>
        <v/>
      </c>
      <c r="DN528" s="250" t="str">
        <f>IF(DataGoesHere!$B528="","",SUM(DJ$2:DJ528)/AVERAGE(DK:DK))</f>
        <v/>
      </c>
      <c r="DP528" s="19" t="str">
        <f>IF(DataGoesHere!B528="",IF($DD528="Forecast",(Output!E$48*IntermediateCalcs!CY528)+Output!G$48,""),(Output!E$48*IntermediateCalcs!CY528)+Output!G$48)</f>
        <v/>
      </c>
      <c r="DQ528" s="274" t="str">
        <f>IF(DP528="","",IF(IntermediateCalcs!$AO$9="Yes",IntermediateCalcs!DP528*$CX528,IntermediateCalcs!DP528))</f>
        <v/>
      </c>
      <c r="DR528" s="250" t="str">
        <f>IF(DataGoesHere!$B528="","",($CZ528-DQ528))</f>
        <v/>
      </c>
      <c r="DS528" s="250" t="str">
        <f>IF(DataGoesHere!$B528="","",ABS($CZ528-DQ528))</f>
        <v/>
      </c>
      <c r="DT528" s="250" t="str">
        <f>IF(DataGoesHere!$B528="","",DS528^2)</f>
        <v/>
      </c>
      <c r="DU528" s="249" t="str">
        <f>IF(DataGoesHere!$B528="","",DS528/$CZ528)</f>
        <v/>
      </c>
      <c r="DV528" s="250" t="str">
        <f>IF(DataGoesHere!$B528="","",SUM(DR$2:DR528)/AVERAGE(DS:DS))</f>
        <v/>
      </c>
      <c r="DX528" s="19" t="str">
        <f>IF(DataGoesHere!$B527="","",(DB522*(Output!$O$49/Output!$P$49))+(IntermediateCalcs!DB523*(Output!$M$49/Output!$P$49))+(IntermediateCalcs!DB524*(Output!$K$49/Output!$P$49))+(DB525*(Output!$I$49/Output!$P$49))+(IntermediateCalcs!DB526*(Output!$G$49/Output!$P$49))+(IntermediateCalcs!DB527*(Output!$E$49/Output!$P$49)))</f>
        <v/>
      </c>
      <c r="DY528" s="274" t="str">
        <f>IF(DX528="","",IF(IntermediateCalcs!$AO$9="Yes",IntermediateCalcs!DX528*$CX528,IntermediateCalcs!DX528))</f>
        <v/>
      </c>
      <c r="DZ528" s="250" t="str">
        <f>IF(DataGoesHere!$B528="","",($CZ528-DY528))</f>
        <v/>
      </c>
      <c r="EA528" s="250" t="str">
        <f>IF(DataGoesHere!$B528="","",ABS($CZ528-DY528))</f>
        <v/>
      </c>
      <c r="EB528" s="250" t="str">
        <f>IF(DataGoesHere!$B528="","",EA528^2)</f>
        <v/>
      </c>
      <c r="EC528" s="249" t="str">
        <f>IF(DataGoesHere!$B528="","",EA528/$CZ528)</f>
        <v/>
      </c>
      <c r="ED528" s="250" t="str">
        <f>IF(DataGoesHere!$B528="","",SUM(DZ$2:DZ528)/AVERAGE(EA:EA))</f>
        <v/>
      </c>
    </row>
    <row r="529" spans="20:134" x14ac:dyDescent="0.2">
      <c r="T529" s="242"/>
      <c r="U529" s="243"/>
      <c r="V529" s="243"/>
      <c r="W529" s="243"/>
      <c r="X529" s="243"/>
      <c r="Y529" s="243"/>
      <c r="Z529" s="243"/>
      <c r="AA529" s="243"/>
      <c r="AB529" s="243"/>
      <c r="AC529" s="243"/>
      <c r="AD529" s="243"/>
      <c r="AE529" s="246" t="str">
        <f>IF(DataGoesHere!$B529="","",(DataGoesHere!$B529/SUM(DataGoesHere!$B518:'DataGoesHere'!$B529)))</f>
        <v/>
      </c>
      <c r="CV529" s="310" t="str">
        <f>IF(DataGoesHere!B529="","",DataGoesHere!A529)</f>
        <v/>
      </c>
      <c r="CW529" s="271">
        <f t="shared" ca="1" si="24"/>
        <v>12</v>
      </c>
      <c r="CX529" s="272">
        <f t="shared" ca="1" si="25"/>
        <v>1.0054005237672714</v>
      </c>
      <c r="CY529" s="266">
        <f>DataGoesHere!A529</f>
        <v>528</v>
      </c>
      <c r="CZ529" s="19" t="str">
        <f>IF(DataGoesHere!B529="","",DataGoesHere!B529)</f>
        <v/>
      </c>
      <c r="DA529" s="19" t="str">
        <f>IF(DataGoesHere!B529="","",IF(AH$5="No",DataGoesHere!B529,DataGoesHere!B529-(AH$2*(DataGoesHere!A529-1))))</f>
        <v/>
      </c>
      <c r="DB529" s="19" t="str">
        <f>IF(DataGoesHere!B529="","",IF(AO$9="No",DataGoesHere!B529,DataGoesHere!B529/CX529))</f>
        <v/>
      </c>
      <c r="DC529" s="19" t="str">
        <f>IF(DataGoesHere!B529="","",IF(AO$9="No",DA529,DA529/CX529))</f>
        <v/>
      </c>
      <c r="DD529" s="293" t="str">
        <f>IF(CZ529="",IF(COUNTIF(DD$2:DD528,"Forecast")&lt;Output!E$43,"Forecast",""),"Actual")</f>
        <v/>
      </c>
      <c r="DF529" s="19" t="str">
        <f>IF(DataGoesHere!B528="",IF(DD529="Forecast",(Output!$E$47*IntermediateCalcs!DH528)+((1-Output!$E$47)*IntermediateCalcs!DF528),""),(Output!$E$47*IntermediateCalcs!DB528)+((1-Output!$E$47)*IntermediateCalcs!DF528))</f>
        <v/>
      </c>
      <c r="DG529" s="19" t="str">
        <f>IF(DataGoesHere!B528="",IF(DD529="Forecast",(Output!$G$47*(IntermediateCalcs!DF529-IntermediateCalcs!DF528))+((1-Output!$G$47)*IntermediateCalcs!DG528),""),(Output!$G$47*(IntermediateCalcs!DF529-IntermediateCalcs!DF528))+((1-Output!$G$47)*IntermediateCalcs!DG528))</f>
        <v/>
      </c>
      <c r="DH529" s="19" t="str">
        <f>IF(DataGoesHere!B528="",IF(DD529="Forecast",DF529+DG529,""),DF529+DG529)</f>
        <v/>
      </c>
      <c r="DI529" s="274" t="str">
        <f>IF(DH529="","",IF(IntermediateCalcs!$AO$9="Yes",IntermediateCalcs!DH529*$CX529,IntermediateCalcs!DH529))</f>
        <v/>
      </c>
      <c r="DJ529" s="250" t="str">
        <f>IF(DataGoesHere!$B529="","",($CZ529-DI529))</f>
        <v/>
      </c>
      <c r="DK529" s="250" t="str">
        <f>IF(DataGoesHere!$B529="","",ABS($CZ529-DI529))</f>
        <v/>
      </c>
      <c r="DL529" s="250" t="str">
        <f>IF(DataGoesHere!$B529="","",DK529^2)</f>
        <v/>
      </c>
      <c r="DM529" s="249" t="str">
        <f>IF(DataGoesHere!$B529="","",DK529/$CZ529)</f>
        <v/>
      </c>
      <c r="DN529" s="250" t="str">
        <f>IF(DataGoesHere!$B529="","",SUM(DJ$2:DJ529)/AVERAGE(DK:DK))</f>
        <v/>
      </c>
      <c r="DP529" s="19" t="str">
        <f>IF(DataGoesHere!B529="",IF($DD529="Forecast",(Output!E$48*IntermediateCalcs!CY529)+Output!G$48,""),(Output!E$48*IntermediateCalcs!CY529)+Output!G$48)</f>
        <v/>
      </c>
      <c r="DQ529" s="274" t="str">
        <f>IF(DP529="","",IF(IntermediateCalcs!$AO$9="Yes",IntermediateCalcs!DP529*$CX529,IntermediateCalcs!DP529))</f>
        <v/>
      </c>
      <c r="DR529" s="250" t="str">
        <f>IF(DataGoesHere!$B529="","",($CZ529-DQ529))</f>
        <v/>
      </c>
      <c r="DS529" s="250" t="str">
        <f>IF(DataGoesHere!$B529="","",ABS($CZ529-DQ529))</f>
        <v/>
      </c>
      <c r="DT529" s="250" t="str">
        <f>IF(DataGoesHere!$B529="","",DS529^2)</f>
        <v/>
      </c>
      <c r="DU529" s="249" t="str">
        <f>IF(DataGoesHere!$B529="","",DS529/$CZ529)</f>
        <v/>
      </c>
      <c r="DV529" s="250" t="str">
        <f>IF(DataGoesHere!$B529="","",SUM(DR$2:DR529)/AVERAGE(DS:DS))</f>
        <v/>
      </c>
      <c r="DX529" s="19" t="str">
        <f>IF(DataGoesHere!$B528="","",(DB523*(Output!$O$49/Output!$P$49))+(IntermediateCalcs!DB524*(Output!$M$49/Output!$P$49))+(IntermediateCalcs!DB525*(Output!$K$49/Output!$P$49))+(DB526*(Output!$I$49/Output!$P$49))+(IntermediateCalcs!DB527*(Output!$G$49/Output!$P$49))+(IntermediateCalcs!DB528*(Output!$E$49/Output!$P$49)))</f>
        <v/>
      </c>
      <c r="DY529" s="274" t="str">
        <f>IF(DX529="","",IF(IntermediateCalcs!$AO$9="Yes",IntermediateCalcs!DX529*$CX529,IntermediateCalcs!DX529))</f>
        <v/>
      </c>
      <c r="DZ529" s="250" t="str">
        <f>IF(DataGoesHere!$B529="","",($CZ529-DY529))</f>
        <v/>
      </c>
      <c r="EA529" s="250" t="str">
        <f>IF(DataGoesHere!$B529="","",ABS($CZ529-DY529))</f>
        <v/>
      </c>
      <c r="EB529" s="250" t="str">
        <f>IF(DataGoesHere!$B529="","",EA529^2)</f>
        <v/>
      </c>
      <c r="EC529" s="249" t="str">
        <f>IF(DataGoesHere!$B529="","",EA529/$CZ529)</f>
        <v/>
      </c>
      <c r="ED529" s="250" t="str">
        <f>IF(DataGoesHere!$B529="","",SUM(DZ$2:DZ529)/AVERAGE(EA:EA))</f>
        <v/>
      </c>
    </row>
    <row r="530" spans="20:134" x14ac:dyDescent="0.2">
      <c r="T530" s="244" t="str">
        <f>IF(DataGoesHere!$B530="","",(DataGoesHere!$B530/SUM(DataGoesHere!$B530:'DataGoesHere'!$B541)))</f>
        <v/>
      </c>
      <c r="U530" s="238"/>
      <c r="V530" s="238"/>
      <c r="W530" s="238"/>
      <c r="X530" s="238"/>
      <c r="Y530" s="238"/>
      <c r="Z530" s="238"/>
      <c r="AA530" s="238"/>
      <c r="AB530" s="238"/>
      <c r="AC530" s="238"/>
      <c r="AD530" s="238"/>
      <c r="AE530" s="239"/>
      <c r="CV530" s="310" t="str">
        <f>IF(DataGoesHere!B530="","",DataGoesHere!A530)</f>
        <v/>
      </c>
      <c r="CW530" s="271">
        <f t="shared" ca="1" si="24"/>
        <v>1</v>
      </c>
      <c r="CX530" s="272">
        <f t="shared" ca="1" si="25"/>
        <v>1.3236179355303281</v>
      </c>
      <c r="CY530" s="266">
        <f>DataGoesHere!A530</f>
        <v>529</v>
      </c>
      <c r="CZ530" s="19" t="str">
        <f>IF(DataGoesHere!B530="","",DataGoesHere!B530)</f>
        <v/>
      </c>
      <c r="DA530" s="19" t="str">
        <f>IF(DataGoesHere!B530="","",IF(AH$5="No",DataGoesHere!B530,DataGoesHere!B530-(AH$2*(DataGoesHere!A530-1))))</f>
        <v/>
      </c>
      <c r="DB530" s="19" t="str">
        <f>IF(DataGoesHere!B530="","",IF(AO$9="No",DataGoesHere!B530,DataGoesHere!B530/CX530))</f>
        <v/>
      </c>
      <c r="DC530" s="19" t="str">
        <f>IF(DataGoesHere!B530="","",IF(AO$9="No",DA530,DA530/CX530))</f>
        <v/>
      </c>
      <c r="DD530" s="293" t="str">
        <f>IF(CZ530="",IF(COUNTIF(DD$2:DD529,"Forecast")&lt;Output!E$43,"Forecast",""),"Actual")</f>
        <v/>
      </c>
      <c r="DF530" s="19" t="str">
        <f>IF(DataGoesHere!B529="",IF(DD530="Forecast",(Output!$E$47*IntermediateCalcs!DH529)+((1-Output!$E$47)*IntermediateCalcs!DF529),""),(Output!$E$47*IntermediateCalcs!DB529)+((1-Output!$E$47)*IntermediateCalcs!DF529))</f>
        <v/>
      </c>
      <c r="DG530" s="19" t="str">
        <f>IF(DataGoesHere!B529="",IF(DD530="Forecast",(Output!$G$47*(IntermediateCalcs!DF530-IntermediateCalcs!DF529))+((1-Output!$G$47)*IntermediateCalcs!DG529),""),(Output!$G$47*(IntermediateCalcs!DF530-IntermediateCalcs!DF529))+((1-Output!$G$47)*IntermediateCalcs!DG529))</f>
        <v/>
      </c>
      <c r="DH530" s="19" t="str">
        <f>IF(DataGoesHere!B529="",IF(DD530="Forecast",DF530+DG530,""),DF530+DG530)</f>
        <v/>
      </c>
      <c r="DI530" s="274" t="str">
        <f>IF(DH530="","",IF(IntermediateCalcs!$AO$9="Yes",IntermediateCalcs!DH530*$CX530,IntermediateCalcs!DH530))</f>
        <v/>
      </c>
      <c r="DJ530" s="250" t="str">
        <f>IF(DataGoesHere!$B530="","",($CZ530-DI530))</f>
        <v/>
      </c>
      <c r="DK530" s="250" t="str">
        <f>IF(DataGoesHere!$B530="","",ABS($CZ530-DI530))</f>
        <v/>
      </c>
      <c r="DL530" s="250" t="str">
        <f>IF(DataGoesHere!$B530="","",DK530^2)</f>
        <v/>
      </c>
      <c r="DM530" s="249" t="str">
        <f>IF(DataGoesHere!$B530="","",DK530/$CZ530)</f>
        <v/>
      </c>
      <c r="DN530" s="250" t="str">
        <f>IF(DataGoesHere!$B530="","",SUM(DJ$2:DJ530)/AVERAGE(DK:DK))</f>
        <v/>
      </c>
      <c r="DP530" s="19" t="str">
        <f>IF(DataGoesHere!B530="",IF($DD530="Forecast",(Output!E$48*IntermediateCalcs!CY530)+Output!G$48,""),(Output!E$48*IntermediateCalcs!CY530)+Output!G$48)</f>
        <v/>
      </c>
      <c r="DQ530" s="274" t="str">
        <f>IF(DP530="","",IF(IntermediateCalcs!$AO$9="Yes",IntermediateCalcs!DP530*$CX530,IntermediateCalcs!DP530))</f>
        <v/>
      </c>
      <c r="DR530" s="250" t="str">
        <f>IF(DataGoesHere!$B530="","",($CZ530-DQ530))</f>
        <v/>
      </c>
      <c r="DS530" s="250" t="str">
        <f>IF(DataGoesHere!$B530="","",ABS($CZ530-DQ530))</f>
        <v/>
      </c>
      <c r="DT530" s="250" t="str">
        <f>IF(DataGoesHere!$B530="","",DS530^2)</f>
        <v/>
      </c>
      <c r="DU530" s="249" t="str">
        <f>IF(DataGoesHere!$B530="","",DS530/$CZ530)</f>
        <v/>
      </c>
      <c r="DV530" s="250" t="str">
        <f>IF(DataGoesHere!$B530="","",SUM(DR$2:DR530)/AVERAGE(DS:DS))</f>
        <v/>
      </c>
      <c r="DX530" s="19" t="str">
        <f>IF(DataGoesHere!$B529="","",(DB524*(Output!$O$49/Output!$P$49))+(IntermediateCalcs!DB525*(Output!$M$49/Output!$P$49))+(IntermediateCalcs!DB526*(Output!$K$49/Output!$P$49))+(DB527*(Output!$I$49/Output!$P$49))+(IntermediateCalcs!DB528*(Output!$G$49/Output!$P$49))+(IntermediateCalcs!DB529*(Output!$E$49/Output!$P$49)))</f>
        <v/>
      </c>
      <c r="DY530" s="274" t="str">
        <f>IF(DX530="","",IF(IntermediateCalcs!$AO$9="Yes",IntermediateCalcs!DX530*$CX530,IntermediateCalcs!DX530))</f>
        <v/>
      </c>
      <c r="DZ530" s="250" t="str">
        <f>IF(DataGoesHere!$B530="","",($CZ530-DY530))</f>
        <v/>
      </c>
      <c r="EA530" s="250" t="str">
        <f>IF(DataGoesHere!$B530="","",ABS($CZ530-DY530))</f>
        <v/>
      </c>
      <c r="EB530" s="250" t="str">
        <f>IF(DataGoesHere!$B530="","",EA530^2)</f>
        <v/>
      </c>
      <c r="EC530" s="249" t="str">
        <f>IF(DataGoesHere!$B530="","",EA530/$CZ530)</f>
        <v/>
      </c>
      <c r="ED530" s="250" t="str">
        <f>IF(DataGoesHere!$B530="","",SUM(DZ$2:DZ530)/AVERAGE(EA:EA))</f>
        <v/>
      </c>
    </row>
    <row r="531" spans="20:134" x14ac:dyDescent="0.2">
      <c r="T531" s="240"/>
      <c r="U531" s="245" t="str">
        <f>IF(DataGoesHere!$B531="","",(DataGoesHere!$B531/SUM(DataGoesHere!$B531:'DataGoesHere'!$B541)))</f>
        <v/>
      </c>
      <c r="V531" s="86"/>
      <c r="W531" s="86"/>
      <c r="X531" s="86"/>
      <c r="Y531" s="86"/>
      <c r="Z531" s="86"/>
      <c r="AA531" s="86"/>
      <c r="AB531" s="86"/>
      <c r="AC531" s="86"/>
      <c r="AD531" s="86"/>
      <c r="AE531" s="241"/>
      <c r="CV531" s="310" t="str">
        <f>IF(DataGoesHere!B531="","",DataGoesHere!A531)</f>
        <v/>
      </c>
      <c r="CW531" s="271">
        <f t="shared" ca="1" si="24"/>
        <v>2</v>
      </c>
      <c r="CX531" s="272">
        <f t="shared" ca="1" si="25"/>
        <v>0.80574490527728204</v>
      </c>
      <c r="CY531" s="266">
        <f>DataGoesHere!A531</f>
        <v>530</v>
      </c>
      <c r="CZ531" s="19" t="str">
        <f>IF(DataGoesHere!B531="","",DataGoesHere!B531)</f>
        <v/>
      </c>
      <c r="DA531" s="19" t="str">
        <f>IF(DataGoesHere!B531="","",IF(AH$5="No",DataGoesHere!B531,DataGoesHere!B531-(AH$2*(DataGoesHere!A531-1))))</f>
        <v/>
      </c>
      <c r="DB531" s="19" t="str">
        <f>IF(DataGoesHere!B531="","",IF(AO$9="No",DataGoesHere!B531,DataGoesHere!B531/CX531))</f>
        <v/>
      </c>
      <c r="DC531" s="19" t="str">
        <f>IF(DataGoesHere!B531="","",IF(AO$9="No",DA531,DA531/CX531))</f>
        <v/>
      </c>
      <c r="DD531" s="293" t="str">
        <f>IF(CZ531="",IF(COUNTIF(DD$2:DD530,"Forecast")&lt;Output!E$43,"Forecast",""),"Actual")</f>
        <v/>
      </c>
      <c r="DF531" s="19" t="str">
        <f>IF(DataGoesHere!B530="",IF(DD531="Forecast",(Output!$E$47*IntermediateCalcs!DH530)+((1-Output!$E$47)*IntermediateCalcs!DF530),""),(Output!$E$47*IntermediateCalcs!DB530)+((1-Output!$E$47)*IntermediateCalcs!DF530))</f>
        <v/>
      </c>
      <c r="DG531" s="19" t="str">
        <f>IF(DataGoesHere!B530="",IF(DD531="Forecast",(Output!$G$47*(IntermediateCalcs!DF531-IntermediateCalcs!DF530))+((1-Output!$G$47)*IntermediateCalcs!DG530),""),(Output!$G$47*(IntermediateCalcs!DF531-IntermediateCalcs!DF530))+((1-Output!$G$47)*IntermediateCalcs!DG530))</f>
        <v/>
      </c>
      <c r="DH531" s="19" t="str">
        <f>IF(DataGoesHere!B530="",IF(DD531="Forecast",DF531+DG531,""),DF531+DG531)</f>
        <v/>
      </c>
      <c r="DI531" s="274" t="str">
        <f>IF(DH531="","",IF(IntermediateCalcs!$AO$9="Yes",IntermediateCalcs!DH531*$CX531,IntermediateCalcs!DH531))</f>
        <v/>
      </c>
      <c r="DJ531" s="250" t="str">
        <f>IF(DataGoesHere!$B531="","",($CZ531-DI531))</f>
        <v/>
      </c>
      <c r="DK531" s="250" t="str">
        <f>IF(DataGoesHere!$B531="","",ABS($CZ531-DI531))</f>
        <v/>
      </c>
      <c r="DL531" s="250" t="str">
        <f>IF(DataGoesHere!$B531="","",DK531^2)</f>
        <v/>
      </c>
      <c r="DM531" s="249" t="str">
        <f>IF(DataGoesHere!$B531="","",DK531/$CZ531)</f>
        <v/>
      </c>
      <c r="DN531" s="250" t="str">
        <f>IF(DataGoesHere!$B531="","",SUM(DJ$2:DJ531)/AVERAGE(DK:DK))</f>
        <v/>
      </c>
      <c r="DP531" s="19" t="str">
        <f>IF(DataGoesHere!B531="",IF($DD531="Forecast",(Output!E$48*IntermediateCalcs!CY531)+Output!G$48,""),(Output!E$48*IntermediateCalcs!CY531)+Output!G$48)</f>
        <v/>
      </c>
      <c r="DQ531" s="274" t="str">
        <f>IF(DP531="","",IF(IntermediateCalcs!$AO$9="Yes",IntermediateCalcs!DP531*$CX531,IntermediateCalcs!DP531))</f>
        <v/>
      </c>
      <c r="DR531" s="250" t="str">
        <f>IF(DataGoesHere!$B531="","",($CZ531-DQ531))</f>
        <v/>
      </c>
      <c r="DS531" s="250" t="str">
        <f>IF(DataGoesHere!$B531="","",ABS($CZ531-DQ531))</f>
        <v/>
      </c>
      <c r="DT531" s="250" t="str">
        <f>IF(DataGoesHere!$B531="","",DS531^2)</f>
        <v/>
      </c>
      <c r="DU531" s="249" t="str">
        <f>IF(DataGoesHere!$B531="","",DS531/$CZ531)</f>
        <v/>
      </c>
      <c r="DV531" s="250" t="str">
        <f>IF(DataGoesHere!$B531="","",SUM(DR$2:DR531)/AVERAGE(DS:DS))</f>
        <v/>
      </c>
      <c r="DX531" s="19" t="str">
        <f>IF(DataGoesHere!$B530="","",(DB525*(Output!$O$49/Output!$P$49))+(IntermediateCalcs!DB526*(Output!$M$49/Output!$P$49))+(IntermediateCalcs!DB527*(Output!$K$49/Output!$P$49))+(DB528*(Output!$I$49/Output!$P$49))+(IntermediateCalcs!DB529*(Output!$G$49/Output!$P$49))+(IntermediateCalcs!DB530*(Output!$E$49/Output!$P$49)))</f>
        <v/>
      </c>
      <c r="DY531" s="274" t="str">
        <f>IF(DX531="","",IF(IntermediateCalcs!$AO$9="Yes",IntermediateCalcs!DX531*$CX531,IntermediateCalcs!DX531))</f>
        <v/>
      </c>
      <c r="DZ531" s="250" t="str">
        <f>IF(DataGoesHere!$B531="","",($CZ531-DY531))</f>
        <v/>
      </c>
      <c r="EA531" s="250" t="str">
        <f>IF(DataGoesHere!$B531="","",ABS($CZ531-DY531))</f>
        <v/>
      </c>
      <c r="EB531" s="250" t="str">
        <f>IF(DataGoesHere!$B531="","",EA531^2)</f>
        <v/>
      </c>
      <c r="EC531" s="249" t="str">
        <f>IF(DataGoesHere!$B531="","",EA531/$CZ531)</f>
        <v/>
      </c>
      <c r="ED531" s="250" t="str">
        <f>IF(DataGoesHere!$B531="","",SUM(DZ$2:DZ531)/AVERAGE(EA:EA))</f>
        <v/>
      </c>
    </row>
    <row r="532" spans="20:134" x14ac:dyDescent="0.2">
      <c r="T532" s="240"/>
      <c r="U532" s="86"/>
      <c r="V532" s="245" t="str">
        <f>IF(DataGoesHere!$B532="","",(DataGoesHere!$B532/SUM(DataGoesHere!$B530:'DataGoesHere'!$B541)))</f>
        <v/>
      </c>
      <c r="W532" s="86"/>
      <c r="X532" s="86"/>
      <c r="Y532" s="86"/>
      <c r="Z532" s="86"/>
      <c r="AA532" s="86"/>
      <c r="AB532" s="86"/>
      <c r="AC532" s="86"/>
      <c r="AD532" s="86"/>
      <c r="AE532" s="241"/>
      <c r="CV532" s="310" t="str">
        <f>IF(DataGoesHere!B532="","",DataGoesHere!A532)</f>
        <v/>
      </c>
      <c r="CW532" s="271">
        <f t="shared" ca="1" si="24"/>
        <v>3</v>
      </c>
      <c r="CX532" s="272">
        <f t="shared" ca="1" si="25"/>
        <v>0.79862940076451561</v>
      </c>
      <c r="CY532" s="266">
        <f>DataGoesHere!A532</f>
        <v>531</v>
      </c>
      <c r="CZ532" s="19" t="str">
        <f>IF(DataGoesHere!B532="","",DataGoesHere!B532)</f>
        <v/>
      </c>
      <c r="DA532" s="19" t="str">
        <f>IF(DataGoesHere!B532="","",IF(AH$5="No",DataGoesHere!B532,DataGoesHere!B532-(AH$2*(DataGoesHere!A532-1))))</f>
        <v/>
      </c>
      <c r="DB532" s="19" t="str">
        <f>IF(DataGoesHere!B532="","",IF(AO$9="No",DataGoesHere!B532,DataGoesHere!B532/CX532))</f>
        <v/>
      </c>
      <c r="DC532" s="19" t="str">
        <f>IF(DataGoesHere!B532="","",IF(AO$9="No",DA532,DA532/CX532))</f>
        <v/>
      </c>
      <c r="DD532" s="293" t="str">
        <f>IF(CZ532="",IF(COUNTIF(DD$2:DD531,"Forecast")&lt;Output!E$43,"Forecast",""),"Actual")</f>
        <v/>
      </c>
      <c r="DF532" s="19" t="str">
        <f>IF(DataGoesHere!B531="",IF(DD532="Forecast",(Output!$E$47*IntermediateCalcs!DH531)+((1-Output!$E$47)*IntermediateCalcs!DF531),""),(Output!$E$47*IntermediateCalcs!DB531)+((1-Output!$E$47)*IntermediateCalcs!DF531))</f>
        <v/>
      </c>
      <c r="DG532" s="19" t="str">
        <f>IF(DataGoesHere!B531="",IF(DD532="Forecast",(Output!$G$47*(IntermediateCalcs!DF532-IntermediateCalcs!DF531))+((1-Output!$G$47)*IntermediateCalcs!DG531),""),(Output!$G$47*(IntermediateCalcs!DF532-IntermediateCalcs!DF531))+((1-Output!$G$47)*IntermediateCalcs!DG531))</f>
        <v/>
      </c>
      <c r="DH532" s="19" t="str">
        <f>IF(DataGoesHere!B531="",IF(DD532="Forecast",DF532+DG532,""),DF532+DG532)</f>
        <v/>
      </c>
      <c r="DI532" s="274" t="str">
        <f>IF(DH532="","",IF(IntermediateCalcs!$AO$9="Yes",IntermediateCalcs!DH532*$CX532,IntermediateCalcs!DH532))</f>
        <v/>
      </c>
      <c r="DJ532" s="250" t="str">
        <f>IF(DataGoesHere!$B532="","",($CZ532-DI532))</f>
        <v/>
      </c>
      <c r="DK532" s="250" t="str">
        <f>IF(DataGoesHere!$B532="","",ABS($CZ532-DI532))</f>
        <v/>
      </c>
      <c r="DL532" s="250" t="str">
        <f>IF(DataGoesHere!$B532="","",DK532^2)</f>
        <v/>
      </c>
      <c r="DM532" s="249" t="str">
        <f>IF(DataGoesHere!$B532="","",DK532/$CZ532)</f>
        <v/>
      </c>
      <c r="DN532" s="250" t="str">
        <f>IF(DataGoesHere!$B532="","",SUM(DJ$2:DJ532)/AVERAGE(DK:DK))</f>
        <v/>
      </c>
      <c r="DP532" s="19" t="str">
        <f>IF(DataGoesHere!B532="",IF($DD532="Forecast",(Output!E$48*IntermediateCalcs!CY532)+Output!G$48,""),(Output!E$48*IntermediateCalcs!CY532)+Output!G$48)</f>
        <v/>
      </c>
      <c r="DQ532" s="274" t="str">
        <f>IF(DP532="","",IF(IntermediateCalcs!$AO$9="Yes",IntermediateCalcs!DP532*$CX532,IntermediateCalcs!DP532))</f>
        <v/>
      </c>
      <c r="DR532" s="250" t="str">
        <f>IF(DataGoesHere!$B532="","",($CZ532-DQ532))</f>
        <v/>
      </c>
      <c r="DS532" s="250" t="str">
        <f>IF(DataGoesHere!$B532="","",ABS($CZ532-DQ532))</f>
        <v/>
      </c>
      <c r="DT532" s="250" t="str">
        <f>IF(DataGoesHere!$B532="","",DS532^2)</f>
        <v/>
      </c>
      <c r="DU532" s="249" t="str">
        <f>IF(DataGoesHere!$B532="","",DS532/$CZ532)</f>
        <v/>
      </c>
      <c r="DV532" s="250" t="str">
        <f>IF(DataGoesHere!$B532="","",SUM(DR$2:DR532)/AVERAGE(DS:DS))</f>
        <v/>
      </c>
      <c r="DX532" s="19" t="str">
        <f>IF(DataGoesHere!$B531="","",(DB526*(Output!$O$49/Output!$P$49))+(IntermediateCalcs!DB527*(Output!$M$49/Output!$P$49))+(IntermediateCalcs!DB528*(Output!$K$49/Output!$P$49))+(DB529*(Output!$I$49/Output!$P$49))+(IntermediateCalcs!DB530*(Output!$G$49/Output!$P$49))+(IntermediateCalcs!DB531*(Output!$E$49/Output!$P$49)))</f>
        <v/>
      </c>
      <c r="DY532" s="274" t="str">
        <f>IF(DX532="","",IF(IntermediateCalcs!$AO$9="Yes",IntermediateCalcs!DX532*$CX532,IntermediateCalcs!DX532))</f>
        <v/>
      </c>
      <c r="DZ532" s="250" t="str">
        <f>IF(DataGoesHere!$B532="","",($CZ532-DY532))</f>
        <v/>
      </c>
      <c r="EA532" s="250" t="str">
        <f>IF(DataGoesHere!$B532="","",ABS($CZ532-DY532))</f>
        <v/>
      </c>
      <c r="EB532" s="250" t="str">
        <f>IF(DataGoesHere!$B532="","",EA532^2)</f>
        <v/>
      </c>
      <c r="EC532" s="249" t="str">
        <f>IF(DataGoesHere!$B532="","",EA532/$CZ532)</f>
        <v/>
      </c>
      <c r="ED532" s="250" t="str">
        <f>IF(DataGoesHere!$B532="","",SUM(DZ$2:DZ532)/AVERAGE(EA:EA))</f>
        <v/>
      </c>
    </row>
    <row r="533" spans="20:134" x14ac:dyDescent="0.2">
      <c r="T533" s="240"/>
      <c r="U533" s="86"/>
      <c r="V533" s="86"/>
      <c r="W533" s="245" t="str">
        <f>IF(DataGoesHere!$B533="","",(DataGoesHere!$B533/SUM(DataGoesHere!$B530:'DataGoesHere'!$B541)))</f>
        <v/>
      </c>
      <c r="X533" s="86"/>
      <c r="Y533" s="86"/>
      <c r="Z533" s="86"/>
      <c r="AA533" s="86"/>
      <c r="AB533" s="86"/>
      <c r="AC533" s="86"/>
      <c r="AD533" s="86"/>
      <c r="AE533" s="241"/>
      <c r="CV533" s="310" t="str">
        <f>IF(DataGoesHere!B533="","",DataGoesHere!A533)</f>
        <v/>
      </c>
      <c r="CW533" s="271">
        <f t="shared" ca="1" si="24"/>
        <v>4</v>
      </c>
      <c r="CX533" s="272">
        <f t="shared" ca="1" si="25"/>
        <v>1.0149292433706087</v>
      </c>
      <c r="CY533" s="266">
        <f>DataGoesHere!A533</f>
        <v>532</v>
      </c>
      <c r="CZ533" s="19" t="str">
        <f>IF(DataGoesHere!B533="","",DataGoesHere!B533)</f>
        <v/>
      </c>
      <c r="DA533" s="19" t="str">
        <f>IF(DataGoesHere!B533="","",IF(AH$5="No",DataGoesHere!B533,DataGoesHere!B533-(AH$2*(DataGoesHere!A533-1))))</f>
        <v/>
      </c>
      <c r="DB533" s="19" t="str">
        <f>IF(DataGoesHere!B533="","",IF(AO$9="No",DataGoesHere!B533,DataGoesHere!B533/CX533))</f>
        <v/>
      </c>
      <c r="DC533" s="19" t="str">
        <f>IF(DataGoesHere!B533="","",IF(AO$9="No",DA533,DA533/CX533))</f>
        <v/>
      </c>
      <c r="DD533" s="293" t="str">
        <f>IF(CZ533="",IF(COUNTIF(DD$2:DD532,"Forecast")&lt;Output!E$43,"Forecast",""),"Actual")</f>
        <v/>
      </c>
      <c r="DF533" s="19" t="str">
        <f>IF(DataGoesHere!B532="",IF(DD533="Forecast",(Output!$E$47*IntermediateCalcs!DH532)+((1-Output!$E$47)*IntermediateCalcs!DF532),""),(Output!$E$47*IntermediateCalcs!DB532)+((1-Output!$E$47)*IntermediateCalcs!DF532))</f>
        <v/>
      </c>
      <c r="DG533" s="19" t="str">
        <f>IF(DataGoesHere!B532="",IF(DD533="Forecast",(Output!$G$47*(IntermediateCalcs!DF533-IntermediateCalcs!DF532))+((1-Output!$G$47)*IntermediateCalcs!DG532),""),(Output!$G$47*(IntermediateCalcs!DF533-IntermediateCalcs!DF532))+((1-Output!$G$47)*IntermediateCalcs!DG532))</f>
        <v/>
      </c>
      <c r="DH533" s="19" t="str">
        <f>IF(DataGoesHere!B532="",IF(DD533="Forecast",DF533+DG533,""),DF533+DG533)</f>
        <v/>
      </c>
      <c r="DI533" s="274" t="str">
        <f>IF(DH533="","",IF(IntermediateCalcs!$AO$9="Yes",IntermediateCalcs!DH533*$CX533,IntermediateCalcs!DH533))</f>
        <v/>
      </c>
      <c r="DJ533" s="250" t="str">
        <f>IF(DataGoesHere!$B533="","",($CZ533-DI533))</f>
        <v/>
      </c>
      <c r="DK533" s="250" t="str">
        <f>IF(DataGoesHere!$B533="","",ABS($CZ533-DI533))</f>
        <v/>
      </c>
      <c r="DL533" s="250" t="str">
        <f>IF(DataGoesHere!$B533="","",DK533^2)</f>
        <v/>
      </c>
      <c r="DM533" s="249" t="str">
        <f>IF(DataGoesHere!$B533="","",DK533/$CZ533)</f>
        <v/>
      </c>
      <c r="DN533" s="250" t="str">
        <f>IF(DataGoesHere!$B533="","",SUM(DJ$2:DJ533)/AVERAGE(DK:DK))</f>
        <v/>
      </c>
      <c r="DP533" s="19" t="str">
        <f>IF(DataGoesHere!B533="",IF($DD533="Forecast",(Output!E$48*IntermediateCalcs!CY533)+Output!G$48,""),(Output!E$48*IntermediateCalcs!CY533)+Output!G$48)</f>
        <v/>
      </c>
      <c r="DQ533" s="274" t="str">
        <f>IF(DP533="","",IF(IntermediateCalcs!$AO$9="Yes",IntermediateCalcs!DP533*$CX533,IntermediateCalcs!DP533))</f>
        <v/>
      </c>
      <c r="DR533" s="250" t="str">
        <f>IF(DataGoesHere!$B533="","",($CZ533-DQ533))</f>
        <v/>
      </c>
      <c r="DS533" s="250" t="str">
        <f>IF(DataGoesHere!$B533="","",ABS($CZ533-DQ533))</f>
        <v/>
      </c>
      <c r="DT533" s="250" t="str">
        <f>IF(DataGoesHere!$B533="","",DS533^2)</f>
        <v/>
      </c>
      <c r="DU533" s="249" t="str">
        <f>IF(DataGoesHere!$B533="","",DS533/$CZ533)</f>
        <v/>
      </c>
      <c r="DV533" s="250" t="str">
        <f>IF(DataGoesHere!$B533="","",SUM(DR$2:DR533)/AVERAGE(DS:DS))</f>
        <v/>
      </c>
      <c r="DX533" s="19" t="str">
        <f>IF(DataGoesHere!$B532="","",(DB527*(Output!$O$49/Output!$P$49))+(IntermediateCalcs!DB528*(Output!$M$49/Output!$P$49))+(IntermediateCalcs!DB529*(Output!$K$49/Output!$P$49))+(DB530*(Output!$I$49/Output!$P$49))+(IntermediateCalcs!DB531*(Output!$G$49/Output!$P$49))+(IntermediateCalcs!DB532*(Output!$E$49/Output!$P$49)))</f>
        <v/>
      </c>
      <c r="DY533" s="274" t="str">
        <f>IF(DX533="","",IF(IntermediateCalcs!$AO$9="Yes",IntermediateCalcs!DX533*$CX533,IntermediateCalcs!DX533))</f>
        <v/>
      </c>
      <c r="DZ533" s="250" t="str">
        <f>IF(DataGoesHere!$B533="","",($CZ533-DY533))</f>
        <v/>
      </c>
      <c r="EA533" s="250" t="str">
        <f>IF(DataGoesHere!$B533="","",ABS($CZ533-DY533))</f>
        <v/>
      </c>
      <c r="EB533" s="250" t="str">
        <f>IF(DataGoesHere!$B533="","",EA533^2)</f>
        <v/>
      </c>
      <c r="EC533" s="249" t="str">
        <f>IF(DataGoesHere!$B533="","",EA533/$CZ533)</f>
        <v/>
      </c>
      <c r="ED533" s="250" t="str">
        <f>IF(DataGoesHere!$B533="","",SUM(DZ$2:DZ533)/AVERAGE(EA:EA))</f>
        <v/>
      </c>
    </row>
    <row r="534" spans="20:134" x14ac:dyDescent="0.2">
      <c r="T534" s="240"/>
      <c r="U534" s="86"/>
      <c r="V534" s="86"/>
      <c r="W534" s="86"/>
      <c r="X534" s="245" t="str">
        <f>IF(DataGoesHere!$B534="","",(DataGoesHere!$B534/SUM(DataGoesHere!$B530:'DataGoesHere'!$B541)))</f>
        <v/>
      </c>
      <c r="Y534" s="86"/>
      <c r="Z534" s="86"/>
      <c r="AA534" s="86"/>
      <c r="AB534" s="86"/>
      <c r="AC534" s="86"/>
      <c r="AD534" s="86"/>
      <c r="AE534" s="241"/>
      <c r="CV534" s="310" t="str">
        <f>IF(DataGoesHere!B534="","",DataGoesHere!A534)</f>
        <v/>
      </c>
      <c r="CW534" s="271">
        <f t="shared" ca="1" si="24"/>
        <v>5</v>
      </c>
      <c r="CX534" s="272">
        <f t="shared" ca="1" si="25"/>
        <v>0.97875414397996308</v>
      </c>
      <c r="CY534" s="266">
        <f>DataGoesHere!A534</f>
        <v>533</v>
      </c>
      <c r="CZ534" s="19" t="str">
        <f>IF(DataGoesHere!B534="","",DataGoesHere!B534)</f>
        <v/>
      </c>
      <c r="DA534" s="19" t="str">
        <f>IF(DataGoesHere!B534="","",IF(AH$5="No",DataGoesHere!B534,DataGoesHere!B534-(AH$2*(DataGoesHere!A534-1))))</f>
        <v/>
      </c>
      <c r="DB534" s="19" t="str">
        <f>IF(DataGoesHere!B534="","",IF(AO$9="No",DataGoesHere!B534,DataGoesHere!B534/CX534))</f>
        <v/>
      </c>
      <c r="DC534" s="19" t="str">
        <f>IF(DataGoesHere!B534="","",IF(AO$9="No",DA534,DA534/CX534))</f>
        <v/>
      </c>
      <c r="DD534" s="293" t="str">
        <f>IF(CZ534="",IF(COUNTIF(DD$2:DD533,"Forecast")&lt;Output!E$43,"Forecast",""),"Actual")</f>
        <v/>
      </c>
      <c r="DF534" s="19" t="str">
        <f>IF(DataGoesHere!B533="",IF(DD534="Forecast",(Output!$E$47*IntermediateCalcs!DH533)+((1-Output!$E$47)*IntermediateCalcs!DF533),""),(Output!$E$47*IntermediateCalcs!DB533)+((1-Output!$E$47)*IntermediateCalcs!DF533))</f>
        <v/>
      </c>
      <c r="DG534" s="19" t="str">
        <f>IF(DataGoesHere!B533="",IF(DD534="Forecast",(Output!$G$47*(IntermediateCalcs!DF534-IntermediateCalcs!DF533))+((1-Output!$G$47)*IntermediateCalcs!DG533),""),(Output!$G$47*(IntermediateCalcs!DF534-IntermediateCalcs!DF533))+((1-Output!$G$47)*IntermediateCalcs!DG533))</f>
        <v/>
      </c>
      <c r="DH534" s="19" t="str">
        <f>IF(DataGoesHere!B533="",IF(DD534="Forecast",DF534+DG534,""),DF534+DG534)</f>
        <v/>
      </c>
      <c r="DI534" s="274" t="str">
        <f>IF(DH534="","",IF(IntermediateCalcs!$AO$9="Yes",IntermediateCalcs!DH534*$CX534,IntermediateCalcs!DH534))</f>
        <v/>
      </c>
      <c r="DJ534" s="250" t="str">
        <f>IF(DataGoesHere!$B534="","",($CZ534-DI534))</f>
        <v/>
      </c>
      <c r="DK534" s="250" t="str">
        <f>IF(DataGoesHere!$B534="","",ABS($CZ534-DI534))</f>
        <v/>
      </c>
      <c r="DL534" s="250" t="str">
        <f>IF(DataGoesHere!$B534="","",DK534^2)</f>
        <v/>
      </c>
      <c r="DM534" s="249" t="str">
        <f>IF(DataGoesHere!$B534="","",DK534/$CZ534)</f>
        <v/>
      </c>
      <c r="DN534" s="250" t="str">
        <f>IF(DataGoesHere!$B534="","",SUM(DJ$2:DJ534)/AVERAGE(DK:DK))</f>
        <v/>
      </c>
      <c r="DP534" s="19" t="str">
        <f>IF(DataGoesHere!B534="",IF($DD534="Forecast",(Output!E$48*IntermediateCalcs!CY534)+Output!G$48,""),(Output!E$48*IntermediateCalcs!CY534)+Output!G$48)</f>
        <v/>
      </c>
      <c r="DQ534" s="274" t="str">
        <f>IF(DP534="","",IF(IntermediateCalcs!$AO$9="Yes",IntermediateCalcs!DP534*$CX534,IntermediateCalcs!DP534))</f>
        <v/>
      </c>
      <c r="DR534" s="250" t="str">
        <f>IF(DataGoesHere!$B534="","",($CZ534-DQ534))</f>
        <v/>
      </c>
      <c r="DS534" s="250" t="str">
        <f>IF(DataGoesHere!$B534="","",ABS($CZ534-DQ534))</f>
        <v/>
      </c>
      <c r="DT534" s="250" t="str">
        <f>IF(DataGoesHere!$B534="","",DS534^2)</f>
        <v/>
      </c>
      <c r="DU534" s="249" t="str">
        <f>IF(DataGoesHere!$B534="","",DS534/$CZ534)</f>
        <v/>
      </c>
      <c r="DV534" s="250" t="str">
        <f>IF(DataGoesHere!$B534="","",SUM(DR$2:DR534)/AVERAGE(DS:DS))</f>
        <v/>
      </c>
      <c r="DX534" s="19" t="str">
        <f>IF(DataGoesHere!$B533="","",(DB528*(Output!$O$49/Output!$P$49))+(IntermediateCalcs!DB529*(Output!$M$49/Output!$P$49))+(IntermediateCalcs!DB530*(Output!$K$49/Output!$P$49))+(DB531*(Output!$I$49/Output!$P$49))+(IntermediateCalcs!DB532*(Output!$G$49/Output!$P$49))+(IntermediateCalcs!DB533*(Output!$E$49/Output!$P$49)))</f>
        <v/>
      </c>
      <c r="DY534" s="274" t="str">
        <f>IF(DX534="","",IF(IntermediateCalcs!$AO$9="Yes",IntermediateCalcs!DX534*$CX534,IntermediateCalcs!DX534))</f>
        <v/>
      </c>
      <c r="DZ534" s="250" t="str">
        <f>IF(DataGoesHere!$B534="","",($CZ534-DY534))</f>
        <v/>
      </c>
      <c r="EA534" s="250" t="str">
        <f>IF(DataGoesHere!$B534="","",ABS($CZ534-DY534))</f>
        <v/>
      </c>
      <c r="EB534" s="250" t="str">
        <f>IF(DataGoesHere!$B534="","",EA534^2)</f>
        <v/>
      </c>
      <c r="EC534" s="249" t="str">
        <f>IF(DataGoesHere!$B534="","",EA534/$CZ534)</f>
        <v/>
      </c>
      <c r="ED534" s="250" t="str">
        <f>IF(DataGoesHere!$B534="","",SUM(DZ$2:DZ534)/AVERAGE(EA:EA))</f>
        <v/>
      </c>
    </row>
    <row r="535" spans="20:134" x14ac:dyDescent="0.2">
      <c r="T535" s="240"/>
      <c r="U535" s="86"/>
      <c r="V535" s="86"/>
      <c r="W535" s="86"/>
      <c r="X535" s="86"/>
      <c r="Y535" s="245" t="str">
        <f>IF(DataGoesHere!$B535="","",(DataGoesHere!$B535/SUM(DataGoesHere!$B530:'DataGoesHere'!$B541)))</f>
        <v/>
      </c>
      <c r="Z535" s="86"/>
      <c r="AA535" s="86"/>
      <c r="AB535" s="86"/>
      <c r="AC535" s="86"/>
      <c r="AD535" s="86"/>
      <c r="AE535" s="241"/>
      <c r="CV535" s="310" t="str">
        <f>IF(DataGoesHere!B535="","",DataGoesHere!A535)</f>
        <v/>
      </c>
      <c r="CW535" s="271">
        <f t="shared" ca="1" si="24"/>
        <v>6</v>
      </c>
      <c r="CX535" s="272">
        <f t="shared" ca="1" si="25"/>
        <v>1.0779088099730167</v>
      </c>
      <c r="CY535" s="266">
        <f>DataGoesHere!A535</f>
        <v>534</v>
      </c>
      <c r="CZ535" s="19" t="str">
        <f>IF(DataGoesHere!B535="","",DataGoesHere!B535)</f>
        <v/>
      </c>
      <c r="DA535" s="19" t="str">
        <f>IF(DataGoesHere!B535="","",IF(AH$5="No",DataGoesHere!B535,DataGoesHere!B535-(AH$2*(DataGoesHere!A535-1))))</f>
        <v/>
      </c>
      <c r="DB535" s="19" t="str">
        <f>IF(DataGoesHere!B535="","",IF(AO$9="No",DataGoesHere!B535,DataGoesHere!B535/CX535))</f>
        <v/>
      </c>
      <c r="DC535" s="19" t="str">
        <f>IF(DataGoesHere!B535="","",IF(AO$9="No",DA535,DA535/CX535))</f>
        <v/>
      </c>
      <c r="DD535" s="293" t="str">
        <f>IF(CZ535="",IF(COUNTIF(DD$2:DD534,"Forecast")&lt;Output!E$43,"Forecast",""),"Actual")</f>
        <v/>
      </c>
      <c r="DF535" s="19" t="str">
        <f>IF(DataGoesHere!B534="",IF(DD535="Forecast",(Output!$E$47*IntermediateCalcs!DH534)+((1-Output!$E$47)*IntermediateCalcs!DF534),""),(Output!$E$47*IntermediateCalcs!DB534)+((1-Output!$E$47)*IntermediateCalcs!DF534))</f>
        <v/>
      </c>
      <c r="DG535" s="19" t="str">
        <f>IF(DataGoesHere!B534="",IF(DD535="Forecast",(Output!$G$47*(IntermediateCalcs!DF535-IntermediateCalcs!DF534))+((1-Output!$G$47)*IntermediateCalcs!DG534),""),(Output!$G$47*(IntermediateCalcs!DF535-IntermediateCalcs!DF534))+((1-Output!$G$47)*IntermediateCalcs!DG534))</f>
        <v/>
      </c>
      <c r="DH535" s="19" t="str">
        <f>IF(DataGoesHere!B534="",IF(DD535="Forecast",DF535+DG535,""),DF535+DG535)</f>
        <v/>
      </c>
      <c r="DI535" s="274" t="str">
        <f>IF(DH535="","",IF(IntermediateCalcs!$AO$9="Yes",IntermediateCalcs!DH535*$CX535,IntermediateCalcs!DH535))</f>
        <v/>
      </c>
      <c r="DJ535" s="250" t="str">
        <f>IF(DataGoesHere!$B535="","",($CZ535-DI535))</f>
        <v/>
      </c>
      <c r="DK535" s="250" t="str">
        <f>IF(DataGoesHere!$B535="","",ABS($CZ535-DI535))</f>
        <v/>
      </c>
      <c r="DL535" s="250" t="str">
        <f>IF(DataGoesHere!$B535="","",DK535^2)</f>
        <v/>
      </c>
      <c r="DM535" s="249" t="str">
        <f>IF(DataGoesHere!$B535="","",DK535/$CZ535)</f>
        <v/>
      </c>
      <c r="DN535" s="250" t="str">
        <f>IF(DataGoesHere!$B535="","",SUM(DJ$2:DJ535)/AVERAGE(DK:DK))</f>
        <v/>
      </c>
      <c r="DP535" s="19" t="str">
        <f>IF(DataGoesHere!B535="",IF($DD535="Forecast",(Output!E$48*IntermediateCalcs!CY535)+Output!G$48,""),(Output!E$48*IntermediateCalcs!CY535)+Output!G$48)</f>
        <v/>
      </c>
      <c r="DQ535" s="274" t="str">
        <f>IF(DP535="","",IF(IntermediateCalcs!$AO$9="Yes",IntermediateCalcs!DP535*$CX535,IntermediateCalcs!DP535))</f>
        <v/>
      </c>
      <c r="DR535" s="250" t="str">
        <f>IF(DataGoesHere!$B535="","",($CZ535-DQ535))</f>
        <v/>
      </c>
      <c r="DS535" s="250" t="str">
        <f>IF(DataGoesHere!$B535="","",ABS($CZ535-DQ535))</f>
        <v/>
      </c>
      <c r="DT535" s="250" t="str">
        <f>IF(DataGoesHere!$B535="","",DS535^2)</f>
        <v/>
      </c>
      <c r="DU535" s="249" t="str">
        <f>IF(DataGoesHere!$B535="","",DS535/$CZ535)</f>
        <v/>
      </c>
      <c r="DV535" s="250" t="str">
        <f>IF(DataGoesHere!$B535="","",SUM(DR$2:DR535)/AVERAGE(DS:DS))</f>
        <v/>
      </c>
      <c r="DX535" s="19" t="str">
        <f>IF(DataGoesHere!$B534="","",(DB529*(Output!$O$49/Output!$P$49))+(IntermediateCalcs!DB530*(Output!$M$49/Output!$P$49))+(IntermediateCalcs!DB531*(Output!$K$49/Output!$P$49))+(DB532*(Output!$I$49/Output!$P$49))+(IntermediateCalcs!DB533*(Output!$G$49/Output!$P$49))+(IntermediateCalcs!DB534*(Output!$E$49/Output!$P$49)))</f>
        <v/>
      </c>
      <c r="DY535" s="274" t="str">
        <f>IF(DX535="","",IF(IntermediateCalcs!$AO$9="Yes",IntermediateCalcs!DX535*$CX535,IntermediateCalcs!DX535))</f>
        <v/>
      </c>
      <c r="DZ535" s="250" t="str">
        <f>IF(DataGoesHere!$B535="","",($CZ535-DY535))</f>
        <v/>
      </c>
      <c r="EA535" s="250" t="str">
        <f>IF(DataGoesHere!$B535="","",ABS($CZ535-DY535))</f>
        <v/>
      </c>
      <c r="EB535" s="250" t="str">
        <f>IF(DataGoesHere!$B535="","",EA535^2)</f>
        <v/>
      </c>
      <c r="EC535" s="249" t="str">
        <f>IF(DataGoesHere!$B535="","",EA535/$CZ535)</f>
        <v/>
      </c>
      <c r="ED535" s="250" t="str">
        <f>IF(DataGoesHere!$B535="","",SUM(DZ$2:DZ535)/AVERAGE(EA:EA))</f>
        <v/>
      </c>
    </row>
    <row r="536" spans="20:134" x14ac:dyDescent="0.2">
      <c r="T536" s="240"/>
      <c r="U536" s="86"/>
      <c r="V536" s="86"/>
      <c r="W536" s="86"/>
      <c r="X536" s="86"/>
      <c r="Y536" s="86"/>
      <c r="Z536" s="245" t="str">
        <f>IF(DataGoesHere!$B536="","",(DataGoesHere!$B536/SUM(DataGoesHere!$B530:'DataGoesHere'!$B541)))</f>
        <v/>
      </c>
      <c r="AA536" s="86"/>
      <c r="AB536" s="86"/>
      <c r="AC536" s="86"/>
      <c r="AD536" s="86"/>
      <c r="AE536" s="241"/>
      <c r="CV536" s="310" t="str">
        <f>IF(DataGoesHere!B536="","",DataGoesHere!A536)</f>
        <v/>
      </c>
      <c r="CW536" s="271">
        <f t="shared" ca="1" si="24"/>
        <v>7</v>
      </c>
      <c r="CX536" s="272">
        <f t="shared" ca="1" si="25"/>
        <v>1.0265458156689093</v>
      </c>
      <c r="CY536" s="266">
        <f>DataGoesHere!A536</f>
        <v>535</v>
      </c>
      <c r="CZ536" s="19" t="str">
        <f>IF(DataGoesHere!B536="","",DataGoesHere!B536)</f>
        <v/>
      </c>
      <c r="DA536" s="19" t="str">
        <f>IF(DataGoesHere!B536="","",IF(AH$5="No",DataGoesHere!B536,DataGoesHere!B536-(AH$2*(DataGoesHere!A536-1))))</f>
        <v/>
      </c>
      <c r="DB536" s="19" t="str">
        <f>IF(DataGoesHere!B536="","",IF(AO$9="No",DataGoesHere!B536,DataGoesHere!B536/CX536))</f>
        <v/>
      </c>
      <c r="DC536" s="19" t="str">
        <f>IF(DataGoesHere!B536="","",IF(AO$9="No",DA536,DA536/CX536))</f>
        <v/>
      </c>
      <c r="DD536" s="293" t="str">
        <f>IF(CZ536="",IF(COUNTIF(DD$2:DD535,"Forecast")&lt;Output!E$43,"Forecast",""),"Actual")</f>
        <v/>
      </c>
      <c r="DF536" s="19" t="str">
        <f>IF(DataGoesHere!B535="",IF(DD536="Forecast",(Output!$E$47*IntermediateCalcs!DH535)+((1-Output!$E$47)*IntermediateCalcs!DF535),""),(Output!$E$47*IntermediateCalcs!DB535)+((1-Output!$E$47)*IntermediateCalcs!DF535))</f>
        <v/>
      </c>
      <c r="DG536" s="19" t="str">
        <f>IF(DataGoesHere!B535="",IF(DD536="Forecast",(Output!$G$47*(IntermediateCalcs!DF536-IntermediateCalcs!DF535))+((1-Output!$G$47)*IntermediateCalcs!DG535),""),(Output!$G$47*(IntermediateCalcs!DF536-IntermediateCalcs!DF535))+((1-Output!$G$47)*IntermediateCalcs!DG535))</f>
        <v/>
      </c>
      <c r="DH536" s="19" t="str">
        <f>IF(DataGoesHere!B535="",IF(DD536="Forecast",DF536+DG536,""),DF536+DG536)</f>
        <v/>
      </c>
      <c r="DI536" s="274" t="str">
        <f>IF(DH536="","",IF(IntermediateCalcs!$AO$9="Yes",IntermediateCalcs!DH536*$CX536,IntermediateCalcs!DH536))</f>
        <v/>
      </c>
      <c r="DJ536" s="250" t="str">
        <f>IF(DataGoesHere!$B536="","",($CZ536-DI536))</f>
        <v/>
      </c>
      <c r="DK536" s="250" t="str">
        <f>IF(DataGoesHere!$B536="","",ABS($CZ536-DI536))</f>
        <v/>
      </c>
      <c r="DL536" s="250" t="str">
        <f>IF(DataGoesHere!$B536="","",DK536^2)</f>
        <v/>
      </c>
      <c r="DM536" s="249" t="str">
        <f>IF(DataGoesHere!$B536="","",DK536/$CZ536)</f>
        <v/>
      </c>
      <c r="DN536" s="250" t="str">
        <f>IF(DataGoesHere!$B536="","",SUM(DJ$2:DJ536)/AVERAGE(DK:DK))</f>
        <v/>
      </c>
      <c r="DP536" s="19" t="str">
        <f>IF(DataGoesHere!B536="",IF($DD536="Forecast",(Output!E$48*IntermediateCalcs!CY536)+Output!G$48,""),(Output!E$48*IntermediateCalcs!CY536)+Output!G$48)</f>
        <v/>
      </c>
      <c r="DQ536" s="274" t="str">
        <f>IF(DP536="","",IF(IntermediateCalcs!$AO$9="Yes",IntermediateCalcs!DP536*$CX536,IntermediateCalcs!DP536))</f>
        <v/>
      </c>
      <c r="DR536" s="250" t="str">
        <f>IF(DataGoesHere!$B536="","",($CZ536-DQ536))</f>
        <v/>
      </c>
      <c r="DS536" s="250" t="str">
        <f>IF(DataGoesHere!$B536="","",ABS($CZ536-DQ536))</f>
        <v/>
      </c>
      <c r="DT536" s="250" t="str">
        <f>IF(DataGoesHere!$B536="","",DS536^2)</f>
        <v/>
      </c>
      <c r="DU536" s="249" t="str">
        <f>IF(DataGoesHere!$B536="","",DS536/$CZ536)</f>
        <v/>
      </c>
      <c r="DV536" s="250" t="str">
        <f>IF(DataGoesHere!$B536="","",SUM(DR$2:DR536)/AVERAGE(DS:DS))</f>
        <v/>
      </c>
      <c r="DX536" s="19" t="str">
        <f>IF(DataGoesHere!$B535="","",(DB530*(Output!$O$49/Output!$P$49))+(IntermediateCalcs!DB531*(Output!$M$49/Output!$P$49))+(IntermediateCalcs!DB532*(Output!$K$49/Output!$P$49))+(DB533*(Output!$I$49/Output!$P$49))+(IntermediateCalcs!DB534*(Output!$G$49/Output!$P$49))+(IntermediateCalcs!DB535*(Output!$E$49/Output!$P$49)))</f>
        <v/>
      </c>
      <c r="DY536" s="274" t="str">
        <f>IF(DX536="","",IF(IntermediateCalcs!$AO$9="Yes",IntermediateCalcs!DX536*$CX536,IntermediateCalcs!DX536))</f>
        <v/>
      </c>
      <c r="DZ536" s="250" t="str">
        <f>IF(DataGoesHere!$B536="","",($CZ536-DY536))</f>
        <v/>
      </c>
      <c r="EA536" s="250" t="str">
        <f>IF(DataGoesHere!$B536="","",ABS($CZ536-DY536))</f>
        <v/>
      </c>
      <c r="EB536" s="250" t="str">
        <f>IF(DataGoesHere!$B536="","",EA536^2)</f>
        <v/>
      </c>
      <c r="EC536" s="249" t="str">
        <f>IF(DataGoesHere!$B536="","",EA536/$CZ536)</f>
        <v/>
      </c>
      <c r="ED536" s="250" t="str">
        <f>IF(DataGoesHere!$B536="","",SUM(DZ$2:DZ536)/AVERAGE(EA:EA))</f>
        <v/>
      </c>
    </row>
    <row r="537" spans="20:134" x14ac:dyDescent="0.2">
      <c r="T537" s="240"/>
      <c r="U537" s="86"/>
      <c r="V537" s="86"/>
      <c r="W537" s="86"/>
      <c r="X537" s="86"/>
      <c r="Y537" s="86"/>
      <c r="Z537" s="86"/>
      <c r="AA537" s="245" t="str">
        <f>IF(DataGoesHere!$B537="","",(DataGoesHere!$B537/SUM(DataGoesHere!$B530:'DataGoesHere'!$B541)))</f>
        <v/>
      </c>
      <c r="AB537" s="86"/>
      <c r="AC537" s="86"/>
      <c r="AD537" s="86"/>
      <c r="AE537" s="241"/>
      <c r="CV537" s="310" t="str">
        <f>IF(DataGoesHere!B537="","",DataGoesHere!A537)</f>
        <v/>
      </c>
      <c r="CW537" s="271">
        <f t="shared" ca="1" si="24"/>
        <v>8</v>
      </c>
      <c r="CX537" s="272">
        <f t="shared" ca="1" si="25"/>
        <v>1.0207492390681214</v>
      </c>
      <c r="CY537" s="266">
        <f>DataGoesHere!A537</f>
        <v>536</v>
      </c>
      <c r="CZ537" s="19" t="str">
        <f>IF(DataGoesHere!B537="","",DataGoesHere!B537)</f>
        <v/>
      </c>
      <c r="DA537" s="19" t="str">
        <f>IF(DataGoesHere!B537="","",IF(AH$5="No",DataGoesHere!B537,DataGoesHere!B537-(AH$2*(DataGoesHere!A537-1))))</f>
        <v/>
      </c>
      <c r="DB537" s="19" t="str">
        <f>IF(DataGoesHere!B537="","",IF(AO$9="No",DataGoesHere!B537,DataGoesHere!B537/CX537))</f>
        <v/>
      </c>
      <c r="DC537" s="19" t="str">
        <f>IF(DataGoesHere!B537="","",IF(AO$9="No",DA537,DA537/CX537))</f>
        <v/>
      </c>
      <c r="DD537" s="293" t="str">
        <f>IF(CZ537="",IF(COUNTIF(DD$2:DD536,"Forecast")&lt;Output!E$43,"Forecast",""),"Actual")</f>
        <v/>
      </c>
      <c r="DF537" s="19" t="str">
        <f>IF(DataGoesHere!B536="",IF(DD537="Forecast",(Output!$E$47*IntermediateCalcs!DH536)+((1-Output!$E$47)*IntermediateCalcs!DF536),""),(Output!$E$47*IntermediateCalcs!DB536)+((1-Output!$E$47)*IntermediateCalcs!DF536))</f>
        <v/>
      </c>
      <c r="DG537" s="19" t="str">
        <f>IF(DataGoesHere!B536="",IF(DD537="Forecast",(Output!$G$47*(IntermediateCalcs!DF537-IntermediateCalcs!DF536))+((1-Output!$G$47)*IntermediateCalcs!DG536),""),(Output!$G$47*(IntermediateCalcs!DF537-IntermediateCalcs!DF536))+((1-Output!$G$47)*IntermediateCalcs!DG536))</f>
        <v/>
      </c>
      <c r="DH537" s="19" t="str">
        <f>IF(DataGoesHere!B536="",IF(DD537="Forecast",DF537+DG537,""),DF537+DG537)</f>
        <v/>
      </c>
      <c r="DI537" s="274" t="str">
        <f>IF(DH537="","",IF(IntermediateCalcs!$AO$9="Yes",IntermediateCalcs!DH537*$CX537,IntermediateCalcs!DH537))</f>
        <v/>
      </c>
      <c r="DJ537" s="250" t="str">
        <f>IF(DataGoesHere!$B537="","",($CZ537-DI537))</f>
        <v/>
      </c>
      <c r="DK537" s="250" t="str">
        <f>IF(DataGoesHere!$B537="","",ABS($CZ537-DI537))</f>
        <v/>
      </c>
      <c r="DL537" s="250" t="str">
        <f>IF(DataGoesHere!$B537="","",DK537^2)</f>
        <v/>
      </c>
      <c r="DM537" s="249" t="str">
        <f>IF(DataGoesHere!$B537="","",DK537/$CZ537)</f>
        <v/>
      </c>
      <c r="DN537" s="250" t="str">
        <f>IF(DataGoesHere!$B537="","",SUM(DJ$2:DJ537)/AVERAGE(DK:DK))</f>
        <v/>
      </c>
      <c r="DP537" s="19" t="str">
        <f>IF(DataGoesHere!B537="",IF($DD537="Forecast",(Output!E$48*IntermediateCalcs!CY537)+Output!G$48,""),(Output!E$48*IntermediateCalcs!CY537)+Output!G$48)</f>
        <v/>
      </c>
      <c r="DQ537" s="274" t="str">
        <f>IF(DP537="","",IF(IntermediateCalcs!$AO$9="Yes",IntermediateCalcs!DP537*$CX537,IntermediateCalcs!DP537))</f>
        <v/>
      </c>
      <c r="DR537" s="250" t="str">
        <f>IF(DataGoesHere!$B537="","",($CZ537-DQ537))</f>
        <v/>
      </c>
      <c r="DS537" s="250" t="str">
        <f>IF(DataGoesHere!$B537="","",ABS($CZ537-DQ537))</f>
        <v/>
      </c>
      <c r="DT537" s="250" t="str">
        <f>IF(DataGoesHere!$B537="","",DS537^2)</f>
        <v/>
      </c>
      <c r="DU537" s="249" t="str">
        <f>IF(DataGoesHere!$B537="","",DS537/$CZ537)</f>
        <v/>
      </c>
      <c r="DV537" s="250" t="str">
        <f>IF(DataGoesHere!$B537="","",SUM(DR$2:DR537)/AVERAGE(DS:DS))</f>
        <v/>
      </c>
      <c r="DX537" s="19" t="str">
        <f>IF(DataGoesHere!$B536="","",(DB531*(Output!$O$49/Output!$P$49))+(IntermediateCalcs!DB532*(Output!$M$49/Output!$P$49))+(IntermediateCalcs!DB533*(Output!$K$49/Output!$P$49))+(DB534*(Output!$I$49/Output!$P$49))+(IntermediateCalcs!DB535*(Output!$G$49/Output!$P$49))+(IntermediateCalcs!DB536*(Output!$E$49/Output!$P$49)))</f>
        <v/>
      </c>
      <c r="DY537" s="274" t="str">
        <f>IF(DX537="","",IF(IntermediateCalcs!$AO$9="Yes",IntermediateCalcs!DX537*$CX537,IntermediateCalcs!DX537))</f>
        <v/>
      </c>
      <c r="DZ537" s="250" t="str">
        <f>IF(DataGoesHere!$B537="","",($CZ537-DY537))</f>
        <v/>
      </c>
      <c r="EA537" s="250" t="str">
        <f>IF(DataGoesHere!$B537="","",ABS($CZ537-DY537))</f>
        <v/>
      </c>
      <c r="EB537" s="250" t="str">
        <f>IF(DataGoesHere!$B537="","",EA537^2)</f>
        <v/>
      </c>
      <c r="EC537" s="249" t="str">
        <f>IF(DataGoesHere!$B537="","",EA537/$CZ537)</f>
        <v/>
      </c>
      <c r="ED537" s="250" t="str">
        <f>IF(DataGoesHere!$B537="","",SUM(DZ$2:DZ537)/AVERAGE(EA:EA))</f>
        <v/>
      </c>
    </row>
    <row r="538" spans="20:134" x14ac:dyDescent="0.2">
      <c r="T538" s="240"/>
      <c r="U538" s="86"/>
      <c r="V538" s="86"/>
      <c r="W538" s="86"/>
      <c r="X538" s="86"/>
      <c r="Y538" s="86"/>
      <c r="Z538" s="86"/>
      <c r="AA538" s="86"/>
      <c r="AB538" s="245" t="str">
        <f>IF(DataGoesHere!$B538="","",(DataGoesHere!$B538/SUM(DataGoesHere!$B530:'DataGoesHere'!$B541)))</f>
        <v/>
      </c>
      <c r="AC538" s="86"/>
      <c r="AD538" s="86"/>
      <c r="AE538" s="241"/>
      <c r="CV538" s="310" t="str">
        <f>IF(DataGoesHere!B538="","",DataGoesHere!A538)</f>
        <v/>
      </c>
      <c r="CW538" s="271">
        <f t="shared" ca="1" si="24"/>
        <v>9</v>
      </c>
      <c r="CX538" s="272">
        <f t="shared" ca="1" si="25"/>
        <v>1.0625330005567626</v>
      </c>
      <c r="CY538" s="266">
        <f>DataGoesHere!A538</f>
        <v>537</v>
      </c>
      <c r="CZ538" s="19" t="str">
        <f>IF(DataGoesHere!B538="","",DataGoesHere!B538)</f>
        <v/>
      </c>
      <c r="DA538" s="19" t="str">
        <f>IF(DataGoesHere!B538="","",IF(AH$5="No",DataGoesHere!B538,DataGoesHere!B538-(AH$2*(DataGoesHere!A538-1))))</f>
        <v/>
      </c>
      <c r="DB538" s="19" t="str">
        <f>IF(DataGoesHere!B538="","",IF(AO$9="No",DataGoesHere!B538,DataGoesHere!B538/CX538))</f>
        <v/>
      </c>
      <c r="DC538" s="19" t="str">
        <f>IF(DataGoesHere!B538="","",IF(AO$9="No",DA538,DA538/CX538))</f>
        <v/>
      </c>
      <c r="DD538" s="293" t="str">
        <f>IF(CZ538="",IF(COUNTIF(DD$2:DD537,"Forecast")&lt;Output!E$43,"Forecast",""),"Actual")</f>
        <v/>
      </c>
      <c r="DF538" s="19" t="str">
        <f>IF(DataGoesHere!B537="",IF(DD538="Forecast",(Output!$E$47*IntermediateCalcs!DH537)+((1-Output!$E$47)*IntermediateCalcs!DF537),""),(Output!$E$47*IntermediateCalcs!DB537)+((1-Output!$E$47)*IntermediateCalcs!DF537))</f>
        <v/>
      </c>
      <c r="DG538" s="19" t="str">
        <f>IF(DataGoesHere!B537="",IF(DD538="Forecast",(Output!$G$47*(IntermediateCalcs!DF538-IntermediateCalcs!DF537))+((1-Output!$G$47)*IntermediateCalcs!DG537),""),(Output!$G$47*(IntermediateCalcs!DF538-IntermediateCalcs!DF537))+((1-Output!$G$47)*IntermediateCalcs!DG537))</f>
        <v/>
      </c>
      <c r="DH538" s="19" t="str">
        <f>IF(DataGoesHere!B537="",IF(DD538="Forecast",DF538+DG538,""),DF538+DG538)</f>
        <v/>
      </c>
      <c r="DI538" s="274" t="str">
        <f>IF(DH538="","",IF(IntermediateCalcs!$AO$9="Yes",IntermediateCalcs!DH538*$CX538,IntermediateCalcs!DH538))</f>
        <v/>
      </c>
      <c r="DJ538" s="250" t="str">
        <f>IF(DataGoesHere!$B538="","",($CZ538-DI538))</f>
        <v/>
      </c>
      <c r="DK538" s="250" t="str">
        <f>IF(DataGoesHere!$B538="","",ABS($CZ538-DI538))</f>
        <v/>
      </c>
      <c r="DL538" s="250" t="str">
        <f>IF(DataGoesHere!$B538="","",DK538^2)</f>
        <v/>
      </c>
      <c r="DM538" s="249" t="str">
        <f>IF(DataGoesHere!$B538="","",DK538/$CZ538)</f>
        <v/>
      </c>
      <c r="DN538" s="250" t="str">
        <f>IF(DataGoesHere!$B538="","",SUM(DJ$2:DJ538)/AVERAGE(DK:DK))</f>
        <v/>
      </c>
      <c r="DP538" s="19" t="str">
        <f>IF(DataGoesHere!B538="",IF($DD538="Forecast",(Output!E$48*IntermediateCalcs!CY538)+Output!G$48,""),(Output!E$48*IntermediateCalcs!CY538)+Output!G$48)</f>
        <v/>
      </c>
      <c r="DQ538" s="274" t="str">
        <f>IF(DP538="","",IF(IntermediateCalcs!$AO$9="Yes",IntermediateCalcs!DP538*$CX538,IntermediateCalcs!DP538))</f>
        <v/>
      </c>
      <c r="DR538" s="250" t="str">
        <f>IF(DataGoesHere!$B538="","",($CZ538-DQ538))</f>
        <v/>
      </c>
      <c r="DS538" s="250" t="str">
        <f>IF(DataGoesHere!$B538="","",ABS($CZ538-DQ538))</f>
        <v/>
      </c>
      <c r="DT538" s="250" t="str">
        <f>IF(DataGoesHere!$B538="","",DS538^2)</f>
        <v/>
      </c>
      <c r="DU538" s="249" t="str">
        <f>IF(DataGoesHere!$B538="","",DS538/$CZ538)</f>
        <v/>
      </c>
      <c r="DV538" s="250" t="str">
        <f>IF(DataGoesHere!$B538="","",SUM(DR$2:DR538)/AVERAGE(DS:DS))</f>
        <v/>
      </c>
      <c r="DX538" s="19" t="str">
        <f>IF(DataGoesHere!$B537="","",(DB532*(Output!$O$49/Output!$P$49))+(IntermediateCalcs!DB533*(Output!$M$49/Output!$P$49))+(IntermediateCalcs!DB534*(Output!$K$49/Output!$P$49))+(DB535*(Output!$I$49/Output!$P$49))+(IntermediateCalcs!DB536*(Output!$G$49/Output!$P$49))+(IntermediateCalcs!DB537*(Output!$E$49/Output!$P$49)))</f>
        <v/>
      </c>
      <c r="DY538" s="274" t="str">
        <f>IF(DX538="","",IF(IntermediateCalcs!$AO$9="Yes",IntermediateCalcs!DX538*$CX538,IntermediateCalcs!DX538))</f>
        <v/>
      </c>
      <c r="DZ538" s="250" t="str">
        <f>IF(DataGoesHere!$B538="","",($CZ538-DY538))</f>
        <v/>
      </c>
      <c r="EA538" s="250" t="str">
        <f>IF(DataGoesHere!$B538="","",ABS($CZ538-DY538))</f>
        <v/>
      </c>
      <c r="EB538" s="250" t="str">
        <f>IF(DataGoesHere!$B538="","",EA538^2)</f>
        <v/>
      </c>
      <c r="EC538" s="249" t="str">
        <f>IF(DataGoesHere!$B538="","",EA538/$CZ538)</f>
        <v/>
      </c>
      <c r="ED538" s="250" t="str">
        <f>IF(DataGoesHere!$B538="","",SUM(DZ$2:DZ538)/AVERAGE(EA:EA))</f>
        <v/>
      </c>
    </row>
    <row r="539" spans="20:134" x14ac:dyDescent="0.2">
      <c r="T539" s="240"/>
      <c r="U539" s="86"/>
      <c r="V539" s="86"/>
      <c r="W539" s="86"/>
      <c r="X539" s="86"/>
      <c r="Y539" s="86"/>
      <c r="Z539" s="86"/>
      <c r="AA539" s="86"/>
      <c r="AB539" s="86"/>
      <c r="AC539" s="245" t="str">
        <f>IF(DataGoesHere!$B539="","",(DataGoesHere!$B539/SUM(DataGoesHere!$B530:'DataGoesHere'!$B541)))</f>
        <v/>
      </c>
      <c r="AD539" s="86"/>
      <c r="AE539" s="241"/>
      <c r="CV539" s="310" t="str">
        <f>IF(DataGoesHere!B539="","",DataGoesHere!A539)</f>
        <v/>
      </c>
      <c r="CW539" s="271">
        <f t="shared" ca="1" si="24"/>
        <v>10</v>
      </c>
      <c r="CX539" s="272">
        <f t="shared" ca="1" si="25"/>
        <v>0.92557634012077306</v>
      </c>
      <c r="CY539" s="266">
        <f>DataGoesHere!A539</f>
        <v>538</v>
      </c>
      <c r="CZ539" s="19" t="str">
        <f>IF(DataGoesHere!B539="","",DataGoesHere!B539)</f>
        <v/>
      </c>
      <c r="DA539" s="19" t="str">
        <f>IF(DataGoesHere!B539="","",IF(AH$5="No",DataGoesHere!B539,DataGoesHere!B539-(AH$2*(DataGoesHere!A539-1))))</f>
        <v/>
      </c>
      <c r="DB539" s="19" t="str">
        <f>IF(DataGoesHere!B539="","",IF(AO$9="No",DataGoesHere!B539,DataGoesHere!B539/CX539))</f>
        <v/>
      </c>
      <c r="DC539" s="19" t="str">
        <f>IF(DataGoesHere!B539="","",IF(AO$9="No",DA539,DA539/CX539))</f>
        <v/>
      </c>
      <c r="DD539" s="293" t="str">
        <f>IF(CZ539="",IF(COUNTIF(DD$2:DD538,"Forecast")&lt;Output!E$43,"Forecast",""),"Actual")</f>
        <v/>
      </c>
      <c r="DF539" s="19" t="str">
        <f>IF(DataGoesHere!B538="",IF(DD539="Forecast",(Output!$E$47*IntermediateCalcs!DH538)+((1-Output!$E$47)*IntermediateCalcs!DF538),""),(Output!$E$47*IntermediateCalcs!DB538)+((1-Output!$E$47)*IntermediateCalcs!DF538))</f>
        <v/>
      </c>
      <c r="DG539" s="19" t="str">
        <f>IF(DataGoesHere!B538="",IF(DD539="Forecast",(Output!$G$47*(IntermediateCalcs!DF539-IntermediateCalcs!DF538))+((1-Output!$G$47)*IntermediateCalcs!DG538),""),(Output!$G$47*(IntermediateCalcs!DF539-IntermediateCalcs!DF538))+((1-Output!$G$47)*IntermediateCalcs!DG538))</f>
        <v/>
      </c>
      <c r="DH539" s="19" t="str">
        <f>IF(DataGoesHere!B538="",IF(DD539="Forecast",DF539+DG539,""),DF539+DG539)</f>
        <v/>
      </c>
      <c r="DI539" s="274" t="str">
        <f>IF(DH539="","",IF(IntermediateCalcs!$AO$9="Yes",IntermediateCalcs!DH539*$CX539,IntermediateCalcs!DH539))</f>
        <v/>
      </c>
      <c r="DJ539" s="250" t="str">
        <f>IF(DataGoesHere!$B539="","",($CZ539-DI539))</f>
        <v/>
      </c>
      <c r="DK539" s="250" t="str">
        <f>IF(DataGoesHere!$B539="","",ABS($CZ539-DI539))</f>
        <v/>
      </c>
      <c r="DL539" s="250" t="str">
        <f>IF(DataGoesHere!$B539="","",DK539^2)</f>
        <v/>
      </c>
      <c r="DM539" s="249" t="str">
        <f>IF(DataGoesHere!$B539="","",DK539/$CZ539)</f>
        <v/>
      </c>
      <c r="DN539" s="250" t="str">
        <f>IF(DataGoesHere!$B539="","",SUM(DJ$2:DJ539)/AVERAGE(DK:DK))</f>
        <v/>
      </c>
      <c r="DP539" s="19" t="str">
        <f>IF(DataGoesHere!B539="",IF($DD539="Forecast",(Output!E$48*IntermediateCalcs!CY539)+Output!G$48,""),(Output!E$48*IntermediateCalcs!CY539)+Output!G$48)</f>
        <v/>
      </c>
      <c r="DQ539" s="274" t="str">
        <f>IF(DP539="","",IF(IntermediateCalcs!$AO$9="Yes",IntermediateCalcs!DP539*$CX539,IntermediateCalcs!DP539))</f>
        <v/>
      </c>
      <c r="DR539" s="250" t="str">
        <f>IF(DataGoesHere!$B539="","",($CZ539-DQ539))</f>
        <v/>
      </c>
      <c r="DS539" s="250" t="str">
        <f>IF(DataGoesHere!$B539="","",ABS($CZ539-DQ539))</f>
        <v/>
      </c>
      <c r="DT539" s="250" t="str">
        <f>IF(DataGoesHere!$B539="","",DS539^2)</f>
        <v/>
      </c>
      <c r="DU539" s="249" t="str">
        <f>IF(DataGoesHere!$B539="","",DS539/$CZ539)</f>
        <v/>
      </c>
      <c r="DV539" s="250" t="str">
        <f>IF(DataGoesHere!$B539="","",SUM(DR$2:DR539)/AVERAGE(DS:DS))</f>
        <v/>
      </c>
      <c r="DX539" s="19" t="str">
        <f>IF(DataGoesHere!$B538="","",(DB533*(Output!$O$49/Output!$P$49))+(IntermediateCalcs!DB534*(Output!$M$49/Output!$P$49))+(IntermediateCalcs!DB535*(Output!$K$49/Output!$P$49))+(DB536*(Output!$I$49/Output!$P$49))+(IntermediateCalcs!DB537*(Output!$G$49/Output!$P$49))+(IntermediateCalcs!DB538*(Output!$E$49/Output!$P$49)))</f>
        <v/>
      </c>
      <c r="DY539" s="274" t="str">
        <f>IF(DX539="","",IF(IntermediateCalcs!$AO$9="Yes",IntermediateCalcs!DX539*$CX539,IntermediateCalcs!DX539))</f>
        <v/>
      </c>
      <c r="DZ539" s="250" t="str">
        <f>IF(DataGoesHere!$B539="","",($CZ539-DY539))</f>
        <v/>
      </c>
      <c r="EA539" s="250" t="str">
        <f>IF(DataGoesHere!$B539="","",ABS($CZ539-DY539))</f>
        <v/>
      </c>
      <c r="EB539" s="250" t="str">
        <f>IF(DataGoesHere!$B539="","",EA539^2)</f>
        <v/>
      </c>
      <c r="EC539" s="249" t="str">
        <f>IF(DataGoesHere!$B539="","",EA539/$CZ539)</f>
        <v/>
      </c>
      <c r="ED539" s="250" t="str">
        <f>IF(DataGoesHere!$B539="","",SUM(DZ$2:DZ539)/AVERAGE(EA:EA))</f>
        <v/>
      </c>
    </row>
    <row r="540" spans="20:134" x14ac:dyDescent="0.2">
      <c r="T540" s="240"/>
      <c r="U540" s="86"/>
      <c r="V540" s="86"/>
      <c r="W540" s="86"/>
      <c r="X540" s="86"/>
      <c r="Y540" s="86"/>
      <c r="Z540" s="86"/>
      <c r="AA540" s="86"/>
      <c r="AB540" s="86"/>
      <c r="AC540" s="86"/>
      <c r="AD540" s="245" t="str">
        <f>IF(DataGoesHere!$B540="","",(DataGoesHere!$B540/SUM(DataGoesHere!$B530:'DataGoesHere'!$B541)))</f>
        <v/>
      </c>
      <c r="AE540" s="241"/>
      <c r="CV540" s="310" t="str">
        <f>IF(DataGoesHere!B540="","",DataGoesHere!A540)</f>
        <v/>
      </c>
      <c r="CW540" s="271">
        <f t="shared" ca="1" si="24"/>
        <v>11</v>
      </c>
      <c r="CX540" s="272">
        <f t="shared" ca="1" si="25"/>
        <v>0.97463169608807265</v>
      </c>
      <c r="CY540" s="266">
        <f>DataGoesHere!A540</f>
        <v>539</v>
      </c>
      <c r="CZ540" s="19" t="str">
        <f>IF(DataGoesHere!B540="","",DataGoesHere!B540)</f>
        <v/>
      </c>
      <c r="DA540" s="19" t="str">
        <f>IF(DataGoesHere!B540="","",IF(AH$5="No",DataGoesHere!B540,DataGoesHere!B540-(AH$2*(DataGoesHere!A540-1))))</f>
        <v/>
      </c>
      <c r="DB540" s="19" t="str">
        <f>IF(DataGoesHere!B540="","",IF(AO$9="No",DataGoesHere!B540,DataGoesHere!B540/CX540))</f>
        <v/>
      </c>
      <c r="DC540" s="19" t="str">
        <f>IF(DataGoesHere!B540="","",IF(AO$9="No",DA540,DA540/CX540))</f>
        <v/>
      </c>
      <c r="DD540" s="293" t="str">
        <f>IF(CZ540="",IF(COUNTIF(DD$2:DD539,"Forecast")&lt;Output!E$43,"Forecast",""),"Actual")</f>
        <v/>
      </c>
      <c r="DF540" s="19" t="str">
        <f>IF(DataGoesHere!B539="",IF(DD540="Forecast",(Output!$E$47*IntermediateCalcs!DH539)+((1-Output!$E$47)*IntermediateCalcs!DF539),""),(Output!$E$47*IntermediateCalcs!DB539)+((1-Output!$E$47)*IntermediateCalcs!DF539))</f>
        <v/>
      </c>
      <c r="DG540" s="19" t="str">
        <f>IF(DataGoesHere!B539="",IF(DD540="Forecast",(Output!$G$47*(IntermediateCalcs!DF540-IntermediateCalcs!DF539))+((1-Output!$G$47)*IntermediateCalcs!DG539),""),(Output!$G$47*(IntermediateCalcs!DF540-IntermediateCalcs!DF539))+((1-Output!$G$47)*IntermediateCalcs!DG539))</f>
        <v/>
      </c>
      <c r="DH540" s="19" t="str">
        <f>IF(DataGoesHere!B539="",IF(DD540="Forecast",DF540+DG540,""),DF540+DG540)</f>
        <v/>
      </c>
      <c r="DI540" s="274" t="str">
        <f>IF(DH540="","",IF(IntermediateCalcs!$AO$9="Yes",IntermediateCalcs!DH540*$CX540,IntermediateCalcs!DH540))</f>
        <v/>
      </c>
      <c r="DJ540" s="250" t="str">
        <f>IF(DataGoesHere!$B540="","",($CZ540-DI540))</f>
        <v/>
      </c>
      <c r="DK540" s="250" t="str">
        <f>IF(DataGoesHere!$B540="","",ABS($CZ540-DI540))</f>
        <v/>
      </c>
      <c r="DL540" s="250" t="str">
        <f>IF(DataGoesHere!$B540="","",DK540^2)</f>
        <v/>
      </c>
      <c r="DM540" s="249" t="str">
        <f>IF(DataGoesHere!$B540="","",DK540/$CZ540)</f>
        <v/>
      </c>
      <c r="DN540" s="250" t="str">
        <f>IF(DataGoesHere!$B540="","",SUM(DJ$2:DJ540)/AVERAGE(DK:DK))</f>
        <v/>
      </c>
      <c r="DP540" s="19" t="str">
        <f>IF(DataGoesHere!B540="",IF($DD540="Forecast",(Output!E$48*IntermediateCalcs!CY540)+Output!G$48,""),(Output!E$48*IntermediateCalcs!CY540)+Output!G$48)</f>
        <v/>
      </c>
      <c r="DQ540" s="274" t="str">
        <f>IF(DP540="","",IF(IntermediateCalcs!$AO$9="Yes",IntermediateCalcs!DP540*$CX540,IntermediateCalcs!DP540))</f>
        <v/>
      </c>
      <c r="DR540" s="250" t="str">
        <f>IF(DataGoesHere!$B540="","",($CZ540-DQ540))</f>
        <v/>
      </c>
      <c r="DS540" s="250" t="str">
        <f>IF(DataGoesHere!$B540="","",ABS($CZ540-DQ540))</f>
        <v/>
      </c>
      <c r="DT540" s="250" t="str">
        <f>IF(DataGoesHere!$B540="","",DS540^2)</f>
        <v/>
      </c>
      <c r="DU540" s="249" t="str">
        <f>IF(DataGoesHere!$B540="","",DS540/$CZ540)</f>
        <v/>
      </c>
      <c r="DV540" s="250" t="str">
        <f>IF(DataGoesHere!$B540="","",SUM(DR$2:DR540)/AVERAGE(DS:DS))</f>
        <v/>
      </c>
      <c r="DX540" s="19" t="str">
        <f>IF(DataGoesHere!$B539="","",(DB534*(Output!$O$49/Output!$P$49))+(IntermediateCalcs!DB535*(Output!$M$49/Output!$P$49))+(IntermediateCalcs!DB536*(Output!$K$49/Output!$P$49))+(DB537*(Output!$I$49/Output!$P$49))+(IntermediateCalcs!DB538*(Output!$G$49/Output!$P$49))+(IntermediateCalcs!DB539*(Output!$E$49/Output!$P$49)))</f>
        <v/>
      </c>
      <c r="DY540" s="274" t="str">
        <f>IF(DX540="","",IF(IntermediateCalcs!$AO$9="Yes",IntermediateCalcs!DX540*$CX540,IntermediateCalcs!DX540))</f>
        <v/>
      </c>
      <c r="DZ540" s="250" t="str">
        <f>IF(DataGoesHere!$B540="","",($CZ540-DY540))</f>
        <v/>
      </c>
      <c r="EA540" s="250" t="str">
        <f>IF(DataGoesHere!$B540="","",ABS($CZ540-DY540))</f>
        <v/>
      </c>
      <c r="EB540" s="250" t="str">
        <f>IF(DataGoesHere!$B540="","",EA540^2)</f>
        <v/>
      </c>
      <c r="EC540" s="249" t="str">
        <f>IF(DataGoesHere!$B540="","",EA540/$CZ540)</f>
        <v/>
      </c>
      <c r="ED540" s="250" t="str">
        <f>IF(DataGoesHere!$B540="","",SUM(DZ$2:DZ540)/AVERAGE(EA:EA))</f>
        <v/>
      </c>
    </row>
    <row r="541" spans="20:134" x14ac:dyDescent="0.2">
      <c r="T541" s="242"/>
      <c r="U541" s="243"/>
      <c r="V541" s="243"/>
      <c r="W541" s="243"/>
      <c r="X541" s="243"/>
      <c r="Y541" s="243"/>
      <c r="Z541" s="243"/>
      <c r="AA541" s="243"/>
      <c r="AB541" s="243"/>
      <c r="AC541" s="243"/>
      <c r="AD541" s="243"/>
      <c r="AE541" s="246" t="str">
        <f>IF(DataGoesHere!$B541="","",(DataGoesHere!$B541/SUM(DataGoesHere!$B530:'DataGoesHere'!$B541)))</f>
        <v/>
      </c>
      <c r="CV541" s="310" t="str">
        <f>IF(DataGoesHere!B541="","",DataGoesHere!A541)</f>
        <v/>
      </c>
      <c r="CW541" s="271">
        <f t="shared" ca="1" si="24"/>
        <v>12</v>
      </c>
      <c r="CX541" s="272">
        <f t="shared" ca="1" si="25"/>
        <v>1.0054005237672714</v>
      </c>
      <c r="CY541" s="266">
        <f>DataGoesHere!A541</f>
        <v>540</v>
      </c>
      <c r="CZ541" s="19" t="str">
        <f>IF(DataGoesHere!B541="","",DataGoesHere!B541)</f>
        <v/>
      </c>
      <c r="DA541" s="19" t="str">
        <f>IF(DataGoesHere!B541="","",IF(AH$5="No",DataGoesHere!B541,DataGoesHere!B541-(AH$2*(DataGoesHere!A541-1))))</f>
        <v/>
      </c>
      <c r="DB541" s="19" t="str">
        <f>IF(DataGoesHere!B541="","",IF(AO$9="No",DataGoesHere!B541,DataGoesHere!B541/CX541))</f>
        <v/>
      </c>
      <c r="DC541" s="19" t="str">
        <f>IF(DataGoesHere!B541="","",IF(AO$9="No",DA541,DA541/CX541))</f>
        <v/>
      </c>
      <c r="DD541" s="293" t="str">
        <f>IF(CZ541="",IF(COUNTIF(DD$2:DD540,"Forecast")&lt;Output!E$43,"Forecast",""),"Actual")</f>
        <v/>
      </c>
      <c r="DF541" s="19" t="str">
        <f>IF(DataGoesHere!B540="",IF(DD541="Forecast",(Output!$E$47*IntermediateCalcs!DH540)+((1-Output!$E$47)*IntermediateCalcs!DF540),""),(Output!$E$47*IntermediateCalcs!DB540)+((1-Output!$E$47)*IntermediateCalcs!DF540))</f>
        <v/>
      </c>
      <c r="DG541" s="19" t="str">
        <f>IF(DataGoesHere!B540="",IF(DD541="Forecast",(Output!$G$47*(IntermediateCalcs!DF541-IntermediateCalcs!DF540))+((1-Output!$G$47)*IntermediateCalcs!DG540),""),(Output!$G$47*(IntermediateCalcs!DF541-IntermediateCalcs!DF540))+((1-Output!$G$47)*IntermediateCalcs!DG540))</f>
        <v/>
      </c>
      <c r="DH541" s="19" t="str">
        <f>IF(DataGoesHere!B540="",IF(DD541="Forecast",DF541+DG541,""),DF541+DG541)</f>
        <v/>
      </c>
      <c r="DI541" s="274" t="str">
        <f>IF(DH541="","",IF(IntermediateCalcs!$AO$9="Yes",IntermediateCalcs!DH541*$CX541,IntermediateCalcs!DH541))</f>
        <v/>
      </c>
      <c r="DJ541" s="250" t="str">
        <f>IF(DataGoesHere!$B541="","",($CZ541-DI541))</f>
        <v/>
      </c>
      <c r="DK541" s="250" t="str">
        <f>IF(DataGoesHere!$B541="","",ABS($CZ541-DI541))</f>
        <v/>
      </c>
      <c r="DL541" s="250" t="str">
        <f>IF(DataGoesHere!$B541="","",DK541^2)</f>
        <v/>
      </c>
      <c r="DM541" s="249" t="str">
        <f>IF(DataGoesHere!$B541="","",DK541/$CZ541)</f>
        <v/>
      </c>
      <c r="DN541" s="250" t="str">
        <f>IF(DataGoesHere!$B541="","",SUM(DJ$2:DJ541)/AVERAGE(DK:DK))</f>
        <v/>
      </c>
      <c r="DP541" s="19" t="str">
        <f>IF(DataGoesHere!B541="",IF($DD541="Forecast",(Output!E$48*IntermediateCalcs!CY541)+Output!G$48,""),(Output!E$48*IntermediateCalcs!CY541)+Output!G$48)</f>
        <v/>
      </c>
      <c r="DQ541" s="274" t="str">
        <f>IF(DP541="","",IF(IntermediateCalcs!$AO$9="Yes",IntermediateCalcs!DP541*$CX541,IntermediateCalcs!DP541))</f>
        <v/>
      </c>
      <c r="DR541" s="250" t="str">
        <f>IF(DataGoesHere!$B541="","",($CZ541-DQ541))</f>
        <v/>
      </c>
      <c r="DS541" s="250" t="str">
        <f>IF(DataGoesHere!$B541="","",ABS($CZ541-DQ541))</f>
        <v/>
      </c>
      <c r="DT541" s="250" t="str">
        <f>IF(DataGoesHere!$B541="","",DS541^2)</f>
        <v/>
      </c>
      <c r="DU541" s="249" t="str">
        <f>IF(DataGoesHere!$B541="","",DS541/$CZ541)</f>
        <v/>
      </c>
      <c r="DV541" s="250" t="str">
        <f>IF(DataGoesHere!$B541="","",SUM(DR$2:DR541)/AVERAGE(DS:DS))</f>
        <v/>
      </c>
      <c r="DX541" s="19" t="str">
        <f>IF(DataGoesHere!$B540="","",(DB535*(Output!$O$49/Output!$P$49))+(IntermediateCalcs!DB536*(Output!$M$49/Output!$P$49))+(IntermediateCalcs!DB537*(Output!$K$49/Output!$P$49))+(DB538*(Output!$I$49/Output!$P$49))+(IntermediateCalcs!DB539*(Output!$G$49/Output!$P$49))+(IntermediateCalcs!DB540*(Output!$E$49/Output!$P$49)))</f>
        <v/>
      </c>
      <c r="DY541" s="274" t="str">
        <f>IF(DX541="","",IF(IntermediateCalcs!$AO$9="Yes",IntermediateCalcs!DX541*$CX541,IntermediateCalcs!DX541))</f>
        <v/>
      </c>
      <c r="DZ541" s="250" t="str">
        <f>IF(DataGoesHere!$B541="","",($CZ541-DY541))</f>
        <v/>
      </c>
      <c r="EA541" s="250" t="str">
        <f>IF(DataGoesHere!$B541="","",ABS($CZ541-DY541))</f>
        <v/>
      </c>
      <c r="EB541" s="250" t="str">
        <f>IF(DataGoesHere!$B541="","",EA541^2)</f>
        <v/>
      </c>
      <c r="EC541" s="249" t="str">
        <f>IF(DataGoesHere!$B541="","",EA541/$CZ541)</f>
        <v/>
      </c>
      <c r="ED541" s="250" t="str">
        <f>IF(DataGoesHere!$B541="","",SUM(DZ$2:DZ541)/AVERAGE(EA:EA))</f>
        <v/>
      </c>
    </row>
    <row r="542" spans="20:134" x14ac:dyDescent="0.2">
      <c r="T542" s="244" t="str">
        <f>IF(DataGoesHere!$B542="","",(DataGoesHere!$B542/SUM(DataGoesHere!$B542:'DataGoesHere'!$B553)))</f>
        <v/>
      </c>
      <c r="U542" s="238"/>
      <c r="V542" s="238"/>
      <c r="W542" s="238"/>
      <c r="X542" s="238"/>
      <c r="Y542" s="238"/>
      <c r="Z542" s="238"/>
      <c r="AA542" s="238"/>
      <c r="AB542" s="238"/>
      <c r="AC542" s="238"/>
      <c r="AD542" s="238"/>
      <c r="AE542" s="239"/>
      <c r="CV542" s="310" t="str">
        <f>IF(DataGoesHere!B542="","",DataGoesHere!A542)</f>
        <v/>
      </c>
      <c r="CW542" s="271">
        <f t="shared" ca="1" si="24"/>
        <v>1</v>
      </c>
      <c r="CX542" s="272">
        <f t="shared" ca="1" si="25"/>
        <v>1.3236179355303281</v>
      </c>
      <c r="CY542" s="266">
        <f>DataGoesHere!A542</f>
        <v>541</v>
      </c>
      <c r="CZ542" s="19" t="str">
        <f>IF(DataGoesHere!B542="","",DataGoesHere!B542)</f>
        <v/>
      </c>
      <c r="DA542" s="19" t="str">
        <f>IF(DataGoesHere!B542="","",IF(AH$5="No",DataGoesHere!B542,DataGoesHere!B542-(AH$2*(DataGoesHere!A542-1))))</f>
        <v/>
      </c>
      <c r="DB542" s="19" t="str">
        <f>IF(DataGoesHere!B542="","",IF(AO$9="No",DataGoesHere!B542,DataGoesHere!B542/CX542))</f>
        <v/>
      </c>
      <c r="DC542" s="19" t="str">
        <f>IF(DataGoesHere!B542="","",IF(AO$9="No",DA542,DA542/CX542))</f>
        <v/>
      </c>
      <c r="DD542" s="293" t="str">
        <f>IF(CZ542="",IF(COUNTIF(DD$2:DD541,"Forecast")&lt;Output!E$43,"Forecast",""),"Actual")</f>
        <v/>
      </c>
      <c r="DF542" s="19" t="str">
        <f>IF(DataGoesHere!B541="",IF(DD542="Forecast",(Output!$E$47*IntermediateCalcs!DH541)+((1-Output!$E$47)*IntermediateCalcs!DF541),""),(Output!$E$47*IntermediateCalcs!DB541)+((1-Output!$E$47)*IntermediateCalcs!DF541))</f>
        <v/>
      </c>
      <c r="DG542" s="19" t="str">
        <f>IF(DataGoesHere!B541="",IF(DD542="Forecast",(Output!$G$47*(IntermediateCalcs!DF542-IntermediateCalcs!DF541))+((1-Output!$G$47)*IntermediateCalcs!DG541),""),(Output!$G$47*(IntermediateCalcs!DF542-IntermediateCalcs!DF541))+((1-Output!$G$47)*IntermediateCalcs!DG541))</f>
        <v/>
      </c>
      <c r="DH542" s="19" t="str">
        <f>IF(DataGoesHere!B541="",IF(DD542="Forecast",DF542+DG542,""),DF542+DG542)</f>
        <v/>
      </c>
      <c r="DI542" s="274" t="str">
        <f>IF(DH542="","",IF(IntermediateCalcs!$AO$9="Yes",IntermediateCalcs!DH542*$CX542,IntermediateCalcs!DH542))</f>
        <v/>
      </c>
      <c r="DJ542" s="250" t="str">
        <f>IF(DataGoesHere!$B542="","",($CZ542-DI542))</f>
        <v/>
      </c>
      <c r="DK542" s="250" t="str">
        <f>IF(DataGoesHere!$B542="","",ABS($CZ542-DI542))</f>
        <v/>
      </c>
      <c r="DL542" s="250" t="str">
        <f>IF(DataGoesHere!$B542="","",DK542^2)</f>
        <v/>
      </c>
      <c r="DM542" s="249" t="str">
        <f>IF(DataGoesHere!$B542="","",DK542/$CZ542)</f>
        <v/>
      </c>
      <c r="DN542" s="250" t="str">
        <f>IF(DataGoesHere!$B542="","",SUM(DJ$2:DJ542)/AVERAGE(DK:DK))</f>
        <v/>
      </c>
      <c r="DP542" s="19" t="str">
        <f>IF(DataGoesHere!B542="",IF($DD542="Forecast",(Output!E$48*IntermediateCalcs!CY542)+Output!G$48,""),(Output!E$48*IntermediateCalcs!CY542)+Output!G$48)</f>
        <v/>
      </c>
      <c r="DQ542" s="274" t="str">
        <f>IF(DP542="","",IF(IntermediateCalcs!$AO$9="Yes",IntermediateCalcs!DP542*$CX542,IntermediateCalcs!DP542))</f>
        <v/>
      </c>
      <c r="DR542" s="250" t="str">
        <f>IF(DataGoesHere!$B542="","",($CZ542-DQ542))</f>
        <v/>
      </c>
      <c r="DS542" s="250" t="str">
        <f>IF(DataGoesHere!$B542="","",ABS($CZ542-DQ542))</f>
        <v/>
      </c>
      <c r="DT542" s="250" t="str">
        <f>IF(DataGoesHere!$B542="","",DS542^2)</f>
        <v/>
      </c>
      <c r="DU542" s="249" t="str">
        <f>IF(DataGoesHere!$B542="","",DS542/$CZ542)</f>
        <v/>
      </c>
      <c r="DV542" s="250" t="str">
        <f>IF(DataGoesHere!$B542="","",SUM(DR$2:DR542)/AVERAGE(DS:DS))</f>
        <v/>
      </c>
      <c r="DX542" s="19" t="str">
        <f>IF(DataGoesHere!$B541="","",(DB536*(Output!$O$49/Output!$P$49))+(IntermediateCalcs!DB537*(Output!$M$49/Output!$P$49))+(IntermediateCalcs!DB538*(Output!$K$49/Output!$P$49))+(DB539*(Output!$I$49/Output!$P$49))+(IntermediateCalcs!DB540*(Output!$G$49/Output!$P$49))+(IntermediateCalcs!DB541*(Output!$E$49/Output!$P$49)))</f>
        <v/>
      </c>
      <c r="DY542" s="274" t="str">
        <f>IF(DX542="","",IF(IntermediateCalcs!$AO$9="Yes",IntermediateCalcs!DX542*$CX542,IntermediateCalcs!DX542))</f>
        <v/>
      </c>
      <c r="DZ542" s="250" t="str">
        <f>IF(DataGoesHere!$B542="","",($CZ542-DY542))</f>
        <v/>
      </c>
      <c r="EA542" s="250" t="str">
        <f>IF(DataGoesHere!$B542="","",ABS($CZ542-DY542))</f>
        <v/>
      </c>
      <c r="EB542" s="250" t="str">
        <f>IF(DataGoesHere!$B542="","",EA542^2)</f>
        <v/>
      </c>
      <c r="EC542" s="249" t="str">
        <f>IF(DataGoesHere!$B542="","",EA542/$CZ542)</f>
        <v/>
      </c>
      <c r="ED542" s="250" t="str">
        <f>IF(DataGoesHere!$B542="","",SUM(DZ$2:DZ542)/AVERAGE(EA:EA))</f>
        <v/>
      </c>
    </row>
    <row r="543" spans="20:134" x14ac:dyDescent="0.2">
      <c r="T543" s="240"/>
      <c r="U543" s="245" t="str">
        <f>IF(DataGoesHere!$B543="","",(DataGoesHere!$B543/SUM(DataGoesHere!$B543:'DataGoesHere'!$B553)))</f>
        <v/>
      </c>
      <c r="V543" s="86"/>
      <c r="W543" s="86"/>
      <c r="X543" s="86"/>
      <c r="Y543" s="86"/>
      <c r="Z543" s="86"/>
      <c r="AA543" s="86"/>
      <c r="AB543" s="86"/>
      <c r="AC543" s="86"/>
      <c r="AD543" s="86"/>
      <c r="AE543" s="241"/>
      <c r="CV543" s="310" t="str">
        <f>IF(DataGoesHere!B543="","",DataGoesHere!A543)</f>
        <v/>
      </c>
      <c r="CW543" s="271">
        <f t="shared" ca="1" si="24"/>
        <v>2</v>
      </c>
      <c r="CX543" s="272">
        <f t="shared" ca="1" si="25"/>
        <v>0.80574490527728204</v>
      </c>
      <c r="CY543" s="266">
        <f>DataGoesHere!A543</f>
        <v>542</v>
      </c>
      <c r="CZ543" s="19" t="str">
        <f>IF(DataGoesHere!B543="","",DataGoesHere!B543)</f>
        <v/>
      </c>
      <c r="DA543" s="19" t="str">
        <f>IF(DataGoesHere!B543="","",IF(AH$5="No",DataGoesHere!B543,DataGoesHere!B543-(AH$2*(DataGoesHere!A543-1))))</f>
        <v/>
      </c>
      <c r="DB543" s="19" t="str">
        <f>IF(DataGoesHere!B543="","",IF(AO$9="No",DataGoesHere!B543,DataGoesHere!B543/CX543))</f>
        <v/>
      </c>
      <c r="DC543" s="19" t="str">
        <f>IF(DataGoesHere!B543="","",IF(AO$9="No",DA543,DA543/CX543))</f>
        <v/>
      </c>
      <c r="DD543" s="293" t="str">
        <f>IF(CZ543="",IF(COUNTIF(DD$2:DD542,"Forecast")&lt;Output!E$43,"Forecast",""),"Actual")</f>
        <v/>
      </c>
      <c r="DF543" s="19" t="str">
        <f>IF(DataGoesHere!B542="",IF(DD543="Forecast",(Output!$E$47*IntermediateCalcs!DH542)+((1-Output!$E$47)*IntermediateCalcs!DF542),""),(Output!$E$47*IntermediateCalcs!DB542)+((1-Output!$E$47)*IntermediateCalcs!DF542))</f>
        <v/>
      </c>
      <c r="DG543" s="19" t="str">
        <f>IF(DataGoesHere!B542="",IF(DD543="Forecast",(Output!$G$47*(IntermediateCalcs!DF543-IntermediateCalcs!DF542))+((1-Output!$G$47)*IntermediateCalcs!DG542),""),(Output!$G$47*(IntermediateCalcs!DF543-IntermediateCalcs!DF542))+((1-Output!$G$47)*IntermediateCalcs!DG542))</f>
        <v/>
      </c>
      <c r="DH543" s="19" t="str">
        <f>IF(DataGoesHere!B542="",IF(DD543="Forecast",DF543+DG543,""),DF543+DG543)</f>
        <v/>
      </c>
      <c r="DI543" s="274" t="str">
        <f>IF(DH543="","",IF(IntermediateCalcs!$AO$9="Yes",IntermediateCalcs!DH543*$CX543,IntermediateCalcs!DH543))</f>
        <v/>
      </c>
      <c r="DJ543" s="250" t="str">
        <f>IF(DataGoesHere!$B543="","",($CZ543-DI543))</f>
        <v/>
      </c>
      <c r="DK543" s="250" t="str">
        <f>IF(DataGoesHere!$B543="","",ABS($CZ543-DI543))</f>
        <v/>
      </c>
      <c r="DL543" s="250" t="str">
        <f>IF(DataGoesHere!$B543="","",DK543^2)</f>
        <v/>
      </c>
      <c r="DM543" s="249" t="str">
        <f>IF(DataGoesHere!$B543="","",DK543/$CZ543)</f>
        <v/>
      </c>
      <c r="DN543" s="250" t="str">
        <f>IF(DataGoesHere!$B543="","",SUM(DJ$2:DJ543)/AVERAGE(DK:DK))</f>
        <v/>
      </c>
      <c r="DP543" s="19" t="str">
        <f>IF(DataGoesHere!B543="",IF($DD543="Forecast",(Output!E$48*IntermediateCalcs!CY543)+Output!G$48,""),(Output!E$48*IntermediateCalcs!CY543)+Output!G$48)</f>
        <v/>
      </c>
      <c r="DQ543" s="274" t="str">
        <f>IF(DP543="","",IF(IntermediateCalcs!$AO$9="Yes",IntermediateCalcs!DP543*$CX543,IntermediateCalcs!DP543))</f>
        <v/>
      </c>
      <c r="DR543" s="250" t="str">
        <f>IF(DataGoesHere!$B543="","",($CZ543-DQ543))</f>
        <v/>
      </c>
      <c r="DS543" s="250" t="str">
        <f>IF(DataGoesHere!$B543="","",ABS($CZ543-DQ543))</f>
        <v/>
      </c>
      <c r="DT543" s="250" t="str">
        <f>IF(DataGoesHere!$B543="","",DS543^2)</f>
        <v/>
      </c>
      <c r="DU543" s="249" t="str">
        <f>IF(DataGoesHere!$B543="","",DS543/$CZ543)</f>
        <v/>
      </c>
      <c r="DV543" s="250" t="str">
        <f>IF(DataGoesHere!$B543="","",SUM(DR$2:DR543)/AVERAGE(DS:DS))</f>
        <v/>
      </c>
      <c r="DX543" s="19" t="str">
        <f>IF(DataGoesHere!$B542="","",(DB537*(Output!$O$49/Output!$P$49))+(IntermediateCalcs!DB538*(Output!$M$49/Output!$P$49))+(IntermediateCalcs!DB539*(Output!$K$49/Output!$P$49))+(DB540*(Output!$I$49/Output!$P$49))+(IntermediateCalcs!DB541*(Output!$G$49/Output!$P$49))+(IntermediateCalcs!DB542*(Output!$E$49/Output!$P$49)))</f>
        <v/>
      </c>
      <c r="DY543" s="274" t="str">
        <f>IF(DX543="","",IF(IntermediateCalcs!$AO$9="Yes",IntermediateCalcs!DX543*$CX543,IntermediateCalcs!DX543))</f>
        <v/>
      </c>
      <c r="DZ543" s="250" t="str">
        <f>IF(DataGoesHere!$B543="","",($CZ543-DY543))</f>
        <v/>
      </c>
      <c r="EA543" s="250" t="str">
        <f>IF(DataGoesHere!$B543="","",ABS($CZ543-DY543))</f>
        <v/>
      </c>
      <c r="EB543" s="250" t="str">
        <f>IF(DataGoesHere!$B543="","",EA543^2)</f>
        <v/>
      </c>
      <c r="EC543" s="249" t="str">
        <f>IF(DataGoesHere!$B543="","",EA543/$CZ543)</f>
        <v/>
      </c>
      <c r="ED543" s="250" t="str">
        <f>IF(DataGoesHere!$B543="","",SUM(DZ$2:DZ543)/AVERAGE(EA:EA))</f>
        <v/>
      </c>
    </row>
    <row r="544" spans="20:134" x14ac:dyDescent="0.2">
      <c r="T544" s="240"/>
      <c r="U544" s="86"/>
      <c r="V544" s="245" t="str">
        <f>IF(DataGoesHere!$B544="","",(DataGoesHere!$B544/SUM(DataGoesHere!$B542:'DataGoesHere'!$B553)))</f>
        <v/>
      </c>
      <c r="W544" s="86"/>
      <c r="X544" s="86"/>
      <c r="Y544" s="86"/>
      <c r="Z544" s="86"/>
      <c r="AA544" s="86"/>
      <c r="AB544" s="86"/>
      <c r="AC544" s="86"/>
      <c r="AD544" s="86"/>
      <c r="AE544" s="241"/>
      <c r="CV544" s="310" t="str">
        <f>IF(DataGoesHere!B544="","",DataGoesHere!A544)</f>
        <v/>
      </c>
      <c r="CW544" s="271">
        <f t="shared" ca="1" si="24"/>
        <v>3</v>
      </c>
      <c r="CX544" s="272">
        <f t="shared" ca="1" si="25"/>
        <v>0.79862940076451561</v>
      </c>
      <c r="CY544" s="266">
        <f>DataGoesHere!A544</f>
        <v>543</v>
      </c>
      <c r="CZ544" s="19" t="str">
        <f>IF(DataGoesHere!B544="","",DataGoesHere!B544)</f>
        <v/>
      </c>
      <c r="DA544" s="19" t="str">
        <f>IF(DataGoesHere!B544="","",IF(AH$5="No",DataGoesHere!B544,DataGoesHere!B544-(AH$2*(DataGoesHere!A544-1))))</f>
        <v/>
      </c>
      <c r="DB544" s="19" t="str">
        <f>IF(DataGoesHere!B544="","",IF(AO$9="No",DataGoesHere!B544,DataGoesHere!B544/CX544))</f>
        <v/>
      </c>
      <c r="DC544" s="19" t="str">
        <f>IF(DataGoesHere!B544="","",IF(AO$9="No",DA544,DA544/CX544))</f>
        <v/>
      </c>
      <c r="DD544" s="293" t="str">
        <f>IF(CZ544="",IF(COUNTIF(DD$2:DD543,"Forecast")&lt;Output!E$43,"Forecast",""),"Actual")</f>
        <v/>
      </c>
      <c r="DF544" s="19" t="str">
        <f>IF(DataGoesHere!B543="",IF(DD544="Forecast",(Output!$E$47*IntermediateCalcs!DH543)+((1-Output!$E$47)*IntermediateCalcs!DF543),""),(Output!$E$47*IntermediateCalcs!DB543)+((1-Output!$E$47)*IntermediateCalcs!DF543))</f>
        <v/>
      </c>
      <c r="DG544" s="19" t="str">
        <f>IF(DataGoesHere!B543="",IF(DD544="Forecast",(Output!$G$47*(IntermediateCalcs!DF544-IntermediateCalcs!DF543))+((1-Output!$G$47)*IntermediateCalcs!DG543),""),(Output!$G$47*(IntermediateCalcs!DF544-IntermediateCalcs!DF543))+((1-Output!$G$47)*IntermediateCalcs!DG543))</f>
        <v/>
      </c>
      <c r="DH544" s="19" t="str">
        <f>IF(DataGoesHere!B543="",IF(DD544="Forecast",DF544+DG544,""),DF544+DG544)</f>
        <v/>
      </c>
      <c r="DI544" s="274" t="str">
        <f>IF(DH544="","",IF(IntermediateCalcs!$AO$9="Yes",IntermediateCalcs!DH544*$CX544,IntermediateCalcs!DH544))</f>
        <v/>
      </c>
      <c r="DJ544" s="250" t="str">
        <f>IF(DataGoesHere!$B544="","",($CZ544-DI544))</f>
        <v/>
      </c>
      <c r="DK544" s="250" t="str">
        <f>IF(DataGoesHere!$B544="","",ABS($CZ544-DI544))</f>
        <v/>
      </c>
      <c r="DL544" s="250" t="str">
        <f>IF(DataGoesHere!$B544="","",DK544^2)</f>
        <v/>
      </c>
      <c r="DM544" s="249" t="str">
        <f>IF(DataGoesHere!$B544="","",DK544/$CZ544)</f>
        <v/>
      </c>
      <c r="DN544" s="250" t="str">
        <f>IF(DataGoesHere!$B544="","",SUM(DJ$2:DJ544)/AVERAGE(DK:DK))</f>
        <v/>
      </c>
      <c r="DP544" s="19" t="str">
        <f>IF(DataGoesHere!B544="",IF($DD544="Forecast",(Output!E$48*IntermediateCalcs!CY544)+Output!G$48,""),(Output!E$48*IntermediateCalcs!CY544)+Output!G$48)</f>
        <v/>
      </c>
      <c r="DQ544" s="274" t="str">
        <f>IF(DP544="","",IF(IntermediateCalcs!$AO$9="Yes",IntermediateCalcs!DP544*$CX544,IntermediateCalcs!DP544))</f>
        <v/>
      </c>
      <c r="DR544" s="250" t="str">
        <f>IF(DataGoesHere!$B544="","",($CZ544-DQ544))</f>
        <v/>
      </c>
      <c r="DS544" s="250" t="str">
        <f>IF(DataGoesHere!$B544="","",ABS($CZ544-DQ544))</f>
        <v/>
      </c>
      <c r="DT544" s="250" t="str">
        <f>IF(DataGoesHere!$B544="","",DS544^2)</f>
        <v/>
      </c>
      <c r="DU544" s="249" t="str">
        <f>IF(DataGoesHere!$B544="","",DS544/$CZ544)</f>
        <v/>
      </c>
      <c r="DV544" s="250" t="str">
        <f>IF(DataGoesHere!$B544="","",SUM(DR$2:DR544)/AVERAGE(DS:DS))</f>
        <v/>
      </c>
      <c r="DX544" s="19" t="str">
        <f>IF(DataGoesHere!$B543="","",(DB538*(Output!$O$49/Output!$P$49))+(IntermediateCalcs!DB539*(Output!$M$49/Output!$P$49))+(IntermediateCalcs!DB540*(Output!$K$49/Output!$P$49))+(DB541*(Output!$I$49/Output!$P$49))+(IntermediateCalcs!DB542*(Output!$G$49/Output!$P$49))+(IntermediateCalcs!DB543*(Output!$E$49/Output!$P$49)))</f>
        <v/>
      </c>
      <c r="DY544" s="274" t="str">
        <f>IF(DX544="","",IF(IntermediateCalcs!$AO$9="Yes",IntermediateCalcs!DX544*$CX544,IntermediateCalcs!DX544))</f>
        <v/>
      </c>
      <c r="DZ544" s="250" t="str">
        <f>IF(DataGoesHere!$B544="","",($CZ544-DY544))</f>
        <v/>
      </c>
      <c r="EA544" s="250" t="str">
        <f>IF(DataGoesHere!$B544="","",ABS($CZ544-DY544))</f>
        <v/>
      </c>
      <c r="EB544" s="250" t="str">
        <f>IF(DataGoesHere!$B544="","",EA544^2)</f>
        <v/>
      </c>
      <c r="EC544" s="249" t="str">
        <f>IF(DataGoesHere!$B544="","",EA544/$CZ544)</f>
        <v/>
      </c>
      <c r="ED544" s="250" t="str">
        <f>IF(DataGoesHere!$B544="","",SUM(DZ$2:DZ544)/AVERAGE(EA:EA))</f>
        <v/>
      </c>
    </row>
    <row r="545" spans="20:134" x14ac:dyDescent="0.2">
      <c r="T545" s="240"/>
      <c r="U545" s="86"/>
      <c r="V545" s="86"/>
      <c r="W545" s="245" t="str">
        <f>IF(DataGoesHere!$B545="","",(DataGoesHere!$B545/SUM(DataGoesHere!$B542:'DataGoesHere'!$B553)))</f>
        <v/>
      </c>
      <c r="X545" s="86"/>
      <c r="Y545" s="86"/>
      <c r="Z545" s="86"/>
      <c r="AA545" s="86"/>
      <c r="AB545" s="86"/>
      <c r="AC545" s="86"/>
      <c r="AD545" s="86"/>
      <c r="AE545" s="241"/>
      <c r="CV545" s="310" t="str">
        <f>IF(DataGoesHere!B545="","",DataGoesHere!A545)</f>
        <v/>
      </c>
      <c r="CW545" s="271">
        <f t="shared" ca="1" si="24"/>
        <v>4</v>
      </c>
      <c r="CX545" s="272">
        <f t="shared" ca="1" si="25"/>
        <v>1.0149292433706087</v>
      </c>
      <c r="CY545" s="266">
        <f>DataGoesHere!A545</f>
        <v>544</v>
      </c>
      <c r="CZ545" s="19" t="str">
        <f>IF(DataGoesHere!B545="","",DataGoesHere!B545)</f>
        <v/>
      </c>
      <c r="DA545" s="19" t="str">
        <f>IF(DataGoesHere!B545="","",IF(AH$5="No",DataGoesHere!B545,DataGoesHere!B545-(AH$2*(DataGoesHere!A545-1))))</f>
        <v/>
      </c>
      <c r="DB545" s="19" t="str">
        <f>IF(DataGoesHere!B545="","",IF(AO$9="No",DataGoesHere!B545,DataGoesHere!B545/CX545))</f>
        <v/>
      </c>
      <c r="DC545" s="19" t="str">
        <f>IF(DataGoesHere!B545="","",IF(AO$9="No",DA545,DA545/CX545))</f>
        <v/>
      </c>
      <c r="DD545" s="293" t="str">
        <f>IF(CZ545="",IF(COUNTIF(DD$2:DD544,"Forecast")&lt;Output!E$43,"Forecast",""),"Actual")</f>
        <v/>
      </c>
      <c r="DF545" s="19" t="str">
        <f>IF(DataGoesHere!B544="",IF(DD545="Forecast",(Output!$E$47*IntermediateCalcs!DH544)+((1-Output!$E$47)*IntermediateCalcs!DF544),""),(Output!$E$47*IntermediateCalcs!DB544)+((1-Output!$E$47)*IntermediateCalcs!DF544))</f>
        <v/>
      </c>
      <c r="DG545" s="19" t="str">
        <f>IF(DataGoesHere!B544="",IF(DD545="Forecast",(Output!$G$47*(IntermediateCalcs!DF545-IntermediateCalcs!DF544))+((1-Output!$G$47)*IntermediateCalcs!DG544),""),(Output!$G$47*(IntermediateCalcs!DF545-IntermediateCalcs!DF544))+((1-Output!$G$47)*IntermediateCalcs!DG544))</f>
        <v/>
      </c>
      <c r="DH545" s="19" t="str">
        <f>IF(DataGoesHere!B544="",IF(DD545="Forecast",DF545+DG545,""),DF545+DG545)</f>
        <v/>
      </c>
      <c r="DI545" s="274" t="str">
        <f>IF(DH545="","",IF(IntermediateCalcs!$AO$9="Yes",IntermediateCalcs!DH545*$CX545,IntermediateCalcs!DH545))</f>
        <v/>
      </c>
      <c r="DJ545" s="250" t="str">
        <f>IF(DataGoesHere!$B545="","",($CZ545-DI545))</f>
        <v/>
      </c>
      <c r="DK545" s="250" t="str">
        <f>IF(DataGoesHere!$B545="","",ABS($CZ545-DI545))</f>
        <v/>
      </c>
      <c r="DL545" s="250" t="str">
        <f>IF(DataGoesHere!$B545="","",DK545^2)</f>
        <v/>
      </c>
      <c r="DM545" s="249" t="str">
        <f>IF(DataGoesHere!$B545="","",DK545/$CZ545)</f>
        <v/>
      </c>
      <c r="DN545" s="250" t="str">
        <f>IF(DataGoesHere!$B545="","",SUM(DJ$2:DJ545)/AVERAGE(DK:DK))</f>
        <v/>
      </c>
      <c r="DP545" s="19" t="str">
        <f>IF(DataGoesHere!B545="",IF($DD545="Forecast",(Output!E$48*IntermediateCalcs!CY545)+Output!G$48,""),(Output!E$48*IntermediateCalcs!CY545)+Output!G$48)</f>
        <v/>
      </c>
      <c r="DQ545" s="274" t="str">
        <f>IF(DP545="","",IF(IntermediateCalcs!$AO$9="Yes",IntermediateCalcs!DP545*$CX545,IntermediateCalcs!DP545))</f>
        <v/>
      </c>
      <c r="DR545" s="250" t="str">
        <f>IF(DataGoesHere!$B545="","",($CZ545-DQ545))</f>
        <v/>
      </c>
      <c r="DS545" s="250" t="str">
        <f>IF(DataGoesHere!$B545="","",ABS($CZ545-DQ545))</f>
        <v/>
      </c>
      <c r="DT545" s="250" t="str">
        <f>IF(DataGoesHere!$B545="","",DS545^2)</f>
        <v/>
      </c>
      <c r="DU545" s="249" t="str">
        <f>IF(DataGoesHere!$B545="","",DS545/$CZ545)</f>
        <v/>
      </c>
      <c r="DV545" s="250" t="str">
        <f>IF(DataGoesHere!$B545="","",SUM(DR$2:DR545)/AVERAGE(DS:DS))</f>
        <v/>
      </c>
      <c r="DX545" s="19" t="str">
        <f>IF(DataGoesHere!$B544="","",(DB539*(Output!$O$49/Output!$P$49))+(IntermediateCalcs!DB540*(Output!$M$49/Output!$P$49))+(IntermediateCalcs!DB541*(Output!$K$49/Output!$P$49))+(DB542*(Output!$I$49/Output!$P$49))+(IntermediateCalcs!DB543*(Output!$G$49/Output!$P$49))+(IntermediateCalcs!DB544*(Output!$E$49/Output!$P$49)))</f>
        <v/>
      </c>
      <c r="DY545" s="274" t="str">
        <f>IF(DX545="","",IF(IntermediateCalcs!$AO$9="Yes",IntermediateCalcs!DX545*$CX545,IntermediateCalcs!DX545))</f>
        <v/>
      </c>
      <c r="DZ545" s="250" t="str">
        <f>IF(DataGoesHere!$B545="","",($CZ545-DY545))</f>
        <v/>
      </c>
      <c r="EA545" s="250" t="str">
        <f>IF(DataGoesHere!$B545="","",ABS($CZ545-DY545))</f>
        <v/>
      </c>
      <c r="EB545" s="250" t="str">
        <f>IF(DataGoesHere!$B545="","",EA545^2)</f>
        <v/>
      </c>
      <c r="EC545" s="249" t="str">
        <f>IF(DataGoesHere!$B545="","",EA545/$CZ545)</f>
        <v/>
      </c>
      <c r="ED545" s="250" t="str">
        <f>IF(DataGoesHere!$B545="","",SUM(DZ$2:DZ545)/AVERAGE(EA:EA))</f>
        <v/>
      </c>
    </row>
    <row r="546" spans="20:134" x14ac:dyDescent="0.2">
      <c r="T546" s="240"/>
      <c r="U546" s="86"/>
      <c r="V546" s="86"/>
      <c r="W546" s="86"/>
      <c r="X546" s="245" t="str">
        <f>IF(DataGoesHere!$B546="","",(DataGoesHere!$B546/SUM(DataGoesHere!$B542:'DataGoesHere'!$B553)))</f>
        <v/>
      </c>
      <c r="Y546" s="86"/>
      <c r="Z546" s="86"/>
      <c r="AA546" s="86"/>
      <c r="AB546" s="86"/>
      <c r="AC546" s="86"/>
      <c r="AD546" s="86"/>
      <c r="AE546" s="241"/>
      <c r="CV546" s="310" t="str">
        <f>IF(DataGoesHere!B546="","",DataGoesHere!A546)</f>
        <v/>
      </c>
      <c r="CW546" s="271">
        <f t="shared" ca="1" si="24"/>
        <v>5</v>
      </c>
      <c r="CX546" s="272">
        <f t="shared" ca="1" si="25"/>
        <v>0.97875414397996308</v>
      </c>
      <c r="CY546" s="266">
        <f>DataGoesHere!A546</f>
        <v>545</v>
      </c>
      <c r="CZ546" s="19" t="str">
        <f>IF(DataGoesHere!B546="","",DataGoesHere!B546)</f>
        <v/>
      </c>
      <c r="DA546" s="19" t="str">
        <f>IF(DataGoesHere!B546="","",IF(AH$5="No",DataGoesHere!B546,DataGoesHere!B546-(AH$2*(DataGoesHere!A546-1))))</f>
        <v/>
      </c>
      <c r="DB546" s="19" t="str">
        <f>IF(DataGoesHere!B546="","",IF(AO$9="No",DataGoesHere!B546,DataGoesHere!B546/CX546))</f>
        <v/>
      </c>
      <c r="DC546" s="19" t="str">
        <f>IF(DataGoesHere!B546="","",IF(AO$9="No",DA546,DA546/CX546))</f>
        <v/>
      </c>
      <c r="DD546" s="293" t="str">
        <f>IF(CZ546="",IF(COUNTIF(DD$2:DD545,"Forecast")&lt;Output!E$43,"Forecast",""),"Actual")</f>
        <v/>
      </c>
      <c r="DF546" s="19" t="str">
        <f>IF(DataGoesHere!B545="",IF(DD546="Forecast",(Output!$E$47*IntermediateCalcs!DH545)+((1-Output!$E$47)*IntermediateCalcs!DF545),""),(Output!$E$47*IntermediateCalcs!DB545)+((1-Output!$E$47)*IntermediateCalcs!DF545))</f>
        <v/>
      </c>
      <c r="DG546" s="19" t="str">
        <f>IF(DataGoesHere!B545="",IF(DD546="Forecast",(Output!$G$47*(IntermediateCalcs!DF546-IntermediateCalcs!DF545))+((1-Output!$G$47)*IntermediateCalcs!DG545),""),(Output!$G$47*(IntermediateCalcs!DF546-IntermediateCalcs!DF545))+((1-Output!$G$47)*IntermediateCalcs!DG545))</f>
        <v/>
      </c>
      <c r="DH546" s="19" t="str">
        <f>IF(DataGoesHere!B545="",IF(DD546="Forecast",DF546+DG546,""),DF546+DG546)</f>
        <v/>
      </c>
      <c r="DI546" s="274" t="str">
        <f>IF(DH546="","",IF(IntermediateCalcs!$AO$9="Yes",IntermediateCalcs!DH546*$CX546,IntermediateCalcs!DH546))</f>
        <v/>
      </c>
      <c r="DJ546" s="250" t="str">
        <f>IF(DataGoesHere!$B546="","",($CZ546-DI546))</f>
        <v/>
      </c>
      <c r="DK546" s="250" t="str">
        <f>IF(DataGoesHere!$B546="","",ABS($CZ546-DI546))</f>
        <v/>
      </c>
      <c r="DL546" s="250" t="str">
        <f>IF(DataGoesHere!$B546="","",DK546^2)</f>
        <v/>
      </c>
      <c r="DM546" s="249" t="str">
        <f>IF(DataGoesHere!$B546="","",DK546/$CZ546)</f>
        <v/>
      </c>
      <c r="DN546" s="250" t="str">
        <f>IF(DataGoesHere!$B546="","",SUM(DJ$2:DJ546)/AVERAGE(DK:DK))</f>
        <v/>
      </c>
      <c r="DP546" s="19" t="str">
        <f>IF(DataGoesHere!B546="",IF($DD546="Forecast",(Output!E$48*IntermediateCalcs!CY546)+Output!G$48,""),(Output!E$48*IntermediateCalcs!CY546)+Output!G$48)</f>
        <v/>
      </c>
      <c r="DQ546" s="274" t="str">
        <f>IF(DP546="","",IF(IntermediateCalcs!$AO$9="Yes",IntermediateCalcs!DP546*$CX546,IntermediateCalcs!DP546))</f>
        <v/>
      </c>
      <c r="DR546" s="250" t="str">
        <f>IF(DataGoesHere!$B546="","",($CZ546-DQ546))</f>
        <v/>
      </c>
      <c r="DS546" s="250" t="str">
        <f>IF(DataGoesHere!$B546="","",ABS($CZ546-DQ546))</f>
        <v/>
      </c>
      <c r="DT546" s="250" t="str">
        <f>IF(DataGoesHere!$B546="","",DS546^2)</f>
        <v/>
      </c>
      <c r="DU546" s="249" t="str">
        <f>IF(DataGoesHere!$B546="","",DS546/$CZ546)</f>
        <v/>
      </c>
      <c r="DV546" s="250" t="str">
        <f>IF(DataGoesHere!$B546="","",SUM(DR$2:DR546)/AVERAGE(DS:DS))</f>
        <v/>
      </c>
      <c r="DX546" s="19" t="str">
        <f>IF(DataGoesHere!$B545="","",(DB540*(Output!$O$49/Output!$P$49))+(IntermediateCalcs!DB541*(Output!$M$49/Output!$P$49))+(IntermediateCalcs!DB542*(Output!$K$49/Output!$P$49))+(DB543*(Output!$I$49/Output!$P$49))+(IntermediateCalcs!DB544*(Output!$G$49/Output!$P$49))+(IntermediateCalcs!DB545*(Output!$E$49/Output!$P$49)))</f>
        <v/>
      </c>
      <c r="DY546" s="274" t="str">
        <f>IF(DX546="","",IF(IntermediateCalcs!$AO$9="Yes",IntermediateCalcs!DX546*$CX546,IntermediateCalcs!DX546))</f>
        <v/>
      </c>
      <c r="DZ546" s="250" t="str">
        <f>IF(DataGoesHere!$B546="","",($CZ546-DY546))</f>
        <v/>
      </c>
      <c r="EA546" s="250" t="str">
        <f>IF(DataGoesHere!$B546="","",ABS($CZ546-DY546))</f>
        <v/>
      </c>
      <c r="EB546" s="250" t="str">
        <f>IF(DataGoesHere!$B546="","",EA546^2)</f>
        <v/>
      </c>
      <c r="EC546" s="249" t="str">
        <f>IF(DataGoesHere!$B546="","",EA546/$CZ546)</f>
        <v/>
      </c>
      <c r="ED546" s="250" t="str">
        <f>IF(DataGoesHere!$B546="","",SUM(DZ$2:DZ546)/AVERAGE(EA:EA))</f>
        <v/>
      </c>
    </row>
    <row r="547" spans="20:134" x14ac:dyDescent="0.2">
      <c r="T547" s="240"/>
      <c r="U547" s="86"/>
      <c r="V547" s="86"/>
      <c r="W547" s="86"/>
      <c r="X547" s="86"/>
      <c r="Y547" s="245" t="str">
        <f>IF(DataGoesHere!$B547="","",(DataGoesHere!$B547/SUM(DataGoesHere!$B542:'DataGoesHere'!$B553)))</f>
        <v/>
      </c>
      <c r="Z547" s="86"/>
      <c r="AA547" s="86"/>
      <c r="AB547" s="86"/>
      <c r="AC547" s="86"/>
      <c r="AD547" s="86"/>
      <c r="AE547" s="241"/>
      <c r="CV547" s="310" t="str">
        <f>IF(DataGoesHere!B547="","",DataGoesHere!A547)</f>
        <v/>
      </c>
      <c r="CW547" s="271">
        <f t="shared" ca="1" si="24"/>
        <v>6</v>
      </c>
      <c r="CX547" s="272">
        <f t="shared" ca="1" si="25"/>
        <v>1.0779088099730167</v>
      </c>
      <c r="CY547" s="266">
        <f>DataGoesHere!A547</f>
        <v>546</v>
      </c>
      <c r="CZ547" s="19" t="str">
        <f>IF(DataGoesHere!B547="","",DataGoesHere!B547)</f>
        <v/>
      </c>
      <c r="DA547" s="19" t="str">
        <f>IF(DataGoesHere!B547="","",IF(AH$5="No",DataGoesHere!B547,DataGoesHere!B547-(AH$2*(DataGoesHere!A547-1))))</f>
        <v/>
      </c>
      <c r="DB547" s="19" t="str">
        <f>IF(DataGoesHere!B547="","",IF(AO$9="No",DataGoesHere!B547,DataGoesHere!B547/CX547))</f>
        <v/>
      </c>
      <c r="DC547" s="19" t="str">
        <f>IF(DataGoesHere!B547="","",IF(AO$9="No",DA547,DA547/CX547))</f>
        <v/>
      </c>
      <c r="DD547" s="293" t="str">
        <f>IF(CZ547="",IF(COUNTIF(DD$2:DD546,"Forecast")&lt;Output!E$43,"Forecast",""),"Actual")</f>
        <v/>
      </c>
      <c r="DF547" s="19" t="str">
        <f>IF(DataGoesHere!B546="",IF(DD547="Forecast",(Output!$E$47*IntermediateCalcs!DH546)+((1-Output!$E$47)*IntermediateCalcs!DF546),""),(Output!$E$47*IntermediateCalcs!DB546)+((1-Output!$E$47)*IntermediateCalcs!DF546))</f>
        <v/>
      </c>
      <c r="DG547" s="19" t="str">
        <f>IF(DataGoesHere!B546="",IF(DD547="Forecast",(Output!$G$47*(IntermediateCalcs!DF547-IntermediateCalcs!DF546))+((1-Output!$G$47)*IntermediateCalcs!DG546),""),(Output!$G$47*(IntermediateCalcs!DF547-IntermediateCalcs!DF546))+((1-Output!$G$47)*IntermediateCalcs!DG546))</f>
        <v/>
      </c>
      <c r="DH547" s="19" t="str">
        <f>IF(DataGoesHere!B546="",IF(DD547="Forecast",DF547+DG547,""),DF547+DG547)</f>
        <v/>
      </c>
      <c r="DI547" s="274" t="str">
        <f>IF(DH547="","",IF(IntermediateCalcs!$AO$9="Yes",IntermediateCalcs!DH547*$CX547,IntermediateCalcs!DH547))</f>
        <v/>
      </c>
      <c r="DJ547" s="250" t="str">
        <f>IF(DataGoesHere!$B547="","",($CZ547-DI547))</f>
        <v/>
      </c>
      <c r="DK547" s="250" t="str">
        <f>IF(DataGoesHere!$B547="","",ABS($CZ547-DI547))</f>
        <v/>
      </c>
      <c r="DL547" s="250" t="str">
        <f>IF(DataGoesHere!$B547="","",DK547^2)</f>
        <v/>
      </c>
      <c r="DM547" s="249" t="str">
        <f>IF(DataGoesHere!$B547="","",DK547/$CZ547)</f>
        <v/>
      </c>
      <c r="DN547" s="250" t="str">
        <f>IF(DataGoesHere!$B547="","",SUM(DJ$2:DJ547)/AVERAGE(DK:DK))</f>
        <v/>
      </c>
      <c r="DP547" s="19" t="str">
        <f>IF(DataGoesHere!B547="",IF($DD547="Forecast",(Output!E$48*IntermediateCalcs!CY547)+Output!G$48,""),(Output!E$48*IntermediateCalcs!CY547)+Output!G$48)</f>
        <v/>
      </c>
      <c r="DQ547" s="274" t="str">
        <f>IF(DP547="","",IF(IntermediateCalcs!$AO$9="Yes",IntermediateCalcs!DP547*$CX547,IntermediateCalcs!DP547))</f>
        <v/>
      </c>
      <c r="DR547" s="250" t="str">
        <f>IF(DataGoesHere!$B547="","",($CZ547-DQ547))</f>
        <v/>
      </c>
      <c r="DS547" s="250" t="str">
        <f>IF(DataGoesHere!$B547="","",ABS($CZ547-DQ547))</f>
        <v/>
      </c>
      <c r="DT547" s="250" t="str">
        <f>IF(DataGoesHere!$B547="","",DS547^2)</f>
        <v/>
      </c>
      <c r="DU547" s="249" t="str">
        <f>IF(DataGoesHere!$B547="","",DS547/$CZ547)</f>
        <v/>
      </c>
      <c r="DV547" s="250" t="str">
        <f>IF(DataGoesHere!$B547="","",SUM(DR$2:DR547)/AVERAGE(DS:DS))</f>
        <v/>
      </c>
      <c r="DX547" s="19" t="str">
        <f>IF(DataGoesHere!$B546="","",(DB541*(Output!$O$49/Output!$P$49))+(IntermediateCalcs!DB542*(Output!$M$49/Output!$P$49))+(IntermediateCalcs!DB543*(Output!$K$49/Output!$P$49))+(DB544*(Output!$I$49/Output!$P$49))+(IntermediateCalcs!DB545*(Output!$G$49/Output!$P$49))+(IntermediateCalcs!DB546*(Output!$E$49/Output!$P$49)))</f>
        <v/>
      </c>
      <c r="DY547" s="274" t="str">
        <f>IF(DX547="","",IF(IntermediateCalcs!$AO$9="Yes",IntermediateCalcs!DX547*$CX547,IntermediateCalcs!DX547))</f>
        <v/>
      </c>
      <c r="DZ547" s="250" t="str">
        <f>IF(DataGoesHere!$B547="","",($CZ547-DY547))</f>
        <v/>
      </c>
      <c r="EA547" s="250" t="str">
        <f>IF(DataGoesHere!$B547="","",ABS($CZ547-DY547))</f>
        <v/>
      </c>
      <c r="EB547" s="250" t="str">
        <f>IF(DataGoesHere!$B547="","",EA547^2)</f>
        <v/>
      </c>
      <c r="EC547" s="249" t="str">
        <f>IF(DataGoesHere!$B547="","",EA547/$CZ547)</f>
        <v/>
      </c>
      <c r="ED547" s="250" t="str">
        <f>IF(DataGoesHere!$B547="","",SUM(DZ$2:DZ547)/AVERAGE(EA:EA))</f>
        <v/>
      </c>
    </row>
    <row r="548" spans="20:134" x14ac:dyDescent="0.2">
      <c r="T548" s="240"/>
      <c r="U548" s="86"/>
      <c r="V548" s="86"/>
      <c r="W548" s="86"/>
      <c r="X548" s="86"/>
      <c r="Y548" s="86"/>
      <c r="Z548" s="245" t="str">
        <f>IF(DataGoesHere!$B548="","",(DataGoesHere!$B548/SUM(DataGoesHere!$B542:'DataGoesHere'!$B553)))</f>
        <v/>
      </c>
      <c r="AA548" s="86"/>
      <c r="AB548" s="86"/>
      <c r="AC548" s="86"/>
      <c r="AD548" s="86"/>
      <c r="AE548" s="241"/>
      <c r="CV548" s="310" t="str">
        <f>IF(DataGoesHere!B548="","",DataGoesHere!A548)</f>
        <v/>
      </c>
      <c r="CW548" s="271">
        <f t="shared" ca="1" si="24"/>
        <v>7</v>
      </c>
      <c r="CX548" s="272">
        <f t="shared" ca="1" si="25"/>
        <v>1.0265458156689093</v>
      </c>
      <c r="CY548" s="266">
        <f>DataGoesHere!A548</f>
        <v>547</v>
      </c>
      <c r="CZ548" s="19" t="str">
        <f>IF(DataGoesHere!B548="","",DataGoesHere!B548)</f>
        <v/>
      </c>
      <c r="DA548" s="19" t="str">
        <f>IF(DataGoesHere!B548="","",IF(AH$5="No",DataGoesHere!B548,DataGoesHere!B548-(AH$2*(DataGoesHere!A548-1))))</f>
        <v/>
      </c>
      <c r="DB548" s="19" t="str">
        <f>IF(DataGoesHere!B548="","",IF(AO$9="No",DataGoesHere!B548,DataGoesHere!B548/CX548))</f>
        <v/>
      </c>
      <c r="DC548" s="19" t="str">
        <f>IF(DataGoesHere!B548="","",IF(AO$9="No",DA548,DA548/CX548))</f>
        <v/>
      </c>
      <c r="DD548" s="293" t="str">
        <f>IF(CZ548="",IF(COUNTIF(DD$2:DD547,"Forecast")&lt;Output!E$43,"Forecast",""),"Actual")</f>
        <v/>
      </c>
      <c r="DF548" s="19" t="str">
        <f>IF(DataGoesHere!B547="",IF(DD548="Forecast",(Output!$E$47*IntermediateCalcs!DH547)+((1-Output!$E$47)*IntermediateCalcs!DF547),""),(Output!$E$47*IntermediateCalcs!DB547)+((1-Output!$E$47)*IntermediateCalcs!DF547))</f>
        <v/>
      </c>
      <c r="DG548" s="19" t="str">
        <f>IF(DataGoesHere!B547="",IF(DD548="Forecast",(Output!$G$47*(IntermediateCalcs!DF548-IntermediateCalcs!DF547))+((1-Output!$G$47)*IntermediateCalcs!DG547),""),(Output!$G$47*(IntermediateCalcs!DF548-IntermediateCalcs!DF547))+((1-Output!$G$47)*IntermediateCalcs!DG547))</f>
        <v/>
      </c>
      <c r="DH548" s="19" t="str">
        <f>IF(DataGoesHere!B547="",IF(DD548="Forecast",DF548+DG548,""),DF548+DG548)</f>
        <v/>
      </c>
      <c r="DI548" s="274" t="str">
        <f>IF(DH548="","",IF(IntermediateCalcs!$AO$9="Yes",IntermediateCalcs!DH548*$CX548,IntermediateCalcs!DH548))</f>
        <v/>
      </c>
      <c r="DJ548" s="250" t="str">
        <f>IF(DataGoesHere!$B548="","",($CZ548-DI548))</f>
        <v/>
      </c>
      <c r="DK548" s="250" t="str">
        <f>IF(DataGoesHere!$B548="","",ABS($CZ548-DI548))</f>
        <v/>
      </c>
      <c r="DL548" s="250" t="str">
        <f>IF(DataGoesHere!$B548="","",DK548^2)</f>
        <v/>
      </c>
      <c r="DM548" s="249" t="str">
        <f>IF(DataGoesHere!$B548="","",DK548/$CZ548)</f>
        <v/>
      </c>
      <c r="DN548" s="250" t="str">
        <f>IF(DataGoesHere!$B548="","",SUM(DJ$2:DJ548)/AVERAGE(DK:DK))</f>
        <v/>
      </c>
      <c r="DP548" s="19" t="str">
        <f>IF(DataGoesHere!B548="",IF($DD548="Forecast",(Output!E$48*IntermediateCalcs!CY548)+Output!G$48,""),(Output!E$48*IntermediateCalcs!CY548)+Output!G$48)</f>
        <v/>
      </c>
      <c r="DQ548" s="274" t="str">
        <f>IF(DP548="","",IF(IntermediateCalcs!$AO$9="Yes",IntermediateCalcs!DP548*$CX548,IntermediateCalcs!DP548))</f>
        <v/>
      </c>
      <c r="DR548" s="250" t="str">
        <f>IF(DataGoesHere!$B548="","",($CZ548-DQ548))</f>
        <v/>
      </c>
      <c r="DS548" s="250" t="str">
        <f>IF(DataGoesHere!$B548="","",ABS($CZ548-DQ548))</f>
        <v/>
      </c>
      <c r="DT548" s="250" t="str">
        <f>IF(DataGoesHere!$B548="","",DS548^2)</f>
        <v/>
      </c>
      <c r="DU548" s="249" t="str">
        <f>IF(DataGoesHere!$B548="","",DS548/$CZ548)</f>
        <v/>
      </c>
      <c r="DV548" s="250" t="str">
        <f>IF(DataGoesHere!$B548="","",SUM(DR$2:DR548)/AVERAGE(DS:DS))</f>
        <v/>
      </c>
      <c r="DX548" s="19" t="str">
        <f>IF(DataGoesHere!$B547="","",(DB542*(Output!$O$49/Output!$P$49))+(IntermediateCalcs!DB543*(Output!$M$49/Output!$P$49))+(IntermediateCalcs!DB544*(Output!$K$49/Output!$P$49))+(DB545*(Output!$I$49/Output!$P$49))+(IntermediateCalcs!DB546*(Output!$G$49/Output!$P$49))+(IntermediateCalcs!DB547*(Output!$E$49/Output!$P$49)))</f>
        <v/>
      </c>
      <c r="DY548" s="274" t="str">
        <f>IF(DX548="","",IF(IntermediateCalcs!$AO$9="Yes",IntermediateCalcs!DX548*$CX548,IntermediateCalcs!DX548))</f>
        <v/>
      </c>
      <c r="DZ548" s="250" t="str">
        <f>IF(DataGoesHere!$B548="","",($CZ548-DY548))</f>
        <v/>
      </c>
      <c r="EA548" s="250" t="str">
        <f>IF(DataGoesHere!$B548="","",ABS($CZ548-DY548))</f>
        <v/>
      </c>
      <c r="EB548" s="250" t="str">
        <f>IF(DataGoesHere!$B548="","",EA548^2)</f>
        <v/>
      </c>
      <c r="EC548" s="249" t="str">
        <f>IF(DataGoesHere!$B548="","",EA548/$CZ548)</f>
        <v/>
      </c>
      <c r="ED548" s="250" t="str">
        <f>IF(DataGoesHere!$B548="","",SUM(DZ$2:DZ548)/AVERAGE(EA:EA))</f>
        <v/>
      </c>
    </row>
    <row r="549" spans="20:134" x14ac:dyDescent="0.2">
      <c r="T549" s="240"/>
      <c r="U549" s="86"/>
      <c r="V549" s="86"/>
      <c r="W549" s="86"/>
      <c r="X549" s="86"/>
      <c r="Y549" s="86"/>
      <c r="Z549" s="86"/>
      <c r="AA549" s="245" t="str">
        <f>IF(DataGoesHere!$B549="","",(DataGoesHere!$B549/SUM(DataGoesHere!$B542:'DataGoesHere'!$B553)))</f>
        <v/>
      </c>
      <c r="AB549" s="86"/>
      <c r="AC549" s="86"/>
      <c r="AD549" s="86"/>
      <c r="AE549" s="241"/>
      <c r="CV549" s="310" t="str">
        <f>IF(DataGoesHere!B549="","",DataGoesHere!A549)</f>
        <v/>
      </c>
      <c r="CW549" s="271">
        <f t="shared" ca="1" si="24"/>
        <v>8</v>
      </c>
      <c r="CX549" s="272">
        <f t="shared" ca="1" si="25"/>
        <v>1.0207492390681214</v>
      </c>
      <c r="CY549" s="266">
        <f>DataGoesHere!A549</f>
        <v>548</v>
      </c>
      <c r="CZ549" s="19" t="str">
        <f>IF(DataGoesHere!B549="","",DataGoesHere!B549)</f>
        <v/>
      </c>
      <c r="DA549" s="19" t="str">
        <f>IF(DataGoesHere!B549="","",IF(AH$5="No",DataGoesHere!B549,DataGoesHere!B549-(AH$2*(DataGoesHere!A549-1))))</f>
        <v/>
      </c>
      <c r="DB549" s="19" t="str">
        <f>IF(DataGoesHere!B549="","",IF(AO$9="No",DataGoesHere!B549,DataGoesHere!B549/CX549))</f>
        <v/>
      </c>
      <c r="DC549" s="19" t="str">
        <f>IF(DataGoesHere!B549="","",IF(AO$9="No",DA549,DA549/CX549))</f>
        <v/>
      </c>
      <c r="DD549" s="293" t="str">
        <f>IF(CZ549="",IF(COUNTIF(DD$2:DD548,"Forecast")&lt;Output!E$43,"Forecast",""),"Actual")</f>
        <v/>
      </c>
      <c r="DF549" s="19" t="str">
        <f>IF(DataGoesHere!B548="",IF(DD549="Forecast",(Output!$E$47*IntermediateCalcs!DH548)+((1-Output!$E$47)*IntermediateCalcs!DF548),""),(Output!$E$47*IntermediateCalcs!DB548)+((1-Output!$E$47)*IntermediateCalcs!DF548))</f>
        <v/>
      </c>
      <c r="DG549" s="19" t="str">
        <f>IF(DataGoesHere!B548="",IF(DD549="Forecast",(Output!$G$47*(IntermediateCalcs!DF549-IntermediateCalcs!DF548))+((1-Output!$G$47)*IntermediateCalcs!DG548),""),(Output!$G$47*(IntermediateCalcs!DF549-IntermediateCalcs!DF548))+((1-Output!$G$47)*IntermediateCalcs!DG548))</f>
        <v/>
      </c>
      <c r="DH549" s="19" t="str">
        <f>IF(DataGoesHere!B548="",IF(DD549="Forecast",DF549+DG549,""),DF549+DG549)</f>
        <v/>
      </c>
      <c r="DI549" s="274" t="str">
        <f>IF(DH549="","",IF(IntermediateCalcs!$AO$9="Yes",IntermediateCalcs!DH549*$CX549,IntermediateCalcs!DH549))</f>
        <v/>
      </c>
      <c r="DJ549" s="250" t="str">
        <f>IF(DataGoesHere!$B549="","",($CZ549-DI549))</f>
        <v/>
      </c>
      <c r="DK549" s="250" t="str">
        <f>IF(DataGoesHere!$B549="","",ABS($CZ549-DI549))</f>
        <v/>
      </c>
      <c r="DL549" s="250" t="str">
        <f>IF(DataGoesHere!$B549="","",DK549^2)</f>
        <v/>
      </c>
      <c r="DM549" s="249" t="str">
        <f>IF(DataGoesHere!$B549="","",DK549/$CZ549)</f>
        <v/>
      </c>
      <c r="DN549" s="250" t="str">
        <f>IF(DataGoesHere!$B549="","",SUM(DJ$2:DJ549)/AVERAGE(DK:DK))</f>
        <v/>
      </c>
      <c r="DP549" s="19" t="str">
        <f>IF(DataGoesHere!B549="",IF($DD549="Forecast",(Output!E$48*IntermediateCalcs!CY549)+Output!G$48,""),(Output!E$48*IntermediateCalcs!CY549)+Output!G$48)</f>
        <v/>
      </c>
      <c r="DQ549" s="274" t="str">
        <f>IF(DP549="","",IF(IntermediateCalcs!$AO$9="Yes",IntermediateCalcs!DP549*$CX549,IntermediateCalcs!DP549))</f>
        <v/>
      </c>
      <c r="DR549" s="250" t="str">
        <f>IF(DataGoesHere!$B549="","",($CZ549-DQ549))</f>
        <v/>
      </c>
      <c r="DS549" s="250" t="str">
        <f>IF(DataGoesHere!$B549="","",ABS($CZ549-DQ549))</f>
        <v/>
      </c>
      <c r="DT549" s="250" t="str">
        <f>IF(DataGoesHere!$B549="","",DS549^2)</f>
        <v/>
      </c>
      <c r="DU549" s="249" t="str">
        <f>IF(DataGoesHere!$B549="","",DS549/$CZ549)</f>
        <v/>
      </c>
      <c r="DV549" s="250" t="str">
        <f>IF(DataGoesHere!$B549="","",SUM(DR$2:DR549)/AVERAGE(DS:DS))</f>
        <v/>
      </c>
      <c r="DX549" s="19" t="str">
        <f>IF(DataGoesHere!$B548="","",(DB543*(Output!$O$49/Output!$P$49))+(IntermediateCalcs!DB544*(Output!$M$49/Output!$P$49))+(IntermediateCalcs!DB545*(Output!$K$49/Output!$P$49))+(DB546*(Output!$I$49/Output!$P$49))+(IntermediateCalcs!DB547*(Output!$G$49/Output!$P$49))+(IntermediateCalcs!DB548*(Output!$E$49/Output!$P$49)))</f>
        <v/>
      </c>
      <c r="DY549" s="274" t="str">
        <f>IF(DX549="","",IF(IntermediateCalcs!$AO$9="Yes",IntermediateCalcs!DX549*$CX549,IntermediateCalcs!DX549))</f>
        <v/>
      </c>
      <c r="DZ549" s="250" t="str">
        <f>IF(DataGoesHere!$B549="","",($CZ549-DY549))</f>
        <v/>
      </c>
      <c r="EA549" s="250" t="str">
        <f>IF(DataGoesHere!$B549="","",ABS($CZ549-DY549))</f>
        <v/>
      </c>
      <c r="EB549" s="250" t="str">
        <f>IF(DataGoesHere!$B549="","",EA549^2)</f>
        <v/>
      </c>
      <c r="EC549" s="249" t="str">
        <f>IF(DataGoesHere!$B549="","",EA549/$CZ549)</f>
        <v/>
      </c>
      <c r="ED549" s="250" t="str">
        <f>IF(DataGoesHere!$B549="","",SUM(DZ$2:DZ549)/AVERAGE(EA:EA))</f>
        <v/>
      </c>
    </row>
    <row r="550" spans="20:134" x14ac:dyDescent="0.2">
      <c r="T550" s="240"/>
      <c r="U550" s="86"/>
      <c r="V550" s="86"/>
      <c r="W550" s="86"/>
      <c r="X550" s="86"/>
      <c r="Y550" s="86"/>
      <c r="Z550" s="86"/>
      <c r="AA550" s="86"/>
      <c r="AB550" s="245" t="str">
        <f>IF(DataGoesHere!$B550="","",(DataGoesHere!$B550/SUM(DataGoesHere!$B542:'DataGoesHere'!$B553)))</f>
        <v/>
      </c>
      <c r="AC550" s="86"/>
      <c r="AD550" s="86"/>
      <c r="AE550" s="241"/>
      <c r="CV550" s="310" t="str">
        <f>IF(DataGoesHere!B550="","",DataGoesHere!A550)</f>
        <v/>
      </c>
      <c r="CW550" s="271">
        <f t="shared" ca="1" si="24"/>
        <v>9</v>
      </c>
      <c r="CX550" s="272">
        <f t="shared" ca="1" si="25"/>
        <v>1.0625330005567626</v>
      </c>
      <c r="CY550" s="266">
        <f>DataGoesHere!A550</f>
        <v>549</v>
      </c>
      <c r="CZ550" s="19" t="str">
        <f>IF(DataGoesHere!B550="","",DataGoesHere!B550)</f>
        <v/>
      </c>
      <c r="DA550" s="19" t="str">
        <f>IF(DataGoesHere!B550="","",IF(AH$5="No",DataGoesHere!B550,DataGoesHere!B550-(AH$2*(DataGoesHere!A550-1))))</f>
        <v/>
      </c>
      <c r="DB550" s="19" t="str">
        <f>IF(DataGoesHere!B550="","",IF(AO$9="No",DataGoesHere!B550,DataGoesHere!B550/CX550))</f>
        <v/>
      </c>
      <c r="DC550" s="19" t="str">
        <f>IF(DataGoesHere!B550="","",IF(AO$9="No",DA550,DA550/CX550))</f>
        <v/>
      </c>
      <c r="DD550" s="293" t="str">
        <f>IF(CZ550="",IF(COUNTIF(DD$2:DD549,"Forecast")&lt;Output!E$43,"Forecast",""),"Actual")</f>
        <v/>
      </c>
      <c r="DF550" s="19" t="str">
        <f>IF(DataGoesHere!B549="",IF(DD550="Forecast",(Output!$E$47*IntermediateCalcs!DH549)+((1-Output!$E$47)*IntermediateCalcs!DF549),""),(Output!$E$47*IntermediateCalcs!DB549)+((1-Output!$E$47)*IntermediateCalcs!DF549))</f>
        <v/>
      </c>
      <c r="DG550" s="19" t="str">
        <f>IF(DataGoesHere!B549="",IF(DD550="Forecast",(Output!$G$47*(IntermediateCalcs!DF550-IntermediateCalcs!DF549))+((1-Output!$G$47)*IntermediateCalcs!DG549),""),(Output!$G$47*(IntermediateCalcs!DF550-IntermediateCalcs!DF549))+((1-Output!$G$47)*IntermediateCalcs!DG549))</f>
        <v/>
      </c>
      <c r="DH550" s="19" t="str">
        <f>IF(DataGoesHere!B549="",IF(DD550="Forecast",DF550+DG550,""),DF550+DG550)</f>
        <v/>
      </c>
      <c r="DI550" s="274" t="str">
        <f>IF(DH550="","",IF(IntermediateCalcs!$AO$9="Yes",IntermediateCalcs!DH550*$CX550,IntermediateCalcs!DH550))</f>
        <v/>
      </c>
      <c r="DJ550" s="250" t="str">
        <f>IF(DataGoesHere!$B550="","",($CZ550-DI550))</f>
        <v/>
      </c>
      <c r="DK550" s="250" t="str">
        <f>IF(DataGoesHere!$B550="","",ABS($CZ550-DI550))</f>
        <v/>
      </c>
      <c r="DL550" s="250" t="str">
        <f>IF(DataGoesHere!$B550="","",DK550^2)</f>
        <v/>
      </c>
      <c r="DM550" s="249" t="str">
        <f>IF(DataGoesHere!$B550="","",DK550/$CZ550)</f>
        <v/>
      </c>
      <c r="DN550" s="250" t="str">
        <f>IF(DataGoesHere!$B550="","",SUM(DJ$2:DJ550)/AVERAGE(DK:DK))</f>
        <v/>
      </c>
      <c r="DP550" s="19" t="str">
        <f>IF(DataGoesHere!B550="",IF($DD550="Forecast",(Output!E$48*IntermediateCalcs!CY550)+Output!G$48,""),(Output!E$48*IntermediateCalcs!CY550)+Output!G$48)</f>
        <v/>
      </c>
      <c r="DQ550" s="274" t="str">
        <f>IF(DP550="","",IF(IntermediateCalcs!$AO$9="Yes",IntermediateCalcs!DP550*$CX550,IntermediateCalcs!DP550))</f>
        <v/>
      </c>
      <c r="DR550" s="250" t="str">
        <f>IF(DataGoesHere!$B550="","",($CZ550-DQ550))</f>
        <v/>
      </c>
      <c r="DS550" s="250" t="str">
        <f>IF(DataGoesHere!$B550="","",ABS($CZ550-DQ550))</f>
        <v/>
      </c>
      <c r="DT550" s="250" t="str">
        <f>IF(DataGoesHere!$B550="","",DS550^2)</f>
        <v/>
      </c>
      <c r="DU550" s="249" t="str">
        <f>IF(DataGoesHere!$B550="","",DS550/$CZ550)</f>
        <v/>
      </c>
      <c r="DV550" s="250" t="str">
        <f>IF(DataGoesHere!$B550="","",SUM(DR$2:DR550)/AVERAGE(DS:DS))</f>
        <v/>
      </c>
      <c r="DX550" s="19" t="str">
        <f>IF(DataGoesHere!$B549="","",(DB544*(Output!$O$49/Output!$P$49))+(IntermediateCalcs!DB545*(Output!$M$49/Output!$P$49))+(IntermediateCalcs!DB546*(Output!$K$49/Output!$P$49))+(DB547*(Output!$I$49/Output!$P$49))+(IntermediateCalcs!DB548*(Output!$G$49/Output!$P$49))+(IntermediateCalcs!DB549*(Output!$E$49/Output!$P$49)))</f>
        <v/>
      </c>
      <c r="DY550" s="274" t="str">
        <f>IF(DX550="","",IF(IntermediateCalcs!$AO$9="Yes",IntermediateCalcs!DX550*$CX550,IntermediateCalcs!DX550))</f>
        <v/>
      </c>
      <c r="DZ550" s="250" t="str">
        <f>IF(DataGoesHere!$B550="","",($CZ550-DY550))</f>
        <v/>
      </c>
      <c r="EA550" s="250" t="str">
        <f>IF(DataGoesHere!$B550="","",ABS($CZ550-DY550))</f>
        <v/>
      </c>
      <c r="EB550" s="250" t="str">
        <f>IF(DataGoesHere!$B550="","",EA550^2)</f>
        <v/>
      </c>
      <c r="EC550" s="249" t="str">
        <f>IF(DataGoesHere!$B550="","",EA550/$CZ550)</f>
        <v/>
      </c>
      <c r="ED550" s="250" t="str">
        <f>IF(DataGoesHere!$B550="","",SUM(DZ$2:DZ550)/AVERAGE(EA:EA))</f>
        <v/>
      </c>
    </row>
    <row r="551" spans="20:134" x14ac:dyDescent="0.2">
      <c r="T551" s="240"/>
      <c r="U551" s="86"/>
      <c r="V551" s="86"/>
      <c r="W551" s="86"/>
      <c r="X551" s="86"/>
      <c r="Y551" s="86"/>
      <c r="Z551" s="86"/>
      <c r="AA551" s="86"/>
      <c r="AB551" s="86"/>
      <c r="AC551" s="245" t="str">
        <f>IF(DataGoesHere!$B551="","",(DataGoesHere!$B551/SUM(DataGoesHere!$B542:'DataGoesHere'!$B553)))</f>
        <v/>
      </c>
      <c r="AD551" s="86"/>
      <c r="AE551" s="241"/>
      <c r="CV551" s="310" t="str">
        <f>IF(DataGoesHere!B551="","",DataGoesHere!A551)</f>
        <v/>
      </c>
      <c r="CW551" s="271">
        <f t="shared" ca="1" si="24"/>
        <v>10</v>
      </c>
      <c r="CX551" s="272">
        <f t="shared" ca="1" si="25"/>
        <v>0.92557634012077306</v>
      </c>
      <c r="CY551" s="266">
        <f>DataGoesHere!A551</f>
        <v>550</v>
      </c>
      <c r="CZ551" s="19" t="str">
        <f>IF(DataGoesHere!B551="","",DataGoesHere!B551)</f>
        <v/>
      </c>
      <c r="DA551" s="19" t="str">
        <f>IF(DataGoesHere!B551="","",IF(AH$5="No",DataGoesHere!B551,DataGoesHere!B551-(AH$2*(DataGoesHere!A551-1))))</f>
        <v/>
      </c>
      <c r="DB551" s="19" t="str">
        <f>IF(DataGoesHere!B551="","",IF(AO$9="No",DataGoesHere!B551,DataGoesHere!B551/CX551))</f>
        <v/>
      </c>
      <c r="DC551" s="19" t="str">
        <f>IF(DataGoesHere!B551="","",IF(AO$9="No",DA551,DA551/CX551))</f>
        <v/>
      </c>
      <c r="DD551" s="293" t="str">
        <f>IF(CZ551="",IF(COUNTIF(DD$2:DD550,"Forecast")&lt;Output!E$43,"Forecast",""),"Actual")</f>
        <v/>
      </c>
      <c r="DF551" s="19" t="str">
        <f>IF(DataGoesHere!B550="",IF(DD551="Forecast",(Output!$E$47*IntermediateCalcs!DH550)+((1-Output!$E$47)*IntermediateCalcs!DF550),""),(Output!$E$47*IntermediateCalcs!DB550)+((1-Output!$E$47)*IntermediateCalcs!DF550))</f>
        <v/>
      </c>
      <c r="DG551" s="19" t="str">
        <f>IF(DataGoesHere!B550="",IF(DD551="Forecast",(Output!$G$47*(IntermediateCalcs!DF551-IntermediateCalcs!DF550))+((1-Output!$G$47)*IntermediateCalcs!DG550),""),(Output!$G$47*(IntermediateCalcs!DF551-IntermediateCalcs!DF550))+((1-Output!$G$47)*IntermediateCalcs!DG550))</f>
        <v/>
      </c>
      <c r="DH551" s="19" t="str">
        <f>IF(DataGoesHere!B550="",IF(DD551="Forecast",DF551+DG551,""),DF551+DG551)</f>
        <v/>
      </c>
      <c r="DI551" s="274" t="str">
        <f>IF(DH551="","",IF(IntermediateCalcs!$AO$9="Yes",IntermediateCalcs!DH551*$CX551,IntermediateCalcs!DH551))</f>
        <v/>
      </c>
      <c r="DJ551" s="250" t="str">
        <f>IF(DataGoesHere!$B551="","",($CZ551-DI551))</f>
        <v/>
      </c>
      <c r="DK551" s="250" t="str">
        <f>IF(DataGoesHere!$B551="","",ABS($CZ551-DI551))</f>
        <v/>
      </c>
      <c r="DL551" s="250" t="str">
        <f>IF(DataGoesHere!$B551="","",DK551^2)</f>
        <v/>
      </c>
      <c r="DM551" s="249" t="str">
        <f>IF(DataGoesHere!$B551="","",DK551/$CZ551)</f>
        <v/>
      </c>
      <c r="DN551" s="250" t="str">
        <f>IF(DataGoesHere!$B551="","",SUM(DJ$2:DJ551)/AVERAGE(DK:DK))</f>
        <v/>
      </c>
      <c r="DP551" s="19" t="str">
        <f>IF(DataGoesHere!B551="",IF($DD551="Forecast",(Output!E$48*IntermediateCalcs!CY551)+Output!G$48,""),(Output!E$48*IntermediateCalcs!CY551)+Output!G$48)</f>
        <v/>
      </c>
      <c r="DQ551" s="274" t="str">
        <f>IF(DP551="","",IF(IntermediateCalcs!$AO$9="Yes",IntermediateCalcs!DP551*$CX551,IntermediateCalcs!DP551))</f>
        <v/>
      </c>
      <c r="DR551" s="250" t="str">
        <f>IF(DataGoesHere!$B551="","",($CZ551-DQ551))</f>
        <v/>
      </c>
      <c r="DS551" s="250" t="str">
        <f>IF(DataGoesHere!$B551="","",ABS($CZ551-DQ551))</f>
        <v/>
      </c>
      <c r="DT551" s="250" t="str">
        <f>IF(DataGoesHere!$B551="","",DS551^2)</f>
        <v/>
      </c>
      <c r="DU551" s="249" t="str">
        <f>IF(DataGoesHere!$B551="","",DS551/$CZ551)</f>
        <v/>
      </c>
      <c r="DV551" s="250" t="str">
        <f>IF(DataGoesHere!$B551="","",SUM(DR$2:DR551)/AVERAGE(DS:DS))</f>
        <v/>
      </c>
      <c r="DX551" s="19" t="str">
        <f>IF(DataGoesHere!$B550="","",(DB545*(Output!$O$49/Output!$P$49))+(IntermediateCalcs!DB546*(Output!$M$49/Output!$P$49))+(IntermediateCalcs!DB547*(Output!$K$49/Output!$P$49))+(DB548*(Output!$I$49/Output!$P$49))+(IntermediateCalcs!DB549*(Output!$G$49/Output!$P$49))+(IntermediateCalcs!DB550*(Output!$E$49/Output!$P$49)))</f>
        <v/>
      </c>
      <c r="DY551" s="274" t="str">
        <f>IF(DX551="","",IF(IntermediateCalcs!$AO$9="Yes",IntermediateCalcs!DX551*$CX551,IntermediateCalcs!DX551))</f>
        <v/>
      </c>
      <c r="DZ551" s="250" t="str">
        <f>IF(DataGoesHere!$B551="","",($CZ551-DY551))</f>
        <v/>
      </c>
      <c r="EA551" s="250" t="str">
        <f>IF(DataGoesHere!$B551="","",ABS($CZ551-DY551))</f>
        <v/>
      </c>
      <c r="EB551" s="250" t="str">
        <f>IF(DataGoesHere!$B551="","",EA551^2)</f>
        <v/>
      </c>
      <c r="EC551" s="249" t="str">
        <f>IF(DataGoesHere!$B551="","",EA551/$CZ551)</f>
        <v/>
      </c>
      <c r="ED551" s="250" t="str">
        <f>IF(DataGoesHere!$B551="","",SUM(DZ$2:DZ551)/AVERAGE(EA:EA))</f>
        <v/>
      </c>
    </row>
    <row r="552" spans="20:134" x14ac:dyDescent="0.2">
      <c r="T552" s="240"/>
      <c r="U552" s="86"/>
      <c r="V552" s="86"/>
      <c r="W552" s="86"/>
      <c r="X552" s="86"/>
      <c r="Y552" s="86"/>
      <c r="Z552" s="86"/>
      <c r="AA552" s="86"/>
      <c r="AB552" s="86"/>
      <c r="AC552" s="86"/>
      <c r="AD552" s="245" t="str">
        <f>IF(DataGoesHere!$B552="","",(DataGoesHere!$B552/SUM(DataGoesHere!$B542:'DataGoesHere'!$B553)))</f>
        <v/>
      </c>
      <c r="AE552" s="241"/>
      <c r="CV552" s="310" t="str">
        <f>IF(DataGoesHere!B552="","",DataGoesHere!A552)</f>
        <v/>
      </c>
      <c r="CW552" s="271">
        <f t="shared" ca="1" si="24"/>
        <v>11</v>
      </c>
      <c r="CX552" s="272">
        <f t="shared" ca="1" si="25"/>
        <v>0.97463169608807265</v>
      </c>
      <c r="CY552" s="266">
        <f>DataGoesHere!A552</f>
        <v>551</v>
      </c>
      <c r="CZ552" s="19" t="str">
        <f>IF(DataGoesHere!B552="","",DataGoesHere!B552)</f>
        <v/>
      </c>
      <c r="DA552" s="19" t="str">
        <f>IF(DataGoesHere!B552="","",IF(AH$5="No",DataGoesHere!B552,DataGoesHere!B552-(AH$2*(DataGoesHere!A552-1))))</f>
        <v/>
      </c>
      <c r="DB552" s="19" t="str">
        <f>IF(DataGoesHere!B552="","",IF(AO$9="No",DataGoesHere!B552,DataGoesHere!B552/CX552))</f>
        <v/>
      </c>
      <c r="DC552" s="19" t="str">
        <f>IF(DataGoesHere!B552="","",IF(AO$9="No",DA552,DA552/CX552))</f>
        <v/>
      </c>
      <c r="DD552" s="293" t="str">
        <f>IF(CZ552="",IF(COUNTIF(DD$2:DD551,"Forecast")&lt;Output!E$43,"Forecast",""),"Actual")</f>
        <v/>
      </c>
      <c r="DF552" s="19" t="str">
        <f>IF(DataGoesHere!B551="",IF(DD552="Forecast",(Output!$E$47*IntermediateCalcs!DH551)+((1-Output!$E$47)*IntermediateCalcs!DF551),""),(Output!$E$47*IntermediateCalcs!DB551)+((1-Output!$E$47)*IntermediateCalcs!DF551))</f>
        <v/>
      </c>
      <c r="DG552" s="19" t="str">
        <f>IF(DataGoesHere!B551="",IF(DD552="Forecast",(Output!$G$47*(IntermediateCalcs!DF552-IntermediateCalcs!DF551))+((1-Output!$G$47)*IntermediateCalcs!DG551),""),(Output!$G$47*(IntermediateCalcs!DF552-IntermediateCalcs!DF551))+((1-Output!$G$47)*IntermediateCalcs!DG551))</f>
        <v/>
      </c>
      <c r="DH552" s="19" t="str">
        <f>IF(DataGoesHere!B551="",IF(DD552="Forecast",DF552+DG552,""),DF552+DG552)</f>
        <v/>
      </c>
      <c r="DI552" s="274" t="str">
        <f>IF(DH552="","",IF(IntermediateCalcs!$AO$9="Yes",IntermediateCalcs!DH552*$CX552,IntermediateCalcs!DH552))</f>
        <v/>
      </c>
      <c r="DJ552" s="250" t="str">
        <f>IF(DataGoesHere!$B552="","",($CZ552-DI552))</f>
        <v/>
      </c>
      <c r="DK552" s="250" t="str">
        <f>IF(DataGoesHere!$B552="","",ABS($CZ552-DI552))</f>
        <v/>
      </c>
      <c r="DL552" s="250" t="str">
        <f>IF(DataGoesHere!$B552="","",DK552^2)</f>
        <v/>
      </c>
      <c r="DM552" s="249" t="str">
        <f>IF(DataGoesHere!$B552="","",DK552/$CZ552)</f>
        <v/>
      </c>
      <c r="DN552" s="250" t="str">
        <f>IF(DataGoesHere!$B552="","",SUM(DJ$2:DJ552)/AVERAGE(DK:DK))</f>
        <v/>
      </c>
      <c r="DP552" s="19" t="str">
        <f>IF(DataGoesHere!B552="",IF($DD552="Forecast",(Output!E$48*IntermediateCalcs!CY552)+Output!G$48,""),(Output!E$48*IntermediateCalcs!CY552)+Output!G$48)</f>
        <v/>
      </c>
      <c r="DQ552" s="274" t="str">
        <f>IF(DP552="","",IF(IntermediateCalcs!$AO$9="Yes",IntermediateCalcs!DP552*$CX552,IntermediateCalcs!DP552))</f>
        <v/>
      </c>
      <c r="DR552" s="250" t="str">
        <f>IF(DataGoesHere!$B552="","",($CZ552-DQ552))</f>
        <v/>
      </c>
      <c r="DS552" s="250" t="str">
        <f>IF(DataGoesHere!$B552="","",ABS($CZ552-DQ552))</f>
        <v/>
      </c>
      <c r="DT552" s="250" t="str">
        <f>IF(DataGoesHere!$B552="","",DS552^2)</f>
        <v/>
      </c>
      <c r="DU552" s="249" t="str">
        <f>IF(DataGoesHere!$B552="","",DS552/$CZ552)</f>
        <v/>
      </c>
      <c r="DV552" s="250" t="str">
        <f>IF(DataGoesHere!$B552="","",SUM(DR$2:DR552)/AVERAGE(DS:DS))</f>
        <v/>
      </c>
      <c r="DX552" s="19" t="str">
        <f>IF(DataGoesHere!$B551="","",(DB546*(Output!$O$49/Output!$P$49))+(IntermediateCalcs!DB547*(Output!$M$49/Output!$P$49))+(IntermediateCalcs!DB548*(Output!$K$49/Output!$P$49))+(DB549*(Output!$I$49/Output!$P$49))+(IntermediateCalcs!DB550*(Output!$G$49/Output!$P$49))+(IntermediateCalcs!DB551*(Output!$E$49/Output!$P$49)))</f>
        <v/>
      </c>
      <c r="DY552" s="274" t="str">
        <f>IF(DX552="","",IF(IntermediateCalcs!$AO$9="Yes",IntermediateCalcs!DX552*$CX552,IntermediateCalcs!DX552))</f>
        <v/>
      </c>
      <c r="DZ552" s="250" t="str">
        <f>IF(DataGoesHere!$B552="","",($CZ552-DY552))</f>
        <v/>
      </c>
      <c r="EA552" s="250" t="str">
        <f>IF(DataGoesHere!$B552="","",ABS($CZ552-DY552))</f>
        <v/>
      </c>
      <c r="EB552" s="250" t="str">
        <f>IF(DataGoesHere!$B552="","",EA552^2)</f>
        <v/>
      </c>
      <c r="EC552" s="249" t="str">
        <f>IF(DataGoesHere!$B552="","",EA552/$CZ552)</f>
        <v/>
      </c>
      <c r="ED552" s="250" t="str">
        <f>IF(DataGoesHere!$B552="","",SUM(DZ$2:DZ552)/AVERAGE(EA:EA))</f>
        <v/>
      </c>
    </row>
    <row r="553" spans="20:134" x14ac:dyDescent="0.2">
      <c r="T553" s="242"/>
      <c r="U553" s="243"/>
      <c r="V553" s="243"/>
      <c r="W553" s="243"/>
      <c r="X553" s="243"/>
      <c r="Y553" s="243"/>
      <c r="Z553" s="243"/>
      <c r="AA553" s="243"/>
      <c r="AB553" s="243"/>
      <c r="AC553" s="243"/>
      <c r="AD553" s="243"/>
      <c r="AE553" s="246" t="str">
        <f>IF(DataGoesHere!$B553="","",(DataGoesHere!$B553/SUM(DataGoesHere!$B542:'DataGoesHere'!$B553)))</f>
        <v/>
      </c>
      <c r="CV553" s="310" t="str">
        <f>IF(DataGoesHere!B553="","",DataGoesHere!A553)</f>
        <v/>
      </c>
      <c r="CW553" s="271">
        <f t="shared" ca="1" si="24"/>
        <v>12</v>
      </c>
      <c r="CX553" s="272">
        <f t="shared" ca="1" si="25"/>
        <v>1.0054005237672714</v>
      </c>
      <c r="CY553" s="266">
        <f>DataGoesHere!A553</f>
        <v>552</v>
      </c>
      <c r="CZ553" s="19" t="str">
        <f>IF(DataGoesHere!B553="","",DataGoesHere!B553)</f>
        <v/>
      </c>
      <c r="DA553" s="19" t="str">
        <f>IF(DataGoesHere!B553="","",IF(AH$5="No",DataGoesHere!B553,DataGoesHere!B553-(AH$2*(DataGoesHere!A553-1))))</f>
        <v/>
      </c>
      <c r="DB553" s="19" t="str">
        <f>IF(DataGoesHere!B553="","",IF(AO$9="No",DataGoesHere!B553,DataGoesHere!B553/CX553))</f>
        <v/>
      </c>
      <c r="DC553" s="19" t="str">
        <f>IF(DataGoesHere!B553="","",IF(AO$9="No",DA553,DA553/CX553))</f>
        <v/>
      </c>
      <c r="DD553" s="293" t="str">
        <f>IF(CZ553="",IF(COUNTIF(DD$2:DD552,"Forecast")&lt;Output!E$43,"Forecast",""),"Actual")</f>
        <v/>
      </c>
      <c r="DF553" s="19" t="str">
        <f>IF(DataGoesHere!B552="",IF(DD553="Forecast",(Output!$E$47*IntermediateCalcs!DH552)+((1-Output!$E$47)*IntermediateCalcs!DF552),""),(Output!$E$47*IntermediateCalcs!DB552)+((1-Output!$E$47)*IntermediateCalcs!DF552))</f>
        <v/>
      </c>
      <c r="DG553" s="19" t="str">
        <f>IF(DataGoesHere!B552="",IF(DD553="Forecast",(Output!$G$47*(IntermediateCalcs!DF553-IntermediateCalcs!DF552))+((1-Output!$G$47)*IntermediateCalcs!DG552),""),(Output!$G$47*(IntermediateCalcs!DF553-IntermediateCalcs!DF552))+((1-Output!$G$47)*IntermediateCalcs!DG552))</f>
        <v/>
      </c>
      <c r="DH553" s="19" t="str">
        <f>IF(DataGoesHere!B552="",IF(DD553="Forecast",DF553+DG553,""),DF553+DG553)</f>
        <v/>
      </c>
      <c r="DI553" s="274" t="str">
        <f>IF(DH553="","",IF(IntermediateCalcs!$AO$9="Yes",IntermediateCalcs!DH553*$CX553,IntermediateCalcs!DH553))</f>
        <v/>
      </c>
      <c r="DJ553" s="250" t="str">
        <f>IF(DataGoesHere!$B553="","",($CZ553-DI553))</f>
        <v/>
      </c>
      <c r="DK553" s="250" t="str">
        <f>IF(DataGoesHere!$B553="","",ABS($CZ553-DI553))</f>
        <v/>
      </c>
      <c r="DL553" s="250" t="str">
        <f>IF(DataGoesHere!$B553="","",DK553^2)</f>
        <v/>
      </c>
      <c r="DM553" s="249" t="str">
        <f>IF(DataGoesHere!$B553="","",DK553/$CZ553)</f>
        <v/>
      </c>
      <c r="DN553" s="250" t="str">
        <f>IF(DataGoesHere!$B553="","",SUM(DJ$2:DJ553)/AVERAGE(DK:DK))</f>
        <v/>
      </c>
      <c r="DP553" s="19" t="str">
        <f>IF(DataGoesHere!B553="",IF($DD553="Forecast",(Output!E$48*IntermediateCalcs!CY553)+Output!G$48,""),(Output!E$48*IntermediateCalcs!CY553)+Output!G$48)</f>
        <v/>
      </c>
      <c r="DQ553" s="274" t="str">
        <f>IF(DP553="","",IF(IntermediateCalcs!$AO$9="Yes",IntermediateCalcs!DP553*$CX553,IntermediateCalcs!DP553))</f>
        <v/>
      </c>
      <c r="DR553" s="250" t="str">
        <f>IF(DataGoesHere!$B553="","",($CZ553-DQ553))</f>
        <v/>
      </c>
      <c r="DS553" s="250" t="str">
        <f>IF(DataGoesHere!$B553="","",ABS($CZ553-DQ553))</f>
        <v/>
      </c>
      <c r="DT553" s="250" t="str">
        <f>IF(DataGoesHere!$B553="","",DS553^2)</f>
        <v/>
      </c>
      <c r="DU553" s="249" t="str">
        <f>IF(DataGoesHere!$B553="","",DS553/$CZ553)</f>
        <v/>
      </c>
      <c r="DV553" s="250" t="str">
        <f>IF(DataGoesHere!$B553="","",SUM(DR$2:DR553)/AVERAGE(DS:DS))</f>
        <v/>
      </c>
      <c r="DX553" s="19" t="str">
        <f>IF(DataGoesHere!$B552="","",(DB547*(Output!$O$49/Output!$P$49))+(IntermediateCalcs!DB548*(Output!$M$49/Output!$P$49))+(IntermediateCalcs!DB549*(Output!$K$49/Output!$P$49))+(DB550*(Output!$I$49/Output!$P$49))+(IntermediateCalcs!DB551*(Output!$G$49/Output!$P$49))+(IntermediateCalcs!DB552*(Output!$E$49/Output!$P$49)))</f>
        <v/>
      </c>
      <c r="DY553" s="274" t="str">
        <f>IF(DX553="","",IF(IntermediateCalcs!$AO$9="Yes",IntermediateCalcs!DX553*$CX553,IntermediateCalcs!DX553))</f>
        <v/>
      </c>
      <c r="DZ553" s="250" t="str">
        <f>IF(DataGoesHere!$B553="","",($CZ553-DY553))</f>
        <v/>
      </c>
      <c r="EA553" s="250" t="str">
        <f>IF(DataGoesHere!$B553="","",ABS($CZ553-DY553))</f>
        <v/>
      </c>
      <c r="EB553" s="250" t="str">
        <f>IF(DataGoesHere!$B553="","",EA553^2)</f>
        <v/>
      </c>
      <c r="EC553" s="249" t="str">
        <f>IF(DataGoesHere!$B553="","",EA553/$CZ553)</f>
        <v/>
      </c>
      <c r="ED553" s="250" t="str">
        <f>IF(DataGoesHere!$B553="","",SUM(DZ$2:DZ553)/AVERAGE(EA:EA))</f>
        <v/>
      </c>
    </row>
    <row r="554" spans="20:134" x14ac:dyDescent="0.2">
      <c r="T554" s="244" t="str">
        <f>IF(DataGoesHere!$B554="","",(DataGoesHere!$B554/SUM(DataGoesHere!$B554:'DataGoesHere'!$B565)))</f>
        <v/>
      </c>
      <c r="U554" s="238"/>
      <c r="V554" s="238"/>
      <c r="W554" s="238"/>
      <c r="X554" s="238"/>
      <c r="Y554" s="238"/>
      <c r="Z554" s="238"/>
      <c r="AA554" s="238"/>
      <c r="AB554" s="238"/>
      <c r="AC554" s="238"/>
      <c r="AD554" s="238"/>
      <c r="AE554" s="239"/>
      <c r="CV554" s="310" t="str">
        <f>IF(DataGoesHere!B554="","",DataGoesHere!A554)</f>
        <v/>
      </c>
      <c r="CW554" s="271">
        <f t="shared" ca="1" si="24"/>
        <v>1</v>
      </c>
      <c r="CX554" s="272">
        <f t="shared" ca="1" si="25"/>
        <v>1.3236179355303281</v>
      </c>
      <c r="CY554" s="266">
        <f>DataGoesHere!A554</f>
        <v>553</v>
      </c>
      <c r="CZ554" s="19" t="str">
        <f>IF(DataGoesHere!B554="","",DataGoesHere!B554)</f>
        <v/>
      </c>
      <c r="DA554" s="19" t="str">
        <f>IF(DataGoesHere!B554="","",IF(AH$5="No",DataGoesHere!B554,DataGoesHere!B554-(AH$2*(DataGoesHere!A554-1))))</f>
        <v/>
      </c>
      <c r="DB554" s="19" t="str">
        <f>IF(DataGoesHere!B554="","",IF(AO$9="No",DataGoesHere!B554,DataGoesHere!B554/CX554))</f>
        <v/>
      </c>
      <c r="DC554" s="19" t="str">
        <f>IF(DataGoesHere!B554="","",IF(AO$9="No",DA554,DA554/CX554))</f>
        <v/>
      </c>
      <c r="DD554" s="293" t="str">
        <f>IF(CZ554="",IF(COUNTIF(DD$2:DD553,"Forecast")&lt;Output!E$43,"Forecast",""),"Actual")</f>
        <v/>
      </c>
      <c r="DF554" s="19" t="str">
        <f>IF(DataGoesHere!B553="",IF(DD554="Forecast",(Output!$E$47*IntermediateCalcs!DH553)+((1-Output!$E$47)*IntermediateCalcs!DF553),""),(Output!$E$47*IntermediateCalcs!DB553)+((1-Output!$E$47)*IntermediateCalcs!DF553))</f>
        <v/>
      </c>
      <c r="DG554" s="19" t="str">
        <f>IF(DataGoesHere!B553="",IF(DD554="Forecast",(Output!$G$47*(IntermediateCalcs!DF554-IntermediateCalcs!DF553))+((1-Output!$G$47)*IntermediateCalcs!DG553),""),(Output!$G$47*(IntermediateCalcs!DF554-IntermediateCalcs!DF553))+((1-Output!$G$47)*IntermediateCalcs!DG553))</f>
        <v/>
      </c>
      <c r="DH554" s="19" t="str">
        <f>IF(DataGoesHere!B553="",IF(DD554="Forecast",DF554+DG554,""),DF554+DG554)</f>
        <v/>
      </c>
      <c r="DI554" s="274" t="str">
        <f>IF(DH554="","",IF(IntermediateCalcs!$AO$9="Yes",IntermediateCalcs!DH554*$CX554,IntermediateCalcs!DH554))</f>
        <v/>
      </c>
      <c r="DJ554" s="250" t="str">
        <f>IF(DataGoesHere!$B554="","",($CZ554-DI554))</f>
        <v/>
      </c>
      <c r="DK554" s="250" t="str">
        <f>IF(DataGoesHere!$B554="","",ABS($CZ554-DI554))</f>
        <v/>
      </c>
      <c r="DL554" s="250" t="str">
        <f>IF(DataGoesHere!$B554="","",DK554^2)</f>
        <v/>
      </c>
      <c r="DM554" s="249" t="str">
        <f>IF(DataGoesHere!$B554="","",DK554/$CZ554)</f>
        <v/>
      </c>
      <c r="DN554" s="250" t="str">
        <f>IF(DataGoesHere!$B554="","",SUM(DJ$2:DJ554)/AVERAGE(DK:DK))</f>
        <v/>
      </c>
      <c r="DP554" s="19" t="str">
        <f>IF(DataGoesHere!B554="",IF($DD554="Forecast",(Output!E$48*IntermediateCalcs!CY554)+Output!G$48,""),(Output!E$48*IntermediateCalcs!CY554)+Output!G$48)</f>
        <v/>
      </c>
      <c r="DQ554" s="274" t="str">
        <f>IF(DP554="","",IF(IntermediateCalcs!$AO$9="Yes",IntermediateCalcs!DP554*$CX554,IntermediateCalcs!DP554))</f>
        <v/>
      </c>
      <c r="DR554" s="250" t="str">
        <f>IF(DataGoesHere!$B554="","",($CZ554-DQ554))</f>
        <v/>
      </c>
      <c r="DS554" s="250" t="str">
        <f>IF(DataGoesHere!$B554="","",ABS($CZ554-DQ554))</f>
        <v/>
      </c>
      <c r="DT554" s="250" t="str">
        <f>IF(DataGoesHere!$B554="","",DS554^2)</f>
        <v/>
      </c>
      <c r="DU554" s="249" t="str">
        <f>IF(DataGoesHere!$B554="","",DS554/$CZ554)</f>
        <v/>
      </c>
      <c r="DV554" s="250" t="str">
        <f>IF(DataGoesHere!$B554="","",SUM(DR$2:DR554)/AVERAGE(DS:DS))</f>
        <v/>
      </c>
      <c r="DX554" s="19" t="str">
        <f>IF(DataGoesHere!$B553="","",(DB548*(Output!$O$49/Output!$P$49))+(IntermediateCalcs!DB549*(Output!$M$49/Output!$P$49))+(IntermediateCalcs!DB550*(Output!$K$49/Output!$P$49))+(DB551*(Output!$I$49/Output!$P$49))+(IntermediateCalcs!DB552*(Output!$G$49/Output!$P$49))+(IntermediateCalcs!DB553*(Output!$E$49/Output!$P$49)))</f>
        <v/>
      </c>
      <c r="DY554" s="274" t="str">
        <f>IF(DX554="","",IF(IntermediateCalcs!$AO$9="Yes",IntermediateCalcs!DX554*$CX554,IntermediateCalcs!DX554))</f>
        <v/>
      </c>
      <c r="DZ554" s="250" t="str">
        <f>IF(DataGoesHere!$B554="","",($CZ554-DY554))</f>
        <v/>
      </c>
      <c r="EA554" s="250" t="str">
        <f>IF(DataGoesHere!$B554="","",ABS($CZ554-DY554))</f>
        <v/>
      </c>
      <c r="EB554" s="250" t="str">
        <f>IF(DataGoesHere!$B554="","",EA554^2)</f>
        <v/>
      </c>
      <c r="EC554" s="249" t="str">
        <f>IF(DataGoesHere!$B554="","",EA554/$CZ554)</f>
        <v/>
      </c>
      <c r="ED554" s="250" t="str">
        <f>IF(DataGoesHere!$B554="","",SUM(DZ$2:DZ554)/AVERAGE(EA:EA))</f>
        <v/>
      </c>
    </row>
    <row r="555" spans="20:134" x14ac:dyDescent="0.2">
      <c r="T555" s="240"/>
      <c r="U555" s="245" t="str">
        <f>IF(DataGoesHere!$B555="","",(DataGoesHere!$B555/SUM(DataGoesHere!$B555:'DataGoesHere'!$B565)))</f>
        <v/>
      </c>
      <c r="V555" s="86"/>
      <c r="W555" s="86"/>
      <c r="X555" s="86"/>
      <c r="Y555" s="86"/>
      <c r="Z555" s="86"/>
      <c r="AA555" s="86"/>
      <c r="AB555" s="86"/>
      <c r="AC555" s="86"/>
      <c r="AD555" s="86"/>
      <c r="AE555" s="241"/>
      <c r="CV555" s="310" t="str">
        <f>IF(DataGoesHere!B555="","",DataGoesHere!A555)</f>
        <v/>
      </c>
      <c r="CW555" s="271">
        <f t="shared" ca="1" si="24"/>
        <v>2</v>
      </c>
      <c r="CX555" s="272">
        <f t="shared" ca="1" si="25"/>
        <v>0.80574490527728204</v>
      </c>
      <c r="CY555" s="266">
        <f>DataGoesHere!A555</f>
        <v>554</v>
      </c>
      <c r="CZ555" s="19" t="str">
        <f>IF(DataGoesHere!B555="","",DataGoesHere!B555)</f>
        <v/>
      </c>
      <c r="DA555" s="19" t="str">
        <f>IF(DataGoesHere!B555="","",IF(AH$5="No",DataGoesHere!B555,DataGoesHere!B555-(AH$2*(DataGoesHere!A555-1))))</f>
        <v/>
      </c>
      <c r="DB555" s="19" t="str">
        <f>IF(DataGoesHere!B555="","",IF(AO$9="No",DataGoesHere!B555,DataGoesHere!B555/CX555))</f>
        <v/>
      </c>
      <c r="DC555" s="19" t="str">
        <f>IF(DataGoesHere!B555="","",IF(AO$9="No",DA555,DA555/CX555))</f>
        <v/>
      </c>
      <c r="DD555" s="293" t="str">
        <f>IF(CZ555="",IF(COUNTIF(DD$2:DD554,"Forecast")&lt;Output!E$43,"Forecast",""),"Actual")</f>
        <v/>
      </c>
      <c r="DF555" s="19" t="str">
        <f>IF(DataGoesHere!B554="",IF(DD555="Forecast",(Output!$E$47*IntermediateCalcs!DH554)+((1-Output!$E$47)*IntermediateCalcs!DF554),""),(Output!$E$47*IntermediateCalcs!DB554)+((1-Output!$E$47)*IntermediateCalcs!DF554))</f>
        <v/>
      </c>
      <c r="DG555" s="19" t="str">
        <f>IF(DataGoesHere!B554="",IF(DD555="Forecast",(Output!$G$47*(IntermediateCalcs!DF555-IntermediateCalcs!DF554))+((1-Output!$G$47)*IntermediateCalcs!DG554),""),(Output!$G$47*(IntermediateCalcs!DF555-IntermediateCalcs!DF554))+((1-Output!$G$47)*IntermediateCalcs!DG554))</f>
        <v/>
      </c>
      <c r="DH555" s="19" t="str">
        <f>IF(DataGoesHere!B554="",IF(DD555="Forecast",DF555+DG555,""),DF555+DG555)</f>
        <v/>
      </c>
      <c r="DI555" s="274" t="str">
        <f>IF(DH555="","",IF(IntermediateCalcs!$AO$9="Yes",IntermediateCalcs!DH555*$CX555,IntermediateCalcs!DH555))</f>
        <v/>
      </c>
      <c r="DJ555" s="250" t="str">
        <f>IF(DataGoesHere!$B555="","",($CZ555-DI555))</f>
        <v/>
      </c>
      <c r="DK555" s="250" t="str">
        <f>IF(DataGoesHere!$B555="","",ABS($CZ555-DI555))</f>
        <v/>
      </c>
      <c r="DL555" s="250" t="str">
        <f>IF(DataGoesHere!$B555="","",DK555^2)</f>
        <v/>
      </c>
      <c r="DM555" s="249" t="str">
        <f>IF(DataGoesHere!$B555="","",DK555/$CZ555)</f>
        <v/>
      </c>
      <c r="DN555" s="250" t="str">
        <f>IF(DataGoesHere!$B555="","",SUM(DJ$2:DJ555)/AVERAGE(DK:DK))</f>
        <v/>
      </c>
      <c r="DP555" s="19" t="str">
        <f>IF(DataGoesHere!B555="",IF($DD555="Forecast",(Output!E$48*IntermediateCalcs!CY555)+Output!G$48,""),(Output!E$48*IntermediateCalcs!CY555)+Output!G$48)</f>
        <v/>
      </c>
      <c r="DQ555" s="274" t="str">
        <f>IF(DP555="","",IF(IntermediateCalcs!$AO$9="Yes",IntermediateCalcs!DP555*$CX555,IntermediateCalcs!DP555))</f>
        <v/>
      </c>
      <c r="DR555" s="250" t="str">
        <f>IF(DataGoesHere!$B555="","",($CZ555-DQ555))</f>
        <v/>
      </c>
      <c r="DS555" s="250" t="str">
        <f>IF(DataGoesHere!$B555="","",ABS($CZ555-DQ555))</f>
        <v/>
      </c>
      <c r="DT555" s="250" t="str">
        <f>IF(DataGoesHere!$B555="","",DS555^2)</f>
        <v/>
      </c>
      <c r="DU555" s="249" t="str">
        <f>IF(DataGoesHere!$B555="","",DS555/$CZ555)</f>
        <v/>
      </c>
      <c r="DV555" s="250" t="str">
        <f>IF(DataGoesHere!$B555="","",SUM(DR$2:DR555)/AVERAGE(DS:DS))</f>
        <v/>
      </c>
      <c r="DX555" s="19" t="str">
        <f>IF(DataGoesHere!$B554="","",(DB549*(Output!$O$49/Output!$P$49))+(IntermediateCalcs!DB550*(Output!$M$49/Output!$P$49))+(IntermediateCalcs!DB551*(Output!$K$49/Output!$P$49))+(DB552*(Output!$I$49/Output!$P$49))+(IntermediateCalcs!DB553*(Output!$G$49/Output!$P$49))+(IntermediateCalcs!DB554*(Output!$E$49/Output!$P$49)))</f>
        <v/>
      </c>
      <c r="DY555" s="274" t="str">
        <f>IF(DX555="","",IF(IntermediateCalcs!$AO$9="Yes",IntermediateCalcs!DX555*$CX555,IntermediateCalcs!DX555))</f>
        <v/>
      </c>
      <c r="DZ555" s="250" t="str">
        <f>IF(DataGoesHere!$B555="","",($CZ555-DY555))</f>
        <v/>
      </c>
      <c r="EA555" s="250" t="str">
        <f>IF(DataGoesHere!$B555="","",ABS($CZ555-DY555))</f>
        <v/>
      </c>
      <c r="EB555" s="250" t="str">
        <f>IF(DataGoesHere!$B555="","",EA555^2)</f>
        <v/>
      </c>
      <c r="EC555" s="249" t="str">
        <f>IF(DataGoesHere!$B555="","",EA555/$CZ555)</f>
        <v/>
      </c>
      <c r="ED555" s="250" t="str">
        <f>IF(DataGoesHere!$B555="","",SUM(DZ$2:DZ555)/AVERAGE(EA:EA))</f>
        <v/>
      </c>
    </row>
    <row r="556" spans="20:134" x14ac:dyDescent="0.2">
      <c r="T556" s="240"/>
      <c r="U556" s="86"/>
      <c r="V556" s="245" t="str">
        <f>IF(DataGoesHere!$B556="","",(DataGoesHere!$B556/SUM(DataGoesHere!$B554:'DataGoesHere'!$B565)))</f>
        <v/>
      </c>
      <c r="W556" s="86"/>
      <c r="X556" s="86"/>
      <c r="Y556" s="86"/>
      <c r="Z556" s="86"/>
      <c r="AA556" s="86"/>
      <c r="AB556" s="86"/>
      <c r="AC556" s="86"/>
      <c r="AD556" s="86"/>
      <c r="AE556" s="241"/>
      <c r="CV556" s="310" t="str">
        <f>IF(DataGoesHere!B556="","",DataGoesHere!A556)</f>
        <v/>
      </c>
      <c r="CW556" s="271">
        <f t="shared" ca="1" si="24"/>
        <v>3</v>
      </c>
      <c r="CX556" s="272">
        <f t="shared" ca="1" si="25"/>
        <v>0.79862940076451561</v>
      </c>
      <c r="CY556" s="266">
        <f>DataGoesHere!A556</f>
        <v>555</v>
      </c>
      <c r="CZ556" s="19" t="str">
        <f>IF(DataGoesHere!B556="","",DataGoesHere!B556)</f>
        <v/>
      </c>
      <c r="DA556" s="19" t="str">
        <f>IF(DataGoesHere!B556="","",IF(AH$5="No",DataGoesHere!B556,DataGoesHere!B556-(AH$2*(DataGoesHere!A556-1))))</f>
        <v/>
      </c>
      <c r="DB556" s="19" t="str">
        <f>IF(DataGoesHere!B556="","",IF(AO$9="No",DataGoesHere!B556,DataGoesHere!B556/CX556))</f>
        <v/>
      </c>
      <c r="DC556" s="19" t="str">
        <f>IF(DataGoesHere!B556="","",IF(AO$9="No",DA556,DA556/CX556))</f>
        <v/>
      </c>
      <c r="DD556" s="293" t="str">
        <f>IF(CZ556="",IF(COUNTIF(DD$2:DD555,"Forecast")&lt;Output!E$43,"Forecast",""),"Actual")</f>
        <v/>
      </c>
      <c r="DF556" s="19" t="str">
        <f>IF(DataGoesHere!B555="",IF(DD556="Forecast",(Output!$E$47*IntermediateCalcs!DH555)+((1-Output!$E$47)*IntermediateCalcs!DF555),""),(Output!$E$47*IntermediateCalcs!DB555)+((1-Output!$E$47)*IntermediateCalcs!DF555))</f>
        <v/>
      </c>
      <c r="DG556" s="19" t="str">
        <f>IF(DataGoesHere!B555="",IF(DD556="Forecast",(Output!$G$47*(IntermediateCalcs!DF556-IntermediateCalcs!DF555))+((1-Output!$G$47)*IntermediateCalcs!DG555),""),(Output!$G$47*(IntermediateCalcs!DF556-IntermediateCalcs!DF555))+((1-Output!$G$47)*IntermediateCalcs!DG555))</f>
        <v/>
      </c>
      <c r="DH556" s="19" t="str">
        <f>IF(DataGoesHere!B555="",IF(DD556="Forecast",DF556+DG556,""),DF556+DG556)</f>
        <v/>
      </c>
      <c r="DI556" s="274" t="str">
        <f>IF(DH556="","",IF(IntermediateCalcs!$AO$9="Yes",IntermediateCalcs!DH556*$CX556,IntermediateCalcs!DH556))</f>
        <v/>
      </c>
      <c r="DJ556" s="250" t="str">
        <f>IF(DataGoesHere!$B556="","",($CZ556-DI556))</f>
        <v/>
      </c>
      <c r="DK556" s="250" t="str">
        <f>IF(DataGoesHere!$B556="","",ABS($CZ556-DI556))</f>
        <v/>
      </c>
      <c r="DL556" s="250" t="str">
        <f>IF(DataGoesHere!$B556="","",DK556^2)</f>
        <v/>
      </c>
      <c r="DM556" s="249" t="str">
        <f>IF(DataGoesHere!$B556="","",DK556/$CZ556)</f>
        <v/>
      </c>
      <c r="DN556" s="250" t="str">
        <f>IF(DataGoesHere!$B556="","",SUM(DJ$2:DJ556)/AVERAGE(DK:DK))</f>
        <v/>
      </c>
      <c r="DP556" s="19" t="str">
        <f>IF(DataGoesHere!B556="",IF($DD556="Forecast",(Output!E$48*IntermediateCalcs!CY556)+Output!G$48,""),(Output!E$48*IntermediateCalcs!CY556)+Output!G$48)</f>
        <v/>
      </c>
      <c r="DQ556" s="274" t="str">
        <f>IF(DP556="","",IF(IntermediateCalcs!$AO$9="Yes",IntermediateCalcs!DP556*$CX556,IntermediateCalcs!DP556))</f>
        <v/>
      </c>
      <c r="DR556" s="250" t="str">
        <f>IF(DataGoesHere!$B556="","",($CZ556-DQ556))</f>
        <v/>
      </c>
      <c r="DS556" s="250" t="str">
        <f>IF(DataGoesHere!$B556="","",ABS($CZ556-DQ556))</f>
        <v/>
      </c>
      <c r="DT556" s="250" t="str">
        <f>IF(DataGoesHere!$B556="","",DS556^2)</f>
        <v/>
      </c>
      <c r="DU556" s="249" t="str">
        <f>IF(DataGoesHere!$B556="","",DS556/$CZ556)</f>
        <v/>
      </c>
      <c r="DV556" s="250" t="str">
        <f>IF(DataGoesHere!$B556="","",SUM(DR$2:DR556)/AVERAGE(DS:DS))</f>
        <v/>
      </c>
      <c r="DX556" s="19" t="str">
        <f>IF(DataGoesHere!$B555="","",(DB550*(Output!$O$49/Output!$P$49))+(IntermediateCalcs!DB551*(Output!$M$49/Output!$P$49))+(IntermediateCalcs!DB552*(Output!$K$49/Output!$P$49))+(DB553*(Output!$I$49/Output!$P$49))+(IntermediateCalcs!DB554*(Output!$G$49/Output!$P$49))+(IntermediateCalcs!DB555*(Output!$E$49/Output!$P$49)))</f>
        <v/>
      </c>
      <c r="DY556" s="274" t="str">
        <f>IF(DX556="","",IF(IntermediateCalcs!$AO$9="Yes",IntermediateCalcs!DX556*$CX556,IntermediateCalcs!DX556))</f>
        <v/>
      </c>
      <c r="DZ556" s="250" t="str">
        <f>IF(DataGoesHere!$B556="","",($CZ556-DY556))</f>
        <v/>
      </c>
      <c r="EA556" s="250" t="str">
        <f>IF(DataGoesHere!$B556="","",ABS($CZ556-DY556))</f>
        <v/>
      </c>
      <c r="EB556" s="250" t="str">
        <f>IF(DataGoesHere!$B556="","",EA556^2)</f>
        <v/>
      </c>
      <c r="EC556" s="249" t="str">
        <f>IF(DataGoesHere!$B556="","",EA556/$CZ556)</f>
        <v/>
      </c>
      <c r="ED556" s="250" t="str">
        <f>IF(DataGoesHere!$B556="","",SUM(DZ$2:DZ556)/AVERAGE(EA:EA))</f>
        <v/>
      </c>
    </row>
    <row r="557" spans="20:134" x14ac:dyDescent="0.2">
      <c r="T557" s="240"/>
      <c r="U557" s="86"/>
      <c r="V557" s="86"/>
      <c r="W557" s="245" t="str">
        <f>IF(DataGoesHere!$B557="","",(DataGoesHere!$B557/SUM(DataGoesHere!$B554:'DataGoesHere'!$B565)))</f>
        <v/>
      </c>
      <c r="X557" s="86"/>
      <c r="Y557" s="86"/>
      <c r="Z557" s="86"/>
      <c r="AA557" s="86"/>
      <c r="AB557" s="86"/>
      <c r="AC557" s="86"/>
      <c r="AD557" s="86"/>
      <c r="AE557" s="241"/>
      <c r="CV557" s="310" t="str">
        <f>IF(DataGoesHere!B557="","",DataGoesHere!A557)</f>
        <v/>
      </c>
      <c r="CW557" s="271">
        <f t="shared" ca="1" si="24"/>
        <v>4</v>
      </c>
      <c r="CX557" s="272">
        <f t="shared" ca="1" si="25"/>
        <v>1.0149292433706087</v>
      </c>
      <c r="CY557" s="266">
        <f>DataGoesHere!A557</f>
        <v>556</v>
      </c>
      <c r="CZ557" s="19" t="str">
        <f>IF(DataGoesHere!B557="","",DataGoesHere!B557)</f>
        <v/>
      </c>
      <c r="DA557" s="19" t="str">
        <f>IF(DataGoesHere!B557="","",IF(AH$5="No",DataGoesHere!B557,DataGoesHere!B557-(AH$2*(DataGoesHere!A557-1))))</f>
        <v/>
      </c>
      <c r="DB557" s="19" t="str">
        <f>IF(DataGoesHere!B557="","",IF(AO$9="No",DataGoesHere!B557,DataGoesHere!B557/CX557))</f>
        <v/>
      </c>
      <c r="DC557" s="19" t="str">
        <f>IF(DataGoesHere!B557="","",IF(AO$9="No",DA557,DA557/CX557))</f>
        <v/>
      </c>
      <c r="DD557" s="293" t="str">
        <f>IF(CZ557="",IF(COUNTIF(DD$2:DD556,"Forecast")&lt;Output!E$43,"Forecast",""),"Actual")</f>
        <v/>
      </c>
      <c r="DF557" s="19" t="str">
        <f>IF(DataGoesHere!B556="",IF(DD557="Forecast",(Output!$E$47*IntermediateCalcs!DH556)+((1-Output!$E$47)*IntermediateCalcs!DF556),""),(Output!$E$47*IntermediateCalcs!DB556)+((1-Output!$E$47)*IntermediateCalcs!DF556))</f>
        <v/>
      </c>
      <c r="DG557" s="19" t="str">
        <f>IF(DataGoesHere!B556="",IF(DD557="Forecast",(Output!$G$47*(IntermediateCalcs!DF557-IntermediateCalcs!DF556))+((1-Output!$G$47)*IntermediateCalcs!DG556),""),(Output!$G$47*(IntermediateCalcs!DF557-IntermediateCalcs!DF556))+((1-Output!$G$47)*IntermediateCalcs!DG556))</f>
        <v/>
      </c>
      <c r="DH557" s="19" t="str">
        <f>IF(DataGoesHere!B556="",IF(DD557="Forecast",DF557+DG557,""),DF557+DG557)</f>
        <v/>
      </c>
      <c r="DI557" s="274" t="str">
        <f>IF(DH557="","",IF(IntermediateCalcs!$AO$9="Yes",IntermediateCalcs!DH557*$CX557,IntermediateCalcs!DH557))</f>
        <v/>
      </c>
      <c r="DJ557" s="250" t="str">
        <f>IF(DataGoesHere!$B557="","",($CZ557-DI557))</f>
        <v/>
      </c>
      <c r="DK557" s="250" t="str">
        <f>IF(DataGoesHere!$B557="","",ABS($CZ557-DI557))</f>
        <v/>
      </c>
      <c r="DL557" s="250" t="str">
        <f>IF(DataGoesHere!$B557="","",DK557^2)</f>
        <v/>
      </c>
      <c r="DM557" s="249" t="str">
        <f>IF(DataGoesHere!$B557="","",DK557/$CZ557)</f>
        <v/>
      </c>
      <c r="DN557" s="250" t="str">
        <f>IF(DataGoesHere!$B557="","",SUM(DJ$2:DJ557)/AVERAGE(DK:DK))</f>
        <v/>
      </c>
      <c r="DP557" s="19" t="str">
        <f>IF(DataGoesHere!B557="",IF($DD557="Forecast",(Output!E$48*IntermediateCalcs!CY557)+Output!G$48,""),(Output!E$48*IntermediateCalcs!CY557)+Output!G$48)</f>
        <v/>
      </c>
      <c r="DQ557" s="274" t="str">
        <f>IF(DP557="","",IF(IntermediateCalcs!$AO$9="Yes",IntermediateCalcs!DP557*$CX557,IntermediateCalcs!DP557))</f>
        <v/>
      </c>
      <c r="DR557" s="250" t="str">
        <f>IF(DataGoesHere!$B557="","",($CZ557-DQ557))</f>
        <v/>
      </c>
      <c r="DS557" s="250" t="str">
        <f>IF(DataGoesHere!$B557="","",ABS($CZ557-DQ557))</f>
        <v/>
      </c>
      <c r="DT557" s="250" t="str">
        <f>IF(DataGoesHere!$B557="","",DS557^2)</f>
        <v/>
      </c>
      <c r="DU557" s="249" t="str">
        <f>IF(DataGoesHere!$B557="","",DS557/$CZ557)</f>
        <v/>
      </c>
      <c r="DV557" s="250" t="str">
        <f>IF(DataGoesHere!$B557="","",SUM(DR$2:DR557)/AVERAGE(DS:DS))</f>
        <v/>
      </c>
      <c r="DX557" s="19" t="str">
        <f>IF(DataGoesHere!$B556="","",(DB551*(Output!$O$49/Output!$P$49))+(IntermediateCalcs!DB552*(Output!$M$49/Output!$P$49))+(IntermediateCalcs!DB553*(Output!$K$49/Output!$P$49))+(DB554*(Output!$I$49/Output!$P$49))+(IntermediateCalcs!DB555*(Output!$G$49/Output!$P$49))+(IntermediateCalcs!DB556*(Output!$E$49/Output!$P$49)))</f>
        <v/>
      </c>
      <c r="DY557" s="274" t="str">
        <f>IF(DX557="","",IF(IntermediateCalcs!$AO$9="Yes",IntermediateCalcs!DX557*$CX557,IntermediateCalcs!DX557))</f>
        <v/>
      </c>
      <c r="DZ557" s="250" t="str">
        <f>IF(DataGoesHere!$B557="","",($CZ557-DY557))</f>
        <v/>
      </c>
      <c r="EA557" s="250" t="str">
        <f>IF(DataGoesHere!$B557="","",ABS($CZ557-DY557))</f>
        <v/>
      </c>
      <c r="EB557" s="250" t="str">
        <f>IF(DataGoesHere!$B557="","",EA557^2)</f>
        <v/>
      </c>
      <c r="EC557" s="249" t="str">
        <f>IF(DataGoesHere!$B557="","",EA557/$CZ557)</f>
        <v/>
      </c>
      <c r="ED557" s="250" t="str">
        <f>IF(DataGoesHere!$B557="","",SUM(DZ$2:DZ557)/AVERAGE(EA:EA))</f>
        <v/>
      </c>
    </row>
    <row r="558" spans="20:134" x14ac:dyDescent="0.2">
      <c r="T558" s="240"/>
      <c r="U558" s="86"/>
      <c r="V558" s="86"/>
      <c r="W558" s="86"/>
      <c r="X558" s="245" t="str">
        <f>IF(DataGoesHere!$B558="","",(DataGoesHere!$B558/SUM(DataGoesHere!$B554:'DataGoesHere'!$B565)))</f>
        <v/>
      </c>
      <c r="Y558" s="86"/>
      <c r="Z558" s="86"/>
      <c r="AA558" s="86"/>
      <c r="AB558" s="86"/>
      <c r="AC558" s="86"/>
      <c r="AD558" s="86"/>
      <c r="AE558" s="241"/>
      <c r="CV558" s="310" t="str">
        <f>IF(DataGoesHere!B558="","",DataGoesHere!A558)</f>
        <v/>
      </c>
      <c r="CW558" s="271">
        <f t="shared" ca="1" si="24"/>
        <v>5</v>
      </c>
      <c r="CX558" s="272">
        <f t="shared" ca="1" si="25"/>
        <v>0.97875414397996308</v>
      </c>
      <c r="CY558" s="266">
        <f>DataGoesHere!A558</f>
        <v>557</v>
      </c>
      <c r="CZ558" s="19" t="str">
        <f>IF(DataGoesHere!B558="","",DataGoesHere!B558)</f>
        <v/>
      </c>
      <c r="DA558" s="19" t="str">
        <f>IF(DataGoesHere!B558="","",IF(AH$5="No",DataGoesHere!B558,DataGoesHere!B558-(AH$2*(DataGoesHere!A558-1))))</f>
        <v/>
      </c>
      <c r="DB558" s="19" t="str">
        <f>IF(DataGoesHere!B558="","",IF(AO$9="No",DataGoesHere!B558,DataGoesHere!B558/CX558))</f>
        <v/>
      </c>
      <c r="DC558" s="19" t="str">
        <f>IF(DataGoesHere!B558="","",IF(AO$9="No",DA558,DA558/CX558))</f>
        <v/>
      </c>
      <c r="DD558" s="293" t="str">
        <f>IF(CZ558="",IF(COUNTIF(DD$2:DD557,"Forecast")&lt;Output!E$43,"Forecast",""),"Actual")</f>
        <v/>
      </c>
      <c r="DF558" s="19" t="str">
        <f>IF(DataGoesHere!B557="",IF(DD558="Forecast",(Output!$E$47*IntermediateCalcs!DH557)+((1-Output!$E$47)*IntermediateCalcs!DF557),""),(Output!$E$47*IntermediateCalcs!DB557)+((1-Output!$E$47)*IntermediateCalcs!DF557))</f>
        <v/>
      </c>
      <c r="DG558" s="19" t="str">
        <f>IF(DataGoesHere!B557="",IF(DD558="Forecast",(Output!$G$47*(IntermediateCalcs!DF558-IntermediateCalcs!DF557))+((1-Output!$G$47)*IntermediateCalcs!DG557),""),(Output!$G$47*(IntermediateCalcs!DF558-IntermediateCalcs!DF557))+((1-Output!$G$47)*IntermediateCalcs!DG557))</f>
        <v/>
      </c>
      <c r="DH558" s="19" t="str">
        <f>IF(DataGoesHere!B557="",IF(DD558="Forecast",DF558+DG558,""),DF558+DG558)</f>
        <v/>
      </c>
      <c r="DI558" s="274" t="str">
        <f>IF(DH558="","",IF(IntermediateCalcs!$AO$9="Yes",IntermediateCalcs!DH558*$CX558,IntermediateCalcs!DH558))</f>
        <v/>
      </c>
      <c r="DJ558" s="250" t="str">
        <f>IF(DataGoesHere!$B558="","",($CZ558-DI558))</f>
        <v/>
      </c>
      <c r="DK558" s="250" t="str">
        <f>IF(DataGoesHere!$B558="","",ABS($CZ558-DI558))</f>
        <v/>
      </c>
      <c r="DL558" s="250" t="str">
        <f>IF(DataGoesHere!$B558="","",DK558^2)</f>
        <v/>
      </c>
      <c r="DM558" s="249" t="str">
        <f>IF(DataGoesHere!$B558="","",DK558/$CZ558)</f>
        <v/>
      </c>
      <c r="DN558" s="250" t="str">
        <f>IF(DataGoesHere!$B558="","",SUM(DJ$2:DJ558)/AVERAGE(DK:DK))</f>
        <v/>
      </c>
      <c r="DP558" s="19" t="str">
        <f>IF(DataGoesHere!B558="",IF($DD558="Forecast",(Output!E$48*IntermediateCalcs!CY558)+Output!G$48,""),(Output!E$48*IntermediateCalcs!CY558)+Output!G$48)</f>
        <v/>
      </c>
      <c r="DQ558" s="274" t="str">
        <f>IF(DP558="","",IF(IntermediateCalcs!$AO$9="Yes",IntermediateCalcs!DP558*$CX558,IntermediateCalcs!DP558))</f>
        <v/>
      </c>
      <c r="DR558" s="250" t="str">
        <f>IF(DataGoesHere!$B558="","",($CZ558-DQ558))</f>
        <v/>
      </c>
      <c r="DS558" s="250" t="str">
        <f>IF(DataGoesHere!$B558="","",ABS($CZ558-DQ558))</f>
        <v/>
      </c>
      <c r="DT558" s="250" t="str">
        <f>IF(DataGoesHere!$B558="","",DS558^2)</f>
        <v/>
      </c>
      <c r="DU558" s="249" t="str">
        <f>IF(DataGoesHere!$B558="","",DS558/$CZ558)</f>
        <v/>
      </c>
      <c r="DV558" s="250" t="str">
        <f>IF(DataGoesHere!$B558="","",SUM(DR$2:DR558)/AVERAGE(DS:DS))</f>
        <v/>
      </c>
      <c r="DX558" s="19" t="str">
        <f>IF(DataGoesHere!$B557="","",(DB552*(Output!$O$49/Output!$P$49))+(IntermediateCalcs!DB553*(Output!$M$49/Output!$P$49))+(IntermediateCalcs!DB554*(Output!$K$49/Output!$P$49))+(DB555*(Output!$I$49/Output!$P$49))+(IntermediateCalcs!DB556*(Output!$G$49/Output!$P$49))+(IntermediateCalcs!DB557*(Output!$E$49/Output!$P$49)))</f>
        <v/>
      </c>
      <c r="DY558" s="274" t="str">
        <f>IF(DX558="","",IF(IntermediateCalcs!$AO$9="Yes",IntermediateCalcs!DX558*$CX558,IntermediateCalcs!DX558))</f>
        <v/>
      </c>
      <c r="DZ558" s="250" t="str">
        <f>IF(DataGoesHere!$B558="","",($CZ558-DY558))</f>
        <v/>
      </c>
      <c r="EA558" s="250" t="str">
        <f>IF(DataGoesHere!$B558="","",ABS($CZ558-DY558))</f>
        <v/>
      </c>
      <c r="EB558" s="250" t="str">
        <f>IF(DataGoesHere!$B558="","",EA558^2)</f>
        <v/>
      </c>
      <c r="EC558" s="249" t="str">
        <f>IF(DataGoesHere!$B558="","",EA558/$CZ558)</f>
        <v/>
      </c>
      <c r="ED558" s="250" t="str">
        <f>IF(DataGoesHere!$B558="","",SUM(DZ$2:DZ558)/AVERAGE(EA:EA))</f>
        <v/>
      </c>
    </row>
    <row r="559" spans="20:134" x14ac:dyDescent="0.2">
      <c r="T559" s="240"/>
      <c r="U559" s="86"/>
      <c r="V559" s="86"/>
      <c r="W559" s="86"/>
      <c r="X559" s="86"/>
      <c r="Y559" s="245" t="str">
        <f>IF(DataGoesHere!$B559="","",(DataGoesHere!$B559/SUM(DataGoesHere!$B554:'DataGoesHere'!$B565)))</f>
        <v/>
      </c>
      <c r="Z559" s="86"/>
      <c r="AA559" s="86"/>
      <c r="AB559" s="86"/>
      <c r="AC559" s="86"/>
      <c r="AD559" s="86"/>
      <c r="AE559" s="241"/>
      <c r="CV559" s="310" t="str">
        <f>IF(DataGoesHere!B559="","",DataGoesHere!A559)</f>
        <v/>
      </c>
      <c r="CW559" s="271">
        <f t="shared" ca="1" si="24"/>
        <v>6</v>
      </c>
      <c r="CX559" s="272">
        <f t="shared" ca="1" si="25"/>
        <v>1.0779088099730167</v>
      </c>
      <c r="CY559" s="266">
        <f>DataGoesHere!A559</f>
        <v>558</v>
      </c>
      <c r="CZ559" s="19" t="str">
        <f>IF(DataGoesHere!B559="","",DataGoesHere!B559)</f>
        <v/>
      </c>
      <c r="DA559" s="19" t="str">
        <f>IF(DataGoesHere!B559="","",IF(AH$5="No",DataGoesHere!B559,DataGoesHere!B559-(AH$2*(DataGoesHere!A559-1))))</f>
        <v/>
      </c>
      <c r="DB559" s="19" t="str">
        <f>IF(DataGoesHere!B559="","",IF(AO$9="No",DataGoesHere!B559,DataGoesHere!B559/CX559))</f>
        <v/>
      </c>
      <c r="DC559" s="19" t="str">
        <f>IF(DataGoesHere!B559="","",IF(AO$9="No",DA559,DA559/CX559))</f>
        <v/>
      </c>
      <c r="DD559" s="293" t="str">
        <f>IF(CZ559="",IF(COUNTIF(DD$2:DD558,"Forecast")&lt;Output!E$43,"Forecast",""),"Actual")</f>
        <v/>
      </c>
      <c r="DF559" s="19" t="str">
        <f>IF(DataGoesHere!B558="",IF(DD559="Forecast",(Output!$E$47*IntermediateCalcs!DH558)+((1-Output!$E$47)*IntermediateCalcs!DF558),""),(Output!$E$47*IntermediateCalcs!DB558)+((1-Output!$E$47)*IntermediateCalcs!DF558))</f>
        <v/>
      </c>
      <c r="DG559" s="19" t="str">
        <f>IF(DataGoesHere!B558="",IF(DD559="Forecast",(Output!$G$47*(IntermediateCalcs!DF559-IntermediateCalcs!DF558))+((1-Output!$G$47)*IntermediateCalcs!DG558),""),(Output!$G$47*(IntermediateCalcs!DF559-IntermediateCalcs!DF558))+((1-Output!$G$47)*IntermediateCalcs!DG558))</f>
        <v/>
      </c>
      <c r="DH559" s="19" t="str">
        <f>IF(DataGoesHere!B558="",IF(DD559="Forecast",DF559+DG559,""),DF559+DG559)</f>
        <v/>
      </c>
      <c r="DI559" s="274" t="str">
        <f>IF(DH559="","",IF(IntermediateCalcs!$AO$9="Yes",IntermediateCalcs!DH559*$CX559,IntermediateCalcs!DH559))</f>
        <v/>
      </c>
      <c r="DJ559" s="250" t="str">
        <f>IF(DataGoesHere!$B559="","",($CZ559-DI559))</f>
        <v/>
      </c>
      <c r="DK559" s="250" t="str">
        <f>IF(DataGoesHere!$B559="","",ABS($CZ559-DI559))</f>
        <v/>
      </c>
      <c r="DL559" s="250" t="str">
        <f>IF(DataGoesHere!$B559="","",DK559^2)</f>
        <v/>
      </c>
      <c r="DM559" s="249" t="str">
        <f>IF(DataGoesHere!$B559="","",DK559/$CZ559)</f>
        <v/>
      </c>
      <c r="DN559" s="250" t="str">
        <f>IF(DataGoesHere!$B559="","",SUM(DJ$2:DJ559)/AVERAGE(DK:DK))</f>
        <v/>
      </c>
      <c r="DP559" s="19" t="str">
        <f>IF(DataGoesHere!B559="",IF($DD559="Forecast",(Output!E$48*IntermediateCalcs!CY559)+Output!G$48,""),(Output!E$48*IntermediateCalcs!CY559)+Output!G$48)</f>
        <v/>
      </c>
      <c r="DQ559" s="274" t="str">
        <f>IF(DP559="","",IF(IntermediateCalcs!$AO$9="Yes",IntermediateCalcs!DP559*$CX559,IntermediateCalcs!DP559))</f>
        <v/>
      </c>
      <c r="DR559" s="250" t="str">
        <f>IF(DataGoesHere!$B559="","",($CZ559-DQ559))</f>
        <v/>
      </c>
      <c r="DS559" s="250" t="str">
        <f>IF(DataGoesHere!$B559="","",ABS($CZ559-DQ559))</f>
        <v/>
      </c>
      <c r="DT559" s="250" t="str">
        <f>IF(DataGoesHere!$B559="","",DS559^2)</f>
        <v/>
      </c>
      <c r="DU559" s="249" t="str">
        <f>IF(DataGoesHere!$B559="","",DS559/$CZ559)</f>
        <v/>
      </c>
      <c r="DV559" s="250" t="str">
        <f>IF(DataGoesHere!$B559="","",SUM(DR$2:DR559)/AVERAGE(DS:DS))</f>
        <v/>
      </c>
      <c r="DX559" s="19" t="str">
        <f>IF(DataGoesHere!$B558="","",(DB553*(Output!$O$49/Output!$P$49))+(IntermediateCalcs!DB554*(Output!$M$49/Output!$P$49))+(IntermediateCalcs!DB555*(Output!$K$49/Output!$P$49))+(DB556*(Output!$I$49/Output!$P$49))+(IntermediateCalcs!DB557*(Output!$G$49/Output!$P$49))+(IntermediateCalcs!DB558*(Output!$E$49/Output!$P$49)))</f>
        <v/>
      </c>
      <c r="DY559" s="274" t="str">
        <f>IF(DX559="","",IF(IntermediateCalcs!$AO$9="Yes",IntermediateCalcs!DX559*$CX559,IntermediateCalcs!DX559))</f>
        <v/>
      </c>
      <c r="DZ559" s="250" t="str">
        <f>IF(DataGoesHere!$B559="","",($CZ559-DY559))</f>
        <v/>
      </c>
      <c r="EA559" s="250" t="str">
        <f>IF(DataGoesHere!$B559="","",ABS($CZ559-DY559))</f>
        <v/>
      </c>
      <c r="EB559" s="250" t="str">
        <f>IF(DataGoesHere!$B559="","",EA559^2)</f>
        <v/>
      </c>
      <c r="EC559" s="249" t="str">
        <f>IF(DataGoesHere!$B559="","",EA559/$CZ559)</f>
        <v/>
      </c>
      <c r="ED559" s="250" t="str">
        <f>IF(DataGoesHere!$B559="","",SUM(DZ$2:DZ559)/AVERAGE(EA:EA))</f>
        <v/>
      </c>
    </row>
    <row r="560" spans="20:134" x14ac:dyDescent="0.2">
      <c r="T560" s="240"/>
      <c r="U560" s="86"/>
      <c r="V560" s="86"/>
      <c r="W560" s="86"/>
      <c r="X560" s="86"/>
      <c r="Y560" s="86"/>
      <c r="Z560" s="245" t="str">
        <f>IF(DataGoesHere!$B560="","",(DataGoesHere!$B560/SUM(DataGoesHere!$B554:'DataGoesHere'!$B565)))</f>
        <v/>
      </c>
      <c r="AA560" s="86"/>
      <c r="AB560" s="86"/>
      <c r="AC560" s="86"/>
      <c r="AD560" s="86"/>
      <c r="AE560" s="241"/>
      <c r="CV560" s="310" t="str">
        <f>IF(DataGoesHere!B560="","",DataGoesHere!A560)</f>
        <v/>
      </c>
      <c r="CW560" s="271">
        <f t="shared" ca="1" si="24"/>
        <v>7</v>
      </c>
      <c r="CX560" s="272">
        <f t="shared" ca="1" si="25"/>
        <v>1.0265458156689093</v>
      </c>
      <c r="CY560" s="266">
        <f>DataGoesHere!A560</f>
        <v>559</v>
      </c>
      <c r="CZ560" s="19" t="str">
        <f>IF(DataGoesHere!B560="","",DataGoesHere!B560)</f>
        <v/>
      </c>
      <c r="DA560" s="19" t="str">
        <f>IF(DataGoesHere!B560="","",IF(AH$5="No",DataGoesHere!B560,DataGoesHere!B560-(AH$2*(DataGoesHere!A560-1))))</f>
        <v/>
      </c>
      <c r="DB560" s="19" t="str">
        <f>IF(DataGoesHere!B560="","",IF(AO$9="No",DataGoesHere!B560,DataGoesHere!B560/CX560))</f>
        <v/>
      </c>
      <c r="DC560" s="19" t="str">
        <f>IF(DataGoesHere!B560="","",IF(AO$9="No",DA560,DA560/CX560))</f>
        <v/>
      </c>
      <c r="DD560" s="293" t="str">
        <f>IF(CZ560="",IF(COUNTIF(DD$2:DD559,"Forecast")&lt;Output!E$43,"Forecast",""),"Actual")</f>
        <v/>
      </c>
      <c r="DF560" s="19" t="str">
        <f>IF(DataGoesHere!B559="",IF(DD560="Forecast",(Output!$E$47*IntermediateCalcs!DH559)+((1-Output!$E$47)*IntermediateCalcs!DF559),""),(Output!$E$47*IntermediateCalcs!DB559)+((1-Output!$E$47)*IntermediateCalcs!DF559))</f>
        <v/>
      </c>
      <c r="DG560" s="19" t="str">
        <f>IF(DataGoesHere!B559="",IF(DD560="Forecast",(Output!$G$47*(IntermediateCalcs!DF560-IntermediateCalcs!DF559))+((1-Output!$G$47)*IntermediateCalcs!DG559),""),(Output!$G$47*(IntermediateCalcs!DF560-IntermediateCalcs!DF559))+((1-Output!$G$47)*IntermediateCalcs!DG559))</f>
        <v/>
      </c>
      <c r="DH560" s="19" t="str">
        <f>IF(DataGoesHere!B559="",IF(DD560="Forecast",DF560+DG560,""),DF560+DG560)</f>
        <v/>
      </c>
      <c r="DI560" s="274" t="str">
        <f>IF(DH560="","",IF(IntermediateCalcs!$AO$9="Yes",IntermediateCalcs!DH560*$CX560,IntermediateCalcs!DH560))</f>
        <v/>
      </c>
      <c r="DJ560" s="250" t="str">
        <f>IF(DataGoesHere!$B560="","",($CZ560-DI560))</f>
        <v/>
      </c>
      <c r="DK560" s="250" t="str">
        <f>IF(DataGoesHere!$B560="","",ABS($CZ560-DI560))</f>
        <v/>
      </c>
      <c r="DL560" s="250" t="str">
        <f>IF(DataGoesHere!$B560="","",DK560^2)</f>
        <v/>
      </c>
      <c r="DM560" s="249" t="str">
        <f>IF(DataGoesHere!$B560="","",DK560/$CZ560)</f>
        <v/>
      </c>
      <c r="DN560" s="250" t="str">
        <f>IF(DataGoesHere!$B560="","",SUM(DJ$2:DJ560)/AVERAGE(DK:DK))</f>
        <v/>
      </c>
      <c r="DP560" s="19" t="str">
        <f>IF(DataGoesHere!B560="",IF($DD560="Forecast",(Output!E$48*IntermediateCalcs!CY560)+Output!G$48,""),(Output!E$48*IntermediateCalcs!CY560)+Output!G$48)</f>
        <v/>
      </c>
      <c r="DQ560" s="274" t="str">
        <f>IF(DP560="","",IF(IntermediateCalcs!$AO$9="Yes",IntermediateCalcs!DP560*$CX560,IntermediateCalcs!DP560))</f>
        <v/>
      </c>
      <c r="DR560" s="250" t="str">
        <f>IF(DataGoesHere!$B560="","",($CZ560-DQ560))</f>
        <v/>
      </c>
      <c r="DS560" s="250" t="str">
        <f>IF(DataGoesHere!$B560="","",ABS($CZ560-DQ560))</f>
        <v/>
      </c>
      <c r="DT560" s="250" t="str">
        <f>IF(DataGoesHere!$B560="","",DS560^2)</f>
        <v/>
      </c>
      <c r="DU560" s="249" t="str">
        <f>IF(DataGoesHere!$B560="","",DS560/$CZ560)</f>
        <v/>
      </c>
      <c r="DV560" s="250" t="str">
        <f>IF(DataGoesHere!$B560="","",SUM(DR$2:DR560)/AVERAGE(DS:DS))</f>
        <v/>
      </c>
      <c r="DX560" s="19" t="str">
        <f>IF(DataGoesHere!$B559="","",(DB554*(Output!$O$49/Output!$P$49))+(IntermediateCalcs!DB555*(Output!$M$49/Output!$P$49))+(IntermediateCalcs!DB556*(Output!$K$49/Output!$P$49))+(DB557*(Output!$I$49/Output!$P$49))+(IntermediateCalcs!DB558*(Output!$G$49/Output!$P$49))+(IntermediateCalcs!DB559*(Output!$E$49/Output!$P$49)))</f>
        <v/>
      </c>
      <c r="DY560" s="274" t="str">
        <f>IF(DX560="","",IF(IntermediateCalcs!$AO$9="Yes",IntermediateCalcs!DX560*$CX560,IntermediateCalcs!DX560))</f>
        <v/>
      </c>
      <c r="DZ560" s="250" t="str">
        <f>IF(DataGoesHere!$B560="","",($CZ560-DY560))</f>
        <v/>
      </c>
      <c r="EA560" s="250" t="str">
        <f>IF(DataGoesHere!$B560="","",ABS($CZ560-DY560))</f>
        <v/>
      </c>
      <c r="EB560" s="250" t="str">
        <f>IF(DataGoesHere!$B560="","",EA560^2)</f>
        <v/>
      </c>
      <c r="EC560" s="249" t="str">
        <f>IF(DataGoesHere!$B560="","",EA560/$CZ560)</f>
        <v/>
      </c>
      <c r="ED560" s="250" t="str">
        <f>IF(DataGoesHere!$B560="","",SUM(DZ$2:DZ560)/AVERAGE(EA:EA))</f>
        <v/>
      </c>
    </row>
    <row r="561" spans="20:134" x14ac:dyDescent="0.2">
      <c r="T561" s="240"/>
      <c r="U561" s="86"/>
      <c r="V561" s="86"/>
      <c r="W561" s="86"/>
      <c r="X561" s="86"/>
      <c r="Y561" s="86"/>
      <c r="Z561" s="86"/>
      <c r="AA561" s="245" t="str">
        <f>IF(DataGoesHere!$B561="","",(DataGoesHere!$B561/SUM(DataGoesHere!$B554:'DataGoesHere'!$B565)))</f>
        <v/>
      </c>
      <c r="AB561" s="86"/>
      <c r="AC561" s="86"/>
      <c r="AD561" s="86"/>
      <c r="AE561" s="241"/>
      <c r="CV561" s="310" t="str">
        <f>IF(DataGoesHere!B561="","",DataGoesHere!A561)</f>
        <v/>
      </c>
      <c r="CW561" s="271">
        <f t="shared" ca="1" si="24"/>
        <v>8</v>
      </c>
      <c r="CX561" s="272">
        <f t="shared" ca="1" si="25"/>
        <v>1.0207492390681214</v>
      </c>
      <c r="CY561" s="266">
        <f>DataGoesHere!A561</f>
        <v>560</v>
      </c>
      <c r="CZ561" s="19" t="str">
        <f>IF(DataGoesHere!B561="","",DataGoesHere!B561)</f>
        <v/>
      </c>
      <c r="DA561" s="19" t="str">
        <f>IF(DataGoesHere!B561="","",IF(AH$5="No",DataGoesHere!B561,DataGoesHere!B561-(AH$2*(DataGoesHere!A561-1))))</f>
        <v/>
      </c>
      <c r="DB561" s="19" t="str">
        <f>IF(DataGoesHere!B561="","",IF(AO$9="No",DataGoesHere!B561,DataGoesHere!B561/CX561))</f>
        <v/>
      </c>
      <c r="DC561" s="19" t="str">
        <f>IF(DataGoesHere!B561="","",IF(AO$9="No",DA561,DA561/CX561))</f>
        <v/>
      </c>
      <c r="DD561" s="293" t="str">
        <f>IF(CZ561="",IF(COUNTIF(DD$2:DD560,"Forecast")&lt;Output!E$43,"Forecast",""),"Actual")</f>
        <v/>
      </c>
      <c r="DF561" s="19" t="str">
        <f>IF(DataGoesHere!B560="",IF(DD561="Forecast",(Output!$E$47*IntermediateCalcs!DH560)+((1-Output!$E$47)*IntermediateCalcs!DF560),""),(Output!$E$47*IntermediateCalcs!DB560)+((1-Output!$E$47)*IntermediateCalcs!DF560))</f>
        <v/>
      </c>
      <c r="DG561" s="19" t="str">
        <f>IF(DataGoesHere!B560="",IF(DD561="Forecast",(Output!$G$47*(IntermediateCalcs!DF561-IntermediateCalcs!DF560))+((1-Output!$G$47)*IntermediateCalcs!DG560),""),(Output!$G$47*(IntermediateCalcs!DF561-IntermediateCalcs!DF560))+((1-Output!$G$47)*IntermediateCalcs!DG560))</f>
        <v/>
      </c>
      <c r="DH561" s="19" t="str">
        <f>IF(DataGoesHere!B560="",IF(DD561="Forecast",DF561+DG561,""),DF561+DG561)</f>
        <v/>
      </c>
      <c r="DI561" s="274" t="str">
        <f>IF(DH561="","",IF(IntermediateCalcs!$AO$9="Yes",IntermediateCalcs!DH561*$CX561,IntermediateCalcs!DH561))</f>
        <v/>
      </c>
      <c r="DJ561" s="250" t="str">
        <f>IF(DataGoesHere!$B561="","",($CZ561-DI561))</f>
        <v/>
      </c>
      <c r="DK561" s="250" t="str">
        <f>IF(DataGoesHere!$B561="","",ABS($CZ561-DI561))</f>
        <v/>
      </c>
      <c r="DL561" s="250" t="str">
        <f>IF(DataGoesHere!$B561="","",DK561^2)</f>
        <v/>
      </c>
      <c r="DM561" s="249" t="str">
        <f>IF(DataGoesHere!$B561="","",DK561/$CZ561)</f>
        <v/>
      </c>
      <c r="DN561" s="250" t="str">
        <f>IF(DataGoesHere!$B561="","",SUM(DJ$2:DJ561)/AVERAGE(DK:DK))</f>
        <v/>
      </c>
      <c r="DP561" s="19" t="str">
        <f>IF(DataGoesHere!B561="",IF($DD561="Forecast",(Output!E$48*IntermediateCalcs!CY561)+Output!G$48,""),(Output!E$48*IntermediateCalcs!CY561)+Output!G$48)</f>
        <v/>
      </c>
      <c r="DQ561" s="274" t="str">
        <f>IF(DP561="","",IF(IntermediateCalcs!$AO$9="Yes",IntermediateCalcs!DP561*$CX561,IntermediateCalcs!DP561))</f>
        <v/>
      </c>
      <c r="DR561" s="250" t="str">
        <f>IF(DataGoesHere!$B561="","",($CZ561-DQ561))</f>
        <v/>
      </c>
      <c r="DS561" s="250" t="str">
        <f>IF(DataGoesHere!$B561="","",ABS($CZ561-DQ561))</f>
        <v/>
      </c>
      <c r="DT561" s="250" t="str">
        <f>IF(DataGoesHere!$B561="","",DS561^2)</f>
        <v/>
      </c>
      <c r="DU561" s="249" t="str">
        <f>IF(DataGoesHere!$B561="","",DS561/$CZ561)</f>
        <v/>
      </c>
      <c r="DV561" s="250" t="str">
        <f>IF(DataGoesHere!$B561="","",SUM(DR$2:DR561)/AVERAGE(DS:DS))</f>
        <v/>
      </c>
      <c r="DX561" s="19" t="str">
        <f>IF(DataGoesHere!$B560="","",(DB555*(Output!$O$49/Output!$P$49))+(IntermediateCalcs!DB556*(Output!$M$49/Output!$P$49))+(IntermediateCalcs!DB557*(Output!$K$49/Output!$P$49))+(DB558*(Output!$I$49/Output!$P$49))+(IntermediateCalcs!DB559*(Output!$G$49/Output!$P$49))+(IntermediateCalcs!DB560*(Output!$E$49/Output!$P$49)))</f>
        <v/>
      </c>
      <c r="DY561" s="274" t="str">
        <f>IF(DX561="","",IF(IntermediateCalcs!$AO$9="Yes",IntermediateCalcs!DX561*$CX561,IntermediateCalcs!DX561))</f>
        <v/>
      </c>
      <c r="DZ561" s="250" t="str">
        <f>IF(DataGoesHere!$B561="","",($CZ561-DY561))</f>
        <v/>
      </c>
      <c r="EA561" s="250" t="str">
        <f>IF(DataGoesHere!$B561="","",ABS($CZ561-DY561))</f>
        <v/>
      </c>
      <c r="EB561" s="250" t="str">
        <f>IF(DataGoesHere!$B561="","",EA561^2)</f>
        <v/>
      </c>
      <c r="EC561" s="249" t="str">
        <f>IF(DataGoesHere!$B561="","",EA561/$CZ561)</f>
        <v/>
      </c>
      <c r="ED561" s="250" t="str">
        <f>IF(DataGoesHere!$B561="","",SUM(DZ$2:DZ561)/AVERAGE(EA:EA))</f>
        <v/>
      </c>
    </row>
    <row r="562" spans="20:134" x14ac:dyDescent="0.2">
      <c r="T562" s="240"/>
      <c r="U562" s="86"/>
      <c r="V562" s="86"/>
      <c r="W562" s="86"/>
      <c r="X562" s="86"/>
      <c r="Y562" s="86"/>
      <c r="Z562" s="86"/>
      <c r="AA562" s="86"/>
      <c r="AB562" s="245" t="str">
        <f>IF(DataGoesHere!$B562="","",(DataGoesHere!$B562/SUM(DataGoesHere!$B554:'DataGoesHere'!$B565)))</f>
        <v/>
      </c>
      <c r="AC562" s="86"/>
      <c r="AD562" s="86"/>
      <c r="AE562" s="241"/>
      <c r="CV562" s="310" t="str">
        <f>IF(DataGoesHere!B562="","",DataGoesHere!A562)</f>
        <v/>
      </c>
      <c r="CW562" s="271">
        <f t="shared" ca="1" si="24"/>
        <v>9</v>
      </c>
      <c r="CX562" s="272">
        <f t="shared" ca="1" si="25"/>
        <v>1.0625330005567626</v>
      </c>
      <c r="CY562" s="266">
        <f>DataGoesHere!A562</f>
        <v>561</v>
      </c>
      <c r="CZ562" s="19" t="str">
        <f>IF(DataGoesHere!B562="","",DataGoesHere!B562)</f>
        <v/>
      </c>
      <c r="DA562" s="19" t="str">
        <f>IF(DataGoesHere!B562="","",IF(AH$5="No",DataGoesHere!B562,DataGoesHere!B562-(AH$2*(DataGoesHere!A562-1))))</f>
        <v/>
      </c>
      <c r="DB562" s="19" t="str">
        <f>IF(DataGoesHere!B562="","",IF(AO$9="No",DataGoesHere!B562,DataGoesHere!B562/CX562))</f>
        <v/>
      </c>
      <c r="DC562" s="19" t="str">
        <f>IF(DataGoesHere!B562="","",IF(AO$9="No",DA562,DA562/CX562))</f>
        <v/>
      </c>
      <c r="DD562" s="293" t="str">
        <f>IF(CZ562="",IF(COUNTIF(DD$2:DD561,"Forecast")&lt;Output!E$43,"Forecast",""),"Actual")</f>
        <v/>
      </c>
      <c r="DF562" s="19" t="str">
        <f>IF(DataGoesHere!B561="",IF(DD562="Forecast",(Output!$E$47*IntermediateCalcs!DH561)+((1-Output!$E$47)*IntermediateCalcs!DF561),""),(Output!$E$47*IntermediateCalcs!DB561)+((1-Output!$E$47)*IntermediateCalcs!DF561))</f>
        <v/>
      </c>
      <c r="DG562" s="19" t="str">
        <f>IF(DataGoesHere!B561="",IF(DD562="Forecast",(Output!$G$47*(IntermediateCalcs!DF562-IntermediateCalcs!DF561))+((1-Output!$G$47)*IntermediateCalcs!DG561),""),(Output!$G$47*(IntermediateCalcs!DF562-IntermediateCalcs!DF561))+((1-Output!$G$47)*IntermediateCalcs!DG561))</f>
        <v/>
      </c>
      <c r="DH562" s="19" t="str">
        <f>IF(DataGoesHere!B561="",IF(DD562="Forecast",DF562+DG562,""),DF562+DG562)</f>
        <v/>
      </c>
      <c r="DI562" s="274" t="str">
        <f>IF(DH562="","",IF(IntermediateCalcs!$AO$9="Yes",IntermediateCalcs!DH562*$CX562,IntermediateCalcs!DH562))</f>
        <v/>
      </c>
      <c r="DJ562" s="250" t="str">
        <f>IF(DataGoesHere!$B562="","",($CZ562-DI562))</f>
        <v/>
      </c>
      <c r="DK562" s="250" t="str">
        <f>IF(DataGoesHere!$B562="","",ABS($CZ562-DI562))</f>
        <v/>
      </c>
      <c r="DL562" s="250" t="str">
        <f>IF(DataGoesHere!$B562="","",DK562^2)</f>
        <v/>
      </c>
      <c r="DM562" s="249" t="str">
        <f>IF(DataGoesHere!$B562="","",DK562/$CZ562)</f>
        <v/>
      </c>
      <c r="DN562" s="250" t="str">
        <f>IF(DataGoesHere!$B562="","",SUM(DJ$2:DJ562)/AVERAGE(DK:DK))</f>
        <v/>
      </c>
      <c r="DP562" s="19" t="str">
        <f>IF(DataGoesHere!B562="",IF($DD562="Forecast",(Output!E$48*IntermediateCalcs!CY562)+Output!G$48,""),(Output!E$48*IntermediateCalcs!CY562)+Output!G$48)</f>
        <v/>
      </c>
      <c r="DQ562" s="274" t="str">
        <f>IF(DP562="","",IF(IntermediateCalcs!$AO$9="Yes",IntermediateCalcs!DP562*$CX562,IntermediateCalcs!DP562))</f>
        <v/>
      </c>
      <c r="DR562" s="250" t="str">
        <f>IF(DataGoesHere!$B562="","",($CZ562-DQ562))</f>
        <v/>
      </c>
      <c r="DS562" s="250" t="str">
        <f>IF(DataGoesHere!$B562="","",ABS($CZ562-DQ562))</f>
        <v/>
      </c>
      <c r="DT562" s="250" t="str">
        <f>IF(DataGoesHere!$B562="","",DS562^2)</f>
        <v/>
      </c>
      <c r="DU562" s="249" t="str">
        <f>IF(DataGoesHere!$B562="","",DS562/$CZ562)</f>
        <v/>
      </c>
      <c r="DV562" s="250" t="str">
        <f>IF(DataGoesHere!$B562="","",SUM(DR$2:DR562)/AVERAGE(DS:DS))</f>
        <v/>
      </c>
      <c r="DX562" s="19" t="str">
        <f>IF(DataGoesHere!$B561="","",(DB556*(Output!$O$49/Output!$P$49))+(IntermediateCalcs!DB557*(Output!$M$49/Output!$P$49))+(IntermediateCalcs!DB558*(Output!$K$49/Output!$P$49))+(DB559*(Output!$I$49/Output!$P$49))+(IntermediateCalcs!DB560*(Output!$G$49/Output!$P$49))+(IntermediateCalcs!DB561*(Output!$E$49/Output!$P$49)))</f>
        <v/>
      </c>
      <c r="DY562" s="274" t="str">
        <f>IF(DX562="","",IF(IntermediateCalcs!$AO$9="Yes",IntermediateCalcs!DX562*$CX562,IntermediateCalcs!DX562))</f>
        <v/>
      </c>
      <c r="DZ562" s="250" t="str">
        <f>IF(DataGoesHere!$B562="","",($CZ562-DY562))</f>
        <v/>
      </c>
      <c r="EA562" s="250" t="str">
        <f>IF(DataGoesHere!$B562="","",ABS($CZ562-DY562))</f>
        <v/>
      </c>
      <c r="EB562" s="250" t="str">
        <f>IF(DataGoesHere!$B562="","",EA562^2)</f>
        <v/>
      </c>
      <c r="EC562" s="249" t="str">
        <f>IF(DataGoesHere!$B562="","",EA562/$CZ562)</f>
        <v/>
      </c>
      <c r="ED562" s="250" t="str">
        <f>IF(DataGoesHere!$B562="","",SUM(DZ$2:DZ562)/AVERAGE(EA:EA))</f>
        <v/>
      </c>
    </row>
    <row r="563" spans="20:134" x14ac:dyDescent="0.2">
      <c r="T563" s="240"/>
      <c r="U563" s="86"/>
      <c r="V563" s="86"/>
      <c r="W563" s="86"/>
      <c r="X563" s="86"/>
      <c r="Y563" s="86"/>
      <c r="Z563" s="86"/>
      <c r="AA563" s="86"/>
      <c r="AB563" s="86"/>
      <c r="AC563" s="245" t="str">
        <f>IF(DataGoesHere!$B563="","",(DataGoesHere!$B563/SUM(DataGoesHere!$B554:'DataGoesHere'!$B565)))</f>
        <v/>
      </c>
      <c r="AD563" s="86"/>
      <c r="AE563" s="241"/>
      <c r="CV563" s="310" t="str">
        <f>IF(DataGoesHere!B563="","",DataGoesHere!A563)</f>
        <v/>
      </c>
      <c r="CW563" s="271">
        <f t="shared" ca="1" si="24"/>
        <v>10</v>
      </c>
      <c r="CX563" s="272">
        <f t="shared" ca="1" si="25"/>
        <v>0.92557634012077306</v>
      </c>
      <c r="CY563" s="266">
        <f>DataGoesHere!A563</f>
        <v>562</v>
      </c>
      <c r="CZ563" s="19" t="str">
        <f>IF(DataGoesHere!B563="","",DataGoesHere!B563)</f>
        <v/>
      </c>
      <c r="DA563" s="19" t="str">
        <f>IF(DataGoesHere!B563="","",IF(AH$5="No",DataGoesHere!B563,DataGoesHere!B563-(AH$2*(DataGoesHere!A563-1))))</f>
        <v/>
      </c>
      <c r="DB563" s="19" t="str">
        <f>IF(DataGoesHere!B563="","",IF(AO$9="No",DataGoesHere!B563,DataGoesHere!B563/CX563))</f>
        <v/>
      </c>
      <c r="DC563" s="19" t="str">
        <f>IF(DataGoesHere!B563="","",IF(AO$9="No",DA563,DA563/CX563))</f>
        <v/>
      </c>
      <c r="DD563" s="293" t="str">
        <f>IF(CZ563="",IF(COUNTIF(DD$2:DD562,"Forecast")&lt;Output!E$43,"Forecast",""),"Actual")</f>
        <v/>
      </c>
      <c r="DF563" s="19" t="str">
        <f>IF(DataGoesHere!B562="",IF(DD563="Forecast",(Output!$E$47*IntermediateCalcs!DH562)+((1-Output!$E$47)*IntermediateCalcs!DF562),""),(Output!$E$47*IntermediateCalcs!DB562)+((1-Output!$E$47)*IntermediateCalcs!DF562))</f>
        <v/>
      </c>
      <c r="DG563" s="19" t="str">
        <f>IF(DataGoesHere!B562="",IF(DD563="Forecast",(Output!$G$47*(IntermediateCalcs!DF563-IntermediateCalcs!DF562))+((1-Output!$G$47)*IntermediateCalcs!DG562),""),(Output!$G$47*(IntermediateCalcs!DF563-IntermediateCalcs!DF562))+((1-Output!$G$47)*IntermediateCalcs!DG562))</f>
        <v/>
      </c>
      <c r="DH563" s="19" t="str">
        <f>IF(DataGoesHere!B562="",IF(DD563="Forecast",DF563+DG563,""),DF563+DG563)</f>
        <v/>
      </c>
      <c r="DI563" s="274" t="str">
        <f>IF(DH563="","",IF(IntermediateCalcs!$AO$9="Yes",IntermediateCalcs!DH563*$CX563,IntermediateCalcs!DH563))</f>
        <v/>
      </c>
      <c r="DJ563" s="250" t="str">
        <f>IF(DataGoesHere!$B563="","",($CZ563-DI563))</f>
        <v/>
      </c>
      <c r="DK563" s="250" t="str">
        <f>IF(DataGoesHere!$B563="","",ABS($CZ563-DI563))</f>
        <v/>
      </c>
      <c r="DL563" s="250" t="str">
        <f>IF(DataGoesHere!$B563="","",DK563^2)</f>
        <v/>
      </c>
      <c r="DM563" s="249" t="str">
        <f>IF(DataGoesHere!$B563="","",DK563/$CZ563)</f>
        <v/>
      </c>
      <c r="DN563" s="250" t="str">
        <f>IF(DataGoesHere!$B563="","",SUM(DJ$2:DJ563)/AVERAGE(DK:DK))</f>
        <v/>
      </c>
      <c r="DP563" s="19" t="str">
        <f>IF(DataGoesHere!B563="",IF($DD563="Forecast",(Output!E$48*IntermediateCalcs!CY563)+Output!G$48,""),(Output!E$48*IntermediateCalcs!CY563)+Output!G$48)</f>
        <v/>
      </c>
      <c r="DQ563" s="274" t="str">
        <f>IF(DP563="","",IF(IntermediateCalcs!$AO$9="Yes",IntermediateCalcs!DP563*$CX563,IntermediateCalcs!DP563))</f>
        <v/>
      </c>
      <c r="DR563" s="250" t="str">
        <f>IF(DataGoesHere!$B563="","",($CZ563-DQ563))</f>
        <v/>
      </c>
      <c r="DS563" s="250" t="str">
        <f>IF(DataGoesHere!$B563="","",ABS($CZ563-DQ563))</f>
        <v/>
      </c>
      <c r="DT563" s="250" t="str">
        <f>IF(DataGoesHere!$B563="","",DS563^2)</f>
        <v/>
      </c>
      <c r="DU563" s="249" t="str">
        <f>IF(DataGoesHere!$B563="","",DS563/$CZ563)</f>
        <v/>
      </c>
      <c r="DV563" s="250" t="str">
        <f>IF(DataGoesHere!$B563="","",SUM(DR$2:DR563)/AVERAGE(DS:DS))</f>
        <v/>
      </c>
      <c r="DX563" s="19" t="str">
        <f>IF(DataGoesHere!$B562="","",(DB557*(Output!$O$49/Output!$P$49))+(IntermediateCalcs!DB558*(Output!$M$49/Output!$P$49))+(IntermediateCalcs!DB559*(Output!$K$49/Output!$P$49))+(DB560*(Output!$I$49/Output!$P$49))+(IntermediateCalcs!DB561*(Output!$G$49/Output!$P$49))+(IntermediateCalcs!DB562*(Output!$E$49/Output!$P$49)))</f>
        <v/>
      </c>
      <c r="DY563" s="274" t="str">
        <f>IF(DX563="","",IF(IntermediateCalcs!$AO$9="Yes",IntermediateCalcs!DX563*$CX563,IntermediateCalcs!DX563))</f>
        <v/>
      </c>
      <c r="DZ563" s="250" t="str">
        <f>IF(DataGoesHere!$B563="","",($CZ563-DY563))</f>
        <v/>
      </c>
      <c r="EA563" s="250" t="str">
        <f>IF(DataGoesHere!$B563="","",ABS($CZ563-DY563))</f>
        <v/>
      </c>
      <c r="EB563" s="250" t="str">
        <f>IF(DataGoesHere!$B563="","",EA563^2)</f>
        <v/>
      </c>
      <c r="EC563" s="249" t="str">
        <f>IF(DataGoesHere!$B563="","",EA563/$CZ563)</f>
        <v/>
      </c>
      <c r="ED563" s="250" t="str">
        <f>IF(DataGoesHere!$B563="","",SUM(DZ$2:DZ563)/AVERAGE(EA:EA))</f>
        <v/>
      </c>
    </row>
    <row r="564" spans="20:134" x14ac:dyDescent="0.2">
      <c r="T564" s="240"/>
      <c r="U564" s="86"/>
      <c r="V564" s="86"/>
      <c r="W564" s="86"/>
      <c r="X564" s="86"/>
      <c r="Y564" s="86"/>
      <c r="Z564" s="86"/>
      <c r="AA564" s="86"/>
      <c r="AB564" s="86"/>
      <c r="AC564" s="86"/>
      <c r="AD564" s="245" t="str">
        <f>IF(DataGoesHere!$B564="","",(DataGoesHere!$B564/SUM(DataGoesHere!$B554:'DataGoesHere'!$B565)))</f>
        <v/>
      </c>
      <c r="AE564" s="241"/>
      <c r="CV564" s="310" t="str">
        <f>IF(DataGoesHere!B564="","",DataGoesHere!A564)</f>
        <v/>
      </c>
      <c r="CW564" s="271">
        <f t="shared" ca="1" si="24"/>
        <v>11</v>
      </c>
      <c r="CX564" s="272">
        <f t="shared" ca="1" si="25"/>
        <v>0.97463169608807265</v>
      </c>
      <c r="CY564" s="266">
        <f>DataGoesHere!A564</f>
        <v>563</v>
      </c>
      <c r="CZ564" s="19" t="str">
        <f>IF(DataGoesHere!B564="","",DataGoesHere!B564)</f>
        <v/>
      </c>
      <c r="DA564" s="19" t="str">
        <f>IF(DataGoesHere!B564="","",IF(AH$5="No",DataGoesHere!B564,DataGoesHere!B564-(AH$2*(DataGoesHere!A564-1))))</f>
        <v/>
      </c>
      <c r="DB564" s="19" t="str">
        <f>IF(DataGoesHere!B564="","",IF(AO$9="No",DataGoesHere!B564,DataGoesHere!B564/CX564))</f>
        <v/>
      </c>
      <c r="DC564" s="19" t="str">
        <f>IF(DataGoesHere!B564="","",IF(AO$9="No",DA564,DA564/CX564))</f>
        <v/>
      </c>
      <c r="DD564" s="293" t="str">
        <f>IF(CZ564="",IF(COUNTIF(DD$2:DD563,"Forecast")&lt;Output!E$43,"Forecast",""),"Actual")</f>
        <v/>
      </c>
      <c r="DF564" s="19" t="str">
        <f>IF(DataGoesHere!B563="",IF(DD564="Forecast",(Output!$E$47*IntermediateCalcs!DH563)+((1-Output!$E$47)*IntermediateCalcs!DF563),""),(Output!$E$47*IntermediateCalcs!DB563)+((1-Output!$E$47)*IntermediateCalcs!DF563))</f>
        <v/>
      </c>
      <c r="DG564" s="19" t="str">
        <f>IF(DataGoesHere!B563="",IF(DD564="Forecast",(Output!$G$47*(IntermediateCalcs!DF564-IntermediateCalcs!DF563))+((1-Output!$G$47)*IntermediateCalcs!DG563),""),(Output!$G$47*(IntermediateCalcs!DF564-IntermediateCalcs!DF563))+((1-Output!$G$47)*IntermediateCalcs!DG563))</f>
        <v/>
      </c>
      <c r="DH564" s="19" t="str">
        <f>IF(DataGoesHere!B563="",IF(DD564="Forecast",DF564+DG564,""),DF564+DG564)</f>
        <v/>
      </c>
      <c r="DI564" s="274" t="str">
        <f>IF(DH564="","",IF(IntermediateCalcs!$AO$9="Yes",IntermediateCalcs!DH564*$CX564,IntermediateCalcs!DH564))</f>
        <v/>
      </c>
      <c r="DJ564" s="250" t="str">
        <f>IF(DataGoesHere!$B564="","",($CZ564-DI564))</f>
        <v/>
      </c>
      <c r="DK564" s="250" t="str">
        <f>IF(DataGoesHere!$B564="","",ABS($CZ564-DI564))</f>
        <v/>
      </c>
      <c r="DL564" s="250" t="str">
        <f>IF(DataGoesHere!$B564="","",DK564^2)</f>
        <v/>
      </c>
      <c r="DM564" s="249" t="str">
        <f>IF(DataGoesHere!$B564="","",DK564/$CZ564)</f>
        <v/>
      </c>
      <c r="DN564" s="250" t="str">
        <f>IF(DataGoesHere!$B564="","",SUM(DJ$2:DJ564)/AVERAGE(DK:DK))</f>
        <v/>
      </c>
      <c r="DP564" s="19" t="str">
        <f>IF(DataGoesHere!B564="",IF($DD564="Forecast",(Output!E$48*IntermediateCalcs!CY564)+Output!G$48,""),(Output!E$48*IntermediateCalcs!CY564)+Output!G$48)</f>
        <v/>
      </c>
      <c r="DQ564" s="274" t="str">
        <f>IF(DP564="","",IF(IntermediateCalcs!$AO$9="Yes",IntermediateCalcs!DP564*$CX564,IntermediateCalcs!DP564))</f>
        <v/>
      </c>
      <c r="DR564" s="250" t="str">
        <f>IF(DataGoesHere!$B564="","",($CZ564-DQ564))</f>
        <v/>
      </c>
      <c r="DS564" s="250" t="str">
        <f>IF(DataGoesHere!$B564="","",ABS($CZ564-DQ564))</f>
        <v/>
      </c>
      <c r="DT564" s="250" t="str">
        <f>IF(DataGoesHere!$B564="","",DS564^2)</f>
        <v/>
      </c>
      <c r="DU564" s="249" t="str">
        <f>IF(DataGoesHere!$B564="","",DS564/$CZ564)</f>
        <v/>
      </c>
      <c r="DV564" s="250" t="str">
        <f>IF(DataGoesHere!$B564="","",SUM(DR$2:DR564)/AVERAGE(DS:DS))</f>
        <v/>
      </c>
      <c r="DX564" s="19" t="str">
        <f>IF(DataGoesHere!$B563="","",(DB558*(Output!$O$49/Output!$P$49))+(IntermediateCalcs!DB559*(Output!$M$49/Output!$P$49))+(IntermediateCalcs!DB560*(Output!$K$49/Output!$P$49))+(DB561*(Output!$I$49/Output!$P$49))+(IntermediateCalcs!DB562*(Output!$G$49/Output!$P$49))+(IntermediateCalcs!DB563*(Output!$E$49/Output!$P$49)))</f>
        <v/>
      </c>
      <c r="DY564" s="274" t="str">
        <f>IF(DX564="","",IF(IntermediateCalcs!$AO$9="Yes",IntermediateCalcs!DX564*$CX564,IntermediateCalcs!DX564))</f>
        <v/>
      </c>
      <c r="DZ564" s="250" t="str">
        <f>IF(DataGoesHere!$B564="","",($CZ564-DY564))</f>
        <v/>
      </c>
      <c r="EA564" s="250" t="str">
        <f>IF(DataGoesHere!$B564="","",ABS($CZ564-DY564))</f>
        <v/>
      </c>
      <c r="EB564" s="250" t="str">
        <f>IF(DataGoesHere!$B564="","",EA564^2)</f>
        <v/>
      </c>
      <c r="EC564" s="249" t="str">
        <f>IF(DataGoesHere!$B564="","",EA564/$CZ564)</f>
        <v/>
      </c>
      <c r="ED564" s="250" t="str">
        <f>IF(DataGoesHere!$B564="","",SUM(DZ$2:DZ564)/AVERAGE(EA:EA))</f>
        <v/>
      </c>
    </row>
    <row r="565" spans="20:134" x14ac:dyDescent="0.2">
      <c r="T565" s="242"/>
      <c r="U565" s="243"/>
      <c r="V565" s="243"/>
      <c r="W565" s="243"/>
      <c r="X565" s="243"/>
      <c r="Y565" s="243"/>
      <c r="Z565" s="243"/>
      <c r="AA565" s="243"/>
      <c r="AB565" s="243"/>
      <c r="AC565" s="243"/>
      <c r="AD565" s="243"/>
      <c r="AE565" s="246" t="str">
        <f>IF(DataGoesHere!$B565="","",(DataGoesHere!$B565/SUM(DataGoesHere!$B554:'DataGoesHere'!$B565)))</f>
        <v/>
      </c>
      <c r="CV565" s="310" t="str">
        <f>IF(DataGoesHere!B565="","",DataGoesHere!A565)</f>
        <v/>
      </c>
      <c r="CW565" s="271">
        <f t="shared" ca="1" si="24"/>
        <v>12</v>
      </c>
      <c r="CX565" s="272">
        <f t="shared" ca="1" si="25"/>
        <v>1.0054005237672714</v>
      </c>
      <c r="CY565" s="266">
        <f>DataGoesHere!A565</f>
        <v>564</v>
      </c>
      <c r="CZ565" s="19" t="str">
        <f>IF(DataGoesHere!B565="","",DataGoesHere!B565)</f>
        <v/>
      </c>
      <c r="DA565" s="19" t="str">
        <f>IF(DataGoesHere!B565="","",IF(AH$5="No",DataGoesHere!B565,DataGoesHere!B565-(AH$2*(DataGoesHere!A565-1))))</f>
        <v/>
      </c>
      <c r="DB565" s="19" t="str">
        <f>IF(DataGoesHere!B565="","",IF(AO$9="No",DataGoesHere!B565,DataGoesHere!B565/CX565))</f>
        <v/>
      </c>
      <c r="DC565" s="19" t="str">
        <f>IF(DataGoesHere!B565="","",IF(AO$9="No",DA565,DA565/CX565))</f>
        <v/>
      </c>
      <c r="DD565" s="293" t="str">
        <f>IF(CZ565="",IF(COUNTIF(DD$2:DD564,"Forecast")&lt;Output!E$43,"Forecast",""),"Actual")</f>
        <v/>
      </c>
      <c r="DF565" s="19" t="str">
        <f>IF(DataGoesHere!B564="",IF(DD565="Forecast",(Output!$E$47*IntermediateCalcs!DH564)+((1-Output!$E$47)*IntermediateCalcs!DF564),""),(Output!$E$47*IntermediateCalcs!DB564)+((1-Output!$E$47)*IntermediateCalcs!DF564))</f>
        <v/>
      </c>
      <c r="DG565" s="19" t="str">
        <f>IF(DataGoesHere!B564="",IF(DD565="Forecast",(Output!$G$47*(IntermediateCalcs!DF565-IntermediateCalcs!DF564))+((1-Output!$G$47)*IntermediateCalcs!DG564),""),(Output!$G$47*(IntermediateCalcs!DF565-IntermediateCalcs!DF564))+((1-Output!$G$47)*IntermediateCalcs!DG564))</f>
        <v/>
      </c>
      <c r="DH565" s="19" t="str">
        <f>IF(DataGoesHere!B564="",IF(DD565="Forecast",DF565+DG565,""),DF565+DG565)</f>
        <v/>
      </c>
      <c r="DI565" s="274" t="str">
        <f>IF(DH565="","",IF(IntermediateCalcs!$AO$9="Yes",IntermediateCalcs!DH565*$CX565,IntermediateCalcs!DH565))</f>
        <v/>
      </c>
      <c r="DJ565" s="250" t="str">
        <f>IF(DataGoesHere!$B565="","",($CZ565-DI565))</f>
        <v/>
      </c>
      <c r="DK565" s="250" t="str">
        <f>IF(DataGoesHere!$B565="","",ABS($CZ565-DI565))</f>
        <v/>
      </c>
      <c r="DL565" s="250" t="str">
        <f>IF(DataGoesHere!$B565="","",DK565^2)</f>
        <v/>
      </c>
      <c r="DM565" s="249" t="str">
        <f>IF(DataGoesHere!$B565="","",DK565/$CZ565)</f>
        <v/>
      </c>
      <c r="DN565" s="250" t="str">
        <f>IF(DataGoesHere!$B565="","",SUM(DJ$2:DJ565)/AVERAGE(DK:DK))</f>
        <v/>
      </c>
      <c r="DP565" s="19" t="str">
        <f>IF(DataGoesHere!B565="",IF($DD565="Forecast",(Output!E$48*IntermediateCalcs!CY565)+Output!G$48,""),(Output!E$48*IntermediateCalcs!CY565)+Output!G$48)</f>
        <v/>
      </c>
      <c r="DQ565" s="274" t="str">
        <f>IF(DP565="","",IF(IntermediateCalcs!$AO$9="Yes",IntermediateCalcs!DP565*$CX565,IntermediateCalcs!DP565))</f>
        <v/>
      </c>
      <c r="DR565" s="250" t="str">
        <f>IF(DataGoesHere!$B565="","",($CZ565-DQ565))</f>
        <v/>
      </c>
      <c r="DS565" s="250" t="str">
        <f>IF(DataGoesHere!$B565="","",ABS($CZ565-DQ565))</f>
        <v/>
      </c>
      <c r="DT565" s="250" t="str">
        <f>IF(DataGoesHere!$B565="","",DS565^2)</f>
        <v/>
      </c>
      <c r="DU565" s="249" t="str">
        <f>IF(DataGoesHere!$B565="","",DS565/$CZ565)</f>
        <v/>
      </c>
      <c r="DV565" s="250" t="str">
        <f>IF(DataGoesHere!$B565="","",SUM(DR$2:DR565)/AVERAGE(DS:DS))</f>
        <v/>
      </c>
      <c r="DX565" s="19" t="str">
        <f>IF(DataGoesHere!$B564="","",(DB559*(Output!$O$49/Output!$P$49))+(IntermediateCalcs!DB560*(Output!$M$49/Output!$P$49))+(IntermediateCalcs!DB561*(Output!$K$49/Output!$P$49))+(DB562*(Output!$I$49/Output!$P$49))+(IntermediateCalcs!DB563*(Output!$G$49/Output!$P$49))+(IntermediateCalcs!DB564*(Output!$E$49/Output!$P$49)))</f>
        <v/>
      </c>
      <c r="DY565" s="274" t="str">
        <f>IF(DX565="","",IF(IntermediateCalcs!$AO$9="Yes",IntermediateCalcs!DX565*$CX565,IntermediateCalcs!DX565))</f>
        <v/>
      </c>
      <c r="DZ565" s="250" t="str">
        <f>IF(DataGoesHere!$B565="","",($CZ565-DY565))</f>
        <v/>
      </c>
      <c r="EA565" s="250" t="str">
        <f>IF(DataGoesHere!$B565="","",ABS($CZ565-DY565))</f>
        <v/>
      </c>
      <c r="EB565" s="250" t="str">
        <f>IF(DataGoesHere!$B565="","",EA565^2)</f>
        <v/>
      </c>
      <c r="EC565" s="249" t="str">
        <f>IF(DataGoesHere!$B565="","",EA565/$CZ565)</f>
        <v/>
      </c>
      <c r="ED565" s="250" t="str">
        <f>IF(DataGoesHere!$B565="","",SUM(DZ$2:DZ565)/AVERAGE(EA:EA))</f>
        <v/>
      </c>
    </row>
    <row r="566" spans="20:134" x14ac:dyDescent="0.2">
      <c r="T566" s="244" t="str">
        <f>IF(DataGoesHere!$B566="","",(DataGoesHere!$B566/SUM(DataGoesHere!$B566:'DataGoesHere'!$B577)))</f>
        <v/>
      </c>
      <c r="U566" s="238"/>
      <c r="V566" s="238"/>
      <c r="W566" s="238"/>
      <c r="X566" s="238"/>
      <c r="Y566" s="238"/>
      <c r="Z566" s="238"/>
      <c r="AA566" s="238"/>
      <c r="AB566" s="238"/>
      <c r="AC566" s="238"/>
      <c r="AD566" s="238"/>
      <c r="AE566" s="239"/>
      <c r="CV566" s="310" t="str">
        <f>IF(DataGoesHere!B566="","",DataGoesHere!A566)</f>
        <v/>
      </c>
      <c r="CW566" s="271">
        <f t="shared" ca="1" si="24"/>
        <v>1</v>
      </c>
      <c r="CX566" s="272">
        <f t="shared" ca="1" si="25"/>
        <v>1.3236179355303281</v>
      </c>
      <c r="CY566" s="266">
        <f>DataGoesHere!A566</f>
        <v>565</v>
      </c>
      <c r="CZ566" s="19" t="str">
        <f>IF(DataGoesHere!B566="","",DataGoesHere!B566)</f>
        <v/>
      </c>
      <c r="DA566" s="19" t="str">
        <f>IF(DataGoesHere!B566="","",IF(AH$5="No",DataGoesHere!B566,DataGoesHere!B566-(AH$2*(DataGoesHere!A566-1))))</f>
        <v/>
      </c>
      <c r="DB566" s="19" t="str">
        <f>IF(DataGoesHere!B566="","",IF(AO$9="No",DataGoesHere!B566,DataGoesHere!B566/CX566))</f>
        <v/>
      </c>
      <c r="DC566" s="19" t="str">
        <f>IF(DataGoesHere!B566="","",IF(AO$9="No",DA566,DA566/CX566))</f>
        <v/>
      </c>
      <c r="DD566" s="293" t="str">
        <f>IF(CZ566="",IF(COUNTIF(DD$2:DD565,"Forecast")&lt;Output!E$43,"Forecast",""),"Actual")</f>
        <v/>
      </c>
      <c r="DF566" s="19" t="str">
        <f>IF(DataGoesHere!B565="",IF(DD566="Forecast",(Output!$E$47*IntermediateCalcs!DH565)+((1-Output!$E$47)*IntermediateCalcs!DF565),""),(Output!$E$47*IntermediateCalcs!DB565)+((1-Output!$E$47)*IntermediateCalcs!DF565))</f>
        <v/>
      </c>
      <c r="DG566" s="19" t="str">
        <f>IF(DataGoesHere!B565="",IF(DD566="Forecast",(Output!$G$47*(IntermediateCalcs!DF566-IntermediateCalcs!DF565))+((1-Output!$G$47)*IntermediateCalcs!DG565),""),(Output!$G$47*(IntermediateCalcs!DF566-IntermediateCalcs!DF565))+((1-Output!$G$47)*IntermediateCalcs!DG565))</f>
        <v/>
      </c>
      <c r="DH566" s="19" t="str">
        <f>IF(DataGoesHere!B565="",IF(DD566="Forecast",DF566+DG566,""),DF566+DG566)</f>
        <v/>
      </c>
      <c r="DI566" s="274" t="str">
        <f>IF(DH566="","",IF(IntermediateCalcs!$AO$9="Yes",IntermediateCalcs!DH566*$CX566,IntermediateCalcs!DH566))</f>
        <v/>
      </c>
      <c r="DJ566" s="250" t="str">
        <f>IF(DataGoesHere!$B566="","",($CZ566-DI566))</f>
        <v/>
      </c>
      <c r="DK566" s="250" t="str">
        <f>IF(DataGoesHere!$B566="","",ABS($CZ566-DI566))</f>
        <v/>
      </c>
      <c r="DL566" s="250" t="str">
        <f>IF(DataGoesHere!$B566="","",DK566^2)</f>
        <v/>
      </c>
      <c r="DM566" s="249" t="str">
        <f>IF(DataGoesHere!$B566="","",DK566/$CZ566)</f>
        <v/>
      </c>
      <c r="DN566" s="250" t="str">
        <f>IF(DataGoesHere!$B566="","",SUM(DJ$2:DJ566)/AVERAGE(DK:DK))</f>
        <v/>
      </c>
      <c r="DP566" s="19" t="str">
        <f>IF(DataGoesHere!B566="",IF($DD566="Forecast",(Output!E$48*IntermediateCalcs!CY566)+Output!G$48,""),(Output!E$48*IntermediateCalcs!CY566)+Output!G$48)</f>
        <v/>
      </c>
      <c r="DQ566" s="274" t="str">
        <f>IF(DP566="","",IF(IntermediateCalcs!$AO$9="Yes",IntermediateCalcs!DP566*$CX566,IntermediateCalcs!DP566))</f>
        <v/>
      </c>
      <c r="DR566" s="250" t="str">
        <f>IF(DataGoesHere!$B566="","",($CZ566-DQ566))</f>
        <v/>
      </c>
      <c r="DS566" s="250" t="str">
        <f>IF(DataGoesHere!$B566="","",ABS($CZ566-DQ566))</f>
        <v/>
      </c>
      <c r="DT566" s="250" t="str">
        <f>IF(DataGoesHere!$B566="","",DS566^2)</f>
        <v/>
      </c>
      <c r="DU566" s="249" t="str">
        <f>IF(DataGoesHere!$B566="","",DS566/$CZ566)</f>
        <v/>
      </c>
      <c r="DV566" s="250" t="str">
        <f>IF(DataGoesHere!$B566="","",SUM(DR$2:DR566)/AVERAGE(DS:DS))</f>
        <v/>
      </c>
      <c r="DX566" s="19" t="str">
        <f>IF(DataGoesHere!$B565="","",(DB560*(Output!$O$49/Output!$P$49))+(IntermediateCalcs!DB561*(Output!$M$49/Output!$P$49))+(IntermediateCalcs!DB562*(Output!$K$49/Output!$P$49))+(DB563*(Output!$I$49/Output!$P$49))+(IntermediateCalcs!DB564*(Output!$G$49/Output!$P$49))+(IntermediateCalcs!DB565*(Output!$E$49/Output!$P$49)))</f>
        <v/>
      </c>
      <c r="DY566" s="274" t="str">
        <f>IF(DX566="","",IF(IntermediateCalcs!$AO$9="Yes",IntermediateCalcs!DX566*$CX566,IntermediateCalcs!DX566))</f>
        <v/>
      </c>
      <c r="DZ566" s="250" t="str">
        <f>IF(DataGoesHere!$B566="","",($CZ566-DY566))</f>
        <v/>
      </c>
      <c r="EA566" s="250" t="str">
        <f>IF(DataGoesHere!$B566="","",ABS($CZ566-DY566))</f>
        <v/>
      </c>
      <c r="EB566" s="250" t="str">
        <f>IF(DataGoesHere!$B566="","",EA566^2)</f>
        <v/>
      </c>
      <c r="EC566" s="249" t="str">
        <f>IF(DataGoesHere!$B566="","",EA566/$CZ566)</f>
        <v/>
      </c>
      <c r="ED566" s="250" t="str">
        <f>IF(DataGoesHere!$B566="","",SUM(DZ$2:DZ566)/AVERAGE(EA:EA))</f>
        <v/>
      </c>
    </row>
    <row r="567" spans="20:134" x14ac:dyDescent="0.2">
      <c r="T567" s="240"/>
      <c r="U567" s="245" t="str">
        <f>IF(DataGoesHere!$B567="","",(DataGoesHere!$B567/SUM(DataGoesHere!$B567:'DataGoesHere'!$B577)))</f>
        <v/>
      </c>
      <c r="V567" s="86"/>
      <c r="W567" s="86"/>
      <c r="X567" s="86"/>
      <c r="Y567" s="86"/>
      <c r="Z567" s="86"/>
      <c r="AA567" s="86"/>
      <c r="AB567" s="86"/>
      <c r="AC567" s="86"/>
      <c r="AD567" s="86"/>
      <c r="AE567" s="241"/>
      <c r="CV567" s="310" t="str">
        <f>IF(DataGoesHere!B567="","",DataGoesHere!A567)</f>
        <v/>
      </c>
      <c r="CW567" s="271">
        <f t="shared" ca="1" si="24"/>
        <v>2</v>
      </c>
      <c r="CX567" s="272">
        <f t="shared" ca="1" si="25"/>
        <v>0.80574490527728204</v>
      </c>
      <c r="CY567" s="266">
        <f>DataGoesHere!A567</f>
        <v>566</v>
      </c>
      <c r="CZ567" s="19" t="str">
        <f>IF(DataGoesHere!B567="","",DataGoesHere!B567)</f>
        <v/>
      </c>
      <c r="DA567" s="19" t="str">
        <f>IF(DataGoesHere!B567="","",IF(AH$5="No",DataGoesHere!B567,DataGoesHere!B567-(AH$2*(DataGoesHere!A567-1))))</f>
        <v/>
      </c>
      <c r="DB567" s="19" t="str">
        <f>IF(DataGoesHere!B567="","",IF(AO$9="No",DataGoesHere!B567,DataGoesHere!B567/CX567))</f>
        <v/>
      </c>
      <c r="DC567" s="19" t="str">
        <f>IF(DataGoesHere!B567="","",IF(AO$9="No",DA567,DA567/CX567))</f>
        <v/>
      </c>
      <c r="DD567" s="293" t="str">
        <f>IF(CZ567="",IF(COUNTIF(DD$2:DD566,"Forecast")&lt;Output!E$43,"Forecast",""),"Actual")</f>
        <v/>
      </c>
      <c r="DF567" s="19" t="str">
        <f>IF(DataGoesHere!B566="",IF(DD567="Forecast",(Output!$E$47*IntermediateCalcs!DH566)+((1-Output!$E$47)*IntermediateCalcs!DF566),""),(Output!$E$47*IntermediateCalcs!DB566)+((1-Output!$E$47)*IntermediateCalcs!DF566))</f>
        <v/>
      </c>
      <c r="DG567" s="19" t="str">
        <f>IF(DataGoesHere!B566="",IF(DD567="Forecast",(Output!$G$47*(IntermediateCalcs!DF567-IntermediateCalcs!DF566))+((1-Output!$G$47)*IntermediateCalcs!DG566),""),(Output!$G$47*(IntermediateCalcs!DF567-IntermediateCalcs!DF566))+((1-Output!$G$47)*IntermediateCalcs!DG566))</f>
        <v/>
      </c>
      <c r="DH567" s="19" t="str">
        <f>IF(DataGoesHere!B566="",IF(DD567="Forecast",DF567+DG567,""),DF567+DG567)</f>
        <v/>
      </c>
      <c r="DI567" s="274" t="str">
        <f>IF(DH567="","",IF(IntermediateCalcs!$AO$9="Yes",IntermediateCalcs!DH567*$CX567,IntermediateCalcs!DH567))</f>
        <v/>
      </c>
      <c r="DJ567" s="250" t="str">
        <f>IF(DataGoesHere!$B567="","",($CZ567-DI567))</f>
        <v/>
      </c>
      <c r="DK567" s="250" t="str">
        <f>IF(DataGoesHere!$B567="","",ABS($CZ567-DI567))</f>
        <v/>
      </c>
      <c r="DL567" s="250" t="str">
        <f>IF(DataGoesHere!$B567="","",DK567^2)</f>
        <v/>
      </c>
      <c r="DM567" s="249" t="str">
        <f>IF(DataGoesHere!$B567="","",DK567/$CZ567)</f>
        <v/>
      </c>
      <c r="DN567" s="250" t="str">
        <f>IF(DataGoesHere!$B567="","",SUM(DJ$2:DJ567)/AVERAGE(DK:DK))</f>
        <v/>
      </c>
      <c r="DP567" s="19" t="str">
        <f>IF(DataGoesHere!B567="",IF($DD567="Forecast",(Output!E$48*IntermediateCalcs!CY567)+Output!G$48,""),(Output!E$48*IntermediateCalcs!CY567)+Output!G$48)</f>
        <v/>
      </c>
      <c r="DQ567" s="274" t="str">
        <f>IF(DP567="","",IF(IntermediateCalcs!$AO$9="Yes",IntermediateCalcs!DP567*$CX567,IntermediateCalcs!DP567))</f>
        <v/>
      </c>
      <c r="DR567" s="250" t="str">
        <f>IF(DataGoesHere!$B567="","",($CZ567-DQ567))</f>
        <v/>
      </c>
      <c r="DS567" s="250" t="str">
        <f>IF(DataGoesHere!$B567="","",ABS($CZ567-DQ567))</f>
        <v/>
      </c>
      <c r="DT567" s="250" t="str">
        <f>IF(DataGoesHere!$B567="","",DS567^2)</f>
        <v/>
      </c>
      <c r="DU567" s="249" t="str">
        <f>IF(DataGoesHere!$B567="","",DS567/$CZ567)</f>
        <v/>
      </c>
      <c r="DV567" s="250" t="str">
        <f>IF(DataGoesHere!$B567="","",SUM(DR$2:DR567)/AVERAGE(DS:DS))</f>
        <v/>
      </c>
      <c r="DX567" s="19" t="str">
        <f>IF(DataGoesHere!$B566="","",(DB561*(Output!$O$49/Output!$P$49))+(IntermediateCalcs!DB562*(Output!$M$49/Output!$P$49))+(IntermediateCalcs!DB563*(Output!$K$49/Output!$P$49))+(DB564*(Output!$I$49/Output!$P$49))+(IntermediateCalcs!DB565*(Output!$G$49/Output!$P$49))+(IntermediateCalcs!DB566*(Output!$E$49/Output!$P$49)))</f>
        <v/>
      </c>
      <c r="DY567" s="274" t="str">
        <f>IF(DX567="","",IF(IntermediateCalcs!$AO$9="Yes",IntermediateCalcs!DX567*$CX567,IntermediateCalcs!DX567))</f>
        <v/>
      </c>
      <c r="DZ567" s="250" t="str">
        <f>IF(DataGoesHere!$B567="","",($CZ567-DY567))</f>
        <v/>
      </c>
      <c r="EA567" s="250" t="str">
        <f>IF(DataGoesHere!$B567="","",ABS($CZ567-DY567))</f>
        <v/>
      </c>
      <c r="EB567" s="250" t="str">
        <f>IF(DataGoesHere!$B567="","",EA567^2)</f>
        <v/>
      </c>
      <c r="EC567" s="249" t="str">
        <f>IF(DataGoesHere!$B567="","",EA567/$CZ567)</f>
        <v/>
      </c>
      <c r="ED567" s="250" t="str">
        <f>IF(DataGoesHere!$B567="","",SUM(DZ$2:DZ567)/AVERAGE(EA:EA))</f>
        <v/>
      </c>
    </row>
    <row r="568" spans="20:134" x14ac:dyDescent="0.2">
      <c r="T568" s="240"/>
      <c r="U568" s="86"/>
      <c r="V568" s="245" t="str">
        <f>IF(DataGoesHere!$B568="","",(DataGoesHere!$B568/SUM(DataGoesHere!$B566:'DataGoesHere'!$B577)))</f>
        <v/>
      </c>
      <c r="W568" s="86"/>
      <c r="X568" s="86"/>
      <c r="Y568" s="86"/>
      <c r="Z568" s="86"/>
      <c r="AA568" s="86"/>
      <c r="AB568" s="86"/>
      <c r="AC568" s="86"/>
      <c r="AD568" s="86"/>
      <c r="AE568" s="241"/>
      <c r="CV568" s="310" t="str">
        <f>IF(DataGoesHere!B568="","",DataGoesHere!A568)</f>
        <v/>
      </c>
      <c r="CW568" s="271">
        <f t="shared" ca="1" si="24"/>
        <v>3</v>
      </c>
      <c r="CX568" s="272">
        <f t="shared" ca="1" si="25"/>
        <v>0.79862940076451561</v>
      </c>
      <c r="CY568" s="266">
        <f>DataGoesHere!A568</f>
        <v>567</v>
      </c>
      <c r="CZ568" s="19" t="str">
        <f>IF(DataGoesHere!B568="","",DataGoesHere!B568)</f>
        <v/>
      </c>
      <c r="DA568" s="19" t="str">
        <f>IF(DataGoesHere!B568="","",IF(AH$5="No",DataGoesHere!B568,DataGoesHere!B568-(AH$2*(DataGoesHere!A568-1))))</f>
        <v/>
      </c>
      <c r="DB568" s="19" t="str">
        <f>IF(DataGoesHere!B568="","",IF(AO$9="No",DataGoesHere!B568,DataGoesHere!B568/CX568))</f>
        <v/>
      </c>
      <c r="DC568" s="19" t="str">
        <f>IF(DataGoesHere!B568="","",IF(AO$9="No",DA568,DA568/CX568))</f>
        <v/>
      </c>
      <c r="DD568" s="293" t="str">
        <f>IF(CZ568="",IF(COUNTIF(DD$2:DD567,"Forecast")&lt;Output!E$43,"Forecast",""),"Actual")</f>
        <v/>
      </c>
      <c r="DF568" s="19" t="str">
        <f>IF(DataGoesHere!B567="",IF(DD568="Forecast",(Output!$E$47*IntermediateCalcs!DH567)+((1-Output!$E$47)*IntermediateCalcs!DF567),""),(Output!$E$47*IntermediateCalcs!DB567)+((1-Output!$E$47)*IntermediateCalcs!DF567))</f>
        <v/>
      </c>
      <c r="DG568" s="19" t="str">
        <f>IF(DataGoesHere!B567="",IF(DD568="Forecast",(Output!$G$47*(IntermediateCalcs!DF568-IntermediateCalcs!DF567))+((1-Output!$G$47)*IntermediateCalcs!DG567),""),(Output!$G$47*(IntermediateCalcs!DF568-IntermediateCalcs!DF567))+((1-Output!$G$47)*IntermediateCalcs!DG567))</f>
        <v/>
      </c>
      <c r="DH568" s="19" t="str">
        <f>IF(DataGoesHere!B567="",IF(DD568="Forecast",DF568+DG568,""),DF568+DG568)</f>
        <v/>
      </c>
      <c r="DI568" s="274" t="str">
        <f>IF(DH568="","",IF(IntermediateCalcs!$AO$9="Yes",IntermediateCalcs!DH568*$CX568,IntermediateCalcs!DH568))</f>
        <v/>
      </c>
      <c r="DJ568" s="250" t="str">
        <f>IF(DataGoesHere!$B568="","",($CZ568-DI568))</f>
        <v/>
      </c>
      <c r="DK568" s="250" t="str">
        <f>IF(DataGoesHere!$B568="","",ABS($CZ568-DI568))</f>
        <v/>
      </c>
      <c r="DL568" s="250" t="str">
        <f>IF(DataGoesHere!$B568="","",DK568^2)</f>
        <v/>
      </c>
      <c r="DM568" s="249" t="str">
        <f>IF(DataGoesHere!$B568="","",DK568/$CZ568)</f>
        <v/>
      </c>
      <c r="DN568" s="250" t="str">
        <f>IF(DataGoesHere!$B568="","",SUM(DJ$2:DJ568)/AVERAGE(DK:DK))</f>
        <v/>
      </c>
      <c r="DP568" s="19" t="str">
        <f>IF(DataGoesHere!B568="",IF($DD568="Forecast",(Output!E$48*IntermediateCalcs!CY568)+Output!G$48,""),(Output!E$48*IntermediateCalcs!CY568)+Output!G$48)</f>
        <v/>
      </c>
      <c r="DQ568" s="274" t="str">
        <f>IF(DP568="","",IF(IntermediateCalcs!$AO$9="Yes",IntermediateCalcs!DP568*$CX568,IntermediateCalcs!DP568))</f>
        <v/>
      </c>
      <c r="DR568" s="250" t="str">
        <f>IF(DataGoesHere!$B568="","",($CZ568-DQ568))</f>
        <v/>
      </c>
      <c r="DS568" s="250" t="str">
        <f>IF(DataGoesHere!$B568="","",ABS($CZ568-DQ568))</f>
        <v/>
      </c>
      <c r="DT568" s="250" t="str">
        <f>IF(DataGoesHere!$B568="","",DS568^2)</f>
        <v/>
      </c>
      <c r="DU568" s="249" t="str">
        <f>IF(DataGoesHere!$B568="","",DS568/$CZ568)</f>
        <v/>
      </c>
      <c r="DV568" s="250" t="str">
        <f>IF(DataGoesHere!$B568="","",SUM(DR$2:DR568)/AVERAGE(DS:DS))</f>
        <v/>
      </c>
      <c r="DX568" s="19" t="str">
        <f>IF(DataGoesHere!$B567="","",(DB562*(Output!$O$49/Output!$P$49))+(IntermediateCalcs!DB563*(Output!$M$49/Output!$P$49))+(IntermediateCalcs!DB564*(Output!$K$49/Output!$P$49))+(DB565*(Output!$I$49/Output!$P$49))+(IntermediateCalcs!DB566*(Output!$G$49/Output!$P$49))+(IntermediateCalcs!DB567*(Output!$E$49/Output!$P$49)))</f>
        <v/>
      </c>
      <c r="DY568" s="274" t="str">
        <f>IF(DX568="","",IF(IntermediateCalcs!$AO$9="Yes",IntermediateCalcs!DX568*$CX568,IntermediateCalcs!DX568))</f>
        <v/>
      </c>
      <c r="DZ568" s="250" t="str">
        <f>IF(DataGoesHere!$B568="","",($CZ568-DY568))</f>
        <v/>
      </c>
      <c r="EA568" s="250" t="str">
        <f>IF(DataGoesHere!$B568="","",ABS($CZ568-DY568))</f>
        <v/>
      </c>
      <c r="EB568" s="250" t="str">
        <f>IF(DataGoesHere!$B568="","",EA568^2)</f>
        <v/>
      </c>
      <c r="EC568" s="249" t="str">
        <f>IF(DataGoesHere!$B568="","",EA568/$CZ568)</f>
        <v/>
      </c>
      <c r="ED568" s="250" t="str">
        <f>IF(DataGoesHere!$B568="","",SUM(DZ$2:DZ568)/AVERAGE(EA:EA))</f>
        <v/>
      </c>
    </row>
    <row r="569" spans="20:134" x14ac:dyDescent="0.2">
      <c r="T569" s="240"/>
      <c r="U569" s="86"/>
      <c r="V569" s="86"/>
      <c r="W569" s="245" t="str">
        <f>IF(DataGoesHere!$B569="","",(DataGoesHere!$B569/SUM(DataGoesHere!$B566:'DataGoesHere'!$B577)))</f>
        <v/>
      </c>
      <c r="X569" s="86"/>
      <c r="Y569" s="86"/>
      <c r="Z569" s="86"/>
      <c r="AA569" s="86"/>
      <c r="AB569" s="86"/>
      <c r="AC569" s="86"/>
      <c r="AD569" s="86"/>
      <c r="AE569" s="241"/>
      <c r="CV569" s="310" t="str">
        <f>IF(DataGoesHere!B569="","",DataGoesHere!A569)</f>
        <v/>
      </c>
      <c r="CW569" s="271">
        <f t="shared" ca="1" si="24"/>
        <v>4</v>
      </c>
      <c r="CX569" s="272">
        <f t="shared" ca="1" si="25"/>
        <v>1.0149292433706087</v>
      </c>
      <c r="CY569" s="266">
        <f>DataGoesHere!A569</f>
        <v>568</v>
      </c>
      <c r="CZ569" s="19" t="str">
        <f>IF(DataGoesHere!B569="","",DataGoesHere!B569)</f>
        <v/>
      </c>
      <c r="DA569" s="19" t="str">
        <f>IF(DataGoesHere!B569="","",IF(AH$5="No",DataGoesHere!B569,DataGoesHere!B569-(AH$2*(DataGoesHere!A569-1))))</f>
        <v/>
      </c>
      <c r="DB569" s="19" t="str">
        <f>IF(DataGoesHere!B569="","",IF(AO$9="No",DataGoesHere!B569,DataGoesHere!B569/CX569))</f>
        <v/>
      </c>
      <c r="DC569" s="19" t="str">
        <f>IF(DataGoesHere!B569="","",IF(AO$9="No",DA569,DA569/CX569))</f>
        <v/>
      </c>
      <c r="DD569" s="293" t="str">
        <f>IF(CZ569="",IF(COUNTIF(DD$2:DD568,"Forecast")&lt;Output!E$43,"Forecast",""),"Actual")</f>
        <v/>
      </c>
      <c r="DF569" s="19" t="str">
        <f>IF(DataGoesHere!B568="",IF(DD569="Forecast",(Output!$E$47*IntermediateCalcs!DH568)+((1-Output!$E$47)*IntermediateCalcs!DF568),""),(Output!$E$47*IntermediateCalcs!DB568)+((1-Output!$E$47)*IntermediateCalcs!DF568))</f>
        <v/>
      </c>
      <c r="DG569" s="19" t="str">
        <f>IF(DataGoesHere!B568="",IF(DD569="Forecast",(Output!$G$47*(IntermediateCalcs!DF569-IntermediateCalcs!DF568))+((1-Output!$G$47)*IntermediateCalcs!DG568),""),(Output!$G$47*(IntermediateCalcs!DF569-IntermediateCalcs!DF568))+((1-Output!$G$47)*IntermediateCalcs!DG568))</f>
        <v/>
      </c>
      <c r="DH569" s="19" t="str">
        <f>IF(DataGoesHere!B568="",IF(DD569="Forecast",DF569+DG569,""),DF569+DG569)</f>
        <v/>
      </c>
      <c r="DI569" s="274" t="str">
        <f>IF(DH569="","",IF(IntermediateCalcs!$AO$9="Yes",IntermediateCalcs!DH569*$CX569,IntermediateCalcs!DH569))</f>
        <v/>
      </c>
      <c r="DJ569" s="250" t="str">
        <f>IF(DataGoesHere!$B569="","",($CZ569-DI569))</f>
        <v/>
      </c>
      <c r="DK569" s="250" t="str">
        <f>IF(DataGoesHere!$B569="","",ABS($CZ569-DI569))</f>
        <v/>
      </c>
      <c r="DL569" s="250" t="str">
        <f>IF(DataGoesHere!$B569="","",DK569^2)</f>
        <v/>
      </c>
      <c r="DM569" s="249" t="str">
        <f>IF(DataGoesHere!$B569="","",DK569/$CZ569)</f>
        <v/>
      </c>
      <c r="DN569" s="250" t="str">
        <f>IF(DataGoesHere!$B569="","",SUM(DJ$2:DJ569)/AVERAGE(DK:DK))</f>
        <v/>
      </c>
      <c r="DP569" s="19" t="str">
        <f>IF(DataGoesHere!B569="",IF($DD569="Forecast",(Output!E$48*IntermediateCalcs!CY569)+Output!G$48,""),(Output!E$48*IntermediateCalcs!CY569)+Output!G$48)</f>
        <v/>
      </c>
      <c r="DQ569" s="274" t="str">
        <f>IF(DP569="","",IF(IntermediateCalcs!$AO$9="Yes",IntermediateCalcs!DP569*$CX569,IntermediateCalcs!DP569))</f>
        <v/>
      </c>
      <c r="DR569" s="250" t="str">
        <f>IF(DataGoesHere!$B569="","",($CZ569-DQ569))</f>
        <v/>
      </c>
      <c r="DS569" s="250" t="str">
        <f>IF(DataGoesHere!$B569="","",ABS($CZ569-DQ569))</f>
        <v/>
      </c>
      <c r="DT569" s="250" t="str">
        <f>IF(DataGoesHere!$B569="","",DS569^2)</f>
        <v/>
      </c>
      <c r="DU569" s="249" t="str">
        <f>IF(DataGoesHere!$B569="","",DS569/$CZ569)</f>
        <v/>
      </c>
      <c r="DV569" s="250" t="str">
        <f>IF(DataGoesHere!$B569="","",SUM(DR$2:DR569)/AVERAGE(DS:DS))</f>
        <v/>
      </c>
      <c r="DX569" s="19" t="str">
        <f>IF(DataGoesHere!$B568="","",(DB563*(Output!$O$49/Output!$P$49))+(IntermediateCalcs!DB564*(Output!$M$49/Output!$P$49))+(IntermediateCalcs!DB565*(Output!$K$49/Output!$P$49))+(DB566*(Output!$I$49/Output!$P$49))+(IntermediateCalcs!DB567*(Output!$G$49/Output!$P$49))+(IntermediateCalcs!DB568*(Output!$E$49/Output!$P$49)))</f>
        <v/>
      </c>
      <c r="DY569" s="274" t="str">
        <f>IF(DX569="","",IF(IntermediateCalcs!$AO$9="Yes",IntermediateCalcs!DX569*$CX569,IntermediateCalcs!DX569))</f>
        <v/>
      </c>
      <c r="DZ569" s="250" t="str">
        <f>IF(DataGoesHere!$B569="","",($CZ569-DY569))</f>
        <v/>
      </c>
      <c r="EA569" s="250" t="str">
        <f>IF(DataGoesHere!$B569="","",ABS($CZ569-DY569))</f>
        <v/>
      </c>
      <c r="EB569" s="250" t="str">
        <f>IF(DataGoesHere!$B569="","",EA569^2)</f>
        <v/>
      </c>
      <c r="EC569" s="249" t="str">
        <f>IF(DataGoesHere!$B569="","",EA569/$CZ569)</f>
        <v/>
      </c>
      <c r="ED569" s="250" t="str">
        <f>IF(DataGoesHere!$B569="","",SUM(DZ$2:DZ569)/AVERAGE(EA:EA))</f>
        <v/>
      </c>
    </row>
    <row r="570" spans="20:134" x14ac:dyDescent="0.2">
      <c r="T570" s="240"/>
      <c r="U570" s="86"/>
      <c r="V570" s="86"/>
      <c r="W570" s="86"/>
      <c r="X570" s="245" t="str">
        <f>IF(DataGoesHere!$B570="","",(DataGoesHere!$B570/SUM(DataGoesHere!$B566:'DataGoesHere'!$B577)))</f>
        <v/>
      </c>
      <c r="Y570" s="86"/>
      <c r="Z570" s="86"/>
      <c r="AA570" s="86"/>
      <c r="AB570" s="86"/>
      <c r="AC570" s="86"/>
      <c r="AD570" s="86"/>
      <c r="AE570" s="241"/>
      <c r="CV570" s="310" t="str">
        <f>IF(DataGoesHere!B570="","",DataGoesHere!A570)</f>
        <v/>
      </c>
      <c r="CW570" s="271">
        <f t="shared" ca="1" si="24"/>
        <v>5</v>
      </c>
      <c r="CX570" s="272">
        <f t="shared" ca="1" si="25"/>
        <v>0.97875414397996308</v>
      </c>
      <c r="CY570" s="266">
        <f>DataGoesHere!A570</f>
        <v>569</v>
      </c>
      <c r="CZ570" s="19" t="str">
        <f>IF(DataGoesHere!B570="","",DataGoesHere!B570)</f>
        <v/>
      </c>
      <c r="DA570" s="19" t="str">
        <f>IF(DataGoesHere!B570="","",IF(AH$5="No",DataGoesHere!B570,DataGoesHere!B570-(AH$2*(DataGoesHere!A570-1))))</f>
        <v/>
      </c>
      <c r="DB570" s="19" t="str">
        <f>IF(DataGoesHere!B570="","",IF(AO$9="No",DataGoesHere!B570,DataGoesHere!B570/CX570))</f>
        <v/>
      </c>
      <c r="DC570" s="19" t="str">
        <f>IF(DataGoesHere!B570="","",IF(AO$9="No",DA570,DA570/CX570))</f>
        <v/>
      </c>
      <c r="DD570" s="293" t="str">
        <f>IF(CZ570="",IF(COUNTIF(DD$2:DD569,"Forecast")&lt;Output!E$43,"Forecast",""),"Actual")</f>
        <v/>
      </c>
      <c r="DF570" s="19" t="str">
        <f>IF(DataGoesHere!B569="",IF(DD570="Forecast",(Output!$E$47*IntermediateCalcs!DH569)+((1-Output!$E$47)*IntermediateCalcs!DF569),""),(Output!$E$47*IntermediateCalcs!DB569)+((1-Output!$E$47)*IntermediateCalcs!DF569))</f>
        <v/>
      </c>
      <c r="DG570" s="19" t="str">
        <f>IF(DataGoesHere!B569="",IF(DD570="Forecast",(Output!$G$47*(IntermediateCalcs!DF570-IntermediateCalcs!DF569))+((1-Output!$G$47)*IntermediateCalcs!DG569),""),(Output!$G$47*(IntermediateCalcs!DF570-IntermediateCalcs!DF569))+((1-Output!$G$47)*IntermediateCalcs!DG569))</f>
        <v/>
      </c>
      <c r="DH570" s="19" t="str">
        <f>IF(DataGoesHere!B569="",IF(DD570="Forecast",DF570+DG570,""),DF570+DG570)</f>
        <v/>
      </c>
      <c r="DI570" s="274" t="str">
        <f>IF(DH570="","",IF(IntermediateCalcs!$AO$9="Yes",IntermediateCalcs!DH570*$CX570,IntermediateCalcs!DH570))</f>
        <v/>
      </c>
      <c r="DJ570" s="250" t="str">
        <f>IF(DataGoesHere!$B570="","",($CZ570-DI570))</f>
        <v/>
      </c>
      <c r="DK570" s="250" t="str">
        <f>IF(DataGoesHere!$B570="","",ABS($CZ570-DI570))</f>
        <v/>
      </c>
      <c r="DL570" s="250" t="str">
        <f>IF(DataGoesHere!$B570="","",DK570^2)</f>
        <v/>
      </c>
      <c r="DM570" s="249" t="str">
        <f>IF(DataGoesHere!$B570="","",DK570/$CZ570)</f>
        <v/>
      </c>
      <c r="DN570" s="250" t="str">
        <f>IF(DataGoesHere!$B570="","",SUM(DJ$2:DJ570)/AVERAGE(DK:DK))</f>
        <v/>
      </c>
      <c r="DP570" s="19" t="str">
        <f>IF(DataGoesHere!B570="",IF($DD570="Forecast",(Output!E$48*IntermediateCalcs!CY570)+Output!G$48,""),(Output!E$48*IntermediateCalcs!CY570)+Output!G$48)</f>
        <v/>
      </c>
      <c r="DQ570" s="274" t="str">
        <f>IF(DP570="","",IF(IntermediateCalcs!$AO$9="Yes",IntermediateCalcs!DP570*$CX570,IntermediateCalcs!DP570))</f>
        <v/>
      </c>
      <c r="DR570" s="250" t="str">
        <f>IF(DataGoesHere!$B570="","",($CZ570-DQ570))</f>
        <v/>
      </c>
      <c r="DS570" s="250" t="str">
        <f>IF(DataGoesHere!$B570="","",ABS($CZ570-DQ570))</f>
        <v/>
      </c>
      <c r="DT570" s="250" t="str">
        <f>IF(DataGoesHere!$B570="","",DS570^2)</f>
        <v/>
      </c>
      <c r="DU570" s="249" t="str">
        <f>IF(DataGoesHere!$B570="","",DS570/$CZ570)</f>
        <v/>
      </c>
      <c r="DV570" s="250" t="str">
        <f>IF(DataGoesHere!$B570="","",SUM(DR$2:DR570)/AVERAGE(DS:DS))</f>
        <v/>
      </c>
      <c r="DX570" s="19" t="str">
        <f>IF(DataGoesHere!$B569="","",(DB564*(Output!$O$49/Output!$P$49))+(IntermediateCalcs!DB565*(Output!$M$49/Output!$P$49))+(IntermediateCalcs!DB566*(Output!$K$49/Output!$P$49))+(DB567*(Output!$I$49/Output!$P$49))+(IntermediateCalcs!DB568*(Output!$G$49/Output!$P$49))+(IntermediateCalcs!DB569*(Output!$E$49/Output!$P$49)))</f>
        <v/>
      </c>
      <c r="DY570" s="274" t="str">
        <f>IF(DX570="","",IF(IntermediateCalcs!$AO$9="Yes",IntermediateCalcs!DX570*$CX570,IntermediateCalcs!DX570))</f>
        <v/>
      </c>
      <c r="DZ570" s="250" t="str">
        <f>IF(DataGoesHere!$B570="","",($CZ570-DY570))</f>
        <v/>
      </c>
      <c r="EA570" s="250" t="str">
        <f>IF(DataGoesHere!$B570="","",ABS($CZ570-DY570))</f>
        <v/>
      </c>
      <c r="EB570" s="250" t="str">
        <f>IF(DataGoesHere!$B570="","",EA570^2)</f>
        <v/>
      </c>
      <c r="EC570" s="249" t="str">
        <f>IF(DataGoesHere!$B570="","",EA570/$CZ570)</f>
        <v/>
      </c>
      <c r="ED570" s="250" t="str">
        <f>IF(DataGoesHere!$B570="","",SUM(DZ$2:DZ570)/AVERAGE(EA:EA))</f>
        <v/>
      </c>
    </row>
    <row r="571" spans="20:134" x14ac:dyDescent="0.2">
      <c r="T571" s="240"/>
      <c r="U571" s="86"/>
      <c r="V571" s="86"/>
      <c r="W571" s="86"/>
      <c r="X571" s="86"/>
      <c r="Y571" s="245" t="str">
        <f>IF(DataGoesHere!$B571="","",(DataGoesHere!$B571/SUM(DataGoesHere!$B566:'DataGoesHere'!$B577)))</f>
        <v/>
      </c>
      <c r="Z571" s="86"/>
      <c r="AA571" s="86"/>
      <c r="AB571" s="86"/>
      <c r="AC571" s="86"/>
      <c r="AD571" s="86"/>
      <c r="AE571" s="241"/>
      <c r="CV571" s="310" t="str">
        <f>IF(DataGoesHere!B571="","",DataGoesHere!A571)</f>
        <v/>
      </c>
      <c r="CW571" s="271">
        <f t="shared" ca="1" si="24"/>
        <v>6</v>
      </c>
      <c r="CX571" s="272">
        <f t="shared" ca="1" si="25"/>
        <v>1.0779088099730167</v>
      </c>
      <c r="CY571" s="266">
        <f>DataGoesHere!A571</f>
        <v>570</v>
      </c>
      <c r="CZ571" s="19" t="str">
        <f>IF(DataGoesHere!B571="","",DataGoesHere!B571)</f>
        <v/>
      </c>
      <c r="DA571" s="19" t="str">
        <f>IF(DataGoesHere!B571="","",IF(AH$5="No",DataGoesHere!B571,DataGoesHere!B571-(AH$2*(DataGoesHere!A571-1))))</f>
        <v/>
      </c>
      <c r="DB571" s="19" t="str">
        <f>IF(DataGoesHere!B571="","",IF(AO$9="No",DataGoesHere!B571,DataGoesHere!B571/CX571))</f>
        <v/>
      </c>
      <c r="DC571" s="19" t="str">
        <f>IF(DataGoesHere!B571="","",IF(AO$9="No",DA571,DA571/CX571))</f>
        <v/>
      </c>
      <c r="DD571" s="293" t="str">
        <f>IF(CZ571="",IF(COUNTIF(DD$2:DD570,"Forecast")&lt;Output!E$43,"Forecast",""),"Actual")</f>
        <v/>
      </c>
      <c r="DF571" s="19" t="str">
        <f>IF(DataGoesHere!B570="",IF(DD571="Forecast",(Output!$E$47*IntermediateCalcs!DH570)+((1-Output!$E$47)*IntermediateCalcs!DF570),""),(Output!$E$47*IntermediateCalcs!DB570)+((1-Output!$E$47)*IntermediateCalcs!DF570))</f>
        <v/>
      </c>
      <c r="DG571" s="19" t="str">
        <f>IF(DataGoesHere!B570="",IF(DD571="Forecast",(Output!$G$47*(IntermediateCalcs!DF571-IntermediateCalcs!DF570))+((1-Output!$G$47)*IntermediateCalcs!DG570),""),(Output!$G$47*(IntermediateCalcs!DF571-IntermediateCalcs!DF570))+((1-Output!$G$47)*IntermediateCalcs!DG570))</f>
        <v/>
      </c>
      <c r="DH571" s="19" t="str">
        <f>IF(DataGoesHere!B570="",IF(DD571="Forecast",DF571+DG571,""),DF571+DG571)</f>
        <v/>
      </c>
      <c r="DI571" s="274" t="str">
        <f>IF(DH571="","",IF(IntermediateCalcs!$AO$9="Yes",IntermediateCalcs!DH571*$CX571,IntermediateCalcs!DH571))</f>
        <v/>
      </c>
      <c r="DJ571" s="250" t="str">
        <f>IF(DataGoesHere!$B571="","",($CZ571-DI571))</f>
        <v/>
      </c>
      <c r="DK571" s="250" t="str">
        <f>IF(DataGoesHere!$B571="","",ABS($CZ571-DI571))</f>
        <v/>
      </c>
      <c r="DL571" s="250" t="str">
        <f>IF(DataGoesHere!$B571="","",DK571^2)</f>
        <v/>
      </c>
      <c r="DM571" s="249" t="str">
        <f>IF(DataGoesHere!$B571="","",DK571/$CZ571)</f>
        <v/>
      </c>
      <c r="DN571" s="250" t="str">
        <f>IF(DataGoesHere!$B571="","",SUM(DJ$2:DJ571)/AVERAGE(DK:DK))</f>
        <v/>
      </c>
      <c r="DP571" s="19" t="str">
        <f>IF(DataGoesHere!B571="",IF($DD571="Forecast",(Output!E$48*IntermediateCalcs!CY571)+Output!G$48,""),(Output!E$48*IntermediateCalcs!CY571)+Output!G$48)</f>
        <v/>
      </c>
      <c r="DQ571" s="274" t="str">
        <f>IF(DP571="","",IF(IntermediateCalcs!$AO$9="Yes",IntermediateCalcs!DP571*$CX571,IntermediateCalcs!DP571))</f>
        <v/>
      </c>
      <c r="DR571" s="250" t="str">
        <f>IF(DataGoesHere!$B571="","",($CZ571-DQ571))</f>
        <v/>
      </c>
      <c r="DS571" s="250" t="str">
        <f>IF(DataGoesHere!$B571="","",ABS($CZ571-DQ571))</f>
        <v/>
      </c>
      <c r="DT571" s="250" t="str">
        <f>IF(DataGoesHere!$B571="","",DS571^2)</f>
        <v/>
      </c>
      <c r="DU571" s="249" t="str">
        <f>IF(DataGoesHere!$B571="","",DS571/$CZ571)</f>
        <v/>
      </c>
      <c r="DV571" s="250" t="str">
        <f>IF(DataGoesHere!$B571="","",SUM(DR$2:DR571)/AVERAGE(DS:DS))</f>
        <v/>
      </c>
      <c r="DX571" s="19" t="str">
        <f>IF(DataGoesHere!$B570="","",(DB565*(Output!$O$49/Output!$P$49))+(IntermediateCalcs!DB566*(Output!$M$49/Output!$P$49))+(IntermediateCalcs!DB567*(Output!$K$49/Output!$P$49))+(DB568*(Output!$I$49/Output!$P$49))+(IntermediateCalcs!DB569*(Output!$G$49/Output!$P$49))+(IntermediateCalcs!DB570*(Output!$E$49/Output!$P$49)))</f>
        <v/>
      </c>
      <c r="DY571" s="274" t="str">
        <f>IF(DX571="","",IF(IntermediateCalcs!$AO$9="Yes",IntermediateCalcs!DX571*$CX571,IntermediateCalcs!DX571))</f>
        <v/>
      </c>
      <c r="DZ571" s="250" t="str">
        <f>IF(DataGoesHere!$B571="","",($CZ571-DY571))</f>
        <v/>
      </c>
      <c r="EA571" s="250" t="str">
        <f>IF(DataGoesHere!$B571="","",ABS($CZ571-DY571))</f>
        <v/>
      </c>
      <c r="EB571" s="250" t="str">
        <f>IF(DataGoesHere!$B571="","",EA571^2)</f>
        <v/>
      </c>
      <c r="EC571" s="249" t="str">
        <f>IF(DataGoesHere!$B571="","",EA571/$CZ571)</f>
        <v/>
      </c>
      <c r="ED571" s="250" t="str">
        <f>IF(DataGoesHere!$B571="","",SUM(DZ$2:DZ571)/AVERAGE(EA:EA))</f>
        <v/>
      </c>
    </row>
    <row r="572" spans="20:134" x14ac:dyDescent="0.2">
      <c r="T572" s="240"/>
      <c r="U572" s="86"/>
      <c r="V572" s="86"/>
      <c r="W572" s="86"/>
      <c r="X572" s="86"/>
      <c r="Y572" s="86"/>
      <c r="Z572" s="245" t="str">
        <f>IF(DataGoesHere!$B572="","",(DataGoesHere!$B572/SUM(DataGoesHere!$B566:'DataGoesHere'!$B577)))</f>
        <v/>
      </c>
      <c r="AA572" s="86"/>
      <c r="AB572" s="86"/>
      <c r="AC572" s="86"/>
      <c r="AD572" s="86"/>
      <c r="AE572" s="241"/>
      <c r="CV572" s="310" t="str">
        <f>IF(DataGoesHere!B572="","",DataGoesHere!A572)</f>
        <v/>
      </c>
      <c r="CW572" s="271">
        <f t="shared" ca="1" si="24"/>
        <v>7</v>
      </c>
      <c r="CX572" s="272">
        <f t="shared" ca="1" si="25"/>
        <v>1.0265458156689093</v>
      </c>
      <c r="CY572" s="266">
        <f>DataGoesHere!A572</f>
        <v>571</v>
      </c>
      <c r="CZ572" s="19" t="str">
        <f>IF(DataGoesHere!B572="","",DataGoesHere!B572)</f>
        <v/>
      </c>
      <c r="DA572" s="19" t="str">
        <f>IF(DataGoesHere!B572="","",IF(AH$5="No",DataGoesHere!B572,DataGoesHere!B572-(AH$2*(DataGoesHere!A572-1))))</f>
        <v/>
      </c>
      <c r="DB572" s="19" t="str">
        <f>IF(DataGoesHere!B572="","",IF(AO$9="No",DataGoesHere!B572,DataGoesHere!B572/CX572))</f>
        <v/>
      </c>
      <c r="DC572" s="19" t="str">
        <f>IF(DataGoesHere!B572="","",IF(AO$9="No",DA572,DA572/CX572))</f>
        <v/>
      </c>
      <c r="DD572" s="293" t="str">
        <f>IF(CZ572="",IF(COUNTIF(DD$2:DD571,"Forecast")&lt;Output!E$43,"Forecast",""),"Actual")</f>
        <v/>
      </c>
      <c r="DF572" s="19" t="str">
        <f>IF(DataGoesHere!B571="",IF(DD572="Forecast",(Output!$E$47*IntermediateCalcs!DH571)+((1-Output!$E$47)*IntermediateCalcs!DF571),""),(Output!$E$47*IntermediateCalcs!DB571)+((1-Output!$E$47)*IntermediateCalcs!DF571))</f>
        <v/>
      </c>
      <c r="DG572" s="19" t="str">
        <f>IF(DataGoesHere!B571="",IF(DD572="Forecast",(Output!$G$47*(IntermediateCalcs!DF572-IntermediateCalcs!DF571))+((1-Output!$G$47)*IntermediateCalcs!DG571),""),(Output!$G$47*(IntermediateCalcs!DF572-IntermediateCalcs!DF571))+((1-Output!$G$47)*IntermediateCalcs!DG571))</f>
        <v/>
      </c>
      <c r="DH572" s="19" t="str">
        <f>IF(DataGoesHere!B571="",IF(DD572="Forecast",DF572+DG572,""),DF572+DG572)</f>
        <v/>
      </c>
      <c r="DI572" s="274" t="str">
        <f>IF(DH572="","",IF(IntermediateCalcs!$AO$9="Yes",IntermediateCalcs!DH572*$CX572,IntermediateCalcs!DH572))</f>
        <v/>
      </c>
      <c r="DJ572" s="250" t="str">
        <f>IF(DataGoesHere!$B572="","",($CZ572-DI572))</f>
        <v/>
      </c>
      <c r="DK572" s="250" t="str">
        <f>IF(DataGoesHere!$B572="","",ABS($CZ572-DI572))</f>
        <v/>
      </c>
      <c r="DL572" s="250" t="str">
        <f>IF(DataGoesHere!$B572="","",DK572^2)</f>
        <v/>
      </c>
      <c r="DM572" s="249" t="str">
        <f>IF(DataGoesHere!$B572="","",DK572/$CZ572)</f>
        <v/>
      </c>
      <c r="DN572" s="250" t="str">
        <f>IF(DataGoesHere!$B572="","",SUM(DJ$2:DJ572)/AVERAGE(DK:DK))</f>
        <v/>
      </c>
      <c r="DP572" s="19" t="str">
        <f>IF(DataGoesHere!B572="",IF($DD572="Forecast",(Output!E$48*IntermediateCalcs!CY572)+Output!G$48,""),(Output!E$48*IntermediateCalcs!CY572)+Output!G$48)</f>
        <v/>
      </c>
      <c r="DQ572" s="274" t="str">
        <f>IF(DP572="","",IF(IntermediateCalcs!$AO$9="Yes",IntermediateCalcs!DP572*$CX572,IntermediateCalcs!DP572))</f>
        <v/>
      </c>
      <c r="DR572" s="250" t="str">
        <f>IF(DataGoesHere!$B572="","",($CZ572-DQ572))</f>
        <v/>
      </c>
      <c r="DS572" s="250" t="str">
        <f>IF(DataGoesHere!$B572="","",ABS($CZ572-DQ572))</f>
        <v/>
      </c>
      <c r="DT572" s="250" t="str">
        <f>IF(DataGoesHere!$B572="","",DS572^2)</f>
        <v/>
      </c>
      <c r="DU572" s="249" t="str">
        <f>IF(DataGoesHere!$B572="","",DS572/$CZ572)</f>
        <v/>
      </c>
      <c r="DV572" s="250" t="str">
        <f>IF(DataGoesHere!$B572="","",SUM(DR$2:DR572)/AVERAGE(DS:DS))</f>
        <v/>
      </c>
      <c r="DX572" s="19" t="str">
        <f>IF(DataGoesHere!$B571="","",(DB566*(Output!$O$49/Output!$P$49))+(IntermediateCalcs!DB567*(Output!$M$49/Output!$P$49))+(IntermediateCalcs!DB568*(Output!$K$49/Output!$P$49))+(DB569*(Output!$I$49/Output!$P$49))+(IntermediateCalcs!DB570*(Output!$G$49/Output!$P$49))+(IntermediateCalcs!DB571*(Output!$E$49/Output!$P$49)))</f>
        <v/>
      </c>
      <c r="DY572" s="274" t="str">
        <f>IF(DX572="","",IF(IntermediateCalcs!$AO$9="Yes",IntermediateCalcs!DX572*$CX572,IntermediateCalcs!DX572))</f>
        <v/>
      </c>
      <c r="DZ572" s="250" t="str">
        <f>IF(DataGoesHere!$B572="","",($CZ572-DY572))</f>
        <v/>
      </c>
      <c r="EA572" s="250" t="str">
        <f>IF(DataGoesHere!$B572="","",ABS($CZ572-DY572))</f>
        <v/>
      </c>
      <c r="EB572" s="250" t="str">
        <f>IF(DataGoesHere!$B572="","",EA572^2)</f>
        <v/>
      </c>
      <c r="EC572" s="249" t="str">
        <f>IF(DataGoesHere!$B572="","",EA572/$CZ572)</f>
        <v/>
      </c>
      <c r="ED572" s="250" t="str">
        <f>IF(DataGoesHere!$B572="","",SUM(DZ$2:DZ572)/AVERAGE(EA:EA))</f>
        <v/>
      </c>
    </row>
    <row r="573" spans="20:134" x14ac:dyDescent="0.2">
      <c r="T573" s="240"/>
      <c r="U573" s="86"/>
      <c r="V573" s="86"/>
      <c r="W573" s="86"/>
      <c r="X573" s="86"/>
      <c r="Y573" s="86"/>
      <c r="Z573" s="86"/>
      <c r="AA573" s="245" t="str">
        <f>IF(DataGoesHere!$B573="","",(DataGoesHere!$B573/SUM(DataGoesHere!$B566:'DataGoesHere'!$B577)))</f>
        <v/>
      </c>
      <c r="AB573" s="86"/>
      <c r="AC573" s="86"/>
      <c r="AD573" s="86"/>
      <c r="AE573" s="241"/>
      <c r="CV573" s="310" t="str">
        <f>IF(DataGoesHere!B573="","",DataGoesHere!A573)</f>
        <v/>
      </c>
      <c r="CW573" s="271">
        <f t="shared" ca="1" si="24"/>
        <v>8</v>
      </c>
      <c r="CX573" s="272">
        <f t="shared" ca="1" si="25"/>
        <v>1.0207492390681214</v>
      </c>
      <c r="CY573" s="266">
        <f>DataGoesHere!A573</f>
        <v>572</v>
      </c>
      <c r="CZ573" s="19" t="str">
        <f>IF(DataGoesHere!B573="","",DataGoesHere!B573)</f>
        <v/>
      </c>
      <c r="DA573" s="19" t="str">
        <f>IF(DataGoesHere!B573="","",IF(AH$5="No",DataGoesHere!B573,DataGoesHere!B573-(AH$2*(DataGoesHere!A573-1))))</f>
        <v/>
      </c>
      <c r="DB573" s="19" t="str">
        <f>IF(DataGoesHere!B573="","",IF(AO$9="No",DataGoesHere!B573,DataGoesHere!B573/CX573))</f>
        <v/>
      </c>
      <c r="DC573" s="19" t="str">
        <f>IF(DataGoesHere!B573="","",IF(AO$9="No",DA573,DA573/CX573))</f>
        <v/>
      </c>
      <c r="DD573" s="293" t="str">
        <f>IF(CZ573="",IF(COUNTIF(DD$2:DD572,"Forecast")&lt;Output!E$43,"Forecast",""),"Actual")</f>
        <v/>
      </c>
      <c r="DF573" s="19" t="str">
        <f>IF(DataGoesHere!B572="",IF(DD573="Forecast",(Output!$E$47*IntermediateCalcs!DH572)+((1-Output!$E$47)*IntermediateCalcs!DF572),""),(Output!$E$47*IntermediateCalcs!DB572)+((1-Output!$E$47)*IntermediateCalcs!DF572))</f>
        <v/>
      </c>
      <c r="DG573" s="19" t="str">
        <f>IF(DataGoesHere!B572="",IF(DD573="Forecast",(Output!$G$47*(IntermediateCalcs!DF573-IntermediateCalcs!DF572))+((1-Output!$G$47)*IntermediateCalcs!DG572),""),(Output!$G$47*(IntermediateCalcs!DF573-IntermediateCalcs!DF572))+((1-Output!$G$47)*IntermediateCalcs!DG572))</f>
        <v/>
      </c>
      <c r="DH573" s="19" t="str">
        <f>IF(DataGoesHere!B572="",IF(DD573="Forecast",DF573+DG573,""),DF573+DG573)</f>
        <v/>
      </c>
      <c r="DI573" s="274" t="str">
        <f>IF(DH573="","",IF(IntermediateCalcs!$AO$9="Yes",IntermediateCalcs!DH573*$CX573,IntermediateCalcs!DH573))</f>
        <v/>
      </c>
      <c r="DJ573" s="250" t="str">
        <f>IF(DataGoesHere!$B573="","",($CZ573-DI573))</f>
        <v/>
      </c>
      <c r="DK573" s="250" t="str">
        <f>IF(DataGoesHere!$B573="","",ABS($CZ573-DI573))</f>
        <v/>
      </c>
      <c r="DL573" s="250" t="str">
        <f>IF(DataGoesHere!$B573="","",DK573^2)</f>
        <v/>
      </c>
      <c r="DM573" s="249" t="str">
        <f>IF(DataGoesHere!$B573="","",DK573/$CZ573)</f>
        <v/>
      </c>
      <c r="DN573" s="250" t="str">
        <f>IF(DataGoesHere!$B573="","",SUM(DJ$2:DJ573)/AVERAGE(DK:DK))</f>
        <v/>
      </c>
      <c r="DP573" s="19" t="str">
        <f>IF(DataGoesHere!B573="",IF($DD573="Forecast",(Output!E$48*IntermediateCalcs!CY573)+Output!G$48,""),(Output!E$48*IntermediateCalcs!CY573)+Output!G$48)</f>
        <v/>
      </c>
      <c r="DQ573" s="274" t="str">
        <f>IF(DP573="","",IF(IntermediateCalcs!$AO$9="Yes",IntermediateCalcs!DP573*$CX573,IntermediateCalcs!DP573))</f>
        <v/>
      </c>
      <c r="DR573" s="250" t="str">
        <f>IF(DataGoesHere!$B573="","",($CZ573-DQ573))</f>
        <v/>
      </c>
      <c r="DS573" s="250" t="str">
        <f>IF(DataGoesHere!$B573="","",ABS($CZ573-DQ573))</f>
        <v/>
      </c>
      <c r="DT573" s="250" t="str">
        <f>IF(DataGoesHere!$B573="","",DS573^2)</f>
        <v/>
      </c>
      <c r="DU573" s="249" t="str">
        <f>IF(DataGoesHere!$B573="","",DS573/$CZ573)</f>
        <v/>
      </c>
      <c r="DV573" s="250" t="str">
        <f>IF(DataGoesHere!$B573="","",SUM(DR$2:DR573)/AVERAGE(DS:DS))</f>
        <v/>
      </c>
      <c r="DX573" s="19" t="str">
        <f>IF(DataGoesHere!$B572="","",(DB567*(Output!$O$49/Output!$P$49))+(IntermediateCalcs!DB568*(Output!$M$49/Output!$P$49))+(IntermediateCalcs!DB569*(Output!$K$49/Output!$P$49))+(DB570*(Output!$I$49/Output!$P$49))+(IntermediateCalcs!DB571*(Output!$G$49/Output!$P$49))+(IntermediateCalcs!DB572*(Output!$E$49/Output!$P$49)))</f>
        <v/>
      </c>
      <c r="DY573" s="274" t="str">
        <f>IF(DX573="","",IF(IntermediateCalcs!$AO$9="Yes",IntermediateCalcs!DX573*$CX573,IntermediateCalcs!DX573))</f>
        <v/>
      </c>
      <c r="DZ573" s="250" t="str">
        <f>IF(DataGoesHere!$B573="","",($CZ573-DY573))</f>
        <v/>
      </c>
      <c r="EA573" s="250" t="str">
        <f>IF(DataGoesHere!$B573="","",ABS($CZ573-DY573))</f>
        <v/>
      </c>
      <c r="EB573" s="250" t="str">
        <f>IF(DataGoesHere!$B573="","",EA573^2)</f>
        <v/>
      </c>
      <c r="EC573" s="249" t="str">
        <f>IF(DataGoesHere!$B573="","",EA573/$CZ573)</f>
        <v/>
      </c>
      <c r="ED573" s="250" t="str">
        <f>IF(DataGoesHere!$B573="","",SUM(DZ$2:DZ573)/AVERAGE(EA:EA))</f>
        <v/>
      </c>
    </row>
    <row r="574" spans="20:134" x14ac:dyDescent="0.2">
      <c r="T574" s="240"/>
      <c r="U574" s="86"/>
      <c r="V574" s="86"/>
      <c r="W574" s="86"/>
      <c r="X574" s="86"/>
      <c r="Y574" s="86"/>
      <c r="Z574" s="86"/>
      <c r="AA574" s="86"/>
      <c r="AB574" s="245" t="str">
        <f>IF(DataGoesHere!$B574="","",(DataGoesHere!$B574/SUM(DataGoesHere!$B566:'DataGoesHere'!$B577)))</f>
        <v/>
      </c>
      <c r="AC574" s="86"/>
      <c r="AD574" s="86"/>
      <c r="AE574" s="241"/>
      <c r="CV574" s="310" t="str">
        <f>IF(DataGoesHere!B574="","",DataGoesHere!A574)</f>
        <v/>
      </c>
      <c r="CW574" s="271">
        <f t="shared" ca="1" si="24"/>
        <v>9</v>
      </c>
      <c r="CX574" s="272">
        <f t="shared" ca="1" si="25"/>
        <v>1.0625330005567626</v>
      </c>
      <c r="CY574" s="266">
        <f>DataGoesHere!A574</f>
        <v>573</v>
      </c>
      <c r="CZ574" s="19" t="str">
        <f>IF(DataGoesHere!B574="","",DataGoesHere!B574)</f>
        <v/>
      </c>
      <c r="DA574" s="19" t="str">
        <f>IF(DataGoesHere!B574="","",IF(AH$5="No",DataGoesHere!B574,DataGoesHere!B574-(AH$2*(DataGoesHere!A574-1))))</f>
        <v/>
      </c>
      <c r="DB574" s="19" t="str">
        <f>IF(DataGoesHere!B574="","",IF(AO$9="No",DataGoesHere!B574,DataGoesHere!B574/CX574))</f>
        <v/>
      </c>
      <c r="DC574" s="19" t="str">
        <f>IF(DataGoesHere!B574="","",IF(AO$9="No",DA574,DA574/CX574))</f>
        <v/>
      </c>
      <c r="DD574" s="293" t="str">
        <f>IF(CZ574="",IF(COUNTIF(DD$2:DD573,"Forecast")&lt;Output!E$43,"Forecast",""),"Actual")</f>
        <v/>
      </c>
      <c r="DF574" s="19" t="str">
        <f>IF(DataGoesHere!B573="",IF(DD574="Forecast",(Output!$E$47*IntermediateCalcs!DH573)+((1-Output!$E$47)*IntermediateCalcs!DF573),""),(Output!$E$47*IntermediateCalcs!DB573)+((1-Output!$E$47)*IntermediateCalcs!DF573))</f>
        <v/>
      </c>
      <c r="DG574" s="19" t="str">
        <f>IF(DataGoesHere!B573="",IF(DD574="Forecast",(Output!$G$47*(IntermediateCalcs!DF574-IntermediateCalcs!DF573))+((1-Output!$G$47)*IntermediateCalcs!DG573),""),(Output!$G$47*(IntermediateCalcs!DF574-IntermediateCalcs!DF573))+((1-Output!$G$47)*IntermediateCalcs!DG573))</f>
        <v/>
      </c>
      <c r="DH574" s="19" t="str">
        <f>IF(DataGoesHere!B573="",IF(DD574="Forecast",DF574+DG574,""),DF574+DG574)</f>
        <v/>
      </c>
      <c r="DI574" s="274" t="str">
        <f>IF(DH574="","",IF(IntermediateCalcs!$AO$9="Yes",IntermediateCalcs!DH574*$CX574,IntermediateCalcs!DH574))</f>
        <v/>
      </c>
      <c r="DJ574" s="250" t="str">
        <f>IF(DataGoesHere!$B574="","",($CZ574-DI574))</f>
        <v/>
      </c>
      <c r="DK574" s="250" t="str">
        <f>IF(DataGoesHere!$B574="","",ABS($CZ574-DI574))</f>
        <v/>
      </c>
      <c r="DL574" s="250" t="str">
        <f>IF(DataGoesHere!$B574="","",DK574^2)</f>
        <v/>
      </c>
      <c r="DM574" s="249" t="str">
        <f>IF(DataGoesHere!$B574="","",DK574/$CZ574)</f>
        <v/>
      </c>
      <c r="DN574" s="250" t="str">
        <f>IF(DataGoesHere!$B574="","",SUM(DJ$2:DJ574)/AVERAGE(DK:DK))</f>
        <v/>
      </c>
      <c r="DP574" s="19" t="str">
        <f>IF(DataGoesHere!B574="",IF($DD574="Forecast",(Output!E$48*IntermediateCalcs!CY574)+Output!G$48,""),(Output!E$48*IntermediateCalcs!CY574)+Output!G$48)</f>
        <v/>
      </c>
      <c r="DQ574" s="274" t="str">
        <f>IF(DP574="","",IF(IntermediateCalcs!$AO$9="Yes",IntermediateCalcs!DP574*$CX574,IntermediateCalcs!DP574))</f>
        <v/>
      </c>
      <c r="DR574" s="250" t="str">
        <f>IF(DataGoesHere!$B574="","",($CZ574-DQ574))</f>
        <v/>
      </c>
      <c r="DS574" s="250" t="str">
        <f>IF(DataGoesHere!$B574="","",ABS($CZ574-DQ574))</f>
        <v/>
      </c>
      <c r="DT574" s="250" t="str">
        <f>IF(DataGoesHere!$B574="","",DS574^2)</f>
        <v/>
      </c>
      <c r="DU574" s="249" t="str">
        <f>IF(DataGoesHere!$B574="","",DS574/$CZ574)</f>
        <v/>
      </c>
      <c r="DV574" s="250" t="str">
        <f>IF(DataGoesHere!$B574="","",SUM(DR$2:DR574)/AVERAGE(DS:DS))</f>
        <v/>
      </c>
      <c r="DX574" s="19" t="str">
        <f>IF(DataGoesHere!$B573="","",(DB568*(Output!$O$49/Output!$P$49))+(IntermediateCalcs!DB569*(Output!$M$49/Output!$P$49))+(IntermediateCalcs!DB570*(Output!$K$49/Output!$P$49))+(DB571*(Output!$I$49/Output!$P$49))+(IntermediateCalcs!DB572*(Output!$G$49/Output!$P$49))+(IntermediateCalcs!DB573*(Output!$E$49/Output!$P$49)))</f>
        <v/>
      </c>
      <c r="DY574" s="274" t="str">
        <f>IF(DX574="","",IF(IntermediateCalcs!$AO$9="Yes",IntermediateCalcs!DX574*$CX574,IntermediateCalcs!DX574))</f>
        <v/>
      </c>
      <c r="DZ574" s="250" t="str">
        <f>IF(DataGoesHere!$B574="","",($CZ574-DY574))</f>
        <v/>
      </c>
      <c r="EA574" s="250" t="str">
        <f>IF(DataGoesHere!$B574="","",ABS($CZ574-DY574))</f>
        <v/>
      </c>
      <c r="EB574" s="250" t="str">
        <f>IF(DataGoesHere!$B574="","",EA574^2)</f>
        <v/>
      </c>
      <c r="EC574" s="249" t="str">
        <f>IF(DataGoesHere!$B574="","",EA574/$CZ574)</f>
        <v/>
      </c>
      <c r="ED574" s="250" t="str">
        <f>IF(DataGoesHere!$B574="","",SUM(DZ$2:DZ574)/AVERAGE(EA:EA))</f>
        <v/>
      </c>
    </row>
    <row r="575" spans="20:134" x14ac:dyDescent="0.2">
      <c r="T575" s="240"/>
      <c r="U575" s="86"/>
      <c r="V575" s="86"/>
      <c r="W575" s="86"/>
      <c r="X575" s="86"/>
      <c r="Y575" s="86"/>
      <c r="Z575" s="86"/>
      <c r="AA575" s="86"/>
      <c r="AB575" s="86"/>
      <c r="AC575" s="245" t="str">
        <f>IF(DataGoesHere!$B575="","",(DataGoesHere!$B575/SUM(DataGoesHere!$B566:'DataGoesHere'!$B577)))</f>
        <v/>
      </c>
      <c r="AD575" s="86"/>
      <c r="AE575" s="241"/>
      <c r="CV575" s="310" t="str">
        <f>IF(DataGoesHere!B575="","",DataGoesHere!A575)</f>
        <v/>
      </c>
      <c r="CW575" s="271">
        <f t="shared" ca="1" si="24"/>
        <v>10</v>
      </c>
      <c r="CX575" s="272">
        <f t="shared" ca="1" si="25"/>
        <v>0.92557634012077306</v>
      </c>
      <c r="CY575" s="266">
        <f>DataGoesHere!A575</f>
        <v>574</v>
      </c>
      <c r="CZ575" s="19" t="str">
        <f>IF(DataGoesHere!B575="","",DataGoesHere!B575)</f>
        <v/>
      </c>
      <c r="DA575" s="19" t="str">
        <f>IF(DataGoesHere!B575="","",IF(AH$5="No",DataGoesHere!B575,DataGoesHere!B575-(AH$2*(DataGoesHere!A575-1))))</f>
        <v/>
      </c>
      <c r="DB575" s="19" t="str">
        <f>IF(DataGoesHere!B575="","",IF(AO$9="No",DataGoesHere!B575,DataGoesHere!B575/CX575))</f>
        <v/>
      </c>
      <c r="DC575" s="19" t="str">
        <f>IF(DataGoesHere!B575="","",IF(AO$9="No",DA575,DA575/CX575))</f>
        <v/>
      </c>
      <c r="DD575" s="293" t="str">
        <f>IF(CZ575="",IF(COUNTIF(DD$2:DD574,"Forecast")&lt;Output!E$43,"Forecast",""),"Actual")</f>
        <v/>
      </c>
      <c r="DF575" s="19" t="str">
        <f>IF(DataGoesHere!B574="",IF(DD575="Forecast",(Output!$E$47*IntermediateCalcs!DH574)+((1-Output!$E$47)*IntermediateCalcs!DF574),""),(Output!$E$47*IntermediateCalcs!DB574)+((1-Output!$E$47)*IntermediateCalcs!DF574))</f>
        <v/>
      </c>
      <c r="DG575" s="19" t="str">
        <f>IF(DataGoesHere!B574="",IF(DD575="Forecast",(Output!$G$47*(IntermediateCalcs!DF575-IntermediateCalcs!DF574))+((1-Output!$G$47)*IntermediateCalcs!DG574),""),(Output!$G$47*(IntermediateCalcs!DF575-IntermediateCalcs!DF574))+((1-Output!$G$47)*IntermediateCalcs!DG574))</f>
        <v/>
      </c>
      <c r="DH575" s="19" t="str">
        <f>IF(DataGoesHere!B574="",IF(DD575="Forecast",DF575+DG575,""),DF575+DG575)</f>
        <v/>
      </c>
      <c r="DI575" s="274" t="str">
        <f>IF(DH575="","",IF(IntermediateCalcs!$AO$9="Yes",IntermediateCalcs!DH575*$CX575,IntermediateCalcs!DH575))</f>
        <v/>
      </c>
      <c r="DJ575" s="250" t="str">
        <f>IF(DataGoesHere!$B575="","",($CZ575-DI575))</f>
        <v/>
      </c>
      <c r="DK575" s="250" t="str">
        <f>IF(DataGoesHere!$B575="","",ABS($CZ575-DI575))</f>
        <v/>
      </c>
      <c r="DL575" s="250" t="str">
        <f>IF(DataGoesHere!$B575="","",DK575^2)</f>
        <v/>
      </c>
      <c r="DM575" s="249" t="str">
        <f>IF(DataGoesHere!$B575="","",DK575/$CZ575)</f>
        <v/>
      </c>
      <c r="DN575" s="250" t="str">
        <f>IF(DataGoesHere!$B575="","",SUM(DJ$2:DJ575)/AVERAGE(DK:DK))</f>
        <v/>
      </c>
      <c r="DP575" s="19" t="str">
        <f>IF(DataGoesHere!B575="",IF($DD575="Forecast",(Output!E$48*IntermediateCalcs!CY575)+Output!G$48,""),(Output!E$48*IntermediateCalcs!CY575)+Output!G$48)</f>
        <v/>
      </c>
      <c r="DQ575" s="274" t="str">
        <f>IF(DP575="","",IF(IntermediateCalcs!$AO$9="Yes",IntermediateCalcs!DP575*$CX575,IntermediateCalcs!DP575))</f>
        <v/>
      </c>
      <c r="DR575" s="250" t="str">
        <f>IF(DataGoesHere!$B575="","",($CZ575-DQ575))</f>
        <v/>
      </c>
      <c r="DS575" s="250" t="str">
        <f>IF(DataGoesHere!$B575="","",ABS($CZ575-DQ575))</f>
        <v/>
      </c>
      <c r="DT575" s="250" t="str">
        <f>IF(DataGoesHere!$B575="","",DS575^2)</f>
        <v/>
      </c>
      <c r="DU575" s="249" t="str">
        <f>IF(DataGoesHere!$B575="","",DS575/$CZ575)</f>
        <v/>
      </c>
      <c r="DV575" s="250" t="str">
        <f>IF(DataGoesHere!$B575="","",SUM(DR$2:DR575)/AVERAGE(DS:DS))</f>
        <v/>
      </c>
      <c r="DX575" s="19" t="str">
        <f>IF(DataGoesHere!$B574="","",(DB569*(Output!$O$49/Output!$P$49))+(IntermediateCalcs!DB570*(Output!$M$49/Output!$P$49))+(IntermediateCalcs!DB571*(Output!$K$49/Output!$P$49))+(DB572*(Output!$I$49/Output!$P$49))+(IntermediateCalcs!DB573*(Output!$G$49/Output!$P$49))+(IntermediateCalcs!DB574*(Output!$E$49/Output!$P$49)))</f>
        <v/>
      </c>
      <c r="DY575" s="274" t="str">
        <f>IF(DX575="","",IF(IntermediateCalcs!$AO$9="Yes",IntermediateCalcs!DX575*$CX575,IntermediateCalcs!DX575))</f>
        <v/>
      </c>
      <c r="DZ575" s="250" t="str">
        <f>IF(DataGoesHere!$B575="","",($CZ575-DY575))</f>
        <v/>
      </c>
      <c r="EA575" s="250" t="str">
        <f>IF(DataGoesHere!$B575="","",ABS($CZ575-DY575))</f>
        <v/>
      </c>
      <c r="EB575" s="250" t="str">
        <f>IF(DataGoesHere!$B575="","",EA575^2)</f>
        <v/>
      </c>
      <c r="EC575" s="249" t="str">
        <f>IF(DataGoesHere!$B575="","",EA575/$CZ575)</f>
        <v/>
      </c>
      <c r="ED575" s="250" t="str">
        <f>IF(DataGoesHere!$B575="","",SUM(DZ$2:DZ575)/AVERAGE(EA:EA))</f>
        <v/>
      </c>
    </row>
    <row r="576" spans="20:134" x14ac:dyDescent="0.2">
      <c r="T576" s="240"/>
      <c r="U576" s="86"/>
      <c r="V576" s="86"/>
      <c r="W576" s="86"/>
      <c r="X576" s="86"/>
      <c r="Y576" s="86"/>
      <c r="Z576" s="86"/>
      <c r="AA576" s="86"/>
      <c r="AB576" s="86"/>
      <c r="AC576" s="86"/>
      <c r="AD576" s="245" t="str">
        <f>IF(DataGoesHere!$B576="","",(DataGoesHere!$B576/SUM(DataGoesHere!$B566:'DataGoesHere'!$B577)))</f>
        <v/>
      </c>
      <c r="AE576" s="241"/>
      <c r="CV576" s="310" t="str">
        <f>IF(DataGoesHere!B576="","",DataGoesHere!A576)</f>
        <v/>
      </c>
      <c r="CW576" s="271">
        <f t="shared" ca="1" si="24"/>
        <v>11</v>
      </c>
      <c r="CX576" s="272">
        <f t="shared" ca="1" si="25"/>
        <v>0.97463169608807265</v>
      </c>
      <c r="CY576" s="266">
        <f>DataGoesHere!A576</f>
        <v>575</v>
      </c>
      <c r="CZ576" s="19" t="str">
        <f>IF(DataGoesHere!B576="","",DataGoesHere!B576)</f>
        <v/>
      </c>
      <c r="DA576" s="19" t="str">
        <f>IF(DataGoesHere!B576="","",IF(AH$5="No",DataGoesHere!B576,DataGoesHere!B576-(AH$2*(DataGoesHere!A576-1))))</f>
        <v/>
      </c>
      <c r="DB576" s="19" t="str">
        <f>IF(DataGoesHere!B576="","",IF(AO$9="No",DataGoesHere!B576,DataGoesHere!B576/CX576))</f>
        <v/>
      </c>
      <c r="DC576" s="19" t="str">
        <f>IF(DataGoesHere!B576="","",IF(AO$9="No",DA576,DA576/CX576))</f>
        <v/>
      </c>
      <c r="DD576" s="293" t="str">
        <f>IF(CZ576="",IF(COUNTIF(DD$2:DD575,"Forecast")&lt;Output!E$43,"Forecast",""),"Actual")</f>
        <v/>
      </c>
      <c r="DF576" s="19" t="str">
        <f>IF(DataGoesHere!B575="",IF(DD576="Forecast",(Output!$E$47*IntermediateCalcs!DH575)+((1-Output!$E$47)*IntermediateCalcs!DF575),""),(Output!$E$47*IntermediateCalcs!DB575)+((1-Output!$E$47)*IntermediateCalcs!DF575))</f>
        <v/>
      </c>
      <c r="DG576" s="19" t="str">
        <f>IF(DataGoesHere!B575="",IF(DD576="Forecast",(Output!$G$47*(IntermediateCalcs!DF576-IntermediateCalcs!DF575))+((1-Output!$G$47)*IntermediateCalcs!DG575),""),(Output!$G$47*(IntermediateCalcs!DF576-IntermediateCalcs!DF575))+((1-Output!$G$47)*IntermediateCalcs!DG575))</f>
        <v/>
      </c>
      <c r="DH576" s="19" t="str">
        <f>IF(DataGoesHere!B575="",IF(DD576="Forecast",DF576+DG576,""),DF576+DG576)</f>
        <v/>
      </c>
      <c r="DI576" s="274" t="str">
        <f>IF(DH576="","",IF(IntermediateCalcs!$AO$9="Yes",IntermediateCalcs!DH576*$CX576,IntermediateCalcs!DH576))</f>
        <v/>
      </c>
      <c r="DJ576" s="250" t="str">
        <f>IF(DataGoesHere!$B576="","",($CZ576-DI576))</f>
        <v/>
      </c>
      <c r="DK576" s="250" t="str">
        <f>IF(DataGoesHere!$B576="","",ABS($CZ576-DI576))</f>
        <v/>
      </c>
      <c r="DL576" s="250" t="str">
        <f>IF(DataGoesHere!$B576="","",DK576^2)</f>
        <v/>
      </c>
      <c r="DM576" s="249" t="str">
        <f>IF(DataGoesHere!$B576="","",DK576/$CZ576)</f>
        <v/>
      </c>
      <c r="DN576" s="250" t="str">
        <f>IF(DataGoesHere!$B576="","",SUM(DJ$2:DJ576)/AVERAGE(DK:DK))</f>
        <v/>
      </c>
      <c r="DP576" s="19" t="str">
        <f>IF(DataGoesHere!B576="",IF($DD576="Forecast",(Output!E$48*IntermediateCalcs!CY576)+Output!G$48,""),(Output!E$48*IntermediateCalcs!CY576)+Output!G$48)</f>
        <v/>
      </c>
      <c r="DQ576" s="274" t="str">
        <f>IF(DP576="","",IF(IntermediateCalcs!$AO$9="Yes",IntermediateCalcs!DP576*$CX576,IntermediateCalcs!DP576))</f>
        <v/>
      </c>
      <c r="DR576" s="250" t="str">
        <f>IF(DataGoesHere!$B576="","",($CZ576-DQ576))</f>
        <v/>
      </c>
      <c r="DS576" s="250" t="str">
        <f>IF(DataGoesHere!$B576="","",ABS($CZ576-DQ576))</f>
        <v/>
      </c>
      <c r="DT576" s="250" t="str">
        <f>IF(DataGoesHere!$B576="","",DS576^2)</f>
        <v/>
      </c>
      <c r="DU576" s="249" t="str">
        <f>IF(DataGoesHere!$B576="","",DS576/$CZ576)</f>
        <v/>
      </c>
      <c r="DV576" s="250" t="str">
        <f>IF(DataGoesHere!$B576="","",SUM(DR$2:DR576)/AVERAGE(DS:DS))</f>
        <v/>
      </c>
      <c r="DX576" s="19" t="str">
        <f>IF(DataGoesHere!$B575="","",(DB570*(Output!$O$49/Output!$P$49))+(IntermediateCalcs!DB571*(Output!$M$49/Output!$P$49))+(IntermediateCalcs!DB572*(Output!$K$49/Output!$P$49))+(DB573*(Output!$I$49/Output!$P$49))+(IntermediateCalcs!DB574*(Output!$G$49/Output!$P$49))+(IntermediateCalcs!DB575*(Output!$E$49/Output!$P$49)))</f>
        <v/>
      </c>
      <c r="DY576" s="274" t="str">
        <f>IF(DX576="","",IF(IntermediateCalcs!$AO$9="Yes",IntermediateCalcs!DX576*$CX576,IntermediateCalcs!DX576))</f>
        <v/>
      </c>
      <c r="DZ576" s="250" t="str">
        <f>IF(DataGoesHere!$B576="","",($CZ576-DY576))</f>
        <v/>
      </c>
      <c r="EA576" s="250" t="str">
        <f>IF(DataGoesHere!$B576="","",ABS($CZ576-DY576))</f>
        <v/>
      </c>
      <c r="EB576" s="250" t="str">
        <f>IF(DataGoesHere!$B576="","",EA576^2)</f>
        <v/>
      </c>
      <c r="EC576" s="249" t="str">
        <f>IF(DataGoesHere!$B576="","",EA576/$CZ576)</f>
        <v/>
      </c>
      <c r="ED576" s="250" t="str">
        <f>IF(DataGoesHere!$B576="","",SUM(DZ$2:DZ576)/AVERAGE(EA:EA))</f>
        <v/>
      </c>
    </row>
    <row r="577" spans="20:134" x14ac:dyDescent="0.2">
      <c r="T577" s="242"/>
      <c r="U577" s="243"/>
      <c r="V577" s="243"/>
      <c r="W577" s="243"/>
      <c r="X577" s="243"/>
      <c r="Y577" s="243"/>
      <c r="Z577" s="243"/>
      <c r="AA577" s="243"/>
      <c r="AB577" s="243"/>
      <c r="AC577" s="243"/>
      <c r="AD577" s="243"/>
      <c r="AE577" s="246" t="str">
        <f>IF(DataGoesHere!$B577="","",(DataGoesHere!$B577/SUM(DataGoesHere!$B566:'DataGoesHere'!$B577)))</f>
        <v/>
      </c>
      <c r="CV577" s="310" t="str">
        <f>IF(DataGoesHere!B577="","",DataGoesHere!A577)</f>
        <v/>
      </c>
      <c r="CW577" s="271">
        <f t="shared" ca="1" si="24"/>
        <v>12</v>
      </c>
      <c r="CX577" s="272">
        <f t="shared" ca="1" si="25"/>
        <v>1.0054005237672714</v>
      </c>
      <c r="CY577" s="266">
        <f>DataGoesHere!A577</f>
        <v>576</v>
      </c>
      <c r="CZ577" s="19" t="str">
        <f>IF(DataGoesHere!B577="","",DataGoesHere!B577)</f>
        <v/>
      </c>
      <c r="DA577" s="19" t="str">
        <f>IF(DataGoesHere!B577="","",IF(AH$5="No",DataGoesHere!B577,DataGoesHere!B577-(AH$2*(DataGoesHere!A577-1))))</f>
        <v/>
      </c>
      <c r="DB577" s="19" t="str">
        <f>IF(DataGoesHere!B577="","",IF(AO$9="No",DataGoesHere!B577,DataGoesHere!B577/CX577))</f>
        <v/>
      </c>
      <c r="DC577" s="19" t="str">
        <f>IF(DataGoesHere!B577="","",IF(AO$9="No",DA577,DA577/CX577))</f>
        <v/>
      </c>
      <c r="DD577" s="293" t="str">
        <f>IF(CZ577="",IF(COUNTIF(DD$2:DD576,"Forecast")&lt;Output!E$43,"Forecast",""),"Actual")</f>
        <v/>
      </c>
      <c r="DF577" s="19" t="str">
        <f>IF(DataGoesHere!B576="",IF(DD577="Forecast",(Output!$E$47*IntermediateCalcs!DH576)+((1-Output!$E$47)*IntermediateCalcs!DF576),""),(Output!$E$47*IntermediateCalcs!DB576)+((1-Output!$E$47)*IntermediateCalcs!DF576))</f>
        <v/>
      </c>
      <c r="DG577" s="19" t="str">
        <f>IF(DataGoesHere!B576="",IF(DD577="Forecast",(Output!$G$47*(IntermediateCalcs!DF577-IntermediateCalcs!DF576))+((1-Output!$G$47)*IntermediateCalcs!DG576),""),(Output!$G$47*(IntermediateCalcs!DF577-IntermediateCalcs!DF576))+((1-Output!$G$47)*IntermediateCalcs!DG576))</f>
        <v/>
      </c>
      <c r="DH577" s="19" t="str">
        <f>IF(DataGoesHere!B576="",IF(DD577="Forecast",DF577+DG577,""),DF577+DG577)</f>
        <v/>
      </c>
      <c r="DI577" s="274" t="str">
        <f>IF(DH577="","",IF(IntermediateCalcs!$AO$9="Yes",IntermediateCalcs!DH577*$CX577,IntermediateCalcs!DH577))</f>
        <v/>
      </c>
      <c r="DJ577" s="250" t="str">
        <f>IF(DataGoesHere!$B577="","",($CZ577-DI577))</f>
        <v/>
      </c>
      <c r="DK577" s="250" t="str">
        <f>IF(DataGoesHere!$B577="","",ABS($CZ577-DI577))</f>
        <v/>
      </c>
      <c r="DL577" s="250" t="str">
        <f>IF(DataGoesHere!$B577="","",DK577^2)</f>
        <v/>
      </c>
      <c r="DM577" s="249" t="str">
        <f>IF(DataGoesHere!$B577="","",DK577/$CZ577)</f>
        <v/>
      </c>
      <c r="DN577" s="250" t="str">
        <f>IF(DataGoesHere!$B577="","",SUM(DJ$2:DJ577)/AVERAGE(DK:DK))</f>
        <v/>
      </c>
      <c r="DP577" s="19" t="str">
        <f>IF(DataGoesHere!B577="",IF($DD577="Forecast",(Output!E$48*IntermediateCalcs!CY577)+Output!G$48,""),(Output!E$48*IntermediateCalcs!CY577)+Output!G$48)</f>
        <v/>
      </c>
      <c r="DQ577" s="274" t="str">
        <f>IF(DP577="","",IF(IntermediateCalcs!$AO$9="Yes",IntermediateCalcs!DP577*$CX577,IntermediateCalcs!DP577))</f>
        <v/>
      </c>
      <c r="DR577" s="250" t="str">
        <f>IF(DataGoesHere!$B577="","",($CZ577-DQ577))</f>
        <v/>
      </c>
      <c r="DS577" s="250" t="str">
        <f>IF(DataGoesHere!$B577="","",ABS($CZ577-DQ577))</f>
        <v/>
      </c>
      <c r="DT577" s="250" t="str">
        <f>IF(DataGoesHere!$B577="","",DS577^2)</f>
        <v/>
      </c>
      <c r="DU577" s="249" t="str">
        <f>IF(DataGoesHere!$B577="","",DS577/$CZ577)</f>
        <v/>
      </c>
      <c r="DV577" s="250" t="str">
        <f>IF(DataGoesHere!$B577="","",SUM(DR$2:DR577)/AVERAGE(DS:DS))</f>
        <v/>
      </c>
      <c r="DX577" s="19" t="str">
        <f>IF(DataGoesHere!$B576="","",(DB571*(Output!$O$49/Output!$P$49))+(IntermediateCalcs!DB572*(Output!$M$49/Output!$P$49))+(IntermediateCalcs!DB573*(Output!$K$49/Output!$P$49))+(DB574*(Output!$I$49/Output!$P$49))+(IntermediateCalcs!DB575*(Output!$G$49/Output!$P$49))+(IntermediateCalcs!DB576*(Output!$E$49/Output!$P$49)))</f>
        <v/>
      </c>
      <c r="DY577" s="274" t="str">
        <f>IF(DX577="","",IF(IntermediateCalcs!$AO$9="Yes",IntermediateCalcs!DX577*$CX577,IntermediateCalcs!DX577))</f>
        <v/>
      </c>
      <c r="DZ577" s="250" t="str">
        <f>IF(DataGoesHere!$B577="","",($CZ577-DY577))</f>
        <v/>
      </c>
      <c r="EA577" s="250" t="str">
        <f>IF(DataGoesHere!$B577="","",ABS($CZ577-DY577))</f>
        <v/>
      </c>
      <c r="EB577" s="250" t="str">
        <f>IF(DataGoesHere!$B577="","",EA577^2)</f>
        <v/>
      </c>
      <c r="EC577" s="249" t="str">
        <f>IF(DataGoesHere!$B577="","",EA577/$CZ577)</f>
        <v/>
      </c>
      <c r="ED577" s="250" t="str">
        <f>IF(DataGoesHere!$B577="","",SUM(DZ$2:DZ577)/AVERAGE(EA:EA))</f>
        <v/>
      </c>
    </row>
    <row r="578" spans="20:134" x14ac:dyDescent="0.2">
      <c r="T578" s="244" t="str">
        <f>IF(DataGoesHere!$B578="","",(DataGoesHere!$B578/SUM(DataGoesHere!$B578:'DataGoesHere'!$B589)))</f>
        <v/>
      </c>
      <c r="U578" s="238"/>
      <c r="V578" s="238"/>
      <c r="W578" s="238"/>
      <c r="X578" s="238"/>
      <c r="Y578" s="238"/>
      <c r="Z578" s="238"/>
      <c r="AA578" s="238"/>
      <c r="AB578" s="238"/>
      <c r="AC578" s="238"/>
      <c r="AD578" s="238"/>
      <c r="AE578" s="239"/>
      <c r="CV578" s="310" t="str">
        <f>IF(DataGoesHere!B578="","",DataGoesHere!A578)</f>
        <v/>
      </c>
      <c r="CW578" s="271">
        <f t="shared" ref="CW578:CW641" ca="1" si="26">IF(MOD(CY578,$AP$9)=0,$AP$9,MOD(CY578,$AP$9))</f>
        <v>1</v>
      </c>
      <c r="CX578" s="272">
        <f t="shared" ref="CX578:CX641" ca="1" si="27">VLOOKUP(CW578,$AT$1:$CT$53,MATCH($AP$9,$AT$1:$CT$1,0),FALSE)</f>
        <v>1.3236179355303281</v>
      </c>
      <c r="CY578" s="266">
        <f>DataGoesHere!A578</f>
        <v>577</v>
      </c>
      <c r="CZ578" s="19" t="str">
        <f>IF(DataGoesHere!B578="","",DataGoesHere!B578)</f>
        <v/>
      </c>
      <c r="DA578" s="19" t="str">
        <f>IF(DataGoesHere!B578="","",IF(AH$5="No",DataGoesHere!B578,DataGoesHere!B578-(AH$2*(DataGoesHere!A578-1))))</f>
        <v/>
      </c>
      <c r="DB578" s="19" t="str">
        <f>IF(DataGoesHere!B578="","",IF(AO$9="No",DataGoesHere!B578,DataGoesHere!B578/CX578))</f>
        <v/>
      </c>
      <c r="DC578" s="19" t="str">
        <f>IF(DataGoesHere!B578="","",IF(AO$9="No",DA578,DA578/CX578))</f>
        <v/>
      </c>
      <c r="DD578" s="293" t="str">
        <f>IF(CZ578="",IF(COUNTIF(DD$2:DD577,"Forecast")&lt;Output!E$43,"Forecast",""),"Actual")</f>
        <v/>
      </c>
      <c r="DF578" s="19" t="str">
        <f>IF(DataGoesHere!B577="",IF(DD578="Forecast",(Output!$E$47*IntermediateCalcs!DH577)+((1-Output!$E$47)*IntermediateCalcs!DF577),""),(Output!$E$47*IntermediateCalcs!DB577)+((1-Output!$E$47)*IntermediateCalcs!DF577))</f>
        <v/>
      </c>
      <c r="DG578" s="19" t="str">
        <f>IF(DataGoesHere!B577="",IF(DD578="Forecast",(Output!$G$47*(IntermediateCalcs!DF578-IntermediateCalcs!DF577))+((1-Output!$G$47)*IntermediateCalcs!DG577),""),(Output!$G$47*(IntermediateCalcs!DF578-IntermediateCalcs!DF577))+((1-Output!$G$47)*IntermediateCalcs!DG577))</f>
        <v/>
      </c>
      <c r="DH578" s="19" t="str">
        <f>IF(DataGoesHere!B577="",IF(DD578="Forecast",DF578+DG578,""),DF578+DG578)</f>
        <v/>
      </c>
      <c r="DI578" s="274" t="str">
        <f>IF(DH578="","",IF(IntermediateCalcs!$AO$9="Yes",IntermediateCalcs!DH578*$CX578,IntermediateCalcs!DH578))</f>
        <v/>
      </c>
      <c r="DJ578" s="250" t="str">
        <f>IF(DataGoesHere!$B578="","",($CZ578-DI578))</f>
        <v/>
      </c>
      <c r="DK578" s="250" t="str">
        <f>IF(DataGoesHere!$B578="","",ABS($CZ578-DI578))</f>
        <v/>
      </c>
      <c r="DL578" s="250" t="str">
        <f>IF(DataGoesHere!$B578="","",DK578^2)</f>
        <v/>
      </c>
      <c r="DM578" s="249" t="str">
        <f>IF(DataGoesHere!$B578="","",DK578/$CZ578)</f>
        <v/>
      </c>
      <c r="DN578" s="250" t="str">
        <f>IF(DataGoesHere!$B578="","",SUM(DJ$2:DJ578)/AVERAGE(DK:DK))</f>
        <v/>
      </c>
      <c r="DP578" s="19" t="str">
        <f>IF(DataGoesHere!B578="",IF($DD578="Forecast",(Output!E$48*IntermediateCalcs!CY578)+Output!G$48,""),(Output!E$48*IntermediateCalcs!CY578)+Output!G$48)</f>
        <v/>
      </c>
      <c r="DQ578" s="274" t="str">
        <f>IF(DP578="","",IF(IntermediateCalcs!$AO$9="Yes",IntermediateCalcs!DP578*$CX578,IntermediateCalcs!DP578))</f>
        <v/>
      </c>
      <c r="DR578" s="250" t="str">
        <f>IF(DataGoesHere!$B578="","",($CZ578-DQ578))</f>
        <v/>
      </c>
      <c r="DS578" s="250" t="str">
        <f>IF(DataGoesHere!$B578="","",ABS($CZ578-DQ578))</f>
        <v/>
      </c>
      <c r="DT578" s="250" t="str">
        <f>IF(DataGoesHere!$B578="","",DS578^2)</f>
        <v/>
      </c>
      <c r="DU578" s="249" t="str">
        <f>IF(DataGoesHere!$B578="","",DS578/$CZ578)</f>
        <v/>
      </c>
      <c r="DV578" s="250" t="str">
        <f>IF(DataGoesHere!$B578="","",SUM(DR$2:DR578)/AVERAGE(DS:DS))</f>
        <v/>
      </c>
      <c r="DX578" s="19" t="str">
        <f>IF(DataGoesHere!$B577="","",(DB572*(Output!$O$49/Output!$P$49))+(IntermediateCalcs!DB573*(Output!$M$49/Output!$P$49))+(IntermediateCalcs!DB574*(Output!$K$49/Output!$P$49))+(DB575*(Output!$I$49/Output!$P$49))+(IntermediateCalcs!DB576*(Output!$G$49/Output!$P$49))+(IntermediateCalcs!DB577*(Output!$E$49/Output!$P$49)))</f>
        <v/>
      </c>
      <c r="DY578" s="274" t="str">
        <f>IF(DX578="","",IF(IntermediateCalcs!$AO$9="Yes",IntermediateCalcs!DX578*$CX578,IntermediateCalcs!DX578))</f>
        <v/>
      </c>
      <c r="DZ578" s="250" t="str">
        <f>IF(DataGoesHere!$B578="","",($CZ578-DY578))</f>
        <v/>
      </c>
      <c r="EA578" s="250" t="str">
        <f>IF(DataGoesHere!$B578="","",ABS($CZ578-DY578))</f>
        <v/>
      </c>
      <c r="EB578" s="250" t="str">
        <f>IF(DataGoesHere!$B578="","",EA578^2)</f>
        <v/>
      </c>
      <c r="EC578" s="249" t="str">
        <f>IF(DataGoesHere!$B578="","",EA578/$CZ578)</f>
        <v/>
      </c>
      <c r="ED578" s="250" t="str">
        <f>IF(DataGoesHere!$B578="","",SUM(DZ$2:DZ578)/AVERAGE(EA:EA))</f>
        <v/>
      </c>
    </row>
    <row r="579" spans="20:134" x14ac:dyDescent="0.2">
      <c r="T579" s="240"/>
      <c r="U579" s="245" t="str">
        <f>IF(DataGoesHere!$B579="","",(DataGoesHere!$B579/SUM(DataGoesHere!$B579:'DataGoesHere'!$B589)))</f>
        <v/>
      </c>
      <c r="V579" s="86"/>
      <c r="W579" s="86"/>
      <c r="X579" s="86"/>
      <c r="Y579" s="86"/>
      <c r="Z579" s="86"/>
      <c r="AA579" s="86"/>
      <c r="AB579" s="86"/>
      <c r="AC579" s="86"/>
      <c r="AD579" s="86"/>
      <c r="AE579" s="241"/>
      <c r="CV579" s="310" t="str">
        <f>IF(DataGoesHere!B579="","",DataGoesHere!A579)</f>
        <v/>
      </c>
      <c r="CW579" s="271">
        <f t="shared" ca="1" si="26"/>
        <v>2</v>
      </c>
      <c r="CX579" s="272">
        <f t="shared" ca="1" si="27"/>
        <v>0.80574490527728204</v>
      </c>
      <c r="CY579" s="266">
        <f>DataGoesHere!A579</f>
        <v>578</v>
      </c>
      <c r="CZ579" s="19" t="str">
        <f>IF(DataGoesHere!B579="","",DataGoesHere!B579)</f>
        <v/>
      </c>
      <c r="DA579" s="19" t="str">
        <f>IF(DataGoesHere!B579="","",IF(AH$5="No",DataGoesHere!B579,DataGoesHere!B579-(AH$2*(DataGoesHere!A579-1))))</f>
        <v/>
      </c>
      <c r="DB579" s="19" t="str">
        <f>IF(DataGoesHere!B579="","",IF(AO$9="No",DataGoesHere!B579,DataGoesHere!B579/CX579))</f>
        <v/>
      </c>
      <c r="DC579" s="19" t="str">
        <f>IF(DataGoesHere!B579="","",IF(AO$9="No",DA579,DA579/CX579))</f>
        <v/>
      </c>
      <c r="DD579" s="293" t="str">
        <f>IF(CZ579="",IF(COUNTIF(DD$2:DD578,"Forecast")&lt;Output!E$43,"Forecast",""),"Actual")</f>
        <v/>
      </c>
      <c r="DF579" s="19" t="str">
        <f>IF(DataGoesHere!B578="",IF(DD579="Forecast",(Output!$E$47*IntermediateCalcs!DH578)+((1-Output!$E$47)*IntermediateCalcs!DF578),""),(Output!$E$47*IntermediateCalcs!DB578)+((1-Output!$E$47)*IntermediateCalcs!DF578))</f>
        <v/>
      </c>
      <c r="DG579" s="19" t="str">
        <f>IF(DataGoesHere!B578="",IF(DD579="Forecast",(Output!$G$47*(IntermediateCalcs!DF579-IntermediateCalcs!DF578))+((1-Output!$G$47)*IntermediateCalcs!DG578),""),(Output!$G$47*(IntermediateCalcs!DF579-IntermediateCalcs!DF578))+((1-Output!$G$47)*IntermediateCalcs!DG578))</f>
        <v/>
      </c>
      <c r="DH579" s="19" t="str">
        <f>IF(DataGoesHere!B578="",IF(DD579="Forecast",DF579+DG579,""),DF579+DG579)</f>
        <v/>
      </c>
      <c r="DI579" s="274" t="str">
        <f>IF(DH579="","",IF(IntermediateCalcs!$AO$9="Yes",IntermediateCalcs!DH579*$CX579,IntermediateCalcs!DH579))</f>
        <v/>
      </c>
      <c r="DJ579" s="250" t="str">
        <f>IF(DataGoesHere!$B579="","",($CZ579-DI579))</f>
        <v/>
      </c>
      <c r="DK579" s="250" t="str">
        <f>IF(DataGoesHere!$B579="","",ABS($CZ579-DI579))</f>
        <v/>
      </c>
      <c r="DL579" s="250" t="str">
        <f>IF(DataGoesHere!$B579="","",DK579^2)</f>
        <v/>
      </c>
      <c r="DM579" s="249" t="str">
        <f>IF(DataGoesHere!$B579="","",DK579/$CZ579)</f>
        <v/>
      </c>
      <c r="DN579" s="250" t="str">
        <f>IF(DataGoesHere!$B579="","",SUM(DJ$2:DJ579)/AVERAGE(DK:DK))</f>
        <v/>
      </c>
      <c r="DP579" s="19" t="str">
        <f>IF(DataGoesHere!B579="",IF($DD579="Forecast",(Output!E$48*IntermediateCalcs!CY579)+Output!G$48,""),(Output!E$48*IntermediateCalcs!CY579)+Output!G$48)</f>
        <v/>
      </c>
      <c r="DQ579" s="274" t="str">
        <f>IF(DP579="","",IF(IntermediateCalcs!$AO$9="Yes",IntermediateCalcs!DP579*$CX579,IntermediateCalcs!DP579))</f>
        <v/>
      </c>
      <c r="DR579" s="250" t="str">
        <f>IF(DataGoesHere!$B579="","",($CZ579-DQ579))</f>
        <v/>
      </c>
      <c r="DS579" s="250" t="str">
        <f>IF(DataGoesHere!$B579="","",ABS($CZ579-DQ579))</f>
        <v/>
      </c>
      <c r="DT579" s="250" t="str">
        <f>IF(DataGoesHere!$B579="","",DS579^2)</f>
        <v/>
      </c>
      <c r="DU579" s="249" t="str">
        <f>IF(DataGoesHere!$B579="","",DS579/$CZ579)</f>
        <v/>
      </c>
      <c r="DV579" s="250" t="str">
        <f>IF(DataGoesHere!$B579="","",SUM(DR$2:DR579)/AVERAGE(DS:DS))</f>
        <v/>
      </c>
      <c r="DX579" s="19" t="str">
        <f>IF(DataGoesHere!$B578="","",(DB573*(Output!$O$49/Output!$P$49))+(IntermediateCalcs!DB574*(Output!$M$49/Output!$P$49))+(IntermediateCalcs!DB575*(Output!$K$49/Output!$P$49))+(DB576*(Output!$I$49/Output!$P$49))+(IntermediateCalcs!DB577*(Output!$G$49/Output!$P$49))+(IntermediateCalcs!DB578*(Output!$E$49/Output!$P$49)))</f>
        <v/>
      </c>
      <c r="DY579" s="274" t="str">
        <f>IF(DX579="","",IF(IntermediateCalcs!$AO$9="Yes",IntermediateCalcs!DX579*$CX579,IntermediateCalcs!DX579))</f>
        <v/>
      </c>
      <c r="DZ579" s="250" t="str">
        <f>IF(DataGoesHere!$B579="","",($CZ579-DY579))</f>
        <v/>
      </c>
      <c r="EA579" s="250" t="str">
        <f>IF(DataGoesHere!$B579="","",ABS($CZ579-DY579))</f>
        <v/>
      </c>
      <c r="EB579" s="250" t="str">
        <f>IF(DataGoesHere!$B579="","",EA579^2)</f>
        <v/>
      </c>
      <c r="EC579" s="249" t="str">
        <f>IF(DataGoesHere!$B579="","",EA579/$CZ579)</f>
        <v/>
      </c>
      <c r="ED579" s="250" t="str">
        <f>IF(DataGoesHere!$B579="","",SUM(DZ$2:DZ579)/AVERAGE(EA:EA))</f>
        <v/>
      </c>
    </row>
    <row r="580" spans="20:134" x14ac:dyDescent="0.2">
      <c r="T580" s="240"/>
      <c r="U580" s="86"/>
      <c r="V580" s="245" t="str">
        <f>IF(DataGoesHere!$B580="","",(DataGoesHere!$B580/SUM(DataGoesHere!$B578:'DataGoesHere'!$B589)))</f>
        <v/>
      </c>
      <c r="W580" s="86"/>
      <c r="X580" s="86"/>
      <c r="Y580" s="86"/>
      <c r="Z580" s="86"/>
      <c r="AA580" s="86"/>
      <c r="AB580" s="86"/>
      <c r="AC580" s="86"/>
      <c r="AD580" s="86"/>
      <c r="AE580" s="241"/>
      <c r="CV580" s="310" t="str">
        <f>IF(DataGoesHere!B580="","",DataGoesHere!A580)</f>
        <v/>
      </c>
      <c r="CW580" s="271">
        <f t="shared" ca="1" si="26"/>
        <v>3</v>
      </c>
      <c r="CX580" s="272">
        <f t="shared" ca="1" si="27"/>
        <v>0.79862940076451561</v>
      </c>
      <c r="CY580" s="266">
        <f>DataGoesHere!A580</f>
        <v>579</v>
      </c>
      <c r="CZ580" s="19" t="str">
        <f>IF(DataGoesHere!B580="","",DataGoesHere!B580)</f>
        <v/>
      </c>
      <c r="DA580" s="19" t="str">
        <f>IF(DataGoesHere!B580="","",IF(AH$5="No",DataGoesHere!B580,DataGoesHere!B580-(AH$2*(DataGoesHere!A580-1))))</f>
        <v/>
      </c>
      <c r="DB580" s="19" t="str">
        <f>IF(DataGoesHere!B580="","",IF(AO$9="No",DataGoesHere!B580,DataGoesHere!B580/CX580))</f>
        <v/>
      </c>
      <c r="DC580" s="19" t="str">
        <f>IF(DataGoesHere!B580="","",IF(AO$9="No",DA580,DA580/CX580))</f>
        <v/>
      </c>
      <c r="DD580" s="293" t="str">
        <f>IF(CZ580="",IF(COUNTIF(DD$2:DD579,"Forecast")&lt;Output!E$43,"Forecast",""),"Actual")</f>
        <v/>
      </c>
      <c r="DF580" s="19" t="str">
        <f>IF(DataGoesHere!B579="",IF(DD580="Forecast",(Output!$E$47*IntermediateCalcs!DH579)+((1-Output!$E$47)*IntermediateCalcs!DF579),""),(Output!$E$47*IntermediateCalcs!DB579)+((1-Output!$E$47)*IntermediateCalcs!DF579))</f>
        <v/>
      </c>
      <c r="DG580" s="19" t="str">
        <f>IF(DataGoesHere!B579="",IF(DD580="Forecast",(Output!$G$47*(IntermediateCalcs!DF580-IntermediateCalcs!DF579))+((1-Output!$G$47)*IntermediateCalcs!DG579),""),(Output!$G$47*(IntermediateCalcs!DF580-IntermediateCalcs!DF579))+((1-Output!$G$47)*IntermediateCalcs!DG579))</f>
        <v/>
      </c>
      <c r="DH580" s="19" t="str">
        <f>IF(DataGoesHere!B579="",IF(DD580="Forecast",DF580+DG580,""),DF580+DG580)</f>
        <v/>
      </c>
      <c r="DI580" s="274" t="str">
        <f>IF(DH580="","",IF(IntermediateCalcs!$AO$9="Yes",IntermediateCalcs!DH580*$CX580,IntermediateCalcs!DH580))</f>
        <v/>
      </c>
      <c r="DJ580" s="250" t="str">
        <f>IF(DataGoesHere!$B580="","",($CZ580-DI580))</f>
        <v/>
      </c>
      <c r="DK580" s="250" t="str">
        <f>IF(DataGoesHere!$B580="","",ABS($CZ580-DI580))</f>
        <v/>
      </c>
      <c r="DL580" s="250" t="str">
        <f>IF(DataGoesHere!$B580="","",DK580^2)</f>
        <v/>
      </c>
      <c r="DM580" s="249" t="str">
        <f>IF(DataGoesHere!$B580="","",DK580/$CZ580)</f>
        <v/>
      </c>
      <c r="DN580" s="250" t="str">
        <f>IF(DataGoesHere!$B580="","",SUM(DJ$2:DJ580)/AVERAGE(DK:DK))</f>
        <v/>
      </c>
      <c r="DP580" s="19" t="str">
        <f>IF(DataGoesHere!B580="",IF($DD580="Forecast",(Output!E$48*IntermediateCalcs!CY580)+Output!G$48,""),(Output!E$48*IntermediateCalcs!CY580)+Output!G$48)</f>
        <v/>
      </c>
      <c r="DQ580" s="274" t="str">
        <f>IF(DP580="","",IF(IntermediateCalcs!$AO$9="Yes",IntermediateCalcs!DP580*$CX580,IntermediateCalcs!DP580))</f>
        <v/>
      </c>
      <c r="DR580" s="250" t="str">
        <f>IF(DataGoesHere!$B580="","",($CZ580-DQ580))</f>
        <v/>
      </c>
      <c r="DS580" s="250" t="str">
        <f>IF(DataGoesHere!$B580="","",ABS($CZ580-DQ580))</f>
        <v/>
      </c>
      <c r="DT580" s="250" t="str">
        <f>IF(DataGoesHere!$B580="","",DS580^2)</f>
        <v/>
      </c>
      <c r="DU580" s="249" t="str">
        <f>IF(DataGoesHere!$B580="","",DS580/$CZ580)</f>
        <v/>
      </c>
      <c r="DV580" s="250" t="str">
        <f>IF(DataGoesHere!$B580="","",SUM(DR$2:DR580)/AVERAGE(DS:DS))</f>
        <v/>
      </c>
      <c r="DX580" s="19" t="str">
        <f>IF(DataGoesHere!$B579="","",(DB574*(Output!$O$49/Output!$P$49))+(IntermediateCalcs!DB575*(Output!$M$49/Output!$P$49))+(IntermediateCalcs!DB576*(Output!$K$49/Output!$P$49))+(DB577*(Output!$I$49/Output!$P$49))+(IntermediateCalcs!DB578*(Output!$G$49/Output!$P$49))+(IntermediateCalcs!DB579*(Output!$E$49/Output!$P$49)))</f>
        <v/>
      </c>
      <c r="DY580" s="274" t="str">
        <f>IF(DX580="","",IF(IntermediateCalcs!$AO$9="Yes",IntermediateCalcs!DX580*$CX580,IntermediateCalcs!DX580))</f>
        <v/>
      </c>
      <c r="DZ580" s="250" t="str">
        <f>IF(DataGoesHere!$B580="","",($CZ580-DY580))</f>
        <v/>
      </c>
      <c r="EA580" s="250" t="str">
        <f>IF(DataGoesHere!$B580="","",ABS($CZ580-DY580))</f>
        <v/>
      </c>
      <c r="EB580" s="250" t="str">
        <f>IF(DataGoesHere!$B580="","",EA580^2)</f>
        <v/>
      </c>
      <c r="EC580" s="249" t="str">
        <f>IF(DataGoesHere!$B580="","",EA580/$CZ580)</f>
        <v/>
      </c>
      <c r="ED580" s="250" t="str">
        <f>IF(DataGoesHere!$B580="","",SUM(DZ$2:DZ580)/AVERAGE(EA:EA))</f>
        <v/>
      </c>
    </row>
    <row r="581" spans="20:134" x14ac:dyDescent="0.2">
      <c r="T581" s="240"/>
      <c r="U581" s="86"/>
      <c r="V581" s="86"/>
      <c r="W581" s="245" t="str">
        <f>IF(DataGoesHere!$B581="","",(DataGoesHere!$B581/SUM(DataGoesHere!$B578:'DataGoesHere'!$B589)))</f>
        <v/>
      </c>
      <c r="X581" s="86"/>
      <c r="Y581" s="86"/>
      <c r="Z581" s="86"/>
      <c r="AA581" s="86"/>
      <c r="AB581" s="86"/>
      <c r="AC581" s="86"/>
      <c r="AD581" s="86"/>
      <c r="AE581" s="241"/>
      <c r="CV581" s="310" t="str">
        <f>IF(DataGoesHere!B581="","",DataGoesHere!A581)</f>
        <v/>
      </c>
      <c r="CW581" s="271">
        <f t="shared" ca="1" si="26"/>
        <v>4</v>
      </c>
      <c r="CX581" s="272">
        <f t="shared" ca="1" si="27"/>
        <v>1.0149292433706087</v>
      </c>
      <c r="CY581" s="266">
        <f>DataGoesHere!A581</f>
        <v>580</v>
      </c>
      <c r="CZ581" s="19" t="str">
        <f>IF(DataGoesHere!B581="","",DataGoesHere!B581)</f>
        <v/>
      </c>
      <c r="DA581" s="19" t="str">
        <f>IF(DataGoesHere!B581="","",IF(AH$5="No",DataGoesHere!B581,DataGoesHere!B581-(AH$2*(DataGoesHere!A581-1))))</f>
        <v/>
      </c>
      <c r="DB581" s="19" t="str">
        <f>IF(DataGoesHere!B581="","",IF(AO$9="No",DataGoesHere!B581,DataGoesHere!B581/CX581))</f>
        <v/>
      </c>
      <c r="DC581" s="19" t="str">
        <f>IF(DataGoesHere!B581="","",IF(AO$9="No",DA581,DA581/CX581))</f>
        <v/>
      </c>
      <c r="DD581" s="293" t="str">
        <f>IF(CZ581="",IF(COUNTIF(DD$2:DD580,"Forecast")&lt;Output!E$43,"Forecast",""),"Actual")</f>
        <v/>
      </c>
      <c r="DF581" s="19" t="str">
        <f>IF(DataGoesHere!B580="",IF(DD581="Forecast",(Output!$E$47*IntermediateCalcs!DH580)+((1-Output!$E$47)*IntermediateCalcs!DF580),""),(Output!$E$47*IntermediateCalcs!DB580)+((1-Output!$E$47)*IntermediateCalcs!DF580))</f>
        <v/>
      </c>
      <c r="DG581" s="19" t="str">
        <f>IF(DataGoesHere!B580="",IF(DD581="Forecast",(Output!$G$47*(IntermediateCalcs!DF581-IntermediateCalcs!DF580))+((1-Output!$G$47)*IntermediateCalcs!DG580),""),(Output!$G$47*(IntermediateCalcs!DF581-IntermediateCalcs!DF580))+((1-Output!$G$47)*IntermediateCalcs!DG580))</f>
        <v/>
      </c>
      <c r="DH581" s="19" t="str">
        <f>IF(DataGoesHere!B580="",IF(DD581="Forecast",DF581+DG581,""),DF581+DG581)</f>
        <v/>
      </c>
      <c r="DI581" s="274" t="str">
        <f>IF(DH581="","",IF(IntermediateCalcs!$AO$9="Yes",IntermediateCalcs!DH581*$CX581,IntermediateCalcs!DH581))</f>
        <v/>
      </c>
      <c r="DJ581" s="250" t="str">
        <f>IF(DataGoesHere!$B581="","",($CZ581-DI581))</f>
        <v/>
      </c>
      <c r="DK581" s="250" t="str">
        <f>IF(DataGoesHere!$B581="","",ABS($CZ581-DI581))</f>
        <v/>
      </c>
      <c r="DL581" s="250" t="str">
        <f>IF(DataGoesHere!$B581="","",DK581^2)</f>
        <v/>
      </c>
      <c r="DM581" s="249" t="str">
        <f>IF(DataGoesHere!$B581="","",DK581/$CZ581)</f>
        <v/>
      </c>
      <c r="DN581" s="250" t="str">
        <f>IF(DataGoesHere!$B581="","",SUM(DJ$2:DJ581)/AVERAGE(DK:DK))</f>
        <v/>
      </c>
      <c r="DP581" s="19" t="str">
        <f>IF(DataGoesHere!B581="",IF($DD581="Forecast",(Output!E$48*IntermediateCalcs!CY581)+Output!G$48,""),(Output!E$48*IntermediateCalcs!CY581)+Output!G$48)</f>
        <v/>
      </c>
      <c r="DQ581" s="274" t="str">
        <f>IF(DP581="","",IF(IntermediateCalcs!$AO$9="Yes",IntermediateCalcs!DP581*$CX581,IntermediateCalcs!DP581))</f>
        <v/>
      </c>
      <c r="DR581" s="250" t="str">
        <f>IF(DataGoesHere!$B581="","",($CZ581-DQ581))</f>
        <v/>
      </c>
      <c r="DS581" s="250" t="str">
        <f>IF(DataGoesHere!$B581="","",ABS($CZ581-DQ581))</f>
        <v/>
      </c>
      <c r="DT581" s="250" t="str">
        <f>IF(DataGoesHere!$B581="","",DS581^2)</f>
        <v/>
      </c>
      <c r="DU581" s="249" t="str">
        <f>IF(DataGoesHere!$B581="","",DS581/$CZ581)</f>
        <v/>
      </c>
      <c r="DV581" s="250" t="str">
        <f>IF(DataGoesHere!$B581="","",SUM(DR$2:DR581)/AVERAGE(DS:DS))</f>
        <v/>
      </c>
      <c r="DX581" s="19" t="str">
        <f>IF(DataGoesHere!$B580="","",(DB575*(Output!$O$49/Output!$P$49))+(IntermediateCalcs!DB576*(Output!$M$49/Output!$P$49))+(IntermediateCalcs!DB577*(Output!$K$49/Output!$P$49))+(DB578*(Output!$I$49/Output!$P$49))+(IntermediateCalcs!DB579*(Output!$G$49/Output!$P$49))+(IntermediateCalcs!DB580*(Output!$E$49/Output!$P$49)))</f>
        <v/>
      </c>
      <c r="DY581" s="274" t="str">
        <f>IF(DX581="","",IF(IntermediateCalcs!$AO$9="Yes",IntermediateCalcs!DX581*$CX581,IntermediateCalcs!DX581))</f>
        <v/>
      </c>
      <c r="DZ581" s="250" t="str">
        <f>IF(DataGoesHere!$B581="","",($CZ581-DY581))</f>
        <v/>
      </c>
      <c r="EA581" s="250" t="str">
        <f>IF(DataGoesHere!$B581="","",ABS($CZ581-DY581))</f>
        <v/>
      </c>
      <c r="EB581" s="250" t="str">
        <f>IF(DataGoesHere!$B581="","",EA581^2)</f>
        <v/>
      </c>
      <c r="EC581" s="249" t="str">
        <f>IF(DataGoesHere!$B581="","",EA581/$CZ581)</f>
        <v/>
      </c>
      <c r="ED581" s="250" t="str">
        <f>IF(DataGoesHere!$B581="","",SUM(DZ$2:DZ581)/AVERAGE(EA:EA))</f>
        <v/>
      </c>
    </row>
    <row r="582" spans="20:134" x14ac:dyDescent="0.2">
      <c r="T582" s="240"/>
      <c r="U582" s="86"/>
      <c r="V582" s="86"/>
      <c r="W582" s="86"/>
      <c r="X582" s="245" t="str">
        <f>IF(DataGoesHere!$B582="","",(DataGoesHere!$B582/SUM(DataGoesHere!$B578:'DataGoesHere'!$B589)))</f>
        <v/>
      </c>
      <c r="Y582" s="86"/>
      <c r="Z582" s="86"/>
      <c r="AA582" s="86"/>
      <c r="AB582" s="86"/>
      <c r="AC582" s="86"/>
      <c r="AD582" s="86"/>
      <c r="AE582" s="241"/>
      <c r="CV582" s="310" t="str">
        <f>IF(DataGoesHere!B582="","",DataGoesHere!A582)</f>
        <v/>
      </c>
      <c r="CW582" s="271">
        <f t="shared" ca="1" si="26"/>
        <v>5</v>
      </c>
      <c r="CX582" s="272">
        <f t="shared" ca="1" si="27"/>
        <v>0.97875414397996308</v>
      </c>
      <c r="CY582" s="266">
        <f>DataGoesHere!A582</f>
        <v>581</v>
      </c>
      <c r="CZ582" s="19" t="str">
        <f>IF(DataGoesHere!B582="","",DataGoesHere!B582)</f>
        <v/>
      </c>
      <c r="DA582" s="19" t="str">
        <f>IF(DataGoesHere!B582="","",IF(AH$5="No",DataGoesHere!B582,DataGoesHere!B582-(AH$2*(DataGoesHere!A582-1))))</f>
        <v/>
      </c>
      <c r="DB582" s="19" t="str">
        <f>IF(DataGoesHere!B582="","",IF(AO$9="No",DataGoesHere!B582,DataGoesHere!B582/CX582))</f>
        <v/>
      </c>
      <c r="DC582" s="19" t="str">
        <f>IF(DataGoesHere!B582="","",IF(AO$9="No",DA582,DA582/CX582))</f>
        <v/>
      </c>
      <c r="DD582" s="293" t="str">
        <f>IF(CZ582="",IF(COUNTIF(DD$2:DD581,"Forecast")&lt;Output!E$43,"Forecast",""),"Actual")</f>
        <v/>
      </c>
      <c r="DF582" s="19" t="str">
        <f>IF(DataGoesHere!B581="",IF(DD582="Forecast",(Output!$E$47*IntermediateCalcs!DH581)+((1-Output!$E$47)*IntermediateCalcs!DF581),""),(Output!$E$47*IntermediateCalcs!DB581)+((1-Output!$E$47)*IntermediateCalcs!DF581))</f>
        <v/>
      </c>
      <c r="DG582" s="19" t="str">
        <f>IF(DataGoesHere!B581="",IF(DD582="Forecast",(Output!$G$47*(IntermediateCalcs!DF582-IntermediateCalcs!DF581))+((1-Output!$G$47)*IntermediateCalcs!DG581),""),(Output!$G$47*(IntermediateCalcs!DF582-IntermediateCalcs!DF581))+((1-Output!$G$47)*IntermediateCalcs!DG581))</f>
        <v/>
      </c>
      <c r="DH582" s="19" t="str">
        <f>IF(DataGoesHere!B581="",IF(DD582="Forecast",DF582+DG582,""),DF582+DG582)</f>
        <v/>
      </c>
      <c r="DI582" s="274" t="str">
        <f>IF(DH582="","",IF(IntermediateCalcs!$AO$9="Yes",IntermediateCalcs!DH582*$CX582,IntermediateCalcs!DH582))</f>
        <v/>
      </c>
      <c r="DJ582" s="250" t="str">
        <f>IF(DataGoesHere!$B582="","",($CZ582-DI582))</f>
        <v/>
      </c>
      <c r="DK582" s="250" t="str">
        <f>IF(DataGoesHere!$B582="","",ABS($CZ582-DI582))</f>
        <v/>
      </c>
      <c r="DL582" s="250" t="str">
        <f>IF(DataGoesHere!$B582="","",DK582^2)</f>
        <v/>
      </c>
      <c r="DM582" s="249" t="str">
        <f>IF(DataGoesHere!$B582="","",DK582/$CZ582)</f>
        <v/>
      </c>
      <c r="DN582" s="250" t="str">
        <f>IF(DataGoesHere!$B582="","",SUM(DJ$2:DJ582)/AVERAGE(DK:DK))</f>
        <v/>
      </c>
      <c r="DP582" s="19" t="str">
        <f>IF(DataGoesHere!B582="",IF($DD582="Forecast",(Output!E$48*IntermediateCalcs!CY582)+Output!G$48,""),(Output!E$48*IntermediateCalcs!CY582)+Output!G$48)</f>
        <v/>
      </c>
      <c r="DQ582" s="274" t="str">
        <f>IF(DP582="","",IF(IntermediateCalcs!$AO$9="Yes",IntermediateCalcs!DP582*$CX582,IntermediateCalcs!DP582))</f>
        <v/>
      </c>
      <c r="DR582" s="250" t="str">
        <f>IF(DataGoesHere!$B582="","",($CZ582-DQ582))</f>
        <v/>
      </c>
      <c r="DS582" s="250" t="str">
        <f>IF(DataGoesHere!$B582="","",ABS($CZ582-DQ582))</f>
        <v/>
      </c>
      <c r="DT582" s="250" t="str">
        <f>IF(DataGoesHere!$B582="","",DS582^2)</f>
        <v/>
      </c>
      <c r="DU582" s="249" t="str">
        <f>IF(DataGoesHere!$B582="","",DS582/$CZ582)</f>
        <v/>
      </c>
      <c r="DV582" s="250" t="str">
        <f>IF(DataGoesHere!$B582="","",SUM(DR$2:DR582)/AVERAGE(DS:DS))</f>
        <v/>
      </c>
      <c r="DX582" s="19" t="str">
        <f>IF(DataGoesHere!$B581="","",(DB576*(Output!$O$49/Output!$P$49))+(IntermediateCalcs!DB577*(Output!$M$49/Output!$P$49))+(IntermediateCalcs!DB578*(Output!$K$49/Output!$P$49))+(DB579*(Output!$I$49/Output!$P$49))+(IntermediateCalcs!DB580*(Output!$G$49/Output!$P$49))+(IntermediateCalcs!DB581*(Output!$E$49/Output!$P$49)))</f>
        <v/>
      </c>
      <c r="DY582" s="274" t="str">
        <f>IF(DX582="","",IF(IntermediateCalcs!$AO$9="Yes",IntermediateCalcs!DX582*$CX582,IntermediateCalcs!DX582))</f>
        <v/>
      </c>
      <c r="DZ582" s="250" t="str">
        <f>IF(DataGoesHere!$B582="","",($CZ582-DY582))</f>
        <v/>
      </c>
      <c r="EA582" s="250" t="str">
        <f>IF(DataGoesHere!$B582="","",ABS($CZ582-DY582))</f>
        <v/>
      </c>
      <c r="EB582" s="250" t="str">
        <f>IF(DataGoesHere!$B582="","",EA582^2)</f>
        <v/>
      </c>
      <c r="EC582" s="249" t="str">
        <f>IF(DataGoesHere!$B582="","",EA582/$CZ582)</f>
        <v/>
      </c>
      <c r="ED582" s="250" t="str">
        <f>IF(DataGoesHere!$B582="","",SUM(DZ$2:DZ582)/AVERAGE(EA:EA))</f>
        <v/>
      </c>
    </row>
    <row r="583" spans="20:134" x14ac:dyDescent="0.2">
      <c r="T583" s="240"/>
      <c r="U583" s="86"/>
      <c r="V583" s="86"/>
      <c r="W583" s="86"/>
      <c r="X583" s="86"/>
      <c r="Y583" s="245" t="str">
        <f>IF(DataGoesHere!$B583="","",(DataGoesHere!$B583/SUM(DataGoesHere!$B578:'DataGoesHere'!$B589)))</f>
        <v/>
      </c>
      <c r="Z583" s="86"/>
      <c r="AA583" s="86"/>
      <c r="AB583" s="86"/>
      <c r="AC583" s="86"/>
      <c r="AD583" s="86"/>
      <c r="AE583" s="241"/>
      <c r="CV583" s="310" t="str">
        <f>IF(DataGoesHere!B583="","",DataGoesHere!A583)</f>
        <v/>
      </c>
      <c r="CW583" s="271">
        <f t="shared" ca="1" si="26"/>
        <v>6</v>
      </c>
      <c r="CX583" s="272">
        <f t="shared" ca="1" si="27"/>
        <v>1.0779088099730167</v>
      </c>
      <c r="CY583" s="266">
        <f>DataGoesHere!A583</f>
        <v>582</v>
      </c>
      <c r="CZ583" s="19" t="str">
        <f>IF(DataGoesHere!B583="","",DataGoesHere!B583)</f>
        <v/>
      </c>
      <c r="DA583" s="19" t="str">
        <f>IF(DataGoesHere!B583="","",IF(AH$5="No",DataGoesHere!B583,DataGoesHere!B583-(AH$2*(DataGoesHere!A583-1))))</f>
        <v/>
      </c>
      <c r="DB583" s="19" t="str">
        <f>IF(DataGoesHere!B583="","",IF(AO$9="No",DataGoesHere!B583,DataGoesHere!B583/CX583))</f>
        <v/>
      </c>
      <c r="DC583" s="19" t="str">
        <f>IF(DataGoesHere!B583="","",IF(AO$9="No",DA583,DA583/CX583))</f>
        <v/>
      </c>
      <c r="DD583" s="293" t="str">
        <f>IF(CZ583="",IF(COUNTIF(DD$2:DD582,"Forecast")&lt;Output!E$43,"Forecast",""),"Actual")</f>
        <v/>
      </c>
      <c r="DF583" s="19" t="str">
        <f>IF(DataGoesHere!B582="",IF(DD583="Forecast",(Output!$E$47*IntermediateCalcs!DH582)+((1-Output!$E$47)*IntermediateCalcs!DF582),""),(Output!$E$47*IntermediateCalcs!DB582)+((1-Output!$E$47)*IntermediateCalcs!DF582))</f>
        <v/>
      </c>
      <c r="DG583" s="19" t="str">
        <f>IF(DataGoesHere!B582="",IF(DD583="Forecast",(Output!$G$47*(IntermediateCalcs!DF583-IntermediateCalcs!DF582))+((1-Output!$G$47)*IntermediateCalcs!DG582),""),(Output!$G$47*(IntermediateCalcs!DF583-IntermediateCalcs!DF582))+((1-Output!$G$47)*IntermediateCalcs!DG582))</f>
        <v/>
      </c>
      <c r="DH583" s="19" t="str">
        <f>IF(DataGoesHere!B582="",IF(DD583="Forecast",DF583+DG583,""),DF583+DG583)</f>
        <v/>
      </c>
      <c r="DI583" s="274" t="str">
        <f>IF(DH583="","",IF(IntermediateCalcs!$AO$9="Yes",IntermediateCalcs!DH583*$CX583,IntermediateCalcs!DH583))</f>
        <v/>
      </c>
      <c r="DJ583" s="250" t="str">
        <f>IF(DataGoesHere!$B583="","",($CZ583-DI583))</f>
        <v/>
      </c>
      <c r="DK583" s="250" t="str">
        <f>IF(DataGoesHere!$B583="","",ABS($CZ583-DI583))</f>
        <v/>
      </c>
      <c r="DL583" s="250" t="str">
        <f>IF(DataGoesHere!$B583="","",DK583^2)</f>
        <v/>
      </c>
      <c r="DM583" s="249" t="str">
        <f>IF(DataGoesHere!$B583="","",DK583/$CZ583)</f>
        <v/>
      </c>
      <c r="DN583" s="250" t="str">
        <f>IF(DataGoesHere!$B583="","",SUM(DJ$2:DJ583)/AVERAGE(DK:DK))</f>
        <v/>
      </c>
      <c r="DP583" s="19" t="str">
        <f>IF(DataGoesHere!B583="",IF($DD583="Forecast",(Output!E$48*IntermediateCalcs!CY583)+Output!G$48,""),(Output!E$48*IntermediateCalcs!CY583)+Output!G$48)</f>
        <v/>
      </c>
      <c r="DQ583" s="274" t="str">
        <f>IF(DP583="","",IF(IntermediateCalcs!$AO$9="Yes",IntermediateCalcs!DP583*$CX583,IntermediateCalcs!DP583))</f>
        <v/>
      </c>
      <c r="DR583" s="250" t="str">
        <f>IF(DataGoesHere!$B583="","",($CZ583-DQ583))</f>
        <v/>
      </c>
      <c r="DS583" s="250" t="str">
        <f>IF(DataGoesHere!$B583="","",ABS($CZ583-DQ583))</f>
        <v/>
      </c>
      <c r="DT583" s="250" t="str">
        <f>IF(DataGoesHere!$B583="","",DS583^2)</f>
        <v/>
      </c>
      <c r="DU583" s="249" t="str">
        <f>IF(DataGoesHere!$B583="","",DS583/$CZ583)</f>
        <v/>
      </c>
      <c r="DV583" s="250" t="str">
        <f>IF(DataGoesHere!$B583="","",SUM(DR$2:DR583)/AVERAGE(DS:DS))</f>
        <v/>
      </c>
      <c r="DX583" s="19" t="str">
        <f>IF(DataGoesHere!$B582="","",(DB577*(Output!$O$49/Output!$P$49))+(IntermediateCalcs!DB578*(Output!$M$49/Output!$P$49))+(IntermediateCalcs!DB579*(Output!$K$49/Output!$P$49))+(DB580*(Output!$I$49/Output!$P$49))+(IntermediateCalcs!DB581*(Output!$G$49/Output!$P$49))+(IntermediateCalcs!DB582*(Output!$E$49/Output!$P$49)))</f>
        <v/>
      </c>
      <c r="DY583" s="274" t="str">
        <f>IF(DX583="","",IF(IntermediateCalcs!$AO$9="Yes",IntermediateCalcs!DX583*$CX583,IntermediateCalcs!DX583))</f>
        <v/>
      </c>
      <c r="DZ583" s="250" t="str">
        <f>IF(DataGoesHere!$B583="","",($CZ583-DY583))</f>
        <v/>
      </c>
      <c r="EA583" s="250" t="str">
        <f>IF(DataGoesHere!$B583="","",ABS($CZ583-DY583))</f>
        <v/>
      </c>
      <c r="EB583" s="250" t="str">
        <f>IF(DataGoesHere!$B583="","",EA583^2)</f>
        <v/>
      </c>
      <c r="EC583" s="249" t="str">
        <f>IF(DataGoesHere!$B583="","",EA583/$CZ583)</f>
        <v/>
      </c>
      <c r="ED583" s="250" t="str">
        <f>IF(DataGoesHere!$B583="","",SUM(DZ$2:DZ583)/AVERAGE(EA:EA))</f>
        <v/>
      </c>
    </row>
    <row r="584" spans="20:134" x14ac:dyDescent="0.2">
      <c r="T584" s="240"/>
      <c r="U584" s="86"/>
      <c r="V584" s="86"/>
      <c r="W584" s="86"/>
      <c r="X584" s="86"/>
      <c r="Y584" s="86"/>
      <c r="Z584" s="245" t="str">
        <f>IF(DataGoesHere!$B584="","",(DataGoesHere!$B584/SUM(DataGoesHere!$B578:'DataGoesHere'!$B589)))</f>
        <v/>
      </c>
      <c r="AA584" s="86"/>
      <c r="AB584" s="86"/>
      <c r="AC584" s="86"/>
      <c r="AD584" s="86"/>
      <c r="AE584" s="241"/>
      <c r="CV584" s="310" t="str">
        <f>IF(DataGoesHere!B584="","",DataGoesHere!A584)</f>
        <v/>
      </c>
      <c r="CW584" s="271">
        <f t="shared" ca="1" si="26"/>
        <v>7</v>
      </c>
      <c r="CX584" s="272">
        <f t="shared" ca="1" si="27"/>
        <v>1.0265458156689093</v>
      </c>
      <c r="CY584" s="266">
        <f>DataGoesHere!A584</f>
        <v>583</v>
      </c>
      <c r="CZ584" s="19" t="str">
        <f>IF(DataGoesHere!B584="","",DataGoesHere!B584)</f>
        <v/>
      </c>
      <c r="DA584" s="19" t="str">
        <f>IF(DataGoesHere!B584="","",IF(AH$5="No",DataGoesHere!B584,DataGoesHere!B584-(AH$2*(DataGoesHere!A584-1))))</f>
        <v/>
      </c>
      <c r="DB584" s="19" t="str">
        <f>IF(DataGoesHere!B584="","",IF(AO$9="No",DataGoesHere!B584,DataGoesHere!B584/CX584))</f>
        <v/>
      </c>
      <c r="DC584" s="19" t="str">
        <f>IF(DataGoesHere!B584="","",IF(AO$9="No",DA584,DA584/CX584))</f>
        <v/>
      </c>
      <c r="DD584" s="293" t="str">
        <f>IF(CZ584="",IF(COUNTIF(DD$2:DD583,"Forecast")&lt;Output!E$43,"Forecast",""),"Actual")</f>
        <v/>
      </c>
      <c r="DF584" s="19" t="str">
        <f>IF(DataGoesHere!B583="",IF(DD584="Forecast",(Output!$E$47*IntermediateCalcs!DH583)+((1-Output!$E$47)*IntermediateCalcs!DF583),""),(Output!$E$47*IntermediateCalcs!DB583)+((1-Output!$E$47)*IntermediateCalcs!DF583))</f>
        <v/>
      </c>
      <c r="DG584" s="19" t="str">
        <f>IF(DataGoesHere!B583="",IF(DD584="Forecast",(Output!$G$47*(IntermediateCalcs!DF584-IntermediateCalcs!DF583))+((1-Output!$G$47)*IntermediateCalcs!DG583),""),(Output!$G$47*(IntermediateCalcs!DF584-IntermediateCalcs!DF583))+((1-Output!$G$47)*IntermediateCalcs!DG583))</f>
        <v/>
      </c>
      <c r="DH584" s="19" t="str">
        <f>IF(DataGoesHere!B583="",IF(DD584="Forecast",DF584+DG584,""),DF584+DG584)</f>
        <v/>
      </c>
      <c r="DI584" s="274" t="str">
        <f>IF(DH584="","",IF(IntermediateCalcs!$AO$9="Yes",IntermediateCalcs!DH584*$CX584,IntermediateCalcs!DH584))</f>
        <v/>
      </c>
      <c r="DJ584" s="250" t="str">
        <f>IF(DataGoesHere!$B584="","",($CZ584-DI584))</f>
        <v/>
      </c>
      <c r="DK584" s="250" t="str">
        <f>IF(DataGoesHere!$B584="","",ABS($CZ584-DI584))</f>
        <v/>
      </c>
      <c r="DL584" s="250" t="str">
        <f>IF(DataGoesHere!$B584="","",DK584^2)</f>
        <v/>
      </c>
      <c r="DM584" s="249" t="str">
        <f>IF(DataGoesHere!$B584="","",DK584/$CZ584)</f>
        <v/>
      </c>
      <c r="DN584" s="250" t="str">
        <f>IF(DataGoesHere!$B584="","",SUM(DJ$2:DJ584)/AVERAGE(DK:DK))</f>
        <v/>
      </c>
      <c r="DP584" s="19" t="str">
        <f>IF(DataGoesHere!B584="",IF($DD584="Forecast",(Output!E$48*IntermediateCalcs!CY584)+Output!G$48,""),(Output!E$48*IntermediateCalcs!CY584)+Output!G$48)</f>
        <v/>
      </c>
      <c r="DQ584" s="274" t="str">
        <f>IF(DP584="","",IF(IntermediateCalcs!$AO$9="Yes",IntermediateCalcs!DP584*$CX584,IntermediateCalcs!DP584))</f>
        <v/>
      </c>
      <c r="DR584" s="250" t="str">
        <f>IF(DataGoesHere!$B584="","",($CZ584-DQ584))</f>
        <v/>
      </c>
      <c r="DS584" s="250" t="str">
        <f>IF(DataGoesHere!$B584="","",ABS($CZ584-DQ584))</f>
        <v/>
      </c>
      <c r="DT584" s="250" t="str">
        <f>IF(DataGoesHere!$B584="","",DS584^2)</f>
        <v/>
      </c>
      <c r="DU584" s="249" t="str">
        <f>IF(DataGoesHere!$B584="","",DS584/$CZ584)</f>
        <v/>
      </c>
      <c r="DV584" s="250" t="str">
        <f>IF(DataGoesHere!$B584="","",SUM(DR$2:DR584)/AVERAGE(DS:DS))</f>
        <v/>
      </c>
      <c r="DX584" s="19" t="str">
        <f>IF(DataGoesHere!$B583="","",(DB578*(Output!$O$49/Output!$P$49))+(IntermediateCalcs!DB579*(Output!$M$49/Output!$P$49))+(IntermediateCalcs!DB580*(Output!$K$49/Output!$P$49))+(DB581*(Output!$I$49/Output!$P$49))+(IntermediateCalcs!DB582*(Output!$G$49/Output!$P$49))+(IntermediateCalcs!DB583*(Output!$E$49/Output!$P$49)))</f>
        <v/>
      </c>
      <c r="DY584" s="274" t="str">
        <f>IF(DX584="","",IF(IntermediateCalcs!$AO$9="Yes",IntermediateCalcs!DX584*$CX584,IntermediateCalcs!DX584))</f>
        <v/>
      </c>
      <c r="DZ584" s="250" t="str">
        <f>IF(DataGoesHere!$B584="","",($CZ584-DY584))</f>
        <v/>
      </c>
      <c r="EA584" s="250" t="str">
        <f>IF(DataGoesHere!$B584="","",ABS($CZ584-DY584))</f>
        <v/>
      </c>
      <c r="EB584" s="250" t="str">
        <f>IF(DataGoesHere!$B584="","",EA584^2)</f>
        <v/>
      </c>
      <c r="EC584" s="249" t="str">
        <f>IF(DataGoesHere!$B584="","",EA584/$CZ584)</f>
        <v/>
      </c>
      <c r="ED584" s="250" t="str">
        <f>IF(DataGoesHere!$B584="","",SUM(DZ$2:DZ584)/AVERAGE(EA:EA))</f>
        <v/>
      </c>
    </row>
    <row r="585" spans="20:134" x14ac:dyDescent="0.2">
      <c r="T585" s="240"/>
      <c r="U585" s="86"/>
      <c r="V585" s="86"/>
      <c r="W585" s="86"/>
      <c r="X585" s="86"/>
      <c r="Y585" s="86"/>
      <c r="Z585" s="86"/>
      <c r="AA585" s="245" t="str">
        <f>IF(DataGoesHere!$B585="","",(DataGoesHere!$B585/SUM(DataGoesHere!$B578:'DataGoesHere'!$B589)))</f>
        <v/>
      </c>
      <c r="AB585" s="86"/>
      <c r="AC585" s="86"/>
      <c r="AD585" s="86"/>
      <c r="AE585" s="241"/>
      <c r="CV585" s="310" t="str">
        <f>IF(DataGoesHere!B585="","",DataGoesHere!A585)</f>
        <v/>
      </c>
      <c r="CW585" s="271">
        <f t="shared" ca="1" si="26"/>
        <v>8</v>
      </c>
      <c r="CX585" s="272">
        <f t="shared" ca="1" si="27"/>
        <v>1.0207492390681214</v>
      </c>
      <c r="CY585" s="266">
        <f>DataGoesHere!A585</f>
        <v>584</v>
      </c>
      <c r="CZ585" s="19" t="str">
        <f>IF(DataGoesHere!B585="","",DataGoesHere!B585)</f>
        <v/>
      </c>
      <c r="DA585" s="19" t="str">
        <f>IF(DataGoesHere!B585="","",IF(AH$5="No",DataGoesHere!B585,DataGoesHere!B585-(AH$2*(DataGoesHere!A585-1))))</f>
        <v/>
      </c>
      <c r="DB585" s="19" t="str">
        <f>IF(DataGoesHere!B585="","",IF(AO$9="No",DataGoesHere!B585,DataGoesHere!B585/CX585))</f>
        <v/>
      </c>
      <c r="DC585" s="19" t="str">
        <f>IF(DataGoesHere!B585="","",IF(AO$9="No",DA585,DA585/CX585))</f>
        <v/>
      </c>
      <c r="DD585" s="293" t="str">
        <f>IF(CZ585="",IF(COUNTIF(DD$2:DD584,"Forecast")&lt;Output!E$43,"Forecast",""),"Actual")</f>
        <v/>
      </c>
      <c r="DF585" s="19" t="str">
        <f>IF(DataGoesHere!B584="",IF(DD585="Forecast",(Output!$E$47*IntermediateCalcs!DH584)+((1-Output!$E$47)*IntermediateCalcs!DF584),""),(Output!$E$47*IntermediateCalcs!DB584)+((1-Output!$E$47)*IntermediateCalcs!DF584))</f>
        <v/>
      </c>
      <c r="DG585" s="19" t="str">
        <f>IF(DataGoesHere!B584="",IF(DD585="Forecast",(Output!$G$47*(IntermediateCalcs!DF585-IntermediateCalcs!DF584))+((1-Output!$G$47)*IntermediateCalcs!DG584),""),(Output!$G$47*(IntermediateCalcs!DF585-IntermediateCalcs!DF584))+((1-Output!$G$47)*IntermediateCalcs!DG584))</f>
        <v/>
      </c>
      <c r="DH585" s="19" t="str">
        <f>IF(DataGoesHere!B584="",IF(DD585="Forecast",DF585+DG585,""),DF585+DG585)</f>
        <v/>
      </c>
      <c r="DI585" s="274" t="str">
        <f>IF(DH585="","",IF(IntermediateCalcs!$AO$9="Yes",IntermediateCalcs!DH585*$CX585,IntermediateCalcs!DH585))</f>
        <v/>
      </c>
      <c r="DJ585" s="250" t="str">
        <f>IF(DataGoesHere!$B585="","",($CZ585-DI585))</f>
        <v/>
      </c>
      <c r="DK585" s="250" t="str">
        <f>IF(DataGoesHere!$B585="","",ABS($CZ585-DI585))</f>
        <v/>
      </c>
      <c r="DL585" s="250" t="str">
        <f>IF(DataGoesHere!$B585="","",DK585^2)</f>
        <v/>
      </c>
      <c r="DM585" s="249" t="str">
        <f>IF(DataGoesHere!$B585="","",DK585/$CZ585)</f>
        <v/>
      </c>
      <c r="DN585" s="250" t="str">
        <f>IF(DataGoesHere!$B585="","",SUM(DJ$2:DJ585)/AVERAGE(DK:DK))</f>
        <v/>
      </c>
      <c r="DP585" s="19" t="str">
        <f>IF(DataGoesHere!B585="",IF($DD585="Forecast",(Output!E$48*IntermediateCalcs!CY585)+Output!G$48,""),(Output!E$48*IntermediateCalcs!CY585)+Output!G$48)</f>
        <v/>
      </c>
      <c r="DQ585" s="274" t="str">
        <f>IF(DP585="","",IF(IntermediateCalcs!$AO$9="Yes",IntermediateCalcs!DP585*$CX585,IntermediateCalcs!DP585))</f>
        <v/>
      </c>
      <c r="DR585" s="250" t="str">
        <f>IF(DataGoesHere!$B585="","",($CZ585-DQ585))</f>
        <v/>
      </c>
      <c r="DS585" s="250" t="str">
        <f>IF(DataGoesHere!$B585="","",ABS($CZ585-DQ585))</f>
        <v/>
      </c>
      <c r="DT585" s="250" t="str">
        <f>IF(DataGoesHere!$B585="","",DS585^2)</f>
        <v/>
      </c>
      <c r="DU585" s="249" t="str">
        <f>IF(DataGoesHere!$B585="","",DS585/$CZ585)</f>
        <v/>
      </c>
      <c r="DV585" s="250" t="str">
        <f>IF(DataGoesHere!$B585="","",SUM(DR$2:DR585)/AVERAGE(DS:DS))</f>
        <v/>
      </c>
      <c r="DX585" s="19" t="str">
        <f>IF(DataGoesHere!$B584="","",(DB579*(Output!$O$49/Output!$P$49))+(IntermediateCalcs!DB580*(Output!$M$49/Output!$P$49))+(IntermediateCalcs!DB581*(Output!$K$49/Output!$P$49))+(DB582*(Output!$I$49/Output!$P$49))+(IntermediateCalcs!DB583*(Output!$G$49/Output!$P$49))+(IntermediateCalcs!DB584*(Output!$E$49/Output!$P$49)))</f>
        <v/>
      </c>
      <c r="DY585" s="274" t="str">
        <f>IF(DX585="","",IF(IntermediateCalcs!$AO$9="Yes",IntermediateCalcs!DX585*$CX585,IntermediateCalcs!DX585))</f>
        <v/>
      </c>
      <c r="DZ585" s="250" t="str">
        <f>IF(DataGoesHere!$B585="","",($CZ585-DY585))</f>
        <v/>
      </c>
      <c r="EA585" s="250" t="str">
        <f>IF(DataGoesHere!$B585="","",ABS($CZ585-DY585))</f>
        <v/>
      </c>
      <c r="EB585" s="250" t="str">
        <f>IF(DataGoesHere!$B585="","",EA585^2)</f>
        <v/>
      </c>
      <c r="EC585" s="249" t="str">
        <f>IF(DataGoesHere!$B585="","",EA585/$CZ585)</f>
        <v/>
      </c>
      <c r="ED585" s="250" t="str">
        <f>IF(DataGoesHere!$B585="","",SUM(DZ$2:DZ585)/AVERAGE(EA:EA))</f>
        <v/>
      </c>
    </row>
    <row r="586" spans="20:134" x14ac:dyDescent="0.2">
      <c r="T586" s="240"/>
      <c r="U586" s="86"/>
      <c r="V586" s="86"/>
      <c r="W586" s="86"/>
      <c r="X586" s="86"/>
      <c r="Y586" s="86"/>
      <c r="Z586" s="86"/>
      <c r="AA586" s="86"/>
      <c r="AB586" s="245" t="str">
        <f>IF(DataGoesHere!$B586="","",(DataGoesHere!$B586/SUM(DataGoesHere!$B578:'DataGoesHere'!$B589)))</f>
        <v/>
      </c>
      <c r="AC586" s="86"/>
      <c r="AD586" s="86"/>
      <c r="AE586" s="241"/>
      <c r="CV586" s="310" t="str">
        <f>IF(DataGoesHere!B586="","",DataGoesHere!A586)</f>
        <v/>
      </c>
      <c r="CW586" s="271">
        <f t="shared" ca="1" si="26"/>
        <v>9</v>
      </c>
      <c r="CX586" s="272">
        <f t="shared" ca="1" si="27"/>
        <v>1.0625330005567626</v>
      </c>
      <c r="CY586" s="266">
        <f>DataGoesHere!A586</f>
        <v>585</v>
      </c>
      <c r="CZ586" s="19" t="str">
        <f>IF(DataGoesHere!B586="","",DataGoesHere!B586)</f>
        <v/>
      </c>
      <c r="DA586" s="19" t="str">
        <f>IF(DataGoesHere!B586="","",IF(AH$5="No",DataGoesHere!B586,DataGoesHere!B586-(AH$2*(DataGoesHere!A586-1))))</f>
        <v/>
      </c>
      <c r="DB586" s="19" t="str">
        <f>IF(DataGoesHere!B586="","",IF(AO$9="No",DataGoesHere!B586,DataGoesHere!B586/CX586))</f>
        <v/>
      </c>
      <c r="DC586" s="19" t="str">
        <f>IF(DataGoesHere!B586="","",IF(AO$9="No",DA586,DA586/CX586))</f>
        <v/>
      </c>
      <c r="DD586" s="293" t="str">
        <f>IF(CZ586="",IF(COUNTIF(DD$2:DD585,"Forecast")&lt;Output!E$43,"Forecast",""),"Actual")</f>
        <v/>
      </c>
      <c r="DF586" s="19" t="str">
        <f>IF(DataGoesHere!B585="",IF(DD586="Forecast",(Output!$E$47*IntermediateCalcs!DH585)+((1-Output!$E$47)*IntermediateCalcs!DF585),""),(Output!$E$47*IntermediateCalcs!DB585)+((1-Output!$E$47)*IntermediateCalcs!DF585))</f>
        <v/>
      </c>
      <c r="DG586" s="19" t="str">
        <f>IF(DataGoesHere!B585="",IF(DD586="Forecast",(Output!$G$47*(IntermediateCalcs!DF586-IntermediateCalcs!DF585))+((1-Output!$G$47)*IntermediateCalcs!DG585),""),(Output!$G$47*(IntermediateCalcs!DF586-IntermediateCalcs!DF585))+((1-Output!$G$47)*IntermediateCalcs!DG585))</f>
        <v/>
      </c>
      <c r="DH586" s="19" t="str">
        <f>IF(DataGoesHere!B585="",IF(DD586="Forecast",DF586+DG586,""),DF586+DG586)</f>
        <v/>
      </c>
      <c r="DI586" s="274" t="str">
        <f>IF(DH586="","",IF(IntermediateCalcs!$AO$9="Yes",IntermediateCalcs!DH586*$CX586,IntermediateCalcs!DH586))</f>
        <v/>
      </c>
      <c r="DJ586" s="250" t="str">
        <f>IF(DataGoesHere!$B586="","",($CZ586-DI586))</f>
        <v/>
      </c>
      <c r="DK586" s="250" t="str">
        <f>IF(DataGoesHere!$B586="","",ABS($CZ586-DI586))</f>
        <v/>
      </c>
      <c r="DL586" s="250" t="str">
        <f>IF(DataGoesHere!$B586="","",DK586^2)</f>
        <v/>
      </c>
      <c r="DM586" s="249" t="str">
        <f>IF(DataGoesHere!$B586="","",DK586/$CZ586)</f>
        <v/>
      </c>
      <c r="DN586" s="250" t="str">
        <f>IF(DataGoesHere!$B586="","",SUM(DJ$2:DJ586)/AVERAGE(DK:DK))</f>
        <v/>
      </c>
      <c r="DP586" s="19" t="str">
        <f>IF(DataGoesHere!B586="",IF($DD586="Forecast",(Output!E$48*IntermediateCalcs!CY586)+Output!G$48,""),(Output!E$48*IntermediateCalcs!CY586)+Output!G$48)</f>
        <v/>
      </c>
      <c r="DQ586" s="274" t="str">
        <f>IF(DP586="","",IF(IntermediateCalcs!$AO$9="Yes",IntermediateCalcs!DP586*$CX586,IntermediateCalcs!DP586))</f>
        <v/>
      </c>
      <c r="DR586" s="250" t="str">
        <f>IF(DataGoesHere!$B586="","",($CZ586-DQ586))</f>
        <v/>
      </c>
      <c r="DS586" s="250" t="str">
        <f>IF(DataGoesHere!$B586="","",ABS($CZ586-DQ586))</f>
        <v/>
      </c>
      <c r="DT586" s="250" t="str">
        <f>IF(DataGoesHere!$B586="","",DS586^2)</f>
        <v/>
      </c>
      <c r="DU586" s="249" t="str">
        <f>IF(DataGoesHere!$B586="","",DS586/$CZ586)</f>
        <v/>
      </c>
      <c r="DV586" s="250" t="str">
        <f>IF(DataGoesHere!$B586="","",SUM(DR$2:DR586)/AVERAGE(DS:DS))</f>
        <v/>
      </c>
      <c r="DX586" s="19" t="str">
        <f>IF(DataGoesHere!$B585="","",(DB580*(Output!$O$49/Output!$P$49))+(IntermediateCalcs!DB581*(Output!$M$49/Output!$P$49))+(IntermediateCalcs!DB582*(Output!$K$49/Output!$P$49))+(DB583*(Output!$I$49/Output!$P$49))+(IntermediateCalcs!DB584*(Output!$G$49/Output!$P$49))+(IntermediateCalcs!DB585*(Output!$E$49/Output!$P$49)))</f>
        <v/>
      </c>
      <c r="DY586" s="274" t="str">
        <f>IF(DX586="","",IF(IntermediateCalcs!$AO$9="Yes",IntermediateCalcs!DX586*$CX586,IntermediateCalcs!DX586))</f>
        <v/>
      </c>
      <c r="DZ586" s="250" t="str">
        <f>IF(DataGoesHere!$B586="","",($CZ586-DY586))</f>
        <v/>
      </c>
      <c r="EA586" s="250" t="str">
        <f>IF(DataGoesHere!$B586="","",ABS($CZ586-DY586))</f>
        <v/>
      </c>
      <c r="EB586" s="250" t="str">
        <f>IF(DataGoesHere!$B586="","",EA586^2)</f>
        <v/>
      </c>
      <c r="EC586" s="249" t="str">
        <f>IF(DataGoesHere!$B586="","",EA586/$CZ586)</f>
        <v/>
      </c>
      <c r="ED586" s="250" t="str">
        <f>IF(DataGoesHere!$B586="","",SUM(DZ$2:DZ586)/AVERAGE(EA:EA))</f>
        <v/>
      </c>
    </row>
    <row r="587" spans="20:134" x14ac:dyDescent="0.2">
      <c r="T587" s="240"/>
      <c r="U587" s="86"/>
      <c r="V587" s="86"/>
      <c r="W587" s="86"/>
      <c r="X587" s="86"/>
      <c r="Y587" s="86"/>
      <c r="Z587" s="86"/>
      <c r="AA587" s="86"/>
      <c r="AB587" s="86"/>
      <c r="AC587" s="245" t="str">
        <f>IF(DataGoesHere!$B587="","",(DataGoesHere!$B587/SUM(DataGoesHere!$B578:'DataGoesHere'!$B589)))</f>
        <v/>
      </c>
      <c r="AD587" s="86"/>
      <c r="AE587" s="241"/>
      <c r="CV587" s="310" t="str">
        <f>IF(DataGoesHere!B587="","",DataGoesHere!A587)</f>
        <v/>
      </c>
      <c r="CW587" s="271">
        <f t="shared" ca="1" si="26"/>
        <v>10</v>
      </c>
      <c r="CX587" s="272">
        <f t="shared" ca="1" si="27"/>
        <v>0.92557634012077306</v>
      </c>
      <c r="CY587" s="266">
        <f>DataGoesHere!A587</f>
        <v>586</v>
      </c>
      <c r="CZ587" s="19" t="str">
        <f>IF(DataGoesHere!B587="","",DataGoesHere!B587)</f>
        <v/>
      </c>
      <c r="DA587" s="19" t="str">
        <f>IF(DataGoesHere!B587="","",IF(AH$5="No",DataGoesHere!B587,DataGoesHere!B587-(AH$2*(DataGoesHere!A587-1))))</f>
        <v/>
      </c>
      <c r="DB587" s="19" t="str">
        <f>IF(DataGoesHere!B587="","",IF(AO$9="No",DataGoesHere!B587,DataGoesHere!B587/CX587))</f>
        <v/>
      </c>
      <c r="DC587" s="19" t="str">
        <f>IF(DataGoesHere!B587="","",IF(AO$9="No",DA587,DA587/CX587))</f>
        <v/>
      </c>
      <c r="DD587" s="293" t="str">
        <f>IF(CZ587="",IF(COUNTIF(DD$2:DD586,"Forecast")&lt;Output!E$43,"Forecast",""),"Actual")</f>
        <v/>
      </c>
      <c r="DF587" s="19" t="str">
        <f>IF(DataGoesHere!B586="",IF(DD587="Forecast",(Output!$E$47*IntermediateCalcs!DH586)+((1-Output!$E$47)*IntermediateCalcs!DF586),""),(Output!$E$47*IntermediateCalcs!DB586)+((1-Output!$E$47)*IntermediateCalcs!DF586))</f>
        <v/>
      </c>
      <c r="DG587" s="19" t="str">
        <f>IF(DataGoesHere!B586="",IF(DD587="Forecast",(Output!$G$47*(IntermediateCalcs!DF587-IntermediateCalcs!DF586))+((1-Output!$G$47)*IntermediateCalcs!DG586),""),(Output!$G$47*(IntermediateCalcs!DF587-IntermediateCalcs!DF586))+((1-Output!$G$47)*IntermediateCalcs!DG586))</f>
        <v/>
      </c>
      <c r="DH587" s="19" t="str">
        <f>IF(DataGoesHere!B586="",IF(DD587="Forecast",DF587+DG587,""),DF587+DG587)</f>
        <v/>
      </c>
      <c r="DI587" s="274" t="str">
        <f>IF(DH587="","",IF(IntermediateCalcs!$AO$9="Yes",IntermediateCalcs!DH587*$CX587,IntermediateCalcs!DH587))</f>
        <v/>
      </c>
      <c r="DJ587" s="250" t="str">
        <f>IF(DataGoesHere!$B587="","",($CZ587-DI587))</f>
        <v/>
      </c>
      <c r="DK587" s="250" t="str">
        <f>IF(DataGoesHere!$B587="","",ABS($CZ587-DI587))</f>
        <v/>
      </c>
      <c r="DL587" s="250" t="str">
        <f>IF(DataGoesHere!$B587="","",DK587^2)</f>
        <v/>
      </c>
      <c r="DM587" s="249" t="str">
        <f>IF(DataGoesHere!$B587="","",DK587/$CZ587)</f>
        <v/>
      </c>
      <c r="DN587" s="250" t="str">
        <f>IF(DataGoesHere!$B587="","",SUM(DJ$2:DJ587)/AVERAGE(DK:DK))</f>
        <v/>
      </c>
      <c r="DP587" s="19" t="str">
        <f>IF(DataGoesHere!B587="",IF($DD587="Forecast",(Output!E$48*IntermediateCalcs!CY587)+Output!G$48,""),(Output!E$48*IntermediateCalcs!CY587)+Output!G$48)</f>
        <v/>
      </c>
      <c r="DQ587" s="274" t="str">
        <f>IF(DP587="","",IF(IntermediateCalcs!$AO$9="Yes",IntermediateCalcs!DP587*$CX587,IntermediateCalcs!DP587))</f>
        <v/>
      </c>
      <c r="DR587" s="250" t="str">
        <f>IF(DataGoesHere!$B587="","",($CZ587-DQ587))</f>
        <v/>
      </c>
      <c r="DS587" s="250" t="str">
        <f>IF(DataGoesHere!$B587="","",ABS($CZ587-DQ587))</f>
        <v/>
      </c>
      <c r="DT587" s="250" t="str">
        <f>IF(DataGoesHere!$B587="","",DS587^2)</f>
        <v/>
      </c>
      <c r="DU587" s="249" t="str">
        <f>IF(DataGoesHere!$B587="","",DS587/$CZ587)</f>
        <v/>
      </c>
      <c r="DV587" s="250" t="str">
        <f>IF(DataGoesHere!$B587="","",SUM(DR$2:DR587)/AVERAGE(DS:DS))</f>
        <v/>
      </c>
      <c r="DX587" s="19" t="str">
        <f>IF(DataGoesHere!$B586="","",(DB581*(Output!$O$49/Output!$P$49))+(IntermediateCalcs!DB582*(Output!$M$49/Output!$P$49))+(IntermediateCalcs!DB583*(Output!$K$49/Output!$P$49))+(DB584*(Output!$I$49/Output!$P$49))+(IntermediateCalcs!DB585*(Output!$G$49/Output!$P$49))+(IntermediateCalcs!DB586*(Output!$E$49/Output!$P$49)))</f>
        <v/>
      </c>
      <c r="DY587" s="274" t="str">
        <f>IF(DX587="","",IF(IntermediateCalcs!$AO$9="Yes",IntermediateCalcs!DX587*$CX587,IntermediateCalcs!DX587))</f>
        <v/>
      </c>
      <c r="DZ587" s="250" t="str">
        <f>IF(DataGoesHere!$B587="","",($CZ587-DY587))</f>
        <v/>
      </c>
      <c r="EA587" s="250" t="str">
        <f>IF(DataGoesHere!$B587="","",ABS($CZ587-DY587))</f>
        <v/>
      </c>
      <c r="EB587" s="250" t="str">
        <f>IF(DataGoesHere!$B587="","",EA587^2)</f>
        <v/>
      </c>
      <c r="EC587" s="249" t="str">
        <f>IF(DataGoesHere!$B587="","",EA587/$CZ587)</f>
        <v/>
      </c>
      <c r="ED587" s="250" t="str">
        <f>IF(DataGoesHere!$B587="","",SUM(DZ$2:DZ587)/AVERAGE(EA:EA))</f>
        <v/>
      </c>
    </row>
    <row r="588" spans="20:134" x14ac:dyDescent="0.2">
      <c r="T588" s="240"/>
      <c r="U588" s="86"/>
      <c r="V588" s="86"/>
      <c r="W588" s="86"/>
      <c r="X588" s="86"/>
      <c r="Y588" s="86"/>
      <c r="Z588" s="86"/>
      <c r="AA588" s="86"/>
      <c r="AB588" s="86"/>
      <c r="AC588" s="86"/>
      <c r="AD588" s="245" t="str">
        <f>IF(DataGoesHere!$B588="","",(DataGoesHere!$B588/SUM(DataGoesHere!$B578:'DataGoesHere'!$B589)))</f>
        <v/>
      </c>
      <c r="AE588" s="241"/>
      <c r="CV588" s="310" t="str">
        <f>IF(DataGoesHere!B588="","",DataGoesHere!A588)</f>
        <v/>
      </c>
      <c r="CW588" s="271">
        <f t="shared" ca="1" si="26"/>
        <v>11</v>
      </c>
      <c r="CX588" s="272">
        <f t="shared" ca="1" si="27"/>
        <v>0.97463169608807265</v>
      </c>
      <c r="CY588" s="266">
        <f>DataGoesHere!A588</f>
        <v>587</v>
      </c>
      <c r="CZ588" s="19" t="str">
        <f>IF(DataGoesHere!B588="","",DataGoesHere!B588)</f>
        <v/>
      </c>
      <c r="DA588" s="19" t="str">
        <f>IF(DataGoesHere!B588="","",IF(AH$5="No",DataGoesHere!B588,DataGoesHere!B588-(AH$2*(DataGoesHere!A588-1))))</f>
        <v/>
      </c>
      <c r="DB588" s="19" t="str">
        <f>IF(DataGoesHere!B588="","",IF(AO$9="No",DataGoesHere!B588,DataGoesHere!B588/CX588))</f>
        <v/>
      </c>
      <c r="DC588" s="19" t="str">
        <f>IF(DataGoesHere!B588="","",IF(AO$9="No",DA588,DA588/CX588))</f>
        <v/>
      </c>
      <c r="DD588" s="293" t="str">
        <f>IF(CZ588="",IF(COUNTIF(DD$2:DD587,"Forecast")&lt;Output!E$43,"Forecast",""),"Actual")</f>
        <v/>
      </c>
      <c r="DF588" s="19" t="str">
        <f>IF(DataGoesHere!B587="",IF(DD588="Forecast",(Output!$E$47*IntermediateCalcs!DH587)+((1-Output!$E$47)*IntermediateCalcs!DF587),""),(Output!$E$47*IntermediateCalcs!DB587)+((1-Output!$E$47)*IntermediateCalcs!DF587))</f>
        <v/>
      </c>
      <c r="DG588" s="19" t="str">
        <f>IF(DataGoesHere!B587="",IF(DD588="Forecast",(Output!$G$47*(IntermediateCalcs!DF588-IntermediateCalcs!DF587))+((1-Output!$G$47)*IntermediateCalcs!DG587),""),(Output!$G$47*(IntermediateCalcs!DF588-IntermediateCalcs!DF587))+((1-Output!$G$47)*IntermediateCalcs!DG587))</f>
        <v/>
      </c>
      <c r="DH588" s="19" t="str">
        <f>IF(DataGoesHere!B587="",IF(DD588="Forecast",DF588+DG588,""),DF588+DG588)</f>
        <v/>
      </c>
      <c r="DI588" s="274" t="str">
        <f>IF(DH588="","",IF(IntermediateCalcs!$AO$9="Yes",IntermediateCalcs!DH588*$CX588,IntermediateCalcs!DH588))</f>
        <v/>
      </c>
      <c r="DJ588" s="250" t="str">
        <f>IF(DataGoesHere!$B588="","",($CZ588-DI588))</f>
        <v/>
      </c>
      <c r="DK588" s="250" t="str">
        <f>IF(DataGoesHere!$B588="","",ABS($CZ588-DI588))</f>
        <v/>
      </c>
      <c r="DL588" s="250" t="str">
        <f>IF(DataGoesHere!$B588="","",DK588^2)</f>
        <v/>
      </c>
      <c r="DM588" s="249" t="str">
        <f>IF(DataGoesHere!$B588="","",DK588/$CZ588)</f>
        <v/>
      </c>
      <c r="DN588" s="250" t="str">
        <f>IF(DataGoesHere!$B588="","",SUM(DJ$2:DJ588)/AVERAGE(DK:DK))</f>
        <v/>
      </c>
      <c r="DP588" s="19" t="str">
        <f>IF(DataGoesHere!B588="",IF($DD588="Forecast",(Output!E$48*IntermediateCalcs!CY588)+Output!G$48,""),(Output!E$48*IntermediateCalcs!CY588)+Output!G$48)</f>
        <v/>
      </c>
      <c r="DQ588" s="274" t="str">
        <f>IF(DP588="","",IF(IntermediateCalcs!$AO$9="Yes",IntermediateCalcs!DP588*$CX588,IntermediateCalcs!DP588))</f>
        <v/>
      </c>
      <c r="DR588" s="250" t="str">
        <f>IF(DataGoesHere!$B588="","",($CZ588-DQ588))</f>
        <v/>
      </c>
      <c r="DS588" s="250" t="str">
        <f>IF(DataGoesHere!$B588="","",ABS($CZ588-DQ588))</f>
        <v/>
      </c>
      <c r="DT588" s="250" t="str">
        <f>IF(DataGoesHere!$B588="","",DS588^2)</f>
        <v/>
      </c>
      <c r="DU588" s="249" t="str">
        <f>IF(DataGoesHere!$B588="","",DS588/$CZ588)</f>
        <v/>
      </c>
      <c r="DV588" s="250" t="str">
        <f>IF(DataGoesHere!$B588="","",SUM(DR$2:DR588)/AVERAGE(DS:DS))</f>
        <v/>
      </c>
      <c r="DX588" s="19" t="str">
        <f>IF(DataGoesHere!$B587="","",(DB582*(Output!$O$49/Output!$P$49))+(IntermediateCalcs!DB583*(Output!$M$49/Output!$P$49))+(IntermediateCalcs!DB584*(Output!$K$49/Output!$P$49))+(DB585*(Output!$I$49/Output!$P$49))+(IntermediateCalcs!DB586*(Output!$G$49/Output!$P$49))+(IntermediateCalcs!DB587*(Output!$E$49/Output!$P$49)))</f>
        <v/>
      </c>
      <c r="DY588" s="274" t="str">
        <f>IF(DX588="","",IF(IntermediateCalcs!$AO$9="Yes",IntermediateCalcs!DX588*$CX588,IntermediateCalcs!DX588))</f>
        <v/>
      </c>
      <c r="DZ588" s="250" t="str">
        <f>IF(DataGoesHere!$B588="","",($CZ588-DY588))</f>
        <v/>
      </c>
      <c r="EA588" s="250" t="str">
        <f>IF(DataGoesHere!$B588="","",ABS($CZ588-DY588))</f>
        <v/>
      </c>
      <c r="EB588" s="250" t="str">
        <f>IF(DataGoesHere!$B588="","",EA588^2)</f>
        <v/>
      </c>
      <c r="EC588" s="249" t="str">
        <f>IF(DataGoesHere!$B588="","",EA588/$CZ588)</f>
        <v/>
      </c>
      <c r="ED588" s="250" t="str">
        <f>IF(DataGoesHere!$B588="","",SUM(DZ$2:DZ588)/AVERAGE(EA:EA))</f>
        <v/>
      </c>
    </row>
    <row r="589" spans="20:134" x14ac:dyDescent="0.2">
      <c r="T589" s="242"/>
      <c r="U589" s="243"/>
      <c r="V589" s="243"/>
      <c r="W589" s="243"/>
      <c r="X589" s="243"/>
      <c r="Y589" s="243"/>
      <c r="Z589" s="243"/>
      <c r="AA589" s="243"/>
      <c r="AB589" s="243"/>
      <c r="AC589" s="243"/>
      <c r="AD589" s="243"/>
      <c r="AE589" s="246" t="str">
        <f>IF(DataGoesHere!$B589="","",(DataGoesHere!$B589/SUM(DataGoesHere!$B578:'DataGoesHere'!$B589)))</f>
        <v/>
      </c>
      <c r="CV589" s="310" t="str">
        <f>IF(DataGoesHere!B589="","",DataGoesHere!A589)</f>
        <v/>
      </c>
      <c r="CW589" s="271">
        <f t="shared" ca="1" si="26"/>
        <v>12</v>
      </c>
      <c r="CX589" s="272">
        <f t="shared" ca="1" si="27"/>
        <v>1.0054005237672714</v>
      </c>
      <c r="CY589" s="266">
        <f>DataGoesHere!A589</f>
        <v>588</v>
      </c>
      <c r="CZ589" s="19" t="str">
        <f>IF(DataGoesHere!B589="","",DataGoesHere!B589)</f>
        <v/>
      </c>
      <c r="DA589" s="19" t="str">
        <f>IF(DataGoesHere!B589="","",IF(AH$5="No",DataGoesHere!B589,DataGoesHere!B589-(AH$2*(DataGoesHere!A589-1))))</f>
        <v/>
      </c>
      <c r="DB589" s="19" t="str">
        <f>IF(DataGoesHere!B589="","",IF(AO$9="No",DataGoesHere!B589,DataGoesHere!B589/CX589))</f>
        <v/>
      </c>
      <c r="DC589" s="19" t="str">
        <f>IF(DataGoesHere!B589="","",IF(AO$9="No",DA589,DA589/CX589))</f>
        <v/>
      </c>
      <c r="DD589" s="293" t="str">
        <f>IF(CZ589="",IF(COUNTIF(DD$2:DD588,"Forecast")&lt;Output!E$43,"Forecast",""),"Actual")</f>
        <v/>
      </c>
      <c r="DF589" s="19" t="str">
        <f>IF(DataGoesHere!B588="",IF(DD589="Forecast",(Output!$E$47*IntermediateCalcs!DH588)+((1-Output!$E$47)*IntermediateCalcs!DF588),""),(Output!$E$47*IntermediateCalcs!DB588)+((1-Output!$E$47)*IntermediateCalcs!DF588))</f>
        <v/>
      </c>
      <c r="DG589" s="19" t="str">
        <f>IF(DataGoesHere!B588="",IF(DD589="Forecast",(Output!$G$47*(IntermediateCalcs!DF589-IntermediateCalcs!DF588))+((1-Output!$G$47)*IntermediateCalcs!DG588),""),(Output!$G$47*(IntermediateCalcs!DF589-IntermediateCalcs!DF588))+((1-Output!$G$47)*IntermediateCalcs!DG588))</f>
        <v/>
      </c>
      <c r="DH589" s="19" t="str">
        <f>IF(DataGoesHere!B588="",IF(DD589="Forecast",DF589+DG589,""),DF589+DG589)</f>
        <v/>
      </c>
      <c r="DI589" s="274" t="str">
        <f>IF(DH589="","",IF(IntermediateCalcs!$AO$9="Yes",IntermediateCalcs!DH589*$CX589,IntermediateCalcs!DH589))</f>
        <v/>
      </c>
      <c r="DJ589" s="250" t="str">
        <f>IF(DataGoesHere!$B589="","",($CZ589-DI589))</f>
        <v/>
      </c>
      <c r="DK589" s="250" t="str">
        <f>IF(DataGoesHere!$B589="","",ABS($CZ589-DI589))</f>
        <v/>
      </c>
      <c r="DL589" s="250" t="str">
        <f>IF(DataGoesHere!$B589="","",DK589^2)</f>
        <v/>
      </c>
      <c r="DM589" s="249" t="str">
        <f>IF(DataGoesHere!$B589="","",DK589/$CZ589)</f>
        <v/>
      </c>
      <c r="DN589" s="250" t="str">
        <f>IF(DataGoesHere!$B589="","",SUM(DJ$2:DJ589)/AVERAGE(DK:DK))</f>
        <v/>
      </c>
      <c r="DP589" s="19" t="str">
        <f>IF(DataGoesHere!B589="",IF($DD589="Forecast",(Output!E$48*IntermediateCalcs!CY589)+Output!G$48,""),(Output!E$48*IntermediateCalcs!CY589)+Output!G$48)</f>
        <v/>
      </c>
      <c r="DQ589" s="274" t="str">
        <f>IF(DP589="","",IF(IntermediateCalcs!$AO$9="Yes",IntermediateCalcs!DP589*$CX589,IntermediateCalcs!DP589))</f>
        <v/>
      </c>
      <c r="DR589" s="250" t="str">
        <f>IF(DataGoesHere!$B589="","",($CZ589-DQ589))</f>
        <v/>
      </c>
      <c r="DS589" s="250" t="str">
        <f>IF(DataGoesHere!$B589="","",ABS($CZ589-DQ589))</f>
        <v/>
      </c>
      <c r="DT589" s="250" t="str">
        <f>IF(DataGoesHere!$B589="","",DS589^2)</f>
        <v/>
      </c>
      <c r="DU589" s="249" t="str">
        <f>IF(DataGoesHere!$B589="","",DS589/$CZ589)</f>
        <v/>
      </c>
      <c r="DV589" s="250" t="str">
        <f>IF(DataGoesHere!$B589="","",SUM(DR$2:DR589)/AVERAGE(DS:DS))</f>
        <v/>
      </c>
      <c r="DX589" s="19" t="str">
        <f>IF(DataGoesHere!$B588="","",(DB583*(Output!$O$49/Output!$P$49))+(IntermediateCalcs!DB584*(Output!$M$49/Output!$P$49))+(IntermediateCalcs!DB585*(Output!$K$49/Output!$P$49))+(DB586*(Output!$I$49/Output!$P$49))+(IntermediateCalcs!DB587*(Output!$G$49/Output!$P$49))+(IntermediateCalcs!DB588*(Output!$E$49/Output!$P$49)))</f>
        <v/>
      </c>
      <c r="DY589" s="274" t="str">
        <f>IF(DX589="","",IF(IntermediateCalcs!$AO$9="Yes",IntermediateCalcs!DX589*$CX589,IntermediateCalcs!DX589))</f>
        <v/>
      </c>
      <c r="DZ589" s="250" t="str">
        <f>IF(DataGoesHere!$B589="","",($CZ589-DY589))</f>
        <v/>
      </c>
      <c r="EA589" s="250" t="str">
        <f>IF(DataGoesHere!$B589="","",ABS($CZ589-DY589))</f>
        <v/>
      </c>
      <c r="EB589" s="250" t="str">
        <f>IF(DataGoesHere!$B589="","",EA589^2)</f>
        <v/>
      </c>
      <c r="EC589" s="249" t="str">
        <f>IF(DataGoesHere!$B589="","",EA589/$CZ589)</f>
        <v/>
      </c>
      <c r="ED589" s="250" t="str">
        <f>IF(DataGoesHere!$B589="","",SUM(DZ$2:DZ589)/AVERAGE(EA:EA))</f>
        <v/>
      </c>
    </row>
    <row r="590" spans="20:134" x14ac:dyDescent="0.2">
      <c r="T590" s="244" t="str">
        <f>IF(DataGoesHere!$B590="","",(DataGoesHere!$B590/SUM(DataGoesHere!$B590:'DataGoesHere'!$B601)))</f>
        <v/>
      </c>
      <c r="U590" s="238"/>
      <c r="V590" s="238"/>
      <c r="W590" s="238"/>
      <c r="X590" s="238"/>
      <c r="Y590" s="238"/>
      <c r="Z590" s="238"/>
      <c r="AA590" s="238"/>
      <c r="AB590" s="238"/>
      <c r="AC590" s="238"/>
      <c r="AD590" s="238"/>
      <c r="AE590" s="239"/>
      <c r="CV590" s="310" t="str">
        <f>IF(DataGoesHere!B590="","",DataGoesHere!A590)</f>
        <v/>
      </c>
      <c r="CW590" s="271">
        <f t="shared" ca="1" si="26"/>
        <v>1</v>
      </c>
      <c r="CX590" s="272">
        <f t="shared" ca="1" si="27"/>
        <v>1.3236179355303281</v>
      </c>
      <c r="CY590" s="266">
        <f>DataGoesHere!A590</f>
        <v>589</v>
      </c>
      <c r="CZ590" s="19" t="str">
        <f>IF(DataGoesHere!B590="","",DataGoesHere!B590)</f>
        <v/>
      </c>
      <c r="DA590" s="19" t="str">
        <f>IF(DataGoesHere!B590="","",IF(AH$5="No",DataGoesHere!B590,DataGoesHere!B590-(AH$2*(DataGoesHere!A590-1))))</f>
        <v/>
      </c>
      <c r="DB590" s="19" t="str">
        <f>IF(DataGoesHere!B590="","",IF(AO$9="No",DataGoesHere!B590,DataGoesHere!B590/CX590))</f>
        <v/>
      </c>
      <c r="DC590" s="19" t="str">
        <f>IF(DataGoesHere!B590="","",IF(AO$9="No",DA590,DA590/CX590))</f>
        <v/>
      </c>
      <c r="DD590" s="293" t="str">
        <f>IF(CZ590="",IF(COUNTIF(DD$2:DD589,"Forecast")&lt;Output!E$43,"Forecast",""),"Actual")</f>
        <v/>
      </c>
      <c r="DF590" s="19" t="str">
        <f>IF(DataGoesHere!B589="",IF(DD590="Forecast",(Output!$E$47*IntermediateCalcs!DH589)+((1-Output!$E$47)*IntermediateCalcs!DF589),""),(Output!$E$47*IntermediateCalcs!DB589)+((1-Output!$E$47)*IntermediateCalcs!DF589))</f>
        <v/>
      </c>
      <c r="DG590" s="19" t="str">
        <f>IF(DataGoesHere!B589="",IF(DD590="Forecast",(Output!$G$47*(IntermediateCalcs!DF590-IntermediateCalcs!DF589))+((1-Output!$G$47)*IntermediateCalcs!DG589),""),(Output!$G$47*(IntermediateCalcs!DF590-IntermediateCalcs!DF589))+((1-Output!$G$47)*IntermediateCalcs!DG589))</f>
        <v/>
      </c>
      <c r="DH590" s="19" t="str">
        <f>IF(DataGoesHere!B589="",IF(DD590="Forecast",DF590+DG590,""),DF590+DG590)</f>
        <v/>
      </c>
      <c r="DI590" s="274" t="str">
        <f>IF(DH590="","",IF(IntermediateCalcs!$AO$9="Yes",IntermediateCalcs!DH590*$CX590,IntermediateCalcs!DH590))</f>
        <v/>
      </c>
      <c r="DJ590" s="250" t="str">
        <f>IF(DataGoesHere!$B590="","",($CZ590-DI590))</f>
        <v/>
      </c>
      <c r="DK590" s="250" t="str">
        <f>IF(DataGoesHere!$B590="","",ABS($CZ590-DI590))</f>
        <v/>
      </c>
      <c r="DL590" s="250" t="str">
        <f>IF(DataGoesHere!$B590="","",DK590^2)</f>
        <v/>
      </c>
      <c r="DM590" s="249" t="str">
        <f>IF(DataGoesHere!$B590="","",DK590/$CZ590)</f>
        <v/>
      </c>
      <c r="DN590" s="250" t="str">
        <f>IF(DataGoesHere!$B590="","",SUM(DJ$2:DJ590)/AVERAGE(DK:DK))</f>
        <v/>
      </c>
      <c r="DP590" s="19" t="str">
        <f>IF(DataGoesHere!B590="",IF($DD590="Forecast",(Output!E$48*IntermediateCalcs!CY590)+Output!G$48,""),(Output!E$48*IntermediateCalcs!CY590)+Output!G$48)</f>
        <v/>
      </c>
      <c r="DQ590" s="274" t="str">
        <f>IF(DP590="","",IF(IntermediateCalcs!$AO$9="Yes",IntermediateCalcs!DP590*$CX590,IntermediateCalcs!DP590))</f>
        <v/>
      </c>
      <c r="DR590" s="250" t="str">
        <f>IF(DataGoesHere!$B590="","",($CZ590-DQ590))</f>
        <v/>
      </c>
      <c r="DS590" s="250" t="str">
        <f>IF(DataGoesHere!$B590="","",ABS($CZ590-DQ590))</f>
        <v/>
      </c>
      <c r="DT590" s="250" t="str">
        <f>IF(DataGoesHere!$B590="","",DS590^2)</f>
        <v/>
      </c>
      <c r="DU590" s="249" t="str">
        <f>IF(DataGoesHere!$B590="","",DS590/$CZ590)</f>
        <v/>
      </c>
      <c r="DV590" s="250" t="str">
        <f>IF(DataGoesHere!$B590="","",SUM(DR$2:DR590)/AVERAGE(DS:DS))</f>
        <v/>
      </c>
      <c r="DX590" s="19" t="str">
        <f>IF(DataGoesHere!$B589="","",(DB584*(Output!$O$49/Output!$P$49))+(IntermediateCalcs!DB585*(Output!$M$49/Output!$P$49))+(IntermediateCalcs!DB586*(Output!$K$49/Output!$P$49))+(DB587*(Output!$I$49/Output!$P$49))+(IntermediateCalcs!DB588*(Output!$G$49/Output!$P$49))+(IntermediateCalcs!DB589*(Output!$E$49/Output!$P$49)))</f>
        <v/>
      </c>
      <c r="DY590" s="274" t="str">
        <f>IF(DX590="","",IF(IntermediateCalcs!$AO$9="Yes",IntermediateCalcs!DX590*$CX590,IntermediateCalcs!DX590))</f>
        <v/>
      </c>
      <c r="DZ590" s="250" t="str">
        <f>IF(DataGoesHere!$B590="","",($CZ590-DY590))</f>
        <v/>
      </c>
      <c r="EA590" s="250" t="str">
        <f>IF(DataGoesHere!$B590="","",ABS($CZ590-DY590))</f>
        <v/>
      </c>
      <c r="EB590" s="250" t="str">
        <f>IF(DataGoesHere!$B590="","",EA590^2)</f>
        <v/>
      </c>
      <c r="EC590" s="249" t="str">
        <f>IF(DataGoesHere!$B590="","",EA590/$CZ590)</f>
        <v/>
      </c>
      <c r="ED590" s="250" t="str">
        <f>IF(DataGoesHere!$B590="","",SUM(DZ$2:DZ590)/AVERAGE(EA:EA))</f>
        <v/>
      </c>
    </row>
    <row r="591" spans="20:134" x14ac:dyDescent="0.2">
      <c r="T591" s="240"/>
      <c r="U591" s="245" t="str">
        <f>IF(DataGoesHere!$B591="","",(DataGoesHere!$B591/SUM(DataGoesHere!$B591:'DataGoesHere'!$B601)))</f>
        <v/>
      </c>
      <c r="V591" s="86"/>
      <c r="W591" s="86"/>
      <c r="X591" s="86"/>
      <c r="Y591" s="86"/>
      <c r="Z591" s="86"/>
      <c r="AA591" s="86"/>
      <c r="AB591" s="86"/>
      <c r="AC591" s="86"/>
      <c r="AD591" s="86"/>
      <c r="AE591" s="241"/>
      <c r="CV591" s="310" t="str">
        <f>IF(DataGoesHere!B591="","",DataGoesHere!A591)</f>
        <v/>
      </c>
      <c r="CW591" s="271">
        <f t="shared" ca="1" si="26"/>
        <v>2</v>
      </c>
      <c r="CX591" s="272">
        <f t="shared" ca="1" si="27"/>
        <v>0.80574490527728204</v>
      </c>
      <c r="CY591" s="266">
        <f>DataGoesHere!A591</f>
        <v>590</v>
      </c>
      <c r="CZ591" s="19" t="str">
        <f>IF(DataGoesHere!B591="","",DataGoesHere!B591)</f>
        <v/>
      </c>
      <c r="DA591" s="19" t="str">
        <f>IF(DataGoesHere!B591="","",IF(AH$5="No",DataGoesHere!B591,DataGoesHere!B591-(AH$2*(DataGoesHere!A591-1))))</f>
        <v/>
      </c>
      <c r="DB591" s="19" t="str">
        <f>IF(DataGoesHere!B591="","",IF(AO$9="No",DataGoesHere!B591,DataGoesHere!B591/CX591))</f>
        <v/>
      </c>
      <c r="DC591" s="19" t="str">
        <f>IF(DataGoesHere!B591="","",IF(AO$9="No",DA591,DA591/CX591))</f>
        <v/>
      </c>
      <c r="DD591" s="293" t="str">
        <f>IF(CZ591="",IF(COUNTIF(DD$2:DD590,"Forecast")&lt;Output!E$43,"Forecast",""),"Actual")</f>
        <v/>
      </c>
      <c r="DF591" s="19" t="str">
        <f>IF(DataGoesHere!B590="",IF(DD591="Forecast",(Output!$E$47*IntermediateCalcs!DH590)+((1-Output!$E$47)*IntermediateCalcs!DF590),""),(Output!$E$47*IntermediateCalcs!DB590)+((1-Output!$E$47)*IntermediateCalcs!DF590))</f>
        <v/>
      </c>
      <c r="DG591" s="19" t="str">
        <f>IF(DataGoesHere!B590="",IF(DD591="Forecast",(Output!$G$47*(IntermediateCalcs!DF591-IntermediateCalcs!DF590))+((1-Output!$G$47)*IntermediateCalcs!DG590),""),(Output!$G$47*(IntermediateCalcs!DF591-IntermediateCalcs!DF590))+((1-Output!$G$47)*IntermediateCalcs!DG590))</f>
        <v/>
      </c>
      <c r="DH591" s="19" t="str">
        <f>IF(DataGoesHere!B590="",IF(DD591="Forecast",DF591+DG591,""),DF591+DG591)</f>
        <v/>
      </c>
      <c r="DI591" s="274" t="str">
        <f>IF(DH591="","",IF(IntermediateCalcs!$AO$9="Yes",IntermediateCalcs!DH591*$CX591,IntermediateCalcs!DH591))</f>
        <v/>
      </c>
      <c r="DJ591" s="250" t="str">
        <f>IF(DataGoesHere!$B591="","",($CZ591-DI591))</f>
        <v/>
      </c>
      <c r="DK591" s="250" t="str">
        <f>IF(DataGoesHere!$B591="","",ABS($CZ591-DI591))</f>
        <v/>
      </c>
      <c r="DL591" s="250" t="str">
        <f>IF(DataGoesHere!$B591="","",DK591^2)</f>
        <v/>
      </c>
      <c r="DM591" s="249" t="str">
        <f>IF(DataGoesHere!$B591="","",DK591/$CZ591)</f>
        <v/>
      </c>
      <c r="DN591" s="250" t="str">
        <f>IF(DataGoesHere!$B591="","",SUM(DJ$2:DJ591)/AVERAGE(DK:DK))</f>
        <v/>
      </c>
      <c r="DP591" s="19" t="str">
        <f>IF(DataGoesHere!B591="",IF($DD591="Forecast",(Output!E$48*IntermediateCalcs!CY591)+Output!G$48,""),(Output!E$48*IntermediateCalcs!CY591)+Output!G$48)</f>
        <v/>
      </c>
      <c r="DQ591" s="274" t="str">
        <f>IF(DP591="","",IF(IntermediateCalcs!$AO$9="Yes",IntermediateCalcs!DP591*$CX591,IntermediateCalcs!DP591))</f>
        <v/>
      </c>
      <c r="DR591" s="250" t="str">
        <f>IF(DataGoesHere!$B591="","",($CZ591-DQ591))</f>
        <v/>
      </c>
      <c r="DS591" s="250" t="str">
        <f>IF(DataGoesHere!$B591="","",ABS($CZ591-DQ591))</f>
        <v/>
      </c>
      <c r="DT591" s="250" t="str">
        <f>IF(DataGoesHere!$B591="","",DS591^2)</f>
        <v/>
      </c>
      <c r="DU591" s="249" t="str">
        <f>IF(DataGoesHere!$B591="","",DS591/$CZ591)</f>
        <v/>
      </c>
      <c r="DV591" s="250" t="str">
        <f>IF(DataGoesHere!$B591="","",SUM(DR$2:DR591)/AVERAGE(DS:DS))</f>
        <v/>
      </c>
      <c r="DX591" s="19" t="str">
        <f>IF(DataGoesHere!$B590="","",(DB585*(Output!$O$49/Output!$P$49))+(IntermediateCalcs!DB586*(Output!$M$49/Output!$P$49))+(IntermediateCalcs!DB587*(Output!$K$49/Output!$P$49))+(DB588*(Output!$I$49/Output!$P$49))+(IntermediateCalcs!DB589*(Output!$G$49/Output!$P$49))+(IntermediateCalcs!DB590*(Output!$E$49/Output!$P$49)))</f>
        <v/>
      </c>
      <c r="DY591" s="274" t="str">
        <f>IF(DX591="","",IF(IntermediateCalcs!$AO$9="Yes",IntermediateCalcs!DX591*$CX591,IntermediateCalcs!DX591))</f>
        <v/>
      </c>
      <c r="DZ591" s="250" t="str">
        <f>IF(DataGoesHere!$B591="","",($CZ591-DY591))</f>
        <v/>
      </c>
      <c r="EA591" s="250" t="str">
        <f>IF(DataGoesHere!$B591="","",ABS($CZ591-DY591))</f>
        <v/>
      </c>
      <c r="EB591" s="250" t="str">
        <f>IF(DataGoesHere!$B591="","",EA591^2)</f>
        <v/>
      </c>
      <c r="EC591" s="249" t="str">
        <f>IF(DataGoesHere!$B591="","",EA591/$CZ591)</f>
        <v/>
      </c>
      <c r="ED591" s="250" t="str">
        <f>IF(DataGoesHere!$B591="","",SUM(DZ$2:DZ591)/AVERAGE(EA:EA))</f>
        <v/>
      </c>
    </row>
    <row r="592" spans="20:134" x14ac:dyDescent="0.2">
      <c r="T592" s="240"/>
      <c r="U592" s="86"/>
      <c r="V592" s="245" t="str">
        <f>IF(DataGoesHere!$B592="","",(DataGoesHere!$B592/SUM(DataGoesHere!$B590:'DataGoesHere'!$B601)))</f>
        <v/>
      </c>
      <c r="W592" s="86"/>
      <c r="X592" s="86"/>
      <c r="Y592" s="86"/>
      <c r="Z592" s="86"/>
      <c r="AA592" s="86"/>
      <c r="AB592" s="86"/>
      <c r="AC592" s="86"/>
      <c r="AD592" s="86"/>
      <c r="AE592" s="241"/>
      <c r="CV592" s="310" t="str">
        <f>IF(DataGoesHere!B592="","",DataGoesHere!A592)</f>
        <v/>
      </c>
      <c r="CW592" s="271">
        <f t="shared" ca="1" si="26"/>
        <v>3</v>
      </c>
      <c r="CX592" s="272">
        <f t="shared" ca="1" si="27"/>
        <v>0.79862940076451561</v>
      </c>
      <c r="CY592" s="266">
        <f>DataGoesHere!A592</f>
        <v>591</v>
      </c>
      <c r="CZ592" s="19" t="str">
        <f>IF(DataGoesHere!B592="","",DataGoesHere!B592)</f>
        <v/>
      </c>
      <c r="DA592" s="19" t="str">
        <f>IF(DataGoesHere!B592="","",IF(AH$5="No",DataGoesHere!B592,DataGoesHere!B592-(AH$2*(DataGoesHere!A592-1))))</f>
        <v/>
      </c>
      <c r="DB592" s="19" t="str">
        <f>IF(DataGoesHere!B592="","",IF(AO$9="No",DataGoesHere!B592,DataGoesHere!B592/CX592))</f>
        <v/>
      </c>
      <c r="DC592" s="19" t="str">
        <f>IF(DataGoesHere!B592="","",IF(AO$9="No",DA592,DA592/CX592))</f>
        <v/>
      </c>
      <c r="DD592" s="293" t="str">
        <f>IF(CZ592="",IF(COUNTIF(DD$2:DD591,"Forecast")&lt;Output!E$43,"Forecast",""),"Actual")</f>
        <v/>
      </c>
      <c r="DF592" s="19" t="str">
        <f>IF(DataGoesHere!B591="",IF(DD592="Forecast",(Output!$E$47*IntermediateCalcs!DH591)+((1-Output!$E$47)*IntermediateCalcs!DF591),""),(Output!$E$47*IntermediateCalcs!DB591)+((1-Output!$E$47)*IntermediateCalcs!DF591))</f>
        <v/>
      </c>
      <c r="DG592" s="19" t="str">
        <f>IF(DataGoesHere!B591="",IF(DD592="Forecast",(Output!$G$47*(IntermediateCalcs!DF592-IntermediateCalcs!DF591))+((1-Output!$G$47)*IntermediateCalcs!DG591),""),(Output!$G$47*(IntermediateCalcs!DF592-IntermediateCalcs!DF591))+((1-Output!$G$47)*IntermediateCalcs!DG591))</f>
        <v/>
      </c>
      <c r="DH592" s="19" t="str">
        <f>IF(DataGoesHere!B591="",IF(DD592="Forecast",DF592+DG592,""),DF592+DG592)</f>
        <v/>
      </c>
      <c r="DI592" s="274" t="str">
        <f>IF(DH592="","",IF(IntermediateCalcs!$AO$9="Yes",IntermediateCalcs!DH592*$CX592,IntermediateCalcs!DH592))</f>
        <v/>
      </c>
      <c r="DJ592" s="250" t="str">
        <f>IF(DataGoesHere!$B592="","",($CZ592-DI592))</f>
        <v/>
      </c>
      <c r="DK592" s="250" t="str">
        <f>IF(DataGoesHere!$B592="","",ABS($CZ592-DI592))</f>
        <v/>
      </c>
      <c r="DL592" s="250" t="str">
        <f>IF(DataGoesHere!$B592="","",DK592^2)</f>
        <v/>
      </c>
      <c r="DM592" s="249" t="str">
        <f>IF(DataGoesHere!$B592="","",DK592/$CZ592)</f>
        <v/>
      </c>
      <c r="DN592" s="250" t="str">
        <f>IF(DataGoesHere!$B592="","",SUM(DJ$2:DJ592)/AVERAGE(DK:DK))</f>
        <v/>
      </c>
      <c r="DP592" s="19" t="str">
        <f>IF(DataGoesHere!B592="",IF($DD592="Forecast",(Output!E$48*IntermediateCalcs!CY592)+Output!G$48,""),(Output!E$48*IntermediateCalcs!CY592)+Output!G$48)</f>
        <v/>
      </c>
      <c r="DQ592" s="274" t="str">
        <f>IF(DP592="","",IF(IntermediateCalcs!$AO$9="Yes",IntermediateCalcs!DP592*$CX592,IntermediateCalcs!DP592))</f>
        <v/>
      </c>
      <c r="DR592" s="250" t="str">
        <f>IF(DataGoesHere!$B592="","",($CZ592-DQ592))</f>
        <v/>
      </c>
      <c r="DS592" s="250" t="str">
        <f>IF(DataGoesHere!$B592="","",ABS($CZ592-DQ592))</f>
        <v/>
      </c>
      <c r="DT592" s="250" t="str">
        <f>IF(DataGoesHere!$B592="","",DS592^2)</f>
        <v/>
      </c>
      <c r="DU592" s="249" t="str">
        <f>IF(DataGoesHere!$B592="","",DS592/$CZ592)</f>
        <v/>
      </c>
      <c r="DV592" s="250" t="str">
        <f>IF(DataGoesHere!$B592="","",SUM(DR$2:DR592)/AVERAGE(DS:DS))</f>
        <v/>
      </c>
      <c r="DX592" s="19" t="str">
        <f>IF(DataGoesHere!$B591="","",(DB586*(Output!$O$49/Output!$P$49))+(IntermediateCalcs!DB587*(Output!$M$49/Output!$P$49))+(IntermediateCalcs!DB588*(Output!$K$49/Output!$P$49))+(DB589*(Output!$I$49/Output!$P$49))+(IntermediateCalcs!DB590*(Output!$G$49/Output!$P$49))+(IntermediateCalcs!DB591*(Output!$E$49/Output!$P$49)))</f>
        <v/>
      </c>
      <c r="DY592" s="274" t="str">
        <f>IF(DX592="","",IF(IntermediateCalcs!$AO$9="Yes",IntermediateCalcs!DX592*$CX592,IntermediateCalcs!DX592))</f>
        <v/>
      </c>
      <c r="DZ592" s="250" t="str">
        <f>IF(DataGoesHere!$B592="","",($CZ592-DY592))</f>
        <v/>
      </c>
      <c r="EA592" s="250" t="str">
        <f>IF(DataGoesHere!$B592="","",ABS($CZ592-DY592))</f>
        <v/>
      </c>
      <c r="EB592" s="250" t="str">
        <f>IF(DataGoesHere!$B592="","",EA592^2)</f>
        <v/>
      </c>
      <c r="EC592" s="249" t="str">
        <f>IF(DataGoesHere!$B592="","",EA592/$CZ592)</f>
        <v/>
      </c>
      <c r="ED592" s="250" t="str">
        <f>IF(DataGoesHere!$B592="","",SUM(DZ$2:DZ592)/AVERAGE(EA:EA))</f>
        <v/>
      </c>
    </row>
    <row r="593" spans="20:134" x14ac:dyDescent="0.2">
      <c r="T593" s="240"/>
      <c r="U593" s="86"/>
      <c r="V593" s="86"/>
      <c r="W593" s="245" t="str">
        <f>IF(DataGoesHere!$B593="","",(DataGoesHere!$B593/SUM(DataGoesHere!$B590:'DataGoesHere'!$B601)))</f>
        <v/>
      </c>
      <c r="X593" s="86"/>
      <c r="Y593" s="86"/>
      <c r="Z593" s="86"/>
      <c r="AA593" s="86"/>
      <c r="AB593" s="86"/>
      <c r="AC593" s="86"/>
      <c r="AD593" s="86"/>
      <c r="AE593" s="241"/>
      <c r="CV593" s="310" t="str">
        <f>IF(DataGoesHere!B593="","",DataGoesHere!A593)</f>
        <v/>
      </c>
      <c r="CW593" s="271">
        <f t="shared" ca="1" si="26"/>
        <v>4</v>
      </c>
      <c r="CX593" s="272">
        <f t="shared" ca="1" si="27"/>
        <v>1.0149292433706087</v>
      </c>
      <c r="CY593" s="266">
        <f>DataGoesHere!A593</f>
        <v>592</v>
      </c>
      <c r="CZ593" s="19" t="str">
        <f>IF(DataGoesHere!B593="","",DataGoesHere!B593)</f>
        <v/>
      </c>
      <c r="DA593" s="19" t="str">
        <f>IF(DataGoesHere!B593="","",IF(AH$5="No",DataGoesHere!B593,DataGoesHere!B593-(AH$2*(DataGoesHere!A593-1))))</f>
        <v/>
      </c>
      <c r="DB593" s="19" t="str">
        <f>IF(DataGoesHere!B593="","",IF(AO$9="No",DataGoesHere!B593,DataGoesHere!B593/CX593))</f>
        <v/>
      </c>
      <c r="DC593" s="19" t="str">
        <f>IF(DataGoesHere!B593="","",IF(AO$9="No",DA593,DA593/CX593))</f>
        <v/>
      </c>
      <c r="DD593" s="293" t="str">
        <f>IF(CZ593="",IF(COUNTIF(DD$2:DD592,"Forecast")&lt;Output!E$43,"Forecast",""),"Actual")</f>
        <v/>
      </c>
      <c r="DF593" s="19" t="str">
        <f>IF(DataGoesHere!B592="",IF(DD593="Forecast",(Output!$E$47*IntermediateCalcs!DH592)+((1-Output!$E$47)*IntermediateCalcs!DF592),""),(Output!$E$47*IntermediateCalcs!DB592)+((1-Output!$E$47)*IntermediateCalcs!DF592))</f>
        <v/>
      </c>
      <c r="DG593" s="19" t="str">
        <f>IF(DataGoesHere!B592="",IF(DD593="Forecast",(Output!$G$47*(IntermediateCalcs!DF593-IntermediateCalcs!DF592))+((1-Output!$G$47)*IntermediateCalcs!DG592),""),(Output!$G$47*(IntermediateCalcs!DF593-IntermediateCalcs!DF592))+((1-Output!$G$47)*IntermediateCalcs!DG592))</f>
        <v/>
      </c>
      <c r="DH593" s="19" t="str">
        <f>IF(DataGoesHere!B592="",IF(DD593="Forecast",DF593+DG593,""),DF593+DG593)</f>
        <v/>
      </c>
      <c r="DI593" s="274" t="str">
        <f>IF(DH593="","",IF(IntermediateCalcs!$AO$9="Yes",IntermediateCalcs!DH593*$CX593,IntermediateCalcs!DH593))</f>
        <v/>
      </c>
      <c r="DJ593" s="250" t="str">
        <f>IF(DataGoesHere!$B593="","",($CZ593-DI593))</f>
        <v/>
      </c>
      <c r="DK593" s="250" t="str">
        <f>IF(DataGoesHere!$B593="","",ABS($CZ593-DI593))</f>
        <v/>
      </c>
      <c r="DL593" s="250" t="str">
        <f>IF(DataGoesHere!$B593="","",DK593^2)</f>
        <v/>
      </c>
      <c r="DM593" s="249" t="str">
        <f>IF(DataGoesHere!$B593="","",DK593/$CZ593)</f>
        <v/>
      </c>
      <c r="DN593" s="250" t="str">
        <f>IF(DataGoesHere!$B593="","",SUM(DJ$2:DJ593)/AVERAGE(DK:DK))</f>
        <v/>
      </c>
      <c r="DP593" s="19" t="str">
        <f>IF(DataGoesHere!B593="",IF($DD593="Forecast",(Output!E$48*IntermediateCalcs!CY593)+Output!G$48,""),(Output!E$48*IntermediateCalcs!CY593)+Output!G$48)</f>
        <v/>
      </c>
      <c r="DQ593" s="274" t="str">
        <f>IF(DP593="","",IF(IntermediateCalcs!$AO$9="Yes",IntermediateCalcs!DP593*$CX593,IntermediateCalcs!DP593))</f>
        <v/>
      </c>
      <c r="DR593" s="250" t="str">
        <f>IF(DataGoesHere!$B593="","",($CZ593-DQ593))</f>
        <v/>
      </c>
      <c r="DS593" s="250" t="str">
        <f>IF(DataGoesHere!$B593="","",ABS($CZ593-DQ593))</f>
        <v/>
      </c>
      <c r="DT593" s="250" t="str">
        <f>IF(DataGoesHere!$B593="","",DS593^2)</f>
        <v/>
      </c>
      <c r="DU593" s="249" t="str">
        <f>IF(DataGoesHere!$B593="","",DS593/$CZ593)</f>
        <v/>
      </c>
      <c r="DV593" s="250" t="str">
        <f>IF(DataGoesHere!$B593="","",SUM(DR$2:DR593)/AVERAGE(DS:DS))</f>
        <v/>
      </c>
      <c r="DX593" s="19" t="str">
        <f>IF(DataGoesHere!$B592="","",(DB587*(Output!$O$49/Output!$P$49))+(IntermediateCalcs!DB588*(Output!$M$49/Output!$P$49))+(IntermediateCalcs!DB589*(Output!$K$49/Output!$P$49))+(DB590*(Output!$I$49/Output!$P$49))+(IntermediateCalcs!DB591*(Output!$G$49/Output!$P$49))+(IntermediateCalcs!DB592*(Output!$E$49/Output!$P$49)))</f>
        <v/>
      </c>
      <c r="DY593" s="274" t="str">
        <f>IF(DX593="","",IF(IntermediateCalcs!$AO$9="Yes",IntermediateCalcs!DX593*$CX593,IntermediateCalcs!DX593))</f>
        <v/>
      </c>
      <c r="DZ593" s="250" t="str">
        <f>IF(DataGoesHere!$B593="","",($CZ593-DY593))</f>
        <v/>
      </c>
      <c r="EA593" s="250" t="str">
        <f>IF(DataGoesHere!$B593="","",ABS($CZ593-DY593))</f>
        <v/>
      </c>
      <c r="EB593" s="250" t="str">
        <f>IF(DataGoesHere!$B593="","",EA593^2)</f>
        <v/>
      </c>
      <c r="EC593" s="249" t="str">
        <f>IF(DataGoesHere!$B593="","",EA593/$CZ593)</f>
        <v/>
      </c>
      <c r="ED593" s="250" t="str">
        <f>IF(DataGoesHere!$B593="","",SUM(DZ$2:DZ593)/AVERAGE(EA:EA))</f>
        <v/>
      </c>
    </row>
    <row r="594" spans="20:134" x14ac:dyDescent="0.2">
      <c r="T594" s="240"/>
      <c r="U594" s="86"/>
      <c r="V594" s="86"/>
      <c r="W594" s="86"/>
      <c r="X594" s="245" t="str">
        <f>IF(DataGoesHere!$B594="","",(DataGoesHere!$B594/SUM(DataGoesHere!$B590:'DataGoesHere'!$B601)))</f>
        <v/>
      </c>
      <c r="Y594" s="86"/>
      <c r="Z594" s="86"/>
      <c r="AA594" s="86"/>
      <c r="AB594" s="86"/>
      <c r="AC594" s="86"/>
      <c r="AD594" s="86"/>
      <c r="AE594" s="241"/>
      <c r="CV594" s="310" t="str">
        <f>IF(DataGoesHere!B594="","",DataGoesHere!A594)</f>
        <v/>
      </c>
      <c r="CW594" s="271">
        <f t="shared" ca="1" si="26"/>
        <v>5</v>
      </c>
      <c r="CX594" s="272">
        <f t="shared" ca="1" si="27"/>
        <v>0.97875414397996308</v>
      </c>
      <c r="CY594" s="266">
        <f>DataGoesHere!A594</f>
        <v>593</v>
      </c>
      <c r="CZ594" s="19" t="str">
        <f>IF(DataGoesHere!B594="","",DataGoesHere!B594)</f>
        <v/>
      </c>
      <c r="DA594" s="19" t="str">
        <f>IF(DataGoesHere!B594="","",IF(AH$5="No",DataGoesHere!B594,DataGoesHere!B594-(AH$2*(DataGoesHere!A594-1))))</f>
        <v/>
      </c>
      <c r="DB594" s="19" t="str">
        <f>IF(DataGoesHere!B594="","",IF(AO$9="No",DataGoesHere!B594,DataGoesHere!B594/CX594))</f>
        <v/>
      </c>
      <c r="DC594" s="19" t="str">
        <f>IF(DataGoesHere!B594="","",IF(AO$9="No",DA594,DA594/CX594))</f>
        <v/>
      </c>
      <c r="DD594" s="293" t="str">
        <f>IF(CZ594="",IF(COUNTIF(DD$2:DD593,"Forecast")&lt;Output!E$43,"Forecast",""),"Actual")</f>
        <v/>
      </c>
      <c r="DF594" s="19" t="str">
        <f>IF(DataGoesHere!B593="",IF(DD594="Forecast",(Output!$E$47*IntermediateCalcs!DH593)+((1-Output!$E$47)*IntermediateCalcs!DF593),""),(Output!$E$47*IntermediateCalcs!DB593)+((1-Output!$E$47)*IntermediateCalcs!DF593))</f>
        <v/>
      </c>
      <c r="DG594" s="19" t="str">
        <f>IF(DataGoesHere!B593="",IF(DD594="Forecast",(Output!$G$47*(IntermediateCalcs!DF594-IntermediateCalcs!DF593))+((1-Output!$G$47)*IntermediateCalcs!DG593),""),(Output!$G$47*(IntermediateCalcs!DF594-IntermediateCalcs!DF593))+((1-Output!$G$47)*IntermediateCalcs!DG593))</f>
        <v/>
      </c>
      <c r="DH594" s="19" t="str">
        <f>IF(DataGoesHere!B593="",IF(DD594="Forecast",DF594+DG594,""),DF594+DG594)</f>
        <v/>
      </c>
      <c r="DI594" s="274" t="str">
        <f>IF(DH594="","",IF(IntermediateCalcs!$AO$9="Yes",IntermediateCalcs!DH594*$CX594,IntermediateCalcs!DH594))</f>
        <v/>
      </c>
      <c r="DJ594" s="250" t="str">
        <f>IF(DataGoesHere!$B594="","",($CZ594-DI594))</f>
        <v/>
      </c>
      <c r="DK594" s="250" t="str">
        <f>IF(DataGoesHere!$B594="","",ABS($CZ594-DI594))</f>
        <v/>
      </c>
      <c r="DL594" s="250" t="str">
        <f>IF(DataGoesHere!$B594="","",DK594^2)</f>
        <v/>
      </c>
      <c r="DM594" s="249" t="str">
        <f>IF(DataGoesHere!$B594="","",DK594/$CZ594)</f>
        <v/>
      </c>
      <c r="DN594" s="250" t="str">
        <f>IF(DataGoesHere!$B594="","",SUM(DJ$2:DJ594)/AVERAGE(DK:DK))</f>
        <v/>
      </c>
      <c r="DP594" s="19" t="str">
        <f>IF(DataGoesHere!B594="",IF($DD594="Forecast",(Output!E$48*IntermediateCalcs!CY594)+Output!G$48,""),(Output!E$48*IntermediateCalcs!CY594)+Output!G$48)</f>
        <v/>
      </c>
      <c r="DQ594" s="274" t="str">
        <f>IF(DP594="","",IF(IntermediateCalcs!$AO$9="Yes",IntermediateCalcs!DP594*$CX594,IntermediateCalcs!DP594))</f>
        <v/>
      </c>
      <c r="DR594" s="250" t="str">
        <f>IF(DataGoesHere!$B594="","",($CZ594-DQ594))</f>
        <v/>
      </c>
      <c r="DS594" s="250" t="str">
        <f>IF(DataGoesHere!$B594="","",ABS($CZ594-DQ594))</f>
        <v/>
      </c>
      <c r="DT594" s="250" t="str">
        <f>IF(DataGoesHere!$B594="","",DS594^2)</f>
        <v/>
      </c>
      <c r="DU594" s="249" t="str">
        <f>IF(DataGoesHere!$B594="","",DS594/$CZ594)</f>
        <v/>
      </c>
      <c r="DV594" s="250" t="str">
        <f>IF(DataGoesHere!$B594="","",SUM(DR$2:DR594)/AVERAGE(DS:DS))</f>
        <v/>
      </c>
      <c r="DX594" s="19" t="str">
        <f>IF(DataGoesHere!$B593="","",(DB588*(Output!$O$49/Output!$P$49))+(IntermediateCalcs!DB589*(Output!$M$49/Output!$P$49))+(IntermediateCalcs!DB590*(Output!$K$49/Output!$P$49))+(DB591*(Output!$I$49/Output!$P$49))+(IntermediateCalcs!DB592*(Output!$G$49/Output!$P$49))+(IntermediateCalcs!DB593*(Output!$E$49/Output!$P$49)))</f>
        <v/>
      </c>
      <c r="DY594" s="274" t="str">
        <f>IF(DX594="","",IF(IntermediateCalcs!$AO$9="Yes",IntermediateCalcs!DX594*$CX594,IntermediateCalcs!DX594))</f>
        <v/>
      </c>
      <c r="DZ594" s="250" t="str">
        <f>IF(DataGoesHere!$B594="","",($CZ594-DY594))</f>
        <v/>
      </c>
      <c r="EA594" s="250" t="str">
        <f>IF(DataGoesHere!$B594="","",ABS($CZ594-DY594))</f>
        <v/>
      </c>
      <c r="EB594" s="250" t="str">
        <f>IF(DataGoesHere!$B594="","",EA594^2)</f>
        <v/>
      </c>
      <c r="EC594" s="249" t="str">
        <f>IF(DataGoesHere!$B594="","",EA594/$CZ594)</f>
        <v/>
      </c>
      <c r="ED594" s="250" t="str">
        <f>IF(DataGoesHere!$B594="","",SUM(DZ$2:DZ594)/AVERAGE(EA:EA))</f>
        <v/>
      </c>
    </row>
    <row r="595" spans="20:134" x14ac:dyDescent="0.2">
      <c r="T595" s="240"/>
      <c r="U595" s="86"/>
      <c r="V595" s="86"/>
      <c r="W595" s="86"/>
      <c r="X595" s="86"/>
      <c r="Y595" s="245" t="str">
        <f>IF(DataGoesHere!$B595="","",(DataGoesHere!$B595/SUM(DataGoesHere!$B590:'DataGoesHere'!$B601)))</f>
        <v/>
      </c>
      <c r="Z595" s="86"/>
      <c r="AA595" s="86"/>
      <c r="AB595" s="86"/>
      <c r="AC595" s="86"/>
      <c r="AD595" s="86"/>
      <c r="AE595" s="241"/>
      <c r="CV595" s="310" t="str">
        <f>IF(DataGoesHere!B595="","",DataGoesHere!A595)</f>
        <v/>
      </c>
      <c r="CW595" s="271">
        <f t="shared" ca="1" si="26"/>
        <v>6</v>
      </c>
      <c r="CX595" s="272">
        <f t="shared" ca="1" si="27"/>
        <v>1.0779088099730167</v>
      </c>
      <c r="CY595" s="266">
        <f>DataGoesHere!A595</f>
        <v>594</v>
      </c>
      <c r="CZ595" s="19" t="str">
        <f>IF(DataGoesHere!B595="","",DataGoesHere!B595)</f>
        <v/>
      </c>
      <c r="DA595" s="19" t="str">
        <f>IF(DataGoesHere!B595="","",IF(AH$5="No",DataGoesHere!B595,DataGoesHere!B595-(AH$2*(DataGoesHere!A595-1))))</f>
        <v/>
      </c>
      <c r="DB595" s="19" t="str">
        <f>IF(DataGoesHere!B595="","",IF(AO$9="No",DataGoesHere!B595,DataGoesHere!B595/CX595))</f>
        <v/>
      </c>
      <c r="DC595" s="19" t="str">
        <f>IF(DataGoesHere!B595="","",IF(AO$9="No",DA595,DA595/CX595))</f>
        <v/>
      </c>
      <c r="DD595" s="293" t="str">
        <f>IF(CZ595="",IF(COUNTIF(DD$2:DD594,"Forecast")&lt;Output!E$43,"Forecast",""),"Actual")</f>
        <v/>
      </c>
      <c r="DF595" s="19" t="str">
        <f>IF(DataGoesHere!B594="",IF(DD595="Forecast",(Output!$E$47*IntermediateCalcs!DH594)+((1-Output!$E$47)*IntermediateCalcs!DF594),""),(Output!$E$47*IntermediateCalcs!DB594)+((1-Output!$E$47)*IntermediateCalcs!DF594))</f>
        <v/>
      </c>
      <c r="DG595" s="19" t="str">
        <f>IF(DataGoesHere!B594="",IF(DD595="Forecast",(Output!$G$47*(IntermediateCalcs!DF595-IntermediateCalcs!DF594))+((1-Output!$G$47)*IntermediateCalcs!DG594),""),(Output!$G$47*(IntermediateCalcs!DF595-IntermediateCalcs!DF594))+((1-Output!$G$47)*IntermediateCalcs!DG594))</f>
        <v/>
      </c>
      <c r="DH595" s="19" t="str">
        <f>IF(DataGoesHere!B594="",IF(DD595="Forecast",DF595+DG595,""),DF595+DG595)</f>
        <v/>
      </c>
      <c r="DI595" s="274" t="str">
        <f>IF(DH595="","",IF(IntermediateCalcs!$AO$9="Yes",IntermediateCalcs!DH595*$CX595,IntermediateCalcs!DH595))</f>
        <v/>
      </c>
      <c r="DJ595" s="250" t="str">
        <f>IF(DataGoesHere!$B595="","",($CZ595-DI595))</f>
        <v/>
      </c>
      <c r="DK595" s="250" t="str">
        <f>IF(DataGoesHere!$B595="","",ABS($CZ595-DI595))</f>
        <v/>
      </c>
      <c r="DL595" s="250" t="str">
        <f>IF(DataGoesHere!$B595="","",DK595^2)</f>
        <v/>
      </c>
      <c r="DM595" s="249" t="str">
        <f>IF(DataGoesHere!$B595="","",DK595/$CZ595)</f>
        <v/>
      </c>
      <c r="DN595" s="250" t="str">
        <f>IF(DataGoesHere!$B595="","",SUM(DJ$2:DJ595)/AVERAGE(DK:DK))</f>
        <v/>
      </c>
      <c r="DP595" s="19" t="str">
        <f>IF(DataGoesHere!B595="",IF($DD595="Forecast",(Output!E$48*IntermediateCalcs!CY595)+Output!G$48,""),(Output!E$48*IntermediateCalcs!CY595)+Output!G$48)</f>
        <v/>
      </c>
      <c r="DQ595" s="274" t="str">
        <f>IF(DP595="","",IF(IntermediateCalcs!$AO$9="Yes",IntermediateCalcs!DP595*$CX595,IntermediateCalcs!DP595))</f>
        <v/>
      </c>
      <c r="DR595" s="250" t="str">
        <f>IF(DataGoesHere!$B595="","",($CZ595-DQ595))</f>
        <v/>
      </c>
      <c r="DS595" s="250" t="str">
        <f>IF(DataGoesHere!$B595="","",ABS($CZ595-DQ595))</f>
        <v/>
      </c>
      <c r="DT595" s="250" t="str">
        <f>IF(DataGoesHere!$B595="","",DS595^2)</f>
        <v/>
      </c>
      <c r="DU595" s="249" t="str">
        <f>IF(DataGoesHere!$B595="","",DS595/$CZ595)</f>
        <v/>
      </c>
      <c r="DV595" s="250" t="str">
        <f>IF(DataGoesHere!$B595="","",SUM(DR$2:DR595)/AVERAGE(DS:DS))</f>
        <v/>
      </c>
      <c r="DX595" s="19" t="str">
        <f>IF(DataGoesHere!$B594="","",(DB589*(Output!$O$49/Output!$P$49))+(IntermediateCalcs!DB590*(Output!$M$49/Output!$P$49))+(IntermediateCalcs!DB591*(Output!$K$49/Output!$P$49))+(DB592*(Output!$I$49/Output!$P$49))+(IntermediateCalcs!DB593*(Output!$G$49/Output!$P$49))+(IntermediateCalcs!DB594*(Output!$E$49/Output!$P$49)))</f>
        <v/>
      </c>
      <c r="DY595" s="274" t="str">
        <f>IF(DX595="","",IF(IntermediateCalcs!$AO$9="Yes",IntermediateCalcs!DX595*$CX595,IntermediateCalcs!DX595))</f>
        <v/>
      </c>
      <c r="DZ595" s="250" t="str">
        <f>IF(DataGoesHere!$B595="","",($CZ595-DY595))</f>
        <v/>
      </c>
      <c r="EA595" s="250" t="str">
        <f>IF(DataGoesHere!$B595="","",ABS($CZ595-DY595))</f>
        <v/>
      </c>
      <c r="EB595" s="250" t="str">
        <f>IF(DataGoesHere!$B595="","",EA595^2)</f>
        <v/>
      </c>
      <c r="EC595" s="249" t="str">
        <f>IF(DataGoesHere!$B595="","",EA595/$CZ595)</f>
        <v/>
      </c>
      <c r="ED595" s="250" t="str">
        <f>IF(DataGoesHere!$B595="","",SUM(DZ$2:DZ595)/AVERAGE(EA:EA))</f>
        <v/>
      </c>
    </row>
    <row r="596" spans="20:134" x14ac:dyDescent="0.2">
      <c r="T596" s="240"/>
      <c r="U596" s="86"/>
      <c r="V596" s="86"/>
      <c r="W596" s="86"/>
      <c r="X596" s="86"/>
      <c r="Y596" s="86"/>
      <c r="Z596" s="245" t="str">
        <f>IF(DataGoesHere!$B596="","",(DataGoesHere!$B596/SUM(DataGoesHere!$B590:'DataGoesHere'!$B601)))</f>
        <v/>
      </c>
      <c r="AA596" s="86"/>
      <c r="AB596" s="86"/>
      <c r="AC596" s="86"/>
      <c r="AD596" s="86"/>
      <c r="AE596" s="241"/>
      <c r="CV596" s="310" t="str">
        <f>IF(DataGoesHere!B596="","",DataGoesHere!A596)</f>
        <v/>
      </c>
      <c r="CW596" s="271">
        <f t="shared" ca="1" si="26"/>
        <v>7</v>
      </c>
      <c r="CX596" s="272">
        <f t="shared" ca="1" si="27"/>
        <v>1.0265458156689093</v>
      </c>
      <c r="CY596" s="266">
        <f>DataGoesHere!A596</f>
        <v>595</v>
      </c>
      <c r="CZ596" s="19" t="str">
        <f>IF(DataGoesHere!B596="","",DataGoesHere!B596)</f>
        <v/>
      </c>
      <c r="DA596" s="19" t="str">
        <f>IF(DataGoesHere!B596="","",IF(AH$5="No",DataGoesHere!B596,DataGoesHere!B596-(AH$2*(DataGoesHere!A596-1))))</f>
        <v/>
      </c>
      <c r="DB596" s="19" t="str">
        <f>IF(DataGoesHere!B596="","",IF(AO$9="No",DataGoesHere!B596,DataGoesHere!B596/CX596))</f>
        <v/>
      </c>
      <c r="DC596" s="19" t="str">
        <f>IF(DataGoesHere!B596="","",IF(AO$9="No",DA596,DA596/CX596))</f>
        <v/>
      </c>
      <c r="DD596" s="293" t="str">
        <f>IF(CZ596="",IF(COUNTIF(DD$2:DD595,"Forecast")&lt;Output!E$43,"Forecast",""),"Actual")</f>
        <v/>
      </c>
      <c r="DF596" s="19" t="str">
        <f>IF(DataGoesHere!B595="",IF(DD596="Forecast",(Output!$E$47*IntermediateCalcs!DH595)+((1-Output!$E$47)*IntermediateCalcs!DF595),""),(Output!$E$47*IntermediateCalcs!DB595)+((1-Output!$E$47)*IntermediateCalcs!DF595))</f>
        <v/>
      </c>
      <c r="DG596" s="19" t="str">
        <f>IF(DataGoesHere!B595="",IF(DD596="Forecast",(Output!$G$47*(IntermediateCalcs!DF596-IntermediateCalcs!DF595))+((1-Output!$G$47)*IntermediateCalcs!DG595),""),(Output!$G$47*(IntermediateCalcs!DF596-IntermediateCalcs!DF595))+((1-Output!$G$47)*IntermediateCalcs!DG595))</f>
        <v/>
      </c>
      <c r="DH596" s="19" t="str">
        <f>IF(DataGoesHere!B595="",IF(DD596="Forecast",DF596+DG596,""),DF596+DG596)</f>
        <v/>
      </c>
      <c r="DI596" s="274" t="str">
        <f>IF(DH596="","",IF(IntermediateCalcs!$AO$9="Yes",IntermediateCalcs!DH596*$CX596,IntermediateCalcs!DH596))</f>
        <v/>
      </c>
      <c r="DJ596" s="250" t="str">
        <f>IF(DataGoesHere!$B596="","",($CZ596-DI596))</f>
        <v/>
      </c>
      <c r="DK596" s="250" t="str">
        <f>IF(DataGoesHere!$B596="","",ABS($CZ596-DI596))</f>
        <v/>
      </c>
      <c r="DL596" s="250" t="str">
        <f>IF(DataGoesHere!$B596="","",DK596^2)</f>
        <v/>
      </c>
      <c r="DM596" s="249" t="str">
        <f>IF(DataGoesHere!$B596="","",DK596/$CZ596)</f>
        <v/>
      </c>
      <c r="DN596" s="250" t="str">
        <f>IF(DataGoesHere!$B596="","",SUM(DJ$2:DJ596)/AVERAGE(DK:DK))</f>
        <v/>
      </c>
      <c r="DP596" s="19" t="str">
        <f>IF(DataGoesHere!B596="",IF($DD596="Forecast",(Output!E$48*IntermediateCalcs!CY596)+Output!G$48,""),(Output!E$48*IntermediateCalcs!CY596)+Output!G$48)</f>
        <v/>
      </c>
      <c r="DQ596" s="274" t="str">
        <f>IF(DP596="","",IF(IntermediateCalcs!$AO$9="Yes",IntermediateCalcs!DP596*$CX596,IntermediateCalcs!DP596))</f>
        <v/>
      </c>
      <c r="DR596" s="250" t="str">
        <f>IF(DataGoesHere!$B596="","",($CZ596-DQ596))</f>
        <v/>
      </c>
      <c r="DS596" s="250" t="str">
        <f>IF(DataGoesHere!$B596="","",ABS($CZ596-DQ596))</f>
        <v/>
      </c>
      <c r="DT596" s="250" t="str">
        <f>IF(DataGoesHere!$B596="","",DS596^2)</f>
        <v/>
      </c>
      <c r="DU596" s="249" t="str">
        <f>IF(DataGoesHere!$B596="","",DS596/$CZ596)</f>
        <v/>
      </c>
      <c r="DV596" s="250" t="str">
        <f>IF(DataGoesHere!$B596="","",SUM(DR$2:DR596)/AVERAGE(DS:DS))</f>
        <v/>
      </c>
      <c r="DX596" s="19" t="str">
        <f>IF(DataGoesHere!$B595="","",(DB590*(Output!$O$49/Output!$P$49))+(IntermediateCalcs!DB591*(Output!$M$49/Output!$P$49))+(IntermediateCalcs!DB592*(Output!$K$49/Output!$P$49))+(DB593*(Output!$I$49/Output!$P$49))+(IntermediateCalcs!DB594*(Output!$G$49/Output!$P$49))+(IntermediateCalcs!DB595*(Output!$E$49/Output!$P$49)))</f>
        <v/>
      </c>
      <c r="DY596" s="274" t="str">
        <f>IF(DX596="","",IF(IntermediateCalcs!$AO$9="Yes",IntermediateCalcs!DX596*$CX596,IntermediateCalcs!DX596))</f>
        <v/>
      </c>
      <c r="DZ596" s="250" t="str">
        <f>IF(DataGoesHere!$B596="","",($CZ596-DY596))</f>
        <v/>
      </c>
      <c r="EA596" s="250" t="str">
        <f>IF(DataGoesHere!$B596="","",ABS($CZ596-DY596))</f>
        <v/>
      </c>
      <c r="EB596" s="250" t="str">
        <f>IF(DataGoesHere!$B596="","",EA596^2)</f>
        <v/>
      </c>
      <c r="EC596" s="249" t="str">
        <f>IF(DataGoesHere!$B596="","",EA596/$CZ596)</f>
        <v/>
      </c>
      <c r="ED596" s="250" t="str">
        <f>IF(DataGoesHere!$B596="","",SUM(DZ$2:DZ596)/AVERAGE(EA:EA))</f>
        <v/>
      </c>
    </row>
    <row r="597" spans="20:134" x14ac:dyDescent="0.2">
      <c r="T597" s="240"/>
      <c r="U597" s="86"/>
      <c r="V597" s="86"/>
      <c r="W597" s="86"/>
      <c r="X597" s="86"/>
      <c r="Y597" s="86"/>
      <c r="Z597" s="86"/>
      <c r="AA597" s="245" t="str">
        <f>IF(DataGoesHere!$B597="","",(DataGoesHere!$B597/SUM(DataGoesHere!$B590:'DataGoesHere'!$B601)))</f>
        <v/>
      </c>
      <c r="AB597" s="86"/>
      <c r="AC597" s="86"/>
      <c r="AD597" s="86"/>
      <c r="AE597" s="241"/>
      <c r="CV597" s="310" t="str">
        <f>IF(DataGoesHere!B597="","",DataGoesHere!A597)</f>
        <v/>
      </c>
      <c r="CW597" s="271">
        <f t="shared" ca="1" si="26"/>
        <v>8</v>
      </c>
      <c r="CX597" s="272">
        <f t="shared" ca="1" si="27"/>
        <v>1.0207492390681214</v>
      </c>
      <c r="CY597" s="266">
        <f>DataGoesHere!A597</f>
        <v>596</v>
      </c>
      <c r="CZ597" s="19" t="str">
        <f>IF(DataGoesHere!B597="","",DataGoesHere!B597)</f>
        <v/>
      </c>
      <c r="DA597" s="19" t="str">
        <f>IF(DataGoesHere!B597="","",IF(AH$5="No",DataGoesHere!B597,DataGoesHere!B597-(AH$2*(DataGoesHere!A597-1))))</f>
        <v/>
      </c>
      <c r="DB597" s="19" t="str">
        <f>IF(DataGoesHere!B597="","",IF(AO$9="No",DataGoesHere!B597,DataGoesHere!B597/CX597))</f>
        <v/>
      </c>
      <c r="DC597" s="19" t="str">
        <f>IF(DataGoesHere!B597="","",IF(AO$9="No",DA597,DA597/CX597))</f>
        <v/>
      </c>
      <c r="DD597" s="293" t="str">
        <f>IF(CZ597="",IF(COUNTIF(DD$2:DD596,"Forecast")&lt;Output!E$43,"Forecast",""),"Actual")</f>
        <v/>
      </c>
      <c r="DF597" s="19" t="str">
        <f>IF(DataGoesHere!B596="",IF(DD597="Forecast",(Output!$E$47*IntermediateCalcs!DH596)+((1-Output!$E$47)*IntermediateCalcs!DF596),""),(Output!$E$47*IntermediateCalcs!DB596)+((1-Output!$E$47)*IntermediateCalcs!DF596))</f>
        <v/>
      </c>
      <c r="DG597" s="19" t="str">
        <f>IF(DataGoesHere!B596="",IF(DD597="Forecast",(Output!$G$47*(IntermediateCalcs!DF597-IntermediateCalcs!DF596))+((1-Output!$G$47)*IntermediateCalcs!DG596),""),(Output!$G$47*(IntermediateCalcs!DF597-IntermediateCalcs!DF596))+((1-Output!$G$47)*IntermediateCalcs!DG596))</f>
        <v/>
      </c>
      <c r="DH597" s="19" t="str">
        <f>IF(DataGoesHere!B596="",IF(DD597="Forecast",DF597+DG597,""),DF597+DG597)</f>
        <v/>
      </c>
      <c r="DI597" s="274" t="str">
        <f>IF(DH597="","",IF(IntermediateCalcs!$AO$9="Yes",IntermediateCalcs!DH597*$CX597,IntermediateCalcs!DH597))</f>
        <v/>
      </c>
      <c r="DJ597" s="250" t="str">
        <f>IF(DataGoesHere!$B597="","",($CZ597-DI597))</f>
        <v/>
      </c>
      <c r="DK597" s="250" t="str">
        <f>IF(DataGoesHere!$B597="","",ABS($CZ597-DI597))</f>
        <v/>
      </c>
      <c r="DL597" s="250" t="str">
        <f>IF(DataGoesHere!$B597="","",DK597^2)</f>
        <v/>
      </c>
      <c r="DM597" s="249" t="str">
        <f>IF(DataGoesHere!$B597="","",DK597/$CZ597)</f>
        <v/>
      </c>
      <c r="DN597" s="250" t="str">
        <f>IF(DataGoesHere!$B597="","",SUM(DJ$2:DJ597)/AVERAGE(DK:DK))</f>
        <v/>
      </c>
      <c r="DP597" s="19" t="str">
        <f>IF(DataGoesHere!B597="",IF($DD597="Forecast",(Output!E$48*IntermediateCalcs!CY597)+Output!G$48,""),(Output!E$48*IntermediateCalcs!CY597)+Output!G$48)</f>
        <v/>
      </c>
      <c r="DQ597" s="274" t="str">
        <f>IF(DP597="","",IF(IntermediateCalcs!$AO$9="Yes",IntermediateCalcs!DP597*$CX597,IntermediateCalcs!DP597))</f>
        <v/>
      </c>
      <c r="DR597" s="250" t="str">
        <f>IF(DataGoesHere!$B597="","",($CZ597-DQ597))</f>
        <v/>
      </c>
      <c r="DS597" s="250" t="str">
        <f>IF(DataGoesHere!$B597="","",ABS($CZ597-DQ597))</f>
        <v/>
      </c>
      <c r="DT597" s="250" t="str">
        <f>IF(DataGoesHere!$B597="","",DS597^2)</f>
        <v/>
      </c>
      <c r="DU597" s="249" t="str">
        <f>IF(DataGoesHere!$B597="","",DS597/$CZ597)</f>
        <v/>
      </c>
      <c r="DV597" s="250" t="str">
        <f>IF(DataGoesHere!$B597="","",SUM(DR$2:DR597)/AVERAGE(DS:DS))</f>
        <v/>
      </c>
      <c r="DX597" s="19" t="str">
        <f>IF(DataGoesHere!$B596="","",(DB591*(Output!$O$49/Output!$P$49))+(IntermediateCalcs!DB592*(Output!$M$49/Output!$P$49))+(IntermediateCalcs!DB593*(Output!$K$49/Output!$P$49))+(DB594*(Output!$I$49/Output!$P$49))+(IntermediateCalcs!DB595*(Output!$G$49/Output!$P$49))+(IntermediateCalcs!DB596*(Output!$E$49/Output!$P$49)))</f>
        <v/>
      </c>
      <c r="DY597" s="274" t="str">
        <f>IF(DX597="","",IF(IntermediateCalcs!$AO$9="Yes",IntermediateCalcs!DX597*$CX597,IntermediateCalcs!DX597))</f>
        <v/>
      </c>
      <c r="DZ597" s="250" t="str">
        <f>IF(DataGoesHere!$B597="","",($CZ597-DY597))</f>
        <v/>
      </c>
      <c r="EA597" s="250" t="str">
        <f>IF(DataGoesHere!$B597="","",ABS($CZ597-DY597))</f>
        <v/>
      </c>
      <c r="EB597" s="250" t="str">
        <f>IF(DataGoesHere!$B597="","",EA597^2)</f>
        <v/>
      </c>
      <c r="EC597" s="249" t="str">
        <f>IF(DataGoesHere!$B597="","",EA597/$CZ597)</f>
        <v/>
      </c>
      <c r="ED597" s="250" t="str">
        <f>IF(DataGoesHere!$B597="","",SUM(DZ$2:DZ597)/AVERAGE(EA:EA))</f>
        <v/>
      </c>
    </row>
    <row r="598" spans="20:134" x14ac:dyDescent="0.2">
      <c r="T598" s="240"/>
      <c r="U598" s="86"/>
      <c r="V598" s="86"/>
      <c r="W598" s="86"/>
      <c r="X598" s="86"/>
      <c r="Y598" s="86"/>
      <c r="Z598" s="86"/>
      <c r="AA598" s="86"/>
      <c r="AB598" s="245" t="str">
        <f>IF(DataGoesHere!$B598="","",(DataGoesHere!$B598/SUM(DataGoesHere!$B590:'DataGoesHere'!$B601)))</f>
        <v/>
      </c>
      <c r="AC598" s="86"/>
      <c r="AD598" s="86"/>
      <c r="AE598" s="241"/>
      <c r="CV598" s="310" t="str">
        <f>IF(DataGoesHere!B598="","",DataGoesHere!A598)</f>
        <v/>
      </c>
      <c r="CW598" s="271">
        <f t="shared" ca="1" si="26"/>
        <v>9</v>
      </c>
      <c r="CX598" s="272">
        <f t="shared" ca="1" si="27"/>
        <v>1.0625330005567626</v>
      </c>
      <c r="CY598" s="266">
        <f>DataGoesHere!A598</f>
        <v>597</v>
      </c>
      <c r="CZ598" s="19" t="str">
        <f>IF(DataGoesHere!B598="","",DataGoesHere!B598)</f>
        <v/>
      </c>
      <c r="DA598" s="19" t="str">
        <f>IF(DataGoesHere!B598="","",IF(AH$5="No",DataGoesHere!B598,DataGoesHere!B598-(AH$2*(DataGoesHere!A598-1))))</f>
        <v/>
      </c>
      <c r="DB598" s="19" t="str">
        <f>IF(DataGoesHere!B598="","",IF(AO$9="No",DataGoesHere!B598,DataGoesHere!B598/CX598))</f>
        <v/>
      </c>
      <c r="DC598" s="19" t="str">
        <f>IF(DataGoesHere!B598="","",IF(AO$9="No",DA598,DA598/CX598))</f>
        <v/>
      </c>
      <c r="DD598" s="293" t="str">
        <f>IF(CZ598="",IF(COUNTIF(DD$2:DD597,"Forecast")&lt;Output!E$43,"Forecast",""),"Actual")</f>
        <v/>
      </c>
      <c r="DF598" s="19" t="str">
        <f>IF(DataGoesHere!B597="",IF(DD598="Forecast",(Output!$E$47*IntermediateCalcs!DH597)+((1-Output!$E$47)*IntermediateCalcs!DF597),""),(Output!$E$47*IntermediateCalcs!DB597)+((1-Output!$E$47)*IntermediateCalcs!DF597))</f>
        <v/>
      </c>
      <c r="DG598" s="19" t="str">
        <f>IF(DataGoesHere!B597="",IF(DD598="Forecast",(Output!$G$47*(IntermediateCalcs!DF598-IntermediateCalcs!DF597))+((1-Output!$G$47)*IntermediateCalcs!DG597),""),(Output!$G$47*(IntermediateCalcs!DF598-IntermediateCalcs!DF597))+((1-Output!$G$47)*IntermediateCalcs!DG597))</f>
        <v/>
      </c>
      <c r="DH598" s="19" t="str">
        <f>IF(DataGoesHere!B597="",IF(DD598="Forecast",DF598+DG598,""),DF598+DG598)</f>
        <v/>
      </c>
      <c r="DI598" s="274" t="str">
        <f>IF(DH598="","",IF(IntermediateCalcs!$AO$9="Yes",IntermediateCalcs!DH598*$CX598,IntermediateCalcs!DH598))</f>
        <v/>
      </c>
      <c r="DJ598" s="250" t="str">
        <f>IF(DataGoesHere!$B598="","",($CZ598-DI598))</f>
        <v/>
      </c>
      <c r="DK598" s="250" t="str">
        <f>IF(DataGoesHere!$B598="","",ABS($CZ598-DI598))</f>
        <v/>
      </c>
      <c r="DL598" s="250" t="str">
        <f>IF(DataGoesHere!$B598="","",DK598^2)</f>
        <v/>
      </c>
      <c r="DM598" s="249" t="str">
        <f>IF(DataGoesHere!$B598="","",DK598/$CZ598)</f>
        <v/>
      </c>
      <c r="DN598" s="250" t="str">
        <f>IF(DataGoesHere!$B598="","",SUM(DJ$2:DJ598)/AVERAGE(DK:DK))</f>
        <v/>
      </c>
      <c r="DP598" s="19" t="str">
        <f>IF(DataGoesHere!B598="",IF($DD598="Forecast",(Output!E$48*IntermediateCalcs!CY598)+Output!G$48,""),(Output!E$48*IntermediateCalcs!CY598)+Output!G$48)</f>
        <v/>
      </c>
      <c r="DQ598" s="274" t="str">
        <f>IF(DP598="","",IF(IntermediateCalcs!$AO$9="Yes",IntermediateCalcs!DP598*$CX598,IntermediateCalcs!DP598))</f>
        <v/>
      </c>
      <c r="DR598" s="250" t="str">
        <f>IF(DataGoesHere!$B598="","",($CZ598-DQ598))</f>
        <v/>
      </c>
      <c r="DS598" s="250" t="str">
        <f>IF(DataGoesHere!$B598="","",ABS($CZ598-DQ598))</f>
        <v/>
      </c>
      <c r="DT598" s="250" t="str">
        <f>IF(DataGoesHere!$B598="","",DS598^2)</f>
        <v/>
      </c>
      <c r="DU598" s="249" t="str">
        <f>IF(DataGoesHere!$B598="","",DS598/$CZ598)</f>
        <v/>
      </c>
      <c r="DV598" s="250" t="str">
        <f>IF(DataGoesHere!$B598="","",SUM(DR$2:DR598)/AVERAGE(DS:DS))</f>
        <v/>
      </c>
      <c r="DX598" s="19" t="str">
        <f>IF(DataGoesHere!$B597="","",(DB592*(Output!$O$49/Output!$P$49))+(IntermediateCalcs!DB593*(Output!$M$49/Output!$P$49))+(IntermediateCalcs!DB594*(Output!$K$49/Output!$P$49))+(DB595*(Output!$I$49/Output!$P$49))+(IntermediateCalcs!DB596*(Output!$G$49/Output!$P$49))+(IntermediateCalcs!DB597*(Output!$E$49/Output!$P$49)))</f>
        <v/>
      </c>
      <c r="DY598" s="274" t="str">
        <f>IF(DX598="","",IF(IntermediateCalcs!$AO$9="Yes",IntermediateCalcs!DX598*$CX598,IntermediateCalcs!DX598))</f>
        <v/>
      </c>
      <c r="DZ598" s="250" t="str">
        <f>IF(DataGoesHere!$B598="","",($CZ598-DY598))</f>
        <v/>
      </c>
      <c r="EA598" s="250" t="str">
        <f>IF(DataGoesHere!$B598="","",ABS($CZ598-DY598))</f>
        <v/>
      </c>
      <c r="EB598" s="250" t="str">
        <f>IF(DataGoesHere!$B598="","",EA598^2)</f>
        <v/>
      </c>
      <c r="EC598" s="249" t="str">
        <f>IF(DataGoesHere!$B598="","",EA598/$CZ598)</f>
        <v/>
      </c>
      <c r="ED598" s="250" t="str">
        <f>IF(DataGoesHere!$B598="","",SUM(DZ$2:DZ598)/AVERAGE(EA:EA))</f>
        <v/>
      </c>
    </row>
    <row r="599" spans="20:134" x14ac:dyDescent="0.2">
      <c r="T599" s="240"/>
      <c r="U599" s="86"/>
      <c r="V599" s="86"/>
      <c r="W599" s="86"/>
      <c r="X599" s="86"/>
      <c r="Y599" s="86"/>
      <c r="Z599" s="86"/>
      <c r="AA599" s="86"/>
      <c r="AB599" s="86"/>
      <c r="AC599" s="245" t="str">
        <f>IF(DataGoesHere!$B599="","",(DataGoesHere!$B599/SUM(DataGoesHere!$B590:'DataGoesHere'!$B601)))</f>
        <v/>
      </c>
      <c r="AD599" s="86"/>
      <c r="AE599" s="241"/>
      <c r="CV599" s="310" t="str">
        <f>IF(DataGoesHere!B599="","",DataGoesHere!A599)</f>
        <v/>
      </c>
      <c r="CW599" s="271">
        <f t="shared" ca="1" si="26"/>
        <v>10</v>
      </c>
      <c r="CX599" s="272">
        <f t="shared" ca="1" si="27"/>
        <v>0.92557634012077306</v>
      </c>
      <c r="CY599" s="266">
        <f>DataGoesHere!A599</f>
        <v>598</v>
      </c>
      <c r="CZ599" s="19" t="str">
        <f>IF(DataGoesHere!B599="","",DataGoesHere!B599)</f>
        <v/>
      </c>
      <c r="DA599" s="19" t="str">
        <f>IF(DataGoesHere!B599="","",IF(AH$5="No",DataGoesHere!B599,DataGoesHere!B599-(AH$2*(DataGoesHere!A599-1))))</f>
        <v/>
      </c>
      <c r="DB599" s="19" t="str">
        <f>IF(DataGoesHere!B599="","",IF(AO$9="No",DataGoesHere!B599,DataGoesHere!B599/CX599))</f>
        <v/>
      </c>
      <c r="DC599" s="19" t="str">
        <f>IF(DataGoesHere!B599="","",IF(AO$9="No",DA599,DA599/CX599))</f>
        <v/>
      </c>
      <c r="DD599" s="293" t="str">
        <f>IF(CZ599="",IF(COUNTIF(DD$2:DD598,"Forecast")&lt;Output!E$43,"Forecast",""),"Actual")</f>
        <v/>
      </c>
      <c r="DF599" s="19" t="str">
        <f>IF(DataGoesHere!B598="",IF(DD599="Forecast",(Output!$E$47*IntermediateCalcs!DH598)+((1-Output!$E$47)*IntermediateCalcs!DF598),""),(Output!$E$47*IntermediateCalcs!DB598)+((1-Output!$E$47)*IntermediateCalcs!DF598))</f>
        <v/>
      </c>
      <c r="DG599" s="19" t="str">
        <f>IF(DataGoesHere!B598="",IF(DD599="Forecast",(Output!$G$47*(IntermediateCalcs!DF599-IntermediateCalcs!DF598))+((1-Output!$G$47)*IntermediateCalcs!DG598),""),(Output!$G$47*(IntermediateCalcs!DF599-IntermediateCalcs!DF598))+((1-Output!$G$47)*IntermediateCalcs!DG598))</f>
        <v/>
      </c>
      <c r="DH599" s="19" t="str">
        <f>IF(DataGoesHere!B598="",IF(DD599="Forecast",DF599+DG599,""),DF599+DG599)</f>
        <v/>
      </c>
      <c r="DI599" s="274" t="str">
        <f>IF(DH599="","",IF(IntermediateCalcs!$AO$9="Yes",IntermediateCalcs!DH599*$CX599,IntermediateCalcs!DH599))</f>
        <v/>
      </c>
      <c r="DJ599" s="250" t="str">
        <f>IF(DataGoesHere!$B599="","",($CZ599-DI599))</f>
        <v/>
      </c>
      <c r="DK599" s="250" t="str">
        <f>IF(DataGoesHere!$B599="","",ABS($CZ599-DI599))</f>
        <v/>
      </c>
      <c r="DL599" s="250" t="str">
        <f>IF(DataGoesHere!$B599="","",DK599^2)</f>
        <v/>
      </c>
      <c r="DM599" s="249" t="str">
        <f>IF(DataGoesHere!$B599="","",DK599/$CZ599)</f>
        <v/>
      </c>
      <c r="DN599" s="250" t="str">
        <f>IF(DataGoesHere!$B599="","",SUM(DJ$2:DJ599)/AVERAGE(DK:DK))</f>
        <v/>
      </c>
      <c r="DP599" s="19" t="str">
        <f>IF(DataGoesHere!B599="",IF($DD599="Forecast",(Output!E$48*IntermediateCalcs!CY599)+Output!G$48,""),(Output!E$48*IntermediateCalcs!CY599)+Output!G$48)</f>
        <v/>
      </c>
      <c r="DQ599" s="274" t="str">
        <f>IF(DP599="","",IF(IntermediateCalcs!$AO$9="Yes",IntermediateCalcs!DP599*$CX599,IntermediateCalcs!DP599))</f>
        <v/>
      </c>
      <c r="DR599" s="250" t="str">
        <f>IF(DataGoesHere!$B599="","",($CZ599-DQ599))</f>
        <v/>
      </c>
      <c r="DS599" s="250" t="str">
        <f>IF(DataGoesHere!$B599="","",ABS($CZ599-DQ599))</f>
        <v/>
      </c>
      <c r="DT599" s="250" t="str">
        <f>IF(DataGoesHere!$B599="","",DS599^2)</f>
        <v/>
      </c>
      <c r="DU599" s="249" t="str">
        <f>IF(DataGoesHere!$B599="","",DS599/$CZ599)</f>
        <v/>
      </c>
      <c r="DV599" s="250" t="str">
        <f>IF(DataGoesHere!$B599="","",SUM(DR$2:DR599)/AVERAGE(DS:DS))</f>
        <v/>
      </c>
      <c r="DX599" s="19" t="str">
        <f>IF(DataGoesHere!$B598="","",(DB593*(Output!$O$49/Output!$P$49))+(IntermediateCalcs!DB594*(Output!$M$49/Output!$P$49))+(IntermediateCalcs!DB595*(Output!$K$49/Output!$P$49))+(DB596*(Output!$I$49/Output!$P$49))+(IntermediateCalcs!DB597*(Output!$G$49/Output!$P$49))+(IntermediateCalcs!DB598*(Output!$E$49/Output!$P$49)))</f>
        <v/>
      </c>
      <c r="DY599" s="274" t="str">
        <f>IF(DX599="","",IF(IntermediateCalcs!$AO$9="Yes",IntermediateCalcs!DX599*$CX599,IntermediateCalcs!DX599))</f>
        <v/>
      </c>
      <c r="DZ599" s="250" t="str">
        <f>IF(DataGoesHere!$B599="","",($CZ599-DY599))</f>
        <v/>
      </c>
      <c r="EA599" s="250" t="str">
        <f>IF(DataGoesHere!$B599="","",ABS($CZ599-DY599))</f>
        <v/>
      </c>
      <c r="EB599" s="250" t="str">
        <f>IF(DataGoesHere!$B599="","",EA599^2)</f>
        <v/>
      </c>
      <c r="EC599" s="249" t="str">
        <f>IF(DataGoesHere!$B599="","",EA599/$CZ599)</f>
        <v/>
      </c>
      <c r="ED599" s="250" t="str">
        <f>IF(DataGoesHere!$B599="","",SUM(DZ$2:DZ599)/AVERAGE(EA:EA))</f>
        <v/>
      </c>
    </row>
    <row r="600" spans="20:134" x14ac:dyDescent="0.2">
      <c r="T600" s="240"/>
      <c r="U600" s="86"/>
      <c r="V600" s="86"/>
      <c r="W600" s="86"/>
      <c r="X600" s="86"/>
      <c r="Y600" s="86"/>
      <c r="Z600" s="86"/>
      <c r="AA600" s="86"/>
      <c r="AB600" s="86"/>
      <c r="AC600" s="86"/>
      <c r="AD600" s="245" t="str">
        <f>IF(DataGoesHere!$B600="","",(DataGoesHere!$B600/SUM(DataGoesHere!$B590:'DataGoesHere'!$B601)))</f>
        <v/>
      </c>
      <c r="AE600" s="241"/>
      <c r="CV600" s="310" t="str">
        <f>IF(DataGoesHere!B600="","",DataGoesHere!A600)</f>
        <v/>
      </c>
      <c r="CW600" s="271">
        <f t="shared" ca="1" si="26"/>
        <v>11</v>
      </c>
      <c r="CX600" s="272">
        <f t="shared" ca="1" si="27"/>
        <v>0.97463169608807265</v>
      </c>
      <c r="CY600" s="266">
        <f>DataGoesHere!A600</f>
        <v>599</v>
      </c>
      <c r="CZ600" s="19" t="str">
        <f>IF(DataGoesHere!B600="","",DataGoesHere!B600)</f>
        <v/>
      </c>
      <c r="DA600" s="19" t="str">
        <f>IF(DataGoesHere!B600="","",IF(AH$5="No",DataGoesHere!B600,DataGoesHere!B600-(AH$2*(DataGoesHere!A600-1))))</f>
        <v/>
      </c>
      <c r="DB600" s="19" t="str">
        <f>IF(DataGoesHere!B600="","",IF(AO$9="No",DataGoesHere!B600,DataGoesHere!B600/CX600))</f>
        <v/>
      </c>
      <c r="DC600" s="19" t="str">
        <f>IF(DataGoesHere!B600="","",IF(AO$9="No",DA600,DA600/CX600))</f>
        <v/>
      </c>
      <c r="DD600" s="293" t="str">
        <f>IF(CZ600="",IF(COUNTIF(DD$2:DD599,"Forecast")&lt;Output!E$43,"Forecast",""),"Actual")</f>
        <v/>
      </c>
      <c r="DF600" s="19" t="str">
        <f>IF(DataGoesHere!B599="",IF(DD600="Forecast",(Output!$E$47*IntermediateCalcs!DH599)+((1-Output!$E$47)*IntermediateCalcs!DF599),""),(Output!$E$47*IntermediateCalcs!DB599)+((1-Output!$E$47)*IntermediateCalcs!DF599))</f>
        <v/>
      </c>
      <c r="DG600" s="19" t="str">
        <f>IF(DataGoesHere!B599="",IF(DD600="Forecast",(Output!$G$47*(IntermediateCalcs!DF600-IntermediateCalcs!DF599))+((1-Output!$G$47)*IntermediateCalcs!DG599),""),(Output!$G$47*(IntermediateCalcs!DF600-IntermediateCalcs!DF599))+((1-Output!$G$47)*IntermediateCalcs!DG599))</f>
        <v/>
      </c>
      <c r="DH600" s="19" t="str">
        <f>IF(DataGoesHere!B599="",IF(DD600="Forecast",DF600+DG600,""),DF600+DG600)</f>
        <v/>
      </c>
      <c r="DI600" s="274" t="str">
        <f>IF(DH600="","",IF(IntermediateCalcs!$AO$9="Yes",IntermediateCalcs!DH600*$CX600,IntermediateCalcs!DH600))</f>
        <v/>
      </c>
      <c r="DJ600" s="250" t="str">
        <f>IF(DataGoesHere!$B600="","",($CZ600-DI600))</f>
        <v/>
      </c>
      <c r="DK600" s="250" t="str">
        <f>IF(DataGoesHere!$B600="","",ABS($CZ600-DI600))</f>
        <v/>
      </c>
      <c r="DL600" s="250" t="str">
        <f>IF(DataGoesHere!$B600="","",DK600^2)</f>
        <v/>
      </c>
      <c r="DM600" s="249" t="str">
        <f>IF(DataGoesHere!$B600="","",DK600/$CZ600)</f>
        <v/>
      </c>
      <c r="DN600" s="250" t="str">
        <f>IF(DataGoesHere!$B600="","",SUM(DJ$2:DJ600)/AVERAGE(DK:DK))</f>
        <v/>
      </c>
      <c r="DP600" s="19" t="str">
        <f>IF(DataGoesHere!B600="",IF($DD600="Forecast",(Output!E$48*IntermediateCalcs!CY600)+Output!G$48,""),(Output!E$48*IntermediateCalcs!CY600)+Output!G$48)</f>
        <v/>
      </c>
      <c r="DQ600" s="274" t="str">
        <f>IF(DP600="","",IF(IntermediateCalcs!$AO$9="Yes",IntermediateCalcs!DP600*$CX600,IntermediateCalcs!DP600))</f>
        <v/>
      </c>
      <c r="DR600" s="250" t="str">
        <f>IF(DataGoesHere!$B600="","",($CZ600-DQ600))</f>
        <v/>
      </c>
      <c r="DS600" s="250" t="str">
        <f>IF(DataGoesHere!$B600="","",ABS($CZ600-DQ600))</f>
        <v/>
      </c>
      <c r="DT600" s="250" t="str">
        <f>IF(DataGoesHere!$B600="","",DS600^2)</f>
        <v/>
      </c>
      <c r="DU600" s="249" t="str">
        <f>IF(DataGoesHere!$B600="","",DS600/$CZ600)</f>
        <v/>
      </c>
      <c r="DV600" s="250" t="str">
        <f>IF(DataGoesHere!$B600="","",SUM(DR$2:DR600)/AVERAGE(DS:DS))</f>
        <v/>
      </c>
      <c r="DX600" s="19" t="str">
        <f>IF(DataGoesHere!$B599="","",(DB594*(Output!$O$49/Output!$P$49))+(IntermediateCalcs!DB595*(Output!$M$49/Output!$P$49))+(IntermediateCalcs!DB596*(Output!$K$49/Output!$P$49))+(DB597*(Output!$I$49/Output!$P$49))+(IntermediateCalcs!DB598*(Output!$G$49/Output!$P$49))+(IntermediateCalcs!DB599*(Output!$E$49/Output!$P$49)))</f>
        <v/>
      </c>
      <c r="DY600" s="274" t="str">
        <f>IF(DX600="","",IF(IntermediateCalcs!$AO$9="Yes",IntermediateCalcs!DX600*$CX600,IntermediateCalcs!DX600))</f>
        <v/>
      </c>
      <c r="DZ600" s="250" t="str">
        <f>IF(DataGoesHere!$B600="","",($CZ600-DY600))</f>
        <v/>
      </c>
      <c r="EA600" s="250" t="str">
        <f>IF(DataGoesHere!$B600="","",ABS($CZ600-DY600))</f>
        <v/>
      </c>
      <c r="EB600" s="250" t="str">
        <f>IF(DataGoesHere!$B600="","",EA600^2)</f>
        <v/>
      </c>
      <c r="EC600" s="249" t="str">
        <f>IF(DataGoesHere!$B600="","",EA600/$CZ600)</f>
        <v/>
      </c>
      <c r="ED600" s="250" t="str">
        <f>IF(DataGoesHere!$B600="","",SUM(DZ$2:DZ600)/AVERAGE(EA:EA))</f>
        <v/>
      </c>
    </row>
    <row r="601" spans="20:134" x14ac:dyDescent="0.2">
      <c r="T601" s="242"/>
      <c r="U601" s="243"/>
      <c r="V601" s="243"/>
      <c r="W601" s="243"/>
      <c r="X601" s="243"/>
      <c r="Y601" s="243"/>
      <c r="Z601" s="243"/>
      <c r="AA601" s="243"/>
      <c r="AB601" s="243"/>
      <c r="AC601" s="243"/>
      <c r="AD601" s="243"/>
      <c r="AE601" s="246" t="str">
        <f>IF(DataGoesHere!$B601="","",(DataGoesHere!$B601/SUM(DataGoesHere!$B590:'DataGoesHere'!$B601)))</f>
        <v/>
      </c>
      <c r="CV601" s="310" t="str">
        <f>IF(DataGoesHere!B601="","",DataGoesHere!A601)</f>
        <v/>
      </c>
      <c r="CW601" s="271">
        <f t="shared" ca="1" si="26"/>
        <v>12</v>
      </c>
      <c r="CX601" s="272">
        <f t="shared" ca="1" si="27"/>
        <v>1.0054005237672714</v>
      </c>
      <c r="CY601" s="266">
        <f>DataGoesHere!A601</f>
        <v>600</v>
      </c>
      <c r="CZ601" s="19" t="str">
        <f>IF(DataGoesHere!B601="","",DataGoesHere!B601)</f>
        <v/>
      </c>
      <c r="DA601" s="19" t="str">
        <f>IF(DataGoesHere!B601="","",IF(AH$5="No",DataGoesHere!B601,DataGoesHere!B601-(AH$2*(DataGoesHere!A601-1))))</f>
        <v/>
      </c>
      <c r="DB601" s="19" t="str">
        <f>IF(DataGoesHere!B601="","",IF(AO$9="No",DataGoesHere!B601,DataGoesHere!B601/CX601))</f>
        <v/>
      </c>
      <c r="DC601" s="19" t="str">
        <f>IF(DataGoesHere!B601="","",IF(AO$9="No",DA601,DA601/CX601))</f>
        <v/>
      </c>
      <c r="DD601" s="293" t="str">
        <f>IF(CZ601="",IF(COUNTIF(DD$2:DD600,"Forecast")&lt;Output!E$43,"Forecast",""),"Actual")</f>
        <v/>
      </c>
      <c r="DF601" s="19" t="str">
        <f>IF(DataGoesHere!B600="",IF(DD601="Forecast",(Output!$E$47*IntermediateCalcs!DH600)+((1-Output!$E$47)*IntermediateCalcs!DF600),""),(Output!$E$47*IntermediateCalcs!DB600)+((1-Output!$E$47)*IntermediateCalcs!DF600))</f>
        <v/>
      </c>
      <c r="DG601" s="19" t="str">
        <f>IF(DataGoesHere!B600="",IF(DD601="Forecast",(Output!$G$47*(IntermediateCalcs!DF601-IntermediateCalcs!DF600))+((1-Output!$G$47)*IntermediateCalcs!DG600),""),(Output!$G$47*(IntermediateCalcs!DF601-IntermediateCalcs!DF600))+((1-Output!$G$47)*IntermediateCalcs!DG600))</f>
        <v/>
      </c>
      <c r="DH601" s="19" t="str">
        <f>IF(DataGoesHere!B600="",IF(DD601="Forecast",DF601+DG601,""),DF601+DG601)</f>
        <v/>
      </c>
      <c r="DI601" s="274" t="str">
        <f>IF(DH601="","",IF(IntermediateCalcs!$AO$9="Yes",IntermediateCalcs!DH601*$CX601,IntermediateCalcs!DH601))</f>
        <v/>
      </c>
      <c r="DJ601" s="250" t="str">
        <f>IF(DataGoesHere!$B601="","",($CZ601-DI601))</f>
        <v/>
      </c>
      <c r="DK601" s="250" t="str">
        <f>IF(DataGoesHere!$B601="","",ABS($CZ601-DI601))</f>
        <v/>
      </c>
      <c r="DL601" s="250" t="str">
        <f>IF(DataGoesHere!$B601="","",DK601^2)</f>
        <v/>
      </c>
      <c r="DM601" s="249" t="str">
        <f>IF(DataGoesHere!$B601="","",DK601/$CZ601)</f>
        <v/>
      </c>
      <c r="DN601" s="250" t="str">
        <f>IF(DataGoesHere!$B601="","",SUM(DJ$2:DJ601)/AVERAGE(DK:DK))</f>
        <v/>
      </c>
      <c r="DP601" s="19" t="str">
        <f>IF(DataGoesHere!B601="",IF($DD601="Forecast",(Output!E$48*IntermediateCalcs!CY601)+Output!G$48,""),(Output!E$48*IntermediateCalcs!CY601)+Output!G$48)</f>
        <v/>
      </c>
      <c r="DQ601" s="274" t="str">
        <f>IF(DP601="","",IF(IntermediateCalcs!$AO$9="Yes",IntermediateCalcs!DP601*$CX601,IntermediateCalcs!DP601))</f>
        <v/>
      </c>
      <c r="DR601" s="250" t="str">
        <f>IF(DataGoesHere!$B601="","",($CZ601-DQ601))</f>
        <v/>
      </c>
      <c r="DS601" s="250" t="str">
        <f>IF(DataGoesHere!$B601="","",ABS($CZ601-DQ601))</f>
        <v/>
      </c>
      <c r="DT601" s="250" t="str">
        <f>IF(DataGoesHere!$B601="","",DS601^2)</f>
        <v/>
      </c>
      <c r="DU601" s="249" t="str">
        <f>IF(DataGoesHere!$B601="","",DS601/$CZ601)</f>
        <v/>
      </c>
      <c r="DV601" s="250" t="str">
        <f>IF(DataGoesHere!$B601="","",SUM(DR$2:DR601)/AVERAGE(DS:DS))</f>
        <v/>
      </c>
      <c r="DX601" s="19" t="str">
        <f>IF(DataGoesHere!$B600="","",(DB595*(Output!$O$49/Output!$P$49))+(IntermediateCalcs!DB596*(Output!$M$49/Output!$P$49))+(IntermediateCalcs!DB597*(Output!$K$49/Output!$P$49))+(DB598*(Output!$I$49/Output!$P$49))+(IntermediateCalcs!DB599*(Output!$G$49/Output!$P$49))+(IntermediateCalcs!DB600*(Output!$E$49/Output!$P$49)))</f>
        <v/>
      </c>
      <c r="DY601" s="274" t="str">
        <f>IF(DX601="","",IF(IntermediateCalcs!$AO$9="Yes",IntermediateCalcs!DX601*$CX601,IntermediateCalcs!DX601))</f>
        <v/>
      </c>
      <c r="DZ601" s="250" t="str">
        <f>IF(DataGoesHere!$B601="","",($CZ601-DY601))</f>
        <v/>
      </c>
      <c r="EA601" s="250" t="str">
        <f>IF(DataGoesHere!$B601="","",ABS($CZ601-DY601))</f>
        <v/>
      </c>
      <c r="EB601" s="250" t="str">
        <f>IF(DataGoesHere!$B601="","",EA601^2)</f>
        <v/>
      </c>
      <c r="EC601" s="249" t="str">
        <f>IF(DataGoesHere!$B601="","",EA601/$CZ601)</f>
        <v/>
      </c>
      <c r="ED601" s="250" t="str">
        <f>IF(DataGoesHere!$B601="","",SUM(DZ$2:DZ601)/AVERAGE(EA:EA))</f>
        <v/>
      </c>
    </row>
    <row r="602" spans="20:134" x14ac:dyDescent="0.2">
      <c r="T602" s="244" t="str">
        <f>IF(DataGoesHere!$B602="","",(DataGoesHere!$B602/SUM(DataGoesHere!$B602:'DataGoesHere'!$B613)))</f>
        <v/>
      </c>
      <c r="U602" s="238"/>
      <c r="V602" s="238"/>
      <c r="W602" s="238"/>
      <c r="X602" s="238"/>
      <c r="Y602" s="238"/>
      <c r="Z602" s="238"/>
      <c r="AA602" s="238"/>
      <c r="AB602" s="238"/>
      <c r="AC602" s="238"/>
      <c r="AD602" s="238"/>
      <c r="AE602" s="239"/>
      <c r="CV602" s="310" t="str">
        <f>IF(DataGoesHere!B602="","",DataGoesHere!A602)</f>
        <v/>
      </c>
      <c r="CW602" s="271">
        <f t="shared" ca="1" si="26"/>
        <v>1</v>
      </c>
      <c r="CX602" s="272">
        <f t="shared" ca="1" si="27"/>
        <v>1.3236179355303281</v>
      </c>
      <c r="CY602" s="266">
        <f>DataGoesHere!A602</f>
        <v>601</v>
      </c>
      <c r="CZ602" s="19" t="str">
        <f>IF(DataGoesHere!B602="","",DataGoesHere!B602)</f>
        <v/>
      </c>
      <c r="DA602" s="19" t="str">
        <f>IF(DataGoesHere!B602="","",IF(AH$5="No",DataGoesHere!B602,DataGoesHere!B602-(AH$2*(DataGoesHere!A602-1))))</f>
        <v/>
      </c>
      <c r="DB602" s="19" t="str">
        <f>IF(DataGoesHere!B602="","",IF(AO$9="No",DataGoesHere!B602,DataGoesHere!B602/CX602))</f>
        <v/>
      </c>
      <c r="DC602" s="19" t="str">
        <f>IF(DataGoesHere!B602="","",IF(AO$9="No",DA602,DA602/CX602))</f>
        <v/>
      </c>
      <c r="DD602" s="293" t="str">
        <f>IF(CZ602="",IF(COUNTIF(DD$2:DD601,"Forecast")&lt;Output!E$43,"Forecast",""),"Actual")</f>
        <v/>
      </c>
      <c r="DF602" s="19" t="str">
        <f>IF(DataGoesHere!B601="",IF(DD602="Forecast",(Output!$E$47*IntermediateCalcs!DH601)+((1-Output!$E$47)*IntermediateCalcs!DF601),""),(Output!$E$47*IntermediateCalcs!DB601)+((1-Output!$E$47)*IntermediateCalcs!DF601))</f>
        <v/>
      </c>
      <c r="DG602" s="19" t="str">
        <f>IF(DataGoesHere!B601="",IF(DD602="Forecast",(Output!$G$47*(IntermediateCalcs!DF602-IntermediateCalcs!DF601))+((1-Output!$G$47)*IntermediateCalcs!DG601),""),(Output!$G$47*(IntermediateCalcs!DF602-IntermediateCalcs!DF601))+((1-Output!$G$47)*IntermediateCalcs!DG601))</f>
        <v/>
      </c>
      <c r="DH602" s="19" t="str">
        <f>IF(DataGoesHere!B601="",IF(DD602="Forecast",DF602+DG602,""),DF602+DG602)</f>
        <v/>
      </c>
      <c r="DI602" s="274" t="str">
        <f>IF(DH602="","",IF(IntermediateCalcs!$AO$9="Yes",IntermediateCalcs!DH602*$CX602,IntermediateCalcs!DH602))</f>
        <v/>
      </c>
      <c r="DJ602" s="250" t="str">
        <f>IF(DataGoesHere!$B602="","",($CZ602-DI602))</f>
        <v/>
      </c>
      <c r="DK602" s="250" t="str">
        <f>IF(DataGoesHere!$B602="","",ABS($CZ602-DI602))</f>
        <v/>
      </c>
      <c r="DL602" s="250" t="str">
        <f>IF(DataGoesHere!$B602="","",DK602^2)</f>
        <v/>
      </c>
      <c r="DM602" s="249" t="str">
        <f>IF(DataGoesHere!$B602="","",DK602/$CZ602)</f>
        <v/>
      </c>
      <c r="DN602" s="250" t="str">
        <f>IF(DataGoesHere!$B602="","",SUM(DJ$2:DJ602)/AVERAGE(DK:DK))</f>
        <v/>
      </c>
      <c r="DP602" s="19" t="str">
        <f>IF(DataGoesHere!B602="",IF($DD602="Forecast",(Output!E$48*IntermediateCalcs!CY602)+Output!G$48,""),(Output!E$48*IntermediateCalcs!CY602)+Output!G$48)</f>
        <v/>
      </c>
      <c r="DQ602" s="274" t="str">
        <f>IF(DP602="","",IF(IntermediateCalcs!$AO$9="Yes",IntermediateCalcs!DP602*$CX602,IntermediateCalcs!DP602))</f>
        <v/>
      </c>
      <c r="DR602" s="250" t="str">
        <f>IF(DataGoesHere!$B602="","",($CZ602-DQ602))</f>
        <v/>
      </c>
      <c r="DS602" s="250" t="str">
        <f>IF(DataGoesHere!$B602="","",ABS($CZ602-DQ602))</f>
        <v/>
      </c>
      <c r="DT602" s="250" t="str">
        <f>IF(DataGoesHere!$B602="","",DS602^2)</f>
        <v/>
      </c>
      <c r="DU602" s="249" t="str">
        <f>IF(DataGoesHere!$B602="","",DS602/$CZ602)</f>
        <v/>
      </c>
      <c r="DV602" s="250" t="str">
        <f>IF(DataGoesHere!$B602="","",SUM(DR$2:DR602)/AVERAGE(DS:DS))</f>
        <v/>
      </c>
      <c r="DX602" s="19" t="str">
        <f>IF(DataGoesHere!$B601="","",(DB596*(Output!$O$49/Output!$P$49))+(IntermediateCalcs!DB597*(Output!$M$49/Output!$P$49))+(IntermediateCalcs!DB598*(Output!$K$49/Output!$P$49))+(DB599*(Output!$I$49/Output!$P$49))+(IntermediateCalcs!DB600*(Output!$G$49/Output!$P$49))+(IntermediateCalcs!DB601*(Output!$E$49/Output!$P$49)))</f>
        <v/>
      </c>
      <c r="DY602" s="274" t="str">
        <f>IF(DX602="","",IF(IntermediateCalcs!$AO$9="Yes",IntermediateCalcs!DX602*$CX602,IntermediateCalcs!DX602))</f>
        <v/>
      </c>
      <c r="DZ602" s="250" t="str">
        <f>IF(DataGoesHere!$B602="","",($CZ602-DY602))</f>
        <v/>
      </c>
      <c r="EA602" s="250" t="str">
        <f>IF(DataGoesHere!$B602="","",ABS($CZ602-DY602))</f>
        <v/>
      </c>
      <c r="EB602" s="250" t="str">
        <f>IF(DataGoesHere!$B602="","",EA602^2)</f>
        <v/>
      </c>
      <c r="EC602" s="249" t="str">
        <f>IF(DataGoesHere!$B602="","",EA602/$CZ602)</f>
        <v/>
      </c>
      <c r="ED602" s="250" t="str">
        <f>IF(DataGoesHere!$B602="","",SUM(DZ$2:DZ602)/AVERAGE(EA:EA))</f>
        <v/>
      </c>
    </row>
    <row r="603" spans="20:134" x14ac:dyDescent="0.2">
      <c r="T603" s="240"/>
      <c r="U603" s="245" t="str">
        <f>IF(DataGoesHere!$B603="","",(DataGoesHere!$B603/SUM(DataGoesHere!$B603:'DataGoesHere'!$B613)))</f>
        <v/>
      </c>
      <c r="V603" s="86"/>
      <c r="W603" s="86"/>
      <c r="X603" s="86"/>
      <c r="Y603" s="86"/>
      <c r="Z603" s="86"/>
      <c r="AA603" s="86"/>
      <c r="AB603" s="86"/>
      <c r="AC603" s="86"/>
      <c r="AD603" s="86"/>
      <c r="AE603" s="241"/>
      <c r="CV603" s="310" t="str">
        <f>IF(DataGoesHere!B603="","",DataGoesHere!A603)</f>
        <v/>
      </c>
      <c r="CW603" s="271">
        <f t="shared" ca="1" si="26"/>
        <v>2</v>
      </c>
      <c r="CX603" s="272">
        <f t="shared" ca="1" si="27"/>
        <v>0.80574490527728204</v>
      </c>
      <c r="CY603" s="266">
        <f>DataGoesHere!A603</f>
        <v>602</v>
      </c>
      <c r="CZ603" s="19" t="str">
        <f>IF(DataGoesHere!B603="","",DataGoesHere!B603)</f>
        <v/>
      </c>
      <c r="DA603" s="19" t="str">
        <f>IF(DataGoesHere!B603="","",IF(AH$5="No",DataGoesHere!B603,DataGoesHere!B603-(AH$2*(DataGoesHere!A603-1))))</f>
        <v/>
      </c>
      <c r="DB603" s="19" t="str">
        <f>IF(DataGoesHere!B603="","",IF(AO$9="No",DataGoesHere!B603,DataGoesHere!B603/CX603))</f>
        <v/>
      </c>
      <c r="DC603" s="19" t="str">
        <f>IF(DataGoesHere!B603="","",IF(AO$9="No",DA603,DA603/CX603))</f>
        <v/>
      </c>
      <c r="DD603" s="293" t="str">
        <f>IF(CZ603="",IF(COUNTIF(DD$2:DD602,"Forecast")&lt;Output!E$43,"Forecast",""),"Actual")</f>
        <v/>
      </c>
      <c r="DF603" s="19" t="str">
        <f>IF(DataGoesHere!B602="",IF(DD603="Forecast",(Output!$E$47*IntermediateCalcs!DH602)+((1-Output!$E$47)*IntermediateCalcs!DF602),""),(Output!$E$47*IntermediateCalcs!DB602)+((1-Output!$E$47)*IntermediateCalcs!DF602))</f>
        <v/>
      </c>
      <c r="DG603" s="19" t="str">
        <f>IF(DataGoesHere!B602="",IF(DD603="Forecast",(Output!$G$47*(IntermediateCalcs!DF603-IntermediateCalcs!DF602))+((1-Output!$G$47)*IntermediateCalcs!DG602),""),(Output!$G$47*(IntermediateCalcs!DF603-IntermediateCalcs!DF602))+((1-Output!$G$47)*IntermediateCalcs!DG602))</f>
        <v/>
      </c>
      <c r="DH603" s="19" t="str">
        <f>IF(DataGoesHere!B602="",IF(DD603="Forecast",DF603+DG603,""),DF603+DG603)</f>
        <v/>
      </c>
      <c r="DI603" s="274" t="str">
        <f>IF(DH603="","",IF(IntermediateCalcs!$AO$9="Yes",IntermediateCalcs!DH603*$CX603,IntermediateCalcs!DH603))</f>
        <v/>
      </c>
      <c r="DJ603" s="250" t="str">
        <f>IF(DataGoesHere!$B603="","",($CZ603-DI603))</f>
        <v/>
      </c>
      <c r="DK603" s="250" t="str">
        <f>IF(DataGoesHere!$B603="","",ABS($CZ603-DI603))</f>
        <v/>
      </c>
      <c r="DL603" s="250" t="str">
        <f>IF(DataGoesHere!$B603="","",DK603^2)</f>
        <v/>
      </c>
      <c r="DM603" s="249" t="str">
        <f>IF(DataGoesHere!$B603="","",DK603/$CZ603)</f>
        <v/>
      </c>
      <c r="DN603" s="250" t="str">
        <f>IF(DataGoesHere!$B603="","",SUM(DJ$2:DJ603)/AVERAGE(DK:DK))</f>
        <v/>
      </c>
      <c r="DP603" s="19" t="str">
        <f>IF(DataGoesHere!B603="",IF($DD603="Forecast",(Output!E$48*IntermediateCalcs!CY603)+Output!G$48,""),(Output!E$48*IntermediateCalcs!CY603)+Output!G$48)</f>
        <v/>
      </c>
      <c r="DQ603" s="274" t="str">
        <f>IF(DP603="","",IF(IntermediateCalcs!$AO$9="Yes",IntermediateCalcs!DP603*$CX603,IntermediateCalcs!DP603))</f>
        <v/>
      </c>
      <c r="DR603" s="250" t="str">
        <f>IF(DataGoesHere!$B603="","",($CZ603-DQ603))</f>
        <v/>
      </c>
      <c r="DS603" s="250" t="str">
        <f>IF(DataGoesHere!$B603="","",ABS($CZ603-DQ603))</f>
        <v/>
      </c>
      <c r="DT603" s="250" t="str">
        <f>IF(DataGoesHere!$B603="","",DS603^2)</f>
        <v/>
      </c>
      <c r="DU603" s="249" t="str">
        <f>IF(DataGoesHere!$B603="","",DS603/$CZ603)</f>
        <v/>
      </c>
      <c r="DV603" s="250" t="str">
        <f>IF(DataGoesHere!$B603="","",SUM(DR$2:DR603)/AVERAGE(DS:DS))</f>
        <v/>
      </c>
      <c r="DX603" s="19" t="str">
        <f>IF(DataGoesHere!$B602="","",(DB597*(Output!$O$49/Output!$P$49))+(IntermediateCalcs!DB598*(Output!$M$49/Output!$P$49))+(IntermediateCalcs!DB599*(Output!$K$49/Output!$P$49))+(DB600*(Output!$I$49/Output!$P$49))+(IntermediateCalcs!DB601*(Output!$G$49/Output!$P$49))+(IntermediateCalcs!DB602*(Output!$E$49/Output!$P$49)))</f>
        <v/>
      </c>
      <c r="DY603" s="274" t="str">
        <f>IF(DX603="","",IF(IntermediateCalcs!$AO$9="Yes",IntermediateCalcs!DX603*$CX603,IntermediateCalcs!DX603))</f>
        <v/>
      </c>
      <c r="DZ603" s="250" t="str">
        <f>IF(DataGoesHere!$B603="","",($CZ603-DY603))</f>
        <v/>
      </c>
      <c r="EA603" s="250" t="str">
        <f>IF(DataGoesHere!$B603="","",ABS($CZ603-DY603))</f>
        <v/>
      </c>
      <c r="EB603" s="250" t="str">
        <f>IF(DataGoesHere!$B603="","",EA603^2)</f>
        <v/>
      </c>
      <c r="EC603" s="249" t="str">
        <f>IF(DataGoesHere!$B603="","",EA603/$CZ603)</f>
        <v/>
      </c>
      <c r="ED603" s="250" t="str">
        <f>IF(DataGoesHere!$B603="","",SUM(DZ$2:DZ603)/AVERAGE(EA:EA))</f>
        <v/>
      </c>
    </row>
    <row r="604" spans="20:134" x14ac:dyDescent="0.2">
      <c r="T604" s="240"/>
      <c r="U604" s="86"/>
      <c r="V604" s="245" t="str">
        <f>IF(DataGoesHere!$B604="","",(DataGoesHere!$B604/SUM(DataGoesHere!$B602:'DataGoesHere'!$B613)))</f>
        <v/>
      </c>
      <c r="W604" s="86"/>
      <c r="X604" s="86"/>
      <c r="Y604" s="86"/>
      <c r="Z604" s="86"/>
      <c r="AA604" s="86"/>
      <c r="AB604" s="86"/>
      <c r="AC604" s="86"/>
      <c r="AD604" s="86"/>
      <c r="AE604" s="241"/>
      <c r="CV604" s="310" t="str">
        <f>IF(DataGoesHere!B604="","",DataGoesHere!A604)</f>
        <v/>
      </c>
      <c r="CW604" s="271">
        <f t="shared" ca="1" si="26"/>
        <v>3</v>
      </c>
      <c r="CX604" s="272">
        <f t="shared" ca="1" si="27"/>
        <v>0.79862940076451561</v>
      </c>
      <c r="CY604" s="266">
        <f>DataGoesHere!A604</f>
        <v>603</v>
      </c>
      <c r="CZ604" s="19" t="str">
        <f>IF(DataGoesHere!B604="","",DataGoesHere!B604)</f>
        <v/>
      </c>
      <c r="DA604" s="19" t="str">
        <f>IF(DataGoesHere!B604="","",IF(AH$5="No",DataGoesHere!B604,DataGoesHere!B604-(AH$2*(DataGoesHere!A604-1))))</f>
        <v/>
      </c>
      <c r="DB604" s="19" t="str">
        <f>IF(DataGoesHere!B604="","",IF(AO$9="No",DataGoesHere!B604,DataGoesHere!B604/CX604))</f>
        <v/>
      </c>
      <c r="DC604" s="19" t="str">
        <f>IF(DataGoesHere!B604="","",IF(AO$9="No",DA604,DA604/CX604))</f>
        <v/>
      </c>
      <c r="DD604" s="293" t="str">
        <f>IF(CZ604="",IF(COUNTIF(DD$2:DD603,"Forecast")&lt;Output!E$43,"Forecast",""),"Actual")</f>
        <v/>
      </c>
      <c r="DF604" s="19" t="str">
        <f>IF(DataGoesHere!B603="",IF(DD604="Forecast",(Output!$E$47*IntermediateCalcs!DH603)+((1-Output!$E$47)*IntermediateCalcs!DF603),""),(Output!$E$47*IntermediateCalcs!DB603)+((1-Output!$E$47)*IntermediateCalcs!DF603))</f>
        <v/>
      </c>
      <c r="DG604" s="19" t="str">
        <f>IF(DataGoesHere!B603="",IF(DD604="Forecast",(Output!$G$47*(IntermediateCalcs!DF604-IntermediateCalcs!DF603))+((1-Output!$G$47)*IntermediateCalcs!DG603),""),(Output!$G$47*(IntermediateCalcs!DF604-IntermediateCalcs!DF603))+((1-Output!$G$47)*IntermediateCalcs!DG603))</f>
        <v/>
      </c>
      <c r="DH604" s="19" t="str">
        <f>IF(DataGoesHere!B603="",IF(DD604="Forecast",DF604+DG604,""),DF604+DG604)</f>
        <v/>
      </c>
      <c r="DI604" s="274" t="str">
        <f>IF(DH604="","",IF(IntermediateCalcs!$AO$9="Yes",IntermediateCalcs!DH604*$CX604,IntermediateCalcs!DH604))</f>
        <v/>
      </c>
      <c r="DJ604" s="250" t="str">
        <f>IF(DataGoesHere!$B604="","",($CZ604-DI604))</f>
        <v/>
      </c>
      <c r="DK604" s="250" t="str">
        <f>IF(DataGoesHere!$B604="","",ABS($CZ604-DI604))</f>
        <v/>
      </c>
      <c r="DL604" s="250" t="str">
        <f>IF(DataGoesHere!$B604="","",DK604^2)</f>
        <v/>
      </c>
      <c r="DM604" s="249" t="str">
        <f>IF(DataGoesHere!$B604="","",DK604/$CZ604)</f>
        <v/>
      </c>
      <c r="DN604" s="250" t="str">
        <f>IF(DataGoesHere!$B604="","",SUM(DJ$2:DJ604)/AVERAGE(DK:DK))</f>
        <v/>
      </c>
      <c r="DP604" s="19" t="str">
        <f>IF(DataGoesHere!B604="",IF($DD604="Forecast",(Output!E$48*IntermediateCalcs!CY604)+Output!G$48,""),(Output!E$48*IntermediateCalcs!CY604)+Output!G$48)</f>
        <v/>
      </c>
      <c r="DQ604" s="274" t="str">
        <f>IF(DP604="","",IF(IntermediateCalcs!$AO$9="Yes",IntermediateCalcs!DP604*$CX604,IntermediateCalcs!DP604))</f>
        <v/>
      </c>
      <c r="DR604" s="250" t="str">
        <f>IF(DataGoesHere!$B604="","",($CZ604-DQ604))</f>
        <v/>
      </c>
      <c r="DS604" s="250" t="str">
        <f>IF(DataGoesHere!$B604="","",ABS($CZ604-DQ604))</f>
        <v/>
      </c>
      <c r="DT604" s="250" t="str">
        <f>IF(DataGoesHere!$B604="","",DS604^2)</f>
        <v/>
      </c>
      <c r="DU604" s="249" t="str">
        <f>IF(DataGoesHere!$B604="","",DS604/$CZ604)</f>
        <v/>
      </c>
      <c r="DV604" s="250" t="str">
        <f>IF(DataGoesHere!$B604="","",SUM(DR$2:DR604)/AVERAGE(DS:DS))</f>
        <v/>
      </c>
      <c r="DX604" s="19" t="str">
        <f>IF(DataGoesHere!$B603="","",(DB598*(Output!$O$49/Output!$P$49))+(IntermediateCalcs!DB599*(Output!$M$49/Output!$P$49))+(IntermediateCalcs!DB600*(Output!$K$49/Output!$P$49))+(DB601*(Output!$I$49/Output!$P$49))+(IntermediateCalcs!DB602*(Output!$G$49/Output!$P$49))+(IntermediateCalcs!DB603*(Output!$E$49/Output!$P$49)))</f>
        <v/>
      </c>
      <c r="DY604" s="274" t="str">
        <f>IF(DX604="","",IF(IntermediateCalcs!$AO$9="Yes",IntermediateCalcs!DX604*$CX604,IntermediateCalcs!DX604))</f>
        <v/>
      </c>
      <c r="DZ604" s="250" t="str">
        <f>IF(DataGoesHere!$B604="","",($CZ604-DY604))</f>
        <v/>
      </c>
      <c r="EA604" s="250" t="str">
        <f>IF(DataGoesHere!$B604="","",ABS($CZ604-DY604))</f>
        <v/>
      </c>
      <c r="EB604" s="250" t="str">
        <f>IF(DataGoesHere!$B604="","",EA604^2)</f>
        <v/>
      </c>
      <c r="EC604" s="249" t="str">
        <f>IF(DataGoesHere!$B604="","",EA604/$CZ604)</f>
        <v/>
      </c>
      <c r="ED604" s="250" t="str">
        <f>IF(DataGoesHere!$B604="","",SUM(DZ$2:DZ604)/AVERAGE(EA:EA))</f>
        <v/>
      </c>
    </row>
    <row r="605" spans="20:134" x14ac:dyDescent="0.2">
      <c r="T605" s="240"/>
      <c r="U605" s="86"/>
      <c r="V605" s="86"/>
      <c r="W605" s="245" t="str">
        <f>IF(DataGoesHere!$B605="","",(DataGoesHere!$B605/SUM(DataGoesHere!$B602:'DataGoesHere'!$B613)))</f>
        <v/>
      </c>
      <c r="X605" s="86"/>
      <c r="Y605" s="86"/>
      <c r="Z605" s="86"/>
      <c r="AA605" s="86"/>
      <c r="AB605" s="86"/>
      <c r="AC605" s="86"/>
      <c r="AD605" s="86"/>
      <c r="AE605" s="241"/>
      <c r="CV605" s="310" t="str">
        <f>IF(DataGoesHere!B605="","",DataGoesHere!A605)</f>
        <v/>
      </c>
      <c r="CW605" s="271">
        <f t="shared" ca="1" si="26"/>
        <v>4</v>
      </c>
      <c r="CX605" s="272">
        <f t="shared" ca="1" si="27"/>
        <v>1.0149292433706087</v>
      </c>
      <c r="CY605" s="266">
        <f>DataGoesHere!A605</f>
        <v>604</v>
      </c>
      <c r="CZ605" s="19" t="str">
        <f>IF(DataGoesHere!B605="","",DataGoesHere!B605)</f>
        <v/>
      </c>
      <c r="DA605" s="19" t="str">
        <f>IF(DataGoesHere!B605="","",IF(AH$5="No",DataGoesHere!B605,DataGoesHere!B605-(AH$2*(DataGoesHere!A605-1))))</f>
        <v/>
      </c>
      <c r="DB605" s="19" t="str">
        <f>IF(DataGoesHere!B605="","",IF(AO$9="No",DataGoesHere!B605,DataGoesHere!B605/CX605))</f>
        <v/>
      </c>
      <c r="DC605" s="19" t="str">
        <f>IF(DataGoesHere!B605="","",IF(AO$9="No",DA605,DA605/CX605))</f>
        <v/>
      </c>
      <c r="DD605" s="293" t="str">
        <f>IF(CZ605="",IF(COUNTIF(DD$2:DD604,"Forecast")&lt;Output!E$43,"Forecast",""),"Actual")</f>
        <v/>
      </c>
      <c r="DF605" s="19" t="str">
        <f>IF(DataGoesHere!B604="",IF(DD605="Forecast",(Output!$E$47*IntermediateCalcs!DH604)+((1-Output!$E$47)*IntermediateCalcs!DF604),""),(Output!$E$47*IntermediateCalcs!DB604)+((1-Output!$E$47)*IntermediateCalcs!DF604))</f>
        <v/>
      </c>
      <c r="DG605" s="19" t="str">
        <f>IF(DataGoesHere!B604="",IF(DD605="Forecast",(Output!$G$47*(IntermediateCalcs!DF605-IntermediateCalcs!DF604))+((1-Output!$G$47)*IntermediateCalcs!DG604),""),(Output!$G$47*(IntermediateCalcs!DF605-IntermediateCalcs!DF604))+((1-Output!$G$47)*IntermediateCalcs!DG604))</f>
        <v/>
      </c>
      <c r="DH605" s="19" t="str">
        <f>IF(DataGoesHere!B604="",IF(DD605="Forecast",DF605+DG605,""),DF605+DG605)</f>
        <v/>
      </c>
      <c r="DI605" s="274" t="str">
        <f>IF(DH605="","",IF(IntermediateCalcs!$AO$9="Yes",IntermediateCalcs!DH605*$CX605,IntermediateCalcs!DH605))</f>
        <v/>
      </c>
      <c r="DJ605" s="250" t="str">
        <f>IF(DataGoesHere!$B605="","",($CZ605-DI605))</f>
        <v/>
      </c>
      <c r="DK605" s="250" t="str">
        <f>IF(DataGoesHere!$B605="","",ABS($CZ605-DI605))</f>
        <v/>
      </c>
      <c r="DL605" s="250" t="str">
        <f>IF(DataGoesHere!$B605="","",DK605^2)</f>
        <v/>
      </c>
      <c r="DM605" s="249" t="str">
        <f>IF(DataGoesHere!$B605="","",DK605/$CZ605)</f>
        <v/>
      </c>
      <c r="DN605" s="250" t="str">
        <f>IF(DataGoesHere!$B605="","",SUM(DJ$2:DJ605)/AVERAGE(DK:DK))</f>
        <v/>
      </c>
      <c r="DP605" s="19" t="str">
        <f>IF(DataGoesHere!B605="",IF($DD605="Forecast",(Output!E$48*IntermediateCalcs!CY605)+Output!G$48,""),(Output!E$48*IntermediateCalcs!CY605)+Output!G$48)</f>
        <v/>
      </c>
      <c r="DQ605" s="274" t="str">
        <f>IF(DP605="","",IF(IntermediateCalcs!$AO$9="Yes",IntermediateCalcs!DP605*$CX605,IntermediateCalcs!DP605))</f>
        <v/>
      </c>
      <c r="DR605" s="250" t="str">
        <f>IF(DataGoesHere!$B605="","",($CZ605-DQ605))</f>
        <v/>
      </c>
      <c r="DS605" s="250" t="str">
        <f>IF(DataGoesHere!$B605="","",ABS($CZ605-DQ605))</f>
        <v/>
      </c>
      <c r="DT605" s="250" t="str">
        <f>IF(DataGoesHere!$B605="","",DS605^2)</f>
        <v/>
      </c>
      <c r="DU605" s="249" t="str">
        <f>IF(DataGoesHere!$B605="","",DS605/$CZ605)</f>
        <v/>
      </c>
      <c r="DV605" s="250" t="str">
        <f>IF(DataGoesHere!$B605="","",SUM(DR$2:DR605)/AVERAGE(DS:DS))</f>
        <v/>
      </c>
      <c r="DX605" s="19" t="str">
        <f>IF(DataGoesHere!$B604="","",(DB599*(Output!$O$49/Output!$P$49))+(IntermediateCalcs!DB600*(Output!$M$49/Output!$P$49))+(IntermediateCalcs!DB601*(Output!$K$49/Output!$P$49))+(DB602*(Output!$I$49/Output!$P$49))+(IntermediateCalcs!DB603*(Output!$G$49/Output!$P$49))+(IntermediateCalcs!DB604*(Output!$E$49/Output!$P$49)))</f>
        <v/>
      </c>
      <c r="DY605" s="274" t="str">
        <f>IF(DX605="","",IF(IntermediateCalcs!$AO$9="Yes",IntermediateCalcs!DX605*$CX605,IntermediateCalcs!DX605))</f>
        <v/>
      </c>
      <c r="DZ605" s="250" t="str">
        <f>IF(DataGoesHere!$B605="","",($CZ605-DY605))</f>
        <v/>
      </c>
      <c r="EA605" s="250" t="str">
        <f>IF(DataGoesHere!$B605="","",ABS($CZ605-DY605))</f>
        <v/>
      </c>
      <c r="EB605" s="250" t="str">
        <f>IF(DataGoesHere!$B605="","",EA605^2)</f>
        <v/>
      </c>
      <c r="EC605" s="249" t="str">
        <f>IF(DataGoesHere!$B605="","",EA605/$CZ605)</f>
        <v/>
      </c>
      <c r="ED605" s="250" t="str">
        <f>IF(DataGoesHere!$B605="","",SUM(DZ$2:DZ605)/AVERAGE(EA:EA))</f>
        <v/>
      </c>
    </row>
    <row r="606" spans="20:134" x14ac:dyDescent="0.2">
      <c r="T606" s="240"/>
      <c r="U606" s="86"/>
      <c r="V606" s="86"/>
      <c r="W606" s="86"/>
      <c r="X606" s="245" t="str">
        <f>IF(DataGoesHere!$B606="","",(DataGoesHere!$B606/SUM(DataGoesHere!$B602:'DataGoesHere'!$B613)))</f>
        <v/>
      </c>
      <c r="Y606" s="86"/>
      <c r="Z606" s="86"/>
      <c r="AA606" s="86"/>
      <c r="AB606" s="86"/>
      <c r="AC606" s="86"/>
      <c r="AD606" s="86"/>
      <c r="AE606" s="241"/>
      <c r="CV606" s="310" t="str">
        <f>IF(DataGoesHere!B606="","",DataGoesHere!A606)</f>
        <v/>
      </c>
      <c r="CW606" s="271">
        <f t="shared" ca="1" si="26"/>
        <v>5</v>
      </c>
      <c r="CX606" s="272">
        <f t="shared" ca="1" si="27"/>
        <v>0.97875414397996308</v>
      </c>
      <c r="CY606" s="266">
        <f>DataGoesHere!A606</f>
        <v>605</v>
      </c>
      <c r="CZ606" s="19" t="str">
        <f>IF(DataGoesHere!B606="","",DataGoesHere!B606)</f>
        <v/>
      </c>
      <c r="DA606" s="19" t="str">
        <f>IF(DataGoesHere!B606="","",IF(AH$5="No",DataGoesHere!B606,DataGoesHere!B606-(AH$2*(DataGoesHere!A606-1))))</f>
        <v/>
      </c>
      <c r="DB606" s="19" t="str">
        <f>IF(DataGoesHere!B606="","",IF(AO$9="No",DataGoesHere!B606,DataGoesHere!B606/CX606))</f>
        <v/>
      </c>
      <c r="DC606" s="19" t="str">
        <f>IF(DataGoesHere!B606="","",IF(AO$9="No",DA606,DA606/CX606))</f>
        <v/>
      </c>
      <c r="DD606" s="293" t="str">
        <f>IF(CZ606="",IF(COUNTIF(DD$2:DD605,"Forecast")&lt;Output!E$43,"Forecast",""),"Actual")</f>
        <v/>
      </c>
      <c r="DF606" s="19" t="str">
        <f>IF(DataGoesHere!B605="",IF(DD606="Forecast",(Output!$E$47*IntermediateCalcs!DH605)+((1-Output!$E$47)*IntermediateCalcs!DF605),""),(Output!$E$47*IntermediateCalcs!DB605)+((1-Output!$E$47)*IntermediateCalcs!DF605))</f>
        <v/>
      </c>
      <c r="DG606" s="19" t="str">
        <f>IF(DataGoesHere!B605="",IF(DD606="Forecast",(Output!$G$47*(IntermediateCalcs!DF606-IntermediateCalcs!DF605))+((1-Output!$G$47)*IntermediateCalcs!DG605),""),(Output!$G$47*(IntermediateCalcs!DF606-IntermediateCalcs!DF605))+((1-Output!$G$47)*IntermediateCalcs!DG605))</f>
        <v/>
      </c>
      <c r="DH606" s="19" t="str">
        <f>IF(DataGoesHere!B605="",IF(DD606="Forecast",DF606+DG606,""),DF606+DG606)</f>
        <v/>
      </c>
      <c r="DI606" s="274" t="str">
        <f>IF(DH606="","",IF(IntermediateCalcs!$AO$9="Yes",IntermediateCalcs!DH606*$CX606,IntermediateCalcs!DH606))</f>
        <v/>
      </c>
      <c r="DJ606" s="250" t="str">
        <f>IF(DataGoesHere!$B606="","",($CZ606-DI606))</f>
        <v/>
      </c>
      <c r="DK606" s="250" t="str">
        <f>IF(DataGoesHere!$B606="","",ABS($CZ606-DI606))</f>
        <v/>
      </c>
      <c r="DL606" s="250" t="str">
        <f>IF(DataGoesHere!$B606="","",DK606^2)</f>
        <v/>
      </c>
      <c r="DM606" s="249" t="str">
        <f>IF(DataGoesHere!$B606="","",DK606/$CZ606)</f>
        <v/>
      </c>
      <c r="DN606" s="250" t="str">
        <f>IF(DataGoesHere!$B606="","",SUM(DJ$2:DJ606)/AVERAGE(DK:DK))</f>
        <v/>
      </c>
      <c r="DP606" s="19" t="str">
        <f>IF(DataGoesHere!B606="",IF($DD606="Forecast",(Output!E$48*IntermediateCalcs!CY606)+Output!G$48,""),(Output!E$48*IntermediateCalcs!CY606)+Output!G$48)</f>
        <v/>
      </c>
      <c r="DQ606" s="274" t="str">
        <f>IF(DP606="","",IF(IntermediateCalcs!$AO$9="Yes",IntermediateCalcs!DP606*$CX606,IntermediateCalcs!DP606))</f>
        <v/>
      </c>
      <c r="DR606" s="250" t="str">
        <f>IF(DataGoesHere!$B606="","",($CZ606-DQ606))</f>
        <v/>
      </c>
      <c r="DS606" s="250" t="str">
        <f>IF(DataGoesHere!$B606="","",ABS($CZ606-DQ606))</f>
        <v/>
      </c>
      <c r="DT606" s="250" t="str">
        <f>IF(DataGoesHere!$B606="","",DS606^2)</f>
        <v/>
      </c>
      <c r="DU606" s="249" t="str">
        <f>IF(DataGoesHere!$B606="","",DS606/$CZ606)</f>
        <v/>
      </c>
      <c r="DV606" s="250" t="str">
        <f>IF(DataGoesHere!$B606="","",SUM(DR$2:DR606)/AVERAGE(DS:DS))</f>
        <v/>
      </c>
      <c r="DX606" s="19" t="str">
        <f>IF(DataGoesHere!$B605="","",(DB600*(Output!$O$49/Output!$P$49))+(IntermediateCalcs!DB601*(Output!$M$49/Output!$P$49))+(IntermediateCalcs!DB602*(Output!$K$49/Output!$P$49))+(DB603*(Output!$I$49/Output!$P$49))+(IntermediateCalcs!DB604*(Output!$G$49/Output!$P$49))+(IntermediateCalcs!DB605*(Output!$E$49/Output!$P$49)))</f>
        <v/>
      </c>
      <c r="DY606" s="274" t="str">
        <f>IF(DX606="","",IF(IntermediateCalcs!$AO$9="Yes",IntermediateCalcs!DX606*$CX606,IntermediateCalcs!DX606))</f>
        <v/>
      </c>
      <c r="DZ606" s="250" t="str">
        <f>IF(DataGoesHere!$B606="","",($CZ606-DY606))</f>
        <v/>
      </c>
      <c r="EA606" s="250" t="str">
        <f>IF(DataGoesHere!$B606="","",ABS($CZ606-DY606))</f>
        <v/>
      </c>
      <c r="EB606" s="250" t="str">
        <f>IF(DataGoesHere!$B606="","",EA606^2)</f>
        <v/>
      </c>
      <c r="EC606" s="249" t="str">
        <f>IF(DataGoesHere!$B606="","",EA606/$CZ606)</f>
        <v/>
      </c>
      <c r="ED606" s="250" t="str">
        <f>IF(DataGoesHere!$B606="","",SUM(DZ$2:DZ606)/AVERAGE(EA:EA))</f>
        <v/>
      </c>
    </row>
    <row r="607" spans="20:134" x14ac:dyDescent="0.2">
      <c r="T607" s="240"/>
      <c r="U607" s="86"/>
      <c r="V607" s="86"/>
      <c r="W607" s="86"/>
      <c r="X607" s="86"/>
      <c r="Y607" s="245" t="str">
        <f>IF(DataGoesHere!$B607="","",(DataGoesHere!$B607/SUM(DataGoesHere!$B602:'DataGoesHere'!$B613)))</f>
        <v/>
      </c>
      <c r="Z607" s="86"/>
      <c r="AA607" s="86"/>
      <c r="AB607" s="86"/>
      <c r="AC607" s="86"/>
      <c r="AD607" s="86"/>
      <c r="AE607" s="241"/>
      <c r="CV607" s="310" t="str">
        <f>IF(DataGoesHere!B607="","",DataGoesHere!A607)</f>
        <v/>
      </c>
      <c r="CW607" s="271">
        <f t="shared" ca="1" si="26"/>
        <v>6</v>
      </c>
      <c r="CX607" s="272">
        <f t="shared" ca="1" si="27"/>
        <v>1.0779088099730167</v>
      </c>
      <c r="CY607" s="266">
        <f>DataGoesHere!A607</f>
        <v>606</v>
      </c>
      <c r="CZ607" s="19" t="str">
        <f>IF(DataGoesHere!B607="","",DataGoesHere!B607)</f>
        <v/>
      </c>
      <c r="DA607" s="19" t="str">
        <f>IF(DataGoesHere!B607="","",IF(AH$5="No",DataGoesHere!B607,DataGoesHere!B607-(AH$2*(DataGoesHere!A607-1))))</f>
        <v/>
      </c>
      <c r="DB607" s="19" t="str">
        <f>IF(DataGoesHere!B607="","",IF(AO$9="No",DataGoesHere!B607,DataGoesHere!B607/CX607))</f>
        <v/>
      </c>
      <c r="DC607" s="19" t="str">
        <f>IF(DataGoesHere!B607="","",IF(AO$9="No",DA607,DA607/CX607))</f>
        <v/>
      </c>
      <c r="DD607" s="293" t="str">
        <f>IF(CZ607="",IF(COUNTIF(DD$2:DD606,"Forecast")&lt;Output!E$43,"Forecast",""),"Actual")</f>
        <v/>
      </c>
      <c r="DF607" s="19" t="str">
        <f>IF(DataGoesHere!B606="",IF(DD607="Forecast",(Output!$E$47*IntermediateCalcs!DH606)+((1-Output!$E$47)*IntermediateCalcs!DF606),""),(Output!$E$47*IntermediateCalcs!DB606)+((1-Output!$E$47)*IntermediateCalcs!DF606))</f>
        <v/>
      </c>
      <c r="DG607" s="19" t="str">
        <f>IF(DataGoesHere!B606="",IF(DD607="Forecast",(Output!$G$47*(IntermediateCalcs!DF607-IntermediateCalcs!DF606))+((1-Output!$G$47)*IntermediateCalcs!DG606),""),(Output!$G$47*(IntermediateCalcs!DF607-IntermediateCalcs!DF606))+((1-Output!$G$47)*IntermediateCalcs!DG606))</f>
        <v/>
      </c>
      <c r="DH607" s="19" t="str">
        <f>IF(DataGoesHere!B606="",IF(DD607="Forecast",DF607+DG607,""),DF607+DG607)</f>
        <v/>
      </c>
      <c r="DI607" s="274" t="str">
        <f>IF(DH607="","",IF(IntermediateCalcs!$AO$9="Yes",IntermediateCalcs!DH607*$CX607,IntermediateCalcs!DH607))</f>
        <v/>
      </c>
      <c r="DJ607" s="250" t="str">
        <f>IF(DataGoesHere!$B607="","",($CZ607-DI607))</f>
        <v/>
      </c>
      <c r="DK607" s="250" t="str">
        <f>IF(DataGoesHere!$B607="","",ABS($CZ607-DI607))</f>
        <v/>
      </c>
      <c r="DL607" s="250" t="str">
        <f>IF(DataGoesHere!$B607="","",DK607^2)</f>
        <v/>
      </c>
      <c r="DM607" s="249" t="str">
        <f>IF(DataGoesHere!$B607="","",DK607/$CZ607)</f>
        <v/>
      </c>
      <c r="DN607" s="250" t="str">
        <f>IF(DataGoesHere!$B607="","",SUM(DJ$2:DJ607)/AVERAGE(DK:DK))</f>
        <v/>
      </c>
      <c r="DP607" s="19" t="str">
        <f>IF(DataGoesHere!B607="",IF($DD607="Forecast",(Output!E$48*IntermediateCalcs!CY607)+Output!G$48,""),(Output!E$48*IntermediateCalcs!CY607)+Output!G$48)</f>
        <v/>
      </c>
      <c r="DQ607" s="274" t="str">
        <f>IF(DP607="","",IF(IntermediateCalcs!$AO$9="Yes",IntermediateCalcs!DP607*$CX607,IntermediateCalcs!DP607))</f>
        <v/>
      </c>
      <c r="DR607" s="250" t="str">
        <f>IF(DataGoesHere!$B607="","",($CZ607-DQ607))</f>
        <v/>
      </c>
      <c r="DS607" s="250" t="str">
        <f>IF(DataGoesHere!$B607="","",ABS($CZ607-DQ607))</f>
        <v/>
      </c>
      <c r="DT607" s="250" t="str">
        <f>IF(DataGoesHere!$B607="","",DS607^2)</f>
        <v/>
      </c>
      <c r="DU607" s="249" t="str">
        <f>IF(DataGoesHere!$B607="","",DS607/$CZ607)</f>
        <v/>
      </c>
      <c r="DV607" s="250" t="str">
        <f>IF(DataGoesHere!$B607="","",SUM(DR$2:DR607)/AVERAGE(DS:DS))</f>
        <v/>
      </c>
      <c r="DX607" s="19" t="str">
        <f>IF(DataGoesHere!$B606="","",(DB601*(Output!$O$49/Output!$P$49))+(IntermediateCalcs!DB602*(Output!$M$49/Output!$P$49))+(IntermediateCalcs!DB603*(Output!$K$49/Output!$P$49))+(DB604*(Output!$I$49/Output!$P$49))+(IntermediateCalcs!DB605*(Output!$G$49/Output!$P$49))+(IntermediateCalcs!DB606*(Output!$E$49/Output!$P$49)))</f>
        <v/>
      </c>
      <c r="DY607" s="274" t="str">
        <f>IF(DX607="","",IF(IntermediateCalcs!$AO$9="Yes",IntermediateCalcs!DX607*$CX607,IntermediateCalcs!DX607))</f>
        <v/>
      </c>
      <c r="DZ607" s="250" t="str">
        <f>IF(DataGoesHere!$B607="","",($CZ607-DY607))</f>
        <v/>
      </c>
      <c r="EA607" s="250" t="str">
        <f>IF(DataGoesHere!$B607="","",ABS($CZ607-DY607))</f>
        <v/>
      </c>
      <c r="EB607" s="250" t="str">
        <f>IF(DataGoesHere!$B607="","",EA607^2)</f>
        <v/>
      </c>
      <c r="EC607" s="249" t="str">
        <f>IF(DataGoesHere!$B607="","",EA607/$CZ607)</f>
        <v/>
      </c>
      <c r="ED607" s="250" t="str">
        <f>IF(DataGoesHere!$B607="","",SUM(DZ$2:DZ607)/AVERAGE(EA:EA))</f>
        <v/>
      </c>
    </row>
    <row r="608" spans="20:134" x14ac:dyDescent="0.2">
      <c r="T608" s="240"/>
      <c r="U608" s="86"/>
      <c r="V608" s="86"/>
      <c r="W608" s="86"/>
      <c r="X608" s="86"/>
      <c r="Y608" s="86"/>
      <c r="Z608" s="245" t="str">
        <f>IF(DataGoesHere!$B608="","",(DataGoesHere!$B608/SUM(DataGoesHere!$B602:'DataGoesHere'!$B613)))</f>
        <v/>
      </c>
      <c r="AA608" s="86"/>
      <c r="AB608" s="86"/>
      <c r="AC608" s="86"/>
      <c r="AD608" s="86"/>
      <c r="AE608" s="241"/>
      <c r="CV608" s="310" t="str">
        <f>IF(DataGoesHere!B608="","",DataGoesHere!A608)</f>
        <v/>
      </c>
      <c r="CW608" s="271">
        <f t="shared" ca="1" si="26"/>
        <v>7</v>
      </c>
      <c r="CX608" s="272">
        <f t="shared" ca="1" si="27"/>
        <v>1.0265458156689093</v>
      </c>
      <c r="CY608" s="266">
        <f>DataGoesHere!A608</f>
        <v>607</v>
      </c>
      <c r="CZ608" s="19" t="str">
        <f>IF(DataGoesHere!B608="","",DataGoesHere!B608)</f>
        <v/>
      </c>
      <c r="DA608" s="19" t="str">
        <f>IF(DataGoesHere!B608="","",IF(AH$5="No",DataGoesHere!B608,DataGoesHere!B608-(AH$2*(DataGoesHere!A608-1))))</f>
        <v/>
      </c>
      <c r="DB608" s="19" t="str">
        <f>IF(DataGoesHere!B608="","",IF(AO$9="No",DataGoesHere!B608,DataGoesHere!B608/CX608))</f>
        <v/>
      </c>
      <c r="DC608" s="19" t="str">
        <f>IF(DataGoesHere!B608="","",IF(AO$9="No",DA608,DA608/CX608))</f>
        <v/>
      </c>
      <c r="DD608" s="293" t="str">
        <f>IF(CZ608="",IF(COUNTIF(DD$2:DD607,"Forecast")&lt;Output!E$43,"Forecast",""),"Actual")</f>
        <v/>
      </c>
      <c r="DF608" s="19" t="str">
        <f>IF(DataGoesHere!B607="",IF(DD608="Forecast",(Output!$E$47*IntermediateCalcs!DH607)+((1-Output!$E$47)*IntermediateCalcs!DF607),""),(Output!$E$47*IntermediateCalcs!DB607)+((1-Output!$E$47)*IntermediateCalcs!DF607))</f>
        <v/>
      </c>
      <c r="DG608" s="19" t="str">
        <f>IF(DataGoesHere!B607="",IF(DD608="Forecast",(Output!$G$47*(IntermediateCalcs!DF608-IntermediateCalcs!DF607))+((1-Output!$G$47)*IntermediateCalcs!DG607),""),(Output!$G$47*(IntermediateCalcs!DF608-IntermediateCalcs!DF607))+((1-Output!$G$47)*IntermediateCalcs!DG607))</f>
        <v/>
      </c>
      <c r="DH608" s="19" t="str">
        <f>IF(DataGoesHere!B607="",IF(DD608="Forecast",DF608+DG608,""),DF608+DG608)</f>
        <v/>
      </c>
      <c r="DI608" s="274" t="str">
        <f>IF(DH608="","",IF(IntermediateCalcs!$AO$9="Yes",IntermediateCalcs!DH608*$CX608,IntermediateCalcs!DH608))</f>
        <v/>
      </c>
      <c r="DJ608" s="250" t="str">
        <f>IF(DataGoesHere!$B608="","",($CZ608-DI608))</f>
        <v/>
      </c>
      <c r="DK608" s="250" t="str">
        <f>IF(DataGoesHere!$B608="","",ABS($CZ608-DI608))</f>
        <v/>
      </c>
      <c r="DL608" s="250" t="str">
        <f>IF(DataGoesHere!$B608="","",DK608^2)</f>
        <v/>
      </c>
      <c r="DM608" s="249" t="str">
        <f>IF(DataGoesHere!$B608="","",DK608/$CZ608)</f>
        <v/>
      </c>
      <c r="DN608" s="250" t="str">
        <f>IF(DataGoesHere!$B608="","",SUM(DJ$2:DJ608)/AVERAGE(DK:DK))</f>
        <v/>
      </c>
      <c r="DP608" s="19" t="str">
        <f>IF(DataGoesHere!B608="",IF($DD608="Forecast",(Output!E$48*IntermediateCalcs!CY608)+Output!G$48,""),(Output!E$48*IntermediateCalcs!CY608)+Output!G$48)</f>
        <v/>
      </c>
      <c r="DQ608" s="274" t="str">
        <f>IF(DP608="","",IF(IntermediateCalcs!$AO$9="Yes",IntermediateCalcs!DP608*$CX608,IntermediateCalcs!DP608))</f>
        <v/>
      </c>
      <c r="DR608" s="250" t="str">
        <f>IF(DataGoesHere!$B608="","",($CZ608-DQ608))</f>
        <v/>
      </c>
      <c r="DS608" s="250" t="str">
        <f>IF(DataGoesHere!$B608="","",ABS($CZ608-DQ608))</f>
        <v/>
      </c>
      <c r="DT608" s="250" t="str">
        <f>IF(DataGoesHere!$B608="","",DS608^2)</f>
        <v/>
      </c>
      <c r="DU608" s="249" t="str">
        <f>IF(DataGoesHere!$B608="","",DS608/$CZ608)</f>
        <v/>
      </c>
      <c r="DV608" s="250" t="str">
        <f>IF(DataGoesHere!$B608="","",SUM(DR$2:DR608)/AVERAGE(DS:DS))</f>
        <v/>
      </c>
      <c r="DX608" s="19" t="str">
        <f>IF(DataGoesHere!$B607="","",(DB602*(Output!$O$49/Output!$P$49))+(IntermediateCalcs!DB603*(Output!$M$49/Output!$P$49))+(IntermediateCalcs!DB604*(Output!$K$49/Output!$P$49))+(DB605*(Output!$I$49/Output!$P$49))+(IntermediateCalcs!DB606*(Output!$G$49/Output!$P$49))+(IntermediateCalcs!DB607*(Output!$E$49/Output!$P$49)))</f>
        <v/>
      </c>
      <c r="DY608" s="274" t="str">
        <f>IF(DX608="","",IF(IntermediateCalcs!$AO$9="Yes",IntermediateCalcs!DX608*$CX608,IntermediateCalcs!DX608))</f>
        <v/>
      </c>
      <c r="DZ608" s="250" t="str">
        <f>IF(DataGoesHere!$B608="","",($CZ608-DY608))</f>
        <v/>
      </c>
      <c r="EA608" s="250" t="str">
        <f>IF(DataGoesHere!$B608="","",ABS($CZ608-DY608))</f>
        <v/>
      </c>
      <c r="EB608" s="250" t="str">
        <f>IF(DataGoesHere!$B608="","",EA608^2)</f>
        <v/>
      </c>
      <c r="EC608" s="249" t="str">
        <f>IF(DataGoesHere!$B608="","",EA608/$CZ608)</f>
        <v/>
      </c>
      <c r="ED608" s="250" t="str">
        <f>IF(DataGoesHere!$B608="","",SUM(DZ$2:DZ608)/AVERAGE(EA:EA))</f>
        <v/>
      </c>
    </row>
    <row r="609" spans="20:134" x14ac:dyDescent="0.2">
      <c r="T609" s="240"/>
      <c r="U609" s="86"/>
      <c r="V609" s="86"/>
      <c r="W609" s="86"/>
      <c r="X609" s="86"/>
      <c r="Y609" s="86"/>
      <c r="Z609" s="86"/>
      <c r="AA609" s="245" t="str">
        <f>IF(DataGoesHere!$B609="","",(DataGoesHere!$B609/SUM(DataGoesHere!$B602:'DataGoesHere'!$B613)))</f>
        <v/>
      </c>
      <c r="AB609" s="86"/>
      <c r="AC609" s="86"/>
      <c r="AD609" s="86"/>
      <c r="AE609" s="241"/>
      <c r="CV609" s="310" t="str">
        <f>IF(DataGoesHere!B609="","",DataGoesHere!A609)</f>
        <v/>
      </c>
      <c r="CW609" s="271">
        <f t="shared" ca="1" si="26"/>
        <v>8</v>
      </c>
      <c r="CX609" s="272">
        <f t="shared" ca="1" si="27"/>
        <v>1.0207492390681214</v>
      </c>
      <c r="CY609" s="266">
        <f>DataGoesHere!A609</f>
        <v>608</v>
      </c>
      <c r="CZ609" s="19" t="str">
        <f>IF(DataGoesHere!B609="","",DataGoesHere!B609)</f>
        <v/>
      </c>
      <c r="DA609" s="19" t="str">
        <f>IF(DataGoesHere!B609="","",IF(AH$5="No",DataGoesHere!B609,DataGoesHere!B609-(AH$2*(DataGoesHere!A609-1))))</f>
        <v/>
      </c>
      <c r="DB609" s="19" t="str">
        <f>IF(DataGoesHere!B609="","",IF(AO$9="No",DataGoesHere!B609,DataGoesHere!B609/CX609))</f>
        <v/>
      </c>
      <c r="DC609" s="19" t="str">
        <f>IF(DataGoesHere!B609="","",IF(AO$9="No",DA609,DA609/CX609))</f>
        <v/>
      </c>
      <c r="DD609" s="293" t="str">
        <f>IF(CZ609="",IF(COUNTIF(DD$2:DD608,"Forecast")&lt;Output!E$43,"Forecast",""),"Actual")</f>
        <v/>
      </c>
      <c r="DF609" s="19" t="str">
        <f>IF(DataGoesHere!B608="",IF(DD609="Forecast",(Output!$E$47*IntermediateCalcs!DH608)+((1-Output!$E$47)*IntermediateCalcs!DF608),""),(Output!$E$47*IntermediateCalcs!DB608)+((1-Output!$E$47)*IntermediateCalcs!DF608))</f>
        <v/>
      </c>
      <c r="DG609" s="19" t="str">
        <f>IF(DataGoesHere!B608="",IF(DD609="Forecast",(Output!$G$47*(IntermediateCalcs!DF609-IntermediateCalcs!DF608))+((1-Output!$G$47)*IntermediateCalcs!DG608),""),(Output!$G$47*(IntermediateCalcs!DF609-IntermediateCalcs!DF608))+((1-Output!$G$47)*IntermediateCalcs!DG608))</f>
        <v/>
      </c>
      <c r="DH609" s="19" t="str">
        <f>IF(DataGoesHere!B608="",IF(DD609="Forecast",DF609+DG609,""),DF609+DG609)</f>
        <v/>
      </c>
      <c r="DI609" s="274" t="str">
        <f>IF(DH609="","",IF(IntermediateCalcs!$AO$9="Yes",IntermediateCalcs!DH609*$CX609,IntermediateCalcs!DH609))</f>
        <v/>
      </c>
      <c r="DJ609" s="250" t="str">
        <f>IF(DataGoesHere!$B609="","",($CZ609-DI609))</f>
        <v/>
      </c>
      <c r="DK609" s="250" t="str">
        <f>IF(DataGoesHere!$B609="","",ABS($CZ609-DI609))</f>
        <v/>
      </c>
      <c r="DL609" s="250" t="str">
        <f>IF(DataGoesHere!$B609="","",DK609^2)</f>
        <v/>
      </c>
      <c r="DM609" s="249" t="str">
        <f>IF(DataGoesHere!$B609="","",DK609/$CZ609)</f>
        <v/>
      </c>
      <c r="DN609" s="250" t="str">
        <f>IF(DataGoesHere!$B609="","",SUM(DJ$2:DJ609)/AVERAGE(DK:DK))</f>
        <v/>
      </c>
      <c r="DP609" s="19" t="str">
        <f>IF(DataGoesHere!B609="",IF($DD609="Forecast",(Output!E$48*IntermediateCalcs!CY609)+Output!G$48,""),(Output!E$48*IntermediateCalcs!CY609)+Output!G$48)</f>
        <v/>
      </c>
      <c r="DQ609" s="274" t="str">
        <f>IF(DP609="","",IF(IntermediateCalcs!$AO$9="Yes",IntermediateCalcs!DP609*$CX609,IntermediateCalcs!DP609))</f>
        <v/>
      </c>
      <c r="DR609" s="250" t="str">
        <f>IF(DataGoesHere!$B609="","",($CZ609-DQ609))</f>
        <v/>
      </c>
      <c r="DS609" s="250" t="str">
        <f>IF(DataGoesHere!$B609="","",ABS($CZ609-DQ609))</f>
        <v/>
      </c>
      <c r="DT609" s="250" t="str">
        <f>IF(DataGoesHere!$B609="","",DS609^2)</f>
        <v/>
      </c>
      <c r="DU609" s="249" t="str">
        <f>IF(DataGoesHere!$B609="","",DS609/$CZ609)</f>
        <v/>
      </c>
      <c r="DV609" s="250" t="str">
        <f>IF(DataGoesHere!$B609="","",SUM(DR$2:DR609)/AVERAGE(DS:DS))</f>
        <v/>
      </c>
      <c r="DX609" s="19" t="str">
        <f>IF(DataGoesHere!$B608="","",(DB603*(Output!$O$49/Output!$P$49))+(IntermediateCalcs!DB604*(Output!$M$49/Output!$P$49))+(IntermediateCalcs!DB605*(Output!$K$49/Output!$P$49))+(DB606*(Output!$I$49/Output!$P$49))+(IntermediateCalcs!DB607*(Output!$G$49/Output!$P$49))+(IntermediateCalcs!DB608*(Output!$E$49/Output!$P$49)))</f>
        <v/>
      </c>
      <c r="DY609" s="274" t="str">
        <f>IF(DX609="","",IF(IntermediateCalcs!$AO$9="Yes",IntermediateCalcs!DX609*$CX609,IntermediateCalcs!DX609))</f>
        <v/>
      </c>
      <c r="DZ609" s="250" t="str">
        <f>IF(DataGoesHere!$B609="","",($CZ609-DY609))</f>
        <v/>
      </c>
      <c r="EA609" s="250" t="str">
        <f>IF(DataGoesHere!$B609="","",ABS($CZ609-DY609))</f>
        <v/>
      </c>
      <c r="EB609" s="250" t="str">
        <f>IF(DataGoesHere!$B609="","",EA609^2)</f>
        <v/>
      </c>
      <c r="EC609" s="249" t="str">
        <f>IF(DataGoesHere!$B609="","",EA609/$CZ609)</f>
        <v/>
      </c>
      <c r="ED609" s="250" t="str">
        <f>IF(DataGoesHere!$B609="","",SUM(DZ$2:DZ609)/AVERAGE(EA:EA))</f>
        <v/>
      </c>
    </row>
    <row r="610" spans="20:134" x14ac:dyDescent="0.2">
      <c r="T610" s="240"/>
      <c r="U610" s="86"/>
      <c r="V610" s="86"/>
      <c r="W610" s="86"/>
      <c r="X610" s="86"/>
      <c r="Y610" s="86"/>
      <c r="Z610" s="86"/>
      <c r="AA610" s="86"/>
      <c r="AB610" s="245" t="str">
        <f>IF(DataGoesHere!$B610="","",(DataGoesHere!$B610/SUM(DataGoesHere!$B602:'DataGoesHere'!$B613)))</f>
        <v/>
      </c>
      <c r="AC610" s="86"/>
      <c r="AD610" s="86"/>
      <c r="AE610" s="241"/>
      <c r="CV610" s="310" t="str">
        <f>IF(DataGoesHere!B610="","",DataGoesHere!A610)</f>
        <v/>
      </c>
      <c r="CW610" s="271">
        <f t="shared" ca="1" si="26"/>
        <v>9</v>
      </c>
      <c r="CX610" s="272">
        <f t="shared" ca="1" si="27"/>
        <v>1.0625330005567626</v>
      </c>
      <c r="CY610" s="266">
        <f>DataGoesHere!A610</f>
        <v>609</v>
      </c>
      <c r="CZ610" s="19" t="str">
        <f>IF(DataGoesHere!B610="","",DataGoesHere!B610)</f>
        <v/>
      </c>
      <c r="DA610" s="19" t="str">
        <f>IF(DataGoesHere!B610="","",IF(AH$5="No",DataGoesHere!B610,DataGoesHere!B610-(AH$2*(DataGoesHere!A610-1))))</f>
        <v/>
      </c>
      <c r="DB610" s="19" t="str">
        <f>IF(DataGoesHere!B610="","",IF(AO$9="No",DataGoesHere!B610,DataGoesHere!B610/CX610))</f>
        <v/>
      </c>
      <c r="DC610" s="19" t="str">
        <f>IF(DataGoesHere!B610="","",IF(AO$9="No",DA610,DA610/CX610))</f>
        <v/>
      </c>
      <c r="DD610" s="293" t="str">
        <f>IF(CZ610="",IF(COUNTIF(DD$2:DD609,"Forecast")&lt;Output!E$43,"Forecast",""),"Actual")</f>
        <v/>
      </c>
      <c r="DF610" s="19" t="str">
        <f>IF(DataGoesHere!B609="",IF(DD610="Forecast",(Output!$E$47*IntermediateCalcs!DH609)+((1-Output!$E$47)*IntermediateCalcs!DF609),""),(Output!$E$47*IntermediateCalcs!DB609)+((1-Output!$E$47)*IntermediateCalcs!DF609))</f>
        <v/>
      </c>
      <c r="DG610" s="19" t="str">
        <f>IF(DataGoesHere!B609="",IF(DD610="Forecast",(Output!$G$47*(IntermediateCalcs!DF610-IntermediateCalcs!DF609))+((1-Output!$G$47)*IntermediateCalcs!DG609),""),(Output!$G$47*(IntermediateCalcs!DF610-IntermediateCalcs!DF609))+((1-Output!$G$47)*IntermediateCalcs!DG609))</f>
        <v/>
      </c>
      <c r="DH610" s="19" t="str">
        <f>IF(DataGoesHere!B609="",IF(DD610="Forecast",DF610+DG610,""),DF610+DG610)</f>
        <v/>
      </c>
      <c r="DI610" s="274" t="str">
        <f>IF(DH610="","",IF(IntermediateCalcs!$AO$9="Yes",IntermediateCalcs!DH610*$CX610,IntermediateCalcs!DH610))</f>
        <v/>
      </c>
      <c r="DJ610" s="250" t="str">
        <f>IF(DataGoesHere!$B610="","",($CZ610-DI610))</f>
        <v/>
      </c>
      <c r="DK610" s="250" t="str">
        <f>IF(DataGoesHere!$B610="","",ABS($CZ610-DI610))</f>
        <v/>
      </c>
      <c r="DL610" s="250" t="str">
        <f>IF(DataGoesHere!$B610="","",DK610^2)</f>
        <v/>
      </c>
      <c r="DM610" s="249" t="str">
        <f>IF(DataGoesHere!$B610="","",DK610/$CZ610)</f>
        <v/>
      </c>
      <c r="DN610" s="250" t="str">
        <f>IF(DataGoesHere!$B610="","",SUM(DJ$2:DJ610)/AVERAGE(DK:DK))</f>
        <v/>
      </c>
      <c r="DP610" s="19" t="str">
        <f>IF(DataGoesHere!B610="",IF($DD610="Forecast",(Output!E$48*IntermediateCalcs!CY610)+Output!G$48,""),(Output!E$48*IntermediateCalcs!CY610)+Output!G$48)</f>
        <v/>
      </c>
      <c r="DQ610" s="274" t="str">
        <f>IF(DP610="","",IF(IntermediateCalcs!$AO$9="Yes",IntermediateCalcs!DP610*$CX610,IntermediateCalcs!DP610))</f>
        <v/>
      </c>
      <c r="DR610" s="250" t="str">
        <f>IF(DataGoesHere!$B610="","",($CZ610-DQ610))</f>
        <v/>
      </c>
      <c r="DS610" s="250" t="str">
        <f>IF(DataGoesHere!$B610="","",ABS($CZ610-DQ610))</f>
        <v/>
      </c>
      <c r="DT610" s="250" t="str">
        <f>IF(DataGoesHere!$B610="","",DS610^2)</f>
        <v/>
      </c>
      <c r="DU610" s="249" t="str">
        <f>IF(DataGoesHere!$B610="","",DS610/$CZ610)</f>
        <v/>
      </c>
      <c r="DV610" s="250" t="str">
        <f>IF(DataGoesHere!$B610="","",SUM(DR$2:DR610)/AVERAGE(DS:DS))</f>
        <v/>
      </c>
      <c r="DX610" s="19" t="str">
        <f>IF(DataGoesHere!$B609="","",(DB604*(Output!$O$49/Output!$P$49))+(IntermediateCalcs!DB605*(Output!$M$49/Output!$P$49))+(IntermediateCalcs!DB606*(Output!$K$49/Output!$P$49))+(DB607*(Output!$I$49/Output!$P$49))+(IntermediateCalcs!DB608*(Output!$G$49/Output!$P$49))+(IntermediateCalcs!DB609*(Output!$E$49/Output!$P$49)))</f>
        <v/>
      </c>
      <c r="DY610" s="274" t="str">
        <f>IF(DX610="","",IF(IntermediateCalcs!$AO$9="Yes",IntermediateCalcs!DX610*$CX610,IntermediateCalcs!DX610))</f>
        <v/>
      </c>
      <c r="DZ610" s="250" t="str">
        <f>IF(DataGoesHere!$B610="","",($CZ610-DY610))</f>
        <v/>
      </c>
      <c r="EA610" s="250" t="str">
        <f>IF(DataGoesHere!$B610="","",ABS($CZ610-DY610))</f>
        <v/>
      </c>
      <c r="EB610" s="250" t="str">
        <f>IF(DataGoesHere!$B610="","",EA610^2)</f>
        <v/>
      </c>
      <c r="EC610" s="249" t="str">
        <f>IF(DataGoesHere!$B610="","",EA610/$CZ610)</f>
        <v/>
      </c>
      <c r="ED610" s="250" t="str">
        <f>IF(DataGoesHere!$B610="","",SUM(DZ$2:DZ610)/AVERAGE(EA:EA))</f>
        <v/>
      </c>
    </row>
    <row r="611" spans="20:134" x14ac:dyDescent="0.2">
      <c r="T611" s="240"/>
      <c r="U611" s="86"/>
      <c r="V611" s="86"/>
      <c r="W611" s="86"/>
      <c r="X611" s="86"/>
      <c r="Y611" s="86"/>
      <c r="Z611" s="86"/>
      <c r="AA611" s="86"/>
      <c r="AB611" s="86"/>
      <c r="AC611" s="245" t="str">
        <f>IF(DataGoesHere!$B611="","",(DataGoesHere!$B611/SUM(DataGoesHere!$B602:'DataGoesHere'!$B613)))</f>
        <v/>
      </c>
      <c r="AD611" s="86"/>
      <c r="AE611" s="241"/>
      <c r="CV611" s="310" t="str">
        <f>IF(DataGoesHere!B611="","",DataGoesHere!A611)</f>
        <v/>
      </c>
      <c r="CW611" s="271">
        <f t="shared" ca="1" si="26"/>
        <v>10</v>
      </c>
      <c r="CX611" s="272">
        <f t="shared" ca="1" si="27"/>
        <v>0.92557634012077306</v>
      </c>
      <c r="CY611" s="266">
        <f>DataGoesHere!A611</f>
        <v>610</v>
      </c>
      <c r="CZ611" s="19" t="str">
        <f>IF(DataGoesHere!B611="","",DataGoesHere!B611)</f>
        <v/>
      </c>
      <c r="DA611" s="19" t="str">
        <f>IF(DataGoesHere!B611="","",IF(AH$5="No",DataGoesHere!B611,DataGoesHere!B611-(AH$2*(DataGoesHere!A611-1))))</f>
        <v/>
      </c>
      <c r="DB611" s="19" t="str">
        <f>IF(DataGoesHere!B611="","",IF(AO$9="No",DataGoesHere!B611,DataGoesHere!B611/CX611))</f>
        <v/>
      </c>
      <c r="DC611" s="19" t="str">
        <f>IF(DataGoesHere!B611="","",IF(AO$9="No",DA611,DA611/CX611))</f>
        <v/>
      </c>
      <c r="DD611" s="293" t="str">
        <f>IF(CZ611="",IF(COUNTIF(DD$2:DD610,"Forecast")&lt;Output!E$43,"Forecast",""),"Actual")</f>
        <v/>
      </c>
      <c r="DF611" s="19" t="str">
        <f>IF(DataGoesHere!B610="",IF(DD611="Forecast",(Output!$E$47*IntermediateCalcs!DH610)+((1-Output!$E$47)*IntermediateCalcs!DF610),""),(Output!$E$47*IntermediateCalcs!DB610)+((1-Output!$E$47)*IntermediateCalcs!DF610))</f>
        <v/>
      </c>
      <c r="DG611" s="19" t="str">
        <f>IF(DataGoesHere!B610="",IF(DD611="Forecast",(Output!$G$47*(IntermediateCalcs!DF611-IntermediateCalcs!DF610))+((1-Output!$G$47)*IntermediateCalcs!DG610),""),(Output!$G$47*(IntermediateCalcs!DF611-IntermediateCalcs!DF610))+((1-Output!$G$47)*IntermediateCalcs!DG610))</f>
        <v/>
      </c>
      <c r="DH611" s="19" t="str">
        <f>IF(DataGoesHere!B610="",IF(DD611="Forecast",DF611+DG611,""),DF611+DG611)</f>
        <v/>
      </c>
      <c r="DI611" s="274" t="str">
        <f>IF(DH611="","",IF(IntermediateCalcs!$AO$9="Yes",IntermediateCalcs!DH611*$CX611,IntermediateCalcs!DH611))</f>
        <v/>
      </c>
      <c r="DJ611" s="250" t="str">
        <f>IF(DataGoesHere!$B611="","",($CZ611-DI611))</f>
        <v/>
      </c>
      <c r="DK611" s="250" t="str">
        <f>IF(DataGoesHere!$B611="","",ABS($CZ611-DI611))</f>
        <v/>
      </c>
      <c r="DL611" s="250" t="str">
        <f>IF(DataGoesHere!$B611="","",DK611^2)</f>
        <v/>
      </c>
      <c r="DM611" s="249" t="str">
        <f>IF(DataGoesHere!$B611="","",DK611/$CZ611)</f>
        <v/>
      </c>
      <c r="DN611" s="250" t="str">
        <f>IF(DataGoesHere!$B611="","",SUM(DJ$2:DJ611)/AVERAGE(DK:DK))</f>
        <v/>
      </c>
      <c r="DP611" s="19" t="str">
        <f>IF(DataGoesHere!B611="",IF($DD611="Forecast",(Output!E$48*IntermediateCalcs!CY611)+Output!G$48,""),(Output!E$48*IntermediateCalcs!CY611)+Output!G$48)</f>
        <v/>
      </c>
      <c r="DQ611" s="274" t="str">
        <f>IF(DP611="","",IF(IntermediateCalcs!$AO$9="Yes",IntermediateCalcs!DP611*$CX611,IntermediateCalcs!DP611))</f>
        <v/>
      </c>
      <c r="DR611" s="250" t="str">
        <f>IF(DataGoesHere!$B611="","",($CZ611-DQ611))</f>
        <v/>
      </c>
      <c r="DS611" s="250" t="str">
        <f>IF(DataGoesHere!$B611="","",ABS($CZ611-DQ611))</f>
        <v/>
      </c>
      <c r="DT611" s="250" t="str">
        <f>IF(DataGoesHere!$B611="","",DS611^2)</f>
        <v/>
      </c>
      <c r="DU611" s="249" t="str">
        <f>IF(DataGoesHere!$B611="","",DS611/$CZ611)</f>
        <v/>
      </c>
      <c r="DV611" s="250" t="str">
        <f>IF(DataGoesHere!$B611="","",SUM(DR$2:DR611)/AVERAGE(DS:DS))</f>
        <v/>
      </c>
      <c r="DX611" s="19" t="str">
        <f>IF(DataGoesHere!$B610="","",(DB605*(Output!$O$49/Output!$P$49))+(IntermediateCalcs!DB606*(Output!$M$49/Output!$P$49))+(IntermediateCalcs!DB607*(Output!$K$49/Output!$P$49))+(DB608*(Output!$I$49/Output!$P$49))+(IntermediateCalcs!DB609*(Output!$G$49/Output!$P$49))+(IntermediateCalcs!DB610*(Output!$E$49/Output!$P$49)))</f>
        <v/>
      </c>
      <c r="DY611" s="274" t="str">
        <f>IF(DX611="","",IF(IntermediateCalcs!$AO$9="Yes",IntermediateCalcs!DX611*$CX611,IntermediateCalcs!DX611))</f>
        <v/>
      </c>
      <c r="DZ611" s="250" t="str">
        <f>IF(DataGoesHere!$B611="","",($CZ611-DY611))</f>
        <v/>
      </c>
      <c r="EA611" s="250" t="str">
        <f>IF(DataGoesHere!$B611="","",ABS($CZ611-DY611))</f>
        <v/>
      </c>
      <c r="EB611" s="250" t="str">
        <f>IF(DataGoesHere!$B611="","",EA611^2)</f>
        <v/>
      </c>
      <c r="EC611" s="249" t="str">
        <f>IF(DataGoesHere!$B611="","",EA611/$CZ611)</f>
        <v/>
      </c>
      <c r="ED611" s="250" t="str">
        <f>IF(DataGoesHere!$B611="","",SUM(DZ$2:DZ611)/AVERAGE(EA:EA))</f>
        <v/>
      </c>
    </row>
    <row r="612" spans="20:134" x14ac:dyDescent="0.2">
      <c r="T612" s="240"/>
      <c r="U612" s="86"/>
      <c r="V612" s="86"/>
      <c r="W612" s="86"/>
      <c r="X612" s="86"/>
      <c r="Y612" s="86"/>
      <c r="Z612" s="86"/>
      <c r="AA612" s="86"/>
      <c r="AB612" s="86"/>
      <c r="AC612" s="86"/>
      <c r="AD612" s="245" t="str">
        <f>IF(DataGoesHere!$B612="","",(DataGoesHere!$B612/SUM(DataGoesHere!$B602:'DataGoesHere'!$B613)))</f>
        <v/>
      </c>
      <c r="AE612" s="241"/>
      <c r="CV612" s="310" t="str">
        <f>IF(DataGoesHere!B612="","",DataGoesHere!A612)</f>
        <v/>
      </c>
      <c r="CW612" s="271">
        <f t="shared" ca="1" si="26"/>
        <v>11</v>
      </c>
      <c r="CX612" s="272">
        <f t="shared" ca="1" si="27"/>
        <v>0.97463169608807265</v>
      </c>
      <c r="CY612" s="266">
        <f>DataGoesHere!A612</f>
        <v>611</v>
      </c>
      <c r="CZ612" s="19" t="str">
        <f>IF(DataGoesHere!B612="","",DataGoesHere!B612)</f>
        <v/>
      </c>
      <c r="DA612" s="19" t="str">
        <f>IF(DataGoesHere!B612="","",IF(AH$5="No",DataGoesHere!B612,DataGoesHere!B612-(AH$2*(DataGoesHere!A612-1))))</f>
        <v/>
      </c>
      <c r="DB612" s="19" t="str">
        <f>IF(DataGoesHere!B612="","",IF(AO$9="No",DataGoesHere!B612,DataGoesHere!B612/CX612))</f>
        <v/>
      </c>
      <c r="DC612" s="19" t="str">
        <f>IF(DataGoesHere!B612="","",IF(AO$9="No",DA612,DA612/CX612))</f>
        <v/>
      </c>
      <c r="DD612" s="293" t="str">
        <f>IF(CZ612="",IF(COUNTIF(DD$2:DD611,"Forecast")&lt;Output!E$43,"Forecast",""),"Actual")</f>
        <v/>
      </c>
      <c r="DF612" s="19" t="str">
        <f>IF(DataGoesHere!B611="",IF(DD612="Forecast",(Output!$E$47*IntermediateCalcs!DH611)+((1-Output!$E$47)*IntermediateCalcs!DF611),""),(Output!$E$47*IntermediateCalcs!DB611)+((1-Output!$E$47)*IntermediateCalcs!DF611))</f>
        <v/>
      </c>
      <c r="DG612" s="19" t="str">
        <f>IF(DataGoesHere!B611="",IF(DD612="Forecast",(Output!$G$47*(IntermediateCalcs!DF612-IntermediateCalcs!DF611))+((1-Output!$G$47)*IntermediateCalcs!DG611),""),(Output!$G$47*(IntermediateCalcs!DF612-IntermediateCalcs!DF611))+((1-Output!$G$47)*IntermediateCalcs!DG611))</f>
        <v/>
      </c>
      <c r="DH612" s="19" t="str">
        <f>IF(DataGoesHere!B611="",IF(DD612="Forecast",DF612+DG612,""),DF612+DG612)</f>
        <v/>
      </c>
      <c r="DI612" s="274" t="str">
        <f>IF(DH612="","",IF(IntermediateCalcs!$AO$9="Yes",IntermediateCalcs!DH612*$CX612,IntermediateCalcs!DH612))</f>
        <v/>
      </c>
      <c r="DJ612" s="250" t="str">
        <f>IF(DataGoesHere!$B612="","",($CZ612-DI612))</f>
        <v/>
      </c>
      <c r="DK612" s="250" t="str">
        <f>IF(DataGoesHere!$B612="","",ABS($CZ612-DI612))</f>
        <v/>
      </c>
      <c r="DL612" s="250" t="str">
        <f>IF(DataGoesHere!$B612="","",DK612^2)</f>
        <v/>
      </c>
      <c r="DM612" s="249" t="str">
        <f>IF(DataGoesHere!$B612="","",DK612/$CZ612)</f>
        <v/>
      </c>
      <c r="DN612" s="250" t="str">
        <f>IF(DataGoesHere!$B612="","",SUM(DJ$2:DJ612)/AVERAGE(DK:DK))</f>
        <v/>
      </c>
      <c r="DP612" s="19" t="str">
        <f>IF(DataGoesHere!B612="",IF($DD612="Forecast",(Output!E$48*IntermediateCalcs!CY612)+Output!G$48,""),(Output!E$48*IntermediateCalcs!CY612)+Output!G$48)</f>
        <v/>
      </c>
      <c r="DQ612" s="274" t="str">
        <f>IF(DP612="","",IF(IntermediateCalcs!$AO$9="Yes",IntermediateCalcs!DP612*$CX612,IntermediateCalcs!DP612))</f>
        <v/>
      </c>
      <c r="DR612" s="250" t="str">
        <f>IF(DataGoesHere!$B612="","",($CZ612-DQ612))</f>
        <v/>
      </c>
      <c r="DS612" s="250" t="str">
        <f>IF(DataGoesHere!$B612="","",ABS($CZ612-DQ612))</f>
        <v/>
      </c>
      <c r="DT612" s="250" t="str">
        <f>IF(DataGoesHere!$B612="","",DS612^2)</f>
        <v/>
      </c>
      <c r="DU612" s="249" t="str">
        <f>IF(DataGoesHere!$B612="","",DS612/$CZ612)</f>
        <v/>
      </c>
      <c r="DV612" s="250" t="str">
        <f>IF(DataGoesHere!$B612="","",SUM(DR$2:DR612)/AVERAGE(DS:DS))</f>
        <v/>
      </c>
      <c r="DX612" s="19" t="str">
        <f>IF(DataGoesHere!$B611="","",(DB606*(Output!$O$49/Output!$P$49))+(IntermediateCalcs!DB607*(Output!$M$49/Output!$P$49))+(IntermediateCalcs!DB608*(Output!$K$49/Output!$P$49))+(DB609*(Output!$I$49/Output!$P$49))+(IntermediateCalcs!DB610*(Output!$G$49/Output!$P$49))+(IntermediateCalcs!DB611*(Output!$E$49/Output!$P$49)))</f>
        <v/>
      </c>
      <c r="DY612" s="274" t="str">
        <f>IF(DX612="","",IF(IntermediateCalcs!$AO$9="Yes",IntermediateCalcs!DX612*$CX612,IntermediateCalcs!DX612))</f>
        <v/>
      </c>
      <c r="DZ612" s="250" t="str">
        <f>IF(DataGoesHere!$B612="","",($CZ612-DY612))</f>
        <v/>
      </c>
      <c r="EA612" s="250" t="str">
        <f>IF(DataGoesHere!$B612="","",ABS($CZ612-DY612))</f>
        <v/>
      </c>
      <c r="EB612" s="250" t="str">
        <f>IF(DataGoesHere!$B612="","",EA612^2)</f>
        <v/>
      </c>
      <c r="EC612" s="249" t="str">
        <f>IF(DataGoesHere!$B612="","",EA612/$CZ612)</f>
        <v/>
      </c>
      <c r="ED612" s="250" t="str">
        <f>IF(DataGoesHere!$B612="","",SUM(DZ$2:DZ612)/AVERAGE(EA:EA))</f>
        <v/>
      </c>
    </row>
    <row r="613" spans="20:134" x14ac:dyDescent="0.2">
      <c r="T613" s="242"/>
      <c r="U613" s="243"/>
      <c r="V613" s="243"/>
      <c r="W613" s="243"/>
      <c r="X613" s="243"/>
      <c r="Y613" s="243"/>
      <c r="Z613" s="243"/>
      <c r="AA613" s="243"/>
      <c r="AB613" s="243"/>
      <c r="AC613" s="243"/>
      <c r="AD613" s="243"/>
      <c r="AE613" s="246" t="str">
        <f>IF(DataGoesHere!$B613="","",(DataGoesHere!$B613/SUM(DataGoesHere!$B602:'DataGoesHere'!$B613)))</f>
        <v/>
      </c>
      <c r="CV613" s="310" t="str">
        <f>IF(DataGoesHere!B613="","",DataGoesHere!A613)</f>
        <v/>
      </c>
      <c r="CW613" s="271">
        <f t="shared" ca="1" si="26"/>
        <v>12</v>
      </c>
      <c r="CX613" s="272">
        <f t="shared" ca="1" si="27"/>
        <v>1.0054005237672714</v>
      </c>
      <c r="CY613" s="266">
        <f>DataGoesHere!A613</f>
        <v>612</v>
      </c>
      <c r="CZ613" s="19" t="str">
        <f>IF(DataGoesHere!B613="","",DataGoesHere!B613)</f>
        <v/>
      </c>
      <c r="DA613" s="19" t="str">
        <f>IF(DataGoesHere!B613="","",IF(AH$5="No",DataGoesHere!B613,DataGoesHere!B613-(AH$2*(DataGoesHere!A613-1))))</f>
        <v/>
      </c>
      <c r="DB613" s="19" t="str">
        <f>IF(DataGoesHere!B613="","",IF(AO$9="No",DataGoesHere!B613,DataGoesHere!B613/CX613))</f>
        <v/>
      </c>
      <c r="DC613" s="19" t="str">
        <f>IF(DataGoesHere!B613="","",IF(AO$9="No",DA613,DA613/CX613))</f>
        <v/>
      </c>
      <c r="DD613" s="293" t="str">
        <f>IF(CZ613="",IF(COUNTIF(DD$2:DD612,"Forecast")&lt;Output!E$43,"Forecast",""),"Actual")</f>
        <v/>
      </c>
      <c r="DF613" s="19" t="str">
        <f>IF(DataGoesHere!B612="",IF(DD613="Forecast",(Output!$E$47*IntermediateCalcs!DH612)+((1-Output!$E$47)*IntermediateCalcs!DF612),""),(Output!$E$47*IntermediateCalcs!DB612)+((1-Output!$E$47)*IntermediateCalcs!DF612))</f>
        <v/>
      </c>
      <c r="DG613" s="19" t="str">
        <f>IF(DataGoesHere!B612="",IF(DD613="Forecast",(Output!$G$47*(IntermediateCalcs!DF613-IntermediateCalcs!DF612))+((1-Output!$G$47)*IntermediateCalcs!DG612),""),(Output!$G$47*(IntermediateCalcs!DF613-IntermediateCalcs!DF612))+((1-Output!$G$47)*IntermediateCalcs!DG612))</f>
        <v/>
      </c>
      <c r="DH613" s="19" t="str">
        <f>IF(DataGoesHere!B612="",IF(DD613="Forecast",DF613+DG613,""),DF613+DG613)</f>
        <v/>
      </c>
      <c r="DI613" s="274" t="str">
        <f>IF(DH613="","",IF(IntermediateCalcs!$AO$9="Yes",IntermediateCalcs!DH613*$CX613,IntermediateCalcs!DH613))</f>
        <v/>
      </c>
      <c r="DJ613" s="250" t="str">
        <f>IF(DataGoesHere!$B613="","",($CZ613-DI613))</f>
        <v/>
      </c>
      <c r="DK613" s="250" t="str">
        <f>IF(DataGoesHere!$B613="","",ABS($CZ613-DI613))</f>
        <v/>
      </c>
      <c r="DL613" s="250" t="str">
        <f>IF(DataGoesHere!$B613="","",DK613^2)</f>
        <v/>
      </c>
      <c r="DM613" s="249" t="str">
        <f>IF(DataGoesHere!$B613="","",DK613/$CZ613)</f>
        <v/>
      </c>
      <c r="DN613" s="250" t="str">
        <f>IF(DataGoesHere!$B613="","",SUM(DJ$2:DJ613)/AVERAGE(DK:DK))</f>
        <v/>
      </c>
      <c r="DP613" s="19" t="str">
        <f>IF(DataGoesHere!B613="",IF($DD613="Forecast",(Output!E$48*IntermediateCalcs!CY613)+Output!G$48,""),(Output!E$48*IntermediateCalcs!CY613)+Output!G$48)</f>
        <v/>
      </c>
      <c r="DQ613" s="274" t="str">
        <f>IF(DP613="","",IF(IntermediateCalcs!$AO$9="Yes",IntermediateCalcs!DP613*$CX613,IntermediateCalcs!DP613))</f>
        <v/>
      </c>
      <c r="DR613" s="250" t="str">
        <f>IF(DataGoesHere!$B613="","",($CZ613-DQ613))</f>
        <v/>
      </c>
      <c r="DS613" s="250" t="str">
        <f>IF(DataGoesHere!$B613="","",ABS($CZ613-DQ613))</f>
        <v/>
      </c>
      <c r="DT613" s="250" t="str">
        <f>IF(DataGoesHere!$B613="","",DS613^2)</f>
        <v/>
      </c>
      <c r="DU613" s="249" t="str">
        <f>IF(DataGoesHere!$B613="","",DS613/$CZ613)</f>
        <v/>
      </c>
      <c r="DV613" s="250" t="str">
        <f>IF(DataGoesHere!$B613="","",SUM(DR$2:DR613)/AVERAGE(DS:DS))</f>
        <v/>
      </c>
      <c r="DX613" s="19" t="str">
        <f>IF(DataGoesHere!$B612="","",(DB607*(Output!$O$49/Output!$P$49))+(IntermediateCalcs!DB608*(Output!$M$49/Output!$P$49))+(IntermediateCalcs!DB609*(Output!$K$49/Output!$P$49))+(DB610*(Output!$I$49/Output!$P$49))+(IntermediateCalcs!DB611*(Output!$G$49/Output!$P$49))+(IntermediateCalcs!DB612*(Output!$E$49/Output!$P$49)))</f>
        <v/>
      </c>
      <c r="DY613" s="274" t="str">
        <f>IF(DX613="","",IF(IntermediateCalcs!$AO$9="Yes",IntermediateCalcs!DX613*$CX613,IntermediateCalcs!DX613))</f>
        <v/>
      </c>
      <c r="DZ613" s="250" t="str">
        <f>IF(DataGoesHere!$B613="","",($CZ613-DY613))</f>
        <v/>
      </c>
      <c r="EA613" s="250" t="str">
        <f>IF(DataGoesHere!$B613="","",ABS($CZ613-DY613))</f>
        <v/>
      </c>
      <c r="EB613" s="250" t="str">
        <f>IF(DataGoesHere!$B613="","",EA613^2)</f>
        <v/>
      </c>
      <c r="EC613" s="249" t="str">
        <f>IF(DataGoesHere!$B613="","",EA613/$CZ613)</f>
        <v/>
      </c>
      <c r="ED613" s="250" t="str">
        <f>IF(DataGoesHere!$B613="","",SUM(DZ$2:DZ613)/AVERAGE(EA:EA))</f>
        <v/>
      </c>
    </row>
    <row r="614" spans="20:134" x14ac:dyDescent="0.2">
      <c r="T614" s="244" t="str">
        <f>IF(DataGoesHere!$B614="","",(DataGoesHere!$B614/SUM(DataGoesHere!$B614:'DataGoesHere'!$B625)))</f>
        <v/>
      </c>
      <c r="U614" s="238"/>
      <c r="V614" s="238"/>
      <c r="W614" s="238"/>
      <c r="X614" s="238"/>
      <c r="Y614" s="238"/>
      <c r="Z614" s="238"/>
      <c r="AA614" s="238"/>
      <c r="AB614" s="238"/>
      <c r="AC614" s="238"/>
      <c r="AD614" s="238"/>
      <c r="AE614" s="239"/>
      <c r="CV614" s="310" t="str">
        <f>IF(DataGoesHere!B614="","",DataGoesHere!A614)</f>
        <v/>
      </c>
      <c r="CW614" s="271">
        <f t="shared" ca="1" si="26"/>
        <v>1</v>
      </c>
      <c r="CX614" s="272">
        <f t="shared" ca="1" si="27"/>
        <v>1.3236179355303281</v>
      </c>
      <c r="CY614" s="266">
        <f>DataGoesHere!A614</f>
        <v>613</v>
      </c>
      <c r="CZ614" s="19" t="str">
        <f>IF(DataGoesHere!B614="","",DataGoesHere!B614)</f>
        <v/>
      </c>
      <c r="DA614" s="19" t="str">
        <f>IF(DataGoesHere!B614="","",IF(AH$5="No",DataGoesHere!B614,DataGoesHere!B614-(AH$2*(DataGoesHere!A614-1))))</f>
        <v/>
      </c>
      <c r="DB614" s="19" t="str">
        <f>IF(DataGoesHere!B614="","",IF(AO$9="No",DataGoesHere!B614,DataGoesHere!B614/CX614))</f>
        <v/>
      </c>
      <c r="DC614" s="19" t="str">
        <f>IF(DataGoesHere!B614="","",IF(AO$9="No",DA614,DA614/CX614))</f>
        <v/>
      </c>
      <c r="DD614" s="293" t="str">
        <f>IF(CZ614="",IF(COUNTIF(DD$2:DD613,"Forecast")&lt;Output!E$43,"Forecast",""),"Actual")</f>
        <v/>
      </c>
      <c r="DF614" s="19" t="str">
        <f>IF(DataGoesHere!B613="",IF(DD614="Forecast",(Output!$E$47*IntermediateCalcs!DH613)+((1-Output!$E$47)*IntermediateCalcs!DF613),""),(Output!$E$47*IntermediateCalcs!DB613)+((1-Output!$E$47)*IntermediateCalcs!DF613))</f>
        <v/>
      </c>
      <c r="DG614" s="19" t="str">
        <f>IF(DataGoesHere!B613="",IF(DD614="Forecast",(Output!$G$47*(IntermediateCalcs!DF614-IntermediateCalcs!DF613))+((1-Output!$G$47)*IntermediateCalcs!DG613),""),(Output!$G$47*(IntermediateCalcs!DF614-IntermediateCalcs!DF613))+((1-Output!$G$47)*IntermediateCalcs!DG613))</f>
        <v/>
      </c>
      <c r="DH614" s="19" t="str">
        <f>IF(DataGoesHere!B613="",IF(DD614="Forecast",DF614+DG614,""),DF614+DG614)</f>
        <v/>
      </c>
      <c r="DI614" s="274" t="str">
        <f>IF(DH614="","",IF(IntermediateCalcs!$AO$9="Yes",IntermediateCalcs!DH614*$CX614,IntermediateCalcs!DH614))</f>
        <v/>
      </c>
      <c r="DJ614" s="250" t="str">
        <f>IF(DataGoesHere!$B614="","",($CZ614-DI614))</f>
        <v/>
      </c>
      <c r="DK614" s="250" t="str">
        <f>IF(DataGoesHere!$B614="","",ABS($CZ614-DI614))</f>
        <v/>
      </c>
      <c r="DL614" s="250" t="str">
        <f>IF(DataGoesHere!$B614="","",DK614^2)</f>
        <v/>
      </c>
      <c r="DM614" s="249" t="str">
        <f>IF(DataGoesHere!$B614="","",DK614/$CZ614)</f>
        <v/>
      </c>
      <c r="DN614" s="250" t="str">
        <f>IF(DataGoesHere!$B614="","",SUM(DJ$2:DJ614)/AVERAGE(DK:DK))</f>
        <v/>
      </c>
      <c r="DP614" s="19" t="str">
        <f>IF(DataGoesHere!B614="",IF($DD614="Forecast",(Output!E$48*IntermediateCalcs!CY614)+Output!G$48,""),(Output!E$48*IntermediateCalcs!CY614)+Output!G$48)</f>
        <v/>
      </c>
      <c r="DQ614" s="274" t="str">
        <f>IF(DP614="","",IF(IntermediateCalcs!$AO$9="Yes",IntermediateCalcs!DP614*$CX614,IntermediateCalcs!DP614))</f>
        <v/>
      </c>
      <c r="DR614" s="250" t="str">
        <f>IF(DataGoesHere!$B614="","",($CZ614-DQ614))</f>
        <v/>
      </c>
      <c r="DS614" s="250" t="str">
        <f>IF(DataGoesHere!$B614="","",ABS($CZ614-DQ614))</f>
        <v/>
      </c>
      <c r="DT614" s="250" t="str">
        <f>IF(DataGoesHere!$B614="","",DS614^2)</f>
        <v/>
      </c>
      <c r="DU614" s="249" t="str">
        <f>IF(DataGoesHere!$B614="","",DS614/$CZ614)</f>
        <v/>
      </c>
      <c r="DV614" s="250" t="str">
        <f>IF(DataGoesHere!$B614="","",SUM(DR$2:DR614)/AVERAGE(DS:DS))</f>
        <v/>
      </c>
      <c r="DX614" s="19" t="str">
        <f>IF(DataGoesHere!$B613="","",(DB608*(Output!$O$49/Output!$P$49))+(IntermediateCalcs!DB609*(Output!$M$49/Output!$P$49))+(IntermediateCalcs!DB610*(Output!$K$49/Output!$P$49))+(DB611*(Output!$I$49/Output!$P$49))+(IntermediateCalcs!DB612*(Output!$G$49/Output!$P$49))+(IntermediateCalcs!DB613*(Output!$E$49/Output!$P$49)))</f>
        <v/>
      </c>
      <c r="DY614" s="274" t="str">
        <f>IF(DX614="","",IF(IntermediateCalcs!$AO$9="Yes",IntermediateCalcs!DX614*$CX614,IntermediateCalcs!DX614))</f>
        <v/>
      </c>
      <c r="DZ614" s="250" t="str">
        <f>IF(DataGoesHere!$B614="","",($CZ614-DY614))</f>
        <v/>
      </c>
      <c r="EA614" s="250" t="str">
        <f>IF(DataGoesHere!$B614="","",ABS($CZ614-DY614))</f>
        <v/>
      </c>
      <c r="EB614" s="250" t="str">
        <f>IF(DataGoesHere!$B614="","",EA614^2)</f>
        <v/>
      </c>
      <c r="EC614" s="249" t="str">
        <f>IF(DataGoesHere!$B614="","",EA614/$CZ614)</f>
        <v/>
      </c>
      <c r="ED614" s="250" t="str">
        <f>IF(DataGoesHere!$B614="","",SUM(DZ$2:DZ614)/AVERAGE(EA:EA))</f>
        <v/>
      </c>
    </row>
    <row r="615" spans="20:134" x14ac:dyDescent="0.2">
      <c r="T615" s="240"/>
      <c r="U615" s="245" t="str">
        <f>IF(DataGoesHere!$B615="","",(DataGoesHere!$B615/SUM(DataGoesHere!$B615:'DataGoesHere'!$B625)))</f>
        <v/>
      </c>
      <c r="V615" s="86"/>
      <c r="W615" s="86"/>
      <c r="X615" s="86"/>
      <c r="Y615" s="86"/>
      <c r="Z615" s="86"/>
      <c r="AA615" s="86"/>
      <c r="AB615" s="86"/>
      <c r="AC615" s="86"/>
      <c r="AD615" s="86"/>
      <c r="AE615" s="241"/>
      <c r="CV615" s="310" t="str">
        <f>IF(DataGoesHere!B615="","",DataGoesHere!A615)</f>
        <v/>
      </c>
      <c r="CW615" s="271">
        <f t="shared" ca="1" si="26"/>
        <v>2</v>
      </c>
      <c r="CX615" s="272">
        <f t="shared" ca="1" si="27"/>
        <v>0.80574490527728204</v>
      </c>
      <c r="CY615" s="266">
        <f>DataGoesHere!A615</f>
        <v>614</v>
      </c>
      <c r="CZ615" s="19" t="str">
        <f>IF(DataGoesHere!B615="","",DataGoesHere!B615)</f>
        <v/>
      </c>
      <c r="DA615" s="19" t="str">
        <f>IF(DataGoesHere!B615="","",IF(AH$5="No",DataGoesHere!B615,DataGoesHere!B615-(AH$2*(DataGoesHere!A615-1))))</f>
        <v/>
      </c>
      <c r="DB615" s="19" t="str">
        <f>IF(DataGoesHere!B615="","",IF(AO$9="No",DataGoesHere!B615,DataGoesHere!B615/CX615))</f>
        <v/>
      </c>
      <c r="DC615" s="19" t="str">
        <f>IF(DataGoesHere!B615="","",IF(AO$9="No",DA615,DA615/CX615))</f>
        <v/>
      </c>
      <c r="DD615" s="293" t="str">
        <f>IF(CZ615="",IF(COUNTIF(DD$2:DD614,"Forecast")&lt;Output!E$43,"Forecast",""),"Actual")</f>
        <v/>
      </c>
      <c r="DF615" s="19" t="str">
        <f>IF(DataGoesHere!B614="",IF(DD615="Forecast",(Output!$E$47*IntermediateCalcs!DH614)+((1-Output!$E$47)*IntermediateCalcs!DF614),""),(Output!$E$47*IntermediateCalcs!DB614)+((1-Output!$E$47)*IntermediateCalcs!DF614))</f>
        <v/>
      </c>
      <c r="DG615" s="19" t="str">
        <f>IF(DataGoesHere!B614="",IF(DD615="Forecast",(Output!$G$47*(IntermediateCalcs!DF615-IntermediateCalcs!DF614))+((1-Output!$G$47)*IntermediateCalcs!DG614),""),(Output!$G$47*(IntermediateCalcs!DF615-IntermediateCalcs!DF614))+((1-Output!$G$47)*IntermediateCalcs!DG614))</f>
        <v/>
      </c>
      <c r="DH615" s="19" t="str">
        <f>IF(DataGoesHere!B614="",IF(DD615="Forecast",DF615+DG615,""),DF615+DG615)</f>
        <v/>
      </c>
      <c r="DI615" s="274" t="str">
        <f>IF(DH615="","",IF(IntermediateCalcs!$AO$9="Yes",IntermediateCalcs!DH615*$CX615,IntermediateCalcs!DH615))</f>
        <v/>
      </c>
      <c r="DJ615" s="250" t="str">
        <f>IF(DataGoesHere!$B615="","",($CZ615-DI615))</f>
        <v/>
      </c>
      <c r="DK615" s="250" t="str">
        <f>IF(DataGoesHere!$B615="","",ABS($CZ615-DI615))</f>
        <v/>
      </c>
      <c r="DL615" s="250" t="str">
        <f>IF(DataGoesHere!$B615="","",DK615^2)</f>
        <v/>
      </c>
      <c r="DM615" s="249" t="str">
        <f>IF(DataGoesHere!$B615="","",DK615/$CZ615)</f>
        <v/>
      </c>
      <c r="DN615" s="250" t="str">
        <f>IF(DataGoesHere!$B615="","",SUM(DJ$2:DJ615)/AVERAGE(DK:DK))</f>
        <v/>
      </c>
      <c r="DP615" s="19" t="str">
        <f>IF(DataGoesHere!B615="",IF($DD615="Forecast",(Output!E$48*IntermediateCalcs!CY615)+Output!G$48,""),(Output!E$48*IntermediateCalcs!CY615)+Output!G$48)</f>
        <v/>
      </c>
      <c r="DQ615" s="274" t="str">
        <f>IF(DP615="","",IF(IntermediateCalcs!$AO$9="Yes",IntermediateCalcs!DP615*$CX615,IntermediateCalcs!DP615))</f>
        <v/>
      </c>
      <c r="DR615" s="250" t="str">
        <f>IF(DataGoesHere!$B615="","",($CZ615-DQ615))</f>
        <v/>
      </c>
      <c r="DS615" s="250" t="str">
        <f>IF(DataGoesHere!$B615="","",ABS($CZ615-DQ615))</f>
        <v/>
      </c>
      <c r="DT615" s="250" t="str">
        <f>IF(DataGoesHere!$B615="","",DS615^2)</f>
        <v/>
      </c>
      <c r="DU615" s="249" t="str">
        <f>IF(DataGoesHere!$B615="","",DS615/$CZ615)</f>
        <v/>
      </c>
      <c r="DV615" s="250" t="str">
        <f>IF(DataGoesHere!$B615="","",SUM(DR$2:DR615)/AVERAGE(DS:DS))</f>
        <v/>
      </c>
      <c r="DX615" s="19" t="str">
        <f>IF(DataGoesHere!$B614="","",(DB609*(Output!$O$49/Output!$P$49))+(IntermediateCalcs!DB610*(Output!$M$49/Output!$P$49))+(IntermediateCalcs!DB611*(Output!$K$49/Output!$P$49))+(DB612*(Output!$I$49/Output!$P$49))+(IntermediateCalcs!DB613*(Output!$G$49/Output!$P$49))+(IntermediateCalcs!DB614*(Output!$E$49/Output!$P$49)))</f>
        <v/>
      </c>
      <c r="DY615" s="274" t="str">
        <f>IF(DX615="","",IF(IntermediateCalcs!$AO$9="Yes",IntermediateCalcs!DX615*$CX615,IntermediateCalcs!DX615))</f>
        <v/>
      </c>
      <c r="DZ615" s="250" t="str">
        <f>IF(DataGoesHere!$B615="","",($CZ615-DY615))</f>
        <v/>
      </c>
      <c r="EA615" s="250" t="str">
        <f>IF(DataGoesHere!$B615="","",ABS($CZ615-DY615))</f>
        <v/>
      </c>
      <c r="EB615" s="250" t="str">
        <f>IF(DataGoesHere!$B615="","",EA615^2)</f>
        <v/>
      </c>
      <c r="EC615" s="249" t="str">
        <f>IF(DataGoesHere!$B615="","",EA615/$CZ615)</f>
        <v/>
      </c>
      <c r="ED615" s="250" t="str">
        <f>IF(DataGoesHere!$B615="","",SUM(DZ$2:DZ615)/AVERAGE(EA:EA))</f>
        <v/>
      </c>
    </row>
    <row r="616" spans="20:134" x14ac:dyDescent="0.2">
      <c r="T616" s="240"/>
      <c r="U616" s="86"/>
      <c r="V616" s="245" t="str">
        <f>IF(DataGoesHere!$B616="","",(DataGoesHere!$B616/SUM(DataGoesHere!$B614:'DataGoesHere'!$B625)))</f>
        <v/>
      </c>
      <c r="W616" s="86"/>
      <c r="X616" s="86"/>
      <c r="Y616" s="86"/>
      <c r="Z616" s="86"/>
      <c r="AA616" s="86"/>
      <c r="AB616" s="86"/>
      <c r="AC616" s="86"/>
      <c r="AD616" s="86"/>
      <c r="AE616" s="241"/>
      <c r="CV616" s="310" t="str">
        <f>IF(DataGoesHere!B616="","",DataGoesHere!A616)</f>
        <v/>
      </c>
      <c r="CW616" s="271">
        <f t="shared" ca="1" si="26"/>
        <v>3</v>
      </c>
      <c r="CX616" s="272">
        <f t="shared" ca="1" si="27"/>
        <v>0.79862940076451561</v>
      </c>
      <c r="CY616" s="266">
        <f>DataGoesHere!A616</f>
        <v>615</v>
      </c>
      <c r="CZ616" s="19" t="str">
        <f>IF(DataGoesHere!B616="","",DataGoesHere!B616)</f>
        <v/>
      </c>
      <c r="DA616" s="19" t="str">
        <f>IF(DataGoesHere!B616="","",IF(AH$5="No",DataGoesHere!B616,DataGoesHere!B616-(AH$2*(DataGoesHere!A616-1))))</f>
        <v/>
      </c>
      <c r="DB616" s="19" t="str">
        <f>IF(DataGoesHere!B616="","",IF(AO$9="No",DataGoesHere!B616,DataGoesHere!B616/CX616))</f>
        <v/>
      </c>
      <c r="DC616" s="19" t="str">
        <f>IF(DataGoesHere!B616="","",IF(AO$9="No",DA616,DA616/CX616))</f>
        <v/>
      </c>
      <c r="DD616" s="293" t="str">
        <f>IF(CZ616="",IF(COUNTIF(DD$2:DD615,"Forecast")&lt;Output!E$43,"Forecast",""),"Actual")</f>
        <v/>
      </c>
      <c r="DF616" s="19" t="str">
        <f>IF(DataGoesHere!B615="",IF(DD616="Forecast",(Output!$E$47*IntermediateCalcs!DH615)+((1-Output!$E$47)*IntermediateCalcs!DF615),""),(Output!$E$47*IntermediateCalcs!DB615)+((1-Output!$E$47)*IntermediateCalcs!DF615))</f>
        <v/>
      </c>
      <c r="DG616" s="19" t="str">
        <f>IF(DataGoesHere!B615="",IF(DD616="Forecast",(Output!$G$47*(IntermediateCalcs!DF616-IntermediateCalcs!DF615))+((1-Output!$G$47)*IntermediateCalcs!DG615),""),(Output!$G$47*(IntermediateCalcs!DF616-IntermediateCalcs!DF615))+((1-Output!$G$47)*IntermediateCalcs!DG615))</f>
        <v/>
      </c>
      <c r="DH616" s="19" t="str">
        <f>IF(DataGoesHere!B615="",IF(DD616="Forecast",DF616+DG616,""),DF616+DG616)</f>
        <v/>
      </c>
      <c r="DI616" s="274" t="str">
        <f>IF(DH616="","",IF(IntermediateCalcs!$AO$9="Yes",IntermediateCalcs!DH616*$CX616,IntermediateCalcs!DH616))</f>
        <v/>
      </c>
      <c r="DJ616" s="250" t="str">
        <f>IF(DataGoesHere!$B616="","",($CZ616-DI616))</f>
        <v/>
      </c>
      <c r="DK616" s="250" t="str">
        <f>IF(DataGoesHere!$B616="","",ABS($CZ616-DI616))</f>
        <v/>
      </c>
      <c r="DL616" s="250" t="str">
        <f>IF(DataGoesHere!$B616="","",DK616^2)</f>
        <v/>
      </c>
      <c r="DM616" s="249" t="str">
        <f>IF(DataGoesHere!$B616="","",DK616/$CZ616)</f>
        <v/>
      </c>
      <c r="DN616" s="250" t="str">
        <f>IF(DataGoesHere!$B616="","",SUM(DJ$2:DJ616)/AVERAGE(DK:DK))</f>
        <v/>
      </c>
      <c r="DP616" s="19" t="str">
        <f>IF(DataGoesHere!B616="",IF($DD616="Forecast",(Output!E$48*IntermediateCalcs!CY616)+Output!G$48,""),(Output!E$48*IntermediateCalcs!CY616)+Output!G$48)</f>
        <v/>
      </c>
      <c r="DQ616" s="274" t="str">
        <f>IF(DP616="","",IF(IntermediateCalcs!$AO$9="Yes",IntermediateCalcs!DP616*$CX616,IntermediateCalcs!DP616))</f>
        <v/>
      </c>
      <c r="DR616" s="250" t="str">
        <f>IF(DataGoesHere!$B616="","",($CZ616-DQ616))</f>
        <v/>
      </c>
      <c r="DS616" s="250" t="str">
        <f>IF(DataGoesHere!$B616="","",ABS($CZ616-DQ616))</f>
        <v/>
      </c>
      <c r="DT616" s="250" t="str">
        <f>IF(DataGoesHere!$B616="","",DS616^2)</f>
        <v/>
      </c>
      <c r="DU616" s="249" t="str">
        <f>IF(DataGoesHere!$B616="","",DS616/$CZ616)</f>
        <v/>
      </c>
      <c r="DV616" s="250" t="str">
        <f>IF(DataGoesHere!$B616="","",SUM(DR$2:DR616)/AVERAGE(DS:DS))</f>
        <v/>
      </c>
      <c r="DX616" s="19" t="str">
        <f>IF(DataGoesHere!$B615="","",(DB610*(Output!$O$49/Output!$P$49))+(IntermediateCalcs!DB611*(Output!$M$49/Output!$P$49))+(IntermediateCalcs!DB612*(Output!$K$49/Output!$P$49))+(DB613*(Output!$I$49/Output!$P$49))+(IntermediateCalcs!DB614*(Output!$G$49/Output!$P$49))+(IntermediateCalcs!DB615*(Output!$E$49/Output!$P$49)))</f>
        <v/>
      </c>
      <c r="DY616" s="274" t="str">
        <f>IF(DX616="","",IF(IntermediateCalcs!$AO$9="Yes",IntermediateCalcs!DX616*$CX616,IntermediateCalcs!DX616))</f>
        <v/>
      </c>
      <c r="DZ616" s="250" t="str">
        <f>IF(DataGoesHere!$B616="","",($CZ616-DY616))</f>
        <v/>
      </c>
      <c r="EA616" s="250" t="str">
        <f>IF(DataGoesHere!$B616="","",ABS($CZ616-DY616))</f>
        <v/>
      </c>
      <c r="EB616" s="250" t="str">
        <f>IF(DataGoesHere!$B616="","",EA616^2)</f>
        <v/>
      </c>
      <c r="EC616" s="249" t="str">
        <f>IF(DataGoesHere!$B616="","",EA616/$CZ616)</f>
        <v/>
      </c>
      <c r="ED616" s="250" t="str">
        <f>IF(DataGoesHere!$B616="","",SUM(DZ$2:DZ616)/AVERAGE(EA:EA))</f>
        <v/>
      </c>
    </row>
    <row r="617" spans="20:134" x14ac:dyDescent="0.2">
      <c r="T617" s="240"/>
      <c r="U617" s="86"/>
      <c r="V617" s="86"/>
      <c r="W617" s="245" t="str">
        <f>IF(DataGoesHere!$B617="","",(DataGoesHere!$B617/SUM(DataGoesHere!$B614:'DataGoesHere'!$B625)))</f>
        <v/>
      </c>
      <c r="X617" s="86"/>
      <c r="Y617" s="86"/>
      <c r="Z617" s="86"/>
      <c r="AA617" s="86"/>
      <c r="AB617" s="86"/>
      <c r="AC617" s="86"/>
      <c r="AD617" s="86"/>
      <c r="AE617" s="241"/>
      <c r="CV617" s="310" t="str">
        <f>IF(DataGoesHere!B617="","",DataGoesHere!A617)</f>
        <v/>
      </c>
      <c r="CW617" s="271">
        <f t="shared" ca="1" si="26"/>
        <v>4</v>
      </c>
      <c r="CX617" s="272">
        <f t="shared" ca="1" si="27"/>
        <v>1.0149292433706087</v>
      </c>
      <c r="CY617" s="266">
        <f>DataGoesHere!A617</f>
        <v>616</v>
      </c>
      <c r="CZ617" s="19" t="str">
        <f>IF(DataGoesHere!B617="","",DataGoesHere!B617)</f>
        <v/>
      </c>
      <c r="DA617" s="19" t="str">
        <f>IF(DataGoesHere!B617="","",IF(AH$5="No",DataGoesHere!B617,DataGoesHere!B617-(AH$2*(DataGoesHere!A617-1))))</f>
        <v/>
      </c>
      <c r="DB617" s="19" t="str">
        <f>IF(DataGoesHere!B617="","",IF(AO$9="No",DataGoesHere!B617,DataGoesHere!B617/CX617))</f>
        <v/>
      </c>
      <c r="DC617" s="19" t="str">
        <f>IF(DataGoesHere!B617="","",IF(AO$9="No",DA617,DA617/CX617))</f>
        <v/>
      </c>
      <c r="DD617" s="293" t="str">
        <f>IF(CZ617="",IF(COUNTIF(DD$2:DD616,"Forecast")&lt;Output!E$43,"Forecast",""),"Actual")</f>
        <v/>
      </c>
      <c r="DF617" s="19" t="str">
        <f>IF(DataGoesHere!B616="",IF(DD617="Forecast",(Output!$E$47*IntermediateCalcs!DH616)+((1-Output!$E$47)*IntermediateCalcs!DF616),""),(Output!$E$47*IntermediateCalcs!DB616)+((1-Output!$E$47)*IntermediateCalcs!DF616))</f>
        <v/>
      </c>
      <c r="DG617" s="19" t="str">
        <f>IF(DataGoesHere!B616="",IF(DD617="Forecast",(Output!$G$47*(IntermediateCalcs!DF617-IntermediateCalcs!DF616))+((1-Output!$G$47)*IntermediateCalcs!DG616),""),(Output!$G$47*(IntermediateCalcs!DF617-IntermediateCalcs!DF616))+((1-Output!$G$47)*IntermediateCalcs!DG616))</f>
        <v/>
      </c>
      <c r="DH617" s="19" t="str">
        <f>IF(DataGoesHere!B616="",IF(DD617="Forecast",DF617+DG617,""),DF617+DG617)</f>
        <v/>
      </c>
      <c r="DI617" s="274" t="str">
        <f>IF(DH617="","",IF(IntermediateCalcs!$AO$9="Yes",IntermediateCalcs!DH617*$CX617,IntermediateCalcs!DH617))</f>
        <v/>
      </c>
      <c r="DJ617" s="250" t="str">
        <f>IF(DataGoesHere!$B617="","",($CZ617-DI617))</f>
        <v/>
      </c>
      <c r="DK617" s="250" t="str">
        <f>IF(DataGoesHere!$B617="","",ABS($CZ617-DI617))</f>
        <v/>
      </c>
      <c r="DL617" s="250" t="str">
        <f>IF(DataGoesHere!$B617="","",DK617^2)</f>
        <v/>
      </c>
      <c r="DM617" s="249" t="str">
        <f>IF(DataGoesHere!$B617="","",DK617/$CZ617)</f>
        <v/>
      </c>
      <c r="DN617" s="250" t="str">
        <f>IF(DataGoesHere!$B617="","",SUM(DJ$2:DJ617)/AVERAGE(DK:DK))</f>
        <v/>
      </c>
      <c r="DP617" s="19" t="str">
        <f>IF(DataGoesHere!B617="",IF($DD617="Forecast",(Output!E$48*IntermediateCalcs!CY617)+Output!G$48,""),(Output!E$48*IntermediateCalcs!CY617)+Output!G$48)</f>
        <v/>
      </c>
      <c r="DQ617" s="274" t="str">
        <f>IF(DP617="","",IF(IntermediateCalcs!$AO$9="Yes",IntermediateCalcs!DP617*$CX617,IntermediateCalcs!DP617))</f>
        <v/>
      </c>
      <c r="DR617" s="250" t="str">
        <f>IF(DataGoesHere!$B617="","",($CZ617-DQ617))</f>
        <v/>
      </c>
      <c r="DS617" s="250" t="str">
        <f>IF(DataGoesHere!$B617="","",ABS($CZ617-DQ617))</f>
        <v/>
      </c>
      <c r="DT617" s="250" t="str">
        <f>IF(DataGoesHere!$B617="","",DS617^2)</f>
        <v/>
      </c>
      <c r="DU617" s="249" t="str">
        <f>IF(DataGoesHere!$B617="","",DS617/$CZ617)</f>
        <v/>
      </c>
      <c r="DV617" s="250" t="str">
        <f>IF(DataGoesHere!$B617="","",SUM(DR$2:DR617)/AVERAGE(DS:DS))</f>
        <v/>
      </c>
      <c r="DX617" s="19" t="str">
        <f>IF(DataGoesHere!$B616="","",(DB611*(Output!$O$49/Output!$P$49))+(IntermediateCalcs!DB612*(Output!$M$49/Output!$P$49))+(IntermediateCalcs!DB613*(Output!$K$49/Output!$P$49))+(DB614*(Output!$I$49/Output!$P$49))+(IntermediateCalcs!DB615*(Output!$G$49/Output!$P$49))+(IntermediateCalcs!DB616*(Output!$E$49/Output!$P$49)))</f>
        <v/>
      </c>
      <c r="DY617" s="274" t="str">
        <f>IF(DX617="","",IF(IntermediateCalcs!$AO$9="Yes",IntermediateCalcs!DX617*$CX617,IntermediateCalcs!DX617))</f>
        <v/>
      </c>
      <c r="DZ617" s="250" t="str">
        <f>IF(DataGoesHere!$B617="","",($CZ617-DY617))</f>
        <v/>
      </c>
      <c r="EA617" s="250" t="str">
        <f>IF(DataGoesHere!$B617="","",ABS($CZ617-DY617))</f>
        <v/>
      </c>
      <c r="EB617" s="250" t="str">
        <f>IF(DataGoesHere!$B617="","",EA617^2)</f>
        <v/>
      </c>
      <c r="EC617" s="249" t="str">
        <f>IF(DataGoesHere!$B617="","",EA617/$CZ617)</f>
        <v/>
      </c>
      <c r="ED617" s="250" t="str">
        <f>IF(DataGoesHere!$B617="","",SUM(DZ$2:DZ617)/AVERAGE(EA:EA))</f>
        <v/>
      </c>
    </row>
    <row r="618" spans="20:134" x14ac:dyDescent="0.2">
      <c r="T618" s="240"/>
      <c r="U618" s="86"/>
      <c r="V618" s="86"/>
      <c r="W618" s="86"/>
      <c r="X618" s="245" t="str">
        <f>IF(DataGoesHere!$B618="","",(DataGoesHere!$B618/SUM(DataGoesHere!$B614:'DataGoesHere'!$B625)))</f>
        <v/>
      </c>
      <c r="Y618" s="86"/>
      <c r="Z618" s="86"/>
      <c r="AA618" s="86"/>
      <c r="AB618" s="86"/>
      <c r="AC618" s="86"/>
      <c r="AD618" s="86"/>
      <c r="AE618" s="241"/>
      <c r="CV618" s="310" t="str">
        <f>IF(DataGoesHere!B618="","",DataGoesHere!A618)</f>
        <v/>
      </c>
      <c r="CW618" s="271">
        <f t="shared" ca="1" si="26"/>
        <v>5</v>
      </c>
      <c r="CX618" s="272">
        <f t="shared" ca="1" si="27"/>
        <v>0.97875414397996308</v>
      </c>
      <c r="CY618" s="266">
        <f>DataGoesHere!A618</f>
        <v>617</v>
      </c>
      <c r="CZ618" s="19" t="str">
        <f>IF(DataGoesHere!B618="","",DataGoesHere!B618)</f>
        <v/>
      </c>
      <c r="DA618" s="19" t="str">
        <f>IF(DataGoesHere!B618="","",IF(AH$5="No",DataGoesHere!B618,DataGoesHere!B618-(AH$2*(DataGoesHere!A618-1))))</f>
        <v/>
      </c>
      <c r="DB618" s="19" t="str">
        <f>IF(DataGoesHere!B618="","",IF(AO$9="No",DataGoesHere!B618,DataGoesHere!B618/CX618))</f>
        <v/>
      </c>
      <c r="DC618" s="19" t="str">
        <f>IF(DataGoesHere!B618="","",IF(AO$9="No",DA618,DA618/CX618))</f>
        <v/>
      </c>
      <c r="DD618" s="293" t="str">
        <f>IF(CZ618="",IF(COUNTIF(DD$2:DD617,"Forecast")&lt;Output!E$43,"Forecast",""),"Actual")</f>
        <v/>
      </c>
      <c r="DF618" s="19" t="str">
        <f>IF(DataGoesHere!B617="",IF(DD618="Forecast",(Output!$E$47*IntermediateCalcs!DH617)+((1-Output!$E$47)*IntermediateCalcs!DF617),""),(Output!$E$47*IntermediateCalcs!DB617)+((1-Output!$E$47)*IntermediateCalcs!DF617))</f>
        <v/>
      </c>
      <c r="DG618" s="19" t="str">
        <f>IF(DataGoesHere!B617="",IF(DD618="Forecast",(Output!$G$47*(IntermediateCalcs!DF618-IntermediateCalcs!DF617))+((1-Output!$G$47)*IntermediateCalcs!DG617),""),(Output!$G$47*(IntermediateCalcs!DF618-IntermediateCalcs!DF617))+((1-Output!$G$47)*IntermediateCalcs!DG617))</f>
        <v/>
      </c>
      <c r="DH618" s="19" t="str">
        <f>IF(DataGoesHere!B617="",IF(DD618="Forecast",DF618+DG618,""),DF618+DG618)</f>
        <v/>
      </c>
      <c r="DI618" s="274" t="str">
        <f>IF(DH618="","",IF(IntermediateCalcs!$AO$9="Yes",IntermediateCalcs!DH618*$CX618,IntermediateCalcs!DH618))</f>
        <v/>
      </c>
      <c r="DJ618" s="250" t="str">
        <f>IF(DataGoesHere!$B618="","",($CZ618-DI618))</f>
        <v/>
      </c>
      <c r="DK618" s="250" t="str">
        <f>IF(DataGoesHere!$B618="","",ABS($CZ618-DI618))</f>
        <v/>
      </c>
      <c r="DL618" s="250" t="str">
        <f>IF(DataGoesHere!$B618="","",DK618^2)</f>
        <v/>
      </c>
      <c r="DM618" s="249" t="str">
        <f>IF(DataGoesHere!$B618="","",DK618/$CZ618)</f>
        <v/>
      </c>
      <c r="DN618" s="250" t="str">
        <f>IF(DataGoesHere!$B618="","",SUM(DJ$2:DJ618)/AVERAGE(DK:DK))</f>
        <v/>
      </c>
      <c r="DP618" s="19" t="str">
        <f>IF(DataGoesHere!B618="",IF($DD618="Forecast",(Output!E$48*IntermediateCalcs!CY618)+Output!G$48,""),(Output!E$48*IntermediateCalcs!CY618)+Output!G$48)</f>
        <v/>
      </c>
      <c r="DQ618" s="274" t="str">
        <f>IF(DP618="","",IF(IntermediateCalcs!$AO$9="Yes",IntermediateCalcs!DP618*$CX618,IntermediateCalcs!DP618))</f>
        <v/>
      </c>
      <c r="DR618" s="250" t="str">
        <f>IF(DataGoesHere!$B618="","",($CZ618-DQ618))</f>
        <v/>
      </c>
      <c r="DS618" s="250" t="str">
        <f>IF(DataGoesHere!$B618="","",ABS($CZ618-DQ618))</f>
        <v/>
      </c>
      <c r="DT618" s="250" t="str">
        <f>IF(DataGoesHere!$B618="","",DS618^2)</f>
        <v/>
      </c>
      <c r="DU618" s="249" t="str">
        <f>IF(DataGoesHere!$B618="","",DS618/$CZ618)</f>
        <v/>
      </c>
      <c r="DV618" s="250" t="str">
        <f>IF(DataGoesHere!$B618="","",SUM(DR$2:DR618)/AVERAGE(DS:DS))</f>
        <v/>
      </c>
      <c r="DX618" s="19" t="str">
        <f>IF(DataGoesHere!$B617="","",(DB612*(Output!$O$49/Output!$P$49))+(IntermediateCalcs!DB613*(Output!$M$49/Output!$P$49))+(IntermediateCalcs!DB614*(Output!$K$49/Output!$P$49))+(DB615*(Output!$I$49/Output!$P$49))+(IntermediateCalcs!DB616*(Output!$G$49/Output!$P$49))+(IntermediateCalcs!DB617*(Output!$E$49/Output!$P$49)))</f>
        <v/>
      </c>
      <c r="DY618" s="274" t="str">
        <f>IF(DX618="","",IF(IntermediateCalcs!$AO$9="Yes",IntermediateCalcs!DX618*$CX618,IntermediateCalcs!DX618))</f>
        <v/>
      </c>
      <c r="DZ618" s="250" t="str">
        <f>IF(DataGoesHere!$B618="","",($CZ618-DY618))</f>
        <v/>
      </c>
      <c r="EA618" s="250" t="str">
        <f>IF(DataGoesHere!$B618="","",ABS($CZ618-DY618))</f>
        <v/>
      </c>
      <c r="EB618" s="250" t="str">
        <f>IF(DataGoesHere!$B618="","",EA618^2)</f>
        <v/>
      </c>
      <c r="EC618" s="249" t="str">
        <f>IF(DataGoesHere!$B618="","",EA618/$CZ618)</f>
        <v/>
      </c>
      <c r="ED618" s="250" t="str">
        <f>IF(DataGoesHere!$B618="","",SUM(DZ$2:DZ618)/AVERAGE(EA:EA))</f>
        <v/>
      </c>
    </row>
    <row r="619" spans="20:134" x14ac:dyDescent="0.2">
      <c r="T619" s="240"/>
      <c r="U619" s="86"/>
      <c r="V619" s="86"/>
      <c r="W619" s="86"/>
      <c r="X619" s="86"/>
      <c r="Y619" s="245" t="str">
        <f>IF(DataGoesHere!$B619="","",(DataGoesHere!$B619/SUM(DataGoesHere!$B614:'DataGoesHere'!$B625)))</f>
        <v/>
      </c>
      <c r="Z619" s="86"/>
      <c r="AA619" s="86"/>
      <c r="AB619" s="86"/>
      <c r="AC619" s="86"/>
      <c r="AD619" s="86"/>
      <c r="AE619" s="241"/>
      <c r="CV619" s="310" t="str">
        <f>IF(DataGoesHere!B619="","",DataGoesHere!A619)</f>
        <v/>
      </c>
      <c r="CW619" s="271">
        <f t="shared" ca="1" si="26"/>
        <v>6</v>
      </c>
      <c r="CX619" s="272">
        <f t="shared" ca="1" si="27"/>
        <v>1.0779088099730167</v>
      </c>
      <c r="CY619" s="266">
        <f>DataGoesHere!A619</f>
        <v>618</v>
      </c>
      <c r="CZ619" s="19" t="str">
        <f>IF(DataGoesHere!B619="","",DataGoesHere!B619)</f>
        <v/>
      </c>
      <c r="DA619" s="19" t="str">
        <f>IF(DataGoesHere!B619="","",IF(AH$5="No",DataGoesHere!B619,DataGoesHere!B619-(AH$2*(DataGoesHere!A619-1))))</f>
        <v/>
      </c>
      <c r="DB619" s="19" t="str">
        <f>IF(DataGoesHere!B619="","",IF(AO$9="No",DataGoesHere!B619,DataGoesHere!B619/CX619))</f>
        <v/>
      </c>
      <c r="DC619" s="19" t="str">
        <f>IF(DataGoesHere!B619="","",IF(AO$9="No",DA619,DA619/CX619))</f>
        <v/>
      </c>
      <c r="DD619" s="293" t="str">
        <f>IF(CZ619="",IF(COUNTIF(DD$2:DD618,"Forecast")&lt;Output!E$43,"Forecast",""),"Actual")</f>
        <v/>
      </c>
      <c r="DF619" s="19" t="str">
        <f>IF(DataGoesHere!B618="",IF(DD619="Forecast",(Output!$E$47*IntermediateCalcs!DH618)+((1-Output!$E$47)*IntermediateCalcs!DF618),""),(Output!$E$47*IntermediateCalcs!DB618)+((1-Output!$E$47)*IntermediateCalcs!DF618))</f>
        <v/>
      </c>
      <c r="DG619" s="19" t="str">
        <f>IF(DataGoesHere!B618="",IF(DD619="Forecast",(Output!$G$47*(IntermediateCalcs!DF619-IntermediateCalcs!DF618))+((1-Output!$G$47)*IntermediateCalcs!DG618),""),(Output!$G$47*(IntermediateCalcs!DF619-IntermediateCalcs!DF618))+((1-Output!$G$47)*IntermediateCalcs!DG618))</f>
        <v/>
      </c>
      <c r="DH619" s="19" t="str">
        <f>IF(DataGoesHere!B618="",IF(DD619="Forecast",DF619+DG619,""),DF619+DG619)</f>
        <v/>
      </c>
      <c r="DI619" s="274" t="str">
        <f>IF(DH619="","",IF(IntermediateCalcs!$AO$9="Yes",IntermediateCalcs!DH619*$CX619,IntermediateCalcs!DH619))</f>
        <v/>
      </c>
      <c r="DJ619" s="250" t="str">
        <f>IF(DataGoesHere!$B619="","",($CZ619-DI619))</f>
        <v/>
      </c>
      <c r="DK619" s="250" t="str">
        <f>IF(DataGoesHere!$B619="","",ABS($CZ619-DI619))</f>
        <v/>
      </c>
      <c r="DL619" s="250" t="str">
        <f>IF(DataGoesHere!$B619="","",DK619^2)</f>
        <v/>
      </c>
      <c r="DM619" s="249" t="str">
        <f>IF(DataGoesHere!$B619="","",DK619/$CZ619)</f>
        <v/>
      </c>
      <c r="DN619" s="250" t="str">
        <f>IF(DataGoesHere!$B619="","",SUM(DJ$2:DJ619)/AVERAGE(DK:DK))</f>
        <v/>
      </c>
      <c r="DP619" s="19" t="str">
        <f>IF(DataGoesHere!B619="",IF($DD619="Forecast",(Output!E$48*IntermediateCalcs!CY619)+Output!G$48,""),(Output!E$48*IntermediateCalcs!CY619)+Output!G$48)</f>
        <v/>
      </c>
      <c r="DQ619" s="274" t="str">
        <f>IF(DP619="","",IF(IntermediateCalcs!$AO$9="Yes",IntermediateCalcs!DP619*$CX619,IntermediateCalcs!DP619))</f>
        <v/>
      </c>
      <c r="DR619" s="250" t="str">
        <f>IF(DataGoesHere!$B619="","",($CZ619-DQ619))</f>
        <v/>
      </c>
      <c r="DS619" s="250" t="str">
        <f>IF(DataGoesHere!$B619="","",ABS($CZ619-DQ619))</f>
        <v/>
      </c>
      <c r="DT619" s="250" t="str">
        <f>IF(DataGoesHere!$B619="","",DS619^2)</f>
        <v/>
      </c>
      <c r="DU619" s="249" t="str">
        <f>IF(DataGoesHere!$B619="","",DS619/$CZ619)</f>
        <v/>
      </c>
      <c r="DV619" s="250" t="str">
        <f>IF(DataGoesHere!$B619="","",SUM(DR$2:DR619)/AVERAGE(DS:DS))</f>
        <v/>
      </c>
      <c r="DX619" s="19" t="str">
        <f>IF(DataGoesHere!$B618="","",(DB613*(Output!$O$49/Output!$P$49))+(IntermediateCalcs!DB614*(Output!$M$49/Output!$P$49))+(IntermediateCalcs!DB615*(Output!$K$49/Output!$P$49))+(DB616*(Output!$I$49/Output!$P$49))+(IntermediateCalcs!DB617*(Output!$G$49/Output!$P$49))+(IntermediateCalcs!DB618*(Output!$E$49/Output!$P$49)))</f>
        <v/>
      </c>
      <c r="DY619" s="274" t="str">
        <f>IF(DX619="","",IF(IntermediateCalcs!$AO$9="Yes",IntermediateCalcs!DX619*$CX619,IntermediateCalcs!DX619))</f>
        <v/>
      </c>
      <c r="DZ619" s="250" t="str">
        <f>IF(DataGoesHere!$B619="","",($CZ619-DY619))</f>
        <v/>
      </c>
      <c r="EA619" s="250" t="str">
        <f>IF(DataGoesHere!$B619="","",ABS($CZ619-DY619))</f>
        <v/>
      </c>
      <c r="EB619" s="250" t="str">
        <f>IF(DataGoesHere!$B619="","",EA619^2)</f>
        <v/>
      </c>
      <c r="EC619" s="249" t="str">
        <f>IF(DataGoesHere!$B619="","",EA619/$CZ619)</f>
        <v/>
      </c>
      <c r="ED619" s="250" t="str">
        <f>IF(DataGoesHere!$B619="","",SUM(DZ$2:DZ619)/AVERAGE(EA:EA))</f>
        <v/>
      </c>
    </row>
    <row r="620" spans="20:134" x14ac:dyDescent="0.2">
      <c r="T620" s="240"/>
      <c r="U620" s="86"/>
      <c r="V620" s="86"/>
      <c r="W620" s="86"/>
      <c r="X620" s="86"/>
      <c r="Y620" s="86"/>
      <c r="Z620" s="245" t="str">
        <f>IF(DataGoesHere!$B620="","",(DataGoesHere!$B620/SUM(DataGoesHere!$B614:'DataGoesHere'!$B625)))</f>
        <v/>
      </c>
      <c r="AA620" s="86"/>
      <c r="AB620" s="86"/>
      <c r="AC620" s="86"/>
      <c r="AD620" s="86"/>
      <c r="AE620" s="241"/>
      <c r="CV620" s="310" t="str">
        <f>IF(DataGoesHere!B620="","",DataGoesHere!A620)</f>
        <v/>
      </c>
      <c r="CW620" s="271">
        <f t="shared" ca="1" si="26"/>
        <v>7</v>
      </c>
      <c r="CX620" s="272">
        <f t="shared" ca="1" si="27"/>
        <v>1.0265458156689093</v>
      </c>
      <c r="CY620" s="266">
        <f>DataGoesHere!A620</f>
        <v>619</v>
      </c>
      <c r="CZ620" s="19" t="str">
        <f>IF(DataGoesHere!B620="","",DataGoesHere!B620)</f>
        <v/>
      </c>
      <c r="DA620" s="19" t="str">
        <f>IF(DataGoesHere!B620="","",IF(AH$5="No",DataGoesHere!B620,DataGoesHere!B620-(AH$2*(DataGoesHere!A620-1))))</f>
        <v/>
      </c>
      <c r="DB620" s="19" t="str">
        <f>IF(DataGoesHere!B620="","",IF(AO$9="No",DataGoesHere!B620,DataGoesHere!B620/CX620))</f>
        <v/>
      </c>
      <c r="DC620" s="19" t="str">
        <f>IF(DataGoesHere!B620="","",IF(AO$9="No",DA620,DA620/CX620))</f>
        <v/>
      </c>
      <c r="DD620" s="293" t="str">
        <f>IF(CZ620="",IF(COUNTIF(DD$2:DD619,"Forecast")&lt;Output!E$43,"Forecast",""),"Actual")</f>
        <v/>
      </c>
      <c r="DF620" s="19" t="str">
        <f>IF(DataGoesHere!B619="",IF(DD620="Forecast",(Output!$E$47*IntermediateCalcs!DH619)+((1-Output!$E$47)*IntermediateCalcs!DF619),""),(Output!$E$47*IntermediateCalcs!DB619)+((1-Output!$E$47)*IntermediateCalcs!DF619))</f>
        <v/>
      </c>
      <c r="DG620" s="19" t="str">
        <f>IF(DataGoesHere!B619="",IF(DD620="Forecast",(Output!$G$47*(IntermediateCalcs!DF620-IntermediateCalcs!DF619))+((1-Output!$G$47)*IntermediateCalcs!DG619),""),(Output!$G$47*(IntermediateCalcs!DF620-IntermediateCalcs!DF619))+((1-Output!$G$47)*IntermediateCalcs!DG619))</f>
        <v/>
      </c>
      <c r="DH620" s="19" t="str">
        <f>IF(DataGoesHere!B619="",IF(DD620="Forecast",DF620+DG620,""),DF620+DG620)</f>
        <v/>
      </c>
      <c r="DI620" s="274" t="str">
        <f>IF(DH620="","",IF(IntermediateCalcs!$AO$9="Yes",IntermediateCalcs!DH620*$CX620,IntermediateCalcs!DH620))</f>
        <v/>
      </c>
      <c r="DJ620" s="250" t="str">
        <f>IF(DataGoesHere!$B620="","",($CZ620-DI620))</f>
        <v/>
      </c>
      <c r="DK620" s="250" t="str">
        <f>IF(DataGoesHere!$B620="","",ABS($CZ620-DI620))</f>
        <v/>
      </c>
      <c r="DL620" s="250" t="str">
        <f>IF(DataGoesHere!$B620="","",DK620^2)</f>
        <v/>
      </c>
      <c r="DM620" s="249" t="str">
        <f>IF(DataGoesHere!$B620="","",DK620/$CZ620)</f>
        <v/>
      </c>
      <c r="DN620" s="250" t="str">
        <f>IF(DataGoesHere!$B620="","",SUM(DJ$2:DJ620)/AVERAGE(DK:DK))</f>
        <v/>
      </c>
      <c r="DP620" s="19" t="str">
        <f>IF(DataGoesHere!B620="",IF($DD620="Forecast",(Output!E$48*IntermediateCalcs!CY620)+Output!G$48,""),(Output!E$48*IntermediateCalcs!CY620)+Output!G$48)</f>
        <v/>
      </c>
      <c r="DQ620" s="274" t="str">
        <f>IF(DP620="","",IF(IntermediateCalcs!$AO$9="Yes",IntermediateCalcs!DP620*$CX620,IntermediateCalcs!DP620))</f>
        <v/>
      </c>
      <c r="DR620" s="250" t="str">
        <f>IF(DataGoesHere!$B620="","",($CZ620-DQ620))</f>
        <v/>
      </c>
      <c r="DS620" s="250" t="str">
        <f>IF(DataGoesHere!$B620="","",ABS($CZ620-DQ620))</f>
        <v/>
      </c>
      <c r="DT620" s="250" t="str">
        <f>IF(DataGoesHere!$B620="","",DS620^2)</f>
        <v/>
      </c>
      <c r="DU620" s="249" t="str">
        <f>IF(DataGoesHere!$B620="","",DS620/$CZ620)</f>
        <v/>
      </c>
      <c r="DV620" s="250" t="str">
        <f>IF(DataGoesHere!$B620="","",SUM(DR$2:DR620)/AVERAGE(DS:DS))</f>
        <v/>
      </c>
      <c r="DX620" s="19" t="str">
        <f>IF(DataGoesHere!$B619="","",(DB614*(Output!$O$49/Output!$P$49))+(IntermediateCalcs!DB615*(Output!$M$49/Output!$P$49))+(IntermediateCalcs!DB616*(Output!$K$49/Output!$P$49))+(DB617*(Output!$I$49/Output!$P$49))+(IntermediateCalcs!DB618*(Output!$G$49/Output!$P$49))+(IntermediateCalcs!DB619*(Output!$E$49/Output!$P$49)))</f>
        <v/>
      </c>
      <c r="DY620" s="274" t="str">
        <f>IF(DX620="","",IF(IntermediateCalcs!$AO$9="Yes",IntermediateCalcs!DX620*$CX620,IntermediateCalcs!DX620))</f>
        <v/>
      </c>
      <c r="DZ620" s="250" t="str">
        <f>IF(DataGoesHere!$B620="","",($CZ620-DY620))</f>
        <v/>
      </c>
      <c r="EA620" s="250" t="str">
        <f>IF(DataGoesHere!$B620="","",ABS($CZ620-DY620))</f>
        <v/>
      </c>
      <c r="EB620" s="250" t="str">
        <f>IF(DataGoesHere!$B620="","",EA620^2)</f>
        <v/>
      </c>
      <c r="EC620" s="249" t="str">
        <f>IF(DataGoesHere!$B620="","",EA620/$CZ620)</f>
        <v/>
      </c>
      <c r="ED620" s="250" t="str">
        <f>IF(DataGoesHere!$B620="","",SUM(DZ$2:DZ620)/AVERAGE(EA:EA))</f>
        <v/>
      </c>
    </row>
    <row r="621" spans="20:134" x14ac:dyDescent="0.2">
      <c r="T621" s="240"/>
      <c r="U621" s="86"/>
      <c r="V621" s="86"/>
      <c r="W621" s="86"/>
      <c r="X621" s="86"/>
      <c r="Y621" s="86"/>
      <c r="Z621" s="86"/>
      <c r="AA621" s="245" t="str">
        <f>IF(DataGoesHere!$B621="","",(DataGoesHere!$B621/SUM(DataGoesHere!$B614:'DataGoesHere'!$B625)))</f>
        <v/>
      </c>
      <c r="AB621" s="86"/>
      <c r="AC621" s="86"/>
      <c r="AD621" s="86"/>
      <c r="AE621" s="241"/>
      <c r="CV621" s="310" t="str">
        <f>IF(DataGoesHere!B621="","",DataGoesHere!A621)</f>
        <v/>
      </c>
      <c r="CW621" s="271">
        <f t="shared" ca="1" si="26"/>
        <v>8</v>
      </c>
      <c r="CX621" s="272">
        <f t="shared" ca="1" si="27"/>
        <v>1.0207492390681214</v>
      </c>
      <c r="CY621" s="266">
        <f>DataGoesHere!A621</f>
        <v>620</v>
      </c>
      <c r="CZ621" s="19" t="str">
        <f>IF(DataGoesHere!B621="","",DataGoesHere!B621)</f>
        <v/>
      </c>
      <c r="DA621" s="19" t="str">
        <f>IF(DataGoesHere!B621="","",IF(AH$5="No",DataGoesHere!B621,DataGoesHere!B621-(AH$2*(DataGoesHere!A621-1))))</f>
        <v/>
      </c>
      <c r="DB621" s="19" t="str">
        <f>IF(DataGoesHere!B621="","",IF(AO$9="No",DataGoesHere!B621,DataGoesHere!B621/CX621))</f>
        <v/>
      </c>
      <c r="DC621" s="19" t="str">
        <f>IF(DataGoesHere!B621="","",IF(AO$9="No",DA621,DA621/CX621))</f>
        <v/>
      </c>
      <c r="DD621" s="293" t="str">
        <f>IF(CZ621="",IF(COUNTIF(DD$2:DD620,"Forecast")&lt;Output!E$43,"Forecast",""),"Actual")</f>
        <v/>
      </c>
      <c r="DF621" s="19" t="str">
        <f>IF(DataGoesHere!B620="",IF(DD621="Forecast",(Output!$E$47*IntermediateCalcs!DH620)+((1-Output!$E$47)*IntermediateCalcs!DF620),""),(Output!$E$47*IntermediateCalcs!DB620)+((1-Output!$E$47)*IntermediateCalcs!DF620))</f>
        <v/>
      </c>
      <c r="DG621" s="19" t="str">
        <f>IF(DataGoesHere!B620="",IF(DD621="Forecast",(Output!$G$47*(IntermediateCalcs!DF621-IntermediateCalcs!DF620))+((1-Output!$G$47)*IntermediateCalcs!DG620),""),(Output!$G$47*(IntermediateCalcs!DF621-IntermediateCalcs!DF620))+((1-Output!$G$47)*IntermediateCalcs!DG620))</f>
        <v/>
      </c>
      <c r="DH621" s="19" t="str">
        <f>IF(DataGoesHere!B620="",IF(DD621="Forecast",DF621+DG621,""),DF621+DG621)</f>
        <v/>
      </c>
      <c r="DI621" s="274" t="str">
        <f>IF(DH621="","",IF(IntermediateCalcs!$AO$9="Yes",IntermediateCalcs!DH621*$CX621,IntermediateCalcs!DH621))</f>
        <v/>
      </c>
      <c r="DJ621" s="250" t="str">
        <f>IF(DataGoesHere!$B621="","",($CZ621-DI621))</f>
        <v/>
      </c>
      <c r="DK621" s="250" t="str">
        <f>IF(DataGoesHere!$B621="","",ABS($CZ621-DI621))</f>
        <v/>
      </c>
      <c r="DL621" s="250" t="str">
        <f>IF(DataGoesHere!$B621="","",DK621^2)</f>
        <v/>
      </c>
      <c r="DM621" s="249" t="str">
        <f>IF(DataGoesHere!$B621="","",DK621/$CZ621)</f>
        <v/>
      </c>
      <c r="DN621" s="250" t="str">
        <f>IF(DataGoesHere!$B621="","",SUM(DJ$2:DJ621)/AVERAGE(DK:DK))</f>
        <v/>
      </c>
      <c r="DP621" s="19" t="str">
        <f>IF(DataGoesHere!B621="",IF($DD621="Forecast",(Output!E$48*IntermediateCalcs!CY621)+Output!G$48,""),(Output!E$48*IntermediateCalcs!CY621)+Output!G$48)</f>
        <v/>
      </c>
      <c r="DQ621" s="274" t="str">
        <f>IF(DP621="","",IF(IntermediateCalcs!$AO$9="Yes",IntermediateCalcs!DP621*$CX621,IntermediateCalcs!DP621))</f>
        <v/>
      </c>
      <c r="DR621" s="250" t="str">
        <f>IF(DataGoesHere!$B621="","",($CZ621-DQ621))</f>
        <v/>
      </c>
      <c r="DS621" s="250" t="str">
        <f>IF(DataGoesHere!$B621="","",ABS($CZ621-DQ621))</f>
        <v/>
      </c>
      <c r="DT621" s="250" t="str">
        <f>IF(DataGoesHere!$B621="","",DS621^2)</f>
        <v/>
      </c>
      <c r="DU621" s="249" t="str">
        <f>IF(DataGoesHere!$B621="","",DS621/$CZ621)</f>
        <v/>
      </c>
      <c r="DV621" s="250" t="str">
        <f>IF(DataGoesHere!$B621="","",SUM(DR$2:DR621)/AVERAGE(DS:DS))</f>
        <v/>
      </c>
      <c r="DX621" s="19" t="str">
        <f>IF(DataGoesHere!$B620="","",(DB615*(Output!$O$49/Output!$P$49))+(IntermediateCalcs!DB616*(Output!$M$49/Output!$P$49))+(IntermediateCalcs!DB617*(Output!$K$49/Output!$P$49))+(DB618*(Output!$I$49/Output!$P$49))+(IntermediateCalcs!DB619*(Output!$G$49/Output!$P$49))+(IntermediateCalcs!DB620*(Output!$E$49/Output!$P$49)))</f>
        <v/>
      </c>
      <c r="DY621" s="274" t="str">
        <f>IF(DX621="","",IF(IntermediateCalcs!$AO$9="Yes",IntermediateCalcs!DX621*$CX621,IntermediateCalcs!DX621))</f>
        <v/>
      </c>
      <c r="DZ621" s="250" t="str">
        <f>IF(DataGoesHere!$B621="","",($CZ621-DY621))</f>
        <v/>
      </c>
      <c r="EA621" s="250" t="str">
        <f>IF(DataGoesHere!$B621="","",ABS($CZ621-DY621))</f>
        <v/>
      </c>
      <c r="EB621" s="250" t="str">
        <f>IF(DataGoesHere!$B621="","",EA621^2)</f>
        <v/>
      </c>
      <c r="EC621" s="249" t="str">
        <f>IF(DataGoesHere!$B621="","",EA621/$CZ621)</f>
        <v/>
      </c>
      <c r="ED621" s="250" t="str">
        <f>IF(DataGoesHere!$B621="","",SUM(DZ$2:DZ621)/AVERAGE(EA:EA))</f>
        <v/>
      </c>
    </row>
    <row r="622" spans="20:134" x14ac:dyDescent="0.2">
      <c r="T622" s="240"/>
      <c r="U622" s="86"/>
      <c r="V622" s="86"/>
      <c r="W622" s="86"/>
      <c r="X622" s="86"/>
      <c r="Y622" s="86"/>
      <c r="Z622" s="86"/>
      <c r="AA622" s="86"/>
      <c r="AB622" s="245" t="str">
        <f>IF(DataGoesHere!$B622="","",(DataGoesHere!$B622/SUM(DataGoesHere!$B614:'DataGoesHere'!$B625)))</f>
        <v/>
      </c>
      <c r="AC622" s="86"/>
      <c r="AD622" s="86"/>
      <c r="AE622" s="241"/>
      <c r="CV622" s="310" t="str">
        <f>IF(DataGoesHere!B622="","",DataGoesHere!A622)</f>
        <v/>
      </c>
      <c r="CW622" s="271">
        <f t="shared" ca="1" si="26"/>
        <v>9</v>
      </c>
      <c r="CX622" s="272">
        <f t="shared" ca="1" si="27"/>
        <v>1.0625330005567626</v>
      </c>
      <c r="CY622" s="266">
        <f>DataGoesHere!A622</f>
        <v>621</v>
      </c>
      <c r="CZ622" s="19" t="str">
        <f>IF(DataGoesHere!B622="","",DataGoesHere!B622)</f>
        <v/>
      </c>
      <c r="DA622" s="19" t="str">
        <f>IF(DataGoesHere!B622="","",IF(AH$5="No",DataGoesHere!B622,DataGoesHere!B622-(AH$2*(DataGoesHere!A622-1))))</f>
        <v/>
      </c>
      <c r="DB622" s="19" t="str">
        <f>IF(DataGoesHere!B622="","",IF(AO$9="No",DataGoesHere!B622,DataGoesHere!B622/CX622))</f>
        <v/>
      </c>
      <c r="DC622" s="19" t="str">
        <f>IF(DataGoesHere!B622="","",IF(AO$9="No",DA622,DA622/CX622))</f>
        <v/>
      </c>
      <c r="DD622" s="293" t="str">
        <f>IF(CZ622="",IF(COUNTIF(DD$2:DD621,"Forecast")&lt;Output!E$43,"Forecast",""),"Actual")</f>
        <v/>
      </c>
      <c r="DF622" s="19" t="str">
        <f>IF(DataGoesHere!B621="",IF(DD622="Forecast",(Output!$E$47*IntermediateCalcs!DH621)+((1-Output!$E$47)*IntermediateCalcs!DF621),""),(Output!$E$47*IntermediateCalcs!DB621)+((1-Output!$E$47)*IntermediateCalcs!DF621))</f>
        <v/>
      </c>
      <c r="DG622" s="19" t="str">
        <f>IF(DataGoesHere!B621="",IF(DD622="Forecast",(Output!$G$47*(IntermediateCalcs!DF622-IntermediateCalcs!DF621))+((1-Output!$G$47)*IntermediateCalcs!DG621),""),(Output!$G$47*(IntermediateCalcs!DF622-IntermediateCalcs!DF621))+((1-Output!$G$47)*IntermediateCalcs!DG621))</f>
        <v/>
      </c>
      <c r="DH622" s="19" t="str">
        <f>IF(DataGoesHere!B621="",IF(DD622="Forecast",DF622+DG622,""),DF622+DG622)</f>
        <v/>
      </c>
      <c r="DI622" s="274" t="str">
        <f>IF(DH622="","",IF(IntermediateCalcs!$AO$9="Yes",IntermediateCalcs!DH622*$CX622,IntermediateCalcs!DH622))</f>
        <v/>
      </c>
      <c r="DJ622" s="250" t="str">
        <f>IF(DataGoesHere!$B622="","",($CZ622-DI622))</f>
        <v/>
      </c>
      <c r="DK622" s="250" t="str">
        <f>IF(DataGoesHere!$B622="","",ABS($CZ622-DI622))</f>
        <v/>
      </c>
      <c r="DL622" s="250" t="str">
        <f>IF(DataGoesHere!$B622="","",DK622^2)</f>
        <v/>
      </c>
      <c r="DM622" s="249" t="str">
        <f>IF(DataGoesHere!$B622="","",DK622/$CZ622)</f>
        <v/>
      </c>
      <c r="DN622" s="250" t="str">
        <f>IF(DataGoesHere!$B622="","",SUM(DJ$2:DJ622)/AVERAGE(DK:DK))</f>
        <v/>
      </c>
      <c r="DP622" s="19" t="str">
        <f>IF(DataGoesHere!B622="",IF($DD622="Forecast",(Output!E$48*IntermediateCalcs!CY622)+Output!G$48,""),(Output!E$48*IntermediateCalcs!CY622)+Output!G$48)</f>
        <v/>
      </c>
      <c r="DQ622" s="274" t="str">
        <f>IF(DP622="","",IF(IntermediateCalcs!$AO$9="Yes",IntermediateCalcs!DP622*$CX622,IntermediateCalcs!DP622))</f>
        <v/>
      </c>
      <c r="DR622" s="250" t="str">
        <f>IF(DataGoesHere!$B622="","",($CZ622-DQ622))</f>
        <v/>
      </c>
      <c r="DS622" s="250" t="str">
        <f>IF(DataGoesHere!$B622="","",ABS($CZ622-DQ622))</f>
        <v/>
      </c>
      <c r="DT622" s="250" t="str">
        <f>IF(DataGoesHere!$B622="","",DS622^2)</f>
        <v/>
      </c>
      <c r="DU622" s="249" t="str">
        <f>IF(DataGoesHere!$B622="","",DS622/$CZ622)</f>
        <v/>
      </c>
      <c r="DV622" s="250" t="str">
        <f>IF(DataGoesHere!$B622="","",SUM(DR$2:DR622)/AVERAGE(DS:DS))</f>
        <v/>
      </c>
      <c r="DX622" s="19" t="str">
        <f>IF(DataGoesHere!$B621="","",(DB616*(Output!$O$49/Output!$P$49))+(IntermediateCalcs!DB617*(Output!$M$49/Output!$P$49))+(IntermediateCalcs!DB618*(Output!$K$49/Output!$P$49))+(DB619*(Output!$I$49/Output!$P$49))+(IntermediateCalcs!DB620*(Output!$G$49/Output!$P$49))+(IntermediateCalcs!DB621*(Output!$E$49/Output!$P$49)))</f>
        <v/>
      </c>
      <c r="DY622" s="274" t="str">
        <f>IF(DX622="","",IF(IntermediateCalcs!$AO$9="Yes",IntermediateCalcs!DX622*$CX622,IntermediateCalcs!DX622))</f>
        <v/>
      </c>
      <c r="DZ622" s="250" t="str">
        <f>IF(DataGoesHere!$B622="","",($CZ622-DY622))</f>
        <v/>
      </c>
      <c r="EA622" s="250" t="str">
        <f>IF(DataGoesHere!$B622="","",ABS($CZ622-DY622))</f>
        <v/>
      </c>
      <c r="EB622" s="250" t="str">
        <f>IF(DataGoesHere!$B622="","",EA622^2)</f>
        <v/>
      </c>
      <c r="EC622" s="249" t="str">
        <f>IF(DataGoesHere!$B622="","",EA622/$CZ622)</f>
        <v/>
      </c>
      <c r="ED622" s="250" t="str">
        <f>IF(DataGoesHere!$B622="","",SUM(DZ$2:DZ622)/AVERAGE(EA:EA))</f>
        <v/>
      </c>
    </row>
    <row r="623" spans="20:134" x14ac:dyDescent="0.2">
      <c r="T623" s="240"/>
      <c r="U623" s="86"/>
      <c r="V623" s="86"/>
      <c r="W623" s="86"/>
      <c r="X623" s="86"/>
      <c r="Y623" s="86"/>
      <c r="Z623" s="86"/>
      <c r="AA623" s="86"/>
      <c r="AB623" s="86"/>
      <c r="AC623" s="245" t="str">
        <f>IF(DataGoesHere!$B623="","",(DataGoesHere!$B623/SUM(DataGoesHere!$B614:'DataGoesHere'!$B625)))</f>
        <v/>
      </c>
      <c r="AD623" s="86"/>
      <c r="AE623" s="241"/>
      <c r="CV623" s="310" t="str">
        <f>IF(DataGoesHere!B623="","",DataGoesHere!A623)</f>
        <v/>
      </c>
      <c r="CW623" s="271">
        <f t="shared" ca="1" si="26"/>
        <v>10</v>
      </c>
      <c r="CX623" s="272">
        <f t="shared" ca="1" si="27"/>
        <v>0.92557634012077306</v>
      </c>
      <c r="CY623" s="266">
        <f>DataGoesHere!A623</f>
        <v>622</v>
      </c>
      <c r="CZ623" s="19" t="str">
        <f>IF(DataGoesHere!B623="","",DataGoesHere!B623)</f>
        <v/>
      </c>
      <c r="DA623" s="19" t="str">
        <f>IF(DataGoesHere!B623="","",IF(AH$5="No",DataGoesHere!B623,DataGoesHere!B623-(AH$2*(DataGoesHere!A623-1))))</f>
        <v/>
      </c>
      <c r="DB623" s="19" t="str">
        <f>IF(DataGoesHere!B623="","",IF(AO$9="No",DataGoesHere!B623,DataGoesHere!B623/CX623))</f>
        <v/>
      </c>
      <c r="DC623" s="19" t="str">
        <f>IF(DataGoesHere!B623="","",IF(AO$9="No",DA623,DA623/CX623))</f>
        <v/>
      </c>
      <c r="DD623" s="293" t="str">
        <f>IF(CZ623="",IF(COUNTIF(DD$2:DD622,"Forecast")&lt;Output!E$43,"Forecast",""),"Actual")</f>
        <v/>
      </c>
      <c r="DF623" s="19" t="str">
        <f>IF(DataGoesHere!B622="",IF(DD623="Forecast",(Output!$E$47*IntermediateCalcs!DH622)+((1-Output!$E$47)*IntermediateCalcs!DF622),""),(Output!$E$47*IntermediateCalcs!DB622)+((1-Output!$E$47)*IntermediateCalcs!DF622))</f>
        <v/>
      </c>
      <c r="DG623" s="19" t="str">
        <f>IF(DataGoesHere!B622="",IF(DD623="Forecast",(Output!$G$47*(IntermediateCalcs!DF623-IntermediateCalcs!DF622))+((1-Output!$G$47)*IntermediateCalcs!DG622),""),(Output!$G$47*(IntermediateCalcs!DF623-IntermediateCalcs!DF622))+((1-Output!$G$47)*IntermediateCalcs!DG622))</f>
        <v/>
      </c>
      <c r="DH623" s="19" t="str">
        <f>IF(DataGoesHere!B622="",IF(DD623="Forecast",DF623+DG623,""),DF623+DG623)</f>
        <v/>
      </c>
      <c r="DI623" s="274" t="str">
        <f>IF(DH623="","",IF(IntermediateCalcs!$AO$9="Yes",IntermediateCalcs!DH623*$CX623,IntermediateCalcs!DH623))</f>
        <v/>
      </c>
      <c r="DJ623" s="250" t="str">
        <f>IF(DataGoesHere!$B623="","",($CZ623-DI623))</f>
        <v/>
      </c>
      <c r="DK623" s="250" t="str">
        <f>IF(DataGoesHere!$B623="","",ABS($CZ623-DI623))</f>
        <v/>
      </c>
      <c r="DL623" s="250" t="str">
        <f>IF(DataGoesHere!$B623="","",DK623^2)</f>
        <v/>
      </c>
      <c r="DM623" s="249" t="str">
        <f>IF(DataGoesHere!$B623="","",DK623/$CZ623)</f>
        <v/>
      </c>
      <c r="DN623" s="250" t="str">
        <f>IF(DataGoesHere!$B623="","",SUM(DJ$2:DJ623)/AVERAGE(DK:DK))</f>
        <v/>
      </c>
      <c r="DP623" s="19" t="str">
        <f>IF(DataGoesHere!B623="",IF($DD623="Forecast",(Output!E$48*IntermediateCalcs!CY623)+Output!G$48,""),(Output!E$48*IntermediateCalcs!CY623)+Output!G$48)</f>
        <v/>
      </c>
      <c r="DQ623" s="274" t="str">
        <f>IF(DP623="","",IF(IntermediateCalcs!$AO$9="Yes",IntermediateCalcs!DP623*$CX623,IntermediateCalcs!DP623))</f>
        <v/>
      </c>
      <c r="DR623" s="250" t="str">
        <f>IF(DataGoesHere!$B623="","",($CZ623-DQ623))</f>
        <v/>
      </c>
      <c r="DS623" s="250" t="str">
        <f>IF(DataGoesHere!$B623="","",ABS($CZ623-DQ623))</f>
        <v/>
      </c>
      <c r="DT623" s="250" t="str">
        <f>IF(DataGoesHere!$B623="","",DS623^2)</f>
        <v/>
      </c>
      <c r="DU623" s="249" t="str">
        <f>IF(DataGoesHere!$B623="","",DS623/$CZ623)</f>
        <v/>
      </c>
      <c r="DV623" s="250" t="str">
        <f>IF(DataGoesHere!$B623="","",SUM(DR$2:DR623)/AVERAGE(DS:DS))</f>
        <v/>
      </c>
      <c r="DX623" s="19" t="str">
        <f>IF(DataGoesHere!$B622="","",(DB617*(Output!$O$49/Output!$P$49))+(IntermediateCalcs!DB618*(Output!$M$49/Output!$P$49))+(IntermediateCalcs!DB619*(Output!$K$49/Output!$P$49))+(DB620*(Output!$I$49/Output!$P$49))+(IntermediateCalcs!DB621*(Output!$G$49/Output!$P$49))+(IntermediateCalcs!DB622*(Output!$E$49/Output!$P$49)))</f>
        <v/>
      </c>
      <c r="DY623" s="274" t="str">
        <f>IF(DX623="","",IF(IntermediateCalcs!$AO$9="Yes",IntermediateCalcs!DX623*$CX623,IntermediateCalcs!DX623))</f>
        <v/>
      </c>
      <c r="DZ623" s="250" t="str">
        <f>IF(DataGoesHere!$B623="","",($CZ623-DY623))</f>
        <v/>
      </c>
      <c r="EA623" s="250" t="str">
        <f>IF(DataGoesHere!$B623="","",ABS($CZ623-DY623))</f>
        <v/>
      </c>
      <c r="EB623" s="250" t="str">
        <f>IF(DataGoesHere!$B623="","",EA623^2)</f>
        <v/>
      </c>
      <c r="EC623" s="249" t="str">
        <f>IF(DataGoesHere!$B623="","",EA623/$CZ623)</f>
        <v/>
      </c>
      <c r="ED623" s="250" t="str">
        <f>IF(DataGoesHere!$B623="","",SUM(DZ$2:DZ623)/AVERAGE(EA:EA))</f>
        <v/>
      </c>
    </row>
    <row r="624" spans="20:134" x14ac:dyDescent="0.2">
      <c r="T624" s="240"/>
      <c r="U624" s="86"/>
      <c r="V624" s="86"/>
      <c r="W624" s="86"/>
      <c r="X624" s="86"/>
      <c r="Y624" s="86"/>
      <c r="Z624" s="86"/>
      <c r="AA624" s="86"/>
      <c r="AB624" s="86"/>
      <c r="AC624" s="86"/>
      <c r="AD624" s="245" t="str">
        <f>IF(DataGoesHere!$B624="","",(DataGoesHere!$B624/SUM(DataGoesHere!$B614:'DataGoesHere'!$B625)))</f>
        <v/>
      </c>
      <c r="AE624" s="241"/>
      <c r="CV624" s="310" t="str">
        <f>IF(DataGoesHere!B624="","",DataGoesHere!A624)</f>
        <v/>
      </c>
      <c r="CW624" s="271">
        <f t="shared" ca="1" si="26"/>
        <v>11</v>
      </c>
      <c r="CX624" s="272">
        <f t="shared" ca="1" si="27"/>
        <v>0.97463169608807265</v>
      </c>
      <c r="CY624" s="266">
        <f>DataGoesHere!A624</f>
        <v>623</v>
      </c>
      <c r="CZ624" s="19" t="str">
        <f>IF(DataGoesHere!B624="","",DataGoesHere!B624)</f>
        <v/>
      </c>
      <c r="DA624" s="19" t="str">
        <f>IF(DataGoesHere!B624="","",IF(AH$5="No",DataGoesHere!B624,DataGoesHere!B624-(AH$2*(DataGoesHere!A624-1))))</f>
        <v/>
      </c>
      <c r="DB624" s="19" t="str">
        <f>IF(DataGoesHere!B624="","",IF(AO$9="No",DataGoesHere!B624,DataGoesHere!B624/CX624))</f>
        <v/>
      </c>
      <c r="DC624" s="19" t="str">
        <f>IF(DataGoesHere!B624="","",IF(AO$9="No",DA624,DA624/CX624))</f>
        <v/>
      </c>
      <c r="DD624" s="293" t="str">
        <f>IF(CZ624="",IF(COUNTIF(DD$2:DD623,"Forecast")&lt;Output!E$43,"Forecast",""),"Actual")</f>
        <v/>
      </c>
      <c r="DF624" s="19" t="str">
        <f>IF(DataGoesHere!B623="",IF(DD624="Forecast",(Output!$E$47*IntermediateCalcs!DH623)+((1-Output!$E$47)*IntermediateCalcs!DF623),""),(Output!$E$47*IntermediateCalcs!DB623)+((1-Output!$E$47)*IntermediateCalcs!DF623))</f>
        <v/>
      </c>
      <c r="DG624" s="19" t="str">
        <f>IF(DataGoesHere!B623="",IF(DD624="Forecast",(Output!$G$47*(IntermediateCalcs!DF624-IntermediateCalcs!DF623))+((1-Output!$G$47)*IntermediateCalcs!DG623),""),(Output!$G$47*(IntermediateCalcs!DF624-IntermediateCalcs!DF623))+((1-Output!$G$47)*IntermediateCalcs!DG623))</f>
        <v/>
      </c>
      <c r="DH624" s="19" t="str">
        <f>IF(DataGoesHere!B623="",IF(DD624="Forecast",DF624+DG624,""),DF624+DG624)</f>
        <v/>
      </c>
      <c r="DI624" s="274" t="str">
        <f>IF(DH624="","",IF(IntermediateCalcs!$AO$9="Yes",IntermediateCalcs!DH624*$CX624,IntermediateCalcs!DH624))</f>
        <v/>
      </c>
      <c r="DJ624" s="250" t="str">
        <f>IF(DataGoesHere!$B624="","",($CZ624-DI624))</f>
        <v/>
      </c>
      <c r="DK624" s="250" t="str">
        <f>IF(DataGoesHere!$B624="","",ABS($CZ624-DI624))</f>
        <v/>
      </c>
      <c r="DL624" s="250" t="str">
        <f>IF(DataGoesHere!$B624="","",DK624^2)</f>
        <v/>
      </c>
      <c r="DM624" s="249" t="str">
        <f>IF(DataGoesHere!$B624="","",DK624/$CZ624)</f>
        <v/>
      </c>
      <c r="DN624" s="250" t="str">
        <f>IF(DataGoesHere!$B624="","",SUM(DJ$2:DJ624)/AVERAGE(DK:DK))</f>
        <v/>
      </c>
      <c r="DP624" s="19" t="str">
        <f>IF(DataGoesHere!B624="",IF($DD624="Forecast",(Output!E$48*IntermediateCalcs!CY624)+Output!G$48,""),(Output!E$48*IntermediateCalcs!CY624)+Output!G$48)</f>
        <v/>
      </c>
      <c r="DQ624" s="274" t="str">
        <f>IF(DP624="","",IF(IntermediateCalcs!$AO$9="Yes",IntermediateCalcs!DP624*$CX624,IntermediateCalcs!DP624))</f>
        <v/>
      </c>
      <c r="DR624" s="250" t="str">
        <f>IF(DataGoesHere!$B624="","",($CZ624-DQ624))</f>
        <v/>
      </c>
      <c r="DS624" s="250" t="str">
        <f>IF(DataGoesHere!$B624="","",ABS($CZ624-DQ624))</f>
        <v/>
      </c>
      <c r="DT624" s="250" t="str">
        <f>IF(DataGoesHere!$B624="","",DS624^2)</f>
        <v/>
      </c>
      <c r="DU624" s="249" t="str">
        <f>IF(DataGoesHere!$B624="","",DS624/$CZ624)</f>
        <v/>
      </c>
      <c r="DV624" s="250" t="str">
        <f>IF(DataGoesHere!$B624="","",SUM(DR$2:DR624)/AVERAGE(DS:DS))</f>
        <v/>
      </c>
      <c r="DX624" s="19" t="str">
        <f>IF(DataGoesHere!$B623="","",(DB618*(Output!$O$49/Output!$P$49))+(IntermediateCalcs!DB619*(Output!$M$49/Output!$P$49))+(IntermediateCalcs!DB620*(Output!$K$49/Output!$P$49))+(DB621*(Output!$I$49/Output!$P$49))+(IntermediateCalcs!DB622*(Output!$G$49/Output!$P$49))+(IntermediateCalcs!DB623*(Output!$E$49/Output!$P$49)))</f>
        <v/>
      </c>
      <c r="DY624" s="274" t="str">
        <f>IF(DX624="","",IF(IntermediateCalcs!$AO$9="Yes",IntermediateCalcs!DX624*$CX624,IntermediateCalcs!DX624))</f>
        <v/>
      </c>
      <c r="DZ624" s="250" t="str">
        <f>IF(DataGoesHere!$B624="","",($CZ624-DY624))</f>
        <v/>
      </c>
      <c r="EA624" s="250" t="str">
        <f>IF(DataGoesHere!$B624="","",ABS($CZ624-DY624))</f>
        <v/>
      </c>
      <c r="EB624" s="250" t="str">
        <f>IF(DataGoesHere!$B624="","",EA624^2)</f>
        <v/>
      </c>
      <c r="EC624" s="249" t="str">
        <f>IF(DataGoesHere!$B624="","",EA624/$CZ624)</f>
        <v/>
      </c>
      <c r="ED624" s="250" t="str">
        <f>IF(DataGoesHere!$B624="","",SUM(DZ$2:DZ624)/AVERAGE(EA:EA))</f>
        <v/>
      </c>
    </row>
    <row r="625" spans="20:134" x14ac:dyDescent="0.2">
      <c r="T625" s="242"/>
      <c r="U625" s="243"/>
      <c r="V625" s="243"/>
      <c r="W625" s="243"/>
      <c r="X625" s="243"/>
      <c r="Y625" s="243"/>
      <c r="Z625" s="243"/>
      <c r="AA625" s="243"/>
      <c r="AB625" s="243"/>
      <c r="AC625" s="243"/>
      <c r="AD625" s="243"/>
      <c r="AE625" s="246" t="str">
        <f>IF(DataGoesHere!$B625="","",(DataGoesHere!$B625/SUM(DataGoesHere!$B614:'DataGoesHere'!$B625)))</f>
        <v/>
      </c>
      <c r="CV625" s="310" t="str">
        <f>IF(DataGoesHere!B625="","",DataGoesHere!A625)</f>
        <v/>
      </c>
      <c r="CW625" s="271">
        <f t="shared" ca="1" si="26"/>
        <v>12</v>
      </c>
      <c r="CX625" s="272">
        <f t="shared" ca="1" si="27"/>
        <v>1.0054005237672714</v>
      </c>
      <c r="CY625" s="266">
        <f>DataGoesHere!A625</f>
        <v>624</v>
      </c>
      <c r="CZ625" s="19" t="str">
        <f>IF(DataGoesHere!B625="","",DataGoesHere!B625)</f>
        <v/>
      </c>
      <c r="DA625" s="19" t="str">
        <f>IF(DataGoesHere!B625="","",IF(AH$5="No",DataGoesHere!B625,DataGoesHere!B625-(AH$2*(DataGoesHere!A625-1))))</f>
        <v/>
      </c>
      <c r="DB625" s="19" t="str">
        <f>IF(DataGoesHere!B625="","",IF(AO$9="No",DataGoesHere!B625,DataGoesHere!B625/CX625))</f>
        <v/>
      </c>
      <c r="DC625" s="19" t="str">
        <f>IF(DataGoesHere!B625="","",IF(AO$9="No",DA625,DA625/CX625))</f>
        <v/>
      </c>
      <c r="DD625" s="293" t="str">
        <f>IF(CZ625="",IF(COUNTIF(DD$2:DD624,"Forecast")&lt;Output!E$43,"Forecast",""),"Actual")</f>
        <v/>
      </c>
      <c r="DF625" s="19" t="str">
        <f>IF(DataGoesHere!B624="",IF(DD625="Forecast",(Output!$E$47*IntermediateCalcs!DH624)+((1-Output!$E$47)*IntermediateCalcs!DF624),""),(Output!$E$47*IntermediateCalcs!DB624)+((1-Output!$E$47)*IntermediateCalcs!DF624))</f>
        <v/>
      </c>
      <c r="DG625" s="19" t="str">
        <f>IF(DataGoesHere!B624="",IF(DD625="Forecast",(Output!$G$47*(IntermediateCalcs!DF625-IntermediateCalcs!DF624))+((1-Output!$G$47)*IntermediateCalcs!DG624),""),(Output!$G$47*(IntermediateCalcs!DF625-IntermediateCalcs!DF624))+((1-Output!$G$47)*IntermediateCalcs!DG624))</f>
        <v/>
      </c>
      <c r="DH625" s="19" t="str">
        <f>IF(DataGoesHere!B624="",IF(DD625="Forecast",DF625+DG625,""),DF625+DG625)</f>
        <v/>
      </c>
      <c r="DI625" s="274" t="str">
        <f>IF(DH625="","",IF(IntermediateCalcs!$AO$9="Yes",IntermediateCalcs!DH625*$CX625,IntermediateCalcs!DH625))</f>
        <v/>
      </c>
      <c r="DJ625" s="250" t="str">
        <f>IF(DataGoesHere!$B625="","",($CZ625-DI625))</f>
        <v/>
      </c>
      <c r="DK625" s="250" t="str">
        <f>IF(DataGoesHere!$B625="","",ABS($CZ625-DI625))</f>
        <v/>
      </c>
      <c r="DL625" s="250" t="str">
        <f>IF(DataGoesHere!$B625="","",DK625^2)</f>
        <v/>
      </c>
      <c r="DM625" s="249" t="str">
        <f>IF(DataGoesHere!$B625="","",DK625/$CZ625)</f>
        <v/>
      </c>
      <c r="DN625" s="250" t="str">
        <f>IF(DataGoesHere!$B625="","",SUM(DJ$2:DJ625)/AVERAGE(DK:DK))</f>
        <v/>
      </c>
      <c r="DP625" s="19" t="str">
        <f>IF(DataGoesHere!B625="",IF($DD625="Forecast",(Output!E$48*IntermediateCalcs!CY625)+Output!G$48,""),(Output!E$48*IntermediateCalcs!CY625)+Output!G$48)</f>
        <v/>
      </c>
      <c r="DQ625" s="274" t="str">
        <f>IF(DP625="","",IF(IntermediateCalcs!$AO$9="Yes",IntermediateCalcs!DP625*$CX625,IntermediateCalcs!DP625))</f>
        <v/>
      </c>
      <c r="DR625" s="250" t="str">
        <f>IF(DataGoesHere!$B625="","",($CZ625-DQ625))</f>
        <v/>
      </c>
      <c r="DS625" s="250" t="str">
        <f>IF(DataGoesHere!$B625="","",ABS($CZ625-DQ625))</f>
        <v/>
      </c>
      <c r="DT625" s="250" t="str">
        <f>IF(DataGoesHere!$B625="","",DS625^2)</f>
        <v/>
      </c>
      <c r="DU625" s="249" t="str">
        <f>IF(DataGoesHere!$B625="","",DS625/$CZ625)</f>
        <v/>
      </c>
      <c r="DV625" s="250" t="str">
        <f>IF(DataGoesHere!$B625="","",SUM(DR$2:DR625)/AVERAGE(DS:DS))</f>
        <v/>
      </c>
      <c r="DX625" s="19" t="str">
        <f>IF(DataGoesHere!$B624="","",(DB619*(Output!$O$49/Output!$P$49))+(IntermediateCalcs!DB620*(Output!$M$49/Output!$P$49))+(IntermediateCalcs!DB621*(Output!$K$49/Output!$P$49))+(DB622*(Output!$I$49/Output!$P$49))+(IntermediateCalcs!DB623*(Output!$G$49/Output!$P$49))+(IntermediateCalcs!DB624*(Output!$E$49/Output!$P$49)))</f>
        <v/>
      </c>
      <c r="DY625" s="274" t="str">
        <f>IF(DX625="","",IF(IntermediateCalcs!$AO$9="Yes",IntermediateCalcs!DX625*$CX625,IntermediateCalcs!DX625))</f>
        <v/>
      </c>
      <c r="DZ625" s="250" t="str">
        <f>IF(DataGoesHere!$B625="","",($CZ625-DY625))</f>
        <v/>
      </c>
      <c r="EA625" s="250" t="str">
        <f>IF(DataGoesHere!$B625="","",ABS($CZ625-DY625))</f>
        <v/>
      </c>
      <c r="EB625" s="250" t="str">
        <f>IF(DataGoesHere!$B625="","",EA625^2)</f>
        <v/>
      </c>
      <c r="EC625" s="249" t="str">
        <f>IF(DataGoesHere!$B625="","",EA625/$CZ625)</f>
        <v/>
      </c>
      <c r="ED625" s="250" t="str">
        <f>IF(DataGoesHere!$B625="","",SUM(DZ$2:DZ625)/AVERAGE(EA:EA))</f>
        <v/>
      </c>
    </row>
    <row r="626" spans="20:134" x14ac:dyDescent="0.2">
      <c r="T626" s="244" t="str">
        <f>IF(DataGoesHere!$B626="","",(DataGoesHere!$B626/SUM(DataGoesHere!$B626:'DataGoesHere'!$B637)))</f>
        <v/>
      </c>
      <c r="U626" s="238"/>
      <c r="V626" s="238"/>
      <c r="W626" s="238"/>
      <c r="X626" s="238"/>
      <c r="Y626" s="238"/>
      <c r="Z626" s="238"/>
      <c r="AA626" s="238"/>
      <c r="AB626" s="238"/>
      <c r="AC626" s="238"/>
      <c r="AD626" s="238"/>
      <c r="AE626" s="239"/>
      <c r="CV626" s="310" t="str">
        <f>IF(DataGoesHere!B626="","",DataGoesHere!A626)</f>
        <v/>
      </c>
      <c r="CW626" s="271">
        <f t="shared" ca="1" si="26"/>
        <v>1</v>
      </c>
      <c r="CX626" s="272">
        <f t="shared" ca="1" si="27"/>
        <v>1.3236179355303281</v>
      </c>
      <c r="CY626" s="266">
        <f>DataGoesHere!A626</f>
        <v>625</v>
      </c>
      <c r="CZ626" s="19" t="str">
        <f>IF(DataGoesHere!B626="","",DataGoesHere!B626)</f>
        <v/>
      </c>
      <c r="DA626" s="19" t="str">
        <f>IF(DataGoesHere!B626="","",IF(AH$5="No",DataGoesHere!B626,DataGoesHere!B626-(AH$2*(DataGoesHere!A626-1))))</f>
        <v/>
      </c>
      <c r="DB626" s="19" t="str">
        <f>IF(DataGoesHere!B626="","",IF(AO$9="No",DataGoesHere!B626,DataGoesHere!B626/CX626))</f>
        <v/>
      </c>
      <c r="DC626" s="19" t="str">
        <f>IF(DataGoesHere!B626="","",IF(AO$9="No",DA626,DA626/CX626))</f>
        <v/>
      </c>
      <c r="DD626" s="293" t="str">
        <f>IF(CZ626="",IF(COUNTIF(DD$2:DD625,"Forecast")&lt;Output!E$43,"Forecast",""),"Actual")</f>
        <v/>
      </c>
      <c r="DF626" s="19" t="str">
        <f>IF(DataGoesHere!B625="",IF(DD626="Forecast",(Output!$E$47*IntermediateCalcs!DH625)+((1-Output!$E$47)*IntermediateCalcs!DF625),""),(Output!$E$47*IntermediateCalcs!DB625)+((1-Output!$E$47)*IntermediateCalcs!DF625))</f>
        <v/>
      </c>
      <c r="DG626" s="19" t="str">
        <f>IF(DataGoesHere!B625="",IF(DD626="Forecast",(Output!$G$47*(IntermediateCalcs!DF626-IntermediateCalcs!DF625))+((1-Output!$G$47)*IntermediateCalcs!DG625),""),(Output!$G$47*(IntermediateCalcs!DF626-IntermediateCalcs!DF625))+((1-Output!$G$47)*IntermediateCalcs!DG625))</f>
        <v/>
      </c>
      <c r="DH626" s="19" t="str">
        <f>IF(DataGoesHere!B625="",IF(DD626="Forecast",DF626+DG626,""),DF626+DG626)</f>
        <v/>
      </c>
      <c r="DI626" s="274" t="str">
        <f>IF(DH626="","",IF(IntermediateCalcs!$AO$9="Yes",IntermediateCalcs!DH626*$CX626,IntermediateCalcs!DH626))</f>
        <v/>
      </c>
      <c r="DJ626" s="250" t="str">
        <f>IF(DataGoesHere!$B626="","",($CZ626-DI626))</f>
        <v/>
      </c>
      <c r="DK626" s="250" t="str">
        <f>IF(DataGoesHere!$B626="","",ABS($CZ626-DI626))</f>
        <v/>
      </c>
      <c r="DL626" s="250" t="str">
        <f>IF(DataGoesHere!$B626="","",DK626^2)</f>
        <v/>
      </c>
      <c r="DM626" s="249" t="str">
        <f>IF(DataGoesHere!$B626="","",DK626/$CZ626)</f>
        <v/>
      </c>
      <c r="DN626" s="250" t="str">
        <f>IF(DataGoesHere!$B626="","",SUM(DJ$2:DJ626)/AVERAGE(DK:DK))</f>
        <v/>
      </c>
      <c r="DP626" s="19" t="str">
        <f>IF(DataGoesHere!B626="",IF($DD626="Forecast",(Output!E$48*IntermediateCalcs!CY626)+Output!G$48,""),(Output!E$48*IntermediateCalcs!CY626)+Output!G$48)</f>
        <v/>
      </c>
      <c r="DQ626" s="274" t="str">
        <f>IF(DP626="","",IF(IntermediateCalcs!$AO$9="Yes",IntermediateCalcs!DP626*$CX626,IntermediateCalcs!DP626))</f>
        <v/>
      </c>
      <c r="DR626" s="250" t="str">
        <f>IF(DataGoesHere!$B626="","",($CZ626-DQ626))</f>
        <v/>
      </c>
      <c r="DS626" s="250" t="str">
        <f>IF(DataGoesHere!$B626="","",ABS($CZ626-DQ626))</f>
        <v/>
      </c>
      <c r="DT626" s="250" t="str">
        <f>IF(DataGoesHere!$B626="","",DS626^2)</f>
        <v/>
      </c>
      <c r="DU626" s="249" t="str">
        <f>IF(DataGoesHere!$B626="","",DS626/$CZ626)</f>
        <v/>
      </c>
      <c r="DV626" s="250" t="str">
        <f>IF(DataGoesHere!$B626="","",SUM(DR$2:DR626)/AVERAGE(DS:DS))</f>
        <v/>
      </c>
      <c r="DX626" s="19" t="str">
        <f>IF(DataGoesHere!$B625="","",(DB620*(Output!$O$49/Output!$P$49))+(IntermediateCalcs!DB621*(Output!$M$49/Output!$P$49))+(IntermediateCalcs!DB622*(Output!$K$49/Output!$P$49))+(DB623*(Output!$I$49/Output!$P$49))+(IntermediateCalcs!DB624*(Output!$G$49/Output!$P$49))+(IntermediateCalcs!DB625*(Output!$E$49/Output!$P$49)))</f>
        <v/>
      </c>
      <c r="DY626" s="274" t="str">
        <f>IF(DX626="","",IF(IntermediateCalcs!$AO$9="Yes",IntermediateCalcs!DX626*$CX626,IntermediateCalcs!DX626))</f>
        <v/>
      </c>
      <c r="DZ626" s="250" t="str">
        <f>IF(DataGoesHere!$B626="","",($CZ626-DY626))</f>
        <v/>
      </c>
      <c r="EA626" s="250" t="str">
        <f>IF(DataGoesHere!$B626="","",ABS($CZ626-DY626))</f>
        <v/>
      </c>
      <c r="EB626" s="250" t="str">
        <f>IF(DataGoesHere!$B626="","",EA626^2)</f>
        <v/>
      </c>
      <c r="EC626" s="249" t="str">
        <f>IF(DataGoesHere!$B626="","",EA626/$CZ626)</f>
        <v/>
      </c>
      <c r="ED626" s="250" t="str">
        <f>IF(DataGoesHere!$B626="","",SUM(DZ$2:DZ626)/AVERAGE(EA:EA))</f>
        <v/>
      </c>
    </row>
    <row r="627" spans="20:134" x14ac:dyDescent="0.2">
      <c r="T627" s="240"/>
      <c r="U627" s="245" t="str">
        <f>IF(DataGoesHere!$B627="","",(DataGoesHere!$B627/SUM(DataGoesHere!$B627:'DataGoesHere'!$B637)))</f>
        <v/>
      </c>
      <c r="V627" s="86"/>
      <c r="W627" s="86"/>
      <c r="X627" s="86"/>
      <c r="Y627" s="86"/>
      <c r="Z627" s="86"/>
      <c r="AA627" s="86"/>
      <c r="AB627" s="86"/>
      <c r="AC627" s="86"/>
      <c r="AD627" s="86"/>
      <c r="AE627" s="241"/>
      <c r="CV627" s="310" t="str">
        <f>IF(DataGoesHere!B627="","",DataGoesHere!A627)</f>
        <v/>
      </c>
      <c r="CW627" s="271">
        <f t="shared" ca="1" si="26"/>
        <v>2</v>
      </c>
      <c r="CX627" s="272">
        <f t="shared" ca="1" si="27"/>
        <v>0.80574490527728204</v>
      </c>
      <c r="CY627" s="266">
        <f>DataGoesHere!A627</f>
        <v>626</v>
      </c>
      <c r="CZ627" s="19" t="str">
        <f>IF(DataGoesHere!B627="","",DataGoesHere!B627)</f>
        <v/>
      </c>
      <c r="DA627" s="19" t="str">
        <f>IF(DataGoesHere!B627="","",IF(AH$5="No",DataGoesHere!B627,DataGoesHere!B627-(AH$2*(DataGoesHere!A627-1))))</f>
        <v/>
      </c>
      <c r="DB627" s="19" t="str">
        <f>IF(DataGoesHere!B627="","",IF(AO$9="No",DataGoesHere!B627,DataGoesHere!B627/CX627))</f>
        <v/>
      </c>
      <c r="DC627" s="19" t="str">
        <f>IF(DataGoesHere!B627="","",IF(AO$9="No",DA627,DA627/CX627))</f>
        <v/>
      </c>
      <c r="DD627" s="293" t="str">
        <f>IF(CZ627="",IF(COUNTIF(DD$2:DD626,"Forecast")&lt;Output!E$43,"Forecast",""),"Actual")</f>
        <v/>
      </c>
      <c r="DF627" s="19" t="str">
        <f>IF(DataGoesHere!B626="",IF(DD627="Forecast",(Output!$E$47*IntermediateCalcs!DH626)+((1-Output!$E$47)*IntermediateCalcs!DF626),""),(Output!$E$47*IntermediateCalcs!DB626)+((1-Output!$E$47)*IntermediateCalcs!DF626))</f>
        <v/>
      </c>
      <c r="DG627" s="19" t="str">
        <f>IF(DataGoesHere!B626="",IF(DD627="Forecast",(Output!$G$47*(IntermediateCalcs!DF627-IntermediateCalcs!DF626))+((1-Output!$G$47)*IntermediateCalcs!DG626),""),(Output!$G$47*(IntermediateCalcs!DF627-IntermediateCalcs!DF626))+((1-Output!$G$47)*IntermediateCalcs!DG626))</f>
        <v/>
      </c>
      <c r="DH627" s="19" t="str">
        <f>IF(DataGoesHere!B626="",IF(DD627="Forecast",DF627+DG627,""),DF627+DG627)</f>
        <v/>
      </c>
      <c r="DI627" s="274" t="str">
        <f>IF(DH627="","",IF(IntermediateCalcs!$AO$9="Yes",IntermediateCalcs!DH627*$CX627,IntermediateCalcs!DH627))</f>
        <v/>
      </c>
      <c r="DJ627" s="250" t="str">
        <f>IF(DataGoesHere!$B627="","",($CZ627-DI627))</f>
        <v/>
      </c>
      <c r="DK627" s="250" t="str">
        <f>IF(DataGoesHere!$B627="","",ABS($CZ627-DI627))</f>
        <v/>
      </c>
      <c r="DL627" s="250" t="str">
        <f>IF(DataGoesHere!$B627="","",DK627^2)</f>
        <v/>
      </c>
      <c r="DM627" s="249" t="str">
        <f>IF(DataGoesHere!$B627="","",DK627/$CZ627)</f>
        <v/>
      </c>
      <c r="DN627" s="250" t="str">
        <f>IF(DataGoesHere!$B627="","",SUM(DJ$2:DJ627)/AVERAGE(DK:DK))</f>
        <v/>
      </c>
      <c r="DP627" s="19" t="str">
        <f>IF(DataGoesHere!B627="",IF($DD627="Forecast",(Output!E$48*IntermediateCalcs!CY627)+Output!G$48,""),(Output!E$48*IntermediateCalcs!CY627)+Output!G$48)</f>
        <v/>
      </c>
      <c r="DQ627" s="274" t="str">
        <f>IF(DP627="","",IF(IntermediateCalcs!$AO$9="Yes",IntermediateCalcs!DP627*$CX627,IntermediateCalcs!DP627))</f>
        <v/>
      </c>
      <c r="DR627" s="250" t="str">
        <f>IF(DataGoesHere!$B627="","",($CZ627-DQ627))</f>
        <v/>
      </c>
      <c r="DS627" s="250" t="str">
        <f>IF(DataGoesHere!$B627="","",ABS($CZ627-DQ627))</f>
        <v/>
      </c>
      <c r="DT627" s="250" t="str">
        <f>IF(DataGoesHere!$B627="","",DS627^2)</f>
        <v/>
      </c>
      <c r="DU627" s="249" t="str">
        <f>IF(DataGoesHere!$B627="","",DS627/$CZ627)</f>
        <v/>
      </c>
      <c r="DV627" s="250" t="str">
        <f>IF(DataGoesHere!$B627="","",SUM(DR$2:DR627)/AVERAGE(DS:DS))</f>
        <v/>
      </c>
      <c r="DX627" s="19" t="str">
        <f>IF(DataGoesHere!$B626="","",(DB621*(Output!$O$49/Output!$P$49))+(IntermediateCalcs!DB622*(Output!$M$49/Output!$P$49))+(IntermediateCalcs!DB623*(Output!$K$49/Output!$P$49))+(DB624*(Output!$I$49/Output!$P$49))+(IntermediateCalcs!DB625*(Output!$G$49/Output!$P$49))+(IntermediateCalcs!DB626*(Output!$E$49/Output!$P$49)))</f>
        <v/>
      </c>
      <c r="DY627" s="274" t="str">
        <f>IF(DX627="","",IF(IntermediateCalcs!$AO$9="Yes",IntermediateCalcs!DX627*$CX627,IntermediateCalcs!DX627))</f>
        <v/>
      </c>
      <c r="DZ627" s="250" t="str">
        <f>IF(DataGoesHere!$B627="","",($CZ627-DY627))</f>
        <v/>
      </c>
      <c r="EA627" s="250" t="str">
        <f>IF(DataGoesHere!$B627="","",ABS($CZ627-DY627))</f>
        <v/>
      </c>
      <c r="EB627" s="250" t="str">
        <f>IF(DataGoesHere!$B627="","",EA627^2)</f>
        <v/>
      </c>
      <c r="EC627" s="249" t="str">
        <f>IF(DataGoesHere!$B627="","",EA627/$CZ627)</f>
        <v/>
      </c>
      <c r="ED627" s="250" t="str">
        <f>IF(DataGoesHere!$B627="","",SUM(DZ$2:DZ627)/AVERAGE(EA:EA))</f>
        <v/>
      </c>
    </row>
    <row r="628" spans="20:134" x14ac:dyDescent="0.2">
      <c r="T628" s="240"/>
      <c r="U628" s="86"/>
      <c r="V628" s="245" t="str">
        <f>IF(DataGoesHere!$B628="","",(DataGoesHere!$B628/SUM(DataGoesHere!$B626:'DataGoesHere'!$B637)))</f>
        <v/>
      </c>
      <c r="W628" s="86"/>
      <c r="X628" s="86"/>
      <c r="Y628" s="86"/>
      <c r="Z628" s="86"/>
      <c r="AA628" s="86"/>
      <c r="AB628" s="86"/>
      <c r="AC628" s="86"/>
      <c r="AD628" s="86"/>
      <c r="AE628" s="241"/>
      <c r="CV628" s="310" t="str">
        <f>IF(DataGoesHere!B628="","",DataGoesHere!A628)</f>
        <v/>
      </c>
      <c r="CW628" s="271">
        <f t="shared" ca="1" si="26"/>
        <v>3</v>
      </c>
      <c r="CX628" s="272">
        <f t="shared" ca="1" si="27"/>
        <v>0.79862940076451561</v>
      </c>
      <c r="CY628" s="266">
        <f>DataGoesHere!A628</f>
        <v>627</v>
      </c>
      <c r="CZ628" s="19" t="str">
        <f>IF(DataGoesHere!B628="","",DataGoesHere!B628)</f>
        <v/>
      </c>
      <c r="DA628" s="19" t="str">
        <f>IF(DataGoesHere!B628="","",IF(AH$5="No",DataGoesHere!B628,DataGoesHere!B628-(AH$2*(DataGoesHere!A628-1))))</f>
        <v/>
      </c>
      <c r="DB628" s="19" t="str">
        <f>IF(DataGoesHere!B628="","",IF(AO$9="No",DataGoesHere!B628,DataGoesHere!B628/CX628))</f>
        <v/>
      </c>
      <c r="DC628" s="19" t="str">
        <f>IF(DataGoesHere!B628="","",IF(AO$9="No",DA628,DA628/CX628))</f>
        <v/>
      </c>
      <c r="DD628" s="293" t="str">
        <f>IF(CZ628="",IF(COUNTIF(DD$2:DD627,"Forecast")&lt;Output!E$43,"Forecast",""),"Actual")</f>
        <v/>
      </c>
      <c r="DF628" s="19" t="str">
        <f>IF(DataGoesHere!B627="",IF(DD628="Forecast",(Output!$E$47*IntermediateCalcs!DH627)+((1-Output!$E$47)*IntermediateCalcs!DF627),""),(Output!$E$47*IntermediateCalcs!DB627)+((1-Output!$E$47)*IntermediateCalcs!DF627))</f>
        <v/>
      </c>
      <c r="DG628" s="19" t="str">
        <f>IF(DataGoesHere!B627="",IF(DD628="Forecast",(Output!$G$47*(IntermediateCalcs!DF628-IntermediateCalcs!DF627))+((1-Output!$G$47)*IntermediateCalcs!DG627),""),(Output!$G$47*(IntermediateCalcs!DF628-IntermediateCalcs!DF627))+((1-Output!$G$47)*IntermediateCalcs!DG627))</f>
        <v/>
      </c>
      <c r="DH628" s="19" t="str">
        <f>IF(DataGoesHere!B627="",IF(DD628="Forecast",DF628+DG628,""),DF628+DG628)</f>
        <v/>
      </c>
      <c r="DI628" s="274" t="str">
        <f>IF(DH628="","",IF(IntermediateCalcs!$AO$9="Yes",IntermediateCalcs!DH628*$CX628,IntermediateCalcs!DH628))</f>
        <v/>
      </c>
      <c r="DJ628" s="250" t="str">
        <f>IF(DataGoesHere!$B628="","",($CZ628-DI628))</f>
        <v/>
      </c>
      <c r="DK628" s="250" t="str">
        <f>IF(DataGoesHere!$B628="","",ABS($CZ628-DI628))</f>
        <v/>
      </c>
      <c r="DL628" s="250" t="str">
        <f>IF(DataGoesHere!$B628="","",DK628^2)</f>
        <v/>
      </c>
      <c r="DM628" s="249" t="str">
        <f>IF(DataGoesHere!$B628="","",DK628/$CZ628)</f>
        <v/>
      </c>
      <c r="DN628" s="250" t="str">
        <f>IF(DataGoesHere!$B628="","",SUM(DJ$2:DJ628)/AVERAGE(DK:DK))</f>
        <v/>
      </c>
      <c r="DP628" s="19" t="str">
        <f>IF(DataGoesHere!B628="",IF($DD628="Forecast",(Output!E$48*IntermediateCalcs!CY628)+Output!G$48,""),(Output!E$48*IntermediateCalcs!CY628)+Output!G$48)</f>
        <v/>
      </c>
      <c r="DQ628" s="274" t="str">
        <f>IF(DP628="","",IF(IntermediateCalcs!$AO$9="Yes",IntermediateCalcs!DP628*$CX628,IntermediateCalcs!DP628))</f>
        <v/>
      </c>
      <c r="DR628" s="250" t="str">
        <f>IF(DataGoesHere!$B628="","",($CZ628-DQ628))</f>
        <v/>
      </c>
      <c r="DS628" s="250" t="str">
        <f>IF(DataGoesHere!$B628="","",ABS($CZ628-DQ628))</f>
        <v/>
      </c>
      <c r="DT628" s="250" t="str">
        <f>IF(DataGoesHere!$B628="","",DS628^2)</f>
        <v/>
      </c>
      <c r="DU628" s="249" t="str">
        <f>IF(DataGoesHere!$B628="","",DS628/$CZ628)</f>
        <v/>
      </c>
      <c r="DV628" s="250" t="str">
        <f>IF(DataGoesHere!$B628="","",SUM(DR$2:DR628)/AVERAGE(DS:DS))</f>
        <v/>
      </c>
      <c r="DX628" s="19" t="str">
        <f>IF(DataGoesHere!$B627="","",(DB622*(Output!$O$49/Output!$P$49))+(IntermediateCalcs!DB623*(Output!$M$49/Output!$P$49))+(IntermediateCalcs!DB624*(Output!$K$49/Output!$P$49))+(DB625*(Output!$I$49/Output!$P$49))+(IntermediateCalcs!DB626*(Output!$G$49/Output!$P$49))+(IntermediateCalcs!DB627*(Output!$E$49/Output!$P$49)))</f>
        <v/>
      </c>
      <c r="DY628" s="274" t="str">
        <f>IF(DX628="","",IF(IntermediateCalcs!$AO$9="Yes",IntermediateCalcs!DX628*$CX628,IntermediateCalcs!DX628))</f>
        <v/>
      </c>
      <c r="DZ628" s="250" t="str">
        <f>IF(DataGoesHere!$B628="","",($CZ628-DY628))</f>
        <v/>
      </c>
      <c r="EA628" s="250" t="str">
        <f>IF(DataGoesHere!$B628="","",ABS($CZ628-DY628))</f>
        <v/>
      </c>
      <c r="EB628" s="250" t="str">
        <f>IF(DataGoesHere!$B628="","",EA628^2)</f>
        <v/>
      </c>
      <c r="EC628" s="249" t="str">
        <f>IF(DataGoesHere!$B628="","",EA628/$CZ628)</f>
        <v/>
      </c>
      <c r="ED628" s="250" t="str">
        <f>IF(DataGoesHere!$B628="","",SUM(DZ$2:DZ628)/AVERAGE(EA:EA))</f>
        <v/>
      </c>
    </row>
    <row r="629" spans="20:134" x14ac:dyDescent="0.2">
      <c r="T629" s="240"/>
      <c r="U629" s="86"/>
      <c r="V629" s="86"/>
      <c r="W629" s="245" t="str">
        <f>IF(DataGoesHere!$B629="","",(DataGoesHere!$B629/SUM(DataGoesHere!$B626:'DataGoesHere'!$B637)))</f>
        <v/>
      </c>
      <c r="X629" s="86"/>
      <c r="Y629" s="86"/>
      <c r="Z629" s="86"/>
      <c r="AA629" s="86"/>
      <c r="AB629" s="86"/>
      <c r="AC629" s="86"/>
      <c r="AD629" s="86"/>
      <c r="AE629" s="241"/>
      <c r="CV629" s="310" t="str">
        <f>IF(DataGoesHere!B629="","",DataGoesHere!A629)</f>
        <v/>
      </c>
      <c r="CW629" s="271">
        <f t="shared" ca="1" si="26"/>
        <v>4</v>
      </c>
      <c r="CX629" s="272">
        <f t="shared" ca="1" si="27"/>
        <v>1.0149292433706087</v>
      </c>
      <c r="CY629" s="266">
        <f>DataGoesHere!A629</f>
        <v>628</v>
      </c>
      <c r="CZ629" s="19" t="str">
        <f>IF(DataGoesHere!B629="","",DataGoesHere!B629)</f>
        <v/>
      </c>
      <c r="DA629" s="19" t="str">
        <f>IF(DataGoesHere!B629="","",IF(AH$5="No",DataGoesHere!B629,DataGoesHere!B629-(AH$2*(DataGoesHere!A629-1))))</f>
        <v/>
      </c>
      <c r="DB629" s="19" t="str">
        <f>IF(DataGoesHere!B629="","",IF(AO$9="No",DataGoesHere!B629,DataGoesHere!B629/CX629))</f>
        <v/>
      </c>
      <c r="DC629" s="19" t="str">
        <f>IF(DataGoesHere!B629="","",IF(AO$9="No",DA629,DA629/CX629))</f>
        <v/>
      </c>
      <c r="DD629" s="293" t="str">
        <f>IF(CZ629="",IF(COUNTIF(DD$2:DD628,"Forecast")&lt;Output!E$43,"Forecast",""),"Actual")</f>
        <v/>
      </c>
      <c r="DF629" s="19" t="str">
        <f>IF(DataGoesHere!B628="",IF(DD629="Forecast",(Output!$E$47*IntermediateCalcs!DH628)+((1-Output!$E$47)*IntermediateCalcs!DF628),""),(Output!$E$47*IntermediateCalcs!DB628)+((1-Output!$E$47)*IntermediateCalcs!DF628))</f>
        <v/>
      </c>
      <c r="DG629" s="19" t="str">
        <f>IF(DataGoesHere!B628="",IF(DD629="Forecast",(Output!$G$47*(IntermediateCalcs!DF629-IntermediateCalcs!DF628))+((1-Output!$G$47)*IntermediateCalcs!DG628),""),(Output!$G$47*(IntermediateCalcs!DF629-IntermediateCalcs!DF628))+((1-Output!$G$47)*IntermediateCalcs!DG628))</f>
        <v/>
      </c>
      <c r="DH629" s="19" t="str">
        <f>IF(DataGoesHere!B628="",IF(DD629="Forecast",DF629+DG629,""),DF629+DG629)</f>
        <v/>
      </c>
      <c r="DI629" s="274" t="str">
        <f>IF(DH629="","",IF(IntermediateCalcs!$AO$9="Yes",IntermediateCalcs!DH629*$CX629,IntermediateCalcs!DH629))</f>
        <v/>
      </c>
      <c r="DJ629" s="250" t="str">
        <f>IF(DataGoesHere!$B629="","",($CZ629-DI629))</f>
        <v/>
      </c>
      <c r="DK629" s="250" t="str">
        <f>IF(DataGoesHere!$B629="","",ABS($CZ629-DI629))</f>
        <v/>
      </c>
      <c r="DL629" s="250" t="str">
        <f>IF(DataGoesHere!$B629="","",DK629^2)</f>
        <v/>
      </c>
      <c r="DM629" s="249" t="str">
        <f>IF(DataGoesHere!$B629="","",DK629/$CZ629)</f>
        <v/>
      </c>
      <c r="DN629" s="250" t="str">
        <f>IF(DataGoesHere!$B629="","",SUM(DJ$2:DJ629)/AVERAGE(DK:DK))</f>
        <v/>
      </c>
      <c r="DP629" s="19" t="str">
        <f>IF(DataGoesHere!B629="",IF($DD629="Forecast",(Output!E$48*IntermediateCalcs!CY629)+Output!G$48,""),(Output!E$48*IntermediateCalcs!CY629)+Output!G$48)</f>
        <v/>
      </c>
      <c r="DQ629" s="274" t="str">
        <f>IF(DP629="","",IF(IntermediateCalcs!$AO$9="Yes",IntermediateCalcs!DP629*$CX629,IntermediateCalcs!DP629))</f>
        <v/>
      </c>
      <c r="DR629" s="250" t="str">
        <f>IF(DataGoesHere!$B629="","",($CZ629-DQ629))</f>
        <v/>
      </c>
      <c r="DS629" s="250" t="str">
        <f>IF(DataGoesHere!$B629="","",ABS($CZ629-DQ629))</f>
        <v/>
      </c>
      <c r="DT629" s="250" t="str">
        <f>IF(DataGoesHere!$B629="","",DS629^2)</f>
        <v/>
      </c>
      <c r="DU629" s="249" t="str">
        <f>IF(DataGoesHere!$B629="","",DS629/$CZ629)</f>
        <v/>
      </c>
      <c r="DV629" s="250" t="str">
        <f>IF(DataGoesHere!$B629="","",SUM(DR$2:DR629)/AVERAGE(DS:DS))</f>
        <v/>
      </c>
      <c r="DX629" s="19" t="str">
        <f>IF(DataGoesHere!$B628="","",(DB623*(Output!$O$49/Output!$P$49))+(IntermediateCalcs!DB624*(Output!$M$49/Output!$P$49))+(IntermediateCalcs!DB625*(Output!$K$49/Output!$P$49))+(DB626*(Output!$I$49/Output!$P$49))+(IntermediateCalcs!DB627*(Output!$G$49/Output!$P$49))+(IntermediateCalcs!DB628*(Output!$E$49/Output!$P$49)))</f>
        <v/>
      </c>
      <c r="DY629" s="274" t="str">
        <f>IF(DX629="","",IF(IntermediateCalcs!$AO$9="Yes",IntermediateCalcs!DX629*$CX629,IntermediateCalcs!DX629))</f>
        <v/>
      </c>
      <c r="DZ629" s="250" t="str">
        <f>IF(DataGoesHere!$B629="","",($CZ629-DY629))</f>
        <v/>
      </c>
      <c r="EA629" s="250" t="str">
        <f>IF(DataGoesHere!$B629="","",ABS($CZ629-DY629))</f>
        <v/>
      </c>
      <c r="EB629" s="250" t="str">
        <f>IF(DataGoesHere!$B629="","",EA629^2)</f>
        <v/>
      </c>
      <c r="EC629" s="249" t="str">
        <f>IF(DataGoesHere!$B629="","",EA629/$CZ629)</f>
        <v/>
      </c>
      <c r="ED629" s="250" t="str">
        <f>IF(DataGoesHere!$B629="","",SUM(DZ$2:DZ629)/AVERAGE(EA:EA))</f>
        <v/>
      </c>
    </row>
    <row r="630" spans="20:134" x14ac:dyDescent="0.2">
      <c r="T630" s="240"/>
      <c r="U630" s="86"/>
      <c r="V630" s="86"/>
      <c r="W630" s="86"/>
      <c r="X630" s="245" t="str">
        <f>IF(DataGoesHere!$B630="","",(DataGoesHere!$B630/SUM(DataGoesHere!$B626:'DataGoesHere'!$B637)))</f>
        <v/>
      </c>
      <c r="Y630" s="86"/>
      <c r="Z630" s="86"/>
      <c r="AA630" s="86"/>
      <c r="AB630" s="86"/>
      <c r="AC630" s="86"/>
      <c r="AD630" s="86"/>
      <c r="AE630" s="241"/>
      <c r="CV630" s="310" t="str">
        <f>IF(DataGoesHere!B630="","",DataGoesHere!A630)</f>
        <v/>
      </c>
      <c r="CW630" s="271">
        <f t="shared" ca="1" si="26"/>
        <v>5</v>
      </c>
      <c r="CX630" s="272">
        <f t="shared" ca="1" si="27"/>
        <v>0.97875414397996308</v>
      </c>
      <c r="CY630" s="266">
        <f>DataGoesHere!A630</f>
        <v>629</v>
      </c>
      <c r="CZ630" s="19" t="str">
        <f>IF(DataGoesHere!B630="","",DataGoesHere!B630)</f>
        <v/>
      </c>
      <c r="DA630" s="19" t="str">
        <f>IF(DataGoesHere!B630="","",IF(AH$5="No",DataGoesHere!B630,DataGoesHere!B630-(AH$2*(DataGoesHere!A630-1))))</f>
        <v/>
      </c>
      <c r="DB630" s="19" t="str">
        <f>IF(DataGoesHere!B630="","",IF(AO$9="No",DataGoesHere!B630,DataGoesHere!B630/CX630))</f>
        <v/>
      </c>
      <c r="DC630" s="19" t="str">
        <f>IF(DataGoesHere!B630="","",IF(AO$9="No",DA630,DA630/CX630))</f>
        <v/>
      </c>
      <c r="DD630" s="293" t="str">
        <f>IF(CZ630="",IF(COUNTIF(DD$2:DD629,"Forecast")&lt;Output!E$43,"Forecast",""),"Actual")</f>
        <v/>
      </c>
      <c r="DF630" s="19" t="str">
        <f>IF(DataGoesHere!B629="",IF(DD630="Forecast",(Output!$E$47*IntermediateCalcs!DH629)+((1-Output!$E$47)*IntermediateCalcs!DF629),""),(Output!$E$47*IntermediateCalcs!DB629)+((1-Output!$E$47)*IntermediateCalcs!DF629))</f>
        <v/>
      </c>
      <c r="DG630" s="19" t="str">
        <f>IF(DataGoesHere!B629="",IF(DD630="Forecast",(Output!$G$47*(IntermediateCalcs!DF630-IntermediateCalcs!DF629))+((1-Output!$G$47)*IntermediateCalcs!DG629),""),(Output!$G$47*(IntermediateCalcs!DF630-IntermediateCalcs!DF629))+((1-Output!$G$47)*IntermediateCalcs!DG629))</f>
        <v/>
      </c>
      <c r="DH630" s="19" t="str">
        <f>IF(DataGoesHere!B629="",IF(DD630="Forecast",DF630+DG630,""),DF630+DG630)</f>
        <v/>
      </c>
      <c r="DI630" s="274" t="str">
        <f>IF(DH630="","",IF(IntermediateCalcs!$AO$9="Yes",IntermediateCalcs!DH630*$CX630,IntermediateCalcs!DH630))</f>
        <v/>
      </c>
      <c r="DJ630" s="250" t="str">
        <f>IF(DataGoesHere!$B630="","",($CZ630-DI630))</f>
        <v/>
      </c>
      <c r="DK630" s="250" t="str">
        <f>IF(DataGoesHere!$B630="","",ABS($CZ630-DI630))</f>
        <v/>
      </c>
      <c r="DL630" s="250" t="str">
        <f>IF(DataGoesHere!$B630="","",DK630^2)</f>
        <v/>
      </c>
      <c r="DM630" s="249" t="str">
        <f>IF(DataGoesHere!$B630="","",DK630/$CZ630)</f>
        <v/>
      </c>
      <c r="DN630" s="250" t="str">
        <f>IF(DataGoesHere!$B630="","",SUM(DJ$2:DJ630)/AVERAGE(DK:DK))</f>
        <v/>
      </c>
      <c r="DP630" s="19" t="str">
        <f>IF(DataGoesHere!B630="",IF($DD630="Forecast",(Output!E$48*IntermediateCalcs!CY630)+Output!G$48,""),(Output!E$48*IntermediateCalcs!CY630)+Output!G$48)</f>
        <v/>
      </c>
      <c r="DQ630" s="274" t="str">
        <f>IF(DP630="","",IF(IntermediateCalcs!$AO$9="Yes",IntermediateCalcs!DP630*$CX630,IntermediateCalcs!DP630))</f>
        <v/>
      </c>
      <c r="DR630" s="250" t="str">
        <f>IF(DataGoesHere!$B630="","",($CZ630-DQ630))</f>
        <v/>
      </c>
      <c r="DS630" s="250" t="str">
        <f>IF(DataGoesHere!$B630="","",ABS($CZ630-DQ630))</f>
        <v/>
      </c>
      <c r="DT630" s="250" t="str">
        <f>IF(DataGoesHere!$B630="","",DS630^2)</f>
        <v/>
      </c>
      <c r="DU630" s="249" t="str">
        <f>IF(DataGoesHere!$B630="","",DS630/$CZ630)</f>
        <v/>
      </c>
      <c r="DV630" s="250" t="str">
        <f>IF(DataGoesHere!$B630="","",SUM(DR$2:DR630)/AVERAGE(DS:DS))</f>
        <v/>
      </c>
      <c r="DX630" s="19" t="str">
        <f>IF(DataGoesHere!$B629="","",(DB624*(Output!$O$49/Output!$P$49))+(IntermediateCalcs!DB625*(Output!$M$49/Output!$P$49))+(IntermediateCalcs!DB626*(Output!$K$49/Output!$P$49))+(DB627*(Output!$I$49/Output!$P$49))+(IntermediateCalcs!DB628*(Output!$G$49/Output!$P$49))+(IntermediateCalcs!DB629*(Output!$E$49/Output!$P$49)))</f>
        <v/>
      </c>
      <c r="DY630" s="274" t="str">
        <f>IF(DX630="","",IF(IntermediateCalcs!$AO$9="Yes",IntermediateCalcs!DX630*$CX630,IntermediateCalcs!DX630))</f>
        <v/>
      </c>
      <c r="DZ630" s="250" t="str">
        <f>IF(DataGoesHere!$B630="","",($CZ630-DY630))</f>
        <v/>
      </c>
      <c r="EA630" s="250" t="str">
        <f>IF(DataGoesHere!$B630="","",ABS($CZ630-DY630))</f>
        <v/>
      </c>
      <c r="EB630" s="250" t="str">
        <f>IF(DataGoesHere!$B630="","",EA630^2)</f>
        <v/>
      </c>
      <c r="EC630" s="249" t="str">
        <f>IF(DataGoesHere!$B630="","",EA630/$CZ630)</f>
        <v/>
      </c>
      <c r="ED630" s="250" t="str">
        <f>IF(DataGoesHere!$B630="","",SUM(DZ$2:DZ630)/AVERAGE(EA:EA))</f>
        <v/>
      </c>
    </row>
    <row r="631" spans="20:134" x14ac:dyDescent="0.2">
      <c r="T631" s="240"/>
      <c r="U631" s="86"/>
      <c r="V631" s="86"/>
      <c r="W631" s="86"/>
      <c r="X631" s="86"/>
      <c r="Y631" s="245" t="str">
        <f>IF(DataGoesHere!$B631="","",(DataGoesHere!$B631/SUM(DataGoesHere!$B626:'DataGoesHere'!$B637)))</f>
        <v/>
      </c>
      <c r="Z631" s="86"/>
      <c r="AA631" s="86"/>
      <c r="AB631" s="86"/>
      <c r="AC631" s="86"/>
      <c r="AD631" s="86"/>
      <c r="AE631" s="241"/>
      <c r="CV631" s="310" t="str">
        <f>IF(DataGoesHere!B631="","",DataGoesHere!A631)</f>
        <v/>
      </c>
      <c r="CW631" s="271">
        <f t="shared" ca="1" si="26"/>
        <v>6</v>
      </c>
      <c r="CX631" s="272">
        <f t="shared" ca="1" si="27"/>
        <v>1.0779088099730167</v>
      </c>
      <c r="CY631" s="266">
        <f>DataGoesHere!A631</f>
        <v>630</v>
      </c>
      <c r="CZ631" s="19" t="str">
        <f>IF(DataGoesHere!B631="","",DataGoesHere!B631)</f>
        <v/>
      </c>
      <c r="DA631" s="19" t="str">
        <f>IF(DataGoesHere!B631="","",IF(AH$5="No",DataGoesHere!B631,DataGoesHere!B631-(AH$2*(DataGoesHere!A631-1))))</f>
        <v/>
      </c>
      <c r="DB631" s="19" t="str">
        <f>IF(DataGoesHere!B631="","",IF(AO$9="No",DataGoesHere!B631,DataGoesHere!B631/CX631))</f>
        <v/>
      </c>
      <c r="DC631" s="19" t="str">
        <f>IF(DataGoesHere!B631="","",IF(AO$9="No",DA631,DA631/CX631))</f>
        <v/>
      </c>
      <c r="DD631" s="293" t="str">
        <f>IF(CZ631="",IF(COUNTIF(DD$2:DD630,"Forecast")&lt;Output!E$43,"Forecast",""),"Actual")</f>
        <v/>
      </c>
      <c r="DF631" s="19" t="str">
        <f>IF(DataGoesHere!B630="",IF(DD631="Forecast",(Output!$E$47*IntermediateCalcs!DH630)+((1-Output!$E$47)*IntermediateCalcs!DF630),""),(Output!$E$47*IntermediateCalcs!DB630)+((1-Output!$E$47)*IntermediateCalcs!DF630))</f>
        <v/>
      </c>
      <c r="DG631" s="19" t="str">
        <f>IF(DataGoesHere!B630="",IF(DD631="Forecast",(Output!$G$47*(IntermediateCalcs!DF631-IntermediateCalcs!DF630))+((1-Output!$G$47)*IntermediateCalcs!DG630),""),(Output!$G$47*(IntermediateCalcs!DF631-IntermediateCalcs!DF630))+((1-Output!$G$47)*IntermediateCalcs!DG630))</f>
        <v/>
      </c>
      <c r="DH631" s="19" t="str">
        <f>IF(DataGoesHere!B630="",IF(DD631="Forecast",DF631+DG631,""),DF631+DG631)</f>
        <v/>
      </c>
      <c r="DI631" s="274" t="str">
        <f>IF(DH631="","",IF(IntermediateCalcs!$AO$9="Yes",IntermediateCalcs!DH631*$CX631,IntermediateCalcs!DH631))</f>
        <v/>
      </c>
      <c r="DJ631" s="250" t="str">
        <f>IF(DataGoesHere!$B631="","",($CZ631-DI631))</f>
        <v/>
      </c>
      <c r="DK631" s="250" t="str">
        <f>IF(DataGoesHere!$B631="","",ABS($CZ631-DI631))</f>
        <v/>
      </c>
      <c r="DL631" s="250" t="str">
        <f>IF(DataGoesHere!$B631="","",DK631^2)</f>
        <v/>
      </c>
      <c r="DM631" s="249" t="str">
        <f>IF(DataGoesHere!$B631="","",DK631/$CZ631)</f>
        <v/>
      </c>
      <c r="DN631" s="250" t="str">
        <f>IF(DataGoesHere!$B631="","",SUM(DJ$2:DJ631)/AVERAGE(DK:DK))</f>
        <v/>
      </c>
      <c r="DP631" s="19" t="str">
        <f>IF(DataGoesHere!B631="",IF($DD631="Forecast",(Output!E$48*IntermediateCalcs!CY631)+Output!G$48,""),(Output!E$48*IntermediateCalcs!CY631)+Output!G$48)</f>
        <v/>
      </c>
      <c r="DQ631" s="274" t="str">
        <f>IF(DP631="","",IF(IntermediateCalcs!$AO$9="Yes",IntermediateCalcs!DP631*$CX631,IntermediateCalcs!DP631))</f>
        <v/>
      </c>
      <c r="DR631" s="250" t="str">
        <f>IF(DataGoesHere!$B631="","",($CZ631-DQ631))</f>
        <v/>
      </c>
      <c r="DS631" s="250" t="str">
        <f>IF(DataGoesHere!$B631="","",ABS($CZ631-DQ631))</f>
        <v/>
      </c>
      <c r="DT631" s="250" t="str">
        <f>IF(DataGoesHere!$B631="","",DS631^2)</f>
        <v/>
      </c>
      <c r="DU631" s="249" t="str">
        <f>IF(DataGoesHere!$B631="","",DS631/$CZ631)</f>
        <v/>
      </c>
      <c r="DV631" s="250" t="str">
        <f>IF(DataGoesHere!$B631="","",SUM(DR$2:DR631)/AVERAGE(DS:DS))</f>
        <v/>
      </c>
      <c r="DX631" s="19" t="str">
        <f>IF(DataGoesHere!$B630="","",(DB625*(Output!$O$49/Output!$P$49))+(IntermediateCalcs!DB626*(Output!$M$49/Output!$P$49))+(IntermediateCalcs!DB627*(Output!$K$49/Output!$P$49))+(DB628*(Output!$I$49/Output!$P$49))+(IntermediateCalcs!DB629*(Output!$G$49/Output!$P$49))+(IntermediateCalcs!DB630*(Output!$E$49/Output!$P$49)))</f>
        <v/>
      </c>
      <c r="DY631" s="274" t="str">
        <f>IF(DX631="","",IF(IntermediateCalcs!$AO$9="Yes",IntermediateCalcs!DX631*$CX631,IntermediateCalcs!DX631))</f>
        <v/>
      </c>
      <c r="DZ631" s="250" t="str">
        <f>IF(DataGoesHere!$B631="","",($CZ631-DY631))</f>
        <v/>
      </c>
      <c r="EA631" s="250" t="str">
        <f>IF(DataGoesHere!$B631="","",ABS($CZ631-DY631))</f>
        <v/>
      </c>
      <c r="EB631" s="250" t="str">
        <f>IF(DataGoesHere!$B631="","",EA631^2)</f>
        <v/>
      </c>
      <c r="EC631" s="249" t="str">
        <f>IF(DataGoesHere!$B631="","",EA631/$CZ631)</f>
        <v/>
      </c>
      <c r="ED631" s="250" t="str">
        <f>IF(DataGoesHere!$B631="","",SUM(DZ$2:DZ631)/AVERAGE(EA:EA))</f>
        <v/>
      </c>
    </row>
    <row r="632" spans="20:134" x14ac:dyDescent="0.2">
      <c r="T632" s="240"/>
      <c r="U632" s="86"/>
      <c r="V632" s="86"/>
      <c r="W632" s="86"/>
      <c r="X632" s="86"/>
      <c r="Y632" s="86"/>
      <c r="Z632" s="245" t="str">
        <f>IF(DataGoesHere!$B632="","",(DataGoesHere!$B632/SUM(DataGoesHere!$B626:'DataGoesHere'!$B637)))</f>
        <v/>
      </c>
      <c r="AA632" s="86"/>
      <c r="AB632" s="86"/>
      <c r="AC632" s="86"/>
      <c r="AD632" s="86"/>
      <c r="AE632" s="241"/>
      <c r="CV632" s="310" t="str">
        <f>IF(DataGoesHere!B632="","",DataGoesHere!A632)</f>
        <v/>
      </c>
      <c r="CW632" s="271">
        <f t="shared" ca="1" si="26"/>
        <v>7</v>
      </c>
      <c r="CX632" s="272">
        <f t="shared" ca="1" si="27"/>
        <v>1.0265458156689093</v>
      </c>
      <c r="CY632" s="266">
        <f>DataGoesHere!A632</f>
        <v>631</v>
      </c>
      <c r="CZ632" s="19" t="str">
        <f>IF(DataGoesHere!B632="","",DataGoesHere!B632)</f>
        <v/>
      </c>
      <c r="DA632" s="19" t="str">
        <f>IF(DataGoesHere!B632="","",IF(AH$5="No",DataGoesHere!B632,DataGoesHere!B632-(AH$2*(DataGoesHere!A632-1))))</f>
        <v/>
      </c>
      <c r="DB632" s="19" t="str">
        <f>IF(DataGoesHere!B632="","",IF(AO$9="No",DataGoesHere!B632,DataGoesHere!B632/CX632))</f>
        <v/>
      </c>
      <c r="DC632" s="19" t="str">
        <f>IF(DataGoesHere!B632="","",IF(AO$9="No",DA632,DA632/CX632))</f>
        <v/>
      </c>
      <c r="DD632" s="293" t="str">
        <f>IF(CZ632="",IF(COUNTIF(DD$2:DD631,"Forecast")&lt;Output!E$43,"Forecast",""),"Actual")</f>
        <v/>
      </c>
      <c r="DF632" s="19" t="str">
        <f>IF(DataGoesHere!B631="",IF(DD632="Forecast",(Output!$E$47*IntermediateCalcs!DH631)+((1-Output!$E$47)*IntermediateCalcs!DF631),""),(Output!$E$47*IntermediateCalcs!DB631)+((1-Output!$E$47)*IntermediateCalcs!DF631))</f>
        <v/>
      </c>
      <c r="DG632" s="19" t="str">
        <f>IF(DataGoesHere!B631="",IF(DD632="Forecast",(Output!$G$47*(IntermediateCalcs!DF632-IntermediateCalcs!DF631))+((1-Output!$G$47)*IntermediateCalcs!DG631),""),(Output!$G$47*(IntermediateCalcs!DF632-IntermediateCalcs!DF631))+((1-Output!$G$47)*IntermediateCalcs!DG631))</f>
        <v/>
      </c>
      <c r="DH632" s="19" t="str">
        <f>IF(DataGoesHere!B631="",IF(DD632="Forecast",DF632+DG632,""),DF632+DG632)</f>
        <v/>
      </c>
      <c r="DI632" s="274" t="str">
        <f>IF(DH632="","",IF(IntermediateCalcs!$AO$9="Yes",IntermediateCalcs!DH632*$CX632,IntermediateCalcs!DH632))</f>
        <v/>
      </c>
      <c r="DJ632" s="250" t="str">
        <f>IF(DataGoesHere!$B632="","",($CZ632-DI632))</f>
        <v/>
      </c>
      <c r="DK632" s="250" t="str">
        <f>IF(DataGoesHere!$B632="","",ABS($CZ632-DI632))</f>
        <v/>
      </c>
      <c r="DL632" s="250" t="str">
        <f>IF(DataGoesHere!$B632="","",DK632^2)</f>
        <v/>
      </c>
      <c r="DM632" s="249" t="str">
        <f>IF(DataGoesHere!$B632="","",DK632/$CZ632)</f>
        <v/>
      </c>
      <c r="DN632" s="250" t="str">
        <f>IF(DataGoesHere!$B632="","",SUM(DJ$2:DJ632)/AVERAGE(DK:DK))</f>
        <v/>
      </c>
      <c r="DP632" s="19" t="str">
        <f>IF(DataGoesHere!B632="",IF($DD632="Forecast",(Output!E$48*IntermediateCalcs!CY632)+Output!G$48,""),(Output!E$48*IntermediateCalcs!CY632)+Output!G$48)</f>
        <v/>
      </c>
      <c r="DQ632" s="274" t="str">
        <f>IF(DP632="","",IF(IntermediateCalcs!$AO$9="Yes",IntermediateCalcs!DP632*$CX632,IntermediateCalcs!DP632))</f>
        <v/>
      </c>
      <c r="DR632" s="250" t="str">
        <f>IF(DataGoesHere!$B632="","",($CZ632-DQ632))</f>
        <v/>
      </c>
      <c r="DS632" s="250" t="str">
        <f>IF(DataGoesHere!$B632="","",ABS($CZ632-DQ632))</f>
        <v/>
      </c>
      <c r="DT632" s="250" t="str">
        <f>IF(DataGoesHere!$B632="","",DS632^2)</f>
        <v/>
      </c>
      <c r="DU632" s="249" t="str">
        <f>IF(DataGoesHere!$B632="","",DS632/$CZ632)</f>
        <v/>
      </c>
      <c r="DV632" s="250" t="str">
        <f>IF(DataGoesHere!$B632="","",SUM(DR$2:DR632)/AVERAGE(DS:DS))</f>
        <v/>
      </c>
      <c r="DX632" s="19" t="str">
        <f>IF(DataGoesHere!$B631="","",(DB626*(Output!$O$49/Output!$P$49))+(IntermediateCalcs!DB627*(Output!$M$49/Output!$P$49))+(IntermediateCalcs!DB628*(Output!$K$49/Output!$P$49))+(DB629*(Output!$I$49/Output!$P$49))+(IntermediateCalcs!DB630*(Output!$G$49/Output!$P$49))+(IntermediateCalcs!DB631*(Output!$E$49/Output!$P$49)))</f>
        <v/>
      </c>
      <c r="DY632" s="274" t="str">
        <f>IF(DX632="","",IF(IntermediateCalcs!$AO$9="Yes",IntermediateCalcs!DX632*$CX632,IntermediateCalcs!DX632))</f>
        <v/>
      </c>
      <c r="DZ632" s="250" t="str">
        <f>IF(DataGoesHere!$B632="","",($CZ632-DY632))</f>
        <v/>
      </c>
      <c r="EA632" s="250" t="str">
        <f>IF(DataGoesHere!$B632="","",ABS($CZ632-DY632))</f>
        <v/>
      </c>
      <c r="EB632" s="250" t="str">
        <f>IF(DataGoesHere!$B632="","",EA632^2)</f>
        <v/>
      </c>
      <c r="EC632" s="249" t="str">
        <f>IF(DataGoesHere!$B632="","",EA632/$CZ632)</f>
        <v/>
      </c>
      <c r="ED632" s="250" t="str">
        <f>IF(DataGoesHere!$B632="","",SUM(DZ$2:DZ632)/AVERAGE(EA:EA))</f>
        <v/>
      </c>
    </row>
    <row r="633" spans="20:134" x14ac:dyDescent="0.2">
      <c r="T633" s="240"/>
      <c r="U633" s="86"/>
      <c r="V633" s="86"/>
      <c r="W633" s="86"/>
      <c r="X633" s="86"/>
      <c r="Y633" s="86"/>
      <c r="Z633" s="86"/>
      <c r="AA633" s="245" t="str">
        <f>IF(DataGoesHere!$B633="","",(DataGoesHere!$B633/SUM(DataGoesHere!$B626:'DataGoesHere'!$B637)))</f>
        <v/>
      </c>
      <c r="AB633" s="86"/>
      <c r="AC633" s="86"/>
      <c r="AD633" s="86"/>
      <c r="AE633" s="241"/>
      <c r="CV633" s="310" t="str">
        <f>IF(DataGoesHere!B633="","",DataGoesHere!A633)</f>
        <v/>
      </c>
      <c r="CW633" s="271">
        <f t="shared" ca="1" si="26"/>
        <v>8</v>
      </c>
      <c r="CX633" s="272">
        <f t="shared" ca="1" si="27"/>
        <v>1.0207492390681214</v>
      </c>
      <c r="CY633" s="266">
        <f>DataGoesHere!A633</f>
        <v>632</v>
      </c>
      <c r="CZ633" s="19" t="str">
        <f>IF(DataGoesHere!B633="","",DataGoesHere!B633)</f>
        <v/>
      </c>
      <c r="DA633" s="19" t="str">
        <f>IF(DataGoesHere!B633="","",IF(AH$5="No",DataGoesHere!B633,DataGoesHere!B633-(AH$2*(DataGoesHere!A633-1))))</f>
        <v/>
      </c>
      <c r="DB633" s="19" t="str">
        <f>IF(DataGoesHere!B633="","",IF(AO$9="No",DataGoesHere!B633,DataGoesHere!B633/CX633))</f>
        <v/>
      </c>
      <c r="DC633" s="19" t="str">
        <f>IF(DataGoesHere!B633="","",IF(AO$9="No",DA633,DA633/CX633))</f>
        <v/>
      </c>
      <c r="DD633" s="293" t="str">
        <f>IF(CZ633="",IF(COUNTIF(DD$2:DD632,"Forecast")&lt;Output!E$43,"Forecast",""),"Actual")</f>
        <v/>
      </c>
      <c r="DF633" s="19" t="str">
        <f>IF(DataGoesHere!B632="",IF(DD633="Forecast",(Output!$E$47*IntermediateCalcs!DH632)+((1-Output!$E$47)*IntermediateCalcs!DF632),""),(Output!$E$47*IntermediateCalcs!DB632)+((1-Output!$E$47)*IntermediateCalcs!DF632))</f>
        <v/>
      </c>
      <c r="DG633" s="19" t="str">
        <f>IF(DataGoesHere!B632="",IF(DD633="Forecast",(Output!$G$47*(IntermediateCalcs!DF633-IntermediateCalcs!DF632))+((1-Output!$G$47)*IntermediateCalcs!DG632),""),(Output!$G$47*(IntermediateCalcs!DF633-IntermediateCalcs!DF632))+((1-Output!$G$47)*IntermediateCalcs!DG632))</f>
        <v/>
      </c>
      <c r="DH633" s="19" t="str">
        <f>IF(DataGoesHere!B632="",IF(DD633="Forecast",DF633+DG633,""),DF633+DG633)</f>
        <v/>
      </c>
      <c r="DI633" s="274" t="str">
        <f>IF(DH633="","",IF(IntermediateCalcs!$AO$9="Yes",IntermediateCalcs!DH633*$CX633,IntermediateCalcs!DH633))</f>
        <v/>
      </c>
      <c r="DJ633" s="250" t="str">
        <f>IF(DataGoesHere!$B633="","",($CZ633-DI633))</f>
        <v/>
      </c>
      <c r="DK633" s="250" t="str">
        <f>IF(DataGoesHere!$B633="","",ABS($CZ633-DI633))</f>
        <v/>
      </c>
      <c r="DL633" s="250" t="str">
        <f>IF(DataGoesHere!$B633="","",DK633^2)</f>
        <v/>
      </c>
      <c r="DM633" s="249" t="str">
        <f>IF(DataGoesHere!$B633="","",DK633/$CZ633)</f>
        <v/>
      </c>
      <c r="DN633" s="250" t="str">
        <f>IF(DataGoesHere!$B633="","",SUM(DJ$2:DJ633)/AVERAGE(DK:DK))</f>
        <v/>
      </c>
      <c r="DP633" s="19" t="str">
        <f>IF(DataGoesHere!B633="",IF($DD633="Forecast",(Output!E$48*IntermediateCalcs!CY633)+Output!G$48,""),(Output!E$48*IntermediateCalcs!CY633)+Output!G$48)</f>
        <v/>
      </c>
      <c r="DQ633" s="274" t="str">
        <f>IF(DP633="","",IF(IntermediateCalcs!$AO$9="Yes",IntermediateCalcs!DP633*$CX633,IntermediateCalcs!DP633))</f>
        <v/>
      </c>
      <c r="DR633" s="250" t="str">
        <f>IF(DataGoesHere!$B633="","",($CZ633-DQ633))</f>
        <v/>
      </c>
      <c r="DS633" s="250" t="str">
        <f>IF(DataGoesHere!$B633="","",ABS($CZ633-DQ633))</f>
        <v/>
      </c>
      <c r="DT633" s="250" t="str">
        <f>IF(DataGoesHere!$B633="","",DS633^2)</f>
        <v/>
      </c>
      <c r="DU633" s="249" t="str">
        <f>IF(DataGoesHere!$B633="","",DS633/$CZ633)</f>
        <v/>
      </c>
      <c r="DV633" s="250" t="str">
        <f>IF(DataGoesHere!$B633="","",SUM(DR$2:DR633)/AVERAGE(DS:DS))</f>
        <v/>
      </c>
      <c r="DX633" s="19" t="str">
        <f>IF(DataGoesHere!$B632="","",(DB627*(Output!$O$49/Output!$P$49))+(IntermediateCalcs!DB628*(Output!$M$49/Output!$P$49))+(IntermediateCalcs!DB629*(Output!$K$49/Output!$P$49))+(DB630*(Output!$I$49/Output!$P$49))+(IntermediateCalcs!DB631*(Output!$G$49/Output!$P$49))+(IntermediateCalcs!DB632*(Output!$E$49/Output!$P$49)))</f>
        <v/>
      </c>
      <c r="DY633" s="274" t="str">
        <f>IF(DX633="","",IF(IntermediateCalcs!$AO$9="Yes",IntermediateCalcs!DX633*$CX633,IntermediateCalcs!DX633))</f>
        <v/>
      </c>
      <c r="DZ633" s="250" t="str">
        <f>IF(DataGoesHere!$B633="","",($CZ633-DY633))</f>
        <v/>
      </c>
      <c r="EA633" s="250" t="str">
        <f>IF(DataGoesHere!$B633="","",ABS($CZ633-DY633))</f>
        <v/>
      </c>
      <c r="EB633" s="250" t="str">
        <f>IF(DataGoesHere!$B633="","",EA633^2)</f>
        <v/>
      </c>
      <c r="EC633" s="249" t="str">
        <f>IF(DataGoesHere!$B633="","",EA633/$CZ633)</f>
        <v/>
      </c>
      <c r="ED633" s="250" t="str">
        <f>IF(DataGoesHere!$B633="","",SUM(DZ$2:DZ633)/AVERAGE(EA:EA))</f>
        <v/>
      </c>
    </row>
    <row r="634" spans="20:134" x14ac:dyDescent="0.2">
      <c r="T634" s="240"/>
      <c r="U634" s="86"/>
      <c r="V634" s="86"/>
      <c r="W634" s="86"/>
      <c r="X634" s="86"/>
      <c r="Y634" s="86"/>
      <c r="Z634" s="86"/>
      <c r="AA634" s="86"/>
      <c r="AB634" s="245" t="str">
        <f>IF(DataGoesHere!$B634="","",(DataGoesHere!$B634/SUM(DataGoesHere!$B626:'DataGoesHere'!$B637)))</f>
        <v/>
      </c>
      <c r="AC634" s="86"/>
      <c r="AD634" s="86"/>
      <c r="AE634" s="241"/>
      <c r="CV634" s="310" t="str">
        <f>IF(DataGoesHere!B634="","",DataGoesHere!A634)</f>
        <v/>
      </c>
      <c r="CW634" s="271">
        <f t="shared" ca="1" si="26"/>
        <v>9</v>
      </c>
      <c r="CX634" s="272">
        <f t="shared" ca="1" si="27"/>
        <v>1.0625330005567626</v>
      </c>
      <c r="CY634" s="266">
        <f>DataGoesHere!A634</f>
        <v>633</v>
      </c>
      <c r="CZ634" s="19" t="str">
        <f>IF(DataGoesHere!B634="","",DataGoesHere!B634)</f>
        <v/>
      </c>
      <c r="DA634" s="19" t="str">
        <f>IF(DataGoesHere!B634="","",IF(AH$5="No",DataGoesHere!B634,DataGoesHere!B634-(AH$2*(DataGoesHere!A634-1))))</f>
        <v/>
      </c>
      <c r="DB634" s="19" t="str">
        <f>IF(DataGoesHere!B634="","",IF(AO$9="No",DataGoesHere!B634,DataGoesHere!B634/CX634))</f>
        <v/>
      </c>
      <c r="DC634" s="19" t="str">
        <f>IF(DataGoesHere!B634="","",IF(AO$9="No",DA634,DA634/CX634))</f>
        <v/>
      </c>
      <c r="DD634" s="293" t="str">
        <f>IF(CZ634="",IF(COUNTIF(DD$2:DD633,"Forecast")&lt;Output!E$43,"Forecast",""),"Actual")</f>
        <v/>
      </c>
      <c r="DF634" s="19" t="str">
        <f>IF(DataGoesHere!B633="",IF(DD634="Forecast",(Output!$E$47*IntermediateCalcs!DH633)+((1-Output!$E$47)*IntermediateCalcs!DF633),""),(Output!$E$47*IntermediateCalcs!DB633)+((1-Output!$E$47)*IntermediateCalcs!DF633))</f>
        <v/>
      </c>
      <c r="DG634" s="19" t="str">
        <f>IF(DataGoesHere!B633="",IF(DD634="Forecast",(Output!$G$47*(IntermediateCalcs!DF634-IntermediateCalcs!DF633))+((1-Output!$G$47)*IntermediateCalcs!DG633),""),(Output!$G$47*(IntermediateCalcs!DF634-IntermediateCalcs!DF633))+((1-Output!$G$47)*IntermediateCalcs!DG633))</f>
        <v/>
      </c>
      <c r="DH634" s="19" t="str">
        <f>IF(DataGoesHere!B633="",IF(DD634="Forecast",DF634+DG634,""),DF634+DG634)</f>
        <v/>
      </c>
      <c r="DI634" s="274" t="str">
        <f>IF(DH634="","",IF(IntermediateCalcs!$AO$9="Yes",IntermediateCalcs!DH634*$CX634,IntermediateCalcs!DH634))</f>
        <v/>
      </c>
      <c r="DJ634" s="250" t="str">
        <f>IF(DataGoesHere!$B634="","",($CZ634-DI634))</f>
        <v/>
      </c>
      <c r="DK634" s="250" t="str">
        <f>IF(DataGoesHere!$B634="","",ABS($CZ634-DI634))</f>
        <v/>
      </c>
      <c r="DL634" s="250" t="str">
        <f>IF(DataGoesHere!$B634="","",DK634^2)</f>
        <v/>
      </c>
      <c r="DM634" s="249" t="str">
        <f>IF(DataGoesHere!$B634="","",DK634/$CZ634)</f>
        <v/>
      </c>
      <c r="DN634" s="250" t="str">
        <f>IF(DataGoesHere!$B634="","",SUM(DJ$2:DJ634)/AVERAGE(DK:DK))</f>
        <v/>
      </c>
      <c r="DP634" s="19" t="str">
        <f>IF(DataGoesHere!B634="",IF($DD634="Forecast",(Output!E$48*IntermediateCalcs!CY634)+Output!G$48,""),(Output!E$48*IntermediateCalcs!CY634)+Output!G$48)</f>
        <v/>
      </c>
      <c r="DQ634" s="274" t="str">
        <f>IF(DP634="","",IF(IntermediateCalcs!$AO$9="Yes",IntermediateCalcs!DP634*$CX634,IntermediateCalcs!DP634))</f>
        <v/>
      </c>
      <c r="DR634" s="250" t="str">
        <f>IF(DataGoesHere!$B634="","",($CZ634-DQ634))</f>
        <v/>
      </c>
      <c r="DS634" s="250" t="str">
        <f>IF(DataGoesHere!$B634="","",ABS($CZ634-DQ634))</f>
        <v/>
      </c>
      <c r="DT634" s="250" t="str">
        <f>IF(DataGoesHere!$B634="","",DS634^2)</f>
        <v/>
      </c>
      <c r="DU634" s="249" t="str">
        <f>IF(DataGoesHere!$B634="","",DS634/$CZ634)</f>
        <v/>
      </c>
      <c r="DV634" s="250" t="str">
        <f>IF(DataGoesHere!$B634="","",SUM(DR$2:DR634)/AVERAGE(DS:DS))</f>
        <v/>
      </c>
      <c r="DX634" s="19" t="str">
        <f>IF(DataGoesHere!$B633="","",(DB628*(Output!$O$49/Output!$P$49))+(IntermediateCalcs!DB629*(Output!$M$49/Output!$P$49))+(IntermediateCalcs!DB630*(Output!$K$49/Output!$P$49))+(DB631*(Output!$I$49/Output!$P$49))+(IntermediateCalcs!DB632*(Output!$G$49/Output!$P$49))+(IntermediateCalcs!DB633*(Output!$E$49/Output!$P$49)))</f>
        <v/>
      </c>
      <c r="DY634" s="274" t="str">
        <f>IF(DX634="","",IF(IntermediateCalcs!$AO$9="Yes",IntermediateCalcs!DX634*$CX634,IntermediateCalcs!DX634))</f>
        <v/>
      </c>
      <c r="DZ634" s="250" t="str">
        <f>IF(DataGoesHere!$B634="","",($CZ634-DY634))</f>
        <v/>
      </c>
      <c r="EA634" s="250" t="str">
        <f>IF(DataGoesHere!$B634="","",ABS($CZ634-DY634))</f>
        <v/>
      </c>
      <c r="EB634" s="250" t="str">
        <f>IF(DataGoesHere!$B634="","",EA634^2)</f>
        <v/>
      </c>
      <c r="EC634" s="249" t="str">
        <f>IF(DataGoesHere!$B634="","",EA634/$CZ634)</f>
        <v/>
      </c>
      <c r="ED634" s="250" t="str">
        <f>IF(DataGoesHere!$B634="","",SUM(DZ$2:DZ634)/AVERAGE(EA:EA))</f>
        <v/>
      </c>
    </row>
    <row r="635" spans="20:134" x14ac:dyDescent="0.2">
      <c r="T635" s="240"/>
      <c r="U635" s="86"/>
      <c r="V635" s="86"/>
      <c r="W635" s="86"/>
      <c r="X635" s="86"/>
      <c r="Y635" s="86"/>
      <c r="Z635" s="86"/>
      <c r="AA635" s="86"/>
      <c r="AB635" s="86"/>
      <c r="AC635" s="245" t="str">
        <f>IF(DataGoesHere!$B635="","",(DataGoesHere!$B635/SUM(DataGoesHere!$B626:'DataGoesHere'!$B637)))</f>
        <v/>
      </c>
      <c r="AD635" s="86"/>
      <c r="AE635" s="241"/>
      <c r="CV635" s="310" t="str">
        <f>IF(DataGoesHere!B635="","",DataGoesHere!A635)</f>
        <v/>
      </c>
      <c r="CW635" s="271">
        <f t="shared" ca="1" si="26"/>
        <v>10</v>
      </c>
      <c r="CX635" s="272">
        <f t="shared" ca="1" si="27"/>
        <v>0.92557634012077306</v>
      </c>
      <c r="CY635" s="266">
        <f>DataGoesHere!A635</f>
        <v>634</v>
      </c>
      <c r="CZ635" s="19" t="str">
        <f>IF(DataGoesHere!B635="","",DataGoesHere!B635)</f>
        <v/>
      </c>
      <c r="DA635" s="19" t="str">
        <f>IF(DataGoesHere!B635="","",IF(AH$5="No",DataGoesHere!B635,DataGoesHere!B635-(AH$2*(DataGoesHere!A635-1))))</f>
        <v/>
      </c>
      <c r="DB635" s="19" t="str">
        <f>IF(DataGoesHere!B635="","",IF(AO$9="No",DataGoesHere!B635,DataGoesHere!B635/CX635))</f>
        <v/>
      </c>
      <c r="DC635" s="19" t="str">
        <f>IF(DataGoesHere!B635="","",IF(AO$9="No",DA635,DA635/CX635))</f>
        <v/>
      </c>
      <c r="DD635" s="293" t="str">
        <f>IF(CZ635="",IF(COUNTIF(DD$2:DD634,"Forecast")&lt;Output!E$43,"Forecast",""),"Actual")</f>
        <v/>
      </c>
      <c r="DF635" s="19" t="str">
        <f>IF(DataGoesHere!B634="",IF(DD635="Forecast",(Output!$E$47*IntermediateCalcs!DH634)+((1-Output!$E$47)*IntermediateCalcs!DF634),""),(Output!$E$47*IntermediateCalcs!DB634)+((1-Output!$E$47)*IntermediateCalcs!DF634))</f>
        <v/>
      </c>
      <c r="DG635" s="19" t="str">
        <f>IF(DataGoesHere!B634="",IF(DD635="Forecast",(Output!$G$47*(IntermediateCalcs!DF635-IntermediateCalcs!DF634))+((1-Output!$G$47)*IntermediateCalcs!DG634),""),(Output!$G$47*(IntermediateCalcs!DF635-IntermediateCalcs!DF634))+((1-Output!$G$47)*IntermediateCalcs!DG634))</f>
        <v/>
      </c>
      <c r="DH635" s="19" t="str">
        <f>IF(DataGoesHere!B634="",IF(DD635="Forecast",DF635+DG635,""),DF635+DG635)</f>
        <v/>
      </c>
      <c r="DI635" s="274" t="str">
        <f>IF(DH635="","",IF(IntermediateCalcs!$AO$9="Yes",IntermediateCalcs!DH635*$CX635,IntermediateCalcs!DH635))</f>
        <v/>
      </c>
      <c r="DJ635" s="250" t="str">
        <f>IF(DataGoesHere!$B635="","",($CZ635-DI635))</f>
        <v/>
      </c>
      <c r="DK635" s="250" t="str">
        <f>IF(DataGoesHere!$B635="","",ABS($CZ635-DI635))</f>
        <v/>
      </c>
      <c r="DL635" s="250" t="str">
        <f>IF(DataGoesHere!$B635="","",DK635^2)</f>
        <v/>
      </c>
      <c r="DM635" s="249" t="str">
        <f>IF(DataGoesHere!$B635="","",DK635/$CZ635)</f>
        <v/>
      </c>
      <c r="DN635" s="250" t="str">
        <f>IF(DataGoesHere!$B635="","",SUM(DJ$2:DJ635)/AVERAGE(DK:DK))</f>
        <v/>
      </c>
      <c r="DP635" s="19" t="str">
        <f>IF(DataGoesHere!B635="",IF($DD635="Forecast",(Output!E$48*IntermediateCalcs!CY635)+Output!G$48,""),(Output!E$48*IntermediateCalcs!CY635)+Output!G$48)</f>
        <v/>
      </c>
      <c r="DQ635" s="274" t="str">
        <f>IF(DP635="","",IF(IntermediateCalcs!$AO$9="Yes",IntermediateCalcs!DP635*$CX635,IntermediateCalcs!DP635))</f>
        <v/>
      </c>
      <c r="DR635" s="250" t="str">
        <f>IF(DataGoesHere!$B635="","",($CZ635-DQ635))</f>
        <v/>
      </c>
      <c r="DS635" s="250" t="str">
        <f>IF(DataGoesHere!$B635="","",ABS($CZ635-DQ635))</f>
        <v/>
      </c>
      <c r="DT635" s="250" t="str">
        <f>IF(DataGoesHere!$B635="","",DS635^2)</f>
        <v/>
      </c>
      <c r="DU635" s="249" t="str">
        <f>IF(DataGoesHere!$B635="","",DS635/$CZ635)</f>
        <v/>
      </c>
      <c r="DV635" s="250" t="str">
        <f>IF(DataGoesHere!$B635="","",SUM(DR$2:DR635)/AVERAGE(DS:DS))</f>
        <v/>
      </c>
      <c r="DX635" s="19" t="str">
        <f>IF(DataGoesHere!$B634="","",(DB629*(Output!$O$49/Output!$P$49))+(IntermediateCalcs!DB630*(Output!$M$49/Output!$P$49))+(IntermediateCalcs!DB631*(Output!$K$49/Output!$P$49))+(DB632*(Output!$I$49/Output!$P$49))+(IntermediateCalcs!DB633*(Output!$G$49/Output!$P$49))+(IntermediateCalcs!DB634*(Output!$E$49/Output!$P$49)))</f>
        <v/>
      </c>
      <c r="DY635" s="274" t="str">
        <f>IF(DX635="","",IF(IntermediateCalcs!$AO$9="Yes",IntermediateCalcs!DX635*$CX635,IntermediateCalcs!DX635))</f>
        <v/>
      </c>
      <c r="DZ635" s="250" t="str">
        <f>IF(DataGoesHere!$B635="","",($CZ635-DY635))</f>
        <v/>
      </c>
      <c r="EA635" s="250" t="str">
        <f>IF(DataGoesHere!$B635="","",ABS($CZ635-DY635))</f>
        <v/>
      </c>
      <c r="EB635" s="250" t="str">
        <f>IF(DataGoesHere!$B635="","",EA635^2)</f>
        <v/>
      </c>
      <c r="EC635" s="249" t="str">
        <f>IF(DataGoesHere!$B635="","",EA635/$CZ635)</f>
        <v/>
      </c>
      <c r="ED635" s="250" t="str">
        <f>IF(DataGoesHere!$B635="","",SUM(DZ$2:DZ635)/AVERAGE(EA:EA))</f>
        <v/>
      </c>
    </row>
    <row r="636" spans="20:134" x14ac:dyDescent="0.2">
      <c r="T636" s="240"/>
      <c r="U636" s="86"/>
      <c r="V636" s="86"/>
      <c r="W636" s="86"/>
      <c r="X636" s="86"/>
      <c r="Y636" s="86"/>
      <c r="Z636" s="86"/>
      <c r="AA636" s="86"/>
      <c r="AB636" s="86"/>
      <c r="AC636" s="86"/>
      <c r="AD636" s="245" t="str">
        <f>IF(DataGoesHere!$B636="","",(DataGoesHere!$B636/SUM(DataGoesHere!$B626:'DataGoesHere'!$B637)))</f>
        <v/>
      </c>
      <c r="AE636" s="241"/>
      <c r="CV636" s="310" t="str">
        <f>IF(DataGoesHere!B636="","",DataGoesHere!A636)</f>
        <v/>
      </c>
      <c r="CW636" s="271">
        <f t="shared" ca="1" si="26"/>
        <v>11</v>
      </c>
      <c r="CX636" s="272">
        <f t="shared" ca="1" si="27"/>
        <v>0.97463169608807265</v>
      </c>
      <c r="CY636" s="266">
        <f>DataGoesHere!A636</f>
        <v>635</v>
      </c>
      <c r="CZ636" s="19" t="str">
        <f>IF(DataGoesHere!B636="","",DataGoesHere!B636)</f>
        <v/>
      </c>
      <c r="DA636" s="19" t="str">
        <f>IF(DataGoesHere!B636="","",IF(AH$5="No",DataGoesHere!B636,DataGoesHere!B636-(AH$2*(DataGoesHere!A636-1))))</f>
        <v/>
      </c>
      <c r="DB636" s="19" t="str">
        <f>IF(DataGoesHere!B636="","",IF(AO$9="No",DataGoesHere!B636,DataGoesHere!B636/CX636))</f>
        <v/>
      </c>
      <c r="DC636" s="19" t="str">
        <f>IF(DataGoesHere!B636="","",IF(AO$9="No",DA636,DA636/CX636))</f>
        <v/>
      </c>
      <c r="DD636" s="293" t="str">
        <f>IF(CZ636="",IF(COUNTIF(DD$2:DD635,"Forecast")&lt;Output!E$43,"Forecast",""),"Actual")</f>
        <v/>
      </c>
      <c r="DF636" s="19" t="str">
        <f>IF(DataGoesHere!B635="",IF(DD636="Forecast",(Output!$E$47*IntermediateCalcs!DH635)+((1-Output!$E$47)*IntermediateCalcs!DF635),""),(Output!$E$47*IntermediateCalcs!DB635)+((1-Output!$E$47)*IntermediateCalcs!DF635))</f>
        <v/>
      </c>
      <c r="DG636" s="19" t="str">
        <f>IF(DataGoesHere!B635="",IF(DD636="Forecast",(Output!$G$47*(IntermediateCalcs!DF636-IntermediateCalcs!DF635))+((1-Output!$G$47)*IntermediateCalcs!DG635),""),(Output!$G$47*(IntermediateCalcs!DF636-IntermediateCalcs!DF635))+((1-Output!$G$47)*IntermediateCalcs!DG635))</f>
        <v/>
      </c>
      <c r="DH636" s="19" t="str">
        <f>IF(DataGoesHere!B635="",IF(DD636="Forecast",DF636+DG636,""),DF636+DG636)</f>
        <v/>
      </c>
      <c r="DI636" s="274" t="str">
        <f>IF(DH636="","",IF(IntermediateCalcs!$AO$9="Yes",IntermediateCalcs!DH636*$CX636,IntermediateCalcs!DH636))</f>
        <v/>
      </c>
      <c r="DJ636" s="250" t="str">
        <f>IF(DataGoesHere!$B636="","",($CZ636-DI636))</f>
        <v/>
      </c>
      <c r="DK636" s="250" t="str">
        <f>IF(DataGoesHere!$B636="","",ABS($CZ636-DI636))</f>
        <v/>
      </c>
      <c r="DL636" s="250" t="str">
        <f>IF(DataGoesHere!$B636="","",DK636^2)</f>
        <v/>
      </c>
      <c r="DM636" s="249" t="str">
        <f>IF(DataGoesHere!$B636="","",DK636/$CZ636)</f>
        <v/>
      </c>
      <c r="DN636" s="250" t="str">
        <f>IF(DataGoesHere!$B636="","",SUM(DJ$2:DJ636)/AVERAGE(DK:DK))</f>
        <v/>
      </c>
      <c r="DP636" s="19" t="str">
        <f>IF(DataGoesHere!B636="",IF($DD636="Forecast",(Output!E$48*IntermediateCalcs!CY636)+Output!G$48,""),(Output!E$48*IntermediateCalcs!CY636)+Output!G$48)</f>
        <v/>
      </c>
      <c r="DQ636" s="274" t="str">
        <f>IF(DP636="","",IF(IntermediateCalcs!$AO$9="Yes",IntermediateCalcs!DP636*$CX636,IntermediateCalcs!DP636))</f>
        <v/>
      </c>
      <c r="DR636" s="250" t="str">
        <f>IF(DataGoesHere!$B636="","",($CZ636-DQ636))</f>
        <v/>
      </c>
      <c r="DS636" s="250" t="str">
        <f>IF(DataGoesHere!$B636="","",ABS($CZ636-DQ636))</f>
        <v/>
      </c>
      <c r="DT636" s="250" t="str">
        <f>IF(DataGoesHere!$B636="","",DS636^2)</f>
        <v/>
      </c>
      <c r="DU636" s="249" t="str">
        <f>IF(DataGoesHere!$B636="","",DS636/$CZ636)</f>
        <v/>
      </c>
      <c r="DV636" s="250" t="str">
        <f>IF(DataGoesHere!$B636="","",SUM(DR$2:DR636)/AVERAGE(DS:DS))</f>
        <v/>
      </c>
      <c r="DX636" s="19" t="str">
        <f>IF(DataGoesHere!$B635="","",(DB630*(Output!$O$49/Output!$P$49))+(IntermediateCalcs!DB631*(Output!$M$49/Output!$P$49))+(IntermediateCalcs!DB632*(Output!$K$49/Output!$P$49))+(DB633*(Output!$I$49/Output!$P$49))+(IntermediateCalcs!DB634*(Output!$G$49/Output!$P$49))+(IntermediateCalcs!DB635*(Output!$E$49/Output!$P$49)))</f>
        <v/>
      </c>
      <c r="DY636" s="274" t="str">
        <f>IF(DX636="","",IF(IntermediateCalcs!$AO$9="Yes",IntermediateCalcs!DX636*$CX636,IntermediateCalcs!DX636))</f>
        <v/>
      </c>
      <c r="DZ636" s="250" t="str">
        <f>IF(DataGoesHere!$B636="","",($CZ636-DY636))</f>
        <v/>
      </c>
      <c r="EA636" s="250" t="str">
        <f>IF(DataGoesHere!$B636="","",ABS($CZ636-DY636))</f>
        <v/>
      </c>
      <c r="EB636" s="250" t="str">
        <f>IF(DataGoesHere!$B636="","",EA636^2)</f>
        <v/>
      </c>
      <c r="EC636" s="249" t="str">
        <f>IF(DataGoesHere!$B636="","",EA636/$CZ636)</f>
        <v/>
      </c>
      <c r="ED636" s="250" t="str">
        <f>IF(DataGoesHere!$B636="","",SUM(DZ$2:DZ636)/AVERAGE(EA:EA))</f>
        <v/>
      </c>
    </row>
    <row r="637" spans="20:134" x14ac:dyDescent="0.2">
      <c r="T637" s="242"/>
      <c r="U637" s="243"/>
      <c r="V637" s="243"/>
      <c r="W637" s="243"/>
      <c r="X637" s="243"/>
      <c r="Y637" s="243"/>
      <c r="Z637" s="243"/>
      <c r="AA637" s="243"/>
      <c r="AB637" s="243"/>
      <c r="AC637" s="243"/>
      <c r="AD637" s="243"/>
      <c r="AE637" s="246" t="str">
        <f>IF(DataGoesHere!$B637="","",(DataGoesHere!$B637/SUM(DataGoesHere!$B626:'DataGoesHere'!$B637)))</f>
        <v/>
      </c>
      <c r="CV637" s="310" t="str">
        <f>IF(DataGoesHere!B637="","",DataGoesHere!A637)</f>
        <v/>
      </c>
      <c r="CW637" s="271">
        <f t="shared" ca="1" si="26"/>
        <v>12</v>
      </c>
      <c r="CX637" s="272">
        <f t="shared" ca="1" si="27"/>
        <v>1.0054005237672714</v>
      </c>
      <c r="CY637" s="266">
        <f>DataGoesHere!A637</f>
        <v>636</v>
      </c>
      <c r="CZ637" s="19" t="str">
        <f>IF(DataGoesHere!B637="","",DataGoesHere!B637)</f>
        <v/>
      </c>
      <c r="DA637" s="19" t="str">
        <f>IF(DataGoesHere!B637="","",IF(AH$5="No",DataGoesHere!B637,DataGoesHere!B637-(AH$2*(DataGoesHere!A637-1))))</f>
        <v/>
      </c>
      <c r="DB637" s="19" t="str">
        <f>IF(DataGoesHere!B637="","",IF(AO$9="No",DataGoesHere!B637,DataGoesHere!B637/CX637))</f>
        <v/>
      </c>
      <c r="DC637" s="19" t="str">
        <f>IF(DataGoesHere!B637="","",IF(AO$9="No",DA637,DA637/CX637))</f>
        <v/>
      </c>
      <c r="DD637" s="293" t="str">
        <f>IF(CZ637="",IF(COUNTIF(DD$2:DD636,"Forecast")&lt;Output!E$43,"Forecast",""),"Actual")</f>
        <v/>
      </c>
      <c r="DF637" s="19" t="str">
        <f>IF(DataGoesHere!B636="",IF(DD637="Forecast",(Output!$E$47*IntermediateCalcs!DH636)+((1-Output!$E$47)*IntermediateCalcs!DF636),""),(Output!$E$47*IntermediateCalcs!DB636)+((1-Output!$E$47)*IntermediateCalcs!DF636))</f>
        <v/>
      </c>
      <c r="DG637" s="19" t="str">
        <f>IF(DataGoesHere!B636="",IF(DD637="Forecast",(Output!$G$47*(IntermediateCalcs!DF637-IntermediateCalcs!DF636))+((1-Output!$G$47)*IntermediateCalcs!DG636),""),(Output!$G$47*(IntermediateCalcs!DF637-IntermediateCalcs!DF636))+((1-Output!$G$47)*IntermediateCalcs!DG636))</f>
        <v/>
      </c>
      <c r="DH637" s="19" t="str">
        <f>IF(DataGoesHere!B636="",IF(DD637="Forecast",DF637+DG637,""),DF637+DG637)</f>
        <v/>
      </c>
      <c r="DI637" s="274" t="str">
        <f>IF(DH637="","",IF(IntermediateCalcs!$AO$9="Yes",IntermediateCalcs!DH637*$CX637,IntermediateCalcs!DH637))</f>
        <v/>
      </c>
      <c r="DJ637" s="250" t="str">
        <f>IF(DataGoesHere!$B637="","",($CZ637-DI637))</f>
        <v/>
      </c>
      <c r="DK637" s="250" t="str">
        <f>IF(DataGoesHere!$B637="","",ABS($CZ637-DI637))</f>
        <v/>
      </c>
      <c r="DL637" s="250" t="str">
        <f>IF(DataGoesHere!$B637="","",DK637^2)</f>
        <v/>
      </c>
      <c r="DM637" s="249" t="str">
        <f>IF(DataGoesHere!$B637="","",DK637/$CZ637)</f>
        <v/>
      </c>
      <c r="DN637" s="250" t="str">
        <f>IF(DataGoesHere!$B637="","",SUM(DJ$2:DJ637)/AVERAGE(DK:DK))</f>
        <v/>
      </c>
      <c r="DP637" s="19" t="str">
        <f>IF(DataGoesHere!B637="",IF($DD637="Forecast",(Output!E$48*IntermediateCalcs!CY637)+Output!G$48,""),(Output!E$48*IntermediateCalcs!CY637)+Output!G$48)</f>
        <v/>
      </c>
      <c r="DQ637" s="274" t="str">
        <f>IF(DP637="","",IF(IntermediateCalcs!$AO$9="Yes",IntermediateCalcs!DP637*$CX637,IntermediateCalcs!DP637))</f>
        <v/>
      </c>
      <c r="DR637" s="250" t="str">
        <f>IF(DataGoesHere!$B637="","",($CZ637-DQ637))</f>
        <v/>
      </c>
      <c r="DS637" s="250" t="str">
        <f>IF(DataGoesHere!$B637="","",ABS($CZ637-DQ637))</f>
        <v/>
      </c>
      <c r="DT637" s="250" t="str">
        <f>IF(DataGoesHere!$B637="","",DS637^2)</f>
        <v/>
      </c>
      <c r="DU637" s="249" t="str">
        <f>IF(DataGoesHere!$B637="","",DS637/$CZ637)</f>
        <v/>
      </c>
      <c r="DV637" s="250" t="str">
        <f>IF(DataGoesHere!$B637="","",SUM(DR$2:DR637)/AVERAGE(DS:DS))</f>
        <v/>
      </c>
      <c r="DX637" s="19" t="str">
        <f>IF(DataGoesHere!$B636="","",(DB631*(Output!$O$49/Output!$P$49))+(IntermediateCalcs!DB632*(Output!$M$49/Output!$P$49))+(IntermediateCalcs!DB633*(Output!$K$49/Output!$P$49))+(DB634*(Output!$I$49/Output!$P$49))+(IntermediateCalcs!DB635*(Output!$G$49/Output!$P$49))+(IntermediateCalcs!DB636*(Output!$E$49/Output!$P$49)))</f>
        <v/>
      </c>
      <c r="DY637" s="274" t="str">
        <f>IF(DX637="","",IF(IntermediateCalcs!$AO$9="Yes",IntermediateCalcs!DX637*$CX637,IntermediateCalcs!DX637))</f>
        <v/>
      </c>
      <c r="DZ637" s="250" t="str">
        <f>IF(DataGoesHere!$B637="","",($CZ637-DY637))</f>
        <v/>
      </c>
      <c r="EA637" s="250" t="str">
        <f>IF(DataGoesHere!$B637="","",ABS($CZ637-DY637))</f>
        <v/>
      </c>
      <c r="EB637" s="250" t="str">
        <f>IF(DataGoesHere!$B637="","",EA637^2)</f>
        <v/>
      </c>
      <c r="EC637" s="249" t="str">
        <f>IF(DataGoesHere!$B637="","",EA637/$CZ637)</f>
        <v/>
      </c>
      <c r="ED637" s="250" t="str">
        <f>IF(DataGoesHere!$B637="","",SUM(DZ$2:DZ637)/AVERAGE(EA:EA))</f>
        <v/>
      </c>
    </row>
    <row r="638" spans="20:134" x14ac:dyDescent="0.2">
      <c r="T638" s="244" t="str">
        <f>IF(DataGoesHere!$B638="","",(DataGoesHere!$B638/SUM(DataGoesHere!$B638:'DataGoesHere'!$B649)))</f>
        <v/>
      </c>
      <c r="U638" s="238"/>
      <c r="V638" s="238"/>
      <c r="W638" s="238"/>
      <c r="X638" s="238"/>
      <c r="Y638" s="238"/>
      <c r="Z638" s="238"/>
      <c r="AA638" s="238"/>
      <c r="AB638" s="238"/>
      <c r="AC638" s="238"/>
      <c r="AD638" s="238"/>
      <c r="AE638" s="239"/>
      <c r="CV638" s="310" t="str">
        <f>IF(DataGoesHere!B638="","",DataGoesHere!A638)</f>
        <v/>
      </c>
      <c r="CW638" s="271">
        <f t="shared" ca="1" si="26"/>
        <v>1</v>
      </c>
      <c r="CX638" s="272">
        <f t="shared" ca="1" si="27"/>
        <v>1.3236179355303281</v>
      </c>
      <c r="CY638" s="266">
        <f>DataGoesHere!A638</f>
        <v>637</v>
      </c>
      <c r="CZ638" s="19" t="str">
        <f>IF(DataGoesHere!B638="","",DataGoesHere!B638)</f>
        <v/>
      </c>
      <c r="DA638" s="19" t="str">
        <f>IF(DataGoesHere!B638="","",IF(AH$5="No",DataGoesHere!B638,DataGoesHere!B638-(AH$2*(DataGoesHere!A638-1))))</f>
        <v/>
      </c>
      <c r="DB638" s="19" t="str">
        <f>IF(DataGoesHere!B638="","",IF(AO$9="No",DataGoesHere!B638,DataGoesHere!B638/CX638))</f>
        <v/>
      </c>
      <c r="DC638" s="19" t="str">
        <f>IF(DataGoesHere!B638="","",IF(AO$9="No",DA638,DA638/CX638))</f>
        <v/>
      </c>
      <c r="DD638" s="293" t="str">
        <f>IF(CZ638="",IF(COUNTIF(DD$2:DD637,"Forecast")&lt;Output!E$43,"Forecast",""),"Actual")</f>
        <v/>
      </c>
      <c r="DF638" s="19" t="str">
        <f>IF(DataGoesHere!B637="",IF(DD638="Forecast",(Output!$E$47*IntermediateCalcs!DH637)+((1-Output!$E$47)*IntermediateCalcs!DF637),""),(Output!$E$47*IntermediateCalcs!DB637)+((1-Output!$E$47)*IntermediateCalcs!DF637))</f>
        <v/>
      </c>
      <c r="DG638" s="19" t="str">
        <f>IF(DataGoesHere!B637="",IF(DD638="Forecast",(Output!$G$47*(IntermediateCalcs!DF638-IntermediateCalcs!DF637))+((1-Output!$G$47)*IntermediateCalcs!DG637),""),(Output!$G$47*(IntermediateCalcs!DF638-IntermediateCalcs!DF637))+((1-Output!$G$47)*IntermediateCalcs!DG637))</f>
        <v/>
      </c>
      <c r="DH638" s="19" t="str">
        <f>IF(DataGoesHere!B637="",IF(DD638="Forecast",DF638+DG638,""),DF638+DG638)</f>
        <v/>
      </c>
      <c r="DI638" s="274" t="str">
        <f>IF(DH638="","",IF(IntermediateCalcs!$AO$9="Yes",IntermediateCalcs!DH638*$CX638,IntermediateCalcs!DH638))</f>
        <v/>
      </c>
      <c r="DJ638" s="250" t="str">
        <f>IF(DataGoesHere!$B638="","",($CZ638-DI638))</f>
        <v/>
      </c>
      <c r="DK638" s="250" t="str">
        <f>IF(DataGoesHere!$B638="","",ABS($CZ638-DI638))</f>
        <v/>
      </c>
      <c r="DL638" s="250" t="str">
        <f>IF(DataGoesHere!$B638="","",DK638^2)</f>
        <v/>
      </c>
      <c r="DM638" s="249" t="str">
        <f>IF(DataGoesHere!$B638="","",DK638/$CZ638)</f>
        <v/>
      </c>
      <c r="DN638" s="250" t="str">
        <f>IF(DataGoesHere!$B638="","",SUM(DJ$2:DJ638)/AVERAGE(DK:DK))</f>
        <v/>
      </c>
      <c r="DP638" s="19" t="str">
        <f>IF(DataGoesHere!B638="",IF($DD638="Forecast",(Output!E$48*IntermediateCalcs!CY638)+Output!G$48,""),(Output!E$48*IntermediateCalcs!CY638)+Output!G$48)</f>
        <v/>
      </c>
      <c r="DQ638" s="274" t="str">
        <f>IF(DP638="","",IF(IntermediateCalcs!$AO$9="Yes",IntermediateCalcs!DP638*$CX638,IntermediateCalcs!DP638))</f>
        <v/>
      </c>
      <c r="DR638" s="250" t="str">
        <f>IF(DataGoesHere!$B638="","",($CZ638-DQ638))</f>
        <v/>
      </c>
      <c r="DS638" s="250" t="str">
        <f>IF(DataGoesHere!$B638="","",ABS($CZ638-DQ638))</f>
        <v/>
      </c>
      <c r="DT638" s="250" t="str">
        <f>IF(DataGoesHere!$B638="","",DS638^2)</f>
        <v/>
      </c>
      <c r="DU638" s="249" t="str">
        <f>IF(DataGoesHere!$B638="","",DS638/$CZ638)</f>
        <v/>
      </c>
      <c r="DV638" s="250" t="str">
        <f>IF(DataGoesHere!$B638="","",SUM(DR$2:DR638)/AVERAGE(DS:DS))</f>
        <v/>
      </c>
      <c r="DX638" s="19" t="str">
        <f>IF(DataGoesHere!$B637="","",(DB632*(Output!$O$49/Output!$P$49))+(IntermediateCalcs!DB633*(Output!$M$49/Output!$P$49))+(IntermediateCalcs!DB634*(Output!$K$49/Output!$P$49))+(DB635*(Output!$I$49/Output!$P$49))+(IntermediateCalcs!DB636*(Output!$G$49/Output!$P$49))+(IntermediateCalcs!DB637*(Output!$E$49/Output!$P$49)))</f>
        <v/>
      </c>
      <c r="DY638" s="274" t="str">
        <f>IF(DX638="","",IF(IntermediateCalcs!$AO$9="Yes",IntermediateCalcs!DX638*$CX638,IntermediateCalcs!DX638))</f>
        <v/>
      </c>
      <c r="DZ638" s="250" t="str">
        <f>IF(DataGoesHere!$B638="","",($CZ638-DY638))</f>
        <v/>
      </c>
      <c r="EA638" s="250" t="str">
        <f>IF(DataGoesHere!$B638="","",ABS($CZ638-DY638))</f>
        <v/>
      </c>
      <c r="EB638" s="250" t="str">
        <f>IF(DataGoesHere!$B638="","",EA638^2)</f>
        <v/>
      </c>
      <c r="EC638" s="249" t="str">
        <f>IF(DataGoesHere!$B638="","",EA638/$CZ638)</f>
        <v/>
      </c>
      <c r="ED638" s="250" t="str">
        <f>IF(DataGoesHere!$B638="","",SUM(DZ$2:DZ638)/AVERAGE(EA:EA))</f>
        <v/>
      </c>
    </row>
    <row r="639" spans="20:134" x14ac:dyDescent="0.2">
      <c r="T639" s="240"/>
      <c r="U639" s="245" t="str">
        <f>IF(DataGoesHere!$B639="","",(DataGoesHere!$B639/SUM(DataGoesHere!$B639:'DataGoesHere'!$B649)))</f>
        <v/>
      </c>
      <c r="V639" s="86"/>
      <c r="W639" s="86"/>
      <c r="X639" s="86"/>
      <c r="Y639" s="86"/>
      <c r="Z639" s="86"/>
      <c r="AA639" s="86"/>
      <c r="AB639" s="86"/>
      <c r="AC639" s="86"/>
      <c r="AD639" s="86"/>
      <c r="AE639" s="241"/>
      <c r="CV639" s="310" t="str">
        <f>IF(DataGoesHere!B639="","",DataGoesHere!A639)</f>
        <v/>
      </c>
      <c r="CW639" s="271">
        <f t="shared" ca="1" si="26"/>
        <v>2</v>
      </c>
      <c r="CX639" s="272">
        <f t="shared" ca="1" si="27"/>
        <v>0.80574490527728204</v>
      </c>
      <c r="CY639" s="266">
        <f>DataGoesHere!A639</f>
        <v>638</v>
      </c>
      <c r="CZ639" s="19" t="str">
        <f>IF(DataGoesHere!B639="","",DataGoesHere!B639)</f>
        <v/>
      </c>
      <c r="DA639" s="19" t="str">
        <f>IF(DataGoesHere!B639="","",IF(AH$5="No",DataGoesHere!B639,DataGoesHere!B639-(AH$2*(DataGoesHere!A639-1))))</f>
        <v/>
      </c>
      <c r="DB639" s="19" t="str">
        <f>IF(DataGoesHere!B639="","",IF(AO$9="No",DataGoesHere!B639,DataGoesHere!B639/CX639))</f>
        <v/>
      </c>
      <c r="DC639" s="19" t="str">
        <f>IF(DataGoesHere!B639="","",IF(AO$9="No",DA639,DA639/CX639))</f>
        <v/>
      </c>
      <c r="DD639" s="293" t="str">
        <f>IF(CZ639="",IF(COUNTIF(DD$2:DD638,"Forecast")&lt;Output!E$43,"Forecast",""),"Actual")</f>
        <v/>
      </c>
      <c r="DF639" s="19" t="str">
        <f>IF(DataGoesHere!B638="",IF(DD639="Forecast",(Output!$E$47*IntermediateCalcs!DH638)+((1-Output!$E$47)*IntermediateCalcs!DF638),""),(Output!$E$47*IntermediateCalcs!DB638)+((1-Output!$E$47)*IntermediateCalcs!DF638))</f>
        <v/>
      </c>
      <c r="DG639" s="19" t="str">
        <f>IF(DataGoesHere!B638="",IF(DD639="Forecast",(Output!$G$47*(IntermediateCalcs!DF639-IntermediateCalcs!DF638))+((1-Output!$G$47)*IntermediateCalcs!DG638),""),(Output!$G$47*(IntermediateCalcs!DF639-IntermediateCalcs!DF638))+((1-Output!$G$47)*IntermediateCalcs!DG638))</f>
        <v/>
      </c>
      <c r="DH639" s="19" t="str">
        <f>IF(DataGoesHere!B638="",IF(DD639="Forecast",DF639+DG639,""),DF639+DG639)</f>
        <v/>
      </c>
      <c r="DI639" s="274" t="str">
        <f>IF(DH639="","",IF(IntermediateCalcs!$AO$9="Yes",IntermediateCalcs!DH639*$CX639,IntermediateCalcs!DH639))</f>
        <v/>
      </c>
      <c r="DJ639" s="250" t="str">
        <f>IF(DataGoesHere!$B639="","",($CZ639-DI639))</f>
        <v/>
      </c>
      <c r="DK639" s="250" t="str">
        <f>IF(DataGoesHere!$B639="","",ABS($CZ639-DI639))</f>
        <v/>
      </c>
      <c r="DL639" s="250" t="str">
        <f>IF(DataGoesHere!$B639="","",DK639^2)</f>
        <v/>
      </c>
      <c r="DM639" s="249" t="str">
        <f>IF(DataGoesHere!$B639="","",DK639/$CZ639)</f>
        <v/>
      </c>
      <c r="DN639" s="250" t="str">
        <f>IF(DataGoesHere!$B639="","",SUM(DJ$2:DJ639)/AVERAGE(DK:DK))</f>
        <v/>
      </c>
      <c r="DP639" s="19" t="str">
        <f>IF(DataGoesHere!B639="",IF($DD639="Forecast",(Output!E$48*IntermediateCalcs!CY639)+Output!G$48,""),(Output!E$48*IntermediateCalcs!CY639)+Output!G$48)</f>
        <v/>
      </c>
      <c r="DQ639" s="274" t="str">
        <f>IF(DP639="","",IF(IntermediateCalcs!$AO$9="Yes",IntermediateCalcs!DP639*$CX639,IntermediateCalcs!DP639))</f>
        <v/>
      </c>
      <c r="DR639" s="250" t="str">
        <f>IF(DataGoesHere!$B639="","",($CZ639-DQ639))</f>
        <v/>
      </c>
      <c r="DS639" s="250" t="str">
        <f>IF(DataGoesHere!$B639="","",ABS($CZ639-DQ639))</f>
        <v/>
      </c>
      <c r="DT639" s="250" t="str">
        <f>IF(DataGoesHere!$B639="","",DS639^2)</f>
        <v/>
      </c>
      <c r="DU639" s="249" t="str">
        <f>IF(DataGoesHere!$B639="","",DS639/$CZ639)</f>
        <v/>
      </c>
      <c r="DV639" s="250" t="str">
        <f>IF(DataGoesHere!$B639="","",SUM(DR$2:DR639)/AVERAGE(DS:DS))</f>
        <v/>
      </c>
      <c r="DX639" s="19" t="str">
        <f>IF(DataGoesHere!$B638="","",(DB633*(Output!$O$49/Output!$P$49))+(IntermediateCalcs!DB634*(Output!$M$49/Output!$P$49))+(IntermediateCalcs!DB635*(Output!$K$49/Output!$P$49))+(DB636*(Output!$I$49/Output!$P$49))+(IntermediateCalcs!DB637*(Output!$G$49/Output!$P$49))+(IntermediateCalcs!DB638*(Output!$E$49/Output!$P$49)))</f>
        <v/>
      </c>
      <c r="DY639" s="274" t="str">
        <f>IF(DX639="","",IF(IntermediateCalcs!$AO$9="Yes",IntermediateCalcs!DX639*$CX639,IntermediateCalcs!DX639))</f>
        <v/>
      </c>
      <c r="DZ639" s="250" t="str">
        <f>IF(DataGoesHere!$B639="","",($CZ639-DY639))</f>
        <v/>
      </c>
      <c r="EA639" s="250" t="str">
        <f>IF(DataGoesHere!$B639="","",ABS($CZ639-DY639))</f>
        <v/>
      </c>
      <c r="EB639" s="250" t="str">
        <f>IF(DataGoesHere!$B639="","",EA639^2)</f>
        <v/>
      </c>
      <c r="EC639" s="249" t="str">
        <f>IF(DataGoesHere!$B639="","",EA639/$CZ639)</f>
        <v/>
      </c>
      <c r="ED639" s="250" t="str">
        <f>IF(DataGoesHere!$B639="","",SUM(DZ$2:DZ639)/AVERAGE(EA:EA))</f>
        <v/>
      </c>
    </row>
    <row r="640" spans="20:134" x14ac:dyDescent="0.2">
      <c r="T640" s="240"/>
      <c r="U640" s="86"/>
      <c r="V640" s="245" t="str">
        <f>IF(DataGoesHere!$B640="","",(DataGoesHere!$B640/SUM(DataGoesHere!$B638:'DataGoesHere'!$B649)))</f>
        <v/>
      </c>
      <c r="W640" s="86"/>
      <c r="X640" s="86"/>
      <c r="Y640" s="86"/>
      <c r="Z640" s="86"/>
      <c r="AA640" s="86"/>
      <c r="AB640" s="86"/>
      <c r="AC640" s="86"/>
      <c r="AD640" s="86"/>
      <c r="AE640" s="241"/>
      <c r="CV640" s="310" t="str">
        <f>IF(DataGoesHere!B640="","",DataGoesHere!A640)</f>
        <v/>
      </c>
      <c r="CW640" s="271">
        <f t="shared" ca="1" si="26"/>
        <v>3</v>
      </c>
      <c r="CX640" s="272">
        <f t="shared" ca="1" si="27"/>
        <v>0.79862940076451561</v>
      </c>
      <c r="CY640" s="266">
        <f>DataGoesHere!A640</f>
        <v>639</v>
      </c>
      <c r="CZ640" s="19" t="str">
        <f>IF(DataGoesHere!B640="","",DataGoesHere!B640)</f>
        <v/>
      </c>
      <c r="DA640" s="19" t="str">
        <f>IF(DataGoesHere!B640="","",IF(AH$5="No",DataGoesHere!B640,DataGoesHere!B640-(AH$2*(DataGoesHere!A640-1))))</f>
        <v/>
      </c>
      <c r="DB640" s="19" t="str">
        <f>IF(DataGoesHere!B640="","",IF(AO$9="No",DataGoesHere!B640,DataGoesHere!B640/CX640))</f>
        <v/>
      </c>
      <c r="DC640" s="19" t="str">
        <f>IF(DataGoesHere!B640="","",IF(AO$9="No",DA640,DA640/CX640))</f>
        <v/>
      </c>
      <c r="DD640" s="293" t="str">
        <f>IF(CZ640="",IF(COUNTIF(DD$2:DD639,"Forecast")&lt;Output!E$43,"Forecast",""),"Actual")</f>
        <v/>
      </c>
      <c r="DF640" s="19" t="str">
        <f>IF(DataGoesHere!B639="",IF(DD640="Forecast",(Output!$E$47*IntermediateCalcs!DH639)+((1-Output!$E$47)*IntermediateCalcs!DF639),""),(Output!$E$47*IntermediateCalcs!DB639)+((1-Output!$E$47)*IntermediateCalcs!DF639))</f>
        <v/>
      </c>
      <c r="DG640" s="19" t="str">
        <f>IF(DataGoesHere!B639="",IF(DD640="Forecast",(Output!$G$47*(IntermediateCalcs!DF640-IntermediateCalcs!DF639))+((1-Output!$G$47)*IntermediateCalcs!DG639),""),(Output!$G$47*(IntermediateCalcs!DF640-IntermediateCalcs!DF639))+((1-Output!$G$47)*IntermediateCalcs!DG639))</f>
        <v/>
      </c>
      <c r="DH640" s="19" t="str">
        <f>IF(DataGoesHere!B639="",IF(DD640="Forecast",DF640+DG640,""),DF640+DG640)</f>
        <v/>
      </c>
      <c r="DI640" s="274" t="str">
        <f>IF(DH640="","",IF(IntermediateCalcs!$AO$9="Yes",IntermediateCalcs!DH640*$CX640,IntermediateCalcs!DH640))</f>
        <v/>
      </c>
      <c r="DJ640" s="250" t="str">
        <f>IF(DataGoesHere!$B640="","",($CZ640-DI640))</f>
        <v/>
      </c>
      <c r="DK640" s="250" t="str">
        <f>IF(DataGoesHere!$B640="","",ABS($CZ640-DI640))</f>
        <v/>
      </c>
      <c r="DL640" s="250" t="str">
        <f>IF(DataGoesHere!$B640="","",DK640^2)</f>
        <v/>
      </c>
      <c r="DM640" s="249" t="str">
        <f>IF(DataGoesHere!$B640="","",DK640/$CZ640)</f>
        <v/>
      </c>
      <c r="DN640" s="250" t="str">
        <f>IF(DataGoesHere!$B640="","",SUM(DJ$2:DJ640)/AVERAGE(DK:DK))</f>
        <v/>
      </c>
      <c r="DP640" s="19" t="str">
        <f>IF(DataGoesHere!B640="",IF($DD640="Forecast",(Output!E$48*IntermediateCalcs!CY640)+Output!G$48,""),(Output!E$48*IntermediateCalcs!CY640)+Output!G$48)</f>
        <v/>
      </c>
      <c r="DQ640" s="274" t="str">
        <f>IF(DP640="","",IF(IntermediateCalcs!$AO$9="Yes",IntermediateCalcs!DP640*$CX640,IntermediateCalcs!DP640))</f>
        <v/>
      </c>
      <c r="DR640" s="250" t="str">
        <f>IF(DataGoesHere!$B640="","",($CZ640-DQ640))</f>
        <v/>
      </c>
      <c r="DS640" s="250" t="str">
        <f>IF(DataGoesHere!$B640="","",ABS($CZ640-DQ640))</f>
        <v/>
      </c>
      <c r="DT640" s="250" t="str">
        <f>IF(DataGoesHere!$B640="","",DS640^2)</f>
        <v/>
      </c>
      <c r="DU640" s="249" t="str">
        <f>IF(DataGoesHere!$B640="","",DS640/$CZ640)</f>
        <v/>
      </c>
      <c r="DV640" s="250" t="str">
        <f>IF(DataGoesHere!$B640="","",SUM(DR$2:DR640)/AVERAGE(DS:DS))</f>
        <v/>
      </c>
      <c r="DX640" s="19" t="str">
        <f>IF(DataGoesHere!$B639="","",(DB634*(Output!$O$49/Output!$P$49))+(IntermediateCalcs!DB635*(Output!$M$49/Output!$P$49))+(IntermediateCalcs!DB636*(Output!$K$49/Output!$P$49))+(DB637*(Output!$I$49/Output!$P$49))+(IntermediateCalcs!DB638*(Output!$G$49/Output!$P$49))+(IntermediateCalcs!DB639*(Output!$E$49/Output!$P$49)))</f>
        <v/>
      </c>
      <c r="DY640" s="274" t="str">
        <f>IF(DX640="","",IF(IntermediateCalcs!$AO$9="Yes",IntermediateCalcs!DX640*$CX640,IntermediateCalcs!DX640))</f>
        <v/>
      </c>
      <c r="DZ640" s="250" t="str">
        <f>IF(DataGoesHere!$B640="","",($CZ640-DY640))</f>
        <v/>
      </c>
      <c r="EA640" s="250" t="str">
        <f>IF(DataGoesHere!$B640="","",ABS($CZ640-DY640))</f>
        <v/>
      </c>
      <c r="EB640" s="250" t="str">
        <f>IF(DataGoesHere!$B640="","",EA640^2)</f>
        <v/>
      </c>
      <c r="EC640" s="249" t="str">
        <f>IF(DataGoesHere!$B640="","",EA640/$CZ640)</f>
        <v/>
      </c>
      <c r="ED640" s="250" t="str">
        <f>IF(DataGoesHere!$B640="","",SUM(DZ$2:DZ640)/AVERAGE(EA:EA))</f>
        <v/>
      </c>
    </row>
    <row r="641" spans="20:134" x14ac:dyDescent="0.2">
      <c r="T641" s="240"/>
      <c r="U641" s="86"/>
      <c r="V641" s="86"/>
      <c r="W641" s="245" t="str">
        <f>IF(DataGoesHere!$B641="","",(DataGoesHere!$B641/SUM(DataGoesHere!$B638:'DataGoesHere'!$B649)))</f>
        <v/>
      </c>
      <c r="X641" s="86"/>
      <c r="Y641" s="86"/>
      <c r="Z641" s="86"/>
      <c r="AA641" s="86"/>
      <c r="AB641" s="86"/>
      <c r="AC641" s="86"/>
      <c r="AD641" s="86"/>
      <c r="AE641" s="241"/>
      <c r="CV641" s="310" t="str">
        <f>IF(DataGoesHere!B641="","",DataGoesHere!A641)</f>
        <v/>
      </c>
      <c r="CW641" s="271">
        <f t="shared" ca="1" si="26"/>
        <v>4</v>
      </c>
      <c r="CX641" s="272">
        <f t="shared" ca="1" si="27"/>
        <v>1.0149292433706087</v>
      </c>
      <c r="CY641" s="266">
        <f>DataGoesHere!A641</f>
        <v>640</v>
      </c>
      <c r="CZ641" s="19" t="str">
        <f>IF(DataGoesHere!B641="","",DataGoesHere!B641)</f>
        <v/>
      </c>
      <c r="DA641" s="19" t="str">
        <f>IF(DataGoesHere!B641="","",IF(AH$5="No",DataGoesHere!B641,DataGoesHere!B641-(AH$2*(DataGoesHere!A641-1))))</f>
        <v/>
      </c>
      <c r="DB641" s="19" t="str">
        <f>IF(DataGoesHere!B641="","",IF(AO$9="No",DataGoesHere!B641,DataGoesHere!B641/CX641))</f>
        <v/>
      </c>
      <c r="DC641" s="19" t="str">
        <f>IF(DataGoesHere!B641="","",IF(AO$9="No",DA641,DA641/CX641))</f>
        <v/>
      </c>
      <c r="DD641" s="293" t="str">
        <f>IF(CZ641="",IF(COUNTIF(DD$2:DD640,"Forecast")&lt;Output!E$43,"Forecast",""),"Actual")</f>
        <v/>
      </c>
      <c r="DF641" s="19" t="str">
        <f>IF(DataGoesHere!B640="",IF(DD641="Forecast",(Output!$E$47*IntermediateCalcs!DH640)+((1-Output!$E$47)*IntermediateCalcs!DF640),""),(Output!$E$47*IntermediateCalcs!DB640)+((1-Output!$E$47)*IntermediateCalcs!DF640))</f>
        <v/>
      </c>
      <c r="DG641" s="19" t="str">
        <f>IF(DataGoesHere!B640="",IF(DD641="Forecast",(Output!$G$47*(IntermediateCalcs!DF641-IntermediateCalcs!DF640))+((1-Output!$G$47)*IntermediateCalcs!DG640),""),(Output!$G$47*(IntermediateCalcs!DF641-IntermediateCalcs!DF640))+((1-Output!$G$47)*IntermediateCalcs!DG640))</f>
        <v/>
      </c>
      <c r="DH641" s="19" t="str">
        <f>IF(DataGoesHere!B640="",IF(DD641="Forecast",DF641+DG641,""),DF641+DG641)</f>
        <v/>
      </c>
      <c r="DI641" s="274" t="str">
        <f>IF(DH641="","",IF(IntermediateCalcs!$AO$9="Yes",IntermediateCalcs!DH641*$CX641,IntermediateCalcs!DH641))</f>
        <v/>
      </c>
      <c r="DJ641" s="250" t="str">
        <f>IF(DataGoesHere!$B641="","",($CZ641-DI641))</f>
        <v/>
      </c>
      <c r="DK641" s="250" t="str">
        <f>IF(DataGoesHere!$B641="","",ABS($CZ641-DI641))</f>
        <v/>
      </c>
      <c r="DL641" s="250" t="str">
        <f>IF(DataGoesHere!$B641="","",DK641^2)</f>
        <v/>
      </c>
      <c r="DM641" s="249" t="str">
        <f>IF(DataGoesHere!$B641="","",DK641/$CZ641)</f>
        <v/>
      </c>
      <c r="DN641" s="250" t="str">
        <f>IF(DataGoesHere!$B641="","",SUM(DJ$2:DJ641)/AVERAGE(DK:DK))</f>
        <v/>
      </c>
      <c r="DP641" s="19" t="str">
        <f>IF(DataGoesHere!B641="",IF($DD641="Forecast",(Output!E$48*IntermediateCalcs!CY641)+Output!G$48,""),(Output!E$48*IntermediateCalcs!CY641)+Output!G$48)</f>
        <v/>
      </c>
      <c r="DQ641" s="274" t="str">
        <f>IF(DP641="","",IF(IntermediateCalcs!$AO$9="Yes",IntermediateCalcs!DP641*$CX641,IntermediateCalcs!DP641))</f>
        <v/>
      </c>
      <c r="DR641" s="250" t="str">
        <f>IF(DataGoesHere!$B641="","",($CZ641-DQ641))</f>
        <v/>
      </c>
      <c r="DS641" s="250" t="str">
        <f>IF(DataGoesHere!$B641="","",ABS($CZ641-DQ641))</f>
        <v/>
      </c>
      <c r="DT641" s="250" t="str">
        <f>IF(DataGoesHere!$B641="","",DS641^2)</f>
        <v/>
      </c>
      <c r="DU641" s="249" t="str">
        <f>IF(DataGoesHere!$B641="","",DS641/$CZ641)</f>
        <v/>
      </c>
      <c r="DV641" s="250" t="str">
        <f>IF(DataGoesHere!$B641="","",SUM(DR$2:DR641)/AVERAGE(DS:DS))</f>
        <v/>
      </c>
      <c r="DX641" s="19" t="str">
        <f>IF(DataGoesHere!$B640="","",(DB635*(Output!$O$49/Output!$P$49))+(IntermediateCalcs!DB636*(Output!$M$49/Output!$P$49))+(IntermediateCalcs!DB637*(Output!$K$49/Output!$P$49))+(DB638*(Output!$I$49/Output!$P$49))+(IntermediateCalcs!DB639*(Output!$G$49/Output!$P$49))+(IntermediateCalcs!DB640*(Output!$E$49/Output!$P$49)))</f>
        <v/>
      </c>
      <c r="DY641" s="274" t="str">
        <f>IF(DX641="","",IF(IntermediateCalcs!$AO$9="Yes",IntermediateCalcs!DX641*$CX641,IntermediateCalcs!DX641))</f>
        <v/>
      </c>
      <c r="DZ641" s="250" t="str">
        <f>IF(DataGoesHere!$B641="","",($CZ641-DY641))</f>
        <v/>
      </c>
      <c r="EA641" s="250" t="str">
        <f>IF(DataGoesHere!$B641="","",ABS($CZ641-DY641))</f>
        <v/>
      </c>
      <c r="EB641" s="250" t="str">
        <f>IF(DataGoesHere!$B641="","",EA641^2)</f>
        <v/>
      </c>
      <c r="EC641" s="249" t="str">
        <f>IF(DataGoesHere!$B641="","",EA641/$CZ641)</f>
        <v/>
      </c>
      <c r="ED641" s="250" t="str">
        <f>IF(DataGoesHere!$B641="","",SUM(DZ$2:DZ641)/AVERAGE(EA:EA))</f>
        <v/>
      </c>
    </row>
    <row r="642" spans="20:134" x14ac:dyDescent="0.2">
      <c r="T642" s="240"/>
      <c r="U642" s="86"/>
      <c r="V642" s="86"/>
      <c r="W642" s="86"/>
      <c r="X642" s="245" t="str">
        <f>IF(DataGoesHere!$B642="","",(DataGoesHere!$B642/SUM(DataGoesHere!$B638:'DataGoesHere'!$B649)))</f>
        <v/>
      </c>
      <c r="Y642" s="86"/>
      <c r="Z642" s="86"/>
      <c r="AA642" s="86"/>
      <c r="AB642" s="86"/>
      <c r="AC642" s="86"/>
      <c r="AD642" s="86"/>
      <c r="AE642" s="241"/>
      <c r="CV642" s="310" t="str">
        <f>IF(DataGoesHere!B642="","",DataGoesHere!A642)</f>
        <v/>
      </c>
      <c r="CW642" s="271">
        <f t="shared" ref="CW642:CW705" ca="1" si="28">IF(MOD(CY642,$AP$9)=0,$AP$9,MOD(CY642,$AP$9))</f>
        <v>5</v>
      </c>
      <c r="CX642" s="272">
        <f t="shared" ref="CX642:CX705" ca="1" si="29">VLOOKUP(CW642,$AT$1:$CT$53,MATCH($AP$9,$AT$1:$CT$1,0),FALSE)</f>
        <v>0.97875414397996308</v>
      </c>
      <c r="CY642" s="266">
        <f>DataGoesHere!A642</f>
        <v>641</v>
      </c>
      <c r="CZ642" s="19" t="str">
        <f>IF(DataGoesHere!B642="","",DataGoesHere!B642)</f>
        <v/>
      </c>
      <c r="DA642" s="19" t="str">
        <f>IF(DataGoesHere!B642="","",IF(AH$5="No",DataGoesHere!B642,DataGoesHere!B642-(AH$2*(DataGoesHere!A642-1))))</f>
        <v/>
      </c>
      <c r="DB642" s="19" t="str">
        <f>IF(DataGoesHere!B642="","",IF(AO$9="No",DataGoesHere!B642,DataGoesHere!B642/CX642))</f>
        <v/>
      </c>
      <c r="DC642" s="19" t="str">
        <f>IF(DataGoesHere!B642="","",IF(AO$9="No",DA642,DA642/CX642))</f>
        <v/>
      </c>
      <c r="DD642" s="293" t="str">
        <f>IF(CZ642="",IF(COUNTIF(DD$2:DD641,"Forecast")&lt;Output!E$43,"Forecast",""),"Actual")</f>
        <v/>
      </c>
      <c r="DF642" s="19" t="str">
        <f>IF(DataGoesHere!B641="",IF(DD642="Forecast",(Output!$E$47*IntermediateCalcs!DH641)+((1-Output!$E$47)*IntermediateCalcs!DF641),""),(Output!$E$47*IntermediateCalcs!DB641)+((1-Output!$E$47)*IntermediateCalcs!DF641))</f>
        <v/>
      </c>
      <c r="DG642" s="19" t="str">
        <f>IF(DataGoesHere!B641="",IF(DD642="Forecast",(Output!$G$47*(IntermediateCalcs!DF642-IntermediateCalcs!DF641))+((1-Output!$G$47)*IntermediateCalcs!DG641),""),(Output!$G$47*(IntermediateCalcs!DF642-IntermediateCalcs!DF641))+((1-Output!$G$47)*IntermediateCalcs!DG641))</f>
        <v/>
      </c>
      <c r="DH642" s="19" t="str">
        <f>IF(DataGoesHere!B641="",IF(DD642="Forecast",DF642+DG642,""),DF642+DG642)</f>
        <v/>
      </c>
      <c r="DI642" s="274" t="str">
        <f>IF(DH642="","",IF(IntermediateCalcs!$AO$9="Yes",IntermediateCalcs!DH642*$CX642,IntermediateCalcs!DH642))</f>
        <v/>
      </c>
      <c r="DJ642" s="250" t="str">
        <f>IF(DataGoesHere!$B642="","",($CZ642-DI642))</f>
        <v/>
      </c>
      <c r="DK642" s="250" t="str">
        <f>IF(DataGoesHere!$B642="","",ABS($CZ642-DI642))</f>
        <v/>
      </c>
      <c r="DL642" s="250" t="str">
        <f>IF(DataGoesHere!$B642="","",DK642^2)</f>
        <v/>
      </c>
      <c r="DM642" s="249" t="str">
        <f>IF(DataGoesHere!$B642="","",DK642/$CZ642)</f>
        <v/>
      </c>
      <c r="DN642" s="250" t="str">
        <f>IF(DataGoesHere!$B642="","",SUM(DJ$2:DJ642)/AVERAGE(DK:DK))</f>
        <v/>
      </c>
      <c r="DP642" s="19" t="str">
        <f>IF(DataGoesHere!B642="",IF($DD642="Forecast",(Output!E$48*IntermediateCalcs!CY642)+Output!G$48,""),(Output!E$48*IntermediateCalcs!CY642)+Output!G$48)</f>
        <v/>
      </c>
      <c r="DQ642" s="274" t="str">
        <f>IF(DP642="","",IF(IntermediateCalcs!$AO$9="Yes",IntermediateCalcs!DP642*$CX642,IntermediateCalcs!DP642))</f>
        <v/>
      </c>
      <c r="DR642" s="250" t="str">
        <f>IF(DataGoesHere!$B642="","",($CZ642-DQ642))</f>
        <v/>
      </c>
      <c r="DS642" s="250" t="str">
        <f>IF(DataGoesHere!$B642="","",ABS($CZ642-DQ642))</f>
        <v/>
      </c>
      <c r="DT642" s="250" t="str">
        <f>IF(DataGoesHere!$B642="","",DS642^2)</f>
        <v/>
      </c>
      <c r="DU642" s="249" t="str">
        <f>IF(DataGoesHere!$B642="","",DS642/$CZ642)</f>
        <v/>
      </c>
      <c r="DV642" s="250" t="str">
        <f>IF(DataGoesHere!$B642="","",SUM(DR$2:DR642)/AVERAGE(DS:DS))</f>
        <v/>
      </c>
      <c r="DX642" s="19" t="str">
        <f>IF(DataGoesHere!$B641="","",(DB636*(Output!$O$49/Output!$P$49))+(IntermediateCalcs!DB637*(Output!$M$49/Output!$P$49))+(IntermediateCalcs!DB638*(Output!$K$49/Output!$P$49))+(DB639*(Output!$I$49/Output!$P$49))+(IntermediateCalcs!DB640*(Output!$G$49/Output!$P$49))+(IntermediateCalcs!DB641*(Output!$E$49/Output!$P$49)))</f>
        <v/>
      </c>
      <c r="DY642" s="274" t="str">
        <f>IF(DX642="","",IF(IntermediateCalcs!$AO$9="Yes",IntermediateCalcs!DX642*$CX642,IntermediateCalcs!DX642))</f>
        <v/>
      </c>
      <c r="DZ642" s="250" t="str">
        <f>IF(DataGoesHere!$B642="","",($CZ642-DY642))</f>
        <v/>
      </c>
      <c r="EA642" s="250" t="str">
        <f>IF(DataGoesHere!$B642="","",ABS($CZ642-DY642))</f>
        <v/>
      </c>
      <c r="EB642" s="250" t="str">
        <f>IF(DataGoesHere!$B642="","",EA642^2)</f>
        <v/>
      </c>
      <c r="EC642" s="249" t="str">
        <f>IF(DataGoesHere!$B642="","",EA642/$CZ642)</f>
        <v/>
      </c>
      <c r="ED642" s="250" t="str">
        <f>IF(DataGoesHere!$B642="","",SUM(DZ$2:DZ642)/AVERAGE(EA:EA))</f>
        <v/>
      </c>
    </row>
    <row r="643" spans="20:134" x14ac:dyDescent="0.2">
      <c r="T643" s="240"/>
      <c r="U643" s="86"/>
      <c r="V643" s="86"/>
      <c r="W643" s="86"/>
      <c r="X643" s="86"/>
      <c r="Y643" s="245" t="str">
        <f>IF(DataGoesHere!$B643="","",(DataGoesHere!$B643/SUM(DataGoesHere!$B638:'DataGoesHere'!$B649)))</f>
        <v/>
      </c>
      <c r="Z643" s="86"/>
      <c r="AA643" s="86"/>
      <c r="AB643" s="86"/>
      <c r="AC643" s="86"/>
      <c r="AD643" s="86"/>
      <c r="AE643" s="241"/>
      <c r="CV643" s="310" t="str">
        <f>IF(DataGoesHere!B643="","",DataGoesHere!A643)</f>
        <v/>
      </c>
      <c r="CW643" s="271">
        <f t="shared" ca="1" si="28"/>
        <v>6</v>
      </c>
      <c r="CX643" s="272">
        <f t="shared" ca="1" si="29"/>
        <v>1.0779088099730167</v>
      </c>
      <c r="CY643" s="266">
        <f>DataGoesHere!A643</f>
        <v>642</v>
      </c>
      <c r="CZ643" s="19" t="str">
        <f>IF(DataGoesHere!B643="","",DataGoesHere!B643)</f>
        <v/>
      </c>
      <c r="DA643" s="19" t="str">
        <f>IF(DataGoesHere!B643="","",IF(AH$5="No",DataGoesHere!B643,DataGoesHere!B643-(AH$2*(DataGoesHere!A643-1))))</f>
        <v/>
      </c>
      <c r="DB643" s="19" t="str">
        <f>IF(DataGoesHere!B643="","",IF(AO$9="No",DataGoesHere!B643,DataGoesHere!B643/CX643))</f>
        <v/>
      </c>
      <c r="DC643" s="19" t="str">
        <f>IF(DataGoesHere!B643="","",IF(AO$9="No",DA643,DA643/CX643))</f>
        <v/>
      </c>
      <c r="DD643" s="293" t="str">
        <f>IF(CZ643="",IF(COUNTIF(DD$2:DD642,"Forecast")&lt;Output!E$43,"Forecast",""),"Actual")</f>
        <v/>
      </c>
      <c r="DF643" s="19" t="str">
        <f>IF(DataGoesHere!B642="",IF(DD643="Forecast",(Output!$E$47*IntermediateCalcs!DH642)+((1-Output!$E$47)*IntermediateCalcs!DF642),""),(Output!$E$47*IntermediateCalcs!DB642)+((1-Output!$E$47)*IntermediateCalcs!DF642))</f>
        <v/>
      </c>
      <c r="DG643" s="19" t="str">
        <f>IF(DataGoesHere!B642="",IF(DD643="Forecast",(Output!$G$47*(IntermediateCalcs!DF643-IntermediateCalcs!DF642))+((1-Output!$G$47)*IntermediateCalcs!DG642),""),(Output!$G$47*(IntermediateCalcs!DF643-IntermediateCalcs!DF642))+((1-Output!$G$47)*IntermediateCalcs!DG642))</f>
        <v/>
      </c>
      <c r="DH643" s="19" t="str">
        <f>IF(DataGoesHere!B642="",IF(DD643="Forecast",DF643+DG643,""),DF643+DG643)</f>
        <v/>
      </c>
      <c r="DI643" s="274" t="str">
        <f>IF(DH643="","",IF(IntermediateCalcs!$AO$9="Yes",IntermediateCalcs!DH643*$CX643,IntermediateCalcs!DH643))</f>
        <v/>
      </c>
      <c r="DJ643" s="250" t="str">
        <f>IF(DataGoesHere!$B643="","",($CZ643-DI643))</f>
        <v/>
      </c>
      <c r="DK643" s="250" t="str">
        <f>IF(DataGoesHere!$B643="","",ABS($CZ643-DI643))</f>
        <v/>
      </c>
      <c r="DL643" s="250" t="str">
        <f>IF(DataGoesHere!$B643="","",DK643^2)</f>
        <v/>
      </c>
      <c r="DM643" s="249" t="str">
        <f>IF(DataGoesHere!$B643="","",DK643/$CZ643)</f>
        <v/>
      </c>
      <c r="DN643" s="250" t="str">
        <f>IF(DataGoesHere!$B643="","",SUM(DJ$2:DJ643)/AVERAGE(DK:DK))</f>
        <v/>
      </c>
      <c r="DP643" s="19" t="str">
        <f>IF(DataGoesHere!B643="",IF($DD643="Forecast",(Output!E$48*IntermediateCalcs!CY643)+Output!G$48,""),(Output!E$48*IntermediateCalcs!CY643)+Output!G$48)</f>
        <v/>
      </c>
      <c r="DQ643" s="274" t="str">
        <f>IF(DP643="","",IF(IntermediateCalcs!$AO$9="Yes",IntermediateCalcs!DP643*$CX643,IntermediateCalcs!DP643))</f>
        <v/>
      </c>
      <c r="DR643" s="250" t="str">
        <f>IF(DataGoesHere!$B643="","",($CZ643-DQ643))</f>
        <v/>
      </c>
      <c r="DS643" s="250" t="str">
        <f>IF(DataGoesHere!$B643="","",ABS($CZ643-DQ643))</f>
        <v/>
      </c>
      <c r="DT643" s="250" t="str">
        <f>IF(DataGoesHere!$B643="","",DS643^2)</f>
        <v/>
      </c>
      <c r="DU643" s="249" t="str">
        <f>IF(DataGoesHere!$B643="","",DS643/$CZ643)</f>
        <v/>
      </c>
      <c r="DV643" s="250" t="str">
        <f>IF(DataGoesHere!$B643="","",SUM(DR$2:DR643)/AVERAGE(DS:DS))</f>
        <v/>
      </c>
      <c r="DX643" s="19" t="str">
        <f>IF(DataGoesHere!$B642="","",(DB637*(Output!$O$49/Output!$P$49))+(IntermediateCalcs!DB638*(Output!$M$49/Output!$P$49))+(IntermediateCalcs!DB639*(Output!$K$49/Output!$P$49))+(DB640*(Output!$I$49/Output!$P$49))+(IntermediateCalcs!DB641*(Output!$G$49/Output!$P$49))+(IntermediateCalcs!DB642*(Output!$E$49/Output!$P$49)))</f>
        <v/>
      </c>
      <c r="DY643" s="274" t="str">
        <f>IF(DX643="","",IF(IntermediateCalcs!$AO$9="Yes",IntermediateCalcs!DX643*$CX643,IntermediateCalcs!DX643))</f>
        <v/>
      </c>
      <c r="DZ643" s="250" t="str">
        <f>IF(DataGoesHere!$B643="","",($CZ643-DY643))</f>
        <v/>
      </c>
      <c r="EA643" s="250" t="str">
        <f>IF(DataGoesHere!$B643="","",ABS($CZ643-DY643))</f>
        <v/>
      </c>
      <c r="EB643" s="250" t="str">
        <f>IF(DataGoesHere!$B643="","",EA643^2)</f>
        <v/>
      </c>
      <c r="EC643" s="249" t="str">
        <f>IF(DataGoesHere!$B643="","",EA643/$CZ643)</f>
        <v/>
      </c>
      <c r="ED643" s="250" t="str">
        <f>IF(DataGoesHere!$B643="","",SUM(DZ$2:DZ643)/AVERAGE(EA:EA))</f>
        <v/>
      </c>
    </row>
    <row r="644" spans="20:134" x14ac:dyDescent="0.2">
      <c r="T644" s="240"/>
      <c r="U644" s="86"/>
      <c r="V644" s="86"/>
      <c r="W644" s="86"/>
      <c r="X644" s="86"/>
      <c r="Y644" s="86"/>
      <c r="Z644" s="245" t="str">
        <f>IF(DataGoesHere!$B644="","",(DataGoesHere!$B644/SUM(DataGoesHere!$B638:'DataGoesHere'!$B649)))</f>
        <v/>
      </c>
      <c r="AA644" s="86"/>
      <c r="AB644" s="86"/>
      <c r="AC644" s="86"/>
      <c r="AD644" s="86"/>
      <c r="AE644" s="241"/>
      <c r="CV644" s="310" t="str">
        <f>IF(DataGoesHere!B644="","",DataGoesHere!A644)</f>
        <v/>
      </c>
      <c r="CW644" s="271">
        <f t="shared" ca="1" si="28"/>
        <v>7</v>
      </c>
      <c r="CX644" s="272">
        <f t="shared" ca="1" si="29"/>
        <v>1.0265458156689093</v>
      </c>
      <c r="CY644" s="266">
        <f>DataGoesHere!A644</f>
        <v>643</v>
      </c>
      <c r="CZ644" s="19" t="str">
        <f>IF(DataGoesHere!B644="","",DataGoesHere!B644)</f>
        <v/>
      </c>
      <c r="DA644" s="19" t="str">
        <f>IF(DataGoesHere!B644="","",IF(AH$5="No",DataGoesHere!B644,DataGoesHere!B644-(AH$2*(DataGoesHere!A644-1))))</f>
        <v/>
      </c>
      <c r="DB644" s="19" t="str">
        <f>IF(DataGoesHere!B644="","",IF(AO$9="No",DataGoesHere!B644,DataGoesHere!B644/CX644))</f>
        <v/>
      </c>
      <c r="DC644" s="19" t="str">
        <f>IF(DataGoesHere!B644="","",IF(AO$9="No",DA644,DA644/CX644))</f>
        <v/>
      </c>
      <c r="DD644" s="293" t="str">
        <f>IF(CZ644="",IF(COUNTIF(DD$2:DD643,"Forecast")&lt;Output!E$43,"Forecast",""),"Actual")</f>
        <v/>
      </c>
      <c r="DF644" s="19" t="str">
        <f>IF(DataGoesHere!B643="",IF(DD644="Forecast",(Output!$E$47*IntermediateCalcs!DH643)+((1-Output!$E$47)*IntermediateCalcs!DF643),""),(Output!$E$47*IntermediateCalcs!DB643)+((1-Output!$E$47)*IntermediateCalcs!DF643))</f>
        <v/>
      </c>
      <c r="DG644" s="19" t="str">
        <f>IF(DataGoesHere!B643="",IF(DD644="Forecast",(Output!$G$47*(IntermediateCalcs!DF644-IntermediateCalcs!DF643))+((1-Output!$G$47)*IntermediateCalcs!DG643),""),(Output!$G$47*(IntermediateCalcs!DF644-IntermediateCalcs!DF643))+((1-Output!$G$47)*IntermediateCalcs!DG643))</f>
        <v/>
      </c>
      <c r="DH644" s="19" t="str">
        <f>IF(DataGoesHere!B643="",IF(DD644="Forecast",DF644+DG644,""),DF644+DG644)</f>
        <v/>
      </c>
      <c r="DI644" s="274" t="str">
        <f>IF(DH644="","",IF(IntermediateCalcs!$AO$9="Yes",IntermediateCalcs!DH644*$CX644,IntermediateCalcs!DH644))</f>
        <v/>
      </c>
      <c r="DJ644" s="250" t="str">
        <f>IF(DataGoesHere!$B644="","",($CZ644-DI644))</f>
        <v/>
      </c>
      <c r="DK644" s="250" t="str">
        <f>IF(DataGoesHere!$B644="","",ABS($CZ644-DI644))</f>
        <v/>
      </c>
      <c r="DL644" s="250" t="str">
        <f>IF(DataGoesHere!$B644="","",DK644^2)</f>
        <v/>
      </c>
      <c r="DM644" s="249" t="str">
        <f>IF(DataGoesHere!$B644="","",DK644/$CZ644)</f>
        <v/>
      </c>
      <c r="DN644" s="250" t="str">
        <f>IF(DataGoesHere!$B644="","",SUM(DJ$2:DJ644)/AVERAGE(DK:DK))</f>
        <v/>
      </c>
      <c r="DP644" s="19" t="str">
        <f>IF(DataGoesHere!B644="",IF($DD644="Forecast",(Output!E$48*IntermediateCalcs!CY644)+Output!G$48,""),(Output!E$48*IntermediateCalcs!CY644)+Output!G$48)</f>
        <v/>
      </c>
      <c r="DQ644" s="274" t="str">
        <f>IF(DP644="","",IF(IntermediateCalcs!$AO$9="Yes",IntermediateCalcs!DP644*$CX644,IntermediateCalcs!DP644))</f>
        <v/>
      </c>
      <c r="DR644" s="250" t="str">
        <f>IF(DataGoesHere!$B644="","",($CZ644-DQ644))</f>
        <v/>
      </c>
      <c r="DS644" s="250" t="str">
        <f>IF(DataGoesHere!$B644="","",ABS($CZ644-DQ644))</f>
        <v/>
      </c>
      <c r="DT644" s="250" t="str">
        <f>IF(DataGoesHere!$B644="","",DS644^2)</f>
        <v/>
      </c>
      <c r="DU644" s="249" t="str">
        <f>IF(DataGoesHere!$B644="","",DS644/$CZ644)</f>
        <v/>
      </c>
      <c r="DV644" s="250" t="str">
        <f>IF(DataGoesHere!$B644="","",SUM(DR$2:DR644)/AVERAGE(DS:DS))</f>
        <v/>
      </c>
      <c r="DX644" s="19" t="str">
        <f>IF(DataGoesHere!$B643="","",(DB638*(Output!$O$49/Output!$P$49))+(IntermediateCalcs!DB639*(Output!$M$49/Output!$P$49))+(IntermediateCalcs!DB640*(Output!$K$49/Output!$P$49))+(DB641*(Output!$I$49/Output!$P$49))+(IntermediateCalcs!DB642*(Output!$G$49/Output!$P$49))+(IntermediateCalcs!DB643*(Output!$E$49/Output!$P$49)))</f>
        <v/>
      </c>
      <c r="DY644" s="274" t="str">
        <f>IF(DX644="","",IF(IntermediateCalcs!$AO$9="Yes",IntermediateCalcs!DX644*$CX644,IntermediateCalcs!DX644))</f>
        <v/>
      </c>
      <c r="DZ644" s="250" t="str">
        <f>IF(DataGoesHere!$B644="","",($CZ644-DY644))</f>
        <v/>
      </c>
      <c r="EA644" s="250" t="str">
        <f>IF(DataGoesHere!$B644="","",ABS($CZ644-DY644))</f>
        <v/>
      </c>
      <c r="EB644" s="250" t="str">
        <f>IF(DataGoesHere!$B644="","",EA644^2)</f>
        <v/>
      </c>
      <c r="EC644" s="249" t="str">
        <f>IF(DataGoesHere!$B644="","",EA644/$CZ644)</f>
        <v/>
      </c>
      <c r="ED644" s="250" t="str">
        <f>IF(DataGoesHere!$B644="","",SUM(DZ$2:DZ644)/AVERAGE(EA:EA))</f>
        <v/>
      </c>
    </row>
    <row r="645" spans="20:134" x14ac:dyDescent="0.2">
      <c r="T645" s="240"/>
      <c r="U645" s="86"/>
      <c r="V645" s="86"/>
      <c r="W645" s="86"/>
      <c r="X645" s="86"/>
      <c r="Y645" s="86"/>
      <c r="Z645" s="86"/>
      <c r="AA645" s="245" t="str">
        <f>IF(DataGoesHere!$B645="","",(DataGoesHere!$B645/SUM(DataGoesHere!$B638:'DataGoesHere'!$B649)))</f>
        <v/>
      </c>
      <c r="AB645" s="86"/>
      <c r="AC645" s="86"/>
      <c r="AD645" s="86"/>
      <c r="AE645" s="241"/>
      <c r="CV645" s="310" t="str">
        <f>IF(DataGoesHere!B645="","",DataGoesHere!A645)</f>
        <v/>
      </c>
      <c r="CW645" s="271">
        <f t="shared" ca="1" si="28"/>
        <v>8</v>
      </c>
      <c r="CX645" s="272">
        <f t="shared" ca="1" si="29"/>
        <v>1.0207492390681214</v>
      </c>
      <c r="CY645" s="266">
        <f>DataGoesHere!A645</f>
        <v>644</v>
      </c>
      <c r="CZ645" s="19" t="str">
        <f>IF(DataGoesHere!B645="","",DataGoesHere!B645)</f>
        <v/>
      </c>
      <c r="DA645" s="19" t="str">
        <f>IF(DataGoesHere!B645="","",IF(AH$5="No",DataGoesHere!B645,DataGoesHere!B645-(AH$2*(DataGoesHere!A645-1))))</f>
        <v/>
      </c>
      <c r="DB645" s="19" t="str">
        <f>IF(DataGoesHere!B645="","",IF(AO$9="No",DataGoesHere!B645,DataGoesHere!B645/CX645))</f>
        <v/>
      </c>
      <c r="DC645" s="19" t="str">
        <f>IF(DataGoesHere!B645="","",IF(AO$9="No",DA645,DA645/CX645))</f>
        <v/>
      </c>
      <c r="DD645" s="293" t="str">
        <f>IF(CZ645="",IF(COUNTIF(DD$2:DD644,"Forecast")&lt;Output!E$43,"Forecast",""),"Actual")</f>
        <v/>
      </c>
      <c r="DF645" s="19" t="str">
        <f>IF(DataGoesHere!B644="",IF(DD645="Forecast",(Output!$E$47*IntermediateCalcs!DH644)+((1-Output!$E$47)*IntermediateCalcs!DF644),""),(Output!$E$47*IntermediateCalcs!DB644)+((1-Output!$E$47)*IntermediateCalcs!DF644))</f>
        <v/>
      </c>
      <c r="DG645" s="19" t="str">
        <f>IF(DataGoesHere!B644="",IF(DD645="Forecast",(Output!$G$47*(IntermediateCalcs!DF645-IntermediateCalcs!DF644))+((1-Output!$G$47)*IntermediateCalcs!DG644),""),(Output!$G$47*(IntermediateCalcs!DF645-IntermediateCalcs!DF644))+((1-Output!$G$47)*IntermediateCalcs!DG644))</f>
        <v/>
      </c>
      <c r="DH645" s="19" t="str">
        <f>IF(DataGoesHere!B644="",IF(DD645="Forecast",DF645+DG645,""),DF645+DG645)</f>
        <v/>
      </c>
      <c r="DI645" s="274" t="str">
        <f>IF(DH645="","",IF(IntermediateCalcs!$AO$9="Yes",IntermediateCalcs!DH645*$CX645,IntermediateCalcs!DH645))</f>
        <v/>
      </c>
      <c r="DJ645" s="250" t="str">
        <f>IF(DataGoesHere!$B645="","",($CZ645-DI645))</f>
        <v/>
      </c>
      <c r="DK645" s="250" t="str">
        <f>IF(DataGoesHere!$B645="","",ABS($CZ645-DI645))</f>
        <v/>
      </c>
      <c r="DL645" s="250" t="str">
        <f>IF(DataGoesHere!$B645="","",DK645^2)</f>
        <v/>
      </c>
      <c r="DM645" s="249" t="str">
        <f>IF(DataGoesHere!$B645="","",DK645/$CZ645)</f>
        <v/>
      </c>
      <c r="DN645" s="250" t="str">
        <f>IF(DataGoesHere!$B645="","",SUM(DJ$2:DJ645)/AVERAGE(DK:DK))</f>
        <v/>
      </c>
      <c r="DP645" s="19" t="str">
        <f>IF(DataGoesHere!B645="",IF($DD645="Forecast",(Output!E$48*IntermediateCalcs!CY645)+Output!G$48,""),(Output!E$48*IntermediateCalcs!CY645)+Output!G$48)</f>
        <v/>
      </c>
      <c r="DQ645" s="274" t="str">
        <f>IF(DP645="","",IF(IntermediateCalcs!$AO$9="Yes",IntermediateCalcs!DP645*$CX645,IntermediateCalcs!DP645))</f>
        <v/>
      </c>
      <c r="DR645" s="250" t="str">
        <f>IF(DataGoesHere!$B645="","",($CZ645-DQ645))</f>
        <v/>
      </c>
      <c r="DS645" s="250" t="str">
        <f>IF(DataGoesHere!$B645="","",ABS($CZ645-DQ645))</f>
        <v/>
      </c>
      <c r="DT645" s="250" t="str">
        <f>IF(DataGoesHere!$B645="","",DS645^2)</f>
        <v/>
      </c>
      <c r="DU645" s="249" t="str">
        <f>IF(DataGoesHere!$B645="","",DS645/$CZ645)</f>
        <v/>
      </c>
      <c r="DV645" s="250" t="str">
        <f>IF(DataGoesHere!$B645="","",SUM(DR$2:DR645)/AVERAGE(DS:DS))</f>
        <v/>
      </c>
      <c r="DX645" s="19" t="str">
        <f>IF(DataGoesHere!$B644="","",(DB639*(Output!$O$49/Output!$P$49))+(IntermediateCalcs!DB640*(Output!$M$49/Output!$P$49))+(IntermediateCalcs!DB641*(Output!$K$49/Output!$P$49))+(DB642*(Output!$I$49/Output!$P$49))+(IntermediateCalcs!DB643*(Output!$G$49/Output!$P$49))+(IntermediateCalcs!DB644*(Output!$E$49/Output!$P$49)))</f>
        <v/>
      </c>
      <c r="DY645" s="274" t="str">
        <f>IF(DX645="","",IF(IntermediateCalcs!$AO$9="Yes",IntermediateCalcs!DX645*$CX645,IntermediateCalcs!DX645))</f>
        <v/>
      </c>
      <c r="DZ645" s="250" t="str">
        <f>IF(DataGoesHere!$B645="","",($CZ645-DY645))</f>
        <v/>
      </c>
      <c r="EA645" s="250" t="str">
        <f>IF(DataGoesHere!$B645="","",ABS($CZ645-DY645))</f>
        <v/>
      </c>
      <c r="EB645" s="250" t="str">
        <f>IF(DataGoesHere!$B645="","",EA645^2)</f>
        <v/>
      </c>
      <c r="EC645" s="249" t="str">
        <f>IF(DataGoesHere!$B645="","",EA645/$CZ645)</f>
        <v/>
      </c>
      <c r="ED645" s="250" t="str">
        <f>IF(DataGoesHere!$B645="","",SUM(DZ$2:DZ645)/AVERAGE(EA:EA))</f>
        <v/>
      </c>
    </row>
    <row r="646" spans="20:134" x14ac:dyDescent="0.2">
      <c r="T646" s="240"/>
      <c r="U646" s="86"/>
      <c r="V646" s="86"/>
      <c r="W646" s="86"/>
      <c r="X646" s="86"/>
      <c r="Y646" s="86"/>
      <c r="Z646" s="86"/>
      <c r="AA646" s="86"/>
      <c r="AB646" s="245" t="str">
        <f>IF(DataGoesHere!$B646="","",(DataGoesHere!$B646/SUM(DataGoesHere!$B638:'DataGoesHere'!$B649)))</f>
        <v/>
      </c>
      <c r="AC646" s="86"/>
      <c r="AD646" s="86"/>
      <c r="AE646" s="241"/>
      <c r="CV646" s="310" t="str">
        <f>IF(DataGoesHere!B646="","",DataGoesHere!A646)</f>
        <v/>
      </c>
      <c r="CW646" s="271">
        <f t="shared" ca="1" si="28"/>
        <v>9</v>
      </c>
      <c r="CX646" s="272">
        <f t="shared" ca="1" si="29"/>
        <v>1.0625330005567626</v>
      </c>
      <c r="CY646" s="266">
        <f>DataGoesHere!A646</f>
        <v>645</v>
      </c>
      <c r="CZ646" s="19" t="str">
        <f>IF(DataGoesHere!B646="","",DataGoesHere!B646)</f>
        <v/>
      </c>
      <c r="DA646" s="19" t="str">
        <f>IF(DataGoesHere!B646="","",IF(AH$5="No",DataGoesHere!B646,DataGoesHere!B646-(AH$2*(DataGoesHere!A646-1))))</f>
        <v/>
      </c>
      <c r="DB646" s="19" t="str">
        <f>IF(DataGoesHere!B646="","",IF(AO$9="No",DataGoesHere!B646,DataGoesHere!B646/CX646))</f>
        <v/>
      </c>
      <c r="DC646" s="19" t="str">
        <f>IF(DataGoesHere!B646="","",IF(AO$9="No",DA646,DA646/CX646))</f>
        <v/>
      </c>
      <c r="DD646" s="293" t="str">
        <f>IF(CZ646="",IF(COUNTIF(DD$2:DD645,"Forecast")&lt;Output!E$43,"Forecast",""),"Actual")</f>
        <v/>
      </c>
      <c r="DF646" s="19" t="str">
        <f>IF(DataGoesHere!B645="",IF(DD646="Forecast",(Output!$E$47*IntermediateCalcs!DH645)+((1-Output!$E$47)*IntermediateCalcs!DF645),""),(Output!$E$47*IntermediateCalcs!DB645)+((1-Output!$E$47)*IntermediateCalcs!DF645))</f>
        <v/>
      </c>
      <c r="DG646" s="19" t="str">
        <f>IF(DataGoesHere!B645="",IF(DD646="Forecast",(Output!$G$47*(IntermediateCalcs!DF646-IntermediateCalcs!DF645))+((1-Output!$G$47)*IntermediateCalcs!DG645),""),(Output!$G$47*(IntermediateCalcs!DF646-IntermediateCalcs!DF645))+((1-Output!$G$47)*IntermediateCalcs!DG645))</f>
        <v/>
      </c>
      <c r="DH646" s="19" t="str">
        <f>IF(DataGoesHere!B645="",IF(DD646="Forecast",DF646+DG646,""),DF646+DG646)</f>
        <v/>
      </c>
      <c r="DI646" s="274" t="str">
        <f>IF(DH646="","",IF(IntermediateCalcs!$AO$9="Yes",IntermediateCalcs!DH646*$CX646,IntermediateCalcs!DH646))</f>
        <v/>
      </c>
      <c r="DJ646" s="250" t="str">
        <f>IF(DataGoesHere!$B646="","",($CZ646-DI646))</f>
        <v/>
      </c>
      <c r="DK646" s="250" t="str">
        <f>IF(DataGoesHere!$B646="","",ABS($CZ646-DI646))</f>
        <v/>
      </c>
      <c r="DL646" s="250" t="str">
        <f>IF(DataGoesHere!$B646="","",DK646^2)</f>
        <v/>
      </c>
      <c r="DM646" s="249" t="str">
        <f>IF(DataGoesHere!$B646="","",DK646/$CZ646)</f>
        <v/>
      </c>
      <c r="DN646" s="250" t="str">
        <f>IF(DataGoesHere!$B646="","",SUM(DJ$2:DJ646)/AVERAGE(DK:DK))</f>
        <v/>
      </c>
      <c r="DP646" s="19" t="str">
        <f>IF(DataGoesHere!B646="",IF($DD646="Forecast",(Output!E$48*IntermediateCalcs!CY646)+Output!G$48,""),(Output!E$48*IntermediateCalcs!CY646)+Output!G$48)</f>
        <v/>
      </c>
      <c r="DQ646" s="274" t="str">
        <f>IF(DP646="","",IF(IntermediateCalcs!$AO$9="Yes",IntermediateCalcs!DP646*$CX646,IntermediateCalcs!DP646))</f>
        <v/>
      </c>
      <c r="DR646" s="250" t="str">
        <f>IF(DataGoesHere!$B646="","",($CZ646-DQ646))</f>
        <v/>
      </c>
      <c r="DS646" s="250" t="str">
        <f>IF(DataGoesHere!$B646="","",ABS($CZ646-DQ646))</f>
        <v/>
      </c>
      <c r="DT646" s="250" t="str">
        <f>IF(DataGoesHere!$B646="","",DS646^2)</f>
        <v/>
      </c>
      <c r="DU646" s="249" t="str">
        <f>IF(DataGoesHere!$B646="","",DS646/$CZ646)</f>
        <v/>
      </c>
      <c r="DV646" s="250" t="str">
        <f>IF(DataGoesHere!$B646="","",SUM(DR$2:DR646)/AVERAGE(DS:DS))</f>
        <v/>
      </c>
      <c r="DX646" s="19" t="str">
        <f>IF(DataGoesHere!$B645="","",(DB640*(Output!$O$49/Output!$P$49))+(IntermediateCalcs!DB641*(Output!$M$49/Output!$P$49))+(IntermediateCalcs!DB642*(Output!$K$49/Output!$P$49))+(DB643*(Output!$I$49/Output!$P$49))+(IntermediateCalcs!DB644*(Output!$G$49/Output!$P$49))+(IntermediateCalcs!DB645*(Output!$E$49/Output!$P$49)))</f>
        <v/>
      </c>
      <c r="DY646" s="274" t="str">
        <f>IF(DX646="","",IF(IntermediateCalcs!$AO$9="Yes",IntermediateCalcs!DX646*$CX646,IntermediateCalcs!DX646))</f>
        <v/>
      </c>
      <c r="DZ646" s="250" t="str">
        <f>IF(DataGoesHere!$B646="","",($CZ646-DY646))</f>
        <v/>
      </c>
      <c r="EA646" s="250" t="str">
        <f>IF(DataGoesHere!$B646="","",ABS($CZ646-DY646))</f>
        <v/>
      </c>
      <c r="EB646" s="250" t="str">
        <f>IF(DataGoesHere!$B646="","",EA646^2)</f>
        <v/>
      </c>
      <c r="EC646" s="249" t="str">
        <f>IF(DataGoesHere!$B646="","",EA646/$CZ646)</f>
        <v/>
      </c>
      <c r="ED646" s="250" t="str">
        <f>IF(DataGoesHere!$B646="","",SUM(DZ$2:DZ646)/AVERAGE(EA:EA))</f>
        <v/>
      </c>
    </row>
    <row r="647" spans="20:134" x14ac:dyDescent="0.2">
      <c r="T647" s="240"/>
      <c r="U647" s="86"/>
      <c r="V647" s="86"/>
      <c r="W647" s="86"/>
      <c r="X647" s="86"/>
      <c r="Y647" s="86"/>
      <c r="Z647" s="86"/>
      <c r="AA647" s="86"/>
      <c r="AB647" s="86"/>
      <c r="AC647" s="245" t="str">
        <f>IF(DataGoesHere!$B647="","",(DataGoesHere!$B647/SUM(DataGoesHere!$B638:'DataGoesHere'!$B649)))</f>
        <v/>
      </c>
      <c r="AD647" s="86"/>
      <c r="AE647" s="241"/>
      <c r="CV647" s="310" t="str">
        <f>IF(DataGoesHere!B647="","",DataGoesHere!A647)</f>
        <v/>
      </c>
      <c r="CW647" s="271">
        <f t="shared" ca="1" si="28"/>
        <v>10</v>
      </c>
      <c r="CX647" s="272">
        <f t="shared" ca="1" si="29"/>
        <v>0.92557634012077306</v>
      </c>
      <c r="CY647" s="266">
        <f>DataGoesHere!A647</f>
        <v>646</v>
      </c>
      <c r="CZ647" s="19" t="str">
        <f>IF(DataGoesHere!B647="","",DataGoesHere!B647)</f>
        <v/>
      </c>
      <c r="DA647" s="19" t="str">
        <f>IF(DataGoesHere!B647="","",IF(AH$5="No",DataGoesHere!B647,DataGoesHere!B647-(AH$2*(DataGoesHere!A647-1))))</f>
        <v/>
      </c>
      <c r="DB647" s="19" t="str">
        <f>IF(DataGoesHere!B647="","",IF(AO$9="No",DataGoesHere!B647,DataGoesHere!B647/CX647))</f>
        <v/>
      </c>
      <c r="DC647" s="19" t="str">
        <f>IF(DataGoesHere!B647="","",IF(AO$9="No",DA647,DA647/CX647))</f>
        <v/>
      </c>
      <c r="DD647" s="293" t="str">
        <f>IF(CZ647="",IF(COUNTIF(DD$2:DD646,"Forecast")&lt;Output!E$43,"Forecast",""),"Actual")</f>
        <v/>
      </c>
      <c r="DF647" s="19" t="str">
        <f>IF(DataGoesHere!B646="",IF(DD647="Forecast",(Output!$E$47*IntermediateCalcs!DH646)+((1-Output!$E$47)*IntermediateCalcs!DF646),""),(Output!$E$47*IntermediateCalcs!DB646)+((1-Output!$E$47)*IntermediateCalcs!DF646))</f>
        <v/>
      </c>
      <c r="DG647" s="19" t="str">
        <f>IF(DataGoesHere!B646="",IF(DD647="Forecast",(Output!$G$47*(IntermediateCalcs!DF647-IntermediateCalcs!DF646))+((1-Output!$G$47)*IntermediateCalcs!DG646),""),(Output!$G$47*(IntermediateCalcs!DF647-IntermediateCalcs!DF646))+((1-Output!$G$47)*IntermediateCalcs!DG646))</f>
        <v/>
      </c>
      <c r="DH647" s="19" t="str">
        <f>IF(DataGoesHere!B646="",IF(DD647="Forecast",DF647+DG647,""),DF647+DG647)</f>
        <v/>
      </c>
      <c r="DI647" s="274" t="str">
        <f>IF(DH647="","",IF(IntermediateCalcs!$AO$9="Yes",IntermediateCalcs!DH647*$CX647,IntermediateCalcs!DH647))</f>
        <v/>
      </c>
      <c r="DJ647" s="250" t="str">
        <f>IF(DataGoesHere!$B647="","",($CZ647-DI647))</f>
        <v/>
      </c>
      <c r="DK647" s="250" t="str">
        <f>IF(DataGoesHere!$B647="","",ABS($CZ647-DI647))</f>
        <v/>
      </c>
      <c r="DL647" s="250" t="str">
        <f>IF(DataGoesHere!$B647="","",DK647^2)</f>
        <v/>
      </c>
      <c r="DM647" s="249" t="str">
        <f>IF(DataGoesHere!$B647="","",DK647/$CZ647)</f>
        <v/>
      </c>
      <c r="DN647" s="250" t="str">
        <f>IF(DataGoesHere!$B647="","",SUM(DJ$2:DJ647)/AVERAGE(DK:DK))</f>
        <v/>
      </c>
      <c r="DP647" s="19" t="str">
        <f>IF(DataGoesHere!B647="",IF($DD647="Forecast",(Output!E$48*IntermediateCalcs!CY647)+Output!G$48,""),(Output!E$48*IntermediateCalcs!CY647)+Output!G$48)</f>
        <v/>
      </c>
      <c r="DQ647" s="274" t="str">
        <f>IF(DP647="","",IF(IntermediateCalcs!$AO$9="Yes",IntermediateCalcs!DP647*$CX647,IntermediateCalcs!DP647))</f>
        <v/>
      </c>
      <c r="DR647" s="250" t="str">
        <f>IF(DataGoesHere!$B647="","",($CZ647-DQ647))</f>
        <v/>
      </c>
      <c r="DS647" s="250" t="str">
        <f>IF(DataGoesHere!$B647="","",ABS($CZ647-DQ647))</f>
        <v/>
      </c>
      <c r="DT647" s="250" t="str">
        <f>IF(DataGoesHere!$B647="","",DS647^2)</f>
        <v/>
      </c>
      <c r="DU647" s="249" t="str">
        <f>IF(DataGoesHere!$B647="","",DS647/$CZ647)</f>
        <v/>
      </c>
      <c r="DV647" s="250" t="str">
        <f>IF(DataGoesHere!$B647="","",SUM(DR$2:DR647)/AVERAGE(DS:DS))</f>
        <v/>
      </c>
      <c r="DX647" s="19" t="str">
        <f>IF(DataGoesHere!$B646="","",(DB641*(Output!$O$49/Output!$P$49))+(IntermediateCalcs!DB642*(Output!$M$49/Output!$P$49))+(IntermediateCalcs!DB643*(Output!$K$49/Output!$P$49))+(DB644*(Output!$I$49/Output!$P$49))+(IntermediateCalcs!DB645*(Output!$G$49/Output!$P$49))+(IntermediateCalcs!DB646*(Output!$E$49/Output!$P$49)))</f>
        <v/>
      </c>
      <c r="DY647" s="274" t="str">
        <f>IF(DX647="","",IF(IntermediateCalcs!$AO$9="Yes",IntermediateCalcs!DX647*$CX647,IntermediateCalcs!DX647))</f>
        <v/>
      </c>
      <c r="DZ647" s="250" t="str">
        <f>IF(DataGoesHere!$B647="","",($CZ647-DY647))</f>
        <v/>
      </c>
      <c r="EA647" s="250" t="str">
        <f>IF(DataGoesHere!$B647="","",ABS($CZ647-DY647))</f>
        <v/>
      </c>
      <c r="EB647" s="250" t="str">
        <f>IF(DataGoesHere!$B647="","",EA647^2)</f>
        <v/>
      </c>
      <c r="EC647" s="249" t="str">
        <f>IF(DataGoesHere!$B647="","",EA647/$CZ647)</f>
        <v/>
      </c>
      <c r="ED647" s="250" t="str">
        <f>IF(DataGoesHere!$B647="","",SUM(DZ$2:DZ647)/AVERAGE(EA:EA))</f>
        <v/>
      </c>
    </row>
    <row r="648" spans="20:134" x14ac:dyDescent="0.2">
      <c r="T648" s="240"/>
      <c r="U648" s="86"/>
      <c r="V648" s="86"/>
      <c r="W648" s="86"/>
      <c r="X648" s="86"/>
      <c r="Y648" s="86"/>
      <c r="Z648" s="86"/>
      <c r="AA648" s="86"/>
      <c r="AB648" s="86"/>
      <c r="AC648" s="86"/>
      <c r="AD648" s="245" t="str">
        <f>IF(DataGoesHere!$B648="","",(DataGoesHere!$B648/SUM(DataGoesHere!$B638:'DataGoesHere'!$B649)))</f>
        <v/>
      </c>
      <c r="AE648" s="241"/>
      <c r="CV648" s="310" t="str">
        <f>IF(DataGoesHere!B648="","",DataGoesHere!A648)</f>
        <v/>
      </c>
      <c r="CW648" s="271">
        <f t="shared" ca="1" si="28"/>
        <v>11</v>
      </c>
      <c r="CX648" s="272">
        <f t="shared" ca="1" si="29"/>
        <v>0.97463169608807265</v>
      </c>
      <c r="CY648" s="266">
        <f>DataGoesHere!A648</f>
        <v>647</v>
      </c>
      <c r="CZ648" s="19" t="str">
        <f>IF(DataGoesHere!B648="","",DataGoesHere!B648)</f>
        <v/>
      </c>
      <c r="DA648" s="19" t="str">
        <f>IF(DataGoesHere!B648="","",IF(AH$5="No",DataGoesHere!B648,DataGoesHere!B648-(AH$2*(DataGoesHere!A648-1))))</f>
        <v/>
      </c>
      <c r="DB648" s="19" t="str">
        <f>IF(DataGoesHere!B648="","",IF(AO$9="No",DataGoesHere!B648,DataGoesHere!B648/CX648))</f>
        <v/>
      </c>
      <c r="DC648" s="19" t="str">
        <f>IF(DataGoesHere!B648="","",IF(AO$9="No",DA648,DA648/CX648))</f>
        <v/>
      </c>
      <c r="DD648" s="293" t="str">
        <f>IF(CZ648="",IF(COUNTIF(DD$2:DD647,"Forecast")&lt;Output!E$43,"Forecast",""),"Actual")</f>
        <v/>
      </c>
      <c r="DF648" s="19" t="str">
        <f>IF(DataGoesHere!B647="",IF(DD648="Forecast",(Output!$E$47*IntermediateCalcs!DH647)+((1-Output!$E$47)*IntermediateCalcs!DF647),""),(Output!$E$47*IntermediateCalcs!DB647)+((1-Output!$E$47)*IntermediateCalcs!DF647))</f>
        <v/>
      </c>
      <c r="DG648" s="19" t="str">
        <f>IF(DataGoesHere!B647="",IF(DD648="Forecast",(Output!$G$47*(IntermediateCalcs!DF648-IntermediateCalcs!DF647))+((1-Output!$G$47)*IntermediateCalcs!DG647),""),(Output!$G$47*(IntermediateCalcs!DF648-IntermediateCalcs!DF647))+((1-Output!$G$47)*IntermediateCalcs!DG647))</f>
        <v/>
      </c>
      <c r="DH648" s="19" t="str">
        <f>IF(DataGoesHere!B647="",IF(DD648="Forecast",DF648+DG648,""),DF648+DG648)</f>
        <v/>
      </c>
      <c r="DI648" s="274" t="str">
        <f>IF(DH648="","",IF(IntermediateCalcs!$AO$9="Yes",IntermediateCalcs!DH648*$CX648,IntermediateCalcs!DH648))</f>
        <v/>
      </c>
      <c r="DJ648" s="250" t="str">
        <f>IF(DataGoesHere!$B648="","",($CZ648-DI648))</f>
        <v/>
      </c>
      <c r="DK648" s="250" t="str">
        <f>IF(DataGoesHere!$B648="","",ABS($CZ648-DI648))</f>
        <v/>
      </c>
      <c r="DL648" s="250" t="str">
        <f>IF(DataGoesHere!$B648="","",DK648^2)</f>
        <v/>
      </c>
      <c r="DM648" s="249" t="str">
        <f>IF(DataGoesHere!$B648="","",DK648/$CZ648)</f>
        <v/>
      </c>
      <c r="DN648" s="250" t="str">
        <f>IF(DataGoesHere!$B648="","",SUM(DJ$2:DJ648)/AVERAGE(DK:DK))</f>
        <v/>
      </c>
      <c r="DP648" s="19" t="str">
        <f>IF(DataGoesHere!B648="",IF($DD648="Forecast",(Output!E$48*IntermediateCalcs!CY648)+Output!G$48,""),(Output!E$48*IntermediateCalcs!CY648)+Output!G$48)</f>
        <v/>
      </c>
      <c r="DQ648" s="274" t="str">
        <f>IF(DP648="","",IF(IntermediateCalcs!$AO$9="Yes",IntermediateCalcs!DP648*$CX648,IntermediateCalcs!DP648))</f>
        <v/>
      </c>
      <c r="DR648" s="250" t="str">
        <f>IF(DataGoesHere!$B648="","",($CZ648-DQ648))</f>
        <v/>
      </c>
      <c r="DS648" s="250" t="str">
        <f>IF(DataGoesHere!$B648="","",ABS($CZ648-DQ648))</f>
        <v/>
      </c>
      <c r="DT648" s="250" t="str">
        <f>IF(DataGoesHere!$B648="","",DS648^2)</f>
        <v/>
      </c>
      <c r="DU648" s="249" t="str">
        <f>IF(DataGoesHere!$B648="","",DS648/$CZ648)</f>
        <v/>
      </c>
      <c r="DV648" s="250" t="str">
        <f>IF(DataGoesHere!$B648="","",SUM(DR$2:DR648)/AVERAGE(DS:DS))</f>
        <v/>
      </c>
      <c r="DX648" s="19" t="str">
        <f>IF(DataGoesHere!$B647="","",(DB642*(Output!$O$49/Output!$P$49))+(IntermediateCalcs!DB643*(Output!$M$49/Output!$P$49))+(IntermediateCalcs!DB644*(Output!$K$49/Output!$P$49))+(DB645*(Output!$I$49/Output!$P$49))+(IntermediateCalcs!DB646*(Output!$G$49/Output!$P$49))+(IntermediateCalcs!DB647*(Output!$E$49/Output!$P$49)))</f>
        <v/>
      </c>
      <c r="DY648" s="274" t="str">
        <f>IF(DX648="","",IF(IntermediateCalcs!$AO$9="Yes",IntermediateCalcs!DX648*$CX648,IntermediateCalcs!DX648))</f>
        <v/>
      </c>
      <c r="DZ648" s="250" t="str">
        <f>IF(DataGoesHere!$B648="","",($CZ648-DY648))</f>
        <v/>
      </c>
      <c r="EA648" s="250" t="str">
        <f>IF(DataGoesHere!$B648="","",ABS($CZ648-DY648))</f>
        <v/>
      </c>
      <c r="EB648" s="250" t="str">
        <f>IF(DataGoesHere!$B648="","",EA648^2)</f>
        <v/>
      </c>
      <c r="EC648" s="249" t="str">
        <f>IF(DataGoesHere!$B648="","",EA648/$CZ648)</f>
        <v/>
      </c>
      <c r="ED648" s="250" t="str">
        <f>IF(DataGoesHere!$B648="","",SUM(DZ$2:DZ648)/AVERAGE(EA:EA))</f>
        <v/>
      </c>
    </row>
    <row r="649" spans="20:134" x14ac:dyDescent="0.2">
      <c r="T649" s="242"/>
      <c r="U649" s="243"/>
      <c r="V649" s="243"/>
      <c r="W649" s="243"/>
      <c r="X649" s="243"/>
      <c r="Y649" s="243"/>
      <c r="Z649" s="243"/>
      <c r="AA649" s="243"/>
      <c r="AB649" s="243"/>
      <c r="AC649" s="243"/>
      <c r="AD649" s="243"/>
      <c r="AE649" s="246" t="str">
        <f>IF(DataGoesHere!$B649="","",(DataGoesHere!$B649/SUM(DataGoesHere!$B638:'DataGoesHere'!$B649)))</f>
        <v/>
      </c>
      <c r="CV649" s="310" t="str">
        <f>IF(DataGoesHere!B649="","",DataGoesHere!A649)</f>
        <v/>
      </c>
      <c r="CW649" s="271">
        <f t="shared" ca="1" si="28"/>
        <v>12</v>
      </c>
      <c r="CX649" s="272">
        <f t="shared" ca="1" si="29"/>
        <v>1.0054005237672714</v>
      </c>
      <c r="CY649" s="266">
        <f>DataGoesHere!A649</f>
        <v>648</v>
      </c>
      <c r="CZ649" s="19" t="str">
        <f>IF(DataGoesHere!B649="","",DataGoesHere!B649)</f>
        <v/>
      </c>
      <c r="DA649" s="19" t="str">
        <f>IF(DataGoesHere!B649="","",IF(AH$5="No",DataGoesHere!B649,DataGoesHere!B649-(AH$2*(DataGoesHere!A649-1))))</f>
        <v/>
      </c>
      <c r="DB649" s="19" t="str">
        <f>IF(DataGoesHere!B649="","",IF(AO$9="No",DataGoesHere!B649,DataGoesHere!B649/CX649))</f>
        <v/>
      </c>
      <c r="DC649" s="19" t="str">
        <f>IF(DataGoesHere!B649="","",IF(AO$9="No",DA649,DA649/CX649))</f>
        <v/>
      </c>
      <c r="DD649" s="293" t="str">
        <f>IF(CZ649="",IF(COUNTIF(DD$2:DD648,"Forecast")&lt;Output!E$43,"Forecast",""),"Actual")</f>
        <v/>
      </c>
      <c r="DF649" s="19" t="str">
        <f>IF(DataGoesHere!B648="",IF(DD649="Forecast",(Output!$E$47*IntermediateCalcs!DH648)+((1-Output!$E$47)*IntermediateCalcs!DF648),""),(Output!$E$47*IntermediateCalcs!DB648)+((1-Output!$E$47)*IntermediateCalcs!DF648))</f>
        <v/>
      </c>
      <c r="DG649" s="19" t="str">
        <f>IF(DataGoesHere!B648="",IF(DD649="Forecast",(Output!$G$47*(IntermediateCalcs!DF649-IntermediateCalcs!DF648))+((1-Output!$G$47)*IntermediateCalcs!DG648),""),(Output!$G$47*(IntermediateCalcs!DF649-IntermediateCalcs!DF648))+((1-Output!$G$47)*IntermediateCalcs!DG648))</f>
        <v/>
      </c>
      <c r="DH649" s="19" t="str">
        <f>IF(DataGoesHere!B648="",IF(DD649="Forecast",DF649+DG649,""),DF649+DG649)</f>
        <v/>
      </c>
      <c r="DI649" s="274" t="str">
        <f>IF(DH649="","",IF(IntermediateCalcs!$AO$9="Yes",IntermediateCalcs!DH649*$CX649,IntermediateCalcs!DH649))</f>
        <v/>
      </c>
      <c r="DJ649" s="250" t="str">
        <f>IF(DataGoesHere!$B649="","",($CZ649-DI649))</f>
        <v/>
      </c>
      <c r="DK649" s="250" t="str">
        <f>IF(DataGoesHere!$B649="","",ABS($CZ649-DI649))</f>
        <v/>
      </c>
      <c r="DL649" s="250" t="str">
        <f>IF(DataGoesHere!$B649="","",DK649^2)</f>
        <v/>
      </c>
      <c r="DM649" s="249" t="str">
        <f>IF(DataGoesHere!$B649="","",DK649/$CZ649)</f>
        <v/>
      </c>
      <c r="DN649" s="250" t="str">
        <f>IF(DataGoesHere!$B649="","",SUM(DJ$2:DJ649)/AVERAGE(DK:DK))</f>
        <v/>
      </c>
      <c r="DP649" s="19" t="str">
        <f>IF(DataGoesHere!B649="",IF($DD649="Forecast",(Output!E$48*IntermediateCalcs!CY649)+Output!G$48,""),(Output!E$48*IntermediateCalcs!CY649)+Output!G$48)</f>
        <v/>
      </c>
      <c r="DQ649" s="274" t="str">
        <f>IF(DP649="","",IF(IntermediateCalcs!$AO$9="Yes",IntermediateCalcs!DP649*$CX649,IntermediateCalcs!DP649))</f>
        <v/>
      </c>
      <c r="DR649" s="250" t="str">
        <f>IF(DataGoesHere!$B649="","",($CZ649-DQ649))</f>
        <v/>
      </c>
      <c r="DS649" s="250" t="str">
        <f>IF(DataGoesHere!$B649="","",ABS($CZ649-DQ649))</f>
        <v/>
      </c>
      <c r="DT649" s="250" t="str">
        <f>IF(DataGoesHere!$B649="","",DS649^2)</f>
        <v/>
      </c>
      <c r="DU649" s="249" t="str">
        <f>IF(DataGoesHere!$B649="","",DS649/$CZ649)</f>
        <v/>
      </c>
      <c r="DV649" s="250" t="str">
        <f>IF(DataGoesHere!$B649="","",SUM(DR$2:DR649)/AVERAGE(DS:DS))</f>
        <v/>
      </c>
      <c r="DX649" s="19" t="str">
        <f>IF(DataGoesHere!$B648="","",(DB643*(Output!$O$49/Output!$P$49))+(IntermediateCalcs!DB644*(Output!$M$49/Output!$P$49))+(IntermediateCalcs!DB645*(Output!$K$49/Output!$P$49))+(DB646*(Output!$I$49/Output!$P$49))+(IntermediateCalcs!DB647*(Output!$G$49/Output!$P$49))+(IntermediateCalcs!DB648*(Output!$E$49/Output!$P$49)))</f>
        <v/>
      </c>
      <c r="DY649" s="274" t="str">
        <f>IF(DX649="","",IF(IntermediateCalcs!$AO$9="Yes",IntermediateCalcs!DX649*$CX649,IntermediateCalcs!DX649))</f>
        <v/>
      </c>
      <c r="DZ649" s="250" t="str">
        <f>IF(DataGoesHere!$B649="","",($CZ649-DY649))</f>
        <v/>
      </c>
      <c r="EA649" s="250" t="str">
        <f>IF(DataGoesHere!$B649="","",ABS($CZ649-DY649))</f>
        <v/>
      </c>
      <c r="EB649" s="250" t="str">
        <f>IF(DataGoesHere!$B649="","",EA649^2)</f>
        <v/>
      </c>
      <c r="EC649" s="249" t="str">
        <f>IF(DataGoesHere!$B649="","",EA649/$CZ649)</f>
        <v/>
      </c>
      <c r="ED649" s="250" t="str">
        <f>IF(DataGoesHere!$B649="","",SUM(DZ$2:DZ649)/AVERAGE(EA:EA))</f>
        <v/>
      </c>
    </row>
    <row r="650" spans="20:134" x14ac:dyDescent="0.2">
      <c r="T650" s="244" t="str">
        <f>IF(DataGoesHere!$B650="","",(DataGoesHere!$B650/SUM(DataGoesHere!$B650:'DataGoesHere'!$B661)))</f>
        <v/>
      </c>
      <c r="U650" s="238"/>
      <c r="V650" s="238"/>
      <c r="W650" s="238"/>
      <c r="X650" s="238"/>
      <c r="Y650" s="238"/>
      <c r="Z650" s="238"/>
      <c r="AA650" s="238"/>
      <c r="AB650" s="238"/>
      <c r="AC650" s="238"/>
      <c r="AD650" s="238"/>
      <c r="AE650" s="239"/>
      <c r="CV650" s="310" t="str">
        <f>IF(DataGoesHere!B650="","",DataGoesHere!A650)</f>
        <v/>
      </c>
      <c r="CW650" s="271">
        <f t="shared" ca="1" si="28"/>
        <v>1</v>
      </c>
      <c r="CX650" s="272">
        <f t="shared" ca="1" si="29"/>
        <v>1.3236179355303281</v>
      </c>
      <c r="CY650" s="266">
        <f>DataGoesHere!A650</f>
        <v>649</v>
      </c>
      <c r="CZ650" s="19" t="str">
        <f>IF(DataGoesHere!B650="","",DataGoesHere!B650)</f>
        <v/>
      </c>
      <c r="DA650" s="19" t="str">
        <f>IF(DataGoesHere!B650="","",IF(AH$5="No",DataGoesHere!B650,DataGoesHere!B650-(AH$2*(DataGoesHere!A650-1))))</f>
        <v/>
      </c>
      <c r="DB650" s="19" t="str">
        <f>IF(DataGoesHere!B650="","",IF(AO$9="No",DataGoesHere!B650,DataGoesHere!B650/CX650))</f>
        <v/>
      </c>
      <c r="DC650" s="19" t="str">
        <f>IF(DataGoesHere!B650="","",IF(AO$9="No",DA650,DA650/CX650))</f>
        <v/>
      </c>
      <c r="DD650" s="293" t="str">
        <f>IF(CZ650="",IF(COUNTIF(DD$2:DD649,"Forecast")&lt;Output!E$43,"Forecast",""),"Actual")</f>
        <v/>
      </c>
      <c r="DF650" s="19" t="str">
        <f>IF(DataGoesHere!B649="",IF(DD650="Forecast",(Output!$E$47*IntermediateCalcs!DH649)+((1-Output!$E$47)*IntermediateCalcs!DF649),""),(Output!$E$47*IntermediateCalcs!DB649)+((1-Output!$E$47)*IntermediateCalcs!DF649))</f>
        <v/>
      </c>
      <c r="DG650" s="19" t="str">
        <f>IF(DataGoesHere!B649="",IF(DD650="Forecast",(Output!$G$47*(IntermediateCalcs!DF650-IntermediateCalcs!DF649))+((1-Output!$G$47)*IntermediateCalcs!DG649),""),(Output!$G$47*(IntermediateCalcs!DF650-IntermediateCalcs!DF649))+((1-Output!$G$47)*IntermediateCalcs!DG649))</f>
        <v/>
      </c>
      <c r="DH650" s="19" t="str">
        <f>IF(DataGoesHere!B649="",IF(DD650="Forecast",DF650+DG650,""),DF650+DG650)</f>
        <v/>
      </c>
      <c r="DI650" s="274" t="str">
        <f>IF(DH650="","",IF(IntermediateCalcs!$AO$9="Yes",IntermediateCalcs!DH650*$CX650,IntermediateCalcs!DH650))</f>
        <v/>
      </c>
      <c r="DJ650" s="250" t="str">
        <f>IF(DataGoesHere!$B650="","",($CZ650-DI650))</f>
        <v/>
      </c>
      <c r="DK650" s="250" t="str">
        <f>IF(DataGoesHere!$B650="","",ABS($CZ650-DI650))</f>
        <v/>
      </c>
      <c r="DL650" s="250" t="str">
        <f>IF(DataGoesHere!$B650="","",DK650^2)</f>
        <v/>
      </c>
      <c r="DM650" s="249" t="str">
        <f>IF(DataGoesHere!$B650="","",DK650/$CZ650)</f>
        <v/>
      </c>
      <c r="DN650" s="250" t="str">
        <f>IF(DataGoesHere!$B650="","",SUM(DJ$2:DJ650)/AVERAGE(DK:DK))</f>
        <v/>
      </c>
      <c r="DP650" s="19" t="str">
        <f>IF(DataGoesHere!B650="",IF($DD650="Forecast",(Output!E$48*IntermediateCalcs!CY650)+Output!G$48,""),(Output!E$48*IntermediateCalcs!CY650)+Output!G$48)</f>
        <v/>
      </c>
      <c r="DQ650" s="274" t="str">
        <f>IF(DP650="","",IF(IntermediateCalcs!$AO$9="Yes",IntermediateCalcs!DP650*$CX650,IntermediateCalcs!DP650))</f>
        <v/>
      </c>
      <c r="DR650" s="250" t="str">
        <f>IF(DataGoesHere!$B650="","",($CZ650-DQ650))</f>
        <v/>
      </c>
      <c r="DS650" s="250" t="str">
        <f>IF(DataGoesHere!$B650="","",ABS($CZ650-DQ650))</f>
        <v/>
      </c>
      <c r="DT650" s="250" t="str">
        <f>IF(DataGoesHere!$B650="","",DS650^2)</f>
        <v/>
      </c>
      <c r="DU650" s="249" t="str">
        <f>IF(DataGoesHere!$B650="","",DS650/$CZ650)</f>
        <v/>
      </c>
      <c r="DV650" s="250" t="str">
        <f>IF(DataGoesHere!$B650="","",SUM(DR$2:DR650)/AVERAGE(DS:DS))</f>
        <v/>
      </c>
      <c r="DX650" s="19" t="str">
        <f>IF(DataGoesHere!$B649="","",(DB644*(Output!$O$49/Output!$P$49))+(IntermediateCalcs!DB645*(Output!$M$49/Output!$P$49))+(IntermediateCalcs!DB646*(Output!$K$49/Output!$P$49))+(DB647*(Output!$I$49/Output!$P$49))+(IntermediateCalcs!DB648*(Output!$G$49/Output!$P$49))+(IntermediateCalcs!DB649*(Output!$E$49/Output!$P$49)))</f>
        <v/>
      </c>
      <c r="DY650" s="274" t="str">
        <f>IF(DX650="","",IF(IntermediateCalcs!$AO$9="Yes",IntermediateCalcs!DX650*$CX650,IntermediateCalcs!DX650))</f>
        <v/>
      </c>
      <c r="DZ650" s="250" t="str">
        <f>IF(DataGoesHere!$B650="","",($CZ650-DY650))</f>
        <v/>
      </c>
      <c r="EA650" s="250" t="str">
        <f>IF(DataGoesHere!$B650="","",ABS($CZ650-DY650))</f>
        <v/>
      </c>
      <c r="EB650" s="250" t="str">
        <f>IF(DataGoesHere!$B650="","",EA650^2)</f>
        <v/>
      </c>
      <c r="EC650" s="249" t="str">
        <f>IF(DataGoesHere!$B650="","",EA650/$CZ650)</f>
        <v/>
      </c>
      <c r="ED650" s="250" t="str">
        <f>IF(DataGoesHere!$B650="","",SUM(DZ$2:DZ650)/AVERAGE(EA:EA))</f>
        <v/>
      </c>
    </row>
    <row r="651" spans="20:134" x14ac:dyDescent="0.2">
      <c r="T651" s="240"/>
      <c r="U651" s="245" t="str">
        <f>IF(DataGoesHere!$B651="","",(DataGoesHere!$B651/SUM(DataGoesHere!$B651:'DataGoesHere'!$B661)))</f>
        <v/>
      </c>
      <c r="V651" s="86"/>
      <c r="W651" s="86"/>
      <c r="X651" s="86"/>
      <c r="Y651" s="86"/>
      <c r="Z651" s="86"/>
      <c r="AA651" s="86"/>
      <c r="AB651" s="86"/>
      <c r="AC651" s="86"/>
      <c r="AD651" s="86"/>
      <c r="AE651" s="241"/>
      <c r="CV651" s="310" t="str">
        <f>IF(DataGoesHere!B651="","",DataGoesHere!A651)</f>
        <v/>
      </c>
      <c r="CW651" s="271">
        <f t="shared" ca="1" si="28"/>
        <v>2</v>
      </c>
      <c r="CX651" s="272">
        <f t="shared" ca="1" si="29"/>
        <v>0.80574490527728204</v>
      </c>
      <c r="CY651" s="266">
        <f>DataGoesHere!A651</f>
        <v>650</v>
      </c>
      <c r="CZ651" s="19" t="str">
        <f>IF(DataGoesHere!B651="","",DataGoesHere!B651)</f>
        <v/>
      </c>
      <c r="DA651" s="19" t="str">
        <f>IF(DataGoesHere!B651="","",IF(AH$5="No",DataGoesHere!B651,DataGoesHere!B651-(AH$2*(DataGoesHere!A651-1))))</f>
        <v/>
      </c>
      <c r="DB651" s="19" t="str">
        <f>IF(DataGoesHere!B651="","",IF(AO$9="No",DataGoesHere!B651,DataGoesHere!B651/CX651))</f>
        <v/>
      </c>
      <c r="DC651" s="19" t="str">
        <f>IF(DataGoesHere!B651="","",IF(AO$9="No",DA651,DA651/CX651))</f>
        <v/>
      </c>
      <c r="DD651" s="293" t="str">
        <f>IF(CZ651="",IF(COUNTIF(DD$2:DD650,"Forecast")&lt;Output!E$43,"Forecast",""),"Actual")</f>
        <v/>
      </c>
      <c r="DF651" s="19" t="str">
        <f>IF(DataGoesHere!B650="",IF(DD651="Forecast",(Output!$E$47*IntermediateCalcs!DH650)+((1-Output!$E$47)*IntermediateCalcs!DF650),""),(Output!$E$47*IntermediateCalcs!DB650)+((1-Output!$E$47)*IntermediateCalcs!DF650))</f>
        <v/>
      </c>
      <c r="DG651" s="19" t="str">
        <f>IF(DataGoesHere!B650="",IF(DD651="Forecast",(Output!$G$47*(IntermediateCalcs!DF651-IntermediateCalcs!DF650))+((1-Output!$G$47)*IntermediateCalcs!DG650),""),(Output!$G$47*(IntermediateCalcs!DF651-IntermediateCalcs!DF650))+((1-Output!$G$47)*IntermediateCalcs!DG650))</f>
        <v/>
      </c>
      <c r="DH651" s="19" t="str">
        <f>IF(DataGoesHere!B650="",IF(DD651="Forecast",DF651+DG651,""),DF651+DG651)</f>
        <v/>
      </c>
      <c r="DI651" s="274" t="str">
        <f>IF(DH651="","",IF(IntermediateCalcs!$AO$9="Yes",IntermediateCalcs!DH651*$CX651,IntermediateCalcs!DH651))</f>
        <v/>
      </c>
      <c r="DJ651" s="250" t="str">
        <f>IF(DataGoesHere!$B651="","",($CZ651-DI651))</f>
        <v/>
      </c>
      <c r="DK651" s="250" t="str">
        <f>IF(DataGoesHere!$B651="","",ABS($CZ651-DI651))</f>
        <v/>
      </c>
      <c r="DL651" s="250" t="str">
        <f>IF(DataGoesHere!$B651="","",DK651^2)</f>
        <v/>
      </c>
      <c r="DM651" s="249" t="str">
        <f>IF(DataGoesHere!$B651="","",DK651/$CZ651)</f>
        <v/>
      </c>
      <c r="DN651" s="250" t="str">
        <f>IF(DataGoesHere!$B651="","",SUM(DJ$2:DJ651)/AVERAGE(DK:DK))</f>
        <v/>
      </c>
      <c r="DP651" s="19" t="str">
        <f>IF(DataGoesHere!B651="",IF($DD651="Forecast",(Output!E$48*IntermediateCalcs!CY651)+Output!G$48,""),(Output!E$48*IntermediateCalcs!CY651)+Output!G$48)</f>
        <v/>
      </c>
      <c r="DQ651" s="274" t="str">
        <f>IF(DP651="","",IF(IntermediateCalcs!$AO$9="Yes",IntermediateCalcs!DP651*$CX651,IntermediateCalcs!DP651))</f>
        <v/>
      </c>
      <c r="DR651" s="250" t="str">
        <f>IF(DataGoesHere!$B651="","",($CZ651-DQ651))</f>
        <v/>
      </c>
      <c r="DS651" s="250" t="str">
        <f>IF(DataGoesHere!$B651="","",ABS($CZ651-DQ651))</f>
        <v/>
      </c>
      <c r="DT651" s="250" t="str">
        <f>IF(DataGoesHere!$B651="","",DS651^2)</f>
        <v/>
      </c>
      <c r="DU651" s="249" t="str">
        <f>IF(DataGoesHere!$B651="","",DS651/$CZ651)</f>
        <v/>
      </c>
      <c r="DV651" s="250" t="str">
        <f>IF(DataGoesHere!$B651="","",SUM(DR$2:DR651)/AVERAGE(DS:DS))</f>
        <v/>
      </c>
      <c r="DX651" s="19" t="str">
        <f>IF(DataGoesHere!$B650="","",(DB645*(Output!$O$49/Output!$P$49))+(IntermediateCalcs!DB646*(Output!$M$49/Output!$P$49))+(IntermediateCalcs!DB647*(Output!$K$49/Output!$P$49))+(DB648*(Output!$I$49/Output!$P$49))+(IntermediateCalcs!DB649*(Output!$G$49/Output!$P$49))+(IntermediateCalcs!DB650*(Output!$E$49/Output!$P$49)))</f>
        <v/>
      </c>
      <c r="DY651" s="274" t="str">
        <f>IF(DX651="","",IF(IntermediateCalcs!$AO$9="Yes",IntermediateCalcs!DX651*$CX651,IntermediateCalcs!DX651))</f>
        <v/>
      </c>
      <c r="DZ651" s="250" t="str">
        <f>IF(DataGoesHere!$B651="","",($CZ651-DY651))</f>
        <v/>
      </c>
      <c r="EA651" s="250" t="str">
        <f>IF(DataGoesHere!$B651="","",ABS($CZ651-DY651))</f>
        <v/>
      </c>
      <c r="EB651" s="250" t="str">
        <f>IF(DataGoesHere!$B651="","",EA651^2)</f>
        <v/>
      </c>
      <c r="EC651" s="249" t="str">
        <f>IF(DataGoesHere!$B651="","",EA651/$CZ651)</f>
        <v/>
      </c>
      <c r="ED651" s="250" t="str">
        <f>IF(DataGoesHere!$B651="","",SUM(DZ$2:DZ651)/AVERAGE(EA:EA))</f>
        <v/>
      </c>
    </row>
    <row r="652" spans="20:134" x14ac:dyDescent="0.2">
      <c r="T652" s="240"/>
      <c r="U652" s="86"/>
      <c r="V652" s="245" t="str">
        <f>IF(DataGoesHere!$B652="","",(DataGoesHere!$B652/SUM(DataGoesHere!$B650:'DataGoesHere'!$B661)))</f>
        <v/>
      </c>
      <c r="W652" s="86"/>
      <c r="X652" s="86"/>
      <c r="Y652" s="86"/>
      <c r="Z652" s="86"/>
      <c r="AA652" s="86"/>
      <c r="AB652" s="86"/>
      <c r="AC652" s="86"/>
      <c r="AD652" s="86"/>
      <c r="AE652" s="241"/>
      <c r="CV652" s="310" t="str">
        <f>IF(DataGoesHere!B652="","",DataGoesHere!A652)</f>
        <v/>
      </c>
      <c r="CW652" s="271">
        <f t="shared" ca="1" si="28"/>
        <v>3</v>
      </c>
      <c r="CX652" s="272">
        <f t="shared" ca="1" si="29"/>
        <v>0.79862940076451561</v>
      </c>
      <c r="CY652" s="266">
        <f>DataGoesHere!A652</f>
        <v>651</v>
      </c>
      <c r="CZ652" s="19" t="str">
        <f>IF(DataGoesHere!B652="","",DataGoesHere!B652)</f>
        <v/>
      </c>
      <c r="DA652" s="19" t="str">
        <f>IF(DataGoesHere!B652="","",IF(AH$5="No",DataGoesHere!B652,DataGoesHere!B652-(AH$2*(DataGoesHere!A652-1))))</f>
        <v/>
      </c>
      <c r="DB652" s="19" t="str">
        <f>IF(DataGoesHere!B652="","",IF(AO$9="No",DataGoesHere!B652,DataGoesHere!B652/CX652))</f>
        <v/>
      </c>
      <c r="DC652" s="19" t="str">
        <f>IF(DataGoesHere!B652="","",IF(AO$9="No",DA652,DA652/CX652))</f>
        <v/>
      </c>
      <c r="DD652" s="293" t="str">
        <f>IF(CZ652="",IF(COUNTIF(DD$2:DD651,"Forecast")&lt;Output!E$43,"Forecast",""),"Actual")</f>
        <v/>
      </c>
      <c r="DF652" s="19" t="str">
        <f>IF(DataGoesHere!B651="",IF(DD652="Forecast",(Output!$E$47*IntermediateCalcs!DH651)+((1-Output!$E$47)*IntermediateCalcs!DF651),""),(Output!$E$47*IntermediateCalcs!DB651)+((1-Output!$E$47)*IntermediateCalcs!DF651))</f>
        <v/>
      </c>
      <c r="DG652" s="19" t="str">
        <f>IF(DataGoesHere!B651="",IF(DD652="Forecast",(Output!$G$47*(IntermediateCalcs!DF652-IntermediateCalcs!DF651))+((1-Output!$G$47)*IntermediateCalcs!DG651),""),(Output!$G$47*(IntermediateCalcs!DF652-IntermediateCalcs!DF651))+((1-Output!$G$47)*IntermediateCalcs!DG651))</f>
        <v/>
      </c>
      <c r="DH652" s="19" t="str">
        <f>IF(DataGoesHere!B651="",IF(DD652="Forecast",DF652+DG652,""),DF652+DG652)</f>
        <v/>
      </c>
      <c r="DI652" s="274" t="str">
        <f>IF(DH652="","",IF(IntermediateCalcs!$AO$9="Yes",IntermediateCalcs!DH652*$CX652,IntermediateCalcs!DH652))</f>
        <v/>
      </c>
      <c r="DJ652" s="250" t="str">
        <f>IF(DataGoesHere!$B652="","",($CZ652-DI652))</f>
        <v/>
      </c>
      <c r="DK652" s="250" t="str">
        <f>IF(DataGoesHere!$B652="","",ABS($CZ652-DI652))</f>
        <v/>
      </c>
      <c r="DL652" s="250" t="str">
        <f>IF(DataGoesHere!$B652="","",DK652^2)</f>
        <v/>
      </c>
      <c r="DM652" s="249" t="str">
        <f>IF(DataGoesHere!$B652="","",DK652/$CZ652)</f>
        <v/>
      </c>
      <c r="DN652" s="250" t="str">
        <f>IF(DataGoesHere!$B652="","",SUM(DJ$2:DJ652)/AVERAGE(DK:DK))</f>
        <v/>
      </c>
      <c r="DP652" s="19" t="str">
        <f>IF(DataGoesHere!B652="",IF($DD652="Forecast",(Output!E$48*IntermediateCalcs!CY652)+Output!G$48,""),(Output!E$48*IntermediateCalcs!CY652)+Output!G$48)</f>
        <v/>
      </c>
      <c r="DQ652" s="274" t="str">
        <f>IF(DP652="","",IF(IntermediateCalcs!$AO$9="Yes",IntermediateCalcs!DP652*$CX652,IntermediateCalcs!DP652))</f>
        <v/>
      </c>
      <c r="DR652" s="250" t="str">
        <f>IF(DataGoesHere!$B652="","",($CZ652-DQ652))</f>
        <v/>
      </c>
      <c r="DS652" s="250" t="str">
        <f>IF(DataGoesHere!$B652="","",ABS($CZ652-DQ652))</f>
        <v/>
      </c>
      <c r="DT652" s="250" t="str">
        <f>IF(DataGoesHere!$B652="","",DS652^2)</f>
        <v/>
      </c>
      <c r="DU652" s="249" t="str">
        <f>IF(DataGoesHere!$B652="","",DS652/$CZ652)</f>
        <v/>
      </c>
      <c r="DV652" s="250" t="str">
        <f>IF(DataGoesHere!$B652="","",SUM(DR$2:DR652)/AVERAGE(DS:DS))</f>
        <v/>
      </c>
      <c r="DX652" s="19" t="str">
        <f>IF(DataGoesHere!$B651="","",(DB646*(Output!$O$49/Output!$P$49))+(IntermediateCalcs!DB647*(Output!$M$49/Output!$P$49))+(IntermediateCalcs!DB648*(Output!$K$49/Output!$P$49))+(DB649*(Output!$I$49/Output!$P$49))+(IntermediateCalcs!DB650*(Output!$G$49/Output!$P$49))+(IntermediateCalcs!DB651*(Output!$E$49/Output!$P$49)))</f>
        <v/>
      </c>
      <c r="DY652" s="274" t="str">
        <f>IF(DX652="","",IF(IntermediateCalcs!$AO$9="Yes",IntermediateCalcs!DX652*$CX652,IntermediateCalcs!DX652))</f>
        <v/>
      </c>
      <c r="DZ652" s="250" t="str">
        <f>IF(DataGoesHere!$B652="","",($CZ652-DY652))</f>
        <v/>
      </c>
      <c r="EA652" s="250" t="str">
        <f>IF(DataGoesHere!$B652="","",ABS($CZ652-DY652))</f>
        <v/>
      </c>
      <c r="EB652" s="250" t="str">
        <f>IF(DataGoesHere!$B652="","",EA652^2)</f>
        <v/>
      </c>
      <c r="EC652" s="249" t="str">
        <f>IF(DataGoesHere!$B652="","",EA652/$CZ652)</f>
        <v/>
      </c>
      <c r="ED652" s="250" t="str">
        <f>IF(DataGoesHere!$B652="","",SUM(DZ$2:DZ652)/AVERAGE(EA:EA))</f>
        <v/>
      </c>
    </row>
    <row r="653" spans="20:134" x14ac:dyDescent="0.2">
      <c r="T653" s="240"/>
      <c r="U653" s="86"/>
      <c r="V653" s="86"/>
      <c r="W653" s="245" t="str">
        <f>IF(DataGoesHere!$B653="","",(DataGoesHere!$B653/SUM(DataGoesHere!$B650:'DataGoesHere'!$B661)))</f>
        <v/>
      </c>
      <c r="X653" s="86"/>
      <c r="Y653" s="86"/>
      <c r="Z653" s="86"/>
      <c r="AA653" s="86"/>
      <c r="AB653" s="86"/>
      <c r="AC653" s="86"/>
      <c r="AD653" s="86"/>
      <c r="AE653" s="241"/>
      <c r="CV653" s="310" t="str">
        <f>IF(DataGoesHere!B653="","",DataGoesHere!A653)</f>
        <v/>
      </c>
      <c r="CW653" s="271">
        <f t="shared" ca="1" si="28"/>
        <v>4</v>
      </c>
      <c r="CX653" s="272">
        <f t="shared" ca="1" si="29"/>
        <v>1.0149292433706087</v>
      </c>
      <c r="CY653" s="266">
        <f>DataGoesHere!A653</f>
        <v>652</v>
      </c>
      <c r="CZ653" s="19" t="str">
        <f>IF(DataGoesHere!B653="","",DataGoesHere!B653)</f>
        <v/>
      </c>
      <c r="DA653" s="19" t="str">
        <f>IF(DataGoesHere!B653="","",IF(AH$5="No",DataGoesHere!B653,DataGoesHere!B653-(AH$2*(DataGoesHere!A653-1))))</f>
        <v/>
      </c>
      <c r="DB653" s="19" t="str">
        <f>IF(DataGoesHere!B653="","",IF(AO$9="No",DataGoesHere!B653,DataGoesHere!B653/CX653))</f>
        <v/>
      </c>
      <c r="DC653" s="19" t="str">
        <f>IF(DataGoesHere!B653="","",IF(AO$9="No",DA653,DA653/CX653))</f>
        <v/>
      </c>
      <c r="DD653" s="293" t="str">
        <f>IF(CZ653="",IF(COUNTIF(DD$2:DD652,"Forecast")&lt;Output!E$43,"Forecast",""),"Actual")</f>
        <v/>
      </c>
      <c r="DF653" s="19" t="str">
        <f>IF(DataGoesHere!B652="",IF(DD653="Forecast",(Output!$E$47*IntermediateCalcs!DH652)+((1-Output!$E$47)*IntermediateCalcs!DF652),""),(Output!$E$47*IntermediateCalcs!DB652)+((1-Output!$E$47)*IntermediateCalcs!DF652))</f>
        <v/>
      </c>
      <c r="DG653" s="19" t="str">
        <f>IF(DataGoesHere!B652="",IF(DD653="Forecast",(Output!$G$47*(IntermediateCalcs!DF653-IntermediateCalcs!DF652))+((1-Output!$G$47)*IntermediateCalcs!DG652),""),(Output!$G$47*(IntermediateCalcs!DF653-IntermediateCalcs!DF652))+((1-Output!$G$47)*IntermediateCalcs!DG652))</f>
        <v/>
      </c>
      <c r="DH653" s="19" t="str">
        <f>IF(DataGoesHere!B652="",IF(DD653="Forecast",DF653+DG653,""),DF653+DG653)</f>
        <v/>
      </c>
      <c r="DI653" s="274" t="str">
        <f>IF(DH653="","",IF(IntermediateCalcs!$AO$9="Yes",IntermediateCalcs!DH653*$CX653,IntermediateCalcs!DH653))</f>
        <v/>
      </c>
      <c r="DJ653" s="250" t="str">
        <f>IF(DataGoesHere!$B653="","",($CZ653-DI653))</f>
        <v/>
      </c>
      <c r="DK653" s="250" t="str">
        <f>IF(DataGoesHere!$B653="","",ABS($CZ653-DI653))</f>
        <v/>
      </c>
      <c r="DL653" s="250" t="str">
        <f>IF(DataGoesHere!$B653="","",DK653^2)</f>
        <v/>
      </c>
      <c r="DM653" s="249" t="str">
        <f>IF(DataGoesHere!$B653="","",DK653/$CZ653)</f>
        <v/>
      </c>
      <c r="DN653" s="250" t="str">
        <f>IF(DataGoesHere!$B653="","",SUM(DJ$2:DJ653)/AVERAGE(DK:DK))</f>
        <v/>
      </c>
      <c r="DP653" s="19" t="str">
        <f>IF(DataGoesHere!B653="",IF($DD653="Forecast",(Output!E$48*IntermediateCalcs!CY653)+Output!G$48,""),(Output!E$48*IntermediateCalcs!CY653)+Output!G$48)</f>
        <v/>
      </c>
      <c r="DQ653" s="274" t="str">
        <f>IF(DP653="","",IF(IntermediateCalcs!$AO$9="Yes",IntermediateCalcs!DP653*$CX653,IntermediateCalcs!DP653))</f>
        <v/>
      </c>
      <c r="DR653" s="250" t="str">
        <f>IF(DataGoesHere!$B653="","",($CZ653-DQ653))</f>
        <v/>
      </c>
      <c r="DS653" s="250" t="str">
        <f>IF(DataGoesHere!$B653="","",ABS($CZ653-DQ653))</f>
        <v/>
      </c>
      <c r="DT653" s="250" t="str">
        <f>IF(DataGoesHere!$B653="","",DS653^2)</f>
        <v/>
      </c>
      <c r="DU653" s="249" t="str">
        <f>IF(DataGoesHere!$B653="","",DS653/$CZ653)</f>
        <v/>
      </c>
      <c r="DV653" s="250" t="str">
        <f>IF(DataGoesHere!$B653="","",SUM(DR$2:DR653)/AVERAGE(DS:DS))</f>
        <v/>
      </c>
      <c r="DX653" s="19" t="str">
        <f>IF(DataGoesHere!$B652="","",(DB647*(Output!$O$49/Output!$P$49))+(IntermediateCalcs!DB648*(Output!$M$49/Output!$P$49))+(IntermediateCalcs!DB649*(Output!$K$49/Output!$P$49))+(DB650*(Output!$I$49/Output!$P$49))+(IntermediateCalcs!DB651*(Output!$G$49/Output!$P$49))+(IntermediateCalcs!DB652*(Output!$E$49/Output!$P$49)))</f>
        <v/>
      </c>
      <c r="DY653" s="274" t="str">
        <f>IF(DX653="","",IF(IntermediateCalcs!$AO$9="Yes",IntermediateCalcs!DX653*$CX653,IntermediateCalcs!DX653))</f>
        <v/>
      </c>
      <c r="DZ653" s="250" t="str">
        <f>IF(DataGoesHere!$B653="","",($CZ653-DY653))</f>
        <v/>
      </c>
      <c r="EA653" s="250" t="str">
        <f>IF(DataGoesHere!$B653="","",ABS($CZ653-DY653))</f>
        <v/>
      </c>
      <c r="EB653" s="250" t="str">
        <f>IF(DataGoesHere!$B653="","",EA653^2)</f>
        <v/>
      </c>
      <c r="EC653" s="249" t="str">
        <f>IF(DataGoesHere!$B653="","",EA653/$CZ653)</f>
        <v/>
      </c>
      <c r="ED653" s="250" t="str">
        <f>IF(DataGoesHere!$B653="","",SUM(DZ$2:DZ653)/AVERAGE(EA:EA))</f>
        <v/>
      </c>
    </row>
    <row r="654" spans="20:134" x14ac:dyDescent="0.2">
      <c r="T654" s="240"/>
      <c r="U654" s="86"/>
      <c r="V654" s="86"/>
      <c r="W654" s="86"/>
      <c r="X654" s="245" t="str">
        <f>IF(DataGoesHere!$B654="","",(DataGoesHere!$B654/SUM(DataGoesHere!$B650:'DataGoesHere'!$B661)))</f>
        <v/>
      </c>
      <c r="Y654" s="86"/>
      <c r="Z654" s="86"/>
      <c r="AA654" s="86"/>
      <c r="AB654" s="86"/>
      <c r="AC654" s="86"/>
      <c r="AD654" s="86"/>
      <c r="AE654" s="241"/>
      <c r="CV654" s="310" t="str">
        <f>IF(DataGoesHere!B654="","",DataGoesHere!A654)</f>
        <v/>
      </c>
      <c r="CW654" s="271">
        <f t="shared" ca="1" si="28"/>
        <v>5</v>
      </c>
      <c r="CX654" s="272">
        <f t="shared" ca="1" si="29"/>
        <v>0.97875414397996308</v>
      </c>
      <c r="CY654" s="266">
        <f>DataGoesHere!A654</f>
        <v>653</v>
      </c>
      <c r="CZ654" s="19" t="str">
        <f>IF(DataGoesHere!B654="","",DataGoesHere!B654)</f>
        <v/>
      </c>
      <c r="DA654" s="19" t="str">
        <f>IF(DataGoesHere!B654="","",IF(AH$5="No",DataGoesHere!B654,DataGoesHere!B654-(AH$2*(DataGoesHere!A654-1))))</f>
        <v/>
      </c>
      <c r="DB654" s="19" t="str">
        <f>IF(DataGoesHere!B654="","",IF(AO$9="No",DataGoesHere!B654,DataGoesHere!B654/CX654))</f>
        <v/>
      </c>
      <c r="DC654" s="19" t="str">
        <f>IF(DataGoesHere!B654="","",IF(AO$9="No",DA654,DA654/CX654))</f>
        <v/>
      </c>
      <c r="DD654" s="293" t="str">
        <f>IF(CZ654="",IF(COUNTIF(DD$2:DD653,"Forecast")&lt;Output!E$43,"Forecast",""),"Actual")</f>
        <v/>
      </c>
      <c r="DF654" s="19" t="str">
        <f>IF(DataGoesHere!B653="",IF(DD654="Forecast",(Output!$E$47*IntermediateCalcs!DH653)+((1-Output!$E$47)*IntermediateCalcs!DF653),""),(Output!$E$47*IntermediateCalcs!DB653)+((1-Output!$E$47)*IntermediateCalcs!DF653))</f>
        <v/>
      </c>
      <c r="DG654" s="19" t="str">
        <f>IF(DataGoesHere!B653="",IF(DD654="Forecast",(Output!$G$47*(IntermediateCalcs!DF654-IntermediateCalcs!DF653))+((1-Output!$G$47)*IntermediateCalcs!DG653),""),(Output!$G$47*(IntermediateCalcs!DF654-IntermediateCalcs!DF653))+((1-Output!$G$47)*IntermediateCalcs!DG653))</f>
        <v/>
      </c>
      <c r="DH654" s="19" t="str">
        <f>IF(DataGoesHere!B653="",IF(DD654="Forecast",DF654+DG654,""),DF654+DG654)</f>
        <v/>
      </c>
      <c r="DI654" s="274" t="str">
        <f>IF(DH654="","",IF(IntermediateCalcs!$AO$9="Yes",IntermediateCalcs!DH654*$CX654,IntermediateCalcs!DH654))</f>
        <v/>
      </c>
      <c r="DJ654" s="250" t="str">
        <f>IF(DataGoesHere!$B654="","",($CZ654-DI654))</f>
        <v/>
      </c>
      <c r="DK654" s="250" t="str">
        <f>IF(DataGoesHere!$B654="","",ABS($CZ654-DI654))</f>
        <v/>
      </c>
      <c r="DL654" s="250" t="str">
        <f>IF(DataGoesHere!$B654="","",DK654^2)</f>
        <v/>
      </c>
      <c r="DM654" s="249" t="str">
        <f>IF(DataGoesHere!$B654="","",DK654/$CZ654)</f>
        <v/>
      </c>
      <c r="DN654" s="250" t="str">
        <f>IF(DataGoesHere!$B654="","",SUM(DJ$2:DJ654)/AVERAGE(DK:DK))</f>
        <v/>
      </c>
      <c r="DP654" s="19" t="str">
        <f>IF(DataGoesHere!B654="",IF($DD654="Forecast",(Output!E$48*IntermediateCalcs!CY654)+Output!G$48,""),(Output!E$48*IntermediateCalcs!CY654)+Output!G$48)</f>
        <v/>
      </c>
      <c r="DQ654" s="274" t="str">
        <f>IF(DP654="","",IF(IntermediateCalcs!$AO$9="Yes",IntermediateCalcs!DP654*$CX654,IntermediateCalcs!DP654))</f>
        <v/>
      </c>
      <c r="DR654" s="250" t="str">
        <f>IF(DataGoesHere!$B654="","",($CZ654-DQ654))</f>
        <v/>
      </c>
      <c r="DS654" s="250" t="str">
        <f>IF(DataGoesHere!$B654="","",ABS($CZ654-DQ654))</f>
        <v/>
      </c>
      <c r="DT654" s="250" t="str">
        <f>IF(DataGoesHere!$B654="","",DS654^2)</f>
        <v/>
      </c>
      <c r="DU654" s="249" t="str">
        <f>IF(DataGoesHere!$B654="","",DS654/$CZ654)</f>
        <v/>
      </c>
      <c r="DV654" s="250" t="str">
        <f>IF(DataGoesHere!$B654="","",SUM(DR$2:DR654)/AVERAGE(DS:DS))</f>
        <v/>
      </c>
      <c r="DX654" s="19" t="str">
        <f>IF(DataGoesHere!$B653="","",(DB648*(Output!$O$49/Output!$P$49))+(IntermediateCalcs!DB649*(Output!$M$49/Output!$P$49))+(IntermediateCalcs!DB650*(Output!$K$49/Output!$P$49))+(DB651*(Output!$I$49/Output!$P$49))+(IntermediateCalcs!DB652*(Output!$G$49/Output!$P$49))+(IntermediateCalcs!DB653*(Output!$E$49/Output!$P$49)))</f>
        <v/>
      </c>
      <c r="DY654" s="274" t="str">
        <f>IF(DX654="","",IF(IntermediateCalcs!$AO$9="Yes",IntermediateCalcs!DX654*$CX654,IntermediateCalcs!DX654))</f>
        <v/>
      </c>
      <c r="DZ654" s="250" t="str">
        <f>IF(DataGoesHere!$B654="","",($CZ654-DY654))</f>
        <v/>
      </c>
      <c r="EA654" s="250" t="str">
        <f>IF(DataGoesHere!$B654="","",ABS($CZ654-DY654))</f>
        <v/>
      </c>
      <c r="EB654" s="250" t="str">
        <f>IF(DataGoesHere!$B654="","",EA654^2)</f>
        <v/>
      </c>
      <c r="EC654" s="249" t="str">
        <f>IF(DataGoesHere!$B654="","",EA654/$CZ654)</f>
        <v/>
      </c>
      <c r="ED654" s="250" t="str">
        <f>IF(DataGoesHere!$B654="","",SUM(DZ$2:DZ654)/AVERAGE(EA:EA))</f>
        <v/>
      </c>
    </row>
    <row r="655" spans="20:134" x14ac:dyDescent="0.2">
      <c r="T655" s="240"/>
      <c r="U655" s="86"/>
      <c r="V655" s="86"/>
      <c r="W655" s="86"/>
      <c r="X655" s="86"/>
      <c r="Y655" s="245" t="str">
        <f>IF(DataGoesHere!$B655="","",(DataGoesHere!$B655/SUM(DataGoesHere!$B650:'DataGoesHere'!$B661)))</f>
        <v/>
      </c>
      <c r="Z655" s="86"/>
      <c r="AA655" s="86"/>
      <c r="AB655" s="86"/>
      <c r="AC655" s="86"/>
      <c r="AD655" s="86"/>
      <c r="AE655" s="241"/>
      <c r="CV655" s="310" t="str">
        <f>IF(DataGoesHere!B655="","",DataGoesHere!A655)</f>
        <v/>
      </c>
      <c r="CW655" s="271">
        <f t="shared" ca="1" si="28"/>
        <v>6</v>
      </c>
      <c r="CX655" s="272">
        <f t="shared" ca="1" si="29"/>
        <v>1.0779088099730167</v>
      </c>
      <c r="CY655" s="266">
        <f>DataGoesHere!A655</f>
        <v>654</v>
      </c>
      <c r="CZ655" s="19" t="str">
        <f>IF(DataGoesHere!B655="","",DataGoesHere!B655)</f>
        <v/>
      </c>
      <c r="DA655" s="19" t="str">
        <f>IF(DataGoesHere!B655="","",IF(AH$5="No",DataGoesHere!B655,DataGoesHere!B655-(AH$2*(DataGoesHere!A655-1))))</f>
        <v/>
      </c>
      <c r="DB655" s="19" t="str">
        <f>IF(DataGoesHere!B655="","",IF(AO$9="No",DataGoesHere!B655,DataGoesHere!B655/CX655))</f>
        <v/>
      </c>
      <c r="DC655" s="19" t="str">
        <f>IF(DataGoesHere!B655="","",IF(AO$9="No",DA655,DA655/CX655))</f>
        <v/>
      </c>
      <c r="DD655" s="293" t="str">
        <f>IF(CZ655="",IF(COUNTIF(DD$2:DD654,"Forecast")&lt;Output!E$43,"Forecast",""),"Actual")</f>
        <v/>
      </c>
      <c r="DF655" s="19" t="str">
        <f>IF(DataGoesHere!B654="",IF(DD655="Forecast",(Output!$E$47*IntermediateCalcs!DH654)+((1-Output!$E$47)*IntermediateCalcs!DF654),""),(Output!$E$47*IntermediateCalcs!DB654)+((1-Output!$E$47)*IntermediateCalcs!DF654))</f>
        <v/>
      </c>
      <c r="DG655" s="19" t="str">
        <f>IF(DataGoesHere!B654="",IF(DD655="Forecast",(Output!$G$47*(IntermediateCalcs!DF655-IntermediateCalcs!DF654))+((1-Output!$G$47)*IntermediateCalcs!DG654),""),(Output!$G$47*(IntermediateCalcs!DF655-IntermediateCalcs!DF654))+((1-Output!$G$47)*IntermediateCalcs!DG654))</f>
        <v/>
      </c>
      <c r="DH655" s="19" t="str">
        <f>IF(DataGoesHere!B654="",IF(DD655="Forecast",DF655+DG655,""),DF655+DG655)</f>
        <v/>
      </c>
      <c r="DI655" s="274" t="str">
        <f>IF(DH655="","",IF(IntermediateCalcs!$AO$9="Yes",IntermediateCalcs!DH655*$CX655,IntermediateCalcs!DH655))</f>
        <v/>
      </c>
      <c r="DJ655" s="250" t="str">
        <f>IF(DataGoesHere!$B655="","",($CZ655-DI655))</f>
        <v/>
      </c>
      <c r="DK655" s="250" t="str">
        <f>IF(DataGoesHere!$B655="","",ABS($CZ655-DI655))</f>
        <v/>
      </c>
      <c r="DL655" s="250" t="str">
        <f>IF(DataGoesHere!$B655="","",DK655^2)</f>
        <v/>
      </c>
      <c r="DM655" s="249" t="str">
        <f>IF(DataGoesHere!$B655="","",DK655/$CZ655)</f>
        <v/>
      </c>
      <c r="DN655" s="250" t="str">
        <f>IF(DataGoesHere!$B655="","",SUM(DJ$2:DJ655)/AVERAGE(DK:DK))</f>
        <v/>
      </c>
      <c r="DP655" s="19" t="str">
        <f>IF(DataGoesHere!B655="",IF($DD655="Forecast",(Output!E$48*IntermediateCalcs!CY655)+Output!G$48,""),(Output!E$48*IntermediateCalcs!CY655)+Output!G$48)</f>
        <v/>
      </c>
      <c r="DQ655" s="274" t="str">
        <f>IF(DP655="","",IF(IntermediateCalcs!$AO$9="Yes",IntermediateCalcs!DP655*$CX655,IntermediateCalcs!DP655))</f>
        <v/>
      </c>
      <c r="DR655" s="250" t="str">
        <f>IF(DataGoesHere!$B655="","",($CZ655-DQ655))</f>
        <v/>
      </c>
      <c r="DS655" s="250" t="str">
        <f>IF(DataGoesHere!$B655="","",ABS($CZ655-DQ655))</f>
        <v/>
      </c>
      <c r="DT655" s="250" t="str">
        <f>IF(DataGoesHere!$B655="","",DS655^2)</f>
        <v/>
      </c>
      <c r="DU655" s="249" t="str">
        <f>IF(DataGoesHere!$B655="","",DS655/$CZ655)</f>
        <v/>
      </c>
      <c r="DV655" s="250" t="str">
        <f>IF(DataGoesHere!$B655="","",SUM(DR$2:DR655)/AVERAGE(DS:DS))</f>
        <v/>
      </c>
      <c r="DX655" s="19" t="str">
        <f>IF(DataGoesHere!$B654="","",(DB649*(Output!$O$49/Output!$P$49))+(IntermediateCalcs!DB650*(Output!$M$49/Output!$P$49))+(IntermediateCalcs!DB651*(Output!$K$49/Output!$P$49))+(DB652*(Output!$I$49/Output!$P$49))+(IntermediateCalcs!DB653*(Output!$G$49/Output!$P$49))+(IntermediateCalcs!DB654*(Output!$E$49/Output!$P$49)))</f>
        <v/>
      </c>
      <c r="DY655" s="274" t="str">
        <f>IF(DX655="","",IF(IntermediateCalcs!$AO$9="Yes",IntermediateCalcs!DX655*$CX655,IntermediateCalcs!DX655))</f>
        <v/>
      </c>
      <c r="DZ655" s="250" t="str">
        <f>IF(DataGoesHere!$B655="","",($CZ655-DY655))</f>
        <v/>
      </c>
      <c r="EA655" s="250" t="str">
        <f>IF(DataGoesHere!$B655="","",ABS($CZ655-DY655))</f>
        <v/>
      </c>
      <c r="EB655" s="250" t="str">
        <f>IF(DataGoesHere!$B655="","",EA655^2)</f>
        <v/>
      </c>
      <c r="EC655" s="249" t="str">
        <f>IF(DataGoesHere!$B655="","",EA655/$CZ655)</f>
        <v/>
      </c>
      <c r="ED655" s="250" t="str">
        <f>IF(DataGoesHere!$B655="","",SUM(DZ$2:DZ655)/AVERAGE(EA:EA))</f>
        <v/>
      </c>
    </row>
    <row r="656" spans="20:134" x14ac:dyDescent="0.2">
      <c r="T656" s="240"/>
      <c r="U656" s="86"/>
      <c r="V656" s="86"/>
      <c r="W656" s="86"/>
      <c r="X656" s="86"/>
      <c r="Y656" s="86"/>
      <c r="Z656" s="245" t="str">
        <f>IF(DataGoesHere!$B656="","",(DataGoesHere!$B656/SUM(DataGoesHere!$B650:'DataGoesHere'!$B661)))</f>
        <v/>
      </c>
      <c r="AA656" s="86"/>
      <c r="AB656" s="86"/>
      <c r="AC656" s="86"/>
      <c r="AD656" s="86"/>
      <c r="AE656" s="241"/>
      <c r="CV656" s="310" t="str">
        <f>IF(DataGoesHere!B656="","",DataGoesHere!A656)</f>
        <v/>
      </c>
      <c r="CW656" s="271">
        <f t="shared" ca="1" si="28"/>
        <v>7</v>
      </c>
      <c r="CX656" s="272">
        <f t="shared" ca="1" si="29"/>
        <v>1.0265458156689093</v>
      </c>
      <c r="CY656" s="266">
        <f>DataGoesHere!A656</f>
        <v>655</v>
      </c>
      <c r="CZ656" s="19" t="str">
        <f>IF(DataGoesHere!B656="","",DataGoesHere!B656)</f>
        <v/>
      </c>
      <c r="DA656" s="19" t="str">
        <f>IF(DataGoesHere!B656="","",IF(AH$5="No",DataGoesHere!B656,DataGoesHere!B656-(AH$2*(DataGoesHere!A656-1))))</f>
        <v/>
      </c>
      <c r="DB656" s="19" t="str">
        <f>IF(DataGoesHere!B656="","",IF(AO$9="No",DataGoesHere!B656,DataGoesHere!B656/CX656))</f>
        <v/>
      </c>
      <c r="DC656" s="19" t="str">
        <f>IF(DataGoesHere!B656="","",IF(AO$9="No",DA656,DA656/CX656))</f>
        <v/>
      </c>
      <c r="DD656" s="293" t="str">
        <f>IF(CZ656="",IF(COUNTIF(DD$2:DD655,"Forecast")&lt;Output!E$43,"Forecast",""),"Actual")</f>
        <v/>
      </c>
      <c r="DF656" s="19" t="str">
        <f>IF(DataGoesHere!B655="",IF(DD656="Forecast",(Output!$E$47*IntermediateCalcs!DH655)+((1-Output!$E$47)*IntermediateCalcs!DF655),""),(Output!$E$47*IntermediateCalcs!DB655)+((1-Output!$E$47)*IntermediateCalcs!DF655))</f>
        <v/>
      </c>
      <c r="DG656" s="19" t="str">
        <f>IF(DataGoesHere!B655="",IF(DD656="Forecast",(Output!$G$47*(IntermediateCalcs!DF656-IntermediateCalcs!DF655))+((1-Output!$G$47)*IntermediateCalcs!DG655),""),(Output!$G$47*(IntermediateCalcs!DF656-IntermediateCalcs!DF655))+((1-Output!$G$47)*IntermediateCalcs!DG655))</f>
        <v/>
      </c>
      <c r="DH656" s="19" t="str">
        <f>IF(DataGoesHere!B655="",IF(DD656="Forecast",DF656+DG656,""),DF656+DG656)</f>
        <v/>
      </c>
      <c r="DI656" s="274" t="str">
        <f>IF(DH656="","",IF(IntermediateCalcs!$AO$9="Yes",IntermediateCalcs!DH656*$CX656,IntermediateCalcs!DH656))</f>
        <v/>
      </c>
      <c r="DJ656" s="250" t="str">
        <f>IF(DataGoesHere!$B656="","",($CZ656-DI656))</f>
        <v/>
      </c>
      <c r="DK656" s="250" t="str">
        <f>IF(DataGoesHere!$B656="","",ABS($CZ656-DI656))</f>
        <v/>
      </c>
      <c r="DL656" s="250" t="str">
        <f>IF(DataGoesHere!$B656="","",DK656^2)</f>
        <v/>
      </c>
      <c r="DM656" s="249" t="str">
        <f>IF(DataGoesHere!$B656="","",DK656/$CZ656)</f>
        <v/>
      </c>
      <c r="DN656" s="250" t="str">
        <f>IF(DataGoesHere!$B656="","",SUM(DJ$2:DJ656)/AVERAGE(DK:DK))</f>
        <v/>
      </c>
      <c r="DP656" s="19" t="str">
        <f>IF(DataGoesHere!B656="",IF($DD656="Forecast",(Output!E$48*IntermediateCalcs!CY656)+Output!G$48,""),(Output!E$48*IntermediateCalcs!CY656)+Output!G$48)</f>
        <v/>
      </c>
      <c r="DQ656" s="274" t="str">
        <f>IF(DP656="","",IF(IntermediateCalcs!$AO$9="Yes",IntermediateCalcs!DP656*$CX656,IntermediateCalcs!DP656))</f>
        <v/>
      </c>
      <c r="DR656" s="250" t="str">
        <f>IF(DataGoesHere!$B656="","",($CZ656-DQ656))</f>
        <v/>
      </c>
      <c r="DS656" s="250" t="str">
        <f>IF(DataGoesHere!$B656="","",ABS($CZ656-DQ656))</f>
        <v/>
      </c>
      <c r="DT656" s="250" t="str">
        <f>IF(DataGoesHere!$B656="","",DS656^2)</f>
        <v/>
      </c>
      <c r="DU656" s="249" t="str">
        <f>IF(DataGoesHere!$B656="","",DS656/$CZ656)</f>
        <v/>
      </c>
      <c r="DV656" s="250" t="str">
        <f>IF(DataGoesHere!$B656="","",SUM(DR$2:DR656)/AVERAGE(DS:DS))</f>
        <v/>
      </c>
      <c r="DX656" s="19" t="str">
        <f>IF(DataGoesHere!$B655="","",(DB650*(Output!$O$49/Output!$P$49))+(IntermediateCalcs!DB651*(Output!$M$49/Output!$P$49))+(IntermediateCalcs!DB652*(Output!$K$49/Output!$P$49))+(DB653*(Output!$I$49/Output!$P$49))+(IntermediateCalcs!DB654*(Output!$G$49/Output!$P$49))+(IntermediateCalcs!DB655*(Output!$E$49/Output!$P$49)))</f>
        <v/>
      </c>
      <c r="DY656" s="274" t="str">
        <f>IF(DX656="","",IF(IntermediateCalcs!$AO$9="Yes",IntermediateCalcs!DX656*$CX656,IntermediateCalcs!DX656))</f>
        <v/>
      </c>
      <c r="DZ656" s="250" t="str">
        <f>IF(DataGoesHere!$B656="","",($CZ656-DY656))</f>
        <v/>
      </c>
      <c r="EA656" s="250" t="str">
        <f>IF(DataGoesHere!$B656="","",ABS($CZ656-DY656))</f>
        <v/>
      </c>
      <c r="EB656" s="250" t="str">
        <f>IF(DataGoesHere!$B656="","",EA656^2)</f>
        <v/>
      </c>
      <c r="EC656" s="249" t="str">
        <f>IF(DataGoesHere!$B656="","",EA656/$CZ656)</f>
        <v/>
      </c>
      <c r="ED656" s="250" t="str">
        <f>IF(DataGoesHere!$B656="","",SUM(DZ$2:DZ656)/AVERAGE(EA:EA))</f>
        <v/>
      </c>
    </row>
    <row r="657" spans="20:134" x14ac:dyDescent="0.2">
      <c r="T657" s="240"/>
      <c r="U657" s="86"/>
      <c r="V657" s="86"/>
      <c r="W657" s="86"/>
      <c r="X657" s="86"/>
      <c r="Y657" s="86"/>
      <c r="Z657" s="86"/>
      <c r="AA657" s="245" t="str">
        <f>IF(DataGoesHere!$B657="","",(DataGoesHere!$B657/SUM(DataGoesHere!$B650:'DataGoesHere'!$B661)))</f>
        <v/>
      </c>
      <c r="AB657" s="86"/>
      <c r="AC657" s="86"/>
      <c r="AD657" s="86"/>
      <c r="AE657" s="241"/>
      <c r="CV657" s="310" t="str">
        <f>IF(DataGoesHere!B657="","",DataGoesHere!A657)</f>
        <v/>
      </c>
      <c r="CW657" s="271">
        <f t="shared" ca="1" si="28"/>
        <v>8</v>
      </c>
      <c r="CX657" s="272">
        <f t="shared" ca="1" si="29"/>
        <v>1.0207492390681214</v>
      </c>
      <c r="CY657" s="266">
        <f>DataGoesHere!A657</f>
        <v>656</v>
      </c>
      <c r="CZ657" s="19" t="str">
        <f>IF(DataGoesHere!B657="","",DataGoesHere!B657)</f>
        <v/>
      </c>
      <c r="DA657" s="19" t="str">
        <f>IF(DataGoesHere!B657="","",IF(AH$5="No",DataGoesHere!B657,DataGoesHere!B657-(AH$2*(DataGoesHere!A657-1))))</f>
        <v/>
      </c>
      <c r="DB657" s="19" t="str">
        <f>IF(DataGoesHere!B657="","",IF(AO$9="No",DataGoesHere!B657,DataGoesHere!B657/CX657))</f>
        <v/>
      </c>
      <c r="DC657" s="19" t="str">
        <f>IF(DataGoesHere!B657="","",IF(AO$9="No",DA657,DA657/CX657))</f>
        <v/>
      </c>
      <c r="DD657" s="293" t="str">
        <f>IF(CZ657="",IF(COUNTIF(DD$2:DD656,"Forecast")&lt;Output!E$43,"Forecast",""),"Actual")</f>
        <v/>
      </c>
      <c r="DF657" s="19" t="str">
        <f>IF(DataGoesHere!B656="",IF(DD657="Forecast",(Output!$E$47*IntermediateCalcs!DH656)+((1-Output!$E$47)*IntermediateCalcs!DF656),""),(Output!$E$47*IntermediateCalcs!DB656)+((1-Output!$E$47)*IntermediateCalcs!DF656))</f>
        <v/>
      </c>
      <c r="DG657" s="19" t="str">
        <f>IF(DataGoesHere!B656="",IF(DD657="Forecast",(Output!$G$47*(IntermediateCalcs!DF657-IntermediateCalcs!DF656))+((1-Output!$G$47)*IntermediateCalcs!DG656),""),(Output!$G$47*(IntermediateCalcs!DF657-IntermediateCalcs!DF656))+((1-Output!$G$47)*IntermediateCalcs!DG656))</f>
        <v/>
      </c>
      <c r="DH657" s="19" t="str">
        <f>IF(DataGoesHere!B656="",IF(DD657="Forecast",DF657+DG657,""),DF657+DG657)</f>
        <v/>
      </c>
      <c r="DI657" s="274" t="str">
        <f>IF(DH657="","",IF(IntermediateCalcs!$AO$9="Yes",IntermediateCalcs!DH657*$CX657,IntermediateCalcs!DH657))</f>
        <v/>
      </c>
      <c r="DJ657" s="250" t="str">
        <f>IF(DataGoesHere!$B657="","",($CZ657-DI657))</f>
        <v/>
      </c>
      <c r="DK657" s="250" t="str">
        <f>IF(DataGoesHere!$B657="","",ABS($CZ657-DI657))</f>
        <v/>
      </c>
      <c r="DL657" s="250" t="str">
        <f>IF(DataGoesHere!$B657="","",DK657^2)</f>
        <v/>
      </c>
      <c r="DM657" s="249" t="str">
        <f>IF(DataGoesHere!$B657="","",DK657/$CZ657)</f>
        <v/>
      </c>
      <c r="DN657" s="250" t="str">
        <f>IF(DataGoesHere!$B657="","",SUM(DJ$2:DJ657)/AVERAGE(DK:DK))</f>
        <v/>
      </c>
      <c r="DP657" s="19" t="str">
        <f>IF(DataGoesHere!B657="",IF($DD657="Forecast",(Output!E$48*IntermediateCalcs!CY657)+Output!G$48,""),(Output!E$48*IntermediateCalcs!CY657)+Output!G$48)</f>
        <v/>
      </c>
      <c r="DQ657" s="274" t="str">
        <f>IF(DP657="","",IF(IntermediateCalcs!$AO$9="Yes",IntermediateCalcs!DP657*$CX657,IntermediateCalcs!DP657))</f>
        <v/>
      </c>
      <c r="DR657" s="250" t="str">
        <f>IF(DataGoesHere!$B657="","",($CZ657-DQ657))</f>
        <v/>
      </c>
      <c r="DS657" s="250" t="str">
        <f>IF(DataGoesHere!$B657="","",ABS($CZ657-DQ657))</f>
        <v/>
      </c>
      <c r="DT657" s="250" t="str">
        <f>IF(DataGoesHere!$B657="","",DS657^2)</f>
        <v/>
      </c>
      <c r="DU657" s="249" t="str">
        <f>IF(DataGoesHere!$B657="","",DS657/$CZ657)</f>
        <v/>
      </c>
      <c r="DV657" s="250" t="str">
        <f>IF(DataGoesHere!$B657="","",SUM(DR$2:DR657)/AVERAGE(DS:DS))</f>
        <v/>
      </c>
      <c r="DX657" s="19" t="str">
        <f>IF(DataGoesHere!$B656="","",(DB651*(Output!$O$49/Output!$P$49))+(IntermediateCalcs!DB652*(Output!$M$49/Output!$P$49))+(IntermediateCalcs!DB653*(Output!$K$49/Output!$P$49))+(DB654*(Output!$I$49/Output!$P$49))+(IntermediateCalcs!DB655*(Output!$G$49/Output!$P$49))+(IntermediateCalcs!DB656*(Output!$E$49/Output!$P$49)))</f>
        <v/>
      </c>
      <c r="DY657" s="274" t="str">
        <f>IF(DX657="","",IF(IntermediateCalcs!$AO$9="Yes",IntermediateCalcs!DX657*$CX657,IntermediateCalcs!DX657))</f>
        <v/>
      </c>
      <c r="DZ657" s="250" t="str">
        <f>IF(DataGoesHere!$B657="","",($CZ657-DY657))</f>
        <v/>
      </c>
      <c r="EA657" s="250" t="str">
        <f>IF(DataGoesHere!$B657="","",ABS($CZ657-DY657))</f>
        <v/>
      </c>
      <c r="EB657" s="250" t="str">
        <f>IF(DataGoesHere!$B657="","",EA657^2)</f>
        <v/>
      </c>
      <c r="EC657" s="249" t="str">
        <f>IF(DataGoesHere!$B657="","",EA657/$CZ657)</f>
        <v/>
      </c>
      <c r="ED657" s="250" t="str">
        <f>IF(DataGoesHere!$B657="","",SUM(DZ$2:DZ657)/AVERAGE(EA:EA))</f>
        <v/>
      </c>
    </row>
    <row r="658" spans="20:134" x14ac:dyDescent="0.2">
      <c r="T658" s="240"/>
      <c r="U658" s="86"/>
      <c r="V658" s="86"/>
      <c r="W658" s="86"/>
      <c r="X658" s="86"/>
      <c r="Y658" s="86"/>
      <c r="Z658" s="86"/>
      <c r="AA658" s="86"/>
      <c r="AB658" s="245" t="str">
        <f>IF(DataGoesHere!$B658="","",(DataGoesHere!$B658/SUM(DataGoesHere!$B650:'DataGoesHere'!$B661)))</f>
        <v/>
      </c>
      <c r="AC658" s="86"/>
      <c r="AD658" s="86"/>
      <c r="AE658" s="241"/>
      <c r="CV658" s="310" t="str">
        <f>IF(DataGoesHere!B658="","",DataGoesHere!A658)</f>
        <v/>
      </c>
      <c r="CW658" s="271">
        <f t="shared" ca="1" si="28"/>
        <v>9</v>
      </c>
      <c r="CX658" s="272">
        <f t="shared" ca="1" si="29"/>
        <v>1.0625330005567626</v>
      </c>
      <c r="CY658" s="266">
        <f>DataGoesHere!A658</f>
        <v>657</v>
      </c>
      <c r="CZ658" s="19" t="str">
        <f>IF(DataGoesHere!B658="","",DataGoesHere!B658)</f>
        <v/>
      </c>
      <c r="DA658" s="19" t="str">
        <f>IF(DataGoesHere!B658="","",IF(AH$5="No",DataGoesHere!B658,DataGoesHere!B658-(AH$2*(DataGoesHere!A658-1))))</f>
        <v/>
      </c>
      <c r="DB658" s="19" t="str">
        <f>IF(DataGoesHere!B658="","",IF(AO$9="No",DataGoesHere!B658,DataGoesHere!B658/CX658))</f>
        <v/>
      </c>
      <c r="DC658" s="19" t="str">
        <f>IF(DataGoesHere!B658="","",IF(AO$9="No",DA658,DA658/CX658))</f>
        <v/>
      </c>
      <c r="DD658" s="293" t="str">
        <f>IF(CZ658="",IF(COUNTIF(DD$2:DD657,"Forecast")&lt;Output!E$43,"Forecast",""),"Actual")</f>
        <v/>
      </c>
      <c r="DF658" s="19" t="str">
        <f>IF(DataGoesHere!B657="",IF(DD658="Forecast",(Output!$E$47*IntermediateCalcs!DH657)+((1-Output!$E$47)*IntermediateCalcs!DF657),""),(Output!$E$47*IntermediateCalcs!DB657)+((1-Output!$E$47)*IntermediateCalcs!DF657))</f>
        <v/>
      </c>
      <c r="DG658" s="19" t="str">
        <f>IF(DataGoesHere!B657="",IF(DD658="Forecast",(Output!$G$47*(IntermediateCalcs!DF658-IntermediateCalcs!DF657))+((1-Output!$G$47)*IntermediateCalcs!DG657),""),(Output!$G$47*(IntermediateCalcs!DF658-IntermediateCalcs!DF657))+((1-Output!$G$47)*IntermediateCalcs!DG657))</f>
        <v/>
      </c>
      <c r="DH658" s="19" t="str">
        <f>IF(DataGoesHere!B657="",IF(DD658="Forecast",DF658+DG658,""),DF658+DG658)</f>
        <v/>
      </c>
      <c r="DI658" s="274" t="str">
        <f>IF(DH658="","",IF(IntermediateCalcs!$AO$9="Yes",IntermediateCalcs!DH658*$CX658,IntermediateCalcs!DH658))</f>
        <v/>
      </c>
      <c r="DJ658" s="250" t="str">
        <f>IF(DataGoesHere!$B658="","",($CZ658-DI658))</f>
        <v/>
      </c>
      <c r="DK658" s="250" t="str">
        <f>IF(DataGoesHere!$B658="","",ABS($CZ658-DI658))</f>
        <v/>
      </c>
      <c r="DL658" s="250" t="str">
        <f>IF(DataGoesHere!$B658="","",DK658^2)</f>
        <v/>
      </c>
      <c r="DM658" s="249" t="str">
        <f>IF(DataGoesHere!$B658="","",DK658/$CZ658)</f>
        <v/>
      </c>
      <c r="DN658" s="250" t="str">
        <f>IF(DataGoesHere!$B658="","",SUM(DJ$2:DJ658)/AVERAGE(DK:DK))</f>
        <v/>
      </c>
      <c r="DP658" s="19" t="str">
        <f>IF(DataGoesHere!B658="",IF($DD658="Forecast",(Output!E$48*IntermediateCalcs!CY658)+Output!G$48,""),(Output!E$48*IntermediateCalcs!CY658)+Output!G$48)</f>
        <v/>
      </c>
      <c r="DQ658" s="274" t="str">
        <f>IF(DP658="","",IF(IntermediateCalcs!$AO$9="Yes",IntermediateCalcs!DP658*$CX658,IntermediateCalcs!DP658))</f>
        <v/>
      </c>
      <c r="DR658" s="250" t="str">
        <f>IF(DataGoesHere!$B658="","",($CZ658-DQ658))</f>
        <v/>
      </c>
      <c r="DS658" s="250" t="str">
        <f>IF(DataGoesHere!$B658="","",ABS($CZ658-DQ658))</f>
        <v/>
      </c>
      <c r="DT658" s="250" t="str">
        <f>IF(DataGoesHere!$B658="","",DS658^2)</f>
        <v/>
      </c>
      <c r="DU658" s="249" t="str">
        <f>IF(DataGoesHere!$B658="","",DS658/$CZ658)</f>
        <v/>
      </c>
      <c r="DV658" s="250" t="str">
        <f>IF(DataGoesHere!$B658="","",SUM(DR$2:DR658)/AVERAGE(DS:DS))</f>
        <v/>
      </c>
      <c r="DX658" s="19" t="str">
        <f>IF(DataGoesHere!$B657="","",(DB652*(Output!$O$49/Output!$P$49))+(IntermediateCalcs!DB653*(Output!$M$49/Output!$P$49))+(IntermediateCalcs!DB654*(Output!$K$49/Output!$P$49))+(DB655*(Output!$I$49/Output!$P$49))+(IntermediateCalcs!DB656*(Output!$G$49/Output!$P$49))+(IntermediateCalcs!DB657*(Output!$E$49/Output!$P$49)))</f>
        <v/>
      </c>
      <c r="DY658" s="274" t="str">
        <f>IF(DX658="","",IF(IntermediateCalcs!$AO$9="Yes",IntermediateCalcs!DX658*$CX658,IntermediateCalcs!DX658))</f>
        <v/>
      </c>
      <c r="DZ658" s="250" t="str">
        <f>IF(DataGoesHere!$B658="","",($CZ658-DY658))</f>
        <v/>
      </c>
      <c r="EA658" s="250" t="str">
        <f>IF(DataGoesHere!$B658="","",ABS($CZ658-DY658))</f>
        <v/>
      </c>
      <c r="EB658" s="250" t="str">
        <f>IF(DataGoesHere!$B658="","",EA658^2)</f>
        <v/>
      </c>
      <c r="EC658" s="249" t="str">
        <f>IF(DataGoesHere!$B658="","",EA658/$CZ658)</f>
        <v/>
      </c>
      <c r="ED658" s="250" t="str">
        <f>IF(DataGoesHere!$B658="","",SUM(DZ$2:DZ658)/AVERAGE(EA:EA))</f>
        <v/>
      </c>
    </row>
    <row r="659" spans="20:134" x14ac:dyDescent="0.2">
      <c r="T659" s="240"/>
      <c r="U659" s="86"/>
      <c r="V659" s="86"/>
      <c r="W659" s="86"/>
      <c r="X659" s="86"/>
      <c r="Y659" s="86"/>
      <c r="Z659" s="86"/>
      <c r="AA659" s="86"/>
      <c r="AB659" s="86"/>
      <c r="AC659" s="245" t="str">
        <f>IF(DataGoesHere!$B659="","",(DataGoesHere!$B659/SUM(DataGoesHere!$B650:'DataGoesHere'!$B661)))</f>
        <v/>
      </c>
      <c r="AD659" s="86"/>
      <c r="AE659" s="241"/>
      <c r="CV659" s="310" t="str">
        <f>IF(DataGoesHere!B659="","",DataGoesHere!A659)</f>
        <v/>
      </c>
      <c r="CW659" s="271">
        <f t="shared" ca="1" si="28"/>
        <v>10</v>
      </c>
      <c r="CX659" s="272">
        <f t="shared" ca="1" si="29"/>
        <v>0.92557634012077306</v>
      </c>
      <c r="CY659" s="266">
        <f>DataGoesHere!A659</f>
        <v>658</v>
      </c>
      <c r="CZ659" s="19" t="str">
        <f>IF(DataGoesHere!B659="","",DataGoesHere!B659)</f>
        <v/>
      </c>
      <c r="DA659" s="19" t="str">
        <f>IF(DataGoesHere!B659="","",IF(AH$5="No",DataGoesHere!B659,DataGoesHere!B659-(AH$2*(DataGoesHere!A659-1))))</f>
        <v/>
      </c>
      <c r="DB659" s="19" t="str">
        <f>IF(DataGoesHere!B659="","",IF(AO$9="No",DataGoesHere!B659,DataGoesHere!B659/CX659))</f>
        <v/>
      </c>
      <c r="DC659" s="19" t="str">
        <f>IF(DataGoesHere!B659="","",IF(AO$9="No",DA659,DA659/CX659))</f>
        <v/>
      </c>
      <c r="DD659" s="293" t="str">
        <f>IF(CZ659="",IF(COUNTIF(DD$2:DD658,"Forecast")&lt;Output!E$43,"Forecast",""),"Actual")</f>
        <v/>
      </c>
      <c r="DF659" s="19" t="str">
        <f>IF(DataGoesHere!B658="",IF(DD659="Forecast",(Output!$E$47*IntermediateCalcs!DH658)+((1-Output!$E$47)*IntermediateCalcs!DF658),""),(Output!$E$47*IntermediateCalcs!DB658)+((1-Output!$E$47)*IntermediateCalcs!DF658))</f>
        <v/>
      </c>
      <c r="DG659" s="19" t="str">
        <f>IF(DataGoesHere!B658="",IF(DD659="Forecast",(Output!$G$47*(IntermediateCalcs!DF659-IntermediateCalcs!DF658))+((1-Output!$G$47)*IntermediateCalcs!DG658),""),(Output!$G$47*(IntermediateCalcs!DF659-IntermediateCalcs!DF658))+((1-Output!$G$47)*IntermediateCalcs!DG658))</f>
        <v/>
      </c>
      <c r="DH659" s="19" t="str">
        <f>IF(DataGoesHere!B658="",IF(DD659="Forecast",DF659+DG659,""),DF659+DG659)</f>
        <v/>
      </c>
      <c r="DI659" s="274" t="str">
        <f>IF(DH659="","",IF(IntermediateCalcs!$AO$9="Yes",IntermediateCalcs!DH659*$CX659,IntermediateCalcs!DH659))</f>
        <v/>
      </c>
      <c r="DJ659" s="250" t="str">
        <f>IF(DataGoesHere!$B659="","",($CZ659-DI659))</f>
        <v/>
      </c>
      <c r="DK659" s="250" t="str">
        <f>IF(DataGoesHere!$B659="","",ABS($CZ659-DI659))</f>
        <v/>
      </c>
      <c r="DL659" s="250" t="str">
        <f>IF(DataGoesHere!$B659="","",DK659^2)</f>
        <v/>
      </c>
      <c r="DM659" s="249" t="str">
        <f>IF(DataGoesHere!$B659="","",DK659/$CZ659)</f>
        <v/>
      </c>
      <c r="DN659" s="250" t="str">
        <f>IF(DataGoesHere!$B659="","",SUM(DJ$2:DJ659)/AVERAGE(DK:DK))</f>
        <v/>
      </c>
      <c r="DP659" s="19" t="str">
        <f>IF(DataGoesHere!B659="",IF($DD659="Forecast",(Output!E$48*IntermediateCalcs!CY659)+Output!G$48,""),(Output!E$48*IntermediateCalcs!CY659)+Output!G$48)</f>
        <v/>
      </c>
      <c r="DQ659" s="274" t="str">
        <f>IF(DP659="","",IF(IntermediateCalcs!$AO$9="Yes",IntermediateCalcs!DP659*$CX659,IntermediateCalcs!DP659))</f>
        <v/>
      </c>
      <c r="DR659" s="250" t="str">
        <f>IF(DataGoesHere!$B659="","",($CZ659-DQ659))</f>
        <v/>
      </c>
      <c r="DS659" s="250" t="str">
        <f>IF(DataGoesHere!$B659="","",ABS($CZ659-DQ659))</f>
        <v/>
      </c>
      <c r="DT659" s="250" t="str">
        <f>IF(DataGoesHere!$B659="","",DS659^2)</f>
        <v/>
      </c>
      <c r="DU659" s="249" t="str">
        <f>IF(DataGoesHere!$B659="","",DS659/$CZ659)</f>
        <v/>
      </c>
      <c r="DV659" s="250" t="str">
        <f>IF(DataGoesHere!$B659="","",SUM(DR$2:DR659)/AVERAGE(DS:DS))</f>
        <v/>
      </c>
      <c r="DX659" s="19" t="str">
        <f>IF(DataGoesHere!$B658="","",(DB653*(Output!$O$49/Output!$P$49))+(IntermediateCalcs!DB654*(Output!$M$49/Output!$P$49))+(IntermediateCalcs!DB655*(Output!$K$49/Output!$P$49))+(DB656*(Output!$I$49/Output!$P$49))+(IntermediateCalcs!DB657*(Output!$G$49/Output!$P$49))+(IntermediateCalcs!DB658*(Output!$E$49/Output!$P$49)))</f>
        <v/>
      </c>
      <c r="DY659" s="274" t="str">
        <f>IF(DX659="","",IF(IntermediateCalcs!$AO$9="Yes",IntermediateCalcs!DX659*$CX659,IntermediateCalcs!DX659))</f>
        <v/>
      </c>
      <c r="DZ659" s="250" t="str">
        <f>IF(DataGoesHere!$B659="","",($CZ659-DY659))</f>
        <v/>
      </c>
      <c r="EA659" s="250" t="str">
        <f>IF(DataGoesHere!$B659="","",ABS($CZ659-DY659))</f>
        <v/>
      </c>
      <c r="EB659" s="250" t="str">
        <f>IF(DataGoesHere!$B659="","",EA659^2)</f>
        <v/>
      </c>
      <c r="EC659" s="249" t="str">
        <f>IF(DataGoesHere!$B659="","",EA659/$CZ659)</f>
        <v/>
      </c>
      <c r="ED659" s="250" t="str">
        <f>IF(DataGoesHere!$B659="","",SUM(DZ$2:DZ659)/AVERAGE(EA:EA))</f>
        <v/>
      </c>
    </row>
    <row r="660" spans="20:134" x14ac:dyDescent="0.2">
      <c r="T660" s="240"/>
      <c r="U660" s="86"/>
      <c r="V660" s="86"/>
      <c r="W660" s="86"/>
      <c r="X660" s="86"/>
      <c r="Y660" s="86"/>
      <c r="Z660" s="86"/>
      <c r="AA660" s="86"/>
      <c r="AB660" s="86"/>
      <c r="AC660" s="86"/>
      <c r="AD660" s="245" t="str">
        <f>IF(DataGoesHere!$B660="","",(DataGoesHere!$B660/SUM(DataGoesHere!$B650:'DataGoesHere'!$B661)))</f>
        <v/>
      </c>
      <c r="AE660" s="241"/>
      <c r="CV660" s="310" t="str">
        <f>IF(DataGoesHere!B660="","",DataGoesHere!A660)</f>
        <v/>
      </c>
      <c r="CW660" s="271">
        <f t="shared" ca="1" si="28"/>
        <v>11</v>
      </c>
      <c r="CX660" s="272">
        <f t="shared" ca="1" si="29"/>
        <v>0.97463169608807265</v>
      </c>
      <c r="CY660" s="266">
        <f>DataGoesHere!A660</f>
        <v>659</v>
      </c>
      <c r="CZ660" s="19" t="str">
        <f>IF(DataGoesHere!B660="","",DataGoesHere!B660)</f>
        <v/>
      </c>
      <c r="DA660" s="19" t="str">
        <f>IF(DataGoesHere!B660="","",IF(AH$5="No",DataGoesHere!B660,DataGoesHere!B660-(AH$2*(DataGoesHere!A660-1))))</f>
        <v/>
      </c>
      <c r="DB660" s="19" t="str">
        <f>IF(DataGoesHere!B660="","",IF(AO$9="No",DataGoesHere!B660,DataGoesHere!B660/CX660))</f>
        <v/>
      </c>
      <c r="DC660" s="19" t="str">
        <f>IF(DataGoesHere!B660="","",IF(AO$9="No",DA660,DA660/CX660))</f>
        <v/>
      </c>
      <c r="DD660" s="293" t="str">
        <f>IF(CZ660="",IF(COUNTIF(DD$2:DD659,"Forecast")&lt;Output!E$43,"Forecast",""),"Actual")</f>
        <v/>
      </c>
      <c r="DF660" s="19" t="str">
        <f>IF(DataGoesHere!B659="",IF(DD660="Forecast",(Output!$E$47*IntermediateCalcs!DH659)+((1-Output!$E$47)*IntermediateCalcs!DF659),""),(Output!$E$47*IntermediateCalcs!DB659)+((1-Output!$E$47)*IntermediateCalcs!DF659))</f>
        <v/>
      </c>
      <c r="DG660" s="19" t="str">
        <f>IF(DataGoesHere!B659="",IF(DD660="Forecast",(Output!$G$47*(IntermediateCalcs!DF660-IntermediateCalcs!DF659))+((1-Output!$G$47)*IntermediateCalcs!DG659),""),(Output!$G$47*(IntermediateCalcs!DF660-IntermediateCalcs!DF659))+((1-Output!$G$47)*IntermediateCalcs!DG659))</f>
        <v/>
      </c>
      <c r="DH660" s="19" t="str">
        <f>IF(DataGoesHere!B659="",IF(DD660="Forecast",DF660+DG660,""),DF660+DG660)</f>
        <v/>
      </c>
      <c r="DI660" s="274" t="str">
        <f>IF(DH660="","",IF(IntermediateCalcs!$AO$9="Yes",IntermediateCalcs!DH660*$CX660,IntermediateCalcs!DH660))</f>
        <v/>
      </c>
      <c r="DJ660" s="250" t="str">
        <f>IF(DataGoesHere!$B660="","",($CZ660-DI660))</f>
        <v/>
      </c>
      <c r="DK660" s="250" t="str">
        <f>IF(DataGoesHere!$B660="","",ABS($CZ660-DI660))</f>
        <v/>
      </c>
      <c r="DL660" s="250" t="str">
        <f>IF(DataGoesHere!$B660="","",DK660^2)</f>
        <v/>
      </c>
      <c r="DM660" s="249" t="str">
        <f>IF(DataGoesHere!$B660="","",DK660/$CZ660)</f>
        <v/>
      </c>
      <c r="DN660" s="250" t="str">
        <f>IF(DataGoesHere!$B660="","",SUM(DJ$2:DJ660)/AVERAGE(DK:DK))</f>
        <v/>
      </c>
      <c r="DP660" s="19" t="str">
        <f>IF(DataGoesHere!B660="",IF($DD660="Forecast",(Output!E$48*IntermediateCalcs!CY660)+Output!G$48,""),(Output!E$48*IntermediateCalcs!CY660)+Output!G$48)</f>
        <v/>
      </c>
      <c r="DQ660" s="274" t="str">
        <f>IF(DP660="","",IF(IntermediateCalcs!$AO$9="Yes",IntermediateCalcs!DP660*$CX660,IntermediateCalcs!DP660))</f>
        <v/>
      </c>
      <c r="DR660" s="250" t="str">
        <f>IF(DataGoesHere!$B660="","",($CZ660-DQ660))</f>
        <v/>
      </c>
      <c r="DS660" s="250" t="str">
        <f>IF(DataGoesHere!$B660="","",ABS($CZ660-DQ660))</f>
        <v/>
      </c>
      <c r="DT660" s="250" t="str">
        <f>IF(DataGoesHere!$B660="","",DS660^2)</f>
        <v/>
      </c>
      <c r="DU660" s="249" t="str">
        <f>IF(DataGoesHere!$B660="","",DS660/$CZ660)</f>
        <v/>
      </c>
      <c r="DV660" s="250" t="str">
        <f>IF(DataGoesHere!$B660="","",SUM(DR$2:DR660)/AVERAGE(DS:DS))</f>
        <v/>
      </c>
      <c r="DX660" s="19" t="str">
        <f>IF(DataGoesHere!$B659="","",(DB654*(Output!$O$49/Output!$P$49))+(IntermediateCalcs!DB655*(Output!$M$49/Output!$P$49))+(IntermediateCalcs!DB656*(Output!$K$49/Output!$P$49))+(DB657*(Output!$I$49/Output!$P$49))+(IntermediateCalcs!DB658*(Output!$G$49/Output!$P$49))+(IntermediateCalcs!DB659*(Output!$E$49/Output!$P$49)))</f>
        <v/>
      </c>
      <c r="DY660" s="274" t="str">
        <f>IF(DX660="","",IF(IntermediateCalcs!$AO$9="Yes",IntermediateCalcs!DX660*$CX660,IntermediateCalcs!DX660))</f>
        <v/>
      </c>
      <c r="DZ660" s="250" t="str">
        <f>IF(DataGoesHere!$B660="","",($CZ660-DY660))</f>
        <v/>
      </c>
      <c r="EA660" s="250" t="str">
        <f>IF(DataGoesHere!$B660="","",ABS($CZ660-DY660))</f>
        <v/>
      </c>
      <c r="EB660" s="250" t="str">
        <f>IF(DataGoesHere!$B660="","",EA660^2)</f>
        <v/>
      </c>
      <c r="EC660" s="249" t="str">
        <f>IF(DataGoesHere!$B660="","",EA660/$CZ660)</f>
        <v/>
      </c>
      <c r="ED660" s="250" t="str">
        <f>IF(DataGoesHere!$B660="","",SUM(DZ$2:DZ660)/AVERAGE(EA:EA))</f>
        <v/>
      </c>
    </row>
    <row r="661" spans="20:134" x14ac:dyDescent="0.2">
      <c r="T661" s="242"/>
      <c r="U661" s="243"/>
      <c r="V661" s="243"/>
      <c r="W661" s="243"/>
      <c r="X661" s="243"/>
      <c r="Y661" s="243"/>
      <c r="Z661" s="243"/>
      <c r="AA661" s="243"/>
      <c r="AB661" s="243"/>
      <c r="AC661" s="243"/>
      <c r="AD661" s="243"/>
      <c r="AE661" s="246" t="str">
        <f>IF(DataGoesHere!$B661="","",(DataGoesHere!$B661/SUM(DataGoesHere!$B650:'DataGoesHere'!$B661)))</f>
        <v/>
      </c>
      <c r="CV661" s="310" t="str">
        <f>IF(DataGoesHere!B661="","",DataGoesHere!A661)</f>
        <v/>
      </c>
      <c r="CW661" s="271">
        <f t="shared" ca="1" si="28"/>
        <v>12</v>
      </c>
      <c r="CX661" s="272">
        <f t="shared" ca="1" si="29"/>
        <v>1.0054005237672714</v>
      </c>
      <c r="CY661" s="266">
        <f>DataGoesHere!A661</f>
        <v>660</v>
      </c>
      <c r="CZ661" s="19" t="str">
        <f>IF(DataGoesHere!B661="","",DataGoesHere!B661)</f>
        <v/>
      </c>
      <c r="DA661" s="19" t="str">
        <f>IF(DataGoesHere!B661="","",IF(AH$5="No",DataGoesHere!B661,DataGoesHere!B661-(AH$2*(DataGoesHere!A661-1))))</f>
        <v/>
      </c>
      <c r="DB661" s="19" t="str">
        <f>IF(DataGoesHere!B661="","",IF(AO$9="No",DataGoesHere!B661,DataGoesHere!B661/CX661))</f>
        <v/>
      </c>
      <c r="DC661" s="19" t="str">
        <f>IF(DataGoesHere!B661="","",IF(AO$9="No",DA661,DA661/CX661))</f>
        <v/>
      </c>
      <c r="DD661" s="293" t="str">
        <f>IF(CZ661="",IF(COUNTIF(DD$2:DD660,"Forecast")&lt;Output!E$43,"Forecast",""),"Actual")</f>
        <v/>
      </c>
      <c r="DF661" s="19" t="str">
        <f>IF(DataGoesHere!B660="",IF(DD661="Forecast",(Output!$E$47*IntermediateCalcs!DH660)+((1-Output!$E$47)*IntermediateCalcs!DF660),""),(Output!$E$47*IntermediateCalcs!DB660)+((1-Output!$E$47)*IntermediateCalcs!DF660))</f>
        <v/>
      </c>
      <c r="DG661" s="19" t="str">
        <f>IF(DataGoesHere!B660="",IF(DD661="Forecast",(Output!$G$47*(IntermediateCalcs!DF661-IntermediateCalcs!DF660))+((1-Output!$G$47)*IntermediateCalcs!DG660),""),(Output!$G$47*(IntermediateCalcs!DF661-IntermediateCalcs!DF660))+((1-Output!$G$47)*IntermediateCalcs!DG660))</f>
        <v/>
      </c>
      <c r="DH661" s="19" t="str">
        <f>IF(DataGoesHere!B660="",IF(DD661="Forecast",DF661+DG661,""),DF661+DG661)</f>
        <v/>
      </c>
      <c r="DI661" s="274" t="str">
        <f>IF(DH661="","",IF(IntermediateCalcs!$AO$9="Yes",IntermediateCalcs!DH661*$CX661,IntermediateCalcs!DH661))</f>
        <v/>
      </c>
      <c r="DJ661" s="250" t="str">
        <f>IF(DataGoesHere!$B661="","",($CZ661-DI661))</f>
        <v/>
      </c>
      <c r="DK661" s="250" t="str">
        <f>IF(DataGoesHere!$B661="","",ABS($CZ661-DI661))</f>
        <v/>
      </c>
      <c r="DL661" s="250" t="str">
        <f>IF(DataGoesHere!$B661="","",DK661^2)</f>
        <v/>
      </c>
      <c r="DM661" s="249" t="str">
        <f>IF(DataGoesHere!$B661="","",DK661/$CZ661)</f>
        <v/>
      </c>
      <c r="DN661" s="250" t="str">
        <f>IF(DataGoesHere!$B661="","",SUM(DJ$2:DJ661)/AVERAGE(DK:DK))</f>
        <v/>
      </c>
      <c r="DP661" s="19" t="str">
        <f>IF(DataGoesHere!B661="",IF($DD661="Forecast",(Output!E$48*IntermediateCalcs!CY661)+Output!G$48,""),(Output!E$48*IntermediateCalcs!CY661)+Output!G$48)</f>
        <v/>
      </c>
      <c r="DQ661" s="274" t="str">
        <f>IF(DP661="","",IF(IntermediateCalcs!$AO$9="Yes",IntermediateCalcs!DP661*$CX661,IntermediateCalcs!DP661))</f>
        <v/>
      </c>
      <c r="DR661" s="250" t="str">
        <f>IF(DataGoesHere!$B661="","",($CZ661-DQ661))</f>
        <v/>
      </c>
      <c r="DS661" s="250" t="str">
        <f>IF(DataGoesHere!$B661="","",ABS($CZ661-DQ661))</f>
        <v/>
      </c>
      <c r="DT661" s="250" t="str">
        <f>IF(DataGoesHere!$B661="","",DS661^2)</f>
        <v/>
      </c>
      <c r="DU661" s="249" t="str">
        <f>IF(DataGoesHere!$B661="","",DS661/$CZ661)</f>
        <v/>
      </c>
      <c r="DV661" s="250" t="str">
        <f>IF(DataGoesHere!$B661="","",SUM(DR$2:DR661)/AVERAGE(DS:DS))</f>
        <v/>
      </c>
      <c r="DX661" s="19" t="str">
        <f>IF(DataGoesHere!$B660="","",(DB655*(Output!$O$49/Output!$P$49))+(IntermediateCalcs!DB656*(Output!$M$49/Output!$P$49))+(IntermediateCalcs!DB657*(Output!$K$49/Output!$P$49))+(DB658*(Output!$I$49/Output!$P$49))+(IntermediateCalcs!DB659*(Output!$G$49/Output!$P$49))+(IntermediateCalcs!DB660*(Output!$E$49/Output!$P$49)))</f>
        <v/>
      </c>
      <c r="DY661" s="274" t="str">
        <f>IF(DX661="","",IF(IntermediateCalcs!$AO$9="Yes",IntermediateCalcs!DX661*$CX661,IntermediateCalcs!DX661))</f>
        <v/>
      </c>
      <c r="DZ661" s="250" t="str">
        <f>IF(DataGoesHere!$B661="","",($CZ661-DY661))</f>
        <v/>
      </c>
      <c r="EA661" s="250" t="str">
        <f>IF(DataGoesHere!$B661="","",ABS($CZ661-DY661))</f>
        <v/>
      </c>
      <c r="EB661" s="250" t="str">
        <f>IF(DataGoesHere!$B661="","",EA661^2)</f>
        <v/>
      </c>
      <c r="EC661" s="249" t="str">
        <f>IF(DataGoesHere!$B661="","",EA661/$CZ661)</f>
        <v/>
      </c>
      <c r="ED661" s="250" t="str">
        <f>IF(DataGoesHere!$B661="","",SUM(DZ$2:DZ661)/AVERAGE(EA:EA))</f>
        <v/>
      </c>
    </row>
    <row r="662" spans="20:134" x14ac:dyDescent="0.2">
      <c r="T662" s="244" t="str">
        <f>IF(DataGoesHere!$B662="","",(DataGoesHere!$B662/SUM(DataGoesHere!$B662:'DataGoesHere'!$B673)))</f>
        <v/>
      </c>
      <c r="U662" s="238"/>
      <c r="V662" s="238"/>
      <c r="W662" s="238"/>
      <c r="X662" s="238"/>
      <c r="Y662" s="238"/>
      <c r="Z662" s="238"/>
      <c r="AA662" s="238"/>
      <c r="AB662" s="238"/>
      <c r="AC662" s="238"/>
      <c r="AD662" s="238"/>
      <c r="AE662" s="239"/>
      <c r="CV662" s="310" t="str">
        <f>IF(DataGoesHere!B662="","",DataGoesHere!A662)</f>
        <v/>
      </c>
      <c r="CW662" s="271">
        <f t="shared" ca="1" si="28"/>
        <v>1</v>
      </c>
      <c r="CX662" s="272">
        <f t="shared" ca="1" si="29"/>
        <v>1.3236179355303281</v>
      </c>
      <c r="CY662" s="266">
        <f>DataGoesHere!A662</f>
        <v>661</v>
      </c>
      <c r="CZ662" s="19" t="str">
        <f>IF(DataGoesHere!B662="","",DataGoesHere!B662)</f>
        <v/>
      </c>
      <c r="DA662" s="19" t="str">
        <f>IF(DataGoesHere!B662="","",IF(AH$5="No",DataGoesHere!B662,DataGoesHere!B662-(AH$2*(DataGoesHere!A662-1))))</f>
        <v/>
      </c>
      <c r="DB662" s="19" t="str">
        <f>IF(DataGoesHere!B662="","",IF(AO$9="No",DataGoesHere!B662,DataGoesHere!B662/CX662))</f>
        <v/>
      </c>
      <c r="DC662" s="19" t="str">
        <f>IF(DataGoesHere!B662="","",IF(AO$9="No",DA662,DA662/CX662))</f>
        <v/>
      </c>
      <c r="DD662" s="293" t="str">
        <f>IF(CZ662="",IF(COUNTIF(DD$2:DD661,"Forecast")&lt;Output!E$43,"Forecast",""),"Actual")</f>
        <v/>
      </c>
      <c r="DF662" s="19" t="str">
        <f>IF(DataGoesHere!B661="",IF(DD662="Forecast",(Output!$E$47*IntermediateCalcs!DH661)+((1-Output!$E$47)*IntermediateCalcs!DF661),""),(Output!$E$47*IntermediateCalcs!DB661)+((1-Output!$E$47)*IntermediateCalcs!DF661))</f>
        <v/>
      </c>
      <c r="DG662" s="19" t="str">
        <f>IF(DataGoesHere!B661="",IF(DD662="Forecast",(Output!$G$47*(IntermediateCalcs!DF662-IntermediateCalcs!DF661))+((1-Output!$G$47)*IntermediateCalcs!DG661),""),(Output!$G$47*(IntermediateCalcs!DF662-IntermediateCalcs!DF661))+((1-Output!$G$47)*IntermediateCalcs!DG661))</f>
        <v/>
      </c>
      <c r="DH662" s="19" t="str">
        <f>IF(DataGoesHere!B661="",IF(DD662="Forecast",DF662+DG662,""),DF662+DG662)</f>
        <v/>
      </c>
      <c r="DI662" s="274" t="str">
        <f>IF(DH662="","",IF(IntermediateCalcs!$AO$9="Yes",IntermediateCalcs!DH662*$CX662,IntermediateCalcs!DH662))</f>
        <v/>
      </c>
      <c r="DJ662" s="250" t="str">
        <f>IF(DataGoesHere!$B662="","",($CZ662-DI662))</f>
        <v/>
      </c>
      <c r="DK662" s="250" t="str">
        <f>IF(DataGoesHere!$B662="","",ABS($CZ662-DI662))</f>
        <v/>
      </c>
      <c r="DL662" s="250" t="str">
        <f>IF(DataGoesHere!$B662="","",DK662^2)</f>
        <v/>
      </c>
      <c r="DM662" s="249" t="str">
        <f>IF(DataGoesHere!$B662="","",DK662/$CZ662)</f>
        <v/>
      </c>
      <c r="DN662" s="250" t="str">
        <f>IF(DataGoesHere!$B662="","",SUM(DJ$2:DJ662)/AVERAGE(DK:DK))</f>
        <v/>
      </c>
      <c r="DP662" s="19" t="str">
        <f>IF(DataGoesHere!B662="",IF($DD662="Forecast",(Output!E$48*IntermediateCalcs!CY662)+Output!G$48,""),(Output!E$48*IntermediateCalcs!CY662)+Output!G$48)</f>
        <v/>
      </c>
      <c r="DQ662" s="274" t="str">
        <f>IF(DP662="","",IF(IntermediateCalcs!$AO$9="Yes",IntermediateCalcs!DP662*$CX662,IntermediateCalcs!DP662))</f>
        <v/>
      </c>
      <c r="DR662" s="250" t="str">
        <f>IF(DataGoesHere!$B662="","",($CZ662-DQ662))</f>
        <v/>
      </c>
      <c r="DS662" s="250" t="str">
        <f>IF(DataGoesHere!$B662="","",ABS($CZ662-DQ662))</f>
        <v/>
      </c>
      <c r="DT662" s="250" t="str">
        <f>IF(DataGoesHere!$B662="","",DS662^2)</f>
        <v/>
      </c>
      <c r="DU662" s="249" t="str">
        <f>IF(DataGoesHere!$B662="","",DS662/$CZ662)</f>
        <v/>
      </c>
      <c r="DV662" s="250" t="str">
        <f>IF(DataGoesHere!$B662="","",SUM(DR$2:DR662)/AVERAGE(DS:DS))</f>
        <v/>
      </c>
      <c r="DX662" s="19" t="str">
        <f>IF(DataGoesHere!$B661="","",(DB656*(Output!$O$49/Output!$P$49))+(IntermediateCalcs!DB657*(Output!$M$49/Output!$P$49))+(IntermediateCalcs!DB658*(Output!$K$49/Output!$P$49))+(DB659*(Output!$I$49/Output!$P$49))+(IntermediateCalcs!DB660*(Output!$G$49/Output!$P$49))+(IntermediateCalcs!DB661*(Output!$E$49/Output!$P$49)))</f>
        <v/>
      </c>
      <c r="DY662" s="274" t="str">
        <f>IF(DX662="","",IF(IntermediateCalcs!$AO$9="Yes",IntermediateCalcs!DX662*$CX662,IntermediateCalcs!DX662))</f>
        <v/>
      </c>
      <c r="DZ662" s="250" t="str">
        <f>IF(DataGoesHere!$B662="","",($CZ662-DY662))</f>
        <v/>
      </c>
      <c r="EA662" s="250" t="str">
        <f>IF(DataGoesHere!$B662="","",ABS($CZ662-DY662))</f>
        <v/>
      </c>
      <c r="EB662" s="250" t="str">
        <f>IF(DataGoesHere!$B662="","",EA662^2)</f>
        <v/>
      </c>
      <c r="EC662" s="249" t="str">
        <f>IF(DataGoesHere!$B662="","",EA662/$CZ662)</f>
        <v/>
      </c>
      <c r="ED662" s="250" t="str">
        <f>IF(DataGoesHere!$B662="","",SUM(DZ$2:DZ662)/AVERAGE(EA:EA))</f>
        <v/>
      </c>
    </row>
    <row r="663" spans="20:134" x14ac:dyDescent="0.2">
      <c r="T663" s="240"/>
      <c r="U663" s="245" t="str">
        <f>IF(DataGoesHere!$B663="","",(DataGoesHere!$B663/SUM(DataGoesHere!$B663:'DataGoesHere'!$B673)))</f>
        <v/>
      </c>
      <c r="V663" s="86"/>
      <c r="W663" s="86"/>
      <c r="X663" s="86"/>
      <c r="Y663" s="86"/>
      <c r="Z663" s="86"/>
      <c r="AA663" s="86"/>
      <c r="AB663" s="86"/>
      <c r="AC663" s="86"/>
      <c r="AD663" s="86"/>
      <c r="AE663" s="241"/>
      <c r="CV663" s="310" t="str">
        <f>IF(DataGoesHere!B663="","",DataGoesHere!A663)</f>
        <v/>
      </c>
      <c r="CW663" s="271">
        <f t="shared" ca="1" si="28"/>
        <v>2</v>
      </c>
      <c r="CX663" s="272">
        <f t="shared" ca="1" si="29"/>
        <v>0.80574490527728204</v>
      </c>
      <c r="CY663" s="266">
        <f>DataGoesHere!A663</f>
        <v>662</v>
      </c>
      <c r="CZ663" s="19" t="str">
        <f>IF(DataGoesHere!B663="","",DataGoesHere!B663)</f>
        <v/>
      </c>
      <c r="DA663" s="19" t="str">
        <f>IF(DataGoesHere!B663="","",IF(AH$5="No",DataGoesHere!B663,DataGoesHere!B663-(AH$2*(DataGoesHere!A663-1))))</f>
        <v/>
      </c>
      <c r="DB663" s="19" t="str">
        <f>IF(DataGoesHere!B663="","",IF(AO$9="No",DataGoesHere!B663,DataGoesHere!B663/CX663))</f>
        <v/>
      </c>
      <c r="DC663" s="19" t="str">
        <f>IF(DataGoesHere!B663="","",IF(AO$9="No",DA663,DA663/CX663))</f>
        <v/>
      </c>
      <c r="DD663" s="293" t="str">
        <f>IF(CZ663="",IF(COUNTIF(DD$2:DD662,"Forecast")&lt;Output!E$43,"Forecast",""),"Actual")</f>
        <v/>
      </c>
      <c r="DF663" s="19" t="str">
        <f>IF(DataGoesHere!B662="",IF(DD663="Forecast",(Output!$E$47*IntermediateCalcs!DH662)+((1-Output!$E$47)*IntermediateCalcs!DF662),""),(Output!$E$47*IntermediateCalcs!DB662)+((1-Output!$E$47)*IntermediateCalcs!DF662))</f>
        <v/>
      </c>
      <c r="DG663" s="19" t="str">
        <f>IF(DataGoesHere!B662="",IF(DD663="Forecast",(Output!$G$47*(IntermediateCalcs!DF663-IntermediateCalcs!DF662))+((1-Output!$G$47)*IntermediateCalcs!DG662),""),(Output!$G$47*(IntermediateCalcs!DF663-IntermediateCalcs!DF662))+((1-Output!$G$47)*IntermediateCalcs!DG662))</f>
        <v/>
      </c>
      <c r="DH663" s="19" t="str">
        <f>IF(DataGoesHere!B662="",IF(DD663="Forecast",DF663+DG663,""),DF663+DG663)</f>
        <v/>
      </c>
      <c r="DI663" s="274" t="str">
        <f>IF(DH663="","",IF(IntermediateCalcs!$AO$9="Yes",IntermediateCalcs!DH663*$CX663,IntermediateCalcs!DH663))</f>
        <v/>
      </c>
      <c r="DJ663" s="250" t="str">
        <f>IF(DataGoesHere!$B663="","",($CZ663-DI663))</f>
        <v/>
      </c>
      <c r="DK663" s="250" t="str">
        <f>IF(DataGoesHere!$B663="","",ABS($CZ663-DI663))</f>
        <v/>
      </c>
      <c r="DL663" s="250" t="str">
        <f>IF(DataGoesHere!$B663="","",DK663^2)</f>
        <v/>
      </c>
      <c r="DM663" s="249" t="str">
        <f>IF(DataGoesHere!$B663="","",DK663/$CZ663)</f>
        <v/>
      </c>
      <c r="DN663" s="250" t="str">
        <f>IF(DataGoesHere!$B663="","",SUM(DJ$2:DJ663)/AVERAGE(DK:DK))</f>
        <v/>
      </c>
      <c r="DP663" s="19" t="str">
        <f>IF(DataGoesHere!B663="",IF($DD663="Forecast",(Output!E$48*IntermediateCalcs!CY663)+Output!G$48,""),(Output!E$48*IntermediateCalcs!CY663)+Output!G$48)</f>
        <v/>
      </c>
      <c r="DQ663" s="274" t="str">
        <f>IF(DP663="","",IF(IntermediateCalcs!$AO$9="Yes",IntermediateCalcs!DP663*$CX663,IntermediateCalcs!DP663))</f>
        <v/>
      </c>
      <c r="DR663" s="250" t="str">
        <f>IF(DataGoesHere!$B663="","",($CZ663-DQ663))</f>
        <v/>
      </c>
      <c r="DS663" s="250" t="str">
        <f>IF(DataGoesHere!$B663="","",ABS($CZ663-DQ663))</f>
        <v/>
      </c>
      <c r="DT663" s="250" t="str">
        <f>IF(DataGoesHere!$B663="","",DS663^2)</f>
        <v/>
      </c>
      <c r="DU663" s="249" t="str">
        <f>IF(DataGoesHere!$B663="","",DS663/$CZ663)</f>
        <v/>
      </c>
      <c r="DV663" s="250" t="str">
        <f>IF(DataGoesHere!$B663="","",SUM(DR$2:DR663)/AVERAGE(DS:DS))</f>
        <v/>
      </c>
      <c r="DX663" s="19" t="str">
        <f>IF(DataGoesHere!$B662="","",(DB657*(Output!$O$49/Output!$P$49))+(IntermediateCalcs!DB658*(Output!$M$49/Output!$P$49))+(IntermediateCalcs!DB659*(Output!$K$49/Output!$P$49))+(DB660*(Output!$I$49/Output!$P$49))+(IntermediateCalcs!DB661*(Output!$G$49/Output!$P$49))+(IntermediateCalcs!DB662*(Output!$E$49/Output!$P$49)))</f>
        <v/>
      </c>
      <c r="DY663" s="274" t="str">
        <f>IF(DX663="","",IF(IntermediateCalcs!$AO$9="Yes",IntermediateCalcs!DX663*$CX663,IntermediateCalcs!DX663))</f>
        <v/>
      </c>
      <c r="DZ663" s="250" t="str">
        <f>IF(DataGoesHere!$B663="","",($CZ663-DY663))</f>
        <v/>
      </c>
      <c r="EA663" s="250" t="str">
        <f>IF(DataGoesHere!$B663="","",ABS($CZ663-DY663))</f>
        <v/>
      </c>
      <c r="EB663" s="250" t="str">
        <f>IF(DataGoesHere!$B663="","",EA663^2)</f>
        <v/>
      </c>
      <c r="EC663" s="249" t="str">
        <f>IF(DataGoesHere!$B663="","",EA663/$CZ663)</f>
        <v/>
      </c>
      <c r="ED663" s="250" t="str">
        <f>IF(DataGoesHere!$B663="","",SUM(DZ$2:DZ663)/AVERAGE(EA:EA))</f>
        <v/>
      </c>
    </row>
    <row r="664" spans="20:134" x14ac:dyDescent="0.2">
      <c r="T664" s="240"/>
      <c r="U664" s="86"/>
      <c r="V664" s="245" t="str">
        <f>IF(DataGoesHere!$B664="","",(DataGoesHere!$B664/SUM(DataGoesHere!$B662:'DataGoesHere'!$B673)))</f>
        <v/>
      </c>
      <c r="W664" s="86"/>
      <c r="X664" s="86"/>
      <c r="Y664" s="86"/>
      <c r="Z664" s="86"/>
      <c r="AA664" s="86"/>
      <c r="AB664" s="86"/>
      <c r="AC664" s="86"/>
      <c r="AD664" s="86"/>
      <c r="AE664" s="241"/>
      <c r="CV664" s="310" t="str">
        <f>IF(DataGoesHere!B664="","",DataGoesHere!A664)</f>
        <v/>
      </c>
      <c r="CW664" s="271">
        <f t="shared" ca="1" si="28"/>
        <v>3</v>
      </c>
      <c r="CX664" s="272">
        <f t="shared" ca="1" si="29"/>
        <v>0.79862940076451561</v>
      </c>
      <c r="CY664" s="266">
        <f>DataGoesHere!A664</f>
        <v>663</v>
      </c>
      <c r="CZ664" s="19" t="str">
        <f>IF(DataGoesHere!B664="","",DataGoesHere!B664)</f>
        <v/>
      </c>
      <c r="DA664" s="19" t="str">
        <f>IF(DataGoesHere!B664="","",IF(AH$5="No",DataGoesHere!B664,DataGoesHere!B664-(AH$2*(DataGoesHere!A664-1))))</f>
        <v/>
      </c>
      <c r="DB664" s="19" t="str">
        <f>IF(DataGoesHere!B664="","",IF(AO$9="No",DataGoesHere!B664,DataGoesHere!B664/CX664))</f>
        <v/>
      </c>
      <c r="DC664" s="19" t="str">
        <f>IF(DataGoesHere!B664="","",IF(AO$9="No",DA664,DA664/CX664))</f>
        <v/>
      </c>
      <c r="DD664" s="293" t="str">
        <f>IF(CZ664="",IF(COUNTIF(DD$2:DD663,"Forecast")&lt;Output!E$43,"Forecast",""),"Actual")</f>
        <v/>
      </c>
      <c r="DF664" s="19" t="str">
        <f>IF(DataGoesHere!B663="",IF(DD664="Forecast",(Output!$E$47*IntermediateCalcs!DH663)+((1-Output!$E$47)*IntermediateCalcs!DF663),""),(Output!$E$47*IntermediateCalcs!DB663)+((1-Output!$E$47)*IntermediateCalcs!DF663))</f>
        <v/>
      </c>
      <c r="DG664" s="19" t="str">
        <f>IF(DataGoesHere!B663="",IF(DD664="Forecast",(Output!$G$47*(IntermediateCalcs!DF664-IntermediateCalcs!DF663))+((1-Output!$G$47)*IntermediateCalcs!DG663),""),(Output!$G$47*(IntermediateCalcs!DF664-IntermediateCalcs!DF663))+((1-Output!$G$47)*IntermediateCalcs!DG663))</f>
        <v/>
      </c>
      <c r="DH664" s="19" t="str">
        <f>IF(DataGoesHere!B663="",IF(DD664="Forecast",DF664+DG664,""),DF664+DG664)</f>
        <v/>
      </c>
      <c r="DI664" s="274" t="str">
        <f>IF(DH664="","",IF(IntermediateCalcs!$AO$9="Yes",IntermediateCalcs!DH664*$CX664,IntermediateCalcs!DH664))</f>
        <v/>
      </c>
      <c r="DJ664" s="250" t="str">
        <f>IF(DataGoesHere!$B664="","",($CZ664-DI664))</f>
        <v/>
      </c>
      <c r="DK664" s="250" t="str">
        <f>IF(DataGoesHere!$B664="","",ABS($CZ664-DI664))</f>
        <v/>
      </c>
      <c r="DL664" s="250" t="str">
        <f>IF(DataGoesHere!$B664="","",DK664^2)</f>
        <v/>
      </c>
      <c r="DM664" s="249" t="str">
        <f>IF(DataGoesHere!$B664="","",DK664/$CZ664)</f>
        <v/>
      </c>
      <c r="DN664" s="250" t="str">
        <f>IF(DataGoesHere!$B664="","",SUM(DJ$2:DJ664)/AVERAGE(DK:DK))</f>
        <v/>
      </c>
      <c r="DP664" s="19" t="str">
        <f>IF(DataGoesHere!B664="",IF($DD664="Forecast",(Output!E$48*IntermediateCalcs!CY664)+Output!G$48,""),(Output!E$48*IntermediateCalcs!CY664)+Output!G$48)</f>
        <v/>
      </c>
      <c r="DQ664" s="274" t="str">
        <f>IF(DP664="","",IF(IntermediateCalcs!$AO$9="Yes",IntermediateCalcs!DP664*$CX664,IntermediateCalcs!DP664))</f>
        <v/>
      </c>
      <c r="DR664" s="250" t="str">
        <f>IF(DataGoesHere!$B664="","",($CZ664-DQ664))</f>
        <v/>
      </c>
      <c r="DS664" s="250" t="str">
        <f>IF(DataGoesHere!$B664="","",ABS($CZ664-DQ664))</f>
        <v/>
      </c>
      <c r="DT664" s="250" t="str">
        <f>IF(DataGoesHere!$B664="","",DS664^2)</f>
        <v/>
      </c>
      <c r="DU664" s="249" t="str">
        <f>IF(DataGoesHere!$B664="","",DS664/$CZ664)</f>
        <v/>
      </c>
      <c r="DV664" s="250" t="str">
        <f>IF(DataGoesHere!$B664="","",SUM(DR$2:DR664)/AVERAGE(DS:DS))</f>
        <v/>
      </c>
      <c r="DX664" s="19" t="str">
        <f>IF(DataGoesHere!$B663="","",(DB658*(Output!$O$49/Output!$P$49))+(IntermediateCalcs!DB659*(Output!$M$49/Output!$P$49))+(IntermediateCalcs!DB660*(Output!$K$49/Output!$P$49))+(DB661*(Output!$I$49/Output!$P$49))+(IntermediateCalcs!DB662*(Output!$G$49/Output!$P$49))+(IntermediateCalcs!DB663*(Output!$E$49/Output!$P$49)))</f>
        <v/>
      </c>
      <c r="DY664" s="274" t="str">
        <f>IF(DX664="","",IF(IntermediateCalcs!$AO$9="Yes",IntermediateCalcs!DX664*$CX664,IntermediateCalcs!DX664))</f>
        <v/>
      </c>
      <c r="DZ664" s="250" t="str">
        <f>IF(DataGoesHere!$B664="","",($CZ664-DY664))</f>
        <v/>
      </c>
      <c r="EA664" s="250" t="str">
        <f>IF(DataGoesHere!$B664="","",ABS($CZ664-DY664))</f>
        <v/>
      </c>
      <c r="EB664" s="250" t="str">
        <f>IF(DataGoesHere!$B664="","",EA664^2)</f>
        <v/>
      </c>
      <c r="EC664" s="249" t="str">
        <f>IF(DataGoesHere!$B664="","",EA664/$CZ664)</f>
        <v/>
      </c>
      <c r="ED664" s="250" t="str">
        <f>IF(DataGoesHere!$B664="","",SUM(DZ$2:DZ664)/AVERAGE(EA:EA))</f>
        <v/>
      </c>
    </row>
    <row r="665" spans="20:134" x14ac:dyDescent="0.2">
      <c r="T665" s="240"/>
      <c r="U665" s="86"/>
      <c r="V665" s="86"/>
      <c r="W665" s="245" t="str">
        <f>IF(DataGoesHere!$B665="","",(DataGoesHere!$B665/SUM(DataGoesHere!$B662:'DataGoesHere'!$B673)))</f>
        <v/>
      </c>
      <c r="X665" s="86"/>
      <c r="Y665" s="86"/>
      <c r="Z665" s="86"/>
      <c r="AA665" s="86"/>
      <c r="AB665" s="86"/>
      <c r="AC665" s="86"/>
      <c r="AD665" s="86"/>
      <c r="AE665" s="241"/>
      <c r="CV665" s="310" t="str">
        <f>IF(DataGoesHere!B665="","",DataGoesHere!A665)</f>
        <v/>
      </c>
      <c r="CW665" s="271">
        <f t="shared" ca="1" si="28"/>
        <v>4</v>
      </c>
      <c r="CX665" s="272">
        <f t="shared" ca="1" si="29"/>
        <v>1.0149292433706087</v>
      </c>
      <c r="CY665" s="266">
        <f>DataGoesHere!A665</f>
        <v>664</v>
      </c>
      <c r="CZ665" s="19" t="str">
        <f>IF(DataGoesHere!B665="","",DataGoesHere!B665)</f>
        <v/>
      </c>
      <c r="DA665" s="19" t="str">
        <f>IF(DataGoesHere!B665="","",IF(AH$5="No",DataGoesHere!B665,DataGoesHere!B665-(AH$2*(DataGoesHere!A665-1))))</f>
        <v/>
      </c>
      <c r="DB665" s="19" t="str">
        <f>IF(DataGoesHere!B665="","",IF(AO$9="No",DataGoesHere!B665,DataGoesHere!B665/CX665))</f>
        <v/>
      </c>
      <c r="DC665" s="19" t="str">
        <f>IF(DataGoesHere!B665="","",IF(AO$9="No",DA665,DA665/CX665))</f>
        <v/>
      </c>
      <c r="DD665" s="293" t="str">
        <f>IF(CZ665="",IF(COUNTIF(DD$2:DD664,"Forecast")&lt;Output!E$43,"Forecast",""),"Actual")</f>
        <v/>
      </c>
      <c r="DF665" s="19" t="str">
        <f>IF(DataGoesHere!B664="",IF(DD665="Forecast",(Output!$E$47*IntermediateCalcs!DH664)+((1-Output!$E$47)*IntermediateCalcs!DF664),""),(Output!$E$47*IntermediateCalcs!DB664)+((1-Output!$E$47)*IntermediateCalcs!DF664))</f>
        <v/>
      </c>
      <c r="DG665" s="19" t="str">
        <f>IF(DataGoesHere!B664="",IF(DD665="Forecast",(Output!$G$47*(IntermediateCalcs!DF665-IntermediateCalcs!DF664))+((1-Output!$G$47)*IntermediateCalcs!DG664),""),(Output!$G$47*(IntermediateCalcs!DF665-IntermediateCalcs!DF664))+((1-Output!$G$47)*IntermediateCalcs!DG664))</f>
        <v/>
      </c>
      <c r="DH665" s="19" t="str">
        <f>IF(DataGoesHere!B664="",IF(DD665="Forecast",DF665+DG665,""),DF665+DG665)</f>
        <v/>
      </c>
      <c r="DI665" s="274" t="str">
        <f>IF(DH665="","",IF(IntermediateCalcs!$AO$9="Yes",IntermediateCalcs!DH665*$CX665,IntermediateCalcs!DH665))</f>
        <v/>
      </c>
      <c r="DJ665" s="250" t="str">
        <f>IF(DataGoesHere!$B665="","",($CZ665-DI665))</f>
        <v/>
      </c>
      <c r="DK665" s="250" t="str">
        <f>IF(DataGoesHere!$B665="","",ABS($CZ665-DI665))</f>
        <v/>
      </c>
      <c r="DL665" s="250" t="str">
        <f>IF(DataGoesHere!$B665="","",DK665^2)</f>
        <v/>
      </c>
      <c r="DM665" s="249" t="str">
        <f>IF(DataGoesHere!$B665="","",DK665/$CZ665)</f>
        <v/>
      </c>
      <c r="DN665" s="250" t="str">
        <f>IF(DataGoesHere!$B665="","",SUM(DJ$2:DJ665)/AVERAGE(DK:DK))</f>
        <v/>
      </c>
      <c r="DP665" s="19" t="str">
        <f>IF(DataGoesHere!B665="",IF($DD665="Forecast",(Output!E$48*IntermediateCalcs!CY665)+Output!G$48,""),(Output!E$48*IntermediateCalcs!CY665)+Output!G$48)</f>
        <v/>
      </c>
      <c r="DQ665" s="274" t="str">
        <f>IF(DP665="","",IF(IntermediateCalcs!$AO$9="Yes",IntermediateCalcs!DP665*$CX665,IntermediateCalcs!DP665))</f>
        <v/>
      </c>
      <c r="DR665" s="250" t="str">
        <f>IF(DataGoesHere!$B665="","",($CZ665-DQ665))</f>
        <v/>
      </c>
      <c r="DS665" s="250" t="str">
        <f>IF(DataGoesHere!$B665="","",ABS($CZ665-DQ665))</f>
        <v/>
      </c>
      <c r="DT665" s="250" t="str">
        <f>IF(DataGoesHere!$B665="","",DS665^2)</f>
        <v/>
      </c>
      <c r="DU665" s="249" t="str">
        <f>IF(DataGoesHere!$B665="","",DS665/$CZ665)</f>
        <v/>
      </c>
      <c r="DV665" s="250" t="str">
        <f>IF(DataGoesHere!$B665="","",SUM(DR$2:DR665)/AVERAGE(DS:DS))</f>
        <v/>
      </c>
      <c r="DX665" s="19" t="str">
        <f>IF(DataGoesHere!$B664="","",(DB659*(Output!$O$49/Output!$P$49))+(IntermediateCalcs!DB660*(Output!$M$49/Output!$P$49))+(IntermediateCalcs!DB661*(Output!$K$49/Output!$P$49))+(DB662*(Output!$I$49/Output!$P$49))+(IntermediateCalcs!DB663*(Output!$G$49/Output!$P$49))+(IntermediateCalcs!DB664*(Output!$E$49/Output!$P$49)))</f>
        <v/>
      </c>
      <c r="DY665" s="274" t="str">
        <f>IF(DX665="","",IF(IntermediateCalcs!$AO$9="Yes",IntermediateCalcs!DX665*$CX665,IntermediateCalcs!DX665))</f>
        <v/>
      </c>
      <c r="DZ665" s="250" t="str">
        <f>IF(DataGoesHere!$B665="","",($CZ665-DY665))</f>
        <v/>
      </c>
      <c r="EA665" s="250" t="str">
        <f>IF(DataGoesHere!$B665="","",ABS($CZ665-DY665))</f>
        <v/>
      </c>
      <c r="EB665" s="250" t="str">
        <f>IF(DataGoesHere!$B665="","",EA665^2)</f>
        <v/>
      </c>
      <c r="EC665" s="249" t="str">
        <f>IF(DataGoesHere!$B665="","",EA665/$CZ665)</f>
        <v/>
      </c>
      <c r="ED665" s="250" t="str">
        <f>IF(DataGoesHere!$B665="","",SUM(DZ$2:DZ665)/AVERAGE(EA:EA))</f>
        <v/>
      </c>
    </row>
    <row r="666" spans="20:134" x14ac:dyDescent="0.2">
      <c r="T666" s="240"/>
      <c r="U666" s="86"/>
      <c r="V666" s="86"/>
      <c r="W666" s="86"/>
      <c r="X666" s="245" t="str">
        <f>IF(DataGoesHere!$B666="","",(DataGoesHere!$B666/SUM(DataGoesHere!$B662:'DataGoesHere'!$B673)))</f>
        <v/>
      </c>
      <c r="Y666" s="86"/>
      <c r="Z666" s="86"/>
      <c r="AA666" s="86"/>
      <c r="AB666" s="86"/>
      <c r="AC666" s="86"/>
      <c r="AD666" s="86"/>
      <c r="AE666" s="241"/>
      <c r="CV666" s="310" t="str">
        <f>IF(DataGoesHere!B666="","",DataGoesHere!A666)</f>
        <v/>
      </c>
      <c r="CW666" s="271">
        <f t="shared" ca="1" si="28"/>
        <v>5</v>
      </c>
      <c r="CX666" s="272">
        <f t="shared" ca="1" si="29"/>
        <v>0.97875414397996308</v>
      </c>
      <c r="CY666" s="266">
        <f>DataGoesHere!A666</f>
        <v>665</v>
      </c>
      <c r="CZ666" s="19" t="str">
        <f>IF(DataGoesHere!B666="","",DataGoesHere!B666)</f>
        <v/>
      </c>
      <c r="DA666" s="19" t="str">
        <f>IF(DataGoesHere!B666="","",IF(AH$5="No",DataGoesHere!B666,DataGoesHere!B666-(AH$2*(DataGoesHere!A666-1))))</f>
        <v/>
      </c>
      <c r="DB666" s="19" t="str">
        <f>IF(DataGoesHere!B666="","",IF(AO$9="No",DataGoesHere!B666,DataGoesHere!B666/CX666))</f>
        <v/>
      </c>
      <c r="DC666" s="19" t="str">
        <f>IF(DataGoesHere!B666="","",IF(AO$9="No",DA666,DA666/CX666))</f>
        <v/>
      </c>
      <c r="DD666" s="293" t="str">
        <f>IF(CZ666="",IF(COUNTIF(DD$2:DD665,"Forecast")&lt;Output!E$43,"Forecast",""),"Actual")</f>
        <v/>
      </c>
      <c r="DF666" s="19" t="str">
        <f>IF(DataGoesHere!B665="",IF(DD666="Forecast",(Output!$E$47*IntermediateCalcs!DH665)+((1-Output!$E$47)*IntermediateCalcs!DF665),""),(Output!$E$47*IntermediateCalcs!DB665)+((1-Output!$E$47)*IntermediateCalcs!DF665))</f>
        <v/>
      </c>
      <c r="DG666" s="19" t="str">
        <f>IF(DataGoesHere!B665="",IF(DD666="Forecast",(Output!$G$47*(IntermediateCalcs!DF666-IntermediateCalcs!DF665))+((1-Output!$G$47)*IntermediateCalcs!DG665),""),(Output!$G$47*(IntermediateCalcs!DF666-IntermediateCalcs!DF665))+((1-Output!$G$47)*IntermediateCalcs!DG665))</f>
        <v/>
      </c>
      <c r="DH666" s="19" t="str">
        <f>IF(DataGoesHere!B665="",IF(DD666="Forecast",DF666+DG666,""),DF666+DG666)</f>
        <v/>
      </c>
      <c r="DI666" s="274" t="str">
        <f>IF(DH666="","",IF(IntermediateCalcs!$AO$9="Yes",IntermediateCalcs!DH666*$CX666,IntermediateCalcs!DH666))</f>
        <v/>
      </c>
      <c r="DJ666" s="250" t="str">
        <f>IF(DataGoesHere!$B666="","",($CZ666-DI666))</f>
        <v/>
      </c>
      <c r="DK666" s="250" t="str">
        <f>IF(DataGoesHere!$B666="","",ABS($CZ666-DI666))</f>
        <v/>
      </c>
      <c r="DL666" s="250" t="str">
        <f>IF(DataGoesHere!$B666="","",DK666^2)</f>
        <v/>
      </c>
      <c r="DM666" s="249" t="str">
        <f>IF(DataGoesHere!$B666="","",DK666/$CZ666)</f>
        <v/>
      </c>
      <c r="DN666" s="250" t="str">
        <f>IF(DataGoesHere!$B666="","",SUM(DJ$2:DJ666)/AVERAGE(DK:DK))</f>
        <v/>
      </c>
      <c r="DP666" s="19" t="str">
        <f>IF(DataGoesHere!B666="",IF($DD666="Forecast",(Output!E$48*IntermediateCalcs!CY666)+Output!G$48,""),(Output!E$48*IntermediateCalcs!CY666)+Output!G$48)</f>
        <v/>
      </c>
      <c r="DQ666" s="274" t="str">
        <f>IF(DP666="","",IF(IntermediateCalcs!$AO$9="Yes",IntermediateCalcs!DP666*$CX666,IntermediateCalcs!DP666))</f>
        <v/>
      </c>
      <c r="DR666" s="250" t="str">
        <f>IF(DataGoesHere!$B666="","",($CZ666-DQ666))</f>
        <v/>
      </c>
      <c r="DS666" s="250" t="str">
        <f>IF(DataGoesHere!$B666="","",ABS($CZ666-DQ666))</f>
        <v/>
      </c>
      <c r="DT666" s="250" t="str">
        <f>IF(DataGoesHere!$B666="","",DS666^2)</f>
        <v/>
      </c>
      <c r="DU666" s="249" t="str">
        <f>IF(DataGoesHere!$B666="","",DS666/$CZ666)</f>
        <v/>
      </c>
      <c r="DV666" s="250" t="str">
        <f>IF(DataGoesHere!$B666="","",SUM(DR$2:DR666)/AVERAGE(DS:DS))</f>
        <v/>
      </c>
      <c r="DX666" s="19" t="str">
        <f>IF(DataGoesHere!$B665="","",(DB660*(Output!$O$49/Output!$P$49))+(IntermediateCalcs!DB661*(Output!$M$49/Output!$P$49))+(IntermediateCalcs!DB662*(Output!$K$49/Output!$P$49))+(DB663*(Output!$I$49/Output!$P$49))+(IntermediateCalcs!DB664*(Output!$G$49/Output!$P$49))+(IntermediateCalcs!DB665*(Output!$E$49/Output!$P$49)))</f>
        <v/>
      </c>
      <c r="DY666" s="274" t="str">
        <f>IF(DX666="","",IF(IntermediateCalcs!$AO$9="Yes",IntermediateCalcs!DX666*$CX666,IntermediateCalcs!DX666))</f>
        <v/>
      </c>
      <c r="DZ666" s="250" t="str">
        <f>IF(DataGoesHere!$B666="","",($CZ666-DY666))</f>
        <v/>
      </c>
      <c r="EA666" s="250" t="str">
        <f>IF(DataGoesHere!$B666="","",ABS($CZ666-DY666))</f>
        <v/>
      </c>
      <c r="EB666" s="250" t="str">
        <f>IF(DataGoesHere!$B666="","",EA666^2)</f>
        <v/>
      </c>
      <c r="EC666" s="249" t="str">
        <f>IF(DataGoesHere!$B666="","",EA666/$CZ666)</f>
        <v/>
      </c>
      <c r="ED666" s="250" t="str">
        <f>IF(DataGoesHere!$B666="","",SUM(DZ$2:DZ666)/AVERAGE(EA:EA))</f>
        <v/>
      </c>
    </row>
    <row r="667" spans="20:134" x14ac:dyDescent="0.2">
      <c r="T667" s="240"/>
      <c r="U667" s="86"/>
      <c r="V667" s="86"/>
      <c r="W667" s="86"/>
      <c r="X667" s="86"/>
      <c r="Y667" s="245" t="str">
        <f>IF(DataGoesHere!$B667="","",(DataGoesHere!$B667/SUM(DataGoesHere!$B662:'DataGoesHere'!$B673)))</f>
        <v/>
      </c>
      <c r="Z667" s="86"/>
      <c r="AA667" s="86"/>
      <c r="AB667" s="86"/>
      <c r="AC667" s="86"/>
      <c r="AD667" s="86"/>
      <c r="AE667" s="241"/>
      <c r="CV667" s="310" t="str">
        <f>IF(DataGoesHere!B667="","",DataGoesHere!A667)</f>
        <v/>
      </c>
      <c r="CW667" s="271">
        <f t="shared" ca="1" si="28"/>
        <v>6</v>
      </c>
      <c r="CX667" s="272">
        <f t="shared" ca="1" si="29"/>
        <v>1.0779088099730167</v>
      </c>
      <c r="CY667" s="266">
        <f>DataGoesHere!A667</f>
        <v>666</v>
      </c>
      <c r="CZ667" s="19" t="str">
        <f>IF(DataGoesHere!B667="","",DataGoesHere!B667)</f>
        <v/>
      </c>
      <c r="DA667" s="19" t="str">
        <f>IF(DataGoesHere!B667="","",IF(AH$5="No",DataGoesHere!B667,DataGoesHere!B667-(AH$2*(DataGoesHere!A667-1))))</f>
        <v/>
      </c>
      <c r="DB667" s="19" t="str">
        <f>IF(DataGoesHere!B667="","",IF(AO$9="No",DataGoesHere!B667,DataGoesHere!B667/CX667))</f>
        <v/>
      </c>
      <c r="DC667" s="19" t="str">
        <f>IF(DataGoesHere!B667="","",IF(AO$9="No",DA667,DA667/CX667))</f>
        <v/>
      </c>
      <c r="DD667" s="293" t="str">
        <f>IF(CZ667="",IF(COUNTIF(DD$2:DD666,"Forecast")&lt;Output!E$43,"Forecast",""),"Actual")</f>
        <v/>
      </c>
      <c r="DF667" s="19" t="str">
        <f>IF(DataGoesHere!B666="",IF(DD667="Forecast",(Output!$E$47*IntermediateCalcs!DH666)+((1-Output!$E$47)*IntermediateCalcs!DF666),""),(Output!$E$47*IntermediateCalcs!DB666)+((1-Output!$E$47)*IntermediateCalcs!DF666))</f>
        <v/>
      </c>
      <c r="DG667" s="19" t="str">
        <f>IF(DataGoesHere!B666="",IF(DD667="Forecast",(Output!$G$47*(IntermediateCalcs!DF667-IntermediateCalcs!DF666))+((1-Output!$G$47)*IntermediateCalcs!DG666),""),(Output!$G$47*(IntermediateCalcs!DF667-IntermediateCalcs!DF666))+((1-Output!$G$47)*IntermediateCalcs!DG666))</f>
        <v/>
      </c>
      <c r="DH667" s="19" t="str">
        <f>IF(DataGoesHere!B666="",IF(DD667="Forecast",DF667+DG667,""),DF667+DG667)</f>
        <v/>
      </c>
      <c r="DI667" s="274" t="str">
        <f>IF(DH667="","",IF(IntermediateCalcs!$AO$9="Yes",IntermediateCalcs!DH667*$CX667,IntermediateCalcs!DH667))</f>
        <v/>
      </c>
      <c r="DJ667" s="250" t="str">
        <f>IF(DataGoesHere!$B667="","",($CZ667-DI667))</f>
        <v/>
      </c>
      <c r="DK667" s="250" t="str">
        <f>IF(DataGoesHere!$B667="","",ABS($CZ667-DI667))</f>
        <v/>
      </c>
      <c r="DL667" s="250" t="str">
        <f>IF(DataGoesHere!$B667="","",DK667^2)</f>
        <v/>
      </c>
      <c r="DM667" s="249" t="str">
        <f>IF(DataGoesHere!$B667="","",DK667/$CZ667)</f>
        <v/>
      </c>
      <c r="DN667" s="250" t="str">
        <f>IF(DataGoesHere!$B667="","",SUM(DJ$2:DJ667)/AVERAGE(DK:DK))</f>
        <v/>
      </c>
      <c r="DP667" s="19" t="str">
        <f>IF(DataGoesHere!B667="",IF($DD667="Forecast",(Output!E$48*IntermediateCalcs!CY667)+Output!G$48,""),(Output!E$48*IntermediateCalcs!CY667)+Output!G$48)</f>
        <v/>
      </c>
      <c r="DQ667" s="274" t="str">
        <f>IF(DP667="","",IF(IntermediateCalcs!$AO$9="Yes",IntermediateCalcs!DP667*$CX667,IntermediateCalcs!DP667))</f>
        <v/>
      </c>
      <c r="DR667" s="250" t="str">
        <f>IF(DataGoesHere!$B667="","",($CZ667-DQ667))</f>
        <v/>
      </c>
      <c r="DS667" s="250" t="str">
        <f>IF(DataGoesHere!$B667="","",ABS($CZ667-DQ667))</f>
        <v/>
      </c>
      <c r="DT667" s="250" t="str">
        <f>IF(DataGoesHere!$B667="","",DS667^2)</f>
        <v/>
      </c>
      <c r="DU667" s="249" t="str">
        <f>IF(DataGoesHere!$B667="","",DS667/$CZ667)</f>
        <v/>
      </c>
      <c r="DV667" s="250" t="str">
        <f>IF(DataGoesHere!$B667="","",SUM(DR$2:DR667)/AVERAGE(DS:DS))</f>
        <v/>
      </c>
      <c r="DX667" s="19" t="str">
        <f>IF(DataGoesHere!$B666="","",(DB661*(Output!$O$49/Output!$P$49))+(IntermediateCalcs!DB662*(Output!$M$49/Output!$P$49))+(IntermediateCalcs!DB663*(Output!$K$49/Output!$P$49))+(DB664*(Output!$I$49/Output!$P$49))+(IntermediateCalcs!DB665*(Output!$G$49/Output!$P$49))+(IntermediateCalcs!DB666*(Output!$E$49/Output!$P$49)))</f>
        <v/>
      </c>
      <c r="DY667" s="274" t="str">
        <f>IF(DX667="","",IF(IntermediateCalcs!$AO$9="Yes",IntermediateCalcs!DX667*$CX667,IntermediateCalcs!DX667))</f>
        <v/>
      </c>
      <c r="DZ667" s="250" t="str">
        <f>IF(DataGoesHere!$B667="","",($CZ667-DY667))</f>
        <v/>
      </c>
      <c r="EA667" s="250" t="str">
        <f>IF(DataGoesHere!$B667="","",ABS($CZ667-DY667))</f>
        <v/>
      </c>
      <c r="EB667" s="250" t="str">
        <f>IF(DataGoesHere!$B667="","",EA667^2)</f>
        <v/>
      </c>
      <c r="EC667" s="249" t="str">
        <f>IF(DataGoesHere!$B667="","",EA667/$CZ667)</f>
        <v/>
      </c>
      <c r="ED667" s="250" t="str">
        <f>IF(DataGoesHere!$B667="","",SUM(DZ$2:DZ667)/AVERAGE(EA:EA))</f>
        <v/>
      </c>
    </row>
    <row r="668" spans="20:134" x14ac:dyDescent="0.2">
      <c r="T668" s="240"/>
      <c r="U668" s="86"/>
      <c r="V668" s="86"/>
      <c r="W668" s="86"/>
      <c r="X668" s="86"/>
      <c r="Y668" s="86"/>
      <c r="Z668" s="245" t="str">
        <f>IF(DataGoesHere!$B668="","",(DataGoesHere!$B668/SUM(DataGoesHere!$B662:'DataGoesHere'!$B673)))</f>
        <v/>
      </c>
      <c r="AA668" s="86"/>
      <c r="AB668" s="86"/>
      <c r="AC668" s="86"/>
      <c r="AD668" s="86"/>
      <c r="AE668" s="241"/>
      <c r="CV668" s="310" t="str">
        <f>IF(DataGoesHere!B668="","",DataGoesHere!A668)</f>
        <v/>
      </c>
      <c r="CW668" s="271">
        <f t="shared" ca="1" si="28"/>
        <v>7</v>
      </c>
      <c r="CX668" s="272">
        <f t="shared" ca="1" si="29"/>
        <v>1.0265458156689093</v>
      </c>
      <c r="CY668" s="266">
        <f>DataGoesHere!A668</f>
        <v>667</v>
      </c>
      <c r="CZ668" s="19" t="str">
        <f>IF(DataGoesHere!B668="","",DataGoesHere!B668)</f>
        <v/>
      </c>
      <c r="DA668" s="19" t="str">
        <f>IF(DataGoesHere!B668="","",IF(AH$5="No",DataGoesHere!B668,DataGoesHere!B668-(AH$2*(DataGoesHere!A668-1))))</f>
        <v/>
      </c>
      <c r="DB668" s="19" t="str">
        <f>IF(DataGoesHere!B668="","",IF(AO$9="No",DataGoesHere!B668,DataGoesHere!B668/CX668))</f>
        <v/>
      </c>
      <c r="DC668" s="19" t="str">
        <f>IF(DataGoesHere!B668="","",IF(AO$9="No",DA668,DA668/CX668))</f>
        <v/>
      </c>
      <c r="DD668" s="293" t="str">
        <f>IF(CZ668="",IF(COUNTIF(DD$2:DD667,"Forecast")&lt;Output!E$43,"Forecast",""),"Actual")</f>
        <v/>
      </c>
      <c r="DF668" s="19" t="str">
        <f>IF(DataGoesHere!B667="",IF(DD668="Forecast",(Output!$E$47*IntermediateCalcs!DH667)+((1-Output!$E$47)*IntermediateCalcs!DF667),""),(Output!$E$47*IntermediateCalcs!DB667)+((1-Output!$E$47)*IntermediateCalcs!DF667))</f>
        <v/>
      </c>
      <c r="DG668" s="19" t="str">
        <f>IF(DataGoesHere!B667="",IF(DD668="Forecast",(Output!$G$47*(IntermediateCalcs!DF668-IntermediateCalcs!DF667))+((1-Output!$G$47)*IntermediateCalcs!DG667),""),(Output!$G$47*(IntermediateCalcs!DF668-IntermediateCalcs!DF667))+((1-Output!$G$47)*IntermediateCalcs!DG667))</f>
        <v/>
      </c>
      <c r="DH668" s="19" t="str">
        <f>IF(DataGoesHere!B667="",IF(DD668="Forecast",DF668+DG668,""),DF668+DG668)</f>
        <v/>
      </c>
      <c r="DI668" s="274" t="str">
        <f>IF(DH668="","",IF(IntermediateCalcs!$AO$9="Yes",IntermediateCalcs!DH668*$CX668,IntermediateCalcs!DH668))</f>
        <v/>
      </c>
      <c r="DJ668" s="250" t="str">
        <f>IF(DataGoesHere!$B668="","",($CZ668-DI668))</f>
        <v/>
      </c>
      <c r="DK668" s="250" t="str">
        <f>IF(DataGoesHere!$B668="","",ABS($CZ668-DI668))</f>
        <v/>
      </c>
      <c r="DL668" s="250" t="str">
        <f>IF(DataGoesHere!$B668="","",DK668^2)</f>
        <v/>
      </c>
      <c r="DM668" s="249" t="str">
        <f>IF(DataGoesHere!$B668="","",DK668/$CZ668)</f>
        <v/>
      </c>
      <c r="DN668" s="250" t="str">
        <f>IF(DataGoesHere!$B668="","",SUM(DJ$2:DJ668)/AVERAGE(DK:DK))</f>
        <v/>
      </c>
      <c r="DP668" s="19" t="str">
        <f>IF(DataGoesHere!B668="",IF($DD668="Forecast",(Output!E$48*IntermediateCalcs!CY668)+Output!G$48,""),(Output!E$48*IntermediateCalcs!CY668)+Output!G$48)</f>
        <v/>
      </c>
      <c r="DQ668" s="274" t="str">
        <f>IF(DP668="","",IF(IntermediateCalcs!$AO$9="Yes",IntermediateCalcs!DP668*$CX668,IntermediateCalcs!DP668))</f>
        <v/>
      </c>
      <c r="DR668" s="250" t="str">
        <f>IF(DataGoesHere!$B668="","",($CZ668-DQ668))</f>
        <v/>
      </c>
      <c r="DS668" s="250" t="str">
        <f>IF(DataGoesHere!$B668="","",ABS($CZ668-DQ668))</f>
        <v/>
      </c>
      <c r="DT668" s="250" t="str">
        <f>IF(DataGoesHere!$B668="","",DS668^2)</f>
        <v/>
      </c>
      <c r="DU668" s="249" t="str">
        <f>IF(DataGoesHere!$B668="","",DS668/$CZ668)</f>
        <v/>
      </c>
      <c r="DV668" s="250" t="str">
        <f>IF(DataGoesHere!$B668="","",SUM(DR$2:DR668)/AVERAGE(DS:DS))</f>
        <v/>
      </c>
      <c r="DX668" s="19" t="str">
        <f>IF(DataGoesHere!$B667="","",(DB662*(Output!$O$49/Output!$P$49))+(IntermediateCalcs!DB663*(Output!$M$49/Output!$P$49))+(IntermediateCalcs!DB664*(Output!$K$49/Output!$P$49))+(DB665*(Output!$I$49/Output!$P$49))+(IntermediateCalcs!DB666*(Output!$G$49/Output!$P$49))+(IntermediateCalcs!DB667*(Output!$E$49/Output!$P$49)))</f>
        <v/>
      </c>
      <c r="DY668" s="274" t="str">
        <f>IF(DX668="","",IF(IntermediateCalcs!$AO$9="Yes",IntermediateCalcs!DX668*$CX668,IntermediateCalcs!DX668))</f>
        <v/>
      </c>
      <c r="DZ668" s="250" t="str">
        <f>IF(DataGoesHere!$B668="","",($CZ668-DY668))</f>
        <v/>
      </c>
      <c r="EA668" s="250" t="str">
        <f>IF(DataGoesHere!$B668="","",ABS($CZ668-DY668))</f>
        <v/>
      </c>
      <c r="EB668" s="250" t="str">
        <f>IF(DataGoesHere!$B668="","",EA668^2)</f>
        <v/>
      </c>
      <c r="EC668" s="249" t="str">
        <f>IF(DataGoesHere!$B668="","",EA668/$CZ668)</f>
        <v/>
      </c>
      <c r="ED668" s="250" t="str">
        <f>IF(DataGoesHere!$B668="","",SUM(DZ$2:DZ668)/AVERAGE(EA:EA))</f>
        <v/>
      </c>
    </row>
    <row r="669" spans="20:134" x14ac:dyDescent="0.2">
      <c r="T669" s="240"/>
      <c r="U669" s="86"/>
      <c r="V669" s="86"/>
      <c r="W669" s="86"/>
      <c r="X669" s="86"/>
      <c r="Y669" s="86"/>
      <c r="Z669" s="86"/>
      <c r="AA669" s="245" t="str">
        <f>IF(DataGoesHere!$B669="","",(DataGoesHere!$B669/SUM(DataGoesHere!$B662:'DataGoesHere'!$B673)))</f>
        <v/>
      </c>
      <c r="AB669" s="86"/>
      <c r="AC669" s="86"/>
      <c r="AD669" s="86"/>
      <c r="AE669" s="241"/>
      <c r="CV669" s="310" t="str">
        <f>IF(DataGoesHere!B669="","",DataGoesHere!A669)</f>
        <v/>
      </c>
      <c r="CW669" s="271">
        <f t="shared" ca="1" si="28"/>
        <v>8</v>
      </c>
      <c r="CX669" s="272">
        <f t="shared" ca="1" si="29"/>
        <v>1.0207492390681214</v>
      </c>
      <c r="CY669" s="266">
        <f>DataGoesHere!A669</f>
        <v>668</v>
      </c>
      <c r="CZ669" s="19" t="str">
        <f>IF(DataGoesHere!B669="","",DataGoesHere!B669)</f>
        <v/>
      </c>
      <c r="DA669" s="19" t="str">
        <f>IF(DataGoesHere!B669="","",IF(AH$5="No",DataGoesHere!B669,DataGoesHere!B669-(AH$2*(DataGoesHere!A669-1))))</f>
        <v/>
      </c>
      <c r="DB669" s="19" t="str">
        <f>IF(DataGoesHere!B669="","",IF(AO$9="No",DataGoesHere!B669,DataGoesHere!B669/CX669))</f>
        <v/>
      </c>
      <c r="DC669" s="19" t="str">
        <f>IF(DataGoesHere!B669="","",IF(AO$9="No",DA669,DA669/CX669))</f>
        <v/>
      </c>
      <c r="DD669" s="293" t="str">
        <f>IF(CZ669="",IF(COUNTIF(DD$2:DD668,"Forecast")&lt;Output!E$43,"Forecast",""),"Actual")</f>
        <v/>
      </c>
      <c r="DF669" s="19" t="str">
        <f>IF(DataGoesHere!B668="",IF(DD669="Forecast",(Output!$E$47*IntermediateCalcs!DH668)+((1-Output!$E$47)*IntermediateCalcs!DF668),""),(Output!$E$47*IntermediateCalcs!DB668)+((1-Output!$E$47)*IntermediateCalcs!DF668))</f>
        <v/>
      </c>
      <c r="DG669" s="19" t="str">
        <f>IF(DataGoesHere!B668="",IF(DD669="Forecast",(Output!$G$47*(IntermediateCalcs!DF669-IntermediateCalcs!DF668))+((1-Output!$G$47)*IntermediateCalcs!DG668),""),(Output!$G$47*(IntermediateCalcs!DF669-IntermediateCalcs!DF668))+((1-Output!$G$47)*IntermediateCalcs!DG668))</f>
        <v/>
      </c>
      <c r="DH669" s="19" t="str">
        <f>IF(DataGoesHere!B668="",IF(DD669="Forecast",DF669+DG669,""),DF669+DG669)</f>
        <v/>
      </c>
      <c r="DI669" s="274" t="str">
        <f>IF(DH669="","",IF(IntermediateCalcs!$AO$9="Yes",IntermediateCalcs!DH669*$CX669,IntermediateCalcs!DH669))</f>
        <v/>
      </c>
      <c r="DJ669" s="250" t="str">
        <f>IF(DataGoesHere!$B669="","",($CZ669-DI669))</f>
        <v/>
      </c>
      <c r="DK669" s="250" t="str">
        <f>IF(DataGoesHere!$B669="","",ABS($CZ669-DI669))</f>
        <v/>
      </c>
      <c r="DL669" s="250" t="str">
        <f>IF(DataGoesHere!$B669="","",DK669^2)</f>
        <v/>
      </c>
      <c r="DM669" s="249" t="str">
        <f>IF(DataGoesHere!$B669="","",DK669/$CZ669)</f>
        <v/>
      </c>
      <c r="DN669" s="250" t="str">
        <f>IF(DataGoesHere!$B669="","",SUM(DJ$2:DJ669)/AVERAGE(DK:DK))</f>
        <v/>
      </c>
      <c r="DP669" s="19" t="str">
        <f>IF(DataGoesHere!B669="",IF($DD669="Forecast",(Output!E$48*IntermediateCalcs!CY669)+Output!G$48,""),(Output!E$48*IntermediateCalcs!CY669)+Output!G$48)</f>
        <v/>
      </c>
      <c r="DQ669" s="274" t="str">
        <f>IF(DP669="","",IF(IntermediateCalcs!$AO$9="Yes",IntermediateCalcs!DP669*$CX669,IntermediateCalcs!DP669))</f>
        <v/>
      </c>
      <c r="DR669" s="250" t="str">
        <f>IF(DataGoesHere!$B669="","",($CZ669-DQ669))</f>
        <v/>
      </c>
      <c r="DS669" s="250" t="str">
        <f>IF(DataGoesHere!$B669="","",ABS($CZ669-DQ669))</f>
        <v/>
      </c>
      <c r="DT669" s="250" t="str">
        <f>IF(DataGoesHere!$B669="","",DS669^2)</f>
        <v/>
      </c>
      <c r="DU669" s="249" t="str">
        <f>IF(DataGoesHere!$B669="","",DS669/$CZ669)</f>
        <v/>
      </c>
      <c r="DV669" s="250" t="str">
        <f>IF(DataGoesHere!$B669="","",SUM(DR$2:DR669)/AVERAGE(DS:DS))</f>
        <v/>
      </c>
      <c r="DX669" s="19" t="str">
        <f>IF(DataGoesHere!$B668="","",(DB663*(Output!$O$49/Output!$P$49))+(IntermediateCalcs!DB664*(Output!$M$49/Output!$P$49))+(IntermediateCalcs!DB665*(Output!$K$49/Output!$P$49))+(DB666*(Output!$I$49/Output!$P$49))+(IntermediateCalcs!DB667*(Output!$G$49/Output!$P$49))+(IntermediateCalcs!DB668*(Output!$E$49/Output!$P$49)))</f>
        <v/>
      </c>
      <c r="DY669" s="274" t="str">
        <f>IF(DX669="","",IF(IntermediateCalcs!$AO$9="Yes",IntermediateCalcs!DX669*$CX669,IntermediateCalcs!DX669))</f>
        <v/>
      </c>
      <c r="DZ669" s="250" t="str">
        <f>IF(DataGoesHere!$B669="","",($CZ669-DY669))</f>
        <v/>
      </c>
      <c r="EA669" s="250" t="str">
        <f>IF(DataGoesHere!$B669="","",ABS($CZ669-DY669))</f>
        <v/>
      </c>
      <c r="EB669" s="250" t="str">
        <f>IF(DataGoesHere!$B669="","",EA669^2)</f>
        <v/>
      </c>
      <c r="EC669" s="249" t="str">
        <f>IF(DataGoesHere!$B669="","",EA669/$CZ669)</f>
        <v/>
      </c>
      <c r="ED669" s="250" t="str">
        <f>IF(DataGoesHere!$B669="","",SUM(DZ$2:DZ669)/AVERAGE(EA:EA))</f>
        <v/>
      </c>
    </row>
    <row r="670" spans="20:134" x14ac:dyDescent="0.2">
      <c r="T670" s="240"/>
      <c r="U670" s="86"/>
      <c r="V670" s="86"/>
      <c r="W670" s="86"/>
      <c r="X670" s="86"/>
      <c r="Y670" s="86"/>
      <c r="Z670" s="86"/>
      <c r="AA670" s="86"/>
      <c r="AB670" s="245" t="str">
        <f>IF(DataGoesHere!$B670="","",(DataGoesHere!$B670/SUM(DataGoesHere!$B662:'DataGoesHere'!$B673)))</f>
        <v/>
      </c>
      <c r="AC670" s="86"/>
      <c r="AD670" s="86"/>
      <c r="AE670" s="241"/>
      <c r="CV670" s="310" t="str">
        <f>IF(DataGoesHere!B670="","",DataGoesHere!A670)</f>
        <v/>
      </c>
      <c r="CW670" s="271">
        <f t="shared" ca="1" si="28"/>
        <v>9</v>
      </c>
      <c r="CX670" s="272">
        <f t="shared" ca="1" si="29"/>
        <v>1.0625330005567626</v>
      </c>
      <c r="CY670" s="266">
        <f>DataGoesHere!A670</f>
        <v>669</v>
      </c>
      <c r="CZ670" s="19" t="str">
        <f>IF(DataGoesHere!B670="","",DataGoesHere!B670)</f>
        <v/>
      </c>
      <c r="DA670" s="19" t="str">
        <f>IF(DataGoesHere!B670="","",IF(AH$5="No",DataGoesHere!B670,DataGoesHere!B670-(AH$2*(DataGoesHere!A670-1))))</f>
        <v/>
      </c>
      <c r="DB670" s="19" t="str">
        <f>IF(DataGoesHere!B670="","",IF(AO$9="No",DataGoesHere!B670,DataGoesHere!B670/CX670))</f>
        <v/>
      </c>
      <c r="DC670" s="19" t="str">
        <f>IF(DataGoesHere!B670="","",IF(AO$9="No",DA670,DA670/CX670))</f>
        <v/>
      </c>
      <c r="DD670" s="293" t="str">
        <f>IF(CZ670="",IF(COUNTIF(DD$2:DD669,"Forecast")&lt;Output!E$43,"Forecast",""),"Actual")</f>
        <v/>
      </c>
      <c r="DF670" s="19" t="str">
        <f>IF(DataGoesHere!B669="",IF(DD670="Forecast",(Output!$E$47*IntermediateCalcs!DH669)+((1-Output!$E$47)*IntermediateCalcs!DF669),""),(Output!$E$47*IntermediateCalcs!DB669)+((1-Output!$E$47)*IntermediateCalcs!DF669))</f>
        <v/>
      </c>
      <c r="DG670" s="19" t="str">
        <f>IF(DataGoesHere!B669="",IF(DD670="Forecast",(Output!$G$47*(IntermediateCalcs!DF670-IntermediateCalcs!DF669))+((1-Output!$G$47)*IntermediateCalcs!DG669),""),(Output!$G$47*(IntermediateCalcs!DF670-IntermediateCalcs!DF669))+((1-Output!$G$47)*IntermediateCalcs!DG669))</f>
        <v/>
      </c>
      <c r="DH670" s="19" t="str">
        <f>IF(DataGoesHere!B669="",IF(DD670="Forecast",DF670+DG670,""),DF670+DG670)</f>
        <v/>
      </c>
      <c r="DI670" s="274" t="str">
        <f>IF(DH670="","",IF(IntermediateCalcs!$AO$9="Yes",IntermediateCalcs!DH670*$CX670,IntermediateCalcs!DH670))</f>
        <v/>
      </c>
      <c r="DJ670" s="250" t="str">
        <f>IF(DataGoesHere!$B670="","",($CZ670-DI670))</f>
        <v/>
      </c>
      <c r="DK670" s="250" t="str">
        <f>IF(DataGoesHere!$B670="","",ABS($CZ670-DI670))</f>
        <v/>
      </c>
      <c r="DL670" s="250" t="str">
        <f>IF(DataGoesHere!$B670="","",DK670^2)</f>
        <v/>
      </c>
      <c r="DM670" s="249" t="str">
        <f>IF(DataGoesHere!$B670="","",DK670/$CZ670)</f>
        <v/>
      </c>
      <c r="DN670" s="250" t="str">
        <f>IF(DataGoesHere!$B670="","",SUM(DJ$2:DJ670)/AVERAGE(DK:DK))</f>
        <v/>
      </c>
      <c r="DP670" s="19" t="str">
        <f>IF(DataGoesHere!B670="",IF($DD670="Forecast",(Output!E$48*IntermediateCalcs!CY670)+Output!G$48,""),(Output!E$48*IntermediateCalcs!CY670)+Output!G$48)</f>
        <v/>
      </c>
      <c r="DQ670" s="274" t="str">
        <f>IF(DP670="","",IF(IntermediateCalcs!$AO$9="Yes",IntermediateCalcs!DP670*$CX670,IntermediateCalcs!DP670))</f>
        <v/>
      </c>
      <c r="DR670" s="250" t="str">
        <f>IF(DataGoesHere!$B670="","",($CZ670-DQ670))</f>
        <v/>
      </c>
      <c r="DS670" s="250" t="str">
        <f>IF(DataGoesHere!$B670="","",ABS($CZ670-DQ670))</f>
        <v/>
      </c>
      <c r="DT670" s="250" t="str">
        <f>IF(DataGoesHere!$B670="","",DS670^2)</f>
        <v/>
      </c>
      <c r="DU670" s="249" t="str">
        <f>IF(DataGoesHere!$B670="","",DS670/$CZ670)</f>
        <v/>
      </c>
      <c r="DV670" s="250" t="str">
        <f>IF(DataGoesHere!$B670="","",SUM(DR$2:DR670)/AVERAGE(DS:DS))</f>
        <v/>
      </c>
      <c r="DX670" s="19" t="str">
        <f>IF(DataGoesHere!$B669="","",(DB664*(Output!$O$49/Output!$P$49))+(IntermediateCalcs!DB665*(Output!$M$49/Output!$P$49))+(IntermediateCalcs!DB666*(Output!$K$49/Output!$P$49))+(DB667*(Output!$I$49/Output!$P$49))+(IntermediateCalcs!DB668*(Output!$G$49/Output!$P$49))+(IntermediateCalcs!DB669*(Output!$E$49/Output!$P$49)))</f>
        <v/>
      </c>
      <c r="DY670" s="274" t="str">
        <f>IF(DX670="","",IF(IntermediateCalcs!$AO$9="Yes",IntermediateCalcs!DX670*$CX670,IntermediateCalcs!DX670))</f>
        <v/>
      </c>
      <c r="DZ670" s="250" t="str">
        <f>IF(DataGoesHere!$B670="","",($CZ670-DY670))</f>
        <v/>
      </c>
      <c r="EA670" s="250" t="str">
        <f>IF(DataGoesHere!$B670="","",ABS($CZ670-DY670))</f>
        <v/>
      </c>
      <c r="EB670" s="250" t="str">
        <f>IF(DataGoesHere!$B670="","",EA670^2)</f>
        <v/>
      </c>
      <c r="EC670" s="249" t="str">
        <f>IF(DataGoesHere!$B670="","",EA670/$CZ670)</f>
        <v/>
      </c>
      <c r="ED670" s="250" t="str">
        <f>IF(DataGoesHere!$B670="","",SUM(DZ$2:DZ670)/AVERAGE(EA:EA))</f>
        <v/>
      </c>
    </row>
    <row r="671" spans="20:134" x14ac:dyDescent="0.2">
      <c r="T671" s="240"/>
      <c r="U671" s="86"/>
      <c r="V671" s="86"/>
      <c r="W671" s="86"/>
      <c r="X671" s="86"/>
      <c r="Y671" s="86"/>
      <c r="Z671" s="86"/>
      <c r="AA671" s="86"/>
      <c r="AB671" s="86"/>
      <c r="AC671" s="245" t="str">
        <f>IF(DataGoesHere!$B671="","",(DataGoesHere!$B671/SUM(DataGoesHere!$B662:'DataGoesHere'!$B673)))</f>
        <v/>
      </c>
      <c r="AD671" s="86"/>
      <c r="AE671" s="241"/>
      <c r="CV671" s="310" t="str">
        <f>IF(DataGoesHere!B671="","",DataGoesHere!A671)</f>
        <v/>
      </c>
      <c r="CW671" s="271">
        <f t="shared" ca="1" si="28"/>
        <v>10</v>
      </c>
      <c r="CX671" s="272">
        <f t="shared" ca="1" si="29"/>
        <v>0.92557634012077306</v>
      </c>
      <c r="CY671" s="266">
        <f>DataGoesHere!A671</f>
        <v>670</v>
      </c>
      <c r="CZ671" s="19" t="str">
        <f>IF(DataGoesHere!B671="","",DataGoesHere!B671)</f>
        <v/>
      </c>
      <c r="DA671" s="19" t="str">
        <f>IF(DataGoesHere!B671="","",IF(AH$5="No",DataGoesHere!B671,DataGoesHere!B671-(AH$2*(DataGoesHere!A671-1))))</f>
        <v/>
      </c>
      <c r="DB671" s="19" t="str">
        <f>IF(DataGoesHere!B671="","",IF(AO$9="No",DataGoesHere!B671,DataGoesHere!B671/CX671))</f>
        <v/>
      </c>
      <c r="DC671" s="19" t="str">
        <f>IF(DataGoesHere!B671="","",IF(AO$9="No",DA671,DA671/CX671))</f>
        <v/>
      </c>
      <c r="DD671" s="293" t="str">
        <f>IF(CZ671="",IF(COUNTIF(DD$2:DD670,"Forecast")&lt;Output!E$43,"Forecast",""),"Actual")</f>
        <v/>
      </c>
      <c r="DF671" s="19" t="str">
        <f>IF(DataGoesHere!B670="",IF(DD671="Forecast",(Output!$E$47*IntermediateCalcs!DH670)+((1-Output!$E$47)*IntermediateCalcs!DF670),""),(Output!$E$47*IntermediateCalcs!DB670)+((1-Output!$E$47)*IntermediateCalcs!DF670))</f>
        <v/>
      </c>
      <c r="DG671" s="19" t="str">
        <f>IF(DataGoesHere!B670="",IF(DD671="Forecast",(Output!$G$47*(IntermediateCalcs!DF671-IntermediateCalcs!DF670))+((1-Output!$G$47)*IntermediateCalcs!DG670),""),(Output!$G$47*(IntermediateCalcs!DF671-IntermediateCalcs!DF670))+((1-Output!$G$47)*IntermediateCalcs!DG670))</f>
        <v/>
      </c>
      <c r="DH671" s="19" t="str">
        <f>IF(DataGoesHere!B670="",IF(DD671="Forecast",DF671+DG671,""),DF671+DG671)</f>
        <v/>
      </c>
      <c r="DI671" s="274" t="str">
        <f>IF(DH671="","",IF(IntermediateCalcs!$AO$9="Yes",IntermediateCalcs!DH671*$CX671,IntermediateCalcs!DH671))</f>
        <v/>
      </c>
      <c r="DJ671" s="250" t="str">
        <f>IF(DataGoesHere!$B671="","",($CZ671-DI671))</f>
        <v/>
      </c>
      <c r="DK671" s="250" t="str">
        <f>IF(DataGoesHere!$B671="","",ABS($CZ671-DI671))</f>
        <v/>
      </c>
      <c r="DL671" s="250" t="str">
        <f>IF(DataGoesHere!$B671="","",DK671^2)</f>
        <v/>
      </c>
      <c r="DM671" s="249" t="str">
        <f>IF(DataGoesHere!$B671="","",DK671/$CZ671)</f>
        <v/>
      </c>
      <c r="DN671" s="250" t="str">
        <f>IF(DataGoesHere!$B671="","",SUM(DJ$2:DJ671)/AVERAGE(DK:DK))</f>
        <v/>
      </c>
      <c r="DP671" s="19" t="str">
        <f>IF(DataGoesHere!B671="",IF($DD671="Forecast",(Output!E$48*IntermediateCalcs!CY671)+Output!G$48,""),(Output!E$48*IntermediateCalcs!CY671)+Output!G$48)</f>
        <v/>
      </c>
      <c r="DQ671" s="274" t="str">
        <f>IF(DP671="","",IF(IntermediateCalcs!$AO$9="Yes",IntermediateCalcs!DP671*$CX671,IntermediateCalcs!DP671))</f>
        <v/>
      </c>
      <c r="DR671" s="250" t="str">
        <f>IF(DataGoesHere!$B671="","",($CZ671-DQ671))</f>
        <v/>
      </c>
      <c r="DS671" s="250" t="str">
        <f>IF(DataGoesHere!$B671="","",ABS($CZ671-DQ671))</f>
        <v/>
      </c>
      <c r="DT671" s="250" t="str">
        <f>IF(DataGoesHere!$B671="","",DS671^2)</f>
        <v/>
      </c>
      <c r="DU671" s="249" t="str">
        <f>IF(DataGoesHere!$B671="","",DS671/$CZ671)</f>
        <v/>
      </c>
      <c r="DV671" s="250" t="str">
        <f>IF(DataGoesHere!$B671="","",SUM(DR$2:DR671)/AVERAGE(DS:DS))</f>
        <v/>
      </c>
      <c r="DX671" s="19" t="str">
        <f>IF(DataGoesHere!$B670="","",(DB665*(Output!$O$49/Output!$P$49))+(IntermediateCalcs!DB666*(Output!$M$49/Output!$P$49))+(IntermediateCalcs!DB667*(Output!$K$49/Output!$P$49))+(DB668*(Output!$I$49/Output!$P$49))+(IntermediateCalcs!DB669*(Output!$G$49/Output!$P$49))+(IntermediateCalcs!DB670*(Output!$E$49/Output!$P$49)))</f>
        <v/>
      </c>
      <c r="DY671" s="274" t="str">
        <f>IF(DX671="","",IF(IntermediateCalcs!$AO$9="Yes",IntermediateCalcs!DX671*$CX671,IntermediateCalcs!DX671))</f>
        <v/>
      </c>
      <c r="DZ671" s="250" t="str">
        <f>IF(DataGoesHere!$B671="","",($CZ671-DY671))</f>
        <v/>
      </c>
      <c r="EA671" s="250" t="str">
        <f>IF(DataGoesHere!$B671="","",ABS($CZ671-DY671))</f>
        <v/>
      </c>
      <c r="EB671" s="250" t="str">
        <f>IF(DataGoesHere!$B671="","",EA671^2)</f>
        <v/>
      </c>
      <c r="EC671" s="249" t="str">
        <f>IF(DataGoesHere!$B671="","",EA671/$CZ671)</f>
        <v/>
      </c>
      <c r="ED671" s="250" t="str">
        <f>IF(DataGoesHere!$B671="","",SUM(DZ$2:DZ671)/AVERAGE(EA:EA))</f>
        <v/>
      </c>
    </row>
    <row r="672" spans="20:134" x14ac:dyDescent="0.2">
      <c r="T672" s="240"/>
      <c r="U672" s="86"/>
      <c r="V672" s="86"/>
      <c r="W672" s="86"/>
      <c r="X672" s="86"/>
      <c r="Y672" s="86"/>
      <c r="Z672" s="86"/>
      <c r="AA672" s="86"/>
      <c r="AB672" s="86"/>
      <c r="AC672" s="86"/>
      <c r="AD672" s="245" t="str">
        <f>IF(DataGoesHere!$B672="","",(DataGoesHere!$B672/SUM(DataGoesHere!$B662:'DataGoesHere'!$B673)))</f>
        <v/>
      </c>
      <c r="AE672" s="241"/>
      <c r="CV672" s="310" t="str">
        <f>IF(DataGoesHere!B672="","",DataGoesHere!A672)</f>
        <v/>
      </c>
      <c r="CW672" s="271">
        <f t="shared" ca="1" si="28"/>
        <v>11</v>
      </c>
      <c r="CX672" s="272">
        <f t="shared" ca="1" si="29"/>
        <v>0.97463169608807265</v>
      </c>
      <c r="CY672" s="266">
        <f>DataGoesHere!A672</f>
        <v>671</v>
      </c>
      <c r="CZ672" s="19" t="str">
        <f>IF(DataGoesHere!B672="","",DataGoesHere!B672)</f>
        <v/>
      </c>
      <c r="DA672" s="19" t="str">
        <f>IF(DataGoesHere!B672="","",IF(AH$5="No",DataGoesHere!B672,DataGoesHere!B672-(AH$2*(DataGoesHere!A672-1))))</f>
        <v/>
      </c>
      <c r="DB672" s="19" t="str">
        <f>IF(DataGoesHere!B672="","",IF(AO$9="No",DataGoesHere!B672,DataGoesHere!B672/CX672))</f>
        <v/>
      </c>
      <c r="DC672" s="19" t="str">
        <f>IF(DataGoesHere!B672="","",IF(AO$9="No",DA672,DA672/CX672))</f>
        <v/>
      </c>
      <c r="DD672" s="293" t="str">
        <f>IF(CZ672="",IF(COUNTIF(DD$2:DD671,"Forecast")&lt;Output!E$43,"Forecast",""),"Actual")</f>
        <v/>
      </c>
      <c r="DF672" s="19" t="str">
        <f>IF(DataGoesHere!B671="",IF(DD672="Forecast",(Output!$E$47*IntermediateCalcs!DH671)+((1-Output!$E$47)*IntermediateCalcs!DF671),""),(Output!$E$47*IntermediateCalcs!DB671)+((1-Output!$E$47)*IntermediateCalcs!DF671))</f>
        <v/>
      </c>
      <c r="DG672" s="19" t="str">
        <f>IF(DataGoesHere!B671="",IF(DD672="Forecast",(Output!$G$47*(IntermediateCalcs!DF672-IntermediateCalcs!DF671))+((1-Output!$G$47)*IntermediateCalcs!DG671),""),(Output!$G$47*(IntermediateCalcs!DF672-IntermediateCalcs!DF671))+((1-Output!$G$47)*IntermediateCalcs!DG671))</f>
        <v/>
      </c>
      <c r="DH672" s="19" t="str">
        <f>IF(DataGoesHere!B671="",IF(DD672="Forecast",DF672+DG672,""),DF672+DG672)</f>
        <v/>
      </c>
      <c r="DI672" s="274" t="str">
        <f>IF(DH672="","",IF(IntermediateCalcs!$AO$9="Yes",IntermediateCalcs!DH672*$CX672,IntermediateCalcs!DH672))</f>
        <v/>
      </c>
      <c r="DJ672" s="250" t="str">
        <f>IF(DataGoesHere!$B672="","",($CZ672-DI672))</f>
        <v/>
      </c>
      <c r="DK672" s="250" t="str">
        <f>IF(DataGoesHere!$B672="","",ABS($CZ672-DI672))</f>
        <v/>
      </c>
      <c r="DL672" s="250" t="str">
        <f>IF(DataGoesHere!$B672="","",DK672^2)</f>
        <v/>
      </c>
      <c r="DM672" s="249" t="str">
        <f>IF(DataGoesHere!$B672="","",DK672/$CZ672)</f>
        <v/>
      </c>
      <c r="DN672" s="250" t="str">
        <f>IF(DataGoesHere!$B672="","",SUM(DJ$2:DJ672)/AVERAGE(DK:DK))</f>
        <v/>
      </c>
      <c r="DP672" s="19" t="str">
        <f>IF(DataGoesHere!B672="",IF($DD672="Forecast",(Output!E$48*IntermediateCalcs!CY672)+Output!G$48,""),(Output!E$48*IntermediateCalcs!CY672)+Output!G$48)</f>
        <v/>
      </c>
      <c r="DQ672" s="274" t="str">
        <f>IF(DP672="","",IF(IntermediateCalcs!$AO$9="Yes",IntermediateCalcs!DP672*$CX672,IntermediateCalcs!DP672))</f>
        <v/>
      </c>
      <c r="DR672" s="250" t="str">
        <f>IF(DataGoesHere!$B672="","",($CZ672-DQ672))</f>
        <v/>
      </c>
      <c r="DS672" s="250" t="str">
        <f>IF(DataGoesHere!$B672="","",ABS($CZ672-DQ672))</f>
        <v/>
      </c>
      <c r="DT672" s="250" t="str">
        <f>IF(DataGoesHere!$B672="","",DS672^2)</f>
        <v/>
      </c>
      <c r="DU672" s="249" t="str">
        <f>IF(DataGoesHere!$B672="","",DS672/$CZ672)</f>
        <v/>
      </c>
      <c r="DV672" s="250" t="str">
        <f>IF(DataGoesHere!$B672="","",SUM(DR$2:DR672)/AVERAGE(DS:DS))</f>
        <v/>
      </c>
      <c r="DX672" s="19" t="str">
        <f>IF(DataGoesHere!$B671="","",(DB666*(Output!$O$49/Output!$P$49))+(IntermediateCalcs!DB667*(Output!$M$49/Output!$P$49))+(IntermediateCalcs!DB668*(Output!$K$49/Output!$P$49))+(DB669*(Output!$I$49/Output!$P$49))+(IntermediateCalcs!DB670*(Output!$G$49/Output!$P$49))+(IntermediateCalcs!DB671*(Output!$E$49/Output!$P$49)))</f>
        <v/>
      </c>
      <c r="DY672" s="274" t="str">
        <f>IF(DX672="","",IF(IntermediateCalcs!$AO$9="Yes",IntermediateCalcs!DX672*$CX672,IntermediateCalcs!DX672))</f>
        <v/>
      </c>
      <c r="DZ672" s="250" t="str">
        <f>IF(DataGoesHere!$B672="","",($CZ672-DY672))</f>
        <v/>
      </c>
      <c r="EA672" s="250" t="str">
        <f>IF(DataGoesHere!$B672="","",ABS($CZ672-DY672))</f>
        <v/>
      </c>
      <c r="EB672" s="250" t="str">
        <f>IF(DataGoesHere!$B672="","",EA672^2)</f>
        <v/>
      </c>
      <c r="EC672" s="249" t="str">
        <f>IF(DataGoesHere!$B672="","",EA672/$CZ672)</f>
        <v/>
      </c>
      <c r="ED672" s="250" t="str">
        <f>IF(DataGoesHere!$B672="","",SUM(DZ$2:DZ672)/AVERAGE(EA:EA))</f>
        <v/>
      </c>
    </row>
    <row r="673" spans="20:134" x14ac:dyDescent="0.2">
      <c r="T673" s="242"/>
      <c r="U673" s="243"/>
      <c r="V673" s="243"/>
      <c r="W673" s="243"/>
      <c r="X673" s="243"/>
      <c r="Y673" s="243"/>
      <c r="Z673" s="243"/>
      <c r="AA673" s="243"/>
      <c r="AB673" s="243"/>
      <c r="AC673" s="243"/>
      <c r="AD673" s="243"/>
      <c r="AE673" s="246" t="str">
        <f>IF(DataGoesHere!$B673="","",(DataGoesHere!$B673/SUM(DataGoesHere!$B662:'DataGoesHere'!$B673)))</f>
        <v/>
      </c>
      <c r="CV673" s="310" t="str">
        <f>IF(DataGoesHere!B673="","",DataGoesHere!A673)</f>
        <v/>
      </c>
      <c r="CW673" s="271">
        <f t="shared" ca="1" si="28"/>
        <v>12</v>
      </c>
      <c r="CX673" s="272">
        <f t="shared" ca="1" si="29"/>
        <v>1.0054005237672714</v>
      </c>
      <c r="CY673" s="266">
        <f>DataGoesHere!A673</f>
        <v>672</v>
      </c>
      <c r="CZ673" s="19" t="str">
        <f>IF(DataGoesHere!B673="","",DataGoesHere!B673)</f>
        <v/>
      </c>
      <c r="DA673" s="19" t="str">
        <f>IF(DataGoesHere!B673="","",IF(AH$5="No",DataGoesHere!B673,DataGoesHere!B673-(AH$2*(DataGoesHere!A673-1))))</f>
        <v/>
      </c>
      <c r="DB673" s="19" t="str">
        <f>IF(DataGoesHere!B673="","",IF(AO$9="No",DataGoesHere!B673,DataGoesHere!B673/CX673))</f>
        <v/>
      </c>
      <c r="DC673" s="19" t="str">
        <f>IF(DataGoesHere!B673="","",IF(AO$9="No",DA673,DA673/CX673))</f>
        <v/>
      </c>
      <c r="DD673" s="293" t="str">
        <f>IF(CZ673="",IF(COUNTIF(DD$2:DD672,"Forecast")&lt;Output!E$43,"Forecast",""),"Actual")</f>
        <v/>
      </c>
      <c r="DF673" s="19" t="str">
        <f>IF(DataGoesHere!B672="",IF(DD673="Forecast",(Output!$E$47*IntermediateCalcs!DH672)+((1-Output!$E$47)*IntermediateCalcs!DF672),""),(Output!$E$47*IntermediateCalcs!DB672)+((1-Output!$E$47)*IntermediateCalcs!DF672))</f>
        <v/>
      </c>
      <c r="DG673" s="19" t="str">
        <f>IF(DataGoesHere!B672="",IF(DD673="Forecast",(Output!$G$47*(IntermediateCalcs!DF673-IntermediateCalcs!DF672))+((1-Output!$G$47)*IntermediateCalcs!DG672),""),(Output!$G$47*(IntermediateCalcs!DF673-IntermediateCalcs!DF672))+((1-Output!$G$47)*IntermediateCalcs!DG672))</f>
        <v/>
      </c>
      <c r="DH673" s="19" t="str">
        <f>IF(DataGoesHere!B672="",IF(DD673="Forecast",DF673+DG673,""),DF673+DG673)</f>
        <v/>
      </c>
      <c r="DI673" s="274" t="str">
        <f>IF(DH673="","",IF(IntermediateCalcs!$AO$9="Yes",IntermediateCalcs!DH673*$CX673,IntermediateCalcs!DH673))</f>
        <v/>
      </c>
      <c r="DJ673" s="250" t="str">
        <f>IF(DataGoesHere!$B673="","",($CZ673-DI673))</f>
        <v/>
      </c>
      <c r="DK673" s="250" t="str">
        <f>IF(DataGoesHere!$B673="","",ABS($CZ673-DI673))</f>
        <v/>
      </c>
      <c r="DL673" s="250" t="str">
        <f>IF(DataGoesHere!$B673="","",DK673^2)</f>
        <v/>
      </c>
      <c r="DM673" s="249" t="str">
        <f>IF(DataGoesHere!$B673="","",DK673/$CZ673)</f>
        <v/>
      </c>
      <c r="DN673" s="250" t="str">
        <f>IF(DataGoesHere!$B673="","",SUM(DJ$2:DJ673)/AVERAGE(DK:DK))</f>
        <v/>
      </c>
      <c r="DP673" s="19" t="str">
        <f>IF(DataGoesHere!B673="",IF($DD673="Forecast",(Output!E$48*IntermediateCalcs!CY673)+Output!G$48,""),(Output!E$48*IntermediateCalcs!CY673)+Output!G$48)</f>
        <v/>
      </c>
      <c r="DQ673" s="274" t="str">
        <f>IF(DP673="","",IF(IntermediateCalcs!$AO$9="Yes",IntermediateCalcs!DP673*$CX673,IntermediateCalcs!DP673))</f>
        <v/>
      </c>
      <c r="DR673" s="250" t="str">
        <f>IF(DataGoesHere!$B673="","",($CZ673-DQ673))</f>
        <v/>
      </c>
      <c r="DS673" s="250" t="str">
        <f>IF(DataGoesHere!$B673="","",ABS($CZ673-DQ673))</f>
        <v/>
      </c>
      <c r="DT673" s="250" t="str">
        <f>IF(DataGoesHere!$B673="","",DS673^2)</f>
        <v/>
      </c>
      <c r="DU673" s="249" t="str">
        <f>IF(DataGoesHere!$B673="","",DS673/$CZ673)</f>
        <v/>
      </c>
      <c r="DV673" s="250" t="str">
        <f>IF(DataGoesHere!$B673="","",SUM(DR$2:DR673)/AVERAGE(DS:DS))</f>
        <v/>
      </c>
      <c r="DX673" s="19" t="str">
        <f>IF(DataGoesHere!$B672="","",(DB667*(Output!$O$49/Output!$P$49))+(IntermediateCalcs!DB668*(Output!$M$49/Output!$P$49))+(IntermediateCalcs!DB669*(Output!$K$49/Output!$P$49))+(DB670*(Output!$I$49/Output!$P$49))+(IntermediateCalcs!DB671*(Output!$G$49/Output!$P$49))+(IntermediateCalcs!DB672*(Output!$E$49/Output!$P$49)))</f>
        <v/>
      </c>
      <c r="DY673" s="274" t="str">
        <f>IF(DX673="","",IF(IntermediateCalcs!$AO$9="Yes",IntermediateCalcs!DX673*$CX673,IntermediateCalcs!DX673))</f>
        <v/>
      </c>
      <c r="DZ673" s="250" t="str">
        <f>IF(DataGoesHere!$B673="","",($CZ673-DY673))</f>
        <v/>
      </c>
      <c r="EA673" s="250" t="str">
        <f>IF(DataGoesHere!$B673="","",ABS($CZ673-DY673))</f>
        <v/>
      </c>
      <c r="EB673" s="250" t="str">
        <f>IF(DataGoesHere!$B673="","",EA673^2)</f>
        <v/>
      </c>
      <c r="EC673" s="249" t="str">
        <f>IF(DataGoesHere!$B673="","",EA673/$CZ673)</f>
        <v/>
      </c>
      <c r="ED673" s="250" t="str">
        <f>IF(DataGoesHere!$B673="","",SUM(DZ$2:DZ673)/AVERAGE(EA:EA))</f>
        <v/>
      </c>
    </row>
    <row r="674" spans="20:134" x14ac:dyDescent="0.2">
      <c r="T674" s="244" t="str">
        <f>IF(DataGoesHere!$B674="","",(DataGoesHere!$B674/SUM(DataGoesHere!$B674:'DataGoesHere'!$B685)))</f>
        <v/>
      </c>
      <c r="U674" s="238"/>
      <c r="V674" s="238"/>
      <c r="W674" s="238"/>
      <c r="X674" s="238"/>
      <c r="Y674" s="238"/>
      <c r="Z674" s="238"/>
      <c r="AA674" s="238"/>
      <c r="AB674" s="238"/>
      <c r="AC674" s="238"/>
      <c r="AD674" s="238"/>
      <c r="AE674" s="239"/>
      <c r="CV674" s="310" t="str">
        <f>IF(DataGoesHere!B674="","",DataGoesHere!A674)</f>
        <v/>
      </c>
      <c r="CW674" s="271">
        <f t="shared" ca="1" si="28"/>
        <v>1</v>
      </c>
      <c r="CX674" s="272">
        <f t="shared" ca="1" si="29"/>
        <v>1.3236179355303281</v>
      </c>
      <c r="CY674" s="266">
        <f>DataGoesHere!A674</f>
        <v>673</v>
      </c>
      <c r="CZ674" s="19" t="str">
        <f>IF(DataGoesHere!B674="","",DataGoesHere!B674)</f>
        <v/>
      </c>
      <c r="DA674" s="19" t="str">
        <f>IF(DataGoesHere!B674="","",IF(AH$5="No",DataGoesHere!B674,DataGoesHere!B674-(AH$2*(DataGoesHere!A674-1))))</f>
        <v/>
      </c>
      <c r="DB674" s="19" t="str">
        <f>IF(DataGoesHere!B674="","",IF(AO$9="No",DataGoesHere!B674,DataGoesHere!B674/CX674))</f>
        <v/>
      </c>
      <c r="DC674" s="19" t="str">
        <f>IF(DataGoesHere!B674="","",IF(AO$9="No",DA674,DA674/CX674))</f>
        <v/>
      </c>
      <c r="DD674" s="293" t="str">
        <f>IF(CZ674="",IF(COUNTIF(DD$2:DD673,"Forecast")&lt;Output!E$43,"Forecast",""),"Actual")</f>
        <v/>
      </c>
      <c r="DF674" s="19" t="str">
        <f>IF(DataGoesHere!B673="",IF(DD674="Forecast",(Output!$E$47*IntermediateCalcs!DH673)+((1-Output!$E$47)*IntermediateCalcs!DF673),""),(Output!$E$47*IntermediateCalcs!DB673)+((1-Output!$E$47)*IntermediateCalcs!DF673))</f>
        <v/>
      </c>
      <c r="DG674" s="19" t="str">
        <f>IF(DataGoesHere!B673="",IF(DD674="Forecast",(Output!$G$47*(IntermediateCalcs!DF674-IntermediateCalcs!DF673))+((1-Output!$G$47)*IntermediateCalcs!DG673),""),(Output!$G$47*(IntermediateCalcs!DF674-IntermediateCalcs!DF673))+((1-Output!$G$47)*IntermediateCalcs!DG673))</f>
        <v/>
      </c>
      <c r="DH674" s="19" t="str">
        <f>IF(DataGoesHere!B673="",IF(DD674="Forecast",DF674+DG674,""),DF674+DG674)</f>
        <v/>
      </c>
      <c r="DI674" s="274" t="str">
        <f>IF(DH674="","",IF(IntermediateCalcs!$AO$9="Yes",IntermediateCalcs!DH674*$CX674,IntermediateCalcs!DH674))</f>
        <v/>
      </c>
      <c r="DJ674" s="250" t="str">
        <f>IF(DataGoesHere!$B674="","",($CZ674-DI674))</f>
        <v/>
      </c>
      <c r="DK674" s="250" t="str">
        <f>IF(DataGoesHere!$B674="","",ABS($CZ674-DI674))</f>
        <v/>
      </c>
      <c r="DL674" s="250" t="str">
        <f>IF(DataGoesHere!$B674="","",DK674^2)</f>
        <v/>
      </c>
      <c r="DM674" s="249" t="str">
        <f>IF(DataGoesHere!$B674="","",DK674/$CZ674)</f>
        <v/>
      </c>
      <c r="DN674" s="250" t="str">
        <f>IF(DataGoesHere!$B674="","",SUM(DJ$2:DJ674)/AVERAGE(DK:DK))</f>
        <v/>
      </c>
      <c r="DP674" s="19" t="str">
        <f>IF(DataGoesHere!B674="",IF($DD674="Forecast",(Output!E$48*IntermediateCalcs!CY674)+Output!G$48,""),(Output!E$48*IntermediateCalcs!CY674)+Output!G$48)</f>
        <v/>
      </c>
      <c r="DQ674" s="274" t="str">
        <f>IF(DP674="","",IF(IntermediateCalcs!$AO$9="Yes",IntermediateCalcs!DP674*$CX674,IntermediateCalcs!DP674))</f>
        <v/>
      </c>
      <c r="DR674" s="250" t="str">
        <f>IF(DataGoesHere!$B674="","",($CZ674-DQ674))</f>
        <v/>
      </c>
      <c r="DS674" s="250" t="str">
        <f>IF(DataGoesHere!$B674="","",ABS($CZ674-DQ674))</f>
        <v/>
      </c>
      <c r="DT674" s="250" t="str">
        <f>IF(DataGoesHere!$B674="","",DS674^2)</f>
        <v/>
      </c>
      <c r="DU674" s="249" t="str">
        <f>IF(DataGoesHere!$B674="","",DS674/$CZ674)</f>
        <v/>
      </c>
      <c r="DV674" s="250" t="str">
        <f>IF(DataGoesHere!$B674="","",SUM(DR$2:DR674)/AVERAGE(DS:DS))</f>
        <v/>
      </c>
      <c r="DX674" s="19" t="str">
        <f>IF(DataGoesHere!$B673="","",(DB668*(Output!$O$49/Output!$P$49))+(IntermediateCalcs!DB669*(Output!$M$49/Output!$P$49))+(IntermediateCalcs!DB670*(Output!$K$49/Output!$P$49))+(DB671*(Output!$I$49/Output!$P$49))+(IntermediateCalcs!DB672*(Output!$G$49/Output!$P$49))+(IntermediateCalcs!DB673*(Output!$E$49/Output!$P$49)))</f>
        <v/>
      </c>
      <c r="DY674" s="274" t="str">
        <f>IF(DX674="","",IF(IntermediateCalcs!$AO$9="Yes",IntermediateCalcs!DX674*$CX674,IntermediateCalcs!DX674))</f>
        <v/>
      </c>
      <c r="DZ674" s="250" t="str">
        <f>IF(DataGoesHere!$B674="","",($CZ674-DY674))</f>
        <v/>
      </c>
      <c r="EA674" s="250" t="str">
        <f>IF(DataGoesHere!$B674="","",ABS($CZ674-DY674))</f>
        <v/>
      </c>
      <c r="EB674" s="250" t="str">
        <f>IF(DataGoesHere!$B674="","",EA674^2)</f>
        <v/>
      </c>
      <c r="EC674" s="249" t="str">
        <f>IF(DataGoesHere!$B674="","",EA674/$CZ674)</f>
        <v/>
      </c>
      <c r="ED674" s="250" t="str">
        <f>IF(DataGoesHere!$B674="","",SUM(DZ$2:DZ674)/AVERAGE(EA:EA))</f>
        <v/>
      </c>
    </row>
    <row r="675" spans="20:134" x14ac:dyDescent="0.2">
      <c r="T675" s="240"/>
      <c r="U675" s="245" t="str">
        <f>IF(DataGoesHere!$B675="","",(DataGoesHere!$B675/SUM(DataGoesHere!$B675:'DataGoesHere'!$B685)))</f>
        <v/>
      </c>
      <c r="V675" s="86"/>
      <c r="W675" s="86"/>
      <c r="X675" s="86"/>
      <c r="Y675" s="86"/>
      <c r="Z675" s="86"/>
      <c r="AA675" s="86"/>
      <c r="AB675" s="86"/>
      <c r="AC675" s="86"/>
      <c r="AD675" s="86"/>
      <c r="AE675" s="241"/>
      <c r="CV675" s="310" t="str">
        <f>IF(DataGoesHere!B675="","",DataGoesHere!A675)</f>
        <v/>
      </c>
      <c r="CW675" s="271">
        <f t="shared" ca="1" si="28"/>
        <v>2</v>
      </c>
      <c r="CX675" s="272">
        <f t="shared" ca="1" si="29"/>
        <v>0.80574490527728204</v>
      </c>
      <c r="CY675" s="266">
        <f>DataGoesHere!A675</f>
        <v>674</v>
      </c>
      <c r="CZ675" s="19" t="str">
        <f>IF(DataGoesHere!B675="","",DataGoesHere!B675)</f>
        <v/>
      </c>
      <c r="DA675" s="19" t="str">
        <f>IF(DataGoesHere!B675="","",IF(AH$5="No",DataGoesHere!B675,DataGoesHere!B675-(AH$2*(DataGoesHere!A675-1))))</f>
        <v/>
      </c>
      <c r="DB675" s="19" t="str">
        <f>IF(DataGoesHere!B675="","",IF(AO$9="No",DataGoesHere!B675,DataGoesHere!B675/CX675))</f>
        <v/>
      </c>
      <c r="DC675" s="19" t="str">
        <f>IF(DataGoesHere!B675="","",IF(AO$9="No",DA675,DA675/CX675))</f>
        <v/>
      </c>
      <c r="DD675" s="293" t="str">
        <f>IF(CZ675="",IF(COUNTIF(DD$2:DD674,"Forecast")&lt;Output!E$43,"Forecast",""),"Actual")</f>
        <v/>
      </c>
      <c r="DF675" s="19" t="str">
        <f>IF(DataGoesHere!B674="",IF(DD675="Forecast",(Output!$E$47*IntermediateCalcs!DH674)+((1-Output!$E$47)*IntermediateCalcs!DF674),""),(Output!$E$47*IntermediateCalcs!DB674)+((1-Output!$E$47)*IntermediateCalcs!DF674))</f>
        <v/>
      </c>
      <c r="DG675" s="19" t="str">
        <f>IF(DataGoesHere!B674="",IF(DD675="Forecast",(Output!$G$47*(IntermediateCalcs!DF675-IntermediateCalcs!DF674))+((1-Output!$G$47)*IntermediateCalcs!DG674),""),(Output!$G$47*(IntermediateCalcs!DF675-IntermediateCalcs!DF674))+((1-Output!$G$47)*IntermediateCalcs!DG674))</f>
        <v/>
      </c>
      <c r="DH675" s="19" t="str">
        <f>IF(DataGoesHere!B674="",IF(DD675="Forecast",DF675+DG675,""),DF675+DG675)</f>
        <v/>
      </c>
      <c r="DI675" s="274" t="str">
        <f>IF(DH675="","",IF(IntermediateCalcs!$AO$9="Yes",IntermediateCalcs!DH675*$CX675,IntermediateCalcs!DH675))</f>
        <v/>
      </c>
      <c r="DJ675" s="250" t="str">
        <f>IF(DataGoesHere!$B675="","",($CZ675-DI675))</f>
        <v/>
      </c>
      <c r="DK675" s="250" t="str">
        <f>IF(DataGoesHere!$B675="","",ABS($CZ675-DI675))</f>
        <v/>
      </c>
      <c r="DL675" s="250" t="str">
        <f>IF(DataGoesHere!$B675="","",DK675^2)</f>
        <v/>
      </c>
      <c r="DM675" s="249" t="str">
        <f>IF(DataGoesHere!$B675="","",DK675/$CZ675)</f>
        <v/>
      </c>
      <c r="DN675" s="250" t="str">
        <f>IF(DataGoesHere!$B675="","",SUM(DJ$2:DJ675)/AVERAGE(DK:DK))</f>
        <v/>
      </c>
      <c r="DP675" s="19" t="str">
        <f>IF(DataGoesHere!B675="",IF($DD675="Forecast",(Output!E$48*IntermediateCalcs!CY675)+Output!G$48,""),(Output!E$48*IntermediateCalcs!CY675)+Output!G$48)</f>
        <v/>
      </c>
      <c r="DQ675" s="274" t="str">
        <f>IF(DP675="","",IF(IntermediateCalcs!$AO$9="Yes",IntermediateCalcs!DP675*$CX675,IntermediateCalcs!DP675))</f>
        <v/>
      </c>
      <c r="DR675" s="250" t="str">
        <f>IF(DataGoesHere!$B675="","",($CZ675-DQ675))</f>
        <v/>
      </c>
      <c r="DS675" s="250" t="str">
        <f>IF(DataGoesHere!$B675="","",ABS($CZ675-DQ675))</f>
        <v/>
      </c>
      <c r="DT675" s="250" t="str">
        <f>IF(DataGoesHere!$B675="","",DS675^2)</f>
        <v/>
      </c>
      <c r="DU675" s="249" t="str">
        <f>IF(DataGoesHere!$B675="","",DS675/$CZ675)</f>
        <v/>
      </c>
      <c r="DV675" s="250" t="str">
        <f>IF(DataGoesHere!$B675="","",SUM(DR$2:DR675)/AVERAGE(DS:DS))</f>
        <v/>
      </c>
      <c r="DX675" s="19" t="str">
        <f>IF(DataGoesHere!$B674="","",(DB669*(Output!$O$49/Output!$P$49))+(IntermediateCalcs!DB670*(Output!$M$49/Output!$P$49))+(IntermediateCalcs!DB671*(Output!$K$49/Output!$P$49))+(DB672*(Output!$I$49/Output!$P$49))+(IntermediateCalcs!DB673*(Output!$G$49/Output!$P$49))+(IntermediateCalcs!DB674*(Output!$E$49/Output!$P$49)))</f>
        <v/>
      </c>
      <c r="DY675" s="274" t="str">
        <f>IF(DX675="","",IF(IntermediateCalcs!$AO$9="Yes",IntermediateCalcs!DX675*$CX675,IntermediateCalcs!DX675))</f>
        <v/>
      </c>
      <c r="DZ675" s="250" t="str">
        <f>IF(DataGoesHere!$B675="","",($CZ675-DY675))</f>
        <v/>
      </c>
      <c r="EA675" s="250" t="str">
        <f>IF(DataGoesHere!$B675="","",ABS($CZ675-DY675))</f>
        <v/>
      </c>
      <c r="EB675" s="250" t="str">
        <f>IF(DataGoesHere!$B675="","",EA675^2)</f>
        <v/>
      </c>
      <c r="EC675" s="249" t="str">
        <f>IF(DataGoesHere!$B675="","",EA675/$CZ675)</f>
        <v/>
      </c>
      <c r="ED675" s="250" t="str">
        <f>IF(DataGoesHere!$B675="","",SUM(DZ$2:DZ675)/AVERAGE(EA:EA))</f>
        <v/>
      </c>
    </row>
    <row r="676" spans="20:134" x14ac:dyDescent="0.2">
      <c r="T676" s="240"/>
      <c r="U676" s="86"/>
      <c r="V676" s="245" t="str">
        <f>IF(DataGoesHere!$B676="","",(DataGoesHere!$B676/SUM(DataGoesHere!$B674:'DataGoesHere'!$B685)))</f>
        <v/>
      </c>
      <c r="W676" s="86"/>
      <c r="X676" s="86"/>
      <c r="Y676" s="86"/>
      <c r="Z676" s="86"/>
      <c r="AA676" s="86"/>
      <c r="AB676" s="86"/>
      <c r="AC676" s="86"/>
      <c r="AD676" s="86"/>
      <c r="AE676" s="241"/>
      <c r="CV676" s="310" t="str">
        <f>IF(DataGoesHere!B676="","",DataGoesHere!A676)</f>
        <v/>
      </c>
      <c r="CW676" s="271">
        <f t="shared" ca="1" si="28"/>
        <v>3</v>
      </c>
      <c r="CX676" s="272">
        <f t="shared" ca="1" si="29"/>
        <v>0.79862940076451561</v>
      </c>
      <c r="CY676" s="266">
        <f>DataGoesHere!A676</f>
        <v>675</v>
      </c>
      <c r="CZ676" s="19" t="str">
        <f>IF(DataGoesHere!B676="","",DataGoesHere!B676)</f>
        <v/>
      </c>
      <c r="DA676" s="19" t="str">
        <f>IF(DataGoesHere!B676="","",IF(AH$5="No",DataGoesHere!B676,DataGoesHere!B676-(AH$2*(DataGoesHere!A676-1))))</f>
        <v/>
      </c>
      <c r="DB676" s="19" t="str">
        <f>IF(DataGoesHere!B676="","",IF(AO$9="No",DataGoesHere!B676,DataGoesHere!B676/CX676))</f>
        <v/>
      </c>
      <c r="DC676" s="19" t="str">
        <f>IF(DataGoesHere!B676="","",IF(AO$9="No",DA676,DA676/CX676))</f>
        <v/>
      </c>
      <c r="DD676" s="293" t="str">
        <f>IF(CZ676="",IF(COUNTIF(DD$2:DD675,"Forecast")&lt;Output!E$43,"Forecast",""),"Actual")</f>
        <v/>
      </c>
      <c r="DF676" s="19" t="str">
        <f>IF(DataGoesHere!B675="",IF(DD676="Forecast",(Output!$E$47*IntermediateCalcs!DH675)+((1-Output!$E$47)*IntermediateCalcs!DF675),""),(Output!$E$47*IntermediateCalcs!DB675)+((1-Output!$E$47)*IntermediateCalcs!DF675))</f>
        <v/>
      </c>
      <c r="DG676" s="19" t="str">
        <f>IF(DataGoesHere!B675="",IF(DD676="Forecast",(Output!$G$47*(IntermediateCalcs!DF676-IntermediateCalcs!DF675))+((1-Output!$G$47)*IntermediateCalcs!DG675),""),(Output!$G$47*(IntermediateCalcs!DF676-IntermediateCalcs!DF675))+((1-Output!$G$47)*IntermediateCalcs!DG675))</f>
        <v/>
      </c>
      <c r="DH676" s="19" t="str">
        <f>IF(DataGoesHere!B675="",IF(DD676="Forecast",DF676+DG676,""),DF676+DG676)</f>
        <v/>
      </c>
      <c r="DI676" s="274" t="str">
        <f>IF(DH676="","",IF(IntermediateCalcs!$AO$9="Yes",IntermediateCalcs!DH676*$CX676,IntermediateCalcs!DH676))</f>
        <v/>
      </c>
      <c r="DJ676" s="250" t="str">
        <f>IF(DataGoesHere!$B676="","",($CZ676-DI676))</f>
        <v/>
      </c>
      <c r="DK676" s="250" t="str">
        <f>IF(DataGoesHere!$B676="","",ABS($CZ676-DI676))</f>
        <v/>
      </c>
      <c r="DL676" s="250" t="str">
        <f>IF(DataGoesHere!$B676="","",DK676^2)</f>
        <v/>
      </c>
      <c r="DM676" s="249" t="str">
        <f>IF(DataGoesHere!$B676="","",DK676/$CZ676)</f>
        <v/>
      </c>
      <c r="DN676" s="250" t="str">
        <f>IF(DataGoesHere!$B676="","",SUM(DJ$2:DJ676)/AVERAGE(DK:DK))</f>
        <v/>
      </c>
      <c r="DP676" s="19" t="str">
        <f>IF(DataGoesHere!B676="",IF($DD676="Forecast",(Output!E$48*IntermediateCalcs!CY676)+Output!G$48,""),(Output!E$48*IntermediateCalcs!CY676)+Output!G$48)</f>
        <v/>
      </c>
      <c r="DQ676" s="274" t="str">
        <f>IF(DP676="","",IF(IntermediateCalcs!$AO$9="Yes",IntermediateCalcs!DP676*$CX676,IntermediateCalcs!DP676))</f>
        <v/>
      </c>
      <c r="DR676" s="250" t="str">
        <f>IF(DataGoesHere!$B676="","",($CZ676-DQ676))</f>
        <v/>
      </c>
      <c r="DS676" s="250" t="str">
        <f>IF(DataGoesHere!$B676="","",ABS($CZ676-DQ676))</f>
        <v/>
      </c>
      <c r="DT676" s="250" t="str">
        <f>IF(DataGoesHere!$B676="","",DS676^2)</f>
        <v/>
      </c>
      <c r="DU676" s="249" t="str">
        <f>IF(DataGoesHere!$B676="","",DS676/$CZ676)</f>
        <v/>
      </c>
      <c r="DV676" s="250" t="str">
        <f>IF(DataGoesHere!$B676="","",SUM(DR$2:DR676)/AVERAGE(DS:DS))</f>
        <v/>
      </c>
      <c r="DX676" s="19" t="str">
        <f>IF(DataGoesHere!$B675="","",(DB670*(Output!$O$49/Output!$P$49))+(IntermediateCalcs!DB671*(Output!$M$49/Output!$P$49))+(IntermediateCalcs!DB672*(Output!$K$49/Output!$P$49))+(DB673*(Output!$I$49/Output!$P$49))+(IntermediateCalcs!DB674*(Output!$G$49/Output!$P$49))+(IntermediateCalcs!DB675*(Output!$E$49/Output!$P$49)))</f>
        <v/>
      </c>
      <c r="DY676" s="274" t="str">
        <f>IF(DX676="","",IF(IntermediateCalcs!$AO$9="Yes",IntermediateCalcs!DX676*$CX676,IntermediateCalcs!DX676))</f>
        <v/>
      </c>
      <c r="DZ676" s="250" t="str">
        <f>IF(DataGoesHere!$B676="","",($CZ676-DY676))</f>
        <v/>
      </c>
      <c r="EA676" s="250" t="str">
        <f>IF(DataGoesHere!$B676="","",ABS($CZ676-DY676))</f>
        <v/>
      </c>
      <c r="EB676" s="250" t="str">
        <f>IF(DataGoesHere!$B676="","",EA676^2)</f>
        <v/>
      </c>
      <c r="EC676" s="249" t="str">
        <f>IF(DataGoesHere!$B676="","",EA676/$CZ676)</f>
        <v/>
      </c>
      <c r="ED676" s="250" t="str">
        <f>IF(DataGoesHere!$B676="","",SUM(DZ$2:DZ676)/AVERAGE(EA:EA))</f>
        <v/>
      </c>
    </row>
    <row r="677" spans="20:134" x14ac:dyDescent="0.2">
      <c r="T677" s="240"/>
      <c r="U677" s="86"/>
      <c r="V677" s="86"/>
      <c r="W677" s="245" t="str">
        <f>IF(DataGoesHere!$B677="","",(DataGoesHere!$B677/SUM(DataGoesHere!$B674:'DataGoesHere'!$B685)))</f>
        <v/>
      </c>
      <c r="X677" s="86"/>
      <c r="Y677" s="86"/>
      <c r="Z677" s="86"/>
      <c r="AA677" s="86"/>
      <c r="AB677" s="86"/>
      <c r="AC677" s="86"/>
      <c r="AD677" s="86"/>
      <c r="AE677" s="241"/>
      <c r="CV677" s="310" t="str">
        <f>IF(DataGoesHere!B677="","",DataGoesHere!A677)</f>
        <v/>
      </c>
      <c r="CW677" s="271">
        <f t="shared" ca="1" si="28"/>
        <v>4</v>
      </c>
      <c r="CX677" s="272">
        <f t="shared" ca="1" si="29"/>
        <v>1.0149292433706087</v>
      </c>
      <c r="CY677" s="266">
        <f>DataGoesHere!A677</f>
        <v>676</v>
      </c>
      <c r="CZ677" s="19" t="str">
        <f>IF(DataGoesHere!B677="","",DataGoesHere!B677)</f>
        <v/>
      </c>
      <c r="DA677" s="19" t="str">
        <f>IF(DataGoesHere!B677="","",IF(AH$5="No",DataGoesHere!B677,DataGoesHere!B677-(AH$2*(DataGoesHere!A677-1))))</f>
        <v/>
      </c>
      <c r="DB677" s="19" t="str">
        <f>IF(DataGoesHere!B677="","",IF(AO$9="No",DataGoesHere!B677,DataGoesHere!B677/CX677))</f>
        <v/>
      </c>
      <c r="DC677" s="19" t="str">
        <f>IF(DataGoesHere!B677="","",IF(AO$9="No",DA677,DA677/CX677))</f>
        <v/>
      </c>
      <c r="DD677" s="293" t="str">
        <f>IF(CZ677="",IF(COUNTIF(DD$2:DD676,"Forecast")&lt;Output!E$43,"Forecast",""),"Actual")</f>
        <v/>
      </c>
      <c r="DF677" s="19" t="str">
        <f>IF(DataGoesHere!B676="",IF(DD677="Forecast",(Output!$E$47*IntermediateCalcs!DH676)+((1-Output!$E$47)*IntermediateCalcs!DF676),""),(Output!$E$47*IntermediateCalcs!DB676)+((1-Output!$E$47)*IntermediateCalcs!DF676))</f>
        <v/>
      </c>
      <c r="DG677" s="19" t="str">
        <f>IF(DataGoesHere!B676="",IF(DD677="Forecast",(Output!$G$47*(IntermediateCalcs!DF677-IntermediateCalcs!DF676))+((1-Output!$G$47)*IntermediateCalcs!DG676),""),(Output!$G$47*(IntermediateCalcs!DF677-IntermediateCalcs!DF676))+((1-Output!$G$47)*IntermediateCalcs!DG676))</f>
        <v/>
      </c>
      <c r="DH677" s="19" t="str">
        <f>IF(DataGoesHere!B676="",IF(DD677="Forecast",DF677+DG677,""),DF677+DG677)</f>
        <v/>
      </c>
      <c r="DI677" s="274" t="str">
        <f>IF(DH677="","",IF(IntermediateCalcs!$AO$9="Yes",IntermediateCalcs!DH677*$CX677,IntermediateCalcs!DH677))</f>
        <v/>
      </c>
      <c r="DJ677" s="250" t="str">
        <f>IF(DataGoesHere!$B677="","",($CZ677-DI677))</f>
        <v/>
      </c>
      <c r="DK677" s="250" t="str">
        <f>IF(DataGoesHere!$B677="","",ABS($CZ677-DI677))</f>
        <v/>
      </c>
      <c r="DL677" s="250" t="str">
        <f>IF(DataGoesHere!$B677="","",DK677^2)</f>
        <v/>
      </c>
      <c r="DM677" s="249" t="str">
        <f>IF(DataGoesHere!$B677="","",DK677/$CZ677)</f>
        <v/>
      </c>
      <c r="DN677" s="250" t="str">
        <f>IF(DataGoesHere!$B677="","",SUM(DJ$2:DJ677)/AVERAGE(DK:DK))</f>
        <v/>
      </c>
      <c r="DP677" s="19" t="str">
        <f>IF(DataGoesHere!B677="",IF($DD677="Forecast",(Output!E$48*IntermediateCalcs!CY677)+Output!G$48,""),(Output!E$48*IntermediateCalcs!CY677)+Output!G$48)</f>
        <v/>
      </c>
      <c r="DQ677" s="274" t="str">
        <f>IF(DP677="","",IF(IntermediateCalcs!$AO$9="Yes",IntermediateCalcs!DP677*$CX677,IntermediateCalcs!DP677))</f>
        <v/>
      </c>
      <c r="DR677" s="250" t="str">
        <f>IF(DataGoesHere!$B677="","",($CZ677-DQ677))</f>
        <v/>
      </c>
      <c r="DS677" s="250" t="str">
        <f>IF(DataGoesHere!$B677="","",ABS($CZ677-DQ677))</f>
        <v/>
      </c>
      <c r="DT677" s="250" t="str">
        <f>IF(DataGoesHere!$B677="","",DS677^2)</f>
        <v/>
      </c>
      <c r="DU677" s="249" t="str">
        <f>IF(DataGoesHere!$B677="","",DS677/$CZ677)</f>
        <v/>
      </c>
      <c r="DV677" s="250" t="str">
        <f>IF(DataGoesHere!$B677="","",SUM(DR$2:DR677)/AVERAGE(DS:DS))</f>
        <v/>
      </c>
      <c r="DX677" s="19" t="str">
        <f>IF(DataGoesHere!$B676="","",(DB671*(Output!$O$49/Output!$P$49))+(IntermediateCalcs!DB672*(Output!$M$49/Output!$P$49))+(IntermediateCalcs!DB673*(Output!$K$49/Output!$P$49))+(DB674*(Output!$I$49/Output!$P$49))+(IntermediateCalcs!DB675*(Output!$G$49/Output!$P$49))+(IntermediateCalcs!DB676*(Output!$E$49/Output!$P$49)))</f>
        <v/>
      </c>
      <c r="DY677" s="274" t="str">
        <f>IF(DX677="","",IF(IntermediateCalcs!$AO$9="Yes",IntermediateCalcs!DX677*$CX677,IntermediateCalcs!DX677))</f>
        <v/>
      </c>
      <c r="DZ677" s="250" t="str">
        <f>IF(DataGoesHere!$B677="","",($CZ677-DY677))</f>
        <v/>
      </c>
      <c r="EA677" s="250" t="str">
        <f>IF(DataGoesHere!$B677="","",ABS($CZ677-DY677))</f>
        <v/>
      </c>
      <c r="EB677" s="250" t="str">
        <f>IF(DataGoesHere!$B677="","",EA677^2)</f>
        <v/>
      </c>
      <c r="EC677" s="249" t="str">
        <f>IF(DataGoesHere!$B677="","",EA677/$CZ677)</f>
        <v/>
      </c>
      <c r="ED677" s="250" t="str">
        <f>IF(DataGoesHere!$B677="","",SUM(DZ$2:DZ677)/AVERAGE(EA:EA))</f>
        <v/>
      </c>
    </row>
    <row r="678" spans="20:134" x14ac:dyDescent="0.2">
      <c r="T678" s="240"/>
      <c r="U678" s="86"/>
      <c r="V678" s="86"/>
      <c r="W678" s="86"/>
      <c r="X678" s="245" t="str">
        <f>IF(DataGoesHere!$B678="","",(DataGoesHere!$B678/SUM(DataGoesHere!$B674:'DataGoesHere'!$B685)))</f>
        <v/>
      </c>
      <c r="Y678" s="86"/>
      <c r="Z678" s="86"/>
      <c r="AA678" s="86"/>
      <c r="AB678" s="86"/>
      <c r="AC678" s="86"/>
      <c r="AD678" s="86"/>
      <c r="AE678" s="241"/>
      <c r="CV678" s="310" t="str">
        <f>IF(DataGoesHere!B678="","",DataGoesHere!A678)</f>
        <v/>
      </c>
      <c r="CW678" s="271">
        <f t="shared" ca="1" si="28"/>
        <v>5</v>
      </c>
      <c r="CX678" s="272">
        <f t="shared" ca="1" si="29"/>
        <v>0.97875414397996308</v>
      </c>
      <c r="CY678" s="266">
        <f>DataGoesHere!A678</f>
        <v>677</v>
      </c>
      <c r="CZ678" s="19" t="str">
        <f>IF(DataGoesHere!B678="","",DataGoesHere!B678)</f>
        <v/>
      </c>
      <c r="DA678" s="19" t="str">
        <f>IF(DataGoesHere!B678="","",IF(AH$5="No",DataGoesHere!B678,DataGoesHere!B678-(AH$2*(DataGoesHere!A678-1))))</f>
        <v/>
      </c>
      <c r="DB678" s="19" t="str">
        <f>IF(DataGoesHere!B678="","",IF(AO$9="No",DataGoesHere!B678,DataGoesHere!B678/CX678))</f>
        <v/>
      </c>
      <c r="DC678" s="19" t="str">
        <f>IF(DataGoesHere!B678="","",IF(AO$9="No",DA678,DA678/CX678))</f>
        <v/>
      </c>
      <c r="DD678" s="293" t="str">
        <f>IF(CZ678="",IF(COUNTIF(DD$2:DD677,"Forecast")&lt;Output!E$43,"Forecast",""),"Actual")</f>
        <v/>
      </c>
      <c r="DF678" s="19" t="str">
        <f>IF(DataGoesHere!B677="",IF(DD678="Forecast",(Output!$E$47*IntermediateCalcs!DH677)+((1-Output!$E$47)*IntermediateCalcs!DF677),""),(Output!$E$47*IntermediateCalcs!DB677)+((1-Output!$E$47)*IntermediateCalcs!DF677))</f>
        <v/>
      </c>
      <c r="DG678" s="19" t="str">
        <f>IF(DataGoesHere!B677="",IF(DD678="Forecast",(Output!$G$47*(IntermediateCalcs!DF678-IntermediateCalcs!DF677))+((1-Output!$G$47)*IntermediateCalcs!DG677),""),(Output!$G$47*(IntermediateCalcs!DF678-IntermediateCalcs!DF677))+((1-Output!$G$47)*IntermediateCalcs!DG677))</f>
        <v/>
      </c>
      <c r="DH678" s="19" t="str">
        <f>IF(DataGoesHere!B677="",IF(DD678="Forecast",DF678+DG678,""),DF678+DG678)</f>
        <v/>
      </c>
      <c r="DI678" s="274" t="str">
        <f>IF(DH678="","",IF(IntermediateCalcs!$AO$9="Yes",IntermediateCalcs!DH678*$CX678,IntermediateCalcs!DH678))</f>
        <v/>
      </c>
      <c r="DJ678" s="250" t="str">
        <f>IF(DataGoesHere!$B678="","",($CZ678-DI678))</f>
        <v/>
      </c>
      <c r="DK678" s="250" t="str">
        <f>IF(DataGoesHere!$B678="","",ABS($CZ678-DI678))</f>
        <v/>
      </c>
      <c r="DL678" s="250" t="str">
        <f>IF(DataGoesHere!$B678="","",DK678^2)</f>
        <v/>
      </c>
      <c r="DM678" s="249" t="str">
        <f>IF(DataGoesHere!$B678="","",DK678/$CZ678)</f>
        <v/>
      </c>
      <c r="DN678" s="250" t="str">
        <f>IF(DataGoesHere!$B678="","",SUM(DJ$2:DJ678)/AVERAGE(DK:DK))</f>
        <v/>
      </c>
      <c r="DP678" s="19" t="str">
        <f>IF(DataGoesHere!B678="",IF($DD678="Forecast",(Output!E$48*IntermediateCalcs!CY678)+Output!G$48,""),(Output!E$48*IntermediateCalcs!CY678)+Output!G$48)</f>
        <v/>
      </c>
      <c r="DQ678" s="274" t="str">
        <f>IF(DP678="","",IF(IntermediateCalcs!$AO$9="Yes",IntermediateCalcs!DP678*$CX678,IntermediateCalcs!DP678))</f>
        <v/>
      </c>
      <c r="DR678" s="250" t="str">
        <f>IF(DataGoesHere!$B678="","",($CZ678-DQ678))</f>
        <v/>
      </c>
      <c r="DS678" s="250" t="str">
        <f>IF(DataGoesHere!$B678="","",ABS($CZ678-DQ678))</f>
        <v/>
      </c>
      <c r="DT678" s="250" t="str">
        <f>IF(DataGoesHere!$B678="","",DS678^2)</f>
        <v/>
      </c>
      <c r="DU678" s="249" t="str">
        <f>IF(DataGoesHere!$B678="","",DS678/$CZ678)</f>
        <v/>
      </c>
      <c r="DV678" s="250" t="str">
        <f>IF(DataGoesHere!$B678="","",SUM(DR$2:DR678)/AVERAGE(DS:DS))</f>
        <v/>
      </c>
      <c r="DX678" s="19" t="str">
        <f>IF(DataGoesHere!$B677="","",(DB672*(Output!$O$49/Output!$P$49))+(IntermediateCalcs!DB673*(Output!$M$49/Output!$P$49))+(IntermediateCalcs!DB674*(Output!$K$49/Output!$P$49))+(DB675*(Output!$I$49/Output!$P$49))+(IntermediateCalcs!DB676*(Output!$G$49/Output!$P$49))+(IntermediateCalcs!DB677*(Output!$E$49/Output!$P$49)))</f>
        <v/>
      </c>
      <c r="DY678" s="274" t="str">
        <f>IF(DX678="","",IF(IntermediateCalcs!$AO$9="Yes",IntermediateCalcs!DX678*$CX678,IntermediateCalcs!DX678))</f>
        <v/>
      </c>
      <c r="DZ678" s="250" t="str">
        <f>IF(DataGoesHere!$B678="","",($CZ678-DY678))</f>
        <v/>
      </c>
      <c r="EA678" s="250" t="str">
        <f>IF(DataGoesHere!$B678="","",ABS($CZ678-DY678))</f>
        <v/>
      </c>
      <c r="EB678" s="250" t="str">
        <f>IF(DataGoesHere!$B678="","",EA678^2)</f>
        <v/>
      </c>
      <c r="EC678" s="249" t="str">
        <f>IF(DataGoesHere!$B678="","",EA678/$CZ678)</f>
        <v/>
      </c>
      <c r="ED678" s="250" t="str">
        <f>IF(DataGoesHere!$B678="","",SUM(DZ$2:DZ678)/AVERAGE(EA:EA))</f>
        <v/>
      </c>
    </row>
    <row r="679" spans="20:134" x14ac:dyDescent="0.2">
      <c r="T679" s="240"/>
      <c r="U679" s="86"/>
      <c r="V679" s="86"/>
      <c r="W679" s="86"/>
      <c r="X679" s="86"/>
      <c r="Y679" s="245" t="str">
        <f>IF(DataGoesHere!$B679="","",(DataGoesHere!$B679/SUM(DataGoesHere!$B674:'DataGoesHere'!$B685)))</f>
        <v/>
      </c>
      <c r="Z679" s="86"/>
      <c r="AA679" s="86"/>
      <c r="AB679" s="86"/>
      <c r="AC679" s="86"/>
      <c r="AD679" s="86"/>
      <c r="AE679" s="241"/>
      <c r="CV679" s="310" t="str">
        <f>IF(DataGoesHere!B679="","",DataGoesHere!A679)</f>
        <v/>
      </c>
      <c r="CW679" s="271">
        <f t="shared" ca="1" si="28"/>
        <v>6</v>
      </c>
      <c r="CX679" s="272">
        <f t="shared" ca="1" si="29"/>
        <v>1.0779088099730167</v>
      </c>
      <c r="CY679" s="266">
        <f>DataGoesHere!A679</f>
        <v>678</v>
      </c>
      <c r="CZ679" s="19" t="str">
        <f>IF(DataGoesHere!B679="","",DataGoesHere!B679)</f>
        <v/>
      </c>
      <c r="DA679" s="19" t="str">
        <f>IF(DataGoesHere!B679="","",IF(AH$5="No",DataGoesHere!B679,DataGoesHere!B679-(AH$2*(DataGoesHere!A679-1))))</f>
        <v/>
      </c>
      <c r="DB679" s="19" t="str">
        <f>IF(DataGoesHere!B679="","",IF(AO$9="No",DataGoesHere!B679,DataGoesHere!B679/CX679))</f>
        <v/>
      </c>
      <c r="DC679" s="19" t="str">
        <f>IF(DataGoesHere!B679="","",IF(AO$9="No",DA679,DA679/CX679))</f>
        <v/>
      </c>
      <c r="DD679" s="293" t="str">
        <f>IF(CZ679="",IF(COUNTIF(DD$2:DD678,"Forecast")&lt;Output!E$43,"Forecast",""),"Actual")</f>
        <v/>
      </c>
      <c r="DF679" s="19" t="str">
        <f>IF(DataGoesHere!B678="",IF(DD679="Forecast",(Output!$E$47*IntermediateCalcs!DH678)+((1-Output!$E$47)*IntermediateCalcs!DF678),""),(Output!$E$47*IntermediateCalcs!DB678)+((1-Output!$E$47)*IntermediateCalcs!DF678))</f>
        <v/>
      </c>
      <c r="DG679" s="19" t="str">
        <f>IF(DataGoesHere!B678="",IF(DD679="Forecast",(Output!$G$47*(IntermediateCalcs!DF679-IntermediateCalcs!DF678))+((1-Output!$G$47)*IntermediateCalcs!DG678),""),(Output!$G$47*(IntermediateCalcs!DF679-IntermediateCalcs!DF678))+((1-Output!$G$47)*IntermediateCalcs!DG678))</f>
        <v/>
      </c>
      <c r="DH679" s="19" t="str">
        <f>IF(DataGoesHere!B678="",IF(DD679="Forecast",DF679+DG679,""),DF679+DG679)</f>
        <v/>
      </c>
      <c r="DI679" s="274" t="str">
        <f>IF(DH679="","",IF(IntermediateCalcs!$AO$9="Yes",IntermediateCalcs!DH679*$CX679,IntermediateCalcs!DH679))</f>
        <v/>
      </c>
      <c r="DJ679" s="250" t="str">
        <f>IF(DataGoesHere!$B679="","",($CZ679-DI679))</f>
        <v/>
      </c>
      <c r="DK679" s="250" t="str">
        <f>IF(DataGoesHere!$B679="","",ABS($CZ679-DI679))</f>
        <v/>
      </c>
      <c r="DL679" s="250" t="str">
        <f>IF(DataGoesHere!$B679="","",DK679^2)</f>
        <v/>
      </c>
      <c r="DM679" s="249" t="str">
        <f>IF(DataGoesHere!$B679="","",DK679/$CZ679)</f>
        <v/>
      </c>
      <c r="DN679" s="250" t="str">
        <f>IF(DataGoesHere!$B679="","",SUM(DJ$2:DJ679)/AVERAGE(DK:DK))</f>
        <v/>
      </c>
      <c r="DP679" s="19" t="str">
        <f>IF(DataGoesHere!B679="",IF($DD679="Forecast",(Output!E$48*IntermediateCalcs!CY679)+Output!G$48,""),(Output!E$48*IntermediateCalcs!CY679)+Output!G$48)</f>
        <v/>
      </c>
      <c r="DQ679" s="274" t="str">
        <f>IF(DP679="","",IF(IntermediateCalcs!$AO$9="Yes",IntermediateCalcs!DP679*$CX679,IntermediateCalcs!DP679))</f>
        <v/>
      </c>
      <c r="DR679" s="250" t="str">
        <f>IF(DataGoesHere!$B679="","",($CZ679-DQ679))</f>
        <v/>
      </c>
      <c r="DS679" s="250" t="str">
        <f>IF(DataGoesHere!$B679="","",ABS($CZ679-DQ679))</f>
        <v/>
      </c>
      <c r="DT679" s="250" t="str">
        <f>IF(DataGoesHere!$B679="","",DS679^2)</f>
        <v/>
      </c>
      <c r="DU679" s="249" t="str">
        <f>IF(DataGoesHere!$B679="","",DS679/$CZ679)</f>
        <v/>
      </c>
      <c r="DV679" s="250" t="str">
        <f>IF(DataGoesHere!$B679="","",SUM(DR$2:DR679)/AVERAGE(DS:DS))</f>
        <v/>
      </c>
      <c r="DX679" s="19" t="str">
        <f>IF(DataGoesHere!$B678="","",(DB673*(Output!$O$49/Output!$P$49))+(IntermediateCalcs!DB674*(Output!$M$49/Output!$P$49))+(IntermediateCalcs!DB675*(Output!$K$49/Output!$P$49))+(DB676*(Output!$I$49/Output!$P$49))+(IntermediateCalcs!DB677*(Output!$G$49/Output!$P$49))+(IntermediateCalcs!DB678*(Output!$E$49/Output!$P$49)))</f>
        <v/>
      </c>
      <c r="DY679" s="274" t="str">
        <f>IF(DX679="","",IF(IntermediateCalcs!$AO$9="Yes",IntermediateCalcs!DX679*$CX679,IntermediateCalcs!DX679))</f>
        <v/>
      </c>
      <c r="DZ679" s="250" t="str">
        <f>IF(DataGoesHere!$B679="","",($CZ679-DY679))</f>
        <v/>
      </c>
      <c r="EA679" s="250" t="str">
        <f>IF(DataGoesHere!$B679="","",ABS($CZ679-DY679))</f>
        <v/>
      </c>
      <c r="EB679" s="250" t="str">
        <f>IF(DataGoesHere!$B679="","",EA679^2)</f>
        <v/>
      </c>
      <c r="EC679" s="249" t="str">
        <f>IF(DataGoesHere!$B679="","",EA679/$CZ679)</f>
        <v/>
      </c>
      <c r="ED679" s="250" t="str">
        <f>IF(DataGoesHere!$B679="","",SUM(DZ$2:DZ679)/AVERAGE(EA:EA))</f>
        <v/>
      </c>
    </row>
    <row r="680" spans="20:134" x14ac:dyDescent="0.2">
      <c r="T680" s="240"/>
      <c r="U680" s="86"/>
      <c r="V680" s="86"/>
      <c r="W680" s="86"/>
      <c r="X680" s="86"/>
      <c r="Y680" s="86"/>
      <c r="Z680" s="245" t="str">
        <f>IF(DataGoesHere!$B680="","",(DataGoesHere!$B680/SUM(DataGoesHere!$B674:'DataGoesHere'!$B685)))</f>
        <v/>
      </c>
      <c r="AA680" s="86"/>
      <c r="AB680" s="86"/>
      <c r="AC680" s="86"/>
      <c r="AD680" s="86"/>
      <c r="AE680" s="241"/>
      <c r="CV680" s="310" t="str">
        <f>IF(DataGoesHere!B680="","",DataGoesHere!A680)</f>
        <v/>
      </c>
      <c r="CW680" s="271">
        <f t="shared" ca="1" si="28"/>
        <v>7</v>
      </c>
      <c r="CX680" s="272">
        <f t="shared" ca="1" si="29"/>
        <v>1.0265458156689093</v>
      </c>
      <c r="CY680" s="266">
        <f>DataGoesHere!A680</f>
        <v>679</v>
      </c>
      <c r="CZ680" s="19" t="str">
        <f>IF(DataGoesHere!B680="","",DataGoesHere!B680)</f>
        <v/>
      </c>
      <c r="DA680" s="19" t="str">
        <f>IF(DataGoesHere!B680="","",IF(AH$5="No",DataGoesHere!B680,DataGoesHere!B680-(AH$2*(DataGoesHere!A680-1))))</f>
        <v/>
      </c>
      <c r="DB680" s="19" t="str">
        <f>IF(DataGoesHere!B680="","",IF(AO$9="No",DataGoesHere!B680,DataGoesHere!B680/CX680))</f>
        <v/>
      </c>
      <c r="DC680" s="19" t="str">
        <f>IF(DataGoesHere!B680="","",IF(AO$9="No",DA680,DA680/CX680))</f>
        <v/>
      </c>
      <c r="DD680" s="293" t="str">
        <f>IF(CZ680="",IF(COUNTIF(DD$2:DD679,"Forecast")&lt;Output!E$43,"Forecast",""),"Actual")</f>
        <v/>
      </c>
      <c r="DF680" s="19" t="str">
        <f>IF(DataGoesHere!B679="",IF(DD680="Forecast",(Output!$E$47*IntermediateCalcs!DH679)+((1-Output!$E$47)*IntermediateCalcs!DF679),""),(Output!$E$47*IntermediateCalcs!DB679)+((1-Output!$E$47)*IntermediateCalcs!DF679))</f>
        <v/>
      </c>
      <c r="DG680" s="19" t="str">
        <f>IF(DataGoesHere!B679="",IF(DD680="Forecast",(Output!$G$47*(IntermediateCalcs!DF680-IntermediateCalcs!DF679))+((1-Output!$G$47)*IntermediateCalcs!DG679),""),(Output!$G$47*(IntermediateCalcs!DF680-IntermediateCalcs!DF679))+((1-Output!$G$47)*IntermediateCalcs!DG679))</f>
        <v/>
      </c>
      <c r="DH680" s="19" t="str">
        <f>IF(DataGoesHere!B679="",IF(DD680="Forecast",DF680+DG680,""),DF680+DG680)</f>
        <v/>
      </c>
      <c r="DI680" s="274" t="str">
        <f>IF(DH680="","",IF(IntermediateCalcs!$AO$9="Yes",IntermediateCalcs!DH680*$CX680,IntermediateCalcs!DH680))</f>
        <v/>
      </c>
      <c r="DJ680" s="250" t="str">
        <f>IF(DataGoesHere!$B680="","",($CZ680-DI680))</f>
        <v/>
      </c>
      <c r="DK680" s="250" t="str">
        <f>IF(DataGoesHere!$B680="","",ABS($CZ680-DI680))</f>
        <v/>
      </c>
      <c r="DL680" s="250" t="str">
        <f>IF(DataGoesHere!$B680="","",DK680^2)</f>
        <v/>
      </c>
      <c r="DM680" s="249" t="str">
        <f>IF(DataGoesHere!$B680="","",DK680/$CZ680)</f>
        <v/>
      </c>
      <c r="DN680" s="250" t="str">
        <f>IF(DataGoesHere!$B680="","",SUM(DJ$2:DJ680)/AVERAGE(DK:DK))</f>
        <v/>
      </c>
      <c r="DP680" s="19" t="str">
        <f>IF(DataGoesHere!B680="",IF($DD680="Forecast",(Output!E$48*IntermediateCalcs!CY680)+Output!G$48,""),(Output!E$48*IntermediateCalcs!CY680)+Output!G$48)</f>
        <v/>
      </c>
      <c r="DQ680" s="274" t="str">
        <f>IF(DP680="","",IF(IntermediateCalcs!$AO$9="Yes",IntermediateCalcs!DP680*$CX680,IntermediateCalcs!DP680))</f>
        <v/>
      </c>
      <c r="DR680" s="250" t="str">
        <f>IF(DataGoesHere!$B680="","",($CZ680-DQ680))</f>
        <v/>
      </c>
      <c r="DS680" s="250" t="str">
        <f>IF(DataGoesHere!$B680="","",ABS($CZ680-DQ680))</f>
        <v/>
      </c>
      <c r="DT680" s="250" t="str">
        <f>IF(DataGoesHere!$B680="","",DS680^2)</f>
        <v/>
      </c>
      <c r="DU680" s="249" t="str">
        <f>IF(DataGoesHere!$B680="","",DS680/$CZ680)</f>
        <v/>
      </c>
      <c r="DV680" s="250" t="str">
        <f>IF(DataGoesHere!$B680="","",SUM(DR$2:DR680)/AVERAGE(DS:DS))</f>
        <v/>
      </c>
      <c r="DX680" s="19" t="str">
        <f>IF(DataGoesHere!$B679="","",(DB674*(Output!$O$49/Output!$P$49))+(IntermediateCalcs!DB675*(Output!$M$49/Output!$P$49))+(IntermediateCalcs!DB676*(Output!$K$49/Output!$P$49))+(DB677*(Output!$I$49/Output!$P$49))+(IntermediateCalcs!DB678*(Output!$G$49/Output!$P$49))+(IntermediateCalcs!DB679*(Output!$E$49/Output!$P$49)))</f>
        <v/>
      </c>
      <c r="DY680" s="274" t="str">
        <f>IF(DX680="","",IF(IntermediateCalcs!$AO$9="Yes",IntermediateCalcs!DX680*$CX680,IntermediateCalcs!DX680))</f>
        <v/>
      </c>
      <c r="DZ680" s="250" t="str">
        <f>IF(DataGoesHere!$B680="","",($CZ680-DY680))</f>
        <v/>
      </c>
      <c r="EA680" s="250" t="str">
        <f>IF(DataGoesHere!$B680="","",ABS($CZ680-DY680))</f>
        <v/>
      </c>
      <c r="EB680" s="250" t="str">
        <f>IF(DataGoesHere!$B680="","",EA680^2)</f>
        <v/>
      </c>
      <c r="EC680" s="249" t="str">
        <f>IF(DataGoesHere!$B680="","",EA680/$CZ680)</f>
        <v/>
      </c>
      <c r="ED680" s="250" t="str">
        <f>IF(DataGoesHere!$B680="","",SUM(DZ$2:DZ680)/AVERAGE(EA:EA))</f>
        <v/>
      </c>
    </row>
    <row r="681" spans="20:134" x14ac:dyDescent="0.2">
      <c r="T681" s="240"/>
      <c r="U681" s="86"/>
      <c r="V681" s="86"/>
      <c r="W681" s="86"/>
      <c r="X681" s="86"/>
      <c r="Y681" s="86"/>
      <c r="Z681" s="86"/>
      <c r="AA681" s="245" t="str">
        <f>IF(DataGoesHere!$B681="","",(DataGoesHere!$B681/SUM(DataGoesHere!$B674:'DataGoesHere'!$B685)))</f>
        <v/>
      </c>
      <c r="AB681" s="86"/>
      <c r="AC681" s="86"/>
      <c r="AD681" s="86"/>
      <c r="AE681" s="241"/>
      <c r="CV681" s="310" t="str">
        <f>IF(DataGoesHere!B681="","",DataGoesHere!A681)</f>
        <v/>
      </c>
      <c r="CW681" s="271">
        <f t="shared" ca="1" si="28"/>
        <v>8</v>
      </c>
      <c r="CX681" s="272">
        <f t="shared" ca="1" si="29"/>
        <v>1.0207492390681214</v>
      </c>
      <c r="CY681" s="266">
        <f>DataGoesHere!A681</f>
        <v>680</v>
      </c>
      <c r="CZ681" s="19" t="str">
        <f>IF(DataGoesHere!B681="","",DataGoesHere!B681)</f>
        <v/>
      </c>
      <c r="DA681" s="19" t="str">
        <f>IF(DataGoesHere!B681="","",IF(AH$5="No",DataGoesHere!B681,DataGoesHere!B681-(AH$2*(DataGoesHere!A681-1))))</f>
        <v/>
      </c>
      <c r="DB681" s="19" t="str">
        <f>IF(DataGoesHere!B681="","",IF(AO$9="No",DataGoesHere!B681,DataGoesHere!B681/CX681))</f>
        <v/>
      </c>
      <c r="DC681" s="19" t="str">
        <f>IF(DataGoesHere!B681="","",IF(AO$9="No",DA681,DA681/CX681))</f>
        <v/>
      </c>
      <c r="DD681" s="293" t="str">
        <f>IF(CZ681="",IF(COUNTIF(DD$2:DD680,"Forecast")&lt;Output!E$43,"Forecast",""),"Actual")</f>
        <v/>
      </c>
      <c r="DF681" s="19" t="str">
        <f>IF(DataGoesHere!B680="",IF(DD681="Forecast",(Output!$E$47*IntermediateCalcs!DH680)+((1-Output!$E$47)*IntermediateCalcs!DF680),""),(Output!$E$47*IntermediateCalcs!DB680)+((1-Output!$E$47)*IntermediateCalcs!DF680))</f>
        <v/>
      </c>
      <c r="DG681" s="19" t="str">
        <f>IF(DataGoesHere!B680="",IF(DD681="Forecast",(Output!$G$47*(IntermediateCalcs!DF681-IntermediateCalcs!DF680))+((1-Output!$G$47)*IntermediateCalcs!DG680),""),(Output!$G$47*(IntermediateCalcs!DF681-IntermediateCalcs!DF680))+((1-Output!$G$47)*IntermediateCalcs!DG680))</f>
        <v/>
      </c>
      <c r="DH681" s="19" t="str">
        <f>IF(DataGoesHere!B680="",IF(DD681="Forecast",DF681+DG681,""),DF681+DG681)</f>
        <v/>
      </c>
      <c r="DI681" s="274" t="str">
        <f>IF(DH681="","",IF(IntermediateCalcs!$AO$9="Yes",IntermediateCalcs!DH681*$CX681,IntermediateCalcs!DH681))</f>
        <v/>
      </c>
      <c r="DJ681" s="250" t="str">
        <f>IF(DataGoesHere!$B681="","",($CZ681-DI681))</f>
        <v/>
      </c>
      <c r="DK681" s="250" t="str">
        <f>IF(DataGoesHere!$B681="","",ABS($CZ681-DI681))</f>
        <v/>
      </c>
      <c r="DL681" s="250" t="str">
        <f>IF(DataGoesHere!$B681="","",DK681^2)</f>
        <v/>
      </c>
      <c r="DM681" s="249" t="str">
        <f>IF(DataGoesHere!$B681="","",DK681/$CZ681)</f>
        <v/>
      </c>
      <c r="DN681" s="250" t="str">
        <f>IF(DataGoesHere!$B681="","",SUM(DJ$2:DJ681)/AVERAGE(DK:DK))</f>
        <v/>
      </c>
      <c r="DP681" s="19" t="str">
        <f>IF(DataGoesHere!B681="",IF($DD681="Forecast",(Output!E$48*IntermediateCalcs!CY681)+Output!G$48,""),(Output!E$48*IntermediateCalcs!CY681)+Output!G$48)</f>
        <v/>
      </c>
      <c r="DQ681" s="274" t="str">
        <f>IF(DP681="","",IF(IntermediateCalcs!$AO$9="Yes",IntermediateCalcs!DP681*$CX681,IntermediateCalcs!DP681))</f>
        <v/>
      </c>
      <c r="DR681" s="250" t="str">
        <f>IF(DataGoesHere!$B681="","",($CZ681-DQ681))</f>
        <v/>
      </c>
      <c r="DS681" s="250" t="str">
        <f>IF(DataGoesHere!$B681="","",ABS($CZ681-DQ681))</f>
        <v/>
      </c>
      <c r="DT681" s="250" t="str">
        <f>IF(DataGoesHere!$B681="","",DS681^2)</f>
        <v/>
      </c>
      <c r="DU681" s="249" t="str">
        <f>IF(DataGoesHere!$B681="","",DS681/$CZ681)</f>
        <v/>
      </c>
      <c r="DV681" s="250" t="str">
        <f>IF(DataGoesHere!$B681="","",SUM(DR$2:DR681)/AVERAGE(DS:DS))</f>
        <v/>
      </c>
      <c r="DX681" s="19" t="str">
        <f>IF(DataGoesHere!$B680="","",(DB675*(Output!$O$49/Output!$P$49))+(IntermediateCalcs!DB676*(Output!$M$49/Output!$P$49))+(IntermediateCalcs!DB677*(Output!$K$49/Output!$P$49))+(DB678*(Output!$I$49/Output!$P$49))+(IntermediateCalcs!DB679*(Output!$G$49/Output!$P$49))+(IntermediateCalcs!DB680*(Output!$E$49/Output!$P$49)))</f>
        <v/>
      </c>
      <c r="DY681" s="274" t="str">
        <f>IF(DX681="","",IF(IntermediateCalcs!$AO$9="Yes",IntermediateCalcs!DX681*$CX681,IntermediateCalcs!DX681))</f>
        <v/>
      </c>
      <c r="DZ681" s="250" t="str">
        <f>IF(DataGoesHere!$B681="","",($CZ681-DY681))</f>
        <v/>
      </c>
      <c r="EA681" s="250" t="str">
        <f>IF(DataGoesHere!$B681="","",ABS($CZ681-DY681))</f>
        <v/>
      </c>
      <c r="EB681" s="250" t="str">
        <f>IF(DataGoesHere!$B681="","",EA681^2)</f>
        <v/>
      </c>
      <c r="EC681" s="249" t="str">
        <f>IF(DataGoesHere!$B681="","",EA681/$CZ681)</f>
        <v/>
      </c>
      <c r="ED681" s="250" t="str">
        <f>IF(DataGoesHere!$B681="","",SUM(DZ$2:DZ681)/AVERAGE(EA:EA))</f>
        <v/>
      </c>
    </row>
    <row r="682" spans="20:134" x14ac:dyDescent="0.2">
      <c r="T682" s="240"/>
      <c r="U682" s="86"/>
      <c r="V682" s="86"/>
      <c r="W682" s="86"/>
      <c r="X682" s="86"/>
      <c r="Y682" s="86"/>
      <c r="Z682" s="86"/>
      <c r="AA682" s="86"/>
      <c r="AB682" s="245" t="str">
        <f>IF(DataGoesHere!$B682="","",(DataGoesHere!$B682/SUM(DataGoesHere!$B674:'DataGoesHere'!$B685)))</f>
        <v/>
      </c>
      <c r="AC682" s="86"/>
      <c r="AD682" s="86"/>
      <c r="AE682" s="241"/>
      <c r="CV682" s="310" t="str">
        <f>IF(DataGoesHere!B682="","",DataGoesHere!A682)</f>
        <v/>
      </c>
      <c r="CW682" s="271">
        <f t="shared" ca="1" si="28"/>
        <v>9</v>
      </c>
      <c r="CX682" s="272">
        <f t="shared" ca="1" si="29"/>
        <v>1.0625330005567626</v>
      </c>
      <c r="CY682" s="266">
        <f>DataGoesHere!A682</f>
        <v>681</v>
      </c>
      <c r="CZ682" s="19" t="str">
        <f>IF(DataGoesHere!B682="","",DataGoesHere!B682)</f>
        <v/>
      </c>
      <c r="DA682" s="19" t="str">
        <f>IF(DataGoesHere!B682="","",IF(AH$5="No",DataGoesHere!B682,DataGoesHere!B682-(AH$2*(DataGoesHere!A682-1))))</f>
        <v/>
      </c>
      <c r="DB682" s="19" t="str">
        <f>IF(DataGoesHere!B682="","",IF(AO$9="No",DataGoesHere!B682,DataGoesHere!B682/CX682))</f>
        <v/>
      </c>
      <c r="DC682" s="19" t="str">
        <f>IF(DataGoesHere!B682="","",IF(AO$9="No",DA682,DA682/CX682))</f>
        <v/>
      </c>
      <c r="DD682" s="293" t="str">
        <f>IF(CZ682="",IF(COUNTIF(DD$2:DD681,"Forecast")&lt;Output!E$43,"Forecast",""),"Actual")</f>
        <v/>
      </c>
      <c r="DF682" s="19" t="str">
        <f>IF(DataGoesHere!B681="",IF(DD682="Forecast",(Output!$E$47*IntermediateCalcs!DH681)+((1-Output!$E$47)*IntermediateCalcs!DF681),""),(Output!$E$47*IntermediateCalcs!DB681)+((1-Output!$E$47)*IntermediateCalcs!DF681))</f>
        <v/>
      </c>
      <c r="DG682" s="19" t="str">
        <f>IF(DataGoesHere!B681="",IF(DD682="Forecast",(Output!$G$47*(IntermediateCalcs!DF682-IntermediateCalcs!DF681))+((1-Output!$G$47)*IntermediateCalcs!DG681),""),(Output!$G$47*(IntermediateCalcs!DF682-IntermediateCalcs!DF681))+((1-Output!$G$47)*IntermediateCalcs!DG681))</f>
        <v/>
      </c>
      <c r="DH682" s="19" t="str">
        <f>IF(DataGoesHere!B681="",IF(DD682="Forecast",DF682+DG682,""),DF682+DG682)</f>
        <v/>
      </c>
      <c r="DI682" s="274" t="str">
        <f>IF(DH682="","",IF(IntermediateCalcs!$AO$9="Yes",IntermediateCalcs!DH682*$CX682,IntermediateCalcs!DH682))</f>
        <v/>
      </c>
      <c r="DJ682" s="250" t="str">
        <f>IF(DataGoesHere!$B682="","",($CZ682-DI682))</f>
        <v/>
      </c>
      <c r="DK682" s="250" t="str">
        <f>IF(DataGoesHere!$B682="","",ABS($CZ682-DI682))</f>
        <v/>
      </c>
      <c r="DL682" s="250" t="str">
        <f>IF(DataGoesHere!$B682="","",DK682^2)</f>
        <v/>
      </c>
      <c r="DM682" s="249" t="str">
        <f>IF(DataGoesHere!$B682="","",DK682/$CZ682)</f>
        <v/>
      </c>
      <c r="DN682" s="250" t="str">
        <f>IF(DataGoesHere!$B682="","",SUM(DJ$2:DJ682)/AVERAGE(DK:DK))</f>
        <v/>
      </c>
      <c r="DP682" s="19" t="str">
        <f>IF(DataGoesHere!B682="",IF($DD682="Forecast",(Output!E$48*IntermediateCalcs!CY682)+Output!G$48,""),(Output!E$48*IntermediateCalcs!CY682)+Output!G$48)</f>
        <v/>
      </c>
      <c r="DQ682" s="274" t="str">
        <f>IF(DP682="","",IF(IntermediateCalcs!$AO$9="Yes",IntermediateCalcs!DP682*$CX682,IntermediateCalcs!DP682))</f>
        <v/>
      </c>
      <c r="DR682" s="250" t="str">
        <f>IF(DataGoesHere!$B682="","",($CZ682-DQ682))</f>
        <v/>
      </c>
      <c r="DS682" s="250" t="str">
        <f>IF(DataGoesHere!$B682="","",ABS($CZ682-DQ682))</f>
        <v/>
      </c>
      <c r="DT682" s="250" t="str">
        <f>IF(DataGoesHere!$B682="","",DS682^2)</f>
        <v/>
      </c>
      <c r="DU682" s="249" t="str">
        <f>IF(DataGoesHere!$B682="","",DS682/$CZ682)</f>
        <v/>
      </c>
      <c r="DV682" s="250" t="str">
        <f>IF(DataGoesHere!$B682="","",SUM(DR$2:DR682)/AVERAGE(DS:DS))</f>
        <v/>
      </c>
      <c r="DX682" s="19" t="str">
        <f>IF(DataGoesHere!$B681="","",(DB676*(Output!$O$49/Output!$P$49))+(IntermediateCalcs!DB677*(Output!$M$49/Output!$P$49))+(IntermediateCalcs!DB678*(Output!$K$49/Output!$P$49))+(DB679*(Output!$I$49/Output!$P$49))+(IntermediateCalcs!DB680*(Output!$G$49/Output!$P$49))+(IntermediateCalcs!DB681*(Output!$E$49/Output!$P$49)))</f>
        <v/>
      </c>
      <c r="DY682" s="274" t="str">
        <f>IF(DX682="","",IF(IntermediateCalcs!$AO$9="Yes",IntermediateCalcs!DX682*$CX682,IntermediateCalcs!DX682))</f>
        <v/>
      </c>
      <c r="DZ682" s="250" t="str">
        <f>IF(DataGoesHere!$B682="","",($CZ682-DY682))</f>
        <v/>
      </c>
      <c r="EA682" s="250" t="str">
        <f>IF(DataGoesHere!$B682="","",ABS($CZ682-DY682))</f>
        <v/>
      </c>
      <c r="EB682" s="250" t="str">
        <f>IF(DataGoesHere!$B682="","",EA682^2)</f>
        <v/>
      </c>
      <c r="EC682" s="249" t="str">
        <f>IF(DataGoesHere!$B682="","",EA682/$CZ682)</f>
        <v/>
      </c>
      <c r="ED682" s="250" t="str">
        <f>IF(DataGoesHere!$B682="","",SUM(DZ$2:DZ682)/AVERAGE(EA:EA))</f>
        <v/>
      </c>
    </row>
    <row r="683" spans="20:134" x14ac:dyDescent="0.2">
      <c r="T683" s="240"/>
      <c r="U683" s="86"/>
      <c r="V683" s="86"/>
      <c r="W683" s="86"/>
      <c r="X683" s="86"/>
      <c r="Y683" s="86"/>
      <c r="Z683" s="86"/>
      <c r="AA683" s="86"/>
      <c r="AB683" s="86"/>
      <c r="AC683" s="245" t="str">
        <f>IF(DataGoesHere!$B683="","",(DataGoesHere!$B683/SUM(DataGoesHere!$B674:'DataGoesHere'!$B685)))</f>
        <v/>
      </c>
      <c r="AD683" s="86"/>
      <c r="AE683" s="241"/>
      <c r="CV683" s="310" t="str">
        <f>IF(DataGoesHere!B683="","",DataGoesHere!A683)</f>
        <v/>
      </c>
      <c r="CW683" s="271">
        <f t="shared" ca="1" si="28"/>
        <v>10</v>
      </c>
      <c r="CX683" s="272">
        <f t="shared" ca="1" si="29"/>
        <v>0.92557634012077306</v>
      </c>
      <c r="CY683" s="266">
        <f>DataGoesHere!A683</f>
        <v>682</v>
      </c>
      <c r="CZ683" s="19" t="str">
        <f>IF(DataGoesHere!B683="","",DataGoesHere!B683)</f>
        <v/>
      </c>
      <c r="DA683" s="19" t="str">
        <f>IF(DataGoesHere!B683="","",IF(AH$5="No",DataGoesHere!B683,DataGoesHere!B683-(AH$2*(DataGoesHere!A683-1))))</f>
        <v/>
      </c>
      <c r="DB683" s="19" t="str">
        <f>IF(DataGoesHere!B683="","",IF(AO$9="No",DataGoesHere!B683,DataGoesHere!B683/CX683))</f>
        <v/>
      </c>
      <c r="DC683" s="19" t="str">
        <f>IF(DataGoesHere!B683="","",IF(AO$9="No",DA683,DA683/CX683))</f>
        <v/>
      </c>
      <c r="DD683" s="293" t="str">
        <f>IF(CZ683="",IF(COUNTIF(DD$2:DD682,"Forecast")&lt;Output!E$43,"Forecast",""),"Actual")</f>
        <v/>
      </c>
      <c r="DF683" s="19" t="str">
        <f>IF(DataGoesHere!B682="",IF(DD683="Forecast",(Output!$E$47*IntermediateCalcs!DH682)+((1-Output!$E$47)*IntermediateCalcs!DF682),""),(Output!$E$47*IntermediateCalcs!DB682)+((1-Output!$E$47)*IntermediateCalcs!DF682))</f>
        <v/>
      </c>
      <c r="DG683" s="19" t="str">
        <f>IF(DataGoesHere!B682="",IF(DD683="Forecast",(Output!$G$47*(IntermediateCalcs!DF683-IntermediateCalcs!DF682))+((1-Output!$G$47)*IntermediateCalcs!DG682),""),(Output!$G$47*(IntermediateCalcs!DF683-IntermediateCalcs!DF682))+((1-Output!$G$47)*IntermediateCalcs!DG682))</f>
        <v/>
      </c>
      <c r="DH683" s="19" t="str">
        <f>IF(DataGoesHere!B682="",IF(DD683="Forecast",DF683+DG683,""),DF683+DG683)</f>
        <v/>
      </c>
      <c r="DI683" s="274" t="str">
        <f>IF(DH683="","",IF(IntermediateCalcs!$AO$9="Yes",IntermediateCalcs!DH683*$CX683,IntermediateCalcs!DH683))</f>
        <v/>
      </c>
      <c r="DJ683" s="250" t="str">
        <f>IF(DataGoesHere!$B683="","",($CZ683-DI683))</f>
        <v/>
      </c>
      <c r="DK683" s="250" t="str">
        <f>IF(DataGoesHere!$B683="","",ABS($CZ683-DI683))</f>
        <v/>
      </c>
      <c r="DL683" s="250" t="str">
        <f>IF(DataGoesHere!$B683="","",DK683^2)</f>
        <v/>
      </c>
      <c r="DM683" s="249" t="str">
        <f>IF(DataGoesHere!$B683="","",DK683/$CZ683)</f>
        <v/>
      </c>
      <c r="DN683" s="250" t="str">
        <f>IF(DataGoesHere!$B683="","",SUM(DJ$2:DJ683)/AVERAGE(DK:DK))</f>
        <v/>
      </c>
      <c r="DP683" s="19" t="str">
        <f>IF(DataGoesHere!B683="",IF($DD683="Forecast",(Output!E$48*IntermediateCalcs!CY683)+Output!G$48,""),(Output!E$48*IntermediateCalcs!CY683)+Output!G$48)</f>
        <v/>
      </c>
      <c r="DQ683" s="274" t="str">
        <f>IF(DP683="","",IF(IntermediateCalcs!$AO$9="Yes",IntermediateCalcs!DP683*$CX683,IntermediateCalcs!DP683))</f>
        <v/>
      </c>
      <c r="DR683" s="250" t="str">
        <f>IF(DataGoesHere!$B683="","",($CZ683-DQ683))</f>
        <v/>
      </c>
      <c r="DS683" s="250" t="str">
        <f>IF(DataGoesHere!$B683="","",ABS($CZ683-DQ683))</f>
        <v/>
      </c>
      <c r="DT683" s="250" t="str">
        <f>IF(DataGoesHere!$B683="","",DS683^2)</f>
        <v/>
      </c>
      <c r="DU683" s="249" t="str">
        <f>IF(DataGoesHere!$B683="","",DS683/$CZ683)</f>
        <v/>
      </c>
      <c r="DV683" s="250" t="str">
        <f>IF(DataGoesHere!$B683="","",SUM(DR$2:DR683)/AVERAGE(DS:DS))</f>
        <v/>
      </c>
      <c r="DX683" s="19" t="str">
        <f>IF(DataGoesHere!$B682="","",(DB677*(Output!$O$49/Output!$P$49))+(IntermediateCalcs!DB678*(Output!$M$49/Output!$P$49))+(IntermediateCalcs!DB679*(Output!$K$49/Output!$P$49))+(DB680*(Output!$I$49/Output!$P$49))+(IntermediateCalcs!DB681*(Output!$G$49/Output!$P$49))+(IntermediateCalcs!DB682*(Output!$E$49/Output!$P$49)))</f>
        <v/>
      </c>
      <c r="DY683" s="274" t="str">
        <f>IF(DX683="","",IF(IntermediateCalcs!$AO$9="Yes",IntermediateCalcs!DX683*$CX683,IntermediateCalcs!DX683))</f>
        <v/>
      </c>
      <c r="DZ683" s="250" t="str">
        <f>IF(DataGoesHere!$B683="","",($CZ683-DY683))</f>
        <v/>
      </c>
      <c r="EA683" s="250" t="str">
        <f>IF(DataGoesHere!$B683="","",ABS($CZ683-DY683))</f>
        <v/>
      </c>
      <c r="EB683" s="250" t="str">
        <f>IF(DataGoesHere!$B683="","",EA683^2)</f>
        <v/>
      </c>
      <c r="EC683" s="249" t="str">
        <f>IF(DataGoesHere!$B683="","",EA683/$CZ683)</f>
        <v/>
      </c>
      <c r="ED683" s="250" t="str">
        <f>IF(DataGoesHere!$B683="","",SUM(DZ$2:DZ683)/AVERAGE(EA:EA))</f>
        <v/>
      </c>
    </row>
    <row r="684" spans="20:134" x14ac:dyDescent="0.2">
      <c r="T684" s="240"/>
      <c r="U684" s="86"/>
      <c r="V684" s="86"/>
      <c r="W684" s="86"/>
      <c r="X684" s="86"/>
      <c r="Y684" s="86"/>
      <c r="Z684" s="86"/>
      <c r="AA684" s="86"/>
      <c r="AB684" s="86"/>
      <c r="AC684" s="86"/>
      <c r="AD684" s="245" t="str">
        <f>IF(DataGoesHere!$B684="","",(DataGoesHere!$B684/SUM(DataGoesHere!$B674:'DataGoesHere'!$B685)))</f>
        <v/>
      </c>
      <c r="AE684" s="241"/>
      <c r="CV684" s="310" t="str">
        <f>IF(DataGoesHere!B684="","",DataGoesHere!A684)</f>
        <v/>
      </c>
      <c r="CW684" s="271">
        <f t="shared" ca="1" si="28"/>
        <v>11</v>
      </c>
      <c r="CX684" s="272">
        <f t="shared" ca="1" si="29"/>
        <v>0.97463169608807265</v>
      </c>
      <c r="CY684" s="266">
        <f>DataGoesHere!A684</f>
        <v>683</v>
      </c>
      <c r="CZ684" s="19" t="str">
        <f>IF(DataGoesHere!B684="","",DataGoesHere!B684)</f>
        <v/>
      </c>
      <c r="DA684" s="19" t="str">
        <f>IF(DataGoesHere!B684="","",IF(AH$5="No",DataGoesHere!B684,DataGoesHere!B684-(AH$2*(DataGoesHere!A684-1))))</f>
        <v/>
      </c>
      <c r="DB684" s="19" t="str">
        <f>IF(DataGoesHere!B684="","",IF(AO$9="No",DataGoesHere!B684,DataGoesHere!B684/CX684))</f>
        <v/>
      </c>
      <c r="DC684" s="19" t="str">
        <f>IF(DataGoesHere!B684="","",IF(AO$9="No",DA684,DA684/CX684))</f>
        <v/>
      </c>
      <c r="DD684" s="293" t="str">
        <f>IF(CZ684="",IF(COUNTIF(DD$2:DD683,"Forecast")&lt;Output!E$43,"Forecast",""),"Actual")</f>
        <v/>
      </c>
      <c r="DF684" s="19" t="str">
        <f>IF(DataGoesHere!B683="",IF(DD684="Forecast",(Output!$E$47*IntermediateCalcs!DH683)+((1-Output!$E$47)*IntermediateCalcs!DF683),""),(Output!$E$47*IntermediateCalcs!DB683)+((1-Output!$E$47)*IntermediateCalcs!DF683))</f>
        <v/>
      </c>
      <c r="DG684" s="19" t="str">
        <f>IF(DataGoesHere!B683="",IF(DD684="Forecast",(Output!$G$47*(IntermediateCalcs!DF684-IntermediateCalcs!DF683))+((1-Output!$G$47)*IntermediateCalcs!DG683),""),(Output!$G$47*(IntermediateCalcs!DF684-IntermediateCalcs!DF683))+((1-Output!$G$47)*IntermediateCalcs!DG683))</f>
        <v/>
      </c>
      <c r="DH684" s="19" t="str">
        <f>IF(DataGoesHere!B683="",IF(DD684="Forecast",DF684+DG684,""),DF684+DG684)</f>
        <v/>
      </c>
      <c r="DI684" s="274" t="str">
        <f>IF(DH684="","",IF(IntermediateCalcs!$AO$9="Yes",IntermediateCalcs!DH684*$CX684,IntermediateCalcs!DH684))</f>
        <v/>
      </c>
      <c r="DJ684" s="250" t="str">
        <f>IF(DataGoesHere!$B684="","",($CZ684-DI684))</f>
        <v/>
      </c>
      <c r="DK684" s="250" t="str">
        <f>IF(DataGoesHere!$B684="","",ABS($CZ684-DI684))</f>
        <v/>
      </c>
      <c r="DL684" s="250" t="str">
        <f>IF(DataGoesHere!$B684="","",DK684^2)</f>
        <v/>
      </c>
      <c r="DM684" s="249" t="str">
        <f>IF(DataGoesHere!$B684="","",DK684/$CZ684)</f>
        <v/>
      </c>
      <c r="DN684" s="250" t="str">
        <f>IF(DataGoesHere!$B684="","",SUM(DJ$2:DJ684)/AVERAGE(DK:DK))</f>
        <v/>
      </c>
      <c r="DP684" s="19" t="str">
        <f>IF(DataGoesHere!B684="",IF($DD684="Forecast",(Output!E$48*IntermediateCalcs!CY684)+Output!G$48,""),(Output!E$48*IntermediateCalcs!CY684)+Output!G$48)</f>
        <v/>
      </c>
      <c r="DQ684" s="274" t="str">
        <f>IF(DP684="","",IF(IntermediateCalcs!$AO$9="Yes",IntermediateCalcs!DP684*$CX684,IntermediateCalcs!DP684))</f>
        <v/>
      </c>
      <c r="DR684" s="250" t="str">
        <f>IF(DataGoesHere!$B684="","",($CZ684-DQ684))</f>
        <v/>
      </c>
      <c r="DS684" s="250" t="str">
        <f>IF(DataGoesHere!$B684="","",ABS($CZ684-DQ684))</f>
        <v/>
      </c>
      <c r="DT684" s="250" t="str">
        <f>IF(DataGoesHere!$B684="","",DS684^2)</f>
        <v/>
      </c>
      <c r="DU684" s="249" t="str">
        <f>IF(DataGoesHere!$B684="","",DS684/$CZ684)</f>
        <v/>
      </c>
      <c r="DV684" s="250" t="str">
        <f>IF(DataGoesHere!$B684="","",SUM(DR$2:DR684)/AVERAGE(DS:DS))</f>
        <v/>
      </c>
      <c r="DX684" s="19" t="str">
        <f>IF(DataGoesHere!$B683="","",(DB678*(Output!$O$49/Output!$P$49))+(IntermediateCalcs!DB679*(Output!$M$49/Output!$P$49))+(IntermediateCalcs!DB680*(Output!$K$49/Output!$P$49))+(DB681*(Output!$I$49/Output!$P$49))+(IntermediateCalcs!DB682*(Output!$G$49/Output!$P$49))+(IntermediateCalcs!DB683*(Output!$E$49/Output!$P$49)))</f>
        <v/>
      </c>
      <c r="DY684" s="274" t="str">
        <f>IF(DX684="","",IF(IntermediateCalcs!$AO$9="Yes",IntermediateCalcs!DX684*$CX684,IntermediateCalcs!DX684))</f>
        <v/>
      </c>
      <c r="DZ684" s="250" t="str">
        <f>IF(DataGoesHere!$B684="","",($CZ684-DY684))</f>
        <v/>
      </c>
      <c r="EA684" s="250" t="str">
        <f>IF(DataGoesHere!$B684="","",ABS($CZ684-DY684))</f>
        <v/>
      </c>
      <c r="EB684" s="250" t="str">
        <f>IF(DataGoesHere!$B684="","",EA684^2)</f>
        <v/>
      </c>
      <c r="EC684" s="249" t="str">
        <f>IF(DataGoesHere!$B684="","",EA684/$CZ684)</f>
        <v/>
      </c>
      <c r="ED684" s="250" t="str">
        <f>IF(DataGoesHere!$B684="","",SUM(DZ$2:DZ684)/AVERAGE(EA:EA))</f>
        <v/>
      </c>
    </row>
    <row r="685" spans="20:134" x14ac:dyDescent="0.2">
      <c r="T685" s="242"/>
      <c r="U685" s="243"/>
      <c r="V685" s="243"/>
      <c r="W685" s="243"/>
      <c r="X685" s="243"/>
      <c r="Y685" s="243"/>
      <c r="Z685" s="243"/>
      <c r="AA685" s="243"/>
      <c r="AB685" s="243"/>
      <c r="AC685" s="243"/>
      <c r="AD685" s="243"/>
      <c r="AE685" s="246" t="str">
        <f>IF(DataGoesHere!$B685="","",(DataGoesHere!$B685/SUM(DataGoesHere!$B674:'DataGoesHere'!$B685)))</f>
        <v/>
      </c>
      <c r="CV685" s="310" t="str">
        <f>IF(DataGoesHere!B685="","",DataGoesHere!A685)</f>
        <v/>
      </c>
      <c r="CW685" s="271">
        <f t="shared" ca="1" si="28"/>
        <v>12</v>
      </c>
      <c r="CX685" s="272">
        <f t="shared" ca="1" si="29"/>
        <v>1.0054005237672714</v>
      </c>
      <c r="CY685" s="266">
        <f>DataGoesHere!A685</f>
        <v>684</v>
      </c>
      <c r="CZ685" s="19" t="str">
        <f>IF(DataGoesHere!B685="","",DataGoesHere!B685)</f>
        <v/>
      </c>
      <c r="DA685" s="19" t="str">
        <f>IF(DataGoesHere!B685="","",IF(AH$5="No",DataGoesHere!B685,DataGoesHere!B685-(AH$2*(DataGoesHere!A685-1))))</f>
        <v/>
      </c>
      <c r="DB685" s="19" t="str">
        <f>IF(DataGoesHere!B685="","",IF(AO$9="No",DataGoesHere!B685,DataGoesHere!B685/CX685))</f>
        <v/>
      </c>
      <c r="DC685" s="19" t="str">
        <f>IF(DataGoesHere!B685="","",IF(AO$9="No",DA685,DA685/CX685))</f>
        <v/>
      </c>
      <c r="DD685" s="293" t="str">
        <f>IF(CZ685="",IF(COUNTIF(DD$2:DD684,"Forecast")&lt;Output!E$43,"Forecast",""),"Actual")</f>
        <v/>
      </c>
      <c r="DF685" s="19" t="str">
        <f>IF(DataGoesHere!B684="",IF(DD685="Forecast",(Output!$E$47*IntermediateCalcs!DH684)+((1-Output!$E$47)*IntermediateCalcs!DF684),""),(Output!$E$47*IntermediateCalcs!DB684)+((1-Output!$E$47)*IntermediateCalcs!DF684))</f>
        <v/>
      </c>
      <c r="DG685" s="19" t="str">
        <f>IF(DataGoesHere!B684="",IF(DD685="Forecast",(Output!$G$47*(IntermediateCalcs!DF685-IntermediateCalcs!DF684))+((1-Output!$G$47)*IntermediateCalcs!DG684),""),(Output!$G$47*(IntermediateCalcs!DF685-IntermediateCalcs!DF684))+((1-Output!$G$47)*IntermediateCalcs!DG684))</f>
        <v/>
      </c>
      <c r="DH685" s="19" t="str">
        <f>IF(DataGoesHere!B684="",IF(DD685="Forecast",DF685+DG685,""),DF685+DG685)</f>
        <v/>
      </c>
      <c r="DI685" s="274" t="str">
        <f>IF(DH685="","",IF(IntermediateCalcs!$AO$9="Yes",IntermediateCalcs!DH685*$CX685,IntermediateCalcs!DH685))</f>
        <v/>
      </c>
      <c r="DJ685" s="250" t="str">
        <f>IF(DataGoesHere!$B685="","",($CZ685-DI685))</f>
        <v/>
      </c>
      <c r="DK685" s="250" t="str">
        <f>IF(DataGoesHere!$B685="","",ABS($CZ685-DI685))</f>
        <v/>
      </c>
      <c r="DL685" s="250" t="str">
        <f>IF(DataGoesHere!$B685="","",DK685^2)</f>
        <v/>
      </c>
      <c r="DM685" s="249" t="str">
        <f>IF(DataGoesHere!$B685="","",DK685/$CZ685)</f>
        <v/>
      </c>
      <c r="DN685" s="250" t="str">
        <f>IF(DataGoesHere!$B685="","",SUM(DJ$2:DJ685)/AVERAGE(DK:DK))</f>
        <v/>
      </c>
      <c r="DP685" s="19" t="str">
        <f>IF(DataGoesHere!B685="",IF($DD685="Forecast",(Output!E$48*IntermediateCalcs!CY685)+Output!G$48,""),(Output!E$48*IntermediateCalcs!CY685)+Output!G$48)</f>
        <v/>
      </c>
      <c r="DQ685" s="274" t="str">
        <f>IF(DP685="","",IF(IntermediateCalcs!$AO$9="Yes",IntermediateCalcs!DP685*$CX685,IntermediateCalcs!DP685))</f>
        <v/>
      </c>
      <c r="DR685" s="250" t="str">
        <f>IF(DataGoesHere!$B685="","",($CZ685-DQ685))</f>
        <v/>
      </c>
      <c r="DS685" s="250" t="str">
        <f>IF(DataGoesHere!$B685="","",ABS($CZ685-DQ685))</f>
        <v/>
      </c>
      <c r="DT685" s="250" t="str">
        <f>IF(DataGoesHere!$B685="","",DS685^2)</f>
        <v/>
      </c>
      <c r="DU685" s="249" t="str">
        <f>IF(DataGoesHere!$B685="","",DS685/$CZ685)</f>
        <v/>
      </c>
      <c r="DV685" s="250" t="str">
        <f>IF(DataGoesHere!$B685="","",SUM(DR$2:DR685)/AVERAGE(DS:DS))</f>
        <v/>
      </c>
      <c r="DX685" s="19" t="str">
        <f>IF(DataGoesHere!$B684="","",(DB679*(Output!$O$49/Output!$P$49))+(IntermediateCalcs!DB680*(Output!$M$49/Output!$P$49))+(IntermediateCalcs!DB681*(Output!$K$49/Output!$P$49))+(DB682*(Output!$I$49/Output!$P$49))+(IntermediateCalcs!DB683*(Output!$G$49/Output!$P$49))+(IntermediateCalcs!DB684*(Output!$E$49/Output!$P$49)))</f>
        <v/>
      </c>
      <c r="DY685" s="274" t="str">
        <f>IF(DX685="","",IF(IntermediateCalcs!$AO$9="Yes",IntermediateCalcs!DX685*$CX685,IntermediateCalcs!DX685))</f>
        <v/>
      </c>
      <c r="DZ685" s="250" t="str">
        <f>IF(DataGoesHere!$B685="","",($CZ685-DY685))</f>
        <v/>
      </c>
      <c r="EA685" s="250" t="str">
        <f>IF(DataGoesHere!$B685="","",ABS($CZ685-DY685))</f>
        <v/>
      </c>
      <c r="EB685" s="250" t="str">
        <f>IF(DataGoesHere!$B685="","",EA685^2)</f>
        <v/>
      </c>
      <c r="EC685" s="249" t="str">
        <f>IF(DataGoesHere!$B685="","",EA685/$CZ685)</f>
        <v/>
      </c>
      <c r="ED685" s="250" t="str">
        <f>IF(DataGoesHere!$B685="","",SUM(DZ$2:DZ685)/AVERAGE(EA:EA))</f>
        <v/>
      </c>
    </row>
    <row r="686" spans="20:134" x14ac:dyDescent="0.2">
      <c r="T686" s="244" t="str">
        <f>IF(DataGoesHere!$B686="","",(DataGoesHere!$B686/SUM(DataGoesHere!$B686:'DataGoesHere'!$B697)))</f>
        <v/>
      </c>
      <c r="U686" s="238"/>
      <c r="V686" s="238"/>
      <c r="W686" s="238"/>
      <c r="X686" s="238"/>
      <c r="Y686" s="238"/>
      <c r="Z686" s="238"/>
      <c r="AA686" s="238"/>
      <c r="AB686" s="238"/>
      <c r="AC686" s="238"/>
      <c r="AD686" s="238"/>
      <c r="AE686" s="239"/>
      <c r="CV686" s="310" t="str">
        <f>IF(DataGoesHere!B686="","",DataGoesHere!A686)</f>
        <v/>
      </c>
      <c r="CW686" s="271">
        <f t="shared" ca="1" si="28"/>
        <v>1</v>
      </c>
      <c r="CX686" s="272">
        <f t="shared" ca="1" si="29"/>
        <v>1.3236179355303281</v>
      </c>
      <c r="CY686" s="266">
        <f>DataGoesHere!A686</f>
        <v>685</v>
      </c>
      <c r="CZ686" s="19" t="str">
        <f>IF(DataGoesHere!B686="","",DataGoesHere!B686)</f>
        <v/>
      </c>
      <c r="DA686" s="19" t="str">
        <f>IF(DataGoesHere!B686="","",IF(AH$5="No",DataGoesHere!B686,DataGoesHere!B686-(AH$2*(DataGoesHere!A686-1))))</f>
        <v/>
      </c>
      <c r="DB686" s="19" t="str">
        <f>IF(DataGoesHere!B686="","",IF(AO$9="No",DataGoesHere!B686,DataGoesHere!B686/CX686))</f>
        <v/>
      </c>
      <c r="DC686" s="19" t="str">
        <f>IF(DataGoesHere!B686="","",IF(AO$9="No",DA686,DA686/CX686))</f>
        <v/>
      </c>
      <c r="DD686" s="293" t="str">
        <f>IF(CZ686="",IF(COUNTIF(DD$2:DD685,"Forecast")&lt;Output!E$43,"Forecast",""),"Actual")</f>
        <v/>
      </c>
      <c r="DF686" s="19" t="str">
        <f>IF(DataGoesHere!B685="",IF(DD686="Forecast",(Output!$E$47*IntermediateCalcs!DH685)+((1-Output!$E$47)*IntermediateCalcs!DF685),""),(Output!$E$47*IntermediateCalcs!DB685)+((1-Output!$E$47)*IntermediateCalcs!DF685))</f>
        <v/>
      </c>
      <c r="DG686" s="19" t="str">
        <f>IF(DataGoesHere!B685="",IF(DD686="Forecast",(Output!$G$47*(IntermediateCalcs!DF686-IntermediateCalcs!DF685))+((1-Output!$G$47)*IntermediateCalcs!DG685),""),(Output!$G$47*(IntermediateCalcs!DF686-IntermediateCalcs!DF685))+((1-Output!$G$47)*IntermediateCalcs!DG685))</f>
        <v/>
      </c>
      <c r="DH686" s="19" t="str">
        <f>IF(DataGoesHere!B685="",IF(DD686="Forecast",DF686+DG686,""),DF686+DG686)</f>
        <v/>
      </c>
      <c r="DI686" s="274" t="str">
        <f>IF(DH686="","",IF(IntermediateCalcs!$AO$9="Yes",IntermediateCalcs!DH686*$CX686,IntermediateCalcs!DH686))</f>
        <v/>
      </c>
      <c r="DJ686" s="250" t="str">
        <f>IF(DataGoesHere!$B686="","",($CZ686-DI686))</f>
        <v/>
      </c>
      <c r="DK686" s="250" t="str">
        <f>IF(DataGoesHere!$B686="","",ABS($CZ686-DI686))</f>
        <v/>
      </c>
      <c r="DL686" s="250" t="str">
        <f>IF(DataGoesHere!$B686="","",DK686^2)</f>
        <v/>
      </c>
      <c r="DM686" s="249" t="str">
        <f>IF(DataGoesHere!$B686="","",DK686/$CZ686)</f>
        <v/>
      </c>
      <c r="DN686" s="250" t="str">
        <f>IF(DataGoesHere!$B686="","",SUM(DJ$2:DJ686)/AVERAGE(DK:DK))</f>
        <v/>
      </c>
      <c r="DP686" s="19" t="str">
        <f>IF(DataGoesHere!B686="",IF($DD686="Forecast",(Output!E$48*IntermediateCalcs!CY686)+Output!G$48,""),(Output!E$48*IntermediateCalcs!CY686)+Output!G$48)</f>
        <v/>
      </c>
      <c r="DQ686" s="274" t="str">
        <f>IF(DP686="","",IF(IntermediateCalcs!$AO$9="Yes",IntermediateCalcs!DP686*$CX686,IntermediateCalcs!DP686))</f>
        <v/>
      </c>
      <c r="DR686" s="250" t="str">
        <f>IF(DataGoesHere!$B686="","",($CZ686-DQ686))</f>
        <v/>
      </c>
      <c r="DS686" s="250" t="str">
        <f>IF(DataGoesHere!$B686="","",ABS($CZ686-DQ686))</f>
        <v/>
      </c>
      <c r="DT686" s="250" t="str">
        <f>IF(DataGoesHere!$B686="","",DS686^2)</f>
        <v/>
      </c>
      <c r="DU686" s="249" t="str">
        <f>IF(DataGoesHere!$B686="","",DS686/$CZ686)</f>
        <v/>
      </c>
      <c r="DV686" s="250" t="str">
        <f>IF(DataGoesHere!$B686="","",SUM(DR$2:DR686)/AVERAGE(DS:DS))</f>
        <v/>
      </c>
      <c r="DX686" s="19" t="str">
        <f>IF(DataGoesHere!$B685="","",(DB680*(Output!$O$49/Output!$P$49))+(IntermediateCalcs!DB681*(Output!$M$49/Output!$P$49))+(IntermediateCalcs!DB682*(Output!$K$49/Output!$P$49))+(DB683*(Output!$I$49/Output!$P$49))+(IntermediateCalcs!DB684*(Output!$G$49/Output!$P$49))+(IntermediateCalcs!DB685*(Output!$E$49/Output!$P$49)))</f>
        <v/>
      </c>
      <c r="DY686" s="274" t="str">
        <f>IF(DX686="","",IF(IntermediateCalcs!$AO$9="Yes",IntermediateCalcs!DX686*$CX686,IntermediateCalcs!DX686))</f>
        <v/>
      </c>
      <c r="DZ686" s="250" t="str">
        <f>IF(DataGoesHere!$B686="","",($CZ686-DY686))</f>
        <v/>
      </c>
      <c r="EA686" s="250" t="str">
        <f>IF(DataGoesHere!$B686="","",ABS($CZ686-DY686))</f>
        <v/>
      </c>
      <c r="EB686" s="250" t="str">
        <f>IF(DataGoesHere!$B686="","",EA686^2)</f>
        <v/>
      </c>
      <c r="EC686" s="249" t="str">
        <f>IF(DataGoesHere!$B686="","",EA686/$CZ686)</f>
        <v/>
      </c>
      <c r="ED686" s="250" t="str">
        <f>IF(DataGoesHere!$B686="","",SUM(DZ$2:DZ686)/AVERAGE(EA:EA))</f>
        <v/>
      </c>
    </row>
    <row r="687" spans="20:134" x14ac:dyDescent="0.2">
      <c r="T687" s="240"/>
      <c r="U687" s="245" t="str">
        <f>IF(DataGoesHere!$B687="","",(DataGoesHere!$B687/SUM(DataGoesHere!$B687:'DataGoesHere'!$B697)))</f>
        <v/>
      </c>
      <c r="V687" s="86"/>
      <c r="W687" s="86"/>
      <c r="X687" s="86"/>
      <c r="Y687" s="86"/>
      <c r="Z687" s="86"/>
      <c r="AA687" s="86"/>
      <c r="AB687" s="86"/>
      <c r="AC687" s="86"/>
      <c r="AD687" s="86"/>
      <c r="AE687" s="241"/>
      <c r="CV687" s="310" t="str">
        <f>IF(DataGoesHere!B687="","",DataGoesHere!A687)</f>
        <v/>
      </c>
      <c r="CW687" s="271">
        <f t="shared" ca="1" si="28"/>
        <v>2</v>
      </c>
      <c r="CX687" s="272">
        <f t="shared" ca="1" si="29"/>
        <v>0.80574490527728204</v>
      </c>
      <c r="CY687" s="266">
        <f>DataGoesHere!A687</f>
        <v>686</v>
      </c>
      <c r="CZ687" s="19" t="str">
        <f>IF(DataGoesHere!B687="","",DataGoesHere!B687)</f>
        <v/>
      </c>
      <c r="DA687" s="19" t="str">
        <f>IF(DataGoesHere!B687="","",IF(AH$5="No",DataGoesHere!B687,DataGoesHere!B687-(AH$2*(DataGoesHere!A687-1))))</f>
        <v/>
      </c>
      <c r="DB687" s="19" t="str">
        <f>IF(DataGoesHere!B687="","",IF(AO$9="No",DataGoesHere!B687,DataGoesHere!B687/CX687))</f>
        <v/>
      </c>
      <c r="DC687" s="19" t="str">
        <f>IF(DataGoesHere!B687="","",IF(AO$9="No",DA687,DA687/CX687))</f>
        <v/>
      </c>
      <c r="DD687" s="293" t="str">
        <f>IF(CZ687="",IF(COUNTIF(DD$2:DD686,"Forecast")&lt;Output!E$43,"Forecast",""),"Actual")</f>
        <v/>
      </c>
      <c r="DF687" s="19" t="str">
        <f>IF(DataGoesHere!B686="",IF(DD687="Forecast",(Output!$E$47*IntermediateCalcs!DH686)+((1-Output!$E$47)*IntermediateCalcs!DF686),""),(Output!$E$47*IntermediateCalcs!DB686)+((1-Output!$E$47)*IntermediateCalcs!DF686))</f>
        <v/>
      </c>
      <c r="DG687" s="19" t="str">
        <f>IF(DataGoesHere!B686="",IF(DD687="Forecast",(Output!$G$47*(IntermediateCalcs!DF687-IntermediateCalcs!DF686))+((1-Output!$G$47)*IntermediateCalcs!DG686),""),(Output!$G$47*(IntermediateCalcs!DF687-IntermediateCalcs!DF686))+((1-Output!$G$47)*IntermediateCalcs!DG686))</f>
        <v/>
      </c>
      <c r="DH687" s="19" t="str">
        <f>IF(DataGoesHere!B686="",IF(DD687="Forecast",DF687+DG687,""),DF687+DG687)</f>
        <v/>
      </c>
      <c r="DI687" s="274" t="str">
        <f>IF(DH687="","",IF(IntermediateCalcs!$AO$9="Yes",IntermediateCalcs!DH687*$CX687,IntermediateCalcs!DH687))</f>
        <v/>
      </c>
      <c r="DJ687" s="250" t="str">
        <f>IF(DataGoesHere!$B687="","",($CZ687-DI687))</f>
        <v/>
      </c>
      <c r="DK687" s="250" t="str">
        <f>IF(DataGoesHere!$B687="","",ABS($CZ687-DI687))</f>
        <v/>
      </c>
      <c r="DL687" s="250" t="str">
        <f>IF(DataGoesHere!$B687="","",DK687^2)</f>
        <v/>
      </c>
      <c r="DM687" s="249" t="str">
        <f>IF(DataGoesHere!$B687="","",DK687/$CZ687)</f>
        <v/>
      </c>
      <c r="DN687" s="250" t="str">
        <f>IF(DataGoesHere!$B687="","",SUM(DJ$2:DJ687)/AVERAGE(DK:DK))</f>
        <v/>
      </c>
      <c r="DP687" s="19" t="str">
        <f>IF(DataGoesHere!B687="",IF($DD687="Forecast",(Output!E$48*IntermediateCalcs!CY687)+Output!G$48,""),(Output!E$48*IntermediateCalcs!CY687)+Output!G$48)</f>
        <v/>
      </c>
      <c r="DQ687" s="274" t="str">
        <f>IF(DP687="","",IF(IntermediateCalcs!$AO$9="Yes",IntermediateCalcs!DP687*$CX687,IntermediateCalcs!DP687))</f>
        <v/>
      </c>
      <c r="DR687" s="250" t="str">
        <f>IF(DataGoesHere!$B687="","",($CZ687-DQ687))</f>
        <v/>
      </c>
      <c r="DS687" s="250" t="str">
        <f>IF(DataGoesHere!$B687="","",ABS($CZ687-DQ687))</f>
        <v/>
      </c>
      <c r="DT687" s="250" t="str">
        <f>IF(DataGoesHere!$B687="","",DS687^2)</f>
        <v/>
      </c>
      <c r="DU687" s="249" t="str">
        <f>IF(DataGoesHere!$B687="","",DS687/$CZ687)</f>
        <v/>
      </c>
      <c r="DV687" s="250" t="str">
        <f>IF(DataGoesHere!$B687="","",SUM(DR$2:DR687)/AVERAGE(DS:DS))</f>
        <v/>
      </c>
      <c r="DX687" s="19" t="str">
        <f>IF(DataGoesHere!$B686="","",(DB681*(Output!$O$49/Output!$P$49))+(IntermediateCalcs!DB682*(Output!$M$49/Output!$P$49))+(IntermediateCalcs!DB683*(Output!$K$49/Output!$P$49))+(DB684*(Output!$I$49/Output!$P$49))+(IntermediateCalcs!DB685*(Output!$G$49/Output!$P$49))+(IntermediateCalcs!DB686*(Output!$E$49/Output!$P$49)))</f>
        <v/>
      </c>
      <c r="DY687" s="274" t="str">
        <f>IF(DX687="","",IF(IntermediateCalcs!$AO$9="Yes",IntermediateCalcs!DX687*$CX687,IntermediateCalcs!DX687))</f>
        <v/>
      </c>
      <c r="DZ687" s="250" t="str">
        <f>IF(DataGoesHere!$B687="","",($CZ687-DY687))</f>
        <v/>
      </c>
      <c r="EA687" s="250" t="str">
        <f>IF(DataGoesHere!$B687="","",ABS($CZ687-DY687))</f>
        <v/>
      </c>
      <c r="EB687" s="250" t="str">
        <f>IF(DataGoesHere!$B687="","",EA687^2)</f>
        <v/>
      </c>
      <c r="EC687" s="249" t="str">
        <f>IF(DataGoesHere!$B687="","",EA687/$CZ687)</f>
        <v/>
      </c>
      <c r="ED687" s="250" t="str">
        <f>IF(DataGoesHere!$B687="","",SUM(DZ$2:DZ687)/AVERAGE(EA:EA))</f>
        <v/>
      </c>
    </row>
    <row r="688" spans="20:134" x14ac:dyDescent="0.2">
      <c r="T688" s="240"/>
      <c r="U688" s="86"/>
      <c r="V688" s="245" t="str">
        <f>IF(DataGoesHere!$B688="","",(DataGoesHere!$B688/SUM(DataGoesHere!$B686:'DataGoesHere'!$B697)))</f>
        <v/>
      </c>
      <c r="W688" s="86"/>
      <c r="X688" s="86"/>
      <c r="Y688" s="86"/>
      <c r="Z688" s="86"/>
      <c r="AA688" s="86"/>
      <c r="AB688" s="86"/>
      <c r="AC688" s="86"/>
      <c r="AD688" s="86"/>
      <c r="AE688" s="241"/>
      <c r="CV688" s="310" t="str">
        <f>IF(DataGoesHere!B688="","",DataGoesHere!A688)</f>
        <v/>
      </c>
      <c r="CW688" s="271">
        <f t="shared" ca="1" si="28"/>
        <v>3</v>
      </c>
      <c r="CX688" s="272">
        <f t="shared" ca="1" si="29"/>
        <v>0.79862940076451561</v>
      </c>
      <c r="CY688" s="266">
        <f>DataGoesHere!A688</f>
        <v>687</v>
      </c>
      <c r="CZ688" s="19" t="str">
        <f>IF(DataGoesHere!B688="","",DataGoesHere!B688)</f>
        <v/>
      </c>
      <c r="DA688" s="19" t="str">
        <f>IF(DataGoesHere!B688="","",IF(AH$5="No",DataGoesHere!B688,DataGoesHere!B688-(AH$2*(DataGoesHere!A688-1))))</f>
        <v/>
      </c>
      <c r="DB688" s="19" t="str">
        <f>IF(DataGoesHere!B688="","",IF(AO$9="No",DataGoesHere!B688,DataGoesHere!B688/CX688))</f>
        <v/>
      </c>
      <c r="DC688" s="19" t="str">
        <f>IF(DataGoesHere!B688="","",IF(AO$9="No",DA688,DA688/CX688))</f>
        <v/>
      </c>
      <c r="DD688" s="293" t="str">
        <f>IF(CZ688="",IF(COUNTIF(DD$2:DD687,"Forecast")&lt;Output!E$43,"Forecast",""),"Actual")</f>
        <v/>
      </c>
      <c r="DF688" s="19" t="str">
        <f>IF(DataGoesHere!B687="",IF(DD688="Forecast",(Output!$E$47*IntermediateCalcs!DH687)+((1-Output!$E$47)*IntermediateCalcs!DF687),""),(Output!$E$47*IntermediateCalcs!DB687)+((1-Output!$E$47)*IntermediateCalcs!DF687))</f>
        <v/>
      </c>
      <c r="DG688" s="19" t="str">
        <f>IF(DataGoesHere!B687="",IF(DD688="Forecast",(Output!$G$47*(IntermediateCalcs!DF688-IntermediateCalcs!DF687))+((1-Output!$G$47)*IntermediateCalcs!DG687),""),(Output!$G$47*(IntermediateCalcs!DF688-IntermediateCalcs!DF687))+((1-Output!$G$47)*IntermediateCalcs!DG687))</f>
        <v/>
      </c>
      <c r="DH688" s="19" t="str">
        <f>IF(DataGoesHere!B687="",IF(DD688="Forecast",DF688+DG688,""),DF688+DG688)</f>
        <v/>
      </c>
      <c r="DI688" s="274" t="str">
        <f>IF(DH688="","",IF(IntermediateCalcs!$AO$9="Yes",IntermediateCalcs!DH688*$CX688,IntermediateCalcs!DH688))</f>
        <v/>
      </c>
      <c r="DJ688" s="250" t="str">
        <f>IF(DataGoesHere!$B688="","",($CZ688-DI688))</f>
        <v/>
      </c>
      <c r="DK688" s="250" t="str">
        <f>IF(DataGoesHere!$B688="","",ABS($CZ688-DI688))</f>
        <v/>
      </c>
      <c r="DL688" s="250" t="str">
        <f>IF(DataGoesHere!$B688="","",DK688^2)</f>
        <v/>
      </c>
      <c r="DM688" s="249" t="str">
        <f>IF(DataGoesHere!$B688="","",DK688/$CZ688)</f>
        <v/>
      </c>
      <c r="DN688" s="250" t="str">
        <f>IF(DataGoesHere!$B688="","",SUM(DJ$2:DJ688)/AVERAGE(DK:DK))</f>
        <v/>
      </c>
      <c r="DP688" s="19" t="str">
        <f>IF(DataGoesHere!B688="",IF($DD688="Forecast",(Output!E$48*IntermediateCalcs!CY688)+Output!G$48,""),(Output!E$48*IntermediateCalcs!CY688)+Output!G$48)</f>
        <v/>
      </c>
      <c r="DQ688" s="274" t="str">
        <f>IF(DP688="","",IF(IntermediateCalcs!$AO$9="Yes",IntermediateCalcs!DP688*$CX688,IntermediateCalcs!DP688))</f>
        <v/>
      </c>
      <c r="DR688" s="250" t="str">
        <f>IF(DataGoesHere!$B688="","",($CZ688-DQ688))</f>
        <v/>
      </c>
      <c r="DS688" s="250" t="str">
        <f>IF(DataGoesHere!$B688="","",ABS($CZ688-DQ688))</f>
        <v/>
      </c>
      <c r="DT688" s="250" t="str">
        <f>IF(DataGoesHere!$B688="","",DS688^2)</f>
        <v/>
      </c>
      <c r="DU688" s="249" t="str">
        <f>IF(DataGoesHere!$B688="","",DS688/$CZ688)</f>
        <v/>
      </c>
      <c r="DV688" s="250" t="str">
        <f>IF(DataGoesHere!$B688="","",SUM(DR$2:DR688)/AVERAGE(DS:DS))</f>
        <v/>
      </c>
      <c r="DX688" s="19" t="str">
        <f>IF(DataGoesHere!$B687="","",(DB682*(Output!$O$49/Output!$P$49))+(IntermediateCalcs!DB683*(Output!$M$49/Output!$P$49))+(IntermediateCalcs!DB684*(Output!$K$49/Output!$P$49))+(DB685*(Output!$I$49/Output!$P$49))+(IntermediateCalcs!DB686*(Output!$G$49/Output!$P$49))+(IntermediateCalcs!DB687*(Output!$E$49/Output!$P$49)))</f>
        <v/>
      </c>
      <c r="DY688" s="274" t="str">
        <f>IF(DX688="","",IF(IntermediateCalcs!$AO$9="Yes",IntermediateCalcs!DX688*$CX688,IntermediateCalcs!DX688))</f>
        <v/>
      </c>
      <c r="DZ688" s="250" t="str">
        <f>IF(DataGoesHere!$B688="","",($CZ688-DY688))</f>
        <v/>
      </c>
      <c r="EA688" s="250" t="str">
        <f>IF(DataGoesHere!$B688="","",ABS($CZ688-DY688))</f>
        <v/>
      </c>
      <c r="EB688" s="250" t="str">
        <f>IF(DataGoesHere!$B688="","",EA688^2)</f>
        <v/>
      </c>
      <c r="EC688" s="249" t="str">
        <f>IF(DataGoesHere!$B688="","",EA688/$CZ688)</f>
        <v/>
      </c>
      <c r="ED688" s="250" t="str">
        <f>IF(DataGoesHere!$B688="","",SUM(DZ$2:DZ688)/AVERAGE(EA:EA))</f>
        <v/>
      </c>
    </row>
    <row r="689" spans="20:134" x14ac:dyDescent="0.2">
      <c r="T689" s="240"/>
      <c r="U689" s="86"/>
      <c r="V689" s="86"/>
      <c r="W689" s="245" t="str">
        <f>IF(DataGoesHere!$B689="","",(DataGoesHere!$B689/SUM(DataGoesHere!$B686:'DataGoesHere'!$B697)))</f>
        <v/>
      </c>
      <c r="X689" s="86"/>
      <c r="Y689" s="86"/>
      <c r="Z689" s="86"/>
      <c r="AA689" s="86"/>
      <c r="AB689" s="86"/>
      <c r="AC689" s="86"/>
      <c r="AD689" s="86"/>
      <c r="AE689" s="241"/>
      <c r="CV689" s="310" t="str">
        <f>IF(DataGoesHere!B689="","",DataGoesHere!A689)</f>
        <v/>
      </c>
      <c r="CW689" s="271">
        <f t="shared" ca="1" si="28"/>
        <v>4</v>
      </c>
      <c r="CX689" s="272">
        <f t="shared" ca="1" si="29"/>
        <v>1.0149292433706087</v>
      </c>
      <c r="CY689" s="266">
        <f>DataGoesHere!A689</f>
        <v>688</v>
      </c>
      <c r="CZ689" s="19" t="str">
        <f>IF(DataGoesHere!B689="","",DataGoesHere!B689)</f>
        <v/>
      </c>
      <c r="DA689" s="19" t="str">
        <f>IF(DataGoesHere!B689="","",IF(AH$5="No",DataGoesHere!B689,DataGoesHere!B689-(AH$2*(DataGoesHere!A689-1))))</f>
        <v/>
      </c>
      <c r="DB689" s="19" t="str">
        <f>IF(DataGoesHere!B689="","",IF(AO$9="No",DataGoesHere!B689,DataGoesHere!B689/CX689))</f>
        <v/>
      </c>
      <c r="DC689" s="19" t="str">
        <f>IF(DataGoesHere!B689="","",IF(AO$9="No",DA689,DA689/CX689))</f>
        <v/>
      </c>
      <c r="DD689" s="293" t="str">
        <f>IF(CZ689="",IF(COUNTIF(DD$2:DD688,"Forecast")&lt;Output!E$43,"Forecast",""),"Actual")</f>
        <v/>
      </c>
      <c r="DF689" s="19" t="str">
        <f>IF(DataGoesHere!B688="",IF(DD689="Forecast",(Output!$E$47*IntermediateCalcs!DH688)+((1-Output!$E$47)*IntermediateCalcs!DF688),""),(Output!$E$47*IntermediateCalcs!DB688)+((1-Output!$E$47)*IntermediateCalcs!DF688))</f>
        <v/>
      </c>
      <c r="DG689" s="19" t="str">
        <f>IF(DataGoesHere!B688="",IF(DD689="Forecast",(Output!$G$47*(IntermediateCalcs!DF689-IntermediateCalcs!DF688))+((1-Output!$G$47)*IntermediateCalcs!DG688),""),(Output!$G$47*(IntermediateCalcs!DF689-IntermediateCalcs!DF688))+((1-Output!$G$47)*IntermediateCalcs!DG688))</f>
        <v/>
      </c>
      <c r="DH689" s="19" t="str">
        <f>IF(DataGoesHere!B688="",IF(DD689="Forecast",DF689+DG689,""),DF689+DG689)</f>
        <v/>
      </c>
      <c r="DI689" s="274" t="str">
        <f>IF(DH689="","",IF(IntermediateCalcs!$AO$9="Yes",IntermediateCalcs!DH689*$CX689,IntermediateCalcs!DH689))</f>
        <v/>
      </c>
      <c r="DJ689" s="250" t="str">
        <f>IF(DataGoesHere!$B689="","",($CZ689-DI689))</f>
        <v/>
      </c>
      <c r="DK689" s="250" t="str">
        <f>IF(DataGoesHere!$B689="","",ABS($CZ689-DI689))</f>
        <v/>
      </c>
      <c r="DL689" s="250" t="str">
        <f>IF(DataGoesHere!$B689="","",DK689^2)</f>
        <v/>
      </c>
      <c r="DM689" s="249" t="str">
        <f>IF(DataGoesHere!$B689="","",DK689/$CZ689)</f>
        <v/>
      </c>
      <c r="DN689" s="250" t="str">
        <f>IF(DataGoesHere!$B689="","",SUM(DJ$2:DJ689)/AVERAGE(DK:DK))</f>
        <v/>
      </c>
      <c r="DP689" s="19" t="str">
        <f>IF(DataGoesHere!B689="",IF($DD689="Forecast",(Output!E$48*IntermediateCalcs!CY689)+Output!G$48,""),(Output!E$48*IntermediateCalcs!CY689)+Output!G$48)</f>
        <v/>
      </c>
      <c r="DQ689" s="274" t="str">
        <f>IF(DP689="","",IF(IntermediateCalcs!$AO$9="Yes",IntermediateCalcs!DP689*$CX689,IntermediateCalcs!DP689))</f>
        <v/>
      </c>
      <c r="DR689" s="250" t="str">
        <f>IF(DataGoesHere!$B689="","",($CZ689-DQ689))</f>
        <v/>
      </c>
      <c r="DS689" s="250" t="str">
        <f>IF(DataGoesHere!$B689="","",ABS($CZ689-DQ689))</f>
        <v/>
      </c>
      <c r="DT689" s="250" t="str">
        <f>IF(DataGoesHere!$B689="","",DS689^2)</f>
        <v/>
      </c>
      <c r="DU689" s="249" t="str">
        <f>IF(DataGoesHere!$B689="","",DS689/$CZ689)</f>
        <v/>
      </c>
      <c r="DV689" s="250" t="str">
        <f>IF(DataGoesHere!$B689="","",SUM(DR$2:DR689)/AVERAGE(DS:DS))</f>
        <v/>
      </c>
      <c r="DX689" s="19" t="str">
        <f>IF(DataGoesHere!$B688="","",(DB683*(Output!$O$49/Output!$P$49))+(IntermediateCalcs!DB684*(Output!$M$49/Output!$P$49))+(IntermediateCalcs!DB685*(Output!$K$49/Output!$P$49))+(DB686*(Output!$I$49/Output!$P$49))+(IntermediateCalcs!DB687*(Output!$G$49/Output!$P$49))+(IntermediateCalcs!DB688*(Output!$E$49/Output!$P$49)))</f>
        <v/>
      </c>
      <c r="DY689" s="274" t="str">
        <f>IF(DX689="","",IF(IntermediateCalcs!$AO$9="Yes",IntermediateCalcs!DX689*$CX689,IntermediateCalcs!DX689))</f>
        <v/>
      </c>
      <c r="DZ689" s="250" t="str">
        <f>IF(DataGoesHere!$B689="","",($CZ689-DY689))</f>
        <v/>
      </c>
      <c r="EA689" s="250" t="str">
        <f>IF(DataGoesHere!$B689="","",ABS($CZ689-DY689))</f>
        <v/>
      </c>
      <c r="EB689" s="250" t="str">
        <f>IF(DataGoesHere!$B689="","",EA689^2)</f>
        <v/>
      </c>
      <c r="EC689" s="249" t="str">
        <f>IF(DataGoesHere!$B689="","",EA689/$CZ689)</f>
        <v/>
      </c>
      <c r="ED689" s="250" t="str">
        <f>IF(DataGoesHere!$B689="","",SUM(DZ$2:DZ689)/AVERAGE(EA:EA))</f>
        <v/>
      </c>
    </row>
    <row r="690" spans="20:134" x14ac:dyDescent="0.2">
      <c r="T690" s="240"/>
      <c r="U690" s="86"/>
      <c r="V690" s="86"/>
      <c r="W690" s="86"/>
      <c r="X690" s="245" t="str">
        <f>IF(DataGoesHere!$B690="","",(DataGoesHere!$B690/SUM(DataGoesHere!$B686:'DataGoesHere'!$B697)))</f>
        <v/>
      </c>
      <c r="Y690" s="86"/>
      <c r="Z690" s="86"/>
      <c r="AA690" s="86"/>
      <c r="AB690" s="86"/>
      <c r="AC690" s="86"/>
      <c r="AD690" s="86"/>
      <c r="AE690" s="241"/>
      <c r="CV690" s="310" t="str">
        <f>IF(DataGoesHere!B690="","",DataGoesHere!A690)</f>
        <v/>
      </c>
      <c r="CW690" s="271">
        <f t="shared" ca="1" si="28"/>
        <v>5</v>
      </c>
      <c r="CX690" s="272">
        <f t="shared" ca="1" si="29"/>
        <v>0.97875414397996308</v>
      </c>
      <c r="CY690" s="266">
        <f>DataGoesHere!A690</f>
        <v>689</v>
      </c>
      <c r="CZ690" s="19" t="str">
        <f>IF(DataGoesHere!B690="","",DataGoesHere!B690)</f>
        <v/>
      </c>
      <c r="DA690" s="19" t="str">
        <f>IF(DataGoesHere!B690="","",IF(AH$5="No",DataGoesHere!B690,DataGoesHere!B690-(AH$2*(DataGoesHere!A690-1))))</f>
        <v/>
      </c>
      <c r="DB690" s="19" t="str">
        <f>IF(DataGoesHere!B690="","",IF(AO$9="No",DataGoesHere!B690,DataGoesHere!B690/CX690))</f>
        <v/>
      </c>
      <c r="DC690" s="19" t="str">
        <f>IF(DataGoesHere!B690="","",IF(AO$9="No",DA690,DA690/CX690))</f>
        <v/>
      </c>
      <c r="DD690" s="293" t="str">
        <f>IF(CZ690="",IF(COUNTIF(DD$2:DD689,"Forecast")&lt;Output!E$43,"Forecast",""),"Actual")</f>
        <v/>
      </c>
      <c r="DF690" s="19" t="str">
        <f>IF(DataGoesHere!B689="",IF(DD690="Forecast",(Output!$E$47*IntermediateCalcs!DH689)+((1-Output!$E$47)*IntermediateCalcs!DF689),""),(Output!$E$47*IntermediateCalcs!DB689)+((1-Output!$E$47)*IntermediateCalcs!DF689))</f>
        <v/>
      </c>
      <c r="DG690" s="19" t="str">
        <f>IF(DataGoesHere!B689="",IF(DD690="Forecast",(Output!$G$47*(IntermediateCalcs!DF690-IntermediateCalcs!DF689))+((1-Output!$G$47)*IntermediateCalcs!DG689),""),(Output!$G$47*(IntermediateCalcs!DF690-IntermediateCalcs!DF689))+((1-Output!$G$47)*IntermediateCalcs!DG689))</f>
        <v/>
      </c>
      <c r="DH690" s="19" t="str">
        <f>IF(DataGoesHere!B689="",IF(DD690="Forecast",DF690+DG690,""),DF690+DG690)</f>
        <v/>
      </c>
      <c r="DI690" s="274" t="str">
        <f>IF(DH690="","",IF(IntermediateCalcs!$AO$9="Yes",IntermediateCalcs!DH690*$CX690,IntermediateCalcs!DH690))</f>
        <v/>
      </c>
      <c r="DJ690" s="250" t="str">
        <f>IF(DataGoesHere!$B690="","",($CZ690-DI690))</f>
        <v/>
      </c>
      <c r="DK690" s="250" t="str">
        <f>IF(DataGoesHere!$B690="","",ABS($CZ690-DI690))</f>
        <v/>
      </c>
      <c r="DL690" s="250" t="str">
        <f>IF(DataGoesHere!$B690="","",DK690^2)</f>
        <v/>
      </c>
      <c r="DM690" s="249" t="str">
        <f>IF(DataGoesHere!$B690="","",DK690/$CZ690)</f>
        <v/>
      </c>
      <c r="DN690" s="250" t="str">
        <f>IF(DataGoesHere!$B690="","",SUM(DJ$2:DJ690)/AVERAGE(DK:DK))</f>
        <v/>
      </c>
      <c r="DP690" s="19" t="str">
        <f>IF(DataGoesHere!B690="",IF($DD690="Forecast",(Output!E$48*IntermediateCalcs!CY690)+Output!G$48,""),(Output!E$48*IntermediateCalcs!CY690)+Output!G$48)</f>
        <v/>
      </c>
      <c r="DQ690" s="274" t="str">
        <f>IF(DP690="","",IF(IntermediateCalcs!$AO$9="Yes",IntermediateCalcs!DP690*$CX690,IntermediateCalcs!DP690))</f>
        <v/>
      </c>
      <c r="DR690" s="250" t="str">
        <f>IF(DataGoesHere!$B690="","",($CZ690-DQ690))</f>
        <v/>
      </c>
      <c r="DS690" s="250" t="str">
        <f>IF(DataGoesHere!$B690="","",ABS($CZ690-DQ690))</f>
        <v/>
      </c>
      <c r="DT690" s="250" t="str">
        <f>IF(DataGoesHere!$B690="","",DS690^2)</f>
        <v/>
      </c>
      <c r="DU690" s="249" t="str">
        <f>IF(DataGoesHere!$B690="","",DS690/$CZ690)</f>
        <v/>
      </c>
      <c r="DV690" s="250" t="str">
        <f>IF(DataGoesHere!$B690="","",SUM(DR$2:DR690)/AVERAGE(DS:DS))</f>
        <v/>
      </c>
      <c r="DX690" s="19" t="str">
        <f>IF(DataGoesHere!$B689="","",(DB684*(Output!$O$49/Output!$P$49))+(IntermediateCalcs!DB685*(Output!$M$49/Output!$P$49))+(IntermediateCalcs!DB686*(Output!$K$49/Output!$P$49))+(DB687*(Output!$I$49/Output!$P$49))+(IntermediateCalcs!DB688*(Output!$G$49/Output!$P$49))+(IntermediateCalcs!DB689*(Output!$E$49/Output!$P$49)))</f>
        <v/>
      </c>
      <c r="DY690" s="274" t="str">
        <f>IF(DX690="","",IF(IntermediateCalcs!$AO$9="Yes",IntermediateCalcs!DX690*$CX690,IntermediateCalcs!DX690))</f>
        <v/>
      </c>
      <c r="DZ690" s="250" t="str">
        <f>IF(DataGoesHere!$B690="","",($CZ690-DY690))</f>
        <v/>
      </c>
      <c r="EA690" s="250" t="str">
        <f>IF(DataGoesHere!$B690="","",ABS($CZ690-DY690))</f>
        <v/>
      </c>
      <c r="EB690" s="250" t="str">
        <f>IF(DataGoesHere!$B690="","",EA690^2)</f>
        <v/>
      </c>
      <c r="EC690" s="249" t="str">
        <f>IF(DataGoesHere!$B690="","",EA690/$CZ690)</f>
        <v/>
      </c>
      <c r="ED690" s="250" t="str">
        <f>IF(DataGoesHere!$B690="","",SUM(DZ$2:DZ690)/AVERAGE(EA:EA))</f>
        <v/>
      </c>
    </row>
    <row r="691" spans="20:134" x14ac:dyDescent="0.2">
      <c r="T691" s="240"/>
      <c r="U691" s="86"/>
      <c r="V691" s="86"/>
      <c r="W691" s="86"/>
      <c r="X691" s="86"/>
      <c r="Y691" s="245" t="str">
        <f>IF(DataGoesHere!$B691="","",(DataGoesHere!$B691/SUM(DataGoesHere!$B686:'DataGoesHere'!$B697)))</f>
        <v/>
      </c>
      <c r="Z691" s="86"/>
      <c r="AA691" s="86"/>
      <c r="AB691" s="86"/>
      <c r="AC691" s="86"/>
      <c r="AD691" s="86"/>
      <c r="AE691" s="241"/>
      <c r="CV691" s="310" t="str">
        <f>IF(DataGoesHere!B691="","",DataGoesHere!A691)</f>
        <v/>
      </c>
      <c r="CW691" s="271">
        <f t="shared" ca="1" si="28"/>
        <v>6</v>
      </c>
      <c r="CX691" s="272">
        <f t="shared" ca="1" si="29"/>
        <v>1.0779088099730167</v>
      </c>
      <c r="CY691" s="266">
        <f>DataGoesHere!A691</f>
        <v>690</v>
      </c>
      <c r="CZ691" s="19" t="str">
        <f>IF(DataGoesHere!B691="","",DataGoesHere!B691)</f>
        <v/>
      </c>
      <c r="DA691" s="19" t="str">
        <f>IF(DataGoesHere!B691="","",IF(AH$5="No",DataGoesHere!B691,DataGoesHere!B691-(AH$2*(DataGoesHere!A691-1))))</f>
        <v/>
      </c>
      <c r="DB691" s="19" t="str">
        <f>IF(DataGoesHere!B691="","",IF(AO$9="No",DataGoesHere!B691,DataGoesHere!B691/CX691))</f>
        <v/>
      </c>
      <c r="DC691" s="19" t="str">
        <f>IF(DataGoesHere!B691="","",IF(AO$9="No",DA691,DA691/CX691))</f>
        <v/>
      </c>
      <c r="DD691" s="293" t="str">
        <f>IF(CZ691="",IF(COUNTIF(DD$2:DD690,"Forecast")&lt;Output!E$43,"Forecast",""),"Actual")</f>
        <v/>
      </c>
      <c r="DF691" s="19" t="str">
        <f>IF(DataGoesHere!B690="",IF(DD691="Forecast",(Output!$E$47*IntermediateCalcs!DH690)+((1-Output!$E$47)*IntermediateCalcs!DF690),""),(Output!$E$47*IntermediateCalcs!DB690)+((1-Output!$E$47)*IntermediateCalcs!DF690))</f>
        <v/>
      </c>
      <c r="DG691" s="19" t="str">
        <f>IF(DataGoesHere!B690="",IF(DD691="Forecast",(Output!$G$47*(IntermediateCalcs!DF691-IntermediateCalcs!DF690))+((1-Output!$G$47)*IntermediateCalcs!DG690),""),(Output!$G$47*(IntermediateCalcs!DF691-IntermediateCalcs!DF690))+((1-Output!$G$47)*IntermediateCalcs!DG690))</f>
        <v/>
      </c>
      <c r="DH691" s="19" t="str">
        <f>IF(DataGoesHere!B690="",IF(DD691="Forecast",DF691+DG691,""),DF691+DG691)</f>
        <v/>
      </c>
      <c r="DI691" s="274" t="str">
        <f>IF(DH691="","",IF(IntermediateCalcs!$AO$9="Yes",IntermediateCalcs!DH691*$CX691,IntermediateCalcs!DH691))</f>
        <v/>
      </c>
      <c r="DJ691" s="250" t="str">
        <f>IF(DataGoesHere!$B691="","",($CZ691-DI691))</f>
        <v/>
      </c>
      <c r="DK691" s="250" t="str">
        <f>IF(DataGoesHere!$B691="","",ABS($CZ691-DI691))</f>
        <v/>
      </c>
      <c r="DL691" s="250" t="str">
        <f>IF(DataGoesHere!$B691="","",DK691^2)</f>
        <v/>
      </c>
      <c r="DM691" s="249" t="str">
        <f>IF(DataGoesHere!$B691="","",DK691/$CZ691)</f>
        <v/>
      </c>
      <c r="DN691" s="250" t="str">
        <f>IF(DataGoesHere!$B691="","",SUM(DJ$2:DJ691)/AVERAGE(DK:DK))</f>
        <v/>
      </c>
      <c r="DP691" s="19" t="str">
        <f>IF(DataGoesHere!B691="",IF($DD691="Forecast",(Output!E$48*IntermediateCalcs!CY691)+Output!G$48,""),(Output!E$48*IntermediateCalcs!CY691)+Output!G$48)</f>
        <v/>
      </c>
      <c r="DQ691" s="274" t="str">
        <f>IF(DP691="","",IF(IntermediateCalcs!$AO$9="Yes",IntermediateCalcs!DP691*$CX691,IntermediateCalcs!DP691))</f>
        <v/>
      </c>
      <c r="DR691" s="250" t="str">
        <f>IF(DataGoesHere!$B691="","",($CZ691-DQ691))</f>
        <v/>
      </c>
      <c r="DS691" s="250" t="str">
        <f>IF(DataGoesHere!$B691="","",ABS($CZ691-DQ691))</f>
        <v/>
      </c>
      <c r="DT691" s="250" t="str">
        <f>IF(DataGoesHere!$B691="","",DS691^2)</f>
        <v/>
      </c>
      <c r="DU691" s="249" t="str">
        <f>IF(DataGoesHere!$B691="","",DS691/$CZ691)</f>
        <v/>
      </c>
      <c r="DV691" s="250" t="str">
        <f>IF(DataGoesHere!$B691="","",SUM(DR$2:DR691)/AVERAGE(DS:DS))</f>
        <v/>
      </c>
      <c r="DX691" s="19" t="str">
        <f>IF(DataGoesHere!$B690="","",(DB685*(Output!$O$49/Output!$P$49))+(IntermediateCalcs!DB686*(Output!$M$49/Output!$P$49))+(IntermediateCalcs!DB687*(Output!$K$49/Output!$P$49))+(DB688*(Output!$I$49/Output!$P$49))+(IntermediateCalcs!DB689*(Output!$G$49/Output!$P$49))+(IntermediateCalcs!DB690*(Output!$E$49/Output!$P$49)))</f>
        <v/>
      </c>
      <c r="DY691" s="274" t="str">
        <f>IF(DX691="","",IF(IntermediateCalcs!$AO$9="Yes",IntermediateCalcs!DX691*$CX691,IntermediateCalcs!DX691))</f>
        <v/>
      </c>
      <c r="DZ691" s="250" t="str">
        <f>IF(DataGoesHere!$B691="","",($CZ691-DY691))</f>
        <v/>
      </c>
      <c r="EA691" s="250" t="str">
        <f>IF(DataGoesHere!$B691="","",ABS($CZ691-DY691))</f>
        <v/>
      </c>
      <c r="EB691" s="250" t="str">
        <f>IF(DataGoesHere!$B691="","",EA691^2)</f>
        <v/>
      </c>
      <c r="EC691" s="249" t="str">
        <f>IF(DataGoesHere!$B691="","",EA691/$CZ691)</f>
        <v/>
      </c>
      <c r="ED691" s="250" t="str">
        <f>IF(DataGoesHere!$B691="","",SUM(DZ$2:DZ691)/AVERAGE(EA:EA))</f>
        <v/>
      </c>
    </row>
    <row r="692" spans="20:134" x14ac:dyDescent="0.2">
      <c r="T692" s="240"/>
      <c r="U692" s="86"/>
      <c r="V692" s="86"/>
      <c r="W692" s="86"/>
      <c r="X692" s="86"/>
      <c r="Y692" s="86"/>
      <c r="Z692" s="245" t="str">
        <f>IF(DataGoesHere!$B692="","",(DataGoesHere!$B692/SUM(DataGoesHere!$B686:'DataGoesHere'!$B697)))</f>
        <v/>
      </c>
      <c r="AA692" s="86"/>
      <c r="AB692" s="86"/>
      <c r="AC692" s="86"/>
      <c r="AD692" s="86"/>
      <c r="AE692" s="241"/>
      <c r="CV692" s="310" t="str">
        <f>IF(DataGoesHere!B692="","",DataGoesHere!A692)</f>
        <v/>
      </c>
      <c r="CW692" s="271">
        <f t="shared" ca="1" si="28"/>
        <v>7</v>
      </c>
      <c r="CX692" s="272">
        <f t="shared" ca="1" si="29"/>
        <v>1.0265458156689093</v>
      </c>
      <c r="CY692" s="266">
        <f>DataGoesHere!A692</f>
        <v>691</v>
      </c>
      <c r="CZ692" s="19" t="str">
        <f>IF(DataGoesHere!B692="","",DataGoesHere!B692)</f>
        <v/>
      </c>
      <c r="DA692" s="19" t="str">
        <f>IF(DataGoesHere!B692="","",IF(AH$5="No",DataGoesHere!B692,DataGoesHere!B692-(AH$2*(DataGoesHere!A692-1))))</f>
        <v/>
      </c>
      <c r="DB692" s="19" t="str">
        <f>IF(DataGoesHere!B692="","",IF(AO$9="No",DataGoesHere!B692,DataGoesHere!B692/CX692))</f>
        <v/>
      </c>
      <c r="DC692" s="19" t="str">
        <f>IF(DataGoesHere!B692="","",IF(AO$9="No",DA692,DA692/CX692))</f>
        <v/>
      </c>
      <c r="DD692" s="293" t="str">
        <f>IF(CZ692="",IF(COUNTIF(DD$2:DD691,"Forecast")&lt;Output!E$43,"Forecast",""),"Actual")</f>
        <v/>
      </c>
      <c r="DF692" s="19" t="str">
        <f>IF(DataGoesHere!B691="",IF(DD692="Forecast",(Output!$E$47*IntermediateCalcs!DH691)+((1-Output!$E$47)*IntermediateCalcs!DF691),""),(Output!$E$47*IntermediateCalcs!DB691)+((1-Output!$E$47)*IntermediateCalcs!DF691))</f>
        <v/>
      </c>
      <c r="DG692" s="19" t="str">
        <f>IF(DataGoesHere!B691="",IF(DD692="Forecast",(Output!$G$47*(IntermediateCalcs!DF692-IntermediateCalcs!DF691))+((1-Output!$G$47)*IntermediateCalcs!DG691),""),(Output!$G$47*(IntermediateCalcs!DF692-IntermediateCalcs!DF691))+((1-Output!$G$47)*IntermediateCalcs!DG691))</f>
        <v/>
      </c>
      <c r="DH692" s="19" t="str">
        <f>IF(DataGoesHere!B691="",IF(DD692="Forecast",DF692+DG692,""),DF692+DG692)</f>
        <v/>
      </c>
      <c r="DI692" s="274" t="str">
        <f>IF(DH692="","",IF(IntermediateCalcs!$AO$9="Yes",IntermediateCalcs!DH692*$CX692,IntermediateCalcs!DH692))</f>
        <v/>
      </c>
      <c r="DJ692" s="250" t="str">
        <f>IF(DataGoesHere!$B692="","",($CZ692-DI692))</f>
        <v/>
      </c>
      <c r="DK692" s="250" t="str">
        <f>IF(DataGoesHere!$B692="","",ABS($CZ692-DI692))</f>
        <v/>
      </c>
      <c r="DL692" s="250" t="str">
        <f>IF(DataGoesHere!$B692="","",DK692^2)</f>
        <v/>
      </c>
      <c r="DM692" s="249" t="str">
        <f>IF(DataGoesHere!$B692="","",DK692/$CZ692)</f>
        <v/>
      </c>
      <c r="DN692" s="250" t="str">
        <f>IF(DataGoesHere!$B692="","",SUM(DJ$2:DJ692)/AVERAGE(DK:DK))</f>
        <v/>
      </c>
      <c r="DP692" s="19" t="str">
        <f>IF(DataGoesHere!B692="",IF($DD692="Forecast",(Output!E$48*IntermediateCalcs!CY692)+Output!G$48,""),(Output!E$48*IntermediateCalcs!CY692)+Output!G$48)</f>
        <v/>
      </c>
      <c r="DQ692" s="274" t="str">
        <f>IF(DP692="","",IF(IntermediateCalcs!$AO$9="Yes",IntermediateCalcs!DP692*$CX692,IntermediateCalcs!DP692))</f>
        <v/>
      </c>
      <c r="DR692" s="250" t="str">
        <f>IF(DataGoesHere!$B692="","",($CZ692-DQ692))</f>
        <v/>
      </c>
      <c r="DS692" s="250" t="str">
        <f>IF(DataGoesHere!$B692="","",ABS($CZ692-DQ692))</f>
        <v/>
      </c>
      <c r="DT692" s="250" t="str">
        <f>IF(DataGoesHere!$B692="","",DS692^2)</f>
        <v/>
      </c>
      <c r="DU692" s="249" t="str">
        <f>IF(DataGoesHere!$B692="","",DS692/$CZ692)</f>
        <v/>
      </c>
      <c r="DV692" s="250" t="str">
        <f>IF(DataGoesHere!$B692="","",SUM(DR$2:DR692)/AVERAGE(DS:DS))</f>
        <v/>
      </c>
      <c r="DX692" s="19" t="str">
        <f>IF(DataGoesHere!$B691="","",(DB686*(Output!$O$49/Output!$P$49))+(IntermediateCalcs!DB687*(Output!$M$49/Output!$P$49))+(IntermediateCalcs!DB688*(Output!$K$49/Output!$P$49))+(DB689*(Output!$I$49/Output!$P$49))+(IntermediateCalcs!DB690*(Output!$G$49/Output!$P$49))+(IntermediateCalcs!DB691*(Output!$E$49/Output!$P$49)))</f>
        <v/>
      </c>
      <c r="DY692" s="274" t="str">
        <f>IF(DX692="","",IF(IntermediateCalcs!$AO$9="Yes",IntermediateCalcs!DX692*$CX692,IntermediateCalcs!DX692))</f>
        <v/>
      </c>
      <c r="DZ692" s="250" t="str">
        <f>IF(DataGoesHere!$B692="","",($CZ692-DY692))</f>
        <v/>
      </c>
      <c r="EA692" s="250" t="str">
        <f>IF(DataGoesHere!$B692="","",ABS($CZ692-DY692))</f>
        <v/>
      </c>
      <c r="EB692" s="250" t="str">
        <f>IF(DataGoesHere!$B692="","",EA692^2)</f>
        <v/>
      </c>
      <c r="EC692" s="249" t="str">
        <f>IF(DataGoesHere!$B692="","",EA692/$CZ692)</f>
        <v/>
      </c>
      <c r="ED692" s="250" t="str">
        <f>IF(DataGoesHere!$B692="","",SUM(DZ$2:DZ692)/AVERAGE(EA:EA))</f>
        <v/>
      </c>
    </row>
    <row r="693" spans="20:134" x14ac:dyDescent="0.2">
      <c r="T693" s="240"/>
      <c r="U693" s="86"/>
      <c r="V693" s="86"/>
      <c r="W693" s="86"/>
      <c r="X693" s="86"/>
      <c r="Y693" s="86"/>
      <c r="Z693" s="86"/>
      <c r="AA693" s="245" t="str">
        <f>IF(DataGoesHere!$B693="","",(DataGoesHere!$B693/SUM(DataGoesHere!$B686:'DataGoesHere'!$B697)))</f>
        <v/>
      </c>
      <c r="AB693" s="86"/>
      <c r="AC693" s="86"/>
      <c r="AD693" s="86"/>
      <c r="AE693" s="241"/>
      <c r="CV693" s="310" t="str">
        <f>IF(DataGoesHere!B693="","",DataGoesHere!A693)</f>
        <v/>
      </c>
      <c r="CW693" s="271">
        <f t="shared" ca="1" si="28"/>
        <v>8</v>
      </c>
      <c r="CX693" s="272">
        <f t="shared" ca="1" si="29"/>
        <v>1.0207492390681214</v>
      </c>
      <c r="CY693" s="266">
        <f>DataGoesHere!A693</f>
        <v>692</v>
      </c>
      <c r="CZ693" s="19" t="str">
        <f>IF(DataGoesHere!B693="","",DataGoesHere!B693)</f>
        <v/>
      </c>
      <c r="DA693" s="19" t="str">
        <f>IF(DataGoesHere!B693="","",IF(AH$5="No",DataGoesHere!B693,DataGoesHere!B693-(AH$2*(DataGoesHere!A693-1))))</f>
        <v/>
      </c>
      <c r="DB693" s="19" t="str">
        <f>IF(DataGoesHere!B693="","",IF(AO$9="No",DataGoesHere!B693,DataGoesHere!B693/CX693))</f>
        <v/>
      </c>
      <c r="DC693" s="19" t="str">
        <f>IF(DataGoesHere!B693="","",IF(AO$9="No",DA693,DA693/CX693))</f>
        <v/>
      </c>
      <c r="DD693" s="293" t="str">
        <f>IF(CZ693="",IF(COUNTIF(DD$2:DD692,"Forecast")&lt;Output!E$43,"Forecast",""),"Actual")</f>
        <v/>
      </c>
      <c r="DF693" s="19" t="str">
        <f>IF(DataGoesHere!B692="",IF(DD693="Forecast",(Output!$E$47*IntermediateCalcs!DH692)+((1-Output!$E$47)*IntermediateCalcs!DF692),""),(Output!$E$47*IntermediateCalcs!DB692)+((1-Output!$E$47)*IntermediateCalcs!DF692))</f>
        <v/>
      </c>
      <c r="DG693" s="19" t="str">
        <f>IF(DataGoesHere!B692="",IF(DD693="Forecast",(Output!$G$47*(IntermediateCalcs!DF693-IntermediateCalcs!DF692))+((1-Output!$G$47)*IntermediateCalcs!DG692),""),(Output!$G$47*(IntermediateCalcs!DF693-IntermediateCalcs!DF692))+((1-Output!$G$47)*IntermediateCalcs!DG692))</f>
        <v/>
      </c>
      <c r="DH693" s="19" t="str">
        <f>IF(DataGoesHere!B692="",IF(DD693="Forecast",DF693+DG693,""),DF693+DG693)</f>
        <v/>
      </c>
      <c r="DI693" s="274" t="str">
        <f>IF(DH693="","",IF(IntermediateCalcs!$AO$9="Yes",IntermediateCalcs!DH693*$CX693,IntermediateCalcs!DH693))</f>
        <v/>
      </c>
      <c r="DJ693" s="250" t="str">
        <f>IF(DataGoesHere!$B693="","",($CZ693-DI693))</f>
        <v/>
      </c>
      <c r="DK693" s="250" t="str">
        <f>IF(DataGoesHere!$B693="","",ABS($CZ693-DI693))</f>
        <v/>
      </c>
      <c r="DL693" s="250" t="str">
        <f>IF(DataGoesHere!$B693="","",DK693^2)</f>
        <v/>
      </c>
      <c r="DM693" s="249" t="str">
        <f>IF(DataGoesHere!$B693="","",DK693/$CZ693)</f>
        <v/>
      </c>
      <c r="DN693" s="250" t="str">
        <f>IF(DataGoesHere!$B693="","",SUM(DJ$2:DJ693)/AVERAGE(DK:DK))</f>
        <v/>
      </c>
      <c r="DP693" s="19" t="str">
        <f>IF(DataGoesHere!B693="",IF($DD693="Forecast",(Output!E$48*IntermediateCalcs!CY693)+Output!G$48,""),(Output!E$48*IntermediateCalcs!CY693)+Output!G$48)</f>
        <v/>
      </c>
      <c r="DQ693" s="274" t="str">
        <f>IF(DP693="","",IF(IntermediateCalcs!$AO$9="Yes",IntermediateCalcs!DP693*$CX693,IntermediateCalcs!DP693))</f>
        <v/>
      </c>
      <c r="DR693" s="250" t="str">
        <f>IF(DataGoesHere!$B693="","",($CZ693-DQ693))</f>
        <v/>
      </c>
      <c r="DS693" s="250" t="str">
        <f>IF(DataGoesHere!$B693="","",ABS($CZ693-DQ693))</f>
        <v/>
      </c>
      <c r="DT693" s="250" t="str">
        <f>IF(DataGoesHere!$B693="","",DS693^2)</f>
        <v/>
      </c>
      <c r="DU693" s="249" t="str">
        <f>IF(DataGoesHere!$B693="","",DS693/$CZ693)</f>
        <v/>
      </c>
      <c r="DV693" s="250" t="str">
        <f>IF(DataGoesHere!$B693="","",SUM(DR$2:DR693)/AVERAGE(DS:DS))</f>
        <v/>
      </c>
      <c r="DX693" s="19" t="str">
        <f>IF(DataGoesHere!$B692="","",(DB687*(Output!$O$49/Output!$P$49))+(IntermediateCalcs!DB688*(Output!$M$49/Output!$P$49))+(IntermediateCalcs!DB689*(Output!$K$49/Output!$P$49))+(DB690*(Output!$I$49/Output!$P$49))+(IntermediateCalcs!DB691*(Output!$G$49/Output!$P$49))+(IntermediateCalcs!DB692*(Output!$E$49/Output!$P$49)))</f>
        <v/>
      </c>
      <c r="DY693" s="274" t="str">
        <f>IF(DX693="","",IF(IntermediateCalcs!$AO$9="Yes",IntermediateCalcs!DX693*$CX693,IntermediateCalcs!DX693))</f>
        <v/>
      </c>
      <c r="DZ693" s="250" t="str">
        <f>IF(DataGoesHere!$B693="","",($CZ693-DY693))</f>
        <v/>
      </c>
      <c r="EA693" s="250" t="str">
        <f>IF(DataGoesHere!$B693="","",ABS($CZ693-DY693))</f>
        <v/>
      </c>
      <c r="EB693" s="250" t="str">
        <f>IF(DataGoesHere!$B693="","",EA693^2)</f>
        <v/>
      </c>
      <c r="EC693" s="249" t="str">
        <f>IF(DataGoesHere!$B693="","",EA693/$CZ693)</f>
        <v/>
      </c>
      <c r="ED693" s="250" t="str">
        <f>IF(DataGoesHere!$B693="","",SUM(DZ$2:DZ693)/AVERAGE(EA:EA))</f>
        <v/>
      </c>
    </row>
    <row r="694" spans="20:134" x14ac:dyDescent="0.2">
      <c r="T694" s="240"/>
      <c r="U694" s="86"/>
      <c r="V694" s="86"/>
      <c r="W694" s="86"/>
      <c r="X694" s="86"/>
      <c r="Y694" s="86"/>
      <c r="Z694" s="86"/>
      <c r="AA694" s="86"/>
      <c r="AB694" s="245" t="str">
        <f>IF(DataGoesHere!$B694="","",(DataGoesHere!$B694/SUM(DataGoesHere!$B686:'DataGoesHere'!$B697)))</f>
        <v/>
      </c>
      <c r="AC694" s="86"/>
      <c r="AD694" s="86"/>
      <c r="AE694" s="241"/>
      <c r="CV694" s="310" t="str">
        <f>IF(DataGoesHere!B694="","",DataGoesHere!A694)</f>
        <v/>
      </c>
      <c r="CW694" s="271">
        <f t="shared" ca="1" si="28"/>
        <v>9</v>
      </c>
      <c r="CX694" s="272">
        <f t="shared" ca="1" si="29"/>
        <v>1.0625330005567626</v>
      </c>
      <c r="CY694" s="266">
        <f>DataGoesHere!A694</f>
        <v>693</v>
      </c>
      <c r="CZ694" s="19" t="str">
        <f>IF(DataGoesHere!B694="","",DataGoesHere!B694)</f>
        <v/>
      </c>
      <c r="DA694" s="19" t="str">
        <f>IF(DataGoesHere!B694="","",IF(AH$5="No",DataGoesHere!B694,DataGoesHere!B694-(AH$2*(DataGoesHere!A694-1))))</f>
        <v/>
      </c>
      <c r="DB694" s="19" t="str">
        <f>IF(DataGoesHere!B694="","",IF(AO$9="No",DataGoesHere!B694,DataGoesHere!B694/CX694))</f>
        <v/>
      </c>
      <c r="DC694" s="19" t="str">
        <f>IF(DataGoesHere!B694="","",IF(AO$9="No",DA694,DA694/CX694))</f>
        <v/>
      </c>
      <c r="DD694" s="293" t="str">
        <f>IF(CZ694="",IF(COUNTIF(DD$2:DD693,"Forecast")&lt;Output!E$43,"Forecast",""),"Actual")</f>
        <v/>
      </c>
      <c r="DF694" s="19" t="str">
        <f>IF(DataGoesHere!B693="",IF(DD694="Forecast",(Output!$E$47*IntermediateCalcs!DH693)+((1-Output!$E$47)*IntermediateCalcs!DF693),""),(Output!$E$47*IntermediateCalcs!DB693)+((1-Output!$E$47)*IntermediateCalcs!DF693))</f>
        <v/>
      </c>
      <c r="DG694" s="19" t="str">
        <f>IF(DataGoesHere!B693="",IF(DD694="Forecast",(Output!$G$47*(IntermediateCalcs!DF694-IntermediateCalcs!DF693))+((1-Output!$G$47)*IntermediateCalcs!DG693),""),(Output!$G$47*(IntermediateCalcs!DF694-IntermediateCalcs!DF693))+((1-Output!$G$47)*IntermediateCalcs!DG693))</f>
        <v/>
      </c>
      <c r="DH694" s="19" t="str">
        <f>IF(DataGoesHere!B693="",IF(DD694="Forecast",DF694+DG694,""),DF694+DG694)</f>
        <v/>
      </c>
      <c r="DI694" s="274" t="str">
        <f>IF(DH694="","",IF(IntermediateCalcs!$AO$9="Yes",IntermediateCalcs!DH694*$CX694,IntermediateCalcs!DH694))</f>
        <v/>
      </c>
      <c r="DJ694" s="250" t="str">
        <f>IF(DataGoesHere!$B694="","",($CZ694-DI694))</f>
        <v/>
      </c>
      <c r="DK694" s="250" t="str">
        <f>IF(DataGoesHere!$B694="","",ABS($CZ694-DI694))</f>
        <v/>
      </c>
      <c r="DL694" s="250" t="str">
        <f>IF(DataGoesHere!$B694="","",DK694^2)</f>
        <v/>
      </c>
      <c r="DM694" s="249" t="str">
        <f>IF(DataGoesHere!$B694="","",DK694/$CZ694)</f>
        <v/>
      </c>
      <c r="DN694" s="250" t="str">
        <f>IF(DataGoesHere!$B694="","",SUM(DJ$2:DJ694)/AVERAGE(DK:DK))</f>
        <v/>
      </c>
      <c r="DP694" s="19" t="str">
        <f>IF(DataGoesHere!B694="",IF($DD694="Forecast",(Output!E$48*IntermediateCalcs!CY694)+Output!G$48,""),(Output!E$48*IntermediateCalcs!CY694)+Output!G$48)</f>
        <v/>
      </c>
      <c r="DQ694" s="274" t="str">
        <f>IF(DP694="","",IF(IntermediateCalcs!$AO$9="Yes",IntermediateCalcs!DP694*$CX694,IntermediateCalcs!DP694))</f>
        <v/>
      </c>
      <c r="DR694" s="250" t="str">
        <f>IF(DataGoesHere!$B694="","",($CZ694-DQ694))</f>
        <v/>
      </c>
      <c r="DS694" s="250" t="str">
        <f>IF(DataGoesHere!$B694="","",ABS($CZ694-DQ694))</f>
        <v/>
      </c>
      <c r="DT694" s="250" t="str">
        <f>IF(DataGoesHere!$B694="","",DS694^2)</f>
        <v/>
      </c>
      <c r="DU694" s="249" t="str">
        <f>IF(DataGoesHere!$B694="","",DS694/$CZ694)</f>
        <v/>
      </c>
      <c r="DV694" s="250" t="str">
        <f>IF(DataGoesHere!$B694="","",SUM(DR$2:DR694)/AVERAGE(DS:DS))</f>
        <v/>
      </c>
      <c r="DX694" s="19" t="str">
        <f>IF(DataGoesHere!$B693="","",(DB688*(Output!$O$49/Output!$P$49))+(IntermediateCalcs!DB689*(Output!$M$49/Output!$P$49))+(IntermediateCalcs!DB690*(Output!$K$49/Output!$P$49))+(DB691*(Output!$I$49/Output!$P$49))+(IntermediateCalcs!DB692*(Output!$G$49/Output!$P$49))+(IntermediateCalcs!DB693*(Output!$E$49/Output!$P$49)))</f>
        <v/>
      </c>
      <c r="DY694" s="274" t="str">
        <f>IF(DX694="","",IF(IntermediateCalcs!$AO$9="Yes",IntermediateCalcs!DX694*$CX694,IntermediateCalcs!DX694))</f>
        <v/>
      </c>
      <c r="DZ694" s="250" t="str">
        <f>IF(DataGoesHere!$B694="","",($CZ694-DY694))</f>
        <v/>
      </c>
      <c r="EA694" s="250" t="str">
        <f>IF(DataGoesHere!$B694="","",ABS($CZ694-DY694))</f>
        <v/>
      </c>
      <c r="EB694" s="250" t="str">
        <f>IF(DataGoesHere!$B694="","",EA694^2)</f>
        <v/>
      </c>
      <c r="EC694" s="249" t="str">
        <f>IF(DataGoesHere!$B694="","",EA694/$CZ694)</f>
        <v/>
      </c>
      <c r="ED694" s="250" t="str">
        <f>IF(DataGoesHere!$B694="","",SUM(DZ$2:DZ694)/AVERAGE(EA:EA))</f>
        <v/>
      </c>
    </row>
    <row r="695" spans="20:134" x14ac:dyDescent="0.2">
      <c r="T695" s="240"/>
      <c r="U695" s="86"/>
      <c r="V695" s="86"/>
      <c r="W695" s="86"/>
      <c r="X695" s="86"/>
      <c r="Y695" s="86"/>
      <c r="Z695" s="86"/>
      <c r="AA695" s="86"/>
      <c r="AB695" s="86"/>
      <c r="AC695" s="245" t="str">
        <f>IF(DataGoesHere!$B695="","",(DataGoesHere!$B695/SUM(DataGoesHere!$B686:'DataGoesHere'!$B697)))</f>
        <v/>
      </c>
      <c r="AD695" s="86"/>
      <c r="AE695" s="241"/>
      <c r="CV695" s="310" t="str">
        <f>IF(DataGoesHere!B695="","",DataGoesHere!A695)</f>
        <v/>
      </c>
      <c r="CW695" s="271">
        <f t="shared" ca="1" si="28"/>
        <v>10</v>
      </c>
      <c r="CX695" s="272">
        <f t="shared" ca="1" si="29"/>
        <v>0.92557634012077306</v>
      </c>
      <c r="CY695" s="266">
        <f>DataGoesHere!A695</f>
        <v>694</v>
      </c>
      <c r="CZ695" s="19" t="str">
        <f>IF(DataGoesHere!B695="","",DataGoesHere!B695)</f>
        <v/>
      </c>
      <c r="DA695" s="19" t="str">
        <f>IF(DataGoesHere!B695="","",IF(AH$5="No",DataGoesHere!B695,DataGoesHere!B695-(AH$2*(DataGoesHere!A695-1))))</f>
        <v/>
      </c>
      <c r="DB695" s="19" t="str">
        <f>IF(DataGoesHere!B695="","",IF(AO$9="No",DataGoesHere!B695,DataGoesHere!B695/CX695))</f>
        <v/>
      </c>
      <c r="DC695" s="19" t="str">
        <f>IF(DataGoesHere!B695="","",IF(AO$9="No",DA695,DA695/CX695))</f>
        <v/>
      </c>
      <c r="DD695" s="293" t="str">
        <f>IF(CZ695="",IF(COUNTIF(DD$2:DD694,"Forecast")&lt;Output!E$43,"Forecast",""),"Actual")</f>
        <v/>
      </c>
      <c r="DF695" s="19" t="str">
        <f>IF(DataGoesHere!B694="",IF(DD695="Forecast",(Output!$E$47*IntermediateCalcs!DH694)+((1-Output!$E$47)*IntermediateCalcs!DF694),""),(Output!$E$47*IntermediateCalcs!DB694)+((1-Output!$E$47)*IntermediateCalcs!DF694))</f>
        <v/>
      </c>
      <c r="DG695" s="19" t="str">
        <f>IF(DataGoesHere!B694="",IF(DD695="Forecast",(Output!$G$47*(IntermediateCalcs!DF695-IntermediateCalcs!DF694))+((1-Output!$G$47)*IntermediateCalcs!DG694),""),(Output!$G$47*(IntermediateCalcs!DF695-IntermediateCalcs!DF694))+((1-Output!$G$47)*IntermediateCalcs!DG694))</f>
        <v/>
      </c>
      <c r="DH695" s="19" t="str">
        <f>IF(DataGoesHere!B694="",IF(DD695="Forecast",DF695+DG695,""),DF695+DG695)</f>
        <v/>
      </c>
      <c r="DI695" s="274" t="str">
        <f>IF(DH695="","",IF(IntermediateCalcs!$AO$9="Yes",IntermediateCalcs!DH695*$CX695,IntermediateCalcs!DH695))</f>
        <v/>
      </c>
      <c r="DJ695" s="250" t="str">
        <f>IF(DataGoesHere!$B695="","",($CZ695-DI695))</f>
        <v/>
      </c>
      <c r="DK695" s="250" t="str">
        <f>IF(DataGoesHere!$B695="","",ABS($CZ695-DI695))</f>
        <v/>
      </c>
      <c r="DL695" s="250" t="str">
        <f>IF(DataGoesHere!$B695="","",DK695^2)</f>
        <v/>
      </c>
      <c r="DM695" s="249" t="str">
        <f>IF(DataGoesHere!$B695="","",DK695/$CZ695)</f>
        <v/>
      </c>
      <c r="DN695" s="250" t="str">
        <f>IF(DataGoesHere!$B695="","",SUM(DJ$2:DJ695)/AVERAGE(DK:DK))</f>
        <v/>
      </c>
      <c r="DP695" s="19" t="str">
        <f>IF(DataGoesHere!B695="",IF($DD695="Forecast",(Output!E$48*IntermediateCalcs!CY695)+Output!G$48,""),(Output!E$48*IntermediateCalcs!CY695)+Output!G$48)</f>
        <v/>
      </c>
      <c r="DQ695" s="274" t="str">
        <f>IF(DP695="","",IF(IntermediateCalcs!$AO$9="Yes",IntermediateCalcs!DP695*$CX695,IntermediateCalcs!DP695))</f>
        <v/>
      </c>
      <c r="DR695" s="250" t="str">
        <f>IF(DataGoesHere!$B695="","",($CZ695-DQ695))</f>
        <v/>
      </c>
      <c r="DS695" s="250" t="str">
        <f>IF(DataGoesHere!$B695="","",ABS($CZ695-DQ695))</f>
        <v/>
      </c>
      <c r="DT695" s="250" t="str">
        <f>IF(DataGoesHere!$B695="","",DS695^2)</f>
        <v/>
      </c>
      <c r="DU695" s="249" t="str">
        <f>IF(DataGoesHere!$B695="","",DS695/$CZ695)</f>
        <v/>
      </c>
      <c r="DV695" s="250" t="str">
        <f>IF(DataGoesHere!$B695="","",SUM(DR$2:DR695)/AVERAGE(DS:DS))</f>
        <v/>
      </c>
      <c r="DX695" s="19" t="str">
        <f>IF(DataGoesHere!$B694="","",(DB689*(Output!$O$49/Output!$P$49))+(IntermediateCalcs!DB690*(Output!$M$49/Output!$P$49))+(IntermediateCalcs!DB691*(Output!$K$49/Output!$P$49))+(DB692*(Output!$I$49/Output!$P$49))+(IntermediateCalcs!DB693*(Output!$G$49/Output!$P$49))+(IntermediateCalcs!DB694*(Output!$E$49/Output!$P$49)))</f>
        <v/>
      </c>
      <c r="DY695" s="274" t="str">
        <f>IF(DX695="","",IF(IntermediateCalcs!$AO$9="Yes",IntermediateCalcs!DX695*$CX695,IntermediateCalcs!DX695))</f>
        <v/>
      </c>
      <c r="DZ695" s="250" t="str">
        <f>IF(DataGoesHere!$B695="","",($CZ695-DY695))</f>
        <v/>
      </c>
      <c r="EA695" s="250" t="str">
        <f>IF(DataGoesHere!$B695="","",ABS($CZ695-DY695))</f>
        <v/>
      </c>
      <c r="EB695" s="250" t="str">
        <f>IF(DataGoesHere!$B695="","",EA695^2)</f>
        <v/>
      </c>
      <c r="EC695" s="249" t="str">
        <f>IF(DataGoesHere!$B695="","",EA695/$CZ695)</f>
        <v/>
      </c>
      <c r="ED695" s="250" t="str">
        <f>IF(DataGoesHere!$B695="","",SUM(DZ$2:DZ695)/AVERAGE(EA:EA))</f>
        <v/>
      </c>
    </row>
    <row r="696" spans="20:134" x14ac:dyDescent="0.2">
      <c r="T696" s="240"/>
      <c r="U696" s="86"/>
      <c r="V696" s="86"/>
      <c r="W696" s="86"/>
      <c r="X696" s="86"/>
      <c r="Y696" s="86"/>
      <c r="Z696" s="86"/>
      <c r="AA696" s="86"/>
      <c r="AB696" s="86"/>
      <c r="AC696" s="86"/>
      <c r="AD696" s="245" t="str">
        <f>IF(DataGoesHere!$B696="","",(DataGoesHere!$B696/SUM(DataGoesHere!$B686:'DataGoesHere'!$B697)))</f>
        <v/>
      </c>
      <c r="AE696" s="241"/>
      <c r="CV696" s="310" t="str">
        <f>IF(DataGoesHere!B696="","",DataGoesHere!A696)</f>
        <v/>
      </c>
      <c r="CW696" s="271">
        <f t="shared" ca="1" si="28"/>
        <v>11</v>
      </c>
      <c r="CX696" s="272">
        <f t="shared" ca="1" si="29"/>
        <v>0.97463169608807265</v>
      </c>
      <c r="CY696" s="266">
        <f>DataGoesHere!A696</f>
        <v>695</v>
      </c>
      <c r="CZ696" s="19" t="str">
        <f>IF(DataGoesHere!B696="","",DataGoesHere!B696)</f>
        <v/>
      </c>
      <c r="DA696" s="19" t="str">
        <f>IF(DataGoesHere!B696="","",IF(AH$5="No",DataGoesHere!B696,DataGoesHere!B696-(AH$2*(DataGoesHere!A696-1))))</f>
        <v/>
      </c>
      <c r="DB696" s="19" t="str">
        <f>IF(DataGoesHere!B696="","",IF(AO$9="No",DataGoesHere!B696,DataGoesHere!B696/CX696))</f>
        <v/>
      </c>
      <c r="DC696" s="19" t="str">
        <f>IF(DataGoesHere!B696="","",IF(AO$9="No",DA696,DA696/CX696))</f>
        <v/>
      </c>
      <c r="DD696" s="293" t="str">
        <f>IF(CZ696="",IF(COUNTIF(DD$2:DD695,"Forecast")&lt;Output!E$43,"Forecast",""),"Actual")</f>
        <v/>
      </c>
      <c r="DF696" s="19" t="str">
        <f>IF(DataGoesHere!B695="",IF(DD696="Forecast",(Output!$E$47*IntermediateCalcs!DH695)+((1-Output!$E$47)*IntermediateCalcs!DF695),""),(Output!$E$47*IntermediateCalcs!DB695)+((1-Output!$E$47)*IntermediateCalcs!DF695))</f>
        <v/>
      </c>
      <c r="DG696" s="19" t="str">
        <f>IF(DataGoesHere!B695="",IF(DD696="Forecast",(Output!$G$47*(IntermediateCalcs!DF696-IntermediateCalcs!DF695))+((1-Output!$G$47)*IntermediateCalcs!DG695),""),(Output!$G$47*(IntermediateCalcs!DF696-IntermediateCalcs!DF695))+((1-Output!$G$47)*IntermediateCalcs!DG695))</f>
        <v/>
      </c>
      <c r="DH696" s="19" t="str">
        <f>IF(DataGoesHere!B695="",IF(DD696="Forecast",DF696+DG696,""),DF696+DG696)</f>
        <v/>
      </c>
      <c r="DI696" s="274" t="str">
        <f>IF(DH696="","",IF(IntermediateCalcs!$AO$9="Yes",IntermediateCalcs!DH696*$CX696,IntermediateCalcs!DH696))</f>
        <v/>
      </c>
      <c r="DJ696" s="250" t="str">
        <f>IF(DataGoesHere!$B696="","",($CZ696-DI696))</f>
        <v/>
      </c>
      <c r="DK696" s="250" t="str">
        <f>IF(DataGoesHere!$B696="","",ABS($CZ696-DI696))</f>
        <v/>
      </c>
      <c r="DL696" s="250" t="str">
        <f>IF(DataGoesHere!$B696="","",DK696^2)</f>
        <v/>
      </c>
      <c r="DM696" s="249" t="str">
        <f>IF(DataGoesHere!$B696="","",DK696/$CZ696)</f>
        <v/>
      </c>
      <c r="DN696" s="250" t="str">
        <f>IF(DataGoesHere!$B696="","",SUM(DJ$2:DJ696)/AVERAGE(DK:DK))</f>
        <v/>
      </c>
      <c r="DP696" s="19" t="str">
        <f>IF(DataGoesHere!B696="",IF($DD696="Forecast",(Output!E$48*IntermediateCalcs!CY696)+Output!G$48,""),(Output!E$48*IntermediateCalcs!CY696)+Output!G$48)</f>
        <v/>
      </c>
      <c r="DQ696" s="274" t="str">
        <f>IF(DP696="","",IF(IntermediateCalcs!$AO$9="Yes",IntermediateCalcs!DP696*$CX696,IntermediateCalcs!DP696))</f>
        <v/>
      </c>
      <c r="DR696" s="250" t="str">
        <f>IF(DataGoesHere!$B696="","",($CZ696-DQ696))</f>
        <v/>
      </c>
      <c r="DS696" s="250" t="str">
        <f>IF(DataGoesHere!$B696="","",ABS($CZ696-DQ696))</f>
        <v/>
      </c>
      <c r="DT696" s="250" t="str">
        <f>IF(DataGoesHere!$B696="","",DS696^2)</f>
        <v/>
      </c>
      <c r="DU696" s="249" t="str">
        <f>IF(DataGoesHere!$B696="","",DS696/$CZ696)</f>
        <v/>
      </c>
      <c r="DV696" s="250" t="str">
        <f>IF(DataGoesHere!$B696="","",SUM(DR$2:DR696)/AVERAGE(DS:DS))</f>
        <v/>
      </c>
      <c r="DX696" s="19" t="str">
        <f>IF(DataGoesHere!$B695="","",(DB690*(Output!$O$49/Output!$P$49))+(IntermediateCalcs!DB691*(Output!$M$49/Output!$P$49))+(IntermediateCalcs!DB692*(Output!$K$49/Output!$P$49))+(DB693*(Output!$I$49/Output!$P$49))+(IntermediateCalcs!DB694*(Output!$G$49/Output!$P$49))+(IntermediateCalcs!DB695*(Output!$E$49/Output!$P$49)))</f>
        <v/>
      </c>
      <c r="DY696" s="274" t="str">
        <f>IF(DX696="","",IF(IntermediateCalcs!$AO$9="Yes",IntermediateCalcs!DX696*$CX696,IntermediateCalcs!DX696))</f>
        <v/>
      </c>
      <c r="DZ696" s="250" t="str">
        <f>IF(DataGoesHere!$B696="","",($CZ696-DY696))</f>
        <v/>
      </c>
      <c r="EA696" s="250" t="str">
        <f>IF(DataGoesHere!$B696="","",ABS($CZ696-DY696))</f>
        <v/>
      </c>
      <c r="EB696" s="250" t="str">
        <f>IF(DataGoesHere!$B696="","",EA696^2)</f>
        <v/>
      </c>
      <c r="EC696" s="249" t="str">
        <f>IF(DataGoesHere!$B696="","",EA696/$CZ696)</f>
        <v/>
      </c>
      <c r="ED696" s="250" t="str">
        <f>IF(DataGoesHere!$B696="","",SUM(DZ$2:DZ696)/AVERAGE(EA:EA))</f>
        <v/>
      </c>
    </row>
    <row r="697" spans="20:134" x14ac:dyDescent="0.2">
      <c r="T697" s="242"/>
      <c r="U697" s="243"/>
      <c r="V697" s="243"/>
      <c r="W697" s="243"/>
      <c r="X697" s="243"/>
      <c r="Y697" s="243"/>
      <c r="Z697" s="243"/>
      <c r="AA697" s="243"/>
      <c r="AB697" s="243"/>
      <c r="AC697" s="243"/>
      <c r="AD697" s="243"/>
      <c r="AE697" s="246" t="str">
        <f>IF(DataGoesHere!$B697="","",(DataGoesHere!$B697/SUM(DataGoesHere!$B686:'DataGoesHere'!$B697)))</f>
        <v/>
      </c>
      <c r="CV697" s="310" t="str">
        <f>IF(DataGoesHere!B697="","",DataGoesHere!A697)</f>
        <v/>
      </c>
      <c r="CW697" s="271">
        <f t="shared" ca="1" si="28"/>
        <v>12</v>
      </c>
      <c r="CX697" s="272">
        <f t="shared" ca="1" si="29"/>
        <v>1.0054005237672714</v>
      </c>
      <c r="CY697" s="266">
        <f>DataGoesHere!A697</f>
        <v>696</v>
      </c>
      <c r="CZ697" s="19" t="str">
        <f>IF(DataGoesHere!B697="","",DataGoesHere!B697)</f>
        <v/>
      </c>
      <c r="DA697" s="19" t="str">
        <f>IF(DataGoesHere!B697="","",IF(AH$5="No",DataGoesHere!B697,DataGoesHere!B697-(AH$2*(DataGoesHere!A697-1))))</f>
        <v/>
      </c>
      <c r="DB697" s="19" t="str">
        <f>IF(DataGoesHere!B697="","",IF(AO$9="No",DataGoesHere!B697,DataGoesHere!B697/CX697))</f>
        <v/>
      </c>
      <c r="DC697" s="19" t="str">
        <f>IF(DataGoesHere!B697="","",IF(AO$9="No",DA697,DA697/CX697))</f>
        <v/>
      </c>
      <c r="DD697" s="293" t="str">
        <f>IF(CZ697="",IF(COUNTIF(DD$2:DD696,"Forecast")&lt;Output!E$43,"Forecast",""),"Actual")</f>
        <v/>
      </c>
      <c r="DF697" s="19" t="str">
        <f>IF(DataGoesHere!B696="",IF(DD697="Forecast",(Output!$E$47*IntermediateCalcs!DH696)+((1-Output!$E$47)*IntermediateCalcs!DF696),""),(Output!$E$47*IntermediateCalcs!DB696)+((1-Output!$E$47)*IntermediateCalcs!DF696))</f>
        <v/>
      </c>
      <c r="DG697" s="19" t="str">
        <f>IF(DataGoesHere!B696="",IF(DD697="Forecast",(Output!$G$47*(IntermediateCalcs!DF697-IntermediateCalcs!DF696))+((1-Output!$G$47)*IntermediateCalcs!DG696),""),(Output!$G$47*(IntermediateCalcs!DF697-IntermediateCalcs!DF696))+((1-Output!$G$47)*IntermediateCalcs!DG696))</f>
        <v/>
      </c>
      <c r="DH697" s="19" t="str">
        <f>IF(DataGoesHere!B696="",IF(DD697="Forecast",DF697+DG697,""),DF697+DG697)</f>
        <v/>
      </c>
      <c r="DI697" s="274" t="str">
        <f>IF(DH697="","",IF(IntermediateCalcs!$AO$9="Yes",IntermediateCalcs!DH697*$CX697,IntermediateCalcs!DH697))</f>
        <v/>
      </c>
      <c r="DJ697" s="250" t="str">
        <f>IF(DataGoesHere!$B697="","",($CZ697-DI697))</f>
        <v/>
      </c>
      <c r="DK697" s="250" t="str">
        <f>IF(DataGoesHere!$B697="","",ABS($CZ697-DI697))</f>
        <v/>
      </c>
      <c r="DL697" s="250" t="str">
        <f>IF(DataGoesHere!$B697="","",DK697^2)</f>
        <v/>
      </c>
      <c r="DM697" s="249" t="str">
        <f>IF(DataGoesHere!$B697="","",DK697/$CZ697)</f>
        <v/>
      </c>
      <c r="DN697" s="250" t="str">
        <f>IF(DataGoesHere!$B697="","",SUM(DJ$2:DJ697)/AVERAGE(DK:DK))</f>
        <v/>
      </c>
      <c r="DP697" s="19" t="str">
        <f>IF(DataGoesHere!B697="",IF($DD697="Forecast",(Output!E$48*IntermediateCalcs!CY697)+Output!G$48,""),(Output!E$48*IntermediateCalcs!CY697)+Output!G$48)</f>
        <v/>
      </c>
      <c r="DQ697" s="274" t="str">
        <f>IF(DP697="","",IF(IntermediateCalcs!$AO$9="Yes",IntermediateCalcs!DP697*$CX697,IntermediateCalcs!DP697))</f>
        <v/>
      </c>
      <c r="DR697" s="250" t="str">
        <f>IF(DataGoesHere!$B697="","",($CZ697-DQ697))</f>
        <v/>
      </c>
      <c r="DS697" s="250" t="str">
        <f>IF(DataGoesHere!$B697="","",ABS($CZ697-DQ697))</f>
        <v/>
      </c>
      <c r="DT697" s="250" t="str">
        <f>IF(DataGoesHere!$B697="","",DS697^2)</f>
        <v/>
      </c>
      <c r="DU697" s="249" t="str">
        <f>IF(DataGoesHere!$B697="","",DS697/$CZ697)</f>
        <v/>
      </c>
      <c r="DV697" s="250" t="str">
        <f>IF(DataGoesHere!$B697="","",SUM(DR$2:DR697)/AVERAGE(DS:DS))</f>
        <v/>
      </c>
      <c r="DX697" s="19" t="str">
        <f>IF(DataGoesHere!$B696="","",(DB691*(Output!$O$49/Output!$P$49))+(IntermediateCalcs!DB692*(Output!$M$49/Output!$P$49))+(IntermediateCalcs!DB693*(Output!$K$49/Output!$P$49))+(DB694*(Output!$I$49/Output!$P$49))+(IntermediateCalcs!DB695*(Output!$G$49/Output!$P$49))+(IntermediateCalcs!DB696*(Output!$E$49/Output!$P$49)))</f>
        <v/>
      </c>
      <c r="DY697" s="274" t="str">
        <f>IF(DX697="","",IF(IntermediateCalcs!$AO$9="Yes",IntermediateCalcs!DX697*$CX697,IntermediateCalcs!DX697))</f>
        <v/>
      </c>
      <c r="DZ697" s="250" t="str">
        <f>IF(DataGoesHere!$B697="","",($CZ697-DY697))</f>
        <v/>
      </c>
      <c r="EA697" s="250" t="str">
        <f>IF(DataGoesHere!$B697="","",ABS($CZ697-DY697))</f>
        <v/>
      </c>
      <c r="EB697" s="250" t="str">
        <f>IF(DataGoesHere!$B697="","",EA697^2)</f>
        <v/>
      </c>
      <c r="EC697" s="249" t="str">
        <f>IF(DataGoesHere!$B697="","",EA697/$CZ697)</f>
        <v/>
      </c>
      <c r="ED697" s="250" t="str">
        <f>IF(DataGoesHere!$B697="","",SUM(DZ$2:DZ697)/AVERAGE(EA:EA))</f>
        <v/>
      </c>
    </row>
    <row r="698" spans="20:134" x14ac:dyDescent="0.2">
      <c r="T698" s="244" t="str">
        <f>IF(DataGoesHere!$B698="","",(DataGoesHere!$B698/SUM(DataGoesHere!$B698:'DataGoesHere'!$B709)))</f>
        <v/>
      </c>
      <c r="U698" s="238"/>
      <c r="V698" s="238"/>
      <c r="W698" s="238"/>
      <c r="X698" s="238"/>
      <c r="Y698" s="238"/>
      <c r="Z698" s="238"/>
      <c r="AA698" s="238"/>
      <c r="AB698" s="238"/>
      <c r="AC698" s="238"/>
      <c r="AD698" s="238"/>
      <c r="AE698" s="239"/>
      <c r="CV698" s="310" t="str">
        <f>IF(DataGoesHere!B698="","",DataGoesHere!A698)</f>
        <v/>
      </c>
      <c r="CW698" s="271">
        <f t="shared" ca="1" si="28"/>
        <v>1</v>
      </c>
      <c r="CX698" s="272">
        <f t="shared" ca="1" si="29"/>
        <v>1.3236179355303281</v>
      </c>
      <c r="CY698" s="266">
        <f>DataGoesHere!A698</f>
        <v>697</v>
      </c>
      <c r="CZ698" s="19" t="str">
        <f>IF(DataGoesHere!B698="","",DataGoesHere!B698)</f>
        <v/>
      </c>
      <c r="DA698" s="19" t="str">
        <f>IF(DataGoesHere!B698="","",IF(AH$5="No",DataGoesHere!B698,DataGoesHere!B698-(AH$2*(DataGoesHere!A698-1))))</f>
        <v/>
      </c>
      <c r="DB698" s="19" t="str">
        <f>IF(DataGoesHere!B698="","",IF(AO$9="No",DataGoesHere!B698,DataGoesHere!B698/CX698))</f>
        <v/>
      </c>
      <c r="DC698" s="19" t="str">
        <f>IF(DataGoesHere!B698="","",IF(AO$9="No",DA698,DA698/CX698))</f>
        <v/>
      </c>
      <c r="DD698" s="293" t="str">
        <f>IF(CZ698="",IF(COUNTIF(DD$2:DD697,"Forecast")&lt;Output!E$43,"Forecast",""),"Actual")</f>
        <v/>
      </c>
      <c r="DF698" s="19" t="str">
        <f>IF(DataGoesHere!B697="",IF(DD698="Forecast",(Output!$E$47*IntermediateCalcs!DH697)+((1-Output!$E$47)*IntermediateCalcs!DF697),""),(Output!$E$47*IntermediateCalcs!DB697)+((1-Output!$E$47)*IntermediateCalcs!DF697))</f>
        <v/>
      </c>
      <c r="DG698" s="19" t="str">
        <f>IF(DataGoesHere!B697="",IF(DD698="Forecast",(Output!$G$47*(IntermediateCalcs!DF698-IntermediateCalcs!DF697))+((1-Output!$G$47)*IntermediateCalcs!DG697),""),(Output!$G$47*(IntermediateCalcs!DF698-IntermediateCalcs!DF697))+((1-Output!$G$47)*IntermediateCalcs!DG697))</f>
        <v/>
      </c>
      <c r="DH698" s="19" t="str">
        <f>IF(DataGoesHere!B697="",IF(DD698="Forecast",DF698+DG698,""),DF698+DG698)</f>
        <v/>
      </c>
      <c r="DI698" s="274" t="str">
        <f>IF(DH698="","",IF(IntermediateCalcs!$AO$9="Yes",IntermediateCalcs!DH698*$CX698,IntermediateCalcs!DH698))</f>
        <v/>
      </c>
      <c r="DJ698" s="250" t="str">
        <f>IF(DataGoesHere!$B698="","",($CZ698-DI698))</f>
        <v/>
      </c>
      <c r="DK698" s="250" t="str">
        <f>IF(DataGoesHere!$B698="","",ABS($CZ698-DI698))</f>
        <v/>
      </c>
      <c r="DL698" s="250" t="str">
        <f>IF(DataGoesHere!$B698="","",DK698^2)</f>
        <v/>
      </c>
      <c r="DM698" s="249" t="str">
        <f>IF(DataGoesHere!$B698="","",DK698/$CZ698)</f>
        <v/>
      </c>
      <c r="DN698" s="250" t="str">
        <f>IF(DataGoesHere!$B698="","",SUM(DJ$2:DJ698)/AVERAGE(DK:DK))</f>
        <v/>
      </c>
      <c r="DP698" s="19" t="str">
        <f>IF(DataGoesHere!B698="",IF($DD698="Forecast",(Output!E$48*IntermediateCalcs!CY698)+Output!G$48,""),(Output!E$48*IntermediateCalcs!CY698)+Output!G$48)</f>
        <v/>
      </c>
      <c r="DQ698" s="274" t="str">
        <f>IF(DP698="","",IF(IntermediateCalcs!$AO$9="Yes",IntermediateCalcs!DP698*$CX698,IntermediateCalcs!DP698))</f>
        <v/>
      </c>
      <c r="DR698" s="250" t="str">
        <f>IF(DataGoesHere!$B698="","",($CZ698-DQ698))</f>
        <v/>
      </c>
      <c r="DS698" s="250" t="str">
        <f>IF(DataGoesHere!$B698="","",ABS($CZ698-DQ698))</f>
        <v/>
      </c>
      <c r="DT698" s="250" t="str">
        <f>IF(DataGoesHere!$B698="","",DS698^2)</f>
        <v/>
      </c>
      <c r="DU698" s="249" t="str">
        <f>IF(DataGoesHere!$B698="","",DS698/$CZ698)</f>
        <v/>
      </c>
      <c r="DV698" s="250" t="str">
        <f>IF(DataGoesHere!$B698="","",SUM(DR$2:DR698)/AVERAGE(DS:DS))</f>
        <v/>
      </c>
      <c r="DX698" s="19" t="str">
        <f>IF(DataGoesHere!$B697="","",(DB692*(Output!$O$49/Output!$P$49))+(IntermediateCalcs!DB693*(Output!$M$49/Output!$P$49))+(IntermediateCalcs!DB694*(Output!$K$49/Output!$P$49))+(DB695*(Output!$I$49/Output!$P$49))+(IntermediateCalcs!DB696*(Output!$G$49/Output!$P$49))+(IntermediateCalcs!DB697*(Output!$E$49/Output!$P$49)))</f>
        <v/>
      </c>
      <c r="DY698" s="274" t="str">
        <f>IF(DX698="","",IF(IntermediateCalcs!$AO$9="Yes",IntermediateCalcs!DX698*$CX698,IntermediateCalcs!DX698))</f>
        <v/>
      </c>
      <c r="DZ698" s="250" t="str">
        <f>IF(DataGoesHere!$B698="","",($CZ698-DY698))</f>
        <v/>
      </c>
      <c r="EA698" s="250" t="str">
        <f>IF(DataGoesHere!$B698="","",ABS($CZ698-DY698))</f>
        <v/>
      </c>
      <c r="EB698" s="250" t="str">
        <f>IF(DataGoesHere!$B698="","",EA698^2)</f>
        <v/>
      </c>
      <c r="EC698" s="249" t="str">
        <f>IF(DataGoesHere!$B698="","",EA698/$CZ698)</f>
        <v/>
      </c>
      <c r="ED698" s="250" t="str">
        <f>IF(DataGoesHere!$B698="","",SUM(DZ$2:DZ698)/AVERAGE(EA:EA))</f>
        <v/>
      </c>
    </row>
    <row r="699" spans="20:134" x14ac:dyDescent="0.2">
      <c r="T699" s="240"/>
      <c r="U699" s="245" t="str">
        <f>IF(DataGoesHere!$B699="","",(DataGoesHere!$B699/SUM(DataGoesHere!$B699:'DataGoesHere'!$B709)))</f>
        <v/>
      </c>
      <c r="V699" s="86"/>
      <c r="W699" s="86"/>
      <c r="X699" s="86"/>
      <c r="Y699" s="86"/>
      <c r="Z699" s="86"/>
      <c r="AA699" s="86"/>
      <c r="AB699" s="86"/>
      <c r="AC699" s="86"/>
      <c r="AD699" s="86"/>
      <c r="AE699" s="241"/>
      <c r="CV699" s="310" t="str">
        <f>IF(DataGoesHere!B699="","",DataGoesHere!A699)</f>
        <v/>
      </c>
      <c r="CW699" s="271">
        <f t="shared" ca="1" si="28"/>
        <v>2</v>
      </c>
      <c r="CX699" s="272">
        <f t="shared" ca="1" si="29"/>
        <v>0.80574490527728204</v>
      </c>
      <c r="CY699" s="266">
        <f>DataGoesHere!A699</f>
        <v>698</v>
      </c>
      <c r="CZ699" s="19" t="str">
        <f>IF(DataGoesHere!B699="","",DataGoesHere!B699)</f>
        <v/>
      </c>
      <c r="DA699" s="19" t="str">
        <f>IF(DataGoesHere!B699="","",IF(AH$5="No",DataGoesHere!B699,DataGoesHere!B699-(AH$2*(DataGoesHere!A699-1))))</f>
        <v/>
      </c>
      <c r="DB699" s="19" t="str">
        <f>IF(DataGoesHere!B699="","",IF(AO$9="No",DataGoesHere!B699,DataGoesHere!B699/CX699))</f>
        <v/>
      </c>
      <c r="DC699" s="19" t="str">
        <f>IF(DataGoesHere!B699="","",IF(AO$9="No",DA699,DA699/CX699))</f>
        <v/>
      </c>
      <c r="DD699" s="293" t="str">
        <f>IF(CZ699="",IF(COUNTIF(DD$2:DD698,"Forecast")&lt;Output!E$43,"Forecast",""),"Actual")</f>
        <v/>
      </c>
      <c r="DF699" s="19" t="str">
        <f>IF(DataGoesHere!B698="",IF(DD699="Forecast",(Output!$E$47*IntermediateCalcs!DH698)+((1-Output!$E$47)*IntermediateCalcs!DF698),""),(Output!$E$47*IntermediateCalcs!DB698)+((1-Output!$E$47)*IntermediateCalcs!DF698))</f>
        <v/>
      </c>
      <c r="DG699" s="19" t="str">
        <f>IF(DataGoesHere!B698="",IF(DD699="Forecast",(Output!$G$47*(IntermediateCalcs!DF699-IntermediateCalcs!DF698))+((1-Output!$G$47)*IntermediateCalcs!DG698),""),(Output!$G$47*(IntermediateCalcs!DF699-IntermediateCalcs!DF698))+((1-Output!$G$47)*IntermediateCalcs!DG698))</f>
        <v/>
      </c>
      <c r="DH699" s="19" t="str">
        <f>IF(DataGoesHere!B698="",IF(DD699="Forecast",DF699+DG699,""),DF699+DG699)</f>
        <v/>
      </c>
      <c r="DI699" s="274" t="str">
        <f>IF(DH699="","",IF(IntermediateCalcs!$AO$9="Yes",IntermediateCalcs!DH699*$CX699,IntermediateCalcs!DH699))</f>
        <v/>
      </c>
      <c r="DJ699" s="250" t="str">
        <f>IF(DataGoesHere!$B699="","",($CZ699-DI699))</f>
        <v/>
      </c>
      <c r="DK699" s="250" t="str">
        <f>IF(DataGoesHere!$B699="","",ABS($CZ699-DI699))</f>
        <v/>
      </c>
      <c r="DL699" s="250" t="str">
        <f>IF(DataGoesHere!$B699="","",DK699^2)</f>
        <v/>
      </c>
      <c r="DM699" s="249" t="str">
        <f>IF(DataGoesHere!$B699="","",DK699/$CZ699)</f>
        <v/>
      </c>
      <c r="DN699" s="250" t="str">
        <f>IF(DataGoesHere!$B699="","",SUM(DJ$2:DJ699)/AVERAGE(DK:DK))</f>
        <v/>
      </c>
      <c r="DP699" s="19" t="str">
        <f>IF(DataGoesHere!B699="",IF($DD699="Forecast",(Output!E$48*IntermediateCalcs!CY699)+Output!G$48,""),(Output!E$48*IntermediateCalcs!CY699)+Output!G$48)</f>
        <v/>
      </c>
      <c r="DQ699" s="274" t="str">
        <f>IF(DP699="","",IF(IntermediateCalcs!$AO$9="Yes",IntermediateCalcs!DP699*$CX699,IntermediateCalcs!DP699))</f>
        <v/>
      </c>
      <c r="DR699" s="250" t="str">
        <f>IF(DataGoesHere!$B699="","",($CZ699-DQ699))</f>
        <v/>
      </c>
      <c r="DS699" s="250" t="str">
        <f>IF(DataGoesHere!$B699="","",ABS($CZ699-DQ699))</f>
        <v/>
      </c>
      <c r="DT699" s="250" t="str">
        <f>IF(DataGoesHere!$B699="","",DS699^2)</f>
        <v/>
      </c>
      <c r="DU699" s="249" t="str">
        <f>IF(DataGoesHere!$B699="","",DS699/$CZ699)</f>
        <v/>
      </c>
      <c r="DV699" s="250" t="str">
        <f>IF(DataGoesHere!$B699="","",SUM(DR$2:DR699)/AVERAGE(DS:DS))</f>
        <v/>
      </c>
      <c r="DX699" s="19" t="str">
        <f>IF(DataGoesHere!$B698="","",(DB693*(Output!$O$49/Output!$P$49))+(IntermediateCalcs!DB694*(Output!$M$49/Output!$P$49))+(IntermediateCalcs!DB695*(Output!$K$49/Output!$P$49))+(DB696*(Output!$I$49/Output!$P$49))+(IntermediateCalcs!DB697*(Output!$G$49/Output!$P$49))+(IntermediateCalcs!DB698*(Output!$E$49/Output!$P$49)))</f>
        <v/>
      </c>
      <c r="DY699" s="274" t="str">
        <f>IF(DX699="","",IF(IntermediateCalcs!$AO$9="Yes",IntermediateCalcs!DX699*$CX699,IntermediateCalcs!DX699))</f>
        <v/>
      </c>
      <c r="DZ699" s="250" t="str">
        <f>IF(DataGoesHere!$B699="","",($CZ699-DY699))</f>
        <v/>
      </c>
      <c r="EA699" s="250" t="str">
        <f>IF(DataGoesHere!$B699="","",ABS($CZ699-DY699))</f>
        <v/>
      </c>
      <c r="EB699" s="250" t="str">
        <f>IF(DataGoesHere!$B699="","",EA699^2)</f>
        <v/>
      </c>
      <c r="EC699" s="249" t="str">
        <f>IF(DataGoesHere!$B699="","",EA699/$CZ699)</f>
        <v/>
      </c>
      <c r="ED699" s="250" t="str">
        <f>IF(DataGoesHere!$B699="","",SUM(DZ$2:DZ699)/AVERAGE(EA:EA))</f>
        <v/>
      </c>
    </row>
    <row r="700" spans="20:134" x14ac:dyDescent="0.2">
      <c r="T700" s="240"/>
      <c r="U700" s="86"/>
      <c r="V700" s="245" t="str">
        <f>IF(DataGoesHere!$B700="","",(DataGoesHere!$B700/SUM(DataGoesHere!$B698:'DataGoesHere'!$B709)))</f>
        <v/>
      </c>
      <c r="W700" s="86"/>
      <c r="X700" s="86"/>
      <c r="Y700" s="86"/>
      <c r="Z700" s="86"/>
      <c r="AA700" s="86"/>
      <c r="AB700" s="86"/>
      <c r="AC700" s="86"/>
      <c r="AD700" s="86"/>
      <c r="AE700" s="241"/>
      <c r="CV700" s="310" t="str">
        <f>IF(DataGoesHere!B700="","",DataGoesHere!A700)</f>
        <v/>
      </c>
      <c r="CW700" s="271">
        <f t="shared" ca="1" si="28"/>
        <v>3</v>
      </c>
      <c r="CX700" s="272">
        <f t="shared" ca="1" si="29"/>
        <v>0.79862940076451561</v>
      </c>
      <c r="CY700" s="266">
        <f>DataGoesHere!A700</f>
        <v>699</v>
      </c>
      <c r="CZ700" s="19" t="str">
        <f>IF(DataGoesHere!B700="","",DataGoesHere!B700)</f>
        <v/>
      </c>
      <c r="DA700" s="19" t="str">
        <f>IF(DataGoesHere!B700="","",IF(AH$5="No",DataGoesHere!B700,DataGoesHere!B700-(AH$2*(DataGoesHere!A700-1))))</f>
        <v/>
      </c>
      <c r="DB700" s="19" t="str">
        <f>IF(DataGoesHere!B700="","",IF(AO$9="No",DataGoesHere!B700,DataGoesHere!B700/CX700))</f>
        <v/>
      </c>
      <c r="DC700" s="19" t="str">
        <f>IF(DataGoesHere!B700="","",IF(AO$9="No",DA700,DA700/CX700))</f>
        <v/>
      </c>
      <c r="DD700" s="293" t="str">
        <f>IF(CZ700="",IF(COUNTIF(DD$2:DD699,"Forecast")&lt;Output!E$43,"Forecast",""),"Actual")</f>
        <v/>
      </c>
      <c r="DF700" s="19" t="str">
        <f>IF(DataGoesHere!B699="",IF(DD700="Forecast",(Output!$E$47*IntermediateCalcs!DH699)+((1-Output!$E$47)*IntermediateCalcs!DF699),""),(Output!$E$47*IntermediateCalcs!DB699)+((1-Output!$E$47)*IntermediateCalcs!DF699))</f>
        <v/>
      </c>
      <c r="DG700" s="19" t="str">
        <f>IF(DataGoesHere!B699="",IF(DD700="Forecast",(Output!$G$47*(IntermediateCalcs!DF700-IntermediateCalcs!DF699))+((1-Output!$G$47)*IntermediateCalcs!DG699),""),(Output!$G$47*(IntermediateCalcs!DF700-IntermediateCalcs!DF699))+((1-Output!$G$47)*IntermediateCalcs!DG699))</f>
        <v/>
      </c>
      <c r="DH700" s="19" t="str">
        <f>IF(DataGoesHere!B699="",IF(DD700="Forecast",DF700+DG700,""),DF700+DG700)</f>
        <v/>
      </c>
      <c r="DI700" s="274" t="str">
        <f>IF(DH700="","",IF(IntermediateCalcs!$AO$9="Yes",IntermediateCalcs!DH700*$CX700,IntermediateCalcs!DH700))</f>
        <v/>
      </c>
      <c r="DJ700" s="250" t="str">
        <f>IF(DataGoesHere!$B700="","",($CZ700-DI700))</f>
        <v/>
      </c>
      <c r="DK700" s="250" t="str">
        <f>IF(DataGoesHere!$B700="","",ABS($CZ700-DI700))</f>
        <v/>
      </c>
      <c r="DL700" s="250" t="str">
        <f>IF(DataGoesHere!$B700="","",DK700^2)</f>
        <v/>
      </c>
      <c r="DM700" s="249" t="str">
        <f>IF(DataGoesHere!$B700="","",DK700/$CZ700)</f>
        <v/>
      </c>
      <c r="DN700" s="250" t="str">
        <f>IF(DataGoesHere!$B700="","",SUM(DJ$2:DJ700)/AVERAGE(DK:DK))</f>
        <v/>
      </c>
      <c r="DP700" s="19" t="str">
        <f>IF(DataGoesHere!B700="",IF($DD700="Forecast",(Output!E$48*IntermediateCalcs!CY700)+Output!G$48,""),(Output!E$48*IntermediateCalcs!CY700)+Output!G$48)</f>
        <v/>
      </c>
      <c r="DQ700" s="274" t="str">
        <f>IF(DP700="","",IF(IntermediateCalcs!$AO$9="Yes",IntermediateCalcs!DP700*$CX700,IntermediateCalcs!DP700))</f>
        <v/>
      </c>
      <c r="DR700" s="250" t="str">
        <f>IF(DataGoesHere!$B700="","",($CZ700-DQ700))</f>
        <v/>
      </c>
      <c r="DS700" s="250" t="str">
        <f>IF(DataGoesHere!$B700="","",ABS($CZ700-DQ700))</f>
        <v/>
      </c>
      <c r="DT700" s="250" t="str">
        <f>IF(DataGoesHere!$B700="","",DS700^2)</f>
        <v/>
      </c>
      <c r="DU700" s="249" t="str">
        <f>IF(DataGoesHere!$B700="","",DS700/$CZ700)</f>
        <v/>
      </c>
      <c r="DV700" s="250" t="str">
        <f>IF(DataGoesHere!$B700="","",SUM(DR$2:DR700)/AVERAGE(DS:DS))</f>
        <v/>
      </c>
      <c r="DX700" s="19" t="str">
        <f>IF(DataGoesHere!$B699="","",(DB694*(Output!$O$49/Output!$P$49))+(IntermediateCalcs!DB695*(Output!$M$49/Output!$P$49))+(IntermediateCalcs!DB696*(Output!$K$49/Output!$P$49))+(DB697*(Output!$I$49/Output!$P$49))+(IntermediateCalcs!DB698*(Output!$G$49/Output!$P$49))+(IntermediateCalcs!DB699*(Output!$E$49/Output!$P$49)))</f>
        <v/>
      </c>
      <c r="DY700" s="274" t="str">
        <f>IF(DX700="","",IF(IntermediateCalcs!$AO$9="Yes",IntermediateCalcs!DX700*$CX700,IntermediateCalcs!DX700))</f>
        <v/>
      </c>
      <c r="DZ700" s="250" t="str">
        <f>IF(DataGoesHere!$B700="","",($CZ700-DY700))</f>
        <v/>
      </c>
      <c r="EA700" s="250" t="str">
        <f>IF(DataGoesHere!$B700="","",ABS($CZ700-DY700))</f>
        <v/>
      </c>
      <c r="EB700" s="250" t="str">
        <f>IF(DataGoesHere!$B700="","",EA700^2)</f>
        <v/>
      </c>
      <c r="EC700" s="249" t="str">
        <f>IF(DataGoesHere!$B700="","",EA700/$CZ700)</f>
        <v/>
      </c>
      <c r="ED700" s="250" t="str">
        <f>IF(DataGoesHere!$B700="","",SUM(DZ$2:DZ700)/AVERAGE(EA:EA))</f>
        <v/>
      </c>
    </row>
    <row r="701" spans="20:134" x14ac:dyDescent="0.2">
      <c r="T701" s="240"/>
      <c r="U701" s="86"/>
      <c r="V701" s="86"/>
      <c r="W701" s="245" t="str">
        <f>IF(DataGoesHere!$B701="","",(DataGoesHere!$B701/SUM(DataGoesHere!$B698:'DataGoesHere'!$B709)))</f>
        <v/>
      </c>
      <c r="X701" s="86"/>
      <c r="Y701" s="86"/>
      <c r="Z701" s="86"/>
      <c r="AA701" s="86"/>
      <c r="AB701" s="86"/>
      <c r="AC701" s="86"/>
      <c r="AD701" s="86"/>
      <c r="AE701" s="241"/>
      <c r="CV701" s="310" t="str">
        <f>IF(DataGoesHere!B701="","",DataGoesHere!A701)</f>
        <v/>
      </c>
      <c r="CW701" s="271">
        <f t="shared" ca="1" si="28"/>
        <v>4</v>
      </c>
      <c r="CX701" s="272">
        <f t="shared" ca="1" si="29"/>
        <v>1.0149292433706087</v>
      </c>
      <c r="CY701" s="266">
        <f>DataGoesHere!A701</f>
        <v>700</v>
      </c>
      <c r="CZ701" s="19" t="str">
        <f>IF(DataGoesHere!B701="","",DataGoesHere!B701)</f>
        <v/>
      </c>
      <c r="DA701" s="19" t="str">
        <f>IF(DataGoesHere!B701="","",IF(AH$5="No",DataGoesHere!B701,DataGoesHere!B701-(AH$2*(DataGoesHere!A701-1))))</f>
        <v/>
      </c>
      <c r="DB701" s="19" t="str">
        <f>IF(DataGoesHere!B701="","",IF(AO$9="No",DataGoesHere!B701,DataGoesHere!B701/CX701))</f>
        <v/>
      </c>
      <c r="DC701" s="19" t="str">
        <f>IF(DataGoesHere!B701="","",IF(AO$9="No",DA701,DA701/CX701))</f>
        <v/>
      </c>
      <c r="DD701" s="293" t="str">
        <f>IF(CZ701="",IF(COUNTIF(DD$2:DD700,"Forecast")&lt;Output!E$43,"Forecast",""),"Actual")</f>
        <v/>
      </c>
      <c r="DF701" s="19" t="str">
        <f>IF(DataGoesHere!B700="",IF(DD701="Forecast",(Output!$E$47*IntermediateCalcs!DH700)+((1-Output!$E$47)*IntermediateCalcs!DF700),""),(Output!$E$47*IntermediateCalcs!DB700)+((1-Output!$E$47)*IntermediateCalcs!DF700))</f>
        <v/>
      </c>
      <c r="DG701" s="19" t="str">
        <f>IF(DataGoesHere!B700="",IF(DD701="Forecast",(Output!$G$47*(IntermediateCalcs!DF701-IntermediateCalcs!DF700))+((1-Output!$G$47)*IntermediateCalcs!DG700),""),(Output!$G$47*(IntermediateCalcs!DF701-IntermediateCalcs!DF700))+((1-Output!$G$47)*IntermediateCalcs!DG700))</f>
        <v/>
      </c>
      <c r="DH701" s="19" t="str">
        <f>IF(DataGoesHere!B700="",IF(DD701="Forecast",DF701+DG701,""),DF701+DG701)</f>
        <v/>
      </c>
      <c r="DI701" s="274" t="str">
        <f>IF(DH701="","",IF(IntermediateCalcs!$AO$9="Yes",IntermediateCalcs!DH701*$CX701,IntermediateCalcs!DH701))</f>
        <v/>
      </c>
      <c r="DJ701" s="250" t="str">
        <f>IF(DataGoesHere!$B701="","",($CZ701-DI701))</f>
        <v/>
      </c>
      <c r="DK701" s="250" t="str">
        <f>IF(DataGoesHere!$B701="","",ABS($CZ701-DI701))</f>
        <v/>
      </c>
      <c r="DL701" s="250" t="str">
        <f>IF(DataGoesHere!$B701="","",DK701^2)</f>
        <v/>
      </c>
      <c r="DM701" s="249" t="str">
        <f>IF(DataGoesHere!$B701="","",DK701/$CZ701)</f>
        <v/>
      </c>
      <c r="DN701" s="250" t="str">
        <f>IF(DataGoesHere!$B701="","",SUM(DJ$2:DJ701)/AVERAGE(DK:DK))</f>
        <v/>
      </c>
      <c r="DP701" s="19" t="str">
        <f>IF(DataGoesHere!B701="",IF($DD701="Forecast",(Output!E$48*IntermediateCalcs!CY701)+Output!G$48,""),(Output!E$48*IntermediateCalcs!CY701)+Output!G$48)</f>
        <v/>
      </c>
      <c r="DQ701" s="274" t="str">
        <f>IF(DP701="","",IF(IntermediateCalcs!$AO$9="Yes",IntermediateCalcs!DP701*$CX701,IntermediateCalcs!DP701))</f>
        <v/>
      </c>
      <c r="DR701" s="250" t="str">
        <f>IF(DataGoesHere!$B701="","",($CZ701-DQ701))</f>
        <v/>
      </c>
      <c r="DS701" s="250" t="str">
        <f>IF(DataGoesHere!$B701="","",ABS($CZ701-DQ701))</f>
        <v/>
      </c>
      <c r="DT701" s="250" t="str">
        <f>IF(DataGoesHere!$B701="","",DS701^2)</f>
        <v/>
      </c>
      <c r="DU701" s="249" t="str">
        <f>IF(DataGoesHere!$B701="","",DS701/$CZ701)</f>
        <v/>
      </c>
      <c r="DV701" s="250" t="str">
        <f>IF(DataGoesHere!$B701="","",SUM(DR$2:DR701)/AVERAGE(DS:DS))</f>
        <v/>
      </c>
      <c r="DX701" s="19" t="str">
        <f>IF(DataGoesHere!$B700="","",(DB695*(Output!$O$49/Output!$P$49))+(IntermediateCalcs!DB696*(Output!$M$49/Output!$P$49))+(IntermediateCalcs!DB697*(Output!$K$49/Output!$P$49))+(DB698*(Output!$I$49/Output!$P$49))+(IntermediateCalcs!DB699*(Output!$G$49/Output!$P$49))+(IntermediateCalcs!DB700*(Output!$E$49/Output!$P$49)))</f>
        <v/>
      </c>
      <c r="DY701" s="274" t="str">
        <f>IF(DX701="","",IF(IntermediateCalcs!$AO$9="Yes",IntermediateCalcs!DX701*$CX701,IntermediateCalcs!DX701))</f>
        <v/>
      </c>
      <c r="DZ701" s="250" t="str">
        <f>IF(DataGoesHere!$B701="","",($CZ701-DY701))</f>
        <v/>
      </c>
      <c r="EA701" s="250" t="str">
        <f>IF(DataGoesHere!$B701="","",ABS($CZ701-DY701))</f>
        <v/>
      </c>
      <c r="EB701" s="250" t="str">
        <f>IF(DataGoesHere!$B701="","",EA701^2)</f>
        <v/>
      </c>
      <c r="EC701" s="249" t="str">
        <f>IF(DataGoesHere!$B701="","",EA701/$CZ701)</f>
        <v/>
      </c>
      <c r="ED701" s="250" t="str">
        <f>IF(DataGoesHere!$B701="","",SUM(DZ$2:DZ701)/AVERAGE(EA:EA))</f>
        <v/>
      </c>
    </row>
    <row r="702" spans="20:134" x14ac:dyDescent="0.2">
      <c r="T702" s="240"/>
      <c r="U702" s="86"/>
      <c r="V702" s="86"/>
      <c r="W702" s="86"/>
      <c r="X702" s="245" t="str">
        <f>IF(DataGoesHere!$B702="","",(DataGoesHere!$B702/SUM(DataGoesHere!$B698:'DataGoesHere'!$B709)))</f>
        <v/>
      </c>
      <c r="Y702" s="86"/>
      <c r="Z702" s="86"/>
      <c r="AA702" s="86"/>
      <c r="AB702" s="86"/>
      <c r="AC702" s="86"/>
      <c r="AD702" s="86"/>
      <c r="AE702" s="241"/>
      <c r="CV702" s="310" t="str">
        <f>IF(DataGoesHere!B702="","",DataGoesHere!A702)</f>
        <v/>
      </c>
      <c r="CW702" s="271">
        <f t="shared" ca="1" si="28"/>
        <v>5</v>
      </c>
      <c r="CX702" s="272">
        <f t="shared" ca="1" si="29"/>
        <v>0.97875414397996308</v>
      </c>
      <c r="CY702" s="266">
        <f>DataGoesHere!A702</f>
        <v>701</v>
      </c>
      <c r="CZ702" s="19" t="str">
        <f>IF(DataGoesHere!B702="","",DataGoesHere!B702)</f>
        <v/>
      </c>
      <c r="DA702" s="19" t="str">
        <f>IF(DataGoesHere!B702="","",IF(AH$5="No",DataGoesHere!B702,DataGoesHere!B702-(AH$2*(DataGoesHere!A702-1))))</f>
        <v/>
      </c>
      <c r="DB702" s="19" t="str">
        <f>IF(DataGoesHere!B702="","",IF(AO$9="No",DataGoesHere!B702,DataGoesHere!B702/CX702))</f>
        <v/>
      </c>
      <c r="DC702" s="19" t="str">
        <f>IF(DataGoesHere!B702="","",IF(AO$9="No",DA702,DA702/CX702))</f>
        <v/>
      </c>
      <c r="DD702" s="293" t="str">
        <f>IF(CZ702="",IF(COUNTIF(DD$2:DD701,"Forecast")&lt;Output!E$43,"Forecast",""),"Actual")</f>
        <v/>
      </c>
      <c r="DF702" s="19" t="str">
        <f>IF(DataGoesHere!B701="",IF(DD702="Forecast",(Output!$E$47*IntermediateCalcs!DH701)+((1-Output!$E$47)*IntermediateCalcs!DF701),""),(Output!$E$47*IntermediateCalcs!DB701)+((1-Output!$E$47)*IntermediateCalcs!DF701))</f>
        <v/>
      </c>
      <c r="DG702" s="19" t="str">
        <f>IF(DataGoesHere!B701="",IF(DD702="Forecast",(Output!$G$47*(IntermediateCalcs!DF702-IntermediateCalcs!DF701))+((1-Output!$G$47)*IntermediateCalcs!DG701),""),(Output!$G$47*(IntermediateCalcs!DF702-IntermediateCalcs!DF701))+((1-Output!$G$47)*IntermediateCalcs!DG701))</f>
        <v/>
      </c>
      <c r="DH702" s="19" t="str">
        <f>IF(DataGoesHere!B701="",IF(DD702="Forecast",DF702+DG702,""),DF702+DG702)</f>
        <v/>
      </c>
      <c r="DI702" s="274" t="str">
        <f>IF(DH702="","",IF(IntermediateCalcs!$AO$9="Yes",IntermediateCalcs!DH702*$CX702,IntermediateCalcs!DH702))</f>
        <v/>
      </c>
      <c r="DJ702" s="250" t="str">
        <f>IF(DataGoesHere!$B702="","",($CZ702-DI702))</f>
        <v/>
      </c>
      <c r="DK702" s="250" t="str">
        <f>IF(DataGoesHere!$B702="","",ABS($CZ702-DI702))</f>
        <v/>
      </c>
      <c r="DL702" s="250" t="str">
        <f>IF(DataGoesHere!$B702="","",DK702^2)</f>
        <v/>
      </c>
      <c r="DM702" s="249" t="str">
        <f>IF(DataGoesHere!$B702="","",DK702/$CZ702)</f>
        <v/>
      </c>
      <c r="DN702" s="250" t="str">
        <f>IF(DataGoesHere!$B702="","",SUM(DJ$2:DJ702)/AVERAGE(DK:DK))</f>
        <v/>
      </c>
      <c r="DP702" s="19" t="str">
        <f>IF(DataGoesHere!B702="",IF($DD702="Forecast",(Output!E$48*IntermediateCalcs!CY702)+Output!G$48,""),(Output!E$48*IntermediateCalcs!CY702)+Output!G$48)</f>
        <v/>
      </c>
      <c r="DQ702" s="274" t="str">
        <f>IF(DP702="","",IF(IntermediateCalcs!$AO$9="Yes",IntermediateCalcs!DP702*$CX702,IntermediateCalcs!DP702))</f>
        <v/>
      </c>
      <c r="DR702" s="250" t="str">
        <f>IF(DataGoesHere!$B702="","",($CZ702-DQ702))</f>
        <v/>
      </c>
      <c r="DS702" s="250" t="str">
        <f>IF(DataGoesHere!$B702="","",ABS($CZ702-DQ702))</f>
        <v/>
      </c>
      <c r="DT702" s="250" t="str">
        <f>IF(DataGoesHere!$B702="","",DS702^2)</f>
        <v/>
      </c>
      <c r="DU702" s="249" t="str">
        <f>IF(DataGoesHere!$B702="","",DS702/$CZ702)</f>
        <v/>
      </c>
      <c r="DV702" s="250" t="str">
        <f>IF(DataGoesHere!$B702="","",SUM(DR$2:DR702)/AVERAGE(DS:DS))</f>
        <v/>
      </c>
      <c r="DX702" s="19" t="str">
        <f>IF(DataGoesHere!$B701="","",(DB696*(Output!$O$49/Output!$P$49))+(IntermediateCalcs!DB697*(Output!$M$49/Output!$P$49))+(IntermediateCalcs!DB698*(Output!$K$49/Output!$P$49))+(DB699*(Output!$I$49/Output!$P$49))+(IntermediateCalcs!DB700*(Output!$G$49/Output!$P$49))+(IntermediateCalcs!DB701*(Output!$E$49/Output!$P$49)))</f>
        <v/>
      </c>
      <c r="DY702" s="274" t="str">
        <f>IF(DX702="","",IF(IntermediateCalcs!$AO$9="Yes",IntermediateCalcs!DX702*$CX702,IntermediateCalcs!DX702))</f>
        <v/>
      </c>
      <c r="DZ702" s="250" t="str">
        <f>IF(DataGoesHere!$B702="","",($CZ702-DY702))</f>
        <v/>
      </c>
      <c r="EA702" s="250" t="str">
        <f>IF(DataGoesHere!$B702="","",ABS($CZ702-DY702))</f>
        <v/>
      </c>
      <c r="EB702" s="250" t="str">
        <f>IF(DataGoesHere!$B702="","",EA702^2)</f>
        <v/>
      </c>
      <c r="EC702" s="249" t="str">
        <f>IF(DataGoesHere!$B702="","",EA702/$CZ702)</f>
        <v/>
      </c>
      <c r="ED702" s="250" t="str">
        <f>IF(DataGoesHere!$B702="","",SUM(DZ$2:DZ702)/AVERAGE(EA:EA))</f>
        <v/>
      </c>
    </row>
    <row r="703" spans="20:134" x14ac:dyDescent="0.2">
      <c r="T703" s="240"/>
      <c r="U703" s="86"/>
      <c r="V703" s="86"/>
      <c r="W703" s="86"/>
      <c r="X703" s="86"/>
      <c r="Y703" s="245" t="str">
        <f>IF(DataGoesHere!$B703="","",(DataGoesHere!$B703/SUM(DataGoesHere!$B698:'DataGoesHere'!$B709)))</f>
        <v/>
      </c>
      <c r="Z703" s="86"/>
      <c r="AA703" s="86"/>
      <c r="AB703" s="86"/>
      <c r="AC703" s="86"/>
      <c r="AD703" s="86"/>
      <c r="AE703" s="241"/>
      <c r="CV703" s="310" t="str">
        <f>IF(DataGoesHere!B703="","",DataGoesHere!A703)</f>
        <v/>
      </c>
      <c r="CW703" s="271">
        <f t="shared" ca="1" si="28"/>
        <v>6</v>
      </c>
      <c r="CX703" s="272">
        <f t="shared" ca="1" si="29"/>
        <v>1.0779088099730167</v>
      </c>
      <c r="CY703" s="266">
        <f>DataGoesHere!A703</f>
        <v>702</v>
      </c>
      <c r="CZ703" s="19" t="str">
        <f>IF(DataGoesHere!B703="","",DataGoesHere!B703)</f>
        <v/>
      </c>
      <c r="DA703" s="19" t="str">
        <f>IF(DataGoesHere!B703="","",IF(AH$5="No",DataGoesHere!B703,DataGoesHere!B703-(AH$2*(DataGoesHere!A703-1))))</f>
        <v/>
      </c>
      <c r="DB703" s="19" t="str">
        <f>IF(DataGoesHere!B703="","",IF(AO$9="No",DataGoesHere!B703,DataGoesHere!B703/CX703))</f>
        <v/>
      </c>
      <c r="DC703" s="19" t="str">
        <f>IF(DataGoesHere!B703="","",IF(AO$9="No",DA703,DA703/CX703))</f>
        <v/>
      </c>
      <c r="DD703" s="293" t="str">
        <f>IF(CZ703="",IF(COUNTIF(DD$2:DD702,"Forecast")&lt;Output!E$43,"Forecast",""),"Actual")</f>
        <v/>
      </c>
      <c r="DF703" s="19" t="str">
        <f>IF(DataGoesHere!B702="",IF(DD703="Forecast",(Output!$E$47*IntermediateCalcs!DH702)+((1-Output!$E$47)*IntermediateCalcs!DF702),""),(Output!$E$47*IntermediateCalcs!DB702)+((1-Output!$E$47)*IntermediateCalcs!DF702))</f>
        <v/>
      </c>
      <c r="DG703" s="19" t="str">
        <f>IF(DataGoesHere!B702="",IF(DD703="Forecast",(Output!$G$47*(IntermediateCalcs!DF703-IntermediateCalcs!DF702))+((1-Output!$G$47)*IntermediateCalcs!DG702),""),(Output!$G$47*(IntermediateCalcs!DF703-IntermediateCalcs!DF702))+((1-Output!$G$47)*IntermediateCalcs!DG702))</f>
        <v/>
      </c>
      <c r="DH703" s="19" t="str">
        <f>IF(DataGoesHere!B702="",IF(DD703="Forecast",DF703+DG703,""),DF703+DG703)</f>
        <v/>
      </c>
      <c r="DI703" s="274" t="str">
        <f>IF(DH703="","",IF(IntermediateCalcs!$AO$9="Yes",IntermediateCalcs!DH703*$CX703,IntermediateCalcs!DH703))</f>
        <v/>
      </c>
      <c r="DJ703" s="250" t="str">
        <f>IF(DataGoesHere!$B703="","",($CZ703-DI703))</f>
        <v/>
      </c>
      <c r="DK703" s="250" t="str">
        <f>IF(DataGoesHere!$B703="","",ABS($CZ703-DI703))</f>
        <v/>
      </c>
      <c r="DL703" s="250" t="str">
        <f>IF(DataGoesHere!$B703="","",DK703^2)</f>
        <v/>
      </c>
      <c r="DM703" s="249" t="str">
        <f>IF(DataGoesHere!$B703="","",DK703/$CZ703)</f>
        <v/>
      </c>
      <c r="DN703" s="250" t="str">
        <f>IF(DataGoesHere!$B703="","",SUM(DJ$2:DJ703)/AVERAGE(DK:DK))</f>
        <v/>
      </c>
      <c r="DP703" s="19" t="str">
        <f>IF(DataGoesHere!B703="",IF($DD703="Forecast",(Output!E$48*IntermediateCalcs!CY703)+Output!G$48,""),(Output!E$48*IntermediateCalcs!CY703)+Output!G$48)</f>
        <v/>
      </c>
      <c r="DQ703" s="274" t="str">
        <f>IF(DP703="","",IF(IntermediateCalcs!$AO$9="Yes",IntermediateCalcs!DP703*$CX703,IntermediateCalcs!DP703))</f>
        <v/>
      </c>
      <c r="DR703" s="250" t="str">
        <f>IF(DataGoesHere!$B703="","",($CZ703-DQ703))</f>
        <v/>
      </c>
      <c r="DS703" s="250" t="str">
        <f>IF(DataGoesHere!$B703="","",ABS($CZ703-DQ703))</f>
        <v/>
      </c>
      <c r="DT703" s="250" t="str">
        <f>IF(DataGoesHere!$B703="","",DS703^2)</f>
        <v/>
      </c>
      <c r="DU703" s="249" t="str">
        <f>IF(DataGoesHere!$B703="","",DS703/$CZ703)</f>
        <v/>
      </c>
      <c r="DV703" s="250" t="str">
        <f>IF(DataGoesHere!$B703="","",SUM(DR$2:DR703)/AVERAGE(DS:DS))</f>
        <v/>
      </c>
      <c r="DX703" s="19" t="str">
        <f>IF(DataGoesHere!$B702="","",(DB697*(Output!$O$49/Output!$P$49))+(IntermediateCalcs!DB698*(Output!$M$49/Output!$P$49))+(IntermediateCalcs!DB699*(Output!$K$49/Output!$P$49))+(DB700*(Output!$I$49/Output!$P$49))+(IntermediateCalcs!DB701*(Output!$G$49/Output!$P$49))+(IntermediateCalcs!DB702*(Output!$E$49/Output!$P$49)))</f>
        <v/>
      </c>
      <c r="DY703" s="274" t="str">
        <f>IF(DX703="","",IF(IntermediateCalcs!$AO$9="Yes",IntermediateCalcs!DX703*$CX703,IntermediateCalcs!DX703))</f>
        <v/>
      </c>
      <c r="DZ703" s="250" t="str">
        <f>IF(DataGoesHere!$B703="","",($CZ703-DY703))</f>
        <v/>
      </c>
      <c r="EA703" s="250" t="str">
        <f>IF(DataGoesHere!$B703="","",ABS($CZ703-DY703))</f>
        <v/>
      </c>
      <c r="EB703" s="250" t="str">
        <f>IF(DataGoesHere!$B703="","",EA703^2)</f>
        <v/>
      </c>
      <c r="EC703" s="249" t="str">
        <f>IF(DataGoesHere!$B703="","",EA703/$CZ703)</f>
        <v/>
      </c>
      <c r="ED703" s="250" t="str">
        <f>IF(DataGoesHere!$B703="","",SUM(DZ$2:DZ703)/AVERAGE(EA:EA))</f>
        <v/>
      </c>
    </row>
    <row r="704" spans="20:134" x14ac:dyDescent="0.2">
      <c r="T704" s="240"/>
      <c r="U704" s="86"/>
      <c r="V704" s="86"/>
      <c r="W704" s="86"/>
      <c r="X704" s="86"/>
      <c r="Y704" s="86"/>
      <c r="Z704" s="245" t="str">
        <f>IF(DataGoesHere!$B704="","",(DataGoesHere!$B704/SUM(DataGoesHere!$B698:'DataGoesHere'!$B709)))</f>
        <v/>
      </c>
      <c r="AA704" s="86"/>
      <c r="AB704" s="86"/>
      <c r="AC704" s="86"/>
      <c r="AD704" s="86"/>
      <c r="AE704" s="241"/>
      <c r="CV704" s="310" t="str">
        <f>IF(DataGoesHere!B704="","",DataGoesHere!A704)</f>
        <v/>
      </c>
      <c r="CW704" s="271">
        <f t="shared" ca="1" si="28"/>
        <v>7</v>
      </c>
      <c r="CX704" s="272">
        <f t="shared" ca="1" si="29"/>
        <v>1.0265458156689093</v>
      </c>
      <c r="CY704" s="266">
        <f>DataGoesHere!A704</f>
        <v>703</v>
      </c>
      <c r="CZ704" s="19" t="str">
        <f>IF(DataGoesHere!B704="","",DataGoesHere!B704)</f>
        <v/>
      </c>
      <c r="DA704" s="19" t="str">
        <f>IF(DataGoesHere!B704="","",IF(AH$5="No",DataGoesHere!B704,DataGoesHere!B704-(AH$2*(DataGoesHere!A704-1))))</f>
        <v/>
      </c>
      <c r="DB704" s="19" t="str">
        <f>IF(DataGoesHere!B704="","",IF(AO$9="No",DataGoesHere!B704,DataGoesHere!B704/CX704))</f>
        <v/>
      </c>
      <c r="DC704" s="19" t="str">
        <f>IF(DataGoesHere!B704="","",IF(AO$9="No",DA704,DA704/CX704))</f>
        <v/>
      </c>
      <c r="DD704" s="293" t="str">
        <f>IF(CZ704="",IF(COUNTIF(DD$2:DD703,"Forecast")&lt;Output!E$43,"Forecast",""),"Actual")</f>
        <v/>
      </c>
      <c r="DF704" s="19" t="str">
        <f>IF(DataGoesHere!B703="",IF(DD704="Forecast",(Output!$E$47*IntermediateCalcs!DH703)+((1-Output!$E$47)*IntermediateCalcs!DF703),""),(Output!$E$47*IntermediateCalcs!DB703)+((1-Output!$E$47)*IntermediateCalcs!DF703))</f>
        <v/>
      </c>
      <c r="DG704" s="19" t="str">
        <f>IF(DataGoesHere!B703="",IF(DD704="Forecast",(Output!$G$47*(IntermediateCalcs!DF704-IntermediateCalcs!DF703))+((1-Output!$G$47)*IntermediateCalcs!DG703),""),(Output!$G$47*(IntermediateCalcs!DF704-IntermediateCalcs!DF703))+((1-Output!$G$47)*IntermediateCalcs!DG703))</f>
        <v/>
      </c>
      <c r="DH704" s="19" t="str">
        <f>IF(DataGoesHere!B703="",IF(DD704="Forecast",DF704+DG704,""),DF704+DG704)</f>
        <v/>
      </c>
      <c r="DI704" s="274" t="str">
        <f>IF(DH704="","",IF(IntermediateCalcs!$AO$9="Yes",IntermediateCalcs!DH704*$CX704,IntermediateCalcs!DH704))</f>
        <v/>
      </c>
      <c r="DJ704" s="250" t="str">
        <f>IF(DataGoesHere!$B704="","",($CZ704-DI704))</f>
        <v/>
      </c>
      <c r="DK704" s="250" t="str">
        <f>IF(DataGoesHere!$B704="","",ABS($CZ704-DI704))</f>
        <v/>
      </c>
      <c r="DL704" s="250" t="str">
        <f>IF(DataGoesHere!$B704="","",DK704^2)</f>
        <v/>
      </c>
      <c r="DM704" s="249" t="str">
        <f>IF(DataGoesHere!$B704="","",DK704/$CZ704)</f>
        <v/>
      </c>
      <c r="DN704" s="250" t="str">
        <f>IF(DataGoesHere!$B704="","",SUM(DJ$2:DJ704)/AVERAGE(DK:DK))</f>
        <v/>
      </c>
      <c r="DP704" s="19" t="str">
        <f>IF(DataGoesHere!B704="",IF($DD704="Forecast",(Output!E$48*IntermediateCalcs!CY704)+Output!G$48,""),(Output!E$48*IntermediateCalcs!CY704)+Output!G$48)</f>
        <v/>
      </c>
      <c r="DQ704" s="274" t="str">
        <f>IF(DP704="","",IF(IntermediateCalcs!$AO$9="Yes",IntermediateCalcs!DP704*$CX704,IntermediateCalcs!DP704))</f>
        <v/>
      </c>
      <c r="DR704" s="250" t="str">
        <f>IF(DataGoesHere!$B704="","",($CZ704-DQ704))</f>
        <v/>
      </c>
      <c r="DS704" s="250" t="str">
        <f>IF(DataGoesHere!$B704="","",ABS($CZ704-DQ704))</f>
        <v/>
      </c>
      <c r="DT704" s="250" t="str">
        <f>IF(DataGoesHere!$B704="","",DS704^2)</f>
        <v/>
      </c>
      <c r="DU704" s="249" t="str">
        <f>IF(DataGoesHere!$B704="","",DS704/$CZ704)</f>
        <v/>
      </c>
      <c r="DV704" s="250" t="str">
        <f>IF(DataGoesHere!$B704="","",SUM(DR$2:DR704)/AVERAGE(DS:DS))</f>
        <v/>
      </c>
      <c r="DX704" s="19" t="str">
        <f>IF(DataGoesHere!$B703="","",(DB698*(Output!$O$49/Output!$P$49))+(IntermediateCalcs!DB699*(Output!$M$49/Output!$P$49))+(IntermediateCalcs!DB700*(Output!$K$49/Output!$P$49))+(DB701*(Output!$I$49/Output!$P$49))+(IntermediateCalcs!DB702*(Output!$G$49/Output!$P$49))+(IntermediateCalcs!DB703*(Output!$E$49/Output!$P$49)))</f>
        <v/>
      </c>
      <c r="DY704" s="274" t="str">
        <f>IF(DX704="","",IF(IntermediateCalcs!$AO$9="Yes",IntermediateCalcs!DX704*$CX704,IntermediateCalcs!DX704))</f>
        <v/>
      </c>
      <c r="DZ704" s="250" t="str">
        <f>IF(DataGoesHere!$B704="","",($CZ704-DY704))</f>
        <v/>
      </c>
      <c r="EA704" s="250" t="str">
        <f>IF(DataGoesHere!$B704="","",ABS($CZ704-DY704))</f>
        <v/>
      </c>
      <c r="EB704" s="250" t="str">
        <f>IF(DataGoesHere!$B704="","",EA704^2)</f>
        <v/>
      </c>
      <c r="EC704" s="249" t="str">
        <f>IF(DataGoesHere!$B704="","",EA704/$CZ704)</f>
        <v/>
      </c>
      <c r="ED704" s="250" t="str">
        <f>IF(DataGoesHere!$B704="","",SUM(DZ$2:DZ704)/AVERAGE(EA:EA))</f>
        <v/>
      </c>
    </row>
    <row r="705" spans="20:134" x14ac:dyDescent="0.2">
      <c r="T705" s="240"/>
      <c r="U705" s="86"/>
      <c r="V705" s="86"/>
      <c r="W705" s="86"/>
      <c r="X705" s="86"/>
      <c r="Y705" s="86"/>
      <c r="Z705" s="86"/>
      <c r="AA705" s="245" t="str">
        <f>IF(DataGoesHere!$B705="","",(DataGoesHere!$B705/SUM(DataGoesHere!$B698:'DataGoesHere'!$B709)))</f>
        <v/>
      </c>
      <c r="AB705" s="86"/>
      <c r="AC705" s="86"/>
      <c r="AD705" s="86"/>
      <c r="AE705" s="241"/>
      <c r="CV705" s="310" t="str">
        <f>IF(DataGoesHere!B705="","",DataGoesHere!A705)</f>
        <v/>
      </c>
      <c r="CW705" s="271">
        <f t="shared" ca="1" si="28"/>
        <v>8</v>
      </c>
      <c r="CX705" s="272">
        <f t="shared" ca="1" si="29"/>
        <v>1.0207492390681214</v>
      </c>
      <c r="CY705" s="266">
        <f>DataGoesHere!A705</f>
        <v>704</v>
      </c>
      <c r="CZ705" s="19" t="str">
        <f>IF(DataGoesHere!B705="","",DataGoesHere!B705)</f>
        <v/>
      </c>
      <c r="DA705" s="19" t="str">
        <f>IF(DataGoesHere!B705="","",IF(AH$5="No",DataGoesHere!B705,DataGoesHere!B705-(AH$2*(DataGoesHere!A705-1))))</f>
        <v/>
      </c>
      <c r="DB705" s="19" t="str">
        <f>IF(DataGoesHere!B705="","",IF(AO$9="No",DataGoesHere!B705,DataGoesHere!B705/CX705))</f>
        <v/>
      </c>
      <c r="DC705" s="19" t="str">
        <f>IF(DataGoesHere!B705="","",IF(AO$9="No",DA705,DA705/CX705))</f>
        <v/>
      </c>
      <c r="DD705" s="293" t="str">
        <f>IF(CZ705="",IF(COUNTIF(DD$2:DD704,"Forecast")&lt;Output!E$43,"Forecast",""),"Actual")</f>
        <v/>
      </c>
      <c r="DF705" s="19" t="str">
        <f>IF(DataGoesHere!B704="",IF(DD705="Forecast",(Output!$E$47*IntermediateCalcs!DH704)+((1-Output!$E$47)*IntermediateCalcs!DF704),""),(Output!$E$47*IntermediateCalcs!DB704)+((1-Output!$E$47)*IntermediateCalcs!DF704))</f>
        <v/>
      </c>
      <c r="DG705" s="19" t="str">
        <f>IF(DataGoesHere!B704="",IF(DD705="Forecast",(Output!$G$47*(IntermediateCalcs!DF705-IntermediateCalcs!DF704))+((1-Output!$G$47)*IntermediateCalcs!DG704),""),(Output!$G$47*(IntermediateCalcs!DF705-IntermediateCalcs!DF704))+((1-Output!$G$47)*IntermediateCalcs!DG704))</f>
        <v/>
      </c>
      <c r="DH705" s="19" t="str">
        <f>IF(DataGoesHere!B704="",IF(DD705="Forecast",DF705+DG705,""),DF705+DG705)</f>
        <v/>
      </c>
      <c r="DI705" s="274" t="str">
        <f>IF(DH705="","",IF(IntermediateCalcs!$AO$9="Yes",IntermediateCalcs!DH705*$CX705,IntermediateCalcs!DH705))</f>
        <v/>
      </c>
      <c r="DJ705" s="250" t="str">
        <f>IF(DataGoesHere!$B705="","",($CZ705-DI705))</f>
        <v/>
      </c>
      <c r="DK705" s="250" t="str">
        <f>IF(DataGoesHere!$B705="","",ABS($CZ705-DI705))</f>
        <v/>
      </c>
      <c r="DL705" s="250" t="str">
        <f>IF(DataGoesHere!$B705="","",DK705^2)</f>
        <v/>
      </c>
      <c r="DM705" s="249" t="str">
        <f>IF(DataGoesHere!$B705="","",DK705/$CZ705)</f>
        <v/>
      </c>
      <c r="DN705" s="250" t="str">
        <f>IF(DataGoesHere!$B705="","",SUM(DJ$2:DJ705)/AVERAGE(DK:DK))</f>
        <v/>
      </c>
      <c r="DP705" s="19" t="str">
        <f>IF(DataGoesHere!B705="",IF($DD705="Forecast",(Output!E$48*IntermediateCalcs!CY705)+Output!G$48,""),(Output!E$48*IntermediateCalcs!CY705)+Output!G$48)</f>
        <v/>
      </c>
      <c r="DQ705" s="274" t="str">
        <f>IF(DP705="","",IF(IntermediateCalcs!$AO$9="Yes",IntermediateCalcs!DP705*$CX705,IntermediateCalcs!DP705))</f>
        <v/>
      </c>
      <c r="DR705" s="250" t="str">
        <f>IF(DataGoesHere!$B705="","",($CZ705-DQ705))</f>
        <v/>
      </c>
      <c r="DS705" s="250" t="str">
        <f>IF(DataGoesHere!$B705="","",ABS($CZ705-DQ705))</f>
        <v/>
      </c>
      <c r="DT705" s="250" t="str">
        <f>IF(DataGoesHere!$B705="","",DS705^2)</f>
        <v/>
      </c>
      <c r="DU705" s="249" t="str">
        <f>IF(DataGoesHere!$B705="","",DS705/$CZ705)</f>
        <v/>
      </c>
      <c r="DV705" s="250" t="str">
        <f>IF(DataGoesHere!$B705="","",SUM(DR$2:DR705)/AVERAGE(DS:DS))</f>
        <v/>
      </c>
      <c r="DX705" s="19" t="str">
        <f>IF(DataGoesHere!$B704="","",(DB699*(Output!$O$49/Output!$P$49))+(IntermediateCalcs!DB700*(Output!$M$49/Output!$P$49))+(IntermediateCalcs!DB701*(Output!$K$49/Output!$P$49))+(DB702*(Output!$I$49/Output!$P$49))+(IntermediateCalcs!DB703*(Output!$G$49/Output!$P$49))+(IntermediateCalcs!DB704*(Output!$E$49/Output!$P$49)))</f>
        <v/>
      </c>
      <c r="DY705" s="274" t="str">
        <f>IF(DX705="","",IF(IntermediateCalcs!$AO$9="Yes",IntermediateCalcs!DX705*$CX705,IntermediateCalcs!DX705))</f>
        <v/>
      </c>
      <c r="DZ705" s="250" t="str">
        <f>IF(DataGoesHere!$B705="","",($CZ705-DY705))</f>
        <v/>
      </c>
      <c r="EA705" s="250" t="str">
        <f>IF(DataGoesHere!$B705="","",ABS($CZ705-DY705))</f>
        <v/>
      </c>
      <c r="EB705" s="250" t="str">
        <f>IF(DataGoesHere!$B705="","",EA705^2)</f>
        <v/>
      </c>
      <c r="EC705" s="249" t="str">
        <f>IF(DataGoesHere!$B705="","",EA705/$CZ705)</f>
        <v/>
      </c>
      <c r="ED705" s="250" t="str">
        <f>IF(DataGoesHere!$B705="","",SUM(DZ$2:DZ705)/AVERAGE(EA:EA))</f>
        <v/>
      </c>
    </row>
    <row r="706" spans="20:134" x14ac:dyDescent="0.2">
      <c r="T706" s="240"/>
      <c r="U706" s="86"/>
      <c r="V706" s="86"/>
      <c r="W706" s="86"/>
      <c r="X706" s="86"/>
      <c r="Y706" s="86"/>
      <c r="Z706" s="86"/>
      <c r="AA706" s="86"/>
      <c r="AB706" s="245" t="str">
        <f>IF(DataGoesHere!$B706="","",(DataGoesHere!$B706/SUM(DataGoesHere!$B698:'DataGoesHere'!$B709)))</f>
        <v/>
      </c>
      <c r="AC706" s="86"/>
      <c r="AD706" s="86"/>
      <c r="AE706" s="241"/>
      <c r="CV706" s="310" t="str">
        <f>IF(DataGoesHere!B706="","",DataGoesHere!A706)</f>
        <v/>
      </c>
      <c r="CW706" s="271">
        <f t="shared" ref="CW706:CW769" ca="1" si="30">IF(MOD(CY706,$AP$9)=0,$AP$9,MOD(CY706,$AP$9))</f>
        <v>9</v>
      </c>
      <c r="CX706" s="272">
        <f t="shared" ref="CX706:CX769" ca="1" si="31">VLOOKUP(CW706,$AT$1:$CT$53,MATCH($AP$9,$AT$1:$CT$1,0),FALSE)</f>
        <v>1.0625330005567626</v>
      </c>
      <c r="CY706" s="266">
        <f>DataGoesHere!A706</f>
        <v>705</v>
      </c>
      <c r="CZ706" s="19" t="str">
        <f>IF(DataGoesHere!B706="","",DataGoesHere!B706)</f>
        <v/>
      </c>
      <c r="DA706" s="19" t="str">
        <f>IF(DataGoesHere!B706="","",IF(AH$5="No",DataGoesHere!B706,DataGoesHere!B706-(AH$2*(DataGoesHere!A706-1))))</f>
        <v/>
      </c>
      <c r="DB706" s="19" t="str">
        <f>IF(DataGoesHere!B706="","",IF(AO$9="No",DataGoesHere!B706,DataGoesHere!B706/CX706))</f>
        <v/>
      </c>
      <c r="DC706" s="19" t="str">
        <f>IF(DataGoesHere!B706="","",IF(AO$9="No",DA706,DA706/CX706))</f>
        <v/>
      </c>
      <c r="DD706" s="293" t="str">
        <f>IF(CZ706="",IF(COUNTIF(DD$2:DD705,"Forecast")&lt;Output!E$43,"Forecast",""),"Actual")</f>
        <v/>
      </c>
      <c r="DF706" s="19" t="str">
        <f>IF(DataGoesHere!B705="",IF(DD706="Forecast",(Output!$E$47*IntermediateCalcs!DH705)+((1-Output!$E$47)*IntermediateCalcs!DF705),""),(Output!$E$47*IntermediateCalcs!DB705)+((1-Output!$E$47)*IntermediateCalcs!DF705))</f>
        <v/>
      </c>
      <c r="DG706" s="19" t="str">
        <f>IF(DataGoesHere!B705="",IF(DD706="Forecast",(Output!$G$47*(IntermediateCalcs!DF706-IntermediateCalcs!DF705))+((1-Output!$G$47)*IntermediateCalcs!DG705),""),(Output!$G$47*(IntermediateCalcs!DF706-IntermediateCalcs!DF705))+((1-Output!$G$47)*IntermediateCalcs!DG705))</f>
        <v/>
      </c>
      <c r="DH706" s="19" t="str">
        <f>IF(DataGoesHere!B705="",IF(DD706="Forecast",DF706+DG706,""),DF706+DG706)</f>
        <v/>
      </c>
      <c r="DI706" s="274" t="str">
        <f>IF(DH706="","",IF(IntermediateCalcs!$AO$9="Yes",IntermediateCalcs!DH706*$CX706,IntermediateCalcs!DH706))</f>
        <v/>
      </c>
      <c r="DJ706" s="250" t="str">
        <f>IF(DataGoesHere!$B706="","",($CZ706-DI706))</f>
        <v/>
      </c>
      <c r="DK706" s="250" t="str">
        <f>IF(DataGoesHere!$B706="","",ABS($CZ706-DI706))</f>
        <v/>
      </c>
      <c r="DL706" s="250" t="str">
        <f>IF(DataGoesHere!$B706="","",DK706^2)</f>
        <v/>
      </c>
      <c r="DM706" s="249" t="str">
        <f>IF(DataGoesHere!$B706="","",DK706/$CZ706)</f>
        <v/>
      </c>
      <c r="DN706" s="250" t="str">
        <f>IF(DataGoesHere!$B706="","",SUM(DJ$2:DJ706)/AVERAGE(DK:DK))</f>
        <v/>
      </c>
      <c r="DP706" s="19" t="str">
        <f>IF(DataGoesHere!B706="",IF($DD706="Forecast",(Output!E$48*IntermediateCalcs!CY706)+Output!G$48,""),(Output!E$48*IntermediateCalcs!CY706)+Output!G$48)</f>
        <v/>
      </c>
      <c r="DQ706" s="274" t="str">
        <f>IF(DP706="","",IF(IntermediateCalcs!$AO$9="Yes",IntermediateCalcs!DP706*$CX706,IntermediateCalcs!DP706))</f>
        <v/>
      </c>
      <c r="DR706" s="250" t="str">
        <f>IF(DataGoesHere!$B706="","",($CZ706-DQ706))</f>
        <v/>
      </c>
      <c r="DS706" s="250" t="str">
        <f>IF(DataGoesHere!$B706="","",ABS($CZ706-DQ706))</f>
        <v/>
      </c>
      <c r="DT706" s="250" t="str">
        <f>IF(DataGoesHere!$B706="","",DS706^2)</f>
        <v/>
      </c>
      <c r="DU706" s="249" t="str">
        <f>IF(DataGoesHere!$B706="","",DS706/$CZ706)</f>
        <v/>
      </c>
      <c r="DV706" s="250" t="str">
        <f>IF(DataGoesHere!$B706="","",SUM(DR$2:DR706)/AVERAGE(DS:DS))</f>
        <v/>
      </c>
      <c r="DX706" s="19" t="str">
        <f>IF(DataGoesHere!$B705="","",(DB700*(Output!$O$49/Output!$P$49))+(IntermediateCalcs!DB701*(Output!$M$49/Output!$P$49))+(IntermediateCalcs!DB702*(Output!$K$49/Output!$P$49))+(DB703*(Output!$I$49/Output!$P$49))+(IntermediateCalcs!DB704*(Output!$G$49/Output!$P$49))+(IntermediateCalcs!DB705*(Output!$E$49/Output!$P$49)))</f>
        <v/>
      </c>
      <c r="DY706" s="274" t="str">
        <f>IF(DX706="","",IF(IntermediateCalcs!$AO$9="Yes",IntermediateCalcs!DX706*$CX706,IntermediateCalcs!DX706))</f>
        <v/>
      </c>
      <c r="DZ706" s="250" t="str">
        <f>IF(DataGoesHere!$B706="","",($CZ706-DY706))</f>
        <v/>
      </c>
      <c r="EA706" s="250" t="str">
        <f>IF(DataGoesHere!$B706="","",ABS($CZ706-DY706))</f>
        <v/>
      </c>
      <c r="EB706" s="250" t="str">
        <f>IF(DataGoesHere!$B706="","",EA706^2)</f>
        <v/>
      </c>
      <c r="EC706" s="249" t="str">
        <f>IF(DataGoesHere!$B706="","",EA706/$CZ706)</f>
        <v/>
      </c>
      <c r="ED706" s="250" t="str">
        <f>IF(DataGoesHere!$B706="","",SUM(DZ$2:DZ706)/AVERAGE(EA:EA))</f>
        <v/>
      </c>
    </row>
    <row r="707" spans="20:134" x14ac:dyDescent="0.2">
      <c r="T707" s="240"/>
      <c r="U707" s="86"/>
      <c r="V707" s="86"/>
      <c r="W707" s="86"/>
      <c r="X707" s="86"/>
      <c r="Y707" s="86"/>
      <c r="Z707" s="86"/>
      <c r="AA707" s="86"/>
      <c r="AB707" s="86"/>
      <c r="AC707" s="245" t="str">
        <f>IF(DataGoesHere!$B707="","",(DataGoesHere!$B707/SUM(DataGoesHere!$B698:'DataGoesHere'!$B709)))</f>
        <v/>
      </c>
      <c r="AD707" s="86"/>
      <c r="AE707" s="241"/>
      <c r="CV707" s="310" t="str">
        <f>IF(DataGoesHere!B707="","",DataGoesHere!A707)</f>
        <v/>
      </c>
      <c r="CW707" s="271">
        <f t="shared" ca="1" si="30"/>
        <v>10</v>
      </c>
      <c r="CX707" s="272">
        <f t="shared" ca="1" si="31"/>
        <v>0.92557634012077306</v>
      </c>
      <c r="CY707" s="266">
        <f>DataGoesHere!A707</f>
        <v>706</v>
      </c>
      <c r="CZ707" s="19" t="str">
        <f>IF(DataGoesHere!B707="","",DataGoesHere!B707)</f>
        <v/>
      </c>
      <c r="DA707" s="19" t="str">
        <f>IF(DataGoesHere!B707="","",IF(AH$5="No",DataGoesHere!B707,DataGoesHere!B707-(AH$2*(DataGoesHere!A707-1))))</f>
        <v/>
      </c>
      <c r="DB707" s="19" t="str">
        <f>IF(DataGoesHere!B707="","",IF(AO$9="No",DataGoesHere!B707,DataGoesHere!B707/CX707))</f>
        <v/>
      </c>
      <c r="DC707" s="19" t="str">
        <f>IF(DataGoesHere!B707="","",IF(AO$9="No",DA707,DA707/CX707))</f>
        <v/>
      </c>
      <c r="DD707" s="293" t="str">
        <f>IF(CZ707="",IF(COUNTIF(DD$2:DD706,"Forecast")&lt;Output!E$43,"Forecast",""),"Actual")</f>
        <v/>
      </c>
      <c r="DF707" s="19" t="str">
        <f>IF(DataGoesHere!B706="",IF(DD707="Forecast",(Output!$E$47*IntermediateCalcs!DH706)+((1-Output!$E$47)*IntermediateCalcs!DF706),""),(Output!$E$47*IntermediateCalcs!DB706)+((1-Output!$E$47)*IntermediateCalcs!DF706))</f>
        <v/>
      </c>
      <c r="DG707" s="19" t="str">
        <f>IF(DataGoesHere!B706="",IF(DD707="Forecast",(Output!$G$47*(IntermediateCalcs!DF707-IntermediateCalcs!DF706))+((1-Output!$G$47)*IntermediateCalcs!DG706),""),(Output!$G$47*(IntermediateCalcs!DF707-IntermediateCalcs!DF706))+((1-Output!$G$47)*IntermediateCalcs!DG706))</f>
        <v/>
      </c>
      <c r="DH707" s="19" t="str">
        <f>IF(DataGoesHere!B706="",IF(DD707="Forecast",DF707+DG707,""),DF707+DG707)</f>
        <v/>
      </c>
      <c r="DI707" s="274" t="str">
        <f>IF(DH707="","",IF(IntermediateCalcs!$AO$9="Yes",IntermediateCalcs!DH707*$CX707,IntermediateCalcs!DH707))</f>
        <v/>
      </c>
      <c r="DJ707" s="250" t="str">
        <f>IF(DataGoesHere!$B707="","",($CZ707-DI707))</f>
        <v/>
      </c>
      <c r="DK707" s="250" t="str">
        <f>IF(DataGoesHere!$B707="","",ABS($CZ707-DI707))</f>
        <v/>
      </c>
      <c r="DL707" s="250" t="str">
        <f>IF(DataGoesHere!$B707="","",DK707^2)</f>
        <v/>
      </c>
      <c r="DM707" s="249" t="str">
        <f>IF(DataGoesHere!$B707="","",DK707/$CZ707)</f>
        <v/>
      </c>
      <c r="DN707" s="250" t="str">
        <f>IF(DataGoesHere!$B707="","",SUM(DJ$2:DJ707)/AVERAGE(DK:DK))</f>
        <v/>
      </c>
      <c r="DP707" s="19" t="str">
        <f>IF(DataGoesHere!B707="",IF($DD707="Forecast",(Output!E$48*IntermediateCalcs!CY707)+Output!G$48,""),(Output!E$48*IntermediateCalcs!CY707)+Output!G$48)</f>
        <v/>
      </c>
      <c r="DQ707" s="274" t="str">
        <f>IF(DP707="","",IF(IntermediateCalcs!$AO$9="Yes",IntermediateCalcs!DP707*$CX707,IntermediateCalcs!DP707))</f>
        <v/>
      </c>
      <c r="DR707" s="250" t="str">
        <f>IF(DataGoesHere!$B707="","",($CZ707-DQ707))</f>
        <v/>
      </c>
      <c r="DS707" s="250" t="str">
        <f>IF(DataGoesHere!$B707="","",ABS($CZ707-DQ707))</f>
        <v/>
      </c>
      <c r="DT707" s="250" t="str">
        <f>IF(DataGoesHere!$B707="","",DS707^2)</f>
        <v/>
      </c>
      <c r="DU707" s="249" t="str">
        <f>IF(DataGoesHere!$B707="","",DS707/$CZ707)</f>
        <v/>
      </c>
      <c r="DV707" s="250" t="str">
        <f>IF(DataGoesHere!$B707="","",SUM(DR$2:DR707)/AVERAGE(DS:DS))</f>
        <v/>
      </c>
      <c r="DX707" s="19" t="str">
        <f>IF(DataGoesHere!$B706="","",(DB701*(Output!$O$49/Output!$P$49))+(IntermediateCalcs!DB702*(Output!$M$49/Output!$P$49))+(IntermediateCalcs!DB703*(Output!$K$49/Output!$P$49))+(DB704*(Output!$I$49/Output!$P$49))+(IntermediateCalcs!DB705*(Output!$G$49/Output!$P$49))+(IntermediateCalcs!DB706*(Output!$E$49/Output!$P$49)))</f>
        <v/>
      </c>
      <c r="DY707" s="274" t="str">
        <f>IF(DX707="","",IF(IntermediateCalcs!$AO$9="Yes",IntermediateCalcs!DX707*$CX707,IntermediateCalcs!DX707))</f>
        <v/>
      </c>
      <c r="DZ707" s="250" t="str">
        <f>IF(DataGoesHere!$B707="","",($CZ707-DY707))</f>
        <v/>
      </c>
      <c r="EA707" s="250" t="str">
        <f>IF(DataGoesHere!$B707="","",ABS($CZ707-DY707))</f>
        <v/>
      </c>
      <c r="EB707" s="250" t="str">
        <f>IF(DataGoesHere!$B707="","",EA707^2)</f>
        <v/>
      </c>
      <c r="EC707" s="249" t="str">
        <f>IF(DataGoesHere!$B707="","",EA707/$CZ707)</f>
        <v/>
      </c>
      <c r="ED707" s="250" t="str">
        <f>IF(DataGoesHere!$B707="","",SUM(DZ$2:DZ707)/AVERAGE(EA:EA))</f>
        <v/>
      </c>
    </row>
    <row r="708" spans="20:134" x14ac:dyDescent="0.2">
      <c r="T708" s="240"/>
      <c r="U708" s="86"/>
      <c r="V708" s="86"/>
      <c r="W708" s="86"/>
      <c r="X708" s="86"/>
      <c r="Y708" s="86"/>
      <c r="Z708" s="86"/>
      <c r="AA708" s="86"/>
      <c r="AB708" s="86"/>
      <c r="AC708" s="86"/>
      <c r="AD708" s="245" t="str">
        <f>IF(DataGoesHere!$B708="","",(DataGoesHere!$B708/SUM(DataGoesHere!$B698:'DataGoesHere'!$B709)))</f>
        <v/>
      </c>
      <c r="AE708" s="241"/>
      <c r="CV708" s="310" t="str">
        <f>IF(DataGoesHere!B708="","",DataGoesHere!A708)</f>
        <v/>
      </c>
      <c r="CW708" s="271">
        <f t="shared" ca="1" si="30"/>
        <v>11</v>
      </c>
      <c r="CX708" s="272">
        <f t="shared" ca="1" si="31"/>
        <v>0.97463169608807265</v>
      </c>
      <c r="CY708" s="266">
        <f>DataGoesHere!A708</f>
        <v>707</v>
      </c>
      <c r="CZ708" s="19" t="str">
        <f>IF(DataGoesHere!B708="","",DataGoesHere!B708)</f>
        <v/>
      </c>
      <c r="DA708" s="19" t="str">
        <f>IF(DataGoesHere!B708="","",IF(AH$5="No",DataGoesHere!B708,DataGoesHere!B708-(AH$2*(DataGoesHere!A708-1))))</f>
        <v/>
      </c>
      <c r="DB708" s="19" t="str">
        <f>IF(DataGoesHere!B708="","",IF(AO$9="No",DataGoesHere!B708,DataGoesHere!B708/CX708))</f>
        <v/>
      </c>
      <c r="DC708" s="19" t="str">
        <f>IF(DataGoesHere!B708="","",IF(AO$9="No",DA708,DA708/CX708))</f>
        <v/>
      </c>
      <c r="DD708" s="293" t="str">
        <f>IF(CZ708="",IF(COUNTIF(DD$2:DD707,"Forecast")&lt;Output!E$43,"Forecast",""),"Actual")</f>
        <v/>
      </c>
      <c r="DF708" s="19" t="str">
        <f>IF(DataGoesHere!B707="",IF(DD708="Forecast",(Output!$E$47*IntermediateCalcs!DH707)+((1-Output!$E$47)*IntermediateCalcs!DF707),""),(Output!$E$47*IntermediateCalcs!DB707)+((1-Output!$E$47)*IntermediateCalcs!DF707))</f>
        <v/>
      </c>
      <c r="DG708" s="19" t="str">
        <f>IF(DataGoesHere!B707="",IF(DD708="Forecast",(Output!$G$47*(IntermediateCalcs!DF708-IntermediateCalcs!DF707))+((1-Output!$G$47)*IntermediateCalcs!DG707),""),(Output!$G$47*(IntermediateCalcs!DF708-IntermediateCalcs!DF707))+((1-Output!$G$47)*IntermediateCalcs!DG707))</f>
        <v/>
      </c>
      <c r="DH708" s="19" t="str">
        <f>IF(DataGoesHere!B707="",IF(DD708="Forecast",DF708+DG708,""),DF708+DG708)</f>
        <v/>
      </c>
      <c r="DI708" s="274" t="str">
        <f>IF(DH708="","",IF(IntermediateCalcs!$AO$9="Yes",IntermediateCalcs!DH708*$CX708,IntermediateCalcs!DH708))</f>
        <v/>
      </c>
      <c r="DJ708" s="250" t="str">
        <f>IF(DataGoesHere!$B708="","",($CZ708-DI708))</f>
        <v/>
      </c>
      <c r="DK708" s="250" t="str">
        <f>IF(DataGoesHere!$B708="","",ABS($CZ708-DI708))</f>
        <v/>
      </c>
      <c r="DL708" s="250" t="str">
        <f>IF(DataGoesHere!$B708="","",DK708^2)</f>
        <v/>
      </c>
      <c r="DM708" s="249" t="str">
        <f>IF(DataGoesHere!$B708="","",DK708/$CZ708)</f>
        <v/>
      </c>
      <c r="DN708" s="250" t="str">
        <f>IF(DataGoesHere!$B708="","",SUM(DJ$2:DJ708)/AVERAGE(DK:DK))</f>
        <v/>
      </c>
      <c r="DP708" s="19" t="str">
        <f>IF(DataGoesHere!B708="",IF($DD708="Forecast",(Output!E$48*IntermediateCalcs!CY708)+Output!G$48,""),(Output!E$48*IntermediateCalcs!CY708)+Output!G$48)</f>
        <v/>
      </c>
      <c r="DQ708" s="274" t="str">
        <f>IF(DP708="","",IF(IntermediateCalcs!$AO$9="Yes",IntermediateCalcs!DP708*$CX708,IntermediateCalcs!DP708))</f>
        <v/>
      </c>
      <c r="DR708" s="250" t="str">
        <f>IF(DataGoesHere!$B708="","",($CZ708-DQ708))</f>
        <v/>
      </c>
      <c r="DS708" s="250" t="str">
        <f>IF(DataGoesHere!$B708="","",ABS($CZ708-DQ708))</f>
        <v/>
      </c>
      <c r="DT708" s="250" t="str">
        <f>IF(DataGoesHere!$B708="","",DS708^2)</f>
        <v/>
      </c>
      <c r="DU708" s="249" t="str">
        <f>IF(DataGoesHere!$B708="","",DS708/$CZ708)</f>
        <v/>
      </c>
      <c r="DV708" s="250" t="str">
        <f>IF(DataGoesHere!$B708="","",SUM(DR$2:DR708)/AVERAGE(DS:DS))</f>
        <v/>
      </c>
      <c r="DX708" s="19" t="str">
        <f>IF(DataGoesHere!$B707="","",(DB702*(Output!$O$49/Output!$P$49))+(IntermediateCalcs!DB703*(Output!$M$49/Output!$P$49))+(IntermediateCalcs!DB704*(Output!$K$49/Output!$P$49))+(DB705*(Output!$I$49/Output!$P$49))+(IntermediateCalcs!DB706*(Output!$G$49/Output!$P$49))+(IntermediateCalcs!DB707*(Output!$E$49/Output!$P$49)))</f>
        <v/>
      </c>
      <c r="DY708" s="274" t="str">
        <f>IF(DX708="","",IF(IntermediateCalcs!$AO$9="Yes",IntermediateCalcs!DX708*$CX708,IntermediateCalcs!DX708))</f>
        <v/>
      </c>
      <c r="DZ708" s="250" t="str">
        <f>IF(DataGoesHere!$B708="","",($CZ708-DY708))</f>
        <v/>
      </c>
      <c r="EA708" s="250" t="str">
        <f>IF(DataGoesHere!$B708="","",ABS($CZ708-DY708))</f>
        <v/>
      </c>
      <c r="EB708" s="250" t="str">
        <f>IF(DataGoesHere!$B708="","",EA708^2)</f>
        <v/>
      </c>
      <c r="EC708" s="249" t="str">
        <f>IF(DataGoesHere!$B708="","",EA708/$CZ708)</f>
        <v/>
      </c>
      <c r="ED708" s="250" t="str">
        <f>IF(DataGoesHere!$B708="","",SUM(DZ$2:DZ708)/AVERAGE(EA:EA))</f>
        <v/>
      </c>
    </row>
    <row r="709" spans="20:134" x14ac:dyDescent="0.2">
      <c r="T709" s="242"/>
      <c r="U709" s="243"/>
      <c r="V709" s="243"/>
      <c r="W709" s="243"/>
      <c r="X709" s="243"/>
      <c r="Y709" s="243"/>
      <c r="Z709" s="243"/>
      <c r="AA709" s="243"/>
      <c r="AB709" s="243"/>
      <c r="AC709" s="243"/>
      <c r="AD709" s="243"/>
      <c r="AE709" s="246" t="str">
        <f>IF(DataGoesHere!$B709="","",(DataGoesHere!$B709/SUM(DataGoesHere!$B698:'DataGoesHere'!$B709)))</f>
        <v/>
      </c>
      <c r="CV709" s="310" t="str">
        <f>IF(DataGoesHere!B709="","",DataGoesHere!A709)</f>
        <v/>
      </c>
      <c r="CW709" s="271">
        <f t="shared" ca="1" si="30"/>
        <v>12</v>
      </c>
      <c r="CX709" s="272">
        <f t="shared" ca="1" si="31"/>
        <v>1.0054005237672714</v>
      </c>
      <c r="CY709" s="266">
        <f>DataGoesHere!A709</f>
        <v>708</v>
      </c>
      <c r="CZ709" s="19" t="str">
        <f>IF(DataGoesHere!B709="","",DataGoesHere!B709)</f>
        <v/>
      </c>
      <c r="DA709" s="19" t="str">
        <f>IF(DataGoesHere!B709="","",IF(AH$5="No",DataGoesHere!B709,DataGoesHere!B709-(AH$2*(DataGoesHere!A709-1))))</f>
        <v/>
      </c>
      <c r="DB709" s="19" t="str">
        <f>IF(DataGoesHere!B709="","",IF(AO$9="No",DataGoesHere!B709,DataGoesHere!B709/CX709))</f>
        <v/>
      </c>
      <c r="DC709" s="19" t="str">
        <f>IF(DataGoesHere!B709="","",IF(AO$9="No",DA709,DA709/CX709))</f>
        <v/>
      </c>
      <c r="DD709" s="293" t="str">
        <f>IF(CZ709="",IF(COUNTIF(DD$2:DD708,"Forecast")&lt;Output!E$43,"Forecast",""),"Actual")</f>
        <v/>
      </c>
      <c r="DF709" s="19" t="str">
        <f>IF(DataGoesHere!B708="",IF(DD709="Forecast",(Output!$E$47*IntermediateCalcs!DH708)+((1-Output!$E$47)*IntermediateCalcs!DF708),""),(Output!$E$47*IntermediateCalcs!DB708)+((1-Output!$E$47)*IntermediateCalcs!DF708))</f>
        <v/>
      </c>
      <c r="DG709" s="19" t="str">
        <f>IF(DataGoesHere!B708="",IF(DD709="Forecast",(Output!$G$47*(IntermediateCalcs!DF709-IntermediateCalcs!DF708))+((1-Output!$G$47)*IntermediateCalcs!DG708),""),(Output!$G$47*(IntermediateCalcs!DF709-IntermediateCalcs!DF708))+((1-Output!$G$47)*IntermediateCalcs!DG708))</f>
        <v/>
      </c>
      <c r="DH709" s="19" t="str">
        <f>IF(DataGoesHere!B708="",IF(DD709="Forecast",DF709+DG709,""),DF709+DG709)</f>
        <v/>
      </c>
      <c r="DI709" s="274" t="str">
        <f>IF(DH709="","",IF(IntermediateCalcs!$AO$9="Yes",IntermediateCalcs!DH709*$CX709,IntermediateCalcs!DH709))</f>
        <v/>
      </c>
      <c r="DJ709" s="250" t="str">
        <f>IF(DataGoesHere!$B709="","",($CZ709-DI709))</f>
        <v/>
      </c>
      <c r="DK709" s="250" t="str">
        <f>IF(DataGoesHere!$B709="","",ABS($CZ709-DI709))</f>
        <v/>
      </c>
      <c r="DL709" s="250" t="str">
        <f>IF(DataGoesHere!$B709="","",DK709^2)</f>
        <v/>
      </c>
      <c r="DM709" s="249" t="str">
        <f>IF(DataGoesHere!$B709="","",DK709/$CZ709)</f>
        <v/>
      </c>
      <c r="DN709" s="250" t="str">
        <f>IF(DataGoesHere!$B709="","",SUM(DJ$2:DJ709)/AVERAGE(DK:DK))</f>
        <v/>
      </c>
      <c r="DP709" s="19" t="str">
        <f>IF(DataGoesHere!B709="",IF($DD709="Forecast",(Output!E$48*IntermediateCalcs!CY709)+Output!G$48,""),(Output!E$48*IntermediateCalcs!CY709)+Output!G$48)</f>
        <v/>
      </c>
      <c r="DQ709" s="274" t="str">
        <f>IF(DP709="","",IF(IntermediateCalcs!$AO$9="Yes",IntermediateCalcs!DP709*$CX709,IntermediateCalcs!DP709))</f>
        <v/>
      </c>
      <c r="DR709" s="250" t="str">
        <f>IF(DataGoesHere!$B709="","",($CZ709-DQ709))</f>
        <v/>
      </c>
      <c r="DS709" s="250" t="str">
        <f>IF(DataGoesHere!$B709="","",ABS($CZ709-DQ709))</f>
        <v/>
      </c>
      <c r="DT709" s="250" t="str">
        <f>IF(DataGoesHere!$B709="","",DS709^2)</f>
        <v/>
      </c>
      <c r="DU709" s="249" t="str">
        <f>IF(DataGoesHere!$B709="","",DS709/$CZ709)</f>
        <v/>
      </c>
      <c r="DV709" s="250" t="str">
        <f>IF(DataGoesHere!$B709="","",SUM(DR$2:DR709)/AVERAGE(DS:DS))</f>
        <v/>
      </c>
      <c r="DX709" s="19" t="str">
        <f>IF(DataGoesHere!$B708="","",(DB703*(Output!$O$49/Output!$P$49))+(IntermediateCalcs!DB704*(Output!$M$49/Output!$P$49))+(IntermediateCalcs!DB705*(Output!$K$49/Output!$P$49))+(DB706*(Output!$I$49/Output!$P$49))+(IntermediateCalcs!DB707*(Output!$G$49/Output!$P$49))+(IntermediateCalcs!DB708*(Output!$E$49/Output!$P$49)))</f>
        <v/>
      </c>
      <c r="DY709" s="274" t="str">
        <f>IF(DX709="","",IF(IntermediateCalcs!$AO$9="Yes",IntermediateCalcs!DX709*$CX709,IntermediateCalcs!DX709))</f>
        <v/>
      </c>
      <c r="DZ709" s="250" t="str">
        <f>IF(DataGoesHere!$B709="","",($CZ709-DY709))</f>
        <v/>
      </c>
      <c r="EA709" s="250" t="str">
        <f>IF(DataGoesHere!$B709="","",ABS($CZ709-DY709))</f>
        <v/>
      </c>
      <c r="EB709" s="250" t="str">
        <f>IF(DataGoesHere!$B709="","",EA709^2)</f>
        <v/>
      </c>
      <c r="EC709" s="249" t="str">
        <f>IF(DataGoesHere!$B709="","",EA709/$CZ709)</f>
        <v/>
      </c>
      <c r="ED709" s="250" t="str">
        <f>IF(DataGoesHere!$B709="","",SUM(DZ$2:DZ709)/AVERAGE(EA:EA))</f>
        <v/>
      </c>
    </row>
    <row r="710" spans="20:134" x14ac:dyDescent="0.2">
      <c r="T710" s="244" t="str">
        <f>IF(DataGoesHere!$B710="","",(DataGoesHere!$B710/SUM(DataGoesHere!$B710:'DataGoesHere'!$B721)))</f>
        <v/>
      </c>
      <c r="U710" s="238"/>
      <c r="V710" s="238"/>
      <c r="W710" s="238"/>
      <c r="X710" s="238"/>
      <c r="Y710" s="238"/>
      <c r="Z710" s="238"/>
      <c r="AA710" s="238"/>
      <c r="AB710" s="238"/>
      <c r="AC710" s="238"/>
      <c r="AD710" s="238"/>
      <c r="AE710" s="239"/>
      <c r="CV710" s="310" t="str">
        <f>IF(DataGoesHere!B710="","",DataGoesHere!A710)</f>
        <v/>
      </c>
      <c r="CW710" s="271">
        <f t="shared" ca="1" si="30"/>
        <v>1</v>
      </c>
      <c r="CX710" s="272">
        <f t="shared" ca="1" si="31"/>
        <v>1.3236179355303281</v>
      </c>
      <c r="CY710" s="266">
        <f>DataGoesHere!A710</f>
        <v>709</v>
      </c>
      <c r="CZ710" s="19" t="str">
        <f>IF(DataGoesHere!B710="","",DataGoesHere!B710)</f>
        <v/>
      </c>
      <c r="DA710" s="19" t="str">
        <f>IF(DataGoesHere!B710="","",IF(AH$5="No",DataGoesHere!B710,DataGoesHere!B710-(AH$2*(DataGoesHere!A710-1))))</f>
        <v/>
      </c>
      <c r="DB710" s="19" t="str">
        <f>IF(DataGoesHere!B710="","",IF(AO$9="No",DataGoesHere!B710,DataGoesHere!B710/CX710))</f>
        <v/>
      </c>
      <c r="DC710" s="19" t="str">
        <f>IF(DataGoesHere!B710="","",IF(AO$9="No",DA710,DA710/CX710))</f>
        <v/>
      </c>
      <c r="DD710" s="293" t="str">
        <f>IF(CZ710="",IF(COUNTIF(DD$2:DD709,"Forecast")&lt;Output!E$43,"Forecast",""),"Actual")</f>
        <v/>
      </c>
      <c r="DF710" s="19" t="str">
        <f>IF(DataGoesHere!B709="",IF(DD710="Forecast",(Output!$E$47*IntermediateCalcs!DH709)+((1-Output!$E$47)*IntermediateCalcs!DF709),""),(Output!$E$47*IntermediateCalcs!DB709)+((1-Output!$E$47)*IntermediateCalcs!DF709))</f>
        <v/>
      </c>
      <c r="DG710" s="19" t="str">
        <f>IF(DataGoesHere!B709="",IF(DD710="Forecast",(Output!$G$47*(IntermediateCalcs!DF710-IntermediateCalcs!DF709))+((1-Output!$G$47)*IntermediateCalcs!DG709),""),(Output!$G$47*(IntermediateCalcs!DF710-IntermediateCalcs!DF709))+((1-Output!$G$47)*IntermediateCalcs!DG709))</f>
        <v/>
      </c>
      <c r="DH710" s="19" t="str">
        <f>IF(DataGoesHere!B709="",IF(DD710="Forecast",DF710+DG710,""),DF710+DG710)</f>
        <v/>
      </c>
      <c r="DI710" s="274" t="str">
        <f>IF(DH710="","",IF(IntermediateCalcs!$AO$9="Yes",IntermediateCalcs!DH710*$CX710,IntermediateCalcs!DH710))</f>
        <v/>
      </c>
      <c r="DJ710" s="250" t="str">
        <f>IF(DataGoesHere!$B710="","",($CZ710-DI710))</f>
        <v/>
      </c>
      <c r="DK710" s="250" t="str">
        <f>IF(DataGoesHere!$B710="","",ABS($CZ710-DI710))</f>
        <v/>
      </c>
      <c r="DL710" s="250" t="str">
        <f>IF(DataGoesHere!$B710="","",DK710^2)</f>
        <v/>
      </c>
      <c r="DM710" s="249" t="str">
        <f>IF(DataGoesHere!$B710="","",DK710/$CZ710)</f>
        <v/>
      </c>
      <c r="DN710" s="250" t="str">
        <f>IF(DataGoesHere!$B710="","",SUM(DJ$2:DJ710)/AVERAGE(DK:DK))</f>
        <v/>
      </c>
      <c r="DP710" s="19" t="str">
        <f>IF(DataGoesHere!B710="",IF($DD710="Forecast",(Output!E$48*IntermediateCalcs!CY710)+Output!G$48,""),(Output!E$48*IntermediateCalcs!CY710)+Output!G$48)</f>
        <v/>
      </c>
      <c r="DQ710" s="274" t="str">
        <f>IF(DP710="","",IF(IntermediateCalcs!$AO$9="Yes",IntermediateCalcs!DP710*$CX710,IntermediateCalcs!DP710))</f>
        <v/>
      </c>
      <c r="DR710" s="250" t="str">
        <f>IF(DataGoesHere!$B710="","",($CZ710-DQ710))</f>
        <v/>
      </c>
      <c r="DS710" s="250" t="str">
        <f>IF(DataGoesHere!$B710="","",ABS($CZ710-DQ710))</f>
        <v/>
      </c>
      <c r="DT710" s="250" t="str">
        <f>IF(DataGoesHere!$B710="","",DS710^2)</f>
        <v/>
      </c>
      <c r="DU710" s="249" t="str">
        <f>IF(DataGoesHere!$B710="","",DS710/$CZ710)</f>
        <v/>
      </c>
      <c r="DV710" s="250" t="str">
        <f>IF(DataGoesHere!$B710="","",SUM(DR$2:DR710)/AVERAGE(DS:DS))</f>
        <v/>
      </c>
      <c r="DX710" s="19" t="str">
        <f>IF(DataGoesHere!$B709="","",(DB704*(Output!$O$49/Output!$P$49))+(IntermediateCalcs!DB705*(Output!$M$49/Output!$P$49))+(IntermediateCalcs!DB706*(Output!$K$49/Output!$P$49))+(DB707*(Output!$I$49/Output!$P$49))+(IntermediateCalcs!DB708*(Output!$G$49/Output!$P$49))+(IntermediateCalcs!DB709*(Output!$E$49/Output!$P$49)))</f>
        <v/>
      </c>
      <c r="DY710" s="274" t="str">
        <f>IF(DX710="","",IF(IntermediateCalcs!$AO$9="Yes",IntermediateCalcs!DX710*$CX710,IntermediateCalcs!DX710))</f>
        <v/>
      </c>
      <c r="DZ710" s="250" t="str">
        <f>IF(DataGoesHere!$B710="","",($CZ710-DY710))</f>
        <v/>
      </c>
      <c r="EA710" s="250" t="str">
        <f>IF(DataGoesHere!$B710="","",ABS($CZ710-DY710))</f>
        <v/>
      </c>
      <c r="EB710" s="250" t="str">
        <f>IF(DataGoesHere!$B710="","",EA710^2)</f>
        <v/>
      </c>
      <c r="EC710" s="249" t="str">
        <f>IF(DataGoesHere!$B710="","",EA710/$CZ710)</f>
        <v/>
      </c>
      <c r="ED710" s="250" t="str">
        <f>IF(DataGoesHere!$B710="","",SUM(DZ$2:DZ710)/AVERAGE(EA:EA))</f>
        <v/>
      </c>
    </row>
    <row r="711" spans="20:134" x14ac:dyDescent="0.2">
      <c r="T711" s="240"/>
      <c r="U711" s="245" t="str">
        <f>IF(DataGoesHere!$B711="","",(DataGoesHere!$B711/SUM(DataGoesHere!$B711:'DataGoesHere'!$B721)))</f>
        <v/>
      </c>
      <c r="V711" s="86"/>
      <c r="W711" s="86"/>
      <c r="X711" s="86"/>
      <c r="Y711" s="86"/>
      <c r="Z711" s="86"/>
      <c r="AA711" s="86"/>
      <c r="AB711" s="86"/>
      <c r="AC711" s="86"/>
      <c r="AD711" s="86"/>
      <c r="AE711" s="241"/>
      <c r="CV711" s="310" t="str">
        <f>IF(DataGoesHere!B711="","",DataGoesHere!A711)</f>
        <v/>
      </c>
      <c r="CW711" s="271">
        <f t="shared" ca="1" si="30"/>
        <v>2</v>
      </c>
      <c r="CX711" s="272">
        <f t="shared" ca="1" si="31"/>
        <v>0.80574490527728204</v>
      </c>
      <c r="CY711" s="266">
        <f>DataGoesHere!A711</f>
        <v>710</v>
      </c>
      <c r="CZ711" s="19" t="str">
        <f>IF(DataGoesHere!B711="","",DataGoesHere!B711)</f>
        <v/>
      </c>
      <c r="DA711" s="19" t="str">
        <f>IF(DataGoesHere!B711="","",IF(AH$5="No",DataGoesHere!B711,DataGoesHere!B711-(AH$2*(DataGoesHere!A711-1))))</f>
        <v/>
      </c>
      <c r="DB711" s="19" t="str">
        <f>IF(DataGoesHere!B711="","",IF(AO$9="No",DataGoesHere!B711,DataGoesHere!B711/CX711))</f>
        <v/>
      </c>
      <c r="DC711" s="19" t="str">
        <f>IF(DataGoesHere!B711="","",IF(AO$9="No",DA711,DA711/CX711))</f>
        <v/>
      </c>
      <c r="DD711" s="293" t="str">
        <f>IF(CZ711="",IF(COUNTIF(DD$2:DD710,"Forecast")&lt;Output!E$43,"Forecast",""),"Actual")</f>
        <v/>
      </c>
      <c r="DF711" s="19" t="str">
        <f>IF(DataGoesHere!B710="",IF(DD711="Forecast",(Output!$E$47*IntermediateCalcs!DH710)+((1-Output!$E$47)*IntermediateCalcs!DF710),""),(Output!$E$47*IntermediateCalcs!DB710)+((1-Output!$E$47)*IntermediateCalcs!DF710))</f>
        <v/>
      </c>
      <c r="DG711" s="19" t="str">
        <f>IF(DataGoesHere!B710="",IF(DD711="Forecast",(Output!$G$47*(IntermediateCalcs!DF711-IntermediateCalcs!DF710))+((1-Output!$G$47)*IntermediateCalcs!DG710),""),(Output!$G$47*(IntermediateCalcs!DF711-IntermediateCalcs!DF710))+((1-Output!$G$47)*IntermediateCalcs!DG710))</f>
        <v/>
      </c>
      <c r="DH711" s="19" t="str">
        <f>IF(DataGoesHere!B710="",IF(DD711="Forecast",DF711+DG711,""),DF711+DG711)</f>
        <v/>
      </c>
      <c r="DI711" s="274" t="str">
        <f>IF(DH711="","",IF(IntermediateCalcs!$AO$9="Yes",IntermediateCalcs!DH711*$CX711,IntermediateCalcs!DH711))</f>
        <v/>
      </c>
      <c r="DJ711" s="250" t="str">
        <f>IF(DataGoesHere!$B711="","",($CZ711-DI711))</f>
        <v/>
      </c>
      <c r="DK711" s="250" t="str">
        <f>IF(DataGoesHere!$B711="","",ABS($CZ711-DI711))</f>
        <v/>
      </c>
      <c r="DL711" s="250" t="str">
        <f>IF(DataGoesHere!$B711="","",DK711^2)</f>
        <v/>
      </c>
      <c r="DM711" s="249" t="str">
        <f>IF(DataGoesHere!$B711="","",DK711/$CZ711)</f>
        <v/>
      </c>
      <c r="DN711" s="250" t="str">
        <f>IF(DataGoesHere!$B711="","",SUM(DJ$2:DJ711)/AVERAGE(DK:DK))</f>
        <v/>
      </c>
      <c r="DP711" s="19" t="str">
        <f>IF(DataGoesHere!B711="",IF($DD711="Forecast",(Output!E$48*IntermediateCalcs!CY711)+Output!G$48,""),(Output!E$48*IntermediateCalcs!CY711)+Output!G$48)</f>
        <v/>
      </c>
      <c r="DQ711" s="274" t="str">
        <f>IF(DP711="","",IF(IntermediateCalcs!$AO$9="Yes",IntermediateCalcs!DP711*$CX711,IntermediateCalcs!DP711))</f>
        <v/>
      </c>
      <c r="DR711" s="250" t="str">
        <f>IF(DataGoesHere!$B711="","",($CZ711-DQ711))</f>
        <v/>
      </c>
      <c r="DS711" s="250" t="str">
        <f>IF(DataGoesHere!$B711="","",ABS($CZ711-DQ711))</f>
        <v/>
      </c>
      <c r="DT711" s="250" t="str">
        <f>IF(DataGoesHere!$B711="","",DS711^2)</f>
        <v/>
      </c>
      <c r="DU711" s="249" t="str">
        <f>IF(DataGoesHere!$B711="","",DS711/$CZ711)</f>
        <v/>
      </c>
      <c r="DV711" s="250" t="str">
        <f>IF(DataGoesHere!$B711="","",SUM(DR$2:DR711)/AVERAGE(DS:DS))</f>
        <v/>
      </c>
      <c r="DX711" s="19" t="str">
        <f>IF(DataGoesHere!$B710="","",(DB705*(Output!$O$49/Output!$P$49))+(IntermediateCalcs!DB706*(Output!$M$49/Output!$P$49))+(IntermediateCalcs!DB707*(Output!$K$49/Output!$P$49))+(DB708*(Output!$I$49/Output!$P$49))+(IntermediateCalcs!DB709*(Output!$G$49/Output!$P$49))+(IntermediateCalcs!DB710*(Output!$E$49/Output!$P$49)))</f>
        <v/>
      </c>
      <c r="DY711" s="274" t="str">
        <f>IF(DX711="","",IF(IntermediateCalcs!$AO$9="Yes",IntermediateCalcs!DX711*$CX711,IntermediateCalcs!DX711))</f>
        <v/>
      </c>
      <c r="DZ711" s="250" t="str">
        <f>IF(DataGoesHere!$B711="","",($CZ711-DY711))</f>
        <v/>
      </c>
      <c r="EA711" s="250" t="str">
        <f>IF(DataGoesHere!$B711="","",ABS($CZ711-DY711))</f>
        <v/>
      </c>
      <c r="EB711" s="250" t="str">
        <f>IF(DataGoesHere!$B711="","",EA711^2)</f>
        <v/>
      </c>
      <c r="EC711" s="249" t="str">
        <f>IF(DataGoesHere!$B711="","",EA711/$CZ711)</f>
        <v/>
      </c>
      <c r="ED711" s="250" t="str">
        <f>IF(DataGoesHere!$B711="","",SUM(DZ$2:DZ711)/AVERAGE(EA:EA))</f>
        <v/>
      </c>
    </row>
    <row r="712" spans="20:134" x14ac:dyDescent="0.2">
      <c r="T712" s="240"/>
      <c r="U712" s="86"/>
      <c r="V712" s="245" t="str">
        <f>IF(DataGoesHere!$B712="","",(DataGoesHere!$B712/SUM(DataGoesHere!$B710:'DataGoesHere'!$B721)))</f>
        <v/>
      </c>
      <c r="W712" s="86"/>
      <c r="X712" s="86"/>
      <c r="Y712" s="86"/>
      <c r="Z712" s="86"/>
      <c r="AA712" s="86"/>
      <c r="AB712" s="86"/>
      <c r="AC712" s="86"/>
      <c r="AD712" s="86"/>
      <c r="AE712" s="241"/>
      <c r="CV712" s="310" t="str">
        <f>IF(DataGoesHere!B712="","",DataGoesHere!A712)</f>
        <v/>
      </c>
      <c r="CW712" s="271">
        <f t="shared" ca="1" si="30"/>
        <v>3</v>
      </c>
      <c r="CX712" s="272">
        <f t="shared" ca="1" si="31"/>
        <v>0.79862940076451561</v>
      </c>
      <c r="CY712" s="266">
        <f>DataGoesHere!A712</f>
        <v>711</v>
      </c>
      <c r="CZ712" s="19" t="str">
        <f>IF(DataGoesHere!B712="","",DataGoesHere!B712)</f>
        <v/>
      </c>
      <c r="DA712" s="19" t="str">
        <f>IF(DataGoesHere!B712="","",IF(AH$5="No",DataGoesHere!B712,DataGoesHere!B712-(AH$2*(DataGoesHere!A712-1))))</f>
        <v/>
      </c>
      <c r="DB712" s="19" t="str">
        <f>IF(DataGoesHere!B712="","",IF(AO$9="No",DataGoesHere!B712,DataGoesHere!B712/CX712))</f>
        <v/>
      </c>
      <c r="DC712" s="19" t="str">
        <f>IF(DataGoesHere!B712="","",IF(AO$9="No",DA712,DA712/CX712))</f>
        <v/>
      </c>
      <c r="DD712" s="293" t="str">
        <f>IF(CZ712="",IF(COUNTIF(DD$2:DD711,"Forecast")&lt;Output!E$43,"Forecast",""),"Actual")</f>
        <v/>
      </c>
      <c r="DF712" s="19" t="str">
        <f>IF(DataGoesHere!B711="",IF(DD712="Forecast",(Output!$E$47*IntermediateCalcs!DH711)+((1-Output!$E$47)*IntermediateCalcs!DF711),""),(Output!$E$47*IntermediateCalcs!DB711)+((1-Output!$E$47)*IntermediateCalcs!DF711))</f>
        <v/>
      </c>
      <c r="DG712" s="19" t="str">
        <f>IF(DataGoesHere!B711="",IF(DD712="Forecast",(Output!$G$47*(IntermediateCalcs!DF712-IntermediateCalcs!DF711))+((1-Output!$G$47)*IntermediateCalcs!DG711),""),(Output!$G$47*(IntermediateCalcs!DF712-IntermediateCalcs!DF711))+((1-Output!$G$47)*IntermediateCalcs!DG711))</f>
        <v/>
      </c>
      <c r="DH712" s="19" t="str">
        <f>IF(DataGoesHere!B711="",IF(DD712="Forecast",DF712+DG712,""),DF712+DG712)</f>
        <v/>
      </c>
      <c r="DI712" s="274" t="str">
        <f>IF(DH712="","",IF(IntermediateCalcs!$AO$9="Yes",IntermediateCalcs!DH712*$CX712,IntermediateCalcs!DH712))</f>
        <v/>
      </c>
      <c r="DJ712" s="250" t="str">
        <f>IF(DataGoesHere!$B712="","",($CZ712-DI712))</f>
        <v/>
      </c>
      <c r="DK712" s="250" t="str">
        <f>IF(DataGoesHere!$B712="","",ABS($CZ712-DI712))</f>
        <v/>
      </c>
      <c r="DL712" s="250" t="str">
        <f>IF(DataGoesHere!$B712="","",DK712^2)</f>
        <v/>
      </c>
      <c r="DM712" s="249" t="str">
        <f>IF(DataGoesHere!$B712="","",DK712/$CZ712)</f>
        <v/>
      </c>
      <c r="DN712" s="250" t="str">
        <f>IF(DataGoesHere!$B712="","",SUM(DJ$2:DJ712)/AVERAGE(DK:DK))</f>
        <v/>
      </c>
      <c r="DP712" s="19" t="str">
        <f>IF(DataGoesHere!B712="",IF($DD712="Forecast",(Output!E$48*IntermediateCalcs!CY712)+Output!G$48,""),(Output!E$48*IntermediateCalcs!CY712)+Output!G$48)</f>
        <v/>
      </c>
      <c r="DQ712" s="274" t="str">
        <f>IF(DP712="","",IF(IntermediateCalcs!$AO$9="Yes",IntermediateCalcs!DP712*$CX712,IntermediateCalcs!DP712))</f>
        <v/>
      </c>
      <c r="DR712" s="250" t="str">
        <f>IF(DataGoesHere!$B712="","",($CZ712-DQ712))</f>
        <v/>
      </c>
      <c r="DS712" s="250" t="str">
        <f>IF(DataGoesHere!$B712="","",ABS($CZ712-DQ712))</f>
        <v/>
      </c>
      <c r="DT712" s="250" t="str">
        <f>IF(DataGoesHere!$B712="","",DS712^2)</f>
        <v/>
      </c>
      <c r="DU712" s="249" t="str">
        <f>IF(DataGoesHere!$B712="","",DS712/$CZ712)</f>
        <v/>
      </c>
      <c r="DV712" s="250" t="str">
        <f>IF(DataGoesHere!$B712="","",SUM(DR$2:DR712)/AVERAGE(DS:DS))</f>
        <v/>
      </c>
      <c r="DX712" s="19" t="str">
        <f>IF(DataGoesHere!$B711="","",(DB706*(Output!$O$49/Output!$P$49))+(IntermediateCalcs!DB707*(Output!$M$49/Output!$P$49))+(IntermediateCalcs!DB708*(Output!$K$49/Output!$P$49))+(DB709*(Output!$I$49/Output!$P$49))+(IntermediateCalcs!DB710*(Output!$G$49/Output!$P$49))+(IntermediateCalcs!DB711*(Output!$E$49/Output!$P$49)))</f>
        <v/>
      </c>
      <c r="DY712" s="274" t="str">
        <f>IF(DX712="","",IF(IntermediateCalcs!$AO$9="Yes",IntermediateCalcs!DX712*$CX712,IntermediateCalcs!DX712))</f>
        <v/>
      </c>
      <c r="DZ712" s="250" t="str">
        <f>IF(DataGoesHere!$B712="","",($CZ712-DY712))</f>
        <v/>
      </c>
      <c r="EA712" s="250" t="str">
        <f>IF(DataGoesHere!$B712="","",ABS($CZ712-DY712))</f>
        <v/>
      </c>
      <c r="EB712" s="250" t="str">
        <f>IF(DataGoesHere!$B712="","",EA712^2)</f>
        <v/>
      </c>
      <c r="EC712" s="249" t="str">
        <f>IF(DataGoesHere!$B712="","",EA712/$CZ712)</f>
        <v/>
      </c>
      <c r="ED712" s="250" t="str">
        <f>IF(DataGoesHere!$B712="","",SUM(DZ$2:DZ712)/AVERAGE(EA:EA))</f>
        <v/>
      </c>
    </row>
    <row r="713" spans="20:134" x14ac:dyDescent="0.2">
      <c r="T713" s="240"/>
      <c r="U713" s="86"/>
      <c r="V713" s="86"/>
      <c r="W713" s="245" t="str">
        <f>IF(DataGoesHere!$B713="","",(DataGoesHere!$B713/SUM(DataGoesHere!$B710:'DataGoesHere'!$B721)))</f>
        <v/>
      </c>
      <c r="X713" s="86"/>
      <c r="Y713" s="86"/>
      <c r="Z713" s="86"/>
      <c r="AA713" s="86"/>
      <c r="AB713" s="86"/>
      <c r="AC713" s="86"/>
      <c r="AD713" s="86"/>
      <c r="AE713" s="241"/>
      <c r="CV713" s="310" t="str">
        <f>IF(DataGoesHere!B713="","",DataGoesHere!A713)</f>
        <v/>
      </c>
      <c r="CW713" s="271">
        <f t="shared" ca="1" si="30"/>
        <v>4</v>
      </c>
      <c r="CX713" s="272">
        <f t="shared" ca="1" si="31"/>
        <v>1.0149292433706087</v>
      </c>
      <c r="CY713" s="266">
        <f>DataGoesHere!A713</f>
        <v>712</v>
      </c>
      <c r="CZ713" s="19" t="str">
        <f>IF(DataGoesHere!B713="","",DataGoesHere!B713)</f>
        <v/>
      </c>
      <c r="DA713" s="19" t="str">
        <f>IF(DataGoesHere!B713="","",IF(AH$5="No",DataGoesHere!B713,DataGoesHere!B713-(AH$2*(DataGoesHere!A713-1))))</f>
        <v/>
      </c>
      <c r="DB713" s="19" t="str">
        <f>IF(DataGoesHere!B713="","",IF(AO$9="No",DataGoesHere!B713,DataGoesHere!B713/CX713))</f>
        <v/>
      </c>
      <c r="DC713" s="19" t="str">
        <f>IF(DataGoesHere!B713="","",IF(AO$9="No",DA713,DA713/CX713))</f>
        <v/>
      </c>
      <c r="DD713" s="293" t="str">
        <f>IF(CZ713="",IF(COUNTIF(DD$2:DD712,"Forecast")&lt;Output!E$43,"Forecast",""),"Actual")</f>
        <v/>
      </c>
      <c r="DF713" s="19" t="str">
        <f>IF(DataGoesHere!B712="",IF(DD713="Forecast",(Output!$E$47*IntermediateCalcs!DH712)+((1-Output!$E$47)*IntermediateCalcs!DF712),""),(Output!$E$47*IntermediateCalcs!DB712)+((1-Output!$E$47)*IntermediateCalcs!DF712))</f>
        <v/>
      </c>
      <c r="DG713" s="19" t="str">
        <f>IF(DataGoesHere!B712="",IF(DD713="Forecast",(Output!$G$47*(IntermediateCalcs!DF713-IntermediateCalcs!DF712))+((1-Output!$G$47)*IntermediateCalcs!DG712),""),(Output!$G$47*(IntermediateCalcs!DF713-IntermediateCalcs!DF712))+((1-Output!$G$47)*IntermediateCalcs!DG712))</f>
        <v/>
      </c>
      <c r="DH713" s="19" t="str">
        <f>IF(DataGoesHere!B712="",IF(DD713="Forecast",DF713+DG713,""),DF713+DG713)</f>
        <v/>
      </c>
      <c r="DI713" s="274" t="str">
        <f>IF(DH713="","",IF(IntermediateCalcs!$AO$9="Yes",IntermediateCalcs!DH713*$CX713,IntermediateCalcs!DH713))</f>
        <v/>
      </c>
      <c r="DJ713" s="250" t="str">
        <f>IF(DataGoesHere!$B713="","",($CZ713-DI713))</f>
        <v/>
      </c>
      <c r="DK713" s="250" t="str">
        <f>IF(DataGoesHere!$B713="","",ABS($CZ713-DI713))</f>
        <v/>
      </c>
      <c r="DL713" s="250" t="str">
        <f>IF(DataGoesHere!$B713="","",DK713^2)</f>
        <v/>
      </c>
      <c r="DM713" s="249" t="str">
        <f>IF(DataGoesHere!$B713="","",DK713/$CZ713)</f>
        <v/>
      </c>
      <c r="DN713" s="250" t="str">
        <f>IF(DataGoesHere!$B713="","",SUM(DJ$2:DJ713)/AVERAGE(DK:DK))</f>
        <v/>
      </c>
      <c r="DP713" s="19" t="str">
        <f>IF(DataGoesHere!B713="",IF($DD713="Forecast",(Output!E$48*IntermediateCalcs!CY713)+Output!G$48,""),(Output!E$48*IntermediateCalcs!CY713)+Output!G$48)</f>
        <v/>
      </c>
      <c r="DQ713" s="274" t="str">
        <f>IF(DP713="","",IF(IntermediateCalcs!$AO$9="Yes",IntermediateCalcs!DP713*$CX713,IntermediateCalcs!DP713))</f>
        <v/>
      </c>
      <c r="DR713" s="250" t="str">
        <f>IF(DataGoesHere!$B713="","",($CZ713-DQ713))</f>
        <v/>
      </c>
      <c r="DS713" s="250" t="str">
        <f>IF(DataGoesHere!$B713="","",ABS($CZ713-DQ713))</f>
        <v/>
      </c>
      <c r="DT713" s="250" t="str">
        <f>IF(DataGoesHere!$B713="","",DS713^2)</f>
        <v/>
      </c>
      <c r="DU713" s="249" t="str">
        <f>IF(DataGoesHere!$B713="","",DS713/$CZ713)</f>
        <v/>
      </c>
      <c r="DV713" s="250" t="str">
        <f>IF(DataGoesHere!$B713="","",SUM(DR$2:DR713)/AVERAGE(DS:DS))</f>
        <v/>
      </c>
      <c r="DX713" s="19" t="str">
        <f>IF(DataGoesHere!$B712="","",(DB707*(Output!$O$49/Output!$P$49))+(IntermediateCalcs!DB708*(Output!$M$49/Output!$P$49))+(IntermediateCalcs!DB709*(Output!$K$49/Output!$P$49))+(DB710*(Output!$I$49/Output!$P$49))+(IntermediateCalcs!DB711*(Output!$G$49/Output!$P$49))+(IntermediateCalcs!DB712*(Output!$E$49/Output!$P$49)))</f>
        <v/>
      </c>
      <c r="DY713" s="274" t="str">
        <f>IF(DX713="","",IF(IntermediateCalcs!$AO$9="Yes",IntermediateCalcs!DX713*$CX713,IntermediateCalcs!DX713))</f>
        <v/>
      </c>
      <c r="DZ713" s="250" t="str">
        <f>IF(DataGoesHere!$B713="","",($CZ713-DY713))</f>
        <v/>
      </c>
      <c r="EA713" s="250" t="str">
        <f>IF(DataGoesHere!$B713="","",ABS($CZ713-DY713))</f>
        <v/>
      </c>
      <c r="EB713" s="250" t="str">
        <f>IF(DataGoesHere!$B713="","",EA713^2)</f>
        <v/>
      </c>
      <c r="EC713" s="249" t="str">
        <f>IF(DataGoesHere!$B713="","",EA713/$CZ713)</f>
        <v/>
      </c>
      <c r="ED713" s="250" t="str">
        <f>IF(DataGoesHere!$B713="","",SUM(DZ$2:DZ713)/AVERAGE(EA:EA))</f>
        <v/>
      </c>
    </row>
    <row r="714" spans="20:134" x14ac:dyDescent="0.2">
      <c r="T714" s="240"/>
      <c r="U714" s="86"/>
      <c r="V714" s="86"/>
      <c r="W714" s="86"/>
      <c r="X714" s="245" t="str">
        <f>IF(DataGoesHere!$B714="","",(DataGoesHere!$B714/SUM(DataGoesHere!$B710:'DataGoesHere'!$B721)))</f>
        <v/>
      </c>
      <c r="Y714" s="86"/>
      <c r="Z714" s="86"/>
      <c r="AA714" s="86"/>
      <c r="AB714" s="86"/>
      <c r="AC714" s="86"/>
      <c r="AD714" s="86"/>
      <c r="AE714" s="241"/>
      <c r="CV714" s="310" t="str">
        <f>IF(DataGoesHere!B714="","",DataGoesHere!A714)</f>
        <v/>
      </c>
      <c r="CW714" s="271">
        <f t="shared" ca="1" si="30"/>
        <v>5</v>
      </c>
      <c r="CX714" s="272">
        <f t="shared" ca="1" si="31"/>
        <v>0.97875414397996308</v>
      </c>
      <c r="CY714" s="266">
        <f>DataGoesHere!A714</f>
        <v>713</v>
      </c>
      <c r="CZ714" s="19" t="str">
        <f>IF(DataGoesHere!B714="","",DataGoesHere!B714)</f>
        <v/>
      </c>
      <c r="DA714" s="19" t="str">
        <f>IF(DataGoesHere!B714="","",IF(AH$5="No",DataGoesHere!B714,DataGoesHere!B714-(AH$2*(DataGoesHere!A714-1))))</f>
        <v/>
      </c>
      <c r="DB714" s="19" t="str">
        <f>IF(DataGoesHere!B714="","",IF(AO$9="No",DataGoesHere!B714,DataGoesHere!B714/CX714))</f>
        <v/>
      </c>
      <c r="DC714" s="19" t="str">
        <f>IF(DataGoesHere!B714="","",IF(AO$9="No",DA714,DA714/CX714))</f>
        <v/>
      </c>
      <c r="DD714" s="293" t="str">
        <f>IF(CZ714="",IF(COUNTIF(DD$2:DD713,"Forecast")&lt;Output!E$43,"Forecast",""),"Actual")</f>
        <v/>
      </c>
      <c r="DF714" s="19" t="str">
        <f>IF(DataGoesHere!B713="",IF(DD714="Forecast",(Output!$E$47*IntermediateCalcs!DH713)+((1-Output!$E$47)*IntermediateCalcs!DF713),""),(Output!$E$47*IntermediateCalcs!DB713)+((1-Output!$E$47)*IntermediateCalcs!DF713))</f>
        <v/>
      </c>
      <c r="DG714" s="19" t="str">
        <f>IF(DataGoesHere!B713="",IF(DD714="Forecast",(Output!$G$47*(IntermediateCalcs!DF714-IntermediateCalcs!DF713))+((1-Output!$G$47)*IntermediateCalcs!DG713),""),(Output!$G$47*(IntermediateCalcs!DF714-IntermediateCalcs!DF713))+((1-Output!$G$47)*IntermediateCalcs!DG713))</f>
        <v/>
      </c>
      <c r="DH714" s="19" t="str">
        <f>IF(DataGoesHere!B713="",IF(DD714="Forecast",DF714+DG714,""),DF714+DG714)</f>
        <v/>
      </c>
      <c r="DI714" s="274" t="str">
        <f>IF(DH714="","",IF(IntermediateCalcs!$AO$9="Yes",IntermediateCalcs!DH714*$CX714,IntermediateCalcs!DH714))</f>
        <v/>
      </c>
      <c r="DJ714" s="250" t="str">
        <f>IF(DataGoesHere!$B714="","",($CZ714-DI714))</f>
        <v/>
      </c>
      <c r="DK714" s="250" t="str">
        <f>IF(DataGoesHere!$B714="","",ABS($CZ714-DI714))</f>
        <v/>
      </c>
      <c r="DL714" s="250" t="str">
        <f>IF(DataGoesHere!$B714="","",DK714^2)</f>
        <v/>
      </c>
      <c r="DM714" s="249" t="str">
        <f>IF(DataGoesHere!$B714="","",DK714/$CZ714)</f>
        <v/>
      </c>
      <c r="DN714" s="250" t="str">
        <f>IF(DataGoesHere!$B714="","",SUM(DJ$2:DJ714)/AVERAGE(DK:DK))</f>
        <v/>
      </c>
      <c r="DP714" s="19" t="str">
        <f>IF(DataGoesHere!B714="",IF($DD714="Forecast",(Output!E$48*IntermediateCalcs!CY714)+Output!G$48,""),(Output!E$48*IntermediateCalcs!CY714)+Output!G$48)</f>
        <v/>
      </c>
      <c r="DQ714" s="274" t="str">
        <f>IF(DP714="","",IF(IntermediateCalcs!$AO$9="Yes",IntermediateCalcs!DP714*$CX714,IntermediateCalcs!DP714))</f>
        <v/>
      </c>
      <c r="DR714" s="250" t="str">
        <f>IF(DataGoesHere!$B714="","",($CZ714-DQ714))</f>
        <v/>
      </c>
      <c r="DS714" s="250" t="str">
        <f>IF(DataGoesHere!$B714="","",ABS($CZ714-DQ714))</f>
        <v/>
      </c>
      <c r="DT714" s="250" t="str">
        <f>IF(DataGoesHere!$B714="","",DS714^2)</f>
        <v/>
      </c>
      <c r="DU714" s="249" t="str">
        <f>IF(DataGoesHere!$B714="","",DS714/$CZ714)</f>
        <v/>
      </c>
      <c r="DV714" s="250" t="str">
        <f>IF(DataGoesHere!$B714="","",SUM(DR$2:DR714)/AVERAGE(DS:DS))</f>
        <v/>
      </c>
      <c r="DX714" s="19" t="str">
        <f>IF(DataGoesHere!$B713="","",(DB708*(Output!$O$49/Output!$P$49))+(IntermediateCalcs!DB709*(Output!$M$49/Output!$P$49))+(IntermediateCalcs!DB710*(Output!$K$49/Output!$P$49))+(DB711*(Output!$I$49/Output!$P$49))+(IntermediateCalcs!DB712*(Output!$G$49/Output!$P$49))+(IntermediateCalcs!DB713*(Output!$E$49/Output!$P$49)))</f>
        <v/>
      </c>
      <c r="DY714" s="274" t="str">
        <f>IF(DX714="","",IF(IntermediateCalcs!$AO$9="Yes",IntermediateCalcs!DX714*$CX714,IntermediateCalcs!DX714))</f>
        <v/>
      </c>
      <c r="DZ714" s="250" t="str">
        <f>IF(DataGoesHere!$B714="","",($CZ714-DY714))</f>
        <v/>
      </c>
      <c r="EA714" s="250" t="str">
        <f>IF(DataGoesHere!$B714="","",ABS($CZ714-DY714))</f>
        <v/>
      </c>
      <c r="EB714" s="250" t="str">
        <f>IF(DataGoesHere!$B714="","",EA714^2)</f>
        <v/>
      </c>
      <c r="EC714" s="249" t="str">
        <f>IF(DataGoesHere!$B714="","",EA714/$CZ714)</f>
        <v/>
      </c>
      <c r="ED714" s="250" t="str">
        <f>IF(DataGoesHere!$B714="","",SUM(DZ$2:DZ714)/AVERAGE(EA:EA))</f>
        <v/>
      </c>
    </row>
    <row r="715" spans="20:134" x14ac:dyDescent="0.2">
      <c r="T715" s="240"/>
      <c r="U715" s="86"/>
      <c r="V715" s="86"/>
      <c r="W715" s="86"/>
      <c r="X715" s="86"/>
      <c r="Y715" s="245" t="str">
        <f>IF(DataGoesHere!$B715="","",(DataGoesHere!$B715/SUM(DataGoesHere!$B710:'DataGoesHere'!$B721)))</f>
        <v/>
      </c>
      <c r="Z715" s="86"/>
      <c r="AA715" s="86"/>
      <c r="AB715" s="86"/>
      <c r="AC715" s="86"/>
      <c r="AD715" s="86"/>
      <c r="AE715" s="241"/>
      <c r="CV715" s="310" t="str">
        <f>IF(DataGoesHere!B715="","",DataGoesHere!A715)</f>
        <v/>
      </c>
      <c r="CW715" s="271">
        <f t="shared" ca="1" si="30"/>
        <v>6</v>
      </c>
      <c r="CX715" s="272">
        <f t="shared" ca="1" si="31"/>
        <v>1.0779088099730167</v>
      </c>
      <c r="CY715" s="266">
        <f>DataGoesHere!A715</f>
        <v>714</v>
      </c>
      <c r="CZ715" s="19" t="str">
        <f>IF(DataGoesHere!B715="","",DataGoesHere!B715)</f>
        <v/>
      </c>
      <c r="DA715" s="19" t="str">
        <f>IF(DataGoesHere!B715="","",IF(AH$5="No",DataGoesHere!B715,DataGoesHere!B715-(AH$2*(DataGoesHere!A715-1))))</f>
        <v/>
      </c>
      <c r="DB715" s="19" t="str">
        <f>IF(DataGoesHere!B715="","",IF(AO$9="No",DataGoesHere!B715,DataGoesHere!B715/CX715))</f>
        <v/>
      </c>
      <c r="DC715" s="19" t="str">
        <f>IF(DataGoesHere!B715="","",IF(AO$9="No",DA715,DA715/CX715))</f>
        <v/>
      </c>
      <c r="DD715" s="293" t="str">
        <f>IF(CZ715="",IF(COUNTIF(DD$2:DD714,"Forecast")&lt;Output!E$43,"Forecast",""),"Actual")</f>
        <v/>
      </c>
      <c r="DF715" s="19" t="str">
        <f>IF(DataGoesHere!B714="",IF(DD715="Forecast",(Output!$E$47*IntermediateCalcs!DH714)+((1-Output!$E$47)*IntermediateCalcs!DF714),""),(Output!$E$47*IntermediateCalcs!DB714)+((1-Output!$E$47)*IntermediateCalcs!DF714))</f>
        <v/>
      </c>
      <c r="DG715" s="19" t="str">
        <f>IF(DataGoesHere!B714="",IF(DD715="Forecast",(Output!$G$47*(IntermediateCalcs!DF715-IntermediateCalcs!DF714))+((1-Output!$G$47)*IntermediateCalcs!DG714),""),(Output!$G$47*(IntermediateCalcs!DF715-IntermediateCalcs!DF714))+((1-Output!$G$47)*IntermediateCalcs!DG714))</f>
        <v/>
      </c>
      <c r="DH715" s="19" t="str">
        <f>IF(DataGoesHere!B714="",IF(DD715="Forecast",DF715+DG715,""),DF715+DG715)</f>
        <v/>
      </c>
      <c r="DI715" s="274" t="str">
        <f>IF(DH715="","",IF(IntermediateCalcs!$AO$9="Yes",IntermediateCalcs!DH715*$CX715,IntermediateCalcs!DH715))</f>
        <v/>
      </c>
      <c r="DJ715" s="250" t="str">
        <f>IF(DataGoesHere!$B715="","",($CZ715-DI715))</f>
        <v/>
      </c>
      <c r="DK715" s="250" t="str">
        <f>IF(DataGoesHere!$B715="","",ABS($CZ715-DI715))</f>
        <v/>
      </c>
      <c r="DL715" s="250" t="str">
        <f>IF(DataGoesHere!$B715="","",DK715^2)</f>
        <v/>
      </c>
      <c r="DM715" s="249" t="str">
        <f>IF(DataGoesHere!$B715="","",DK715/$CZ715)</f>
        <v/>
      </c>
      <c r="DN715" s="250" t="str">
        <f>IF(DataGoesHere!$B715="","",SUM(DJ$2:DJ715)/AVERAGE(DK:DK))</f>
        <v/>
      </c>
      <c r="DP715" s="19" t="str">
        <f>IF(DataGoesHere!B715="",IF($DD715="Forecast",(Output!E$48*IntermediateCalcs!CY715)+Output!G$48,""),(Output!E$48*IntermediateCalcs!CY715)+Output!G$48)</f>
        <v/>
      </c>
      <c r="DQ715" s="274" t="str">
        <f>IF(DP715="","",IF(IntermediateCalcs!$AO$9="Yes",IntermediateCalcs!DP715*$CX715,IntermediateCalcs!DP715))</f>
        <v/>
      </c>
      <c r="DR715" s="250" t="str">
        <f>IF(DataGoesHere!$B715="","",($CZ715-DQ715))</f>
        <v/>
      </c>
      <c r="DS715" s="250" t="str">
        <f>IF(DataGoesHere!$B715="","",ABS($CZ715-DQ715))</f>
        <v/>
      </c>
      <c r="DT715" s="250" t="str">
        <f>IF(DataGoesHere!$B715="","",DS715^2)</f>
        <v/>
      </c>
      <c r="DU715" s="249" t="str">
        <f>IF(DataGoesHere!$B715="","",DS715/$CZ715)</f>
        <v/>
      </c>
      <c r="DV715" s="250" t="str">
        <f>IF(DataGoesHere!$B715="","",SUM(DR$2:DR715)/AVERAGE(DS:DS))</f>
        <v/>
      </c>
      <c r="DX715" s="19" t="str">
        <f>IF(DataGoesHere!$B714="","",(DB709*(Output!$O$49/Output!$P$49))+(IntermediateCalcs!DB710*(Output!$M$49/Output!$P$49))+(IntermediateCalcs!DB711*(Output!$K$49/Output!$P$49))+(DB712*(Output!$I$49/Output!$P$49))+(IntermediateCalcs!DB713*(Output!$G$49/Output!$P$49))+(IntermediateCalcs!DB714*(Output!$E$49/Output!$P$49)))</f>
        <v/>
      </c>
      <c r="DY715" s="274" t="str">
        <f>IF(DX715="","",IF(IntermediateCalcs!$AO$9="Yes",IntermediateCalcs!DX715*$CX715,IntermediateCalcs!DX715))</f>
        <v/>
      </c>
      <c r="DZ715" s="250" t="str">
        <f>IF(DataGoesHere!$B715="","",($CZ715-DY715))</f>
        <v/>
      </c>
      <c r="EA715" s="250" t="str">
        <f>IF(DataGoesHere!$B715="","",ABS($CZ715-DY715))</f>
        <v/>
      </c>
      <c r="EB715" s="250" t="str">
        <f>IF(DataGoesHere!$B715="","",EA715^2)</f>
        <v/>
      </c>
      <c r="EC715" s="249" t="str">
        <f>IF(DataGoesHere!$B715="","",EA715/$CZ715)</f>
        <v/>
      </c>
      <c r="ED715" s="250" t="str">
        <f>IF(DataGoesHere!$B715="","",SUM(DZ$2:DZ715)/AVERAGE(EA:EA))</f>
        <v/>
      </c>
    </row>
    <row r="716" spans="20:134" x14ac:dyDescent="0.2">
      <c r="T716" s="240"/>
      <c r="U716" s="86"/>
      <c r="V716" s="86"/>
      <c r="W716" s="86"/>
      <c r="X716" s="86"/>
      <c r="Y716" s="86"/>
      <c r="Z716" s="245" t="str">
        <f>IF(DataGoesHere!$B716="","",(DataGoesHere!$B716/SUM(DataGoesHere!$B710:'DataGoesHere'!$B721)))</f>
        <v/>
      </c>
      <c r="AA716" s="86"/>
      <c r="AB716" s="86"/>
      <c r="AC716" s="86"/>
      <c r="AD716" s="86"/>
      <c r="AE716" s="241"/>
      <c r="CV716" s="310" t="str">
        <f>IF(DataGoesHere!B716="","",DataGoesHere!A716)</f>
        <v/>
      </c>
      <c r="CW716" s="271">
        <f t="shared" ca="1" si="30"/>
        <v>7</v>
      </c>
      <c r="CX716" s="272">
        <f t="shared" ca="1" si="31"/>
        <v>1.0265458156689093</v>
      </c>
      <c r="CY716" s="266">
        <f>DataGoesHere!A716</f>
        <v>715</v>
      </c>
      <c r="CZ716" s="19" t="str">
        <f>IF(DataGoesHere!B716="","",DataGoesHere!B716)</f>
        <v/>
      </c>
      <c r="DA716" s="19" t="str">
        <f>IF(DataGoesHere!B716="","",IF(AH$5="No",DataGoesHere!B716,DataGoesHere!B716-(AH$2*(DataGoesHere!A716-1))))</f>
        <v/>
      </c>
      <c r="DB716" s="19" t="str">
        <f>IF(DataGoesHere!B716="","",IF(AO$9="No",DataGoesHere!B716,DataGoesHere!B716/CX716))</f>
        <v/>
      </c>
      <c r="DC716" s="19" t="str">
        <f>IF(DataGoesHere!B716="","",IF(AO$9="No",DA716,DA716/CX716))</f>
        <v/>
      </c>
      <c r="DD716" s="293" t="str">
        <f>IF(CZ716="",IF(COUNTIF(DD$2:DD715,"Forecast")&lt;Output!E$43,"Forecast",""),"Actual")</f>
        <v/>
      </c>
      <c r="DF716" s="19" t="str">
        <f>IF(DataGoesHere!B715="",IF(DD716="Forecast",(Output!$E$47*IntermediateCalcs!DH715)+((1-Output!$E$47)*IntermediateCalcs!DF715),""),(Output!$E$47*IntermediateCalcs!DB715)+((1-Output!$E$47)*IntermediateCalcs!DF715))</f>
        <v/>
      </c>
      <c r="DG716" s="19" t="str">
        <f>IF(DataGoesHere!B715="",IF(DD716="Forecast",(Output!$G$47*(IntermediateCalcs!DF716-IntermediateCalcs!DF715))+((1-Output!$G$47)*IntermediateCalcs!DG715),""),(Output!$G$47*(IntermediateCalcs!DF716-IntermediateCalcs!DF715))+((1-Output!$G$47)*IntermediateCalcs!DG715))</f>
        <v/>
      </c>
      <c r="DH716" s="19" t="str">
        <f>IF(DataGoesHere!B715="",IF(DD716="Forecast",DF716+DG716,""),DF716+DG716)</f>
        <v/>
      </c>
      <c r="DI716" s="274" t="str">
        <f>IF(DH716="","",IF(IntermediateCalcs!$AO$9="Yes",IntermediateCalcs!DH716*$CX716,IntermediateCalcs!DH716))</f>
        <v/>
      </c>
      <c r="DJ716" s="250" t="str">
        <f>IF(DataGoesHere!$B716="","",($CZ716-DI716))</f>
        <v/>
      </c>
      <c r="DK716" s="250" t="str">
        <f>IF(DataGoesHere!$B716="","",ABS($CZ716-DI716))</f>
        <v/>
      </c>
      <c r="DL716" s="250" t="str">
        <f>IF(DataGoesHere!$B716="","",DK716^2)</f>
        <v/>
      </c>
      <c r="DM716" s="249" t="str">
        <f>IF(DataGoesHere!$B716="","",DK716/$CZ716)</f>
        <v/>
      </c>
      <c r="DN716" s="250" t="str">
        <f>IF(DataGoesHere!$B716="","",SUM(DJ$2:DJ716)/AVERAGE(DK:DK))</f>
        <v/>
      </c>
      <c r="DP716" s="19" t="str">
        <f>IF(DataGoesHere!B716="",IF($DD716="Forecast",(Output!E$48*IntermediateCalcs!CY716)+Output!G$48,""),(Output!E$48*IntermediateCalcs!CY716)+Output!G$48)</f>
        <v/>
      </c>
      <c r="DQ716" s="274" t="str">
        <f>IF(DP716="","",IF(IntermediateCalcs!$AO$9="Yes",IntermediateCalcs!DP716*$CX716,IntermediateCalcs!DP716))</f>
        <v/>
      </c>
      <c r="DR716" s="250" t="str">
        <f>IF(DataGoesHere!$B716="","",($CZ716-DQ716))</f>
        <v/>
      </c>
      <c r="DS716" s="250" t="str">
        <f>IF(DataGoesHere!$B716="","",ABS($CZ716-DQ716))</f>
        <v/>
      </c>
      <c r="DT716" s="250" t="str">
        <f>IF(DataGoesHere!$B716="","",DS716^2)</f>
        <v/>
      </c>
      <c r="DU716" s="249" t="str">
        <f>IF(DataGoesHere!$B716="","",DS716/$CZ716)</f>
        <v/>
      </c>
      <c r="DV716" s="250" t="str">
        <f>IF(DataGoesHere!$B716="","",SUM(DR$2:DR716)/AVERAGE(DS:DS))</f>
        <v/>
      </c>
      <c r="DX716" s="19" t="str">
        <f>IF(DataGoesHere!$B715="","",(DB710*(Output!$O$49/Output!$P$49))+(IntermediateCalcs!DB711*(Output!$M$49/Output!$P$49))+(IntermediateCalcs!DB712*(Output!$K$49/Output!$P$49))+(DB713*(Output!$I$49/Output!$P$49))+(IntermediateCalcs!DB714*(Output!$G$49/Output!$P$49))+(IntermediateCalcs!DB715*(Output!$E$49/Output!$P$49)))</f>
        <v/>
      </c>
      <c r="DY716" s="274" t="str">
        <f>IF(DX716="","",IF(IntermediateCalcs!$AO$9="Yes",IntermediateCalcs!DX716*$CX716,IntermediateCalcs!DX716))</f>
        <v/>
      </c>
      <c r="DZ716" s="250" t="str">
        <f>IF(DataGoesHere!$B716="","",($CZ716-DY716))</f>
        <v/>
      </c>
      <c r="EA716" s="250" t="str">
        <f>IF(DataGoesHere!$B716="","",ABS($CZ716-DY716))</f>
        <v/>
      </c>
      <c r="EB716" s="250" t="str">
        <f>IF(DataGoesHere!$B716="","",EA716^2)</f>
        <v/>
      </c>
      <c r="EC716" s="249" t="str">
        <f>IF(DataGoesHere!$B716="","",EA716/$CZ716)</f>
        <v/>
      </c>
      <c r="ED716" s="250" t="str">
        <f>IF(DataGoesHere!$B716="","",SUM(DZ$2:DZ716)/AVERAGE(EA:EA))</f>
        <v/>
      </c>
    </row>
    <row r="717" spans="20:134" x14ac:dyDescent="0.2">
      <c r="T717" s="240"/>
      <c r="U717" s="86"/>
      <c r="V717" s="86"/>
      <c r="W717" s="86"/>
      <c r="X717" s="86"/>
      <c r="Y717" s="86"/>
      <c r="Z717" s="86"/>
      <c r="AA717" s="245" t="str">
        <f>IF(DataGoesHere!$B717="","",(DataGoesHere!$B717/SUM(DataGoesHere!$B710:'DataGoesHere'!$B721)))</f>
        <v/>
      </c>
      <c r="AB717" s="86"/>
      <c r="AC717" s="86"/>
      <c r="AD717" s="86"/>
      <c r="AE717" s="241"/>
      <c r="CV717" s="310" t="str">
        <f>IF(DataGoesHere!B717="","",DataGoesHere!A717)</f>
        <v/>
      </c>
      <c r="CW717" s="271">
        <f t="shared" ca="1" si="30"/>
        <v>8</v>
      </c>
      <c r="CX717" s="272">
        <f t="shared" ca="1" si="31"/>
        <v>1.0207492390681214</v>
      </c>
      <c r="CY717" s="266">
        <f>DataGoesHere!A717</f>
        <v>716</v>
      </c>
      <c r="CZ717" s="19" t="str">
        <f>IF(DataGoesHere!B717="","",DataGoesHere!B717)</f>
        <v/>
      </c>
      <c r="DA717" s="19" t="str">
        <f>IF(DataGoesHere!B717="","",IF(AH$5="No",DataGoesHere!B717,DataGoesHere!B717-(AH$2*(DataGoesHere!A717-1))))</f>
        <v/>
      </c>
      <c r="DB717" s="19" t="str">
        <f>IF(DataGoesHere!B717="","",IF(AO$9="No",DataGoesHere!B717,DataGoesHere!B717/CX717))</f>
        <v/>
      </c>
      <c r="DC717" s="19" t="str">
        <f>IF(DataGoesHere!B717="","",IF(AO$9="No",DA717,DA717/CX717))</f>
        <v/>
      </c>
      <c r="DD717" s="293" t="str">
        <f>IF(CZ717="",IF(COUNTIF(DD$2:DD716,"Forecast")&lt;Output!E$43,"Forecast",""),"Actual")</f>
        <v/>
      </c>
      <c r="DF717" s="19" t="str">
        <f>IF(DataGoesHere!B716="",IF(DD717="Forecast",(Output!$E$47*IntermediateCalcs!DH716)+((1-Output!$E$47)*IntermediateCalcs!DF716),""),(Output!$E$47*IntermediateCalcs!DB716)+((1-Output!$E$47)*IntermediateCalcs!DF716))</f>
        <v/>
      </c>
      <c r="DG717" s="19" t="str">
        <f>IF(DataGoesHere!B716="",IF(DD717="Forecast",(Output!$G$47*(IntermediateCalcs!DF717-IntermediateCalcs!DF716))+((1-Output!$G$47)*IntermediateCalcs!DG716),""),(Output!$G$47*(IntermediateCalcs!DF717-IntermediateCalcs!DF716))+((1-Output!$G$47)*IntermediateCalcs!DG716))</f>
        <v/>
      </c>
      <c r="DH717" s="19" t="str">
        <f>IF(DataGoesHere!B716="",IF(DD717="Forecast",DF717+DG717,""),DF717+DG717)</f>
        <v/>
      </c>
      <c r="DI717" s="274" t="str">
        <f>IF(DH717="","",IF(IntermediateCalcs!$AO$9="Yes",IntermediateCalcs!DH717*$CX717,IntermediateCalcs!DH717))</f>
        <v/>
      </c>
      <c r="DJ717" s="250" t="str">
        <f>IF(DataGoesHere!$B717="","",($CZ717-DI717))</f>
        <v/>
      </c>
      <c r="DK717" s="250" t="str">
        <f>IF(DataGoesHere!$B717="","",ABS($CZ717-DI717))</f>
        <v/>
      </c>
      <c r="DL717" s="250" t="str">
        <f>IF(DataGoesHere!$B717="","",DK717^2)</f>
        <v/>
      </c>
      <c r="DM717" s="249" t="str">
        <f>IF(DataGoesHere!$B717="","",DK717/$CZ717)</f>
        <v/>
      </c>
      <c r="DN717" s="250" t="str">
        <f>IF(DataGoesHere!$B717="","",SUM(DJ$2:DJ717)/AVERAGE(DK:DK))</f>
        <v/>
      </c>
      <c r="DP717" s="19" t="str">
        <f>IF(DataGoesHere!B717="",IF($DD717="Forecast",(Output!E$48*IntermediateCalcs!CY717)+Output!G$48,""),(Output!E$48*IntermediateCalcs!CY717)+Output!G$48)</f>
        <v/>
      </c>
      <c r="DQ717" s="274" t="str">
        <f>IF(DP717="","",IF(IntermediateCalcs!$AO$9="Yes",IntermediateCalcs!DP717*$CX717,IntermediateCalcs!DP717))</f>
        <v/>
      </c>
      <c r="DR717" s="250" t="str">
        <f>IF(DataGoesHere!$B717="","",($CZ717-DQ717))</f>
        <v/>
      </c>
      <c r="DS717" s="250" t="str">
        <f>IF(DataGoesHere!$B717="","",ABS($CZ717-DQ717))</f>
        <v/>
      </c>
      <c r="DT717" s="250" t="str">
        <f>IF(DataGoesHere!$B717="","",DS717^2)</f>
        <v/>
      </c>
      <c r="DU717" s="249" t="str">
        <f>IF(DataGoesHere!$B717="","",DS717/$CZ717)</f>
        <v/>
      </c>
      <c r="DV717" s="250" t="str">
        <f>IF(DataGoesHere!$B717="","",SUM(DR$2:DR717)/AVERAGE(DS:DS))</f>
        <v/>
      </c>
      <c r="DX717" s="19" t="str">
        <f>IF(DataGoesHere!$B716="","",(DB711*(Output!$O$49/Output!$P$49))+(IntermediateCalcs!DB712*(Output!$M$49/Output!$P$49))+(IntermediateCalcs!DB713*(Output!$K$49/Output!$P$49))+(DB714*(Output!$I$49/Output!$P$49))+(IntermediateCalcs!DB715*(Output!$G$49/Output!$P$49))+(IntermediateCalcs!DB716*(Output!$E$49/Output!$P$49)))</f>
        <v/>
      </c>
      <c r="DY717" s="274" t="str">
        <f>IF(DX717="","",IF(IntermediateCalcs!$AO$9="Yes",IntermediateCalcs!DX717*$CX717,IntermediateCalcs!DX717))</f>
        <v/>
      </c>
      <c r="DZ717" s="250" t="str">
        <f>IF(DataGoesHere!$B717="","",($CZ717-DY717))</f>
        <v/>
      </c>
      <c r="EA717" s="250" t="str">
        <f>IF(DataGoesHere!$B717="","",ABS($CZ717-DY717))</f>
        <v/>
      </c>
      <c r="EB717" s="250" t="str">
        <f>IF(DataGoesHere!$B717="","",EA717^2)</f>
        <v/>
      </c>
      <c r="EC717" s="249" t="str">
        <f>IF(DataGoesHere!$B717="","",EA717/$CZ717)</f>
        <v/>
      </c>
      <c r="ED717" s="250" t="str">
        <f>IF(DataGoesHere!$B717="","",SUM(DZ$2:DZ717)/AVERAGE(EA:EA))</f>
        <v/>
      </c>
    </row>
    <row r="718" spans="20:134" x14ac:dyDescent="0.2">
      <c r="T718" s="240"/>
      <c r="U718" s="86"/>
      <c r="V718" s="86"/>
      <c r="W718" s="86"/>
      <c r="X718" s="86"/>
      <c r="Y718" s="86"/>
      <c r="Z718" s="86"/>
      <c r="AA718" s="86"/>
      <c r="AB718" s="245" t="str">
        <f>IF(DataGoesHere!$B718="","",(DataGoesHere!$B718/SUM(DataGoesHere!$B710:'DataGoesHere'!$B721)))</f>
        <v/>
      </c>
      <c r="AC718" s="86"/>
      <c r="AD718" s="86"/>
      <c r="AE718" s="241"/>
      <c r="CV718" s="310" t="str">
        <f>IF(DataGoesHere!B718="","",DataGoesHere!A718)</f>
        <v/>
      </c>
      <c r="CW718" s="271">
        <f t="shared" ca="1" si="30"/>
        <v>9</v>
      </c>
      <c r="CX718" s="272">
        <f t="shared" ca="1" si="31"/>
        <v>1.0625330005567626</v>
      </c>
      <c r="CY718" s="266">
        <f>DataGoesHere!A718</f>
        <v>717</v>
      </c>
      <c r="CZ718" s="19" t="str">
        <f>IF(DataGoesHere!B718="","",DataGoesHere!B718)</f>
        <v/>
      </c>
      <c r="DA718" s="19" t="str">
        <f>IF(DataGoesHere!B718="","",IF(AH$5="No",DataGoesHere!B718,DataGoesHere!B718-(AH$2*(DataGoesHere!A718-1))))</f>
        <v/>
      </c>
      <c r="DB718" s="19" t="str">
        <f>IF(DataGoesHere!B718="","",IF(AO$9="No",DataGoesHere!B718,DataGoesHere!B718/CX718))</f>
        <v/>
      </c>
      <c r="DC718" s="19" t="str">
        <f>IF(DataGoesHere!B718="","",IF(AO$9="No",DA718,DA718/CX718))</f>
        <v/>
      </c>
      <c r="DD718" s="293" t="str">
        <f>IF(CZ718="",IF(COUNTIF(DD$2:DD717,"Forecast")&lt;Output!E$43,"Forecast",""),"Actual")</f>
        <v/>
      </c>
      <c r="DF718" s="19" t="str">
        <f>IF(DataGoesHere!B717="",IF(DD718="Forecast",(Output!$E$47*IntermediateCalcs!DH717)+((1-Output!$E$47)*IntermediateCalcs!DF717),""),(Output!$E$47*IntermediateCalcs!DB717)+((1-Output!$E$47)*IntermediateCalcs!DF717))</f>
        <v/>
      </c>
      <c r="DG718" s="19" t="str">
        <f>IF(DataGoesHere!B717="",IF(DD718="Forecast",(Output!$G$47*(IntermediateCalcs!DF718-IntermediateCalcs!DF717))+((1-Output!$G$47)*IntermediateCalcs!DG717),""),(Output!$G$47*(IntermediateCalcs!DF718-IntermediateCalcs!DF717))+((1-Output!$G$47)*IntermediateCalcs!DG717))</f>
        <v/>
      </c>
      <c r="DH718" s="19" t="str">
        <f>IF(DataGoesHere!B717="",IF(DD718="Forecast",DF718+DG718,""),DF718+DG718)</f>
        <v/>
      </c>
      <c r="DI718" s="274" t="str">
        <f>IF(DH718="","",IF(IntermediateCalcs!$AO$9="Yes",IntermediateCalcs!DH718*$CX718,IntermediateCalcs!DH718))</f>
        <v/>
      </c>
      <c r="DJ718" s="250" t="str">
        <f>IF(DataGoesHere!$B718="","",($CZ718-DI718))</f>
        <v/>
      </c>
      <c r="DK718" s="250" t="str">
        <f>IF(DataGoesHere!$B718="","",ABS($CZ718-DI718))</f>
        <v/>
      </c>
      <c r="DL718" s="250" t="str">
        <f>IF(DataGoesHere!$B718="","",DK718^2)</f>
        <v/>
      </c>
      <c r="DM718" s="249" t="str">
        <f>IF(DataGoesHere!$B718="","",DK718/$CZ718)</f>
        <v/>
      </c>
      <c r="DN718" s="250" t="str">
        <f>IF(DataGoesHere!$B718="","",SUM(DJ$2:DJ718)/AVERAGE(DK:DK))</f>
        <v/>
      </c>
      <c r="DP718" s="19" t="str">
        <f>IF(DataGoesHere!B718="",IF($DD718="Forecast",(Output!E$48*IntermediateCalcs!CY718)+Output!G$48,""),(Output!E$48*IntermediateCalcs!CY718)+Output!G$48)</f>
        <v/>
      </c>
      <c r="DQ718" s="274" t="str">
        <f>IF(DP718="","",IF(IntermediateCalcs!$AO$9="Yes",IntermediateCalcs!DP718*$CX718,IntermediateCalcs!DP718))</f>
        <v/>
      </c>
      <c r="DR718" s="250" t="str">
        <f>IF(DataGoesHere!$B718="","",($CZ718-DQ718))</f>
        <v/>
      </c>
      <c r="DS718" s="250" t="str">
        <f>IF(DataGoesHere!$B718="","",ABS($CZ718-DQ718))</f>
        <v/>
      </c>
      <c r="DT718" s="250" t="str">
        <f>IF(DataGoesHere!$B718="","",DS718^2)</f>
        <v/>
      </c>
      <c r="DU718" s="249" t="str">
        <f>IF(DataGoesHere!$B718="","",DS718/$CZ718)</f>
        <v/>
      </c>
      <c r="DV718" s="250" t="str">
        <f>IF(DataGoesHere!$B718="","",SUM(DR$2:DR718)/AVERAGE(DS:DS))</f>
        <v/>
      </c>
      <c r="DX718" s="19" t="str">
        <f>IF(DataGoesHere!$B717="","",(DB712*(Output!$O$49/Output!$P$49))+(IntermediateCalcs!DB713*(Output!$M$49/Output!$P$49))+(IntermediateCalcs!DB714*(Output!$K$49/Output!$P$49))+(DB715*(Output!$I$49/Output!$P$49))+(IntermediateCalcs!DB716*(Output!$G$49/Output!$P$49))+(IntermediateCalcs!DB717*(Output!$E$49/Output!$P$49)))</f>
        <v/>
      </c>
      <c r="DY718" s="274" t="str">
        <f>IF(DX718="","",IF(IntermediateCalcs!$AO$9="Yes",IntermediateCalcs!DX718*$CX718,IntermediateCalcs!DX718))</f>
        <v/>
      </c>
      <c r="DZ718" s="250" t="str">
        <f>IF(DataGoesHere!$B718="","",($CZ718-DY718))</f>
        <v/>
      </c>
      <c r="EA718" s="250" t="str">
        <f>IF(DataGoesHere!$B718="","",ABS($CZ718-DY718))</f>
        <v/>
      </c>
      <c r="EB718" s="250" t="str">
        <f>IF(DataGoesHere!$B718="","",EA718^2)</f>
        <v/>
      </c>
      <c r="EC718" s="249" t="str">
        <f>IF(DataGoesHere!$B718="","",EA718/$CZ718)</f>
        <v/>
      </c>
      <c r="ED718" s="250" t="str">
        <f>IF(DataGoesHere!$B718="","",SUM(DZ$2:DZ718)/AVERAGE(EA:EA))</f>
        <v/>
      </c>
    </row>
    <row r="719" spans="20:134" x14ac:dyDescent="0.2">
      <c r="T719" s="240"/>
      <c r="U719" s="86"/>
      <c r="V719" s="86"/>
      <c r="W719" s="86"/>
      <c r="X719" s="86"/>
      <c r="Y719" s="86"/>
      <c r="Z719" s="86"/>
      <c r="AA719" s="86"/>
      <c r="AB719" s="86"/>
      <c r="AC719" s="245" t="str">
        <f>IF(DataGoesHere!$B719="","",(DataGoesHere!$B719/SUM(DataGoesHere!$B710:'DataGoesHere'!$B721)))</f>
        <v/>
      </c>
      <c r="AD719" s="86"/>
      <c r="AE719" s="241"/>
      <c r="CV719" s="310" t="str">
        <f>IF(DataGoesHere!B719="","",DataGoesHere!A719)</f>
        <v/>
      </c>
      <c r="CW719" s="271">
        <f t="shared" ca="1" si="30"/>
        <v>10</v>
      </c>
      <c r="CX719" s="272">
        <f t="shared" ca="1" si="31"/>
        <v>0.92557634012077306</v>
      </c>
      <c r="CY719" s="266">
        <f>DataGoesHere!A719</f>
        <v>718</v>
      </c>
      <c r="CZ719" s="19" t="str">
        <f>IF(DataGoesHere!B719="","",DataGoesHere!B719)</f>
        <v/>
      </c>
      <c r="DA719" s="19" t="str">
        <f>IF(DataGoesHere!B719="","",IF(AH$5="No",DataGoesHere!B719,DataGoesHere!B719-(AH$2*(DataGoesHere!A719-1))))</f>
        <v/>
      </c>
      <c r="DB719" s="19" t="str">
        <f>IF(DataGoesHere!B719="","",IF(AO$9="No",DataGoesHere!B719,DataGoesHere!B719/CX719))</f>
        <v/>
      </c>
      <c r="DC719" s="19" t="str">
        <f>IF(DataGoesHere!B719="","",IF(AO$9="No",DA719,DA719/CX719))</f>
        <v/>
      </c>
      <c r="DD719" s="293" t="str">
        <f>IF(CZ719="",IF(COUNTIF(DD$2:DD718,"Forecast")&lt;Output!E$43,"Forecast",""),"Actual")</f>
        <v/>
      </c>
      <c r="DF719" s="19" t="str">
        <f>IF(DataGoesHere!B718="",IF(DD719="Forecast",(Output!$E$47*IntermediateCalcs!DH718)+((1-Output!$E$47)*IntermediateCalcs!DF718),""),(Output!$E$47*IntermediateCalcs!DB718)+((1-Output!$E$47)*IntermediateCalcs!DF718))</f>
        <v/>
      </c>
      <c r="DG719" s="19" t="str">
        <f>IF(DataGoesHere!B718="",IF(DD719="Forecast",(Output!$G$47*(IntermediateCalcs!DF719-IntermediateCalcs!DF718))+((1-Output!$G$47)*IntermediateCalcs!DG718),""),(Output!$G$47*(IntermediateCalcs!DF719-IntermediateCalcs!DF718))+((1-Output!$G$47)*IntermediateCalcs!DG718))</f>
        <v/>
      </c>
      <c r="DH719" s="19" t="str">
        <f>IF(DataGoesHere!B718="",IF(DD719="Forecast",DF719+DG719,""),DF719+DG719)</f>
        <v/>
      </c>
      <c r="DI719" s="274" t="str">
        <f>IF(DH719="","",IF(IntermediateCalcs!$AO$9="Yes",IntermediateCalcs!DH719*$CX719,IntermediateCalcs!DH719))</f>
        <v/>
      </c>
      <c r="DJ719" s="250" t="str">
        <f>IF(DataGoesHere!$B719="","",($CZ719-DI719))</f>
        <v/>
      </c>
      <c r="DK719" s="250" t="str">
        <f>IF(DataGoesHere!$B719="","",ABS($CZ719-DI719))</f>
        <v/>
      </c>
      <c r="DL719" s="250" t="str">
        <f>IF(DataGoesHere!$B719="","",DK719^2)</f>
        <v/>
      </c>
      <c r="DM719" s="249" t="str">
        <f>IF(DataGoesHere!$B719="","",DK719/$CZ719)</f>
        <v/>
      </c>
      <c r="DN719" s="250" t="str">
        <f>IF(DataGoesHere!$B719="","",SUM(DJ$2:DJ719)/AVERAGE(DK:DK))</f>
        <v/>
      </c>
      <c r="DP719" s="19" t="str">
        <f>IF(DataGoesHere!B719="",IF($DD719="Forecast",(Output!E$48*IntermediateCalcs!CY719)+Output!G$48,""),(Output!E$48*IntermediateCalcs!CY719)+Output!G$48)</f>
        <v/>
      </c>
      <c r="DQ719" s="274" t="str">
        <f>IF(DP719="","",IF(IntermediateCalcs!$AO$9="Yes",IntermediateCalcs!DP719*$CX719,IntermediateCalcs!DP719))</f>
        <v/>
      </c>
      <c r="DR719" s="250" t="str">
        <f>IF(DataGoesHere!$B719="","",($CZ719-DQ719))</f>
        <v/>
      </c>
      <c r="DS719" s="250" t="str">
        <f>IF(DataGoesHere!$B719="","",ABS($CZ719-DQ719))</f>
        <v/>
      </c>
      <c r="DT719" s="250" t="str">
        <f>IF(DataGoesHere!$B719="","",DS719^2)</f>
        <v/>
      </c>
      <c r="DU719" s="249" t="str">
        <f>IF(DataGoesHere!$B719="","",DS719/$CZ719)</f>
        <v/>
      </c>
      <c r="DV719" s="250" t="str">
        <f>IF(DataGoesHere!$B719="","",SUM(DR$2:DR719)/AVERAGE(DS:DS))</f>
        <v/>
      </c>
      <c r="DX719" s="19" t="str">
        <f>IF(DataGoesHere!$B718="","",(DB713*(Output!$O$49/Output!$P$49))+(IntermediateCalcs!DB714*(Output!$M$49/Output!$P$49))+(IntermediateCalcs!DB715*(Output!$K$49/Output!$P$49))+(DB716*(Output!$I$49/Output!$P$49))+(IntermediateCalcs!DB717*(Output!$G$49/Output!$P$49))+(IntermediateCalcs!DB718*(Output!$E$49/Output!$P$49)))</f>
        <v/>
      </c>
      <c r="DY719" s="274" t="str">
        <f>IF(DX719="","",IF(IntermediateCalcs!$AO$9="Yes",IntermediateCalcs!DX719*$CX719,IntermediateCalcs!DX719))</f>
        <v/>
      </c>
      <c r="DZ719" s="250" t="str">
        <f>IF(DataGoesHere!$B719="","",($CZ719-DY719))</f>
        <v/>
      </c>
      <c r="EA719" s="250" t="str">
        <f>IF(DataGoesHere!$B719="","",ABS($CZ719-DY719))</f>
        <v/>
      </c>
      <c r="EB719" s="250" t="str">
        <f>IF(DataGoesHere!$B719="","",EA719^2)</f>
        <v/>
      </c>
      <c r="EC719" s="249" t="str">
        <f>IF(DataGoesHere!$B719="","",EA719/$CZ719)</f>
        <v/>
      </c>
      <c r="ED719" s="250" t="str">
        <f>IF(DataGoesHere!$B719="","",SUM(DZ$2:DZ719)/AVERAGE(EA:EA))</f>
        <v/>
      </c>
    </row>
    <row r="720" spans="20:134" x14ac:dyDescent="0.2">
      <c r="T720" s="240"/>
      <c r="U720" s="86"/>
      <c r="V720" s="86"/>
      <c r="W720" s="86"/>
      <c r="X720" s="86"/>
      <c r="Y720" s="86"/>
      <c r="Z720" s="86"/>
      <c r="AA720" s="86"/>
      <c r="AB720" s="86"/>
      <c r="AC720" s="86"/>
      <c r="AD720" s="245" t="str">
        <f>IF(DataGoesHere!$B720="","",(DataGoesHere!$B720/SUM(DataGoesHere!$B710:'DataGoesHere'!$B721)))</f>
        <v/>
      </c>
      <c r="AE720" s="241"/>
      <c r="CV720" s="310" t="str">
        <f>IF(DataGoesHere!B720="","",DataGoesHere!A720)</f>
        <v/>
      </c>
      <c r="CW720" s="271">
        <f t="shared" ca="1" si="30"/>
        <v>11</v>
      </c>
      <c r="CX720" s="272">
        <f t="shared" ca="1" si="31"/>
        <v>0.97463169608807265</v>
      </c>
      <c r="CY720" s="266">
        <f>DataGoesHere!A720</f>
        <v>719</v>
      </c>
      <c r="CZ720" s="19" t="str">
        <f>IF(DataGoesHere!B720="","",DataGoesHere!B720)</f>
        <v/>
      </c>
      <c r="DA720" s="19" t="str">
        <f>IF(DataGoesHere!B720="","",IF(AH$5="No",DataGoesHere!B720,DataGoesHere!B720-(AH$2*(DataGoesHere!A720-1))))</f>
        <v/>
      </c>
      <c r="DB720" s="19" t="str">
        <f>IF(DataGoesHere!B720="","",IF(AO$9="No",DataGoesHere!B720,DataGoesHere!B720/CX720))</f>
        <v/>
      </c>
      <c r="DC720" s="19" t="str">
        <f>IF(DataGoesHere!B720="","",IF(AO$9="No",DA720,DA720/CX720))</f>
        <v/>
      </c>
      <c r="DD720" s="293" t="str">
        <f>IF(CZ720="",IF(COUNTIF(DD$2:DD719,"Forecast")&lt;Output!E$43,"Forecast",""),"Actual")</f>
        <v/>
      </c>
      <c r="DF720" s="19" t="str">
        <f>IF(DataGoesHere!B719="",IF(DD720="Forecast",(Output!$E$47*IntermediateCalcs!DH719)+((1-Output!$E$47)*IntermediateCalcs!DF719),""),(Output!$E$47*IntermediateCalcs!DB719)+((1-Output!$E$47)*IntermediateCalcs!DF719))</f>
        <v/>
      </c>
      <c r="DG720" s="19" t="str">
        <f>IF(DataGoesHere!B719="",IF(DD720="Forecast",(Output!$G$47*(IntermediateCalcs!DF720-IntermediateCalcs!DF719))+((1-Output!$G$47)*IntermediateCalcs!DG719),""),(Output!$G$47*(IntermediateCalcs!DF720-IntermediateCalcs!DF719))+((1-Output!$G$47)*IntermediateCalcs!DG719))</f>
        <v/>
      </c>
      <c r="DH720" s="19" t="str">
        <f>IF(DataGoesHere!B719="",IF(DD720="Forecast",DF720+DG720,""),DF720+DG720)</f>
        <v/>
      </c>
      <c r="DI720" s="274" t="str">
        <f>IF(DH720="","",IF(IntermediateCalcs!$AO$9="Yes",IntermediateCalcs!DH720*$CX720,IntermediateCalcs!DH720))</f>
        <v/>
      </c>
      <c r="DJ720" s="250" t="str">
        <f>IF(DataGoesHere!$B720="","",($CZ720-DI720))</f>
        <v/>
      </c>
      <c r="DK720" s="250" t="str">
        <f>IF(DataGoesHere!$B720="","",ABS($CZ720-DI720))</f>
        <v/>
      </c>
      <c r="DL720" s="250" t="str">
        <f>IF(DataGoesHere!$B720="","",DK720^2)</f>
        <v/>
      </c>
      <c r="DM720" s="249" t="str">
        <f>IF(DataGoesHere!$B720="","",DK720/$CZ720)</f>
        <v/>
      </c>
      <c r="DN720" s="250" t="str">
        <f>IF(DataGoesHere!$B720="","",SUM(DJ$2:DJ720)/AVERAGE(DK:DK))</f>
        <v/>
      </c>
      <c r="DP720" s="19" t="str">
        <f>IF(DataGoesHere!B720="",IF($DD720="Forecast",(Output!E$48*IntermediateCalcs!CY720)+Output!G$48,""),(Output!E$48*IntermediateCalcs!CY720)+Output!G$48)</f>
        <v/>
      </c>
      <c r="DQ720" s="274" t="str">
        <f>IF(DP720="","",IF(IntermediateCalcs!$AO$9="Yes",IntermediateCalcs!DP720*$CX720,IntermediateCalcs!DP720))</f>
        <v/>
      </c>
      <c r="DR720" s="250" t="str">
        <f>IF(DataGoesHere!$B720="","",($CZ720-DQ720))</f>
        <v/>
      </c>
      <c r="DS720" s="250" t="str">
        <f>IF(DataGoesHere!$B720="","",ABS($CZ720-DQ720))</f>
        <v/>
      </c>
      <c r="DT720" s="250" t="str">
        <f>IF(DataGoesHere!$B720="","",DS720^2)</f>
        <v/>
      </c>
      <c r="DU720" s="249" t="str">
        <f>IF(DataGoesHere!$B720="","",DS720/$CZ720)</f>
        <v/>
      </c>
      <c r="DV720" s="250" t="str">
        <f>IF(DataGoesHere!$B720="","",SUM(DR$2:DR720)/AVERAGE(DS:DS))</f>
        <v/>
      </c>
      <c r="DX720" s="19" t="str">
        <f>IF(DataGoesHere!$B719="","",(DB714*(Output!$O$49/Output!$P$49))+(IntermediateCalcs!DB715*(Output!$M$49/Output!$P$49))+(IntermediateCalcs!DB716*(Output!$K$49/Output!$P$49))+(DB717*(Output!$I$49/Output!$P$49))+(IntermediateCalcs!DB718*(Output!$G$49/Output!$P$49))+(IntermediateCalcs!DB719*(Output!$E$49/Output!$P$49)))</f>
        <v/>
      </c>
      <c r="DY720" s="274" t="str">
        <f>IF(DX720="","",IF(IntermediateCalcs!$AO$9="Yes",IntermediateCalcs!DX720*$CX720,IntermediateCalcs!DX720))</f>
        <v/>
      </c>
      <c r="DZ720" s="250" t="str">
        <f>IF(DataGoesHere!$B720="","",($CZ720-DY720))</f>
        <v/>
      </c>
      <c r="EA720" s="250" t="str">
        <f>IF(DataGoesHere!$B720="","",ABS($CZ720-DY720))</f>
        <v/>
      </c>
      <c r="EB720" s="250" t="str">
        <f>IF(DataGoesHere!$B720="","",EA720^2)</f>
        <v/>
      </c>
      <c r="EC720" s="249" t="str">
        <f>IF(DataGoesHere!$B720="","",EA720/$CZ720)</f>
        <v/>
      </c>
      <c r="ED720" s="250" t="str">
        <f>IF(DataGoesHere!$B720="","",SUM(DZ$2:DZ720)/AVERAGE(EA:EA))</f>
        <v/>
      </c>
    </row>
    <row r="721" spans="20:134" x14ac:dyDescent="0.2">
      <c r="T721" s="242"/>
      <c r="U721" s="243"/>
      <c r="V721" s="243"/>
      <c r="W721" s="243"/>
      <c r="X721" s="243"/>
      <c r="Y721" s="243"/>
      <c r="Z721" s="243"/>
      <c r="AA721" s="243"/>
      <c r="AB721" s="243"/>
      <c r="AC721" s="243"/>
      <c r="AD721" s="243"/>
      <c r="AE721" s="246" t="str">
        <f>IF(DataGoesHere!$B721="","",(DataGoesHere!$B721/SUM(DataGoesHere!$B710:'DataGoesHere'!$B721)))</f>
        <v/>
      </c>
      <c r="CV721" s="310" t="str">
        <f>IF(DataGoesHere!B721="","",DataGoesHere!A721)</f>
        <v/>
      </c>
      <c r="CW721" s="271">
        <f t="shared" ca="1" si="30"/>
        <v>12</v>
      </c>
      <c r="CX721" s="272">
        <f t="shared" ca="1" si="31"/>
        <v>1.0054005237672714</v>
      </c>
      <c r="CY721" s="266">
        <f>DataGoesHere!A721</f>
        <v>720</v>
      </c>
      <c r="CZ721" s="19" t="str">
        <f>IF(DataGoesHere!B721="","",DataGoesHere!B721)</f>
        <v/>
      </c>
      <c r="DA721" s="19" t="str">
        <f>IF(DataGoesHere!B721="","",IF(AH$5="No",DataGoesHere!B721,DataGoesHere!B721-(AH$2*(DataGoesHere!A721-1))))</f>
        <v/>
      </c>
      <c r="DB721" s="19" t="str">
        <f>IF(DataGoesHere!B721="","",IF(AO$9="No",DataGoesHere!B721,DataGoesHere!B721/CX721))</f>
        <v/>
      </c>
      <c r="DC721" s="19" t="str">
        <f>IF(DataGoesHere!B721="","",IF(AO$9="No",DA721,DA721/CX721))</f>
        <v/>
      </c>
      <c r="DD721" s="293" t="str">
        <f>IF(CZ721="",IF(COUNTIF(DD$2:DD720,"Forecast")&lt;Output!E$43,"Forecast",""),"Actual")</f>
        <v/>
      </c>
      <c r="DF721" s="19" t="str">
        <f>IF(DataGoesHere!B720="",IF(DD721="Forecast",(Output!$E$47*IntermediateCalcs!DH720)+((1-Output!$E$47)*IntermediateCalcs!DF720),""),(Output!$E$47*IntermediateCalcs!DB720)+((1-Output!$E$47)*IntermediateCalcs!DF720))</f>
        <v/>
      </c>
      <c r="DG721" s="19" t="str">
        <f>IF(DataGoesHere!B720="",IF(DD721="Forecast",(Output!$G$47*(IntermediateCalcs!DF721-IntermediateCalcs!DF720))+((1-Output!$G$47)*IntermediateCalcs!DG720),""),(Output!$G$47*(IntermediateCalcs!DF721-IntermediateCalcs!DF720))+((1-Output!$G$47)*IntermediateCalcs!DG720))</f>
        <v/>
      </c>
      <c r="DH721" s="19" t="str">
        <f>IF(DataGoesHere!B720="",IF(DD721="Forecast",DF721+DG721,""),DF721+DG721)</f>
        <v/>
      </c>
      <c r="DI721" s="274" t="str">
        <f>IF(DH721="","",IF(IntermediateCalcs!$AO$9="Yes",IntermediateCalcs!DH721*$CX721,IntermediateCalcs!DH721))</f>
        <v/>
      </c>
      <c r="DJ721" s="250" t="str">
        <f>IF(DataGoesHere!$B721="","",($CZ721-DI721))</f>
        <v/>
      </c>
      <c r="DK721" s="250" t="str">
        <f>IF(DataGoesHere!$B721="","",ABS($CZ721-DI721))</f>
        <v/>
      </c>
      <c r="DL721" s="250" t="str">
        <f>IF(DataGoesHere!$B721="","",DK721^2)</f>
        <v/>
      </c>
      <c r="DM721" s="249" t="str">
        <f>IF(DataGoesHere!$B721="","",DK721/$CZ721)</f>
        <v/>
      </c>
      <c r="DN721" s="250" t="str">
        <f>IF(DataGoesHere!$B721="","",SUM(DJ$2:DJ721)/AVERAGE(DK:DK))</f>
        <v/>
      </c>
      <c r="DP721" s="19" t="str">
        <f>IF(DataGoesHere!B721="",IF($DD721="Forecast",(Output!E$48*IntermediateCalcs!CY721)+Output!G$48,""),(Output!E$48*IntermediateCalcs!CY721)+Output!G$48)</f>
        <v/>
      </c>
      <c r="DQ721" s="274" t="str">
        <f>IF(DP721="","",IF(IntermediateCalcs!$AO$9="Yes",IntermediateCalcs!DP721*$CX721,IntermediateCalcs!DP721))</f>
        <v/>
      </c>
      <c r="DR721" s="250" t="str">
        <f>IF(DataGoesHere!$B721="","",($CZ721-DQ721))</f>
        <v/>
      </c>
      <c r="DS721" s="250" t="str">
        <f>IF(DataGoesHere!$B721="","",ABS($CZ721-DQ721))</f>
        <v/>
      </c>
      <c r="DT721" s="250" t="str">
        <f>IF(DataGoesHere!$B721="","",DS721^2)</f>
        <v/>
      </c>
      <c r="DU721" s="249" t="str">
        <f>IF(DataGoesHere!$B721="","",DS721/$CZ721)</f>
        <v/>
      </c>
      <c r="DV721" s="250" t="str">
        <f>IF(DataGoesHere!$B721="","",SUM(DR$2:DR721)/AVERAGE(DS:DS))</f>
        <v/>
      </c>
      <c r="DX721" s="19" t="str">
        <f>IF(DataGoesHere!$B720="","",(DB715*(Output!$O$49/Output!$P$49))+(IntermediateCalcs!DB716*(Output!$M$49/Output!$P$49))+(IntermediateCalcs!DB717*(Output!$K$49/Output!$P$49))+(DB718*(Output!$I$49/Output!$P$49))+(IntermediateCalcs!DB719*(Output!$G$49/Output!$P$49))+(IntermediateCalcs!DB720*(Output!$E$49/Output!$P$49)))</f>
        <v/>
      </c>
      <c r="DY721" s="274" t="str">
        <f>IF(DX721="","",IF(IntermediateCalcs!$AO$9="Yes",IntermediateCalcs!DX721*$CX721,IntermediateCalcs!DX721))</f>
        <v/>
      </c>
      <c r="DZ721" s="250" t="str">
        <f>IF(DataGoesHere!$B721="","",($CZ721-DY721))</f>
        <v/>
      </c>
      <c r="EA721" s="250" t="str">
        <f>IF(DataGoesHere!$B721="","",ABS($CZ721-DY721))</f>
        <v/>
      </c>
      <c r="EB721" s="250" t="str">
        <f>IF(DataGoesHere!$B721="","",EA721^2)</f>
        <v/>
      </c>
      <c r="EC721" s="249" t="str">
        <f>IF(DataGoesHere!$B721="","",EA721/$CZ721)</f>
        <v/>
      </c>
      <c r="ED721" s="250" t="str">
        <f>IF(DataGoesHere!$B721="","",SUM(DZ$2:DZ721)/AVERAGE(EA:EA))</f>
        <v/>
      </c>
    </row>
    <row r="722" spans="20:134" x14ac:dyDescent="0.2">
      <c r="T722" s="244" t="str">
        <f>IF(DataGoesHere!$B722="","",(DataGoesHere!$B722/SUM(DataGoesHere!$B722:'DataGoesHere'!$B733)))</f>
        <v/>
      </c>
      <c r="U722" s="238"/>
      <c r="V722" s="238"/>
      <c r="W722" s="238"/>
      <c r="X722" s="238"/>
      <c r="Y722" s="238"/>
      <c r="Z722" s="238"/>
      <c r="AA722" s="238"/>
      <c r="AB722" s="238"/>
      <c r="AC722" s="238"/>
      <c r="AD722" s="238"/>
      <c r="AE722" s="239"/>
      <c r="CV722" s="310" t="str">
        <f>IF(DataGoesHere!B722="","",DataGoesHere!A722)</f>
        <v/>
      </c>
      <c r="CW722" s="271">
        <f t="shared" ca="1" si="30"/>
        <v>1</v>
      </c>
      <c r="CX722" s="272">
        <f t="shared" ca="1" si="31"/>
        <v>1.3236179355303281</v>
      </c>
      <c r="CY722" s="266">
        <f>DataGoesHere!A722</f>
        <v>721</v>
      </c>
      <c r="CZ722" s="19" t="str">
        <f>IF(DataGoesHere!B722="","",DataGoesHere!B722)</f>
        <v/>
      </c>
      <c r="DA722" s="19" t="str">
        <f>IF(DataGoesHere!B722="","",IF(AH$5="No",DataGoesHere!B722,DataGoesHere!B722-(AH$2*(DataGoesHere!A722-1))))</f>
        <v/>
      </c>
      <c r="DB722" s="19" t="str">
        <f>IF(DataGoesHere!B722="","",IF(AO$9="No",DataGoesHere!B722,DataGoesHere!B722/CX722))</f>
        <v/>
      </c>
      <c r="DC722" s="19" t="str">
        <f>IF(DataGoesHere!B722="","",IF(AO$9="No",DA722,DA722/CX722))</f>
        <v/>
      </c>
      <c r="DD722" s="293" t="str">
        <f>IF(CZ722="",IF(COUNTIF(DD$2:DD721,"Forecast")&lt;Output!E$43,"Forecast",""),"Actual")</f>
        <v/>
      </c>
      <c r="DF722" s="19" t="str">
        <f>IF(DataGoesHere!B721="",IF(DD722="Forecast",(Output!$E$47*IntermediateCalcs!DH721)+((1-Output!$E$47)*IntermediateCalcs!DF721),""),(Output!$E$47*IntermediateCalcs!DB721)+((1-Output!$E$47)*IntermediateCalcs!DF721))</f>
        <v/>
      </c>
      <c r="DG722" s="19" t="str">
        <f>IF(DataGoesHere!B721="",IF(DD722="Forecast",(Output!$G$47*(IntermediateCalcs!DF722-IntermediateCalcs!DF721))+((1-Output!$G$47)*IntermediateCalcs!DG721),""),(Output!$G$47*(IntermediateCalcs!DF722-IntermediateCalcs!DF721))+((1-Output!$G$47)*IntermediateCalcs!DG721))</f>
        <v/>
      </c>
      <c r="DH722" s="19" t="str">
        <f>IF(DataGoesHere!B721="",IF(DD722="Forecast",DF722+DG722,""),DF722+DG722)</f>
        <v/>
      </c>
      <c r="DI722" s="274" t="str">
        <f>IF(DH722="","",IF(IntermediateCalcs!$AO$9="Yes",IntermediateCalcs!DH722*$CX722,IntermediateCalcs!DH722))</f>
        <v/>
      </c>
      <c r="DJ722" s="250" t="str">
        <f>IF(DataGoesHere!$B722="","",($CZ722-DI722))</f>
        <v/>
      </c>
      <c r="DK722" s="250" t="str">
        <f>IF(DataGoesHere!$B722="","",ABS($CZ722-DI722))</f>
        <v/>
      </c>
      <c r="DL722" s="250" t="str">
        <f>IF(DataGoesHere!$B722="","",DK722^2)</f>
        <v/>
      </c>
      <c r="DM722" s="249" t="str">
        <f>IF(DataGoesHere!$B722="","",DK722/$CZ722)</f>
        <v/>
      </c>
      <c r="DN722" s="250" t="str">
        <f>IF(DataGoesHere!$B722="","",SUM(DJ$2:DJ722)/AVERAGE(DK:DK))</f>
        <v/>
      </c>
      <c r="DP722" s="19" t="str">
        <f>IF(DataGoesHere!B722="",IF($DD722="Forecast",(Output!E$48*IntermediateCalcs!CY722)+Output!G$48,""),(Output!E$48*IntermediateCalcs!CY722)+Output!G$48)</f>
        <v/>
      </c>
      <c r="DQ722" s="274" t="str">
        <f>IF(DP722="","",IF(IntermediateCalcs!$AO$9="Yes",IntermediateCalcs!DP722*$CX722,IntermediateCalcs!DP722))</f>
        <v/>
      </c>
      <c r="DR722" s="250" t="str">
        <f>IF(DataGoesHere!$B722="","",($CZ722-DQ722))</f>
        <v/>
      </c>
      <c r="DS722" s="250" t="str">
        <f>IF(DataGoesHere!$B722="","",ABS($CZ722-DQ722))</f>
        <v/>
      </c>
      <c r="DT722" s="250" t="str">
        <f>IF(DataGoesHere!$B722="","",DS722^2)</f>
        <v/>
      </c>
      <c r="DU722" s="249" t="str">
        <f>IF(DataGoesHere!$B722="","",DS722/$CZ722)</f>
        <v/>
      </c>
      <c r="DV722" s="250" t="str">
        <f>IF(DataGoesHere!$B722="","",SUM(DR$2:DR722)/AVERAGE(DS:DS))</f>
        <v/>
      </c>
      <c r="DX722" s="19" t="str">
        <f>IF(DataGoesHere!$B721="","",(DB716*(Output!$O$49/Output!$P$49))+(IntermediateCalcs!DB717*(Output!$M$49/Output!$P$49))+(IntermediateCalcs!DB718*(Output!$K$49/Output!$P$49))+(DB719*(Output!$I$49/Output!$P$49))+(IntermediateCalcs!DB720*(Output!$G$49/Output!$P$49))+(IntermediateCalcs!DB721*(Output!$E$49/Output!$P$49)))</f>
        <v/>
      </c>
      <c r="DY722" s="274" t="str">
        <f>IF(DX722="","",IF(IntermediateCalcs!$AO$9="Yes",IntermediateCalcs!DX722*$CX722,IntermediateCalcs!DX722))</f>
        <v/>
      </c>
      <c r="DZ722" s="250" t="str">
        <f>IF(DataGoesHere!$B722="","",($CZ722-DY722))</f>
        <v/>
      </c>
      <c r="EA722" s="250" t="str">
        <f>IF(DataGoesHere!$B722="","",ABS($CZ722-DY722))</f>
        <v/>
      </c>
      <c r="EB722" s="250" t="str">
        <f>IF(DataGoesHere!$B722="","",EA722^2)</f>
        <v/>
      </c>
      <c r="EC722" s="249" t="str">
        <f>IF(DataGoesHere!$B722="","",EA722/$CZ722)</f>
        <v/>
      </c>
      <c r="ED722" s="250" t="str">
        <f>IF(DataGoesHere!$B722="","",SUM(DZ$2:DZ722)/AVERAGE(EA:EA))</f>
        <v/>
      </c>
    </row>
    <row r="723" spans="20:134" x14ac:dyDescent="0.2">
      <c r="T723" s="240"/>
      <c r="U723" s="245" t="str">
        <f>IF(DataGoesHere!$B723="","",(DataGoesHere!$B723/SUM(DataGoesHere!$B723:'DataGoesHere'!$B733)))</f>
        <v/>
      </c>
      <c r="V723" s="86"/>
      <c r="W723" s="86"/>
      <c r="X723" s="86"/>
      <c r="Y723" s="86"/>
      <c r="Z723" s="86"/>
      <c r="AA723" s="86"/>
      <c r="AB723" s="86"/>
      <c r="AC723" s="86"/>
      <c r="AD723" s="86"/>
      <c r="AE723" s="241"/>
      <c r="CV723" s="310" t="str">
        <f>IF(DataGoesHere!B723="","",DataGoesHere!A723)</f>
        <v/>
      </c>
      <c r="CW723" s="271">
        <f t="shared" ca="1" si="30"/>
        <v>2</v>
      </c>
      <c r="CX723" s="272">
        <f t="shared" ca="1" si="31"/>
        <v>0.80574490527728204</v>
      </c>
      <c r="CY723" s="266">
        <f>DataGoesHere!A723</f>
        <v>722</v>
      </c>
      <c r="CZ723" s="19" t="str">
        <f>IF(DataGoesHere!B723="","",DataGoesHere!B723)</f>
        <v/>
      </c>
      <c r="DA723" s="19" t="str">
        <f>IF(DataGoesHere!B723="","",IF(AH$5="No",DataGoesHere!B723,DataGoesHere!B723-(AH$2*(DataGoesHere!A723-1))))</f>
        <v/>
      </c>
      <c r="DB723" s="19" t="str">
        <f>IF(DataGoesHere!B723="","",IF(AO$9="No",DataGoesHere!B723,DataGoesHere!B723/CX723))</f>
        <v/>
      </c>
      <c r="DC723" s="19" t="str">
        <f>IF(DataGoesHere!B723="","",IF(AO$9="No",DA723,DA723/CX723))</f>
        <v/>
      </c>
      <c r="DD723" s="293" t="str">
        <f>IF(CZ723="",IF(COUNTIF(DD$2:DD722,"Forecast")&lt;Output!E$43,"Forecast",""),"Actual")</f>
        <v/>
      </c>
      <c r="DF723" s="19" t="str">
        <f>IF(DataGoesHere!B722="",IF(DD723="Forecast",(Output!$E$47*IntermediateCalcs!DH722)+((1-Output!$E$47)*IntermediateCalcs!DF722),""),(Output!$E$47*IntermediateCalcs!DB722)+((1-Output!$E$47)*IntermediateCalcs!DF722))</f>
        <v/>
      </c>
      <c r="DG723" s="19" t="str">
        <f>IF(DataGoesHere!B722="",IF(DD723="Forecast",(Output!$G$47*(IntermediateCalcs!DF723-IntermediateCalcs!DF722))+((1-Output!$G$47)*IntermediateCalcs!DG722),""),(Output!$G$47*(IntermediateCalcs!DF723-IntermediateCalcs!DF722))+((1-Output!$G$47)*IntermediateCalcs!DG722))</f>
        <v/>
      </c>
      <c r="DH723" s="19" t="str">
        <f>IF(DataGoesHere!B722="",IF(DD723="Forecast",DF723+DG723,""),DF723+DG723)</f>
        <v/>
      </c>
      <c r="DI723" s="274" t="str">
        <f>IF(DH723="","",IF(IntermediateCalcs!$AO$9="Yes",IntermediateCalcs!DH723*$CX723,IntermediateCalcs!DH723))</f>
        <v/>
      </c>
      <c r="DJ723" s="250" t="str">
        <f>IF(DataGoesHere!$B723="","",($CZ723-DI723))</f>
        <v/>
      </c>
      <c r="DK723" s="250" t="str">
        <f>IF(DataGoesHere!$B723="","",ABS($CZ723-DI723))</f>
        <v/>
      </c>
      <c r="DL723" s="250" t="str">
        <f>IF(DataGoesHere!$B723="","",DK723^2)</f>
        <v/>
      </c>
      <c r="DM723" s="249" t="str">
        <f>IF(DataGoesHere!$B723="","",DK723/$CZ723)</f>
        <v/>
      </c>
      <c r="DN723" s="250" t="str">
        <f>IF(DataGoesHere!$B723="","",SUM(DJ$2:DJ723)/AVERAGE(DK:DK))</f>
        <v/>
      </c>
      <c r="DP723" s="19" t="str">
        <f>IF(DataGoesHere!B723="",IF($DD723="Forecast",(Output!E$48*IntermediateCalcs!CY723)+Output!G$48,""),(Output!E$48*IntermediateCalcs!CY723)+Output!G$48)</f>
        <v/>
      </c>
      <c r="DQ723" s="274" t="str">
        <f>IF(DP723="","",IF(IntermediateCalcs!$AO$9="Yes",IntermediateCalcs!DP723*$CX723,IntermediateCalcs!DP723))</f>
        <v/>
      </c>
      <c r="DR723" s="250" t="str">
        <f>IF(DataGoesHere!$B723="","",($CZ723-DQ723))</f>
        <v/>
      </c>
      <c r="DS723" s="250" t="str">
        <f>IF(DataGoesHere!$B723="","",ABS($CZ723-DQ723))</f>
        <v/>
      </c>
      <c r="DT723" s="250" t="str">
        <f>IF(DataGoesHere!$B723="","",DS723^2)</f>
        <v/>
      </c>
      <c r="DU723" s="249" t="str">
        <f>IF(DataGoesHere!$B723="","",DS723/$CZ723)</f>
        <v/>
      </c>
      <c r="DV723" s="250" t="str">
        <f>IF(DataGoesHere!$B723="","",SUM(DR$2:DR723)/AVERAGE(DS:DS))</f>
        <v/>
      </c>
      <c r="DX723" s="19" t="str">
        <f>IF(DataGoesHere!$B722="","",(DB717*(Output!$O$49/Output!$P$49))+(IntermediateCalcs!DB718*(Output!$M$49/Output!$P$49))+(IntermediateCalcs!DB719*(Output!$K$49/Output!$P$49))+(DB720*(Output!$I$49/Output!$P$49))+(IntermediateCalcs!DB721*(Output!$G$49/Output!$P$49))+(IntermediateCalcs!DB722*(Output!$E$49/Output!$P$49)))</f>
        <v/>
      </c>
      <c r="DY723" s="274" t="str">
        <f>IF(DX723="","",IF(IntermediateCalcs!$AO$9="Yes",IntermediateCalcs!DX723*$CX723,IntermediateCalcs!DX723))</f>
        <v/>
      </c>
      <c r="DZ723" s="250" t="str">
        <f>IF(DataGoesHere!$B723="","",($CZ723-DY723))</f>
        <v/>
      </c>
      <c r="EA723" s="250" t="str">
        <f>IF(DataGoesHere!$B723="","",ABS($CZ723-DY723))</f>
        <v/>
      </c>
      <c r="EB723" s="250" t="str">
        <f>IF(DataGoesHere!$B723="","",EA723^2)</f>
        <v/>
      </c>
      <c r="EC723" s="249" t="str">
        <f>IF(DataGoesHere!$B723="","",EA723/$CZ723)</f>
        <v/>
      </c>
      <c r="ED723" s="250" t="str">
        <f>IF(DataGoesHere!$B723="","",SUM(DZ$2:DZ723)/AVERAGE(EA:EA))</f>
        <v/>
      </c>
    </row>
    <row r="724" spans="20:134" x14ac:dyDescent="0.2">
      <c r="T724" s="240"/>
      <c r="U724" s="86"/>
      <c r="V724" s="245" t="str">
        <f>IF(DataGoesHere!$B724="","",(DataGoesHere!$B724/SUM(DataGoesHere!$B722:'DataGoesHere'!$B733)))</f>
        <v/>
      </c>
      <c r="W724" s="86"/>
      <c r="X724" s="86"/>
      <c r="Y724" s="86"/>
      <c r="Z724" s="86"/>
      <c r="AA724" s="86"/>
      <c r="AB724" s="86"/>
      <c r="AC724" s="86"/>
      <c r="AD724" s="86"/>
      <c r="AE724" s="241"/>
      <c r="CV724" s="310" t="str">
        <f>IF(DataGoesHere!B724="","",DataGoesHere!A724)</f>
        <v/>
      </c>
      <c r="CW724" s="271">
        <f t="shared" ca="1" si="30"/>
        <v>3</v>
      </c>
      <c r="CX724" s="272">
        <f t="shared" ca="1" si="31"/>
        <v>0.79862940076451561</v>
      </c>
      <c r="CY724" s="266">
        <f>DataGoesHere!A724</f>
        <v>723</v>
      </c>
      <c r="CZ724" s="19" t="str">
        <f>IF(DataGoesHere!B724="","",DataGoesHere!B724)</f>
        <v/>
      </c>
      <c r="DA724" s="19" t="str">
        <f>IF(DataGoesHere!B724="","",IF(AH$5="No",DataGoesHere!B724,DataGoesHere!B724-(AH$2*(DataGoesHere!A724-1))))</f>
        <v/>
      </c>
      <c r="DB724" s="19" t="str">
        <f>IF(DataGoesHere!B724="","",IF(AO$9="No",DataGoesHere!B724,DataGoesHere!B724/CX724))</f>
        <v/>
      </c>
      <c r="DC724" s="19" t="str">
        <f>IF(DataGoesHere!B724="","",IF(AO$9="No",DA724,DA724/CX724))</f>
        <v/>
      </c>
      <c r="DD724" s="293" t="str">
        <f>IF(CZ724="",IF(COUNTIF(DD$2:DD723,"Forecast")&lt;Output!E$43,"Forecast",""),"Actual")</f>
        <v/>
      </c>
      <c r="DF724" s="19" t="str">
        <f>IF(DataGoesHere!B723="",IF(DD724="Forecast",(Output!$E$47*IntermediateCalcs!DH723)+((1-Output!$E$47)*IntermediateCalcs!DF723),""),(Output!$E$47*IntermediateCalcs!DB723)+((1-Output!$E$47)*IntermediateCalcs!DF723))</f>
        <v/>
      </c>
      <c r="DG724" s="19" t="str">
        <f>IF(DataGoesHere!B723="",IF(DD724="Forecast",(Output!$G$47*(IntermediateCalcs!DF724-IntermediateCalcs!DF723))+((1-Output!$G$47)*IntermediateCalcs!DG723),""),(Output!$G$47*(IntermediateCalcs!DF724-IntermediateCalcs!DF723))+((1-Output!$G$47)*IntermediateCalcs!DG723))</f>
        <v/>
      </c>
      <c r="DH724" s="19" t="str">
        <f>IF(DataGoesHere!B723="",IF(DD724="Forecast",DF724+DG724,""),DF724+DG724)</f>
        <v/>
      </c>
      <c r="DI724" s="274" t="str">
        <f>IF(DH724="","",IF(IntermediateCalcs!$AO$9="Yes",IntermediateCalcs!DH724*$CX724,IntermediateCalcs!DH724))</f>
        <v/>
      </c>
      <c r="DJ724" s="250" t="str">
        <f>IF(DataGoesHere!$B724="","",($CZ724-DI724))</f>
        <v/>
      </c>
      <c r="DK724" s="250" t="str">
        <f>IF(DataGoesHere!$B724="","",ABS($CZ724-DI724))</f>
        <v/>
      </c>
      <c r="DL724" s="250" t="str">
        <f>IF(DataGoesHere!$B724="","",DK724^2)</f>
        <v/>
      </c>
      <c r="DM724" s="249" t="str">
        <f>IF(DataGoesHere!$B724="","",DK724/$CZ724)</f>
        <v/>
      </c>
      <c r="DN724" s="250" t="str">
        <f>IF(DataGoesHere!$B724="","",SUM(DJ$2:DJ724)/AVERAGE(DK:DK))</f>
        <v/>
      </c>
      <c r="DP724" s="19" t="str">
        <f>IF(DataGoesHere!B724="",IF($DD724="Forecast",(Output!E$48*IntermediateCalcs!CY724)+Output!G$48,""),(Output!E$48*IntermediateCalcs!CY724)+Output!G$48)</f>
        <v/>
      </c>
      <c r="DQ724" s="274" t="str">
        <f>IF(DP724="","",IF(IntermediateCalcs!$AO$9="Yes",IntermediateCalcs!DP724*$CX724,IntermediateCalcs!DP724))</f>
        <v/>
      </c>
      <c r="DR724" s="250" t="str">
        <f>IF(DataGoesHere!$B724="","",($CZ724-DQ724))</f>
        <v/>
      </c>
      <c r="DS724" s="250" t="str">
        <f>IF(DataGoesHere!$B724="","",ABS($CZ724-DQ724))</f>
        <v/>
      </c>
      <c r="DT724" s="250" t="str">
        <f>IF(DataGoesHere!$B724="","",DS724^2)</f>
        <v/>
      </c>
      <c r="DU724" s="249" t="str">
        <f>IF(DataGoesHere!$B724="","",DS724/$CZ724)</f>
        <v/>
      </c>
      <c r="DV724" s="250" t="str">
        <f>IF(DataGoesHere!$B724="","",SUM(DR$2:DR724)/AVERAGE(DS:DS))</f>
        <v/>
      </c>
      <c r="DX724" s="19" t="str">
        <f>IF(DataGoesHere!$B723="","",(DB718*(Output!$O$49/Output!$P$49))+(IntermediateCalcs!DB719*(Output!$M$49/Output!$P$49))+(IntermediateCalcs!DB720*(Output!$K$49/Output!$P$49))+(DB721*(Output!$I$49/Output!$P$49))+(IntermediateCalcs!DB722*(Output!$G$49/Output!$P$49))+(IntermediateCalcs!DB723*(Output!$E$49/Output!$P$49)))</f>
        <v/>
      </c>
      <c r="DY724" s="274" t="str">
        <f>IF(DX724="","",IF(IntermediateCalcs!$AO$9="Yes",IntermediateCalcs!DX724*$CX724,IntermediateCalcs!DX724))</f>
        <v/>
      </c>
      <c r="DZ724" s="250" t="str">
        <f>IF(DataGoesHere!$B724="","",($CZ724-DY724))</f>
        <v/>
      </c>
      <c r="EA724" s="250" t="str">
        <f>IF(DataGoesHere!$B724="","",ABS($CZ724-DY724))</f>
        <v/>
      </c>
      <c r="EB724" s="250" t="str">
        <f>IF(DataGoesHere!$B724="","",EA724^2)</f>
        <v/>
      </c>
      <c r="EC724" s="249" t="str">
        <f>IF(DataGoesHere!$B724="","",EA724/$CZ724)</f>
        <v/>
      </c>
      <c r="ED724" s="250" t="str">
        <f>IF(DataGoesHere!$B724="","",SUM(DZ$2:DZ724)/AVERAGE(EA:EA))</f>
        <v/>
      </c>
    </row>
    <row r="725" spans="20:134" x14ac:dyDescent="0.2">
      <c r="T725" s="240"/>
      <c r="U725" s="86"/>
      <c r="V725" s="86"/>
      <c r="W725" s="245" t="str">
        <f>IF(DataGoesHere!$B725="","",(DataGoesHere!$B725/SUM(DataGoesHere!$B722:'DataGoesHere'!$B733)))</f>
        <v/>
      </c>
      <c r="X725" s="86"/>
      <c r="Y725" s="86"/>
      <c r="Z725" s="86"/>
      <c r="AA725" s="86"/>
      <c r="AB725" s="86"/>
      <c r="AC725" s="86"/>
      <c r="AD725" s="86"/>
      <c r="AE725" s="241"/>
      <c r="CV725" s="310" t="str">
        <f>IF(DataGoesHere!B725="","",DataGoesHere!A725)</f>
        <v/>
      </c>
      <c r="CW725" s="271">
        <f t="shared" ca="1" si="30"/>
        <v>4</v>
      </c>
      <c r="CX725" s="272">
        <f t="shared" ca="1" si="31"/>
        <v>1.0149292433706087</v>
      </c>
      <c r="CY725" s="266">
        <f>DataGoesHere!A725</f>
        <v>724</v>
      </c>
      <c r="CZ725" s="19" t="str">
        <f>IF(DataGoesHere!B725="","",DataGoesHere!B725)</f>
        <v/>
      </c>
      <c r="DA725" s="19" t="str">
        <f>IF(DataGoesHere!B725="","",IF(AH$5="No",DataGoesHere!B725,DataGoesHere!B725-(AH$2*(DataGoesHere!A725-1))))</f>
        <v/>
      </c>
      <c r="DB725" s="19" t="str">
        <f>IF(DataGoesHere!B725="","",IF(AO$9="No",DataGoesHere!B725,DataGoesHere!B725/CX725))</f>
        <v/>
      </c>
      <c r="DC725" s="19" t="str">
        <f>IF(DataGoesHere!B725="","",IF(AO$9="No",DA725,DA725/CX725))</f>
        <v/>
      </c>
      <c r="DD725" s="293" t="str">
        <f>IF(CZ725="",IF(COUNTIF(DD$2:DD724,"Forecast")&lt;Output!E$43,"Forecast",""),"Actual")</f>
        <v/>
      </c>
      <c r="DF725" s="19" t="str">
        <f>IF(DataGoesHere!B724="",IF(DD725="Forecast",(Output!$E$47*IntermediateCalcs!DH724)+((1-Output!$E$47)*IntermediateCalcs!DF724),""),(Output!$E$47*IntermediateCalcs!DB724)+((1-Output!$E$47)*IntermediateCalcs!DF724))</f>
        <v/>
      </c>
      <c r="DG725" s="19" t="str">
        <f>IF(DataGoesHere!B724="",IF(DD725="Forecast",(Output!$G$47*(IntermediateCalcs!DF725-IntermediateCalcs!DF724))+((1-Output!$G$47)*IntermediateCalcs!DG724),""),(Output!$G$47*(IntermediateCalcs!DF725-IntermediateCalcs!DF724))+((1-Output!$G$47)*IntermediateCalcs!DG724))</f>
        <v/>
      </c>
      <c r="DH725" s="19" t="str">
        <f>IF(DataGoesHere!B724="",IF(DD725="Forecast",DF725+DG725,""),DF725+DG725)</f>
        <v/>
      </c>
      <c r="DI725" s="274" t="str">
        <f>IF(DH725="","",IF(IntermediateCalcs!$AO$9="Yes",IntermediateCalcs!DH725*$CX725,IntermediateCalcs!DH725))</f>
        <v/>
      </c>
      <c r="DJ725" s="250" t="str">
        <f>IF(DataGoesHere!$B725="","",($CZ725-DI725))</f>
        <v/>
      </c>
      <c r="DK725" s="250" t="str">
        <f>IF(DataGoesHere!$B725="","",ABS($CZ725-DI725))</f>
        <v/>
      </c>
      <c r="DL725" s="250" t="str">
        <f>IF(DataGoesHere!$B725="","",DK725^2)</f>
        <v/>
      </c>
      <c r="DM725" s="249" t="str">
        <f>IF(DataGoesHere!$B725="","",DK725/$CZ725)</f>
        <v/>
      </c>
      <c r="DN725" s="250" t="str">
        <f>IF(DataGoesHere!$B725="","",SUM(DJ$2:DJ725)/AVERAGE(DK:DK))</f>
        <v/>
      </c>
      <c r="DP725" s="19" t="str">
        <f>IF(DataGoesHere!B725="",IF($DD725="Forecast",(Output!E$48*IntermediateCalcs!CY725)+Output!G$48,""),(Output!E$48*IntermediateCalcs!CY725)+Output!G$48)</f>
        <v/>
      </c>
      <c r="DQ725" s="274" t="str">
        <f>IF(DP725="","",IF(IntermediateCalcs!$AO$9="Yes",IntermediateCalcs!DP725*$CX725,IntermediateCalcs!DP725))</f>
        <v/>
      </c>
      <c r="DR725" s="250" t="str">
        <f>IF(DataGoesHere!$B725="","",($CZ725-DQ725))</f>
        <v/>
      </c>
      <c r="DS725" s="250" t="str">
        <f>IF(DataGoesHere!$B725="","",ABS($CZ725-DQ725))</f>
        <v/>
      </c>
      <c r="DT725" s="250" t="str">
        <f>IF(DataGoesHere!$B725="","",DS725^2)</f>
        <v/>
      </c>
      <c r="DU725" s="249" t="str">
        <f>IF(DataGoesHere!$B725="","",DS725/$CZ725)</f>
        <v/>
      </c>
      <c r="DV725" s="250" t="str">
        <f>IF(DataGoesHere!$B725="","",SUM(DR$2:DR725)/AVERAGE(DS:DS))</f>
        <v/>
      </c>
      <c r="DX725" s="19" t="str">
        <f>IF(DataGoesHere!$B724="","",(DB719*(Output!$O$49/Output!$P$49))+(IntermediateCalcs!DB720*(Output!$M$49/Output!$P$49))+(IntermediateCalcs!DB721*(Output!$K$49/Output!$P$49))+(DB722*(Output!$I$49/Output!$P$49))+(IntermediateCalcs!DB723*(Output!$G$49/Output!$P$49))+(IntermediateCalcs!DB724*(Output!$E$49/Output!$P$49)))</f>
        <v/>
      </c>
      <c r="DY725" s="274" t="str">
        <f>IF(DX725="","",IF(IntermediateCalcs!$AO$9="Yes",IntermediateCalcs!DX725*$CX725,IntermediateCalcs!DX725))</f>
        <v/>
      </c>
      <c r="DZ725" s="250" t="str">
        <f>IF(DataGoesHere!$B725="","",($CZ725-DY725))</f>
        <v/>
      </c>
      <c r="EA725" s="250" t="str">
        <f>IF(DataGoesHere!$B725="","",ABS($CZ725-DY725))</f>
        <v/>
      </c>
      <c r="EB725" s="250" t="str">
        <f>IF(DataGoesHere!$B725="","",EA725^2)</f>
        <v/>
      </c>
      <c r="EC725" s="249" t="str">
        <f>IF(DataGoesHere!$B725="","",EA725/$CZ725)</f>
        <v/>
      </c>
      <c r="ED725" s="250" t="str">
        <f>IF(DataGoesHere!$B725="","",SUM(DZ$2:DZ725)/AVERAGE(EA:EA))</f>
        <v/>
      </c>
    </row>
    <row r="726" spans="20:134" x14ac:dyDescent="0.2">
      <c r="T726" s="240"/>
      <c r="U726" s="86"/>
      <c r="V726" s="86"/>
      <c r="W726" s="86"/>
      <c r="X726" s="245" t="str">
        <f>IF(DataGoesHere!$B726="","",(DataGoesHere!$B726/SUM(DataGoesHere!$B722:'DataGoesHere'!$B733)))</f>
        <v/>
      </c>
      <c r="Y726" s="86"/>
      <c r="Z726" s="86"/>
      <c r="AA726" s="86"/>
      <c r="AB726" s="86"/>
      <c r="AC726" s="86"/>
      <c r="AD726" s="86"/>
      <c r="AE726" s="241"/>
      <c r="CV726" s="310" t="str">
        <f>IF(DataGoesHere!B726="","",DataGoesHere!A726)</f>
        <v/>
      </c>
      <c r="CW726" s="271">
        <f t="shared" ca="1" si="30"/>
        <v>5</v>
      </c>
      <c r="CX726" s="272">
        <f t="shared" ca="1" si="31"/>
        <v>0.97875414397996308</v>
      </c>
      <c r="CY726" s="266">
        <f>DataGoesHere!A726</f>
        <v>725</v>
      </c>
      <c r="CZ726" s="19" t="str">
        <f>IF(DataGoesHere!B726="","",DataGoesHere!B726)</f>
        <v/>
      </c>
      <c r="DA726" s="19" t="str">
        <f>IF(DataGoesHere!B726="","",IF(AH$5="No",DataGoesHere!B726,DataGoesHere!B726-(AH$2*(DataGoesHere!A726-1))))</f>
        <v/>
      </c>
      <c r="DB726" s="19" t="str">
        <f>IF(DataGoesHere!B726="","",IF(AO$9="No",DataGoesHere!B726,DataGoesHere!B726/CX726))</f>
        <v/>
      </c>
      <c r="DC726" s="19" t="str">
        <f>IF(DataGoesHere!B726="","",IF(AO$9="No",DA726,DA726/CX726))</f>
        <v/>
      </c>
      <c r="DD726" s="293" t="str">
        <f>IF(CZ726="",IF(COUNTIF(DD$2:DD725,"Forecast")&lt;Output!E$43,"Forecast",""),"Actual")</f>
        <v/>
      </c>
      <c r="DF726" s="19" t="str">
        <f>IF(DataGoesHere!B725="",IF(DD726="Forecast",(Output!$E$47*IntermediateCalcs!DH725)+((1-Output!$E$47)*IntermediateCalcs!DF725),""),(Output!$E$47*IntermediateCalcs!DB725)+((1-Output!$E$47)*IntermediateCalcs!DF725))</f>
        <v/>
      </c>
      <c r="DG726" s="19" t="str">
        <f>IF(DataGoesHere!B725="",IF(DD726="Forecast",(Output!$G$47*(IntermediateCalcs!DF726-IntermediateCalcs!DF725))+((1-Output!$G$47)*IntermediateCalcs!DG725),""),(Output!$G$47*(IntermediateCalcs!DF726-IntermediateCalcs!DF725))+((1-Output!$G$47)*IntermediateCalcs!DG725))</f>
        <v/>
      </c>
      <c r="DH726" s="19" t="str">
        <f>IF(DataGoesHere!B725="",IF(DD726="Forecast",DF726+DG726,""),DF726+DG726)</f>
        <v/>
      </c>
      <c r="DI726" s="274" t="str">
        <f>IF(DH726="","",IF(IntermediateCalcs!$AO$9="Yes",IntermediateCalcs!DH726*$CX726,IntermediateCalcs!DH726))</f>
        <v/>
      </c>
      <c r="DJ726" s="250" t="str">
        <f>IF(DataGoesHere!$B726="","",($CZ726-DI726))</f>
        <v/>
      </c>
      <c r="DK726" s="250" t="str">
        <f>IF(DataGoesHere!$B726="","",ABS($CZ726-DI726))</f>
        <v/>
      </c>
      <c r="DL726" s="250" t="str">
        <f>IF(DataGoesHere!$B726="","",DK726^2)</f>
        <v/>
      </c>
      <c r="DM726" s="249" t="str">
        <f>IF(DataGoesHere!$B726="","",DK726/$CZ726)</f>
        <v/>
      </c>
      <c r="DN726" s="250" t="str">
        <f>IF(DataGoesHere!$B726="","",SUM(DJ$2:DJ726)/AVERAGE(DK:DK))</f>
        <v/>
      </c>
      <c r="DP726" s="19" t="str">
        <f>IF(DataGoesHere!B726="",IF($DD726="Forecast",(Output!E$48*IntermediateCalcs!CY726)+Output!G$48,""),(Output!E$48*IntermediateCalcs!CY726)+Output!G$48)</f>
        <v/>
      </c>
      <c r="DQ726" s="274" t="str">
        <f>IF(DP726="","",IF(IntermediateCalcs!$AO$9="Yes",IntermediateCalcs!DP726*$CX726,IntermediateCalcs!DP726))</f>
        <v/>
      </c>
      <c r="DR726" s="250" t="str">
        <f>IF(DataGoesHere!$B726="","",($CZ726-DQ726))</f>
        <v/>
      </c>
      <c r="DS726" s="250" t="str">
        <f>IF(DataGoesHere!$B726="","",ABS($CZ726-DQ726))</f>
        <v/>
      </c>
      <c r="DT726" s="250" t="str">
        <f>IF(DataGoesHere!$B726="","",DS726^2)</f>
        <v/>
      </c>
      <c r="DU726" s="249" t="str">
        <f>IF(DataGoesHere!$B726="","",DS726/$CZ726)</f>
        <v/>
      </c>
      <c r="DV726" s="250" t="str">
        <f>IF(DataGoesHere!$B726="","",SUM(DR$2:DR726)/AVERAGE(DS:DS))</f>
        <v/>
      </c>
      <c r="DX726" s="19" t="str">
        <f>IF(DataGoesHere!$B725="","",(DB720*(Output!$O$49/Output!$P$49))+(IntermediateCalcs!DB721*(Output!$M$49/Output!$P$49))+(IntermediateCalcs!DB722*(Output!$K$49/Output!$P$49))+(DB723*(Output!$I$49/Output!$P$49))+(IntermediateCalcs!DB724*(Output!$G$49/Output!$P$49))+(IntermediateCalcs!DB725*(Output!$E$49/Output!$P$49)))</f>
        <v/>
      </c>
      <c r="DY726" s="274" t="str">
        <f>IF(DX726="","",IF(IntermediateCalcs!$AO$9="Yes",IntermediateCalcs!DX726*$CX726,IntermediateCalcs!DX726))</f>
        <v/>
      </c>
      <c r="DZ726" s="250" t="str">
        <f>IF(DataGoesHere!$B726="","",($CZ726-DY726))</f>
        <v/>
      </c>
      <c r="EA726" s="250" t="str">
        <f>IF(DataGoesHere!$B726="","",ABS($CZ726-DY726))</f>
        <v/>
      </c>
      <c r="EB726" s="250" t="str">
        <f>IF(DataGoesHere!$B726="","",EA726^2)</f>
        <v/>
      </c>
      <c r="EC726" s="249" t="str">
        <f>IF(DataGoesHere!$B726="","",EA726/$CZ726)</f>
        <v/>
      </c>
      <c r="ED726" s="250" t="str">
        <f>IF(DataGoesHere!$B726="","",SUM(DZ$2:DZ726)/AVERAGE(EA:EA))</f>
        <v/>
      </c>
    </row>
    <row r="727" spans="20:134" x14ac:dyDescent="0.2">
      <c r="T727" s="240"/>
      <c r="U727" s="86"/>
      <c r="V727" s="86"/>
      <c r="W727" s="86"/>
      <c r="X727" s="86"/>
      <c r="Y727" s="245" t="str">
        <f>IF(DataGoesHere!$B727="","",(DataGoesHere!$B727/SUM(DataGoesHere!$B722:'DataGoesHere'!$B733)))</f>
        <v/>
      </c>
      <c r="Z727" s="86"/>
      <c r="AA727" s="86"/>
      <c r="AB727" s="86"/>
      <c r="AC727" s="86"/>
      <c r="AD727" s="86"/>
      <c r="AE727" s="241"/>
      <c r="CV727" s="310" t="str">
        <f>IF(DataGoesHere!B727="","",DataGoesHere!A727)</f>
        <v/>
      </c>
      <c r="CW727" s="271">
        <f t="shared" ca="1" si="30"/>
        <v>6</v>
      </c>
      <c r="CX727" s="272">
        <f t="shared" ca="1" si="31"/>
        <v>1.0779088099730167</v>
      </c>
      <c r="CY727" s="266">
        <f>DataGoesHere!A727</f>
        <v>726</v>
      </c>
      <c r="CZ727" s="19" t="str">
        <f>IF(DataGoesHere!B727="","",DataGoesHere!B727)</f>
        <v/>
      </c>
      <c r="DA727" s="19" t="str">
        <f>IF(DataGoesHere!B727="","",IF(AH$5="No",DataGoesHere!B727,DataGoesHere!B727-(AH$2*(DataGoesHere!A727-1))))</f>
        <v/>
      </c>
      <c r="DB727" s="19" t="str">
        <f>IF(DataGoesHere!B727="","",IF(AO$9="No",DataGoesHere!B727,DataGoesHere!B727/CX727))</f>
        <v/>
      </c>
      <c r="DC727" s="19" t="str">
        <f>IF(DataGoesHere!B727="","",IF(AO$9="No",DA727,DA727/CX727))</f>
        <v/>
      </c>
      <c r="DD727" s="293" t="str">
        <f>IF(CZ727="",IF(COUNTIF(DD$2:DD726,"Forecast")&lt;Output!E$43,"Forecast",""),"Actual")</f>
        <v/>
      </c>
      <c r="DF727" s="19" t="str">
        <f>IF(DataGoesHere!B726="",IF(DD727="Forecast",(Output!$E$47*IntermediateCalcs!DH726)+((1-Output!$E$47)*IntermediateCalcs!DF726),""),(Output!$E$47*IntermediateCalcs!DB726)+((1-Output!$E$47)*IntermediateCalcs!DF726))</f>
        <v/>
      </c>
      <c r="DG727" s="19" t="str">
        <f>IF(DataGoesHere!B726="",IF(DD727="Forecast",(Output!$G$47*(IntermediateCalcs!DF727-IntermediateCalcs!DF726))+((1-Output!$G$47)*IntermediateCalcs!DG726),""),(Output!$G$47*(IntermediateCalcs!DF727-IntermediateCalcs!DF726))+((1-Output!$G$47)*IntermediateCalcs!DG726))</f>
        <v/>
      </c>
      <c r="DH727" s="19" t="str">
        <f>IF(DataGoesHere!B726="",IF(DD727="Forecast",DF727+DG727,""),DF727+DG727)</f>
        <v/>
      </c>
      <c r="DI727" s="274" t="str">
        <f>IF(DH727="","",IF(IntermediateCalcs!$AO$9="Yes",IntermediateCalcs!DH727*$CX727,IntermediateCalcs!DH727))</f>
        <v/>
      </c>
      <c r="DJ727" s="250" t="str">
        <f>IF(DataGoesHere!$B727="","",($CZ727-DI727))</f>
        <v/>
      </c>
      <c r="DK727" s="250" t="str">
        <f>IF(DataGoesHere!$B727="","",ABS($CZ727-DI727))</f>
        <v/>
      </c>
      <c r="DL727" s="250" t="str">
        <f>IF(DataGoesHere!$B727="","",DK727^2)</f>
        <v/>
      </c>
      <c r="DM727" s="249" t="str">
        <f>IF(DataGoesHere!$B727="","",DK727/$CZ727)</f>
        <v/>
      </c>
      <c r="DN727" s="250" t="str">
        <f>IF(DataGoesHere!$B727="","",SUM(DJ$2:DJ727)/AVERAGE(DK:DK))</f>
        <v/>
      </c>
      <c r="DP727" s="19" t="str">
        <f>IF(DataGoesHere!B727="",IF($DD727="Forecast",(Output!E$48*IntermediateCalcs!CY727)+Output!G$48,""),(Output!E$48*IntermediateCalcs!CY727)+Output!G$48)</f>
        <v/>
      </c>
      <c r="DQ727" s="274" t="str">
        <f>IF(DP727="","",IF(IntermediateCalcs!$AO$9="Yes",IntermediateCalcs!DP727*$CX727,IntermediateCalcs!DP727))</f>
        <v/>
      </c>
      <c r="DR727" s="250" t="str">
        <f>IF(DataGoesHere!$B727="","",($CZ727-DQ727))</f>
        <v/>
      </c>
      <c r="DS727" s="250" t="str">
        <f>IF(DataGoesHere!$B727="","",ABS($CZ727-DQ727))</f>
        <v/>
      </c>
      <c r="DT727" s="250" t="str">
        <f>IF(DataGoesHere!$B727="","",DS727^2)</f>
        <v/>
      </c>
      <c r="DU727" s="249" t="str">
        <f>IF(DataGoesHere!$B727="","",DS727/$CZ727)</f>
        <v/>
      </c>
      <c r="DV727" s="250" t="str">
        <f>IF(DataGoesHere!$B727="","",SUM(DR$2:DR727)/AVERAGE(DS:DS))</f>
        <v/>
      </c>
      <c r="DX727" s="19" t="str">
        <f>IF(DataGoesHere!$B726="","",(DB721*(Output!$O$49/Output!$P$49))+(IntermediateCalcs!DB722*(Output!$M$49/Output!$P$49))+(IntermediateCalcs!DB723*(Output!$K$49/Output!$P$49))+(DB724*(Output!$I$49/Output!$P$49))+(IntermediateCalcs!DB725*(Output!$G$49/Output!$P$49))+(IntermediateCalcs!DB726*(Output!$E$49/Output!$P$49)))</f>
        <v/>
      </c>
      <c r="DY727" s="274" t="str">
        <f>IF(DX727="","",IF(IntermediateCalcs!$AO$9="Yes",IntermediateCalcs!DX727*$CX727,IntermediateCalcs!DX727))</f>
        <v/>
      </c>
      <c r="DZ727" s="250" t="str">
        <f>IF(DataGoesHere!$B727="","",($CZ727-DY727))</f>
        <v/>
      </c>
      <c r="EA727" s="250" t="str">
        <f>IF(DataGoesHere!$B727="","",ABS($CZ727-DY727))</f>
        <v/>
      </c>
      <c r="EB727" s="250" t="str">
        <f>IF(DataGoesHere!$B727="","",EA727^2)</f>
        <v/>
      </c>
      <c r="EC727" s="249" t="str">
        <f>IF(DataGoesHere!$B727="","",EA727/$CZ727)</f>
        <v/>
      </c>
      <c r="ED727" s="250" t="str">
        <f>IF(DataGoesHere!$B727="","",SUM(DZ$2:DZ727)/AVERAGE(EA:EA))</f>
        <v/>
      </c>
    </row>
    <row r="728" spans="20:134" x14ac:dyDescent="0.2">
      <c r="T728" s="240"/>
      <c r="U728" s="86"/>
      <c r="V728" s="86"/>
      <c r="W728" s="86"/>
      <c r="X728" s="86"/>
      <c r="Y728" s="86"/>
      <c r="Z728" s="245" t="str">
        <f>IF(DataGoesHere!$B728="","",(DataGoesHere!$B728/SUM(DataGoesHere!$B722:'DataGoesHere'!$B733)))</f>
        <v/>
      </c>
      <c r="AA728" s="86"/>
      <c r="AB728" s="86"/>
      <c r="AC728" s="86"/>
      <c r="AD728" s="86"/>
      <c r="AE728" s="241"/>
      <c r="CV728" s="310" t="str">
        <f>IF(DataGoesHere!B728="","",DataGoesHere!A728)</f>
        <v/>
      </c>
      <c r="CW728" s="271">
        <f t="shared" ca="1" si="30"/>
        <v>7</v>
      </c>
      <c r="CX728" s="272">
        <f t="shared" ca="1" si="31"/>
        <v>1.0265458156689093</v>
      </c>
      <c r="CY728" s="266">
        <f>DataGoesHere!A728</f>
        <v>727</v>
      </c>
      <c r="CZ728" s="19" t="str">
        <f>IF(DataGoesHere!B728="","",DataGoesHere!B728)</f>
        <v/>
      </c>
      <c r="DA728" s="19" t="str">
        <f>IF(DataGoesHere!B728="","",IF(AH$5="No",DataGoesHere!B728,DataGoesHere!B728-(AH$2*(DataGoesHere!A728-1))))</f>
        <v/>
      </c>
      <c r="DB728" s="19" t="str">
        <f>IF(DataGoesHere!B728="","",IF(AO$9="No",DataGoesHere!B728,DataGoesHere!B728/CX728))</f>
        <v/>
      </c>
      <c r="DC728" s="19" t="str">
        <f>IF(DataGoesHere!B728="","",IF(AO$9="No",DA728,DA728/CX728))</f>
        <v/>
      </c>
      <c r="DD728" s="293" t="str">
        <f>IF(CZ728="",IF(COUNTIF(DD$2:DD727,"Forecast")&lt;Output!E$43,"Forecast",""),"Actual")</f>
        <v/>
      </c>
      <c r="DF728" s="19" t="str">
        <f>IF(DataGoesHere!B727="",IF(DD728="Forecast",(Output!$E$47*IntermediateCalcs!DH727)+((1-Output!$E$47)*IntermediateCalcs!DF727),""),(Output!$E$47*IntermediateCalcs!DB727)+((1-Output!$E$47)*IntermediateCalcs!DF727))</f>
        <v/>
      </c>
      <c r="DG728" s="19" t="str">
        <f>IF(DataGoesHere!B727="",IF(DD728="Forecast",(Output!$G$47*(IntermediateCalcs!DF728-IntermediateCalcs!DF727))+((1-Output!$G$47)*IntermediateCalcs!DG727),""),(Output!$G$47*(IntermediateCalcs!DF728-IntermediateCalcs!DF727))+((1-Output!$G$47)*IntermediateCalcs!DG727))</f>
        <v/>
      </c>
      <c r="DH728" s="19" t="str">
        <f>IF(DataGoesHere!B727="",IF(DD728="Forecast",DF728+DG728,""),DF728+DG728)</f>
        <v/>
      </c>
      <c r="DI728" s="274" t="str">
        <f>IF(DH728="","",IF(IntermediateCalcs!$AO$9="Yes",IntermediateCalcs!DH728*$CX728,IntermediateCalcs!DH728))</f>
        <v/>
      </c>
      <c r="DJ728" s="250" t="str">
        <f>IF(DataGoesHere!$B728="","",($CZ728-DI728))</f>
        <v/>
      </c>
      <c r="DK728" s="250" t="str">
        <f>IF(DataGoesHere!$B728="","",ABS($CZ728-DI728))</f>
        <v/>
      </c>
      <c r="DL728" s="250" t="str">
        <f>IF(DataGoesHere!$B728="","",DK728^2)</f>
        <v/>
      </c>
      <c r="DM728" s="249" t="str">
        <f>IF(DataGoesHere!$B728="","",DK728/$CZ728)</f>
        <v/>
      </c>
      <c r="DN728" s="250" t="str">
        <f>IF(DataGoesHere!$B728="","",SUM(DJ$2:DJ728)/AVERAGE(DK:DK))</f>
        <v/>
      </c>
      <c r="DP728" s="19" t="str">
        <f>IF(DataGoesHere!B728="",IF($DD728="Forecast",(Output!E$48*IntermediateCalcs!CY728)+Output!G$48,""),(Output!E$48*IntermediateCalcs!CY728)+Output!G$48)</f>
        <v/>
      </c>
      <c r="DQ728" s="274" t="str">
        <f>IF(DP728="","",IF(IntermediateCalcs!$AO$9="Yes",IntermediateCalcs!DP728*$CX728,IntermediateCalcs!DP728))</f>
        <v/>
      </c>
      <c r="DR728" s="250" t="str">
        <f>IF(DataGoesHere!$B728="","",($CZ728-DQ728))</f>
        <v/>
      </c>
      <c r="DS728" s="250" t="str">
        <f>IF(DataGoesHere!$B728="","",ABS($CZ728-DQ728))</f>
        <v/>
      </c>
      <c r="DT728" s="250" t="str">
        <f>IF(DataGoesHere!$B728="","",DS728^2)</f>
        <v/>
      </c>
      <c r="DU728" s="249" t="str">
        <f>IF(DataGoesHere!$B728="","",DS728/$CZ728)</f>
        <v/>
      </c>
      <c r="DV728" s="250" t="str">
        <f>IF(DataGoesHere!$B728="","",SUM(DR$2:DR728)/AVERAGE(DS:DS))</f>
        <v/>
      </c>
      <c r="DX728" s="19" t="str">
        <f>IF(DataGoesHere!$B727="","",(DB722*(Output!$O$49/Output!$P$49))+(IntermediateCalcs!DB723*(Output!$M$49/Output!$P$49))+(IntermediateCalcs!DB724*(Output!$K$49/Output!$P$49))+(DB725*(Output!$I$49/Output!$P$49))+(IntermediateCalcs!DB726*(Output!$G$49/Output!$P$49))+(IntermediateCalcs!DB727*(Output!$E$49/Output!$P$49)))</f>
        <v/>
      </c>
      <c r="DY728" s="274" t="str">
        <f>IF(DX728="","",IF(IntermediateCalcs!$AO$9="Yes",IntermediateCalcs!DX728*$CX728,IntermediateCalcs!DX728))</f>
        <v/>
      </c>
      <c r="DZ728" s="250" t="str">
        <f>IF(DataGoesHere!$B728="","",($CZ728-DY728))</f>
        <v/>
      </c>
      <c r="EA728" s="250" t="str">
        <f>IF(DataGoesHere!$B728="","",ABS($CZ728-DY728))</f>
        <v/>
      </c>
      <c r="EB728" s="250" t="str">
        <f>IF(DataGoesHere!$B728="","",EA728^2)</f>
        <v/>
      </c>
      <c r="EC728" s="249" t="str">
        <f>IF(DataGoesHere!$B728="","",EA728/$CZ728)</f>
        <v/>
      </c>
      <c r="ED728" s="250" t="str">
        <f>IF(DataGoesHere!$B728="","",SUM(DZ$2:DZ728)/AVERAGE(EA:EA))</f>
        <v/>
      </c>
    </row>
    <row r="729" spans="20:134" x14ac:dyDescent="0.2">
      <c r="T729" s="240"/>
      <c r="U729" s="86"/>
      <c r="V729" s="86"/>
      <c r="W729" s="86"/>
      <c r="X729" s="86"/>
      <c r="Y729" s="86"/>
      <c r="Z729" s="86"/>
      <c r="AA729" s="245" t="str">
        <f>IF(DataGoesHere!$B729="","",(DataGoesHere!$B729/SUM(DataGoesHere!$B722:'DataGoesHere'!$B733)))</f>
        <v/>
      </c>
      <c r="AB729" s="86"/>
      <c r="AC729" s="86"/>
      <c r="AD729" s="86"/>
      <c r="AE729" s="241"/>
      <c r="CV729" s="310" t="str">
        <f>IF(DataGoesHere!B729="","",DataGoesHere!A729)</f>
        <v/>
      </c>
      <c r="CW729" s="271">
        <f t="shared" ca="1" si="30"/>
        <v>8</v>
      </c>
      <c r="CX729" s="272">
        <f t="shared" ca="1" si="31"/>
        <v>1.0207492390681214</v>
      </c>
      <c r="CY729" s="266">
        <f>DataGoesHere!A729</f>
        <v>728</v>
      </c>
      <c r="CZ729" s="19" t="str">
        <f>IF(DataGoesHere!B729="","",DataGoesHere!B729)</f>
        <v/>
      </c>
      <c r="DA729" s="19" t="str">
        <f>IF(DataGoesHere!B729="","",IF(AH$5="No",DataGoesHere!B729,DataGoesHere!B729-(AH$2*(DataGoesHere!A729-1))))</f>
        <v/>
      </c>
      <c r="DB729" s="19" t="str">
        <f>IF(DataGoesHere!B729="","",IF(AO$9="No",DataGoesHere!B729,DataGoesHere!B729/CX729))</f>
        <v/>
      </c>
      <c r="DC729" s="19" t="str">
        <f>IF(DataGoesHere!B729="","",IF(AO$9="No",DA729,DA729/CX729))</f>
        <v/>
      </c>
      <c r="DD729" s="293" t="str">
        <f>IF(CZ729="",IF(COUNTIF(DD$2:DD728,"Forecast")&lt;Output!E$43,"Forecast",""),"Actual")</f>
        <v/>
      </c>
      <c r="DF729" s="19" t="str">
        <f>IF(DataGoesHere!B728="",IF(DD729="Forecast",(Output!$E$47*IntermediateCalcs!DH728)+((1-Output!$E$47)*IntermediateCalcs!DF728),""),(Output!$E$47*IntermediateCalcs!DB728)+((1-Output!$E$47)*IntermediateCalcs!DF728))</f>
        <v/>
      </c>
      <c r="DG729" s="19" t="str">
        <f>IF(DataGoesHere!B728="",IF(DD729="Forecast",(Output!$G$47*(IntermediateCalcs!DF729-IntermediateCalcs!DF728))+((1-Output!$G$47)*IntermediateCalcs!DG728),""),(Output!$G$47*(IntermediateCalcs!DF729-IntermediateCalcs!DF728))+((1-Output!$G$47)*IntermediateCalcs!DG728))</f>
        <v/>
      </c>
      <c r="DH729" s="19" t="str">
        <f>IF(DataGoesHere!B728="",IF(DD729="Forecast",DF729+DG729,""),DF729+DG729)</f>
        <v/>
      </c>
      <c r="DI729" s="274" t="str">
        <f>IF(DH729="","",IF(IntermediateCalcs!$AO$9="Yes",IntermediateCalcs!DH729*$CX729,IntermediateCalcs!DH729))</f>
        <v/>
      </c>
      <c r="DJ729" s="250" t="str">
        <f>IF(DataGoesHere!$B729="","",($CZ729-DI729))</f>
        <v/>
      </c>
      <c r="DK729" s="250" t="str">
        <f>IF(DataGoesHere!$B729="","",ABS($CZ729-DI729))</f>
        <v/>
      </c>
      <c r="DL729" s="250" t="str">
        <f>IF(DataGoesHere!$B729="","",DK729^2)</f>
        <v/>
      </c>
      <c r="DM729" s="249" t="str">
        <f>IF(DataGoesHere!$B729="","",DK729/$CZ729)</f>
        <v/>
      </c>
      <c r="DN729" s="250" t="str">
        <f>IF(DataGoesHere!$B729="","",SUM(DJ$2:DJ729)/AVERAGE(DK:DK))</f>
        <v/>
      </c>
      <c r="DP729" s="19" t="str">
        <f>IF(DataGoesHere!B729="",IF($DD729="Forecast",(Output!E$48*IntermediateCalcs!CY729)+Output!G$48,""),(Output!E$48*IntermediateCalcs!CY729)+Output!G$48)</f>
        <v/>
      </c>
      <c r="DQ729" s="274" t="str">
        <f>IF(DP729="","",IF(IntermediateCalcs!$AO$9="Yes",IntermediateCalcs!DP729*$CX729,IntermediateCalcs!DP729))</f>
        <v/>
      </c>
      <c r="DR729" s="250" t="str">
        <f>IF(DataGoesHere!$B729="","",($CZ729-DQ729))</f>
        <v/>
      </c>
      <c r="DS729" s="250" t="str">
        <f>IF(DataGoesHere!$B729="","",ABS($CZ729-DQ729))</f>
        <v/>
      </c>
      <c r="DT729" s="250" t="str">
        <f>IF(DataGoesHere!$B729="","",DS729^2)</f>
        <v/>
      </c>
      <c r="DU729" s="249" t="str">
        <f>IF(DataGoesHere!$B729="","",DS729/$CZ729)</f>
        <v/>
      </c>
      <c r="DV729" s="250" t="str">
        <f>IF(DataGoesHere!$B729="","",SUM(DR$2:DR729)/AVERAGE(DS:DS))</f>
        <v/>
      </c>
      <c r="DX729" s="19" t="str">
        <f>IF(DataGoesHere!$B728="","",(DB723*(Output!$O$49/Output!$P$49))+(IntermediateCalcs!DB724*(Output!$M$49/Output!$P$49))+(IntermediateCalcs!DB725*(Output!$K$49/Output!$P$49))+(DB726*(Output!$I$49/Output!$P$49))+(IntermediateCalcs!DB727*(Output!$G$49/Output!$P$49))+(IntermediateCalcs!DB728*(Output!$E$49/Output!$P$49)))</f>
        <v/>
      </c>
      <c r="DY729" s="274" t="str">
        <f>IF(DX729="","",IF(IntermediateCalcs!$AO$9="Yes",IntermediateCalcs!DX729*$CX729,IntermediateCalcs!DX729))</f>
        <v/>
      </c>
      <c r="DZ729" s="250" t="str">
        <f>IF(DataGoesHere!$B729="","",($CZ729-DY729))</f>
        <v/>
      </c>
      <c r="EA729" s="250" t="str">
        <f>IF(DataGoesHere!$B729="","",ABS($CZ729-DY729))</f>
        <v/>
      </c>
      <c r="EB729" s="250" t="str">
        <f>IF(DataGoesHere!$B729="","",EA729^2)</f>
        <v/>
      </c>
      <c r="EC729" s="249" t="str">
        <f>IF(DataGoesHere!$B729="","",EA729/$CZ729)</f>
        <v/>
      </c>
      <c r="ED729" s="250" t="str">
        <f>IF(DataGoesHere!$B729="","",SUM(DZ$2:DZ729)/AVERAGE(EA:EA))</f>
        <v/>
      </c>
    </row>
    <row r="730" spans="20:134" x14ac:dyDescent="0.2">
      <c r="T730" s="240"/>
      <c r="U730" s="86"/>
      <c r="V730" s="86"/>
      <c r="W730" s="86"/>
      <c r="X730" s="86"/>
      <c r="Y730" s="86"/>
      <c r="Z730" s="86"/>
      <c r="AA730" s="86"/>
      <c r="AB730" s="245" t="str">
        <f>IF(DataGoesHere!$B730="","",(DataGoesHere!$B730/SUM(DataGoesHere!$B722:'DataGoesHere'!$B733)))</f>
        <v/>
      </c>
      <c r="AC730" s="86"/>
      <c r="AD730" s="86"/>
      <c r="AE730" s="241"/>
      <c r="CV730" s="310" t="str">
        <f>IF(DataGoesHere!B730="","",DataGoesHere!A730)</f>
        <v/>
      </c>
      <c r="CW730" s="271">
        <f t="shared" ca="1" si="30"/>
        <v>9</v>
      </c>
      <c r="CX730" s="272">
        <f t="shared" ca="1" si="31"/>
        <v>1.0625330005567626</v>
      </c>
      <c r="CY730" s="266">
        <f>DataGoesHere!A730</f>
        <v>729</v>
      </c>
      <c r="CZ730" s="19" t="str">
        <f>IF(DataGoesHere!B730="","",DataGoesHere!B730)</f>
        <v/>
      </c>
      <c r="DA730" s="19" t="str">
        <f>IF(DataGoesHere!B730="","",IF(AH$5="No",DataGoesHere!B730,DataGoesHere!B730-(AH$2*(DataGoesHere!A730-1))))</f>
        <v/>
      </c>
      <c r="DB730" s="19" t="str">
        <f>IF(DataGoesHere!B730="","",IF(AO$9="No",DataGoesHere!B730,DataGoesHere!B730/CX730))</f>
        <v/>
      </c>
      <c r="DC730" s="19" t="str">
        <f>IF(DataGoesHere!B730="","",IF(AO$9="No",DA730,DA730/CX730))</f>
        <v/>
      </c>
      <c r="DD730" s="293" t="str">
        <f>IF(CZ730="",IF(COUNTIF(DD$2:DD729,"Forecast")&lt;Output!E$43,"Forecast",""),"Actual")</f>
        <v/>
      </c>
      <c r="DF730" s="19" t="str">
        <f>IF(DataGoesHere!B729="",IF(DD730="Forecast",(Output!$E$47*IntermediateCalcs!DH729)+((1-Output!$E$47)*IntermediateCalcs!DF729),""),(Output!$E$47*IntermediateCalcs!DB729)+((1-Output!$E$47)*IntermediateCalcs!DF729))</f>
        <v/>
      </c>
      <c r="DG730" s="19" t="str">
        <f>IF(DataGoesHere!B729="",IF(DD730="Forecast",(Output!$G$47*(IntermediateCalcs!DF730-IntermediateCalcs!DF729))+((1-Output!$G$47)*IntermediateCalcs!DG729),""),(Output!$G$47*(IntermediateCalcs!DF730-IntermediateCalcs!DF729))+((1-Output!$G$47)*IntermediateCalcs!DG729))</f>
        <v/>
      </c>
      <c r="DH730" s="19" t="str">
        <f>IF(DataGoesHere!B729="",IF(DD730="Forecast",DF730+DG730,""),DF730+DG730)</f>
        <v/>
      </c>
      <c r="DI730" s="274" t="str">
        <f>IF(DH730="","",IF(IntermediateCalcs!$AO$9="Yes",IntermediateCalcs!DH730*$CX730,IntermediateCalcs!DH730))</f>
        <v/>
      </c>
      <c r="DJ730" s="250" t="str">
        <f>IF(DataGoesHere!$B730="","",($CZ730-DI730))</f>
        <v/>
      </c>
      <c r="DK730" s="250" t="str">
        <f>IF(DataGoesHere!$B730="","",ABS($CZ730-DI730))</f>
        <v/>
      </c>
      <c r="DL730" s="250" t="str">
        <f>IF(DataGoesHere!$B730="","",DK730^2)</f>
        <v/>
      </c>
      <c r="DM730" s="249" t="str">
        <f>IF(DataGoesHere!$B730="","",DK730/$CZ730)</f>
        <v/>
      </c>
      <c r="DN730" s="250" t="str">
        <f>IF(DataGoesHere!$B730="","",SUM(DJ$2:DJ730)/AVERAGE(DK:DK))</f>
        <v/>
      </c>
      <c r="DP730" s="19" t="str">
        <f>IF(DataGoesHere!B730="",IF($DD730="Forecast",(Output!E$48*IntermediateCalcs!CY730)+Output!G$48,""),(Output!E$48*IntermediateCalcs!CY730)+Output!G$48)</f>
        <v/>
      </c>
      <c r="DQ730" s="274" t="str">
        <f>IF(DP730="","",IF(IntermediateCalcs!$AO$9="Yes",IntermediateCalcs!DP730*$CX730,IntermediateCalcs!DP730))</f>
        <v/>
      </c>
      <c r="DR730" s="250" t="str">
        <f>IF(DataGoesHere!$B730="","",($CZ730-DQ730))</f>
        <v/>
      </c>
      <c r="DS730" s="250" t="str">
        <f>IF(DataGoesHere!$B730="","",ABS($CZ730-DQ730))</f>
        <v/>
      </c>
      <c r="DT730" s="250" t="str">
        <f>IF(DataGoesHere!$B730="","",DS730^2)</f>
        <v/>
      </c>
      <c r="DU730" s="249" t="str">
        <f>IF(DataGoesHere!$B730="","",DS730/$CZ730)</f>
        <v/>
      </c>
      <c r="DV730" s="250" t="str">
        <f>IF(DataGoesHere!$B730="","",SUM(DR$2:DR730)/AVERAGE(DS:DS))</f>
        <v/>
      </c>
      <c r="DX730" s="19" t="str">
        <f>IF(DataGoesHere!$B729="","",(DB724*(Output!$O$49/Output!$P$49))+(IntermediateCalcs!DB725*(Output!$M$49/Output!$P$49))+(IntermediateCalcs!DB726*(Output!$K$49/Output!$P$49))+(DB727*(Output!$I$49/Output!$P$49))+(IntermediateCalcs!DB728*(Output!$G$49/Output!$P$49))+(IntermediateCalcs!DB729*(Output!$E$49/Output!$P$49)))</f>
        <v/>
      </c>
      <c r="DY730" s="274" t="str">
        <f>IF(DX730="","",IF(IntermediateCalcs!$AO$9="Yes",IntermediateCalcs!DX730*$CX730,IntermediateCalcs!DX730))</f>
        <v/>
      </c>
      <c r="DZ730" s="250" t="str">
        <f>IF(DataGoesHere!$B730="","",($CZ730-DY730))</f>
        <v/>
      </c>
      <c r="EA730" s="250" t="str">
        <f>IF(DataGoesHere!$B730="","",ABS($CZ730-DY730))</f>
        <v/>
      </c>
      <c r="EB730" s="250" t="str">
        <f>IF(DataGoesHere!$B730="","",EA730^2)</f>
        <v/>
      </c>
      <c r="EC730" s="249" t="str">
        <f>IF(DataGoesHere!$B730="","",EA730/$CZ730)</f>
        <v/>
      </c>
      <c r="ED730" s="250" t="str">
        <f>IF(DataGoesHere!$B730="","",SUM(DZ$2:DZ730)/AVERAGE(EA:EA))</f>
        <v/>
      </c>
    </row>
    <row r="731" spans="20:134" x14ac:dyDescent="0.2">
      <c r="T731" s="240"/>
      <c r="U731" s="86"/>
      <c r="V731" s="86"/>
      <c r="W731" s="86"/>
      <c r="X731" s="86"/>
      <c r="Y731" s="86"/>
      <c r="Z731" s="86"/>
      <c r="AA731" s="86"/>
      <c r="AB731" s="86"/>
      <c r="AC731" s="245" t="str">
        <f>IF(DataGoesHere!$B731="","",(DataGoesHere!$B731/SUM(DataGoesHere!$B722:'DataGoesHere'!$B733)))</f>
        <v/>
      </c>
      <c r="AD731" s="86"/>
      <c r="AE731" s="241"/>
      <c r="CV731" s="310" t="str">
        <f>IF(DataGoesHere!B731="","",DataGoesHere!A731)</f>
        <v/>
      </c>
      <c r="CW731" s="271">
        <f t="shared" ca="1" si="30"/>
        <v>10</v>
      </c>
      <c r="CX731" s="272">
        <f t="shared" ca="1" si="31"/>
        <v>0.92557634012077306</v>
      </c>
      <c r="CY731" s="266">
        <f>DataGoesHere!A731</f>
        <v>730</v>
      </c>
      <c r="CZ731" s="19" t="str">
        <f>IF(DataGoesHere!B731="","",DataGoesHere!B731)</f>
        <v/>
      </c>
      <c r="DA731" s="19" t="str">
        <f>IF(DataGoesHere!B731="","",IF(AH$5="No",DataGoesHere!B731,DataGoesHere!B731-(AH$2*(DataGoesHere!A731-1))))</f>
        <v/>
      </c>
      <c r="DB731" s="19" t="str">
        <f>IF(DataGoesHere!B731="","",IF(AO$9="No",DataGoesHere!B731,DataGoesHere!B731/CX731))</f>
        <v/>
      </c>
      <c r="DC731" s="19" t="str">
        <f>IF(DataGoesHere!B731="","",IF(AO$9="No",DA731,DA731/CX731))</f>
        <v/>
      </c>
      <c r="DD731" s="293" t="str">
        <f>IF(CZ731="",IF(COUNTIF(DD$2:DD730,"Forecast")&lt;Output!E$43,"Forecast",""),"Actual")</f>
        <v/>
      </c>
      <c r="DF731" s="19" t="str">
        <f>IF(DataGoesHere!B730="",IF(DD731="Forecast",(Output!$E$47*IntermediateCalcs!DH730)+((1-Output!$E$47)*IntermediateCalcs!DF730),""),(Output!$E$47*IntermediateCalcs!DB730)+((1-Output!$E$47)*IntermediateCalcs!DF730))</f>
        <v/>
      </c>
      <c r="DG731" s="19" t="str">
        <f>IF(DataGoesHere!B730="",IF(DD731="Forecast",(Output!$G$47*(IntermediateCalcs!DF731-IntermediateCalcs!DF730))+((1-Output!$G$47)*IntermediateCalcs!DG730),""),(Output!$G$47*(IntermediateCalcs!DF731-IntermediateCalcs!DF730))+((1-Output!$G$47)*IntermediateCalcs!DG730))</f>
        <v/>
      </c>
      <c r="DH731" s="19" t="str">
        <f>IF(DataGoesHere!B730="",IF(DD731="Forecast",DF731+DG731,""),DF731+DG731)</f>
        <v/>
      </c>
      <c r="DI731" s="274" t="str">
        <f>IF(DH731="","",IF(IntermediateCalcs!$AO$9="Yes",IntermediateCalcs!DH731*$CX731,IntermediateCalcs!DH731))</f>
        <v/>
      </c>
      <c r="DJ731" s="250" t="str">
        <f>IF(DataGoesHere!$B731="","",($CZ731-DI731))</f>
        <v/>
      </c>
      <c r="DK731" s="250" t="str">
        <f>IF(DataGoesHere!$B731="","",ABS($CZ731-DI731))</f>
        <v/>
      </c>
      <c r="DL731" s="250" t="str">
        <f>IF(DataGoesHere!$B731="","",DK731^2)</f>
        <v/>
      </c>
      <c r="DM731" s="249" t="str">
        <f>IF(DataGoesHere!$B731="","",DK731/$CZ731)</f>
        <v/>
      </c>
      <c r="DN731" s="250" t="str">
        <f>IF(DataGoesHere!$B731="","",SUM(DJ$2:DJ731)/AVERAGE(DK:DK))</f>
        <v/>
      </c>
      <c r="DP731" s="19" t="str">
        <f>IF(DataGoesHere!B731="",IF($DD731="Forecast",(Output!E$48*IntermediateCalcs!CY731)+Output!G$48,""),(Output!E$48*IntermediateCalcs!CY731)+Output!G$48)</f>
        <v/>
      </c>
      <c r="DQ731" s="274" t="str">
        <f>IF(DP731="","",IF(IntermediateCalcs!$AO$9="Yes",IntermediateCalcs!DP731*$CX731,IntermediateCalcs!DP731))</f>
        <v/>
      </c>
      <c r="DR731" s="250" t="str">
        <f>IF(DataGoesHere!$B731="","",($CZ731-DQ731))</f>
        <v/>
      </c>
      <c r="DS731" s="250" t="str">
        <f>IF(DataGoesHere!$B731="","",ABS($CZ731-DQ731))</f>
        <v/>
      </c>
      <c r="DT731" s="250" t="str">
        <f>IF(DataGoesHere!$B731="","",DS731^2)</f>
        <v/>
      </c>
      <c r="DU731" s="249" t="str">
        <f>IF(DataGoesHere!$B731="","",DS731/$CZ731)</f>
        <v/>
      </c>
      <c r="DV731" s="250" t="str">
        <f>IF(DataGoesHere!$B731="","",SUM(DR$2:DR731)/AVERAGE(DS:DS))</f>
        <v/>
      </c>
      <c r="DX731" s="19" t="str">
        <f>IF(DataGoesHere!$B730="","",(DB725*(Output!$O$49/Output!$P$49))+(IntermediateCalcs!DB726*(Output!$M$49/Output!$P$49))+(IntermediateCalcs!DB727*(Output!$K$49/Output!$P$49))+(DB728*(Output!$I$49/Output!$P$49))+(IntermediateCalcs!DB729*(Output!$G$49/Output!$P$49))+(IntermediateCalcs!DB730*(Output!$E$49/Output!$P$49)))</f>
        <v/>
      </c>
      <c r="DY731" s="274" t="str">
        <f>IF(DX731="","",IF(IntermediateCalcs!$AO$9="Yes",IntermediateCalcs!DX731*$CX731,IntermediateCalcs!DX731))</f>
        <v/>
      </c>
      <c r="DZ731" s="250" t="str">
        <f>IF(DataGoesHere!$B731="","",($CZ731-DY731))</f>
        <v/>
      </c>
      <c r="EA731" s="250" t="str">
        <f>IF(DataGoesHere!$B731="","",ABS($CZ731-DY731))</f>
        <v/>
      </c>
      <c r="EB731" s="250" t="str">
        <f>IF(DataGoesHere!$B731="","",EA731^2)</f>
        <v/>
      </c>
      <c r="EC731" s="249" t="str">
        <f>IF(DataGoesHere!$B731="","",EA731/$CZ731)</f>
        <v/>
      </c>
      <c r="ED731" s="250" t="str">
        <f>IF(DataGoesHere!$B731="","",SUM(DZ$2:DZ731)/AVERAGE(EA:EA))</f>
        <v/>
      </c>
    </row>
    <row r="732" spans="20:134" x14ac:dyDescent="0.2">
      <c r="T732" s="240"/>
      <c r="U732" s="86"/>
      <c r="V732" s="86"/>
      <c r="W732" s="86"/>
      <c r="X732" s="86"/>
      <c r="Y732" s="86"/>
      <c r="Z732" s="86"/>
      <c r="AA732" s="86"/>
      <c r="AB732" s="86"/>
      <c r="AC732" s="86"/>
      <c r="AD732" s="245" t="str">
        <f>IF(DataGoesHere!$B732="","",(DataGoesHere!$B732/SUM(DataGoesHere!$B722:'DataGoesHere'!$B733)))</f>
        <v/>
      </c>
      <c r="AE732" s="241"/>
      <c r="CV732" s="310" t="str">
        <f>IF(DataGoesHere!B732="","",DataGoesHere!A732)</f>
        <v/>
      </c>
      <c r="CW732" s="271">
        <f t="shared" ca="1" si="30"/>
        <v>11</v>
      </c>
      <c r="CX732" s="272">
        <f t="shared" ca="1" si="31"/>
        <v>0.97463169608807265</v>
      </c>
      <c r="CY732" s="266">
        <f>DataGoesHere!A732</f>
        <v>731</v>
      </c>
      <c r="CZ732" s="19" t="str">
        <f>IF(DataGoesHere!B732="","",DataGoesHere!B732)</f>
        <v/>
      </c>
      <c r="DA732" s="19" t="str">
        <f>IF(DataGoesHere!B732="","",IF(AH$5="No",DataGoesHere!B732,DataGoesHere!B732-(AH$2*(DataGoesHere!A732-1))))</f>
        <v/>
      </c>
      <c r="DB732" s="19" t="str">
        <f>IF(DataGoesHere!B732="","",IF(AO$9="No",DataGoesHere!B732,DataGoesHere!B732/CX732))</f>
        <v/>
      </c>
      <c r="DC732" s="19" t="str">
        <f>IF(DataGoesHere!B732="","",IF(AO$9="No",DA732,DA732/CX732))</f>
        <v/>
      </c>
      <c r="DD732" s="293" t="str">
        <f>IF(CZ732="",IF(COUNTIF(DD$2:DD731,"Forecast")&lt;Output!E$43,"Forecast",""),"Actual")</f>
        <v/>
      </c>
      <c r="DF732" s="19" t="str">
        <f>IF(DataGoesHere!B731="",IF(DD732="Forecast",(Output!$E$47*IntermediateCalcs!DH731)+((1-Output!$E$47)*IntermediateCalcs!DF731),""),(Output!$E$47*IntermediateCalcs!DB731)+((1-Output!$E$47)*IntermediateCalcs!DF731))</f>
        <v/>
      </c>
      <c r="DG732" s="19" t="str">
        <f>IF(DataGoesHere!B731="",IF(DD732="Forecast",(Output!$G$47*(IntermediateCalcs!DF732-IntermediateCalcs!DF731))+((1-Output!$G$47)*IntermediateCalcs!DG731),""),(Output!$G$47*(IntermediateCalcs!DF732-IntermediateCalcs!DF731))+((1-Output!$G$47)*IntermediateCalcs!DG731))</f>
        <v/>
      </c>
      <c r="DH732" s="19" t="str">
        <f>IF(DataGoesHere!B731="",IF(DD732="Forecast",DF732+DG732,""),DF732+DG732)</f>
        <v/>
      </c>
      <c r="DI732" s="274" t="str">
        <f>IF(DH732="","",IF(IntermediateCalcs!$AO$9="Yes",IntermediateCalcs!DH732*$CX732,IntermediateCalcs!DH732))</f>
        <v/>
      </c>
      <c r="DJ732" s="250" t="str">
        <f>IF(DataGoesHere!$B732="","",($CZ732-DI732))</f>
        <v/>
      </c>
      <c r="DK732" s="250" t="str">
        <f>IF(DataGoesHere!$B732="","",ABS($CZ732-DI732))</f>
        <v/>
      </c>
      <c r="DL732" s="250" t="str">
        <f>IF(DataGoesHere!$B732="","",DK732^2)</f>
        <v/>
      </c>
      <c r="DM732" s="249" t="str">
        <f>IF(DataGoesHere!$B732="","",DK732/$CZ732)</f>
        <v/>
      </c>
      <c r="DN732" s="250" t="str">
        <f>IF(DataGoesHere!$B732="","",SUM(DJ$2:DJ732)/AVERAGE(DK:DK))</f>
        <v/>
      </c>
      <c r="DP732" s="19" t="str">
        <f>IF(DataGoesHere!B732="",IF($DD732="Forecast",(Output!E$48*IntermediateCalcs!CY732)+Output!G$48,""),(Output!E$48*IntermediateCalcs!CY732)+Output!G$48)</f>
        <v/>
      </c>
      <c r="DQ732" s="274" t="str">
        <f>IF(DP732="","",IF(IntermediateCalcs!$AO$9="Yes",IntermediateCalcs!DP732*$CX732,IntermediateCalcs!DP732))</f>
        <v/>
      </c>
      <c r="DR732" s="250" t="str">
        <f>IF(DataGoesHere!$B732="","",($CZ732-DQ732))</f>
        <v/>
      </c>
      <c r="DS732" s="250" t="str">
        <f>IF(DataGoesHere!$B732="","",ABS($CZ732-DQ732))</f>
        <v/>
      </c>
      <c r="DT732" s="250" t="str">
        <f>IF(DataGoesHere!$B732="","",DS732^2)</f>
        <v/>
      </c>
      <c r="DU732" s="249" t="str">
        <f>IF(DataGoesHere!$B732="","",DS732/$CZ732)</f>
        <v/>
      </c>
      <c r="DV732" s="250" t="str">
        <f>IF(DataGoesHere!$B732="","",SUM(DR$2:DR732)/AVERAGE(DS:DS))</f>
        <v/>
      </c>
      <c r="DX732" s="19" t="str">
        <f>IF(DataGoesHere!$B731="","",(DB726*(Output!$O$49/Output!$P$49))+(IntermediateCalcs!DB727*(Output!$M$49/Output!$P$49))+(IntermediateCalcs!DB728*(Output!$K$49/Output!$P$49))+(DB729*(Output!$I$49/Output!$P$49))+(IntermediateCalcs!DB730*(Output!$G$49/Output!$P$49))+(IntermediateCalcs!DB731*(Output!$E$49/Output!$P$49)))</f>
        <v/>
      </c>
      <c r="DY732" s="274" t="str">
        <f>IF(DX732="","",IF(IntermediateCalcs!$AO$9="Yes",IntermediateCalcs!DX732*$CX732,IntermediateCalcs!DX732))</f>
        <v/>
      </c>
      <c r="DZ732" s="250" t="str">
        <f>IF(DataGoesHere!$B732="","",($CZ732-DY732))</f>
        <v/>
      </c>
      <c r="EA732" s="250" t="str">
        <f>IF(DataGoesHere!$B732="","",ABS($CZ732-DY732))</f>
        <v/>
      </c>
      <c r="EB732" s="250" t="str">
        <f>IF(DataGoesHere!$B732="","",EA732^2)</f>
        <v/>
      </c>
      <c r="EC732" s="249" t="str">
        <f>IF(DataGoesHere!$B732="","",EA732/$CZ732)</f>
        <v/>
      </c>
      <c r="ED732" s="250" t="str">
        <f>IF(DataGoesHere!$B732="","",SUM(DZ$2:DZ732)/AVERAGE(EA:EA))</f>
        <v/>
      </c>
    </row>
    <row r="733" spans="20:134" x14ac:dyDescent="0.2">
      <c r="T733" s="242"/>
      <c r="U733" s="243"/>
      <c r="V733" s="243"/>
      <c r="W733" s="243"/>
      <c r="X733" s="243"/>
      <c r="Y733" s="243"/>
      <c r="Z733" s="243"/>
      <c r="AA733" s="243"/>
      <c r="AB733" s="243"/>
      <c r="AC733" s="243"/>
      <c r="AD733" s="243"/>
      <c r="AE733" s="246" t="str">
        <f>IF(DataGoesHere!$B733="","",(DataGoesHere!$B733/SUM(DataGoesHere!$B722:'DataGoesHere'!$B733)))</f>
        <v/>
      </c>
      <c r="CV733" s="310" t="str">
        <f>IF(DataGoesHere!B733="","",DataGoesHere!A733)</f>
        <v/>
      </c>
      <c r="CW733" s="271">
        <f t="shared" ca="1" si="30"/>
        <v>12</v>
      </c>
      <c r="CX733" s="272">
        <f t="shared" ca="1" si="31"/>
        <v>1.0054005237672714</v>
      </c>
      <c r="CY733" s="266">
        <f>DataGoesHere!A733</f>
        <v>732</v>
      </c>
      <c r="CZ733" s="19" t="str">
        <f>IF(DataGoesHere!B733="","",DataGoesHere!B733)</f>
        <v/>
      </c>
      <c r="DA733" s="19" t="str">
        <f>IF(DataGoesHere!B733="","",IF(AH$5="No",DataGoesHere!B733,DataGoesHere!B733-(AH$2*(DataGoesHere!A733-1))))</f>
        <v/>
      </c>
      <c r="DB733" s="19" t="str">
        <f>IF(DataGoesHere!B733="","",IF(AO$9="No",DataGoesHere!B733,DataGoesHere!B733/CX733))</f>
        <v/>
      </c>
      <c r="DC733" s="19" t="str">
        <f>IF(DataGoesHere!B733="","",IF(AO$9="No",DA733,DA733/CX733))</f>
        <v/>
      </c>
      <c r="DD733" s="293" t="str">
        <f>IF(CZ733="",IF(COUNTIF(DD$2:DD732,"Forecast")&lt;Output!E$43,"Forecast",""),"Actual")</f>
        <v/>
      </c>
      <c r="DF733" s="19" t="str">
        <f>IF(DataGoesHere!B732="",IF(DD733="Forecast",(Output!$E$47*IntermediateCalcs!DH732)+((1-Output!$E$47)*IntermediateCalcs!DF732),""),(Output!$E$47*IntermediateCalcs!DB732)+((1-Output!$E$47)*IntermediateCalcs!DF732))</f>
        <v/>
      </c>
      <c r="DG733" s="19" t="str">
        <f>IF(DataGoesHere!B732="",IF(DD733="Forecast",(Output!$G$47*(IntermediateCalcs!DF733-IntermediateCalcs!DF732))+((1-Output!$G$47)*IntermediateCalcs!DG732),""),(Output!$G$47*(IntermediateCalcs!DF733-IntermediateCalcs!DF732))+((1-Output!$G$47)*IntermediateCalcs!DG732))</f>
        <v/>
      </c>
      <c r="DH733" s="19" t="str">
        <f>IF(DataGoesHere!B732="",IF(DD733="Forecast",DF733+DG733,""),DF733+DG733)</f>
        <v/>
      </c>
      <c r="DI733" s="274" t="str">
        <f>IF(DH733="","",IF(IntermediateCalcs!$AO$9="Yes",IntermediateCalcs!DH733*$CX733,IntermediateCalcs!DH733))</f>
        <v/>
      </c>
      <c r="DJ733" s="250" t="str">
        <f>IF(DataGoesHere!$B733="","",($CZ733-DI733))</f>
        <v/>
      </c>
      <c r="DK733" s="250" t="str">
        <f>IF(DataGoesHere!$B733="","",ABS($CZ733-DI733))</f>
        <v/>
      </c>
      <c r="DL733" s="250" t="str">
        <f>IF(DataGoesHere!$B733="","",DK733^2)</f>
        <v/>
      </c>
      <c r="DM733" s="249" t="str">
        <f>IF(DataGoesHere!$B733="","",DK733/$CZ733)</f>
        <v/>
      </c>
      <c r="DN733" s="250" t="str">
        <f>IF(DataGoesHere!$B733="","",SUM(DJ$2:DJ733)/AVERAGE(DK:DK))</f>
        <v/>
      </c>
      <c r="DP733" s="19" t="str">
        <f>IF(DataGoesHere!B733="",IF($DD733="Forecast",(Output!E$48*IntermediateCalcs!CY733)+Output!G$48,""),(Output!E$48*IntermediateCalcs!CY733)+Output!G$48)</f>
        <v/>
      </c>
      <c r="DQ733" s="274" t="str">
        <f>IF(DP733="","",IF(IntermediateCalcs!$AO$9="Yes",IntermediateCalcs!DP733*$CX733,IntermediateCalcs!DP733))</f>
        <v/>
      </c>
      <c r="DR733" s="250" t="str">
        <f>IF(DataGoesHere!$B733="","",($CZ733-DQ733))</f>
        <v/>
      </c>
      <c r="DS733" s="250" t="str">
        <f>IF(DataGoesHere!$B733="","",ABS($CZ733-DQ733))</f>
        <v/>
      </c>
      <c r="DT733" s="250" t="str">
        <f>IF(DataGoesHere!$B733="","",DS733^2)</f>
        <v/>
      </c>
      <c r="DU733" s="249" t="str">
        <f>IF(DataGoesHere!$B733="","",DS733/$CZ733)</f>
        <v/>
      </c>
      <c r="DV733" s="250" t="str">
        <f>IF(DataGoesHere!$B733="","",SUM(DR$2:DR733)/AVERAGE(DS:DS))</f>
        <v/>
      </c>
      <c r="DX733" s="19" t="str">
        <f>IF(DataGoesHere!$B732="","",(DB727*(Output!$O$49/Output!$P$49))+(IntermediateCalcs!DB728*(Output!$M$49/Output!$P$49))+(IntermediateCalcs!DB729*(Output!$K$49/Output!$P$49))+(DB730*(Output!$I$49/Output!$P$49))+(IntermediateCalcs!DB731*(Output!$G$49/Output!$P$49))+(IntermediateCalcs!DB732*(Output!$E$49/Output!$P$49)))</f>
        <v/>
      </c>
      <c r="DY733" s="274" t="str">
        <f>IF(DX733="","",IF(IntermediateCalcs!$AO$9="Yes",IntermediateCalcs!DX733*$CX733,IntermediateCalcs!DX733))</f>
        <v/>
      </c>
      <c r="DZ733" s="250" t="str">
        <f>IF(DataGoesHere!$B733="","",($CZ733-DY733))</f>
        <v/>
      </c>
      <c r="EA733" s="250" t="str">
        <f>IF(DataGoesHere!$B733="","",ABS($CZ733-DY733))</f>
        <v/>
      </c>
      <c r="EB733" s="250" t="str">
        <f>IF(DataGoesHere!$B733="","",EA733^2)</f>
        <v/>
      </c>
      <c r="EC733" s="249" t="str">
        <f>IF(DataGoesHere!$B733="","",EA733/$CZ733)</f>
        <v/>
      </c>
      <c r="ED733" s="250" t="str">
        <f>IF(DataGoesHere!$B733="","",SUM(DZ$2:DZ733)/AVERAGE(EA:EA))</f>
        <v/>
      </c>
    </row>
    <row r="734" spans="20:134" x14ac:dyDescent="0.2">
      <c r="T734" s="244" t="str">
        <f>IF(DataGoesHere!$B734="","",(DataGoesHere!$B734/SUM(DataGoesHere!$B734:'DataGoesHere'!$B745)))</f>
        <v/>
      </c>
      <c r="U734" s="238"/>
      <c r="V734" s="238"/>
      <c r="W734" s="238"/>
      <c r="X734" s="238"/>
      <c r="Y734" s="238"/>
      <c r="Z734" s="238"/>
      <c r="AA734" s="238"/>
      <c r="AB734" s="238"/>
      <c r="AC734" s="238"/>
      <c r="AD734" s="238"/>
      <c r="AE734" s="239"/>
      <c r="CV734" s="310" t="str">
        <f>IF(DataGoesHere!B734="","",DataGoesHere!A734)</f>
        <v/>
      </c>
      <c r="CW734" s="271">
        <f t="shared" ca="1" si="30"/>
        <v>1</v>
      </c>
      <c r="CX734" s="272">
        <f t="shared" ca="1" si="31"/>
        <v>1.3236179355303281</v>
      </c>
      <c r="CY734" s="266">
        <f>DataGoesHere!A734</f>
        <v>733</v>
      </c>
      <c r="CZ734" s="19" t="str">
        <f>IF(DataGoesHere!B734="","",DataGoesHere!B734)</f>
        <v/>
      </c>
      <c r="DA734" s="19" t="str">
        <f>IF(DataGoesHere!B734="","",IF(AH$5="No",DataGoesHere!B734,DataGoesHere!B734-(AH$2*(DataGoesHere!A734-1))))</f>
        <v/>
      </c>
      <c r="DB734" s="19" t="str">
        <f>IF(DataGoesHere!B734="","",IF(AO$9="No",DataGoesHere!B734,DataGoesHere!B734/CX734))</f>
        <v/>
      </c>
      <c r="DC734" s="19" t="str">
        <f>IF(DataGoesHere!B734="","",IF(AO$9="No",DA734,DA734/CX734))</f>
        <v/>
      </c>
      <c r="DD734" s="293" t="str">
        <f>IF(CZ734="",IF(COUNTIF(DD$2:DD733,"Forecast")&lt;Output!E$43,"Forecast",""),"Actual")</f>
        <v/>
      </c>
      <c r="DF734" s="19" t="str">
        <f>IF(DataGoesHere!B733="",IF(DD734="Forecast",(Output!$E$47*IntermediateCalcs!DH733)+((1-Output!$E$47)*IntermediateCalcs!DF733),""),(Output!$E$47*IntermediateCalcs!DB733)+((1-Output!$E$47)*IntermediateCalcs!DF733))</f>
        <v/>
      </c>
      <c r="DG734" s="19" t="str">
        <f>IF(DataGoesHere!B733="",IF(DD734="Forecast",(Output!$G$47*(IntermediateCalcs!DF734-IntermediateCalcs!DF733))+((1-Output!$G$47)*IntermediateCalcs!DG733),""),(Output!$G$47*(IntermediateCalcs!DF734-IntermediateCalcs!DF733))+((1-Output!$G$47)*IntermediateCalcs!DG733))</f>
        <v/>
      </c>
      <c r="DH734" s="19" t="str">
        <f>IF(DataGoesHere!B733="",IF(DD734="Forecast",DF734+DG734,""),DF734+DG734)</f>
        <v/>
      </c>
      <c r="DI734" s="274" t="str">
        <f>IF(DH734="","",IF(IntermediateCalcs!$AO$9="Yes",IntermediateCalcs!DH734*$CX734,IntermediateCalcs!DH734))</f>
        <v/>
      </c>
      <c r="DJ734" s="250" t="str">
        <f>IF(DataGoesHere!$B734="","",($CZ734-DI734))</f>
        <v/>
      </c>
      <c r="DK734" s="250" t="str">
        <f>IF(DataGoesHere!$B734="","",ABS($CZ734-DI734))</f>
        <v/>
      </c>
      <c r="DL734" s="250" t="str">
        <f>IF(DataGoesHere!$B734="","",DK734^2)</f>
        <v/>
      </c>
      <c r="DM734" s="249" t="str">
        <f>IF(DataGoesHere!$B734="","",DK734/$CZ734)</f>
        <v/>
      </c>
      <c r="DN734" s="250" t="str">
        <f>IF(DataGoesHere!$B734="","",SUM(DJ$2:DJ734)/AVERAGE(DK:DK))</f>
        <v/>
      </c>
      <c r="DP734" s="19" t="str">
        <f>IF(DataGoesHere!B734="",IF($DD734="Forecast",(Output!E$48*IntermediateCalcs!CY734)+Output!G$48,""),(Output!E$48*IntermediateCalcs!CY734)+Output!G$48)</f>
        <v/>
      </c>
      <c r="DQ734" s="274" t="str">
        <f>IF(DP734="","",IF(IntermediateCalcs!$AO$9="Yes",IntermediateCalcs!DP734*$CX734,IntermediateCalcs!DP734))</f>
        <v/>
      </c>
      <c r="DR734" s="250" t="str">
        <f>IF(DataGoesHere!$B734="","",($CZ734-DQ734))</f>
        <v/>
      </c>
      <c r="DS734" s="250" t="str">
        <f>IF(DataGoesHere!$B734="","",ABS($CZ734-DQ734))</f>
        <v/>
      </c>
      <c r="DT734" s="250" t="str">
        <f>IF(DataGoesHere!$B734="","",DS734^2)</f>
        <v/>
      </c>
      <c r="DU734" s="249" t="str">
        <f>IF(DataGoesHere!$B734="","",DS734/$CZ734)</f>
        <v/>
      </c>
      <c r="DV734" s="250" t="str">
        <f>IF(DataGoesHere!$B734="","",SUM(DR$2:DR734)/AVERAGE(DS:DS))</f>
        <v/>
      </c>
      <c r="DX734" s="19" t="str">
        <f>IF(DataGoesHere!$B733="","",(DB728*(Output!$O$49/Output!$P$49))+(IntermediateCalcs!DB729*(Output!$M$49/Output!$P$49))+(IntermediateCalcs!DB730*(Output!$K$49/Output!$P$49))+(DB731*(Output!$I$49/Output!$P$49))+(IntermediateCalcs!DB732*(Output!$G$49/Output!$P$49))+(IntermediateCalcs!DB733*(Output!$E$49/Output!$P$49)))</f>
        <v/>
      </c>
      <c r="DY734" s="274" t="str">
        <f>IF(DX734="","",IF(IntermediateCalcs!$AO$9="Yes",IntermediateCalcs!DX734*$CX734,IntermediateCalcs!DX734))</f>
        <v/>
      </c>
      <c r="DZ734" s="250" t="str">
        <f>IF(DataGoesHere!$B734="","",($CZ734-DY734))</f>
        <v/>
      </c>
      <c r="EA734" s="250" t="str">
        <f>IF(DataGoesHere!$B734="","",ABS($CZ734-DY734))</f>
        <v/>
      </c>
      <c r="EB734" s="250" t="str">
        <f>IF(DataGoesHere!$B734="","",EA734^2)</f>
        <v/>
      </c>
      <c r="EC734" s="249" t="str">
        <f>IF(DataGoesHere!$B734="","",EA734/$CZ734)</f>
        <v/>
      </c>
      <c r="ED734" s="250" t="str">
        <f>IF(DataGoesHere!$B734="","",SUM(DZ$2:DZ734)/AVERAGE(EA:EA))</f>
        <v/>
      </c>
    </row>
    <row r="735" spans="20:134" x14ac:dyDescent="0.2">
      <c r="T735" s="240"/>
      <c r="U735" s="245" t="str">
        <f>IF(DataGoesHere!$B735="","",(DataGoesHere!$B735/SUM(DataGoesHere!$B735:'DataGoesHere'!$B745)))</f>
        <v/>
      </c>
      <c r="V735" s="86"/>
      <c r="W735" s="86"/>
      <c r="X735" s="86"/>
      <c r="Y735" s="86"/>
      <c r="Z735" s="86"/>
      <c r="AA735" s="86"/>
      <c r="AB735" s="86"/>
      <c r="AC735" s="86"/>
      <c r="AD735" s="86"/>
      <c r="AE735" s="241"/>
      <c r="CV735" s="310" t="str">
        <f>IF(DataGoesHere!B735="","",DataGoesHere!A735)</f>
        <v/>
      </c>
      <c r="CW735" s="271">
        <f t="shared" ca="1" si="30"/>
        <v>2</v>
      </c>
      <c r="CX735" s="272">
        <f t="shared" ca="1" si="31"/>
        <v>0.80574490527728204</v>
      </c>
      <c r="CY735" s="266">
        <f>DataGoesHere!A735</f>
        <v>734</v>
      </c>
      <c r="CZ735" s="19" t="str">
        <f>IF(DataGoesHere!B735="","",DataGoesHere!B735)</f>
        <v/>
      </c>
      <c r="DA735" s="19" t="str">
        <f>IF(DataGoesHere!B735="","",IF(AH$5="No",DataGoesHere!B735,DataGoesHere!B735-(AH$2*(DataGoesHere!A735-1))))</f>
        <v/>
      </c>
      <c r="DB735" s="19" t="str">
        <f>IF(DataGoesHere!B735="","",IF(AO$9="No",DataGoesHere!B735,DataGoesHere!B735/CX735))</f>
        <v/>
      </c>
      <c r="DC735" s="19" t="str">
        <f>IF(DataGoesHere!B735="","",IF(AO$9="No",DA735,DA735/CX735))</f>
        <v/>
      </c>
      <c r="DD735" s="293" t="str">
        <f>IF(CZ735="",IF(COUNTIF(DD$2:DD734,"Forecast")&lt;Output!E$43,"Forecast",""),"Actual")</f>
        <v/>
      </c>
      <c r="DF735" s="19" t="str">
        <f>IF(DataGoesHere!B734="",IF(DD735="Forecast",(Output!$E$47*IntermediateCalcs!DH734)+((1-Output!$E$47)*IntermediateCalcs!DF734),""),(Output!$E$47*IntermediateCalcs!DB734)+((1-Output!$E$47)*IntermediateCalcs!DF734))</f>
        <v/>
      </c>
      <c r="DG735" s="19" t="str">
        <f>IF(DataGoesHere!B734="",IF(DD735="Forecast",(Output!$G$47*(IntermediateCalcs!DF735-IntermediateCalcs!DF734))+((1-Output!$G$47)*IntermediateCalcs!DG734),""),(Output!$G$47*(IntermediateCalcs!DF735-IntermediateCalcs!DF734))+((1-Output!$G$47)*IntermediateCalcs!DG734))</f>
        <v/>
      </c>
      <c r="DH735" s="19" t="str">
        <f>IF(DataGoesHere!B734="",IF(DD735="Forecast",DF735+DG735,""),DF735+DG735)</f>
        <v/>
      </c>
      <c r="DI735" s="274" t="str">
        <f>IF(DH735="","",IF(IntermediateCalcs!$AO$9="Yes",IntermediateCalcs!DH735*$CX735,IntermediateCalcs!DH735))</f>
        <v/>
      </c>
      <c r="DJ735" s="250" t="str">
        <f>IF(DataGoesHere!$B735="","",($CZ735-DI735))</f>
        <v/>
      </c>
      <c r="DK735" s="250" t="str">
        <f>IF(DataGoesHere!$B735="","",ABS($CZ735-DI735))</f>
        <v/>
      </c>
      <c r="DL735" s="250" t="str">
        <f>IF(DataGoesHere!$B735="","",DK735^2)</f>
        <v/>
      </c>
      <c r="DM735" s="249" t="str">
        <f>IF(DataGoesHere!$B735="","",DK735/$CZ735)</f>
        <v/>
      </c>
      <c r="DN735" s="250" t="str">
        <f>IF(DataGoesHere!$B735="","",SUM(DJ$2:DJ735)/AVERAGE(DK:DK))</f>
        <v/>
      </c>
      <c r="DP735" s="19" t="str">
        <f>IF(DataGoesHere!B735="",IF($DD735="Forecast",(Output!E$48*IntermediateCalcs!CY735)+Output!G$48,""),(Output!E$48*IntermediateCalcs!CY735)+Output!G$48)</f>
        <v/>
      </c>
      <c r="DQ735" s="274" t="str">
        <f>IF(DP735="","",IF(IntermediateCalcs!$AO$9="Yes",IntermediateCalcs!DP735*$CX735,IntermediateCalcs!DP735))</f>
        <v/>
      </c>
      <c r="DR735" s="250" t="str">
        <f>IF(DataGoesHere!$B735="","",($CZ735-DQ735))</f>
        <v/>
      </c>
      <c r="DS735" s="250" t="str">
        <f>IF(DataGoesHere!$B735="","",ABS($CZ735-DQ735))</f>
        <v/>
      </c>
      <c r="DT735" s="250" t="str">
        <f>IF(DataGoesHere!$B735="","",DS735^2)</f>
        <v/>
      </c>
      <c r="DU735" s="249" t="str">
        <f>IF(DataGoesHere!$B735="","",DS735/$CZ735)</f>
        <v/>
      </c>
      <c r="DV735" s="250" t="str">
        <f>IF(DataGoesHere!$B735="","",SUM(DR$2:DR735)/AVERAGE(DS:DS))</f>
        <v/>
      </c>
      <c r="DX735" s="19" t="str">
        <f>IF(DataGoesHere!$B734="","",(DB729*(Output!$O$49/Output!$P$49))+(IntermediateCalcs!DB730*(Output!$M$49/Output!$P$49))+(IntermediateCalcs!DB731*(Output!$K$49/Output!$P$49))+(DB732*(Output!$I$49/Output!$P$49))+(IntermediateCalcs!DB733*(Output!$G$49/Output!$P$49))+(IntermediateCalcs!DB734*(Output!$E$49/Output!$P$49)))</f>
        <v/>
      </c>
      <c r="DY735" s="274" t="str">
        <f>IF(DX735="","",IF(IntermediateCalcs!$AO$9="Yes",IntermediateCalcs!DX735*$CX735,IntermediateCalcs!DX735))</f>
        <v/>
      </c>
      <c r="DZ735" s="250" t="str">
        <f>IF(DataGoesHere!$B735="","",($CZ735-DY735))</f>
        <v/>
      </c>
      <c r="EA735" s="250" t="str">
        <f>IF(DataGoesHere!$B735="","",ABS($CZ735-DY735))</f>
        <v/>
      </c>
      <c r="EB735" s="250" t="str">
        <f>IF(DataGoesHere!$B735="","",EA735^2)</f>
        <v/>
      </c>
      <c r="EC735" s="249" t="str">
        <f>IF(DataGoesHere!$B735="","",EA735/$CZ735)</f>
        <v/>
      </c>
      <c r="ED735" s="250" t="str">
        <f>IF(DataGoesHere!$B735="","",SUM(DZ$2:DZ735)/AVERAGE(EA:EA))</f>
        <v/>
      </c>
    </row>
    <row r="736" spans="20:134" x14ac:dyDescent="0.2">
      <c r="T736" s="240"/>
      <c r="U736" s="86"/>
      <c r="V736" s="245" t="str">
        <f>IF(DataGoesHere!$B736="","",(DataGoesHere!$B736/SUM(DataGoesHere!$B734:'DataGoesHere'!$B745)))</f>
        <v/>
      </c>
      <c r="W736" s="86"/>
      <c r="X736" s="86"/>
      <c r="Y736" s="86"/>
      <c r="Z736" s="86"/>
      <c r="AA736" s="86"/>
      <c r="AB736" s="86"/>
      <c r="AC736" s="86"/>
      <c r="AD736" s="86"/>
      <c r="AE736" s="241"/>
      <c r="CV736" s="310" t="str">
        <f>IF(DataGoesHere!B736="","",DataGoesHere!A736)</f>
        <v/>
      </c>
      <c r="CW736" s="271">
        <f t="shared" ca="1" si="30"/>
        <v>3</v>
      </c>
      <c r="CX736" s="272">
        <f t="shared" ca="1" si="31"/>
        <v>0.79862940076451561</v>
      </c>
      <c r="CY736" s="266">
        <f>DataGoesHere!A736</f>
        <v>735</v>
      </c>
      <c r="CZ736" s="19" t="str">
        <f>IF(DataGoesHere!B736="","",DataGoesHere!B736)</f>
        <v/>
      </c>
      <c r="DA736" s="19" t="str">
        <f>IF(DataGoesHere!B736="","",IF(AH$5="No",DataGoesHere!B736,DataGoesHere!B736-(AH$2*(DataGoesHere!A736-1))))</f>
        <v/>
      </c>
      <c r="DB736" s="19" t="str">
        <f>IF(DataGoesHere!B736="","",IF(AO$9="No",DataGoesHere!B736,DataGoesHere!B736/CX736))</f>
        <v/>
      </c>
      <c r="DC736" s="19" t="str">
        <f>IF(DataGoesHere!B736="","",IF(AO$9="No",DA736,DA736/CX736))</f>
        <v/>
      </c>
      <c r="DD736" s="293" t="str">
        <f>IF(CZ736="",IF(COUNTIF(DD$2:DD735,"Forecast")&lt;Output!E$43,"Forecast",""),"Actual")</f>
        <v/>
      </c>
      <c r="DF736" s="19" t="str">
        <f>IF(DataGoesHere!B735="",IF(DD736="Forecast",(Output!$E$47*IntermediateCalcs!DH735)+((1-Output!$E$47)*IntermediateCalcs!DF735),""),(Output!$E$47*IntermediateCalcs!DB735)+((1-Output!$E$47)*IntermediateCalcs!DF735))</f>
        <v/>
      </c>
      <c r="DG736" s="19" t="str">
        <f>IF(DataGoesHere!B735="",IF(DD736="Forecast",(Output!$G$47*(IntermediateCalcs!DF736-IntermediateCalcs!DF735))+((1-Output!$G$47)*IntermediateCalcs!DG735),""),(Output!$G$47*(IntermediateCalcs!DF736-IntermediateCalcs!DF735))+((1-Output!$G$47)*IntermediateCalcs!DG735))</f>
        <v/>
      </c>
      <c r="DH736" s="19" t="str">
        <f>IF(DataGoesHere!B735="",IF(DD736="Forecast",DF736+DG736,""),DF736+DG736)</f>
        <v/>
      </c>
      <c r="DI736" s="274" t="str">
        <f>IF(DH736="","",IF(IntermediateCalcs!$AO$9="Yes",IntermediateCalcs!DH736*$CX736,IntermediateCalcs!DH736))</f>
        <v/>
      </c>
      <c r="DJ736" s="250" t="str">
        <f>IF(DataGoesHere!$B736="","",($CZ736-DI736))</f>
        <v/>
      </c>
      <c r="DK736" s="250" t="str">
        <f>IF(DataGoesHere!$B736="","",ABS($CZ736-DI736))</f>
        <v/>
      </c>
      <c r="DL736" s="250" t="str">
        <f>IF(DataGoesHere!$B736="","",DK736^2)</f>
        <v/>
      </c>
      <c r="DM736" s="249" t="str">
        <f>IF(DataGoesHere!$B736="","",DK736/$CZ736)</f>
        <v/>
      </c>
      <c r="DN736" s="250" t="str">
        <f>IF(DataGoesHere!$B736="","",SUM(DJ$2:DJ736)/AVERAGE(DK:DK))</f>
        <v/>
      </c>
      <c r="DP736" s="19" t="str">
        <f>IF(DataGoesHere!B736="",IF($DD736="Forecast",(Output!E$48*IntermediateCalcs!CY736)+Output!G$48,""),(Output!E$48*IntermediateCalcs!CY736)+Output!G$48)</f>
        <v/>
      </c>
      <c r="DQ736" s="274" t="str">
        <f>IF(DP736="","",IF(IntermediateCalcs!$AO$9="Yes",IntermediateCalcs!DP736*$CX736,IntermediateCalcs!DP736))</f>
        <v/>
      </c>
      <c r="DR736" s="250" t="str">
        <f>IF(DataGoesHere!$B736="","",($CZ736-DQ736))</f>
        <v/>
      </c>
      <c r="DS736" s="250" t="str">
        <f>IF(DataGoesHere!$B736="","",ABS($CZ736-DQ736))</f>
        <v/>
      </c>
      <c r="DT736" s="250" t="str">
        <f>IF(DataGoesHere!$B736="","",DS736^2)</f>
        <v/>
      </c>
      <c r="DU736" s="249" t="str">
        <f>IF(DataGoesHere!$B736="","",DS736/$CZ736)</f>
        <v/>
      </c>
      <c r="DV736" s="250" t="str">
        <f>IF(DataGoesHere!$B736="","",SUM(DR$2:DR736)/AVERAGE(DS:DS))</f>
        <v/>
      </c>
      <c r="DX736" s="19" t="str">
        <f>IF(DataGoesHere!$B735="","",(DB730*(Output!$O$49/Output!$P$49))+(IntermediateCalcs!DB731*(Output!$M$49/Output!$P$49))+(IntermediateCalcs!DB732*(Output!$K$49/Output!$P$49))+(DB733*(Output!$I$49/Output!$P$49))+(IntermediateCalcs!DB734*(Output!$G$49/Output!$P$49))+(IntermediateCalcs!DB735*(Output!$E$49/Output!$P$49)))</f>
        <v/>
      </c>
      <c r="DY736" s="274" t="str">
        <f>IF(DX736="","",IF(IntermediateCalcs!$AO$9="Yes",IntermediateCalcs!DX736*$CX736,IntermediateCalcs!DX736))</f>
        <v/>
      </c>
      <c r="DZ736" s="250" t="str">
        <f>IF(DataGoesHere!$B736="","",($CZ736-DY736))</f>
        <v/>
      </c>
      <c r="EA736" s="250" t="str">
        <f>IF(DataGoesHere!$B736="","",ABS($CZ736-DY736))</f>
        <v/>
      </c>
      <c r="EB736" s="250" t="str">
        <f>IF(DataGoesHere!$B736="","",EA736^2)</f>
        <v/>
      </c>
      <c r="EC736" s="249" t="str">
        <f>IF(DataGoesHere!$B736="","",EA736/$CZ736)</f>
        <v/>
      </c>
      <c r="ED736" s="250" t="str">
        <f>IF(DataGoesHere!$B736="","",SUM(DZ$2:DZ736)/AVERAGE(EA:EA))</f>
        <v/>
      </c>
    </row>
    <row r="737" spans="20:134" x14ac:dyDescent="0.2">
      <c r="T737" s="240"/>
      <c r="U737" s="86"/>
      <c r="V737" s="86"/>
      <c r="W737" s="245" t="str">
        <f>IF(DataGoesHere!$B737="","",(DataGoesHere!$B737/SUM(DataGoesHere!$B734:'DataGoesHere'!$B745)))</f>
        <v/>
      </c>
      <c r="X737" s="86"/>
      <c r="Y737" s="86"/>
      <c r="Z737" s="86"/>
      <c r="AA737" s="86"/>
      <c r="AB737" s="86"/>
      <c r="AC737" s="86"/>
      <c r="AD737" s="86"/>
      <c r="AE737" s="241"/>
      <c r="CV737" s="310" t="str">
        <f>IF(DataGoesHere!B737="","",DataGoesHere!A737)</f>
        <v/>
      </c>
      <c r="CW737" s="271">
        <f t="shared" ca="1" si="30"/>
        <v>4</v>
      </c>
      <c r="CX737" s="272">
        <f t="shared" ca="1" si="31"/>
        <v>1.0149292433706087</v>
      </c>
      <c r="CY737" s="266">
        <f>DataGoesHere!A737</f>
        <v>736</v>
      </c>
      <c r="CZ737" s="19" t="str">
        <f>IF(DataGoesHere!B737="","",DataGoesHere!B737)</f>
        <v/>
      </c>
      <c r="DA737" s="19" t="str">
        <f>IF(DataGoesHere!B737="","",IF(AH$5="No",DataGoesHere!B737,DataGoesHere!B737-(AH$2*(DataGoesHere!A737-1))))</f>
        <v/>
      </c>
      <c r="DB737" s="19" t="str">
        <f>IF(DataGoesHere!B737="","",IF(AO$9="No",DataGoesHere!B737,DataGoesHere!B737/CX737))</f>
        <v/>
      </c>
      <c r="DC737" s="19" t="str">
        <f>IF(DataGoesHere!B737="","",IF(AO$9="No",DA737,DA737/CX737))</f>
        <v/>
      </c>
      <c r="DD737" s="293" t="str">
        <f>IF(CZ737="",IF(COUNTIF(DD$2:DD736,"Forecast")&lt;Output!E$43,"Forecast",""),"Actual")</f>
        <v/>
      </c>
      <c r="DF737" s="19" t="str">
        <f>IF(DataGoesHere!B736="",IF(DD737="Forecast",(Output!$E$47*IntermediateCalcs!DH736)+((1-Output!$E$47)*IntermediateCalcs!DF736),""),(Output!$E$47*IntermediateCalcs!DB736)+((1-Output!$E$47)*IntermediateCalcs!DF736))</f>
        <v/>
      </c>
      <c r="DG737" s="19" t="str">
        <f>IF(DataGoesHere!B736="",IF(DD737="Forecast",(Output!$G$47*(IntermediateCalcs!DF737-IntermediateCalcs!DF736))+((1-Output!$G$47)*IntermediateCalcs!DG736),""),(Output!$G$47*(IntermediateCalcs!DF737-IntermediateCalcs!DF736))+((1-Output!$G$47)*IntermediateCalcs!DG736))</f>
        <v/>
      </c>
      <c r="DH737" s="19" t="str">
        <f>IF(DataGoesHere!B736="",IF(DD737="Forecast",DF737+DG737,""),DF737+DG737)</f>
        <v/>
      </c>
      <c r="DI737" s="274" t="str">
        <f>IF(DH737="","",IF(IntermediateCalcs!$AO$9="Yes",IntermediateCalcs!DH737*$CX737,IntermediateCalcs!DH737))</f>
        <v/>
      </c>
      <c r="DJ737" s="250" t="str">
        <f>IF(DataGoesHere!$B737="","",($CZ737-DI737))</f>
        <v/>
      </c>
      <c r="DK737" s="250" t="str">
        <f>IF(DataGoesHere!$B737="","",ABS($CZ737-DI737))</f>
        <v/>
      </c>
      <c r="DL737" s="250" t="str">
        <f>IF(DataGoesHere!$B737="","",DK737^2)</f>
        <v/>
      </c>
      <c r="DM737" s="249" t="str">
        <f>IF(DataGoesHere!$B737="","",DK737/$CZ737)</f>
        <v/>
      </c>
      <c r="DN737" s="250" t="str">
        <f>IF(DataGoesHere!$B737="","",SUM(DJ$2:DJ737)/AVERAGE(DK:DK))</f>
        <v/>
      </c>
      <c r="DP737" s="19" t="str">
        <f>IF(DataGoesHere!B737="",IF($DD737="Forecast",(Output!E$48*IntermediateCalcs!CY737)+Output!G$48,""),(Output!E$48*IntermediateCalcs!CY737)+Output!G$48)</f>
        <v/>
      </c>
      <c r="DQ737" s="274" t="str">
        <f>IF(DP737="","",IF(IntermediateCalcs!$AO$9="Yes",IntermediateCalcs!DP737*$CX737,IntermediateCalcs!DP737))</f>
        <v/>
      </c>
      <c r="DR737" s="250" t="str">
        <f>IF(DataGoesHere!$B737="","",($CZ737-DQ737))</f>
        <v/>
      </c>
      <c r="DS737" s="250" t="str">
        <f>IF(DataGoesHere!$B737="","",ABS($CZ737-DQ737))</f>
        <v/>
      </c>
      <c r="DT737" s="250" t="str">
        <f>IF(DataGoesHere!$B737="","",DS737^2)</f>
        <v/>
      </c>
      <c r="DU737" s="249" t="str">
        <f>IF(DataGoesHere!$B737="","",DS737/$CZ737)</f>
        <v/>
      </c>
      <c r="DV737" s="250" t="str">
        <f>IF(DataGoesHere!$B737="","",SUM(DR$2:DR737)/AVERAGE(DS:DS))</f>
        <v/>
      </c>
      <c r="DX737" s="19" t="str">
        <f>IF(DataGoesHere!$B736="","",(DB731*(Output!$O$49/Output!$P$49))+(IntermediateCalcs!DB732*(Output!$M$49/Output!$P$49))+(IntermediateCalcs!DB733*(Output!$K$49/Output!$P$49))+(DB734*(Output!$I$49/Output!$P$49))+(IntermediateCalcs!DB735*(Output!$G$49/Output!$P$49))+(IntermediateCalcs!DB736*(Output!$E$49/Output!$P$49)))</f>
        <v/>
      </c>
      <c r="DY737" s="274" t="str">
        <f>IF(DX737="","",IF(IntermediateCalcs!$AO$9="Yes",IntermediateCalcs!DX737*$CX737,IntermediateCalcs!DX737))</f>
        <v/>
      </c>
      <c r="DZ737" s="250" t="str">
        <f>IF(DataGoesHere!$B737="","",($CZ737-DY737))</f>
        <v/>
      </c>
      <c r="EA737" s="250" t="str">
        <f>IF(DataGoesHere!$B737="","",ABS($CZ737-DY737))</f>
        <v/>
      </c>
      <c r="EB737" s="250" t="str">
        <f>IF(DataGoesHere!$B737="","",EA737^2)</f>
        <v/>
      </c>
      <c r="EC737" s="249" t="str">
        <f>IF(DataGoesHere!$B737="","",EA737/$CZ737)</f>
        <v/>
      </c>
      <c r="ED737" s="250" t="str">
        <f>IF(DataGoesHere!$B737="","",SUM(DZ$2:DZ737)/AVERAGE(EA:EA))</f>
        <v/>
      </c>
    </row>
    <row r="738" spans="20:134" x14ac:dyDescent="0.2">
      <c r="T738" s="240"/>
      <c r="U738" s="86"/>
      <c r="V738" s="86"/>
      <c r="W738" s="86"/>
      <c r="X738" s="245" t="str">
        <f>IF(DataGoesHere!$B738="","",(DataGoesHere!$B738/SUM(DataGoesHere!$B734:'DataGoesHere'!$B745)))</f>
        <v/>
      </c>
      <c r="Y738" s="86"/>
      <c r="Z738" s="86"/>
      <c r="AA738" s="86"/>
      <c r="AB738" s="86"/>
      <c r="AC738" s="86"/>
      <c r="AD738" s="86"/>
      <c r="AE738" s="241"/>
      <c r="CV738" s="310" t="str">
        <f>IF(DataGoesHere!B738="","",DataGoesHere!A738)</f>
        <v/>
      </c>
      <c r="CW738" s="271">
        <f t="shared" ca="1" si="30"/>
        <v>5</v>
      </c>
      <c r="CX738" s="272">
        <f t="shared" ca="1" si="31"/>
        <v>0.97875414397996308</v>
      </c>
      <c r="CY738" s="266">
        <f>DataGoesHere!A738</f>
        <v>737</v>
      </c>
      <c r="CZ738" s="19" t="str">
        <f>IF(DataGoesHere!B738="","",DataGoesHere!B738)</f>
        <v/>
      </c>
      <c r="DA738" s="19" t="str">
        <f>IF(DataGoesHere!B738="","",IF(AH$5="No",DataGoesHere!B738,DataGoesHere!B738-(AH$2*(DataGoesHere!A738-1))))</f>
        <v/>
      </c>
      <c r="DB738" s="19" t="str">
        <f>IF(DataGoesHere!B738="","",IF(AO$9="No",DataGoesHere!B738,DataGoesHere!B738/CX738))</f>
        <v/>
      </c>
      <c r="DC738" s="19" t="str">
        <f>IF(DataGoesHere!B738="","",IF(AO$9="No",DA738,DA738/CX738))</f>
        <v/>
      </c>
      <c r="DD738" s="293" t="str">
        <f>IF(CZ738="",IF(COUNTIF(DD$2:DD737,"Forecast")&lt;Output!E$43,"Forecast",""),"Actual")</f>
        <v/>
      </c>
      <c r="DF738" s="19" t="str">
        <f>IF(DataGoesHere!B737="",IF(DD738="Forecast",(Output!$E$47*IntermediateCalcs!DH737)+((1-Output!$E$47)*IntermediateCalcs!DF737),""),(Output!$E$47*IntermediateCalcs!DB737)+((1-Output!$E$47)*IntermediateCalcs!DF737))</f>
        <v/>
      </c>
      <c r="DG738" s="19" t="str">
        <f>IF(DataGoesHere!B737="",IF(DD738="Forecast",(Output!$G$47*(IntermediateCalcs!DF738-IntermediateCalcs!DF737))+((1-Output!$G$47)*IntermediateCalcs!DG737),""),(Output!$G$47*(IntermediateCalcs!DF738-IntermediateCalcs!DF737))+((1-Output!$G$47)*IntermediateCalcs!DG737))</f>
        <v/>
      </c>
      <c r="DH738" s="19" t="str">
        <f>IF(DataGoesHere!B737="",IF(DD738="Forecast",DF738+DG738,""),DF738+DG738)</f>
        <v/>
      </c>
      <c r="DI738" s="274" t="str">
        <f>IF(DH738="","",IF(IntermediateCalcs!$AO$9="Yes",IntermediateCalcs!DH738*$CX738,IntermediateCalcs!DH738))</f>
        <v/>
      </c>
      <c r="DJ738" s="250" t="str">
        <f>IF(DataGoesHere!$B738="","",($CZ738-DI738))</f>
        <v/>
      </c>
      <c r="DK738" s="250" t="str">
        <f>IF(DataGoesHere!$B738="","",ABS($CZ738-DI738))</f>
        <v/>
      </c>
      <c r="DL738" s="250" t="str">
        <f>IF(DataGoesHere!$B738="","",DK738^2)</f>
        <v/>
      </c>
      <c r="DM738" s="249" t="str">
        <f>IF(DataGoesHere!$B738="","",DK738/$CZ738)</f>
        <v/>
      </c>
      <c r="DN738" s="250" t="str">
        <f>IF(DataGoesHere!$B738="","",SUM(DJ$2:DJ738)/AVERAGE(DK:DK))</f>
        <v/>
      </c>
      <c r="DP738" s="19" t="str">
        <f>IF(DataGoesHere!B738="",IF($DD738="Forecast",(Output!E$48*IntermediateCalcs!CY738)+Output!G$48,""),(Output!E$48*IntermediateCalcs!CY738)+Output!G$48)</f>
        <v/>
      </c>
      <c r="DQ738" s="274" t="str">
        <f>IF(DP738="","",IF(IntermediateCalcs!$AO$9="Yes",IntermediateCalcs!DP738*$CX738,IntermediateCalcs!DP738))</f>
        <v/>
      </c>
      <c r="DR738" s="250" t="str">
        <f>IF(DataGoesHere!$B738="","",($CZ738-DQ738))</f>
        <v/>
      </c>
      <c r="DS738" s="250" t="str">
        <f>IF(DataGoesHere!$B738="","",ABS($CZ738-DQ738))</f>
        <v/>
      </c>
      <c r="DT738" s="250" t="str">
        <f>IF(DataGoesHere!$B738="","",DS738^2)</f>
        <v/>
      </c>
      <c r="DU738" s="249" t="str">
        <f>IF(DataGoesHere!$B738="","",DS738/$CZ738)</f>
        <v/>
      </c>
      <c r="DV738" s="250" t="str">
        <f>IF(DataGoesHere!$B738="","",SUM(DR$2:DR738)/AVERAGE(DS:DS))</f>
        <v/>
      </c>
      <c r="DX738" s="19" t="str">
        <f>IF(DataGoesHere!$B737="","",(DB732*(Output!$O$49/Output!$P$49))+(IntermediateCalcs!DB733*(Output!$M$49/Output!$P$49))+(IntermediateCalcs!DB734*(Output!$K$49/Output!$P$49))+(DB735*(Output!$I$49/Output!$P$49))+(IntermediateCalcs!DB736*(Output!$G$49/Output!$P$49))+(IntermediateCalcs!DB737*(Output!$E$49/Output!$P$49)))</f>
        <v/>
      </c>
      <c r="DY738" s="274" t="str">
        <f>IF(DX738="","",IF(IntermediateCalcs!$AO$9="Yes",IntermediateCalcs!DX738*$CX738,IntermediateCalcs!DX738))</f>
        <v/>
      </c>
      <c r="DZ738" s="250" t="str">
        <f>IF(DataGoesHere!$B738="","",($CZ738-DY738))</f>
        <v/>
      </c>
      <c r="EA738" s="250" t="str">
        <f>IF(DataGoesHere!$B738="","",ABS($CZ738-DY738))</f>
        <v/>
      </c>
      <c r="EB738" s="250" t="str">
        <f>IF(DataGoesHere!$B738="","",EA738^2)</f>
        <v/>
      </c>
      <c r="EC738" s="249" t="str">
        <f>IF(DataGoesHere!$B738="","",EA738/$CZ738)</f>
        <v/>
      </c>
      <c r="ED738" s="250" t="str">
        <f>IF(DataGoesHere!$B738="","",SUM(DZ$2:DZ738)/AVERAGE(EA:EA))</f>
        <v/>
      </c>
    </row>
    <row r="739" spans="20:134" x14ac:dyDescent="0.2">
      <c r="T739" s="240"/>
      <c r="U739" s="86"/>
      <c r="V739" s="86"/>
      <c r="W739" s="86"/>
      <c r="X739" s="86"/>
      <c r="Y739" s="245" t="str">
        <f>IF(DataGoesHere!$B739="","",(DataGoesHere!$B739/SUM(DataGoesHere!$B734:'DataGoesHere'!$B745)))</f>
        <v/>
      </c>
      <c r="Z739" s="86"/>
      <c r="AA739" s="86"/>
      <c r="AB739" s="86"/>
      <c r="AC739" s="86"/>
      <c r="AD739" s="86"/>
      <c r="AE739" s="241"/>
      <c r="CV739" s="310" t="str">
        <f>IF(DataGoesHere!B739="","",DataGoesHere!A739)</f>
        <v/>
      </c>
      <c r="CW739" s="271">
        <f t="shared" ca="1" si="30"/>
        <v>6</v>
      </c>
      <c r="CX739" s="272">
        <f t="shared" ca="1" si="31"/>
        <v>1.0779088099730167</v>
      </c>
      <c r="CY739" s="266">
        <f>DataGoesHere!A739</f>
        <v>738</v>
      </c>
      <c r="CZ739" s="19" t="str">
        <f>IF(DataGoesHere!B739="","",DataGoesHere!B739)</f>
        <v/>
      </c>
      <c r="DA739" s="19" t="str">
        <f>IF(DataGoesHere!B739="","",IF(AH$5="No",DataGoesHere!B739,DataGoesHere!B739-(AH$2*(DataGoesHere!A739-1))))</f>
        <v/>
      </c>
      <c r="DB739" s="19" t="str">
        <f>IF(DataGoesHere!B739="","",IF(AO$9="No",DataGoesHere!B739,DataGoesHere!B739/CX739))</f>
        <v/>
      </c>
      <c r="DC739" s="19" t="str">
        <f>IF(DataGoesHere!B739="","",IF(AO$9="No",DA739,DA739/CX739))</f>
        <v/>
      </c>
      <c r="DD739" s="293" t="str">
        <f>IF(CZ739="",IF(COUNTIF(DD$2:DD738,"Forecast")&lt;Output!E$43,"Forecast",""),"Actual")</f>
        <v/>
      </c>
      <c r="DF739" s="19" t="str">
        <f>IF(DataGoesHere!B738="",IF(DD739="Forecast",(Output!$E$47*IntermediateCalcs!DH738)+((1-Output!$E$47)*IntermediateCalcs!DF738),""),(Output!$E$47*IntermediateCalcs!DB738)+((1-Output!$E$47)*IntermediateCalcs!DF738))</f>
        <v/>
      </c>
      <c r="DG739" s="19" t="str">
        <f>IF(DataGoesHere!B738="",IF(DD739="Forecast",(Output!$G$47*(IntermediateCalcs!DF739-IntermediateCalcs!DF738))+((1-Output!$G$47)*IntermediateCalcs!DG738),""),(Output!$G$47*(IntermediateCalcs!DF739-IntermediateCalcs!DF738))+((1-Output!$G$47)*IntermediateCalcs!DG738))</f>
        <v/>
      </c>
      <c r="DH739" s="19" t="str">
        <f>IF(DataGoesHere!B738="",IF(DD739="Forecast",DF739+DG739,""),DF739+DG739)</f>
        <v/>
      </c>
      <c r="DI739" s="274" t="str">
        <f>IF(DH739="","",IF(IntermediateCalcs!$AO$9="Yes",IntermediateCalcs!DH739*$CX739,IntermediateCalcs!DH739))</f>
        <v/>
      </c>
      <c r="DJ739" s="250" t="str">
        <f>IF(DataGoesHere!$B739="","",($CZ739-DI739))</f>
        <v/>
      </c>
      <c r="DK739" s="250" t="str">
        <f>IF(DataGoesHere!$B739="","",ABS($CZ739-DI739))</f>
        <v/>
      </c>
      <c r="DL739" s="250" t="str">
        <f>IF(DataGoesHere!$B739="","",DK739^2)</f>
        <v/>
      </c>
      <c r="DM739" s="249" t="str">
        <f>IF(DataGoesHere!$B739="","",DK739/$CZ739)</f>
        <v/>
      </c>
      <c r="DN739" s="250" t="str">
        <f>IF(DataGoesHere!$B739="","",SUM(DJ$2:DJ739)/AVERAGE(DK:DK))</f>
        <v/>
      </c>
      <c r="DP739" s="19" t="str">
        <f>IF(DataGoesHere!B739="",IF($DD739="Forecast",(Output!E$48*IntermediateCalcs!CY739)+Output!G$48,""),(Output!E$48*IntermediateCalcs!CY739)+Output!G$48)</f>
        <v/>
      </c>
      <c r="DQ739" s="274" t="str">
        <f>IF(DP739="","",IF(IntermediateCalcs!$AO$9="Yes",IntermediateCalcs!DP739*$CX739,IntermediateCalcs!DP739))</f>
        <v/>
      </c>
      <c r="DR739" s="250" t="str">
        <f>IF(DataGoesHere!$B739="","",($CZ739-DQ739))</f>
        <v/>
      </c>
      <c r="DS739" s="250" t="str">
        <f>IF(DataGoesHere!$B739="","",ABS($CZ739-DQ739))</f>
        <v/>
      </c>
      <c r="DT739" s="250" t="str">
        <f>IF(DataGoesHere!$B739="","",DS739^2)</f>
        <v/>
      </c>
      <c r="DU739" s="249" t="str">
        <f>IF(DataGoesHere!$B739="","",DS739/$CZ739)</f>
        <v/>
      </c>
      <c r="DV739" s="250" t="str">
        <f>IF(DataGoesHere!$B739="","",SUM(DR$2:DR739)/AVERAGE(DS:DS))</f>
        <v/>
      </c>
      <c r="DX739" s="19" t="str">
        <f>IF(DataGoesHere!$B738="","",(DB733*(Output!$O$49/Output!$P$49))+(IntermediateCalcs!DB734*(Output!$M$49/Output!$P$49))+(IntermediateCalcs!DB735*(Output!$K$49/Output!$P$49))+(DB736*(Output!$I$49/Output!$P$49))+(IntermediateCalcs!DB737*(Output!$G$49/Output!$P$49))+(IntermediateCalcs!DB738*(Output!$E$49/Output!$P$49)))</f>
        <v/>
      </c>
      <c r="DY739" s="274" t="str">
        <f>IF(DX739="","",IF(IntermediateCalcs!$AO$9="Yes",IntermediateCalcs!DX739*$CX739,IntermediateCalcs!DX739))</f>
        <v/>
      </c>
      <c r="DZ739" s="250" t="str">
        <f>IF(DataGoesHere!$B739="","",($CZ739-DY739))</f>
        <v/>
      </c>
      <c r="EA739" s="250" t="str">
        <f>IF(DataGoesHere!$B739="","",ABS($CZ739-DY739))</f>
        <v/>
      </c>
      <c r="EB739" s="250" t="str">
        <f>IF(DataGoesHere!$B739="","",EA739^2)</f>
        <v/>
      </c>
      <c r="EC739" s="249" t="str">
        <f>IF(DataGoesHere!$B739="","",EA739/$CZ739)</f>
        <v/>
      </c>
      <c r="ED739" s="250" t="str">
        <f>IF(DataGoesHere!$B739="","",SUM(DZ$2:DZ739)/AVERAGE(EA:EA))</f>
        <v/>
      </c>
    </row>
    <row r="740" spans="20:134" x14ac:dyDescent="0.2">
      <c r="T740" s="240"/>
      <c r="U740" s="86"/>
      <c r="V740" s="86"/>
      <c r="W740" s="86"/>
      <c r="X740" s="86"/>
      <c r="Y740" s="86"/>
      <c r="Z740" s="245" t="str">
        <f>IF(DataGoesHere!$B740="","",(DataGoesHere!$B740/SUM(DataGoesHere!$B734:'DataGoesHere'!$B745)))</f>
        <v/>
      </c>
      <c r="AA740" s="86"/>
      <c r="AB740" s="86"/>
      <c r="AC740" s="86"/>
      <c r="AD740" s="86"/>
      <c r="AE740" s="241"/>
      <c r="CV740" s="310" t="str">
        <f>IF(DataGoesHere!B740="","",DataGoesHere!A740)</f>
        <v/>
      </c>
      <c r="CW740" s="271">
        <f t="shared" ca="1" si="30"/>
        <v>7</v>
      </c>
      <c r="CX740" s="272">
        <f t="shared" ca="1" si="31"/>
        <v>1.0265458156689093</v>
      </c>
      <c r="CY740" s="266">
        <f>DataGoesHere!A740</f>
        <v>739</v>
      </c>
      <c r="CZ740" s="19" t="str">
        <f>IF(DataGoesHere!B740="","",DataGoesHere!B740)</f>
        <v/>
      </c>
      <c r="DA740" s="19" t="str">
        <f>IF(DataGoesHere!B740="","",IF(AH$5="No",DataGoesHere!B740,DataGoesHere!B740-(AH$2*(DataGoesHere!A740-1))))</f>
        <v/>
      </c>
      <c r="DB740" s="19" t="str">
        <f>IF(DataGoesHere!B740="","",IF(AO$9="No",DataGoesHere!B740,DataGoesHere!B740/CX740))</f>
        <v/>
      </c>
      <c r="DC740" s="19" t="str">
        <f>IF(DataGoesHere!B740="","",IF(AO$9="No",DA740,DA740/CX740))</f>
        <v/>
      </c>
      <c r="DD740" s="293" t="str">
        <f>IF(CZ740="",IF(COUNTIF(DD$2:DD739,"Forecast")&lt;Output!E$43,"Forecast",""),"Actual")</f>
        <v/>
      </c>
      <c r="DF740" s="19" t="str">
        <f>IF(DataGoesHere!B739="",IF(DD740="Forecast",(Output!$E$47*IntermediateCalcs!DH739)+((1-Output!$E$47)*IntermediateCalcs!DF739),""),(Output!$E$47*IntermediateCalcs!DB739)+((1-Output!$E$47)*IntermediateCalcs!DF739))</f>
        <v/>
      </c>
      <c r="DG740" s="19" t="str">
        <f>IF(DataGoesHere!B739="",IF(DD740="Forecast",(Output!$G$47*(IntermediateCalcs!DF740-IntermediateCalcs!DF739))+((1-Output!$G$47)*IntermediateCalcs!DG739),""),(Output!$G$47*(IntermediateCalcs!DF740-IntermediateCalcs!DF739))+((1-Output!$G$47)*IntermediateCalcs!DG739))</f>
        <v/>
      </c>
      <c r="DH740" s="19" t="str">
        <f>IF(DataGoesHere!B739="",IF(DD740="Forecast",DF740+DG740,""),DF740+DG740)</f>
        <v/>
      </c>
      <c r="DI740" s="274" t="str">
        <f>IF(DH740="","",IF(IntermediateCalcs!$AO$9="Yes",IntermediateCalcs!DH740*$CX740,IntermediateCalcs!DH740))</f>
        <v/>
      </c>
      <c r="DJ740" s="250" t="str">
        <f>IF(DataGoesHere!$B740="","",($CZ740-DI740))</f>
        <v/>
      </c>
      <c r="DK740" s="250" t="str">
        <f>IF(DataGoesHere!$B740="","",ABS($CZ740-DI740))</f>
        <v/>
      </c>
      <c r="DL740" s="250" t="str">
        <f>IF(DataGoesHere!$B740="","",DK740^2)</f>
        <v/>
      </c>
      <c r="DM740" s="249" t="str">
        <f>IF(DataGoesHere!$B740="","",DK740/$CZ740)</f>
        <v/>
      </c>
      <c r="DN740" s="250" t="str">
        <f>IF(DataGoesHere!$B740="","",SUM(DJ$2:DJ740)/AVERAGE(DK:DK))</f>
        <v/>
      </c>
      <c r="DP740" s="19" t="str">
        <f>IF(DataGoesHere!B740="",IF($DD740="Forecast",(Output!E$48*IntermediateCalcs!CY740)+Output!G$48,""),(Output!E$48*IntermediateCalcs!CY740)+Output!G$48)</f>
        <v/>
      </c>
      <c r="DQ740" s="274" t="str">
        <f>IF(DP740="","",IF(IntermediateCalcs!$AO$9="Yes",IntermediateCalcs!DP740*$CX740,IntermediateCalcs!DP740))</f>
        <v/>
      </c>
      <c r="DR740" s="250" t="str">
        <f>IF(DataGoesHere!$B740="","",($CZ740-DQ740))</f>
        <v/>
      </c>
      <c r="DS740" s="250" t="str">
        <f>IF(DataGoesHere!$B740="","",ABS($CZ740-DQ740))</f>
        <v/>
      </c>
      <c r="DT740" s="250" t="str">
        <f>IF(DataGoesHere!$B740="","",DS740^2)</f>
        <v/>
      </c>
      <c r="DU740" s="249" t="str">
        <f>IF(DataGoesHere!$B740="","",DS740/$CZ740)</f>
        <v/>
      </c>
      <c r="DV740" s="250" t="str">
        <f>IF(DataGoesHere!$B740="","",SUM(DR$2:DR740)/AVERAGE(DS:DS))</f>
        <v/>
      </c>
      <c r="DX740" s="19" t="str">
        <f>IF(DataGoesHere!$B739="","",(DB734*(Output!$O$49/Output!$P$49))+(IntermediateCalcs!DB735*(Output!$M$49/Output!$P$49))+(IntermediateCalcs!DB736*(Output!$K$49/Output!$P$49))+(DB737*(Output!$I$49/Output!$P$49))+(IntermediateCalcs!DB738*(Output!$G$49/Output!$P$49))+(IntermediateCalcs!DB739*(Output!$E$49/Output!$P$49)))</f>
        <v/>
      </c>
      <c r="DY740" s="274" t="str">
        <f>IF(DX740="","",IF(IntermediateCalcs!$AO$9="Yes",IntermediateCalcs!DX740*$CX740,IntermediateCalcs!DX740))</f>
        <v/>
      </c>
      <c r="DZ740" s="250" t="str">
        <f>IF(DataGoesHere!$B740="","",($CZ740-DY740))</f>
        <v/>
      </c>
      <c r="EA740" s="250" t="str">
        <f>IF(DataGoesHere!$B740="","",ABS($CZ740-DY740))</f>
        <v/>
      </c>
      <c r="EB740" s="250" t="str">
        <f>IF(DataGoesHere!$B740="","",EA740^2)</f>
        <v/>
      </c>
      <c r="EC740" s="249" t="str">
        <f>IF(DataGoesHere!$B740="","",EA740/$CZ740)</f>
        <v/>
      </c>
      <c r="ED740" s="250" t="str">
        <f>IF(DataGoesHere!$B740="","",SUM(DZ$2:DZ740)/AVERAGE(EA:EA))</f>
        <v/>
      </c>
    </row>
    <row r="741" spans="20:134" x14ac:dyDescent="0.2">
      <c r="T741" s="240"/>
      <c r="U741" s="86"/>
      <c r="V741" s="86"/>
      <c r="W741" s="86"/>
      <c r="X741" s="86"/>
      <c r="Y741" s="86"/>
      <c r="Z741" s="86"/>
      <c r="AA741" s="245" t="str">
        <f>IF(DataGoesHere!$B741="","",(DataGoesHere!$B741/SUM(DataGoesHere!$B734:'DataGoesHere'!$B745)))</f>
        <v/>
      </c>
      <c r="AB741" s="86"/>
      <c r="AC741" s="86"/>
      <c r="AD741" s="86"/>
      <c r="AE741" s="241"/>
      <c r="CV741" s="310" t="str">
        <f>IF(DataGoesHere!B741="","",DataGoesHere!A741)</f>
        <v/>
      </c>
      <c r="CW741" s="271">
        <f t="shared" ca="1" si="30"/>
        <v>8</v>
      </c>
      <c r="CX741" s="272">
        <f t="shared" ca="1" si="31"/>
        <v>1.0207492390681214</v>
      </c>
      <c r="CY741" s="266">
        <f>DataGoesHere!A741</f>
        <v>740</v>
      </c>
      <c r="CZ741" s="19" t="str">
        <f>IF(DataGoesHere!B741="","",DataGoesHere!B741)</f>
        <v/>
      </c>
      <c r="DA741" s="19" t="str">
        <f>IF(DataGoesHere!B741="","",IF(AH$5="No",DataGoesHere!B741,DataGoesHere!B741-(AH$2*(DataGoesHere!A741-1))))</f>
        <v/>
      </c>
      <c r="DB741" s="19" t="str">
        <f>IF(DataGoesHere!B741="","",IF(AO$9="No",DataGoesHere!B741,DataGoesHere!B741/CX741))</f>
        <v/>
      </c>
      <c r="DC741" s="19" t="str">
        <f>IF(DataGoesHere!B741="","",IF(AO$9="No",DA741,DA741/CX741))</f>
        <v/>
      </c>
      <c r="DD741" s="293" t="str">
        <f>IF(CZ741="",IF(COUNTIF(DD$2:DD740,"Forecast")&lt;Output!E$43,"Forecast",""),"Actual")</f>
        <v/>
      </c>
      <c r="DF741" s="19" t="str">
        <f>IF(DataGoesHere!B740="",IF(DD741="Forecast",(Output!$E$47*IntermediateCalcs!DH740)+((1-Output!$E$47)*IntermediateCalcs!DF740),""),(Output!$E$47*IntermediateCalcs!DB740)+((1-Output!$E$47)*IntermediateCalcs!DF740))</f>
        <v/>
      </c>
      <c r="DG741" s="19" t="str">
        <f>IF(DataGoesHere!B740="",IF(DD741="Forecast",(Output!$G$47*(IntermediateCalcs!DF741-IntermediateCalcs!DF740))+((1-Output!$G$47)*IntermediateCalcs!DG740),""),(Output!$G$47*(IntermediateCalcs!DF741-IntermediateCalcs!DF740))+((1-Output!$G$47)*IntermediateCalcs!DG740))</f>
        <v/>
      </c>
      <c r="DH741" s="19" t="str">
        <f>IF(DataGoesHere!B740="",IF(DD741="Forecast",DF741+DG741,""),DF741+DG741)</f>
        <v/>
      </c>
      <c r="DI741" s="274" t="str">
        <f>IF(DH741="","",IF(IntermediateCalcs!$AO$9="Yes",IntermediateCalcs!DH741*$CX741,IntermediateCalcs!DH741))</f>
        <v/>
      </c>
      <c r="DJ741" s="250" t="str">
        <f>IF(DataGoesHere!$B741="","",($CZ741-DI741))</f>
        <v/>
      </c>
      <c r="DK741" s="250" t="str">
        <f>IF(DataGoesHere!$B741="","",ABS($CZ741-DI741))</f>
        <v/>
      </c>
      <c r="DL741" s="250" t="str">
        <f>IF(DataGoesHere!$B741="","",DK741^2)</f>
        <v/>
      </c>
      <c r="DM741" s="249" t="str">
        <f>IF(DataGoesHere!$B741="","",DK741/$CZ741)</f>
        <v/>
      </c>
      <c r="DN741" s="250" t="str">
        <f>IF(DataGoesHere!$B741="","",SUM(DJ$2:DJ741)/AVERAGE(DK:DK))</f>
        <v/>
      </c>
      <c r="DP741" s="19" t="str">
        <f>IF(DataGoesHere!B741="",IF($DD741="Forecast",(Output!E$48*IntermediateCalcs!CY741)+Output!G$48,""),(Output!E$48*IntermediateCalcs!CY741)+Output!G$48)</f>
        <v/>
      </c>
      <c r="DQ741" s="274" t="str">
        <f>IF(DP741="","",IF(IntermediateCalcs!$AO$9="Yes",IntermediateCalcs!DP741*$CX741,IntermediateCalcs!DP741))</f>
        <v/>
      </c>
      <c r="DR741" s="250" t="str">
        <f>IF(DataGoesHere!$B741="","",($CZ741-DQ741))</f>
        <v/>
      </c>
      <c r="DS741" s="250" t="str">
        <f>IF(DataGoesHere!$B741="","",ABS($CZ741-DQ741))</f>
        <v/>
      </c>
      <c r="DT741" s="250" t="str">
        <f>IF(DataGoesHere!$B741="","",DS741^2)</f>
        <v/>
      </c>
      <c r="DU741" s="249" t="str">
        <f>IF(DataGoesHere!$B741="","",DS741/$CZ741)</f>
        <v/>
      </c>
      <c r="DV741" s="250" t="str">
        <f>IF(DataGoesHere!$B741="","",SUM(DR$2:DR741)/AVERAGE(DS:DS))</f>
        <v/>
      </c>
      <c r="DX741" s="19" t="str">
        <f>IF(DataGoesHere!$B740="","",(DB735*(Output!$O$49/Output!$P$49))+(IntermediateCalcs!DB736*(Output!$M$49/Output!$P$49))+(IntermediateCalcs!DB737*(Output!$K$49/Output!$P$49))+(DB738*(Output!$I$49/Output!$P$49))+(IntermediateCalcs!DB739*(Output!$G$49/Output!$P$49))+(IntermediateCalcs!DB740*(Output!$E$49/Output!$P$49)))</f>
        <v/>
      </c>
      <c r="DY741" s="274" t="str">
        <f>IF(DX741="","",IF(IntermediateCalcs!$AO$9="Yes",IntermediateCalcs!DX741*$CX741,IntermediateCalcs!DX741))</f>
        <v/>
      </c>
      <c r="DZ741" s="250" t="str">
        <f>IF(DataGoesHere!$B741="","",($CZ741-DY741))</f>
        <v/>
      </c>
      <c r="EA741" s="250" t="str">
        <f>IF(DataGoesHere!$B741="","",ABS($CZ741-DY741))</f>
        <v/>
      </c>
      <c r="EB741" s="250" t="str">
        <f>IF(DataGoesHere!$B741="","",EA741^2)</f>
        <v/>
      </c>
      <c r="EC741" s="249" t="str">
        <f>IF(DataGoesHere!$B741="","",EA741/$CZ741)</f>
        <v/>
      </c>
      <c r="ED741" s="250" t="str">
        <f>IF(DataGoesHere!$B741="","",SUM(DZ$2:DZ741)/AVERAGE(EA:EA))</f>
        <v/>
      </c>
    </row>
    <row r="742" spans="20:134" x14ac:dyDescent="0.2">
      <c r="T742" s="240"/>
      <c r="U742" s="86"/>
      <c r="V742" s="86"/>
      <c r="W742" s="86"/>
      <c r="X742" s="86"/>
      <c r="Y742" s="86"/>
      <c r="Z742" s="86"/>
      <c r="AA742" s="86"/>
      <c r="AB742" s="245" t="str">
        <f>IF(DataGoesHere!$B742="","",(DataGoesHere!$B742/SUM(DataGoesHere!$B734:'DataGoesHere'!$B745)))</f>
        <v/>
      </c>
      <c r="AC742" s="86"/>
      <c r="AD742" s="86"/>
      <c r="AE742" s="241"/>
      <c r="CV742" s="310" t="str">
        <f>IF(DataGoesHere!B742="","",DataGoesHere!A742)</f>
        <v/>
      </c>
      <c r="CW742" s="271">
        <f t="shared" ca="1" si="30"/>
        <v>9</v>
      </c>
      <c r="CX742" s="272">
        <f t="shared" ca="1" si="31"/>
        <v>1.0625330005567626</v>
      </c>
      <c r="CY742" s="266">
        <f>DataGoesHere!A742</f>
        <v>741</v>
      </c>
      <c r="CZ742" s="19" t="str">
        <f>IF(DataGoesHere!B742="","",DataGoesHere!B742)</f>
        <v/>
      </c>
      <c r="DA742" s="19" t="str">
        <f>IF(DataGoesHere!B742="","",IF(AH$5="No",DataGoesHere!B742,DataGoesHere!B742-(AH$2*(DataGoesHere!A742-1))))</f>
        <v/>
      </c>
      <c r="DB742" s="19" t="str">
        <f>IF(DataGoesHere!B742="","",IF(AO$9="No",DataGoesHere!B742,DataGoesHere!B742/CX742))</f>
        <v/>
      </c>
      <c r="DC742" s="19" t="str">
        <f>IF(DataGoesHere!B742="","",IF(AO$9="No",DA742,DA742/CX742))</f>
        <v/>
      </c>
      <c r="DD742" s="293" t="str">
        <f>IF(CZ742="",IF(COUNTIF(DD$2:DD741,"Forecast")&lt;Output!E$43,"Forecast",""),"Actual")</f>
        <v/>
      </c>
      <c r="DF742" s="19" t="str">
        <f>IF(DataGoesHere!B741="",IF(DD742="Forecast",(Output!$E$47*IntermediateCalcs!DH741)+((1-Output!$E$47)*IntermediateCalcs!DF741),""),(Output!$E$47*IntermediateCalcs!DB741)+((1-Output!$E$47)*IntermediateCalcs!DF741))</f>
        <v/>
      </c>
      <c r="DG742" s="19" t="str">
        <f>IF(DataGoesHere!B741="",IF(DD742="Forecast",(Output!$G$47*(IntermediateCalcs!DF742-IntermediateCalcs!DF741))+((1-Output!$G$47)*IntermediateCalcs!DG741),""),(Output!$G$47*(IntermediateCalcs!DF742-IntermediateCalcs!DF741))+((1-Output!$G$47)*IntermediateCalcs!DG741))</f>
        <v/>
      </c>
      <c r="DH742" s="19" t="str">
        <f>IF(DataGoesHere!B741="",IF(DD742="Forecast",DF742+DG742,""),DF742+DG742)</f>
        <v/>
      </c>
      <c r="DI742" s="274" t="str">
        <f>IF(DH742="","",IF(IntermediateCalcs!$AO$9="Yes",IntermediateCalcs!DH742*$CX742,IntermediateCalcs!DH742))</f>
        <v/>
      </c>
      <c r="DJ742" s="250" t="str">
        <f>IF(DataGoesHere!$B742="","",($CZ742-DI742))</f>
        <v/>
      </c>
      <c r="DK742" s="250" t="str">
        <f>IF(DataGoesHere!$B742="","",ABS($CZ742-DI742))</f>
        <v/>
      </c>
      <c r="DL742" s="250" t="str">
        <f>IF(DataGoesHere!$B742="","",DK742^2)</f>
        <v/>
      </c>
      <c r="DM742" s="249" t="str">
        <f>IF(DataGoesHere!$B742="","",DK742/$CZ742)</f>
        <v/>
      </c>
      <c r="DN742" s="250" t="str">
        <f>IF(DataGoesHere!$B742="","",SUM(DJ$2:DJ742)/AVERAGE(DK:DK))</f>
        <v/>
      </c>
      <c r="DP742" s="19" t="str">
        <f>IF(DataGoesHere!B742="",IF($DD742="Forecast",(Output!E$48*IntermediateCalcs!CY742)+Output!G$48,""),(Output!E$48*IntermediateCalcs!CY742)+Output!G$48)</f>
        <v/>
      </c>
      <c r="DQ742" s="274" t="str">
        <f>IF(DP742="","",IF(IntermediateCalcs!$AO$9="Yes",IntermediateCalcs!DP742*$CX742,IntermediateCalcs!DP742))</f>
        <v/>
      </c>
      <c r="DR742" s="250" t="str">
        <f>IF(DataGoesHere!$B742="","",($CZ742-DQ742))</f>
        <v/>
      </c>
      <c r="DS742" s="250" t="str">
        <f>IF(DataGoesHere!$B742="","",ABS($CZ742-DQ742))</f>
        <v/>
      </c>
      <c r="DT742" s="250" t="str">
        <f>IF(DataGoesHere!$B742="","",DS742^2)</f>
        <v/>
      </c>
      <c r="DU742" s="249" t="str">
        <f>IF(DataGoesHere!$B742="","",DS742/$CZ742)</f>
        <v/>
      </c>
      <c r="DV742" s="250" t="str">
        <f>IF(DataGoesHere!$B742="","",SUM(DR$2:DR742)/AVERAGE(DS:DS))</f>
        <v/>
      </c>
      <c r="DX742" s="19" t="str">
        <f>IF(DataGoesHere!$B741="","",(DB736*(Output!$O$49/Output!$P$49))+(IntermediateCalcs!DB737*(Output!$M$49/Output!$P$49))+(IntermediateCalcs!DB738*(Output!$K$49/Output!$P$49))+(DB739*(Output!$I$49/Output!$P$49))+(IntermediateCalcs!DB740*(Output!$G$49/Output!$P$49))+(IntermediateCalcs!DB741*(Output!$E$49/Output!$P$49)))</f>
        <v/>
      </c>
      <c r="DY742" s="274" t="str">
        <f>IF(DX742="","",IF(IntermediateCalcs!$AO$9="Yes",IntermediateCalcs!DX742*$CX742,IntermediateCalcs!DX742))</f>
        <v/>
      </c>
      <c r="DZ742" s="250" t="str">
        <f>IF(DataGoesHere!$B742="","",($CZ742-DY742))</f>
        <v/>
      </c>
      <c r="EA742" s="250" t="str">
        <f>IF(DataGoesHere!$B742="","",ABS($CZ742-DY742))</f>
        <v/>
      </c>
      <c r="EB742" s="250" t="str">
        <f>IF(DataGoesHere!$B742="","",EA742^2)</f>
        <v/>
      </c>
      <c r="EC742" s="249" t="str">
        <f>IF(DataGoesHere!$B742="","",EA742/$CZ742)</f>
        <v/>
      </c>
      <c r="ED742" s="250" t="str">
        <f>IF(DataGoesHere!$B742="","",SUM(DZ$2:DZ742)/AVERAGE(EA:EA))</f>
        <v/>
      </c>
    </row>
    <row r="743" spans="20:134" x14ac:dyDescent="0.2">
      <c r="T743" s="240"/>
      <c r="U743" s="86"/>
      <c r="V743" s="86"/>
      <c r="W743" s="86"/>
      <c r="X743" s="86"/>
      <c r="Y743" s="86"/>
      <c r="Z743" s="86"/>
      <c r="AA743" s="86"/>
      <c r="AB743" s="86"/>
      <c r="AC743" s="245" t="str">
        <f>IF(DataGoesHere!$B743="","",(DataGoesHere!$B743/SUM(DataGoesHere!$B734:'DataGoesHere'!$B745)))</f>
        <v/>
      </c>
      <c r="AD743" s="86"/>
      <c r="AE743" s="241"/>
      <c r="CV743" s="310" t="str">
        <f>IF(DataGoesHere!B743="","",DataGoesHere!A743)</f>
        <v/>
      </c>
      <c r="CW743" s="271">
        <f t="shared" ca="1" si="30"/>
        <v>10</v>
      </c>
      <c r="CX743" s="272">
        <f t="shared" ca="1" si="31"/>
        <v>0.92557634012077306</v>
      </c>
      <c r="CY743" s="266">
        <f>DataGoesHere!A743</f>
        <v>742</v>
      </c>
      <c r="CZ743" s="19" t="str">
        <f>IF(DataGoesHere!B743="","",DataGoesHere!B743)</f>
        <v/>
      </c>
      <c r="DA743" s="19" t="str">
        <f>IF(DataGoesHere!B743="","",IF(AH$5="No",DataGoesHere!B743,DataGoesHere!B743-(AH$2*(DataGoesHere!A743-1))))</f>
        <v/>
      </c>
      <c r="DB743" s="19" t="str">
        <f>IF(DataGoesHere!B743="","",IF(AO$9="No",DataGoesHere!B743,DataGoesHere!B743/CX743))</f>
        <v/>
      </c>
      <c r="DC743" s="19" t="str">
        <f>IF(DataGoesHere!B743="","",IF(AO$9="No",DA743,DA743/CX743))</f>
        <v/>
      </c>
      <c r="DD743" s="293" t="str">
        <f>IF(CZ743="",IF(COUNTIF(DD$2:DD742,"Forecast")&lt;Output!E$43,"Forecast",""),"Actual")</f>
        <v/>
      </c>
      <c r="DF743" s="19" t="str">
        <f>IF(DataGoesHere!B742="",IF(DD743="Forecast",(Output!$E$47*IntermediateCalcs!DH742)+((1-Output!$E$47)*IntermediateCalcs!DF742),""),(Output!$E$47*IntermediateCalcs!DB742)+((1-Output!$E$47)*IntermediateCalcs!DF742))</f>
        <v/>
      </c>
      <c r="DG743" s="19" t="str">
        <f>IF(DataGoesHere!B742="",IF(DD743="Forecast",(Output!$G$47*(IntermediateCalcs!DF743-IntermediateCalcs!DF742))+((1-Output!$G$47)*IntermediateCalcs!DG742),""),(Output!$G$47*(IntermediateCalcs!DF743-IntermediateCalcs!DF742))+((1-Output!$G$47)*IntermediateCalcs!DG742))</f>
        <v/>
      </c>
      <c r="DH743" s="19" t="str">
        <f>IF(DataGoesHere!B742="",IF(DD743="Forecast",DF743+DG743,""),DF743+DG743)</f>
        <v/>
      </c>
      <c r="DI743" s="274" t="str">
        <f>IF(DH743="","",IF(IntermediateCalcs!$AO$9="Yes",IntermediateCalcs!DH743*$CX743,IntermediateCalcs!DH743))</f>
        <v/>
      </c>
      <c r="DJ743" s="250" t="str">
        <f>IF(DataGoesHere!$B743="","",($CZ743-DI743))</f>
        <v/>
      </c>
      <c r="DK743" s="250" t="str">
        <f>IF(DataGoesHere!$B743="","",ABS($CZ743-DI743))</f>
        <v/>
      </c>
      <c r="DL743" s="250" t="str">
        <f>IF(DataGoesHere!$B743="","",DK743^2)</f>
        <v/>
      </c>
      <c r="DM743" s="249" t="str">
        <f>IF(DataGoesHere!$B743="","",DK743/$CZ743)</f>
        <v/>
      </c>
      <c r="DN743" s="250" t="str">
        <f>IF(DataGoesHere!$B743="","",SUM(DJ$2:DJ743)/AVERAGE(DK:DK))</f>
        <v/>
      </c>
      <c r="DP743" s="19" t="str">
        <f>IF(DataGoesHere!B743="",IF($DD743="Forecast",(Output!E$48*IntermediateCalcs!CY743)+Output!G$48,""),(Output!E$48*IntermediateCalcs!CY743)+Output!G$48)</f>
        <v/>
      </c>
      <c r="DQ743" s="274" t="str">
        <f>IF(DP743="","",IF(IntermediateCalcs!$AO$9="Yes",IntermediateCalcs!DP743*$CX743,IntermediateCalcs!DP743))</f>
        <v/>
      </c>
      <c r="DR743" s="250" t="str">
        <f>IF(DataGoesHere!$B743="","",($CZ743-DQ743))</f>
        <v/>
      </c>
      <c r="DS743" s="250" t="str">
        <f>IF(DataGoesHere!$B743="","",ABS($CZ743-DQ743))</f>
        <v/>
      </c>
      <c r="DT743" s="250" t="str">
        <f>IF(DataGoesHere!$B743="","",DS743^2)</f>
        <v/>
      </c>
      <c r="DU743" s="249" t="str">
        <f>IF(DataGoesHere!$B743="","",DS743/$CZ743)</f>
        <v/>
      </c>
      <c r="DV743" s="250" t="str">
        <f>IF(DataGoesHere!$B743="","",SUM(DR$2:DR743)/AVERAGE(DS:DS))</f>
        <v/>
      </c>
      <c r="DX743" s="19" t="str">
        <f>IF(DataGoesHere!$B742="","",(DB737*(Output!$O$49/Output!$P$49))+(IntermediateCalcs!DB738*(Output!$M$49/Output!$P$49))+(IntermediateCalcs!DB739*(Output!$K$49/Output!$P$49))+(DB740*(Output!$I$49/Output!$P$49))+(IntermediateCalcs!DB741*(Output!$G$49/Output!$P$49))+(IntermediateCalcs!DB742*(Output!$E$49/Output!$P$49)))</f>
        <v/>
      </c>
      <c r="DY743" s="274" t="str">
        <f>IF(DX743="","",IF(IntermediateCalcs!$AO$9="Yes",IntermediateCalcs!DX743*$CX743,IntermediateCalcs!DX743))</f>
        <v/>
      </c>
      <c r="DZ743" s="250" t="str">
        <f>IF(DataGoesHere!$B743="","",($CZ743-DY743))</f>
        <v/>
      </c>
      <c r="EA743" s="250" t="str">
        <f>IF(DataGoesHere!$B743="","",ABS($CZ743-DY743))</f>
        <v/>
      </c>
      <c r="EB743" s="250" t="str">
        <f>IF(DataGoesHere!$B743="","",EA743^2)</f>
        <v/>
      </c>
      <c r="EC743" s="249" t="str">
        <f>IF(DataGoesHere!$B743="","",EA743/$CZ743)</f>
        <v/>
      </c>
      <c r="ED743" s="250" t="str">
        <f>IF(DataGoesHere!$B743="","",SUM(DZ$2:DZ743)/AVERAGE(EA:EA))</f>
        <v/>
      </c>
    </row>
    <row r="744" spans="20:134" x14ac:dyDescent="0.2">
      <c r="T744" s="240"/>
      <c r="U744" s="86"/>
      <c r="V744" s="86"/>
      <c r="W744" s="86"/>
      <c r="X744" s="86"/>
      <c r="Y744" s="86"/>
      <c r="Z744" s="86"/>
      <c r="AA744" s="86"/>
      <c r="AB744" s="86"/>
      <c r="AC744" s="86"/>
      <c r="AD744" s="245" t="str">
        <f>IF(DataGoesHere!$B744="","",(DataGoesHere!$B744/SUM(DataGoesHere!$B734:'DataGoesHere'!$B745)))</f>
        <v/>
      </c>
      <c r="AE744" s="241"/>
      <c r="CV744" s="310" t="str">
        <f>IF(DataGoesHere!B744="","",DataGoesHere!A744)</f>
        <v/>
      </c>
      <c r="CW744" s="271">
        <f t="shared" ca="1" si="30"/>
        <v>11</v>
      </c>
      <c r="CX744" s="272">
        <f t="shared" ca="1" si="31"/>
        <v>0.97463169608807265</v>
      </c>
      <c r="CY744" s="266">
        <f>DataGoesHere!A744</f>
        <v>743</v>
      </c>
      <c r="CZ744" s="19" t="str">
        <f>IF(DataGoesHere!B744="","",DataGoesHere!B744)</f>
        <v/>
      </c>
      <c r="DA744" s="19" t="str">
        <f>IF(DataGoesHere!B744="","",IF(AH$5="No",DataGoesHere!B744,DataGoesHere!B744-(AH$2*(DataGoesHere!A744-1))))</f>
        <v/>
      </c>
      <c r="DB744" s="19" t="str">
        <f>IF(DataGoesHere!B744="","",IF(AO$9="No",DataGoesHere!B744,DataGoesHere!B744/CX744))</f>
        <v/>
      </c>
      <c r="DC744" s="19" t="str">
        <f>IF(DataGoesHere!B744="","",IF(AO$9="No",DA744,DA744/CX744))</f>
        <v/>
      </c>
      <c r="DD744" s="293" t="str">
        <f>IF(CZ744="",IF(COUNTIF(DD$2:DD743,"Forecast")&lt;Output!E$43,"Forecast",""),"Actual")</f>
        <v/>
      </c>
      <c r="DF744" s="19" t="str">
        <f>IF(DataGoesHere!B743="",IF(DD744="Forecast",(Output!$E$47*IntermediateCalcs!DH743)+((1-Output!$E$47)*IntermediateCalcs!DF743),""),(Output!$E$47*IntermediateCalcs!DB743)+((1-Output!$E$47)*IntermediateCalcs!DF743))</f>
        <v/>
      </c>
      <c r="DG744" s="19" t="str">
        <f>IF(DataGoesHere!B743="",IF(DD744="Forecast",(Output!$G$47*(IntermediateCalcs!DF744-IntermediateCalcs!DF743))+((1-Output!$G$47)*IntermediateCalcs!DG743),""),(Output!$G$47*(IntermediateCalcs!DF744-IntermediateCalcs!DF743))+((1-Output!$G$47)*IntermediateCalcs!DG743))</f>
        <v/>
      </c>
      <c r="DH744" s="19" t="str">
        <f>IF(DataGoesHere!B743="",IF(DD744="Forecast",DF744+DG744,""),DF744+DG744)</f>
        <v/>
      </c>
      <c r="DI744" s="274" t="str">
        <f>IF(DH744="","",IF(IntermediateCalcs!$AO$9="Yes",IntermediateCalcs!DH744*$CX744,IntermediateCalcs!DH744))</f>
        <v/>
      </c>
      <c r="DJ744" s="250" t="str">
        <f>IF(DataGoesHere!$B744="","",($CZ744-DI744))</f>
        <v/>
      </c>
      <c r="DK744" s="250" t="str">
        <f>IF(DataGoesHere!$B744="","",ABS($CZ744-DI744))</f>
        <v/>
      </c>
      <c r="DL744" s="250" t="str">
        <f>IF(DataGoesHere!$B744="","",DK744^2)</f>
        <v/>
      </c>
      <c r="DM744" s="249" t="str">
        <f>IF(DataGoesHere!$B744="","",DK744/$CZ744)</f>
        <v/>
      </c>
      <c r="DN744" s="250" t="str">
        <f>IF(DataGoesHere!$B744="","",SUM(DJ$2:DJ744)/AVERAGE(DK:DK))</f>
        <v/>
      </c>
      <c r="DP744" s="19" t="str">
        <f>IF(DataGoesHere!B744="",IF($DD744="Forecast",(Output!E$48*IntermediateCalcs!CY744)+Output!G$48,""),(Output!E$48*IntermediateCalcs!CY744)+Output!G$48)</f>
        <v/>
      </c>
      <c r="DQ744" s="274" t="str">
        <f>IF(DP744="","",IF(IntermediateCalcs!$AO$9="Yes",IntermediateCalcs!DP744*$CX744,IntermediateCalcs!DP744))</f>
        <v/>
      </c>
      <c r="DR744" s="250" t="str">
        <f>IF(DataGoesHere!$B744="","",($CZ744-DQ744))</f>
        <v/>
      </c>
      <c r="DS744" s="250" t="str">
        <f>IF(DataGoesHere!$B744="","",ABS($CZ744-DQ744))</f>
        <v/>
      </c>
      <c r="DT744" s="250" t="str">
        <f>IF(DataGoesHere!$B744="","",DS744^2)</f>
        <v/>
      </c>
      <c r="DU744" s="249" t="str">
        <f>IF(DataGoesHere!$B744="","",DS744/$CZ744)</f>
        <v/>
      </c>
      <c r="DV744" s="250" t="str">
        <f>IF(DataGoesHere!$B744="","",SUM(DR$2:DR744)/AVERAGE(DS:DS))</f>
        <v/>
      </c>
      <c r="DX744" s="19" t="str">
        <f>IF(DataGoesHere!$B743="","",(DB738*(Output!$O$49/Output!$P$49))+(IntermediateCalcs!DB739*(Output!$M$49/Output!$P$49))+(IntermediateCalcs!DB740*(Output!$K$49/Output!$P$49))+(DB741*(Output!$I$49/Output!$P$49))+(IntermediateCalcs!DB742*(Output!$G$49/Output!$P$49))+(IntermediateCalcs!DB743*(Output!$E$49/Output!$P$49)))</f>
        <v/>
      </c>
      <c r="DY744" s="274" t="str">
        <f>IF(DX744="","",IF(IntermediateCalcs!$AO$9="Yes",IntermediateCalcs!DX744*$CX744,IntermediateCalcs!DX744))</f>
        <v/>
      </c>
      <c r="DZ744" s="250" t="str">
        <f>IF(DataGoesHere!$B744="","",($CZ744-DY744))</f>
        <v/>
      </c>
      <c r="EA744" s="250" t="str">
        <f>IF(DataGoesHere!$B744="","",ABS($CZ744-DY744))</f>
        <v/>
      </c>
      <c r="EB744" s="250" t="str">
        <f>IF(DataGoesHere!$B744="","",EA744^2)</f>
        <v/>
      </c>
      <c r="EC744" s="249" t="str">
        <f>IF(DataGoesHere!$B744="","",EA744/$CZ744)</f>
        <v/>
      </c>
      <c r="ED744" s="250" t="str">
        <f>IF(DataGoesHere!$B744="","",SUM(DZ$2:DZ744)/AVERAGE(EA:EA))</f>
        <v/>
      </c>
    </row>
    <row r="745" spans="20:134" x14ac:dyDescent="0.2">
      <c r="T745" s="242"/>
      <c r="U745" s="243"/>
      <c r="V745" s="243"/>
      <c r="W745" s="243"/>
      <c r="X745" s="243"/>
      <c r="Y745" s="243"/>
      <c r="Z745" s="243"/>
      <c r="AA745" s="243"/>
      <c r="AB745" s="243"/>
      <c r="AC745" s="243"/>
      <c r="AD745" s="243"/>
      <c r="AE745" s="246" t="str">
        <f>IF(DataGoesHere!$B745="","",(DataGoesHere!$B745/SUM(DataGoesHere!$B734:'DataGoesHere'!$B745)))</f>
        <v/>
      </c>
      <c r="CV745" s="310" t="str">
        <f>IF(DataGoesHere!B745="","",DataGoesHere!A745)</f>
        <v/>
      </c>
      <c r="CW745" s="271">
        <f t="shared" ca="1" si="30"/>
        <v>12</v>
      </c>
      <c r="CX745" s="272">
        <f t="shared" ca="1" si="31"/>
        <v>1.0054005237672714</v>
      </c>
      <c r="CY745" s="266">
        <f>DataGoesHere!A745</f>
        <v>744</v>
      </c>
      <c r="CZ745" s="19" t="str">
        <f>IF(DataGoesHere!B745="","",DataGoesHere!B745)</f>
        <v/>
      </c>
      <c r="DA745" s="19" t="str">
        <f>IF(DataGoesHere!B745="","",IF(AH$5="No",DataGoesHere!B745,DataGoesHere!B745-(AH$2*(DataGoesHere!A745-1))))</f>
        <v/>
      </c>
      <c r="DB745" s="19" t="str">
        <f>IF(DataGoesHere!B745="","",IF(AO$9="No",DataGoesHere!B745,DataGoesHere!B745/CX745))</f>
        <v/>
      </c>
      <c r="DC745" s="19" t="str">
        <f>IF(DataGoesHere!B745="","",IF(AO$9="No",DA745,DA745/CX745))</f>
        <v/>
      </c>
      <c r="DD745" s="293" t="str">
        <f>IF(CZ745="",IF(COUNTIF(DD$2:DD744,"Forecast")&lt;Output!E$43,"Forecast",""),"Actual")</f>
        <v/>
      </c>
      <c r="DF745" s="19" t="str">
        <f>IF(DataGoesHere!B744="",IF(DD745="Forecast",(Output!$E$47*IntermediateCalcs!DH744)+((1-Output!$E$47)*IntermediateCalcs!DF744),""),(Output!$E$47*IntermediateCalcs!DB744)+((1-Output!$E$47)*IntermediateCalcs!DF744))</f>
        <v/>
      </c>
      <c r="DG745" s="19" t="str">
        <f>IF(DataGoesHere!B744="",IF(DD745="Forecast",(Output!$G$47*(IntermediateCalcs!DF745-IntermediateCalcs!DF744))+((1-Output!$G$47)*IntermediateCalcs!DG744),""),(Output!$G$47*(IntermediateCalcs!DF745-IntermediateCalcs!DF744))+((1-Output!$G$47)*IntermediateCalcs!DG744))</f>
        <v/>
      </c>
      <c r="DH745" s="19" t="str">
        <f>IF(DataGoesHere!B744="",IF(DD745="Forecast",DF745+DG745,""),DF745+DG745)</f>
        <v/>
      </c>
      <c r="DI745" s="274" t="str">
        <f>IF(DH745="","",IF(IntermediateCalcs!$AO$9="Yes",IntermediateCalcs!DH745*$CX745,IntermediateCalcs!DH745))</f>
        <v/>
      </c>
      <c r="DJ745" s="250" t="str">
        <f>IF(DataGoesHere!$B745="","",($CZ745-DI745))</f>
        <v/>
      </c>
      <c r="DK745" s="250" t="str">
        <f>IF(DataGoesHere!$B745="","",ABS($CZ745-DI745))</f>
        <v/>
      </c>
      <c r="DL745" s="250" t="str">
        <f>IF(DataGoesHere!$B745="","",DK745^2)</f>
        <v/>
      </c>
      <c r="DM745" s="249" t="str">
        <f>IF(DataGoesHere!$B745="","",DK745/$CZ745)</f>
        <v/>
      </c>
      <c r="DN745" s="250" t="str">
        <f>IF(DataGoesHere!$B745="","",SUM(DJ$2:DJ745)/AVERAGE(DK:DK))</f>
        <v/>
      </c>
      <c r="DP745" s="19" t="str">
        <f>IF(DataGoesHere!B745="",IF($DD745="Forecast",(Output!E$48*IntermediateCalcs!CY745)+Output!G$48,""),(Output!E$48*IntermediateCalcs!CY745)+Output!G$48)</f>
        <v/>
      </c>
      <c r="DQ745" s="274" t="str">
        <f>IF(DP745="","",IF(IntermediateCalcs!$AO$9="Yes",IntermediateCalcs!DP745*$CX745,IntermediateCalcs!DP745))</f>
        <v/>
      </c>
      <c r="DR745" s="250" t="str">
        <f>IF(DataGoesHere!$B745="","",($CZ745-DQ745))</f>
        <v/>
      </c>
      <c r="DS745" s="250" t="str">
        <f>IF(DataGoesHere!$B745="","",ABS($CZ745-DQ745))</f>
        <v/>
      </c>
      <c r="DT745" s="250" t="str">
        <f>IF(DataGoesHere!$B745="","",DS745^2)</f>
        <v/>
      </c>
      <c r="DU745" s="249" t="str">
        <f>IF(DataGoesHere!$B745="","",DS745/$CZ745)</f>
        <v/>
      </c>
      <c r="DV745" s="250" t="str">
        <f>IF(DataGoesHere!$B745="","",SUM(DR$2:DR745)/AVERAGE(DS:DS))</f>
        <v/>
      </c>
      <c r="DX745" s="19" t="str">
        <f>IF(DataGoesHere!$B744="","",(DB739*(Output!$O$49/Output!$P$49))+(IntermediateCalcs!DB740*(Output!$M$49/Output!$P$49))+(IntermediateCalcs!DB741*(Output!$K$49/Output!$P$49))+(DB742*(Output!$I$49/Output!$P$49))+(IntermediateCalcs!DB743*(Output!$G$49/Output!$P$49))+(IntermediateCalcs!DB744*(Output!$E$49/Output!$P$49)))</f>
        <v/>
      </c>
      <c r="DY745" s="274" t="str">
        <f>IF(DX745="","",IF(IntermediateCalcs!$AO$9="Yes",IntermediateCalcs!DX745*$CX745,IntermediateCalcs!DX745))</f>
        <v/>
      </c>
      <c r="DZ745" s="250" t="str">
        <f>IF(DataGoesHere!$B745="","",($CZ745-DY745))</f>
        <v/>
      </c>
      <c r="EA745" s="250" t="str">
        <f>IF(DataGoesHere!$B745="","",ABS($CZ745-DY745))</f>
        <v/>
      </c>
      <c r="EB745" s="250" t="str">
        <f>IF(DataGoesHere!$B745="","",EA745^2)</f>
        <v/>
      </c>
      <c r="EC745" s="249" t="str">
        <f>IF(DataGoesHere!$B745="","",EA745/$CZ745)</f>
        <v/>
      </c>
      <c r="ED745" s="250" t="str">
        <f>IF(DataGoesHere!$B745="","",SUM(DZ$2:DZ745)/AVERAGE(EA:EA))</f>
        <v/>
      </c>
    </row>
    <row r="746" spans="20:134" x14ac:dyDescent="0.2">
      <c r="T746" s="244" t="str">
        <f>IF(DataGoesHere!$B746="","",(DataGoesHere!$B746/SUM(DataGoesHere!$B746:'DataGoesHere'!$B757)))</f>
        <v/>
      </c>
      <c r="U746" s="238"/>
      <c r="V746" s="238"/>
      <c r="W746" s="238"/>
      <c r="X746" s="238"/>
      <c r="Y746" s="238"/>
      <c r="Z746" s="238"/>
      <c r="AA746" s="238"/>
      <c r="AB746" s="238"/>
      <c r="AC746" s="238"/>
      <c r="AD746" s="238"/>
      <c r="AE746" s="239"/>
      <c r="CV746" s="310" t="str">
        <f>IF(DataGoesHere!B746="","",DataGoesHere!A746)</f>
        <v/>
      </c>
      <c r="CW746" s="271">
        <f t="shared" ca="1" si="30"/>
        <v>1</v>
      </c>
      <c r="CX746" s="272">
        <f t="shared" ca="1" si="31"/>
        <v>1.3236179355303281</v>
      </c>
      <c r="CY746" s="266">
        <f>DataGoesHere!A746</f>
        <v>745</v>
      </c>
      <c r="CZ746" s="19" t="str">
        <f>IF(DataGoesHere!B746="","",DataGoesHere!B746)</f>
        <v/>
      </c>
      <c r="DA746" s="19" t="str">
        <f>IF(DataGoesHere!B746="","",IF(AH$5="No",DataGoesHere!B746,DataGoesHere!B746-(AH$2*(DataGoesHere!A746-1))))</f>
        <v/>
      </c>
      <c r="DB746" s="19" t="str">
        <f>IF(DataGoesHere!B746="","",IF(AO$9="No",DataGoesHere!B746,DataGoesHere!B746/CX746))</f>
        <v/>
      </c>
      <c r="DC746" s="19" t="str">
        <f>IF(DataGoesHere!B746="","",IF(AO$9="No",DA746,DA746/CX746))</f>
        <v/>
      </c>
      <c r="DD746" s="293" t="str">
        <f>IF(CZ746="",IF(COUNTIF(DD$2:DD745,"Forecast")&lt;Output!E$43,"Forecast",""),"Actual")</f>
        <v/>
      </c>
      <c r="DF746" s="19" t="str">
        <f>IF(DataGoesHere!B745="",IF(DD746="Forecast",(Output!$E$47*IntermediateCalcs!DH745)+((1-Output!$E$47)*IntermediateCalcs!DF745),""),(Output!$E$47*IntermediateCalcs!DB745)+((1-Output!$E$47)*IntermediateCalcs!DF745))</f>
        <v/>
      </c>
      <c r="DG746" s="19" t="str">
        <f>IF(DataGoesHere!B745="",IF(DD746="Forecast",(Output!$G$47*(IntermediateCalcs!DF746-IntermediateCalcs!DF745))+((1-Output!$G$47)*IntermediateCalcs!DG745),""),(Output!$G$47*(IntermediateCalcs!DF746-IntermediateCalcs!DF745))+((1-Output!$G$47)*IntermediateCalcs!DG745))</f>
        <v/>
      </c>
      <c r="DH746" s="19" t="str">
        <f>IF(DataGoesHere!B745="",IF(DD746="Forecast",DF746+DG746,""),DF746+DG746)</f>
        <v/>
      </c>
      <c r="DI746" s="274" t="str">
        <f>IF(DH746="","",IF(IntermediateCalcs!$AO$9="Yes",IntermediateCalcs!DH746*$CX746,IntermediateCalcs!DH746))</f>
        <v/>
      </c>
      <c r="DJ746" s="250" t="str">
        <f>IF(DataGoesHere!$B746="","",($CZ746-DI746))</f>
        <v/>
      </c>
      <c r="DK746" s="250" t="str">
        <f>IF(DataGoesHere!$B746="","",ABS($CZ746-DI746))</f>
        <v/>
      </c>
      <c r="DL746" s="250" t="str">
        <f>IF(DataGoesHere!$B746="","",DK746^2)</f>
        <v/>
      </c>
      <c r="DM746" s="249" t="str">
        <f>IF(DataGoesHere!$B746="","",DK746/$CZ746)</f>
        <v/>
      </c>
      <c r="DN746" s="250" t="str">
        <f>IF(DataGoesHere!$B746="","",SUM(DJ$2:DJ746)/AVERAGE(DK:DK))</f>
        <v/>
      </c>
      <c r="DP746" s="19" t="str">
        <f>IF(DataGoesHere!B746="",IF($DD746="Forecast",(Output!E$48*IntermediateCalcs!CY746)+Output!G$48,""),(Output!E$48*IntermediateCalcs!CY746)+Output!G$48)</f>
        <v/>
      </c>
      <c r="DQ746" s="274" t="str">
        <f>IF(DP746="","",IF(IntermediateCalcs!$AO$9="Yes",IntermediateCalcs!DP746*$CX746,IntermediateCalcs!DP746))</f>
        <v/>
      </c>
      <c r="DR746" s="250" t="str">
        <f>IF(DataGoesHere!$B746="","",($CZ746-DQ746))</f>
        <v/>
      </c>
      <c r="DS746" s="250" t="str">
        <f>IF(DataGoesHere!$B746="","",ABS($CZ746-DQ746))</f>
        <v/>
      </c>
      <c r="DT746" s="250" t="str">
        <f>IF(DataGoesHere!$B746="","",DS746^2)</f>
        <v/>
      </c>
      <c r="DU746" s="249" t="str">
        <f>IF(DataGoesHere!$B746="","",DS746/$CZ746)</f>
        <v/>
      </c>
      <c r="DV746" s="250" t="str">
        <f>IF(DataGoesHere!$B746="","",SUM(DR$2:DR746)/AVERAGE(DS:DS))</f>
        <v/>
      </c>
      <c r="DX746" s="19" t="str">
        <f>IF(DataGoesHere!$B745="","",(DB740*(Output!$O$49/Output!$P$49))+(IntermediateCalcs!DB741*(Output!$M$49/Output!$P$49))+(IntermediateCalcs!DB742*(Output!$K$49/Output!$P$49))+(DB743*(Output!$I$49/Output!$P$49))+(IntermediateCalcs!DB744*(Output!$G$49/Output!$P$49))+(IntermediateCalcs!DB745*(Output!$E$49/Output!$P$49)))</f>
        <v/>
      </c>
      <c r="DY746" s="274" t="str">
        <f>IF(DX746="","",IF(IntermediateCalcs!$AO$9="Yes",IntermediateCalcs!DX746*$CX746,IntermediateCalcs!DX746))</f>
        <v/>
      </c>
      <c r="DZ746" s="250" t="str">
        <f>IF(DataGoesHere!$B746="","",($CZ746-DY746))</f>
        <v/>
      </c>
      <c r="EA746" s="250" t="str">
        <f>IF(DataGoesHere!$B746="","",ABS($CZ746-DY746))</f>
        <v/>
      </c>
      <c r="EB746" s="250" t="str">
        <f>IF(DataGoesHere!$B746="","",EA746^2)</f>
        <v/>
      </c>
      <c r="EC746" s="249" t="str">
        <f>IF(DataGoesHere!$B746="","",EA746/$CZ746)</f>
        <v/>
      </c>
      <c r="ED746" s="250" t="str">
        <f>IF(DataGoesHere!$B746="","",SUM(DZ$2:DZ746)/AVERAGE(EA:EA))</f>
        <v/>
      </c>
    </row>
    <row r="747" spans="20:134" x14ac:dyDescent="0.2">
      <c r="T747" s="240"/>
      <c r="U747" s="245" t="str">
        <f>IF(DataGoesHere!$B747="","",(DataGoesHere!$B747/SUM(DataGoesHere!$B747:'DataGoesHere'!$B757)))</f>
        <v/>
      </c>
      <c r="V747" s="86"/>
      <c r="W747" s="86"/>
      <c r="X747" s="86"/>
      <c r="Y747" s="86"/>
      <c r="Z747" s="86"/>
      <c r="AA747" s="86"/>
      <c r="AB747" s="86"/>
      <c r="AC747" s="86"/>
      <c r="AD747" s="86"/>
      <c r="AE747" s="241"/>
      <c r="CV747" s="310" t="str">
        <f>IF(DataGoesHere!B747="","",DataGoesHere!A747)</f>
        <v/>
      </c>
      <c r="CW747" s="271">
        <f t="shared" ca="1" si="30"/>
        <v>2</v>
      </c>
      <c r="CX747" s="272">
        <f t="shared" ca="1" si="31"/>
        <v>0.80574490527728204</v>
      </c>
      <c r="CY747" s="266">
        <f>DataGoesHere!A747</f>
        <v>746</v>
      </c>
      <c r="CZ747" s="19" t="str">
        <f>IF(DataGoesHere!B747="","",DataGoesHere!B747)</f>
        <v/>
      </c>
      <c r="DA747" s="19" t="str">
        <f>IF(DataGoesHere!B747="","",IF(AH$5="No",DataGoesHere!B747,DataGoesHere!B747-(AH$2*(DataGoesHere!A747-1))))</f>
        <v/>
      </c>
      <c r="DB747" s="19" t="str">
        <f>IF(DataGoesHere!B747="","",IF(AO$9="No",DataGoesHere!B747,DataGoesHere!B747/CX747))</f>
        <v/>
      </c>
      <c r="DC747" s="19" t="str">
        <f>IF(DataGoesHere!B747="","",IF(AO$9="No",DA747,DA747/CX747))</f>
        <v/>
      </c>
      <c r="DD747" s="293" t="str">
        <f>IF(CZ747="",IF(COUNTIF(DD$2:DD746,"Forecast")&lt;Output!E$43,"Forecast",""),"Actual")</f>
        <v/>
      </c>
      <c r="DF747" s="19" t="str">
        <f>IF(DataGoesHere!B746="",IF(DD747="Forecast",(Output!$E$47*IntermediateCalcs!DH746)+((1-Output!$E$47)*IntermediateCalcs!DF746),""),(Output!$E$47*IntermediateCalcs!DB746)+((1-Output!$E$47)*IntermediateCalcs!DF746))</f>
        <v/>
      </c>
      <c r="DG747" s="19" t="str">
        <f>IF(DataGoesHere!B746="",IF(DD747="Forecast",(Output!$G$47*(IntermediateCalcs!DF747-IntermediateCalcs!DF746))+((1-Output!$G$47)*IntermediateCalcs!DG746),""),(Output!$G$47*(IntermediateCalcs!DF747-IntermediateCalcs!DF746))+((1-Output!$G$47)*IntermediateCalcs!DG746))</f>
        <v/>
      </c>
      <c r="DH747" s="19" t="str">
        <f>IF(DataGoesHere!B746="",IF(DD747="Forecast",DF747+DG747,""),DF747+DG747)</f>
        <v/>
      </c>
      <c r="DI747" s="274" t="str">
        <f>IF(DH747="","",IF(IntermediateCalcs!$AO$9="Yes",IntermediateCalcs!DH747*$CX747,IntermediateCalcs!DH747))</f>
        <v/>
      </c>
      <c r="DJ747" s="250" t="str">
        <f>IF(DataGoesHere!$B747="","",($CZ747-DI747))</f>
        <v/>
      </c>
      <c r="DK747" s="250" t="str">
        <f>IF(DataGoesHere!$B747="","",ABS($CZ747-DI747))</f>
        <v/>
      </c>
      <c r="DL747" s="250" t="str">
        <f>IF(DataGoesHere!$B747="","",DK747^2)</f>
        <v/>
      </c>
      <c r="DM747" s="249" t="str">
        <f>IF(DataGoesHere!$B747="","",DK747/$CZ747)</f>
        <v/>
      </c>
      <c r="DN747" s="250" t="str">
        <f>IF(DataGoesHere!$B747="","",SUM(DJ$2:DJ747)/AVERAGE(DK:DK))</f>
        <v/>
      </c>
      <c r="DP747" s="19" t="str">
        <f>IF(DataGoesHere!B747="",IF($DD747="Forecast",(Output!E$48*IntermediateCalcs!CY747)+Output!G$48,""),(Output!E$48*IntermediateCalcs!CY747)+Output!G$48)</f>
        <v/>
      </c>
      <c r="DQ747" s="274" t="str">
        <f>IF(DP747="","",IF(IntermediateCalcs!$AO$9="Yes",IntermediateCalcs!DP747*$CX747,IntermediateCalcs!DP747))</f>
        <v/>
      </c>
      <c r="DR747" s="250" t="str">
        <f>IF(DataGoesHere!$B747="","",($CZ747-DQ747))</f>
        <v/>
      </c>
      <c r="DS747" s="250" t="str">
        <f>IF(DataGoesHere!$B747="","",ABS($CZ747-DQ747))</f>
        <v/>
      </c>
      <c r="DT747" s="250" t="str">
        <f>IF(DataGoesHere!$B747="","",DS747^2)</f>
        <v/>
      </c>
      <c r="DU747" s="249" t="str">
        <f>IF(DataGoesHere!$B747="","",DS747/$CZ747)</f>
        <v/>
      </c>
      <c r="DV747" s="250" t="str">
        <f>IF(DataGoesHere!$B747="","",SUM(DR$2:DR747)/AVERAGE(DS:DS))</f>
        <v/>
      </c>
      <c r="DX747" s="19" t="str">
        <f>IF(DataGoesHere!$B746="","",(DB741*(Output!$O$49/Output!$P$49))+(IntermediateCalcs!DB742*(Output!$M$49/Output!$P$49))+(IntermediateCalcs!DB743*(Output!$K$49/Output!$P$49))+(DB744*(Output!$I$49/Output!$P$49))+(IntermediateCalcs!DB745*(Output!$G$49/Output!$P$49))+(IntermediateCalcs!DB746*(Output!$E$49/Output!$P$49)))</f>
        <v/>
      </c>
      <c r="DY747" s="274" t="str">
        <f>IF(DX747="","",IF(IntermediateCalcs!$AO$9="Yes",IntermediateCalcs!DX747*$CX747,IntermediateCalcs!DX747))</f>
        <v/>
      </c>
      <c r="DZ747" s="250" t="str">
        <f>IF(DataGoesHere!$B747="","",($CZ747-DY747))</f>
        <v/>
      </c>
      <c r="EA747" s="250" t="str">
        <f>IF(DataGoesHere!$B747="","",ABS($CZ747-DY747))</f>
        <v/>
      </c>
      <c r="EB747" s="250" t="str">
        <f>IF(DataGoesHere!$B747="","",EA747^2)</f>
        <v/>
      </c>
      <c r="EC747" s="249" t="str">
        <f>IF(DataGoesHere!$B747="","",EA747/$CZ747)</f>
        <v/>
      </c>
      <c r="ED747" s="250" t="str">
        <f>IF(DataGoesHere!$B747="","",SUM(DZ$2:DZ747)/AVERAGE(EA:EA))</f>
        <v/>
      </c>
    </row>
    <row r="748" spans="20:134" x14ac:dyDescent="0.2">
      <c r="T748" s="240"/>
      <c r="U748" s="86"/>
      <c r="V748" s="245" t="str">
        <f>IF(DataGoesHere!$B748="","",(DataGoesHere!$B748/SUM(DataGoesHere!$B746:'DataGoesHere'!$B757)))</f>
        <v/>
      </c>
      <c r="W748" s="86"/>
      <c r="X748" s="86"/>
      <c r="Y748" s="86"/>
      <c r="Z748" s="86"/>
      <c r="AA748" s="86"/>
      <c r="AB748" s="86"/>
      <c r="AC748" s="86"/>
      <c r="AD748" s="86"/>
      <c r="AE748" s="241"/>
      <c r="CV748" s="310" t="str">
        <f>IF(DataGoesHere!B748="","",DataGoesHere!A748)</f>
        <v/>
      </c>
      <c r="CW748" s="271">
        <f t="shared" ca="1" si="30"/>
        <v>3</v>
      </c>
      <c r="CX748" s="272">
        <f t="shared" ca="1" si="31"/>
        <v>0.79862940076451561</v>
      </c>
      <c r="CY748" s="266">
        <f>DataGoesHere!A748</f>
        <v>747</v>
      </c>
      <c r="CZ748" s="19" t="str">
        <f>IF(DataGoesHere!B748="","",DataGoesHere!B748)</f>
        <v/>
      </c>
      <c r="DA748" s="19" t="str">
        <f>IF(DataGoesHere!B748="","",IF(AH$5="No",DataGoesHere!B748,DataGoesHere!B748-(AH$2*(DataGoesHere!A748-1))))</f>
        <v/>
      </c>
      <c r="DB748" s="19" t="str">
        <f>IF(DataGoesHere!B748="","",IF(AO$9="No",DataGoesHere!B748,DataGoesHere!B748/CX748))</f>
        <v/>
      </c>
      <c r="DC748" s="19" t="str">
        <f>IF(DataGoesHere!B748="","",IF(AO$9="No",DA748,DA748/CX748))</f>
        <v/>
      </c>
      <c r="DD748" s="293" t="str">
        <f>IF(CZ748="",IF(COUNTIF(DD$2:DD747,"Forecast")&lt;Output!E$43,"Forecast",""),"Actual")</f>
        <v/>
      </c>
      <c r="DF748" s="19" t="str">
        <f>IF(DataGoesHere!B747="",IF(DD748="Forecast",(Output!$E$47*IntermediateCalcs!DH747)+((1-Output!$E$47)*IntermediateCalcs!DF747),""),(Output!$E$47*IntermediateCalcs!DB747)+((1-Output!$E$47)*IntermediateCalcs!DF747))</f>
        <v/>
      </c>
      <c r="DG748" s="19" t="str">
        <f>IF(DataGoesHere!B747="",IF(DD748="Forecast",(Output!$G$47*(IntermediateCalcs!DF748-IntermediateCalcs!DF747))+((1-Output!$G$47)*IntermediateCalcs!DG747),""),(Output!$G$47*(IntermediateCalcs!DF748-IntermediateCalcs!DF747))+((1-Output!$G$47)*IntermediateCalcs!DG747))</f>
        <v/>
      </c>
      <c r="DH748" s="19" t="str">
        <f>IF(DataGoesHere!B747="",IF(DD748="Forecast",DF748+DG748,""),DF748+DG748)</f>
        <v/>
      </c>
      <c r="DI748" s="274" t="str">
        <f>IF(DH748="","",IF(IntermediateCalcs!$AO$9="Yes",IntermediateCalcs!DH748*$CX748,IntermediateCalcs!DH748))</f>
        <v/>
      </c>
      <c r="DJ748" s="250" t="str">
        <f>IF(DataGoesHere!$B748="","",($CZ748-DI748))</f>
        <v/>
      </c>
      <c r="DK748" s="250" t="str">
        <f>IF(DataGoesHere!$B748="","",ABS($CZ748-DI748))</f>
        <v/>
      </c>
      <c r="DL748" s="250" t="str">
        <f>IF(DataGoesHere!$B748="","",DK748^2)</f>
        <v/>
      </c>
      <c r="DM748" s="249" t="str">
        <f>IF(DataGoesHere!$B748="","",DK748/$CZ748)</f>
        <v/>
      </c>
      <c r="DN748" s="250" t="str">
        <f>IF(DataGoesHere!$B748="","",SUM(DJ$2:DJ748)/AVERAGE(DK:DK))</f>
        <v/>
      </c>
      <c r="DP748" s="19" t="str">
        <f>IF(DataGoesHere!B748="",IF($DD748="Forecast",(Output!E$48*IntermediateCalcs!CY748)+Output!G$48,""),(Output!E$48*IntermediateCalcs!CY748)+Output!G$48)</f>
        <v/>
      </c>
      <c r="DQ748" s="274" t="str">
        <f>IF(DP748="","",IF(IntermediateCalcs!$AO$9="Yes",IntermediateCalcs!DP748*$CX748,IntermediateCalcs!DP748))</f>
        <v/>
      </c>
      <c r="DR748" s="250" t="str">
        <f>IF(DataGoesHere!$B748="","",($CZ748-DQ748))</f>
        <v/>
      </c>
      <c r="DS748" s="250" t="str">
        <f>IF(DataGoesHere!$B748="","",ABS($CZ748-DQ748))</f>
        <v/>
      </c>
      <c r="DT748" s="250" t="str">
        <f>IF(DataGoesHere!$B748="","",DS748^2)</f>
        <v/>
      </c>
      <c r="DU748" s="249" t="str">
        <f>IF(DataGoesHere!$B748="","",DS748/$CZ748)</f>
        <v/>
      </c>
      <c r="DV748" s="250" t="str">
        <f>IF(DataGoesHere!$B748="","",SUM(DR$2:DR748)/AVERAGE(DS:DS))</f>
        <v/>
      </c>
      <c r="DX748" s="19" t="str">
        <f>IF(DataGoesHere!$B747="","",(DB742*(Output!$O$49/Output!$P$49))+(IntermediateCalcs!DB743*(Output!$M$49/Output!$P$49))+(IntermediateCalcs!DB744*(Output!$K$49/Output!$P$49))+(DB745*(Output!$I$49/Output!$P$49))+(IntermediateCalcs!DB746*(Output!$G$49/Output!$P$49))+(IntermediateCalcs!DB747*(Output!$E$49/Output!$P$49)))</f>
        <v/>
      </c>
      <c r="DY748" s="274" t="str">
        <f>IF(DX748="","",IF(IntermediateCalcs!$AO$9="Yes",IntermediateCalcs!DX748*$CX748,IntermediateCalcs!DX748))</f>
        <v/>
      </c>
      <c r="DZ748" s="250" t="str">
        <f>IF(DataGoesHere!$B748="","",($CZ748-DY748))</f>
        <v/>
      </c>
      <c r="EA748" s="250" t="str">
        <f>IF(DataGoesHere!$B748="","",ABS($CZ748-DY748))</f>
        <v/>
      </c>
      <c r="EB748" s="250" t="str">
        <f>IF(DataGoesHere!$B748="","",EA748^2)</f>
        <v/>
      </c>
      <c r="EC748" s="249" t="str">
        <f>IF(DataGoesHere!$B748="","",EA748/$CZ748)</f>
        <v/>
      </c>
      <c r="ED748" s="250" t="str">
        <f>IF(DataGoesHere!$B748="","",SUM(DZ$2:DZ748)/AVERAGE(EA:EA))</f>
        <v/>
      </c>
    </row>
    <row r="749" spans="20:134" x14ac:dyDescent="0.2">
      <c r="T749" s="240"/>
      <c r="U749" s="86"/>
      <c r="V749" s="86"/>
      <c r="W749" s="245" t="str">
        <f>IF(DataGoesHere!$B749="","",(DataGoesHere!$B749/SUM(DataGoesHere!$B746:'DataGoesHere'!$B757)))</f>
        <v/>
      </c>
      <c r="X749" s="86"/>
      <c r="Y749" s="86"/>
      <c r="Z749" s="86"/>
      <c r="AA749" s="86"/>
      <c r="AB749" s="86"/>
      <c r="AC749" s="86"/>
      <c r="AD749" s="86"/>
      <c r="AE749" s="241"/>
      <c r="CV749" s="310" t="str">
        <f>IF(DataGoesHere!B749="","",DataGoesHere!A749)</f>
        <v/>
      </c>
      <c r="CW749" s="271">
        <f t="shared" ca="1" si="30"/>
        <v>4</v>
      </c>
      <c r="CX749" s="272">
        <f t="shared" ca="1" si="31"/>
        <v>1.0149292433706087</v>
      </c>
      <c r="CY749" s="266">
        <f>DataGoesHere!A749</f>
        <v>748</v>
      </c>
      <c r="CZ749" s="19" t="str">
        <f>IF(DataGoesHere!B749="","",DataGoesHere!B749)</f>
        <v/>
      </c>
      <c r="DA749" s="19" t="str">
        <f>IF(DataGoesHere!B749="","",IF(AH$5="No",DataGoesHere!B749,DataGoesHere!B749-(AH$2*(DataGoesHere!A749-1))))</f>
        <v/>
      </c>
      <c r="DB749" s="19" t="str">
        <f>IF(DataGoesHere!B749="","",IF(AO$9="No",DataGoesHere!B749,DataGoesHere!B749/CX749))</f>
        <v/>
      </c>
      <c r="DC749" s="19" t="str">
        <f>IF(DataGoesHere!B749="","",IF(AO$9="No",DA749,DA749/CX749))</f>
        <v/>
      </c>
      <c r="DD749" s="293" t="str">
        <f>IF(CZ749="",IF(COUNTIF(DD$2:DD748,"Forecast")&lt;Output!E$43,"Forecast",""),"Actual")</f>
        <v/>
      </c>
      <c r="DF749" s="19" t="str">
        <f>IF(DataGoesHere!B748="",IF(DD749="Forecast",(Output!$E$47*IntermediateCalcs!DH748)+((1-Output!$E$47)*IntermediateCalcs!DF748),""),(Output!$E$47*IntermediateCalcs!DB748)+((1-Output!$E$47)*IntermediateCalcs!DF748))</f>
        <v/>
      </c>
      <c r="DG749" s="19" t="str">
        <f>IF(DataGoesHere!B748="",IF(DD749="Forecast",(Output!$G$47*(IntermediateCalcs!DF749-IntermediateCalcs!DF748))+((1-Output!$G$47)*IntermediateCalcs!DG748),""),(Output!$G$47*(IntermediateCalcs!DF749-IntermediateCalcs!DF748))+((1-Output!$G$47)*IntermediateCalcs!DG748))</f>
        <v/>
      </c>
      <c r="DH749" s="19" t="str">
        <f>IF(DataGoesHere!B748="",IF(DD749="Forecast",DF749+DG749,""),DF749+DG749)</f>
        <v/>
      </c>
      <c r="DI749" s="274" t="str">
        <f>IF(DH749="","",IF(IntermediateCalcs!$AO$9="Yes",IntermediateCalcs!DH749*$CX749,IntermediateCalcs!DH749))</f>
        <v/>
      </c>
      <c r="DJ749" s="250" t="str">
        <f>IF(DataGoesHere!$B749="","",($CZ749-DI749))</f>
        <v/>
      </c>
      <c r="DK749" s="250" t="str">
        <f>IF(DataGoesHere!$B749="","",ABS($CZ749-DI749))</f>
        <v/>
      </c>
      <c r="DL749" s="250" t="str">
        <f>IF(DataGoesHere!$B749="","",DK749^2)</f>
        <v/>
      </c>
      <c r="DM749" s="249" t="str">
        <f>IF(DataGoesHere!$B749="","",DK749/$CZ749)</f>
        <v/>
      </c>
      <c r="DN749" s="250" t="str">
        <f>IF(DataGoesHere!$B749="","",SUM(DJ$2:DJ749)/AVERAGE(DK:DK))</f>
        <v/>
      </c>
      <c r="DP749" s="19" t="str">
        <f>IF(DataGoesHere!B749="",IF($DD749="Forecast",(Output!E$48*IntermediateCalcs!CY749)+Output!G$48,""),(Output!E$48*IntermediateCalcs!CY749)+Output!G$48)</f>
        <v/>
      </c>
      <c r="DQ749" s="274" t="str">
        <f>IF(DP749="","",IF(IntermediateCalcs!$AO$9="Yes",IntermediateCalcs!DP749*$CX749,IntermediateCalcs!DP749))</f>
        <v/>
      </c>
      <c r="DR749" s="250" t="str">
        <f>IF(DataGoesHere!$B749="","",($CZ749-DQ749))</f>
        <v/>
      </c>
      <c r="DS749" s="250" t="str">
        <f>IF(DataGoesHere!$B749="","",ABS($CZ749-DQ749))</f>
        <v/>
      </c>
      <c r="DT749" s="250" t="str">
        <f>IF(DataGoesHere!$B749="","",DS749^2)</f>
        <v/>
      </c>
      <c r="DU749" s="249" t="str">
        <f>IF(DataGoesHere!$B749="","",DS749/$CZ749)</f>
        <v/>
      </c>
      <c r="DV749" s="250" t="str">
        <f>IF(DataGoesHere!$B749="","",SUM(DR$2:DR749)/AVERAGE(DS:DS))</f>
        <v/>
      </c>
      <c r="DX749" s="19" t="str">
        <f>IF(DataGoesHere!$B748="","",(DB743*(Output!$O$49/Output!$P$49))+(IntermediateCalcs!DB744*(Output!$M$49/Output!$P$49))+(IntermediateCalcs!DB745*(Output!$K$49/Output!$P$49))+(DB746*(Output!$I$49/Output!$P$49))+(IntermediateCalcs!DB747*(Output!$G$49/Output!$P$49))+(IntermediateCalcs!DB748*(Output!$E$49/Output!$P$49)))</f>
        <v/>
      </c>
      <c r="DY749" s="274" t="str">
        <f>IF(DX749="","",IF(IntermediateCalcs!$AO$9="Yes",IntermediateCalcs!DX749*$CX749,IntermediateCalcs!DX749))</f>
        <v/>
      </c>
      <c r="DZ749" s="250" t="str">
        <f>IF(DataGoesHere!$B749="","",($CZ749-DY749))</f>
        <v/>
      </c>
      <c r="EA749" s="250" t="str">
        <f>IF(DataGoesHere!$B749="","",ABS($CZ749-DY749))</f>
        <v/>
      </c>
      <c r="EB749" s="250" t="str">
        <f>IF(DataGoesHere!$B749="","",EA749^2)</f>
        <v/>
      </c>
      <c r="EC749" s="249" t="str">
        <f>IF(DataGoesHere!$B749="","",EA749/$CZ749)</f>
        <v/>
      </c>
      <c r="ED749" s="250" t="str">
        <f>IF(DataGoesHere!$B749="","",SUM(DZ$2:DZ749)/AVERAGE(EA:EA))</f>
        <v/>
      </c>
    </row>
    <row r="750" spans="20:134" x14ac:dyDescent="0.2">
      <c r="T750" s="240"/>
      <c r="U750" s="86"/>
      <c r="V750" s="86"/>
      <c r="W750" s="86"/>
      <c r="X750" s="245" t="str">
        <f>IF(DataGoesHere!$B750="","",(DataGoesHere!$B750/SUM(DataGoesHere!$B746:'DataGoesHere'!$B757)))</f>
        <v/>
      </c>
      <c r="Y750" s="86"/>
      <c r="Z750" s="86"/>
      <c r="AA750" s="86"/>
      <c r="AB750" s="86"/>
      <c r="AC750" s="86"/>
      <c r="AD750" s="86"/>
      <c r="AE750" s="241"/>
      <c r="CV750" s="310" t="str">
        <f>IF(DataGoesHere!B750="","",DataGoesHere!A750)</f>
        <v/>
      </c>
      <c r="CW750" s="271">
        <f t="shared" ca="1" si="30"/>
        <v>5</v>
      </c>
      <c r="CX750" s="272">
        <f t="shared" ca="1" si="31"/>
        <v>0.97875414397996308</v>
      </c>
      <c r="CY750" s="266">
        <f>DataGoesHere!A750</f>
        <v>749</v>
      </c>
      <c r="CZ750" s="19" t="str">
        <f>IF(DataGoesHere!B750="","",DataGoesHere!B750)</f>
        <v/>
      </c>
      <c r="DA750" s="19" t="str">
        <f>IF(DataGoesHere!B750="","",IF(AH$5="No",DataGoesHere!B750,DataGoesHere!B750-(AH$2*(DataGoesHere!A750-1))))</f>
        <v/>
      </c>
      <c r="DB750" s="19" t="str">
        <f>IF(DataGoesHere!B750="","",IF(AO$9="No",DataGoesHere!B750,DataGoesHere!B750/CX750))</f>
        <v/>
      </c>
      <c r="DC750" s="19" t="str">
        <f>IF(DataGoesHere!B750="","",IF(AO$9="No",DA750,DA750/CX750))</f>
        <v/>
      </c>
      <c r="DD750" s="293" t="str">
        <f>IF(CZ750="",IF(COUNTIF(DD$2:DD749,"Forecast")&lt;Output!E$43,"Forecast",""),"Actual")</f>
        <v/>
      </c>
      <c r="DF750" s="19" t="str">
        <f>IF(DataGoesHere!B749="",IF(DD750="Forecast",(Output!$E$47*IntermediateCalcs!DH749)+((1-Output!$E$47)*IntermediateCalcs!DF749),""),(Output!$E$47*IntermediateCalcs!DB749)+((1-Output!$E$47)*IntermediateCalcs!DF749))</f>
        <v/>
      </c>
      <c r="DG750" s="19" t="str">
        <f>IF(DataGoesHere!B749="",IF(DD750="Forecast",(Output!$G$47*(IntermediateCalcs!DF750-IntermediateCalcs!DF749))+((1-Output!$G$47)*IntermediateCalcs!DG749),""),(Output!$G$47*(IntermediateCalcs!DF750-IntermediateCalcs!DF749))+((1-Output!$G$47)*IntermediateCalcs!DG749))</f>
        <v/>
      </c>
      <c r="DH750" s="19" t="str">
        <f>IF(DataGoesHere!B749="",IF(DD750="Forecast",DF750+DG750,""),DF750+DG750)</f>
        <v/>
      </c>
      <c r="DI750" s="274" t="str">
        <f>IF(DH750="","",IF(IntermediateCalcs!$AO$9="Yes",IntermediateCalcs!DH750*$CX750,IntermediateCalcs!DH750))</f>
        <v/>
      </c>
      <c r="DJ750" s="250" t="str">
        <f>IF(DataGoesHere!$B750="","",($CZ750-DI750))</f>
        <v/>
      </c>
      <c r="DK750" s="250" t="str">
        <f>IF(DataGoesHere!$B750="","",ABS($CZ750-DI750))</f>
        <v/>
      </c>
      <c r="DL750" s="250" t="str">
        <f>IF(DataGoesHere!$B750="","",DK750^2)</f>
        <v/>
      </c>
      <c r="DM750" s="249" t="str">
        <f>IF(DataGoesHere!$B750="","",DK750/$CZ750)</f>
        <v/>
      </c>
      <c r="DN750" s="250" t="str">
        <f>IF(DataGoesHere!$B750="","",SUM(DJ$2:DJ750)/AVERAGE(DK:DK))</f>
        <v/>
      </c>
      <c r="DP750" s="19" t="str">
        <f>IF(DataGoesHere!B750="",IF($DD750="Forecast",(Output!E$48*IntermediateCalcs!CY750)+Output!G$48,""),(Output!E$48*IntermediateCalcs!CY750)+Output!G$48)</f>
        <v/>
      </c>
      <c r="DQ750" s="274" t="str">
        <f>IF(DP750="","",IF(IntermediateCalcs!$AO$9="Yes",IntermediateCalcs!DP750*$CX750,IntermediateCalcs!DP750))</f>
        <v/>
      </c>
      <c r="DR750" s="250" t="str">
        <f>IF(DataGoesHere!$B750="","",($CZ750-DQ750))</f>
        <v/>
      </c>
      <c r="DS750" s="250" t="str">
        <f>IF(DataGoesHere!$B750="","",ABS($CZ750-DQ750))</f>
        <v/>
      </c>
      <c r="DT750" s="250" t="str">
        <f>IF(DataGoesHere!$B750="","",DS750^2)</f>
        <v/>
      </c>
      <c r="DU750" s="249" t="str">
        <f>IF(DataGoesHere!$B750="","",DS750/$CZ750)</f>
        <v/>
      </c>
      <c r="DV750" s="250" t="str">
        <f>IF(DataGoesHere!$B750="","",SUM(DR$2:DR750)/AVERAGE(DS:DS))</f>
        <v/>
      </c>
      <c r="DX750" s="19" t="str">
        <f>IF(DataGoesHere!$B749="","",(DB744*(Output!$O$49/Output!$P$49))+(IntermediateCalcs!DB745*(Output!$M$49/Output!$P$49))+(IntermediateCalcs!DB746*(Output!$K$49/Output!$P$49))+(DB747*(Output!$I$49/Output!$P$49))+(IntermediateCalcs!DB748*(Output!$G$49/Output!$P$49))+(IntermediateCalcs!DB749*(Output!$E$49/Output!$P$49)))</f>
        <v/>
      </c>
      <c r="DY750" s="274" t="str">
        <f>IF(DX750="","",IF(IntermediateCalcs!$AO$9="Yes",IntermediateCalcs!DX750*$CX750,IntermediateCalcs!DX750))</f>
        <v/>
      </c>
      <c r="DZ750" s="250" t="str">
        <f>IF(DataGoesHere!$B750="","",($CZ750-DY750))</f>
        <v/>
      </c>
      <c r="EA750" s="250" t="str">
        <f>IF(DataGoesHere!$B750="","",ABS($CZ750-DY750))</f>
        <v/>
      </c>
      <c r="EB750" s="250" t="str">
        <f>IF(DataGoesHere!$B750="","",EA750^2)</f>
        <v/>
      </c>
      <c r="EC750" s="249" t="str">
        <f>IF(DataGoesHere!$B750="","",EA750/$CZ750)</f>
        <v/>
      </c>
      <c r="ED750" s="250" t="str">
        <f>IF(DataGoesHere!$B750="","",SUM(DZ$2:DZ750)/AVERAGE(EA:EA))</f>
        <v/>
      </c>
    </row>
    <row r="751" spans="20:134" x14ac:dyDescent="0.2">
      <c r="T751" s="240"/>
      <c r="U751" s="86"/>
      <c r="V751" s="86"/>
      <c r="W751" s="86"/>
      <c r="X751" s="86"/>
      <c r="Y751" s="245" t="str">
        <f>IF(DataGoesHere!$B751="","",(DataGoesHere!$B751/SUM(DataGoesHere!$B746:'DataGoesHere'!$B757)))</f>
        <v/>
      </c>
      <c r="Z751" s="86"/>
      <c r="AA751" s="86"/>
      <c r="AB751" s="86"/>
      <c r="AC751" s="86"/>
      <c r="AD751" s="86"/>
      <c r="AE751" s="241"/>
      <c r="CV751" s="310" t="str">
        <f>IF(DataGoesHere!B751="","",DataGoesHere!A751)</f>
        <v/>
      </c>
      <c r="CW751" s="271">
        <f t="shared" ca="1" si="30"/>
        <v>6</v>
      </c>
      <c r="CX751" s="272">
        <f t="shared" ca="1" si="31"/>
        <v>1.0779088099730167</v>
      </c>
      <c r="CY751" s="266">
        <f>DataGoesHere!A751</f>
        <v>750</v>
      </c>
      <c r="CZ751" s="19" t="str">
        <f>IF(DataGoesHere!B751="","",DataGoesHere!B751)</f>
        <v/>
      </c>
      <c r="DA751" s="19" t="str">
        <f>IF(DataGoesHere!B751="","",IF(AH$5="No",DataGoesHere!B751,DataGoesHere!B751-(AH$2*(DataGoesHere!A751-1))))</f>
        <v/>
      </c>
      <c r="DB751" s="19" t="str">
        <f>IF(DataGoesHere!B751="","",IF(AO$9="No",DataGoesHere!B751,DataGoesHere!B751/CX751))</f>
        <v/>
      </c>
      <c r="DC751" s="19" t="str">
        <f>IF(DataGoesHere!B751="","",IF(AO$9="No",DA751,DA751/CX751))</f>
        <v/>
      </c>
      <c r="DD751" s="293" t="str">
        <f>IF(CZ751="",IF(COUNTIF(DD$2:DD750,"Forecast")&lt;Output!E$43,"Forecast",""),"Actual")</f>
        <v/>
      </c>
      <c r="DF751" s="19" t="str">
        <f>IF(DataGoesHere!B750="",IF(DD751="Forecast",(Output!$E$47*IntermediateCalcs!DH750)+((1-Output!$E$47)*IntermediateCalcs!DF750),""),(Output!$E$47*IntermediateCalcs!DB750)+((1-Output!$E$47)*IntermediateCalcs!DF750))</f>
        <v/>
      </c>
      <c r="DG751" s="19" t="str">
        <f>IF(DataGoesHere!B750="",IF(DD751="Forecast",(Output!$G$47*(IntermediateCalcs!DF751-IntermediateCalcs!DF750))+((1-Output!$G$47)*IntermediateCalcs!DG750),""),(Output!$G$47*(IntermediateCalcs!DF751-IntermediateCalcs!DF750))+((1-Output!$G$47)*IntermediateCalcs!DG750))</f>
        <v/>
      </c>
      <c r="DH751" s="19" t="str">
        <f>IF(DataGoesHere!B750="",IF(DD751="Forecast",DF751+DG751,""),DF751+DG751)</f>
        <v/>
      </c>
      <c r="DI751" s="274" t="str">
        <f>IF(DH751="","",IF(IntermediateCalcs!$AO$9="Yes",IntermediateCalcs!DH751*$CX751,IntermediateCalcs!DH751))</f>
        <v/>
      </c>
      <c r="DJ751" s="250" t="str">
        <f>IF(DataGoesHere!$B751="","",($CZ751-DI751))</f>
        <v/>
      </c>
      <c r="DK751" s="250" t="str">
        <f>IF(DataGoesHere!$B751="","",ABS($CZ751-DI751))</f>
        <v/>
      </c>
      <c r="DL751" s="250" t="str">
        <f>IF(DataGoesHere!$B751="","",DK751^2)</f>
        <v/>
      </c>
      <c r="DM751" s="249" t="str">
        <f>IF(DataGoesHere!$B751="","",DK751/$CZ751)</f>
        <v/>
      </c>
      <c r="DN751" s="250" t="str">
        <f>IF(DataGoesHere!$B751="","",SUM(DJ$2:DJ751)/AVERAGE(DK:DK))</f>
        <v/>
      </c>
      <c r="DP751" s="19" t="str">
        <f>IF(DataGoesHere!B751="",IF($DD751="Forecast",(Output!E$48*IntermediateCalcs!CY751)+Output!G$48,""),(Output!E$48*IntermediateCalcs!CY751)+Output!G$48)</f>
        <v/>
      </c>
      <c r="DQ751" s="274" t="str">
        <f>IF(DP751="","",IF(IntermediateCalcs!$AO$9="Yes",IntermediateCalcs!DP751*$CX751,IntermediateCalcs!DP751))</f>
        <v/>
      </c>
      <c r="DR751" s="250" t="str">
        <f>IF(DataGoesHere!$B751="","",($CZ751-DQ751))</f>
        <v/>
      </c>
      <c r="DS751" s="250" t="str">
        <f>IF(DataGoesHere!$B751="","",ABS($CZ751-DQ751))</f>
        <v/>
      </c>
      <c r="DT751" s="250" t="str">
        <f>IF(DataGoesHere!$B751="","",DS751^2)</f>
        <v/>
      </c>
      <c r="DU751" s="249" t="str">
        <f>IF(DataGoesHere!$B751="","",DS751/$CZ751)</f>
        <v/>
      </c>
      <c r="DV751" s="250" t="str">
        <f>IF(DataGoesHere!$B751="","",SUM(DR$2:DR751)/AVERAGE(DS:DS))</f>
        <v/>
      </c>
      <c r="DX751" s="19" t="str">
        <f>IF(DataGoesHere!$B750="","",(DB745*(Output!$O$49/Output!$P$49))+(IntermediateCalcs!DB746*(Output!$M$49/Output!$P$49))+(IntermediateCalcs!DB747*(Output!$K$49/Output!$P$49))+(DB748*(Output!$I$49/Output!$P$49))+(IntermediateCalcs!DB749*(Output!$G$49/Output!$P$49))+(IntermediateCalcs!DB750*(Output!$E$49/Output!$P$49)))</f>
        <v/>
      </c>
      <c r="DY751" s="274" t="str">
        <f>IF(DX751="","",IF(IntermediateCalcs!$AO$9="Yes",IntermediateCalcs!DX751*$CX751,IntermediateCalcs!DX751))</f>
        <v/>
      </c>
      <c r="DZ751" s="250" t="str">
        <f>IF(DataGoesHere!$B751="","",($CZ751-DY751))</f>
        <v/>
      </c>
      <c r="EA751" s="250" t="str">
        <f>IF(DataGoesHere!$B751="","",ABS($CZ751-DY751))</f>
        <v/>
      </c>
      <c r="EB751" s="250" t="str">
        <f>IF(DataGoesHere!$B751="","",EA751^2)</f>
        <v/>
      </c>
      <c r="EC751" s="249" t="str">
        <f>IF(DataGoesHere!$B751="","",EA751/$CZ751)</f>
        <v/>
      </c>
      <c r="ED751" s="250" t="str">
        <f>IF(DataGoesHere!$B751="","",SUM(DZ$2:DZ751)/AVERAGE(EA:EA))</f>
        <v/>
      </c>
    </row>
    <row r="752" spans="20:134" x14ac:dyDescent="0.2">
      <c r="T752" s="240"/>
      <c r="U752" s="86"/>
      <c r="V752" s="86"/>
      <c r="W752" s="86"/>
      <c r="X752" s="86"/>
      <c r="Y752" s="86"/>
      <c r="Z752" s="245" t="str">
        <f>IF(DataGoesHere!$B752="","",(DataGoesHere!$B752/SUM(DataGoesHere!$B746:'DataGoesHere'!$B757)))</f>
        <v/>
      </c>
      <c r="AA752" s="86"/>
      <c r="AB752" s="86"/>
      <c r="AC752" s="86"/>
      <c r="AD752" s="86"/>
      <c r="AE752" s="241"/>
      <c r="CV752" s="310" t="str">
        <f>IF(DataGoesHere!B752="","",DataGoesHere!A752)</f>
        <v/>
      </c>
      <c r="CW752" s="271">
        <f t="shared" ca="1" si="30"/>
        <v>7</v>
      </c>
      <c r="CX752" s="272">
        <f t="shared" ca="1" si="31"/>
        <v>1.0265458156689093</v>
      </c>
      <c r="CY752" s="266">
        <f>DataGoesHere!A752</f>
        <v>751</v>
      </c>
      <c r="CZ752" s="19" t="str">
        <f>IF(DataGoesHere!B752="","",DataGoesHere!B752)</f>
        <v/>
      </c>
      <c r="DA752" s="19" t="str">
        <f>IF(DataGoesHere!B752="","",IF(AH$5="No",DataGoesHere!B752,DataGoesHere!B752-(AH$2*(DataGoesHere!A752-1))))</f>
        <v/>
      </c>
      <c r="DB752" s="19" t="str">
        <f>IF(DataGoesHere!B752="","",IF(AO$9="No",DataGoesHere!B752,DataGoesHere!B752/CX752))</f>
        <v/>
      </c>
      <c r="DC752" s="19" t="str">
        <f>IF(DataGoesHere!B752="","",IF(AO$9="No",DA752,DA752/CX752))</f>
        <v/>
      </c>
      <c r="DD752" s="293" t="str">
        <f>IF(CZ752="",IF(COUNTIF(DD$2:DD751,"Forecast")&lt;Output!E$43,"Forecast",""),"Actual")</f>
        <v/>
      </c>
      <c r="DF752" s="19" t="str">
        <f>IF(DataGoesHere!B751="",IF(DD752="Forecast",(Output!$E$47*IntermediateCalcs!DH751)+((1-Output!$E$47)*IntermediateCalcs!DF751),""),(Output!$E$47*IntermediateCalcs!DB751)+((1-Output!$E$47)*IntermediateCalcs!DF751))</f>
        <v/>
      </c>
      <c r="DG752" s="19" t="str">
        <f>IF(DataGoesHere!B751="",IF(DD752="Forecast",(Output!$G$47*(IntermediateCalcs!DF752-IntermediateCalcs!DF751))+((1-Output!$G$47)*IntermediateCalcs!DG751),""),(Output!$G$47*(IntermediateCalcs!DF752-IntermediateCalcs!DF751))+((1-Output!$G$47)*IntermediateCalcs!DG751))</f>
        <v/>
      </c>
      <c r="DH752" s="19" t="str">
        <f>IF(DataGoesHere!B751="",IF(DD752="Forecast",DF752+DG752,""),DF752+DG752)</f>
        <v/>
      </c>
      <c r="DI752" s="274" t="str">
        <f>IF(DH752="","",IF(IntermediateCalcs!$AO$9="Yes",IntermediateCalcs!DH752*$CX752,IntermediateCalcs!DH752))</f>
        <v/>
      </c>
      <c r="DJ752" s="250" t="str">
        <f>IF(DataGoesHere!$B752="","",($CZ752-DI752))</f>
        <v/>
      </c>
      <c r="DK752" s="250" t="str">
        <f>IF(DataGoesHere!$B752="","",ABS($CZ752-DI752))</f>
        <v/>
      </c>
      <c r="DL752" s="250" t="str">
        <f>IF(DataGoesHere!$B752="","",DK752^2)</f>
        <v/>
      </c>
      <c r="DM752" s="249" t="str">
        <f>IF(DataGoesHere!$B752="","",DK752/$CZ752)</f>
        <v/>
      </c>
      <c r="DN752" s="250" t="str">
        <f>IF(DataGoesHere!$B752="","",SUM(DJ$2:DJ752)/AVERAGE(DK:DK))</f>
        <v/>
      </c>
      <c r="DP752" s="19" t="str">
        <f>IF(DataGoesHere!B752="",IF($DD752="Forecast",(Output!E$48*IntermediateCalcs!CY752)+Output!G$48,""),(Output!E$48*IntermediateCalcs!CY752)+Output!G$48)</f>
        <v/>
      </c>
      <c r="DQ752" s="274" t="str">
        <f>IF(DP752="","",IF(IntermediateCalcs!$AO$9="Yes",IntermediateCalcs!DP752*$CX752,IntermediateCalcs!DP752))</f>
        <v/>
      </c>
      <c r="DR752" s="250" t="str">
        <f>IF(DataGoesHere!$B752="","",($CZ752-DQ752))</f>
        <v/>
      </c>
      <c r="DS752" s="250" t="str">
        <f>IF(DataGoesHere!$B752="","",ABS($CZ752-DQ752))</f>
        <v/>
      </c>
      <c r="DT752" s="250" t="str">
        <f>IF(DataGoesHere!$B752="","",DS752^2)</f>
        <v/>
      </c>
      <c r="DU752" s="249" t="str">
        <f>IF(DataGoesHere!$B752="","",DS752/$CZ752)</f>
        <v/>
      </c>
      <c r="DV752" s="250" t="str">
        <f>IF(DataGoesHere!$B752="","",SUM(DR$2:DR752)/AVERAGE(DS:DS))</f>
        <v/>
      </c>
      <c r="DX752" s="19" t="str">
        <f>IF(DataGoesHere!$B751="","",(DB746*(Output!$O$49/Output!$P$49))+(IntermediateCalcs!DB747*(Output!$M$49/Output!$P$49))+(IntermediateCalcs!DB748*(Output!$K$49/Output!$P$49))+(DB749*(Output!$I$49/Output!$P$49))+(IntermediateCalcs!DB750*(Output!$G$49/Output!$P$49))+(IntermediateCalcs!DB751*(Output!$E$49/Output!$P$49)))</f>
        <v/>
      </c>
      <c r="DY752" s="274" t="str">
        <f>IF(DX752="","",IF(IntermediateCalcs!$AO$9="Yes",IntermediateCalcs!DX752*$CX752,IntermediateCalcs!DX752))</f>
        <v/>
      </c>
      <c r="DZ752" s="250" t="str">
        <f>IF(DataGoesHere!$B752="","",($CZ752-DY752))</f>
        <v/>
      </c>
      <c r="EA752" s="250" t="str">
        <f>IF(DataGoesHere!$B752="","",ABS($CZ752-DY752))</f>
        <v/>
      </c>
      <c r="EB752" s="250" t="str">
        <f>IF(DataGoesHere!$B752="","",EA752^2)</f>
        <v/>
      </c>
      <c r="EC752" s="249" t="str">
        <f>IF(DataGoesHere!$B752="","",EA752/$CZ752)</f>
        <v/>
      </c>
      <c r="ED752" s="250" t="str">
        <f>IF(DataGoesHere!$B752="","",SUM(DZ$2:DZ752)/AVERAGE(EA:EA))</f>
        <v/>
      </c>
    </row>
    <row r="753" spans="20:134" x14ac:dyDescent="0.2">
      <c r="T753" s="240"/>
      <c r="U753" s="86"/>
      <c r="V753" s="86"/>
      <c r="W753" s="86"/>
      <c r="X753" s="86"/>
      <c r="Y753" s="86"/>
      <c r="Z753" s="86"/>
      <c r="AA753" s="245" t="str">
        <f>IF(DataGoesHere!$B753="","",(DataGoesHere!$B753/SUM(DataGoesHere!$B746:'DataGoesHere'!$B757)))</f>
        <v/>
      </c>
      <c r="AB753" s="86"/>
      <c r="AC753" s="86"/>
      <c r="AD753" s="86"/>
      <c r="AE753" s="241"/>
      <c r="CV753" s="310" t="str">
        <f>IF(DataGoesHere!B753="","",DataGoesHere!A753)</f>
        <v/>
      </c>
      <c r="CW753" s="271">
        <f t="shared" ca="1" si="30"/>
        <v>8</v>
      </c>
      <c r="CX753" s="272">
        <f t="shared" ca="1" si="31"/>
        <v>1.0207492390681214</v>
      </c>
      <c r="CY753" s="266">
        <f>DataGoesHere!A753</f>
        <v>752</v>
      </c>
      <c r="CZ753" s="19" t="str">
        <f>IF(DataGoesHere!B753="","",DataGoesHere!B753)</f>
        <v/>
      </c>
      <c r="DA753" s="19" t="str">
        <f>IF(DataGoesHere!B753="","",IF(AH$5="No",DataGoesHere!B753,DataGoesHere!B753-(AH$2*(DataGoesHere!A753-1))))</f>
        <v/>
      </c>
      <c r="DB753" s="19" t="str">
        <f>IF(DataGoesHere!B753="","",IF(AO$9="No",DataGoesHere!B753,DataGoesHere!B753/CX753))</f>
        <v/>
      </c>
      <c r="DC753" s="19" t="str">
        <f>IF(DataGoesHere!B753="","",IF(AO$9="No",DA753,DA753/CX753))</f>
        <v/>
      </c>
      <c r="DD753" s="293" t="str">
        <f>IF(CZ753="",IF(COUNTIF(DD$2:DD752,"Forecast")&lt;Output!E$43,"Forecast",""),"Actual")</f>
        <v/>
      </c>
      <c r="DF753" s="19" t="str">
        <f>IF(DataGoesHere!B752="",IF(DD753="Forecast",(Output!$E$47*IntermediateCalcs!DH752)+((1-Output!$E$47)*IntermediateCalcs!DF752),""),(Output!$E$47*IntermediateCalcs!DB752)+((1-Output!$E$47)*IntermediateCalcs!DF752))</f>
        <v/>
      </c>
      <c r="DG753" s="19" t="str">
        <f>IF(DataGoesHere!B752="",IF(DD753="Forecast",(Output!$G$47*(IntermediateCalcs!DF753-IntermediateCalcs!DF752))+((1-Output!$G$47)*IntermediateCalcs!DG752),""),(Output!$G$47*(IntermediateCalcs!DF753-IntermediateCalcs!DF752))+((1-Output!$G$47)*IntermediateCalcs!DG752))</f>
        <v/>
      </c>
      <c r="DH753" s="19" t="str">
        <f>IF(DataGoesHere!B752="",IF(DD753="Forecast",DF753+DG753,""),DF753+DG753)</f>
        <v/>
      </c>
      <c r="DI753" s="274" t="str">
        <f>IF(DH753="","",IF(IntermediateCalcs!$AO$9="Yes",IntermediateCalcs!DH753*$CX753,IntermediateCalcs!DH753))</f>
        <v/>
      </c>
      <c r="DJ753" s="250" t="str">
        <f>IF(DataGoesHere!$B753="","",($CZ753-DI753))</f>
        <v/>
      </c>
      <c r="DK753" s="250" t="str">
        <f>IF(DataGoesHere!$B753="","",ABS($CZ753-DI753))</f>
        <v/>
      </c>
      <c r="DL753" s="250" t="str">
        <f>IF(DataGoesHere!$B753="","",DK753^2)</f>
        <v/>
      </c>
      <c r="DM753" s="249" t="str">
        <f>IF(DataGoesHere!$B753="","",DK753/$CZ753)</f>
        <v/>
      </c>
      <c r="DN753" s="250" t="str">
        <f>IF(DataGoesHere!$B753="","",SUM(DJ$2:DJ753)/AVERAGE(DK:DK))</f>
        <v/>
      </c>
      <c r="DP753" s="19" t="str">
        <f>IF(DataGoesHere!B753="",IF($DD753="Forecast",(Output!E$48*IntermediateCalcs!CY753)+Output!G$48,""),(Output!E$48*IntermediateCalcs!CY753)+Output!G$48)</f>
        <v/>
      </c>
      <c r="DQ753" s="274" t="str">
        <f>IF(DP753="","",IF(IntermediateCalcs!$AO$9="Yes",IntermediateCalcs!DP753*$CX753,IntermediateCalcs!DP753))</f>
        <v/>
      </c>
      <c r="DR753" s="250" t="str">
        <f>IF(DataGoesHere!$B753="","",($CZ753-DQ753))</f>
        <v/>
      </c>
      <c r="DS753" s="250" t="str">
        <f>IF(DataGoesHere!$B753="","",ABS($CZ753-DQ753))</f>
        <v/>
      </c>
      <c r="DT753" s="250" t="str">
        <f>IF(DataGoesHere!$B753="","",DS753^2)</f>
        <v/>
      </c>
      <c r="DU753" s="249" t="str">
        <f>IF(DataGoesHere!$B753="","",DS753/$CZ753)</f>
        <v/>
      </c>
      <c r="DV753" s="250" t="str">
        <f>IF(DataGoesHere!$B753="","",SUM(DR$2:DR753)/AVERAGE(DS:DS))</f>
        <v/>
      </c>
      <c r="DX753" s="19" t="str">
        <f>IF(DataGoesHere!$B752="","",(DB747*(Output!$O$49/Output!$P$49))+(IntermediateCalcs!DB748*(Output!$M$49/Output!$P$49))+(IntermediateCalcs!DB749*(Output!$K$49/Output!$P$49))+(DB750*(Output!$I$49/Output!$P$49))+(IntermediateCalcs!DB751*(Output!$G$49/Output!$P$49))+(IntermediateCalcs!DB752*(Output!$E$49/Output!$P$49)))</f>
        <v/>
      </c>
      <c r="DY753" s="274" t="str">
        <f>IF(DX753="","",IF(IntermediateCalcs!$AO$9="Yes",IntermediateCalcs!DX753*$CX753,IntermediateCalcs!DX753))</f>
        <v/>
      </c>
      <c r="DZ753" s="250" t="str">
        <f>IF(DataGoesHere!$B753="","",($CZ753-DY753))</f>
        <v/>
      </c>
      <c r="EA753" s="250" t="str">
        <f>IF(DataGoesHere!$B753="","",ABS($CZ753-DY753))</f>
        <v/>
      </c>
      <c r="EB753" s="250" t="str">
        <f>IF(DataGoesHere!$B753="","",EA753^2)</f>
        <v/>
      </c>
      <c r="EC753" s="249" t="str">
        <f>IF(DataGoesHere!$B753="","",EA753/$CZ753)</f>
        <v/>
      </c>
      <c r="ED753" s="250" t="str">
        <f>IF(DataGoesHere!$B753="","",SUM(DZ$2:DZ753)/AVERAGE(EA:EA))</f>
        <v/>
      </c>
    </row>
    <row r="754" spans="20:134" x14ac:dyDescent="0.2">
      <c r="T754" s="240"/>
      <c r="U754" s="86"/>
      <c r="V754" s="86"/>
      <c r="W754" s="86"/>
      <c r="X754" s="86"/>
      <c r="Y754" s="86"/>
      <c r="Z754" s="86"/>
      <c r="AA754" s="86"/>
      <c r="AB754" s="245" t="str">
        <f>IF(DataGoesHere!$B754="","",(DataGoesHere!$B754/SUM(DataGoesHere!$B746:'DataGoesHere'!$B757)))</f>
        <v/>
      </c>
      <c r="AC754" s="86"/>
      <c r="AD754" s="86"/>
      <c r="AE754" s="241"/>
      <c r="CV754" s="310" t="str">
        <f>IF(DataGoesHere!B754="","",DataGoesHere!A754)</f>
        <v/>
      </c>
      <c r="CW754" s="271">
        <f t="shared" ca="1" si="30"/>
        <v>9</v>
      </c>
      <c r="CX754" s="272">
        <f t="shared" ca="1" si="31"/>
        <v>1.0625330005567626</v>
      </c>
      <c r="CY754" s="266">
        <f>DataGoesHere!A754</f>
        <v>753</v>
      </c>
      <c r="CZ754" s="19" t="str">
        <f>IF(DataGoesHere!B754="","",DataGoesHere!B754)</f>
        <v/>
      </c>
      <c r="DA754" s="19" t="str">
        <f>IF(DataGoesHere!B754="","",IF(AH$5="No",DataGoesHere!B754,DataGoesHere!B754-(AH$2*(DataGoesHere!A754-1))))</f>
        <v/>
      </c>
      <c r="DB754" s="19" t="str">
        <f>IF(DataGoesHere!B754="","",IF(AO$9="No",DataGoesHere!B754,DataGoesHere!B754/CX754))</f>
        <v/>
      </c>
      <c r="DC754" s="19" t="str">
        <f>IF(DataGoesHere!B754="","",IF(AO$9="No",DA754,DA754/CX754))</f>
        <v/>
      </c>
      <c r="DD754" s="293" t="str">
        <f>IF(CZ754="",IF(COUNTIF(DD$2:DD753,"Forecast")&lt;Output!E$43,"Forecast",""),"Actual")</f>
        <v/>
      </c>
      <c r="DF754" s="19" t="str">
        <f>IF(DataGoesHere!B753="",IF(DD754="Forecast",(Output!$E$47*IntermediateCalcs!DH753)+((1-Output!$E$47)*IntermediateCalcs!DF753),""),(Output!$E$47*IntermediateCalcs!DB753)+((1-Output!$E$47)*IntermediateCalcs!DF753))</f>
        <v/>
      </c>
      <c r="DG754" s="19" t="str">
        <f>IF(DataGoesHere!B753="",IF(DD754="Forecast",(Output!$G$47*(IntermediateCalcs!DF754-IntermediateCalcs!DF753))+((1-Output!$G$47)*IntermediateCalcs!DG753),""),(Output!$G$47*(IntermediateCalcs!DF754-IntermediateCalcs!DF753))+((1-Output!$G$47)*IntermediateCalcs!DG753))</f>
        <v/>
      </c>
      <c r="DH754" s="19" t="str">
        <f>IF(DataGoesHere!B753="",IF(DD754="Forecast",DF754+DG754,""),DF754+DG754)</f>
        <v/>
      </c>
      <c r="DI754" s="274" t="str">
        <f>IF(DH754="","",IF(IntermediateCalcs!$AO$9="Yes",IntermediateCalcs!DH754*$CX754,IntermediateCalcs!DH754))</f>
        <v/>
      </c>
      <c r="DJ754" s="250" t="str">
        <f>IF(DataGoesHere!$B754="","",($CZ754-DI754))</f>
        <v/>
      </c>
      <c r="DK754" s="250" t="str">
        <f>IF(DataGoesHere!$B754="","",ABS($CZ754-DI754))</f>
        <v/>
      </c>
      <c r="DL754" s="250" t="str">
        <f>IF(DataGoesHere!$B754="","",DK754^2)</f>
        <v/>
      </c>
      <c r="DM754" s="249" t="str">
        <f>IF(DataGoesHere!$B754="","",DK754/$CZ754)</f>
        <v/>
      </c>
      <c r="DN754" s="250" t="str">
        <f>IF(DataGoesHere!$B754="","",SUM(DJ$2:DJ754)/AVERAGE(DK:DK))</f>
        <v/>
      </c>
      <c r="DP754" s="19" t="str">
        <f>IF(DataGoesHere!B754="",IF($DD754="Forecast",(Output!E$48*IntermediateCalcs!CY754)+Output!G$48,""),(Output!E$48*IntermediateCalcs!CY754)+Output!G$48)</f>
        <v/>
      </c>
      <c r="DQ754" s="274" t="str">
        <f>IF(DP754="","",IF(IntermediateCalcs!$AO$9="Yes",IntermediateCalcs!DP754*$CX754,IntermediateCalcs!DP754))</f>
        <v/>
      </c>
      <c r="DR754" s="250" t="str">
        <f>IF(DataGoesHere!$B754="","",($CZ754-DQ754))</f>
        <v/>
      </c>
      <c r="DS754" s="250" t="str">
        <f>IF(DataGoesHere!$B754="","",ABS($CZ754-DQ754))</f>
        <v/>
      </c>
      <c r="DT754" s="250" t="str">
        <f>IF(DataGoesHere!$B754="","",DS754^2)</f>
        <v/>
      </c>
      <c r="DU754" s="249" t="str">
        <f>IF(DataGoesHere!$B754="","",DS754/$CZ754)</f>
        <v/>
      </c>
      <c r="DV754" s="250" t="str">
        <f>IF(DataGoesHere!$B754="","",SUM(DR$2:DR754)/AVERAGE(DS:DS))</f>
        <v/>
      </c>
      <c r="DX754" s="19" t="str">
        <f>IF(DataGoesHere!$B753="","",(DB748*(Output!$O$49/Output!$P$49))+(IntermediateCalcs!DB749*(Output!$M$49/Output!$P$49))+(IntermediateCalcs!DB750*(Output!$K$49/Output!$P$49))+(DB751*(Output!$I$49/Output!$P$49))+(IntermediateCalcs!DB752*(Output!$G$49/Output!$P$49))+(IntermediateCalcs!DB753*(Output!$E$49/Output!$P$49)))</f>
        <v/>
      </c>
      <c r="DY754" s="274" t="str">
        <f>IF(DX754="","",IF(IntermediateCalcs!$AO$9="Yes",IntermediateCalcs!DX754*$CX754,IntermediateCalcs!DX754))</f>
        <v/>
      </c>
      <c r="DZ754" s="250" t="str">
        <f>IF(DataGoesHere!$B754="","",($CZ754-DY754))</f>
        <v/>
      </c>
      <c r="EA754" s="250" t="str">
        <f>IF(DataGoesHere!$B754="","",ABS($CZ754-DY754))</f>
        <v/>
      </c>
      <c r="EB754" s="250" t="str">
        <f>IF(DataGoesHere!$B754="","",EA754^2)</f>
        <v/>
      </c>
      <c r="EC754" s="249" t="str">
        <f>IF(DataGoesHere!$B754="","",EA754/$CZ754)</f>
        <v/>
      </c>
      <c r="ED754" s="250" t="str">
        <f>IF(DataGoesHere!$B754="","",SUM(DZ$2:DZ754)/AVERAGE(EA:EA))</f>
        <v/>
      </c>
    </row>
    <row r="755" spans="20:134" x14ac:dyDescent="0.2">
      <c r="T755" s="240"/>
      <c r="U755" s="86"/>
      <c r="V755" s="86"/>
      <c r="W755" s="86"/>
      <c r="X755" s="86"/>
      <c r="Y755" s="86"/>
      <c r="Z755" s="86"/>
      <c r="AA755" s="86"/>
      <c r="AB755" s="86"/>
      <c r="AC755" s="245" t="str">
        <f>IF(DataGoesHere!$B755="","",(DataGoesHere!$B755/SUM(DataGoesHere!$B746:'DataGoesHere'!$B757)))</f>
        <v/>
      </c>
      <c r="AD755" s="86"/>
      <c r="AE755" s="241"/>
      <c r="CV755" s="310" t="str">
        <f>IF(DataGoesHere!B755="","",DataGoesHere!A755)</f>
        <v/>
      </c>
      <c r="CW755" s="271">
        <f t="shared" ca="1" si="30"/>
        <v>10</v>
      </c>
      <c r="CX755" s="272">
        <f t="shared" ca="1" si="31"/>
        <v>0.92557634012077306</v>
      </c>
      <c r="CY755" s="266">
        <f>DataGoesHere!A755</f>
        <v>754</v>
      </c>
      <c r="CZ755" s="19" t="str">
        <f>IF(DataGoesHere!B755="","",DataGoesHere!B755)</f>
        <v/>
      </c>
      <c r="DA755" s="19" t="str">
        <f>IF(DataGoesHere!B755="","",IF(AH$5="No",DataGoesHere!B755,DataGoesHere!B755-(AH$2*(DataGoesHere!A755-1))))</f>
        <v/>
      </c>
      <c r="DB755" s="19" t="str">
        <f>IF(DataGoesHere!B755="","",IF(AO$9="No",DataGoesHere!B755,DataGoesHere!B755/CX755))</f>
        <v/>
      </c>
      <c r="DC755" s="19" t="str">
        <f>IF(DataGoesHere!B755="","",IF(AO$9="No",DA755,DA755/CX755))</f>
        <v/>
      </c>
      <c r="DD755" s="293" t="str">
        <f>IF(CZ755="",IF(COUNTIF(DD$2:DD754,"Forecast")&lt;Output!E$43,"Forecast",""),"Actual")</f>
        <v/>
      </c>
      <c r="DF755" s="19" t="str">
        <f>IF(DataGoesHere!B754="",IF(DD755="Forecast",(Output!$E$47*IntermediateCalcs!DH754)+((1-Output!$E$47)*IntermediateCalcs!DF754),""),(Output!$E$47*IntermediateCalcs!DB754)+((1-Output!$E$47)*IntermediateCalcs!DF754))</f>
        <v/>
      </c>
      <c r="DG755" s="19" t="str">
        <f>IF(DataGoesHere!B754="",IF(DD755="Forecast",(Output!$G$47*(IntermediateCalcs!DF755-IntermediateCalcs!DF754))+((1-Output!$G$47)*IntermediateCalcs!DG754),""),(Output!$G$47*(IntermediateCalcs!DF755-IntermediateCalcs!DF754))+((1-Output!$G$47)*IntermediateCalcs!DG754))</f>
        <v/>
      </c>
      <c r="DH755" s="19" t="str">
        <f>IF(DataGoesHere!B754="",IF(DD755="Forecast",DF755+DG755,""),DF755+DG755)</f>
        <v/>
      </c>
      <c r="DI755" s="274" t="str">
        <f>IF(DH755="","",IF(IntermediateCalcs!$AO$9="Yes",IntermediateCalcs!DH755*$CX755,IntermediateCalcs!DH755))</f>
        <v/>
      </c>
      <c r="DJ755" s="250" t="str">
        <f>IF(DataGoesHere!$B755="","",($CZ755-DI755))</f>
        <v/>
      </c>
      <c r="DK755" s="250" t="str">
        <f>IF(DataGoesHere!$B755="","",ABS($CZ755-DI755))</f>
        <v/>
      </c>
      <c r="DL755" s="250" t="str">
        <f>IF(DataGoesHere!$B755="","",DK755^2)</f>
        <v/>
      </c>
      <c r="DM755" s="249" t="str">
        <f>IF(DataGoesHere!$B755="","",DK755/$CZ755)</f>
        <v/>
      </c>
      <c r="DN755" s="250" t="str">
        <f>IF(DataGoesHere!$B755="","",SUM(DJ$2:DJ755)/AVERAGE(DK:DK))</f>
        <v/>
      </c>
      <c r="DP755" s="19" t="str">
        <f>IF(DataGoesHere!B755="",IF($DD755="Forecast",(Output!E$48*IntermediateCalcs!CY755)+Output!G$48,""),(Output!E$48*IntermediateCalcs!CY755)+Output!G$48)</f>
        <v/>
      </c>
      <c r="DQ755" s="274" t="str">
        <f>IF(DP755="","",IF(IntermediateCalcs!$AO$9="Yes",IntermediateCalcs!DP755*$CX755,IntermediateCalcs!DP755))</f>
        <v/>
      </c>
      <c r="DR755" s="250" t="str">
        <f>IF(DataGoesHere!$B755="","",($CZ755-DQ755))</f>
        <v/>
      </c>
      <c r="DS755" s="250" t="str">
        <f>IF(DataGoesHere!$B755="","",ABS($CZ755-DQ755))</f>
        <v/>
      </c>
      <c r="DT755" s="250" t="str">
        <f>IF(DataGoesHere!$B755="","",DS755^2)</f>
        <v/>
      </c>
      <c r="DU755" s="249" t="str">
        <f>IF(DataGoesHere!$B755="","",DS755/$CZ755)</f>
        <v/>
      </c>
      <c r="DV755" s="250" t="str">
        <f>IF(DataGoesHere!$B755="","",SUM(DR$2:DR755)/AVERAGE(DS:DS))</f>
        <v/>
      </c>
      <c r="DX755" s="19" t="str">
        <f>IF(DataGoesHere!$B754="","",(DB749*(Output!$O$49/Output!$P$49))+(IntermediateCalcs!DB750*(Output!$M$49/Output!$P$49))+(IntermediateCalcs!DB751*(Output!$K$49/Output!$P$49))+(DB752*(Output!$I$49/Output!$P$49))+(IntermediateCalcs!DB753*(Output!$G$49/Output!$P$49))+(IntermediateCalcs!DB754*(Output!$E$49/Output!$P$49)))</f>
        <v/>
      </c>
      <c r="DY755" s="274" t="str">
        <f>IF(DX755="","",IF(IntermediateCalcs!$AO$9="Yes",IntermediateCalcs!DX755*$CX755,IntermediateCalcs!DX755))</f>
        <v/>
      </c>
      <c r="DZ755" s="250" t="str">
        <f>IF(DataGoesHere!$B755="","",($CZ755-DY755))</f>
        <v/>
      </c>
      <c r="EA755" s="250" t="str">
        <f>IF(DataGoesHere!$B755="","",ABS($CZ755-DY755))</f>
        <v/>
      </c>
      <c r="EB755" s="250" t="str">
        <f>IF(DataGoesHere!$B755="","",EA755^2)</f>
        <v/>
      </c>
      <c r="EC755" s="249" t="str">
        <f>IF(DataGoesHere!$B755="","",EA755/$CZ755)</f>
        <v/>
      </c>
      <c r="ED755" s="250" t="str">
        <f>IF(DataGoesHere!$B755="","",SUM(DZ$2:DZ755)/AVERAGE(EA:EA))</f>
        <v/>
      </c>
    </row>
    <row r="756" spans="20:134" x14ac:dyDescent="0.2">
      <c r="T756" s="240"/>
      <c r="U756" s="86"/>
      <c r="V756" s="86"/>
      <c r="W756" s="86"/>
      <c r="X756" s="86"/>
      <c r="Y756" s="86"/>
      <c r="Z756" s="86"/>
      <c r="AA756" s="86"/>
      <c r="AB756" s="86"/>
      <c r="AC756" s="86"/>
      <c r="AD756" s="245" t="str">
        <f>IF(DataGoesHere!$B756="","",(DataGoesHere!$B756/SUM(DataGoesHere!$B746:'DataGoesHere'!$B757)))</f>
        <v/>
      </c>
      <c r="AE756" s="241"/>
      <c r="CV756" s="310" t="str">
        <f>IF(DataGoesHere!B756="","",DataGoesHere!A756)</f>
        <v/>
      </c>
      <c r="CW756" s="271">
        <f t="shared" ca="1" si="30"/>
        <v>11</v>
      </c>
      <c r="CX756" s="272">
        <f t="shared" ca="1" si="31"/>
        <v>0.97463169608807265</v>
      </c>
      <c r="CY756" s="266">
        <f>DataGoesHere!A756</f>
        <v>755</v>
      </c>
      <c r="CZ756" s="19" t="str">
        <f>IF(DataGoesHere!B756="","",DataGoesHere!B756)</f>
        <v/>
      </c>
      <c r="DA756" s="19" t="str">
        <f>IF(DataGoesHere!B756="","",IF(AH$5="No",DataGoesHere!B756,DataGoesHere!B756-(AH$2*(DataGoesHere!A756-1))))</f>
        <v/>
      </c>
      <c r="DB756" s="19" t="str">
        <f>IF(DataGoesHere!B756="","",IF(AO$9="No",DataGoesHere!B756,DataGoesHere!B756/CX756))</f>
        <v/>
      </c>
      <c r="DC756" s="19" t="str">
        <f>IF(DataGoesHere!B756="","",IF(AO$9="No",DA756,DA756/CX756))</f>
        <v/>
      </c>
      <c r="DD756" s="293" t="str">
        <f>IF(CZ756="",IF(COUNTIF(DD$2:DD755,"Forecast")&lt;Output!E$43,"Forecast",""),"Actual")</f>
        <v/>
      </c>
      <c r="DF756" s="19" t="str">
        <f>IF(DataGoesHere!B755="",IF(DD756="Forecast",(Output!$E$47*IntermediateCalcs!DH755)+((1-Output!$E$47)*IntermediateCalcs!DF755),""),(Output!$E$47*IntermediateCalcs!DB755)+((1-Output!$E$47)*IntermediateCalcs!DF755))</f>
        <v/>
      </c>
      <c r="DG756" s="19" t="str">
        <f>IF(DataGoesHere!B755="",IF(DD756="Forecast",(Output!$G$47*(IntermediateCalcs!DF756-IntermediateCalcs!DF755))+((1-Output!$G$47)*IntermediateCalcs!DG755),""),(Output!$G$47*(IntermediateCalcs!DF756-IntermediateCalcs!DF755))+((1-Output!$G$47)*IntermediateCalcs!DG755))</f>
        <v/>
      </c>
      <c r="DH756" s="19" t="str">
        <f>IF(DataGoesHere!B755="",IF(DD756="Forecast",DF756+DG756,""),DF756+DG756)</f>
        <v/>
      </c>
      <c r="DI756" s="274" t="str">
        <f>IF(DH756="","",IF(IntermediateCalcs!$AO$9="Yes",IntermediateCalcs!DH756*$CX756,IntermediateCalcs!DH756))</f>
        <v/>
      </c>
      <c r="DJ756" s="250" t="str">
        <f>IF(DataGoesHere!$B756="","",($CZ756-DI756))</f>
        <v/>
      </c>
      <c r="DK756" s="250" t="str">
        <f>IF(DataGoesHere!$B756="","",ABS($CZ756-DI756))</f>
        <v/>
      </c>
      <c r="DL756" s="250" t="str">
        <f>IF(DataGoesHere!$B756="","",DK756^2)</f>
        <v/>
      </c>
      <c r="DM756" s="249" t="str">
        <f>IF(DataGoesHere!$B756="","",DK756/$CZ756)</f>
        <v/>
      </c>
      <c r="DN756" s="250" t="str">
        <f>IF(DataGoesHere!$B756="","",SUM(DJ$2:DJ756)/AVERAGE(DK:DK))</f>
        <v/>
      </c>
      <c r="DP756" s="19" t="str">
        <f>IF(DataGoesHere!B756="",IF($DD756="Forecast",(Output!E$48*IntermediateCalcs!CY756)+Output!G$48,""),(Output!E$48*IntermediateCalcs!CY756)+Output!G$48)</f>
        <v/>
      </c>
      <c r="DQ756" s="274" t="str">
        <f>IF(DP756="","",IF(IntermediateCalcs!$AO$9="Yes",IntermediateCalcs!DP756*$CX756,IntermediateCalcs!DP756))</f>
        <v/>
      </c>
      <c r="DR756" s="250" t="str">
        <f>IF(DataGoesHere!$B756="","",($CZ756-DQ756))</f>
        <v/>
      </c>
      <c r="DS756" s="250" t="str">
        <f>IF(DataGoesHere!$B756="","",ABS($CZ756-DQ756))</f>
        <v/>
      </c>
      <c r="DT756" s="250" t="str">
        <f>IF(DataGoesHere!$B756="","",DS756^2)</f>
        <v/>
      </c>
      <c r="DU756" s="249" t="str">
        <f>IF(DataGoesHere!$B756="","",DS756/$CZ756)</f>
        <v/>
      </c>
      <c r="DV756" s="250" t="str">
        <f>IF(DataGoesHere!$B756="","",SUM(DR$2:DR756)/AVERAGE(DS:DS))</f>
        <v/>
      </c>
      <c r="DX756" s="19" t="str">
        <f>IF(DataGoesHere!$B755="","",(DB750*(Output!$O$49/Output!$P$49))+(IntermediateCalcs!DB751*(Output!$M$49/Output!$P$49))+(IntermediateCalcs!DB752*(Output!$K$49/Output!$P$49))+(DB753*(Output!$I$49/Output!$P$49))+(IntermediateCalcs!DB754*(Output!$G$49/Output!$P$49))+(IntermediateCalcs!DB755*(Output!$E$49/Output!$P$49)))</f>
        <v/>
      </c>
      <c r="DY756" s="274" t="str">
        <f>IF(DX756="","",IF(IntermediateCalcs!$AO$9="Yes",IntermediateCalcs!DX756*$CX756,IntermediateCalcs!DX756))</f>
        <v/>
      </c>
      <c r="DZ756" s="250" t="str">
        <f>IF(DataGoesHere!$B756="","",($CZ756-DY756))</f>
        <v/>
      </c>
      <c r="EA756" s="250" t="str">
        <f>IF(DataGoesHere!$B756="","",ABS($CZ756-DY756))</f>
        <v/>
      </c>
      <c r="EB756" s="250" t="str">
        <f>IF(DataGoesHere!$B756="","",EA756^2)</f>
        <v/>
      </c>
      <c r="EC756" s="249" t="str">
        <f>IF(DataGoesHere!$B756="","",EA756/$CZ756)</f>
        <v/>
      </c>
      <c r="ED756" s="250" t="str">
        <f>IF(DataGoesHere!$B756="","",SUM(DZ$2:DZ756)/AVERAGE(EA:EA))</f>
        <v/>
      </c>
    </row>
    <row r="757" spans="20:134" x14ac:dyDescent="0.2">
      <c r="T757" s="242"/>
      <c r="U757" s="243"/>
      <c r="V757" s="243"/>
      <c r="W757" s="243"/>
      <c r="X757" s="243"/>
      <c r="Y757" s="243"/>
      <c r="Z757" s="243"/>
      <c r="AA757" s="243"/>
      <c r="AB757" s="243"/>
      <c r="AC757" s="243"/>
      <c r="AD757" s="243"/>
      <c r="AE757" s="246" t="str">
        <f>IF(DataGoesHere!$B757="","",(DataGoesHere!$B757/SUM(DataGoesHere!$B746:'DataGoesHere'!$B757)))</f>
        <v/>
      </c>
      <c r="CV757" s="310" t="str">
        <f>IF(DataGoesHere!B757="","",DataGoesHere!A757)</f>
        <v/>
      </c>
      <c r="CW757" s="271">
        <f t="shared" ca="1" si="30"/>
        <v>12</v>
      </c>
      <c r="CX757" s="272">
        <f t="shared" ca="1" si="31"/>
        <v>1.0054005237672714</v>
      </c>
      <c r="CY757" s="266">
        <f>DataGoesHere!A757</f>
        <v>756</v>
      </c>
      <c r="CZ757" s="19" t="str">
        <f>IF(DataGoesHere!B757="","",DataGoesHere!B757)</f>
        <v/>
      </c>
      <c r="DA757" s="19" t="str">
        <f>IF(DataGoesHere!B757="","",IF(AH$5="No",DataGoesHere!B757,DataGoesHere!B757-(AH$2*(DataGoesHere!A757-1))))</f>
        <v/>
      </c>
      <c r="DB757" s="19" t="str">
        <f>IF(DataGoesHere!B757="","",IF(AO$9="No",DataGoesHere!B757,DataGoesHere!B757/CX757))</f>
        <v/>
      </c>
      <c r="DC757" s="19" t="str">
        <f>IF(DataGoesHere!B757="","",IF(AO$9="No",DA757,DA757/CX757))</f>
        <v/>
      </c>
      <c r="DD757" s="293" t="str">
        <f>IF(CZ757="",IF(COUNTIF(DD$2:DD756,"Forecast")&lt;Output!E$43,"Forecast",""),"Actual")</f>
        <v/>
      </c>
      <c r="DF757" s="19" t="str">
        <f>IF(DataGoesHere!B756="",IF(DD757="Forecast",(Output!$E$47*IntermediateCalcs!DH756)+((1-Output!$E$47)*IntermediateCalcs!DF756),""),(Output!$E$47*IntermediateCalcs!DB756)+((1-Output!$E$47)*IntermediateCalcs!DF756))</f>
        <v/>
      </c>
      <c r="DG757" s="19" t="str">
        <f>IF(DataGoesHere!B756="",IF(DD757="Forecast",(Output!$G$47*(IntermediateCalcs!DF757-IntermediateCalcs!DF756))+((1-Output!$G$47)*IntermediateCalcs!DG756),""),(Output!$G$47*(IntermediateCalcs!DF757-IntermediateCalcs!DF756))+((1-Output!$G$47)*IntermediateCalcs!DG756))</f>
        <v/>
      </c>
      <c r="DH757" s="19" t="str">
        <f>IF(DataGoesHere!B756="",IF(DD757="Forecast",DF757+DG757,""),DF757+DG757)</f>
        <v/>
      </c>
      <c r="DI757" s="274" t="str">
        <f>IF(DH757="","",IF(IntermediateCalcs!$AO$9="Yes",IntermediateCalcs!DH757*$CX757,IntermediateCalcs!DH757))</f>
        <v/>
      </c>
      <c r="DJ757" s="250" t="str">
        <f>IF(DataGoesHere!$B757="","",($CZ757-DI757))</f>
        <v/>
      </c>
      <c r="DK757" s="250" t="str">
        <f>IF(DataGoesHere!$B757="","",ABS($CZ757-DI757))</f>
        <v/>
      </c>
      <c r="DL757" s="250" t="str">
        <f>IF(DataGoesHere!$B757="","",DK757^2)</f>
        <v/>
      </c>
      <c r="DM757" s="249" t="str">
        <f>IF(DataGoesHere!$B757="","",DK757/$CZ757)</f>
        <v/>
      </c>
      <c r="DN757" s="250" t="str">
        <f>IF(DataGoesHere!$B757="","",SUM(DJ$2:DJ757)/AVERAGE(DK:DK))</f>
        <v/>
      </c>
      <c r="DP757" s="19" t="str">
        <f>IF(DataGoesHere!B757="",IF($DD757="Forecast",(Output!E$48*IntermediateCalcs!CY757)+Output!G$48,""),(Output!E$48*IntermediateCalcs!CY757)+Output!G$48)</f>
        <v/>
      </c>
      <c r="DQ757" s="274" t="str">
        <f>IF(DP757="","",IF(IntermediateCalcs!$AO$9="Yes",IntermediateCalcs!DP757*$CX757,IntermediateCalcs!DP757))</f>
        <v/>
      </c>
      <c r="DR757" s="250" t="str">
        <f>IF(DataGoesHere!$B757="","",($CZ757-DQ757))</f>
        <v/>
      </c>
      <c r="DS757" s="250" t="str">
        <f>IF(DataGoesHere!$B757="","",ABS($CZ757-DQ757))</f>
        <v/>
      </c>
      <c r="DT757" s="250" t="str">
        <f>IF(DataGoesHere!$B757="","",DS757^2)</f>
        <v/>
      </c>
      <c r="DU757" s="249" t="str">
        <f>IF(DataGoesHere!$B757="","",DS757/$CZ757)</f>
        <v/>
      </c>
      <c r="DV757" s="250" t="str">
        <f>IF(DataGoesHere!$B757="","",SUM(DR$2:DR757)/AVERAGE(DS:DS))</f>
        <v/>
      </c>
      <c r="DX757" s="19" t="str">
        <f>IF(DataGoesHere!$B756="","",(DB751*(Output!$O$49/Output!$P$49))+(IntermediateCalcs!DB752*(Output!$M$49/Output!$P$49))+(IntermediateCalcs!DB753*(Output!$K$49/Output!$P$49))+(DB754*(Output!$I$49/Output!$P$49))+(IntermediateCalcs!DB755*(Output!$G$49/Output!$P$49))+(IntermediateCalcs!DB756*(Output!$E$49/Output!$P$49)))</f>
        <v/>
      </c>
      <c r="DY757" s="274" t="str">
        <f>IF(DX757="","",IF(IntermediateCalcs!$AO$9="Yes",IntermediateCalcs!DX757*$CX757,IntermediateCalcs!DX757))</f>
        <v/>
      </c>
      <c r="DZ757" s="250" t="str">
        <f>IF(DataGoesHere!$B757="","",($CZ757-DY757))</f>
        <v/>
      </c>
      <c r="EA757" s="250" t="str">
        <f>IF(DataGoesHere!$B757="","",ABS($CZ757-DY757))</f>
        <v/>
      </c>
      <c r="EB757" s="250" t="str">
        <f>IF(DataGoesHere!$B757="","",EA757^2)</f>
        <v/>
      </c>
      <c r="EC757" s="249" t="str">
        <f>IF(DataGoesHere!$B757="","",EA757/$CZ757)</f>
        <v/>
      </c>
      <c r="ED757" s="250" t="str">
        <f>IF(DataGoesHere!$B757="","",SUM(DZ$2:DZ757)/AVERAGE(EA:EA))</f>
        <v/>
      </c>
    </row>
    <row r="758" spans="20:134" x14ac:dyDescent="0.2">
      <c r="T758" s="244" t="str">
        <f>IF(DataGoesHere!$B758="","",(DataGoesHere!$B758/SUM(DataGoesHere!$B758:'DataGoesHere'!$B769)))</f>
        <v/>
      </c>
      <c r="U758" s="238"/>
      <c r="V758" s="238"/>
      <c r="W758" s="238"/>
      <c r="X758" s="238"/>
      <c r="Y758" s="238"/>
      <c r="Z758" s="238"/>
      <c r="AA758" s="238"/>
      <c r="AB758" s="238"/>
      <c r="AC758" s="238"/>
      <c r="AD758" s="238"/>
      <c r="AE758" s="239"/>
      <c r="CV758" s="310" t="str">
        <f>IF(DataGoesHere!B758="","",DataGoesHere!A758)</f>
        <v/>
      </c>
      <c r="CW758" s="271">
        <f t="shared" ca="1" si="30"/>
        <v>1</v>
      </c>
      <c r="CX758" s="272">
        <f t="shared" ca="1" si="31"/>
        <v>1.3236179355303281</v>
      </c>
      <c r="CY758" s="266">
        <f>DataGoesHere!A758</f>
        <v>757</v>
      </c>
      <c r="CZ758" s="19" t="str">
        <f>IF(DataGoesHere!B758="","",DataGoesHere!B758)</f>
        <v/>
      </c>
      <c r="DA758" s="19" t="str">
        <f>IF(DataGoesHere!B758="","",IF(AH$5="No",DataGoesHere!B758,DataGoesHere!B758-(AH$2*(DataGoesHere!A758-1))))</f>
        <v/>
      </c>
      <c r="DB758" s="19" t="str">
        <f>IF(DataGoesHere!B758="","",IF(AO$9="No",DataGoesHere!B758,DataGoesHere!B758/CX758))</f>
        <v/>
      </c>
      <c r="DC758" s="19" t="str">
        <f>IF(DataGoesHere!B758="","",IF(AO$9="No",DA758,DA758/CX758))</f>
        <v/>
      </c>
      <c r="DD758" s="293" t="str">
        <f>IF(CZ758="",IF(COUNTIF(DD$2:DD757,"Forecast")&lt;Output!E$43,"Forecast",""),"Actual")</f>
        <v/>
      </c>
      <c r="DF758" s="19" t="str">
        <f>IF(DataGoesHere!B757="",IF(DD758="Forecast",(Output!$E$47*IntermediateCalcs!DH757)+((1-Output!$E$47)*IntermediateCalcs!DF757),""),(Output!$E$47*IntermediateCalcs!DB757)+((1-Output!$E$47)*IntermediateCalcs!DF757))</f>
        <v/>
      </c>
      <c r="DG758" s="19" t="str">
        <f>IF(DataGoesHere!B757="",IF(DD758="Forecast",(Output!$G$47*(IntermediateCalcs!DF758-IntermediateCalcs!DF757))+((1-Output!$G$47)*IntermediateCalcs!DG757),""),(Output!$G$47*(IntermediateCalcs!DF758-IntermediateCalcs!DF757))+((1-Output!$G$47)*IntermediateCalcs!DG757))</f>
        <v/>
      </c>
      <c r="DH758" s="19" t="str">
        <f>IF(DataGoesHere!B757="",IF(DD758="Forecast",DF758+DG758,""),DF758+DG758)</f>
        <v/>
      </c>
      <c r="DI758" s="274" t="str">
        <f>IF(DH758="","",IF(IntermediateCalcs!$AO$9="Yes",IntermediateCalcs!DH758*$CX758,IntermediateCalcs!DH758))</f>
        <v/>
      </c>
      <c r="DJ758" s="250" t="str">
        <f>IF(DataGoesHere!$B758="","",($CZ758-DI758))</f>
        <v/>
      </c>
      <c r="DK758" s="250" t="str">
        <f>IF(DataGoesHere!$B758="","",ABS($CZ758-DI758))</f>
        <v/>
      </c>
      <c r="DL758" s="250" t="str">
        <f>IF(DataGoesHere!$B758="","",DK758^2)</f>
        <v/>
      </c>
      <c r="DM758" s="249" t="str">
        <f>IF(DataGoesHere!$B758="","",DK758/$CZ758)</f>
        <v/>
      </c>
      <c r="DN758" s="250" t="str">
        <f>IF(DataGoesHere!$B758="","",SUM(DJ$2:DJ758)/AVERAGE(DK:DK))</f>
        <v/>
      </c>
      <c r="DP758" s="19" t="str">
        <f>IF(DataGoesHere!B758="",IF($DD758="Forecast",(Output!E$48*IntermediateCalcs!CY758)+Output!G$48,""),(Output!E$48*IntermediateCalcs!CY758)+Output!G$48)</f>
        <v/>
      </c>
      <c r="DQ758" s="274" t="str">
        <f>IF(DP758="","",IF(IntermediateCalcs!$AO$9="Yes",IntermediateCalcs!DP758*$CX758,IntermediateCalcs!DP758))</f>
        <v/>
      </c>
      <c r="DR758" s="250" t="str">
        <f>IF(DataGoesHere!$B758="","",($CZ758-DQ758))</f>
        <v/>
      </c>
      <c r="DS758" s="250" t="str">
        <f>IF(DataGoesHere!$B758="","",ABS($CZ758-DQ758))</f>
        <v/>
      </c>
      <c r="DT758" s="250" t="str">
        <f>IF(DataGoesHere!$B758="","",DS758^2)</f>
        <v/>
      </c>
      <c r="DU758" s="249" t="str">
        <f>IF(DataGoesHere!$B758="","",DS758/$CZ758)</f>
        <v/>
      </c>
      <c r="DV758" s="250" t="str">
        <f>IF(DataGoesHere!$B758="","",SUM(DR$2:DR758)/AVERAGE(DS:DS))</f>
        <v/>
      </c>
      <c r="DX758" s="19" t="str">
        <f>IF(DataGoesHere!$B757="","",(DB752*(Output!$O$49/Output!$P$49))+(IntermediateCalcs!DB753*(Output!$M$49/Output!$P$49))+(IntermediateCalcs!DB754*(Output!$K$49/Output!$P$49))+(DB755*(Output!$I$49/Output!$P$49))+(IntermediateCalcs!DB756*(Output!$G$49/Output!$P$49))+(IntermediateCalcs!DB757*(Output!$E$49/Output!$P$49)))</f>
        <v/>
      </c>
      <c r="DY758" s="274" t="str">
        <f>IF(DX758="","",IF(IntermediateCalcs!$AO$9="Yes",IntermediateCalcs!DX758*$CX758,IntermediateCalcs!DX758))</f>
        <v/>
      </c>
      <c r="DZ758" s="250" t="str">
        <f>IF(DataGoesHere!$B758="","",($CZ758-DY758))</f>
        <v/>
      </c>
      <c r="EA758" s="250" t="str">
        <f>IF(DataGoesHere!$B758="","",ABS($CZ758-DY758))</f>
        <v/>
      </c>
      <c r="EB758" s="250" t="str">
        <f>IF(DataGoesHere!$B758="","",EA758^2)</f>
        <v/>
      </c>
      <c r="EC758" s="249" t="str">
        <f>IF(DataGoesHere!$B758="","",EA758/$CZ758)</f>
        <v/>
      </c>
      <c r="ED758" s="250" t="str">
        <f>IF(DataGoesHere!$B758="","",SUM(DZ$2:DZ758)/AVERAGE(EA:EA))</f>
        <v/>
      </c>
    </row>
    <row r="759" spans="20:134" x14ac:dyDescent="0.2">
      <c r="T759" s="240"/>
      <c r="U759" s="245" t="str">
        <f>IF(DataGoesHere!$B759="","",(DataGoesHere!$B759/SUM(DataGoesHere!$B759:'DataGoesHere'!$B769)))</f>
        <v/>
      </c>
      <c r="V759" s="86"/>
      <c r="W759" s="86"/>
      <c r="X759" s="86"/>
      <c r="Y759" s="86"/>
      <c r="Z759" s="86"/>
      <c r="AA759" s="86"/>
      <c r="AB759" s="86"/>
      <c r="AC759" s="86"/>
      <c r="AD759" s="86"/>
      <c r="AE759" s="241"/>
      <c r="CV759" s="310" t="str">
        <f>IF(DataGoesHere!B759="","",DataGoesHere!A759)</f>
        <v/>
      </c>
      <c r="CW759" s="271">
        <f t="shared" ca="1" si="30"/>
        <v>2</v>
      </c>
      <c r="CX759" s="272">
        <f t="shared" ca="1" si="31"/>
        <v>0.80574490527728204</v>
      </c>
      <c r="CY759" s="266">
        <f>DataGoesHere!A759</f>
        <v>758</v>
      </c>
      <c r="CZ759" s="19" t="str">
        <f>IF(DataGoesHere!B759="","",DataGoesHere!B759)</f>
        <v/>
      </c>
      <c r="DA759" s="19" t="str">
        <f>IF(DataGoesHere!B759="","",IF(AH$5="No",DataGoesHere!B759,DataGoesHere!B759-(AH$2*(DataGoesHere!A759-1))))</f>
        <v/>
      </c>
      <c r="DB759" s="19" t="str">
        <f>IF(DataGoesHere!B759="","",IF(AO$9="No",DataGoesHere!B759,DataGoesHere!B759/CX759))</f>
        <v/>
      </c>
      <c r="DC759" s="19" t="str">
        <f>IF(DataGoesHere!B759="","",IF(AO$9="No",DA759,DA759/CX759))</f>
        <v/>
      </c>
      <c r="DD759" s="293" t="str">
        <f>IF(CZ759="",IF(COUNTIF(DD$2:DD758,"Forecast")&lt;Output!E$43,"Forecast",""),"Actual")</f>
        <v/>
      </c>
      <c r="DF759" s="19" t="str">
        <f>IF(DataGoesHere!B758="",IF(DD759="Forecast",(Output!$E$47*IntermediateCalcs!DH758)+((1-Output!$E$47)*IntermediateCalcs!DF758),""),(Output!$E$47*IntermediateCalcs!DB758)+((1-Output!$E$47)*IntermediateCalcs!DF758))</f>
        <v/>
      </c>
      <c r="DG759" s="19" t="str">
        <f>IF(DataGoesHere!B758="",IF(DD759="Forecast",(Output!$G$47*(IntermediateCalcs!DF759-IntermediateCalcs!DF758))+((1-Output!$G$47)*IntermediateCalcs!DG758),""),(Output!$G$47*(IntermediateCalcs!DF759-IntermediateCalcs!DF758))+((1-Output!$G$47)*IntermediateCalcs!DG758))</f>
        <v/>
      </c>
      <c r="DH759" s="19" t="str">
        <f>IF(DataGoesHere!B758="",IF(DD759="Forecast",DF759+DG759,""),DF759+DG759)</f>
        <v/>
      </c>
      <c r="DI759" s="274" t="str">
        <f>IF(DH759="","",IF(IntermediateCalcs!$AO$9="Yes",IntermediateCalcs!DH759*$CX759,IntermediateCalcs!DH759))</f>
        <v/>
      </c>
      <c r="DJ759" s="250" t="str">
        <f>IF(DataGoesHere!$B759="","",($CZ759-DI759))</f>
        <v/>
      </c>
      <c r="DK759" s="250" t="str">
        <f>IF(DataGoesHere!$B759="","",ABS($CZ759-DI759))</f>
        <v/>
      </c>
      <c r="DL759" s="250" t="str">
        <f>IF(DataGoesHere!$B759="","",DK759^2)</f>
        <v/>
      </c>
      <c r="DM759" s="249" t="str">
        <f>IF(DataGoesHere!$B759="","",DK759/$CZ759)</f>
        <v/>
      </c>
      <c r="DN759" s="250" t="str">
        <f>IF(DataGoesHere!$B759="","",SUM(DJ$2:DJ759)/AVERAGE(DK:DK))</f>
        <v/>
      </c>
      <c r="DP759" s="19" t="str">
        <f>IF(DataGoesHere!B759="",IF($DD759="Forecast",(Output!E$48*IntermediateCalcs!CY759)+Output!G$48,""),(Output!E$48*IntermediateCalcs!CY759)+Output!G$48)</f>
        <v/>
      </c>
      <c r="DQ759" s="274" t="str">
        <f>IF(DP759="","",IF(IntermediateCalcs!$AO$9="Yes",IntermediateCalcs!DP759*$CX759,IntermediateCalcs!DP759))</f>
        <v/>
      </c>
      <c r="DR759" s="250" t="str">
        <f>IF(DataGoesHere!$B759="","",($CZ759-DQ759))</f>
        <v/>
      </c>
      <c r="DS759" s="250" t="str">
        <f>IF(DataGoesHere!$B759="","",ABS($CZ759-DQ759))</f>
        <v/>
      </c>
      <c r="DT759" s="250" t="str">
        <f>IF(DataGoesHere!$B759="","",DS759^2)</f>
        <v/>
      </c>
      <c r="DU759" s="249" t="str">
        <f>IF(DataGoesHere!$B759="","",DS759/$CZ759)</f>
        <v/>
      </c>
      <c r="DV759" s="250" t="str">
        <f>IF(DataGoesHere!$B759="","",SUM(DR$2:DR759)/AVERAGE(DS:DS))</f>
        <v/>
      </c>
      <c r="DX759" s="19" t="str">
        <f>IF(DataGoesHere!$B758="","",(DB753*(Output!$O$49/Output!$P$49))+(IntermediateCalcs!DB754*(Output!$M$49/Output!$P$49))+(IntermediateCalcs!DB755*(Output!$K$49/Output!$P$49))+(DB756*(Output!$I$49/Output!$P$49))+(IntermediateCalcs!DB757*(Output!$G$49/Output!$P$49))+(IntermediateCalcs!DB758*(Output!$E$49/Output!$P$49)))</f>
        <v/>
      </c>
      <c r="DY759" s="274" t="str">
        <f>IF(DX759="","",IF(IntermediateCalcs!$AO$9="Yes",IntermediateCalcs!DX759*$CX759,IntermediateCalcs!DX759))</f>
        <v/>
      </c>
      <c r="DZ759" s="250" t="str">
        <f>IF(DataGoesHere!$B759="","",($CZ759-DY759))</f>
        <v/>
      </c>
      <c r="EA759" s="250" t="str">
        <f>IF(DataGoesHere!$B759="","",ABS($CZ759-DY759))</f>
        <v/>
      </c>
      <c r="EB759" s="250" t="str">
        <f>IF(DataGoesHere!$B759="","",EA759^2)</f>
        <v/>
      </c>
      <c r="EC759" s="249" t="str">
        <f>IF(DataGoesHere!$B759="","",EA759/$CZ759)</f>
        <v/>
      </c>
      <c r="ED759" s="250" t="str">
        <f>IF(DataGoesHere!$B759="","",SUM(DZ$2:DZ759)/AVERAGE(EA:EA))</f>
        <v/>
      </c>
    </row>
    <row r="760" spans="20:134" x14ac:dyDescent="0.2">
      <c r="T760" s="240"/>
      <c r="U760" s="86"/>
      <c r="V760" s="245" t="str">
        <f>IF(DataGoesHere!$B760="","",(DataGoesHere!$B760/SUM(DataGoesHere!$B758:'DataGoesHere'!$B769)))</f>
        <v/>
      </c>
      <c r="W760" s="86"/>
      <c r="X760" s="86"/>
      <c r="Y760" s="86"/>
      <c r="Z760" s="86"/>
      <c r="AA760" s="86"/>
      <c r="AB760" s="86"/>
      <c r="AC760" s="86"/>
      <c r="AD760" s="86"/>
      <c r="AE760" s="241"/>
      <c r="CV760" s="310" t="str">
        <f>IF(DataGoesHere!B760="","",DataGoesHere!A760)</f>
        <v/>
      </c>
      <c r="CW760" s="271">
        <f t="shared" ca="1" si="30"/>
        <v>3</v>
      </c>
      <c r="CX760" s="272">
        <f t="shared" ca="1" si="31"/>
        <v>0.79862940076451561</v>
      </c>
      <c r="CY760" s="266">
        <f>DataGoesHere!A760</f>
        <v>759</v>
      </c>
      <c r="CZ760" s="19" t="str">
        <f>IF(DataGoesHere!B760="","",DataGoesHere!B760)</f>
        <v/>
      </c>
      <c r="DA760" s="19" t="str">
        <f>IF(DataGoesHere!B760="","",IF(AH$5="No",DataGoesHere!B760,DataGoesHere!B760-(AH$2*(DataGoesHere!A760-1))))</f>
        <v/>
      </c>
      <c r="DB760" s="19" t="str">
        <f>IF(DataGoesHere!B760="","",IF(AO$9="No",DataGoesHere!B760,DataGoesHere!B760/CX760))</f>
        <v/>
      </c>
      <c r="DC760" s="19" t="str">
        <f>IF(DataGoesHere!B760="","",IF(AO$9="No",DA760,DA760/CX760))</f>
        <v/>
      </c>
      <c r="DD760" s="293" t="str">
        <f>IF(CZ760="",IF(COUNTIF(DD$2:DD759,"Forecast")&lt;Output!E$43,"Forecast",""),"Actual")</f>
        <v/>
      </c>
      <c r="DF760" s="19" t="str">
        <f>IF(DataGoesHere!B759="",IF(DD760="Forecast",(Output!$E$47*IntermediateCalcs!DH759)+((1-Output!$E$47)*IntermediateCalcs!DF759),""),(Output!$E$47*IntermediateCalcs!DB759)+((1-Output!$E$47)*IntermediateCalcs!DF759))</f>
        <v/>
      </c>
      <c r="DG760" s="19" t="str">
        <f>IF(DataGoesHere!B759="",IF(DD760="Forecast",(Output!$G$47*(IntermediateCalcs!DF760-IntermediateCalcs!DF759))+((1-Output!$G$47)*IntermediateCalcs!DG759),""),(Output!$G$47*(IntermediateCalcs!DF760-IntermediateCalcs!DF759))+((1-Output!$G$47)*IntermediateCalcs!DG759))</f>
        <v/>
      </c>
      <c r="DH760" s="19" t="str">
        <f>IF(DataGoesHere!B759="",IF(DD760="Forecast",DF760+DG760,""),DF760+DG760)</f>
        <v/>
      </c>
      <c r="DI760" s="274" t="str">
        <f>IF(DH760="","",IF(IntermediateCalcs!$AO$9="Yes",IntermediateCalcs!DH760*$CX760,IntermediateCalcs!DH760))</f>
        <v/>
      </c>
      <c r="DJ760" s="250" t="str">
        <f>IF(DataGoesHere!$B760="","",($CZ760-DI760))</f>
        <v/>
      </c>
      <c r="DK760" s="250" t="str">
        <f>IF(DataGoesHere!$B760="","",ABS($CZ760-DI760))</f>
        <v/>
      </c>
      <c r="DL760" s="250" t="str">
        <f>IF(DataGoesHere!$B760="","",DK760^2)</f>
        <v/>
      </c>
      <c r="DM760" s="249" t="str">
        <f>IF(DataGoesHere!$B760="","",DK760/$CZ760)</f>
        <v/>
      </c>
      <c r="DN760" s="250" t="str">
        <f>IF(DataGoesHere!$B760="","",SUM(DJ$2:DJ760)/AVERAGE(DK:DK))</f>
        <v/>
      </c>
      <c r="DP760" s="19" t="str">
        <f>IF(DataGoesHere!B760="",IF($DD760="Forecast",(Output!E$48*IntermediateCalcs!CY760)+Output!G$48,""),(Output!E$48*IntermediateCalcs!CY760)+Output!G$48)</f>
        <v/>
      </c>
      <c r="DQ760" s="274" t="str">
        <f>IF(DP760="","",IF(IntermediateCalcs!$AO$9="Yes",IntermediateCalcs!DP760*$CX760,IntermediateCalcs!DP760))</f>
        <v/>
      </c>
      <c r="DR760" s="250" t="str">
        <f>IF(DataGoesHere!$B760="","",($CZ760-DQ760))</f>
        <v/>
      </c>
      <c r="DS760" s="250" t="str">
        <f>IF(DataGoesHere!$B760="","",ABS($CZ760-DQ760))</f>
        <v/>
      </c>
      <c r="DT760" s="250" t="str">
        <f>IF(DataGoesHere!$B760="","",DS760^2)</f>
        <v/>
      </c>
      <c r="DU760" s="249" t="str">
        <f>IF(DataGoesHere!$B760="","",DS760/$CZ760)</f>
        <v/>
      </c>
      <c r="DV760" s="250" t="str">
        <f>IF(DataGoesHere!$B760="","",SUM(DR$2:DR760)/AVERAGE(DS:DS))</f>
        <v/>
      </c>
      <c r="DX760" s="19" t="str">
        <f>IF(DataGoesHere!$B759="","",(DB754*(Output!$O$49/Output!$P$49))+(IntermediateCalcs!DB755*(Output!$M$49/Output!$P$49))+(IntermediateCalcs!DB756*(Output!$K$49/Output!$P$49))+(DB757*(Output!$I$49/Output!$P$49))+(IntermediateCalcs!DB758*(Output!$G$49/Output!$P$49))+(IntermediateCalcs!DB759*(Output!$E$49/Output!$P$49)))</f>
        <v/>
      </c>
      <c r="DY760" s="274" t="str">
        <f>IF(DX760="","",IF(IntermediateCalcs!$AO$9="Yes",IntermediateCalcs!DX760*$CX760,IntermediateCalcs!DX760))</f>
        <v/>
      </c>
      <c r="DZ760" s="250" t="str">
        <f>IF(DataGoesHere!$B760="","",($CZ760-DY760))</f>
        <v/>
      </c>
      <c r="EA760" s="250" t="str">
        <f>IF(DataGoesHere!$B760="","",ABS($CZ760-DY760))</f>
        <v/>
      </c>
      <c r="EB760" s="250" t="str">
        <f>IF(DataGoesHere!$B760="","",EA760^2)</f>
        <v/>
      </c>
      <c r="EC760" s="249" t="str">
        <f>IF(DataGoesHere!$B760="","",EA760/$CZ760)</f>
        <v/>
      </c>
      <c r="ED760" s="250" t="str">
        <f>IF(DataGoesHere!$B760="","",SUM(DZ$2:DZ760)/AVERAGE(EA:EA))</f>
        <v/>
      </c>
    </row>
    <row r="761" spans="20:134" x14ac:dyDescent="0.2">
      <c r="T761" s="240"/>
      <c r="U761" s="86"/>
      <c r="V761" s="86"/>
      <c r="W761" s="245" t="str">
        <f>IF(DataGoesHere!$B761="","",(DataGoesHere!$B761/SUM(DataGoesHere!$B758:'DataGoesHere'!$B769)))</f>
        <v/>
      </c>
      <c r="X761" s="86"/>
      <c r="Y761" s="86"/>
      <c r="Z761" s="86"/>
      <c r="AA761" s="86"/>
      <c r="AB761" s="86"/>
      <c r="AC761" s="86"/>
      <c r="AD761" s="86"/>
      <c r="AE761" s="241"/>
      <c r="CV761" s="310" t="str">
        <f>IF(DataGoesHere!B761="","",DataGoesHere!A761)</f>
        <v/>
      </c>
      <c r="CW761" s="271">
        <f t="shared" ca="1" si="30"/>
        <v>4</v>
      </c>
      <c r="CX761" s="272">
        <f t="shared" ca="1" si="31"/>
        <v>1.0149292433706087</v>
      </c>
      <c r="CY761" s="266">
        <f>DataGoesHere!A761</f>
        <v>760</v>
      </c>
      <c r="CZ761" s="19" t="str">
        <f>IF(DataGoesHere!B761="","",DataGoesHere!B761)</f>
        <v/>
      </c>
      <c r="DA761" s="19" t="str">
        <f>IF(DataGoesHere!B761="","",IF(AH$5="No",DataGoesHere!B761,DataGoesHere!B761-(AH$2*(DataGoesHere!A761-1))))</f>
        <v/>
      </c>
      <c r="DB761" s="19" t="str">
        <f>IF(DataGoesHere!B761="","",IF(AO$9="No",DataGoesHere!B761,DataGoesHere!B761/CX761))</f>
        <v/>
      </c>
      <c r="DC761" s="19" t="str">
        <f>IF(DataGoesHere!B761="","",IF(AO$9="No",DA761,DA761/CX761))</f>
        <v/>
      </c>
      <c r="DD761" s="293" t="str">
        <f>IF(CZ761="",IF(COUNTIF(DD$2:DD760,"Forecast")&lt;Output!E$43,"Forecast",""),"Actual")</f>
        <v/>
      </c>
      <c r="DF761" s="19" t="str">
        <f>IF(DataGoesHere!B760="",IF(DD761="Forecast",(Output!$E$47*IntermediateCalcs!DH760)+((1-Output!$E$47)*IntermediateCalcs!DF760),""),(Output!$E$47*IntermediateCalcs!DB760)+((1-Output!$E$47)*IntermediateCalcs!DF760))</f>
        <v/>
      </c>
      <c r="DG761" s="19" t="str">
        <f>IF(DataGoesHere!B760="",IF(DD761="Forecast",(Output!$G$47*(IntermediateCalcs!DF761-IntermediateCalcs!DF760))+((1-Output!$G$47)*IntermediateCalcs!DG760),""),(Output!$G$47*(IntermediateCalcs!DF761-IntermediateCalcs!DF760))+((1-Output!$G$47)*IntermediateCalcs!DG760))</f>
        <v/>
      </c>
      <c r="DH761" s="19" t="str">
        <f>IF(DataGoesHere!B760="",IF(DD761="Forecast",DF761+DG761,""),DF761+DG761)</f>
        <v/>
      </c>
      <c r="DI761" s="274" t="str">
        <f>IF(DH761="","",IF(IntermediateCalcs!$AO$9="Yes",IntermediateCalcs!DH761*$CX761,IntermediateCalcs!DH761))</f>
        <v/>
      </c>
      <c r="DJ761" s="250" t="str">
        <f>IF(DataGoesHere!$B761="","",($CZ761-DI761))</f>
        <v/>
      </c>
      <c r="DK761" s="250" t="str">
        <f>IF(DataGoesHere!$B761="","",ABS($CZ761-DI761))</f>
        <v/>
      </c>
      <c r="DL761" s="250" t="str">
        <f>IF(DataGoesHere!$B761="","",DK761^2)</f>
        <v/>
      </c>
      <c r="DM761" s="249" t="str">
        <f>IF(DataGoesHere!$B761="","",DK761/$CZ761)</f>
        <v/>
      </c>
      <c r="DN761" s="250" t="str">
        <f>IF(DataGoesHere!$B761="","",SUM(DJ$2:DJ761)/AVERAGE(DK:DK))</f>
        <v/>
      </c>
      <c r="DP761" s="19" t="str">
        <f>IF(DataGoesHere!B761="",IF($DD761="Forecast",(Output!E$48*IntermediateCalcs!CY761)+Output!G$48,""),(Output!E$48*IntermediateCalcs!CY761)+Output!G$48)</f>
        <v/>
      </c>
      <c r="DQ761" s="274" t="str">
        <f>IF(DP761="","",IF(IntermediateCalcs!$AO$9="Yes",IntermediateCalcs!DP761*$CX761,IntermediateCalcs!DP761))</f>
        <v/>
      </c>
      <c r="DR761" s="250" t="str">
        <f>IF(DataGoesHere!$B761="","",($CZ761-DQ761))</f>
        <v/>
      </c>
      <c r="DS761" s="250" t="str">
        <f>IF(DataGoesHere!$B761="","",ABS($CZ761-DQ761))</f>
        <v/>
      </c>
      <c r="DT761" s="250" t="str">
        <f>IF(DataGoesHere!$B761="","",DS761^2)</f>
        <v/>
      </c>
      <c r="DU761" s="249" t="str">
        <f>IF(DataGoesHere!$B761="","",DS761/$CZ761)</f>
        <v/>
      </c>
      <c r="DV761" s="250" t="str">
        <f>IF(DataGoesHere!$B761="","",SUM(DR$2:DR761)/AVERAGE(DS:DS))</f>
        <v/>
      </c>
      <c r="DX761" s="19" t="str">
        <f>IF(DataGoesHere!$B760="","",(DB755*(Output!$O$49/Output!$P$49))+(IntermediateCalcs!DB756*(Output!$M$49/Output!$P$49))+(IntermediateCalcs!DB757*(Output!$K$49/Output!$P$49))+(DB758*(Output!$I$49/Output!$P$49))+(IntermediateCalcs!DB759*(Output!$G$49/Output!$P$49))+(IntermediateCalcs!DB760*(Output!$E$49/Output!$P$49)))</f>
        <v/>
      </c>
      <c r="DY761" s="274" t="str">
        <f>IF(DX761="","",IF(IntermediateCalcs!$AO$9="Yes",IntermediateCalcs!DX761*$CX761,IntermediateCalcs!DX761))</f>
        <v/>
      </c>
      <c r="DZ761" s="250" t="str">
        <f>IF(DataGoesHere!$B761="","",($CZ761-DY761))</f>
        <v/>
      </c>
      <c r="EA761" s="250" t="str">
        <f>IF(DataGoesHere!$B761="","",ABS($CZ761-DY761))</f>
        <v/>
      </c>
      <c r="EB761" s="250" t="str">
        <f>IF(DataGoesHere!$B761="","",EA761^2)</f>
        <v/>
      </c>
      <c r="EC761" s="249" t="str">
        <f>IF(DataGoesHere!$B761="","",EA761/$CZ761)</f>
        <v/>
      </c>
      <c r="ED761" s="250" t="str">
        <f>IF(DataGoesHere!$B761="","",SUM(DZ$2:DZ761)/AVERAGE(EA:EA))</f>
        <v/>
      </c>
    </row>
    <row r="762" spans="20:134" x14ac:dyDescent="0.2">
      <c r="T762" s="240"/>
      <c r="U762" s="86"/>
      <c r="V762" s="86"/>
      <c r="W762" s="86"/>
      <c r="X762" s="245" t="str">
        <f>IF(DataGoesHere!$B762="","",(DataGoesHere!$B762/SUM(DataGoesHere!$B758:'DataGoesHere'!$B769)))</f>
        <v/>
      </c>
      <c r="Y762" s="86"/>
      <c r="Z762" s="86"/>
      <c r="AA762" s="86"/>
      <c r="AB762" s="86"/>
      <c r="AC762" s="86"/>
      <c r="AD762" s="86"/>
      <c r="AE762" s="241"/>
      <c r="CV762" s="310" t="str">
        <f>IF(DataGoesHere!B762="","",DataGoesHere!A762)</f>
        <v/>
      </c>
      <c r="CW762" s="271">
        <f t="shared" ca="1" si="30"/>
        <v>5</v>
      </c>
      <c r="CX762" s="272">
        <f t="shared" ca="1" si="31"/>
        <v>0.97875414397996308</v>
      </c>
      <c r="CY762" s="266">
        <f>DataGoesHere!A762</f>
        <v>761</v>
      </c>
      <c r="CZ762" s="19" t="str">
        <f>IF(DataGoesHere!B762="","",DataGoesHere!B762)</f>
        <v/>
      </c>
      <c r="DA762" s="19" t="str">
        <f>IF(DataGoesHere!B762="","",IF(AH$5="No",DataGoesHere!B762,DataGoesHere!B762-(AH$2*(DataGoesHere!A762-1))))</f>
        <v/>
      </c>
      <c r="DB762" s="19" t="str">
        <f>IF(DataGoesHere!B762="","",IF(AO$9="No",DataGoesHere!B762,DataGoesHere!B762/CX762))</f>
        <v/>
      </c>
      <c r="DC762" s="19" t="str">
        <f>IF(DataGoesHere!B762="","",IF(AO$9="No",DA762,DA762/CX762))</f>
        <v/>
      </c>
      <c r="DD762" s="293" t="str">
        <f>IF(CZ762="",IF(COUNTIF(DD$2:DD761,"Forecast")&lt;Output!E$43,"Forecast",""),"Actual")</f>
        <v/>
      </c>
      <c r="DF762" s="19" t="str">
        <f>IF(DataGoesHere!B761="",IF(DD762="Forecast",(Output!$E$47*IntermediateCalcs!DH761)+((1-Output!$E$47)*IntermediateCalcs!DF761),""),(Output!$E$47*IntermediateCalcs!DB761)+((1-Output!$E$47)*IntermediateCalcs!DF761))</f>
        <v/>
      </c>
      <c r="DG762" s="19" t="str">
        <f>IF(DataGoesHere!B761="",IF(DD762="Forecast",(Output!$G$47*(IntermediateCalcs!DF762-IntermediateCalcs!DF761))+((1-Output!$G$47)*IntermediateCalcs!DG761),""),(Output!$G$47*(IntermediateCalcs!DF762-IntermediateCalcs!DF761))+((1-Output!$G$47)*IntermediateCalcs!DG761))</f>
        <v/>
      </c>
      <c r="DH762" s="19" t="str">
        <f>IF(DataGoesHere!B761="",IF(DD762="Forecast",DF762+DG762,""),DF762+DG762)</f>
        <v/>
      </c>
      <c r="DI762" s="274" t="str">
        <f>IF(DH762="","",IF(IntermediateCalcs!$AO$9="Yes",IntermediateCalcs!DH762*$CX762,IntermediateCalcs!DH762))</f>
        <v/>
      </c>
      <c r="DJ762" s="250" t="str">
        <f>IF(DataGoesHere!$B762="","",($CZ762-DI762))</f>
        <v/>
      </c>
      <c r="DK762" s="250" t="str">
        <f>IF(DataGoesHere!$B762="","",ABS($CZ762-DI762))</f>
        <v/>
      </c>
      <c r="DL762" s="250" t="str">
        <f>IF(DataGoesHere!$B762="","",DK762^2)</f>
        <v/>
      </c>
      <c r="DM762" s="249" t="str">
        <f>IF(DataGoesHere!$B762="","",DK762/$CZ762)</f>
        <v/>
      </c>
      <c r="DN762" s="250" t="str">
        <f>IF(DataGoesHere!$B762="","",SUM(DJ$2:DJ762)/AVERAGE(DK:DK))</f>
        <v/>
      </c>
      <c r="DP762" s="19" t="str">
        <f>IF(DataGoesHere!B762="",IF($DD762="Forecast",(Output!E$48*IntermediateCalcs!CY762)+Output!G$48,""),(Output!E$48*IntermediateCalcs!CY762)+Output!G$48)</f>
        <v/>
      </c>
      <c r="DQ762" s="274" t="str">
        <f>IF(DP762="","",IF(IntermediateCalcs!$AO$9="Yes",IntermediateCalcs!DP762*$CX762,IntermediateCalcs!DP762))</f>
        <v/>
      </c>
      <c r="DR762" s="250" t="str">
        <f>IF(DataGoesHere!$B762="","",($CZ762-DQ762))</f>
        <v/>
      </c>
      <c r="DS762" s="250" t="str">
        <f>IF(DataGoesHere!$B762="","",ABS($CZ762-DQ762))</f>
        <v/>
      </c>
      <c r="DT762" s="250" t="str">
        <f>IF(DataGoesHere!$B762="","",DS762^2)</f>
        <v/>
      </c>
      <c r="DU762" s="249" t="str">
        <f>IF(DataGoesHere!$B762="","",DS762/$CZ762)</f>
        <v/>
      </c>
      <c r="DV762" s="250" t="str">
        <f>IF(DataGoesHere!$B762="","",SUM(DR$2:DR762)/AVERAGE(DS:DS))</f>
        <v/>
      </c>
      <c r="DX762" s="19" t="str">
        <f>IF(DataGoesHere!$B761="","",(DB756*(Output!$O$49/Output!$P$49))+(IntermediateCalcs!DB757*(Output!$M$49/Output!$P$49))+(IntermediateCalcs!DB758*(Output!$K$49/Output!$P$49))+(DB759*(Output!$I$49/Output!$P$49))+(IntermediateCalcs!DB760*(Output!$G$49/Output!$P$49))+(IntermediateCalcs!DB761*(Output!$E$49/Output!$P$49)))</f>
        <v/>
      </c>
      <c r="DY762" s="274" t="str">
        <f>IF(DX762="","",IF(IntermediateCalcs!$AO$9="Yes",IntermediateCalcs!DX762*$CX762,IntermediateCalcs!DX762))</f>
        <v/>
      </c>
      <c r="DZ762" s="250" t="str">
        <f>IF(DataGoesHere!$B762="","",($CZ762-DY762))</f>
        <v/>
      </c>
      <c r="EA762" s="250" t="str">
        <f>IF(DataGoesHere!$B762="","",ABS($CZ762-DY762))</f>
        <v/>
      </c>
      <c r="EB762" s="250" t="str">
        <f>IF(DataGoesHere!$B762="","",EA762^2)</f>
        <v/>
      </c>
      <c r="EC762" s="249" t="str">
        <f>IF(DataGoesHere!$B762="","",EA762/$CZ762)</f>
        <v/>
      </c>
      <c r="ED762" s="250" t="str">
        <f>IF(DataGoesHere!$B762="","",SUM(DZ$2:DZ762)/AVERAGE(EA:EA))</f>
        <v/>
      </c>
    </row>
    <row r="763" spans="20:134" x14ac:dyDescent="0.2">
      <c r="T763" s="240"/>
      <c r="U763" s="86"/>
      <c r="V763" s="86"/>
      <c r="W763" s="86"/>
      <c r="X763" s="86"/>
      <c r="Y763" s="245" t="str">
        <f>IF(DataGoesHere!$B763="","",(DataGoesHere!$B763/SUM(DataGoesHere!$B758:'DataGoesHere'!$B769)))</f>
        <v/>
      </c>
      <c r="Z763" s="86"/>
      <c r="AA763" s="86"/>
      <c r="AB763" s="86"/>
      <c r="AC763" s="86"/>
      <c r="AD763" s="86"/>
      <c r="AE763" s="241"/>
      <c r="CV763" s="310" t="str">
        <f>IF(DataGoesHere!B763="","",DataGoesHere!A763)</f>
        <v/>
      </c>
      <c r="CW763" s="271">
        <f t="shared" ca="1" si="30"/>
        <v>6</v>
      </c>
      <c r="CX763" s="272">
        <f t="shared" ca="1" si="31"/>
        <v>1.0779088099730167</v>
      </c>
      <c r="CY763" s="266">
        <f>DataGoesHere!A763</f>
        <v>762</v>
      </c>
      <c r="CZ763" s="19" t="str">
        <f>IF(DataGoesHere!B763="","",DataGoesHere!B763)</f>
        <v/>
      </c>
      <c r="DA763" s="19" t="str">
        <f>IF(DataGoesHere!B763="","",IF(AH$5="No",DataGoesHere!B763,DataGoesHere!B763-(AH$2*(DataGoesHere!A763-1))))</f>
        <v/>
      </c>
      <c r="DB763" s="19" t="str">
        <f>IF(DataGoesHere!B763="","",IF(AO$9="No",DataGoesHere!B763,DataGoesHere!B763/CX763))</f>
        <v/>
      </c>
      <c r="DC763" s="19" t="str">
        <f>IF(DataGoesHere!B763="","",IF(AO$9="No",DA763,DA763/CX763))</f>
        <v/>
      </c>
      <c r="DD763" s="293" t="str">
        <f>IF(CZ763="",IF(COUNTIF(DD$2:DD762,"Forecast")&lt;Output!E$43,"Forecast",""),"Actual")</f>
        <v/>
      </c>
      <c r="DF763" s="19" t="str">
        <f>IF(DataGoesHere!B762="",IF(DD763="Forecast",(Output!$E$47*IntermediateCalcs!DH762)+((1-Output!$E$47)*IntermediateCalcs!DF762),""),(Output!$E$47*IntermediateCalcs!DB762)+((1-Output!$E$47)*IntermediateCalcs!DF762))</f>
        <v/>
      </c>
      <c r="DG763" s="19" t="str">
        <f>IF(DataGoesHere!B762="",IF(DD763="Forecast",(Output!$G$47*(IntermediateCalcs!DF763-IntermediateCalcs!DF762))+((1-Output!$G$47)*IntermediateCalcs!DG762),""),(Output!$G$47*(IntermediateCalcs!DF763-IntermediateCalcs!DF762))+((1-Output!$G$47)*IntermediateCalcs!DG762))</f>
        <v/>
      </c>
      <c r="DH763" s="19" t="str">
        <f>IF(DataGoesHere!B762="",IF(DD763="Forecast",DF763+DG763,""),DF763+DG763)</f>
        <v/>
      </c>
      <c r="DI763" s="274" t="str">
        <f>IF(DH763="","",IF(IntermediateCalcs!$AO$9="Yes",IntermediateCalcs!DH763*$CX763,IntermediateCalcs!DH763))</f>
        <v/>
      </c>
      <c r="DJ763" s="250" t="str">
        <f>IF(DataGoesHere!$B763="","",($CZ763-DI763))</f>
        <v/>
      </c>
      <c r="DK763" s="250" t="str">
        <f>IF(DataGoesHere!$B763="","",ABS($CZ763-DI763))</f>
        <v/>
      </c>
      <c r="DL763" s="250" t="str">
        <f>IF(DataGoesHere!$B763="","",DK763^2)</f>
        <v/>
      </c>
      <c r="DM763" s="249" t="str">
        <f>IF(DataGoesHere!$B763="","",DK763/$CZ763)</f>
        <v/>
      </c>
      <c r="DN763" s="250" t="str">
        <f>IF(DataGoesHere!$B763="","",SUM(DJ$2:DJ763)/AVERAGE(DK:DK))</f>
        <v/>
      </c>
      <c r="DP763" s="19" t="str">
        <f>IF(DataGoesHere!B763="",IF($DD763="Forecast",(Output!E$48*IntermediateCalcs!CY763)+Output!G$48,""),(Output!E$48*IntermediateCalcs!CY763)+Output!G$48)</f>
        <v/>
      </c>
      <c r="DQ763" s="274" t="str">
        <f>IF(DP763="","",IF(IntermediateCalcs!$AO$9="Yes",IntermediateCalcs!DP763*$CX763,IntermediateCalcs!DP763))</f>
        <v/>
      </c>
      <c r="DR763" s="250" t="str">
        <f>IF(DataGoesHere!$B763="","",($CZ763-DQ763))</f>
        <v/>
      </c>
      <c r="DS763" s="250" t="str">
        <f>IF(DataGoesHere!$B763="","",ABS($CZ763-DQ763))</f>
        <v/>
      </c>
      <c r="DT763" s="250" t="str">
        <f>IF(DataGoesHere!$B763="","",DS763^2)</f>
        <v/>
      </c>
      <c r="DU763" s="249" t="str">
        <f>IF(DataGoesHere!$B763="","",DS763/$CZ763)</f>
        <v/>
      </c>
      <c r="DV763" s="250" t="str">
        <f>IF(DataGoesHere!$B763="","",SUM(DR$2:DR763)/AVERAGE(DS:DS))</f>
        <v/>
      </c>
      <c r="DX763" s="19" t="str">
        <f>IF(DataGoesHere!$B762="","",(DB757*(Output!$O$49/Output!$P$49))+(IntermediateCalcs!DB758*(Output!$M$49/Output!$P$49))+(IntermediateCalcs!DB759*(Output!$K$49/Output!$P$49))+(DB760*(Output!$I$49/Output!$P$49))+(IntermediateCalcs!DB761*(Output!$G$49/Output!$P$49))+(IntermediateCalcs!DB762*(Output!$E$49/Output!$P$49)))</f>
        <v/>
      </c>
      <c r="DY763" s="274" t="str">
        <f>IF(DX763="","",IF(IntermediateCalcs!$AO$9="Yes",IntermediateCalcs!DX763*$CX763,IntermediateCalcs!DX763))</f>
        <v/>
      </c>
      <c r="DZ763" s="250" t="str">
        <f>IF(DataGoesHere!$B763="","",($CZ763-DY763))</f>
        <v/>
      </c>
      <c r="EA763" s="250" t="str">
        <f>IF(DataGoesHere!$B763="","",ABS($CZ763-DY763))</f>
        <v/>
      </c>
      <c r="EB763" s="250" t="str">
        <f>IF(DataGoesHere!$B763="","",EA763^2)</f>
        <v/>
      </c>
      <c r="EC763" s="249" t="str">
        <f>IF(DataGoesHere!$B763="","",EA763/$CZ763)</f>
        <v/>
      </c>
      <c r="ED763" s="250" t="str">
        <f>IF(DataGoesHere!$B763="","",SUM(DZ$2:DZ763)/AVERAGE(EA:EA))</f>
        <v/>
      </c>
    </row>
    <row r="764" spans="20:134" x14ac:dyDescent="0.2">
      <c r="T764" s="240"/>
      <c r="U764" s="86"/>
      <c r="V764" s="86"/>
      <c r="W764" s="86"/>
      <c r="X764" s="86"/>
      <c r="Y764" s="86"/>
      <c r="Z764" s="245" t="str">
        <f>IF(DataGoesHere!$B764="","",(DataGoesHere!$B764/SUM(DataGoesHere!$B758:'DataGoesHere'!$B769)))</f>
        <v/>
      </c>
      <c r="AA764" s="86"/>
      <c r="AB764" s="86"/>
      <c r="AC764" s="86"/>
      <c r="AD764" s="86"/>
      <c r="AE764" s="241"/>
      <c r="CV764" s="310" t="str">
        <f>IF(DataGoesHere!B764="","",DataGoesHere!A764)</f>
        <v/>
      </c>
      <c r="CW764" s="271">
        <f t="shared" ca="1" si="30"/>
        <v>7</v>
      </c>
      <c r="CX764" s="272">
        <f t="shared" ca="1" si="31"/>
        <v>1.0265458156689093</v>
      </c>
      <c r="CY764" s="266">
        <f>DataGoesHere!A764</f>
        <v>763</v>
      </c>
      <c r="CZ764" s="19" t="str">
        <f>IF(DataGoesHere!B764="","",DataGoesHere!B764)</f>
        <v/>
      </c>
      <c r="DA764" s="19" t="str">
        <f>IF(DataGoesHere!B764="","",IF(AH$5="No",DataGoesHere!B764,DataGoesHere!B764-(AH$2*(DataGoesHere!A764-1))))</f>
        <v/>
      </c>
      <c r="DB764" s="19" t="str">
        <f>IF(DataGoesHere!B764="","",IF(AO$9="No",DataGoesHere!B764,DataGoesHere!B764/CX764))</f>
        <v/>
      </c>
      <c r="DC764" s="19" t="str">
        <f>IF(DataGoesHere!B764="","",IF(AO$9="No",DA764,DA764/CX764))</f>
        <v/>
      </c>
      <c r="DD764" s="293" t="str">
        <f>IF(CZ764="",IF(COUNTIF(DD$2:DD763,"Forecast")&lt;Output!E$43,"Forecast",""),"Actual")</f>
        <v/>
      </c>
      <c r="DF764" s="19" t="str">
        <f>IF(DataGoesHere!B763="",IF(DD764="Forecast",(Output!$E$47*IntermediateCalcs!DH763)+((1-Output!$E$47)*IntermediateCalcs!DF763),""),(Output!$E$47*IntermediateCalcs!DB763)+((1-Output!$E$47)*IntermediateCalcs!DF763))</f>
        <v/>
      </c>
      <c r="DG764" s="19" t="str">
        <f>IF(DataGoesHere!B763="",IF(DD764="Forecast",(Output!$G$47*(IntermediateCalcs!DF764-IntermediateCalcs!DF763))+((1-Output!$G$47)*IntermediateCalcs!DG763),""),(Output!$G$47*(IntermediateCalcs!DF764-IntermediateCalcs!DF763))+((1-Output!$G$47)*IntermediateCalcs!DG763))</f>
        <v/>
      </c>
      <c r="DH764" s="19" t="str">
        <f>IF(DataGoesHere!B763="",IF(DD764="Forecast",DF764+DG764,""),DF764+DG764)</f>
        <v/>
      </c>
      <c r="DI764" s="274" t="str">
        <f>IF(DH764="","",IF(IntermediateCalcs!$AO$9="Yes",IntermediateCalcs!DH764*$CX764,IntermediateCalcs!DH764))</f>
        <v/>
      </c>
      <c r="DJ764" s="250" t="str">
        <f>IF(DataGoesHere!$B764="","",($CZ764-DI764))</f>
        <v/>
      </c>
      <c r="DK764" s="250" t="str">
        <f>IF(DataGoesHere!$B764="","",ABS($CZ764-DI764))</f>
        <v/>
      </c>
      <c r="DL764" s="250" t="str">
        <f>IF(DataGoesHere!$B764="","",DK764^2)</f>
        <v/>
      </c>
      <c r="DM764" s="249" t="str">
        <f>IF(DataGoesHere!$B764="","",DK764/$CZ764)</f>
        <v/>
      </c>
      <c r="DN764" s="250" t="str">
        <f>IF(DataGoesHere!$B764="","",SUM(DJ$2:DJ764)/AVERAGE(DK:DK))</f>
        <v/>
      </c>
      <c r="DP764" s="19" t="str">
        <f>IF(DataGoesHere!B764="",IF($DD764="Forecast",(Output!E$48*IntermediateCalcs!CY764)+Output!G$48,""),(Output!E$48*IntermediateCalcs!CY764)+Output!G$48)</f>
        <v/>
      </c>
      <c r="DQ764" s="274" t="str">
        <f>IF(DP764="","",IF(IntermediateCalcs!$AO$9="Yes",IntermediateCalcs!DP764*$CX764,IntermediateCalcs!DP764))</f>
        <v/>
      </c>
      <c r="DR764" s="250" t="str">
        <f>IF(DataGoesHere!$B764="","",($CZ764-DQ764))</f>
        <v/>
      </c>
      <c r="DS764" s="250" t="str">
        <f>IF(DataGoesHere!$B764="","",ABS($CZ764-DQ764))</f>
        <v/>
      </c>
      <c r="DT764" s="250" t="str">
        <f>IF(DataGoesHere!$B764="","",DS764^2)</f>
        <v/>
      </c>
      <c r="DU764" s="249" t="str">
        <f>IF(DataGoesHere!$B764="","",DS764/$CZ764)</f>
        <v/>
      </c>
      <c r="DV764" s="250" t="str">
        <f>IF(DataGoesHere!$B764="","",SUM(DR$2:DR764)/AVERAGE(DS:DS))</f>
        <v/>
      </c>
      <c r="DX764" s="19" t="str">
        <f>IF(DataGoesHere!$B763="","",(DB758*(Output!$O$49/Output!$P$49))+(IntermediateCalcs!DB759*(Output!$M$49/Output!$P$49))+(IntermediateCalcs!DB760*(Output!$K$49/Output!$P$49))+(DB761*(Output!$I$49/Output!$P$49))+(IntermediateCalcs!DB762*(Output!$G$49/Output!$P$49))+(IntermediateCalcs!DB763*(Output!$E$49/Output!$P$49)))</f>
        <v/>
      </c>
      <c r="DY764" s="274" t="str">
        <f>IF(DX764="","",IF(IntermediateCalcs!$AO$9="Yes",IntermediateCalcs!DX764*$CX764,IntermediateCalcs!DX764))</f>
        <v/>
      </c>
      <c r="DZ764" s="250" t="str">
        <f>IF(DataGoesHere!$B764="","",($CZ764-DY764))</f>
        <v/>
      </c>
      <c r="EA764" s="250" t="str">
        <f>IF(DataGoesHere!$B764="","",ABS($CZ764-DY764))</f>
        <v/>
      </c>
      <c r="EB764" s="250" t="str">
        <f>IF(DataGoesHere!$B764="","",EA764^2)</f>
        <v/>
      </c>
      <c r="EC764" s="249" t="str">
        <f>IF(DataGoesHere!$B764="","",EA764/$CZ764)</f>
        <v/>
      </c>
      <c r="ED764" s="250" t="str">
        <f>IF(DataGoesHere!$B764="","",SUM(DZ$2:DZ764)/AVERAGE(EA:EA))</f>
        <v/>
      </c>
    </row>
    <row r="765" spans="20:134" x14ac:dyDescent="0.2">
      <c r="T765" s="240"/>
      <c r="U765" s="86"/>
      <c r="V765" s="86"/>
      <c r="W765" s="86"/>
      <c r="X765" s="86"/>
      <c r="Y765" s="86"/>
      <c r="Z765" s="86"/>
      <c r="AA765" s="245" t="str">
        <f>IF(DataGoesHere!$B765="","",(DataGoesHere!$B765/SUM(DataGoesHere!$B758:'DataGoesHere'!$B769)))</f>
        <v/>
      </c>
      <c r="AB765" s="86"/>
      <c r="AC765" s="86"/>
      <c r="AD765" s="86"/>
      <c r="AE765" s="241"/>
      <c r="CV765" s="310" t="str">
        <f>IF(DataGoesHere!B765="","",DataGoesHere!A765)</f>
        <v/>
      </c>
      <c r="CW765" s="271">
        <f t="shared" ca="1" si="30"/>
        <v>8</v>
      </c>
      <c r="CX765" s="272">
        <f t="shared" ca="1" si="31"/>
        <v>1.0207492390681214</v>
      </c>
      <c r="CY765" s="266">
        <f>DataGoesHere!A765</f>
        <v>764</v>
      </c>
      <c r="CZ765" s="19" t="str">
        <f>IF(DataGoesHere!B765="","",DataGoesHere!B765)</f>
        <v/>
      </c>
      <c r="DA765" s="19" t="str">
        <f>IF(DataGoesHere!B765="","",IF(AH$5="No",DataGoesHere!B765,DataGoesHere!B765-(AH$2*(DataGoesHere!A765-1))))</f>
        <v/>
      </c>
      <c r="DB765" s="19" t="str">
        <f>IF(DataGoesHere!B765="","",IF(AO$9="No",DataGoesHere!B765,DataGoesHere!B765/CX765))</f>
        <v/>
      </c>
      <c r="DC765" s="19" t="str">
        <f>IF(DataGoesHere!B765="","",IF(AO$9="No",DA765,DA765/CX765))</f>
        <v/>
      </c>
      <c r="DD765" s="293" t="str">
        <f>IF(CZ765="",IF(COUNTIF(DD$2:DD764,"Forecast")&lt;Output!E$43,"Forecast",""),"Actual")</f>
        <v/>
      </c>
      <c r="DF765" s="19" t="str">
        <f>IF(DataGoesHere!B764="",IF(DD765="Forecast",(Output!$E$47*IntermediateCalcs!DH764)+((1-Output!$E$47)*IntermediateCalcs!DF764),""),(Output!$E$47*IntermediateCalcs!DB764)+((1-Output!$E$47)*IntermediateCalcs!DF764))</f>
        <v/>
      </c>
      <c r="DG765" s="19" t="str">
        <f>IF(DataGoesHere!B764="",IF(DD765="Forecast",(Output!$G$47*(IntermediateCalcs!DF765-IntermediateCalcs!DF764))+((1-Output!$G$47)*IntermediateCalcs!DG764),""),(Output!$G$47*(IntermediateCalcs!DF765-IntermediateCalcs!DF764))+((1-Output!$G$47)*IntermediateCalcs!DG764))</f>
        <v/>
      </c>
      <c r="DH765" s="19" t="str">
        <f>IF(DataGoesHere!B764="",IF(DD765="Forecast",DF765+DG765,""),DF765+DG765)</f>
        <v/>
      </c>
      <c r="DI765" s="274" t="str">
        <f>IF(DH765="","",IF(IntermediateCalcs!$AO$9="Yes",IntermediateCalcs!DH765*$CX765,IntermediateCalcs!DH765))</f>
        <v/>
      </c>
      <c r="DJ765" s="250" t="str">
        <f>IF(DataGoesHere!$B765="","",($CZ765-DI765))</f>
        <v/>
      </c>
      <c r="DK765" s="250" t="str">
        <f>IF(DataGoesHere!$B765="","",ABS($CZ765-DI765))</f>
        <v/>
      </c>
      <c r="DL765" s="250" t="str">
        <f>IF(DataGoesHere!$B765="","",DK765^2)</f>
        <v/>
      </c>
      <c r="DM765" s="249" t="str">
        <f>IF(DataGoesHere!$B765="","",DK765/$CZ765)</f>
        <v/>
      </c>
      <c r="DN765" s="250" t="str">
        <f>IF(DataGoesHere!$B765="","",SUM(DJ$2:DJ765)/AVERAGE(DK:DK))</f>
        <v/>
      </c>
      <c r="DP765" s="19" t="str">
        <f>IF(DataGoesHere!B765="",IF($DD765="Forecast",(Output!E$48*IntermediateCalcs!CY765)+Output!G$48,""),(Output!E$48*IntermediateCalcs!CY765)+Output!G$48)</f>
        <v/>
      </c>
      <c r="DQ765" s="274" t="str">
        <f>IF(DP765="","",IF(IntermediateCalcs!$AO$9="Yes",IntermediateCalcs!DP765*$CX765,IntermediateCalcs!DP765))</f>
        <v/>
      </c>
      <c r="DR765" s="250" t="str">
        <f>IF(DataGoesHere!$B765="","",($CZ765-DQ765))</f>
        <v/>
      </c>
      <c r="DS765" s="250" t="str">
        <f>IF(DataGoesHere!$B765="","",ABS($CZ765-DQ765))</f>
        <v/>
      </c>
      <c r="DT765" s="250" t="str">
        <f>IF(DataGoesHere!$B765="","",DS765^2)</f>
        <v/>
      </c>
      <c r="DU765" s="249" t="str">
        <f>IF(DataGoesHere!$B765="","",DS765/$CZ765)</f>
        <v/>
      </c>
      <c r="DV765" s="250" t="str">
        <f>IF(DataGoesHere!$B765="","",SUM(DR$2:DR765)/AVERAGE(DS:DS))</f>
        <v/>
      </c>
      <c r="DX765" s="19" t="str">
        <f>IF(DataGoesHere!$B764="","",(DB759*(Output!$O$49/Output!$P$49))+(IntermediateCalcs!DB760*(Output!$M$49/Output!$P$49))+(IntermediateCalcs!DB761*(Output!$K$49/Output!$P$49))+(DB762*(Output!$I$49/Output!$P$49))+(IntermediateCalcs!DB763*(Output!$G$49/Output!$P$49))+(IntermediateCalcs!DB764*(Output!$E$49/Output!$P$49)))</f>
        <v/>
      </c>
      <c r="DY765" s="274" t="str">
        <f>IF(DX765="","",IF(IntermediateCalcs!$AO$9="Yes",IntermediateCalcs!DX765*$CX765,IntermediateCalcs!DX765))</f>
        <v/>
      </c>
      <c r="DZ765" s="250" t="str">
        <f>IF(DataGoesHere!$B765="","",($CZ765-DY765))</f>
        <v/>
      </c>
      <c r="EA765" s="250" t="str">
        <f>IF(DataGoesHere!$B765="","",ABS($CZ765-DY765))</f>
        <v/>
      </c>
      <c r="EB765" s="250" t="str">
        <f>IF(DataGoesHere!$B765="","",EA765^2)</f>
        <v/>
      </c>
      <c r="EC765" s="249" t="str">
        <f>IF(DataGoesHere!$B765="","",EA765/$CZ765)</f>
        <v/>
      </c>
      <c r="ED765" s="250" t="str">
        <f>IF(DataGoesHere!$B765="","",SUM(DZ$2:DZ765)/AVERAGE(EA:EA))</f>
        <v/>
      </c>
    </row>
    <row r="766" spans="20:134" x14ac:dyDescent="0.2">
      <c r="T766" s="240"/>
      <c r="U766" s="86"/>
      <c r="V766" s="86"/>
      <c r="W766" s="86"/>
      <c r="X766" s="86"/>
      <c r="Y766" s="86"/>
      <c r="Z766" s="86"/>
      <c r="AA766" s="86"/>
      <c r="AB766" s="245" t="str">
        <f>IF(DataGoesHere!$B766="","",(DataGoesHere!$B766/SUM(DataGoesHere!$B758:'DataGoesHere'!$B769)))</f>
        <v/>
      </c>
      <c r="AC766" s="86"/>
      <c r="AD766" s="86"/>
      <c r="AE766" s="241"/>
      <c r="CV766" s="310" t="str">
        <f>IF(DataGoesHere!B766="","",DataGoesHere!A766)</f>
        <v/>
      </c>
      <c r="CW766" s="271">
        <f t="shared" ca="1" si="30"/>
        <v>9</v>
      </c>
      <c r="CX766" s="272">
        <f t="shared" ca="1" si="31"/>
        <v>1.0625330005567626</v>
      </c>
      <c r="CY766" s="266">
        <f>DataGoesHere!A766</f>
        <v>765</v>
      </c>
      <c r="CZ766" s="19" t="str">
        <f>IF(DataGoesHere!B766="","",DataGoesHere!B766)</f>
        <v/>
      </c>
      <c r="DA766" s="19" t="str">
        <f>IF(DataGoesHere!B766="","",IF(AH$5="No",DataGoesHere!B766,DataGoesHere!B766-(AH$2*(DataGoesHere!A766-1))))</f>
        <v/>
      </c>
      <c r="DB766" s="19" t="str">
        <f>IF(DataGoesHere!B766="","",IF(AO$9="No",DataGoesHere!B766,DataGoesHere!B766/CX766))</f>
        <v/>
      </c>
      <c r="DC766" s="19" t="str">
        <f>IF(DataGoesHere!B766="","",IF(AO$9="No",DA766,DA766/CX766))</f>
        <v/>
      </c>
      <c r="DD766" s="293" t="str">
        <f>IF(CZ766="",IF(COUNTIF(DD$2:DD765,"Forecast")&lt;Output!E$43,"Forecast",""),"Actual")</f>
        <v/>
      </c>
      <c r="DF766" s="19" t="str">
        <f>IF(DataGoesHere!B765="",IF(DD766="Forecast",(Output!$E$47*IntermediateCalcs!DH765)+((1-Output!$E$47)*IntermediateCalcs!DF765),""),(Output!$E$47*IntermediateCalcs!DB765)+((1-Output!$E$47)*IntermediateCalcs!DF765))</f>
        <v/>
      </c>
      <c r="DG766" s="19" t="str">
        <f>IF(DataGoesHere!B765="",IF(DD766="Forecast",(Output!$G$47*(IntermediateCalcs!DF766-IntermediateCalcs!DF765))+((1-Output!$G$47)*IntermediateCalcs!DG765),""),(Output!$G$47*(IntermediateCalcs!DF766-IntermediateCalcs!DF765))+((1-Output!$G$47)*IntermediateCalcs!DG765))</f>
        <v/>
      </c>
      <c r="DH766" s="19" t="str">
        <f>IF(DataGoesHere!B765="",IF(DD766="Forecast",DF766+DG766,""),DF766+DG766)</f>
        <v/>
      </c>
      <c r="DI766" s="274" t="str">
        <f>IF(DH766="","",IF(IntermediateCalcs!$AO$9="Yes",IntermediateCalcs!DH766*$CX766,IntermediateCalcs!DH766))</f>
        <v/>
      </c>
      <c r="DJ766" s="250" t="str">
        <f>IF(DataGoesHere!$B766="","",($CZ766-DI766))</f>
        <v/>
      </c>
      <c r="DK766" s="250" t="str">
        <f>IF(DataGoesHere!$B766="","",ABS($CZ766-DI766))</f>
        <v/>
      </c>
      <c r="DL766" s="250" t="str">
        <f>IF(DataGoesHere!$B766="","",DK766^2)</f>
        <v/>
      </c>
      <c r="DM766" s="249" t="str">
        <f>IF(DataGoesHere!$B766="","",DK766/$CZ766)</f>
        <v/>
      </c>
      <c r="DN766" s="250" t="str">
        <f>IF(DataGoesHere!$B766="","",SUM(DJ$2:DJ766)/AVERAGE(DK:DK))</f>
        <v/>
      </c>
      <c r="DP766" s="19" t="str">
        <f>IF(DataGoesHere!B766="",IF($DD766="Forecast",(Output!E$48*IntermediateCalcs!CY766)+Output!G$48,""),(Output!E$48*IntermediateCalcs!CY766)+Output!G$48)</f>
        <v/>
      </c>
      <c r="DQ766" s="274" t="str">
        <f>IF(DP766="","",IF(IntermediateCalcs!$AO$9="Yes",IntermediateCalcs!DP766*$CX766,IntermediateCalcs!DP766))</f>
        <v/>
      </c>
      <c r="DR766" s="250" t="str">
        <f>IF(DataGoesHere!$B766="","",($CZ766-DQ766))</f>
        <v/>
      </c>
      <c r="DS766" s="250" t="str">
        <f>IF(DataGoesHere!$B766="","",ABS($CZ766-DQ766))</f>
        <v/>
      </c>
      <c r="DT766" s="250" t="str">
        <f>IF(DataGoesHere!$B766="","",DS766^2)</f>
        <v/>
      </c>
      <c r="DU766" s="249" t="str">
        <f>IF(DataGoesHere!$B766="","",DS766/$CZ766)</f>
        <v/>
      </c>
      <c r="DV766" s="250" t="str">
        <f>IF(DataGoesHere!$B766="","",SUM(DR$2:DR766)/AVERAGE(DS:DS))</f>
        <v/>
      </c>
      <c r="DX766" s="19" t="str">
        <f>IF(DataGoesHere!$B765="","",(DB760*(Output!$O$49/Output!$P$49))+(IntermediateCalcs!DB761*(Output!$M$49/Output!$P$49))+(IntermediateCalcs!DB762*(Output!$K$49/Output!$P$49))+(DB763*(Output!$I$49/Output!$P$49))+(IntermediateCalcs!DB764*(Output!$G$49/Output!$P$49))+(IntermediateCalcs!DB765*(Output!$E$49/Output!$P$49)))</f>
        <v/>
      </c>
      <c r="DY766" s="274" t="str">
        <f>IF(DX766="","",IF(IntermediateCalcs!$AO$9="Yes",IntermediateCalcs!DX766*$CX766,IntermediateCalcs!DX766))</f>
        <v/>
      </c>
      <c r="DZ766" s="250" t="str">
        <f>IF(DataGoesHere!$B766="","",($CZ766-DY766))</f>
        <v/>
      </c>
      <c r="EA766" s="250" t="str">
        <f>IF(DataGoesHere!$B766="","",ABS($CZ766-DY766))</f>
        <v/>
      </c>
      <c r="EB766" s="250" t="str">
        <f>IF(DataGoesHere!$B766="","",EA766^2)</f>
        <v/>
      </c>
      <c r="EC766" s="249" t="str">
        <f>IF(DataGoesHere!$B766="","",EA766/$CZ766)</f>
        <v/>
      </c>
      <c r="ED766" s="250" t="str">
        <f>IF(DataGoesHere!$B766="","",SUM(DZ$2:DZ766)/AVERAGE(EA:EA))</f>
        <v/>
      </c>
    </row>
    <row r="767" spans="20:134" x14ac:dyDescent="0.2">
      <c r="T767" s="240"/>
      <c r="U767" s="86"/>
      <c r="V767" s="86"/>
      <c r="W767" s="86"/>
      <c r="X767" s="86"/>
      <c r="Y767" s="86"/>
      <c r="Z767" s="86"/>
      <c r="AA767" s="86"/>
      <c r="AB767" s="86"/>
      <c r="AC767" s="245" t="str">
        <f>IF(DataGoesHere!$B767="","",(DataGoesHere!$B767/SUM(DataGoesHere!$B758:'DataGoesHere'!$B769)))</f>
        <v/>
      </c>
      <c r="AD767" s="86"/>
      <c r="AE767" s="241"/>
      <c r="CV767" s="310" t="str">
        <f>IF(DataGoesHere!B767="","",DataGoesHere!A767)</f>
        <v/>
      </c>
      <c r="CW767" s="271">
        <f t="shared" ca="1" si="30"/>
        <v>10</v>
      </c>
      <c r="CX767" s="272">
        <f t="shared" ca="1" si="31"/>
        <v>0.92557634012077306</v>
      </c>
      <c r="CY767" s="266">
        <f>DataGoesHere!A767</f>
        <v>766</v>
      </c>
      <c r="CZ767" s="19" t="str">
        <f>IF(DataGoesHere!B767="","",DataGoesHere!B767)</f>
        <v/>
      </c>
      <c r="DA767" s="19" t="str">
        <f>IF(DataGoesHere!B767="","",IF(AH$5="No",DataGoesHere!B767,DataGoesHere!B767-(AH$2*(DataGoesHere!A767-1))))</f>
        <v/>
      </c>
      <c r="DB767" s="19" t="str">
        <f>IF(DataGoesHere!B767="","",IF(AO$9="No",DataGoesHere!B767,DataGoesHere!B767/CX767))</f>
        <v/>
      </c>
      <c r="DC767" s="19" t="str">
        <f>IF(DataGoesHere!B767="","",IF(AO$9="No",DA767,DA767/CX767))</f>
        <v/>
      </c>
      <c r="DD767" s="293" t="str">
        <f>IF(CZ767="",IF(COUNTIF(DD$2:DD766,"Forecast")&lt;Output!E$43,"Forecast",""),"Actual")</f>
        <v/>
      </c>
      <c r="DF767" s="19" t="str">
        <f>IF(DataGoesHere!B766="",IF(DD767="Forecast",(Output!$E$47*IntermediateCalcs!DH766)+((1-Output!$E$47)*IntermediateCalcs!DF766),""),(Output!$E$47*IntermediateCalcs!DB766)+((1-Output!$E$47)*IntermediateCalcs!DF766))</f>
        <v/>
      </c>
      <c r="DG767" s="19" t="str">
        <f>IF(DataGoesHere!B766="",IF(DD767="Forecast",(Output!$G$47*(IntermediateCalcs!DF767-IntermediateCalcs!DF766))+((1-Output!$G$47)*IntermediateCalcs!DG766),""),(Output!$G$47*(IntermediateCalcs!DF767-IntermediateCalcs!DF766))+((1-Output!$G$47)*IntermediateCalcs!DG766))</f>
        <v/>
      </c>
      <c r="DH767" s="19" t="str">
        <f>IF(DataGoesHere!B766="",IF(DD767="Forecast",DF767+DG767,""),DF767+DG767)</f>
        <v/>
      </c>
      <c r="DI767" s="274" t="str">
        <f>IF(DH767="","",IF(IntermediateCalcs!$AO$9="Yes",IntermediateCalcs!DH767*$CX767,IntermediateCalcs!DH767))</f>
        <v/>
      </c>
      <c r="DJ767" s="250" t="str">
        <f>IF(DataGoesHere!$B767="","",($CZ767-DI767))</f>
        <v/>
      </c>
      <c r="DK767" s="250" t="str">
        <f>IF(DataGoesHere!$B767="","",ABS($CZ767-DI767))</f>
        <v/>
      </c>
      <c r="DL767" s="250" t="str">
        <f>IF(DataGoesHere!$B767="","",DK767^2)</f>
        <v/>
      </c>
      <c r="DM767" s="249" t="str">
        <f>IF(DataGoesHere!$B767="","",DK767/$CZ767)</f>
        <v/>
      </c>
      <c r="DN767" s="250" t="str">
        <f>IF(DataGoesHere!$B767="","",SUM(DJ$2:DJ767)/AVERAGE(DK:DK))</f>
        <v/>
      </c>
      <c r="DP767" s="19" t="str">
        <f>IF(DataGoesHere!B767="",IF($DD767="Forecast",(Output!E$48*IntermediateCalcs!CY767)+Output!G$48,""),(Output!E$48*IntermediateCalcs!CY767)+Output!G$48)</f>
        <v/>
      </c>
      <c r="DQ767" s="274" t="str">
        <f>IF(DP767="","",IF(IntermediateCalcs!$AO$9="Yes",IntermediateCalcs!DP767*$CX767,IntermediateCalcs!DP767))</f>
        <v/>
      </c>
      <c r="DR767" s="250" t="str">
        <f>IF(DataGoesHere!$B767="","",($CZ767-DQ767))</f>
        <v/>
      </c>
      <c r="DS767" s="250" t="str">
        <f>IF(DataGoesHere!$B767="","",ABS($CZ767-DQ767))</f>
        <v/>
      </c>
      <c r="DT767" s="250" t="str">
        <f>IF(DataGoesHere!$B767="","",DS767^2)</f>
        <v/>
      </c>
      <c r="DU767" s="249" t="str">
        <f>IF(DataGoesHere!$B767="","",DS767/$CZ767)</f>
        <v/>
      </c>
      <c r="DV767" s="250" t="str">
        <f>IF(DataGoesHere!$B767="","",SUM(DR$2:DR767)/AVERAGE(DS:DS))</f>
        <v/>
      </c>
      <c r="DX767" s="19" t="str">
        <f>IF(DataGoesHere!$B766="","",(DB761*(Output!$O$49/Output!$P$49))+(IntermediateCalcs!DB762*(Output!$M$49/Output!$P$49))+(IntermediateCalcs!DB763*(Output!$K$49/Output!$P$49))+(DB764*(Output!$I$49/Output!$P$49))+(IntermediateCalcs!DB765*(Output!$G$49/Output!$P$49))+(IntermediateCalcs!DB766*(Output!$E$49/Output!$P$49)))</f>
        <v/>
      </c>
      <c r="DY767" s="274" t="str">
        <f>IF(DX767="","",IF(IntermediateCalcs!$AO$9="Yes",IntermediateCalcs!DX767*$CX767,IntermediateCalcs!DX767))</f>
        <v/>
      </c>
      <c r="DZ767" s="250" t="str">
        <f>IF(DataGoesHere!$B767="","",($CZ767-DY767))</f>
        <v/>
      </c>
      <c r="EA767" s="250" t="str">
        <f>IF(DataGoesHere!$B767="","",ABS($CZ767-DY767))</f>
        <v/>
      </c>
      <c r="EB767" s="250" t="str">
        <f>IF(DataGoesHere!$B767="","",EA767^2)</f>
        <v/>
      </c>
      <c r="EC767" s="249" t="str">
        <f>IF(DataGoesHere!$B767="","",EA767/$CZ767)</f>
        <v/>
      </c>
      <c r="ED767" s="250" t="str">
        <f>IF(DataGoesHere!$B767="","",SUM(DZ$2:DZ767)/AVERAGE(EA:EA))</f>
        <v/>
      </c>
    </row>
    <row r="768" spans="20:134" x14ac:dyDescent="0.2">
      <c r="T768" s="240"/>
      <c r="U768" s="86"/>
      <c r="V768" s="86"/>
      <c r="W768" s="86"/>
      <c r="X768" s="86"/>
      <c r="Y768" s="86"/>
      <c r="Z768" s="86"/>
      <c r="AA768" s="86"/>
      <c r="AB768" s="86"/>
      <c r="AC768" s="86"/>
      <c r="AD768" s="245" t="str">
        <f>IF(DataGoesHere!$B768="","",(DataGoesHere!$B768/SUM(DataGoesHere!$B758:'DataGoesHere'!$B769)))</f>
        <v/>
      </c>
      <c r="AE768" s="241"/>
      <c r="CV768" s="310" t="str">
        <f>IF(DataGoesHere!B768="","",DataGoesHere!A768)</f>
        <v/>
      </c>
      <c r="CW768" s="271">
        <f t="shared" ca="1" si="30"/>
        <v>11</v>
      </c>
      <c r="CX768" s="272">
        <f t="shared" ca="1" si="31"/>
        <v>0.97463169608807265</v>
      </c>
      <c r="CY768" s="266">
        <f>DataGoesHere!A768</f>
        <v>767</v>
      </c>
      <c r="CZ768" s="19" t="str">
        <f>IF(DataGoesHere!B768="","",DataGoesHere!B768)</f>
        <v/>
      </c>
      <c r="DA768" s="19" t="str">
        <f>IF(DataGoesHere!B768="","",IF(AH$5="No",DataGoesHere!B768,DataGoesHere!B768-(AH$2*(DataGoesHere!A768-1))))</f>
        <v/>
      </c>
      <c r="DB768" s="19" t="str">
        <f>IF(DataGoesHere!B768="","",IF(AO$9="No",DataGoesHere!B768,DataGoesHere!B768/CX768))</f>
        <v/>
      </c>
      <c r="DC768" s="19" t="str">
        <f>IF(DataGoesHere!B768="","",IF(AO$9="No",DA768,DA768/CX768))</f>
        <v/>
      </c>
      <c r="DD768" s="293" t="str">
        <f>IF(CZ768="",IF(COUNTIF(DD$2:DD767,"Forecast")&lt;Output!E$43,"Forecast",""),"Actual")</f>
        <v/>
      </c>
      <c r="DF768" s="19" t="str">
        <f>IF(DataGoesHere!B767="",IF(DD768="Forecast",(Output!$E$47*IntermediateCalcs!DH767)+((1-Output!$E$47)*IntermediateCalcs!DF767),""),(Output!$E$47*IntermediateCalcs!DB767)+((1-Output!$E$47)*IntermediateCalcs!DF767))</f>
        <v/>
      </c>
      <c r="DG768" s="19" t="str">
        <f>IF(DataGoesHere!B767="",IF(DD768="Forecast",(Output!$G$47*(IntermediateCalcs!DF768-IntermediateCalcs!DF767))+((1-Output!$G$47)*IntermediateCalcs!DG767),""),(Output!$G$47*(IntermediateCalcs!DF768-IntermediateCalcs!DF767))+((1-Output!$G$47)*IntermediateCalcs!DG767))</f>
        <v/>
      </c>
      <c r="DH768" s="19" t="str">
        <f>IF(DataGoesHere!B767="",IF(DD768="Forecast",DF768+DG768,""),DF768+DG768)</f>
        <v/>
      </c>
      <c r="DI768" s="274" t="str">
        <f>IF(DH768="","",IF(IntermediateCalcs!$AO$9="Yes",IntermediateCalcs!DH768*$CX768,IntermediateCalcs!DH768))</f>
        <v/>
      </c>
      <c r="DJ768" s="250" t="str">
        <f>IF(DataGoesHere!$B768="","",($CZ768-DI768))</f>
        <v/>
      </c>
      <c r="DK768" s="250" t="str">
        <f>IF(DataGoesHere!$B768="","",ABS($CZ768-DI768))</f>
        <v/>
      </c>
      <c r="DL768" s="250" t="str">
        <f>IF(DataGoesHere!$B768="","",DK768^2)</f>
        <v/>
      </c>
      <c r="DM768" s="249" t="str">
        <f>IF(DataGoesHere!$B768="","",DK768/$CZ768)</f>
        <v/>
      </c>
      <c r="DN768" s="250" t="str">
        <f>IF(DataGoesHere!$B768="","",SUM(DJ$2:DJ768)/AVERAGE(DK:DK))</f>
        <v/>
      </c>
      <c r="DP768" s="19" t="str">
        <f>IF(DataGoesHere!B768="",IF($DD768="Forecast",(Output!E$48*IntermediateCalcs!CY768)+Output!G$48,""),(Output!E$48*IntermediateCalcs!CY768)+Output!G$48)</f>
        <v/>
      </c>
      <c r="DQ768" s="274" t="str">
        <f>IF(DP768="","",IF(IntermediateCalcs!$AO$9="Yes",IntermediateCalcs!DP768*$CX768,IntermediateCalcs!DP768))</f>
        <v/>
      </c>
      <c r="DR768" s="250" t="str">
        <f>IF(DataGoesHere!$B768="","",($CZ768-DQ768))</f>
        <v/>
      </c>
      <c r="DS768" s="250" t="str">
        <f>IF(DataGoesHere!$B768="","",ABS($CZ768-DQ768))</f>
        <v/>
      </c>
      <c r="DT768" s="250" t="str">
        <f>IF(DataGoesHere!$B768="","",DS768^2)</f>
        <v/>
      </c>
      <c r="DU768" s="249" t="str">
        <f>IF(DataGoesHere!$B768="","",DS768/$CZ768)</f>
        <v/>
      </c>
      <c r="DV768" s="250" t="str">
        <f>IF(DataGoesHere!$B768="","",SUM(DR$2:DR768)/AVERAGE(DS:DS))</f>
        <v/>
      </c>
      <c r="DX768" s="19" t="str">
        <f>IF(DataGoesHere!$B767="","",(DB762*(Output!$O$49/Output!$P$49))+(IntermediateCalcs!DB763*(Output!$M$49/Output!$P$49))+(IntermediateCalcs!DB764*(Output!$K$49/Output!$P$49))+(DB765*(Output!$I$49/Output!$P$49))+(IntermediateCalcs!DB766*(Output!$G$49/Output!$P$49))+(IntermediateCalcs!DB767*(Output!$E$49/Output!$P$49)))</f>
        <v/>
      </c>
      <c r="DY768" s="274" t="str">
        <f>IF(DX768="","",IF(IntermediateCalcs!$AO$9="Yes",IntermediateCalcs!DX768*$CX768,IntermediateCalcs!DX768))</f>
        <v/>
      </c>
      <c r="DZ768" s="250" t="str">
        <f>IF(DataGoesHere!$B768="","",($CZ768-DY768))</f>
        <v/>
      </c>
      <c r="EA768" s="250" t="str">
        <f>IF(DataGoesHere!$B768="","",ABS($CZ768-DY768))</f>
        <v/>
      </c>
      <c r="EB768" s="250" t="str">
        <f>IF(DataGoesHere!$B768="","",EA768^2)</f>
        <v/>
      </c>
      <c r="EC768" s="249" t="str">
        <f>IF(DataGoesHere!$B768="","",EA768/$CZ768)</f>
        <v/>
      </c>
      <c r="ED768" s="250" t="str">
        <f>IF(DataGoesHere!$B768="","",SUM(DZ$2:DZ768)/AVERAGE(EA:EA))</f>
        <v/>
      </c>
    </row>
    <row r="769" spans="20:134" x14ac:dyDescent="0.2">
      <c r="T769" s="242"/>
      <c r="U769" s="243"/>
      <c r="V769" s="243"/>
      <c r="W769" s="243"/>
      <c r="X769" s="243"/>
      <c r="Y769" s="243"/>
      <c r="Z769" s="243"/>
      <c r="AA769" s="243"/>
      <c r="AB769" s="243"/>
      <c r="AC769" s="243"/>
      <c r="AD769" s="243"/>
      <c r="AE769" s="246" t="str">
        <f>IF(DataGoesHere!$B769="","",(DataGoesHere!$B769/SUM(DataGoesHere!$B758:'DataGoesHere'!$B769)))</f>
        <v/>
      </c>
      <c r="CV769" s="310" t="str">
        <f>IF(DataGoesHere!B769="","",DataGoesHere!A769)</f>
        <v/>
      </c>
      <c r="CW769" s="271">
        <f t="shared" ca="1" si="30"/>
        <v>12</v>
      </c>
      <c r="CX769" s="272">
        <f t="shared" ca="1" si="31"/>
        <v>1.0054005237672714</v>
      </c>
      <c r="CY769" s="266">
        <f>DataGoesHere!A769</f>
        <v>768</v>
      </c>
      <c r="CZ769" s="19" t="str">
        <f>IF(DataGoesHere!B769="","",DataGoesHere!B769)</f>
        <v/>
      </c>
      <c r="DA769" s="19" t="str">
        <f>IF(DataGoesHere!B769="","",IF(AH$5="No",DataGoesHere!B769,DataGoesHere!B769-(AH$2*(DataGoesHere!A769-1))))</f>
        <v/>
      </c>
      <c r="DB769" s="19" t="str">
        <f>IF(DataGoesHere!B769="","",IF(AO$9="No",DataGoesHere!B769,DataGoesHere!B769/CX769))</f>
        <v/>
      </c>
      <c r="DC769" s="19" t="str">
        <f>IF(DataGoesHere!B769="","",IF(AO$9="No",DA769,DA769/CX769))</f>
        <v/>
      </c>
      <c r="DD769" s="293" t="str">
        <f>IF(CZ769="",IF(COUNTIF(DD$2:DD768,"Forecast")&lt;Output!E$43,"Forecast",""),"Actual")</f>
        <v/>
      </c>
      <c r="DF769" s="19" t="str">
        <f>IF(DataGoesHere!B768="",IF(DD769="Forecast",(Output!$E$47*IntermediateCalcs!DH768)+((1-Output!$E$47)*IntermediateCalcs!DF768),""),(Output!$E$47*IntermediateCalcs!DB768)+((1-Output!$E$47)*IntermediateCalcs!DF768))</f>
        <v/>
      </c>
      <c r="DG769" s="19" t="str">
        <f>IF(DataGoesHere!B768="",IF(DD769="Forecast",(Output!$G$47*(IntermediateCalcs!DF769-IntermediateCalcs!DF768))+((1-Output!$G$47)*IntermediateCalcs!DG768),""),(Output!$G$47*(IntermediateCalcs!DF769-IntermediateCalcs!DF768))+((1-Output!$G$47)*IntermediateCalcs!DG768))</f>
        <v/>
      </c>
      <c r="DH769" s="19" t="str">
        <f>IF(DataGoesHere!B768="",IF(DD769="Forecast",DF769+DG769,""),DF769+DG769)</f>
        <v/>
      </c>
      <c r="DI769" s="274" t="str">
        <f>IF(DH769="","",IF(IntermediateCalcs!$AO$9="Yes",IntermediateCalcs!DH769*$CX769,IntermediateCalcs!DH769))</f>
        <v/>
      </c>
      <c r="DJ769" s="250" t="str">
        <f>IF(DataGoesHere!$B769="","",($CZ769-DI769))</f>
        <v/>
      </c>
      <c r="DK769" s="250" t="str">
        <f>IF(DataGoesHere!$B769="","",ABS($CZ769-DI769))</f>
        <v/>
      </c>
      <c r="DL769" s="250" t="str">
        <f>IF(DataGoesHere!$B769="","",DK769^2)</f>
        <v/>
      </c>
      <c r="DM769" s="249" t="str">
        <f>IF(DataGoesHere!$B769="","",DK769/$CZ769)</f>
        <v/>
      </c>
      <c r="DN769" s="250" t="str">
        <f>IF(DataGoesHere!$B769="","",SUM(DJ$2:DJ769)/AVERAGE(DK:DK))</f>
        <v/>
      </c>
      <c r="DP769" s="19" t="str">
        <f>IF(DataGoesHere!B769="",IF($DD769="Forecast",(Output!E$48*IntermediateCalcs!CY769)+Output!G$48,""),(Output!E$48*IntermediateCalcs!CY769)+Output!G$48)</f>
        <v/>
      </c>
      <c r="DQ769" s="274" t="str">
        <f>IF(DP769="","",IF(IntermediateCalcs!$AO$9="Yes",IntermediateCalcs!DP769*$CX769,IntermediateCalcs!DP769))</f>
        <v/>
      </c>
      <c r="DR769" s="250" t="str">
        <f>IF(DataGoesHere!$B769="","",($CZ769-DQ769))</f>
        <v/>
      </c>
      <c r="DS769" s="250" t="str">
        <f>IF(DataGoesHere!$B769="","",ABS($CZ769-DQ769))</f>
        <v/>
      </c>
      <c r="DT769" s="250" t="str">
        <f>IF(DataGoesHere!$B769="","",DS769^2)</f>
        <v/>
      </c>
      <c r="DU769" s="249" t="str">
        <f>IF(DataGoesHere!$B769="","",DS769/$CZ769)</f>
        <v/>
      </c>
      <c r="DV769" s="250" t="str">
        <f>IF(DataGoesHere!$B769="","",SUM(DR$2:DR769)/AVERAGE(DS:DS))</f>
        <v/>
      </c>
      <c r="DX769" s="19" t="str">
        <f>IF(DataGoesHere!$B768="","",(DB763*(Output!$O$49/Output!$P$49))+(IntermediateCalcs!DB764*(Output!$M$49/Output!$P$49))+(IntermediateCalcs!DB765*(Output!$K$49/Output!$P$49))+(DB766*(Output!$I$49/Output!$P$49))+(IntermediateCalcs!DB767*(Output!$G$49/Output!$P$49))+(IntermediateCalcs!DB768*(Output!$E$49/Output!$P$49)))</f>
        <v/>
      </c>
      <c r="DY769" s="274" t="str">
        <f>IF(DX769="","",IF(IntermediateCalcs!$AO$9="Yes",IntermediateCalcs!DX769*$CX769,IntermediateCalcs!DX769))</f>
        <v/>
      </c>
      <c r="DZ769" s="250" t="str">
        <f>IF(DataGoesHere!$B769="","",($CZ769-DY769))</f>
        <v/>
      </c>
      <c r="EA769" s="250" t="str">
        <f>IF(DataGoesHere!$B769="","",ABS($CZ769-DY769))</f>
        <v/>
      </c>
      <c r="EB769" s="250" t="str">
        <f>IF(DataGoesHere!$B769="","",EA769^2)</f>
        <v/>
      </c>
      <c r="EC769" s="249" t="str">
        <f>IF(DataGoesHere!$B769="","",EA769/$CZ769)</f>
        <v/>
      </c>
      <c r="ED769" s="250" t="str">
        <f>IF(DataGoesHere!$B769="","",SUM(DZ$2:DZ769)/AVERAGE(EA:EA))</f>
        <v/>
      </c>
    </row>
    <row r="770" spans="20:134" x14ac:dyDescent="0.2">
      <c r="T770" s="244" t="str">
        <f>IF(DataGoesHere!$B770="","",(DataGoesHere!$B770/SUM(DataGoesHere!$B770:'DataGoesHere'!$B781)))</f>
        <v/>
      </c>
      <c r="U770" s="238"/>
      <c r="V770" s="238"/>
      <c r="W770" s="238"/>
      <c r="X770" s="238"/>
      <c r="Y770" s="238"/>
      <c r="Z770" s="238"/>
      <c r="AA770" s="238"/>
      <c r="AB770" s="238"/>
      <c r="AC770" s="238"/>
      <c r="AD770" s="238"/>
      <c r="AE770" s="239"/>
      <c r="CV770" s="310" t="str">
        <f>IF(DataGoesHere!B770="","",DataGoesHere!A770)</f>
        <v/>
      </c>
      <c r="CW770" s="271">
        <f t="shared" ref="CW770:CW833" ca="1" si="32">IF(MOD(CY770,$AP$9)=0,$AP$9,MOD(CY770,$AP$9))</f>
        <v>1</v>
      </c>
      <c r="CX770" s="272">
        <f t="shared" ref="CX770:CX833" ca="1" si="33">VLOOKUP(CW770,$AT$1:$CT$53,MATCH($AP$9,$AT$1:$CT$1,0),FALSE)</f>
        <v>1.3236179355303281</v>
      </c>
      <c r="CY770" s="266">
        <f>DataGoesHere!A770</f>
        <v>769</v>
      </c>
      <c r="CZ770" s="19" t="str">
        <f>IF(DataGoesHere!B770="","",DataGoesHere!B770)</f>
        <v/>
      </c>
      <c r="DA770" s="19" t="str">
        <f>IF(DataGoesHere!B770="","",IF(AH$5="No",DataGoesHere!B770,DataGoesHere!B770-(AH$2*(DataGoesHere!A770-1))))</f>
        <v/>
      </c>
      <c r="DB770" s="19" t="str">
        <f>IF(DataGoesHere!B770="","",IF(AO$9="No",DataGoesHere!B770,DataGoesHere!B770/CX770))</f>
        <v/>
      </c>
      <c r="DC770" s="19" t="str">
        <f>IF(DataGoesHere!B770="","",IF(AO$9="No",DA770,DA770/CX770))</f>
        <v/>
      </c>
      <c r="DD770" s="293" t="str">
        <f>IF(CZ770="",IF(COUNTIF(DD$2:DD769,"Forecast")&lt;Output!E$43,"Forecast",""),"Actual")</f>
        <v/>
      </c>
      <c r="DF770" s="19" t="str">
        <f>IF(DataGoesHere!B769="",IF(DD770="Forecast",(Output!$E$47*IntermediateCalcs!DH769)+((1-Output!$E$47)*IntermediateCalcs!DF769),""),(Output!$E$47*IntermediateCalcs!DB769)+((1-Output!$E$47)*IntermediateCalcs!DF769))</f>
        <v/>
      </c>
      <c r="DG770" s="19" t="str">
        <f>IF(DataGoesHere!B769="",IF(DD770="Forecast",(Output!$G$47*(IntermediateCalcs!DF770-IntermediateCalcs!DF769))+((1-Output!$G$47)*IntermediateCalcs!DG769),""),(Output!$G$47*(IntermediateCalcs!DF770-IntermediateCalcs!DF769))+((1-Output!$G$47)*IntermediateCalcs!DG769))</f>
        <v/>
      </c>
      <c r="DH770" s="19" t="str">
        <f>IF(DataGoesHere!B769="",IF(DD770="Forecast",DF770+DG770,""),DF770+DG770)</f>
        <v/>
      </c>
      <c r="DI770" s="274" t="str">
        <f>IF(DH770="","",IF(IntermediateCalcs!$AO$9="Yes",IntermediateCalcs!DH770*$CX770,IntermediateCalcs!DH770))</f>
        <v/>
      </c>
      <c r="DJ770" s="250" t="str">
        <f>IF(DataGoesHere!$B770="","",($CZ770-DI770))</f>
        <v/>
      </c>
      <c r="DK770" s="250" t="str">
        <f>IF(DataGoesHere!$B770="","",ABS($CZ770-DI770))</f>
        <v/>
      </c>
      <c r="DL770" s="250" t="str">
        <f>IF(DataGoesHere!$B770="","",DK770^2)</f>
        <v/>
      </c>
      <c r="DM770" s="249" t="str">
        <f>IF(DataGoesHere!$B770="","",DK770/$CZ770)</f>
        <v/>
      </c>
      <c r="DN770" s="250" t="str">
        <f>IF(DataGoesHere!$B770="","",SUM(DJ$2:DJ770)/AVERAGE(DK:DK))</f>
        <v/>
      </c>
      <c r="DP770" s="19" t="str">
        <f>IF(DataGoesHere!B770="",IF($DD770="Forecast",(Output!E$48*IntermediateCalcs!CY770)+Output!G$48,""),(Output!E$48*IntermediateCalcs!CY770)+Output!G$48)</f>
        <v/>
      </c>
      <c r="DQ770" s="274" t="str">
        <f>IF(DP770="","",IF(IntermediateCalcs!$AO$9="Yes",IntermediateCalcs!DP770*$CX770,IntermediateCalcs!DP770))</f>
        <v/>
      </c>
      <c r="DR770" s="250" t="str">
        <f>IF(DataGoesHere!$B770="","",($CZ770-DQ770))</f>
        <v/>
      </c>
      <c r="DS770" s="250" t="str">
        <f>IF(DataGoesHere!$B770="","",ABS($CZ770-DQ770))</f>
        <v/>
      </c>
      <c r="DT770" s="250" t="str">
        <f>IF(DataGoesHere!$B770="","",DS770^2)</f>
        <v/>
      </c>
      <c r="DU770" s="249" t="str">
        <f>IF(DataGoesHere!$B770="","",DS770/$CZ770)</f>
        <v/>
      </c>
      <c r="DV770" s="250" t="str">
        <f>IF(DataGoesHere!$B770="","",SUM(DR$2:DR770)/AVERAGE(DS:DS))</f>
        <v/>
      </c>
      <c r="DX770" s="19" t="str">
        <f>IF(DataGoesHere!$B769="","",(DB764*(Output!$O$49/Output!$P$49))+(IntermediateCalcs!DB765*(Output!$M$49/Output!$P$49))+(IntermediateCalcs!DB766*(Output!$K$49/Output!$P$49))+(DB767*(Output!$I$49/Output!$P$49))+(IntermediateCalcs!DB768*(Output!$G$49/Output!$P$49))+(IntermediateCalcs!DB769*(Output!$E$49/Output!$P$49)))</f>
        <v/>
      </c>
      <c r="DY770" s="274" t="str">
        <f>IF(DX770="","",IF(IntermediateCalcs!$AO$9="Yes",IntermediateCalcs!DX770*$CX770,IntermediateCalcs!DX770))</f>
        <v/>
      </c>
      <c r="DZ770" s="250" t="str">
        <f>IF(DataGoesHere!$B770="","",($CZ770-DY770))</f>
        <v/>
      </c>
      <c r="EA770" s="250" t="str">
        <f>IF(DataGoesHere!$B770="","",ABS($CZ770-DY770))</f>
        <v/>
      </c>
      <c r="EB770" s="250" t="str">
        <f>IF(DataGoesHere!$B770="","",EA770^2)</f>
        <v/>
      </c>
      <c r="EC770" s="249" t="str">
        <f>IF(DataGoesHere!$B770="","",EA770/$CZ770)</f>
        <v/>
      </c>
      <c r="ED770" s="250" t="str">
        <f>IF(DataGoesHere!$B770="","",SUM(DZ$2:DZ770)/AVERAGE(EA:EA))</f>
        <v/>
      </c>
    </row>
    <row r="771" spans="20:134" x14ac:dyDescent="0.2">
      <c r="T771" s="240"/>
      <c r="U771" s="245" t="str">
        <f>IF(DataGoesHere!$B771="","",(DataGoesHere!$B771/SUM(DataGoesHere!$B771:'DataGoesHere'!$B781)))</f>
        <v/>
      </c>
      <c r="V771" s="86"/>
      <c r="W771" s="86"/>
      <c r="X771" s="86"/>
      <c r="Y771" s="86"/>
      <c r="Z771" s="86"/>
      <c r="AA771" s="86"/>
      <c r="AB771" s="86"/>
      <c r="AC771" s="86"/>
      <c r="AD771" s="86"/>
      <c r="AE771" s="241"/>
      <c r="CV771" s="310" t="str">
        <f>IF(DataGoesHere!B771="","",DataGoesHere!A771)</f>
        <v/>
      </c>
      <c r="CW771" s="271">
        <f t="shared" ca="1" si="32"/>
        <v>2</v>
      </c>
      <c r="CX771" s="272">
        <f t="shared" ca="1" si="33"/>
        <v>0.80574490527728204</v>
      </c>
      <c r="CY771" s="266">
        <f>DataGoesHere!A771</f>
        <v>770</v>
      </c>
      <c r="CZ771" s="19" t="str">
        <f>IF(DataGoesHere!B771="","",DataGoesHere!B771)</f>
        <v/>
      </c>
      <c r="DA771" s="19" t="str">
        <f>IF(DataGoesHere!B771="","",IF(AH$5="No",DataGoesHere!B771,DataGoesHere!B771-(AH$2*(DataGoesHere!A771-1))))</f>
        <v/>
      </c>
      <c r="DB771" s="19" t="str">
        <f>IF(DataGoesHere!B771="","",IF(AO$9="No",DataGoesHere!B771,DataGoesHere!B771/CX771))</f>
        <v/>
      </c>
      <c r="DC771" s="19" t="str">
        <f>IF(DataGoesHere!B771="","",IF(AO$9="No",DA771,DA771/CX771))</f>
        <v/>
      </c>
      <c r="DD771" s="293" t="str">
        <f>IF(CZ771="",IF(COUNTIF(DD$2:DD770,"Forecast")&lt;Output!E$43,"Forecast",""),"Actual")</f>
        <v/>
      </c>
      <c r="DF771" s="19" t="str">
        <f>IF(DataGoesHere!B770="",IF(DD771="Forecast",(Output!$E$47*IntermediateCalcs!DH770)+((1-Output!$E$47)*IntermediateCalcs!DF770),""),(Output!$E$47*IntermediateCalcs!DB770)+((1-Output!$E$47)*IntermediateCalcs!DF770))</f>
        <v/>
      </c>
      <c r="DG771" s="19" t="str">
        <f>IF(DataGoesHere!B770="",IF(DD771="Forecast",(Output!$G$47*(IntermediateCalcs!DF771-IntermediateCalcs!DF770))+((1-Output!$G$47)*IntermediateCalcs!DG770),""),(Output!$G$47*(IntermediateCalcs!DF771-IntermediateCalcs!DF770))+((1-Output!$G$47)*IntermediateCalcs!DG770))</f>
        <v/>
      </c>
      <c r="DH771" s="19" t="str">
        <f>IF(DataGoesHere!B770="",IF(DD771="Forecast",DF771+DG771,""),DF771+DG771)</f>
        <v/>
      </c>
      <c r="DI771" s="274" t="str">
        <f>IF(DH771="","",IF(IntermediateCalcs!$AO$9="Yes",IntermediateCalcs!DH771*$CX771,IntermediateCalcs!DH771))</f>
        <v/>
      </c>
      <c r="DJ771" s="250" t="str">
        <f>IF(DataGoesHere!$B771="","",($CZ771-DI771))</f>
        <v/>
      </c>
      <c r="DK771" s="250" t="str">
        <f>IF(DataGoesHere!$B771="","",ABS($CZ771-DI771))</f>
        <v/>
      </c>
      <c r="DL771" s="250" t="str">
        <f>IF(DataGoesHere!$B771="","",DK771^2)</f>
        <v/>
      </c>
      <c r="DM771" s="249" t="str">
        <f>IF(DataGoesHere!$B771="","",DK771/$CZ771)</f>
        <v/>
      </c>
      <c r="DN771" s="250" t="str">
        <f>IF(DataGoesHere!$B771="","",SUM(DJ$2:DJ771)/AVERAGE(DK:DK))</f>
        <v/>
      </c>
      <c r="DP771" s="19" t="str">
        <f>IF(DataGoesHere!B771="",IF($DD771="Forecast",(Output!E$48*IntermediateCalcs!CY771)+Output!G$48,""),(Output!E$48*IntermediateCalcs!CY771)+Output!G$48)</f>
        <v/>
      </c>
      <c r="DQ771" s="274" t="str">
        <f>IF(DP771="","",IF(IntermediateCalcs!$AO$9="Yes",IntermediateCalcs!DP771*$CX771,IntermediateCalcs!DP771))</f>
        <v/>
      </c>
      <c r="DR771" s="250" t="str">
        <f>IF(DataGoesHere!$B771="","",($CZ771-DQ771))</f>
        <v/>
      </c>
      <c r="DS771" s="250" t="str">
        <f>IF(DataGoesHere!$B771="","",ABS($CZ771-DQ771))</f>
        <v/>
      </c>
      <c r="DT771" s="250" t="str">
        <f>IF(DataGoesHere!$B771="","",DS771^2)</f>
        <v/>
      </c>
      <c r="DU771" s="249" t="str">
        <f>IF(DataGoesHere!$B771="","",DS771/$CZ771)</f>
        <v/>
      </c>
      <c r="DV771" s="250" t="str">
        <f>IF(DataGoesHere!$B771="","",SUM(DR$2:DR771)/AVERAGE(DS:DS))</f>
        <v/>
      </c>
      <c r="DX771" s="19" t="str">
        <f>IF(DataGoesHere!$B770="","",(DB765*(Output!$O$49/Output!$P$49))+(IntermediateCalcs!DB766*(Output!$M$49/Output!$P$49))+(IntermediateCalcs!DB767*(Output!$K$49/Output!$P$49))+(DB768*(Output!$I$49/Output!$P$49))+(IntermediateCalcs!DB769*(Output!$G$49/Output!$P$49))+(IntermediateCalcs!DB770*(Output!$E$49/Output!$P$49)))</f>
        <v/>
      </c>
      <c r="DY771" s="274" t="str">
        <f>IF(DX771="","",IF(IntermediateCalcs!$AO$9="Yes",IntermediateCalcs!DX771*$CX771,IntermediateCalcs!DX771))</f>
        <v/>
      </c>
      <c r="DZ771" s="250" t="str">
        <f>IF(DataGoesHere!$B771="","",($CZ771-DY771))</f>
        <v/>
      </c>
      <c r="EA771" s="250" t="str">
        <f>IF(DataGoesHere!$B771="","",ABS($CZ771-DY771))</f>
        <v/>
      </c>
      <c r="EB771" s="250" t="str">
        <f>IF(DataGoesHere!$B771="","",EA771^2)</f>
        <v/>
      </c>
      <c r="EC771" s="249" t="str">
        <f>IF(DataGoesHere!$B771="","",EA771/$CZ771)</f>
        <v/>
      </c>
      <c r="ED771" s="250" t="str">
        <f>IF(DataGoesHere!$B771="","",SUM(DZ$2:DZ771)/AVERAGE(EA:EA))</f>
        <v/>
      </c>
    </row>
    <row r="772" spans="20:134" x14ac:dyDescent="0.2">
      <c r="T772" s="240"/>
      <c r="U772" s="86"/>
      <c r="V772" s="245" t="str">
        <f>IF(DataGoesHere!$B772="","",(DataGoesHere!$B772/SUM(DataGoesHere!$B770:'DataGoesHere'!$B781)))</f>
        <v/>
      </c>
      <c r="W772" s="86"/>
      <c r="X772" s="86"/>
      <c r="Y772" s="86"/>
      <c r="Z772" s="86"/>
      <c r="AA772" s="86"/>
      <c r="AB772" s="86"/>
      <c r="AC772" s="86"/>
      <c r="AD772" s="86"/>
      <c r="AE772" s="241"/>
      <c r="CV772" s="310" t="str">
        <f>IF(DataGoesHere!B772="","",DataGoesHere!A772)</f>
        <v/>
      </c>
      <c r="CW772" s="271">
        <f t="shared" ca="1" si="32"/>
        <v>3</v>
      </c>
      <c r="CX772" s="272">
        <f t="shared" ca="1" si="33"/>
        <v>0.79862940076451561</v>
      </c>
      <c r="CY772" s="266">
        <f>DataGoesHere!A772</f>
        <v>771</v>
      </c>
      <c r="CZ772" s="19" t="str">
        <f>IF(DataGoesHere!B772="","",DataGoesHere!B772)</f>
        <v/>
      </c>
      <c r="DA772" s="19" t="str">
        <f>IF(DataGoesHere!B772="","",IF(AH$5="No",DataGoesHere!B772,DataGoesHere!B772-(AH$2*(DataGoesHere!A772-1))))</f>
        <v/>
      </c>
      <c r="DB772" s="19" t="str">
        <f>IF(DataGoesHere!B772="","",IF(AO$9="No",DataGoesHere!B772,DataGoesHere!B772/CX772))</f>
        <v/>
      </c>
      <c r="DC772" s="19" t="str">
        <f>IF(DataGoesHere!B772="","",IF(AO$9="No",DA772,DA772/CX772))</f>
        <v/>
      </c>
      <c r="DD772" s="293" t="str">
        <f>IF(CZ772="",IF(COUNTIF(DD$2:DD771,"Forecast")&lt;Output!E$43,"Forecast",""),"Actual")</f>
        <v/>
      </c>
      <c r="DF772" s="19" t="str">
        <f>IF(DataGoesHere!B771="",IF(DD772="Forecast",(Output!$E$47*IntermediateCalcs!DH771)+((1-Output!$E$47)*IntermediateCalcs!DF771),""),(Output!$E$47*IntermediateCalcs!DB771)+((1-Output!$E$47)*IntermediateCalcs!DF771))</f>
        <v/>
      </c>
      <c r="DG772" s="19" t="str">
        <f>IF(DataGoesHere!B771="",IF(DD772="Forecast",(Output!$G$47*(IntermediateCalcs!DF772-IntermediateCalcs!DF771))+((1-Output!$G$47)*IntermediateCalcs!DG771),""),(Output!$G$47*(IntermediateCalcs!DF772-IntermediateCalcs!DF771))+((1-Output!$G$47)*IntermediateCalcs!DG771))</f>
        <v/>
      </c>
      <c r="DH772" s="19" t="str">
        <f>IF(DataGoesHere!B771="",IF(DD772="Forecast",DF772+DG772,""),DF772+DG772)</f>
        <v/>
      </c>
      <c r="DI772" s="274" t="str">
        <f>IF(DH772="","",IF(IntermediateCalcs!$AO$9="Yes",IntermediateCalcs!DH772*$CX772,IntermediateCalcs!DH772))</f>
        <v/>
      </c>
      <c r="DJ772" s="250" t="str">
        <f>IF(DataGoesHere!$B772="","",($CZ772-DI772))</f>
        <v/>
      </c>
      <c r="DK772" s="250" t="str">
        <f>IF(DataGoesHere!$B772="","",ABS($CZ772-DI772))</f>
        <v/>
      </c>
      <c r="DL772" s="250" t="str">
        <f>IF(DataGoesHere!$B772="","",DK772^2)</f>
        <v/>
      </c>
      <c r="DM772" s="249" t="str">
        <f>IF(DataGoesHere!$B772="","",DK772/$CZ772)</f>
        <v/>
      </c>
      <c r="DN772" s="250" t="str">
        <f>IF(DataGoesHere!$B772="","",SUM(DJ$2:DJ772)/AVERAGE(DK:DK))</f>
        <v/>
      </c>
      <c r="DP772" s="19" t="str">
        <f>IF(DataGoesHere!B772="",IF($DD772="Forecast",(Output!E$48*IntermediateCalcs!CY772)+Output!G$48,""),(Output!E$48*IntermediateCalcs!CY772)+Output!G$48)</f>
        <v/>
      </c>
      <c r="DQ772" s="274" t="str">
        <f>IF(DP772="","",IF(IntermediateCalcs!$AO$9="Yes",IntermediateCalcs!DP772*$CX772,IntermediateCalcs!DP772))</f>
        <v/>
      </c>
      <c r="DR772" s="250" t="str">
        <f>IF(DataGoesHere!$B772="","",($CZ772-DQ772))</f>
        <v/>
      </c>
      <c r="DS772" s="250" t="str">
        <f>IF(DataGoesHere!$B772="","",ABS($CZ772-DQ772))</f>
        <v/>
      </c>
      <c r="DT772" s="250" t="str">
        <f>IF(DataGoesHere!$B772="","",DS772^2)</f>
        <v/>
      </c>
      <c r="DU772" s="249" t="str">
        <f>IF(DataGoesHere!$B772="","",DS772/$CZ772)</f>
        <v/>
      </c>
      <c r="DV772" s="250" t="str">
        <f>IF(DataGoesHere!$B772="","",SUM(DR$2:DR772)/AVERAGE(DS:DS))</f>
        <v/>
      </c>
      <c r="DX772" s="19" t="str">
        <f>IF(DataGoesHere!$B771="","",(DB766*(Output!$O$49/Output!$P$49))+(IntermediateCalcs!DB767*(Output!$M$49/Output!$P$49))+(IntermediateCalcs!DB768*(Output!$K$49/Output!$P$49))+(DB769*(Output!$I$49/Output!$P$49))+(IntermediateCalcs!DB770*(Output!$G$49/Output!$P$49))+(IntermediateCalcs!DB771*(Output!$E$49/Output!$P$49)))</f>
        <v/>
      </c>
      <c r="DY772" s="274" t="str">
        <f>IF(DX772="","",IF(IntermediateCalcs!$AO$9="Yes",IntermediateCalcs!DX772*$CX772,IntermediateCalcs!DX772))</f>
        <v/>
      </c>
      <c r="DZ772" s="250" t="str">
        <f>IF(DataGoesHere!$B772="","",($CZ772-DY772))</f>
        <v/>
      </c>
      <c r="EA772" s="250" t="str">
        <f>IF(DataGoesHere!$B772="","",ABS($CZ772-DY772))</f>
        <v/>
      </c>
      <c r="EB772" s="250" t="str">
        <f>IF(DataGoesHere!$B772="","",EA772^2)</f>
        <v/>
      </c>
      <c r="EC772" s="249" t="str">
        <f>IF(DataGoesHere!$B772="","",EA772/$CZ772)</f>
        <v/>
      </c>
      <c r="ED772" s="250" t="str">
        <f>IF(DataGoesHere!$B772="","",SUM(DZ$2:DZ772)/AVERAGE(EA:EA))</f>
        <v/>
      </c>
    </row>
    <row r="773" spans="20:134" x14ac:dyDescent="0.2">
      <c r="T773" s="240"/>
      <c r="U773" s="86"/>
      <c r="V773" s="86"/>
      <c r="W773" s="245" t="str">
        <f>IF(DataGoesHere!$B773="","",(DataGoesHere!$B773/SUM(DataGoesHere!$B770:'DataGoesHere'!$B781)))</f>
        <v/>
      </c>
      <c r="X773" s="86"/>
      <c r="Y773" s="86"/>
      <c r="Z773" s="86"/>
      <c r="AA773" s="86"/>
      <c r="AB773" s="86"/>
      <c r="AC773" s="86"/>
      <c r="AD773" s="86"/>
      <c r="AE773" s="241"/>
      <c r="CV773" s="310" t="str">
        <f>IF(DataGoesHere!B773="","",DataGoesHere!A773)</f>
        <v/>
      </c>
      <c r="CW773" s="271">
        <f t="shared" ca="1" si="32"/>
        <v>4</v>
      </c>
      <c r="CX773" s="272">
        <f t="shared" ca="1" si="33"/>
        <v>1.0149292433706087</v>
      </c>
      <c r="CY773" s="266">
        <f>DataGoesHere!A773</f>
        <v>772</v>
      </c>
      <c r="CZ773" s="19" t="str">
        <f>IF(DataGoesHere!B773="","",DataGoesHere!B773)</f>
        <v/>
      </c>
      <c r="DA773" s="19" t="str">
        <f>IF(DataGoesHere!B773="","",IF(AH$5="No",DataGoesHere!B773,DataGoesHere!B773-(AH$2*(DataGoesHere!A773-1))))</f>
        <v/>
      </c>
      <c r="DB773" s="19" t="str">
        <f>IF(DataGoesHere!B773="","",IF(AO$9="No",DataGoesHere!B773,DataGoesHere!B773/CX773))</f>
        <v/>
      </c>
      <c r="DC773" s="19" t="str">
        <f>IF(DataGoesHere!B773="","",IF(AO$9="No",DA773,DA773/CX773))</f>
        <v/>
      </c>
      <c r="DD773" s="293" t="str">
        <f>IF(CZ773="",IF(COUNTIF(DD$2:DD772,"Forecast")&lt;Output!E$43,"Forecast",""),"Actual")</f>
        <v/>
      </c>
      <c r="DF773" s="19" t="str">
        <f>IF(DataGoesHere!B772="",IF(DD773="Forecast",(Output!$E$47*IntermediateCalcs!DH772)+((1-Output!$E$47)*IntermediateCalcs!DF772),""),(Output!$E$47*IntermediateCalcs!DB772)+((1-Output!$E$47)*IntermediateCalcs!DF772))</f>
        <v/>
      </c>
      <c r="DG773" s="19" t="str">
        <f>IF(DataGoesHere!B772="",IF(DD773="Forecast",(Output!$G$47*(IntermediateCalcs!DF773-IntermediateCalcs!DF772))+((1-Output!$G$47)*IntermediateCalcs!DG772),""),(Output!$G$47*(IntermediateCalcs!DF773-IntermediateCalcs!DF772))+((1-Output!$G$47)*IntermediateCalcs!DG772))</f>
        <v/>
      </c>
      <c r="DH773" s="19" t="str">
        <f>IF(DataGoesHere!B772="",IF(DD773="Forecast",DF773+DG773,""),DF773+DG773)</f>
        <v/>
      </c>
      <c r="DI773" s="274" t="str">
        <f>IF(DH773="","",IF(IntermediateCalcs!$AO$9="Yes",IntermediateCalcs!DH773*$CX773,IntermediateCalcs!DH773))</f>
        <v/>
      </c>
      <c r="DJ773" s="250" t="str">
        <f>IF(DataGoesHere!$B773="","",($CZ773-DI773))</f>
        <v/>
      </c>
      <c r="DK773" s="250" t="str">
        <f>IF(DataGoesHere!$B773="","",ABS($CZ773-DI773))</f>
        <v/>
      </c>
      <c r="DL773" s="250" t="str">
        <f>IF(DataGoesHere!$B773="","",DK773^2)</f>
        <v/>
      </c>
      <c r="DM773" s="249" t="str">
        <f>IF(DataGoesHere!$B773="","",DK773/$CZ773)</f>
        <v/>
      </c>
      <c r="DN773" s="250" t="str">
        <f>IF(DataGoesHere!$B773="","",SUM(DJ$2:DJ773)/AVERAGE(DK:DK))</f>
        <v/>
      </c>
      <c r="DP773" s="19" t="str">
        <f>IF(DataGoesHere!B773="",IF($DD773="Forecast",(Output!E$48*IntermediateCalcs!CY773)+Output!G$48,""),(Output!E$48*IntermediateCalcs!CY773)+Output!G$48)</f>
        <v/>
      </c>
      <c r="DQ773" s="274" t="str">
        <f>IF(DP773="","",IF(IntermediateCalcs!$AO$9="Yes",IntermediateCalcs!DP773*$CX773,IntermediateCalcs!DP773))</f>
        <v/>
      </c>
      <c r="DR773" s="250" t="str">
        <f>IF(DataGoesHere!$B773="","",($CZ773-DQ773))</f>
        <v/>
      </c>
      <c r="DS773" s="250" t="str">
        <f>IF(DataGoesHere!$B773="","",ABS($CZ773-DQ773))</f>
        <v/>
      </c>
      <c r="DT773" s="250" t="str">
        <f>IF(DataGoesHere!$B773="","",DS773^2)</f>
        <v/>
      </c>
      <c r="DU773" s="249" t="str">
        <f>IF(DataGoesHere!$B773="","",DS773/$CZ773)</f>
        <v/>
      </c>
      <c r="DV773" s="250" t="str">
        <f>IF(DataGoesHere!$B773="","",SUM(DR$2:DR773)/AVERAGE(DS:DS))</f>
        <v/>
      </c>
      <c r="DX773" s="19" t="str">
        <f>IF(DataGoesHere!$B772="","",(DB767*(Output!$O$49/Output!$P$49))+(IntermediateCalcs!DB768*(Output!$M$49/Output!$P$49))+(IntermediateCalcs!DB769*(Output!$K$49/Output!$P$49))+(DB770*(Output!$I$49/Output!$P$49))+(IntermediateCalcs!DB771*(Output!$G$49/Output!$P$49))+(IntermediateCalcs!DB772*(Output!$E$49/Output!$P$49)))</f>
        <v/>
      </c>
      <c r="DY773" s="274" t="str">
        <f>IF(DX773="","",IF(IntermediateCalcs!$AO$9="Yes",IntermediateCalcs!DX773*$CX773,IntermediateCalcs!DX773))</f>
        <v/>
      </c>
      <c r="DZ773" s="250" t="str">
        <f>IF(DataGoesHere!$B773="","",($CZ773-DY773))</f>
        <v/>
      </c>
      <c r="EA773" s="250" t="str">
        <f>IF(DataGoesHere!$B773="","",ABS($CZ773-DY773))</f>
        <v/>
      </c>
      <c r="EB773" s="250" t="str">
        <f>IF(DataGoesHere!$B773="","",EA773^2)</f>
        <v/>
      </c>
      <c r="EC773" s="249" t="str">
        <f>IF(DataGoesHere!$B773="","",EA773/$CZ773)</f>
        <v/>
      </c>
      <c r="ED773" s="250" t="str">
        <f>IF(DataGoesHere!$B773="","",SUM(DZ$2:DZ773)/AVERAGE(EA:EA))</f>
        <v/>
      </c>
    </row>
    <row r="774" spans="20:134" x14ac:dyDescent="0.2">
      <c r="T774" s="240"/>
      <c r="U774" s="86"/>
      <c r="V774" s="86"/>
      <c r="W774" s="86"/>
      <c r="X774" s="245" t="str">
        <f>IF(DataGoesHere!$B774="","",(DataGoesHere!$B774/SUM(DataGoesHere!$B770:'DataGoesHere'!$B781)))</f>
        <v/>
      </c>
      <c r="Y774" s="86"/>
      <c r="Z774" s="86"/>
      <c r="AA774" s="86"/>
      <c r="AB774" s="86"/>
      <c r="AC774" s="86"/>
      <c r="AD774" s="86"/>
      <c r="AE774" s="241"/>
      <c r="CV774" s="310" t="str">
        <f>IF(DataGoesHere!B774="","",DataGoesHere!A774)</f>
        <v/>
      </c>
      <c r="CW774" s="271">
        <f t="shared" ca="1" si="32"/>
        <v>5</v>
      </c>
      <c r="CX774" s="272">
        <f t="shared" ca="1" si="33"/>
        <v>0.97875414397996308</v>
      </c>
      <c r="CY774" s="266">
        <f>DataGoesHere!A774</f>
        <v>773</v>
      </c>
      <c r="CZ774" s="19" t="str">
        <f>IF(DataGoesHere!B774="","",DataGoesHere!B774)</f>
        <v/>
      </c>
      <c r="DA774" s="19" t="str">
        <f>IF(DataGoesHere!B774="","",IF(AH$5="No",DataGoesHere!B774,DataGoesHere!B774-(AH$2*(DataGoesHere!A774-1))))</f>
        <v/>
      </c>
      <c r="DB774" s="19" t="str">
        <f>IF(DataGoesHere!B774="","",IF(AO$9="No",DataGoesHere!B774,DataGoesHere!B774/CX774))</f>
        <v/>
      </c>
      <c r="DC774" s="19" t="str">
        <f>IF(DataGoesHere!B774="","",IF(AO$9="No",DA774,DA774/CX774))</f>
        <v/>
      </c>
      <c r="DD774" s="293" t="str">
        <f>IF(CZ774="",IF(COUNTIF(DD$2:DD773,"Forecast")&lt;Output!E$43,"Forecast",""),"Actual")</f>
        <v/>
      </c>
      <c r="DF774" s="19" t="str">
        <f>IF(DataGoesHere!B773="",IF(DD774="Forecast",(Output!$E$47*IntermediateCalcs!DH773)+((1-Output!$E$47)*IntermediateCalcs!DF773),""),(Output!$E$47*IntermediateCalcs!DB773)+((1-Output!$E$47)*IntermediateCalcs!DF773))</f>
        <v/>
      </c>
      <c r="DG774" s="19" t="str">
        <f>IF(DataGoesHere!B773="",IF(DD774="Forecast",(Output!$G$47*(IntermediateCalcs!DF774-IntermediateCalcs!DF773))+((1-Output!$G$47)*IntermediateCalcs!DG773),""),(Output!$G$47*(IntermediateCalcs!DF774-IntermediateCalcs!DF773))+((1-Output!$G$47)*IntermediateCalcs!DG773))</f>
        <v/>
      </c>
      <c r="DH774" s="19" t="str">
        <f>IF(DataGoesHere!B773="",IF(DD774="Forecast",DF774+DG774,""),DF774+DG774)</f>
        <v/>
      </c>
      <c r="DI774" s="274" t="str">
        <f>IF(DH774="","",IF(IntermediateCalcs!$AO$9="Yes",IntermediateCalcs!DH774*$CX774,IntermediateCalcs!DH774))</f>
        <v/>
      </c>
      <c r="DJ774" s="250" t="str">
        <f>IF(DataGoesHere!$B774="","",($CZ774-DI774))</f>
        <v/>
      </c>
      <c r="DK774" s="250" t="str">
        <f>IF(DataGoesHere!$B774="","",ABS($CZ774-DI774))</f>
        <v/>
      </c>
      <c r="DL774" s="250" t="str">
        <f>IF(DataGoesHere!$B774="","",DK774^2)</f>
        <v/>
      </c>
      <c r="DM774" s="249" t="str">
        <f>IF(DataGoesHere!$B774="","",DK774/$CZ774)</f>
        <v/>
      </c>
      <c r="DN774" s="250" t="str">
        <f>IF(DataGoesHere!$B774="","",SUM(DJ$2:DJ774)/AVERAGE(DK:DK))</f>
        <v/>
      </c>
      <c r="DP774" s="19" t="str">
        <f>IF(DataGoesHere!B774="",IF($DD774="Forecast",(Output!E$48*IntermediateCalcs!CY774)+Output!G$48,""),(Output!E$48*IntermediateCalcs!CY774)+Output!G$48)</f>
        <v/>
      </c>
      <c r="DQ774" s="274" t="str">
        <f>IF(DP774="","",IF(IntermediateCalcs!$AO$9="Yes",IntermediateCalcs!DP774*$CX774,IntermediateCalcs!DP774))</f>
        <v/>
      </c>
      <c r="DR774" s="250" t="str">
        <f>IF(DataGoesHere!$B774="","",($CZ774-DQ774))</f>
        <v/>
      </c>
      <c r="DS774" s="250" t="str">
        <f>IF(DataGoesHere!$B774="","",ABS($CZ774-DQ774))</f>
        <v/>
      </c>
      <c r="DT774" s="250" t="str">
        <f>IF(DataGoesHere!$B774="","",DS774^2)</f>
        <v/>
      </c>
      <c r="DU774" s="249" t="str">
        <f>IF(DataGoesHere!$B774="","",DS774/$CZ774)</f>
        <v/>
      </c>
      <c r="DV774" s="250" t="str">
        <f>IF(DataGoesHere!$B774="","",SUM(DR$2:DR774)/AVERAGE(DS:DS))</f>
        <v/>
      </c>
      <c r="DX774" s="19" t="str">
        <f>IF(DataGoesHere!$B773="","",(DB768*(Output!$O$49/Output!$P$49))+(IntermediateCalcs!DB769*(Output!$M$49/Output!$P$49))+(IntermediateCalcs!DB770*(Output!$K$49/Output!$P$49))+(DB771*(Output!$I$49/Output!$P$49))+(IntermediateCalcs!DB772*(Output!$G$49/Output!$P$49))+(IntermediateCalcs!DB773*(Output!$E$49/Output!$P$49)))</f>
        <v/>
      </c>
      <c r="DY774" s="274" t="str">
        <f>IF(DX774="","",IF(IntermediateCalcs!$AO$9="Yes",IntermediateCalcs!DX774*$CX774,IntermediateCalcs!DX774))</f>
        <v/>
      </c>
      <c r="DZ774" s="250" t="str">
        <f>IF(DataGoesHere!$B774="","",($CZ774-DY774))</f>
        <v/>
      </c>
      <c r="EA774" s="250" t="str">
        <f>IF(DataGoesHere!$B774="","",ABS($CZ774-DY774))</f>
        <v/>
      </c>
      <c r="EB774" s="250" t="str">
        <f>IF(DataGoesHere!$B774="","",EA774^2)</f>
        <v/>
      </c>
      <c r="EC774" s="249" t="str">
        <f>IF(DataGoesHere!$B774="","",EA774/$CZ774)</f>
        <v/>
      </c>
      <c r="ED774" s="250" t="str">
        <f>IF(DataGoesHere!$B774="","",SUM(DZ$2:DZ774)/AVERAGE(EA:EA))</f>
        <v/>
      </c>
    </row>
    <row r="775" spans="20:134" x14ac:dyDescent="0.2">
      <c r="T775" s="240"/>
      <c r="U775" s="86"/>
      <c r="V775" s="86"/>
      <c r="W775" s="86"/>
      <c r="X775" s="86"/>
      <c r="Y775" s="245" t="str">
        <f>IF(DataGoesHere!$B775="","",(DataGoesHere!$B775/SUM(DataGoesHere!$B770:'DataGoesHere'!$B781)))</f>
        <v/>
      </c>
      <c r="Z775" s="86"/>
      <c r="AA775" s="86"/>
      <c r="AB775" s="86"/>
      <c r="AC775" s="86"/>
      <c r="AD775" s="86"/>
      <c r="AE775" s="241"/>
      <c r="CV775" s="310" t="str">
        <f>IF(DataGoesHere!B775="","",DataGoesHere!A775)</f>
        <v/>
      </c>
      <c r="CW775" s="271">
        <f t="shared" ca="1" si="32"/>
        <v>6</v>
      </c>
      <c r="CX775" s="272">
        <f t="shared" ca="1" si="33"/>
        <v>1.0779088099730167</v>
      </c>
      <c r="CY775" s="266">
        <f>DataGoesHere!A775</f>
        <v>774</v>
      </c>
      <c r="CZ775" s="19" t="str">
        <f>IF(DataGoesHere!B775="","",DataGoesHere!B775)</f>
        <v/>
      </c>
      <c r="DA775" s="19" t="str">
        <f>IF(DataGoesHere!B775="","",IF(AH$5="No",DataGoesHere!B775,DataGoesHere!B775-(AH$2*(DataGoesHere!A775-1))))</f>
        <v/>
      </c>
      <c r="DB775" s="19" t="str">
        <f>IF(DataGoesHere!B775="","",IF(AO$9="No",DataGoesHere!B775,DataGoesHere!B775/CX775))</f>
        <v/>
      </c>
      <c r="DC775" s="19" t="str">
        <f>IF(DataGoesHere!B775="","",IF(AO$9="No",DA775,DA775/CX775))</f>
        <v/>
      </c>
      <c r="DD775" s="293" t="str">
        <f>IF(CZ775="",IF(COUNTIF(DD$2:DD774,"Forecast")&lt;Output!E$43,"Forecast",""),"Actual")</f>
        <v/>
      </c>
      <c r="DF775" s="19" t="str">
        <f>IF(DataGoesHere!B774="",IF(DD775="Forecast",(Output!$E$47*IntermediateCalcs!DH774)+((1-Output!$E$47)*IntermediateCalcs!DF774),""),(Output!$E$47*IntermediateCalcs!DB774)+((1-Output!$E$47)*IntermediateCalcs!DF774))</f>
        <v/>
      </c>
      <c r="DG775" s="19" t="str">
        <f>IF(DataGoesHere!B774="",IF(DD775="Forecast",(Output!$G$47*(IntermediateCalcs!DF775-IntermediateCalcs!DF774))+((1-Output!$G$47)*IntermediateCalcs!DG774),""),(Output!$G$47*(IntermediateCalcs!DF775-IntermediateCalcs!DF774))+((1-Output!$G$47)*IntermediateCalcs!DG774))</f>
        <v/>
      </c>
      <c r="DH775" s="19" t="str">
        <f>IF(DataGoesHere!B774="",IF(DD775="Forecast",DF775+DG775,""),DF775+DG775)</f>
        <v/>
      </c>
      <c r="DI775" s="274" t="str">
        <f>IF(DH775="","",IF(IntermediateCalcs!$AO$9="Yes",IntermediateCalcs!DH775*$CX775,IntermediateCalcs!DH775))</f>
        <v/>
      </c>
      <c r="DJ775" s="250" t="str">
        <f>IF(DataGoesHere!$B775="","",($CZ775-DI775))</f>
        <v/>
      </c>
      <c r="DK775" s="250" t="str">
        <f>IF(DataGoesHere!$B775="","",ABS($CZ775-DI775))</f>
        <v/>
      </c>
      <c r="DL775" s="250" t="str">
        <f>IF(DataGoesHere!$B775="","",DK775^2)</f>
        <v/>
      </c>
      <c r="DM775" s="249" t="str">
        <f>IF(DataGoesHere!$B775="","",DK775/$CZ775)</f>
        <v/>
      </c>
      <c r="DN775" s="250" t="str">
        <f>IF(DataGoesHere!$B775="","",SUM(DJ$2:DJ775)/AVERAGE(DK:DK))</f>
        <v/>
      </c>
      <c r="DP775" s="19" t="str">
        <f>IF(DataGoesHere!B775="",IF($DD775="Forecast",(Output!E$48*IntermediateCalcs!CY775)+Output!G$48,""),(Output!E$48*IntermediateCalcs!CY775)+Output!G$48)</f>
        <v/>
      </c>
      <c r="DQ775" s="274" t="str">
        <f>IF(DP775="","",IF(IntermediateCalcs!$AO$9="Yes",IntermediateCalcs!DP775*$CX775,IntermediateCalcs!DP775))</f>
        <v/>
      </c>
      <c r="DR775" s="250" t="str">
        <f>IF(DataGoesHere!$B775="","",($CZ775-DQ775))</f>
        <v/>
      </c>
      <c r="DS775" s="250" t="str">
        <f>IF(DataGoesHere!$B775="","",ABS($CZ775-DQ775))</f>
        <v/>
      </c>
      <c r="DT775" s="250" t="str">
        <f>IF(DataGoesHere!$B775="","",DS775^2)</f>
        <v/>
      </c>
      <c r="DU775" s="249" t="str">
        <f>IF(DataGoesHere!$B775="","",DS775/$CZ775)</f>
        <v/>
      </c>
      <c r="DV775" s="250" t="str">
        <f>IF(DataGoesHere!$B775="","",SUM(DR$2:DR775)/AVERAGE(DS:DS))</f>
        <v/>
      </c>
      <c r="DX775" s="19" t="str">
        <f>IF(DataGoesHere!$B774="","",(DB769*(Output!$O$49/Output!$P$49))+(IntermediateCalcs!DB770*(Output!$M$49/Output!$P$49))+(IntermediateCalcs!DB771*(Output!$K$49/Output!$P$49))+(DB772*(Output!$I$49/Output!$P$49))+(IntermediateCalcs!DB773*(Output!$G$49/Output!$P$49))+(IntermediateCalcs!DB774*(Output!$E$49/Output!$P$49)))</f>
        <v/>
      </c>
      <c r="DY775" s="274" t="str">
        <f>IF(DX775="","",IF(IntermediateCalcs!$AO$9="Yes",IntermediateCalcs!DX775*$CX775,IntermediateCalcs!DX775))</f>
        <v/>
      </c>
      <c r="DZ775" s="250" t="str">
        <f>IF(DataGoesHere!$B775="","",($CZ775-DY775))</f>
        <v/>
      </c>
      <c r="EA775" s="250" t="str">
        <f>IF(DataGoesHere!$B775="","",ABS($CZ775-DY775))</f>
        <v/>
      </c>
      <c r="EB775" s="250" t="str">
        <f>IF(DataGoesHere!$B775="","",EA775^2)</f>
        <v/>
      </c>
      <c r="EC775" s="249" t="str">
        <f>IF(DataGoesHere!$B775="","",EA775/$CZ775)</f>
        <v/>
      </c>
      <c r="ED775" s="250" t="str">
        <f>IF(DataGoesHere!$B775="","",SUM(DZ$2:DZ775)/AVERAGE(EA:EA))</f>
        <v/>
      </c>
    </row>
    <row r="776" spans="20:134" x14ac:dyDescent="0.2">
      <c r="T776" s="240"/>
      <c r="U776" s="86"/>
      <c r="V776" s="86"/>
      <c r="W776" s="86"/>
      <c r="X776" s="86"/>
      <c r="Y776" s="86"/>
      <c r="Z776" s="245" t="str">
        <f>IF(DataGoesHere!$B776="","",(DataGoesHere!$B776/SUM(DataGoesHere!$B770:'DataGoesHere'!$B781)))</f>
        <v/>
      </c>
      <c r="AA776" s="86"/>
      <c r="AB776" s="86"/>
      <c r="AC776" s="86"/>
      <c r="AD776" s="86"/>
      <c r="AE776" s="241"/>
      <c r="CV776" s="310" t="str">
        <f>IF(DataGoesHere!B776="","",DataGoesHere!A776)</f>
        <v/>
      </c>
      <c r="CW776" s="271">
        <f t="shared" ca="1" si="32"/>
        <v>7</v>
      </c>
      <c r="CX776" s="272">
        <f t="shared" ca="1" si="33"/>
        <v>1.0265458156689093</v>
      </c>
      <c r="CY776" s="266">
        <f>DataGoesHere!A776</f>
        <v>775</v>
      </c>
      <c r="CZ776" s="19" t="str">
        <f>IF(DataGoesHere!B776="","",DataGoesHere!B776)</f>
        <v/>
      </c>
      <c r="DA776" s="19" t="str">
        <f>IF(DataGoesHere!B776="","",IF(AH$5="No",DataGoesHere!B776,DataGoesHere!B776-(AH$2*(DataGoesHere!A776-1))))</f>
        <v/>
      </c>
      <c r="DB776" s="19" t="str">
        <f>IF(DataGoesHere!B776="","",IF(AO$9="No",DataGoesHere!B776,DataGoesHere!B776/CX776))</f>
        <v/>
      </c>
      <c r="DC776" s="19" t="str">
        <f>IF(DataGoesHere!B776="","",IF(AO$9="No",DA776,DA776/CX776))</f>
        <v/>
      </c>
      <c r="DD776" s="293" t="str">
        <f>IF(CZ776="",IF(COUNTIF(DD$2:DD775,"Forecast")&lt;Output!E$43,"Forecast",""),"Actual")</f>
        <v/>
      </c>
      <c r="DF776" s="19" t="str">
        <f>IF(DataGoesHere!B775="",IF(DD776="Forecast",(Output!$E$47*IntermediateCalcs!DH775)+((1-Output!$E$47)*IntermediateCalcs!DF775),""),(Output!$E$47*IntermediateCalcs!DB775)+((1-Output!$E$47)*IntermediateCalcs!DF775))</f>
        <v/>
      </c>
      <c r="DG776" s="19" t="str">
        <f>IF(DataGoesHere!B775="",IF(DD776="Forecast",(Output!$G$47*(IntermediateCalcs!DF776-IntermediateCalcs!DF775))+((1-Output!$G$47)*IntermediateCalcs!DG775),""),(Output!$G$47*(IntermediateCalcs!DF776-IntermediateCalcs!DF775))+((1-Output!$G$47)*IntermediateCalcs!DG775))</f>
        <v/>
      </c>
      <c r="DH776" s="19" t="str">
        <f>IF(DataGoesHere!B775="",IF(DD776="Forecast",DF776+DG776,""),DF776+DG776)</f>
        <v/>
      </c>
      <c r="DI776" s="274" t="str">
        <f>IF(DH776="","",IF(IntermediateCalcs!$AO$9="Yes",IntermediateCalcs!DH776*$CX776,IntermediateCalcs!DH776))</f>
        <v/>
      </c>
      <c r="DJ776" s="250" t="str">
        <f>IF(DataGoesHere!$B776="","",($CZ776-DI776))</f>
        <v/>
      </c>
      <c r="DK776" s="250" t="str">
        <f>IF(DataGoesHere!$B776="","",ABS($CZ776-DI776))</f>
        <v/>
      </c>
      <c r="DL776" s="250" t="str">
        <f>IF(DataGoesHere!$B776="","",DK776^2)</f>
        <v/>
      </c>
      <c r="DM776" s="249" t="str">
        <f>IF(DataGoesHere!$B776="","",DK776/$CZ776)</f>
        <v/>
      </c>
      <c r="DN776" s="250" t="str">
        <f>IF(DataGoesHere!$B776="","",SUM(DJ$2:DJ776)/AVERAGE(DK:DK))</f>
        <v/>
      </c>
      <c r="DP776" s="19" t="str">
        <f>IF(DataGoesHere!B776="",IF($DD776="Forecast",(Output!E$48*IntermediateCalcs!CY776)+Output!G$48,""),(Output!E$48*IntermediateCalcs!CY776)+Output!G$48)</f>
        <v/>
      </c>
      <c r="DQ776" s="274" t="str">
        <f>IF(DP776="","",IF(IntermediateCalcs!$AO$9="Yes",IntermediateCalcs!DP776*$CX776,IntermediateCalcs!DP776))</f>
        <v/>
      </c>
      <c r="DR776" s="250" t="str">
        <f>IF(DataGoesHere!$B776="","",($CZ776-DQ776))</f>
        <v/>
      </c>
      <c r="DS776" s="250" t="str">
        <f>IF(DataGoesHere!$B776="","",ABS($CZ776-DQ776))</f>
        <v/>
      </c>
      <c r="DT776" s="250" t="str">
        <f>IF(DataGoesHere!$B776="","",DS776^2)</f>
        <v/>
      </c>
      <c r="DU776" s="249" t="str">
        <f>IF(DataGoesHere!$B776="","",DS776/$CZ776)</f>
        <v/>
      </c>
      <c r="DV776" s="250" t="str">
        <f>IF(DataGoesHere!$B776="","",SUM(DR$2:DR776)/AVERAGE(DS:DS))</f>
        <v/>
      </c>
      <c r="DX776" s="19" t="str">
        <f>IF(DataGoesHere!$B775="","",(DB770*(Output!$O$49/Output!$P$49))+(IntermediateCalcs!DB771*(Output!$M$49/Output!$P$49))+(IntermediateCalcs!DB772*(Output!$K$49/Output!$P$49))+(DB773*(Output!$I$49/Output!$P$49))+(IntermediateCalcs!DB774*(Output!$G$49/Output!$P$49))+(IntermediateCalcs!DB775*(Output!$E$49/Output!$P$49)))</f>
        <v/>
      </c>
      <c r="DY776" s="274" t="str">
        <f>IF(DX776="","",IF(IntermediateCalcs!$AO$9="Yes",IntermediateCalcs!DX776*$CX776,IntermediateCalcs!DX776))</f>
        <v/>
      </c>
      <c r="DZ776" s="250" t="str">
        <f>IF(DataGoesHere!$B776="","",($CZ776-DY776))</f>
        <v/>
      </c>
      <c r="EA776" s="250" t="str">
        <f>IF(DataGoesHere!$B776="","",ABS($CZ776-DY776))</f>
        <v/>
      </c>
      <c r="EB776" s="250" t="str">
        <f>IF(DataGoesHere!$B776="","",EA776^2)</f>
        <v/>
      </c>
      <c r="EC776" s="249" t="str">
        <f>IF(DataGoesHere!$B776="","",EA776/$CZ776)</f>
        <v/>
      </c>
      <c r="ED776" s="250" t="str">
        <f>IF(DataGoesHere!$B776="","",SUM(DZ$2:DZ776)/AVERAGE(EA:EA))</f>
        <v/>
      </c>
    </row>
    <row r="777" spans="20:134" x14ac:dyDescent="0.2">
      <c r="T777" s="240"/>
      <c r="U777" s="86"/>
      <c r="V777" s="86"/>
      <c r="W777" s="86"/>
      <c r="X777" s="86"/>
      <c r="Y777" s="86"/>
      <c r="Z777" s="86"/>
      <c r="AA777" s="245" t="str">
        <f>IF(DataGoesHere!$B777="","",(DataGoesHere!$B777/SUM(DataGoesHere!$B770:'DataGoesHere'!$B781)))</f>
        <v/>
      </c>
      <c r="AB777" s="86"/>
      <c r="AC777" s="86"/>
      <c r="AD777" s="86"/>
      <c r="AE777" s="241"/>
      <c r="CV777" s="310" t="str">
        <f>IF(DataGoesHere!B777="","",DataGoesHere!A777)</f>
        <v/>
      </c>
      <c r="CW777" s="271">
        <f t="shared" ca="1" si="32"/>
        <v>8</v>
      </c>
      <c r="CX777" s="272">
        <f t="shared" ca="1" si="33"/>
        <v>1.0207492390681214</v>
      </c>
      <c r="CY777" s="266">
        <f>DataGoesHere!A777</f>
        <v>776</v>
      </c>
      <c r="CZ777" s="19" t="str">
        <f>IF(DataGoesHere!B777="","",DataGoesHere!B777)</f>
        <v/>
      </c>
      <c r="DA777" s="19" t="str">
        <f>IF(DataGoesHere!B777="","",IF(AH$5="No",DataGoesHere!B777,DataGoesHere!B777-(AH$2*(DataGoesHere!A777-1))))</f>
        <v/>
      </c>
      <c r="DB777" s="19" t="str">
        <f>IF(DataGoesHere!B777="","",IF(AO$9="No",DataGoesHere!B777,DataGoesHere!B777/CX777))</f>
        <v/>
      </c>
      <c r="DC777" s="19" t="str">
        <f>IF(DataGoesHere!B777="","",IF(AO$9="No",DA777,DA777/CX777))</f>
        <v/>
      </c>
      <c r="DD777" s="293" t="str">
        <f>IF(CZ777="",IF(COUNTIF(DD$2:DD776,"Forecast")&lt;Output!E$43,"Forecast",""),"Actual")</f>
        <v/>
      </c>
      <c r="DF777" s="19" t="str">
        <f>IF(DataGoesHere!B776="",IF(DD777="Forecast",(Output!$E$47*IntermediateCalcs!DH776)+((1-Output!$E$47)*IntermediateCalcs!DF776),""),(Output!$E$47*IntermediateCalcs!DB776)+((1-Output!$E$47)*IntermediateCalcs!DF776))</f>
        <v/>
      </c>
      <c r="DG777" s="19" t="str">
        <f>IF(DataGoesHere!B776="",IF(DD777="Forecast",(Output!$G$47*(IntermediateCalcs!DF777-IntermediateCalcs!DF776))+((1-Output!$G$47)*IntermediateCalcs!DG776),""),(Output!$G$47*(IntermediateCalcs!DF777-IntermediateCalcs!DF776))+((1-Output!$G$47)*IntermediateCalcs!DG776))</f>
        <v/>
      </c>
      <c r="DH777" s="19" t="str">
        <f>IF(DataGoesHere!B776="",IF(DD777="Forecast",DF777+DG777,""),DF777+DG777)</f>
        <v/>
      </c>
      <c r="DI777" s="274" t="str">
        <f>IF(DH777="","",IF(IntermediateCalcs!$AO$9="Yes",IntermediateCalcs!DH777*$CX777,IntermediateCalcs!DH777))</f>
        <v/>
      </c>
      <c r="DJ777" s="250" t="str">
        <f>IF(DataGoesHere!$B777="","",($CZ777-DI777))</f>
        <v/>
      </c>
      <c r="DK777" s="250" t="str">
        <f>IF(DataGoesHere!$B777="","",ABS($CZ777-DI777))</f>
        <v/>
      </c>
      <c r="DL777" s="250" t="str">
        <f>IF(DataGoesHere!$B777="","",DK777^2)</f>
        <v/>
      </c>
      <c r="DM777" s="249" t="str">
        <f>IF(DataGoesHere!$B777="","",DK777/$CZ777)</f>
        <v/>
      </c>
      <c r="DN777" s="250" t="str">
        <f>IF(DataGoesHere!$B777="","",SUM(DJ$2:DJ777)/AVERAGE(DK:DK))</f>
        <v/>
      </c>
      <c r="DP777" s="19" t="str">
        <f>IF(DataGoesHere!B777="",IF($DD777="Forecast",(Output!E$48*IntermediateCalcs!CY777)+Output!G$48,""),(Output!E$48*IntermediateCalcs!CY777)+Output!G$48)</f>
        <v/>
      </c>
      <c r="DQ777" s="274" t="str">
        <f>IF(DP777="","",IF(IntermediateCalcs!$AO$9="Yes",IntermediateCalcs!DP777*$CX777,IntermediateCalcs!DP777))</f>
        <v/>
      </c>
      <c r="DR777" s="250" t="str">
        <f>IF(DataGoesHere!$B777="","",($CZ777-DQ777))</f>
        <v/>
      </c>
      <c r="DS777" s="250" t="str">
        <f>IF(DataGoesHere!$B777="","",ABS($CZ777-DQ777))</f>
        <v/>
      </c>
      <c r="DT777" s="250" t="str">
        <f>IF(DataGoesHere!$B777="","",DS777^2)</f>
        <v/>
      </c>
      <c r="DU777" s="249" t="str">
        <f>IF(DataGoesHere!$B777="","",DS777/$CZ777)</f>
        <v/>
      </c>
      <c r="DV777" s="250" t="str">
        <f>IF(DataGoesHere!$B777="","",SUM(DR$2:DR777)/AVERAGE(DS:DS))</f>
        <v/>
      </c>
      <c r="DX777" s="19" t="str">
        <f>IF(DataGoesHere!$B776="","",(DB771*(Output!$O$49/Output!$P$49))+(IntermediateCalcs!DB772*(Output!$M$49/Output!$P$49))+(IntermediateCalcs!DB773*(Output!$K$49/Output!$P$49))+(DB774*(Output!$I$49/Output!$P$49))+(IntermediateCalcs!DB775*(Output!$G$49/Output!$P$49))+(IntermediateCalcs!DB776*(Output!$E$49/Output!$P$49)))</f>
        <v/>
      </c>
      <c r="DY777" s="274" t="str">
        <f>IF(DX777="","",IF(IntermediateCalcs!$AO$9="Yes",IntermediateCalcs!DX777*$CX777,IntermediateCalcs!DX777))</f>
        <v/>
      </c>
      <c r="DZ777" s="250" t="str">
        <f>IF(DataGoesHere!$B777="","",($CZ777-DY777))</f>
        <v/>
      </c>
      <c r="EA777" s="250" t="str">
        <f>IF(DataGoesHere!$B777="","",ABS($CZ777-DY777))</f>
        <v/>
      </c>
      <c r="EB777" s="250" t="str">
        <f>IF(DataGoesHere!$B777="","",EA777^2)</f>
        <v/>
      </c>
      <c r="EC777" s="249" t="str">
        <f>IF(DataGoesHere!$B777="","",EA777/$CZ777)</f>
        <v/>
      </c>
      <c r="ED777" s="250" t="str">
        <f>IF(DataGoesHere!$B777="","",SUM(DZ$2:DZ777)/AVERAGE(EA:EA))</f>
        <v/>
      </c>
    </row>
    <row r="778" spans="20:134" x14ac:dyDescent="0.2">
      <c r="T778" s="240"/>
      <c r="U778" s="86"/>
      <c r="V778" s="86"/>
      <c r="W778" s="86"/>
      <c r="X778" s="86"/>
      <c r="Y778" s="86"/>
      <c r="Z778" s="86"/>
      <c r="AA778" s="86"/>
      <c r="AB778" s="245" t="str">
        <f>IF(DataGoesHere!$B778="","",(DataGoesHere!$B778/SUM(DataGoesHere!$B770:'DataGoesHere'!$B781)))</f>
        <v/>
      </c>
      <c r="AC778" s="86"/>
      <c r="AD778" s="86"/>
      <c r="AE778" s="241"/>
      <c r="CV778" s="310" t="str">
        <f>IF(DataGoesHere!B778="","",DataGoesHere!A778)</f>
        <v/>
      </c>
      <c r="CW778" s="271">
        <f t="shared" ca="1" si="32"/>
        <v>9</v>
      </c>
      <c r="CX778" s="272">
        <f t="shared" ca="1" si="33"/>
        <v>1.0625330005567626</v>
      </c>
      <c r="CY778" s="266">
        <f>DataGoesHere!A778</f>
        <v>777</v>
      </c>
      <c r="CZ778" s="19" t="str">
        <f>IF(DataGoesHere!B778="","",DataGoesHere!B778)</f>
        <v/>
      </c>
      <c r="DA778" s="19" t="str">
        <f>IF(DataGoesHere!B778="","",IF(AH$5="No",DataGoesHere!B778,DataGoesHere!B778-(AH$2*(DataGoesHere!A778-1))))</f>
        <v/>
      </c>
      <c r="DB778" s="19" t="str">
        <f>IF(DataGoesHere!B778="","",IF(AO$9="No",DataGoesHere!B778,DataGoesHere!B778/CX778))</f>
        <v/>
      </c>
      <c r="DC778" s="19" t="str">
        <f>IF(DataGoesHere!B778="","",IF(AO$9="No",DA778,DA778/CX778))</f>
        <v/>
      </c>
      <c r="DD778" s="293" t="str">
        <f>IF(CZ778="",IF(COUNTIF(DD$2:DD777,"Forecast")&lt;Output!E$43,"Forecast",""),"Actual")</f>
        <v/>
      </c>
      <c r="DF778" s="19" t="str">
        <f>IF(DataGoesHere!B777="",IF(DD778="Forecast",(Output!$E$47*IntermediateCalcs!DH777)+((1-Output!$E$47)*IntermediateCalcs!DF777),""),(Output!$E$47*IntermediateCalcs!DB777)+((1-Output!$E$47)*IntermediateCalcs!DF777))</f>
        <v/>
      </c>
      <c r="DG778" s="19" t="str">
        <f>IF(DataGoesHere!B777="",IF(DD778="Forecast",(Output!$G$47*(IntermediateCalcs!DF778-IntermediateCalcs!DF777))+((1-Output!$G$47)*IntermediateCalcs!DG777),""),(Output!$G$47*(IntermediateCalcs!DF778-IntermediateCalcs!DF777))+((1-Output!$G$47)*IntermediateCalcs!DG777))</f>
        <v/>
      </c>
      <c r="DH778" s="19" t="str">
        <f>IF(DataGoesHere!B777="",IF(DD778="Forecast",DF778+DG778,""),DF778+DG778)</f>
        <v/>
      </c>
      <c r="DI778" s="274" t="str">
        <f>IF(DH778="","",IF(IntermediateCalcs!$AO$9="Yes",IntermediateCalcs!DH778*$CX778,IntermediateCalcs!DH778))</f>
        <v/>
      </c>
      <c r="DJ778" s="250" t="str">
        <f>IF(DataGoesHere!$B778="","",($CZ778-DI778))</f>
        <v/>
      </c>
      <c r="DK778" s="250" t="str">
        <f>IF(DataGoesHere!$B778="","",ABS($CZ778-DI778))</f>
        <v/>
      </c>
      <c r="DL778" s="250" t="str">
        <f>IF(DataGoesHere!$B778="","",DK778^2)</f>
        <v/>
      </c>
      <c r="DM778" s="249" t="str">
        <f>IF(DataGoesHere!$B778="","",DK778/$CZ778)</f>
        <v/>
      </c>
      <c r="DN778" s="250" t="str">
        <f>IF(DataGoesHere!$B778="","",SUM(DJ$2:DJ778)/AVERAGE(DK:DK))</f>
        <v/>
      </c>
      <c r="DP778" s="19" t="str">
        <f>IF(DataGoesHere!B778="",IF($DD778="Forecast",(Output!E$48*IntermediateCalcs!CY778)+Output!G$48,""),(Output!E$48*IntermediateCalcs!CY778)+Output!G$48)</f>
        <v/>
      </c>
      <c r="DQ778" s="274" t="str">
        <f>IF(DP778="","",IF(IntermediateCalcs!$AO$9="Yes",IntermediateCalcs!DP778*$CX778,IntermediateCalcs!DP778))</f>
        <v/>
      </c>
      <c r="DR778" s="250" t="str">
        <f>IF(DataGoesHere!$B778="","",($CZ778-DQ778))</f>
        <v/>
      </c>
      <c r="DS778" s="250" t="str">
        <f>IF(DataGoesHere!$B778="","",ABS($CZ778-DQ778))</f>
        <v/>
      </c>
      <c r="DT778" s="250" t="str">
        <f>IF(DataGoesHere!$B778="","",DS778^2)</f>
        <v/>
      </c>
      <c r="DU778" s="249" t="str">
        <f>IF(DataGoesHere!$B778="","",DS778/$CZ778)</f>
        <v/>
      </c>
      <c r="DV778" s="250" t="str">
        <f>IF(DataGoesHere!$B778="","",SUM(DR$2:DR778)/AVERAGE(DS:DS))</f>
        <v/>
      </c>
      <c r="DX778" s="19" t="str">
        <f>IF(DataGoesHere!$B777="","",(DB772*(Output!$O$49/Output!$P$49))+(IntermediateCalcs!DB773*(Output!$M$49/Output!$P$49))+(IntermediateCalcs!DB774*(Output!$K$49/Output!$P$49))+(DB775*(Output!$I$49/Output!$P$49))+(IntermediateCalcs!DB776*(Output!$G$49/Output!$P$49))+(IntermediateCalcs!DB777*(Output!$E$49/Output!$P$49)))</f>
        <v/>
      </c>
      <c r="DY778" s="274" t="str">
        <f>IF(DX778="","",IF(IntermediateCalcs!$AO$9="Yes",IntermediateCalcs!DX778*$CX778,IntermediateCalcs!DX778))</f>
        <v/>
      </c>
      <c r="DZ778" s="250" t="str">
        <f>IF(DataGoesHere!$B778="","",($CZ778-DY778))</f>
        <v/>
      </c>
      <c r="EA778" s="250" t="str">
        <f>IF(DataGoesHere!$B778="","",ABS($CZ778-DY778))</f>
        <v/>
      </c>
      <c r="EB778" s="250" t="str">
        <f>IF(DataGoesHere!$B778="","",EA778^2)</f>
        <v/>
      </c>
      <c r="EC778" s="249" t="str">
        <f>IF(DataGoesHere!$B778="","",EA778/$CZ778)</f>
        <v/>
      </c>
      <c r="ED778" s="250" t="str">
        <f>IF(DataGoesHere!$B778="","",SUM(DZ$2:DZ778)/AVERAGE(EA:EA))</f>
        <v/>
      </c>
    </row>
    <row r="779" spans="20:134" x14ac:dyDescent="0.2">
      <c r="T779" s="240"/>
      <c r="U779" s="86"/>
      <c r="V779" s="86"/>
      <c r="W779" s="86"/>
      <c r="X779" s="86"/>
      <c r="Y779" s="86"/>
      <c r="Z779" s="86"/>
      <c r="AA779" s="86"/>
      <c r="AB779" s="86"/>
      <c r="AC779" s="245" t="str">
        <f>IF(DataGoesHere!$B779="","",(DataGoesHere!$B779/SUM(DataGoesHere!$B770:'DataGoesHere'!$B781)))</f>
        <v/>
      </c>
      <c r="AD779" s="86"/>
      <c r="AE779" s="241"/>
      <c r="CV779" s="310" t="str">
        <f>IF(DataGoesHere!B779="","",DataGoesHere!A779)</f>
        <v/>
      </c>
      <c r="CW779" s="271">
        <f t="shared" ca="1" si="32"/>
        <v>10</v>
      </c>
      <c r="CX779" s="272">
        <f t="shared" ca="1" si="33"/>
        <v>0.92557634012077306</v>
      </c>
      <c r="CY779" s="266">
        <f>DataGoesHere!A779</f>
        <v>778</v>
      </c>
      <c r="CZ779" s="19" t="str">
        <f>IF(DataGoesHere!B779="","",DataGoesHere!B779)</f>
        <v/>
      </c>
      <c r="DA779" s="19" t="str">
        <f>IF(DataGoesHere!B779="","",IF(AH$5="No",DataGoesHere!B779,DataGoesHere!B779-(AH$2*(DataGoesHere!A779-1))))</f>
        <v/>
      </c>
      <c r="DB779" s="19" t="str">
        <f>IF(DataGoesHere!B779="","",IF(AO$9="No",DataGoesHere!B779,DataGoesHere!B779/CX779))</f>
        <v/>
      </c>
      <c r="DC779" s="19" t="str">
        <f>IF(DataGoesHere!B779="","",IF(AO$9="No",DA779,DA779/CX779))</f>
        <v/>
      </c>
      <c r="DD779" s="293" t="str">
        <f>IF(CZ779="",IF(COUNTIF(DD$2:DD778,"Forecast")&lt;Output!E$43,"Forecast",""),"Actual")</f>
        <v/>
      </c>
      <c r="DF779" s="19" t="str">
        <f>IF(DataGoesHere!B778="",IF(DD779="Forecast",(Output!$E$47*IntermediateCalcs!DH778)+((1-Output!$E$47)*IntermediateCalcs!DF778),""),(Output!$E$47*IntermediateCalcs!DB778)+((1-Output!$E$47)*IntermediateCalcs!DF778))</f>
        <v/>
      </c>
      <c r="DG779" s="19" t="str">
        <f>IF(DataGoesHere!B778="",IF(DD779="Forecast",(Output!$G$47*(IntermediateCalcs!DF779-IntermediateCalcs!DF778))+((1-Output!$G$47)*IntermediateCalcs!DG778),""),(Output!$G$47*(IntermediateCalcs!DF779-IntermediateCalcs!DF778))+((1-Output!$G$47)*IntermediateCalcs!DG778))</f>
        <v/>
      </c>
      <c r="DH779" s="19" t="str">
        <f>IF(DataGoesHere!B778="",IF(DD779="Forecast",DF779+DG779,""),DF779+DG779)</f>
        <v/>
      </c>
      <c r="DI779" s="274" t="str">
        <f>IF(DH779="","",IF(IntermediateCalcs!$AO$9="Yes",IntermediateCalcs!DH779*$CX779,IntermediateCalcs!DH779))</f>
        <v/>
      </c>
      <c r="DJ779" s="250" t="str">
        <f>IF(DataGoesHere!$B779="","",($CZ779-DI779))</f>
        <v/>
      </c>
      <c r="DK779" s="250" t="str">
        <f>IF(DataGoesHere!$B779="","",ABS($CZ779-DI779))</f>
        <v/>
      </c>
      <c r="DL779" s="250" t="str">
        <f>IF(DataGoesHere!$B779="","",DK779^2)</f>
        <v/>
      </c>
      <c r="DM779" s="249" t="str">
        <f>IF(DataGoesHere!$B779="","",DK779/$CZ779)</f>
        <v/>
      </c>
      <c r="DN779" s="250" t="str">
        <f>IF(DataGoesHere!$B779="","",SUM(DJ$2:DJ779)/AVERAGE(DK:DK))</f>
        <v/>
      </c>
      <c r="DP779" s="19" t="str">
        <f>IF(DataGoesHere!B779="",IF($DD779="Forecast",(Output!E$48*IntermediateCalcs!CY779)+Output!G$48,""),(Output!E$48*IntermediateCalcs!CY779)+Output!G$48)</f>
        <v/>
      </c>
      <c r="DQ779" s="274" t="str">
        <f>IF(DP779="","",IF(IntermediateCalcs!$AO$9="Yes",IntermediateCalcs!DP779*$CX779,IntermediateCalcs!DP779))</f>
        <v/>
      </c>
      <c r="DR779" s="250" t="str">
        <f>IF(DataGoesHere!$B779="","",($CZ779-DQ779))</f>
        <v/>
      </c>
      <c r="DS779" s="250" t="str">
        <f>IF(DataGoesHere!$B779="","",ABS($CZ779-DQ779))</f>
        <v/>
      </c>
      <c r="DT779" s="250" t="str">
        <f>IF(DataGoesHere!$B779="","",DS779^2)</f>
        <v/>
      </c>
      <c r="DU779" s="249" t="str">
        <f>IF(DataGoesHere!$B779="","",DS779/$CZ779)</f>
        <v/>
      </c>
      <c r="DV779" s="250" t="str">
        <f>IF(DataGoesHere!$B779="","",SUM(DR$2:DR779)/AVERAGE(DS:DS))</f>
        <v/>
      </c>
      <c r="DX779" s="19" t="str">
        <f>IF(DataGoesHere!$B778="","",(DB773*(Output!$O$49/Output!$P$49))+(IntermediateCalcs!DB774*(Output!$M$49/Output!$P$49))+(IntermediateCalcs!DB775*(Output!$K$49/Output!$P$49))+(DB776*(Output!$I$49/Output!$P$49))+(IntermediateCalcs!DB777*(Output!$G$49/Output!$P$49))+(IntermediateCalcs!DB778*(Output!$E$49/Output!$P$49)))</f>
        <v/>
      </c>
      <c r="DY779" s="274" t="str">
        <f>IF(DX779="","",IF(IntermediateCalcs!$AO$9="Yes",IntermediateCalcs!DX779*$CX779,IntermediateCalcs!DX779))</f>
        <v/>
      </c>
      <c r="DZ779" s="250" t="str">
        <f>IF(DataGoesHere!$B779="","",($CZ779-DY779))</f>
        <v/>
      </c>
      <c r="EA779" s="250" t="str">
        <f>IF(DataGoesHere!$B779="","",ABS($CZ779-DY779))</f>
        <v/>
      </c>
      <c r="EB779" s="250" t="str">
        <f>IF(DataGoesHere!$B779="","",EA779^2)</f>
        <v/>
      </c>
      <c r="EC779" s="249" t="str">
        <f>IF(DataGoesHere!$B779="","",EA779/$CZ779)</f>
        <v/>
      </c>
      <c r="ED779" s="250" t="str">
        <f>IF(DataGoesHere!$B779="","",SUM(DZ$2:DZ779)/AVERAGE(EA:EA))</f>
        <v/>
      </c>
    </row>
    <row r="780" spans="20:134" x14ac:dyDescent="0.2">
      <c r="T780" s="240"/>
      <c r="U780" s="86"/>
      <c r="V780" s="86"/>
      <c r="W780" s="86"/>
      <c r="X780" s="86"/>
      <c r="Y780" s="86"/>
      <c r="Z780" s="86"/>
      <c r="AA780" s="86"/>
      <c r="AB780" s="86"/>
      <c r="AC780" s="86"/>
      <c r="AD780" s="245" t="str">
        <f>IF(DataGoesHere!$B780="","",(DataGoesHere!$B780/SUM(DataGoesHere!$B770:'DataGoesHere'!$B781)))</f>
        <v/>
      </c>
      <c r="AE780" s="241"/>
      <c r="CV780" s="310" t="str">
        <f>IF(DataGoesHere!B780="","",DataGoesHere!A780)</f>
        <v/>
      </c>
      <c r="CW780" s="271">
        <f t="shared" ca="1" si="32"/>
        <v>11</v>
      </c>
      <c r="CX780" s="272">
        <f t="shared" ca="1" si="33"/>
        <v>0.97463169608807265</v>
      </c>
      <c r="CY780" s="266">
        <f>DataGoesHere!A780</f>
        <v>779</v>
      </c>
      <c r="CZ780" s="19" t="str">
        <f>IF(DataGoesHere!B780="","",DataGoesHere!B780)</f>
        <v/>
      </c>
      <c r="DA780" s="19" t="str">
        <f>IF(DataGoesHere!B780="","",IF(AH$5="No",DataGoesHere!B780,DataGoesHere!B780-(AH$2*(DataGoesHere!A780-1))))</f>
        <v/>
      </c>
      <c r="DB780" s="19" t="str">
        <f>IF(DataGoesHere!B780="","",IF(AO$9="No",DataGoesHere!B780,DataGoesHere!B780/CX780))</f>
        <v/>
      </c>
      <c r="DC780" s="19" t="str">
        <f>IF(DataGoesHere!B780="","",IF(AO$9="No",DA780,DA780/CX780))</f>
        <v/>
      </c>
      <c r="DD780" s="293" t="str">
        <f>IF(CZ780="",IF(COUNTIF(DD$2:DD779,"Forecast")&lt;Output!E$43,"Forecast",""),"Actual")</f>
        <v/>
      </c>
      <c r="DF780" s="19" t="str">
        <f>IF(DataGoesHere!B779="",IF(DD780="Forecast",(Output!$E$47*IntermediateCalcs!DH779)+((1-Output!$E$47)*IntermediateCalcs!DF779),""),(Output!$E$47*IntermediateCalcs!DB779)+((1-Output!$E$47)*IntermediateCalcs!DF779))</f>
        <v/>
      </c>
      <c r="DG780" s="19" t="str">
        <f>IF(DataGoesHere!B779="",IF(DD780="Forecast",(Output!$G$47*(IntermediateCalcs!DF780-IntermediateCalcs!DF779))+((1-Output!$G$47)*IntermediateCalcs!DG779),""),(Output!$G$47*(IntermediateCalcs!DF780-IntermediateCalcs!DF779))+((1-Output!$G$47)*IntermediateCalcs!DG779))</f>
        <v/>
      </c>
      <c r="DH780" s="19" t="str">
        <f>IF(DataGoesHere!B779="",IF(DD780="Forecast",DF780+DG780,""),DF780+DG780)</f>
        <v/>
      </c>
      <c r="DI780" s="274" t="str">
        <f>IF(DH780="","",IF(IntermediateCalcs!$AO$9="Yes",IntermediateCalcs!DH780*$CX780,IntermediateCalcs!DH780))</f>
        <v/>
      </c>
      <c r="DJ780" s="250" t="str">
        <f>IF(DataGoesHere!$B780="","",($CZ780-DI780))</f>
        <v/>
      </c>
      <c r="DK780" s="250" t="str">
        <f>IF(DataGoesHere!$B780="","",ABS($CZ780-DI780))</f>
        <v/>
      </c>
      <c r="DL780" s="250" t="str">
        <f>IF(DataGoesHere!$B780="","",DK780^2)</f>
        <v/>
      </c>
      <c r="DM780" s="249" t="str">
        <f>IF(DataGoesHere!$B780="","",DK780/$CZ780)</f>
        <v/>
      </c>
      <c r="DN780" s="250" t="str">
        <f>IF(DataGoesHere!$B780="","",SUM(DJ$2:DJ780)/AVERAGE(DK:DK))</f>
        <v/>
      </c>
      <c r="DP780" s="19" t="str">
        <f>IF(DataGoesHere!B780="",IF($DD780="Forecast",(Output!E$48*IntermediateCalcs!CY780)+Output!G$48,""),(Output!E$48*IntermediateCalcs!CY780)+Output!G$48)</f>
        <v/>
      </c>
      <c r="DQ780" s="274" t="str">
        <f>IF(DP780="","",IF(IntermediateCalcs!$AO$9="Yes",IntermediateCalcs!DP780*$CX780,IntermediateCalcs!DP780))</f>
        <v/>
      </c>
      <c r="DR780" s="250" t="str">
        <f>IF(DataGoesHere!$B780="","",($CZ780-DQ780))</f>
        <v/>
      </c>
      <c r="DS780" s="250" t="str">
        <f>IF(DataGoesHere!$B780="","",ABS($CZ780-DQ780))</f>
        <v/>
      </c>
      <c r="DT780" s="250" t="str">
        <f>IF(DataGoesHere!$B780="","",DS780^2)</f>
        <v/>
      </c>
      <c r="DU780" s="249" t="str">
        <f>IF(DataGoesHere!$B780="","",DS780/$CZ780)</f>
        <v/>
      </c>
      <c r="DV780" s="250" t="str">
        <f>IF(DataGoesHere!$B780="","",SUM(DR$2:DR780)/AVERAGE(DS:DS))</f>
        <v/>
      </c>
      <c r="DX780" s="19" t="str">
        <f>IF(DataGoesHere!$B779="","",(DB774*(Output!$O$49/Output!$P$49))+(IntermediateCalcs!DB775*(Output!$M$49/Output!$P$49))+(IntermediateCalcs!DB776*(Output!$K$49/Output!$P$49))+(DB777*(Output!$I$49/Output!$P$49))+(IntermediateCalcs!DB778*(Output!$G$49/Output!$P$49))+(IntermediateCalcs!DB779*(Output!$E$49/Output!$P$49)))</f>
        <v/>
      </c>
      <c r="DY780" s="274" t="str">
        <f>IF(DX780="","",IF(IntermediateCalcs!$AO$9="Yes",IntermediateCalcs!DX780*$CX780,IntermediateCalcs!DX780))</f>
        <v/>
      </c>
      <c r="DZ780" s="250" t="str">
        <f>IF(DataGoesHere!$B780="","",($CZ780-DY780))</f>
        <v/>
      </c>
      <c r="EA780" s="250" t="str">
        <f>IF(DataGoesHere!$B780="","",ABS($CZ780-DY780))</f>
        <v/>
      </c>
      <c r="EB780" s="250" t="str">
        <f>IF(DataGoesHere!$B780="","",EA780^2)</f>
        <v/>
      </c>
      <c r="EC780" s="249" t="str">
        <f>IF(DataGoesHere!$B780="","",EA780/$CZ780)</f>
        <v/>
      </c>
      <c r="ED780" s="250" t="str">
        <f>IF(DataGoesHere!$B780="","",SUM(DZ$2:DZ780)/AVERAGE(EA:EA))</f>
        <v/>
      </c>
    </row>
    <row r="781" spans="20:134" x14ac:dyDescent="0.2">
      <c r="T781" s="242"/>
      <c r="U781" s="243"/>
      <c r="V781" s="243"/>
      <c r="W781" s="243"/>
      <c r="X781" s="243"/>
      <c r="Y781" s="243"/>
      <c r="Z781" s="243"/>
      <c r="AA781" s="243"/>
      <c r="AB781" s="243"/>
      <c r="AC781" s="243"/>
      <c r="AD781" s="243"/>
      <c r="AE781" s="246" t="str">
        <f>IF(DataGoesHere!$B781="","",(DataGoesHere!$B781/SUM(DataGoesHere!$B770:'DataGoesHere'!$B781)))</f>
        <v/>
      </c>
      <c r="CV781" s="310" t="str">
        <f>IF(DataGoesHere!B781="","",DataGoesHere!A781)</f>
        <v/>
      </c>
      <c r="CW781" s="271">
        <f t="shared" ca="1" si="32"/>
        <v>12</v>
      </c>
      <c r="CX781" s="272">
        <f t="shared" ca="1" si="33"/>
        <v>1.0054005237672714</v>
      </c>
      <c r="CY781" s="266">
        <f>DataGoesHere!A781</f>
        <v>780</v>
      </c>
      <c r="CZ781" s="19" t="str">
        <f>IF(DataGoesHere!B781="","",DataGoesHere!B781)</f>
        <v/>
      </c>
      <c r="DA781" s="19" t="str">
        <f>IF(DataGoesHere!B781="","",IF(AH$5="No",DataGoesHere!B781,DataGoesHere!B781-(AH$2*(DataGoesHere!A781-1))))</f>
        <v/>
      </c>
      <c r="DB781" s="19" t="str">
        <f>IF(DataGoesHere!B781="","",IF(AO$9="No",DataGoesHere!B781,DataGoesHere!B781/CX781))</f>
        <v/>
      </c>
      <c r="DC781" s="19" t="str">
        <f>IF(DataGoesHere!B781="","",IF(AO$9="No",DA781,DA781/CX781))</f>
        <v/>
      </c>
      <c r="DD781" s="293" t="str">
        <f>IF(CZ781="",IF(COUNTIF(DD$2:DD780,"Forecast")&lt;Output!E$43,"Forecast",""),"Actual")</f>
        <v/>
      </c>
      <c r="DF781" s="19" t="str">
        <f>IF(DataGoesHere!B780="",IF(DD781="Forecast",(Output!$E$47*IntermediateCalcs!DH780)+((1-Output!$E$47)*IntermediateCalcs!DF780),""),(Output!$E$47*IntermediateCalcs!DB780)+((1-Output!$E$47)*IntermediateCalcs!DF780))</f>
        <v/>
      </c>
      <c r="DG781" s="19" t="str">
        <f>IF(DataGoesHere!B780="",IF(DD781="Forecast",(Output!$G$47*(IntermediateCalcs!DF781-IntermediateCalcs!DF780))+((1-Output!$G$47)*IntermediateCalcs!DG780),""),(Output!$G$47*(IntermediateCalcs!DF781-IntermediateCalcs!DF780))+((1-Output!$G$47)*IntermediateCalcs!DG780))</f>
        <v/>
      </c>
      <c r="DH781" s="19" t="str">
        <f>IF(DataGoesHere!B780="",IF(DD781="Forecast",DF781+DG781,""),DF781+DG781)</f>
        <v/>
      </c>
      <c r="DI781" s="274" t="str">
        <f>IF(DH781="","",IF(IntermediateCalcs!$AO$9="Yes",IntermediateCalcs!DH781*$CX781,IntermediateCalcs!DH781))</f>
        <v/>
      </c>
      <c r="DJ781" s="250" t="str">
        <f>IF(DataGoesHere!$B781="","",($CZ781-DI781))</f>
        <v/>
      </c>
      <c r="DK781" s="250" t="str">
        <f>IF(DataGoesHere!$B781="","",ABS($CZ781-DI781))</f>
        <v/>
      </c>
      <c r="DL781" s="250" t="str">
        <f>IF(DataGoesHere!$B781="","",DK781^2)</f>
        <v/>
      </c>
      <c r="DM781" s="249" t="str">
        <f>IF(DataGoesHere!$B781="","",DK781/$CZ781)</f>
        <v/>
      </c>
      <c r="DN781" s="250" t="str">
        <f>IF(DataGoesHere!$B781="","",SUM(DJ$2:DJ781)/AVERAGE(DK:DK))</f>
        <v/>
      </c>
      <c r="DP781" s="19" t="str">
        <f>IF(DataGoesHere!B781="",IF($DD781="Forecast",(Output!E$48*IntermediateCalcs!CY781)+Output!G$48,""),(Output!E$48*IntermediateCalcs!CY781)+Output!G$48)</f>
        <v/>
      </c>
      <c r="DQ781" s="274" t="str">
        <f>IF(DP781="","",IF(IntermediateCalcs!$AO$9="Yes",IntermediateCalcs!DP781*$CX781,IntermediateCalcs!DP781))</f>
        <v/>
      </c>
      <c r="DR781" s="250" t="str">
        <f>IF(DataGoesHere!$B781="","",($CZ781-DQ781))</f>
        <v/>
      </c>
      <c r="DS781" s="250" t="str">
        <f>IF(DataGoesHere!$B781="","",ABS($CZ781-DQ781))</f>
        <v/>
      </c>
      <c r="DT781" s="250" t="str">
        <f>IF(DataGoesHere!$B781="","",DS781^2)</f>
        <v/>
      </c>
      <c r="DU781" s="249" t="str">
        <f>IF(DataGoesHere!$B781="","",DS781/$CZ781)</f>
        <v/>
      </c>
      <c r="DV781" s="250" t="str">
        <f>IF(DataGoesHere!$B781="","",SUM(DR$2:DR781)/AVERAGE(DS:DS))</f>
        <v/>
      </c>
      <c r="DX781" s="19" t="str">
        <f>IF(DataGoesHere!$B780="","",(DB775*(Output!$O$49/Output!$P$49))+(IntermediateCalcs!DB776*(Output!$M$49/Output!$P$49))+(IntermediateCalcs!DB777*(Output!$K$49/Output!$P$49))+(DB778*(Output!$I$49/Output!$P$49))+(IntermediateCalcs!DB779*(Output!$G$49/Output!$P$49))+(IntermediateCalcs!DB780*(Output!$E$49/Output!$P$49)))</f>
        <v/>
      </c>
      <c r="DY781" s="274" t="str">
        <f>IF(DX781="","",IF(IntermediateCalcs!$AO$9="Yes",IntermediateCalcs!DX781*$CX781,IntermediateCalcs!DX781))</f>
        <v/>
      </c>
      <c r="DZ781" s="250" t="str">
        <f>IF(DataGoesHere!$B781="","",($CZ781-DY781))</f>
        <v/>
      </c>
      <c r="EA781" s="250" t="str">
        <f>IF(DataGoesHere!$B781="","",ABS($CZ781-DY781))</f>
        <v/>
      </c>
      <c r="EB781" s="250" t="str">
        <f>IF(DataGoesHere!$B781="","",EA781^2)</f>
        <v/>
      </c>
      <c r="EC781" s="249" t="str">
        <f>IF(DataGoesHere!$B781="","",EA781/$CZ781)</f>
        <v/>
      </c>
      <c r="ED781" s="250" t="str">
        <f>IF(DataGoesHere!$B781="","",SUM(DZ$2:DZ781)/AVERAGE(EA:EA))</f>
        <v/>
      </c>
    </row>
    <row r="782" spans="20:134" x14ac:dyDescent="0.2">
      <c r="T782" s="244" t="str">
        <f>IF(DataGoesHere!$B782="","",(DataGoesHere!$B782/SUM(DataGoesHere!$B782:'DataGoesHere'!$B793)))</f>
        <v/>
      </c>
      <c r="U782" s="238"/>
      <c r="V782" s="238"/>
      <c r="W782" s="238"/>
      <c r="X782" s="238"/>
      <c r="Y782" s="238"/>
      <c r="Z782" s="238"/>
      <c r="AA782" s="238"/>
      <c r="AB782" s="238"/>
      <c r="AC782" s="238"/>
      <c r="AD782" s="238"/>
      <c r="AE782" s="239"/>
      <c r="CV782" s="310" t="str">
        <f>IF(DataGoesHere!B782="","",DataGoesHere!A782)</f>
        <v/>
      </c>
      <c r="CW782" s="271">
        <f t="shared" ca="1" si="32"/>
        <v>1</v>
      </c>
      <c r="CX782" s="272">
        <f t="shared" ca="1" si="33"/>
        <v>1.3236179355303281</v>
      </c>
      <c r="CY782" s="266">
        <f>DataGoesHere!A782</f>
        <v>781</v>
      </c>
      <c r="CZ782" s="19" t="str">
        <f>IF(DataGoesHere!B782="","",DataGoesHere!B782)</f>
        <v/>
      </c>
      <c r="DA782" s="19" t="str">
        <f>IF(DataGoesHere!B782="","",IF(AH$5="No",DataGoesHere!B782,DataGoesHere!B782-(AH$2*(DataGoesHere!A782-1))))</f>
        <v/>
      </c>
      <c r="DB782" s="19" t="str">
        <f>IF(DataGoesHere!B782="","",IF(AO$9="No",DataGoesHere!B782,DataGoesHere!B782/CX782))</f>
        <v/>
      </c>
      <c r="DC782" s="19" t="str">
        <f>IF(DataGoesHere!B782="","",IF(AO$9="No",DA782,DA782/CX782))</f>
        <v/>
      </c>
      <c r="DD782" s="293" t="str">
        <f>IF(CZ782="",IF(COUNTIF(DD$2:DD781,"Forecast")&lt;Output!E$43,"Forecast",""),"Actual")</f>
        <v/>
      </c>
      <c r="DF782" s="19" t="str">
        <f>IF(DataGoesHere!B781="",IF(DD782="Forecast",(Output!$E$47*IntermediateCalcs!DH781)+((1-Output!$E$47)*IntermediateCalcs!DF781),""),(Output!$E$47*IntermediateCalcs!DB781)+((1-Output!$E$47)*IntermediateCalcs!DF781))</f>
        <v/>
      </c>
      <c r="DG782" s="19" t="str">
        <f>IF(DataGoesHere!B781="",IF(DD782="Forecast",(Output!$G$47*(IntermediateCalcs!DF782-IntermediateCalcs!DF781))+((1-Output!$G$47)*IntermediateCalcs!DG781),""),(Output!$G$47*(IntermediateCalcs!DF782-IntermediateCalcs!DF781))+((1-Output!$G$47)*IntermediateCalcs!DG781))</f>
        <v/>
      </c>
      <c r="DH782" s="19" t="str">
        <f>IF(DataGoesHere!B781="",IF(DD782="Forecast",DF782+DG782,""),DF782+DG782)</f>
        <v/>
      </c>
      <c r="DI782" s="274" t="str">
        <f>IF(DH782="","",IF(IntermediateCalcs!$AO$9="Yes",IntermediateCalcs!DH782*$CX782,IntermediateCalcs!DH782))</f>
        <v/>
      </c>
      <c r="DJ782" s="250" t="str">
        <f>IF(DataGoesHere!$B782="","",($CZ782-DI782))</f>
        <v/>
      </c>
      <c r="DK782" s="250" t="str">
        <f>IF(DataGoesHere!$B782="","",ABS($CZ782-DI782))</f>
        <v/>
      </c>
      <c r="DL782" s="250" t="str">
        <f>IF(DataGoesHere!$B782="","",DK782^2)</f>
        <v/>
      </c>
      <c r="DM782" s="249" t="str">
        <f>IF(DataGoesHere!$B782="","",DK782/$CZ782)</f>
        <v/>
      </c>
      <c r="DN782" s="250" t="str">
        <f>IF(DataGoesHere!$B782="","",SUM(DJ$2:DJ782)/AVERAGE(DK:DK))</f>
        <v/>
      </c>
      <c r="DP782" s="19" t="str">
        <f>IF(DataGoesHere!B782="",IF($DD782="Forecast",(Output!E$48*IntermediateCalcs!CY782)+Output!G$48,""),(Output!E$48*IntermediateCalcs!CY782)+Output!G$48)</f>
        <v/>
      </c>
      <c r="DQ782" s="274" t="str">
        <f>IF(DP782="","",IF(IntermediateCalcs!$AO$9="Yes",IntermediateCalcs!DP782*$CX782,IntermediateCalcs!DP782))</f>
        <v/>
      </c>
      <c r="DR782" s="250" t="str">
        <f>IF(DataGoesHere!$B782="","",($CZ782-DQ782))</f>
        <v/>
      </c>
      <c r="DS782" s="250" t="str">
        <f>IF(DataGoesHere!$B782="","",ABS($CZ782-DQ782))</f>
        <v/>
      </c>
      <c r="DT782" s="250" t="str">
        <f>IF(DataGoesHere!$B782="","",DS782^2)</f>
        <v/>
      </c>
      <c r="DU782" s="249" t="str">
        <f>IF(DataGoesHere!$B782="","",DS782/$CZ782)</f>
        <v/>
      </c>
      <c r="DV782" s="250" t="str">
        <f>IF(DataGoesHere!$B782="","",SUM(DR$2:DR782)/AVERAGE(DS:DS))</f>
        <v/>
      </c>
      <c r="DX782" s="19" t="str">
        <f>IF(DataGoesHere!$B781="","",(DB776*(Output!$O$49/Output!$P$49))+(IntermediateCalcs!DB777*(Output!$M$49/Output!$P$49))+(IntermediateCalcs!DB778*(Output!$K$49/Output!$P$49))+(DB779*(Output!$I$49/Output!$P$49))+(IntermediateCalcs!DB780*(Output!$G$49/Output!$P$49))+(IntermediateCalcs!DB781*(Output!$E$49/Output!$P$49)))</f>
        <v/>
      </c>
      <c r="DY782" s="274" t="str">
        <f>IF(DX782="","",IF(IntermediateCalcs!$AO$9="Yes",IntermediateCalcs!DX782*$CX782,IntermediateCalcs!DX782))</f>
        <v/>
      </c>
      <c r="DZ782" s="250" t="str">
        <f>IF(DataGoesHere!$B782="","",($CZ782-DY782))</f>
        <v/>
      </c>
      <c r="EA782" s="250" t="str">
        <f>IF(DataGoesHere!$B782="","",ABS($CZ782-DY782))</f>
        <v/>
      </c>
      <c r="EB782" s="250" t="str">
        <f>IF(DataGoesHere!$B782="","",EA782^2)</f>
        <v/>
      </c>
      <c r="EC782" s="249" t="str">
        <f>IF(DataGoesHere!$B782="","",EA782/$CZ782)</f>
        <v/>
      </c>
      <c r="ED782" s="250" t="str">
        <f>IF(DataGoesHere!$B782="","",SUM(DZ$2:DZ782)/AVERAGE(EA:EA))</f>
        <v/>
      </c>
    </row>
    <row r="783" spans="20:134" x14ac:dyDescent="0.2">
      <c r="T783" s="240"/>
      <c r="U783" s="245" t="str">
        <f>IF(DataGoesHere!$B783="","",(DataGoesHere!$B783/SUM(DataGoesHere!$B783:'DataGoesHere'!$B793)))</f>
        <v/>
      </c>
      <c r="V783" s="86"/>
      <c r="W783" s="86"/>
      <c r="X783" s="86"/>
      <c r="Y783" s="86"/>
      <c r="Z783" s="86"/>
      <c r="AA783" s="86"/>
      <c r="AB783" s="86"/>
      <c r="AC783" s="86"/>
      <c r="AD783" s="86"/>
      <c r="AE783" s="241"/>
      <c r="CV783" s="310" t="str">
        <f>IF(DataGoesHere!B783="","",DataGoesHere!A783)</f>
        <v/>
      </c>
      <c r="CW783" s="271">
        <f t="shared" ca="1" si="32"/>
        <v>2</v>
      </c>
      <c r="CX783" s="272">
        <f t="shared" ca="1" si="33"/>
        <v>0.80574490527728204</v>
      </c>
      <c r="CY783" s="266">
        <f>DataGoesHere!A783</f>
        <v>782</v>
      </c>
      <c r="CZ783" s="19" t="str">
        <f>IF(DataGoesHere!B783="","",DataGoesHere!B783)</f>
        <v/>
      </c>
      <c r="DA783" s="19" t="str">
        <f>IF(DataGoesHere!B783="","",IF(AH$5="No",DataGoesHere!B783,DataGoesHere!B783-(AH$2*(DataGoesHere!A783-1))))</f>
        <v/>
      </c>
      <c r="DB783" s="19" t="str">
        <f>IF(DataGoesHere!B783="","",IF(AO$9="No",DataGoesHere!B783,DataGoesHere!B783/CX783))</f>
        <v/>
      </c>
      <c r="DC783" s="19" t="str">
        <f>IF(DataGoesHere!B783="","",IF(AO$9="No",DA783,DA783/CX783))</f>
        <v/>
      </c>
      <c r="DD783" s="293" t="str">
        <f>IF(CZ783="",IF(COUNTIF(DD$2:DD782,"Forecast")&lt;Output!E$43,"Forecast",""),"Actual")</f>
        <v/>
      </c>
      <c r="DF783" s="19" t="str">
        <f>IF(DataGoesHere!B782="",IF(DD783="Forecast",(Output!$E$47*IntermediateCalcs!DH782)+((1-Output!$E$47)*IntermediateCalcs!DF782),""),(Output!$E$47*IntermediateCalcs!DB782)+((1-Output!$E$47)*IntermediateCalcs!DF782))</f>
        <v/>
      </c>
      <c r="DG783" s="19" t="str">
        <f>IF(DataGoesHere!B782="",IF(DD783="Forecast",(Output!$G$47*(IntermediateCalcs!DF783-IntermediateCalcs!DF782))+((1-Output!$G$47)*IntermediateCalcs!DG782),""),(Output!$G$47*(IntermediateCalcs!DF783-IntermediateCalcs!DF782))+((1-Output!$G$47)*IntermediateCalcs!DG782))</f>
        <v/>
      </c>
      <c r="DH783" s="19" t="str">
        <f>IF(DataGoesHere!B782="",IF(DD783="Forecast",DF783+DG783,""),DF783+DG783)</f>
        <v/>
      </c>
      <c r="DI783" s="274" t="str">
        <f>IF(DH783="","",IF(IntermediateCalcs!$AO$9="Yes",IntermediateCalcs!DH783*$CX783,IntermediateCalcs!DH783))</f>
        <v/>
      </c>
      <c r="DJ783" s="250" t="str">
        <f>IF(DataGoesHere!$B783="","",($CZ783-DI783))</f>
        <v/>
      </c>
      <c r="DK783" s="250" t="str">
        <f>IF(DataGoesHere!$B783="","",ABS($CZ783-DI783))</f>
        <v/>
      </c>
      <c r="DL783" s="250" t="str">
        <f>IF(DataGoesHere!$B783="","",DK783^2)</f>
        <v/>
      </c>
      <c r="DM783" s="249" t="str">
        <f>IF(DataGoesHere!$B783="","",DK783/$CZ783)</f>
        <v/>
      </c>
      <c r="DN783" s="250" t="str">
        <f>IF(DataGoesHere!$B783="","",SUM(DJ$2:DJ783)/AVERAGE(DK:DK))</f>
        <v/>
      </c>
      <c r="DP783" s="19" t="str">
        <f>IF(DataGoesHere!B783="",IF($DD783="Forecast",(Output!E$48*IntermediateCalcs!CY783)+Output!G$48,""),(Output!E$48*IntermediateCalcs!CY783)+Output!G$48)</f>
        <v/>
      </c>
      <c r="DQ783" s="274" t="str">
        <f>IF(DP783="","",IF(IntermediateCalcs!$AO$9="Yes",IntermediateCalcs!DP783*$CX783,IntermediateCalcs!DP783))</f>
        <v/>
      </c>
      <c r="DR783" s="250" t="str">
        <f>IF(DataGoesHere!$B783="","",($CZ783-DQ783))</f>
        <v/>
      </c>
      <c r="DS783" s="250" t="str">
        <f>IF(DataGoesHere!$B783="","",ABS($CZ783-DQ783))</f>
        <v/>
      </c>
      <c r="DT783" s="250" t="str">
        <f>IF(DataGoesHere!$B783="","",DS783^2)</f>
        <v/>
      </c>
      <c r="DU783" s="249" t="str">
        <f>IF(DataGoesHere!$B783="","",DS783/$CZ783)</f>
        <v/>
      </c>
      <c r="DV783" s="250" t="str">
        <f>IF(DataGoesHere!$B783="","",SUM(DR$2:DR783)/AVERAGE(DS:DS))</f>
        <v/>
      </c>
      <c r="DX783" s="19" t="str">
        <f>IF(DataGoesHere!$B782="","",(DB777*(Output!$O$49/Output!$P$49))+(IntermediateCalcs!DB778*(Output!$M$49/Output!$P$49))+(IntermediateCalcs!DB779*(Output!$K$49/Output!$P$49))+(DB780*(Output!$I$49/Output!$P$49))+(IntermediateCalcs!DB781*(Output!$G$49/Output!$P$49))+(IntermediateCalcs!DB782*(Output!$E$49/Output!$P$49)))</f>
        <v/>
      </c>
      <c r="DY783" s="274" t="str">
        <f>IF(DX783="","",IF(IntermediateCalcs!$AO$9="Yes",IntermediateCalcs!DX783*$CX783,IntermediateCalcs!DX783))</f>
        <v/>
      </c>
      <c r="DZ783" s="250" t="str">
        <f>IF(DataGoesHere!$B783="","",($CZ783-DY783))</f>
        <v/>
      </c>
      <c r="EA783" s="250" t="str">
        <f>IF(DataGoesHere!$B783="","",ABS($CZ783-DY783))</f>
        <v/>
      </c>
      <c r="EB783" s="250" t="str">
        <f>IF(DataGoesHere!$B783="","",EA783^2)</f>
        <v/>
      </c>
      <c r="EC783" s="249" t="str">
        <f>IF(DataGoesHere!$B783="","",EA783/$CZ783)</f>
        <v/>
      </c>
      <c r="ED783" s="250" t="str">
        <f>IF(DataGoesHere!$B783="","",SUM(DZ$2:DZ783)/AVERAGE(EA:EA))</f>
        <v/>
      </c>
    </row>
    <row r="784" spans="20:134" x14ac:dyDescent="0.2">
      <c r="T784" s="240"/>
      <c r="U784" s="86"/>
      <c r="V784" s="245" t="str">
        <f>IF(DataGoesHere!$B784="","",(DataGoesHere!$B784/SUM(DataGoesHere!$B782:'DataGoesHere'!$B793)))</f>
        <v/>
      </c>
      <c r="W784" s="86"/>
      <c r="X784" s="86"/>
      <c r="Y784" s="86"/>
      <c r="Z784" s="86"/>
      <c r="AA784" s="86"/>
      <c r="AB784" s="86"/>
      <c r="AC784" s="86"/>
      <c r="AD784" s="86"/>
      <c r="AE784" s="241"/>
      <c r="CV784" s="310" t="str">
        <f>IF(DataGoesHere!B784="","",DataGoesHere!A784)</f>
        <v/>
      </c>
      <c r="CW784" s="271">
        <f t="shared" ca="1" si="32"/>
        <v>3</v>
      </c>
      <c r="CX784" s="272">
        <f t="shared" ca="1" si="33"/>
        <v>0.79862940076451561</v>
      </c>
      <c r="CY784" s="266">
        <f>DataGoesHere!A784</f>
        <v>783</v>
      </c>
      <c r="CZ784" s="19" t="str">
        <f>IF(DataGoesHere!B784="","",DataGoesHere!B784)</f>
        <v/>
      </c>
      <c r="DA784" s="19" t="str">
        <f>IF(DataGoesHere!B784="","",IF(AH$5="No",DataGoesHere!B784,DataGoesHere!B784-(AH$2*(DataGoesHere!A784-1))))</f>
        <v/>
      </c>
      <c r="DB784" s="19" t="str">
        <f>IF(DataGoesHere!B784="","",IF(AO$9="No",DataGoesHere!B784,DataGoesHere!B784/CX784))</f>
        <v/>
      </c>
      <c r="DC784" s="19" t="str">
        <f>IF(DataGoesHere!B784="","",IF(AO$9="No",DA784,DA784/CX784))</f>
        <v/>
      </c>
      <c r="DD784" s="293" t="str">
        <f>IF(CZ784="",IF(COUNTIF(DD$2:DD783,"Forecast")&lt;Output!E$43,"Forecast",""),"Actual")</f>
        <v/>
      </c>
      <c r="DF784" s="19" t="str">
        <f>IF(DataGoesHere!B783="",IF(DD784="Forecast",(Output!$E$47*IntermediateCalcs!DH783)+((1-Output!$E$47)*IntermediateCalcs!DF783),""),(Output!$E$47*IntermediateCalcs!DB783)+((1-Output!$E$47)*IntermediateCalcs!DF783))</f>
        <v/>
      </c>
      <c r="DG784" s="19" t="str">
        <f>IF(DataGoesHere!B783="",IF(DD784="Forecast",(Output!$G$47*(IntermediateCalcs!DF784-IntermediateCalcs!DF783))+((1-Output!$G$47)*IntermediateCalcs!DG783),""),(Output!$G$47*(IntermediateCalcs!DF784-IntermediateCalcs!DF783))+((1-Output!$G$47)*IntermediateCalcs!DG783))</f>
        <v/>
      </c>
      <c r="DH784" s="19" t="str">
        <f>IF(DataGoesHere!B783="",IF(DD784="Forecast",DF784+DG784,""),DF784+DG784)</f>
        <v/>
      </c>
      <c r="DI784" s="274" t="str">
        <f>IF(DH784="","",IF(IntermediateCalcs!$AO$9="Yes",IntermediateCalcs!DH784*$CX784,IntermediateCalcs!DH784))</f>
        <v/>
      </c>
      <c r="DJ784" s="250" t="str">
        <f>IF(DataGoesHere!$B784="","",($CZ784-DI784))</f>
        <v/>
      </c>
      <c r="DK784" s="250" t="str">
        <f>IF(DataGoesHere!$B784="","",ABS($CZ784-DI784))</f>
        <v/>
      </c>
      <c r="DL784" s="250" t="str">
        <f>IF(DataGoesHere!$B784="","",DK784^2)</f>
        <v/>
      </c>
      <c r="DM784" s="249" t="str">
        <f>IF(DataGoesHere!$B784="","",DK784/$CZ784)</f>
        <v/>
      </c>
      <c r="DN784" s="250" t="str">
        <f>IF(DataGoesHere!$B784="","",SUM(DJ$2:DJ784)/AVERAGE(DK:DK))</f>
        <v/>
      </c>
      <c r="DP784" s="19" t="str">
        <f>IF(DataGoesHere!B784="",IF($DD784="Forecast",(Output!E$48*IntermediateCalcs!CY784)+Output!G$48,""),(Output!E$48*IntermediateCalcs!CY784)+Output!G$48)</f>
        <v/>
      </c>
      <c r="DQ784" s="274" t="str">
        <f>IF(DP784="","",IF(IntermediateCalcs!$AO$9="Yes",IntermediateCalcs!DP784*$CX784,IntermediateCalcs!DP784))</f>
        <v/>
      </c>
      <c r="DR784" s="250" t="str">
        <f>IF(DataGoesHere!$B784="","",($CZ784-DQ784))</f>
        <v/>
      </c>
      <c r="DS784" s="250" t="str">
        <f>IF(DataGoesHere!$B784="","",ABS($CZ784-DQ784))</f>
        <v/>
      </c>
      <c r="DT784" s="250" t="str">
        <f>IF(DataGoesHere!$B784="","",DS784^2)</f>
        <v/>
      </c>
      <c r="DU784" s="249" t="str">
        <f>IF(DataGoesHere!$B784="","",DS784/$CZ784)</f>
        <v/>
      </c>
      <c r="DV784" s="250" t="str">
        <f>IF(DataGoesHere!$B784="","",SUM(DR$2:DR784)/AVERAGE(DS:DS))</f>
        <v/>
      </c>
      <c r="DX784" s="19" t="str">
        <f>IF(DataGoesHere!$B783="","",(DB778*(Output!$O$49/Output!$P$49))+(IntermediateCalcs!DB779*(Output!$M$49/Output!$P$49))+(IntermediateCalcs!DB780*(Output!$K$49/Output!$P$49))+(DB781*(Output!$I$49/Output!$P$49))+(IntermediateCalcs!DB782*(Output!$G$49/Output!$P$49))+(IntermediateCalcs!DB783*(Output!$E$49/Output!$P$49)))</f>
        <v/>
      </c>
      <c r="DY784" s="274" t="str">
        <f>IF(DX784="","",IF(IntermediateCalcs!$AO$9="Yes",IntermediateCalcs!DX784*$CX784,IntermediateCalcs!DX784))</f>
        <v/>
      </c>
      <c r="DZ784" s="250" t="str">
        <f>IF(DataGoesHere!$B784="","",($CZ784-DY784))</f>
        <v/>
      </c>
      <c r="EA784" s="250" t="str">
        <f>IF(DataGoesHere!$B784="","",ABS($CZ784-DY784))</f>
        <v/>
      </c>
      <c r="EB784" s="250" t="str">
        <f>IF(DataGoesHere!$B784="","",EA784^2)</f>
        <v/>
      </c>
      <c r="EC784" s="249" t="str">
        <f>IF(DataGoesHere!$B784="","",EA784/$CZ784)</f>
        <v/>
      </c>
      <c r="ED784" s="250" t="str">
        <f>IF(DataGoesHere!$B784="","",SUM(DZ$2:DZ784)/AVERAGE(EA:EA))</f>
        <v/>
      </c>
    </row>
    <row r="785" spans="20:134" x14ac:dyDescent="0.2">
      <c r="T785" s="240"/>
      <c r="U785" s="86"/>
      <c r="V785" s="86"/>
      <c r="W785" s="245" t="str">
        <f>IF(DataGoesHere!$B785="","",(DataGoesHere!$B785/SUM(DataGoesHere!$B782:'DataGoesHere'!$B793)))</f>
        <v/>
      </c>
      <c r="X785" s="86"/>
      <c r="Y785" s="86"/>
      <c r="Z785" s="86"/>
      <c r="AA785" s="86"/>
      <c r="AB785" s="86"/>
      <c r="AC785" s="86"/>
      <c r="AD785" s="86"/>
      <c r="AE785" s="241"/>
      <c r="CV785" s="310" t="str">
        <f>IF(DataGoesHere!B785="","",DataGoesHere!A785)</f>
        <v/>
      </c>
      <c r="CW785" s="271">
        <f t="shared" ca="1" si="32"/>
        <v>4</v>
      </c>
      <c r="CX785" s="272">
        <f t="shared" ca="1" si="33"/>
        <v>1.0149292433706087</v>
      </c>
      <c r="CY785" s="266">
        <f>DataGoesHere!A785</f>
        <v>784</v>
      </c>
      <c r="CZ785" s="19" t="str">
        <f>IF(DataGoesHere!B785="","",DataGoesHere!B785)</f>
        <v/>
      </c>
      <c r="DA785" s="19" t="str">
        <f>IF(DataGoesHere!B785="","",IF(AH$5="No",DataGoesHere!B785,DataGoesHere!B785-(AH$2*(DataGoesHere!A785-1))))</f>
        <v/>
      </c>
      <c r="DB785" s="19" t="str">
        <f>IF(DataGoesHere!B785="","",IF(AO$9="No",DataGoesHere!B785,DataGoesHere!B785/CX785))</f>
        <v/>
      </c>
      <c r="DC785" s="19" t="str">
        <f>IF(DataGoesHere!B785="","",IF(AO$9="No",DA785,DA785/CX785))</f>
        <v/>
      </c>
      <c r="DD785" s="293" t="str">
        <f>IF(CZ785="",IF(COUNTIF(DD$2:DD784,"Forecast")&lt;Output!E$43,"Forecast",""),"Actual")</f>
        <v/>
      </c>
      <c r="DF785" s="19" t="str">
        <f>IF(DataGoesHere!B784="",IF(DD785="Forecast",(Output!$E$47*IntermediateCalcs!DH784)+((1-Output!$E$47)*IntermediateCalcs!DF784),""),(Output!$E$47*IntermediateCalcs!DB784)+((1-Output!$E$47)*IntermediateCalcs!DF784))</f>
        <v/>
      </c>
      <c r="DG785" s="19" t="str">
        <f>IF(DataGoesHere!B784="",IF(DD785="Forecast",(Output!$G$47*(IntermediateCalcs!DF785-IntermediateCalcs!DF784))+((1-Output!$G$47)*IntermediateCalcs!DG784),""),(Output!$G$47*(IntermediateCalcs!DF785-IntermediateCalcs!DF784))+((1-Output!$G$47)*IntermediateCalcs!DG784))</f>
        <v/>
      </c>
      <c r="DH785" s="19" t="str">
        <f>IF(DataGoesHere!B784="",IF(DD785="Forecast",DF785+DG785,""),DF785+DG785)</f>
        <v/>
      </c>
      <c r="DI785" s="274" t="str">
        <f>IF(DH785="","",IF(IntermediateCalcs!$AO$9="Yes",IntermediateCalcs!DH785*$CX785,IntermediateCalcs!DH785))</f>
        <v/>
      </c>
      <c r="DJ785" s="250" t="str">
        <f>IF(DataGoesHere!$B785="","",($CZ785-DI785))</f>
        <v/>
      </c>
      <c r="DK785" s="250" t="str">
        <f>IF(DataGoesHere!$B785="","",ABS($CZ785-DI785))</f>
        <v/>
      </c>
      <c r="DL785" s="250" t="str">
        <f>IF(DataGoesHere!$B785="","",DK785^2)</f>
        <v/>
      </c>
      <c r="DM785" s="249" t="str">
        <f>IF(DataGoesHere!$B785="","",DK785/$CZ785)</f>
        <v/>
      </c>
      <c r="DN785" s="250" t="str">
        <f>IF(DataGoesHere!$B785="","",SUM(DJ$2:DJ785)/AVERAGE(DK:DK))</f>
        <v/>
      </c>
      <c r="DP785" s="19" t="str">
        <f>IF(DataGoesHere!B785="",IF($DD785="Forecast",(Output!E$48*IntermediateCalcs!CY785)+Output!G$48,""),(Output!E$48*IntermediateCalcs!CY785)+Output!G$48)</f>
        <v/>
      </c>
      <c r="DQ785" s="274" t="str">
        <f>IF(DP785="","",IF(IntermediateCalcs!$AO$9="Yes",IntermediateCalcs!DP785*$CX785,IntermediateCalcs!DP785))</f>
        <v/>
      </c>
      <c r="DR785" s="250" t="str">
        <f>IF(DataGoesHere!$B785="","",($CZ785-DQ785))</f>
        <v/>
      </c>
      <c r="DS785" s="250" t="str">
        <f>IF(DataGoesHere!$B785="","",ABS($CZ785-DQ785))</f>
        <v/>
      </c>
      <c r="DT785" s="250" t="str">
        <f>IF(DataGoesHere!$B785="","",DS785^2)</f>
        <v/>
      </c>
      <c r="DU785" s="249" t="str">
        <f>IF(DataGoesHere!$B785="","",DS785/$CZ785)</f>
        <v/>
      </c>
      <c r="DV785" s="250" t="str">
        <f>IF(DataGoesHere!$B785="","",SUM(DR$2:DR785)/AVERAGE(DS:DS))</f>
        <v/>
      </c>
      <c r="DX785" s="19" t="str">
        <f>IF(DataGoesHere!$B784="","",(DB779*(Output!$O$49/Output!$P$49))+(IntermediateCalcs!DB780*(Output!$M$49/Output!$P$49))+(IntermediateCalcs!DB781*(Output!$K$49/Output!$P$49))+(DB782*(Output!$I$49/Output!$P$49))+(IntermediateCalcs!DB783*(Output!$G$49/Output!$P$49))+(IntermediateCalcs!DB784*(Output!$E$49/Output!$P$49)))</f>
        <v/>
      </c>
      <c r="DY785" s="274" t="str">
        <f>IF(DX785="","",IF(IntermediateCalcs!$AO$9="Yes",IntermediateCalcs!DX785*$CX785,IntermediateCalcs!DX785))</f>
        <v/>
      </c>
      <c r="DZ785" s="250" t="str">
        <f>IF(DataGoesHere!$B785="","",($CZ785-DY785))</f>
        <v/>
      </c>
      <c r="EA785" s="250" t="str">
        <f>IF(DataGoesHere!$B785="","",ABS($CZ785-DY785))</f>
        <v/>
      </c>
      <c r="EB785" s="250" t="str">
        <f>IF(DataGoesHere!$B785="","",EA785^2)</f>
        <v/>
      </c>
      <c r="EC785" s="249" t="str">
        <f>IF(DataGoesHere!$B785="","",EA785/$CZ785)</f>
        <v/>
      </c>
      <c r="ED785" s="250" t="str">
        <f>IF(DataGoesHere!$B785="","",SUM(DZ$2:DZ785)/AVERAGE(EA:EA))</f>
        <v/>
      </c>
    </row>
    <row r="786" spans="20:134" x14ac:dyDescent="0.2">
      <c r="T786" s="240"/>
      <c r="U786" s="86"/>
      <c r="V786" s="86"/>
      <c r="W786" s="86"/>
      <c r="X786" s="245" t="str">
        <f>IF(DataGoesHere!$B786="","",(DataGoesHere!$B786/SUM(DataGoesHere!$B782:'DataGoesHere'!$B793)))</f>
        <v/>
      </c>
      <c r="Y786" s="86"/>
      <c r="Z786" s="86"/>
      <c r="AA786" s="86"/>
      <c r="AB786" s="86"/>
      <c r="AC786" s="86"/>
      <c r="AD786" s="86"/>
      <c r="AE786" s="241"/>
      <c r="CV786" s="310" t="str">
        <f>IF(DataGoesHere!B786="","",DataGoesHere!A786)</f>
        <v/>
      </c>
      <c r="CW786" s="271">
        <f t="shared" ca="1" si="32"/>
        <v>5</v>
      </c>
      <c r="CX786" s="272">
        <f t="shared" ca="1" si="33"/>
        <v>0.97875414397996308</v>
      </c>
      <c r="CY786" s="266">
        <f>DataGoesHere!A786</f>
        <v>785</v>
      </c>
      <c r="CZ786" s="19" t="str">
        <f>IF(DataGoesHere!B786="","",DataGoesHere!B786)</f>
        <v/>
      </c>
      <c r="DA786" s="19" t="str">
        <f>IF(DataGoesHere!B786="","",IF(AH$5="No",DataGoesHere!B786,DataGoesHere!B786-(AH$2*(DataGoesHere!A786-1))))</f>
        <v/>
      </c>
      <c r="DB786" s="19" t="str">
        <f>IF(DataGoesHere!B786="","",IF(AO$9="No",DataGoesHere!B786,DataGoesHere!B786/CX786))</f>
        <v/>
      </c>
      <c r="DC786" s="19" t="str">
        <f>IF(DataGoesHere!B786="","",IF(AO$9="No",DA786,DA786/CX786))</f>
        <v/>
      </c>
      <c r="DD786" s="293" t="str">
        <f>IF(CZ786="",IF(COUNTIF(DD$2:DD785,"Forecast")&lt;Output!E$43,"Forecast",""),"Actual")</f>
        <v/>
      </c>
      <c r="DF786" s="19" t="str">
        <f>IF(DataGoesHere!B785="",IF(DD786="Forecast",(Output!$E$47*IntermediateCalcs!DH785)+((1-Output!$E$47)*IntermediateCalcs!DF785),""),(Output!$E$47*IntermediateCalcs!DB785)+((1-Output!$E$47)*IntermediateCalcs!DF785))</f>
        <v/>
      </c>
      <c r="DG786" s="19" t="str">
        <f>IF(DataGoesHere!B785="",IF(DD786="Forecast",(Output!$G$47*(IntermediateCalcs!DF786-IntermediateCalcs!DF785))+((1-Output!$G$47)*IntermediateCalcs!DG785),""),(Output!$G$47*(IntermediateCalcs!DF786-IntermediateCalcs!DF785))+((1-Output!$G$47)*IntermediateCalcs!DG785))</f>
        <v/>
      </c>
      <c r="DH786" s="19" t="str">
        <f>IF(DataGoesHere!B785="",IF(DD786="Forecast",DF786+DG786,""),DF786+DG786)</f>
        <v/>
      </c>
      <c r="DI786" s="274" t="str">
        <f>IF(DH786="","",IF(IntermediateCalcs!$AO$9="Yes",IntermediateCalcs!DH786*$CX786,IntermediateCalcs!DH786))</f>
        <v/>
      </c>
      <c r="DJ786" s="250" t="str">
        <f>IF(DataGoesHere!$B786="","",($CZ786-DI786))</f>
        <v/>
      </c>
      <c r="DK786" s="250" t="str">
        <f>IF(DataGoesHere!$B786="","",ABS($CZ786-DI786))</f>
        <v/>
      </c>
      <c r="DL786" s="250" t="str">
        <f>IF(DataGoesHere!$B786="","",DK786^2)</f>
        <v/>
      </c>
      <c r="DM786" s="249" t="str">
        <f>IF(DataGoesHere!$B786="","",DK786/$CZ786)</f>
        <v/>
      </c>
      <c r="DN786" s="250" t="str">
        <f>IF(DataGoesHere!$B786="","",SUM(DJ$2:DJ786)/AVERAGE(DK:DK))</f>
        <v/>
      </c>
      <c r="DP786" s="19" t="str">
        <f>IF(DataGoesHere!B786="",IF($DD786="Forecast",(Output!E$48*IntermediateCalcs!CY786)+Output!G$48,""),(Output!E$48*IntermediateCalcs!CY786)+Output!G$48)</f>
        <v/>
      </c>
      <c r="DQ786" s="274" t="str">
        <f>IF(DP786="","",IF(IntermediateCalcs!$AO$9="Yes",IntermediateCalcs!DP786*$CX786,IntermediateCalcs!DP786))</f>
        <v/>
      </c>
      <c r="DR786" s="250" t="str">
        <f>IF(DataGoesHere!$B786="","",($CZ786-DQ786))</f>
        <v/>
      </c>
      <c r="DS786" s="250" t="str">
        <f>IF(DataGoesHere!$B786="","",ABS($CZ786-DQ786))</f>
        <v/>
      </c>
      <c r="DT786" s="250" t="str">
        <f>IF(DataGoesHere!$B786="","",DS786^2)</f>
        <v/>
      </c>
      <c r="DU786" s="249" t="str">
        <f>IF(DataGoesHere!$B786="","",DS786/$CZ786)</f>
        <v/>
      </c>
      <c r="DV786" s="250" t="str">
        <f>IF(DataGoesHere!$B786="","",SUM(DR$2:DR786)/AVERAGE(DS:DS))</f>
        <v/>
      </c>
      <c r="DX786" s="19" t="str">
        <f>IF(DataGoesHere!$B785="","",(DB780*(Output!$O$49/Output!$P$49))+(IntermediateCalcs!DB781*(Output!$M$49/Output!$P$49))+(IntermediateCalcs!DB782*(Output!$K$49/Output!$P$49))+(DB783*(Output!$I$49/Output!$P$49))+(IntermediateCalcs!DB784*(Output!$G$49/Output!$P$49))+(IntermediateCalcs!DB785*(Output!$E$49/Output!$P$49)))</f>
        <v/>
      </c>
      <c r="DY786" s="274" t="str">
        <f>IF(DX786="","",IF(IntermediateCalcs!$AO$9="Yes",IntermediateCalcs!DX786*$CX786,IntermediateCalcs!DX786))</f>
        <v/>
      </c>
      <c r="DZ786" s="250" t="str">
        <f>IF(DataGoesHere!$B786="","",($CZ786-DY786))</f>
        <v/>
      </c>
      <c r="EA786" s="250" t="str">
        <f>IF(DataGoesHere!$B786="","",ABS($CZ786-DY786))</f>
        <v/>
      </c>
      <c r="EB786" s="250" t="str">
        <f>IF(DataGoesHere!$B786="","",EA786^2)</f>
        <v/>
      </c>
      <c r="EC786" s="249" t="str">
        <f>IF(DataGoesHere!$B786="","",EA786/$CZ786)</f>
        <v/>
      </c>
      <c r="ED786" s="250" t="str">
        <f>IF(DataGoesHere!$B786="","",SUM(DZ$2:DZ786)/AVERAGE(EA:EA))</f>
        <v/>
      </c>
    </row>
    <row r="787" spans="20:134" x14ac:dyDescent="0.2">
      <c r="T787" s="240"/>
      <c r="U787" s="86"/>
      <c r="V787" s="86"/>
      <c r="W787" s="86"/>
      <c r="X787" s="86"/>
      <c r="Y787" s="245" t="str">
        <f>IF(DataGoesHere!$B787="","",(DataGoesHere!$B787/SUM(DataGoesHere!$B782:'DataGoesHere'!$B793)))</f>
        <v/>
      </c>
      <c r="Z787" s="86"/>
      <c r="AA787" s="86"/>
      <c r="AB787" s="86"/>
      <c r="AC787" s="86"/>
      <c r="AD787" s="86"/>
      <c r="AE787" s="241"/>
      <c r="CV787" s="310" t="str">
        <f>IF(DataGoesHere!B787="","",DataGoesHere!A787)</f>
        <v/>
      </c>
      <c r="CW787" s="271">
        <f t="shared" ca="1" si="32"/>
        <v>6</v>
      </c>
      <c r="CX787" s="272">
        <f t="shared" ca="1" si="33"/>
        <v>1.0779088099730167</v>
      </c>
      <c r="CY787" s="266">
        <f>DataGoesHere!A787</f>
        <v>786</v>
      </c>
      <c r="CZ787" s="19" t="str">
        <f>IF(DataGoesHere!B787="","",DataGoesHere!B787)</f>
        <v/>
      </c>
      <c r="DA787" s="19" t="str">
        <f>IF(DataGoesHere!B787="","",IF(AH$5="No",DataGoesHere!B787,DataGoesHere!B787-(AH$2*(DataGoesHere!A787-1))))</f>
        <v/>
      </c>
      <c r="DB787" s="19" t="str">
        <f>IF(DataGoesHere!B787="","",IF(AO$9="No",DataGoesHere!B787,DataGoesHere!B787/CX787))</f>
        <v/>
      </c>
      <c r="DC787" s="19" t="str">
        <f>IF(DataGoesHere!B787="","",IF(AO$9="No",DA787,DA787/CX787))</f>
        <v/>
      </c>
      <c r="DD787" s="293" t="str">
        <f>IF(CZ787="",IF(COUNTIF(DD$2:DD786,"Forecast")&lt;Output!E$43,"Forecast",""),"Actual")</f>
        <v/>
      </c>
      <c r="DF787" s="19" t="str">
        <f>IF(DataGoesHere!B786="",IF(DD787="Forecast",(Output!$E$47*IntermediateCalcs!DH786)+((1-Output!$E$47)*IntermediateCalcs!DF786),""),(Output!$E$47*IntermediateCalcs!DB786)+((1-Output!$E$47)*IntermediateCalcs!DF786))</f>
        <v/>
      </c>
      <c r="DG787" s="19" t="str">
        <f>IF(DataGoesHere!B786="",IF(DD787="Forecast",(Output!$G$47*(IntermediateCalcs!DF787-IntermediateCalcs!DF786))+((1-Output!$G$47)*IntermediateCalcs!DG786),""),(Output!$G$47*(IntermediateCalcs!DF787-IntermediateCalcs!DF786))+((1-Output!$G$47)*IntermediateCalcs!DG786))</f>
        <v/>
      </c>
      <c r="DH787" s="19" t="str">
        <f>IF(DataGoesHere!B786="",IF(DD787="Forecast",DF787+DG787,""),DF787+DG787)</f>
        <v/>
      </c>
      <c r="DI787" s="274" t="str">
        <f>IF(DH787="","",IF(IntermediateCalcs!$AO$9="Yes",IntermediateCalcs!DH787*$CX787,IntermediateCalcs!DH787))</f>
        <v/>
      </c>
      <c r="DJ787" s="250" t="str">
        <f>IF(DataGoesHere!$B787="","",($CZ787-DI787))</f>
        <v/>
      </c>
      <c r="DK787" s="250" t="str">
        <f>IF(DataGoesHere!$B787="","",ABS($CZ787-DI787))</f>
        <v/>
      </c>
      <c r="DL787" s="250" t="str">
        <f>IF(DataGoesHere!$B787="","",DK787^2)</f>
        <v/>
      </c>
      <c r="DM787" s="249" t="str">
        <f>IF(DataGoesHere!$B787="","",DK787/$CZ787)</f>
        <v/>
      </c>
      <c r="DN787" s="250" t="str">
        <f>IF(DataGoesHere!$B787="","",SUM(DJ$2:DJ787)/AVERAGE(DK:DK))</f>
        <v/>
      </c>
      <c r="DP787" s="19" t="str">
        <f>IF(DataGoesHere!B787="",IF($DD787="Forecast",(Output!E$48*IntermediateCalcs!CY787)+Output!G$48,""),(Output!E$48*IntermediateCalcs!CY787)+Output!G$48)</f>
        <v/>
      </c>
      <c r="DQ787" s="274" t="str">
        <f>IF(DP787="","",IF(IntermediateCalcs!$AO$9="Yes",IntermediateCalcs!DP787*$CX787,IntermediateCalcs!DP787))</f>
        <v/>
      </c>
      <c r="DR787" s="250" t="str">
        <f>IF(DataGoesHere!$B787="","",($CZ787-DQ787))</f>
        <v/>
      </c>
      <c r="DS787" s="250" t="str">
        <f>IF(DataGoesHere!$B787="","",ABS($CZ787-DQ787))</f>
        <v/>
      </c>
      <c r="DT787" s="250" t="str">
        <f>IF(DataGoesHere!$B787="","",DS787^2)</f>
        <v/>
      </c>
      <c r="DU787" s="249" t="str">
        <f>IF(DataGoesHere!$B787="","",DS787/$CZ787)</f>
        <v/>
      </c>
      <c r="DV787" s="250" t="str">
        <f>IF(DataGoesHere!$B787="","",SUM(DR$2:DR787)/AVERAGE(DS:DS))</f>
        <v/>
      </c>
      <c r="DX787" s="19" t="str">
        <f>IF(DataGoesHere!$B786="","",(DB781*(Output!$O$49/Output!$P$49))+(IntermediateCalcs!DB782*(Output!$M$49/Output!$P$49))+(IntermediateCalcs!DB783*(Output!$K$49/Output!$P$49))+(DB784*(Output!$I$49/Output!$P$49))+(IntermediateCalcs!DB785*(Output!$G$49/Output!$P$49))+(IntermediateCalcs!DB786*(Output!$E$49/Output!$P$49)))</f>
        <v/>
      </c>
      <c r="DY787" s="274" t="str">
        <f>IF(DX787="","",IF(IntermediateCalcs!$AO$9="Yes",IntermediateCalcs!DX787*$CX787,IntermediateCalcs!DX787))</f>
        <v/>
      </c>
      <c r="DZ787" s="250" t="str">
        <f>IF(DataGoesHere!$B787="","",($CZ787-DY787))</f>
        <v/>
      </c>
      <c r="EA787" s="250" t="str">
        <f>IF(DataGoesHere!$B787="","",ABS($CZ787-DY787))</f>
        <v/>
      </c>
      <c r="EB787" s="250" t="str">
        <f>IF(DataGoesHere!$B787="","",EA787^2)</f>
        <v/>
      </c>
      <c r="EC787" s="249" t="str">
        <f>IF(DataGoesHere!$B787="","",EA787/$CZ787)</f>
        <v/>
      </c>
      <c r="ED787" s="250" t="str">
        <f>IF(DataGoesHere!$B787="","",SUM(DZ$2:DZ787)/AVERAGE(EA:EA))</f>
        <v/>
      </c>
    </row>
    <row r="788" spans="20:134" x14ac:dyDescent="0.2">
      <c r="T788" s="240"/>
      <c r="U788" s="86"/>
      <c r="V788" s="86"/>
      <c r="W788" s="86"/>
      <c r="X788" s="86"/>
      <c r="Y788" s="86"/>
      <c r="Z788" s="245" t="str">
        <f>IF(DataGoesHere!$B788="","",(DataGoesHere!$B788/SUM(DataGoesHere!$B782:'DataGoesHere'!$B793)))</f>
        <v/>
      </c>
      <c r="AA788" s="86"/>
      <c r="AB788" s="86"/>
      <c r="AC788" s="86"/>
      <c r="AD788" s="86"/>
      <c r="AE788" s="241"/>
      <c r="CV788" s="310" t="str">
        <f>IF(DataGoesHere!B788="","",DataGoesHere!A788)</f>
        <v/>
      </c>
      <c r="CW788" s="271">
        <f t="shared" ca="1" si="32"/>
        <v>7</v>
      </c>
      <c r="CX788" s="272">
        <f t="shared" ca="1" si="33"/>
        <v>1.0265458156689093</v>
      </c>
      <c r="CY788" s="266">
        <f>DataGoesHere!A788</f>
        <v>787</v>
      </c>
      <c r="CZ788" s="19" t="str">
        <f>IF(DataGoesHere!B788="","",DataGoesHere!B788)</f>
        <v/>
      </c>
      <c r="DA788" s="19" t="str">
        <f>IF(DataGoesHere!B788="","",IF(AH$5="No",DataGoesHere!B788,DataGoesHere!B788-(AH$2*(DataGoesHere!A788-1))))</f>
        <v/>
      </c>
      <c r="DB788" s="19" t="str">
        <f>IF(DataGoesHere!B788="","",IF(AO$9="No",DataGoesHere!B788,DataGoesHere!B788/CX788))</f>
        <v/>
      </c>
      <c r="DC788" s="19" t="str">
        <f>IF(DataGoesHere!B788="","",IF(AO$9="No",DA788,DA788/CX788))</f>
        <v/>
      </c>
      <c r="DD788" s="293" t="str">
        <f>IF(CZ788="",IF(COUNTIF(DD$2:DD787,"Forecast")&lt;Output!E$43,"Forecast",""),"Actual")</f>
        <v/>
      </c>
      <c r="DF788" s="19" t="str">
        <f>IF(DataGoesHere!B787="",IF(DD788="Forecast",(Output!$E$47*IntermediateCalcs!DH787)+((1-Output!$E$47)*IntermediateCalcs!DF787),""),(Output!$E$47*IntermediateCalcs!DB787)+((1-Output!$E$47)*IntermediateCalcs!DF787))</f>
        <v/>
      </c>
      <c r="DG788" s="19" t="str">
        <f>IF(DataGoesHere!B787="",IF(DD788="Forecast",(Output!$G$47*(IntermediateCalcs!DF788-IntermediateCalcs!DF787))+((1-Output!$G$47)*IntermediateCalcs!DG787),""),(Output!$G$47*(IntermediateCalcs!DF788-IntermediateCalcs!DF787))+((1-Output!$G$47)*IntermediateCalcs!DG787))</f>
        <v/>
      </c>
      <c r="DH788" s="19" t="str">
        <f>IF(DataGoesHere!B787="",IF(DD788="Forecast",DF788+DG788,""),DF788+DG788)</f>
        <v/>
      </c>
      <c r="DI788" s="274" t="str">
        <f>IF(DH788="","",IF(IntermediateCalcs!$AO$9="Yes",IntermediateCalcs!DH788*$CX788,IntermediateCalcs!DH788))</f>
        <v/>
      </c>
      <c r="DJ788" s="250" t="str">
        <f>IF(DataGoesHere!$B788="","",($CZ788-DI788))</f>
        <v/>
      </c>
      <c r="DK788" s="250" t="str">
        <f>IF(DataGoesHere!$B788="","",ABS($CZ788-DI788))</f>
        <v/>
      </c>
      <c r="DL788" s="250" t="str">
        <f>IF(DataGoesHere!$B788="","",DK788^2)</f>
        <v/>
      </c>
      <c r="DM788" s="249" t="str">
        <f>IF(DataGoesHere!$B788="","",DK788/$CZ788)</f>
        <v/>
      </c>
      <c r="DN788" s="250" t="str">
        <f>IF(DataGoesHere!$B788="","",SUM(DJ$2:DJ788)/AVERAGE(DK:DK))</f>
        <v/>
      </c>
      <c r="DP788" s="19" t="str">
        <f>IF(DataGoesHere!B788="",IF($DD788="Forecast",(Output!E$48*IntermediateCalcs!CY788)+Output!G$48,""),(Output!E$48*IntermediateCalcs!CY788)+Output!G$48)</f>
        <v/>
      </c>
      <c r="DQ788" s="274" t="str">
        <f>IF(DP788="","",IF(IntermediateCalcs!$AO$9="Yes",IntermediateCalcs!DP788*$CX788,IntermediateCalcs!DP788))</f>
        <v/>
      </c>
      <c r="DR788" s="250" t="str">
        <f>IF(DataGoesHere!$B788="","",($CZ788-DQ788))</f>
        <v/>
      </c>
      <c r="DS788" s="250" t="str">
        <f>IF(DataGoesHere!$B788="","",ABS($CZ788-DQ788))</f>
        <v/>
      </c>
      <c r="DT788" s="250" t="str">
        <f>IF(DataGoesHere!$B788="","",DS788^2)</f>
        <v/>
      </c>
      <c r="DU788" s="249" t="str">
        <f>IF(DataGoesHere!$B788="","",DS788/$CZ788)</f>
        <v/>
      </c>
      <c r="DV788" s="250" t="str">
        <f>IF(DataGoesHere!$B788="","",SUM(DR$2:DR788)/AVERAGE(DS:DS))</f>
        <v/>
      </c>
      <c r="DX788" s="19" t="str">
        <f>IF(DataGoesHere!$B787="","",(DB782*(Output!$O$49/Output!$P$49))+(IntermediateCalcs!DB783*(Output!$M$49/Output!$P$49))+(IntermediateCalcs!DB784*(Output!$K$49/Output!$P$49))+(DB785*(Output!$I$49/Output!$P$49))+(IntermediateCalcs!DB786*(Output!$G$49/Output!$P$49))+(IntermediateCalcs!DB787*(Output!$E$49/Output!$P$49)))</f>
        <v/>
      </c>
      <c r="DY788" s="274" t="str">
        <f>IF(DX788="","",IF(IntermediateCalcs!$AO$9="Yes",IntermediateCalcs!DX788*$CX788,IntermediateCalcs!DX788))</f>
        <v/>
      </c>
      <c r="DZ788" s="250" t="str">
        <f>IF(DataGoesHere!$B788="","",($CZ788-DY788))</f>
        <v/>
      </c>
      <c r="EA788" s="250" t="str">
        <f>IF(DataGoesHere!$B788="","",ABS($CZ788-DY788))</f>
        <v/>
      </c>
      <c r="EB788" s="250" t="str">
        <f>IF(DataGoesHere!$B788="","",EA788^2)</f>
        <v/>
      </c>
      <c r="EC788" s="249" t="str">
        <f>IF(DataGoesHere!$B788="","",EA788/$CZ788)</f>
        <v/>
      </c>
      <c r="ED788" s="250" t="str">
        <f>IF(DataGoesHere!$B788="","",SUM(DZ$2:DZ788)/AVERAGE(EA:EA))</f>
        <v/>
      </c>
    </row>
    <row r="789" spans="20:134" x14ac:dyDescent="0.2">
      <c r="T789" s="240"/>
      <c r="U789" s="86"/>
      <c r="V789" s="86"/>
      <c r="W789" s="86"/>
      <c r="X789" s="86"/>
      <c r="Y789" s="86"/>
      <c r="Z789" s="86"/>
      <c r="AA789" s="245" t="str">
        <f>IF(DataGoesHere!$B789="","",(DataGoesHere!$B789/SUM(DataGoesHere!$B782:'DataGoesHere'!$B793)))</f>
        <v/>
      </c>
      <c r="AB789" s="86"/>
      <c r="AC789" s="86"/>
      <c r="AD789" s="86"/>
      <c r="AE789" s="241"/>
      <c r="CV789" s="310" t="str">
        <f>IF(DataGoesHere!B789="","",DataGoesHere!A789)</f>
        <v/>
      </c>
      <c r="CW789" s="271">
        <f t="shared" ca="1" si="32"/>
        <v>8</v>
      </c>
      <c r="CX789" s="272">
        <f t="shared" ca="1" si="33"/>
        <v>1.0207492390681214</v>
      </c>
      <c r="CY789" s="266">
        <f>DataGoesHere!A789</f>
        <v>788</v>
      </c>
      <c r="CZ789" s="19" t="str">
        <f>IF(DataGoesHere!B789="","",DataGoesHere!B789)</f>
        <v/>
      </c>
      <c r="DA789" s="19" t="str">
        <f>IF(DataGoesHere!B789="","",IF(AH$5="No",DataGoesHere!B789,DataGoesHere!B789-(AH$2*(DataGoesHere!A789-1))))</f>
        <v/>
      </c>
      <c r="DB789" s="19" t="str">
        <f>IF(DataGoesHere!B789="","",IF(AO$9="No",DataGoesHere!B789,DataGoesHere!B789/CX789))</f>
        <v/>
      </c>
      <c r="DC789" s="19" t="str">
        <f>IF(DataGoesHere!B789="","",IF(AO$9="No",DA789,DA789/CX789))</f>
        <v/>
      </c>
      <c r="DD789" s="293" t="str">
        <f>IF(CZ789="",IF(COUNTIF(DD$2:DD788,"Forecast")&lt;Output!E$43,"Forecast",""),"Actual")</f>
        <v/>
      </c>
      <c r="DF789" s="19" t="str">
        <f>IF(DataGoesHere!B788="",IF(DD789="Forecast",(Output!$E$47*IntermediateCalcs!DH788)+((1-Output!$E$47)*IntermediateCalcs!DF788),""),(Output!$E$47*IntermediateCalcs!DB788)+((1-Output!$E$47)*IntermediateCalcs!DF788))</f>
        <v/>
      </c>
      <c r="DG789" s="19" t="str">
        <f>IF(DataGoesHere!B788="",IF(DD789="Forecast",(Output!$G$47*(IntermediateCalcs!DF789-IntermediateCalcs!DF788))+((1-Output!$G$47)*IntermediateCalcs!DG788),""),(Output!$G$47*(IntermediateCalcs!DF789-IntermediateCalcs!DF788))+((1-Output!$G$47)*IntermediateCalcs!DG788))</f>
        <v/>
      </c>
      <c r="DH789" s="19" t="str">
        <f>IF(DataGoesHere!B788="",IF(DD789="Forecast",DF789+DG789,""),DF789+DG789)</f>
        <v/>
      </c>
      <c r="DI789" s="274" t="str">
        <f>IF(DH789="","",IF(IntermediateCalcs!$AO$9="Yes",IntermediateCalcs!DH789*$CX789,IntermediateCalcs!DH789))</f>
        <v/>
      </c>
      <c r="DJ789" s="250" t="str">
        <f>IF(DataGoesHere!$B789="","",($CZ789-DI789))</f>
        <v/>
      </c>
      <c r="DK789" s="250" t="str">
        <f>IF(DataGoesHere!$B789="","",ABS($CZ789-DI789))</f>
        <v/>
      </c>
      <c r="DL789" s="250" t="str">
        <f>IF(DataGoesHere!$B789="","",DK789^2)</f>
        <v/>
      </c>
      <c r="DM789" s="249" t="str">
        <f>IF(DataGoesHere!$B789="","",DK789/$CZ789)</f>
        <v/>
      </c>
      <c r="DN789" s="250" t="str">
        <f>IF(DataGoesHere!$B789="","",SUM(DJ$2:DJ789)/AVERAGE(DK:DK))</f>
        <v/>
      </c>
      <c r="DP789" s="19" t="str">
        <f>IF(DataGoesHere!B789="",IF($DD789="Forecast",(Output!E$48*IntermediateCalcs!CY789)+Output!G$48,""),(Output!E$48*IntermediateCalcs!CY789)+Output!G$48)</f>
        <v/>
      </c>
      <c r="DQ789" s="274" t="str">
        <f>IF(DP789="","",IF(IntermediateCalcs!$AO$9="Yes",IntermediateCalcs!DP789*$CX789,IntermediateCalcs!DP789))</f>
        <v/>
      </c>
      <c r="DR789" s="250" t="str">
        <f>IF(DataGoesHere!$B789="","",($CZ789-DQ789))</f>
        <v/>
      </c>
      <c r="DS789" s="250" t="str">
        <f>IF(DataGoesHere!$B789="","",ABS($CZ789-DQ789))</f>
        <v/>
      </c>
      <c r="DT789" s="250" t="str">
        <f>IF(DataGoesHere!$B789="","",DS789^2)</f>
        <v/>
      </c>
      <c r="DU789" s="249" t="str">
        <f>IF(DataGoesHere!$B789="","",DS789/$CZ789)</f>
        <v/>
      </c>
      <c r="DV789" s="250" t="str">
        <f>IF(DataGoesHere!$B789="","",SUM(DR$2:DR789)/AVERAGE(DS:DS))</f>
        <v/>
      </c>
      <c r="DX789" s="19" t="str">
        <f>IF(DataGoesHere!$B788="","",(DB783*(Output!$O$49/Output!$P$49))+(IntermediateCalcs!DB784*(Output!$M$49/Output!$P$49))+(IntermediateCalcs!DB785*(Output!$K$49/Output!$P$49))+(DB786*(Output!$I$49/Output!$P$49))+(IntermediateCalcs!DB787*(Output!$G$49/Output!$P$49))+(IntermediateCalcs!DB788*(Output!$E$49/Output!$P$49)))</f>
        <v/>
      </c>
      <c r="DY789" s="274" t="str">
        <f>IF(DX789="","",IF(IntermediateCalcs!$AO$9="Yes",IntermediateCalcs!DX789*$CX789,IntermediateCalcs!DX789))</f>
        <v/>
      </c>
      <c r="DZ789" s="250" t="str">
        <f>IF(DataGoesHere!$B789="","",($CZ789-DY789))</f>
        <v/>
      </c>
      <c r="EA789" s="250" t="str">
        <f>IF(DataGoesHere!$B789="","",ABS($CZ789-DY789))</f>
        <v/>
      </c>
      <c r="EB789" s="250" t="str">
        <f>IF(DataGoesHere!$B789="","",EA789^2)</f>
        <v/>
      </c>
      <c r="EC789" s="249" t="str">
        <f>IF(DataGoesHere!$B789="","",EA789/$CZ789)</f>
        <v/>
      </c>
      <c r="ED789" s="250" t="str">
        <f>IF(DataGoesHere!$B789="","",SUM(DZ$2:DZ789)/AVERAGE(EA:EA))</f>
        <v/>
      </c>
    </row>
    <row r="790" spans="20:134" x14ac:dyDescent="0.2">
      <c r="T790" s="240"/>
      <c r="U790" s="86"/>
      <c r="V790" s="86"/>
      <c r="W790" s="86"/>
      <c r="X790" s="86"/>
      <c r="Y790" s="86"/>
      <c r="Z790" s="86"/>
      <c r="AA790" s="86"/>
      <c r="AB790" s="245" t="str">
        <f>IF(DataGoesHere!$B790="","",(DataGoesHere!$B790/SUM(DataGoesHere!$B782:'DataGoesHere'!$B793)))</f>
        <v/>
      </c>
      <c r="AC790" s="86"/>
      <c r="AD790" s="86"/>
      <c r="AE790" s="241"/>
      <c r="CV790" s="310" t="str">
        <f>IF(DataGoesHere!B790="","",DataGoesHere!A790)</f>
        <v/>
      </c>
      <c r="CW790" s="271">
        <f t="shared" ca="1" si="32"/>
        <v>9</v>
      </c>
      <c r="CX790" s="272">
        <f t="shared" ca="1" si="33"/>
        <v>1.0625330005567626</v>
      </c>
      <c r="CY790" s="266">
        <f>DataGoesHere!A790</f>
        <v>789</v>
      </c>
      <c r="CZ790" s="19" t="str">
        <f>IF(DataGoesHere!B790="","",DataGoesHere!B790)</f>
        <v/>
      </c>
      <c r="DA790" s="19" t="str">
        <f>IF(DataGoesHere!B790="","",IF(AH$5="No",DataGoesHere!B790,DataGoesHere!B790-(AH$2*(DataGoesHere!A790-1))))</f>
        <v/>
      </c>
      <c r="DB790" s="19" t="str">
        <f>IF(DataGoesHere!B790="","",IF(AO$9="No",DataGoesHere!B790,DataGoesHere!B790/CX790))</f>
        <v/>
      </c>
      <c r="DC790" s="19" t="str">
        <f>IF(DataGoesHere!B790="","",IF(AO$9="No",DA790,DA790/CX790))</f>
        <v/>
      </c>
      <c r="DD790" s="293" t="str">
        <f>IF(CZ790="",IF(COUNTIF(DD$2:DD789,"Forecast")&lt;Output!E$43,"Forecast",""),"Actual")</f>
        <v/>
      </c>
      <c r="DF790" s="19" t="str">
        <f>IF(DataGoesHere!B789="",IF(DD790="Forecast",(Output!$E$47*IntermediateCalcs!DH789)+((1-Output!$E$47)*IntermediateCalcs!DF789),""),(Output!$E$47*IntermediateCalcs!DB789)+((1-Output!$E$47)*IntermediateCalcs!DF789))</f>
        <v/>
      </c>
      <c r="DG790" s="19" t="str">
        <f>IF(DataGoesHere!B789="",IF(DD790="Forecast",(Output!$G$47*(IntermediateCalcs!DF790-IntermediateCalcs!DF789))+((1-Output!$G$47)*IntermediateCalcs!DG789),""),(Output!$G$47*(IntermediateCalcs!DF790-IntermediateCalcs!DF789))+((1-Output!$G$47)*IntermediateCalcs!DG789))</f>
        <v/>
      </c>
      <c r="DH790" s="19" t="str">
        <f>IF(DataGoesHere!B789="",IF(DD790="Forecast",DF790+DG790,""),DF790+DG790)</f>
        <v/>
      </c>
      <c r="DI790" s="274" t="str">
        <f>IF(DH790="","",IF(IntermediateCalcs!$AO$9="Yes",IntermediateCalcs!DH790*$CX790,IntermediateCalcs!DH790))</f>
        <v/>
      </c>
      <c r="DJ790" s="250" t="str">
        <f>IF(DataGoesHere!$B790="","",($CZ790-DI790))</f>
        <v/>
      </c>
      <c r="DK790" s="250" t="str">
        <f>IF(DataGoesHere!$B790="","",ABS($CZ790-DI790))</f>
        <v/>
      </c>
      <c r="DL790" s="250" t="str">
        <f>IF(DataGoesHere!$B790="","",DK790^2)</f>
        <v/>
      </c>
      <c r="DM790" s="249" t="str">
        <f>IF(DataGoesHere!$B790="","",DK790/$CZ790)</f>
        <v/>
      </c>
      <c r="DN790" s="250" t="str">
        <f>IF(DataGoesHere!$B790="","",SUM(DJ$2:DJ790)/AVERAGE(DK:DK))</f>
        <v/>
      </c>
      <c r="DP790" s="19" t="str">
        <f>IF(DataGoesHere!B790="",IF($DD790="Forecast",(Output!E$48*IntermediateCalcs!CY790)+Output!G$48,""),(Output!E$48*IntermediateCalcs!CY790)+Output!G$48)</f>
        <v/>
      </c>
      <c r="DQ790" s="274" t="str">
        <f>IF(DP790="","",IF(IntermediateCalcs!$AO$9="Yes",IntermediateCalcs!DP790*$CX790,IntermediateCalcs!DP790))</f>
        <v/>
      </c>
      <c r="DR790" s="250" t="str">
        <f>IF(DataGoesHere!$B790="","",($CZ790-DQ790))</f>
        <v/>
      </c>
      <c r="DS790" s="250" t="str">
        <f>IF(DataGoesHere!$B790="","",ABS($CZ790-DQ790))</f>
        <v/>
      </c>
      <c r="DT790" s="250" t="str">
        <f>IF(DataGoesHere!$B790="","",DS790^2)</f>
        <v/>
      </c>
      <c r="DU790" s="249" t="str">
        <f>IF(DataGoesHere!$B790="","",DS790/$CZ790)</f>
        <v/>
      </c>
      <c r="DV790" s="250" t="str">
        <f>IF(DataGoesHere!$B790="","",SUM(DR$2:DR790)/AVERAGE(DS:DS))</f>
        <v/>
      </c>
      <c r="DX790" s="19" t="str">
        <f>IF(DataGoesHere!$B789="","",(DB784*(Output!$O$49/Output!$P$49))+(IntermediateCalcs!DB785*(Output!$M$49/Output!$P$49))+(IntermediateCalcs!DB786*(Output!$K$49/Output!$P$49))+(DB787*(Output!$I$49/Output!$P$49))+(IntermediateCalcs!DB788*(Output!$G$49/Output!$P$49))+(IntermediateCalcs!DB789*(Output!$E$49/Output!$P$49)))</f>
        <v/>
      </c>
      <c r="DY790" s="274" t="str">
        <f>IF(DX790="","",IF(IntermediateCalcs!$AO$9="Yes",IntermediateCalcs!DX790*$CX790,IntermediateCalcs!DX790))</f>
        <v/>
      </c>
      <c r="DZ790" s="250" t="str">
        <f>IF(DataGoesHere!$B790="","",($CZ790-DY790))</f>
        <v/>
      </c>
      <c r="EA790" s="250" t="str">
        <f>IF(DataGoesHere!$B790="","",ABS($CZ790-DY790))</f>
        <v/>
      </c>
      <c r="EB790" s="250" t="str">
        <f>IF(DataGoesHere!$B790="","",EA790^2)</f>
        <v/>
      </c>
      <c r="EC790" s="249" t="str">
        <f>IF(DataGoesHere!$B790="","",EA790/$CZ790)</f>
        <v/>
      </c>
      <c r="ED790" s="250" t="str">
        <f>IF(DataGoesHere!$B790="","",SUM(DZ$2:DZ790)/AVERAGE(EA:EA))</f>
        <v/>
      </c>
    </row>
    <row r="791" spans="20:134" x14ac:dyDescent="0.2">
      <c r="T791" s="240"/>
      <c r="U791" s="86"/>
      <c r="V791" s="86"/>
      <c r="W791" s="86"/>
      <c r="X791" s="86"/>
      <c r="Y791" s="86"/>
      <c r="Z791" s="86"/>
      <c r="AA791" s="86"/>
      <c r="AB791" s="86"/>
      <c r="AC791" s="245" t="str">
        <f>IF(DataGoesHere!$B791="","",(DataGoesHere!$B791/SUM(DataGoesHere!$B782:'DataGoesHere'!$B793)))</f>
        <v/>
      </c>
      <c r="AD791" s="86"/>
      <c r="AE791" s="241"/>
      <c r="CV791" s="310" t="str">
        <f>IF(DataGoesHere!B791="","",DataGoesHere!A791)</f>
        <v/>
      </c>
      <c r="CW791" s="271">
        <f t="shared" ca="1" si="32"/>
        <v>10</v>
      </c>
      <c r="CX791" s="272">
        <f t="shared" ca="1" si="33"/>
        <v>0.92557634012077306</v>
      </c>
      <c r="CY791" s="266">
        <f>DataGoesHere!A791</f>
        <v>790</v>
      </c>
      <c r="CZ791" s="19" t="str">
        <f>IF(DataGoesHere!B791="","",DataGoesHere!B791)</f>
        <v/>
      </c>
      <c r="DA791" s="19" t="str">
        <f>IF(DataGoesHere!B791="","",IF(AH$5="No",DataGoesHere!B791,DataGoesHere!B791-(AH$2*(DataGoesHere!A791-1))))</f>
        <v/>
      </c>
      <c r="DB791" s="19" t="str">
        <f>IF(DataGoesHere!B791="","",IF(AO$9="No",DataGoesHere!B791,DataGoesHere!B791/CX791))</f>
        <v/>
      </c>
      <c r="DC791" s="19" t="str">
        <f>IF(DataGoesHere!B791="","",IF(AO$9="No",DA791,DA791/CX791))</f>
        <v/>
      </c>
      <c r="DD791" s="293" t="str">
        <f>IF(CZ791="",IF(COUNTIF(DD$2:DD790,"Forecast")&lt;Output!E$43,"Forecast",""),"Actual")</f>
        <v/>
      </c>
      <c r="DF791" s="19" t="str">
        <f>IF(DataGoesHere!B790="",IF(DD791="Forecast",(Output!$E$47*IntermediateCalcs!DH790)+((1-Output!$E$47)*IntermediateCalcs!DF790),""),(Output!$E$47*IntermediateCalcs!DB790)+((1-Output!$E$47)*IntermediateCalcs!DF790))</f>
        <v/>
      </c>
      <c r="DG791" s="19" t="str">
        <f>IF(DataGoesHere!B790="",IF(DD791="Forecast",(Output!$G$47*(IntermediateCalcs!DF791-IntermediateCalcs!DF790))+((1-Output!$G$47)*IntermediateCalcs!DG790),""),(Output!$G$47*(IntermediateCalcs!DF791-IntermediateCalcs!DF790))+((1-Output!$G$47)*IntermediateCalcs!DG790))</f>
        <v/>
      </c>
      <c r="DH791" s="19" t="str">
        <f>IF(DataGoesHere!B790="",IF(DD791="Forecast",DF791+DG791,""),DF791+DG791)</f>
        <v/>
      </c>
      <c r="DI791" s="274" t="str">
        <f>IF(DH791="","",IF(IntermediateCalcs!$AO$9="Yes",IntermediateCalcs!DH791*$CX791,IntermediateCalcs!DH791))</f>
        <v/>
      </c>
      <c r="DJ791" s="250" t="str">
        <f>IF(DataGoesHere!$B791="","",($CZ791-DI791))</f>
        <v/>
      </c>
      <c r="DK791" s="250" t="str">
        <f>IF(DataGoesHere!$B791="","",ABS($CZ791-DI791))</f>
        <v/>
      </c>
      <c r="DL791" s="250" t="str">
        <f>IF(DataGoesHere!$B791="","",DK791^2)</f>
        <v/>
      </c>
      <c r="DM791" s="249" t="str">
        <f>IF(DataGoesHere!$B791="","",DK791/$CZ791)</f>
        <v/>
      </c>
      <c r="DN791" s="250" t="str">
        <f>IF(DataGoesHere!$B791="","",SUM(DJ$2:DJ791)/AVERAGE(DK:DK))</f>
        <v/>
      </c>
      <c r="DP791" s="19" t="str">
        <f>IF(DataGoesHere!B791="",IF($DD791="Forecast",(Output!E$48*IntermediateCalcs!CY791)+Output!G$48,""),(Output!E$48*IntermediateCalcs!CY791)+Output!G$48)</f>
        <v/>
      </c>
      <c r="DQ791" s="274" t="str">
        <f>IF(DP791="","",IF(IntermediateCalcs!$AO$9="Yes",IntermediateCalcs!DP791*$CX791,IntermediateCalcs!DP791))</f>
        <v/>
      </c>
      <c r="DR791" s="250" t="str">
        <f>IF(DataGoesHere!$B791="","",($CZ791-DQ791))</f>
        <v/>
      </c>
      <c r="DS791" s="250" t="str">
        <f>IF(DataGoesHere!$B791="","",ABS($CZ791-DQ791))</f>
        <v/>
      </c>
      <c r="DT791" s="250" t="str">
        <f>IF(DataGoesHere!$B791="","",DS791^2)</f>
        <v/>
      </c>
      <c r="DU791" s="249" t="str">
        <f>IF(DataGoesHere!$B791="","",DS791/$CZ791)</f>
        <v/>
      </c>
      <c r="DV791" s="250" t="str">
        <f>IF(DataGoesHere!$B791="","",SUM(DR$2:DR791)/AVERAGE(DS:DS))</f>
        <v/>
      </c>
      <c r="DX791" s="19" t="str">
        <f>IF(DataGoesHere!$B790="","",(DB785*(Output!$O$49/Output!$P$49))+(IntermediateCalcs!DB786*(Output!$M$49/Output!$P$49))+(IntermediateCalcs!DB787*(Output!$K$49/Output!$P$49))+(DB788*(Output!$I$49/Output!$P$49))+(IntermediateCalcs!DB789*(Output!$G$49/Output!$P$49))+(IntermediateCalcs!DB790*(Output!$E$49/Output!$P$49)))</f>
        <v/>
      </c>
      <c r="DY791" s="274" t="str">
        <f>IF(DX791="","",IF(IntermediateCalcs!$AO$9="Yes",IntermediateCalcs!DX791*$CX791,IntermediateCalcs!DX791))</f>
        <v/>
      </c>
      <c r="DZ791" s="250" t="str">
        <f>IF(DataGoesHere!$B791="","",($CZ791-DY791))</f>
        <v/>
      </c>
      <c r="EA791" s="250" t="str">
        <f>IF(DataGoesHere!$B791="","",ABS($CZ791-DY791))</f>
        <v/>
      </c>
      <c r="EB791" s="250" t="str">
        <f>IF(DataGoesHere!$B791="","",EA791^2)</f>
        <v/>
      </c>
      <c r="EC791" s="249" t="str">
        <f>IF(DataGoesHere!$B791="","",EA791/$CZ791)</f>
        <v/>
      </c>
      <c r="ED791" s="250" t="str">
        <f>IF(DataGoesHere!$B791="","",SUM(DZ$2:DZ791)/AVERAGE(EA:EA))</f>
        <v/>
      </c>
    </row>
    <row r="792" spans="20:134" x14ac:dyDescent="0.2">
      <c r="T792" s="240"/>
      <c r="U792" s="86"/>
      <c r="V792" s="86"/>
      <c r="W792" s="86"/>
      <c r="X792" s="86"/>
      <c r="Y792" s="86"/>
      <c r="Z792" s="86"/>
      <c r="AA792" s="86"/>
      <c r="AB792" s="86"/>
      <c r="AC792" s="86"/>
      <c r="AD792" s="245" t="str">
        <f>IF(DataGoesHere!$B792="","",(DataGoesHere!$B792/SUM(DataGoesHere!$B782:'DataGoesHere'!$B793)))</f>
        <v/>
      </c>
      <c r="AE792" s="241"/>
      <c r="CV792" s="310" t="str">
        <f>IF(DataGoesHere!B792="","",DataGoesHere!A792)</f>
        <v/>
      </c>
      <c r="CW792" s="271">
        <f t="shared" ca="1" si="32"/>
        <v>11</v>
      </c>
      <c r="CX792" s="272">
        <f t="shared" ca="1" si="33"/>
        <v>0.97463169608807265</v>
      </c>
      <c r="CY792" s="266">
        <f>DataGoesHere!A792</f>
        <v>791</v>
      </c>
      <c r="CZ792" s="19" t="str">
        <f>IF(DataGoesHere!B792="","",DataGoesHere!B792)</f>
        <v/>
      </c>
      <c r="DA792" s="19" t="str">
        <f>IF(DataGoesHere!B792="","",IF(AH$5="No",DataGoesHere!B792,DataGoesHere!B792-(AH$2*(DataGoesHere!A792-1))))</f>
        <v/>
      </c>
      <c r="DB792" s="19" t="str">
        <f>IF(DataGoesHere!B792="","",IF(AO$9="No",DataGoesHere!B792,DataGoesHere!B792/CX792))</f>
        <v/>
      </c>
      <c r="DC792" s="19" t="str">
        <f>IF(DataGoesHere!B792="","",IF(AO$9="No",DA792,DA792/CX792))</f>
        <v/>
      </c>
      <c r="DD792" s="293" t="str">
        <f>IF(CZ792="",IF(COUNTIF(DD$2:DD791,"Forecast")&lt;Output!E$43,"Forecast",""),"Actual")</f>
        <v/>
      </c>
      <c r="DF792" s="19" t="str">
        <f>IF(DataGoesHere!B791="",IF(DD792="Forecast",(Output!$E$47*IntermediateCalcs!DH791)+((1-Output!$E$47)*IntermediateCalcs!DF791),""),(Output!$E$47*IntermediateCalcs!DB791)+((1-Output!$E$47)*IntermediateCalcs!DF791))</f>
        <v/>
      </c>
      <c r="DG792" s="19" t="str">
        <f>IF(DataGoesHere!B791="",IF(DD792="Forecast",(Output!$G$47*(IntermediateCalcs!DF792-IntermediateCalcs!DF791))+((1-Output!$G$47)*IntermediateCalcs!DG791),""),(Output!$G$47*(IntermediateCalcs!DF792-IntermediateCalcs!DF791))+((1-Output!$G$47)*IntermediateCalcs!DG791))</f>
        <v/>
      </c>
      <c r="DH792" s="19" t="str">
        <f>IF(DataGoesHere!B791="",IF(DD792="Forecast",DF792+DG792,""),DF792+DG792)</f>
        <v/>
      </c>
      <c r="DI792" s="274" t="str">
        <f>IF(DH792="","",IF(IntermediateCalcs!$AO$9="Yes",IntermediateCalcs!DH792*$CX792,IntermediateCalcs!DH792))</f>
        <v/>
      </c>
      <c r="DJ792" s="250" t="str">
        <f>IF(DataGoesHere!$B792="","",($CZ792-DI792))</f>
        <v/>
      </c>
      <c r="DK792" s="250" t="str">
        <f>IF(DataGoesHere!$B792="","",ABS($CZ792-DI792))</f>
        <v/>
      </c>
      <c r="DL792" s="250" t="str">
        <f>IF(DataGoesHere!$B792="","",DK792^2)</f>
        <v/>
      </c>
      <c r="DM792" s="249" t="str">
        <f>IF(DataGoesHere!$B792="","",DK792/$CZ792)</f>
        <v/>
      </c>
      <c r="DN792" s="250" t="str">
        <f>IF(DataGoesHere!$B792="","",SUM(DJ$2:DJ792)/AVERAGE(DK:DK))</f>
        <v/>
      </c>
      <c r="DP792" s="19" t="str">
        <f>IF(DataGoesHere!B792="",IF($DD792="Forecast",(Output!E$48*IntermediateCalcs!CY792)+Output!G$48,""),(Output!E$48*IntermediateCalcs!CY792)+Output!G$48)</f>
        <v/>
      </c>
      <c r="DQ792" s="274" t="str">
        <f>IF(DP792="","",IF(IntermediateCalcs!$AO$9="Yes",IntermediateCalcs!DP792*$CX792,IntermediateCalcs!DP792))</f>
        <v/>
      </c>
      <c r="DR792" s="250" t="str">
        <f>IF(DataGoesHere!$B792="","",($CZ792-DQ792))</f>
        <v/>
      </c>
      <c r="DS792" s="250" t="str">
        <f>IF(DataGoesHere!$B792="","",ABS($CZ792-DQ792))</f>
        <v/>
      </c>
      <c r="DT792" s="250" t="str">
        <f>IF(DataGoesHere!$B792="","",DS792^2)</f>
        <v/>
      </c>
      <c r="DU792" s="249" t="str">
        <f>IF(DataGoesHere!$B792="","",DS792/$CZ792)</f>
        <v/>
      </c>
      <c r="DV792" s="250" t="str">
        <f>IF(DataGoesHere!$B792="","",SUM(DR$2:DR792)/AVERAGE(DS:DS))</f>
        <v/>
      </c>
      <c r="DX792" s="19" t="str">
        <f>IF(DataGoesHere!$B791="","",(DB786*(Output!$O$49/Output!$P$49))+(IntermediateCalcs!DB787*(Output!$M$49/Output!$P$49))+(IntermediateCalcs!DB788*(Output!$K$49/Output!$P$49))+(DB789*(Output!$I$49/Output!$P$49))+(IntermediateCalcs!DB790*(Output!$G$49/Output!$P$49))+(IntermediateCalcs!DB791*(Output!$E$49/Output!$P$49)))</f>
        <v/>
      </c>
      <c r="DY792" s="274" t="str">
        <f>IF(DX792="","",IF(IntermediateCalcs!$AO$9="Yes",IntermediateCalcs!DX792*$CX792,IntermediateCalcs!DX792))</f>
        <v/>
      </c>
      <c r="DZ792" s="250" t="str">
        <f>IF(DataGoesHere!$B792="","",($CZ792-DY792))</f>
        <v/>
      </c>
      <c r="EA792" s="250" t="str">
        <f>IF(DataGoesHere!$B792="","",ABS($CZ792-DY792))</f>
        <v/>
      </c>
      <c r="EB792" s="250" t="str">
        <f>IF(DataGoesHere!$B792="","",EA792^2)</f>
        <v/>
      </c>
      <c r="EC792" s="249" t="str">
        <f>IF(DataGoesHere!$B792="","",EA792/$CZ792)</f>
        <v/>
      </c>
      <c r="ED792" s="250" t="str">
        <f>IF(DataGoesHere!$B792="","",SUM(DZ$2:DZ792)/AVERAGE(EA:EA))</f>
        <v/>
      </c>
    </row>
    <row r="793" spans="20:134" x14ac:dyDescent="0.2">
      <c r="T793" s="242"/>
      <c r="U793" s="243"/>
      <c r="V793" s="243"/>
      <c r="W793" s="243"/>
      <c r="X793" s="243"/>
      <c r="Y793" s="243"/>
      <c r="Z793" s="243"/>
      <c r="AA793" s="243"/>
      <c r="AB793" s="243"/>
      <c r="AC793" s="243"/>
      <c r="AD793" s="243"/>
      <c r="AE793" s="246" t="str">
        <f>IF(DataGoesHere!$B793="","",(DataGoesHere!$B793/SUM(DataGoesHere!$B782:'DataGoesHere'!$B793)))</f>
        <v/>
      </c>
      <c r="CV793" s="310" t="str">
        <f>IF(DataGoesHere!B793="","",DataGoesHere!A793)</f>
        <v/>
      </c>
      <c r="CW793" s="271">
        <f t="shared" ca="1" si="32"/>
        <v>12</v>
      </c>
      <c r="CX793" s="272">
        <f t="shared" ca="1" si="33"/>
        <v>1.0054005237672714</v>
      </c>
      <c r="CY793" s="266">
        <f>DataGoesHere!A793</f>
        <v>792</v>
      </c>
      <c r="CZ793" s="19" t="str">
        <f>IF(DataGoesHere!B793="","",DataGoesHere!B793)</f>
        <v/>
      </c>
      <c r="DA793" s="19" t="str">
        <f>IF(DataGoesHere!B793="","",IF(AH$5="No",DataGoesHere!B793,DataGoesHere!B793-(AH$2*(DataGoesHere!A793-1))))</f>
        <v/>
      </c>
      <c r="DB793" s="19" t="str">
        <f>IF(DataGoesHere!B793="","",IF(AO$9="No",DataGoesHere!B793,DataGoesHere!B793/CX793))</f>
        <v/>
      </c>
      <c r="DC793" s="19" t="str">
        <f>IF(DataGoesHere!B793="","",IF(AO$9="No",DA793,DA793/CX793))</f>
        <v/>
      </c>
      <c r="DD793" s="293" t="str">
        <f>IF(CZ793="",IF(COUNTIF(DD$2:DD792,"Forecast")&lt;Output!E$43,"Forecast",""),"Actual")</f>
        <v/>
      </c>
      <c r="DF793" s="19" t="str">
        <f>IF(DataGoesHere!B792="",IF(DD793="Forecast",(Output!$E$47*IntermediateCalcs!DH792)+((1-Output!$E$47)*IntermediateCalcs!DF792),""),(Output!$E$47*IntermediateCalcs!DB792)+((1-Output!$E$47)*IntermediateCalcs!DF792))</f>
        <v/>
      </c>
      <c r="DG793" s="19" t="str">
        <f>IF(DataGoesHere!B792="",IF(DD793="Forecast",(Output!$G$47*(IntermediateCalcs!DF793-IntermediateCalcs!DF792))+((1-Output!$G$47)*IntermediateCalcs!DG792),""),(Output!$G$47*(IntermediateCalcs!DF793-IntermediateCalcs!DF792))+((1-Output!$G$47)*IntermediateCalcs!DG792))</f>
        <v/>
      </c>
      <c r="DH793" s="19" t="str">
        <f>IF(DataGoesHere!B792="",IF(DD793="Forecast",DF793+DG793,""),DF793+DG793)</f>
        <v/>
      </c>
      <c r="DI793" s="274" t="str">
        <f>IF(DH793="","",IF(IntermediateCalcs!$AO$9="Yes",IntermediateCalcs!DH793*$CX793,IntermediateCalcs!DH793))</f>
        <v/>
      </c>
      <c r="DJ793" s="250" t="str">
        <f>IF(DataGoesHere!$B793="","",($CZ793-DI793))</f>
        <v/>
      </c>
      <c r="DK793" s="250" t="str">
        <f>IF(DataGoesHere!$B793="","",ABS($CZ793-DI793))</f>
        <v/>
      </c>
      <c r="DL793" s="250" t="str">
        <f>IF(DataGoesHere!$B793="","",DK793^2)</f>
        <v/>
      </c>
      <c r="DM793" s="249" t="str">
        <f>IF(DataGoesHere!$B793="","",DK793/$CZ793)</f>
        <v/>
      </c>
      <c r="DN793" s="250" t="str">
        <f>IF(DataGoesHere!$B793="","",SUM(DJ$2:DJ793)/AVERAGE(DK:DK))</f>
        <v/>
      </c>
      <c r="DP793" s="19" t="str">
        <f>IF(DataGoesHere!B793="",IF($DD793="Forecast",(Output!E$48*IntermediateCalcs!CY793)+Output!G$48,""),(Output!E$48*IntermediateCalcs!CY793)+Output!G$48)</f>
        <v/>
      </c>
      <c r="DQ793" s="274" t="str">
        <f>IF(DP793="","",IF(IntermediateCalcs!$AO$9="Yes",IntermediateCalcs!DP793*$CX793,IntermediateCalcs!DP793))</f>
        <v/>
      </c>
      <c r="DR793" s="250" t="str">
        <f>IF(DataGoesHere!$B793="","",($CZ793-DQ793))</f>
        <v/>
      </c>
      <c r="DS793" s="250" t="str">
        <f>IF(DataGoesHere!$B793="","",ABS($CZ793-DQ793))</f>
        <v/>
      </c>
      <c r="DT793" s="250" t="str">
        <f>IF(DataGoesHere!$B793="","",DS793^2)</f>
        <v/>
      </c>
      <c r="DU793" s="249" t="str">
        <f>IF(DataGoesHere!$B793="","",DS793/$CZ793)</f>
        <v/>
      </c>
      <c r="DV793" s="250" t="str">
        <f>IF(DataGoesHere!$B793="","",SUM(DR$2:DR793)/AVERAGE(DS:DS))</f>
        <v/>
      </c>
      <c r="DX793" s="19" t="str">
        <f>IF(DataGoesHere!$B792="","",(DB787*(Output!$O$49/Output!$P$49))+(IntermediateCalcs!DB788*(Output!$M$49/Output!$P$49))+(IntermediateCalcs!DB789*(Output!$K$49/Output!$P$49))+(DB790*(Output!$I$49/Output!$P$49))+(IntermediateCalcs!DB791*(Output!$G$49/Output!$P$49))+(IntermediateCalcs!DB792*(Output!$E$49/Output!$P$49)))</f>
        <v/>
      </c>
      <c r="DY793" s="274" t="str">
        <f>IF(DX793="","",IF(IntermediateCalcs!$AO$9="Yes",IntermediateCalcs!DX793*$CX793,IntermediateCalcs!DX793))</f>
        <v/>
      </c>
      <c r="DZ793" s="250" t="str">
        <f>IF(DataGoesHere!$B793="","",($CZ793-DY793))</f>
        <v/>
      </c>
      <c r="EA793" s="250" t="str">
        <f>IF(DataGoesHere!$B793="","",ABS($CZ793-DY793))</f>
        <v/>
      </c>
      <c r="EB793" s="250" t="str">
        <f>IF(DataGoesHere!$B793="","",EA793^2)</f>
        <v/>
      </c>
      <c r="EC793" s="249" t="str">
        <f>IF(DataGoesHere!$B793="","",EA793/$CZ793)</f>
        <v/>
      </c>
      <c r="ED793" s="250" t="str">
        <f>IF(DataGoesHere!$B793="","",SUM(DZ$2:DZ793)/AVERAGE(EA:EA))</f>
        <v/>
      </c>
    </row>
    <row r="794" spans="20:134" x14ac:dyDescent="0.2">
      <c r="T794" s="244" t="str">
        <f>IF(DataGoesHere!$B794="","",(DataGoesHere!$B794/SUM(DataGoesHere!$B794:'DataGoesHere'!$B805)))</f>
        <v/>
      </c>
      <c r="U794" s="238"/>
      <c r="V794" s="238"/>
      <c r="W794" s="238"/>
      <c r="X794" s="238"/>
      <c r="Y794" s="238"/>
      <c r="Z794" s="238"/>
      <c r="AA794" s="238"/>
      <c r="AB794" s="238"/>
      <c r="AC794" s="238"/>
      <c r="AD794" s="238"/>
      <c r="AE794" s="239"/>
      <c r="CV794" s="310" t="str">
        <f>IF(DataGoesHere!B794="","",DataGoesHere!A794)</f>
        <v/>
      </c>
      <c r="CW794" s="271">
        <f t="shared" ca="1" si="32"/>
        <v>1</v>
      </c>
      <c r="CX794" s="272">
        <f t="shared" ca="1" si="33"/>
        <v>1.3236179355303281</v>
      </c>
      <c r="CY794" s="266">
        <f>DataGoesHere!A794</f>
        <v>793</v>
      </c>
      <c r="CZ794" s="19" t="str">
        <f>IF(DataGoesHere!B794="","",DataGoesHere!B794)</f>
        <v/>
      </c>
      <c r="DA794" s="19" t="str">
        <f>IF(DataGoesHere!B794="","",IF(AH$5="No",DataGoesHere!B794,DataGoesHere!B794-(AH$2*(DataGoesHere!A794-1))))</f>
        <v/>
      </c>
      <c r="DB794" s="19" t="str">
        <f>IF(DataGoesHere!B794="","",IF(AO$9="No",DataGoesHere!B794,DataGoesHere!B794/CX794))</f>
        <v/>
      </c>
      <c r="DC794" s="19" t="str">
        <f>IF(DataGoesHere!B794="","",IF(AO$9="No",DA794,DA794/CX794))</f>
        <v/>
      </c>
      <c r="DD794" s="293" t="str">
        <f>IF(CZ794="",IF(COUNTIF(DD$2:DD793,"Forecast")&lt;Output!E$43,"Forecast",""),"Actual")</f>
        <v/>
      </c>
      <c r="DF794" s="19" t="str">
        <f>IF(DataGoesHere!B793="",IF(DD794="Forecast",(Output!$E$47*IntermediateCalcs!DH793)+((1-Output!$E$47)*IntermediateCalcs!DF793),""),(Output!$E$47*IntermediateCalcs!DB793)+((1-Output!$E$47)*IntermediateCalcs!DF793))</f>
        <v/>
      </c>
      <c r="DG794" s="19" t="str">
        <f>IF(DataGoesHere!B793="",IF(DD794="Forecast",(Output!$G$47*(IntermediateCalcs!DF794-IntermediateCalcs!DF793))+((1-Output!$G$47)*IntermediateCalcs!DG793),""),(Output!$G$47*(IntermediateCalcs!DF794-IntermediateCalcs!DF793))+((1-Output!$G$47)*IntermediateCalcs!DG793))</f>
        <v/>
      </c>
      <c r="DH794" s="19" t="str">
        <f>IF(DataGoesHere!B793="",IF(DD794="Forecast",DF794+DG794,""),DF794+DG794)</f>
        <v/>
      </c>
      <c r="DI794" s="274" t="str">
        <f>IF(DH794="","",IF(IntermediateCalcs!$AO$9="Yes",IntermediateCalcs!DH794*$CX794,IntermediateCalcs!DH794))</f>
        <v/>
      </c>
      <c r="DJ794" s="250" t="str">
        <f>IF(DataGoesHere!$B794="","",($CZ794-DI794))</f>
        <v/>
      </c>
      <c r="DK794" s="250" t="str">
        <f>IF(DataGoesHere!$B794="","",ABS($CZ794-DI794))</f>
        <v/>
      </c>
      <c r="DL794" s="250" t="str">
        <f>IF(DataGoesHere!$B794="","",DK794^2)</f>
        <v/>
      </c>
      <c r="DM794" s="249" t="str">
        <f>IF(DataGoesHere!$B794="","",DK794/$CZ794)</f>
        <v/>
      </c>
      <c r="DN794" s="250" t="str">
        <f>IF(DataGoesHere!$B794="","",SUM(DJ$2:DJ794)/AVERAGE(DK:DK))</f>
        <v/>
      </c>
      <c r="DP794" s="19" t="str">
        <f>IF(DataGoesHere!B794="",IF($DD794="Forecast",(Output!E$48*IntermediateCalcs!CY794)+Output!G$48,""),(Output!E$48*IntermediateCalcs!CY794)+Output!G$48)</f>
        <v/>
      </c>
      <c r="DQ794" s="274" t="str">
        <f>IF(DP794="","",IF(IntermediateCalcs!$AO$9="Yes",IntermediateCalcs!DP794*$CX794,IntermediateCalcs!DP794))</f>
        <v/>
      </c>
      <c r="DR794" s="250" t="str">
        <f>IF(DataGoesHere!$B794="","",($CZ794-DQ794))</f>
        <v/>
      </c>
      <c r="DS794" s="250" t="str">
        <f>IF(DataGoesHere!$B794="","",ABS($CZ794-DQ794))</f>
        <v/>
      </c>
      <c r="DT794" s="250" t="str">
        <f>IF(DataGoesHere!$B794="","",DS794^2)</f>
        <v/>
      </c>
      <c r="DU794" s="249" t="str">
        <f>IF(DataGoesHere!$B794="","",DS794/$CZ794)</f>
        <v/>
      </c>
      <c r="DV794" s="250" t="str">
        <f>IF(DataGoesHere!$B794="","",SUM(DR$2:DR794)/AVERAGE(DS:DS))</f>
        <v/>
      </c>
      <c r="DX794" s="19" t="str">
        <f>IF(DataGoesHere!$B793="","",(DB788*(Output!$O$49/Output!$P$49))+(IntermediateCalcs!DB789*(Output!$M$49/Output!$P$49))+(IntermediateCalcs!DB790*(Output!$K$49/Output!$P$49))+(DB791*(Output!$I$49/Output!$P$49))+(IntermediateCalcs!DB792*(Output!$G$49/Output!$P$49))+(IntermediateCalcs!DB793*(Output!$E$49/Output!$P$49)))</f>
        <v/>
      </c>
      <c r="DY794" s="274" t="str">
        <f>IF(DX794="","",IF(IntermediateCalcs!$AO$9="Yes",IntermediateCalcs!DX794*$CX794,IntermediateCalcs!DX794))</f>
        <v/>
      </c>
      <c r="DZ794" s="250" t="str">
        <f>IF(DataGoesHere!$B794="","",($CZ794-DY794))</f>
        <v/>
      </c>
      <c r="EA794" s="250" t="str">
        <f>IF(DataGoesHere!$B794="","",ABS($CZ794-DY794))</f>
        <v/>
      </c>
      <c r="EB794" s="250" t="str">
        <f>IF(DataGoesHere!$B794="","",EA794^2)</f>
        <v/>
      </c>
      <c r="EC794" s="249" t="str">
        <f>IF(DataGoesHere!$B794="","",EA794/$CZ794)</f>
        <v/>
      </c>
      <c r="ED794" s="250" t="str">
        <f>IF(DataGoesHere!$B794="","",SUM(DZ$2:DZ794)/AVERAGE(EA:EA))</f>
        <v/>
      </c>
    </row>
    <row r="795" spans="20:134" x14ac:dyDescent="0.2">
      <c r="T795" s="240"/>
      <c r="U795" s="245" t="str">
        <f>IF(DataGoesHere!$B795="","",(DataGoesHere!$B795/SUM(DataGoesHere!$B795:'DataGoesHere'!$B805)))</f>
        <v/>
      </c>
      <c r="V795" s="86"/>
      <c r="W795" s="86"/>
      <c r="X795" s="86"/>
      <c r="Y795" s="86"/>
      <c r="Z795" s="86"/>
      <c r="AA795" s="86"/>
      <c r="AB795" s="86"/>
      <c r="AC795" s="86"/>
      <c r="AD795" s="86"/>
      <c r="AE795" s="241"/>
      <c r="CV795" s="310" t="str">
        <f>IF(DataGoesHere!B795="","",DataGoesHere!A795)</f>
        <v/>
      </c>
      <c r="CW795" s="271">
        <f t="shared" ca="1" si="32"/>
        <v>2</v>
      </c>
      <c r="CX795" s="272">
        <f t="shared" ca="1" si="33"/>
        <v>0.80574490527728204</v>
      </c>
      <c r="CY795" s="266">
        <f>DataGoesHere!A795</f>
        <v>794</v>
      </c>
      <c r="CZ795" s="19" t="str">
        <f>IF(DataGoesHere!B795="","",DataGoesHere!B795)</f>
        <v/>
      </c>
      <c r="DA795" s="19" t="str">
        <f>IF(DataGoesHere!B795="","",IF(AH$5="No",DataGoesHere!B795,DataGoesHere!B795-(AH$2*(DataGoesHere!A795-1))))</f>
        <v/>
      </c>
      <c r="DB795" s="19" t="str">
        <f>IF(DataGoesHere!B795="","",IF(AO$9="No",DataGoesHere!B795,DataGoesHere!B795/CX795))</f>
        <v/>
      </c>
      <c r="DC795" s="19" t="str">
        <f>IF(DataGoesHere!B795="","",IF(AO$9="No",DA795,DA795/CX795))</f>
        <v/>
      </c>
      <c r="DD795" s="293" t="str">
        <f>IF(CZ795="",IF(COUNTIF(DD$2:DD794,"Forecast")&lt;Output!E$43,"Forecast",""),"Actual")</f>
        <v/>
      </c>
      <c r="DF795" s="19" t="str">
        <f>IF(DataGoesHere!B794="",IF(DD795="Forecast",(Output!$E$47*IntermediateCalcs!DH794)+((1-Output!$E$47)*IntermediateCalcs!DF794),""),(Output!$E$47*IntermediateCalcs!DB794)+((1-Output!$E$47)*IntermediateCalcs!DF794))</f>
        <v/>
      </c>
      <c r="DG795" s="19" t="str">
        <f>IF(DataGoesHere!B794="",IF(DD795="Forecast",(Output!$G$47*(IntermediateCalcs!DF795-IntermediateCalcs!DF794))+((1-Output!$G$47)*IntermediateCalcs!DG794),""),(Output!$G$47*(IntermediateCalcs!DF795-IntermediateCalcs!DF794))+((1-Output!$G$47)*IntermediateCalcs!DG794))</f>
        <v/>
      </c>
      <c r="DH795" s="19" t="str">
        <f>IF(DataGoesHere!B794="",IF(DD795="Forecast",DF795+DG795,""),DF795+DG795)</f>
        <v/>
      </c>
      <c r="DI795" s="274" t="str">
        <f>IF(DH795="","",IF(IntermediateCalcs!$AO$9="Yes",IntermediateCalcs!DH795*$CX795,IntermediateCalcs!DH795))</f>
        <v/>
      </c>
      <c r="DJ795" s="250" t="str">
        <f>IF(DataGoesHere!$B795="","",($CZ795-DI795))</f>
        <v/>
      </c>
      <c r="DK795" s="250" t="str">
        <f>IF(DataGoesHere!$B795="","",ABS($CZ795-DI795))</f>
        <v/>
      </c>
      <c r="DL795" s="250" t="str">
        <f>IF(DataGoesHere!$B795="","",DK795^2)</f>
        <v/>
      </c>
      <c r="DM795" s="249" t="str">
        <f>IF(DataGoesHere!$B795="","",DK795/$CZ795)</f>
        <v/>
      </c>
      <c r="DN795" s="250" t="str">
        <f>IF(DataGoesHere!$B795="","",SUM(DJ$2:DJ795)/AVERAGE(DK:DK))</f>
        <v/>
      </c>
      <c r="DP795" s="19" t="str">
        <f>IF(DataGoesHere!B795="",IF($DD795="Forecast",(Output!E$48*IntermediateCalcs!CY795)+Output!G$48,""),(Output!E$48*IntermediateCalcs!CY795)+Output!G$48)</f>
        <v/>
      </c>
      <c r="DQ795" s="274" t="str">
        <f>IF(DP795="","",IF(IntermediateCalcs!$AO$9="Yes",IntermediateCalcs!DP795*$CX795,IntermediateCalcs!DP795))</f>
        <v/>
      </c>
      <c r="DR795" s="250" t="str">
        <f>IF(DataGoesHere!$B795="","",($CZ795-DQ795))</f>
        <v/>
      </c>
      <c r="DS795" s="250" t="str">
        <f>IF(DataGoesHere!$B795="","",ABS($CZ795-DQ795))</f>
        <v/>
      </c>
      <c r="DT795" s="250" t="str">
        <f>IF(DataGoesHere!$B795="","",DS795^2)</f>
        <v/>
      </c>
      <c r="DU795" s="249" t="str">
        <f>IF(DataGoesHere!$B795="","",DS795/$CZ795)</f>
        <v/>
      </c>
      <c r="DV795" s="250" t="str">
        <f>IF(DataGoesHere!$B795="","",SUM(DR$2:DR795)/AVERAGE(DS:DS))</f>
        <v/>
      </c>
      <c r="DX795" s="19" t="str">
        <f>IF(DataGoesHere!$B794="","",(DB789*(Output!$O$49/Output!$P$49))+(IntermediateCalcs!DB790*(Output!$M$49/Output!$P$49))+(IntermediateCalcs!DB791*(Output!$K$49/Output!$P$49))+(DB792*(Output!$I$49/Output!$P$49))+(IntermediateCalcs!DB793*(Output!$G$49/Output!$P$49))+(IntermediateCalcs!DB794*(Output!$E$49/Output!$P$49)))</f>
        <v/>
      </c>
      <c r="DY795" s="274" t="str">
        <f>IF(DX795="","",IF(IntermediateCalcs!$AO$9="Yes",IntermediateCalcs!DX795*$CX795,IntermediateCalcs!DX795))</f>
        <v/>
      </c>
      <c r="DZ795" s="250" t="str">
        <f>IF(DataGoesHere!$B795="","",($CZ795-DY795))</f>
        <v/>
      </c>
      <c r="EA795" s="250" t="str">
        <f>IF(DataGoesHere!$B795="","",ABS($CZ795-DY795))</f>
        <v/>
      </c>
      <c r="EB795" s="250" t="str">
        <f>IF(DataGoesHere!$B795="","",EA795^2)</f>
        <v/>
      </c>
      <c r="EC795" s="249" t="str">
        <f>IF(DataGoesHere!$B795="","",EA795/$CZ795)</f>
        <v/>
      </c>
      <c r="ED795" s="250" t="str">
        <f>IF(DataGoesHere!$B795="","",SUM(DZ$2:DZ795)/AVERAGE(EA:EA))</f>
        <v/>
      </c>
    </row>
    <row r="796" spans="20:134" x14ac:dyDescent="0.2">
      <c r="T796" s="240"/>
      <c r="U796" s="86"/>
      <c r="V796" s="245" t="str">
        <f>IF(DataGoesHere!$B796="","",(DataGoesHere!$B796/SUM(DataGoesHere!$B794:'DataGoesHere'!$B805)))</f>
        <v/>
      </c>
      <c r="W796" s="86"/>
      <c r="X796" s="86"/>
      <c r="Y796" s="86"/>
      <c r="Z796" s="86"/>
      <c r="AA796" s="86"/>
      <c r="AB796" s="86"/>
      <c r="AC796" s="86"/>
      <c r="AD796" s="86"/>
      <c r="AE796" s="241"/>
      <c r="CV796" s="310" t="str">
        <f>IF(DataGoesHere!B796="","",DataGoesHere!A796)</f>
        <v/>
      </c>
      <c r="CW796" s="271">
        <f t="shared" ca="1" si="32"/>
        <v>3</v>
      </c>
      <c r="CX796" s="272">
        <f t="shared" ca="1" si="33"/>
        <v>0.79862940076451561</v>
      </c>
      <c r="CY796" s="266">
        <f>DataGoesHere!A796</f>
        <v>795</v>
      </c>
      <c r="CZ796" s="19" t="str">
        <f>IF(DataGoesHere!B796="","",DataGoesHere!B796)</f>
        <v/>
      </c>
      <c r="DA796" s="19" t="str">
        <f>IF(DataGoesHere!B796="","",IF(AH$5="No",DataGoesHere!B796,DataGoesHere!B796-(AH$2*(DataGoesHere!A796-1))))</f>
        <v/>
      </c>
      <c r="DB796" s="19" t="str">
        <f>IF(DataGoesHere!B796="","",IF(AO$9="No",DataGoesHere!B796,DataGoesHere!B796/CX796))</f>
        <v/>
      </c>
      <c r="DC796" s="19" t="str">
        <f>IF(DataGoesHere!B796="","",IF(AO$9="No",DA796,DA796/CX796))</f>
        <v/>
      </c>
      <c r="DD796" s="293" t="str">
        <f>IF(CZ796="",IF(COUNTIF(DD$2:DD795,"Forecast")&lt;Output!E$43,"Forecast",""),"Actual")</f>
        <v/>
      </c>
      <c r="DF796" s="19" t="str">
        <f>IF(DataGoesHere!B795="",IF(DD796="Forecast",(Output!$E$47*IntermediateCalcs!DH795)+((1-Output!$E$47)*IntermediateCalcs!DF795),""),(Output!$E$47*IntermediateCalcs!DB795)+((1-Output!$E$47)*IntermediateCalcs!DF795))</f>
        <v/>
      </c>
      <c r="DG796" s="19" t="str">
        <f>IF(DataGoesHere!B795="",IF(DD796="Forecast",(Output!$G$47*(IntermediateCalcs!DF796-IntermediateCalcs!DF795))+((1-Output!$G$47)*IntermediateCalcs!DG795),""),(Output!$G$47*(IntermediateCalcs!DF796-IntermediateCalcs!DF795))+((1-Output!$G$47)*IntermediateCalcs!DG795))</f>
        <v/>
      </c>
      <c r="DH796" s="19" t="str">
        <f>IF(DataGoesHere!B795="",IF(DD796="Forecast",DF796+DG796,""),DF796+DG796)</f>
        <v/>
      </c>
      <c r="DI796" s="274" t="str">
        <f>IF(DH796="","",IF(IntermediateCalcs!$AO$9="Yes",IntermediateCalcs!DH796*$CX796,IntermediateCalcs!DH796))</f>
        <v/>
      </c>
      <c r="DJ796" s="250" t="str">
        <f>IF(DataGoesHere!$B796="","",($CZ796-DI796))</f>
        <v/>
      </c>
      <c r="DK796" s="250" t="str">
        <f>IF(DataGoesHere!$B796="","",ABS($CZ796-DI796))</f>
        <v/>
      </c>
      <c r="DL796" s="250" t="str">
        <f>IF(DataGoesHere!$B796="","",DK796^2)</f>
        <v/>
      </c>
      <c r="DM796" s="249" t="str">
        <f>IF(DataGoesHere!$B796="","",DK796/$CZ796)</f>
        <v/>
      </c>
      <c r="DN796" s="250" t="str">
        <f>IF(DataGoesHere!$B796="","",SUM(DJ$2:DJ796)/AVERAGE(DK:DK))</f>
        <v/>
      </c>
      <c r="DP796" s="19" t="str">
        <f>IF(DataGoesHere!B796="",IF($DD796="Forecast",(Output!E$48*IntermediateCalcs!CY796)+Output!G$48,""),(Output!E$48*IntermediateCalcs!CY796)+Output!G$48)</f>
        <v/>
      </c>
      <c r="DQ796" s="274" t="str">
        <f>IF(DP796="","",IF(IntermediateCalcs!$AO$9="Yes",IntermediateCalcs!DP796*$CX796,IntermediateCalcs!DP796))</f>
        <v/>
      </c>
      <c r="DR796" s="250" t="str">
        <f>IF(DataGoesHere!$B796="","",($CZ796-DQ796))</f>
        <v/>
      </c>
      <c r="DS796" s="250" t="str">
        <f>IF(DataGoesHere!$B796="","",ABS($CZ796-DQ796))</f>
        <v/>
      </c>
      <c r="DT796" s="250" t="str">
        <f>IF(DataGoesHere!$B796="","",DS796^2)</f>
        <v/>
      </c>
      <c r="DU796" s="249" t="str">
        <f>IF(DataGoesHere!$B796="","",DS796/$CZ796)</f>
        <v/>
      </c>
      <c r="DV796" s="250" t="str">
        <f>IF(DataGoesHere!$B796="","",SUM(DR$2:DR796)/AVERAGE(DS:DS))</f>
        <v/>
      </c>
      <c r="DX796" s="19" t="str">
        <f>IF(DataGoesHere!$B795="","",(DB790*(Output!$O$49/Output!$P$49))+(IntermediateCalcs!DB791*(Output!$M$49/Output!$P$49))+(IntermediateCalcs!DB792*(Output!$K$49/Output!$P$49))+(DB793*(Output!$I$49/Output!$P$49))+(IntermediateCalcs!DB794*(Output!$G$49/Output!$P$49))+(IntermediateCalcs!DB795*(Output!$E$49/Output!$P$49)))</f>
        <v/>
      </c>
      <c r="DY796" s="274" t="str">
        <f>IF(DX796="","",IF(IntermediateCalcs!$AO$9="Yes",IntermediateCalcs!DX796*$CX796,IntermediateCalcs!DX796))</f>
        <v/>
      </c>
      <c r="DZ796" s="250" t="str">
        <f>IF(DataGoesHere!$B796="","",($CZ796-DY796))</f>
        <v/>
      </c>
      <c r="EA796" s="250" t="str">
        <f>IF(DataGoesHere!$B796="","",ABS($CZ796-DY796))</f>
        <v/>
      </c>
      <c r="EB796" s="250" t="str">
        <f>IF(DataGoesHere!$B796="","",EA796^2)</f>
        <v/>
      </c>
      <c r="EC796" s="249" t="str">
        <f>IF(DataGoesHere!$B796="","",EA796/$CZ796)</f>
        <v/>
      </c>
      <c r="ED796" s="250" t="str">
        <f>IF(DataGoesHere!$B796="","",SUM(DZ$2:DZ796)/AVERAGE(EA:EA))</f>
        <v/>
      </c>
    </row>
    <row r="797" spans="20:134" x14ac:dyDescent="0.2">
      <c r="T797" s="240"/>
      <c r="U797" s="86"/>
      <c r="V797" s="86"/>
      <c r="W797" s="245" t="str">
        <f>IF(DataGoesHere!$B797="","",(DataGoesHere!$B797/SUM(DataGoesHere!$B794:'DataGoesHere'!$B805)))</f>
        <v/>
      </c>
      <c r="X797" s="86"/>
      <c r="Y797" s="86"/>
      <c r="Z797" s="86"/>
      <c r="AA797" s="86"/>
      <c r="AB797" s="86"/>
      <c r="AC797" s="86"/>
      <c r="AD797" s="86"/>
      <c r="AE797" s="241"/>
      <c r="CV797" s="310" t="str">
        <f>IF(DataGoesHere!B797="","",DataGoesHere!A797)</f>
        <v/>
      </c>
      <c r="CW797" s="271">
        <f t="shared" ca="1" si="32"/>
        <v>4</v>
      </c>
      <c r="CX797" s="272">
        <f t="shared" ca="1" si="33"/>
        <v>1.0149292433706087</v>
      </c>
      <c r="CY797" s="266">
        <f>DataGoesHere!A797</f>
        <v>796</v>
      </c>
      <c r="CZ797" s="19" t="str">
        <f>IF(DataGoesHere!B797="","",DataGoesHere!B797)</f>
        <v/>
      </c>
      <c r="DA797" s="19" t="str">
        <f>IF(DataGoesHere!B797="","",IF(AH$5="No",DataGoesHere!B797,DataGoesHere!B797-(AH$2*(DataGoesHere!A797-1))))</f>
        <v/>
      </c>
      <c r="DB797" s="19" t="str">
        <f>IF(DataGoesHere!B797="","",IF(AO$9="No",DataGoesHere!B797,DataGoesHere!B797/CX797))</f>
        <v/>
      </c>
      <c r="DC797" s="19" t="str">
        <f>IF(DataGoesHere!B797="","",IF(AO$9="No",DA797,DA797/CX797))</f>
        <v/>
      </c>
      <c r="DD797" s="293" t="str">
        <f>IF(CZ797="",IF(COUNTIF(DD$2:DD796,"Forecast")&lt;Output!E$43,"Forecast",""),"Actual")</f>
        <v/>
      </c>
      <c r="DF797" s="19" t="str">
        <f>IF(DataGoesHere!B796="",IF(DD797="Forecast",(Output!$E$47*IntermediateCalcs!DH796)+((1-Output!$E$47)*IntermediateCalcs!DF796),""),(Output!$E$47*IntermediateCalcs!DB796)+((1-Output!$E$47)*IntermediateCalcs!DF796))</f>
        <v/>
      </c>
      <c r="DG797" s="19" t="str">
        <f>IF(DataGoesHere!B796="",IF(DD797="Forecast",(Output!$G$47*(IntermediateCalcs!DF797-IntermediateCalcs!DF796))+((1-Output!$G$47)*IntermediateCalcs!DG796),""),(Output!$G$47*(IntermediateCalcs!DF797-IntermediateCalcs!DF796))+((1-Output!$G$47)*IntermediateCalcs!DG796))</f>
        <v/>
      </c>
      <c r="DH797" s="19" t="str">
        <f>IF(DataGoesHere!B796="",IF(DD797="Forecast",DF797+DG797,""),DF797+DG797)</f>
        <v/>
      </c>
      <c r="DI797" s="274" t="str">
        <f>IF(DH797="","",IF(IntermediateCalcs!$AO$9="Yes",IntermediateCalcs!DH797*$CX797,IntermediateCalcs!DH797))</f>
        <v/>
      </c>
      <c r="DJ797" s="250" t="str">
        <f>IF(DataGoesHere!$B797="","",($CZ797-DI797))</f>
        <v/>
      </c>
      <c r="DK797" s="250" t="str">
        <f>IF(DataGoesHere!$B797="","",ABS($CZ797-DI797))</f>
        <v/>
      </c>
      <c r="DL797" s="250" t="str">
        <f>IF(DataGoesHere!$B797="","",DK797^2)</f>
        <v/>
      </c>
      <c r="DM797" s="249" t="str">
        <f>IF(DataGoesHere!$B797="","",DK797/$CZ797)</f>
        <v/>
      </c>
      <c r="DN797" s="250" t="str">
        <f>IF(DataGoesHere!$B797="","",SUM(DJ$2:DJ797)/AVERAGE(DK:DK))</f>
        <v/>
      </c>
      <c r="DP797" s="19" t="str">
        <f>IF(DataGoesHere!B797="",IF($DD797="Forecast",(Output!E$48*IntermediateCalcs!CY797)+Output!G$48,""),(Output!E$48*IntermediateCalcs!CY797)+Output!G$48)</f>
        <v/>
      </c>
      <c r="DQ797" s="274" t="str">
        <f>IF(DP797="","",IF(IntermediateCalcs!$AO$9="Yes",IntermediateCalcs!DP797*$CX797,IntermediateCalcs!DP797))</f>
        <v/>
      </c>
      <c r="DR797" s="250" t="str">
        <f>IF(DataGoesHere!$B797="","",($CZ797-DQ797))</f>
        <v/>
      </c>
      <c r="DS797" s="250" t="str">
        <f>IF(DataGoesHere!$B797="","",ABS($CZ797-DQ797))</f>
        <v/>
      </c>
      <c r="DT797" s="250" t="str">
        <f>IF(DataGoesHere!$B797="","",DS797^2)</f>
        <v/>
      </c>
      <c r="DU797" s="249" t="str">
        <f>IF(DataGoesHere!$B797="","",DS797/$CZ797)</f>
        <v/>
      </c>
      <c r="DV797" s="250" t="str">
        <f>IF(DataGoesHere!$B797="","",SUM(DR$2:DR797)/AVERAGE(DS:DS))</f>
        <v/>
      </c>
      <c r="DX797" s="19" t="str">
        <f>IF(DataGoesHere!$B796="","",(DB791*(Output!$O$49/Output!$P$49))+(IntermediateCalcs!DB792*(Output!$M$49/Output!$P$49))+(IntermediateCalcs!DB793*(Output!$K$49/Output!$P$49))+(DB794*(Output!$I$49/Output!$P$49))+(IntermediateCalcs!DB795*(Output!$G$49/Output!$P$49))+(IntermediateCalcs!DB796*(Output!$E$49/Output!$P$49)))</f>
        <v/>
      </c>
      <c r="DY797" s="274" t="str">
        <f>IF(DX797="","",IF(IntermediateCalcs!$AO$9="Yes",IntermediateCalcs!DX797*$CX797,IntermediateCalcs!DX797))</f>
        <v/>
      </c>
      <c r="DZ797" s="250" t="str">
        <f>IF(DataGoesHere!$B797="","",($CZ797-DY797))</f>
        <v/>
      </c>
      <c r="EA797" s="250" t="str">
        <f>IF(DataGoesHere!$B797="","",ABS($CZ797-DY797))</f>
        <v/>
      </c>
      <c r="EB797" s="250" t="str">
        <f>IF(DataGoesHere!$B797="","",EA797^2)</f>
        <v/>
      </c>
      <c r="EC797" s="249" t="str">
        <f>IF(DataGoesHere!$B797="","",EA797/$CZ797)</f>
        <v/>
      </c>
      <c r="ED797" s="250" t="str">
        <f>IF(DataGoesHere!$B797="","",SUM(DZ$2:DZ797)/AVERAGE(EA:EA))</f>
        <v/>
      </c>
    </row>
    <row r="798" spans="20:134" x14ac:dyDescent="0.2">
      <c r="T798" s="240"/>
      <c r="U798" s="86"/>
      <c r="V798" s="86"/>
      <c r="W798" s="86"/>
      <c r="X798" s="245" t="str">
        <f>IF(DataGoesHere!$B798="","",(DataGoesHere!$B798/SUM(DataGoesHere!$B794:'DataGoesHere'!$B805)))</f>
        <v/>
      </c>
      <c r="Y798" s="86"/>
      <c r="Z798" s="86"/>
      <c r="AA798" s="86"/>
      <c r="AB798" s="86"/>
      <c r="AC798" s="86"/>
      <c r="AD798" s="86"/>
      <c r="AE798" s="241"/>
      <c r="CV798" s="310" t="str">
        <f>IF(DataGoesHere!B798="","",DataGoesHere!A798)</f>
        <v/>
      </c>
      <c r="CW798" s="271">
        <f t="shared" ca="1" si="32"/>
        <v>5</v>
      </c>
      <c r="CX798" s="272">
        <f t="shared" ca="1" si="33"/>
        <v>0.97875414397996308</v>
      </c>
      <c r="CY798" s="266">
        <f>DataGoesHere!A798</f>
        <v>797</v>
      </c>
      <c r="CZ798" s="19" t="str">
        <f>IF(DataGoesHere!B798="","",DataGoesHere!B798)</f>
        <v/>
      </c>
      <c r="DA798" s="19" t="str">
        <f>IF(DataGoesHere!B798="","",IF(AH$5="No",DataGoesHere!B798,DataGoesHere!B798-(AH$2*(DataGoesHere!A798-1))))</f>
        <v/>
      </c>
      <c r="DB798" s="19" t="str">
        <f>IF(DataGoesHere!B798="","",IF(AO$9="No",DataGoesHere!B798,DataGoesHere!B798/CX798))</f>
        <v/>
      </c>
      <c r="DC798" s="19" t="str">
        <f>IF(DataGoesHere!B798="","",IF(AO$9="No",DA798,DA798/CX798))</f>
        <v/>
      </c>
      <c r="DD798" s="293" t="str">
        <f>IF(CZ798="",IF(COUNTIF(DD$2:DD797,"Forecast")&lt;Output!E$43,"Forecast",""),"Actual")</f>
        <v/>
      </c>
      <c r="DF798" s="19" t="str">
        <f>IF(DataGoesHere!B797="",IF(DD798="Forecast",(Output!$E$47*IntermediateCalcs!DH797)+((1-Output!$E$47)*IntermediateCalcs!DF797),""),(Output!$E$47*IntermediateCalcs!DB797)+((1-Output!$E$47)*IntermediateCalcs!DF797))</f>
        <v/>
      </c>
      <c r="DG798" s="19" t="str">
        <f>IF(DataGoesHere!B797="",IF(DD798="Forecast",(Output!$G$47*(IntermediateCalcs!DF798-IntermediateCalcs!DF797))+((1-Output!$G$47)*IntermediateCalcs!DG797),""),(Output!$G$47*(IntermediateCalcs!DF798-IntermediateCalcs!DF797))+((1-Output!$G$47)*IntermediateCalcs!DG797))</f>
        <v/>
      </c>
      <c r="DH798" s="19" t="str">
        <f>IF(DataGoesHere!B797="",IF(DD798="Forecast",DF798+DG798,""),DF798+DG798)</f>
        <v/>
      </c>
      <c r="DI798" s="274" t="str">
        <f>IF(DH798="","",IF(IntermediateCalcs!$AO$9="Yes",IntermediateCalcs!DH798*$CX798,IntermediateCalcs!DH798))</f>
        <v/>
      </c>
      <c r="DJ798" s="250" t="str">
        <f>IF(DataGoesHere!$B798="","",($CZ798-DI798))</f>
        <v/>
      </c>
      <c r="DK798" s="250" t="str">
        <f>IF(DataGoesHere!$B798="","",ABS($CZ798-DI798))</f>
        <v/>
      </c>
      <c r="DL798" s="250" t="str">
        <f>IF(DataGoesHere!$B798="","",DK798^2)</f>
        <v/>
      </c>
      <c r="DM798" s="249" t="str">
        <f>IF(DataGoesHere!$B798="","",DK798/$CZ798)</f>
        <v/>
      </c>
      <c r="DN798" s="250" t="str">
        <f>IF(DataGoesHere!$B798="","",SUM(DJ$2:DJ798)/AVERAGE(DK:DK))</f>
        <v/>
      </c>
      <c r="DP798" s="19" t="str">
        <f>IF(DataGoesHere!B798="",IF($DD798="Forecast",(Output!E$48*IntermediateCalcs!CY798)+Output!G$48,""),(Output!E$48*IntermediateCalcs!CY798)+Output!G$48)</f>
        <v/>
      </c>
      <c r="DQ798" s="274" t="str">
        <f>IF(DP798="","",IF(IntermediateCalcs!$AO$9="Yes",IntermediateCalcs!DP798*$CX798,IntermediateCalcs!DP798))</f>
        <v/>
      </c>
      <c r="DR798" s="250" t="str">
        <f>IF(DataGoesHere!$B798="","",($CZ798-DQ798))</f>
        <v/>
      </c>
      <c r="DS798" s="250" t="str">
        <f>IF(DataGoesHere!$B798="","",ABS($CZ798-DQ798))</f>
        <v/>
      </c>
      <c r="DT798" s="250" t="str">
        <f>IF(DataGoesHere!$B798="","",DS798^2)</f>
        <v/>
      </c>
      <c r="DU798" s="249" t="str">
        <f>IF(DataGoesHere!$B798="","",DS798/$CZ798)</f>
        <v/>
      </c>
      <c r="DV798" s="250" t="str">
        <f>IF(DataGoesHere!$B798="","",SUM(DR$2:DR798)/AVERAGE(DS:DS))</f>
        <v/>
      </c>
      <c r="DX798" s="19" t="str">
        <f>IF(DataGoesHere!$B797="","",(DB792*(Output!$O$49/Output!$P$49))+(IntermediateCalcs!DB793*(Output!$M$49/Output!$P$49))+(IntermediateCalcs!DB794*(Output!$K$49/Output!$P$49))+(DB795*(Output!$I$49/Output!$P$49))+(IntermediateCalcs!DB796*(Output!$G$49/Output!$P$49))+(IntermediateCalcs!DB797*(Output!$E$49/Output!$P$49)))</f>
        <v/>
      </c>
      <c r="DY798" s="274" t="str">
        <f>IF(DX798="","",IF(IntermediateCalcs!$AO$9="Yes",IntermediateCalcs!DX798*$CX798,IntermediateCalcs!DX798))</f>
        <v/>
      </c>
      <c r="DZ798" s="250" t="str">
        <f>IF(DataGoesHere!$B798="","",($CZ798-DY798))</f>
        <v/>
      </c>
      <c r="EA798" s="250" t="str">
        <f>IF(DataGoesHere!$B798="","",ABS($CZ798-DY798))</f>
        <v/>
      </c>
      <c r="EB798" s="250" t="str">
        <f>IF(DataGoesHere!$B798="","",EA798^2)</f>
        <v/>
      </c>
      <c r="EC798" s="249" t="str">
        <f>IF(DataGoesHere!$B798="","",EA798/$CZ798)</f>
        <v/>
      </c>
      <c r="ED798" s="250" t="str">
        <f>IF(DataGoesHere!$B798="","",SUM(DZ$2:DZ798)/AVERAGE(EA:EA))</f>
        <v/>
      </c>
    </row>
    <row r="799" spans="20:134" x14ac:dyDescent="0.2">
      <c r="T799" s="240"/>
      <c r="U799" s="86"/>
      <c r="V799" s="86"/>
      <c r="W799" s="86"/>
      <c r="X799" s="86"/>
      <c r="Y799" s="245" t="str">
        <f>IF(DataGoesHere!$B799="","",(DataGoesHere!$B799/SUM(DataGoesHere!$B794:'DataGoesHere'!$B805)))</f>
        <v/>
      </c>
      <c r="Z799" s="86"/>
      <c r="AA799" s="86"/>
      <c r="AB799" s="86"/>
      <c r="AC799" s="86"/>
      <c r="AD799" s="86"/>
      <c r="AE799" s="241"/>
      <c r="CV799" s="310" t="str">
        <f>IF(DataGoesHere!B799="","",DataGoesHere!A799)</f>
        <v/>
      </c>
      <c r="CW799" s="271">
        <f t="shared" ca="1" si="32"/>
        <v>6</v>
      </c>
      <c r="CX799" s="272">
        <f t="shared" ca="1" si="33"/>
        <v>1.0779088099730167</v>
      </c>
      <c r="CY799" s="266">
        <f>DataGoesHere!A799</f>
        <v>798</v>
      </c>
      <c r="CZ799" s="19" t="str">
        <f>IF(DataGoesHere!B799="","",DataGoesHere!B799)</f>
        <v/>
      </c>
      <c r="DA799" s="19" t="str">
        <f>IF(DataGoesHere!B799="","",IF(AH$5="No",DataGoesHere!B799,DataGoesHere!B799-(AH$2*(DataGoesHere!A799-1))))</f>
        <v/>
      </c>
      <c r="DB799" s="19" t="str">
        <f>IF(DataGoesHere!B799="","",IF(AO$9="No",DataGoesHere!B799,DataGoesHere!B799/CX799))</f>
        <v/>
      </c>
      <c r="DC799" s="19" t="str">
        <f>IF(DataGoesHere!B799="","",IF(AO$9="No",DA799,DA799/CX799))</f>
        <v/>
      </c>
      <c r="DD799" s="293" t="str">
        <f>IF(CZ799="",IF(COUNTIF(DD$2:DD798,"Forecast")&lt;Output!E$43,"Forecast",""),"Actual")</f>
        <v/>
      </c>
      <c r="DF799" s="19" t="str">
        <f>IF(DataGoesHere!B798="",IF(DD799="Forecast",(Output!$E$47*IntermediateCalcs!DH798)+((1-Output!$E$47)*IntermediateCalcs!DF798),""),(Output!$E$47*IntermediateCalcs!DB798)+((1-Output!$E$47)*IntermediateCalcs!DF798))</f>
        <v/>
      </c>
      <c r="DG799" s="19" t="str">
        <f>IF(DataGoesHere!B798="",IF(DD799="Forecast",(Output!$G$47*(IntermediateCalcs!DF799-IntermediateCalcs!DF798))+((1-Output!$G$47)*IntermediateCalcs!DG798),""),(Output!$G$47*(IntermediateCalcs!DF799-IntermediateCalcs!DF798))+((1-Output!$G$47)*IntermediateCalcs!DG798))</f>
        <v/>
      </c>
      <c r="DH799" s="19" t="str">
        <f>IF(DataGoesHere!B798="",IF(DD799="Forecast",DF799+DG799,""),DF799+DG799)</f>
        <v/>
      </c>
      <c r="DI799" s="274" t="str">
        <f>IF(DH799="","",IF(IntermediateCalcs!$AO$9="Yes",IntermediateCalcs!DH799*$CX799,IntermediateCalcs!DH799))</f>
        <v/>
      </c>
      <c r="DJ799" s="250" t="str">
        <f>IF(DataGoesHere!$B799="","",($CZ799-DI799))</f>
        <v/>
      </c>
      <c r="DK799" s="250" t="str">
        <f>IF(DataGoesHere!$B799="","",ABS($CZ799-DI799))</f>
        <v/>
      </c>
      <c r="DL799" s="250" t="str">
        <f>IF(DataGoesHere!$B799="","",DK799^2)</f>
        <v/>
      </c>
      <c r="DM799" s="249" t="str">
        <f>IF(DataGoesHere!$B799="","",DK799/$CZ799)</f>
        <v/>
      </c>
      <c r="DN799" s="250" t="str">
        <f>IF(DataGoesHere!$B799="","",SUM(DJ$2:DJ799)/AVERAGE(DK:DK))</f>
        <v/>
      </c>
      <c r="DP799" s="19" t="str">
        <f>IF(DataGoesHere!B799="",IF($DD799="Forecast",(Output!E$48*IntermediateCalcs!CY799)+Output!G$48,""),(Output!E$48*IntermediateCalcs!CY799)+Output!G$48)</f>
        <v/>
      </c>
      <c r="DQ799" s="274" t="str">
        <f>IF(DP799="","",IF(IntermediateCalcs!$AO$9="Yes",IntermediateCalcs!DP799*$CX799,IntermediateCalcs!DP799))</f>
        <v/>
      </c>
      <c r="DR799" s="250" t="str">
        <f>IF(DataGoesHere!$B799="","",($CZ799-DQ799))</f>
        <v/>
      </c>
      <c r="DS799" s="250" t="str">
        <f>IF(DataGoesHere!$B799="","",ABS($CZ799-DQ799))</f>
        <v/>
      </c>
      <c r="DT799" s="250" t="str">
        <f>IF(DataGoesHere!$B799="","",DS799^2)</f>
        <v/>
      </c>
      <c r="DU799" s="249" t="str">
        <f>IF(DataGoesHere!$B799="","",DS799/$CZ799)</f>
        <v/>
      </c>
      <c r="DV799" s="250" t="str">
        <f>IF(DataGoesHere!$B799="","",SUM(DR$2:DR799)/AVERAGE(DS:DS))</f>
        <v/>
      </c>
      <c r="DX799" s="19" t="str">
        <f>IF(DataGoesHere!$B798="","",(DB793*(Output!$O$49/Output!$P$49))+(IntermediateCalcs!DB794*(Output!$M$49/Output!$P$49))+(IntermediateCalcs!DB795*(Output!$K$49/Output!$P$49))+(DB796*(Output!$I$49/Output!$P$49))+(IntermediateCalcs!DB797*(Output!$G$49/Output!$P$49))+(IntermediateCalcs!DB798*(Output!$E$49/Output!$P$49)))</f>
        <v/>
      </c>
      <c r="DY799" s="274" t="str">
        <f>IF(DX799="","",IF(IntermediateCalcs!$AO$9="Yes",IntermediateCalcs!DX799*$CX799,IntermediateCalcs!DX799))</f>
        <v/>
      </c>
      <c r="DZ799" s="250" t="str">
        <f>IF(DataGoesHere!$B799="","",($CZ799-DY799))</f>
        <v/>
      </c>
      <c r="EA799" s="250" t="str">
        <f>IF(DataGoesHere!$B799="","",ABS($CZ799-DY799))</f>
        <v/>
      </c>
      <c r="EB799" s="250" t="str">
        <f>IF(DataGoesHere!$B799="","",EA799^2)</f>
        <v/>
      </c>
      <c r="EC799" s="249" t="str">
        <f>IF(DataGoesHere!$B799="","",EA799/$CZ799)</f>
        <v/>
      </c>
      <c r="ED799" s="250" t="str">
        <f>IF(DataGoesHere!$B799="","",SUM(DZ$2:DZ799)/AVERAGE(EA:EA))</f>
        <v/>
      </c>
    </row>
    <row r="800" spans="20:134" x14ac:dyDescent="0.2">
      <c r="T800" s="240"/>
      <c r="U800" s="86"/>
      <c r="V800" s="86"/>
      <c r="W800" s="86"/>
      <c r="X800" s="86"/>
      <c r="Y800" s="86"/>
      <c r="Z800" s="245" t="str">
        <f>IF(DataGoesHere!$B800="","",(DataGoesHere!$B800/SUM(DataGoesHere!$B794:'DataGoesHere'!$B805)))</f>
        <v/>
      </c>
      <c r="AA800" s="86"/>
      <c r="AB800" s="86"/>
      <c r="AC800" s="86"/>
      <c r="AD800" s="86"/>
      <c r="AE800" s="241"/>
      <c r="CV800" s="310" t="str">
        <f>IF(DataGoesHere!B800="","",DataGoesHere!A800)</f>
        <v/>
      </c>
      <c r="CW800" s="271">
        <f t="shared" ca="1" si="32"/>
        <v>7</v>
      </c>
      <c r="CX800" s="272">
        <f t="shared" ca="1" si="33"/>
        <v>1.0265458156689093</v>
      </c>
      <c r="CY800" s="266">
        <f>DataGoesHere!A800</f>
        <v>799</v>
      </c>
      <c r="CZ800" s="19" t="str">
        <f>IF(DataGoesHere!B800="","",DataGoesHere!B800)</f>
        <v/>
      </c>
      <c r="DA800" s="19" t="str">
        <f>IF(DataGoesHere!B800="","",IF(AH$5="No",DataGoesHere!B800,DataGoesHere!B800-(AH$2*(DataGoesHere!A800-1))))</f>
        <v/>
      </c>
      <c r="DB800" s="19" t="str">
        <f>IF(DataGoesHere!B800="","",IF(AO$9="No",DataGoesHere!B800,DataGoesHere!B800/CX800))</f>
        <v/>
      </c>
      <c r="DC800" s="19" t="str">
        <f>IF(DataGoesHere!B800="","",IF(AO$9="No",DA800,DA800/CX800))</f>
        <v/>
      </c>
      <c r="DD800" s="293" t="str">
        <f>IF(CZ800="",IF(COUNTIF(DD$2:DD799,"Forecast")&lt;Output!E$43,"Forecast",""),"Actual")</f>
        <v/>
      </c>
      <c r="DF800" s="19" t="str">
        <f>IF(DataGoesHere!B799="",IF(DD800="Forecast",(Output!$E$47*IntermediateCalcs!DH799)+((1-Output!$E$47)*IntermediateCalcs!DF799),""),(Output!$E$47*IntermediateCalcs!DB799)+((1-Output!$E$47)*IntermediateCalcs!DF799))</f>
        <v/>
      </c>
      <c r="DG800" s="19" t="str">
        <f>IF(DataGoesHere!B799="",IF(DD800="Forecast",(Output!$G$47*(IntermediateCalcs!DF800-IntermediateCalcs!DF799))+((1-Output!$G$47)*IntermediateCalcs!DG799),""),(Output!$G$47*(IntermediateCalcs!DF800-IntermediateCalcs!DF799))+((1-Output!$G$47)*IntermediateCalcs!DG799))</f>
        <v/>
      </c>
      <c r="DH800" s="19" t="str">
        <f>IF(DataGoesHere!B799="",IF(DD800="Forecast",DF800+DG800,""),DF800+DG800)</f>
        <v/>
      </c>
      <c r="DI800" s="274" t="str">
        <f>IF(DH800="","",IF(IntermediateCalcs!$AO$9="Yes",IntermediateCalcs!DH800*$CX800,IntermediateCalcs!DH800))</f>
        <v/>
      </c>
      <c r="DJ800" s="250" t="str">
        <f>IF(DataGoesHere!$B800="","",($CZ800-DI800))</f>
        <v/>
      </c>
      <c r="DK800" s="250" t="str">
        <f>IF(DataGoesHere!$B800="","",ABS($CZ800-DI800))</f>
        <v/>
      </c>
      <c r="DL800" s="250" t="str">
        <f>IF(DataGoesHere!$B800="","",DK800^2)</f>
        <v/>
      </c>
      <c r="DM800" s="249" t="str">
        <f>IF(DataGoesHere!$B800="","",DK800/$CZ800)</f>
        <v/>
      </c>
      <c r="DN800" s="250" t="str">
        <f>IF(DataGoesHere!$B800="","",SUM(DJ$2:DJ800)/AVERAGE(DK:DK))</f>
        <v/>
      </c>
      <c r="DP800" s="19" t="str">
        <f>IF(DataGoesHere!B800="",IF($DD800="Forecast",(Output!E$48*IntermediateCalcs!CY800)+Output!G$48,""),(Output!E$48*IntermediateCalcs!CY800)+Output!G$48)</f>
        <v/>
      </c>
      <c r="DQ800" s="274" t="str">
        <f>IF(DP800="","",IF(IntermediateCalcs!$AO$9="Yes",IntermediateCalcs!DP800*$CX800,IntermediateCalcs!DP800))</f>
        <v/>
      </c>
      <c r="DR800" s="250" t="str">
        <f>IF(DataGoesHere!$B800="","",($CZ800-DQ800))</f>
        <v/>
      </c>
      <c r="DS800" s="250" t="str">
        <f>IF(DataGoesHere!$B800="","",ABS($CZ800-DQ800))</f>
        <v/>
      </c>
      <c r="DT800" s="250" t="str">
        <f>IF(DataGoesHere!$B800="","",DS800^2)</f>
        <v/>
      </c>
      <c r="DU800" s="249" t="str">
        <f>IF(DataGoesHere!$B800="","",DS800/$CZ800)</f>
        <v/>
      </c>
      <c r="DV800" s="250" t="str">
        <f>IF(DataGoesHere!$B800="","",SUM(DR$2:DR800)/AVERAGE(DS:DS))</f>
        <v/>
      </c>
      <c r="DX800" s="19" t="str">
        <f>IF(DataGoesHere!$B799="","",(DB794*(Output!$O$49/Output!$P$49))+(IntermediateCalcs!DB795*(Output!$M$49/Output!$P$49))+(IntermediateCalcs!DB796*(Output!$K$49/Output!$P$49))+(DB797*(Output!$I$49/Output!$P$49))+(IntermediateCalcs!DB798*(Output!$G$49/Output!$P$49))+(IntermediateCalcs!DB799*(Output!$E$49/Output!$P$49)))</f>
        <v/>
      </c>
      <c r="DY800" s="274" t="str">
        <f>IF(DX800="","",IF(IntermediateCalcs!$AO$9="Yes",IntermediateCalcs!DX800*$CX800,IntermediateCalcs!DX800))</f>
        <v/>
      </c>
      <c r="DZ800" s="250" t="str">
        <f>IF(DataGoesHere!$B800="","",($CZ800-DY800))</f>
        <v/>
      </c>
      <c r="EA800" s="250" t="str">
        <f>IF(DataGoesHere!$B800="","",ABS($CZ800-DY800))</f>
        <v/>
      </c>
      <c r="EB800" s="250" t="str">
        <f>IF(DataGoesHere!$B800="","",EA800^2)</f>
        <v/>
      </c>
      <c r="EC800" s="249" t="str">
        <f>IF(DataGoesHere!$B800="","",EA800/$CZ800)</f>
        <v/>
      </c>
      <c r="ED800" s="250" t="str">
        <f>IF(DataGoesHere!$B800="","",SUM(DZ$2:DZ800)/AVERAGE(EA:EA))</f>
        <v/>
      </c>
    </row>
    <row r="801" spans="20:134" x14ac:dyDescent="0.2">
      <c r="T801" s="240"/>
      <c r="U801" s="86"/>
      <c r="V801" s="86"/>
      <c r="W801" s="86"/>
      <c r="X801" s="86"/>
      <c r="Y801" s="86"/>
      <c r="Z801" s="86"/>
      <c r="AA801" s="245" t="str">
        <f>IF(DataGoesHere!$B801="","",(DataGoesHere!$B801/SUM(DataGoesHere!$B794:'DataGoesHere'!$B805)))</f>
        <v/>
      </c>
      <c r="AB801" s="86"/>
      <c r="AC801" s="86"/>
      <c r="AD801" s="86"/>
      <c r="AE801" s="241"/>
      <c r="CV801" s="310" t="str">
        <f>IF(DataGoesHere!B801="","",DataGoesHere!A801)</f>
        <v/>
      </c>
      <c r="CW801" s="271">
        <f t="shared" ca="1" si="32"/>
        <v>8</v>
      </c>
      <c r="CX801" s="272">
        <f t="shared" ca="1" si="33"/>
        <v>1.0207492390681214</v>
      </c>
      <c r="CY801" s="266">
        <f>DataGoesHere!A801</f>
        <v>800</v>
      </c>
      <c r="CZ801" s="19" t="str">
        <f>IF(DataGoesHere!B801="","",DataGoesHere!B801)</f>
        <v/>
      </c>
      <c r="DA801" s="19" t="str">
        <f>IF(DataGoesHere!B801="","",IF(AH$5="No",DataGoesHere!B801,DataGoesHere!B801-(AH$2*(DataGoesHere!A801-1))))</f>
        <v/>
      </c>
      <c r="DB801" s="19" t="str">
        <f>IF(DataGoesHere!B801="","",IF(AO$9="No",DataGoesHere!B801,DataGoesHere!B801/CX801))</f>
        <v/>
      </c>
      <c r="DC801" s="19" t="str">
        <f>IF(DataGoesHere!B801="","",IF(AO$9="No",DA801,DA801/CX801))</f>
        <v/>
      </c>
      <c r="DD801" s="293" t="str">
        <f>IF(CZ801="",IF(COUNTIF(DD$2:DD800,"Forecast")&lt;Output!E$43,"Forecast",""),"Actual")</f>
        <v/>
      </c>
      <c r="DF801" s="19" t="str">
        <f>IF(DataGoesHere!B800="",IF(DD801="Forecast",(Output!$E$47*IntermediateCalcs!DH800)+((1-Output!$E$47)*IntermediateCalcs!DF800),""),(Output!$E$47*IntermediateCalcs!DB800)+((1-Output!$E$47)*IntermediateCalcs!DF800))</f>
        <v/>
      </c>
      <c r="DG801" s="19" t="str">
        <f>IF(DataGoesHere!B800="",IF(DD801="Forecast",(Output!$G$47*(IntermediateCalcs!DF801-IntermediateCalcs!DF800))+((1-Output!$G$47)*IntermediateCalcs!DG800),""),(Output!$G$47*(IntermediateCalcs!DF801-IntermediateCalcs!DF800))+((1-Output!$G$47)*IntermediateCalcs!DG800))</f>
        <v/>
      </c>
      <c r="DH801" s="19" t="str">
        <f>IF(DataGoesHere!B800="",IF(DD801="Forecast",DF801+DG801,""),DF801+DG801)</f>
        <v/>
      </c>
      <c r="DI801" s="274" t="str">
        <f>IF(DH801="","",IF(IntermediateCalcs!$AO$9="Yes",IntermediateCalcs!DH801*$CX801,IntermediateCalcs!DH801))</f>
        <v/>
      </c>
      <c r="DJ801" s="250" t="str">
        <f>IF(DataGoesHere!$B801="","",($CZ801-DI801))</f>
        <v/>
      </c>
      <c r="DK801" s="250" t="str">
        <f>IF(DataGoesHere!$B801="","",ABS($CZ801-DI801))</f>
        <v/>
      </c>
      <c r="DL801" s="250" t="str">
        <f>IF(DataGoesHere!$B801="","",DK801^2)</f>
        <v/>
      </c>
      <c r="DM801" s="249" t="str">
        <f>IF(DataGoesHere!$B801="","",DK801/$CZ801)</f>
        <v/>
      </c>
      <c r="DN801" s="250" t="str">
        <f>IF(DataGoesHere!$B801="","",SUM(DJ$2:DJ801)/AVERAGE(DK:DK))</f>
        <v/>
      </c>
      <c r="DP801" s="19" t="str">
        <f>IF(DataGoesHere!B801="",IF($DD801="Forecast",(Output!E$48*IntermediateCalcs!CY801)+Output!G$48,""),(Output!E$48*IntermediateCalcs!CY801)+Output!G$48)</f>
        <v/>
      </c>
      <c r="DQ801" s="274" t="str">
        <f>IF(DP801="","",IF(IntermediateCalcs!$AO$9="Yes",IntermediateCalcs!DP801*$CX801,IntermediateCalcs!DP801))</f>
        <v/>
      </c>
      <c r="DR801" s="250" t="str">
        <f>IF(DataGoesHere!$B801="","",($CZ801-DQ801))</f>
        <v/>
      </c>
      <c r="DS801" s="250" t="str">
        <f>IF(DataGoesHere!$B801="","",ABS($CZ801-DQ801))</f>
        <v/>
      </c>
      <c r="DT801" s="250" t="str">
        <f>IF(DataGoesHere!$B801="","",DS801^2)</f>
        <v/>
      </c>
      <c r="DU801" s="249" t="str">
        <f>IF(DataGoesHere!$B801="","",DS801/$CZ801)</f>
        <v/>
      </c>
      <c r="DV801" s="250" t="str">
        <f>IF(DataGoesHere!$B801="","",SUM(DR$2:DR801)/AVERAGE(DS:DS))</f>
        <v/>
      </c>
      <c r="DX801" s="19" t="str">
        <f>IF(DataGoesHere!$B800="","",(DB795*(Output!$O$49/Output!$P$49))+(IntermediateCalcs!DB796*(Output!$M$49/Output!$P$49))+(IntermediateCalcs!DB797*(Output!$K$49/Output!$P$49))+(DB798*(Output!$I$49/Output!$P$49))+(IntermediateCalcs!DB799*(Output!$G$49/Output!$P$49))+(IntermediateCalcs!DB800*(Output!$E$49/Output!$P$49)))</f>
        <v/>
      </c>
      <c r="DY801" s="274" t="str">
        <f>IF(DX801="","",IF(IntermediateCalcs!$AO$9="Yes",IntermediateCalcs!DX801*$CX801,IntermediateCalcs!DX801))</f>
        <v/>
      </c>
      <c r="DZ801" s="250" t="str">
        <f>IF(DataGoesHere!$B801="","",($CZ801-DY801))</f>
        <v/>
      </c>
      <c r="EA801" s="250" t="str">
        <f>IF(DataGoesHere!$B801="","",ABS($CZ801-DY801))</f>
        <v/>
      </c>
      <c r="EB801" s="250" t="str">
        <f>IF(DataGoesHere!$B801="","",EA801^2)</f>
        <v/>
      </c>
      <c r="EC801" s="249" t="str">
        <f>IF(DataGoesHere!$B801="","",EA801/$CZ801)</f>
        <v/>
      </c>
      <c r="ED801" s="250" t="str">
        <f>IF(DataGoesHere!$B801="","",SUM(DZ$2:DZ801)/AVERAGE(EA:EA))</f>
        <v/>
      </c>
    </row>
    <row r="802" spans="20:134" x14ac:dyDescent="0.2">
      <c r="T802" s="240"/>
      <c r="U802" s="86"/>
      <c r="V802" s="86"/>
      <c r="W802" s="86"/>
      <c r="X802" s="86"/>
      <c r="Y802" s="86"/>
      <c r="Z802" s="86"/>
      <c r="AA802" s="86"/>
      <c r="AB802" s="245" t="str">
        <f>IF(DataGoesHere!$B802="","",(DataGoesHere!$B802/SUM(DataGoesHere!$B794:'DataGoesHere'!$B805)))</f>
        <v/>
      </c>
      <c r="AC802" s="86"/>
      <c r="AD802" s="86"/>
      <c r="AE802" s="241"/>
      <c r="CV802" s="310" t="str">
        <f>IF(DataGoesHere!B802="","",DataGoesHere!A802)</f>
        <v/>
      </c>
      <c r="CW802" s="271">
        <f t="shared" ca="1" si="32"/>
        <v>9</v>
      </c>
      <c r="CX802" s="272">
        <f t="shared" ca="1" si="33"/>
        <v>1.0625330005567626</v>
      </c>
      <c r="CY802" s="266">
        <f>DataGoesHere!A802</f>
        <v>801</v>
      </c>
      <c r="CZ802" s="19" t="str">
        <f>IF(DataGoesHere!B802="","",DataGoesHere!B802)</f>
        <v/>
      </c>
      <c r="DA802" s="19" t="str">
        <f>IF(DataGoesHere!B802="","",IF(AH$5="No",DataGoesHere!B802,DataGoesHere!B802-(AH$2*(DataGoesHere!A802-1))))</f>
        <v/>
      </c>
      <c r="DB802" s="19" t="str">
        <f>IF(DataGoesHere!B802="","",IF(AO$9="No",DataGoesHere!B802,DataGoesHere!B802/CX802))</f>
        <v/>
      </c>
      <c r="DC802" s="19" t="str">
        <f>IF(DataGoesHere!B802="","",IF(AO$9="No",DA802,DA802/CX802))</f>
        <v/>
      </c>
      <c r="DD802" s="293" t="str">
        <f>IF(CZ802="",IF(COUNTIF(DD$2:DD801,"Forecast")&lt;Output!E$43,"Forecast",""),"Actual")</f>
        <v/>
      </c>
      <c r="DF802" s="19" t="str">
        <f>IF(DataGoesHere!B801="",IF(DD802="Forecast",(Output!$E$47*IntermediateCalcs!DH801)+((1-Output!$E$47)*IntermediateCalcs!DF801),""),(Output!$E$47*IntermediateCalcs!DB801)+((1-Output!$E$47)*IntermediateCalcs!DF801))</f>
        <v/>
      </c>
      <c r="DG802" s="19" t="str">
        <f>IF(DataGoesHere!B801="",IF(DD802="Forecast",(Output!$G$47*(IntermediateCalcs!DF802-IntermediateCalcs!DF801))+((1-Output!$G$47)*IntermediateCalcs!DG801),""),(Output!$G$47*(IntermediateCalcs!DF802-IntermediateCalcs!DF801))+((1-Output!$G$47)*IntermediateCalcs!DG801))</f>
        <v/>
      </c>
      <c r="DH802" s="19" t="str">
        <f>IF(DataGoesHere!B801="",IF(DD802="Forecast",DF802+DG802,""),DF802+DG802)</f>
        <v/>
      </c>
      <c r="DI802" s="274" t="str">
        <f>IF(DH802="","",IF(IntermediateCalcs!$AO$9="Yes",IntermediateCalcs!DH802*$CX802,IntermediateCalcs!DH802))</f>
        <v/>
      </c>
      <c r="DJ802" s="250" t="str">
        <f>IF(DataGoesHere!$B802="","",($CZ802-DI802))</f>
        <v/>
      </c>
      <c r="DK802" s="250" t="str">
        <f>IF(DataGoesHere!$B802="","",ABS($CZ802-DI802))</f>
        <v/>
      </c>
      <c r="DL802" s="250" t="str">
        <f>IF(DataGoesHere!$B802="","",DK802^2)</f>
        <v/>
      </c>
      <c r="DM802" s="249" t="str">
        <f>IF(DataGoesHere!$B802="","",DK802/$CZ802)</f>
        <v/>
      </c>
      <c r="DN802" s="250" t="str">
        <f>IF(DataGoesHere!$B802="","",SUM(DJ$2:DJ802)/AVERAGE(DK:DK))</f>
        <v/>
      </c>
      <c r="DP802" s="19" t="str">
        <f>IF(DataGoesHere!B802="",IF($DD802="Forecast",(Output!E$48*IntermediateCalcs!CY802)+Output!G$48,""),(Output!E$48*IntermediateCalcs!CY802)+Output!G$48)</f>
        <v/>
      </c>
      <c r="DQ802" s="274" t="str">
        <f>IF(DP802="","",IF(IntermediateCalcs!$AO$9="Yes",IntermediateCalcs!DP802*$CX802,IntermediateCalcs!DP802))</f>
        <v/>
      </c>
      <c r="DR802" s="250" t="str">
        <f>IF(DataGoesHere!$B802="","",($CZ802-DQ802))</f>
        <v/>
      </c>
      <c r="DS802" s="250" t="str">
        <f>IF(DataGoesHere!$B802="","",ABS($CZ802-DQ802))</f>
        <v/>
      </c>
      <c r="DT802" s="250" t="str">
        <f>IF(DataGoesHere!$B802="","",DS802^2)</f>
        <v/>
      </c>
      <c r="DU802" s="249" t="str">
        <f>IF(DataGoesHere!$B802="","",DS802/$CZ802)</f>
        <v/>
      </c>
      <c r="DV802" s="250" t="str">
        <f>IF(DataGoesHere!$B802="","",SUM(DR$2:DR802)/AVERAGE(DS:DS))</f>
        <v/>
      </c>
      <c r="DX802" s="19" t="str">
        <f>IF(DataGoesHere!$B801="","",(DB796*(Output!$O$49/Output!$P$49))+(IntermediateCalcs!DB797*(Output!$M$49/Output!$P$49))+(IntermediateCalcs!DB798*(Output!$K$49/Output!$P$49))+(DB799*(Output!$I$49/Output!$P$49))+(IntermediateCalcs!DB800*(Output!$G$49/Output!$P$49))+(IntermediateCalcs!DB801*(Output!$E$49/Output!$P$49)))</f>
        <v/>
      </c>
      <c r="DY802" s="274" t="str">
        <f>IF(DX802="","",IF(IntermediateCalcs!$AO$9="Yes",IntermediateCalcs!DX802*$CX802,IntermediateCalcs!DX802))</f>
        <v/>
      </c>
      <c r="DZ802" s="250" t="str">
        <f>IF(DataGoesHere!$B802="","",($CZ802-DY802))</f>
        <v/>
      </c>
      <c r="EA802" s="250" t="str">
        <f>IF(DataGoesHere!$B802="","",ABS($CZ802-DY802))</f>
        <v/>
      </c>
      <c r="EB802" s="250" t="str">
        <f>IF(DataGoesHere!$B802="","",EA802^2)</f>
        <v/>
      </c>
      <c r="EC802" s="249" t="str">
        <f>IF(DataGoesHere!$B802="","",EA802/$CZ802)</f>
        <v/>
      </c>
      <c r="ED802" s="250" t="str">
        <f>IF(DataGoesHere!$B802="","",SUM(DZ$2:DZ802)/AVERAGE(EA:EA))</f>
        <v/>
      </c>
    </row>
    <row r="803" spans="20:134" x14ac:dyDescent="0.2">
      <c r="T803" s="240"/>
      <c r="U803" s="86"/>
      <c r="V803" s="86"/>
      <c r="W803" s="86"/>
      <c r="X803" s="86"/>
      <c r="Y803" s="86"/>
      <c r="Z803" s="86"/>
      <c r="AA803" s="86"/>
      <c r="AB803" s="86"/>
      <c r="AC803" s="245" t="str">
        <f>IF(DataGoesHere!$B803="","",(DataGoesHere!$B803/SUM(DataGoesHere!$B794:'DataGoesHere'!$B805)))</f>
        <v/>
      </c>
      <c r="AD803" s="86"/>
      <c r="AE803" s="241"/>
      <c r="CV803" s="310" t="str">
        <f>IF(DataGoesHere!B803="","",DataGoesHere!A803)</f>
        <v/>
      </c>
      <c r="CW803" s="271">
        <f t="shared" ca="1" si="32"/>
        <v>10</v>
      </c>
      <c r="CX803" s="272">
        <f t="shared" ca="1" si="33"/>
        <v>0.92557634012077306</v>
      </c>
      <c r="CY803" s="266">
        <f>DataGoesHere!A803</f>
        <v>802</v>
      </c>
      <c r="CZ803" s="19" t="str">
        <f>IF(DataGoesHere!B803="","",DataGoesHere!B803)</f>
        <v/>
      </c>
      <c r="DA803" s="19" t="str">
        <f>IF(DataGoesHere!B803="","",IF(AH$5="No",DataGoesHere!B803,DataGoesHere!B803-(AH$2*(DataGoesHere!A803-1))))</f>
        <v/>
      </c>
      <c r="DB803" s="19" t="str">
        <f>IF(DataGoesHere!B803="","",IF(AO$9="No",DataGoesHere!B803,DataGoesHere!B803/CX803))</f>
        <v/>
      </c>
      <c r="DC803" s="19" t="str">
        <f>IF(DataGoesHere!B803="","",IF(AO$9="No",DA803,DA803/CX803))</f>
        <v/>
      </c>
      <c r="DD803" s="293" t="str">
        <f>IF(CZ803="",IF(COUNTIF(DD$2:DD802,"Forecast")&lt;Output!E$43,"Forecast",""),"Actual")</f>
        <v/>
      </c>
      <c r="DF803" s="19" t="str">
        <f>IF(DataGoesHere!B802="",IF(DD803="Forecast",(Output!$E$47*IntermediateCalcs!DH802)+((1-Output!$E$47)*IntermediateCalcs!DF802),""),(Output!$E$47*IntermediateCalcs!DB802)+((1-Output!$E$47)*IntermediateCalcs!DF802))</f>
        <v/>
      </c>
      <c r="DG803" s="19" t="str">
        <f>IF(DataGoesHere!B802="",IF(DD803="Forecast",(Output!$G$47*(IntermediateCalcs!DF803-IntermediateCalcs!DF802))+((1-Output!$G$47)*IntermediateCalcs!DG802),""),(Output!$G$47*(IntermediateCalcs!DF803-IntermediateCalcs!DF802))+((1-Output!$G$47)*IntermediateCalcs!DG802))</f>
        <v/>
      </c>
      <c r="DH803" s="19" t="str">
        <f>IF(DataGoesHere!B802="",IF(DD803="Forecast",DF803+DG803,""),DF803+DG803)</f>
        <v/>
      </c>
      <c r="DI803" s="274" t="str">
        <f>IF(DH803="","",IF(IntermediateCalcs!$AO$9="Yes",IntermediateCalcs!DH803*$CX803,IntermediateCalcs!DH803))</f>
        <v/>
      </c>
      <c r="DJ803" s="250" t="str">
        <f>IF(DataGoesHere!$B803="","",($CZ803-DI803))</f>
        <v/>
      </c>
      <c r="DK803" s="250" t="str">
        <f>IF(DataGoesHere!$B803="","",ABS($CZ803-DI803))</f>
        <v/>
      </c>
      <c r="DL803" s="250" t="str">
        <f>IF(DataGoesHere!$B803="","",DK803^2)</f>
        <v/>
      </c>
      <c r="DM803" s="249" t="str">
        <f>IF(DataGoesHere!$B803="","",DK803/$CZ803)</f>
        <v/>
      </c>
      <c r="DN803" s="250" t="str">
        <f>IF(DataGoesHere!$B803="","",SUM(DJ$2:DJ803)/AVERAGE(DK:DK))</f>
        <v/>
      </c>
      <c r="DP803" s="19" t="str">
        <f>IF(DataGoesHere!B803="",IF($DD803="Forecast",(Output!E$48*IntermediateCalcs!CY803)+Output!G$48,""),(Output!E$48*IntermediateCalcs!CY803)+Output!G$48)</f>
        <v/>
      </c>
      <c r="DQ803" s="274" t="str">
        <f>IF(DP803="","",IF(IntermediateCalcs!$AO$9="Yes",IntermediateCalcs!DP803*$CX803,IntermediateCalcs!DP803))</f>
        <v/>
      </c>
      <c r="DR803" s="250" t="str">
        <f>IF(DataGoesHere!$B803="","",($CZ803-DQ803))</f>
        <v/>
      </c>
      <c r="DS803" s="250" t="str">
        <f>IF(DataGoesHere!$B803="","",ABS($CZ803-DQ803))</f>
        <v/>
      </c>
      <c r="DT803" s="250" t="str">
        <f>IF(DataGoesHere!$B803="","",DS803^2)</f>
        <v/>
      </c>
      <c r="DU803" s="249" t="str">
        <f>IF(DataGoesHere!$B803="","",DS803/$CZ803)</f>
        <v/>
      </c>
      <c r="DV803" s="250" t="str">
        <f>IF(DataGoesHere!$B803="","",SUM(DR$2:DR803)/AVERAGE(DS:DS))</f>
        <v/>
      </c>
      <c r="DX803" s="19" t="str">
        <f>IF(DataGoesHere!$B802="","",(DB797*(Output!$O$49/Output!$P$49))+(IntermediateCalcs!DB798*(Output!$M$49/Output!$P$49))+(IntermediateCalcs!DB799*(Output!$K$49/Output!$P$49))+(DB800*(Output!$I$49/Output!$P$49))+(IntermediateCalcs!DB801*(Output!$G$49/Output!$P$49))+(IntermediateCalcs!DB802*(Output!$E$49/Output!$P$49)))</f>
        <v/>
      </c>
      <c r="DY803" s="274" t="str">
        <f>IF(DX803="","",IF(IntermediateCalcs!$AO$9="Yes",IntermediateCalcs!DX803*$CX803,IntermediateCalcs!DX803))</f>
        <v/>
      </c>
      <c r="DZ803" s="250" t="str">
        <f>IF(DataGoesHere!$B803="","",($CZ803-DY803))</f>
        <v/>
      </c>
      <c r="EA803" s="250" t="str">
        <f>IF(DataGoesHere!$B803="","",ABS($CZ803-DY803))</f>
        <v/>
      </c>
      <c r="EB803" s="250" t="str">
        <f>IF(DataGoesHere!$B803="","",EA803^2)</f>
        <v/>
      </c>
      <c r="EC803" s="249" t="str">
        <f>IF(DataGoesHere!$B803="","",EA803/$CZ803)</f>
        <v/>
      </c>
      <c r="ED803" s="250" t="str">
        <f>IF(DataGoesHere!$B803="","",SUM(DZ$2:DZ803)/AVERAGE(EA:EA))</f>
        <v/>
      </c>
    </row>
    <row r="804" spans="20:134" x14ac:dyDescent="0.2">
      <c r="T804" s="240"/>
      <c r="U804" s="86"/>
      <c r="V804" s="86"/>
      <c r="W804" s="86"/>
      <c r="X804" s="86"/>
      <c r="Y804" s="86"/>
      <c r="Z804" s="86"/>
      <c r="AA804" s="86"/>
      <c r="AB804" s="86"/>
      <c r="AC804" s="86"/>
      <c r="AD804" s="245" t="str">
        <f>IF(DataGoesHere!$B804="","",(DataGoesHere!$B804/SUM(DataGoesHere!$B794:'DataGoesHere'!$B805)))</f>
        <v/>
      </c>
      <c r="AE804" s="241"/>
      <c r="CV804" s="310" t="str">
        <f>IF(DataGoesHere!B804="","",DataGoesHere!A804)</f>
        <v/>
      </c>
      <c r="CW804" s="271">
        <f t="shared" ca="1" si="32"/>
        <v>11</v>
      </c>
      <c r="CX804" s="272">
        <f t="shared" ca="1" si="33"/>
        <v>0.97463169608807265</v>
      </c>
      <c r="CY804" s="266">
        <f>DataGoesHere!A804</f>
        <v>803</v>
      </c>
      <c r="CZ804" s="19" t="str">
        <f>IF(DataGoesHere!B804="","",DataGoesHere!B804)</f>
        <v/>
      </c>
      <c r="DA804" s="19" t="str">
        <f>IF(DataGoesHere!B804="","",IF(AH$5="No",DataGoesHere!B804,DataGoesHere!B804-(AH$2*(DataGoesHere!A804-1))))</f>
        <v/>
      </c>
      <c r="DB804" s="19" t="str">
        <f>IF(DataGoesHere!B804="","",IF(AO$9="No",DataGoesHere!B804,DataGoesHere!B804/CX804))</f>
        <v/>
      </c>
      <c r="DC804" s="19" t="str">
        <f>IF(DataGoesHere!B804="","",IF(AO$9="No",DA804,DA804/CX804))</f>
        <v/>
      </c>
      <c r="DD804" s="293" t="str">
        <f>IF(CZ804="",IF(COUNTIF(DD$2:DD803,"Forecast")&lt;Output!E$43,"Forecast",""),"Actual")</f>
        <v/>
      </c>
      <c r="DF804" s="19" t="str">
        <f>IF(DataGoesHere!B803="",IF(DD804="Forecast",(Output!$E$47*IntermediateCalcs!DH803)+((1-Output!$E$47)*IntermediateCalcs!DF803),""),(Output!$E$47*IntermediateCalcs!DB803)+((1-Output!$E$47)*IntermediateCalcs!DF803))</f>
        <v/>
      </c>
      <c r="DG804" s="19" t="str">
        <f>IF(DataGoesHere!B803="",IF(DD804="Forecast",(Output!$G$47*(IntermediateCalcs!DF804-IntermediateCalcs!DF803))+((1-Output!$G$47)*IntermediateCalcs!DG803),""),(Output!$G$47*(IntermediateCalcs!DF804-IntermediateCalcs!DF803))+((1-Output!$G$47)*IntermediateCalcs!DG803))</f>
        <v/>
      </c>
      <c r="DH804" s="19" t="str">
        <f>IF(DataGoesHere!B803="",IF(DD804="Forecast",DF804+DG804,""),DF804+DG804)</f>
        <v/>
      </c>
      <c r="DI804" s="274" t="str">
        <f>IF(DH804="","",IF(IntermediateCalcs!$AO$9="Yes",IntermediateCalcs!DH804*$CX804,IntermediateCalcs!DH804))</f>
        <v/>
      </c>
      <c r="DJ804" s="250" t="str">
        <f>IF(DataGoesHere!$B804="","",($CZ804-DI804))</f>
        <v/>
      </c>
      <c r="DK804" s="250" t="str">
        <f>IF(DataGoesHere!$B804="","",ABS($CZ804-DI804))</f>
        <v/>
      </c>
      <c r="DL804" s="250" t="str">
        <f>IF(DataGoesHere!$B804="","",DK804^2)</f>
        <v/>
      </c>
      <c r="DM804" s="249" t="str">
        <f>IF(DataGoesHere!$B804="","",DK804/$CZ804)</f>
        <v/>
      </c>
      <c r="DN804" s="250" t="str">
        <f>IF(DataGoesHere!$B804="","",SUM(DJ$2:DJ804)/AVERAGE(DK:DK))</f>
        <v/>
      </c>
      <c r="DP804" s="19" t="str">
        <f>IF(DataGoesHere!B804="",IF($DD804="Forecast",(Output!E$48*IntermediateCalcs!CY804)+Output!G$48,""),(Output!E$48*IntermediateCalcs!CY804)+Output!G$48)</f>
        <v/>
      </c>
      <c r="DQ804" s="274" t="str">
        <f>IF(DP804="","",IF(IntermediateCalcs!$AO$9="Yes",IntermediateCalcs!DP804*$CX804,IntermediateCalcs!DP804))</f>
        <v/>
      </c>
      <c r="DR804" s="250" t="str">
        <f>IF(DataGoesHere!$B804="","",($CZ804-DQ804))</f>
        <v/>
      </c>
      <c r="DS804" s="250" t="str">
        <f>IF(DataGoesHere!$B804="","",ABS($CZ804-DQ804))</f>
        <v/>
      </c>
      <c r="DT804" s="250" t="str">
        <f>IF(DataGoesHere!$B804="","",DS804^2)</f>
        <v/>
      </c>
      <c r="DU804" s="249" t="str">
        <f>IF(DataGoesHere!$B804="","",DS804/$CZ804)</f>
        <v/>
      </c>
      <c r="DV804" s="250" t="str">
        <f>IF(DataGoesHere!$B804="","",SUM(DR$2:DR804)/AVERAGE(DS:DS))</f>
        <v/>
      </c>
      <c r="DX804" s="19" t="str">
        <f>IF(DataGoesHere!$B803="","",(DB798*(Output!$O$49/Output!$P$49))+(IntermediateCalcs!DB799*(Output!$M$49/Output!$P$49))+(IntermediateCalcs!DB800*(Output!$K$49/Output!$P$49))+(DB801*(Output!$I$49/Output!$P$49))+(IntermediateCalcs!DB802*(Output!$G$49/Output!$P$49))+(IntermediateCalcs!DB803*(Output!$E$49/Output!$P$49)))</f>
        <v/>
      </c>
      <c r="DY804" s="274" t="str">
        <f>IF(DX804="","",IF(IntermediateCalcs!$AO$9="Yes",IntermediateCalcs!DX804*$CX804,IntermediateCalcs!DX804))</f>
        <v/>
      </c>
      <c r="DZ804" s="250" t="str">
        <f>IF(DataGoesHere!$B804="","",($CZ804-DY804))</f>
        <v/>
      </c>
      <c r="EA804" s="250" t="str">
        <f>IF(DataGoesHere!$B804="","",ABS($CZ804-DY804))</f>
        <v/>
      </c>
      <c r="EB804" s="250" t="str">
        <f>IF(DataGoesHere!$B804="","",EA804^2)</f>
        <v/>
      </c>
      <c r="EC804" s="249" t="str">
        <f>IF(DataGoesHere!$B804="","",EA804/$CZ804)</f>
        <v/>
      </c>
      <c r="ED804" s="250" t="str">
        <f>IF(DataGoesHere!$B804="","",SUM(DZ$2:DZ804)/AVERAGE(EA:EA))</f>
        <v/>
      </c>
    </row>
    <row r="805" spans="20:134" x14ac:dyDescent="0.2">
      <c r="T805" s="242"/>
      <c r="U805" s="243"/>
      <c r="V805" s="243"/>
      <c r="W805" s="243"/>
      <c r="X805" s="243"/>
      <c r="Y805" s="243"/>
      <c r="Z805" s="243"/>
      <c r="AA805" s="243"/>
      <c r="AB805" s="243"/>
      <c r="AC805" s="243"/>
      <c r="AD805" s="243"/>
      <c r="AE805" s="246" t="str">
        <f>IF(DataGoesHere!$B805="","",(DataGoesHere!$B805/SUM(DataGoesHere!$B794:'DataGoesHere'!$B805)))</f>
        <v/>
      </c>
      <c r="CV805" s="310" t="str">
        <f>IF(DataGoesHere!B805="","",DataGoesHere!A805)</f>
        <v/>
      </c>
      <c r="CW805" s="271">
        <f t="shared" ca="1" si="32"/>
        <v>12</v>
      </c>
      <c r="CX805" s="272">
        <f t="shared" ca="1" si="33"/>
        <v>1.0054005237672714</v>
      </c>
      <c r="CY805" s="266">
        <f>DataGoesHere!A805</f>
        <v>804</v>
      </c>
      <c r="CZ805" s="19" t="str">
        <f>IF(DataGoesHere!B805="","",DataGoesHere!B805)</f>
        <v/>
      </c>
      <c r="DA805" s="19" t="str">
        <f>IF(DataGoesHere!B805="","",IF(AH$5="No",DataGoesHere!B805,DataGoesHere!B805-(AH$2*(DataGoesHere!A805-1))))</f>
        <v/>
      </c>
      <c r="DB805" s="19" t="str">
        <f>IF(DataGoesHere!B805="","",IF(AO$9="No",DataGoesHere!B805,DataGoesHere!B805/CX805))</f>
        <v/>
      </c>
      <c r="DC805" s="19" t="str">
        <f>IF(DataGoesHere!B805="","",IF(AO$9="No",DA805,DA805/CX805))</f>
        <v/>
      </c>
      <c r="DD805" s="293" t="str">
        <f>IF(CZ805="",IF(COUNTIF(DD$2:DD804,"Forecast")&lt;Output!E$43,"Forecast",""),"Actual")</f>
        <v/>
      </c>
      <c r="DF805" s="19" t="str">
        <f>IF(DataGoesHere!B804="",IF(DD805="Forecast",(Output!$E$47*IntermediateCalcs!DH804)+((1-Output!$E$47)*IntermediateCalcs!DF804),""),(Output!$E$47*IntermediateCalcs!DB804)+((1-Output!$E$47)*IntermediateCalcs!DF804))</f>
        <v/>
      </c>
      <c r="DG805" s="19" t="str">
        <f>IF(DataGoesHere!B804="",IF(DD805="Forecast",(Output!$G$47*(IntermediateCalcs!DF805-IntermediateCalcs!DF804))+((1-Output!$G$47)*IntermediateCalcs!DG804),""),(Output!$G$47*(IntermediateCalcs!DF805-IntermediateCalcs!DF804))+((1-Output!$G$47)*IntermediateCalcs!DG804))</f>
        <v/>
      </c>
      <c r="DH805" s="19" t="str">
        <f>IF(DataGoesHere!B804="",IF(DD805="Forecast",DF805+DG805,""),DF805+DG805)</f>
        <v/>
      </c>
      <c r="DI805" s="274" t="str">
        <f>IF(DH805="","",IF(IntermediateCalcs!$AO$9="Yes",IntermediateCalcs!DH805*$CX805,IntermediateCalcs!DH805))</f>
        <v/>
      </c>
      <c r="DJ805" s="250" t="str">
        <f>IF(DataGoesHere!$B805="","",($CZ805-DI805))</f>
        <v/>
      </c>
      <c r="DK805" s="250" t="str">
        <f>IF(DataGoesHere!$B805="","",ABS($CZ805-DI805))</f>
        <v/>
      </c>
      <c r="DL805" s="250" t="str">
        <f>IF(DataGoesHere!$B805="","",DK805^2)</f>
        <v/>
      </c>
      <c r="DM805" s="249" t="str">
        <f>IF(DataGoesHere!$B805="","",DK805/$CZ805)</f>
        <v/>
      </c>
      <c r="DN805" s="250" t="str">
        <f>IF(DataGoesHere!$B805="","",SUM(DJ$2:DJ805)/AVERAGE(DK:DK))</f>
        <v/>
      </c>
      <c r="DP805" s="19" t="str">
        <f>IF(DataGoesHere!B805="",IF($DD805="Forecast",(Output!E$48*IntermediateCalcs!CY805)+Output!G$48,""),(Output!E$48*IntermediateCalcs!CY805)+Output!G$48)</f>
        <v/>
      </c>
      <c r="DQ805" s="274" t="str">
        <f>IF(DP805="","",IF(IntermediateCalcs!$AO$9="Yes",IntermediateCalcs!DP805*$CX805,IntermediateCalcs!DP805))</f>
        <v/>
      </c>
      <c r="DR805" s="250" t="str">
        <f>IF(DataGoesHere!$B805="","",($CZ805-DQ805))</f>
        <v/>
      </c>
      <c r="DS805" s="250" t="str">
        <f>IF(DataGoesHere!$B805="","",ABS($CZ805-DQ805))</f>
        <v/>
      </c>
      <c r="DT805" s="250" t="str">
        <f>IF(DataGoesHere!$B805="","",DS805^2)</f>
        <v/>
      </c>
      <c r="DU805" s="249" t="str">
        <f>IF(DataGoesHere!$B805="","",DS805/$CZ805)</f>
        <v/>
      </c>
      <c r="DV805" s="250" t="str">
        <f>IF(DataGoesHere!$B805="","",SUM(DR$2:DR805)/AVERAGE(DS:DS))</f>
        <v/>
      </c>
      <c r="DX805" s="19" t="str">
        <f>IF(DataGoesHere!$B804="","",(DB799*(Output!$O$49/Output!$P$49))+(IntermediateCalcs!DB800*(Output!$M$49/Output!$P$49))+(IntermediateCalcs!DB801*(Output!$K$49/Output!$P$49))+(DB802*(Output!$I$49/Output!$P$49))+(IntermediateCalcs!DB803*(Output!$G$49/Output!$P$49))+(IntermediateCalcs!DB804*(Output!$E$49/Output!$P$49)))</f>
        <v/>
      </c>
      <c r="DY805" s="274" t="str">
        <f>IF(DX805="","",IF(IntermediateCalcs!$AO$9="Yes",IntermediateCalcs!DX805*$CX805,IntermediateCalcs!DX805))</f>
        <v/>
      </c>
      <c r="DZ805" s="250" t="str">
        <f>IF(DataGoesHere!$B805="","",($CZ805-DY805))</f>
        <v/>
      </c>
      <c r="EA805" s="250" t="str">
        <f>IF(DataGoesHere!$B805="","",ABS($CZ805-DY805))</f>
        <v/>
      </c>
      <c r="EB805" s="250" t="str">
        <f>IF(DataGoesHere!$B805="","",EA805^2)</f>
        <v/>
      </c>
      <c r="EC805" s="249" t="str">
        <f>IF(DataGoesHere!$B805="","",EA805/$CZ805)</f>
        <v/>
      </c>
      <c r="ED805" s="250" t="str">
        <f>IF(DataGoesHere!$B805="","",SUM(DZ$2:DZ805)/AVERAGE(EA:EA))</f>
        <v/>
      </c>
    </row>
    <row r="806" spans="20:134" x14ac:dyDescent="0.2">
      <c r="T806" s="244" t="str">
        <f>IF(DataGoesHere!$B806="","",(DataGoesHere!$B806/SUM(DataGoesHere!$B806:'DataGoesHere'!$B817)))</f>
        <v/>
      </c>
      <c r="U806" s="238"/>
      <c r="V806" s="238"/>
      <c r="W806" s="238"/>
      <c r="X806" s="238"/>
      <c r="Y806" s="238"/>
      <c r="Z806" s="238"/>
      <c r="AA806" s="238"/>
      <c r="AB806" s="238"/>
      <c r="AC806" s="238"/>
      <c r="AD806" s="238"/>
      <c r="AE806" s="239"/>
      <c r="CV806" s="310" t="str">
        <f>IF(DataGoesHere!B806="","",DataGoesHere!A806)</f>
        <v/>
      </c>
      <c r="CW806" s="271">
        <f t="shared" ca="1" si="32"/>
        <v>1</v>
      </c>
      <c r="CX806" s="272">
        <f t="shared" ca="1" si="33"/>
        <v>1.3236179355303281</v>
      </c>
      <c r="CY806" s="266">
        <f>DataGoesHere!A806</f>
        <v>805</v>
      </c>
      <c r="CZ806" s="19" t="str">
        <f>IF(DataGoesHere!B806="","",DataGoesHere!B806)</f>
        <v/>
      </c>
      <c r="DA806" s="19" t="str">
        <f>IF(DataGoesHere!B806="","",IF(AH$5="No",DataGoesHere!B806,DataGoesHere!B806-(AH$2*(DataGoesHere!A806-1))))</f>
        <v/>
      </c>
      <c r="DB806" s="19" t="str">
        <f>IF(DataGoesHere!B806="","",IF(AO$9="No",DataGoesHere!B806,DataGoesHere!B806/CX806))</f>
        <v/>
      </c>
      <c r="DC806" s="19" t="str">
        <f>IF(DataGoesHere!B806="","",IF(AO$9="No",DA806,DA806/CX806))</f>
        <v/>
      </c>
      <c r="DD806" s="293" t="str">
        <f>IF(CZ806="",IF(COUNTIF(DD$2:DD805,"Forecast")&lt;Output!E$43,"Forecast",""),"Actual")</f>
        <v/>
      </c>
      <c r="DF806" s="19" t="str">
        <f>IF(DataGoesHere!B805="",IF(DD806="Forecast",(Output!$E$47*IntermediateCalcs!DH805)+((1-Output!$E$47)*IntermediateCalcs!DF805),""),(Output!$E$47*IntermediateCalcs!DB805)+((1-Output!$E$47)*IntermediateCalcs!DF805))</f>
        <v/>
      </c>
      <c r="DG806" s="19" t="str">
        <f>IF(DataGoesHere!B805="",IF(DD806="Forecast",(Output!$G$47*(IntermediateCalcs!DF806-IntermediateCalcs!DF805))+((1-Output!$G$47)*IntermediateCalcs!DG805),""),(Output!$G$47*(IntermediateCalcs!DF806-IntermediateCalcs!DF805))+((1-Output!$G$47)*IntermediateCalcs!DG805))</f>
        <v/>
      </c>
      <c r="DH806" s="19" t="str">
        <f>IF(DataGoesHere!B805="",IF(DD806="Forecast",DF806+DG806,""),DF806+DG806)</f>
        <v/>
      </c>
      <c r="DI806" s="274" t="str">
        <f>IF(DH806="","",IF(IntermediateCalcs!$AO$9="Yes",IntermediateCalcs!DH806*$CX806,IntermediateCalcs!DH806))</f>
        <v/>
      </c>
      <c r="DJ806" s="250" t="str">
        <f>IF(DataGoesHere!$B806="","",($CZ806-DI806))</f>
        <v/>
      </c>
      <c r="DK806" s="250" t="str">
        <f>IF(DataGoesHere!$B806="","",ABS($CZ806-DI806))</f>
        <v/>
      </c>
      <c r="DL806" s="250" t="str">
        <f>IF(DataGoesHere!$B806="","",DK806^2)</f>
        <v/>
      </c>
      <c r="DM806" s="249" t="str">
        <f>IF(DataGoesHere!$B806="","",DK806/$CZ806)</f>
        <v/>
      </c>
      <c r="DN806" s="250" t="str">
        <f>IF(DataGoesHere!$B806="","",SUM(DJ$2:DJ806)/AVERAGE(DK:DK))</f>
        <v/>
      </c>
      <c r="DP806" s="19" t="str">
        <f>IF(DataGoesHere!B806="",IF($DD806="Forecast",(Output!E$48*IntermediateCalcs!CY806)+Output!G$48,""),(Output!E$48*IntermediateCalcs!CY806)+Output!G$48)</f>
        <v/>
      </c>
      <c r="DQ806" s="274" t="str">
        <f>IF(DP806="","",IF(IntermediateCalcs!$AO$9="Yes",IntermediateCalcs!DP806*$CX806,IntermediateCalcs!DP806))</f>
        <v/>
      </c>
      <c r="DR806" s="250" t="str">
        <f>IF(DataGoesHere!$B806="","",($CZ806-DQ806))</f>
        <v/>
      </c>
      <c r="DS806" s="250" t="str">
        <f>IF(DataGoesHere!$B806="","",ABS($CZ806-DQ806))</f>
        <v/>
      </c>
      <c r="DT806" s="250" t="str">
        <f>IF(DataGoesHere!$B806="","",DS806^2)</f>
        <v/>
      </c>
      <c r="DU806" s="249" t="str">
        <f>IF(DataGoesHere!$B806="","",DS806/$CZ806)</f>
        <v/>
      </c>
      <c r="DV806" s="250" t="str">
        <f>IF(DataGoesHere!$B806="","",SUM(DR$2:DR806)/AVERAGE(DS:DS))</f>
        <v/>
      </c>
      <c r="DX806" s="19" t="str">
        <f>IF(DataGoesHere!$B805="","",(DB800*(Output!$O$49/Output!$P$49))+(IntermediateCalcs!DB801*(Output!$M$49/Output!$P$49))+(IntermediateCalcs!DB802*(Output!$K$49/Output!$P$49))+(DB803*(Output!$I$49/Output!$P$49))+(IntermediateCalcs!DB804*(Output!$G$49/Output!$P$49))+(IntermediateCalcs!DB805*(Output!$E$49/Output!$P$49)))</f>
        <v/>
      </c>
      <c r="DY806" s="274" t="str">
        <f>IF(DX806="","",IF(IntermediateCalcs!$AO$9="Yes",IntermediateCalcs!DX806*$CX806,IntermediateCalcs!DX806))</f>
        <v/>
      </c>
      <c r="DZ806" s="250" t="str">
        <f>IF(DataGoesHere!$B806="","",($CZ806-DY806))</f>
        <v/>
      </c>
      <c r="EA806" s="250" t="str">
        <f>IF(DataGoesHere!$B806="","",ABS($CZ806-DY806))</f>
        <v/>
      </c>
      <c r="EB806" s="250" t="str">
        <f>IF(DataGoesHere!$B806="","",EA806^2)</f>
        <v/>
      </c>
      <c r="EC806" s="249" t="str">
        <f>IF(DataGoesHere!$B806="","",EA806/$CZ806)</f>
        <v/>
      </c>
      <c r="ED806" s="250" t="str">
        <f>IF(DataGoesHere!$B806="","",SUM(DZ$2:DZ806)/AVERAGE(EA:EA))</f>
        <v/>
      </c>
    </row>
    <row r="807" spans="20:134" x14ac:dyDescent="0.2">
      <c r="T807" s="240"/>
      <c r="U807" s="245" t="str">
        <f>IF(DataGoesHere!$B807="","",(DataGoesHere!$B807/SUM(DataGoesHere!$B807:'DataGoesHere'!$B817)))</f>
        <v/>
      </c>
      <c r="V807" s="86"/>
      <c r="W807" s="86"/>
      <c r="X807" s="86"/>
      <c r="Y807" s="86"/>
      <c r="Z807" s="86"/>
      <c r="AA807" s="86"/>
      <c r="AB807" s="86"/>
      <c r="AC807" s="86"/>
      <c r="AD807" s="86"/>
      <c r="AE807" s="241"/>
      <c r="CV807" s="310" t="str">
        <f>IF(DataGoesHere!B807="","",DataGoesHere!A807)</f>
        <v/>
      </c>
      <c r="CW807" s="271">
        <f t="shared" ca="1" si="32"/>
        <v>2</v>
      </c>
      <c r="CX807" s="272">
        <f t="shared" ca="1" si="33"/>
        <v>0.80574490527728204</v>
      </c>
      <c r="CY807" s="266">
        <f>DataGoesHere!A807</f>
        <v>806</v>
      </c>
      <c r="CZ807" s="19" t="str">
        <f>IF(DataGoesHere!B807="","",DataGoesHere!B807)</f>
        <v/>
      </c>
      <c r="DA807" s="19" t="str">
        <f>IF(DataGoesHere!B807="","",IF(AH$5="No",DataGoesHere!B807,DataGoesHere!B807-(AH$2*(DataGoesHere!A807-1))))</f>
        <v/>
      </c>
      <c r="DB807" s="19" t="str">
        <f>IF(DataGoesHere!B807="","",IF(AO$9="No",DataGoesHere!B807,DataGoesHere!B807/CX807))</f>
        <v/>
      </c>
      <c r="DC807" s="19" t="str">
        <f>IF(DataGoesHere!B807="","",IF(AO$9="No",DA807,DA807/CX807))</f>
        <v/>
      </c>
      <c r="DD807" s="293" t="str">
        <f>IF(CZ807="",IF(COUNTIF(DD$2:DD806,"Forecast")&lt;Output!E$43,"Forecast",""),"Actual")</f>
        <v/>
      </c>
      <c r="DF807" s="19" t="str">
        <f>IF(DataGoesHere!B806="",IF(DD807="Forecast",(Output!$E$47*IntermediateCalcs!DH806)+((1-Output!$E$47)*IntermediateCalcs!DF806),""),(Output!$E$47*IntermediateCalcs!DB806)+((1-Output!$E$47)*IntermediateCalcs!DF806))</f>
        <v/>
      </c>
      <c r="DG807" s="19" t="str">
        <f>IF(DataGoesHere!B806="",IF(DD807="Forecast",(Output!$G$47*(IntermediateCalcs!DF807-IntermediateCalcs!DF806))+((1-Output!$G$47)*IntermediateCalcs!DG806),""),(Output!$G$47*(IntermediateCalcs!DF807-IntermediateCalcs!DF806))+((1-Output!$G$47)*IntermediateCalcs!DG806))</f>
        <v/>
      </c>
      <c r="DH807" s="19" t="str">
        <f>IF(DataGoesHere!B806="",IF(DD807="Forecast",DF807+DG807,""),DF807+DG807)</f>
        <v/>
      </c>
      <c r="DI807" s="274" t="str">
        <f>IF(DH807="","",IF(IntermediateCalcs!$AO$9="Yes",IntermediateCalcs!DH807*$CX807,IntermediateCalcs!DH807))</f>
        <v/>
      </c>
      <c r="DJ807" s="250" t="str">
        <f>IF(DataGoesHere!$B807="","",($CZ807-DI807))</f>
        <v/>
      </c>
      <c r="DK807" s="250" t="str">
        <f>IF(DataGoesHere!$B807="","",ABS($CZ807-DI807))</f>
        <v/>
      </c>
      <c r="DL807" s="250" t="str">
        <f>IF(DataGoesHere!$B807="","",DK807^2)</f>
        <v/>
      </c>
      <c r="DM807" s="249" t="str">
        <f>IF(DataGoesHere!$B807="","",DK807/$CZ807)</f>
        <v/>
      </c>
      <c r="DN807" s="250" t="str">
        <f>IF(DataGoesHere!$B807="","",SUM(DJ$2:DJ807)/AVERAGE(DK:DK))</f>
        <v/>
      </c>
      <c r="DP807" s="19" t="str">
        <f>IF(DataGoesHere!B807="",IF($DD807="Forecast",(Output!E$48*IntermediateCalcs!CY807)+Output!G$48,""),(Output!E$48*IntermediateCalcs!CY807)+Output!G$48)</f>
        <v/>
      </c>
      <c r="DQ807" s="274" t="str">
        <f>IF(DP807="","",IF(IntermediateCalcs!$AO$9="Yes",IntermediateCalcs!DP807*$CX807,IntermediateCalcs!DP807))</f>
        <v/>
      </c>
      <c r="DR807" s="250" t="str">
        <f>IF(DataGoesHere!$B807="","",($CZ807-DQ807))</f>
        <v/>
      </c>
      <c r="DS807" s="250" t="str">
        <f>IF(DataGoesHere!$B807="","",ABS($CZ807-DQ807))</f>
        <v/>
      </c>
      <c r="DT807" s="250" t="str">
        <f>IF(DataGoesHere!$B807="","",DS807^2)</f>
        <v/>
      </c>
      <c r="DU807" s="249" t="str">
        <f>IF(DataGoesHere!$B807="","",DS807/$CZ807)</f>
        <v/>
      </c>
      <c r="DV807" s="250" t="str">
        <f>IF(DataGoesHere!$B807="","",SUM(DR$2:DR807)/AVERAGE(DS:DS))</f>
        <v/>
      </c>
      <c r="DX807" s="19" t="str">
        <f>IF(DataGoesHere!$B806="","",(DB801*(Output!$O$49/Output!$P$49))+(IntermediateCalcs!DB802*(Output!$M$49/Output!$P$49))+(IntermediateCalcs!DB803*(Output!$K$49/Output!$P$49))+(DB804*(Output!$I$49/Output!$P$49))+(IntermediateCalcs!DB805*(Output!$G$49/Output!$P$49))+(IntermediateCalcs!DB806*(Output!$E$49/Output!$P$49)))</f>
        <v/>
      </c>
      <c r="DY807" s="274" t="str">
        <f>IF(DX807="","",IF(IntermediateCalcs!$AO$9="Yes",IntermediateCalcs!DX807*$CX807,IntermediateCalcs!DX807))</f>
        <v/>
      </c>
      <c r="DZ807" s="250" t="str">
        <f>IF(DataGoesHere!$B807="","",($CZ807-DY807))</f>
        <v/>
      </c>
      <c r="EA807" s="250" t="str">
        <f>IF(DataGoesHere!$B807="","",ABS($CZ807-DY807))</f>
        <v/>
      </c>
      <c r="EB807" s="250" t="str">
        <f>IF(DataGoesHere!$B807="","",EA807^2)</f>
        <v/>
      </c>
      <c r="EC807" s="249" t="str">
        <f>IF(DataGoesHere!$B807="","",EA807/$CZ807)</f>
        <v/>
      </c>
      <c r="ED807" s="250" t="str">
        <f>IF(DataGoesHere!$B807="","",SUM(DZ$2:DZ807)/AVERAGE(EA:EA))</f>
        <v/>
      </c>
    </row>
    <row r="808" spans="20:134" x14ac:dyDescent="0.2">
      <c r="T808" s="240"/>
      <c r="U808" s="86"/>
      <c r="V808" s="245" t="str">
        <f>IF(DataGoesHere!$B808="","",(DataGoesHere!$B808/SUM(DataGoesHere!$B806:'DataGoesHere'!$B817)))</f>
        <v/>
      </c>
      <c r="W808" s="86"/>
      <c r="X808" s="86"/>
      <c r="Y808" s="86"/>
      <c r="Z808" s="86"/>
      <c r="AA808" s="86"/>
      <c r="AB808" s="86"/>
      <c r="AC808" s="86"/>
      <c r="AD808" s="86"/>
      <c r="AE808" s="241"/>
      <c r="CV808" s="310" t="str">
        <f>IF(DataGoesHere!B808="","",DataGoesHere!A808)</f>
        <v/>
      </c>
      <c r="CW808" s="271">
        <f t="shared" ca="1" si="32"/>
        <v>3</v>
      </c>
      <c r="CX808" s="272">
        <f t="shared" ca="1" si="33"/>
        <v>0.79862940076451561</v>
      </c>
      <c r="CY808" s="266">
        <f>DataGoesHere!A808</f>
        <v>807</v>
      </c>
      <c r="CZ808" s="19" t="str">
        <f>IF(DataGoesHere!B808="","",DataGoesHere!B808)</f>
        <v/>
      </c>
      <c r="DA808" s="19" t="str">
        <f>IF(DataGoesHere!B808="","",IF(AH$5="No",DataGoesHere!B808,DataGoesHere!B808-(AH$2*(DataGoesHere!A808-1))))</f>
        <v/>
      </c>
      <c r="DB808" s="19" t="str">
        <f>IF(DataGoesHere!B808="","",IF(AO$9="No",DataGoesHere!B808,DataGoesHere!B808/CX808))</f>
        <v/>
      </c>
      <c r="DC808" s="19" t="str">
        <f>IF(DataGoesHere!B808="","",IF(AO$9="No",DA808,DA808/CX808))</f>
        <v/>
      </c>
      <c r="DD808" s="293" t="str">
        <f>IF(CZ808="",IF(COUNTIF(DD$2:DD807,"Forecast")&lt;Output!E$43,"Forecast",""),"Actual")</f>
        <v/>
      </c>
      <c r="DF808" s="19" t="str">
        <f>IF(DataGoesHere!B807="",IF(DD808="Forecast",(Output!$E$47*IntermediateCalcs!DH807)+((1-Output!$E$47)*IntermediateCalcs!DF807),""),(Output!$E$47*IntermediateCalcs!DB807)+((1-Output!$E$47)*IntermediateCalcs!DF807))</f>
        <v/>
      </c>
      <c r="DG808" s="19" t="str">
        <f>IF(DataGoesHere!B807="",IF(DD808="Forecast",(Output!$G$47*(IntermediateCalcs!DF808-IntermediateCalcs!DF807))+((1-Output!$G$47)*IntermediateCalcs!DG807),""),(Output!$G$47*(IntermediateCalcs!DF808-IntermediateCalcs!DF807))+((1-Output!$G$47)*IntermediateCalcs!DG807))</f>
        <v/>
      </c>
      <c r="DH808" s="19" t="str">
        <f>IF(DataGoesHere!B807="",IF(DD808="Forecast",DF808+DG808,""),DF808+DG808)</f>
        <v/>
      </c>
      <c r="DI808" s="274" t="str">
        <f>IF(DH808="","",IF(IntermediateCalcs!$AO$9="Yes",IntermediateCalcs!DH808*$CX808,IntermediateCalcs!DH808))</f>
        <v/>
      </c>
      <c r="DJ808" s="250" t="str">
        <f>IF(DataGoesHere!$B808="","",($CZ808-DI808))</f>
        <v/>
      </c>
      <c r="DK808" s="250" t="str">
        <f>IF(DataGoesHere!$B808="","",ABS($CZ808-DI808))</f>
        <v/>
      </c>
      <c r="DL808" s="250" t="str">
        <f>IF(DataGoesHere!$B808="","",DK808^2)</f>
        <v/>
      </c>
      <c r="DM808" s="249" t="str">
        <f>IF(DataGoesHere!$B808="","",DK808/$CZ808)</f>
        <v/>
      </c>
      <c r="DN808" s="250" t="str">
        <f>IF(DataGoesHere!$B808="","",SUM(DJ$2:DJ808)/AVERAGE(DK:DK))</f>
        <v/>
      </c>
      <c r="DP808" s="19" t="str">
        <f>IF(DataGoesHere!B808="",IF($DD808="Forecast",(Output!E$48*IntermediateCalcs!CY808)+Output!G$48,""),(Output!E$48*IntermediateCalcs!CY808)+Output!G$48)</f>
        <v/>
      </c>
      <c r="DQ808" s="274" t="str">
        <f>IF(DP808="","",IF(IntermediateCalcs!$AO$9="Yes",IntermediateCalcs!DP808*$CX808,IntermediateCalcs!DP808))</f>
        <v/>
      </c>
      <c r="DR808" s="250" t="str">
        <f>IF(DataGoesHere!$B808="","",($CZ808-DQ808))</f>
        <v/>
      </c>
      <c r="DS808" s="250" t="str">
        <f>IF(DataGoesHere!$B808="","",ABS($CZ808-DQ808))</f>
        <v/>
      </c>
      <c r="DT808" s="250" t="str">
        <f>IF(DataGoesHere!$B808="","",DS808^2)</f>
        <v/>
      </c>
      <c r="DU808" s="249" t="str">
        <f>IF(DataGoesHere!$B808="","",DS808/$CZ808)</f>
        <v/>
      </c>
      <c r="DV808" s="250" t="str">
        <f>IF(DataGoesHere!$B808="","",SUM(DR$2:DR808)/AVERAGE(DS:DS))</f>
        <v/>
      </c>
      <c r="DX808" s="19" t="str">
        <f>IF(DataGoesHere!$B807="","",(DB802*(Output!$O$49/Output!$P$49))+(IntermediateCalcs!DB803*(Output!$M$49/Output!$P$49))+(IntermediateCalcs!DB804*(Output!$K$49/Output!$P$49))+(DB805*(Output!$I$49/Output!$P$49))+(IntermediateCalcs!DB806*(Output!$G$49/Output!$P$49))+(IntermediateCalcs!DB807*(Output!$E$49/Output!$P$49)))</f>
        <v/>
      </c>
      <c r="DY808" s="274" t="str">
        <f>IF(DX808="","",IF(IntermediateCalcs!$AO$9="Yes",IntermediateCalcs!DX808*$CX808,IntermediateCalcs!DX808))</f>
        <v/>
      </c>
      <c r="DZ808" s="250" t="str">
        <f>IF(DataGoesHere!$B808="","",($CZ808-DY808))</f>
        <v/>
      </c>
      <c r="EA808" s="250" t="str">
        <f>IF(DataGoesHere!$B808="","",ABS($CZ808-DY808))</f>
        <v/>
      </c>
      <c r="EB808" s="250" t="str">
        <f>IF(DataGoesHere!$B808="","",EA808^2)</f>
        <v/>
      </c>
      <c r="EC808" s="249" t="str">
        <f>IF(DataGoesHere!$B808="","",EA808/$CZ808)</f>
        <v/>
      </c>
      <c r="ED808" s="250" t="str">
        <f>IF(DataGoesHere!$B808="","",SUM(DZ$2:DZ808)/AVERAGE(EA:EA))</f>
        <v/>
      </c>
    </row>
    <row r="809" spans="20:134" x14ac:dyDescent="0.2">
      <c r="T809" s="240"/>
      <c r="U809" s="86"/>
      <c r="V809" s="86"/>
      <c r="W809" s="245" t="str">
        <f>IF(DataGoesHere!$B809="","",(DataGoesHere!$B809/SUM(DataGoesHere!$B806:'DataGoesHere'!$B817)))</f>
        <v/>
      </c>
      <c r="X809" s="86"/>
      <c r="Y809" s="86"/>
      <c r="Z809" s="86"/>
      <c r="AA809" s="86"/>
      <c r="AB809" s="86"/>
      <c r="AC809" s="86"/>
      <c r="AD809" s="86"/>
      <c r="AE809" s="241"/>
      <c r="CV809" s="310" t="str">
        <f>IF(DataGoesHere!B809="","",DataGoesHere!A809)</f>
        <v/>
      </c>
      <c r="CW809" s="271">
        <f t="shared" ca="1" si="32"/>
        <v>4</v>
      </c>
      <c r="CX809" s="272">
        <f t="shared" ca="1" si="33"/>
        <v>1.0149292433706087</v>
      </c>
      <c r="CY809" s="266">
        <f>DataGoesHere!A809</f>
        <v>808</v>
      </c>
      <c r="CZ809" s="19" t="str">
        <f>IF(DataGoesHere!B809="","",DataGoesHere!B809)</f>
        <v/>
      </c>
      <c r="DA809" s="19" t="str">
        <f>IF(DataGoesHere!B809="","",IF(AH$5="No",DataGoesHere!B809,DataGoesHere!B809-(AH$2*(DataGoesHere!A809-1))))</f>
        <v/>
      </c>
      <c r="DB809" s="19" t="str">
        <f>IF(DataGoesHere!B809="","",IF(AO$9="No",DataGoesHere!B809,DataGoesHere!B809/CX809))</f>
        <v/>
      </c>
      <c r="DC809" s="19" t="str">
        <f>IF(DataGoesHere!B809="","",IF(AO$9="No",DA809,DA809/CX809))</f>
        <v/>
      </c>
      <c r="DD809" s="293" t="str">
        <f>IF(CZ809="",IF(COUNTIF(DD$2:DD808,"Forecast")&lt;Output!E$43,"Forecast",""),"Actual")</f>
        <v/>
      </c>
      <c r="DF809" s="19" t="str">
        <f>IF(DataGoesHere!B808="",IF(DD809="Forecast",(Output!$E$47*IntermediateCalcs!DH808)+((1-Output!$E$47)*IntermediateCalcs!DF808),""),(Output!$E$47*IntermediateCalcs!DB808)+((1-Output!$E$47)*IntermediateCalcs!DF808))</f>
        <v/>
      </c>
      <c r="DG809" s="19" t="str">
        <f>IF(DataGoesHere!B808="",IF(DD809="Forecast",(Output!$G$47*(IntermediateCalcs!DF809-IntermediateCalcs!DF808))+((1-Output!$G$47)*IntermediateCalcs!DG808),""),(Output!$G$47*(IntermediateCalcs!DF809-IntermediateCalcs!DF808))+((1-Output!$G$47)*IntermediateCalcs!DG808))</f>
        <v/>
      </c>
      <c r="DH809" s="19" t="str">
        <f>IF(DataGoesHere!B808="",IF(DD809="Forecast",DF809+DG809,""),DF809+DG809)</f>
        <v/>
      </c>
      <c r="DI809" s="274" t="str">
        <f>IF(DH809="","",IF(IntermediateCalcs!$AO$9="Yes",IntermediateCalcs!DH809*$CX809,IntermediateCalcs!DH809))</f>
        <v/>
      </c>
      <c r="DJ809" s="250" t="str">
        <f>IF(DataGoesHere!$B809="","",($CZ809-DI809))</f>
        <v/>
      </c>
      <c r="DK809" s="250" t="str">
        <f>IF(DataGoesHere!$B809="","",ABS($CZ809-DI809))</f>
        <v/>
      </c>
      <c r="DL809" s="250" t="str">
        <f>IF(DataGoesHere!$B809="","",DK809^2)</f>
        <v/>
      </c>
      <c r="DM809" s="249" t="str">
        <f>IF(DataGoesHere!$B809="","",DK809/$CZ809)</f>
        <v/>
      </c>
      <c r="DN809" s="250" t="str">
        <f>IF(DataGoesHere!$B809="","",SUM(DJ$2:DJ809)/AVERAGE(DK:DK))</f>
        <v/>
      </c>
      <c r="DP809" s="19" t="str">
        <f>IF(DataGoesHere!B809="",IF($DD809="Forecast",(Output!E$48*IntermediateCalcs!CY809)+Output!G$48,""),(Output!E$48*IntermediateCalcs!CY809)+Output!G$48)</f>
        <v/>
      </c>
      <c r="DQ809" s="274" t="str">
        <f>IF(DP809="","",IF(IntermediateCalcs!$AO$9="Yes",IntermediateCalcs!DP809*$CX809,IntermediateCalcs!DP809))</f>
        <v/>
      </c>
      <c r="DR809" s="250" t="str">
        <f>IF(DataGoesHere!$B809="","",($CZ809-DQ809))</f>
        <v/>
      </c>
      <c r="DS809" s="250" t="str">
        <f>IF(DataGoesHere!$B809="","",ABS($CZ809-DQ809))</f>
        <v/>
      </c>
      <c r="DT809" s="250" t="str">
        <f>IF(DataGoesHere!$B809="","",DS809^2)</f>
        <v/>
      </c>
      <c r="DU809" s="249" t="str">
        <f>IF(DataGoesHere!$B809="","",DS809/$CZ809)</f>
        <v/>
      </c>
      <c r="DV809" s="250" t="str">
        <f>IF(DataGoesHere!$B809="","",SUM(DR$2:DR809)/AVERAGE(DS:DS))</f>
        <v/>
      </c>
      <c r="DX809" s="19" t="str">
        <f>IF(DataGoesHere!$B808="","",(DB803*(Output!$O$49/Output!$P$49))+(IntermediateCalcs!DB804*(Output!$M$49/Output!$P$49))+(IntermediateCalcs!DB805*(Output!$K$49/Output!$P$49))+(DB806*(Output!$I$49/Output!$P$49))+(IntermediateCalcs!DB807*(Output!$G$49/Output!$P$49))+(IntermediateCalcs!DB808*(Output!$E$49/Output!$P$49)))</f>
        <v/>
      </c>
      <c r="DY809" s="274" t="str">
        <f>IF(DX809="","",IF(IntermediateCalcs!$AO$9="Yes",IntermediateCalcs!DX809*$CX809,IntermediateCalcs!DX809))</f>
        <v/>
      </c>
      <c r="DZ809" s="250" t="str">
        <f>IF(DataGoesHere!$B809="","",($CZ809-DY809))</f>
        <v/>
      </c>
      <c r="EA809" s="250" t="str">
        <f>IF(DataGoesHere!$B809="","",ABS($CZ809-DY809))</f>
        <v/>
      </c>
      <c r="EB809" s="250" t="str">
        <f>IF(DataGoesHere!$B809="","",EA809^2)</f>
        <v/>
      </c>
      <c r="EC809" s="249" t="str">
        <f>IF(DataGoesHere!$B809="","",EA809/$CZ809)</f>
        <v/>
      </c>
      <c r="ED809" s="250" t="str">
        <f>IF(DataGoesHere!$B809="","",SUM(DZ$2:DZ809)/AVERAGE(EA:EA))</f>
        <v/>
      </c>
    </row>
    <row r="810" spans="20:134" x14ac:dyDescent="0.2">
      <c r="T810" s="240"/>
      <c r="U810" s="86"/>
      <c r="V810" s="86"/>
      <c r="W810" s="86"/>
      <c r="X810" s="245" t="str">
        <f>IF(DataGoesHere!$B810="","",(DataGoesHere!$B810/SUM(DataGoesHere!$B806:'DataGoesHere'!$B817)))</f>
        <v/>
      </c>
      <c r="Y810" s="86"/>
      <c r="Z810" s="86"/>
      <c r="AA810" s="86"/>
      <c r="AB810" s="86"/>
      <c r="AC810" s="86"/>
      <c r="AD810" s="86"/>
      <c r="AE810" s="241"/>
      <c r="CV810" s="310" t="str">
        <f>IF(DataGoesHere!B810="","",DataGoesHere!A810)</f>
        <v/>
      </c>
      <c r="CW810" s="271">
        <f t="shared" ca="1" si="32"/>
        <v>5</v>
      </c>
      <c r="CX810" s="272">
        <f t="shared" ca="1" si="33"/>
        <v>0.97875414397996308</v>
      </c>
      <c r="CY810" s="266">
        <f>DataGoesHere!A810</f>
        <v>809</v>
      </c>
      <c r="CZ810" s="19" t="str">
        <f>IF(DataGoesHere!B810="","",DataGoesHere!B810)</f>
        <v/>
      </c>
      <c r="DA810" s="19" t="str">
        <f>IF(DataGoesHere!B810="","",IF(AH$5="No",DataGoesHere!B810,DataGoesHere!B810-(AH$2*(DataGoesHere!A810-1))))</f>
        <v/>
      </c>
      <c r="DB810" s="19" t="str">
        <f>IF(DataGoesHere!B810="","",IF(AO$9="No",DataGoesHere!B810,DataGoesHere!B810/CX810))</f>
        <v/>
      </c>
      <c r="DC810" s="19" t="str">
        <f>IF(DataGoesHere!B810="","",IF(AO$9="No",DA810,DA810/CX810))</f>
        <v/>
      </c>
      <c r="DD810" s="293" t="str">
        <f>IF(CZ810="",IF(COUNTIF(DD$2:DD809,"Forecast")&lt;Output!E$43,"Forecast",""),"Actual")</f>
        <v/>
      </c>
      <c r="DF810" s="19" t="str">
        <f>IF(DataGoesHere!B809="",IF(DD810="Forecast",(Output!$E$47*IntermediateCalcs!DH809)+((1-Output!$E$47)*IntermediateCalcs!DF809),""),(Output!$E$47*IntermediateCalcs!DB809)+((1-Output!$E$47)*IntermediateCalcs!DF809))</f>
        <v/>
      </c>
      <c r="DG810" s="19" t="str">
        <f>IF(DataGoesHere!B809="",IF(DD810="Forecast",(Output!$G$47*(IntermediateCalcs!DF810-IntermediateCalcs!DF809))+((1-Output!$G$47)*IntermediateCalcs!DG809),""),(Output!$G$47*(IntermediateCalcs!DF810-IntermediateCalcs!DF809))+((1-Output!$G$47)*IntermediateCalcs!DG809))</f>
        <v/>
      </c>
      <c r="DH810" s="19" t="str">
        <f>IF(DataGoesHere!B809="",IF(DD810="Forecast",DF810+DG810,""),DF810+DG810)</f>
        <v/>
      </c>
      <c r="DI810" s="274" t="str">
        <f>IF(DH810="","",IF(IntermediateCalcs!$AO$9="Yes",IntermediateCalcs!DH810*$CX810,IntermediateCalcs!DH810))</f>
        <v/>
      </c>
      <c r="DJ810" s="250" t="str">
        <f>IF(DataGoesHere!$B810="","",($CZ810-DI810))</f>
        <v/>
      </c>
      <c r="DK810" s="250" t="str">
        <f>IF(DataGoesHere!$B810="","",ABS($CZ810-DI810))</f>
        <v/>
      </c>
      <c r="DL810" s="250" t="str">
        <f>IF(DataGoesHere!$B810="","",DK810^2)</f>
        <v/>
      </c>
      <c r="DM810" s="249" t="str">
        <f>IF(DataGoesHere!$B810="","",DK810/$CZ810)</f>
        <v/>
      </c>
      <c r="DN810" s="250" t="str">
        <f>IF(DataGoesHere!$B810="","",SUM(DJ$2:DJ810)/AVERAGE(DK:DK))</f>
        <v/>
      </c>
      <c r="DP810" s="19" t="str">
        <f>IF(DataGoesHere!B810="",IF($DD810="Forecast",(Output!E$48*IntermediateCalcs!CY810)+Output!G$48,""),(Output!E$48*IntermediateCalcs!CY810)+Output!G$48)</f>
        <v/>
      </c>
      <c r="DQ810" s="274" t="str">
        <f>IF(DP810="","",IF(IntermediateCalcs!$AO$9="Yes",IntermediateCalcs!DP810*$CX810,IntermediateCalcs!DP810))</f>
        <v/>
      </c>
      <c r="DR810" s="250" t="str">
        <f>IF(DataGoesHere!$B810="","",($CZ810-DQ810))</f>
        <v/>
      </c>
      <c r="DS810" s="250" t="str">
        <f>IF(DataGoesHere!$B810="","",ABS($CZ810-DQ810))</f>
        <v/>
      </c>
      <c r="DT810" s="250" t="str">
        <f>IF(DataGoesHere!$B810="","",DS810^2)</f>
        <v/>
      </c>
      <c r="DU810" s="249" t="str">
        <f>IF(DataGoesHere!$B810="","",DS810/$CZ810)</f>
        <v/>
      </c>
      <c r="DV810" s="250" t="str">
        <f>IF(DataGoesHere!$B810="","",SUM(DR$2:DR810)/AVERAGE(DS:DS))</f>
        <v/>
      </c>
      <c r="DX810" s="19" t="str">
        <f>IF(DataGoesHere!$B809="","",(DB804*(Output!$O$49/Output!$P$49))+(IntermediateCalcs!DB805*(Output!$M$49/Output!$P$49))+(IntermediateCalcs!DB806*(Output!$K$49/Output!$P$49))+(DB807*(Output!$I$49/Output!$P$49))+(IntermediateCalcs!DB808*(Output!$G$49/Output!$P$49))+(IntermediateCalcs!DB809*(Output!$E$49/Output!$P$49)))</f>
        <v/>
      </c>
      <c r="DY810" s="274" t="str">
        <f>IF(DX810="","",IF(IntermediateCalcs!$AO$9="Yes",IntermediateCalcs!DX810*$CX810,IntermediateCalcs!DX810))</f>
        <v/>
      </c>
      <c r="DZ810" s="250" t="str">
        <f>IF(DataGoesHere!$B810="","",($CZ810-DY810))</f>
        <v/>
      </c>
      <c r="EA810" s="250" t="str">
        <f>IF(DataGoesHere!$B810="","",ABS($CZ810-DY810))</f>
        <v/>
      </c>
      <c r="EB810" s="250" t="str">
        <f>IF(DataGoesHere!$B810="","",EA810^2)</f>
        <v/>
      </c>
      <c r="EC810" s="249" t="str">
        <f>IF(DataGoesHere!$B810="","",EA810/$CZ810)</f>
        <v/>
      </c>
      <c r="ED810" s="250" t="str">
        <f>IF(DataGoesHere!$B810="","",SUM(DZ$2:DZ810)/AVERAGE(EA:EA))</f>
        <v/>
      </c>
    </row>
    <row r="811" spans="20:134" x14ac:dyDescent="0.2">
      <c r="T811" s="240"/>
      <c r="U811" s="86"/>
      <c r="V811" s="86"/>
      <c r="W811" s="86"/>
      <c r="X811" s="86"/>
      <c r="Y811" s="245" t="str">
        <f>IF(DataGoesHere!$B811="","",(DataGoesHere!$B811/SUM(DataGoesHere!$B806:'DataGoesHere'!$B817)))</f>
        <v/>
      </c>
      <c r="Z811" s="86"/>
      <c r="AA811" s="86"/>
      <c r="AB811" s="86"/>
      <c r="AC811" s="86"/>
      <c r="AD811" s="86"/>
      <c r="AE811" s="241"/>
      <c r="CV811" s="310" t="str">
        <f>IF(DataGoesHere!B811="","",DataGoesHere!A811)</f>
        <v/>
      </c>
      <c r="CW811" s="271">
        <f t="shared" ca="1" si="32"/>
        <v>6</v>
      </c>
      <c r="CX811" s="272">
        <f t="shared" ca="1" si="33"/>
        <v>1.0779088099730167</v>
      </c>
      <c r="CY811" s="266">
        <f>DataGoesHere!A811</f>
        <v>810</v>
      </c>
      <c r="CZ811" s="19" t="str">
        <f>IF(DataGoesHere!B811="","",DataGoesHere!B811)</f>
        <v/>
      </c>
      <c r="DA811" s="19" t="str">
        <f>IF(DataGoesHere!B811="","",IF(AH$5="No",DataGoesHere!B811,DataGoesHere!B811-(AH$2*(DataGoesHere!A811-1))))</f>
        <v/>
      </c>
      <c r="DB811" s="19" t="str">
        <f>IF(DataGoesHere!B811="","",IF(AO$9="No",DataGoesHere!B811,DataGoesHere!B811/CX811))</f>
        <v/>
      </c>
      <c r="DC811" s="19" t="str">
        <f>IF(DataGoesHere!B811="","",IF(AO$9="No",DA811,DA811/CX811))</f>
        <v/>
      </c>
      <c r="DD811" s="293" t="str">
        <f>IF(CZ811="",IF(COUNTIF(DD$2:DD810,"Forecast")&lt;Output!E$43,"Forecast",""),"Actual")</f>
        <v/>
      </c>
      <c r="DF811" s="19" t="str">
        <f>IF(DataGoesHere!B810="",IF(DD811="Forecast",(Output!$E$47*IntermediateCalcs!DH810)+((1-Output!$E$47)*IntermediateCalcs!DF810),""),(Output!$E$47*IntermediateCalcs!DB810)+((1-Output!$E$47)*IntermediateCalcs!DF810))</f>
        <v/>
      </c>
      <c r="DG811" s="19" t="str">
        <f>IF(DataGoesHere!B810="",IF(DD811="Forecast",(Output!$G$47*(IntermediateCalcs!DF811-IntermediateCalcs!DF810))+((1-Output!$G$47)*IntermediateCalcs!DG810),""),(Output!$G$47*(IntermediateCalcs!DF811-IntermediateCalcs!DF810))+((1-Output!$G$47)*IntermediateCalcs!DG810))</f>
        <v/>
      </c>
      <c r="DH811" s="19" t="str">
        <f>IF(DataGoesHere!B810="",IF(DD811="Forecast",DF811+DG811,""),DF811+DG811)</f>
        <v/>
      </c>
      <c r="DI811" s="274" t="str">
        <f>IF(DH811="","",IF(IntermediateCalcs!$AO$9="Yes",IntermediateCalcs!DH811*$CX811,IntermediateCalcs!DH811))</f>
        <v/>
      </c>
      <c r="DJ811" s="250" t="str">
        <f>IF(DataGoesHere!$B811="","",($CZ811-DI811))</f>
        <v/>
      </c>
      <c r="DK811" s="250" t="str">
        <f>IF(DataGoesHere!$B811="","",ABS($CZ811-DI811))</f>
        <v/>
      </c>
      <c r="DL811" s="250" t="str">
        <f>IF(DataGoesHere!$B811="","",DK811^2)</f>
        <v/>
      </c>
      <c r="DM811" s="249" t="str">
        <f>IF(DataGoesHere!$B811="","",DK811/$CZ811)</f>
        <v/>
      </c>
      <c r="DN811" s="250" t="str">
        <f>IF(DataGoesHere!$B811="","",SUM(DJ$2:DJ811)/AVERAGE(DK:DK))</f>
        <v/>
      </c>
      <c r="DP811" s="19" t="str">
        <f>IF(DataGoesHere!B811="",IF($DD811="Forecast",(Output!E$48*IntermediateCalcs!CY811)+Output!G$48,""),(Output!E$48*IntermediateCalcs!CY811)+Output!G$48)</f>
        <v/>
      </c>
      <c r="DQ811" s="274" t="str">
        <f>IF(DP811="","",IF(IntermediateCalcs!$AO$9="Yes",IntermediateCalcs!DP811*$CX811,IntermediateCalcs!DP811))</f>
        <v/>
      </c>
      <c r="DR811" s="250" t="str">
        <f>IF(DataGoesHere!$B811="","",($CZ811-DQ811))</f>
        <v/>
      </c>
      <c r="DS811" s="250" t="str">
        <f>IF(DataGoesHere!$B811="","",ABS($CZ811-DQ811))</f>
        <v/>
      </c>
      <c r="DT811" s="250" t="str">
        <f>IF(DataGoesHere!$B811="","",DS811^2)</f>
        <v/>
      </c>
      <c r="DU811" s="249" t="str">
        <f>IF(DataGoesHere!$B811="","",DS811/$CZ811)</f>
        <v/>
      </c>
      <c r="DV811" s="250" t="str">
        <f>IF(DataGoesHere!$B811="","",SUM(DR$2:DR811)/AVERAGE(DS:DS))</f>
        <v/>
      </c>
      <c r="DX811" s="19" t="str">
        <f>IF(DataGoesHere!$B810="","",(DB805*(Output!$O$49/Output!$P$49))+(IntermediateCalcs!DB806*(Output!$M$49/Output!$P$49))+(IntermediateCalcs!DB807*(Output!$K$49/Output!$P$49))+(DB808*(Output!$I$49/Output!$P$49))+(IntermediateCalcs!DB809*(Output!$G$49/Output!$P$49))+(IntermediateCalcs!DB810*(Output!$E$49/Output!$P$49)))</f>
        <v/>
      </c>
      <c r="DY811" s="274" t="str">
        <f>IF(DX811="","",IF(IntermediateCalcs!$AO$9="Yes",IntermediateCalcs!DX811*$CX811,IntermediateCalcs!DX811))</f>
        <v/>
      </c>
      <c r="DZ811" s="250" t="str">
        <f>IF(DataGoesHere!$B811="","",($CZ811-DY811))</f>
        <v/>
      </c>
      <c r="EA811" s="250" t="str">
        <f>IF(DataGoesHere!$B811="","",ABS($CZ811-DY811))</f>
        <v/>
      </c>
      <c r="EB811" s="250" t="str">
        <f>IF(DataGoesHere!$B811="","",EA811^2)</f>
        <v/>
      </c>
      <c r="EC811" s="249" t="str">
        <f>IF(DataGoesHere!$B811="","",EA811/$CZ811)</f>
        <v/>
      </c>
      <c r="ED811" s="250" t="str">
        <f>IF(DataGoesHere!$B811="","",SUM(DZ$2:DZ811)/AVERAGE(EA:EA))</f>
        <v/>
      </c>
    </row>
    <row r="812" spans="20:134" x14ac:dyDescent="0.2">
      <c r="T812" s="240"/>
      <c r="U812" s="86"/>
      <c r="V812" s="86"/>
      <c r="W812" s="86"/>
      <c r="X812" s="86"/>
      <c r="Y812" s="86"/>
      <c r="Z812" s="245" t="str">
        <f>IF(DataGoesHere!$B812="","",(DataGoesHere!$B812/SUM(DataGoesHere!$B806:'DataGoesHere'!$B817)))</f>
        <v/>
      </c>
      <c r="AA812" s="86"/>
      <c r="AB812" s="86"/>
      <c r="AC812" s="86"/>
      <c r="AD812" s="86"/>
      <c r="AE812" s="241"/>
      <c r="CV812" s="310" t="str">
        <f>IF(DataGoesHere!B812="","",DataGoesHere!A812)</f>
        <v/>
      </c>
      <c r="CW812" s="271">
        <f t="shared" ca="1" si="32"/>
        <v>7</v>
      </c>
      <c r="CX812" s="272">
        <f t="shared" ca="1" si="33"/>
        <v>1.0265458156689093</v>
      </c>
      <c r="CY812" s="266">
        <f>DataGoesHere!A812</f>
        <v>811</v>
      </c>
      <c r="CZ812" s="19" t="str">
        <f>IF(DataGoesHere!B812="","",DataGoesHere!B812)</f>
        <v/>
      </c>
      <c r="DA812" s="19" t="str">
        <f>IF(DataGoesHere!B812="","",IF(AH$5="No",DataGoesHere!B812,DataGoesHere!B812-(AH$2*(DataGoesHere!A812-1))))</f>
        <v/>
      </c>
      <c r="DB812" s="19" t="str">
        <f>IF(DataGoesHere!B812="","",IF(AO$9="No",DataGoesHere!B812,DataGoesHere!B812/CX812))</f>
        <v/>
      </c>
      <c r="DC812" s="19" t="str">
        <f>IF(DataGoesHere!B812="","",IF(AO$9="No",DA812,DA812/CX812))</f>
        <v/>
      </c>
      <c r="DD812" s="293" t="str">
        <f>IF(CZ812="",IF(COUNTIF(DD$2:DD811,"Forecast")&lt;Output!E$43,"Forecast",""),"Actual")</f>
        <v/>
      </c>
      <c r="DF812" s="19" t="str">
        <f>IF(DataGoesHere!B811="",IF(DD812="Forecast",(Output!$E$47*IntermediateCalcs!DH811)+((1-Output!$E$47)*IntermediateCalcs!DF811),""),(Output!$E$47*IntermediateCalcs!DB811)+((1-Output!$E$47)*IntermediateCalcs!DF811))</f>
        <v/>
      </c>
      <c r="DG812" s="19" t="str">
        <f>IF(DataGoesHere!B811="",IF(DD812="Forecast",(Output!$G$47*(IntermediateCalcs!DF812-IntermediateCalcs!DF811))+((1-Output!$G$47)*IntermediateCalcs!DG811),""),(Output!$G$47*(IntermediateCalcs!DF812-IntermediateCalcs!DF811))+((1-Output!$G$47)*IntermediateCalcs!DG811))</f>
        <v/>
      </c>
      <c r="DH812" s="19" t="str">
        <f>IF(DataGoesHere!B811="",IF(DD812="Forecast",DF812+DG812,""),DF812+DG812)</f>
        <v/>
      </c>
      <c r="DI812" s="274" t="str">
        <f>IF(DH812="","",IF(IntermediateCalcs!$AO$9="Yes",IntermediateCalcs!DH812*$CX812,IntermediateCalcs!DH812))</f>
        <v/>
      </c>
      <c r="DJ812" s="250" t="str">
        <f>IF(DataGoesHere!$B812="","",($CZ812-DI812))</f>
        <v/>
      </c>
      <c r="DK812" s="250" t="str">
        <f>IF(DataGoesHere!$B812="","",ABS($CZ812-DI812))</f>
        <v/>
      </c>
      <c r="DL812" s="250" t="str">
        <f>IF(DataGoesHere!$B812="","",DK812^2)</f>
        <v/>
      </c>
      <c r="DM812" s="249" t="str">
        <f>IF(DataGoesHere!$B812="","",DK812/$CZ812)</f>
        <v/>
      </c>
      <c r="DN812" s="250" t="str">
        <f>IF(DataGoesHere!$B812="","",SUM(DJ$2:DJ812)/AVERAGE(DK:DK))</f>
        <v/>
      </c>
      <c r="DP812" s="19" t="str">
        <f>IF(DataGoesHere!B812="",IF($DD812="Forecast",(Output!E$48*IntermediateCalcs!CY812)+Output!G$48,""),(Output!E$48*IntermediateCalcs!CY812)+Output!G$48)</f>
        <v/>
      </c>
      <c r="DQ812" s="274" t="str">
        <f>IF(DP812="","",IF(IntermediateCalcs!$AO$9="Yes",IntermediateCalcs!DP812*$CX812,IntermediateCalcs!DP812))</f>
        <v/>
      </c>
      <c r="DR812" s="250" t="str">
        <f>IF(DataGoesHere!$B812="","",($CZ812-DQ812))</f>
        <v/>
      </c>
      <c r="DS812" s="250" t="str">
        <f>IF(DataGoesHere!$B812="","",ABS($CZ812-DQ812))</f>
        <v/>
      </c>
      <c r="DT812" s="250" t="str">
        <f>IF(DataGoesHere!$B812="","",DS812^2)</f>
        <v/>
      </c>
      <c r="DU812" s="249" t="str">
        <f>IF(DataGoesHere!$B812="","",DS812/$CZ812)</f>
        <v/>
      </c>
      <c r="DV812" s="250" t="str">
        <f>IF(DataGoesHere!$B812="","",SUM(DR$2:DR812)/AVERAGE(DS:DS))</f>
        <v/>
      </c>
      <c r="DX812" s="19" t="str">
        <f>IF(DataGoesHere!$B811="","",(DB806*(Output!$O$49/Output!$P$49))+(IntermediateCalcs!DB807*(Output!$M$49/Output!$P$49))+(IntermediateCalcs!DB808*(Output!$K$49/Output!$P$49))+(DB809*(Output!$I$49/Output!$P$49))+(IntermediateCalcs!DB810*(Output!$G$49/Output!$P$49))+(IntermediateCalcs!DB811*(Output!$E$49/Output!$P$49)))</f>
        <v/>
      </c>
      <c r="DY812" s="274" t="str">
        <f>IF(DX812="","",IF(IntermediateCalcs!$AO$9="Yes",IntermediateCalcs!DX812*$CX812,IntermediateCalcs!DX812))</f>
        <v/>
      </c>
      <c r="DZ812" s="250" t="str">
        <f>IF(DataGoesHere!$B812="","",($CZ812-DY812))</f>
        <v/>
      </c>
      <c r="EA812" s="250" t="str">
        <f>IF(DataGoesHere!$B812="","",ABS($CZ812-DY812))</f>
        <v/>
      </c>
      <c r="EB812" s="250" t="str">
        <f>IF(DataGoesHere!$B812="","",EA812^2)</f>
        <v/>
      </c>
      <c r="EC812" s="249" t="str">
        <f>IF(DataGoesHere!$B812="","",EA812/$CZ812)</f>
        <v/>
      </c>
      <c r="ED812" s="250" t="str">
        <f>IF(DataGoesHere!$B812="","",SUM(DZ$2:DZ812)/AVERAGE(EA:EA))</f>
        <v/>
      </c>
    </row>
    <row r="813" spans="20:134" x14ac:dyDescent="0.2">
      <c r="T813" s="240"/>
      <c r="U813" s="86"/>
      <c r="V813" s="86"/>
      <c r="W813" s="86"/>
      <c r="X813" s="86"/>
      <c r="Y813" s="86"/>
      <c r="Z813" s="86"/>
      <c r="AA813" s="245" t="str">
        <f>IF(DataGoesHere!$B813="","",(DataGoesHere!$B813/SUM(DataGoesHere!$B806:'DataGoesHere'!$B817)))</f>
        <v/>
      </c>
      <c r="AB813" s="86"/>
      <c r="AC813" s="86"/>
      <c r="AD813" s="86"/>
      <c r="AE813" s="241"/>
      <c r="CV813" s="310" t="str">
        <f>IF(DataGoesHere!B813="","",DataGoesHere!A813)</f>
        <v/>
      </c>
      <c r="CW813" s="271">
        <f t="shared" ca="1" si="32"/>
        <v>8</v>
      </c>
      <c r="CX813" s="272">
        <f t="shared" ca="1" si="33"/>
        <v>1.0207492390681214</v>
      </c>
      <c r="CY813" s="266">
        <f>DataGoesHere!A813</f>
        <v>812</v>
      </c>
      <c r="CZ813" s="19" t="str">
        <f>IF(DataGoesHere!B813="","",DataGoesHere!B813)</f>
        <v/>
      </c>
      <c r="DA813" s="19" t="str">
        <f>IF(DataGoesHere!B813="","",IF(AH$5="No",DataGoesHere!B813,DataGoesHere!B813-(AH$2*(DataGoesHere!A813-1))))</f>
        <v/>
      </c>
      <c r="DB813" s="19" t="str">
        <f>IF(DataGoesHere!B813="","",IF(AO$9="No",DataGoesHere!B813,DataGoesHere!B813/CX813))</f>
        <v/>
      </c>
      <c r="DC813" s="19" t="str">
        <f>IF(DataGoesHere!B813="","",IF(AO$9="No",DA813,DA813/CX813))</f>
        <v/>
      </c>
      <c r="DD813" s="293" t="str">
        <f>IF(CZ813="",IF(COUNTIF(DD$2:DD812,"Forecast")&lt;Output!E$43,"Forecast",""),"Actual")</f>
        <v/>
      </c>
      <c r="DF813" s="19" t="str">
        <f>IF(DataGoesHere!B812="",IF(DD813="Forecast",(Output!$E$47*IntermediateCalcs!DH812)+((1-Output!$E$47)*IntermediateCalcs!DF812),""),(Output!$E$47*IntermediateCalcs!DB812)+((1-Output!$E$47)*IntermediateCalcs!DF812))</f>
        <v/>
      </c>
      <c r="DG813" s="19" t="str">
        <f>IF(DataGoesHere!B812="",IF(DD813="Forecast",(Output!$G$47*(IntermediateCalcs!DF813-IntermediateCalcs!DF812))+((1-Output!$G$47)*IntermediateCalcs!DG812),""),(Output!$G$47*(IntermediateCalcs!DF813-IntermediateCalcs!DF812))+((1-Output!$G$47)*IntermediateCalcs!DG812))</f>
        <v/>
      </c>
      <c r="DH813" s="19" t="str">
        <f>IF(DataGoesHere!B812="",IF(DD813="Forecast",DF813+DG813,""),DF813+DG813)</f>
        <v/>
      </c>
      <c r="DI813" s="274" t="str">
        <f>IF(DH813="","",IF(IntermediateCalcs!$AO$9="Yes",IntermediateCalcs!DH813*$CX813,IntermediateCalcs!DH813))</f>
        <v/>
      </c>
      <c r="DJ813" s="250" t="str">
        <f>IF(DataGoesHere!$B813="","",($CZ813-DI813))</f>
        <v/>
      </c>
      <c r="DK813" s="250" t="str">
        <f>IF(DataGoesHere!$B813="","",ABS($CZ813-DI813))</f>
        <v/>
      </c>
      <c r="DL813" s="250" t="str">
        <f>IF(DataGoesHere!$B813="","",DK813^2)</f>
        <v/>
      </c>
      <c r="DM813" s="249" t="str">
        <f>IF(DataGoesHere!$B813="","",DK813/$CZ813)</f>
        <v/>
      </c>
      <c r="DN813" s="250" t="str">
        <f>IF(DataGoesHere!$B813="","",SUM(DJ$2:DJ813)/AVERAGE(DK:DK))</f>
        <v/>
      </c>
      <c r="DP813" s="19" t="str">
        <f>IF(DataGoesHere!B813="",IF($DD813="Forecast",(Output!E$48*IntermediateCalcs!CY813)+Output!G$48,""),(Output!E$48*IntermediateCalcs!CY813)+Output!G$48)</f>
        <v/>
      </c>
      <c r="DQ813" s="274" t="str">
        <f>IF(DP813="","",IF(IntermediateCalcs!$AO$9="Yes",IntermediateCalcs!DP813*$CX813,IntermediateCalcs!DP813))</f>
        <v/>
      </c>
      <c r="DR813" s="250" t="str">
        <f>IF(DataGoesHere!$B813="","",($CZ813-DQ813))</f>
        <v/>
      </c>
      <c r="DS813" s="250" t="str">
        <f>IF(DataGoesHere!$B813="","",ABS($CZ813-DQ813))</f>
        <v/>
      </c>
      <c r="DT813" s="250" t="str">
        <f>IF(DataGoesHere!$B813="","",DS813^2)</f>
        <v/>
      </c>
      <c r="DU813" s="249" t="str">
        <f>IF(DataGoesHere!$B813="","",DS813/$CZ813)</f>
        <v/>
      </c>
      <c r="DV813" s="250" t="str">
        <f>IF(DataGoesHere!$B813="","",SUM(DR$2:DR813)/AVERAGE(DS:DS))</f>
        <v/>
      </c>
      <c r="DX813" s="19" t="str">
        <f>IF(DataGoesHere!$B812="","",(DB807*(Output!$O$49/Output!$P$49))+(IntermediateCalcs!DB808*(Output!$M$49/Output!$P$49))+(IntermediateCalcs!DB809*(Output!$K$49/Output!$P$49))+(DB810*(Output!$I$49/Output!$P$49))+(IntermediateCalcs!DB811*(Output!$G$49/Output!$P$49))+(IntermediateCalcs!DB812*(Output!$E$49/Output!$P$49)))</f>
        <v/>
      </c>
      <c r="DY813" s="274" t="str">
        <f>IF(DX813="","",IF(IntermediateCalcs!$AO$9="Yes",IntermediateCalcs!DX813*$CX813,IntermediateCalcs!DX813))</f>
        <v/>
      </c>
      <c r="DZ813" s="250" t="str">
        <f>IF(DataGoesHere!$B813="","",($CZ813-DY813))</f>
        <v/>
      </c>
      <c r="EA813" s="250" t="str">
        <f>IF(DataGoesHere!$B813="","",ABS($CZ813-DY813))</f>
        <v/>
      </c>
      <c r="EB813" s="250" t="str">
        <f>IF(DataGoesHere!$B813="","",EA813^2)</f>
        <v/>
      </c>
      <c r="EC813" s="249" t="str">
        <f>IF(DataGoesHere!$B813="","",EA813/$CZ813)</f>
        <v/>
      </c>
      <c r="ED813" s="250" t="str">
        <f>IF(DataGoesHere!$B813="","",SUM(DZ$2:DZ813)/AVERAGE(EA:EA))</f>
        <v/>
      </c>
    </row>
    <row r="814" spans="20:134" x14ac:dyDescent="0.2">
      <c r="T814" s="240"/>
      <c r="U814" s="86"/>
      <c r="V814" s="86"/>
      <c r="W814" s="86"/>
      <c r="X814" s="86"/>
      <c r="Y814" s="86"/>
      <c r="Z814" s="86"/>
      <c r="AA814" s="86"/>
      <c r="AB814" s="245" t="str">
        <f>IF(DataGoesHere!$B814="","",(DataGoesHere!$B814/SUM(DataGoesHere!$B806:'DataGoesHere'!$B817)))</f>
        <v/>
      </c>
      <c r="AC814" s="86"/>
      <c r="AD814" s="86"/>
      <c r="AE814" s="241"/>
      <c r="CV814" s="310" t="str">
        <f>IF(DataGoesHere!B814="","",DataGoesHere!A814)</f>
        <v/>
      </c>
      <c r="CW814" s="271">
        <f t="shared" ca="1" si="32"/>
        <v>9</v>
      </c>
      <c r="CX814" s="272">
        <f t="shared" ca="1" si="33"/>
        <v>1.0625330005567626</v>
      </c>
      <c r="CY814" s="266">
        <f>DataGoesHere!A814</f>
        <v>813</v>
      </c>
      <c r="CZ814" s="254" t="str">
        <f>IF(DataGoesHere!B814="","",DataGoesHere!B814)</f>
        <v/>
      </c>
      <c r="DA814" s="19" t="str">
        <f>IF(DataGoesHere!B814="","",IF(AH$5="No",DataGoesHere!B814,DataGoesHere!B814-(AH$2*(DataGoesHere!A814-1))))</f>
        <v/>
      </c>
      <c r="DB814" s="19" t="str">
        <f>IF(DataGoesHere!B814="","",IF(AO$9="No",DataGoesHere!B814,DataGoesHere!B814/CX814))</f>
        <v/>
      </c>
      <c r="DC814" s="19" t="str">
        <f>IF(DataGoesHere!B814="","",IF(AO$9="No",DA814,DA814/CX814))</f>
        <v/>
      </c>
      <c r="DD814" s="293" t="str">
        <f>IF(CZ814="",IF(COUNTIF(DD$2:DD813,"Forecast")&lt;Output!E$43,"Forecast",""),"Actual")</f>
        <v/>
      </c>
      <c r="DF814" s="19" t="str">
        <f>IF(DataGoesHere!B813="",IF(DD814="Forecast",(Output!$E$47*IntermediateCalcs!DH813)+((1-Output!$E$47)*IntermediateCalcs!DF813),""),(Output!$E$47*IntermediateCalcs!DB813)+((1-Output!$E$47)*IntermediateCalcs!DF813))</f>
        <v/>
      </c>
      <c r="DG814" s="19" t="str">
        <f>IF(DataGoesHere!B813="",IF(DD814="Forecast",(Output!$G$47*(IntermediateCalcs!DF814-IntermediateCalcs!DF813))+((1-Output!$G$47)*IntermediateCalcs!DG813),""),(Output!$G$47*(IntermediateCalcs!DF814-IntermediateCalcs!DF813))+((1-Output!$G$47)*IntermediateCalcs!DG813))</f>
        <v/>
      </c>
      <c r="DH814" s="19" t="str">
        <f>IF(DataGoesHere!B813="",IF(DD814="Forecast",DF814+DG814,""),DF814+DG814)</f>
        <v/>
      </c>
      <c r="DI814" s="274" t="str">
        <f>IF(DH814="","",IF(IntermediateCalcs!$AO$9="Yes",IntermediateCalcs!DH814*$CX814,IntermediateCalcs!DH814))</f>
        <v/>
      </c>
      <c r="DJ814" s="250" t="str">
        <f>IF(DataGoesHere!$B814="","",($CZ814-DI814))</f>
        <v/>
      </c>
      <c r="DK814" s="250" t="str">
        <f>IF(DataGoesHere!$B814="","",ABS($CZ814-DI814))</f>
        <v/>
      </c>
      <c r="DL814" s="250" t="str">
        <f>IF(DataGoesHere!$B814="","",DK814^2)</f>
        <v/>
      </c>
      <c r="DM814" s="249" t="str">
        <f>IF(DataGoesHere!$B814="","",DK814/$CZ814)</f>
        <v/>
      </c>
      <c r="DN814" s="250" t="str">
        <f>IF(DataGoesHere!$B814="","",SUM(DJ$2:DJ814)/AVERAGE(DK:DK))</f>
        <v/>
      </c>
      <c r="DP814" s="19" t="str">
        <f>IF(DataGoesHere!B814="",IF($DD814="Forecast",(Output!E$48*IntermediateCalcs!CY814)+Output!G$48,""),(Output!E$48*IntermediateCalcs!CY814)+Output!G$48)</f>
        <v/>
      </c>
      <c r="DQ814" s="274" t="str">
        <f>IF(DP814="","",IF(IntermediateCalcs!$AO$9="Yes",IntermediateCalcs!DP814*$CX814,IntermediateCalcs!DP814))</f>
        <v/>
      </c>
      <c r="DR814" s="250" t="str">
        <f>IF(DataGoesHere!$B814="","",($CZ814-DQ814))</f>
        <v/>
      </c>
      <c r="DS814" s="250" t="str">
        <f>IF(DataGoesHere!$B814="","",ABS($CZ814-DQ814))</f>
        <v/>
      </c>
      <c r="DT814" s="250" t="str">
        <f>IF(DataGoesHere!$B814="","",DS814^2)</f>
        <v/>
      </c>
      <c r="DU814" s="249" t="str">
        <f>IF(DataGoesHere!$B814="","",DS814/$CZ814)</f>
        <v/>
      </c>
      <c r="DV814" s="250" t="str">
        <f>IF(DataGoesHere!$B814="","",SUM(DR$2:DR814)/AVERAGE(DS:DS))</f>
        <v/>
      </c>
      <c r="DX814" s="19" t="str">
        <f>IF(DataGoesHere!$B813="","",(DB808*(Output!$O$49/Output!$P$49))+(IntermediateCalcs!DB809*(Output!$M$49/Output!$P$49))+(IntermediateCalcs!DB810*(Output!$K$49/Output!$P$49))+(DB811*(Output!$I$49/Output!$P$49))+(IntermediateCalcs!DB812*(Output!$G$49/Output!$P$49))+(IntermediateCalcs!DB813*(Output!$E$49/Output!$P$49)))</f>
        <v/>
      </c>
      <c r="DY814" s="274" t="str">
        <f>IF(DX814="","",IF(IntermediateCalcs!$AO$9="Yes",IntermediateCalcs!DX814*$CX814,IntermediateCalcs!DX814))</f>
        <v/>
      </c>
      <c r="DZ814" s="250" t="str">
        <f>IF(DataGoesHere!$B814="","",($CZ814-DY814))</f>
        <v/>
      </c>
      <c r="EA814" s="250" t="str">
        <f>IF(DataGoesHere!$B814="","",ABS($CZ814-DY814))</f>
        <v/>
      </c>
      <c r="EB814" s="250" t="str">
        <f>IF(DataGoesHere!$B814="","",EA814^2)</f>
        <v/>
      </c>
      <c r="EC814" s="249" t="str">
        <f>IF(DataGoesHere!$B814="","",EA814/$CZ814)</f>
        <v/>
      </c>
      <c r="ED814" s="250" t="str">
        <f>IF(DataGoesHere!$B814="","",SUM(DZ$2:DZ814)/AVERAGE(EA:EA))</f>
        <v/>
      </c>
    </row>
    <row r="815" spans="20:134" x14ac:dyDescent="0.2">
      <c r="T815" s="240"/>
      <c r="U815" s="86"/>
      <c r="V815" s="86"/>
      <c r="W815" s="86"/>
      <c r="X815" s="86"/>
      <c r="Y815" s="86"/>
      <c r="Z815" s="86"/>
      <c r="AA815" s="86"/>
      <c r="AB815" s="86"/>
      <c r="AC815" s="245" t="str">
        <f>IF(DataGoesHere!$B815="","",(DataGoesHere!$B815/SUM(DataGoesHere!$B806:'DataGoesHere'!$B817)))</f>
        <v/>
      </c>
      <c r="AD815" s="86"/>
      <c r="AE815" s="241"/>
      <c r="CV815" s="310" t="str">
        <f>IF(DataGoesHere!B815="","",DataGoesHere!A815)</f>
        <v/>
      </c>
      <c r="CW815" s="271">
        <f t="shared" ca="1" si="32"/>
        <v>10</v>
      </c>
      <c r="CX815" s="272">
        <f t="shared" ca="1" si="33"/>
        <v>0.92557634012077306</v>
      </c>
      <c r="CY815" s="266">
        <f>DataGoesHere!A815</f>
        <v>814</v>
      </c>
      <c r="CZ815" s="254" t="str">
        <f>IF(DataGoesHere!B815="","",DataGoesHere!B815)</f>
        <v/>
      </c>
      <c r="DA815" s="19" t="str">
        <f>IF(DataGoesHere!B815="","",IF(AH$5="No",DataGoesHere!B815,DataGoesHere!B815-(AH$2*(DataGoesHere!A815-1))))</f>
        <v/>
      </c>
      <c r="DB815" s="19" t="str">
        <f>IF(DataGoesHere!B815="","",IF(AO$9="No",DataGoesHere!B815,DataGoesHere!B815/CX815))</f>
        <v/>
      </c>
      <c r="DC815" s="19" t="str">
        <f>IF(DataGoesHere!B815="","",IF(AO$9="No",DA815,DA815/CX815))</f>
        <v/>
      </c>
      <c r="DD815" s="293" t="str">
        <f>IF(CZ815="",IF(COUNTIF(DD$2:DD814,"Forecast")&lt;Output!E$43,"Forecast",""),"Actual")</f>
        <v/>
      </c>
      <c r="DF815" s="19" t="str">
        <f>IF(DataGoesHere!B814="",IF(DD815="Forecast",(Output!$E$47*IntermediateCalcs!DH814)+((1-Output!$E$47)*IntermediateCalcs!DF814),""),(Output!$E$47*IntermediateCalcs!DB814)+((1-Output!$E$47)*IntermediateCalcs!DF814))</f>
        <v/>
      </c>
      <c r="DG815" s="19" t="str">
        <f>IF(DataGoesHere!B814="",IF(DD815="Forecast",(Output!$G$47*(IntermediateCalcs!DF815-IntermediateCalcs!DF814))+((1-Output!$G$47)*IntermediateCalcs!DG814),""),(Output!$G$47*(IntermediateCalcs!DF815-IntermediateCalcs!DF814))+((1-Output!$G$47)*IntermediateCalcs!DG814))</f>
        <v/>
      </c>
      <c r="DH815" s="19" t="str">
        <f>IF(DataGoesHere!B814="",IF(DD815="Forecast",DF815+DG815,""),DF815+DG815)</f>
        <v/>
      </c>
      <c r="DI815" s="274" t="str">
        <f>IF(DH815="","",IF(IntermediateCalcs!$AO$9="Yes",IntermediateCalcs!DH815*$CX815,IntermediateCalcs!DH815))</f>
        <v/>
      </c>
      <c r="DJ815" s="250" t="str">
        <f>IF(DataGoesHere!$B815="","",($CZ815-DI815))</f>
        <v/>
      </c>
      <c r="DK815" s="250" t="str">
        <f>IF(DataGoesHere!$B815="","",ABS($CZ815-DI815))</f>
        <v/>
      </c>
      <c r="DL815" s="250" t="str">
        <f>IF(DataGoesHere!$B815="","",DK815^2)</f>
        <v/>
      </c>
      <c r="DM815" s="249" t="str">
        <f>IF(DataGoesHere!$B815="","",DK815/$CZ815)</f>
        <v/>
      </c>
      <c r="DN815" s="250" t="str">
        <f>IF(DataGoesHere!$B815="","",SUM(DJ$2:DJ815)/AVERAGE(DK:DK))</f>
        <v/>
      </c>
      <c r="DP815" s="19" t="str">
        <f>IF(DataGoesHere!B815="",IF($DD815="Forecast",(Output!E$48*IntermediateCalcs!CY815)+Output!G$48,""),(Output!E$48*IntermediateCalcs!CY815)+Output!G$48)</f>
        <v/>
      </c>
      <c r="DQ815" s="274" t="str">
        <f>IF(DP815="","",IF(IntermediateCalcs!$AO$9="Yes",IntermediateCalcs!DP815*$CX815,IntermediateCalcs!DP815))</f>
        <v/>
      </c>
      <c r="DR815" s="250" t="str">
        <f>IF(DataGoesHere!$B815="","",($CZ815-DQ815))</f>
        <v/>
      </c>
      <c r="DS815" s="250" t="str">
        <f>IF(DataGoesHere!$B815="","",ABS($CZ815-DQ815))</f>
        <v/>
      </c>
      <c r="DT815" s="250" t="str">
        <f>IF(DataGoesHere!$B815="","",DS815^2)</f>
        <v/>
      </c>
      <c r="DU815" s="249" t="str">
        <f>IF(DataGoesHere!$B815="","",DS815/$CZ815)</f>
        <v/>
      </c>
      <c r="DV815" s="250" t="str">
        <f>IF(DataGoesHere!$B815="","",SUM(DR$2:DR815)/AVERAGE(DS:DS))</f>
        <v/>
      </c>
      <c r="DX815" s="19" t="str">
        <f>IF(DataGoesHere!$B814="","",(DB809*(Output!$O$49/Output!$P$49))+(IntermediateCalcs!DB810*(Output!$M$49/Output!$P$49))+(IntermediateCalcs!DB811*(Output!$K$49/Output!$P$49))+(DB812*(Output!$I$49/Output!$P$49))+(IntermediateCalcs!DB813*(Output!$G$49/Output!$P$49))+(IntermediateCalcs!DB814*(Output!$E$49/Output!$P$49)))</f>
        <v/>
      </c>
      <c r="DY815" s="274" t="str">
        <f>IF(DX815="","",IF(IntermediateCalcs!$AO$9="Yes",IntermediateCalcs!DX815*$CX815,IntermediateCalcs!DX815))</f>
        <v/>
      </c>
      <c r="DZ815" s="250" t="str">
        <f>IF(DataGoesHere!$B815="","",($CZ815-DY815))</f>
        <v/>
      </c>
      <c r="EA815" s="250" t="str">
        <f>IF(DataGoesHere!$B815="","",ABS($CZ815-DY815))</f>
        <v/>
      </c>
      <c r="EB815" s="250" t="str">
        <f>IF(DataGoesHere!$B815="","",EA815^2)</f>
        <v/>
      </c>
      <c r="EC815" s="249" t="str">
        <f>IF(DataGoesHere!$B815="","",EA815/$CZ815)</f>
        <v/>
      </c>
      <c r="ED815" s="250" t="str">
        <f>IF(DataGoesHere!$B815="","",SUM(DZ$2:DZ815)/AVERAGE(EA:EA))</f>
        <v/>
      </c>
    </row>
    <row r="816" spans="20:134" x14ac:dyDescent="0.2">
      <c r="T816" s="240"/>
      <c r="U816" s="86"/>
      <c r="V816" s="86"/>
      <c r="W816" s="86"/>
      <c r="X816" s="86"/>
      <c r="Y816" s="86"/>
      <c r="Z816" s="86"/>
      <c r="AA816" s="86"/>
      <c r="AB816" s="86"/>
      <c r="AC816" s="86"/>
      <c r="AD816" s="245" t="str">
        <f>IF(DataGoesHere!$B816="","",(DataGoesHere!$B816/SUM(DataGoesHere!$B806:'DataGoesHere'!$B817)))</f>
        <v/>
      </c>
      <c r="AE816" s="241"/>
      <c r="CV816" s="310" t="str">
        <f>IF(DataGoesHere!B816="","",DataGoesHere!A816)</f>
        <v/>
      </c>
      <c r="CW816" s="271">
        <f t="shared" ca="1" si="32"/>
        <v>11</v>
      </c>
      <c r="CX816" s="272">
        <f t="shared" ca="1" si="33"/>
        <v>0.97463169608807265</v>
      </c>
      <c r="CY816" s="266">
        <f>DataGoesHere!A816</f>
        <v>815</v>
      </c>
      <c r="CZ816" s="254" t="str">
        <f>IF(DataGoesHere!B816="","",DataGoesHere!B816)</f>
        <v/>
      </c>
      <c r="DA816" s="19" t="str">
        <f>IF(DataGoesHere!B816="","",IF(AH$5="No",DataGoesHere!B816,DataGoesHere!B816-(AH$2*(DataGoesHere!A816-1))))</f>
        <v/>
      </c>
      <c r="DB816" s="19" t="str">
        <f>IF(DataGoesHere!B816="","",IF(AO$9="No",DataGoesHere!B816,DataGoesHere!B816/CX816))</f>
        <v/>
      </c>
      <c r="DC816" s="19" t="str">
        <f>IF(DataGoesHere!B816="","",IF(AO$9="No",DA816,DA816/CX816))</f>
        <v/>
      </c>
      <c r="DD816" s="293" t="str">
        <f>IF(CZ816="",IF(COUNTIF(DD$2:DD815,"Forecast")&lt;Output!E$43,"Forecast",""),"Actual")</f>
        <v/>
      </c>
      <c r="DF816" s="19" t="str">
        <f>IF(DataGoesHere!B815="",IF(DD816="Forecast",(Output!$E$47*IntermediateCalcs!DH815)+((1-Output!$E$47)*IntermediateCalcs!DF815),""),(Output!$E$47*IntermediateCalcs!DB815)+((1-Output!$E$47)*IntermediateCalcs!DF815))</f>
        <v/>
      </c>
      <c r="DG816" s="19" t="str">
        <f>IF(DataGoesHere!B815="",IF(DD816="Forecast",(Output!$G$47*(IntermediateCalcs!DF816-IntermediateCalcs!DF815))+((1-Output!$G$47)*IntermediateCalcs!DG815),""),(Output!$G$47*(IntermediateCalcs!DF816-IntermediateCalcs!DF815))+((1-Output!$G$47)*IntermediateCalcs!DG815))</f>
        <v/>
      </c>
      <c r="DH816" s="19" t="str">
        <f>IF(DataGoesHere!B815="",IF(DD816="Forecast",DF816+DG816,""),DF816+DG816)</f>
        <v/>
      </c>
      <c r="DI816" s="274" t="str">
        <f>IF(DH816="","",IF(IntermediateCalcs!$AO$9="Yes",IntermediateCalcs!DH816*$CX816,IntermediateCalcs!DH816))</f>
        <v/>
      </c>
      <c r="DJ816" s="250" t="str">
        <f>IF(DataGoesHere!$B816="","",($CZ816-DI816))</f>
        <v/>
      </c>
      <c r="DK816" s="250" t="str">
        <f>IF(DataGoesHere!$B816="","",ABS($CZ816-DI816))</f>
        <v/>
      </c>
      <c r="DL816" s="250" t="str">
        <f>IF(DataGoesHere!$B816="","",DK816^2)</f>
        <v/>
      </c>
      <c r="DM816" s="249" t="str">
        <f>IF(DataGoesHere!$B816="","",DK816/$CZ816)</f>
        <v/>
      </c>
      <c r="DN816" s="250" t="str">
        <f>IF(DataGoesHere!$B816="","",SUM(DJ$2:DJ816)/AVERAGE(DK:DK))</f>
        <v/>
      </c>
      <c r="DP816" s="19" t="str">
        <f>IF(DataGoesHere!B816="",IF($DD816="Forecast",(Output!E$48*IntermediateCalcs!CY816)+Output!G$48,""),(Output!E$48*IntermediateCalcs!CY816)+Output!G$48)</f>
        <v/>
      </c>
      <c r="DQ816" s="274" t="str">
        <f>IF(DP816="","",IF(IntermediateCalcs!$AO$9="Yes",IntermediateCalcs!DP816*$CX816,IntermediateCalcs!DP816))</f>
        <v/>
      </c>
      <c r="DR816" s="250" t="str">
        <f>IF(DataGoesHere!$B816="","",($CZ816-DQ816))</f>
        <v/>
      </c>
      <c r="DS816" s="250" t="str">
        <f>IF(DataGoesHere!$B816="","",ABS($CZ816-DQ816))</f>
        <v/>
      </c>
      <c r="DT816" s="250" t="str">
        <f>IF(DataGoesHere!$B816="","",DS816^2)</f>
        <v/>
      </c>
      <c r="DU816" s="249" t="str">
        <f>IF(DataGoesHere!$B816="","",DS816/$CZ816)</f>
        <v/>
      </c>
      <c r="DV816" s="250" t="str">
        <f>IF(DataGoesHere!$B816="","",SUM(DR$2:DR816)/AVERAGE(DS:DS))</f>
        <v/>
      </c>
      <c r="DX816" s="19" t="str">
        <f>IF(DataGoesHere!$B815="","",(DB810*(Output!$O$49/Output!$P$49))+(IntermediateCalcs!DB811*(Output!$M$49/Output!$P$49))+(IntermediateCalcs!DB812*(Output!$K$49/Output!$P$49))+(DB813*(Output!$I$49/Output!$P$49))+(IntermediateCalcs!DB814*(Output!$G$49/Output!$P$49))+(IntermediateCalcs!DB815*(Output!$E$49/Output!$P$49)))</f>
        <v/>
      </c>
      <c r="DY816" s="274" t="str">
        <f>IF(DX816="","",IF(IntermediateCalcs!$AO$9="Yes",IntermediateCalcs!DX816*$CX816,IntermediateCalcs!DX816))</f>
        <v/>
      </c>
      <c r="DZ816" s="250" t="str">
        <f>IF(DataGoesHere!$B816="","",($CZ816-DY816))</f>
        <v/>
      </c>
      <c r="EA816" s="250" t="str">
        <f>IF(DataGoesHere!$B816="","",ABS($CZ816-DY816))</f>
        <v/>
      </c>
      <c r="EB816" s="250" t="str">
        <f>IF(DataGoesHere!$B816="","",EA816^2)</f>
        <v/>
      </c>
      <c r="EC816" s="249" t="str">
        <f>IF(DataGoesHere!$B816="","",EA816/$CZ816)</f>
        <v/>
      </c>
      <c r="ED816" s="250" t="str">
        <f>IF(DataGoesHere!$B816="","",SUM(DZ$2:DZ816)/AVERAGE(EA:EA))</f>
        <v/>
      </c>
    </row>
    <row r="817" spans="20:134" x14ac:dyDescent="0.2">
      <c r="T817" s="242"/>
      <c r="U817" s="243"/>
      <c r="V817" s="243"/>
      <c r="W817" s="243"/>
      <c r="X817" s="243"/>
      <c r="Y817" s="243"/>
      <c r="Z817" s="243"/>
      <c r="AA817" s="243"/>
      <c r="AB817" s="243"/>
      <c r="AC817" s="243"/>
      <c r="AD817" s="243"/>
      <c r="AE817" s="246" t="str">
        <f>IF(DataGoesHere!$B817="","",(DataGoesHere!$B817/SUM(DataGoesHere!$B806:'DataGoesHere'!$B817)))</f>
        <v/>
      </c>
      <c r="CV817" s="310" t="str">
        <f>IF(DataGoesHere!B817="","",DataGoesHere!A817)</f>
        <v/>
      </c>
      <c r="CW817" s="271">
        <f t="shared" ca="1" si="32"/>
        <v>12</v>
      </c>
      <c r="CX817" s="272">
        <f t="shared" ca="1" si="33"/>
        <v>1.0054005237672714</v>
      </c>
      <c r="CY817" s="266">
        <f>DataGoesHere!A817</f>
        <v>816</v>
      </c>
      <c r="CZ817" s="254" t="str">
        <f>IF(DataGoesHere!B817="","",DataGoesHere!B817)</f>
        <v/>
      </c>
      <c r="DA817" s="19" t="str">
        <f>IF(DataGoesHere!B817="","",IF(AH$5="No",DataGoesHere!B817,DataGoesHere!B817-(AH$2*(DataGoesHere!A817-1))))</f>
        <v/>
      </c>
      <c r="DB817" s="19" t="str">
        <f>IF(DataGoesHere!B817="","",IF(AO$9="No",DataGoesHere!B817,DataGoesHere!B817/CX817))</f>
        <v/>
      </c>
      <c r="DC817" s="19" t="str">
        <f>IF(DataGoesHere!B817="","",IF(AO$9="No",DA817,DA817/CX817))</f>
        <v/>
      </c>
      <c r="DD817" s="293" t="str">
        <f>IF(CZ817="",IF(COUNTIF(DD$2:DD816,"Forecast")&lt;Output!E$43,"Forecast",""),"Actual")</f>
        <v/>
      </c>
      <c r="DF817" s="19" t="str">
        <f>IF(DataGoesHere!B816="",IF(DD817="Forecast",(Output!$E$47*IntermediateCalcs!DH816)+((1-Output!$E$47)*IntermediateCalcs!DF816),""),(Output!$E$47*IntermediateCalcs!DB816)+((1-Output!$E$47)*IntermediateCalcs!DF816))</f>
        <v/>
      </c>
      <c r="DG817" s="19" t="str">
        <f>IF(DataGoesHere!B816="",IF(DD817="Forecast",(Output!$G$47*(IntermediateCalcs!DF817-IntermediateCalcs!DF816))+((1-Output!$G$47)*IntermediateCalcs!DG816),""),(Output!$G$47*(IntermediateCalcs!DF817-IntermediateCalcs!DF816))+((1-Output!$G$47)*IntermediateCalcs!DG816))</f>
        <v/>
      </c>
      <c r="DH817" s="19" t="str">
        <f>IF(DataGoesHere!B816="",IF(DD817="Forecast",DF817+DG817,""),DF817+DG817)</f>
        <v/>
      </c>
      <c r="DI817" s="274" t="str">
        <f>IF(DH817="","",IF(IntermediateCalcs!$AO$9="Yes",IntermediateCalcs!DH817*$CX817,IntermediateCalcs!DH817))</f>
        <v/>
      </c>
      <c r="DJ817" s="250" t="str">
        <f>IF(DataGoesHere!$B817="","",($CZ817-DI817))</f>
        <v/>
      </c>
      <c r="DK817" s="250" t="str">
        <f>IF(DataGoesHere!$B817="","",ABS($CZ817-DI817))</f>
        <v/>
      </c>
      <c r="DL817" s="250" t="str">
        <f>IF(DataGoesHere!$B817="","",DK817^2)</f>
        <v/>
      </c>
      <c r="DM817" s="249" t="str">
        <f>IF(DataGoesHere!$B817="","",DK817/$CZ817)</f>
        <v/>
      </c>
      <c r="DN817" s="250" t="str">
        <f>IF(DataGoesHere!$B817="","",SUM(DJ$2:DJ817)/AVERAGE(DK:DK))</f>
        <v/>
      </c>
      <c r="DP817" s="19" t="str">
        <f>IF(DataGoesHere!B817="",IF($DD817="Forecast",(Output!E$48*IntermediateCalcs!CY817)+Output!G$48,""),(Output!E$48*IntermediateCalcs!CY817)+Output!G$48)</f>
        <v/>
      </c>
      <c r="DQ817" s="274" t="str">
        <f>IF(DP817="","",IF(IntermediateCalcs!$AO$9="Yes",IntermediateCalcs!DP817*$CX817,IntermediateCalcs!DP817))</f>
        <v/>
      </c>
      <c r="DR817" s="250" t="str">
        <f>IF(DataGoesHere!$B817="","",($CZ817-DQ817))</f>
        <v/>
      </c>
      <c r="DS817" s="250" t="str">
        <f>IF(DataGoesHere!$B817="","",ABS($CZ817-DQ817))</f>
        <v/>
      </c>
      <c r="DT817" s="250" t="str">
        <f>IF(DataGoesHere!$B817="","",DS817^2)</f>
        <v/>
      </c>
      <c r="DU817" s="249" t="str">
        <f>IF(DataGoesHere!$B817="","",DS817/$CZ817)</f>
        <v/>
      </c>
      <c r="DV817" s="250" t="str">
        <f>IF(DataGoesHere!$B817="","",SUM(DR$2:DR817)/AVERAGE(DS:DS))</f>
        <v/>
      </c>
      <c r="DX817" s="19" t="str">
        <f>IF(DataGoesHere!$B816="","",(DB811*(Output!$O$49/Output!$P$49))+(IntermediateCalcs!DB812*(Output!$M$49/Output!$P$49))+(IntermediateCalcs!DB813*(Output!$K$49/Output!$P$49))+(DB814*(Output!$I$49/Output!$P$49))+(IntermediateCalcs!DB815*(Output!$G$49/Output!$P$49))+(IntermediateCalcs!DB816*(Output!$E$49/Output!$P$49)))</f>
        <v/>
      </c>
      <c r="DY817" s="274" t="str">
        <f>IF(DX817="","",IF(IntermediateCalcs!$AO$9="Yes",IntermediateCalcs!DX817*$CX817,IntermediateCalcs!DX817))</f>
        <v/>
      </c>
      <c r="DZ817" s="250" t="str">
        <f>IF(DataGoesHere!$B817="","",($CZ817-DY817))</f>
        <v/>
      </c>
      <c r="EA817" s="250" t="str">
        <f>IF(DataGoesHere!$B817="","",ABS($CZ817-DY817))</f>
        <v/>
      </c>
      <c r="EB817" s="250" t="str">
        <f>IF(DataGoesHere!$B817="","",EA817^2)</f>
        <v/>
      </c>
      <c r="EC817" s="249" t="str">
        <f>IF(DataGoesHere!$B817="","",EA817/$CZ817)</f>
        <v/>
      </c>
      <c r="ED817" s="250" t="str">
        <f>IF(DataGoesHere!$B817="","",SUM(DZ$2:DZ817)/AVERAGE(EA:EA))</f>
        <v/>
      </c>
    </row>
    <row r="818" spans="20:134" x14ac:dyDescent="0.2">
      <c r="T818" s="244" t="str">
        <f>IF(DataGoesHere!$B818="","",(DataGoesHere!$B818/SUM(DataGoesHere!$B818:'DataGoesHere'!$B829)))</f>
        <v/>
      </c>
      <c r="U818" s="238"/>
      <c r="V818" s="238"/>
      <c r="W818" s="238"/>
      <c r="X818" s="238"/>
      <c r="Y818" s="238"/>
      <c r="Z818" s="238"/>
      <c r="AA818" s="238"/>
      <c r="AB818" s="238"/>
      <c r="AC818" s="238"/>
      <c r="AD818" s="238"/>
      <c r="AE818" s="239"/>
      <c r="CV818" s="310" t="str">
        <f>IF(DataGoesHere!B818="","",DataGoesHere!A818)</f>
        <v/>
      </c>
      <c r="CW818" s="271">
        <f t="shared" ca="1" si="32"/>
        <v>1</v>
      </c>
      <c r="CX818" s="272">
        <f t="shared" ca="1" si="33"/>
        <v>1.3236179355303281</v>
      </c>
      <c r="CY818" s="266">
        <f>DataGoesHere!A818</f>
        <v>817</v>
      </c>
      <c r="CZ818" s="254" t="str">
        <f>IF(DataGoesHere!B818="","",DataGoesHere!B818)</f>
        <v/>
      </c>
      <c r="DA818" s="19" t="str">
        <f>IF(DataGoesHere!B818="","",IF(AH$5="No",DataGoesHere!B818,DataGoesHere!B818-(AH$2*(DataGoesHere!A818-1))))</f>
        <v/>
      </c>
      <c r="DB818" s="19" t="str">
        <f>IF(DataGoesHere!B818="","",IF(AO$9="No",DataGoesHere!B818,DataGoesHere!B818/CX818))</f>
        <v/>
      </c>
      <c r="DC818" s="19" t="str">
        <f>IF(DataGoesHere!B818="","",IF(AO$9="No",DA818,DA818/CX818))</f>
        <v/>
      </c>
      <c r="DD818" s="293" t="str">
        <f>IF(CZ818="",IF(COUNTIF(DD$2:DD817,"Forecast")&lt;Output!E$43,"Forecast",""),"Actual")</f>
        <v/>
      </c>
      <c r="DF818" s="19" t="str">
        <f>IF(DataGoesHere!B817="",IF(DD818="Forecast",(Output!$E$47*IntermediateCalcs!DH817)+((1-Output!$E$47)*IntermediateCalcs!DF817),""),(Output!$E$47*IntermediateCalcs!DB817)+((1-Output!$E$47)*IntermediateCalcs!DF817))</f>
        <v/>
      </c>
      <c r="DG818" s="19" t="str">
        <f>IF(DataGoesHere!B817="",IF(DD818="Forecast",(Output!$G$47*(IntermediateCalcs!DF818-IntermediateCalcs!DF817))+((1-Output!$G$47)*IntermediateCalcs!DG817),""),(Output!$G$47*(IntermediateCalcs!DF818-IntermediateCalcs!DF817))+((1-Output!$G$47)*IntermediateCalcs!DG817))</f>
        <v/>
      </c>
      <c r="DH818" s="19" t="str">
        <f>IF(DataGoesHere!B817="",IF(DD818="Forecast",DF818+DG818,""),DF818+DG818)</f>
        <v/>
      </c>
      <c r="DI818" s="274" t="str">
        <f>IF(DH818="","",IF(IntermediateCalcs!$AO$9="Yes",IntermediateCalcs!DH818*$CX818,IntermediateCalcs!DH818))</f>
        <v/>
      </c>
      <c r="DJ818" s="250" t="str">
        <f>IF(DataGoesHere!$B818="","",($CZ818-DI818))</f>
        <v/>
      </c>
      <c r="DK818" s="250" t="str">
        <f>IF(DataGoesHere!$B818="","",ABS($CZ818-DI818))</f>
        <v/>
      </c>
      <c r="DL818" s="250" t="str">
        <f>IF(DataGoesHere!$B818="","",DK818^2)</f>
        <v/>
      </c>
      <c r="DM818" s="249" t="str">
        <f>IF(DataGoesHere!$B818="","",DK818/$CZ818)</f>
        <v/>
      </c>
      <c r="DN818" s="250" t="str">
        <f>IF(DataGoesHere!$B818="","",SUM(DJ$2:DJ818)/AVERAGE(DK:DK))</f>
        <v/>
      </c>
      <c r="DP818" s="19" t="str">
        <f>IF(DataGoesHere!B818="",IF($DD818="Forecast",(Output!E$48*IntermediateCalcs!CY818)+Output!G$48,""),(Output!E$48*IntermediateCalcs!CY818)+Output!G$48)</f>
        <v/>
      </c>
      <c r="DQ818" s="274" t="str">
        <f>IF(DP818="","",IF(IntermediateCalcs!$AO$9="Yes",IntermediateCalcs!DP818*$CX818,IntermediateCalcs!DP818))</f>
        <v/>
      </c>
      <c r="DR818" s="250" t="str">
        <f>IF(DataGoesHere!$B818="","",($CZ818-DQ818))</f>
        <v/>
      </c>
      <c r="DS818" s="250" t="str">
        <f>IF(DataGoesHere!$B818="","",ABS($CZ818-DQ818))</f>
        <v/>
      </c>
      <c r="DT818" s="250" t="str">
        <f>IF(DataGoesHere!$B818="","",DS818^2)</f>
        <v/>
      </c>
      <c r="DU818" s="249" t="str">
        <f>IF(DataGoesHere!$B818="","",DS818/$CZ818)</f>
        <v/>
      </c>
      <c r="DV818" s="250" t="str">
        <f>IF(DataGoesHere!$B818="","",SUM(DR$2:DR818)/AVERAGE(DS:DS))</f>
        <v/>
      </c>
      <c r="DX818" s="19" t="str">
        <f>IF(DataGoesHere!$B817="","",(DB812*(Output!$O$49/Output!$P$49))+(IntermediateCalcs!DB813*(Output!$M$49/Output!$P$49))+(IntermediateCalcs!DB814*(Output!$K$49/Output!$P$49))+(DB815*(Output!$I$49/Output!$P$49))+(IntermediateCalcs!DB816*(Output!$G$49/Output!$P$49))+(IntermediateCalcs!DB817*(Output!$E$49/Output!$P$49)))</f>
        <v/>
      </c>
      <c r="DY818" s="274" t="str">
        <f>IF(DX818="","",IF(IntermediateCalcs!$AO$9="Yes",IntermediateCalcs!DX818*$CX818,IntermediateCalcs!DX818))</f>
        <v/>
      </c>
      <c r="DZ818" s="250" t="str">
        <f>IF(DataGoesHere!$B818="","",($CZ818-DY818))</f>
        <v/>
      </c>
      <c r="EA818" s="250" t="str">
        <f>IF(DataGoesHere!$B818="","",ABS($CZ818-DY818))</f>
        <v/>
      </c>
      <c r="EB818" s="250" t="str">
        <f>IF(DataGoesHere!$B818="","",EA818^2)</f>
        <v/>
      </c>
      <c r="EC818" s="249" t="str">
        <f>IF(DataGoesHere!$B818="","",EA818/$CZ818)</f>
        <v/>
      </c>
      <c r="ED818" s="250" t="str">
        <f>IF(DataGoesHere!$B818="","",SUM(DZ$2:DZ818)/AVERAGE(EA:EA))</f>
        <v/>
      </c>
    </row>
    <row r="819" spans="20:134" x14ac:dyDescent="0.2">
      <c r="T819" s="240"/>
      <c r="U819" s="245" t="str">
        <f>IF(DataGoesHere!$B819="","",(DataGoesHere!$B819/SUM(DataGoesHere!$B819:'DataGoesHere'!$B829)))</f>
        <v/>
      </c>
      <c r="V819" s="86"/>
      <c r="W819" s="86"/>
      <c r="X819" s="86"/>
      <c r="Y819" s="86"/>
      <c r="Z819" s="86"/>
      <c r="AA819" s="86"/>
      <c r="AB819" s="86"/>
      <c r="AC819" s="86"/>
      <c r="AD819" s="86"/>
      <c r="AE819" s="241"/>
      <c r="CV819" s="310" t="str">
        <f>IF(DataGoesHere!B819="","",DataGoesHere!A819)</f>
        <v/>
      </c>
      <c r="CW819" s="271">
        <f t="shared" ca="1" si="32"/>
        <v>2</v>
      </c>
      <c r="CX819" s="272">
        <f t="shared" ca="1" si="33"/>
        <v>0.80574490527728204</v>
      </c>
      <c r="CY819" s="266">
        <f>DataGoesHere!A819</f>
        <v>818</v>
      </c>
      <c r="CZ819" s="254" t="str">
        <f>IF(DataGoesHere!B819="","",DataGoesHere!B819)</f>
        <v/>
      </c>
      <c r="DA819" s="19" t="str">
        <f>IF(DataGoesHere!B819="","",IF(AH$5="No",DataGoesHere!B819,DataGoesHere!B819-(AH$2*(DataGoesHere!A819-1))))</f>
        <v/>
      </c>
      <c r="DB819" s="19" t="str">
        <f>IF(DataGoesHere!B819="","",IF(AO$9="No",DataGoesHere!B819,DataGoesHere!B819/CX819))</f>
        <v/>
      </c>
      <c r="DC819" s="19" t="str">
        <f>IF(DataGoesHere!B819="","",IF(AO$9="No",DA819,DA819/CX819))</f>
        <v/>
      </c>
      <c r="DD819" s="293" t="str">
        <f>IF(CZ819="",IF(COUNTIF(DD$2:DD818,"Forecast")&lt;Output!E$43,"Forecast",""),"Actual")</f>
        <v/>
      </c>
      <c r="DF819" s="19" t="str">
        <f>IF(DataGoesHere!B818="",IF(DD819="Forecast",(Output!$E$47*IntermediateCalcs!DH818)+((1-Output!$E$47)*IntermediateCalcs!DF818),""),(Output!$E$47*IntermediateCalcs!DB818)+((1-Output!$E$47)*IntermediateCalcs!DF818))</f>
        <v/>
      </c>
      <c r="DG819" s="19" t="str">
        <f>IF(DataGoesHere!B818="",IF(DD819="Forecast",(Output!$G$47*(IntermediateCalcs!DF819-IntermediateCalcs!DF818))+((1-Output!$G$47)*IntermediateCalcs!DG818),""),(Output!$G$47*(IntermediateCalcs!DF819-IntermediateCalcs!DF818))+((1-Output!$G$47)*IntermediateCalcs!DG818))</f>
        <v/>
      </c>
      <c r="DH819" s="19" t="str">
        <f>IF(DataGoesHere!B818="",IF(DD819="Forecast",DF819+DG819,""),DF819+DG819)</f>
        <v/>
      </c>
      <c r="DI819" s="274" t="str">
        <f>IF(DH819="","",IF(IntermediateCalcs!$AO$9="Yes",IntermediateCalcs!DH819*$CX819,IntermediateCalcs!DH819))</f>
        <v/>
      </c>
      <c r="DJ819" s="250" t="str">
        <f>IF(DataGoesHere!$B819="","",($CZ819-DI819))</f>
        <v/>
      </c>
      <c r="DK819" s="250" t="str">
        <f>IF(DataGoesHere!$B819="","",ABS($CZ819-DI819))</f>
        <v/>
      </c>
      <c r="DL819" s="250" t="str">
        <f>IF(DataGoesHere!$B819="","",DK819^2)</f>
        <v/>
      </c>
      <c r="DM819" s="249" t="str">
        <f>IF(DataGoesHere!$B819="","",DK819/$CZ819)</f>
        <v/>
      </c>
      <c r="DN819" s="250" t="str">
        <f>IF(DataGoesHere!$B819="","",SUM(DJ$2:DJ819)/AVERAGE(DK:DK))</f>
        <v/>
      </c>
      <c r="DP819" s="19" t="str">
        <f>IF(DataGoesHere!B819="",IF($DD819="Forecast",(Output!E$48*IntermediateCalcs!CY819)+Output!G$48,""),(Output!E$48*IntermediateCalcs!CY819)+Output!G$48)</f>
        <v/>
      </c>
      <c r="DQ819" s="274" t="str">
        <f>IF(DP819="","",IF(IntermediateCalcs!$AO$9="Yes",IntermediateCalcs!DP819*$CX819,IntermediateCalcs!DP819))</f>
        <v/>
      </c>
      <c r="DR819" s="250" t="str">
        <f>IF(DataGoesHere!$B819="","",($CZ819-DQ819))</f>
        <v/>
      </c>
      <c r="DS819" s="250" t="str">
        <f>IF(DataGoesHere!$B819="","",ABS($CZ819-DQ819))</f>
        <v/>
      </c>
      <c r="DT819" s="250" t="str">
        <f>IF(DataGoesHere!$B819="","",DS819^2)</f>
        <v/>
      </c>
      <c r="DU819" s="249" t="str">
        <f>IF(DataGoesHere!$B819="","",DS819/$CZ819)</f>
        <v/>
      </c>
      <c r="DV819" s="250" t="str">
        <f>IF(DataGoesHere!$B819="","",SUM(DR$2:DR819)/AVERAGE(DS:DS))</f>
        <v/>
      </c>
      <c r="DX819" s="19" t="str">
        <f>IF(DataGoesHere!$B818="","",(DB813*(Output!$O$49/Output!$P$49))+(IntermediateCalcs!DB814*(Output!$M$49/Output!$P$49))+(IntermediateCalcs!DB815*(Output!$K$49/Output!$P$49))+(DB816*(Output!$I$49/Output!$P$49))+(IntermediateCalcs!DB817*(Output!$G$49/Output!$P$49))+(IntermediateCalcs!DB818*(Output!$E$49/Output!$P$49)))</f>
        <v/>
      </c>
      <c r="DY819" s="274" t="str">
        <f>IF(DX819="","",IF(IntermediateCalcs!$AO$9="Yes",IntermediateCalcs!DX819*$CX819,IntermediateCalcs!DX819))</f>
        <v/>
      </c>
      <c r="DZ819" s="250" t="str">
        <f>IF(DataGoesHere!$B819="","",($CZ819-DY819))</f>
        <v/>
      </c>
      <c r="EA819" s="250" t="str">
        <f>IF(DataGoesHere!$B819="","",ABS($CZ819-DY819))</f>
        <v/>
      </c>
      <c r="EB819" s="250" t="str">
        <f>IF(DataGoesHere!$B819="","",EA819^2)</f>
        <v/>
      </c>
      <c r="EC819" s="249" t="str">
        <f>IF(DataGoesHere!$B819="","",EA819/$CZ819)</f>
        <v/>
      </c>
      <c r="ED819" s="250" t="str">
        <f>IF(DataGoesHere!$B819="","",SUM(DZ$2:DZ819)/AVERAGE(EA:EA))</f>
        <v/>
      </c>
    </row>
    <row r="820" spans="20:134" x14ac:dyDescent="0.2">
      <c r="T820" s="240"/>
      <c r="U820" s="86"/>
      <c r="V820" s="245" t="str">
        <f>IF(DataGoesHere!$B820="","",(DataGoesHere!$B820/SUM(DataGoesHere!$B818:'DataGoesHere'!$B829)))</f>
        <v/>
      </c>
      <c r="W820" s="86"/>
      <c r="X820" s="86"/>
      <c r="Y820" s="86"/>
      <c r="Z820" s="86"/>
      <c r="AA820" s="86"/>
      <c r="AB820" s="86"/>
      <c r="AC820" s="86"/>
      <c r="AD820" s="86"/>
      <c r="AE820" s="241"/>
      <c r="CV820" s="310" t="str">
        <f>IF(DataGoesHere!B820="","",DataGoesHere!A820)</f>
        <v/>
      </c>
      <c r="CW820" s="271">
        <f t="shared" ca="1" si="32"/>
        <v>3</v>
      </c>
      <c r="CX820" s="272">
        <f t="shared" ca="1" si="33"/>
        <v>0.79862940076451561</v>
      </c>
      <c r="CY820" s="266">
        <f>DataGoesHere!A820</f>
        <v>819</v>
      </c>
      <c r="CZ820" s="254" t="str">
        <f>IF(DataGoesHere!B820="","",DataGoesHere!B820)</f>
        <v/>
      </c>
      <c r="DA820" s="19" t="str">
        <f>IF(DataGoesHere!B820="","",IF(AH$5="No",DataGoesHere!B820,DataGoesHere!B820-(AH$2*(DataGoesHere!A820-1))))</f>
        <v/>
      </c>
      <c r="DB820" s="19" t="str">
        <f>IF(DataGoesHere!B820="","",IF(AO$9="No",DataGoesHere!B820,DataGoesHere!B820/CX820))</f>
        <v/>
      </c>
      <c r="DC820" s="19" t="str">
        <f>IF(DataGoesHere!B820="","",IF(AO$9="No",DA820,DA820/CX820))</f>
        <v/>
      </c>
      <c r="DD820" s="293" t="str">
        <f>IF(CZ820="",IF(COUNTIF(DD$2:DD819,"Forecast")&lt;Output!E$43,"Forecast",""),"Actual")</f>
        <v/>
      </c>
      <c r="DF820" s="19" t="str">
        <f>IF(DataGoesHere!B819="",IF(DD820="Forecast",(Output!$E$47*IntermediateCalcs!DH819)+((1-Output!$E$47)*IntermediateCalcs!DF819),""),(Output!$E$47*IntermediateCalcs!DB819)+((1-Output!$E$47)*IntermediateCalcs!DF819))</f>
        <v/>
      </c>
      <c r="DG820" s="19" t="str">
        <f>IF(DataGoesHere!B819="",IF(DD820="Forecast",(Output!$G$47*(IntermediateCalcs!DF820-IntermediateCalcs!DF819))+((1-Output!$G$47)*IntermediateCalcs!DG819),""),(Output!$G$47*(IntermediateCalcs!DF820-IntermediateCalcs!DF819))+((1-Output!$G$47)*IntermediateCalcs!DG819))</f>
        <v/>
      </c>
      <c r="DH820" s="19" t="str">
        <f>IF(DataGoesHere!B819="",IF(DD820="Forecast",DF820+DG820,""),DF820+DG820)</f>
        <v/>
      </c>
      <c r="DI820" s="274" t="str">
        <f>IF(DH820="","",IF(IntermediateCalcs!$AO$9="Yes",IntermediateCalcs!DH820*$CX820,IntermediateCalcs!DH820))</f>
        <v/>
      </c>
      <c r="DJ820" s="250" t="str">
        <f>IF(DataGoesHere!$B820="","",($CZ820-DI820))</f>
        <v/>
      </c>
      <c r="DK820" s="250" t="str">
        <f>IF(DataGoesHere!$B820="","",ABS($CZ820-DI820))</f>
        <v/>
      </c>
      <c r="DL820" s="250" t="str">
        <f>IF(DataGoesHere!$B820="","",DK820^2)</f>
        <v/>
      </c>
      <c r="DM820" s="249" t="str">
        <f>IF(DataGoesHere!$B820="","",DK820/$CZ820)</f>
        <v/>
      </c>
      <c r="DN820" s="250" t="str">
        <f>IF(DataGoesHere!$B820="","",SUM(DJ$2:DJ820)/AVERAGE(DK:DK))</f>
        <v/>
      </c>
      <c r="DP820" s="19" t="str">
        <f>IF(DataGoesHere!B820="",IF($DD820="Forecast",(Output!E$48*IntermediateCalcs!CY820)+Output!G$48,""),(Output!E$48*IntermediateCalcs!CY820)+Output!G$48)</f>
        <v/>
      </c>
      <c r="DQ820" s="274" t="str">
        <f>IF(DP820="","",IF(IntermediateCalcs!$AO$9="Yes",IntermediateCalcs!DP820*$CX820,IntermediateCalcs!DP820))</f>
        <v/>
      </c>
      <c r="DR820" s="250" t="str">
        <f>IF(DataGoesHere!$B820="","",($CZ820-DQ820))</f>
        <v/>
      </c>
      <c r="DS820" s="250" t="str">
        <f>IF(DataGoesHere!$B820="","",ABS($CZ820-DQ820))</f>
        <v/>
      </c>
      <c r="DT820" s="250" t="str">
        <f>IF(DataGoesHere!$B820="","",DS820^2)</f>
        <v/>
      </c>
      <c r="DU820" s="249" t="str">
        <f>IF(DataGoesHere!$B820="","",DS820/$CZ820)</f>
        <v/>
      </c>
      <c r="DV820" s="250" t="str">
        <f>IF(DataGoesHere!$B820="","",SUM(DR$2:DR820)/AVERAGE(DS:DS))</f>
        <v/>
      </c>
      <c r="DX820" s="19" t="str">
        <f>IF(DataGoesHere!$B819="","",(DB814*(Output!$O$49/Output!$P$49))+(IntermediateCalcs!DB815*(Output!$M$49/Output!$P$49))+(IntermediateCalcs!DB816*(Output!$K$49/Output!$P$49))+(DB817*(Output!$I$49/Output!$P$49))+(IntermediateCalcs!DB818*(Output!$G$49/Output!$P$49))+(IntermediateCalcs!DB819*(Output!$E$49/Output!$P$49)))</f>
        <v/>
      </c>
      <c r="DY820" s="274" t="str">
        <f>IF(DX820="","",IF(IntermediateCalcs!$AO$9="Yes",IntermediateCalcs!DX820*$CX820,IntermediateCalcs!DX820))</f>
        <v/>
      </c>
      <c r="DZ820" s="250" t="str">
        <f>IF(DataGoesHere!$B820="","",($CZ820-DY820))</f>
        <v/>
      </c>
      <c r="EA820" s="250" t="str">
        <f>IF(DataGoesHere!$B820="","",ABS($CZ820-DY820))</f>
        <v/>
      </c>
      <c r="EB820" s="250" t="str">
        <f>IF(DataGoesHere!$B820="","",EA820^2)</f>
        <v/>
      </c>
      <c r="EC820" s="249" t="str">
        <f>IF(DataGoesHere!$B820="","",EA820/$CZ820)</f>
        <v/>
      </c>
      <c r="ED820" s="250" t="str">
        <f>IF(DataGoesHere!$B820="","",SUM(DZ$2:DZ820)/AVERAGE(EA:EA))</f>
        <v/>
      </c>
    </row>
    <row r="821" spans="20:134" x14ac:dyDescent="0.2">
      <c r="T821" s="240"/>
      <c r="U821" s="86"/>
      <c r="V821" s="86"/>
      <c r="W821" s="245" t="str">
        <f>IF(DataGoesHere!$B821="","",(DataGoesHere!$B821/SUM(DataGoesHere!$B818:'DataGoesHere'!$B829)))</f>
        <v/>
      </c>
      <c r="X821" s="86"/>
      <c r="Y821" s="86"/>
      <c r="Z821" s="86"/>
      <c r="AA821" s="86"/>
      <c r="AB821" s="86"/>
      <c r="AC821" s="86"/>
      <c r="AD821" s="86"/>
      <c r="AE821" s="241"/>
      <c r="CV821" s="310" t="str">
        <f>IF(DataGoesHere!B821="","",DataGoesHere!A821)</f>
        <v/>
      </c>
      <c r="CW821" s="271">
        <f t="shared" ca="1" si="32"/>
        <v>4</v>
      </c>
      <c r="CX821" s="272">
        <f t="shared" ca="1" si="33"/>
        <v>1.0149292433706087</v>
      </c>
      <c r="CY821" s="266">
        <f>DataGoesHere!A821</f>
        <v>820</v>
      </c>
      <c r="CZ821" s="254" t="str">
        <f>IF(DataGoesHere!B821="","",DataGoesHere!B821)</f>
        <v/>
      </c>
      <c r="DA821" s="19" t="str">
        <f>IF(DataGoesHere!B821="","",IF(AH$5="No",DataGoesHere!B821,DataGoesHere!B821-(AH$2*(DataGoesHere!A821-1))))</f>
        <v/>
      </c>
      <c r="DB821" s="19" t="str">
        <f>IF(DataGoesHere!B821="","",IF(AO$9="No",DataGoesHere!B821,DataGoesHere!B821/CX821))</f>
        <v/>
      </c>
      <c r="DC821" s="19" t="str">
        <f>IF(DataGoesHere!B821="","",IF(AO$9="No",DA821,DA821/CX821))</f>
        <v/>
      </c>
      <c r="DD821" s="293" t="str">
        <f>IF(CZ821="",IF(COUNTIF(DD$2:DD820,"Forecast")&lt;Output!E$43,"Forecast",""),"Actual")</f>
        <v/>
      </c>
      <c r="DF821" s="19" t="str">
        <f>IF(DataGoesHere!B820="",IF(DD821="Forecast",(Output!$E$47*IntermediateCalcs!DH820)+((1-Output!$E$47)*IntermediateCalcs!DF820),""),(Output!$E$47*IntermediateCalcs!DB820)+((1-Output!$E$47)*IntermediateCalcs!DF820))</f>
        <v/>
      </c>
      <c r="DG821" s="19" t="str">
        <f>IF(DataGoesHere!B820="",IF(DD821="Forecast",(Output!$G$47*(IntermediateCalcs!DF821-IntermediateCalcs!DF820))+((1-Output!$G$47)*IntermediateCalcs!DG820),""),(Output!$G$47*(IntermediateCalcs!DF821-IntermediateCalcs!DF820))+((1-Output!$G$47)*IntermediateCalcs!DG820))</f>
        <v/>
      </c>
      <c r="DH821" s="19" t="str">
        <f>IF(DataGoesHere!B820="",IF(DD821="Forecast",DF821+DG821,""),DF821+DG821)</f>
        <v/>
      </c>
      <c r="DI821" s="274" t="str">
        <f>IF(DH821="","",IF(IntermediateCalcs!$AO$9="Yes",IntermediateCalcs!DH821*$CX821,IntermediateCalcs!DH821))</f>
        <v/>
      </c>
      <c r="DJ821" s="250" t="str">
        <f>IF(DataGoesHere!$B821="","",($CZ821-DI821))</f>
        <v/>
      </c>
      <c r="DK821" s="250" t="str">
        <f>IF(DataGoesHere!$B821="","",ABS($CZ821-DI821))</f>
        <v/>
      </c>
      <c r="DL821" s="250" t="str">
        <f>IF(DataGoesHere!$B821="","",DK821^2)</f>
        <v/>
      </c>
      <c r="DM821" s="249" t="str">
        <f>IF(DataGoesHere!$B821="","",DK821/$CZ821)</f>
        <v/>
      </c>
      <c r="DN821" s="250" t="str">
        <f>IF(DataGoesHere!$B821="","",SUM(DJ$2:DJ821)/AVERAGE(DK:DK))</f>
        <v/>
      </c>
      <c r="DP821" s="19" t="str">
        <f>IF(DataGoesHere!B821="",IF($DD821="Forecast",(Output!E$48*IntermediateCalcs!CY821)+Output!G$48,""),(Output!E$48*IntermediateCalcs!CY821)+Output!G$48)</f>
        <v/>
      </c>
      <c r="DQ821" s="274" t="str">
        <f>IF(DP821="","",IF(IntermediateCalcs!$AO$9="Yes",IntermediateCalcs!DP821*$CX821,IntermediateCalcs!DP821))</f>
        <v/>
      </c>
      <c r="DR821" s="250" t="str">
        <f>IF(DataGoesHere!$B821="","",($CZ821-DQ821))</f>
        <v/>
      </c>
      <c r="DS821" s="250" t="str">
        <f>IF(DataGoesHere!$B821="","",ABS($CZ821-DQ821))</f>
        <v/>
      </c>
      <c r="DT821" s="250" t="str">
        <f>IF(DataGoesHere!$B821="","",DS821^2)</f>
        <v/>
      </c>
      <c r="DU821" s="249" t="str">
        <f>IF(DataGoesHere!$B821="","",DS821/$CZ821)</f>
        <v/>
      </c>
      <c r="DV821" s="250" t="str">
        <f>IF(DataGoesHere!$B821="","",SUM(DR$2:DR821)/AVERAGE(DS:DS))</f>
        <v/>
      </c>
      <c r="DX821" s="19" t="str">
        <f>IF(DataGoesHere!$B820="","",(DB815*(Output!$O$49/Output!$P$49))+(IntermediateCalcs!DB816*(Output!$M$49/Output!$P$49))+(IntermediateCalcs!DB817*(Output!$K$49/Output!$P$49))+(DB818*(Output!$I$49/Output!$P$49))+(IntermediateCalcs!DB819*(Output!$G$49/Output!$P$49))+(IntermediateCalcs!DB820*(Output!$E$49/Output!$P$49)))</f>
        <v/>
      </c>
      <c r="DY821" s="274" t="str">
        <f>IF(DX821="","",IF(IntermediateCalcs!$AO$9="Yes",IntermediateCalcs!DX821*$CX821,IntermediateCalcs!DX821))</f>
        <v/>
      </c>
      <c r="DZ821" s="250" t="str">
        <f>IF(DataGoesHere!$B821="","",($CZ821-DY821))</f>
        <v/>
      </c>
      <c r="EA821" s="250" t="str">
        <f>IF(DataGoesHere!$B821="","",ABS($CZ821-DY821))</f>
        <v/>
      </c>
      <c r="EB821" s="250" t="str">
        <f>IF(DataGoesHere!$B821="","",EA821^2)</f>
        <v/>
      </c>
      <c r="EC821" s="249" t="str">
        <f>IF(DataGoesHere!$B821="","",EA821/$CZ821)</f>
        <v/>
      </c>
      <c r="ED821" s="250" t="str">
        <f>IF(DataGoesHere!$B821="","",SUM(DZ$2:DZ821)/AVERAGE(EA:EA))</f>
        <v/>
      </c>
    </row>
    <row r="822" spans="20:134" x14ac:dyDescent="0.2">
      <c r="T822" s="240"/>
      <c r="U822" s="86"/>
      <c r="V822" s="86"/>
      <c r="W822" s="86"/>
      <c r="X822" s="245" t="str">
        <f>IF(DataGoesHere!$B822="","",(DataGoesHere!$B822/SUM(DataGoesHere!$B818:'DataGoesHere'!$B829)))</f>
        <v/>
      </c>
      <c r="Y822" s="86"/>
      <c r="Z822" s="86"/>
      <c r="AA822" s="86"/>
      <c r="AB822" s="86"/>
      <c r="AC822" s="86"/>
      <c r="AD822" s="86"/>
      <c r="AE822" s="241"/>
      <c r="CV822" s="310" t="str">
        <f>IF(DataGoesHere!B822="","",DataGoesHere!A822)</f>
        <v/>
      </c>
      <c r="CW822" s="271">
        <f t="shared" ca="1" si="32"/>
        <v>5</v>
      </c>
      <c r="CX822" s="272">
        <f t="shared" ca="1" si="33"/>
        <v>0.97875414397996308</v>
      </c>
      <c r="CY822" s="266">
        <f>DataGoesHere!A822</f>
        <v>821</v>
      </c>
      <c r="CZ822" s="254" t="str">
        <f>IF(DataGoesHere!B822="","",DataGoesHere!B822)</f>
        <v/>
      </c>
      <c r="DA822" s="19" t="str">
        <f>IF(DataGoesHere!B822="","",IF(AH$5="No",DataGoesHere!B822,DataGoesHere!B822-(AH$2*(DataGoesHere!A822-1))))</f>
        <v/>
      </c>
      <c r="DB822" s="19" t="str">
        <f>IF(DataGoesHere!B822="","",IF(AO$9="No",DataGoesHere!B822,DataGoesHere!B822/CX822))</f>
        <v/>
      </c>
      <c r="DC822" s="19" t="str">
        <f>IF(DataGoesHere!B822="","",IF(AO$9="No",DA822,DA822/CX822))</f>
        <v/>
      </c>
      <c r="DD822" s="293" t="str">
        <f>IF(CZ822="",IF(COUNTIF(DD$2:DD821,"Forecast")&lt;Output!E$43,"Forecast",""),"Actual")</f>
        <v/>
      </c>
      <c r="DF822" s="19" t="str">
        <f>IF(DataGoesHere!B821="",IF(DD822="Forecast",(Output!$E$47*IntermediateCalcs!DH821)+((1-Output!$E$47)*IntermediateCalcs!DF821),""),(Output!$E$47*IntermediateCalcs!DB821)+((1-Output!$E$47)*IntermediateCalcs!DF821))</f>
        <v/>
      </c>
      <c r="DG822" s="19" t="str">
        <f>IF(DataGoesHere!B821="",IF(DD822="Forecast",(Output!$G$47*(IntermediateCalcs!DF822-IntermediateCalcs!DF821))+((1-Output!$G$47)*IntermediateCalcs!DG821),""),(Output!$G$47*(IntermediateCalcs!DF822-IntermediateCalcs!DF821))+((1-Output!$G$47)*IntermediateCalcs!DG821))</f>
        <v/>
      </c>
      <c r="DH822" s="19" t="str">
        <f>IF(DataGoesHere!B821="",IF(DD822="Forecast",DF822+DG822,""),DF822+DG822)</f>
        <v/>
      </c>
      <c r="DI822" s="274" t="str">
        <f>IF(DH822="","",IF(IntermediateCalcs!$AO$9="Yes",IntermediateCalcs!DH822*$CX822,IntermediateCalcs!DH822))</f>
        <v/>
      </c>
      <c r="DJ822" s="250" t="str">
        <f>IF(DataGoesHere!$B822="","",($CZ822-DI822))</f>
        <v/>
      </c>
      <c r="DK822" s="250" t="str">
        <f>IF(DataGoesHere!$B822="","",ABS($CZ822-DI822))</f>
        <v/>
      </c>
      <c r="DL822" s="250" t="str">
        <f>IF(DataGoesHere!$B822="","",DK822^2)</f>
        <v/>
      </c>
      <c r="DM822" s="249" t="str">
        <f>IF(DataGoesHere!$B822="","",DK822/$CZ822)</f>
        <v/>
      </c>
      <c r="DN822" s="250" t="str">
        <f>IF(DataGoesHere!$B822="","",SUM(DJ$2:DJ822)/AVERAGE(DK:DK))</f>
        <v/>
      </c>
      <c r="DP822" s="19" t="str">
        <f>IF(DataGoesHere!B822="",IF($DD822="Forecast",(Output!E$48*IntermediateCalcs!CY822)+Output!G$48,""),(Output!E$48*IntermediateCalcs!CY822)+Output!G$48)</f>
        <v/>
      </c>
      <c r="DQ822" s="274" t="str">
        <f>IF(DP822="","",IF(IntermediateCalcs!$AO$9="Yes",IntermediateCalcs!DP822*$CX822,IntermediateCalcs!DP822))</f>
        <v/>
      </c>
      <c r="DR822" s="250" t="str">
        <f>IF(DataGoesHere!$B822="","",($CZ822-DQ822))</f>
        <v/>
      </c>
      <c r="DS822" s="250" t="str">
        <f>IF(DataGoesHere!$B822="","",ABS($CZ822-DQ822))</f>
        <v/>
      </c>
      <c r="DT822" s="250" t="str">
        <f>IF(DataGoesHere!$B822="","",DS822^2)</f>
        <v/>
      </c>
      <c r="DU822" s="249" t="str">
        <f>IF(DataGoesHere!$B822="","",DS822/$CZ822)</f>
        <v/>
      </c>
      <c r="DV822" s="250" t="str">
        <f>IF(DataGoesHere!$B822="","",SUM(DR$2:DR822)/AVERAGE(DS:DS))</f>
        <v/>
      </c>
      <c r="DX822" s="19" t="str">
        <f>IF(DataGoesHere!$B821="","",(DB816*(Output!$O$49/Output!$P$49))+(IntermediateCalcs!DB817*(Output!$M$49/Output!$P$49))+(IntermediateCalcs!DB818*(Output!$K$49/Output!$P$49))+(DB819*(Output!$I$49/Output!$P$49))+(IntermediateCalcs!DB820*(Output!$G$49/Output!$P$49))+(IntermediateCalcs!DB821*(Output!$E$49/Output!$P$49)))</f>
        <v/>
      </c>
      <c r="DY822" s="274" t="str">
        <f>IF(DX822="","",IF(IntermediateCalcs!$AO$9="Yes",IntermediateCalcs!DX822*$CX822,IntermediateCalcs!DX822))</f>
        <v/>
      </c>
      <c r="DZ822" s="250" t="str">
        <f>IF(DataGoesHere!$B822="","",($CZ822-DY822))</f>
        <v/>
      </c>
      <c r="EA822" s="250" t="str">
        <f>IF(DataGoesHere!$B822="","",ABS($CZ822-DY822))</f>
        <v/>
      </c>
      <c r="EB822" s="250" t="str">
        <f>IF(DataGoesHere!$B822="","",EA822^2)</f>
        <v/>
      </c>
      <c r="EC822" s="249" t="str">
        <f>IF(DataGoesHere!$B822="","",EA822/$CZ822)</f>
        <v/>
      </c>
      <c r="ED822" s="250" t="str">
        <f>IF(DataGoesHere!$B822="","",SUM(DZ$2:DZ822)/AVERAGE(EA:EA))</f>
        <v/>
      </c>
    </row>
    <row r="823" spans="20:134" x14ac:dyDescent="0.2">
      <c r="T823" s="240"/>
      <c r="U823" s="86"/>
      <c r="V823" s="86"/>
      <c r="W823" s="86"/>
      <c r="X823" s="86"/>
      <c r="Y823" s="245" t="str">
        <f>IF(DataGoesHere!$B823="","",(DataGoesHere!$B823/SUM(DataGoesHere!$B818:'DataGoesHere'!$B829)))</f>
        <v/>
      </c>
      <c r="Z823" s="86"/>
      <c r="AA823" s="86"/>
      <c r="AB823" s="86"/>
      <c r="AC823" s="86"/>
      <c r="AD823" s="86"/>
      <c r="AE823" s="241"/>
      <c r="CV823" s="310" t="str">
        <f>IF(DataGoesHere!B823="","",DataGoesHere!A823)</f>
        <v/>
      </c>
      <c r="CW823" s="271">
        <f t="shared" ca="1" si="32"/>
        <v>6</v>
      </c>
      <c r="CX823" s="272">
        <f t="shared" ca="1" si="33"/>
        <v>1.0779088099730167</v>
      </c>
      <c r="CY823" s="266">
        <f>DataGoesHere!A823</f>
        <v>822</v>
      </c>
      <c r="CZ823" s="254" t="str">
        <f>IF(DataGoesHere!B823="","",DataGoesHere!B823)</f>
        <v/>
      </c>
      <c r="DA823" s="19" t="str">
        <f>IF(DataGoesHere!B823="","",IF(AH$5="No",DataGoesHere!B823,DataGoesHere!B823-(AH$2*(DataGoesHere!A823-1))))</f>
        <v/>
      </c>
      <c r="DB823" s="19" t="str">
        <f>IF(DataGoesHere!B823="","",IF(AO$9="No",DataGoesHere!B823,DataGoesHere!B823/CX823))</f>
        <v/>
      </c>
      <c r="DC823" s="19" t="str">
        <f>IF(DataGoesHere!B823="","",IF(AO$9="No",DA823,DA823/CX823))</f>
        <v/>
      </c>
      <c r="DD823" s="293" t="str">
        <f>IF(CZ823="",IF(COUNTIF(DD$2:DD822,"Forecast")&lt;Output!E$43,"Forecast",""),"Actual")</f>
        <v/>
      </c>
      <c r="DF823" s="19" t="str">
        <f>IF(DataGoesHere!B822="",IF(DD823="Forecast",(Output!$E$47*IntermediateCalcs!DH822)+((1-Output!$E$47)*IntermediateCalcs!DF822),""),(Output!$E$47*IntermediateCalcs!DB822)+((1-Output!$E$47)*IntermediateCalcs!DF822))</f>
        <v/>
      </c>
      <c r="DG823" s="19" t="str">
        <f>IF(DataGoesHere!B822="",IF(DD823="Forecast",(Output!$G$47*(IntermediateCalcs!DF823-IntermediateCalcs!DF822))+((1-Output!$G$47)*IntermediateCalcs!DG822),""),(Output!$G$47*(IntermediateCalcs!DF823-IntermediateCalcs!DF822))+((1-Output!$G$47)*IntermediateCalcs!DG822))</f>
        <v/>
      </c>
      <c r="DH823" s="19" t="str">
        <f>IF(DataGoesHere!B822="",IF(DD823="Forecast",DF823+DG823,""),DF823+DG823)</f>
        <v/>
      </c>
      <c r="DI823" s="274" t="str">
        <f>IF(DH823="","",IF(IntermediateCalcs!$AO$9="Yes",IntermediateCalcs!DH823*$CX823,IntermediateCalcs!DH823))</f>
        <v/>
      </c>
      <c r="DJ823" s="250" t="str">
        <f>IF(DataGoesHere!$B823="","",($CZ823-DI823))</f>
        <v/>
      </c>
      <c r="DK823" s="250" t="str">
        <f>IF(DataGoesHere!$B823="","",ABS($CZ823-DI823))</f>
        <v/>
      </c>
      <c r="DL823" s="250" t="str">
        <f>IF(DataGoesHere!$B823="","",DK823^2)</f>
        <v/>
      </c>
      <c r="DM823" s="249" t="str">
        <f>IF(DataGoesHere!$B823="","",DK823/$CZ823)</f>
        <v/>
      </c>
      <c r="DN823" s="250" t="str">
        <f>IF(DataGoesHere!$B823="","",SUM(DJ$2:DJ823)/AVERAGE(DK:DK))</f>
        <v/>
      </c>
      <c r="DP823" s="19" t="str">
        <f>IF(DataGoesHere!B823="",IF($DD823="Forecast",(Output!E$48*IntermediateCalcs!CY823)+Output!G$48,""),(Output!E$48*IntermediateCalcs!CY823)+Output!G$48)</f>
        <v/>
      </c>
      <c r="DQ823" s="274" t="str">
        <f>IF(DP823="","",IF(IntermediateCalcs!$AO$9="Yes",IntermediateCalcs!DP823*$CX823,IntermediateCalcs!DP823))</f>
        <v/>
      </c>
      <c r="DR823" s="250" t="str">
        <f>IF(DataGoesHere!$B823="","",($CZ823-DQ823))</f>
        <v/>
      </c>
      <c r="DS823" s="250" t="str">
        <f>IF(DataGoesHere!$B823="","",ABS($CZ823-DQ823))</f>
        <v/>
      </c>
      <c r="DT823" s="250" t="str">
        <f>IF(DataGoesHere!$B823="","",DS823^2)</f>
        <v/>
      </c>
      <c r="DU823" s="249" t="str">
        <f>IF(DataGoesHere!$B823="","",DS823/$CZ823)</f>
        <v/>
      </c>
      <c r="DV823" s="250" t="str">
        <f>IF(DataGoesHere!$B823="","",SUM(DR$2:DR823)/AVERAGE(DS:DS))</f>
        <v/>
      </c>
      <c r="DX823" s="19" t="str">
        <f>IF(DataGoesHere!$B822="","",(DB817*(Output!$O$49/Output!$P$49))+(IntermediateCalcs!DB818*(Output!$M$49/Output!$P$49))+(IntermediateCalcs!DB819*(Output!$K$49/Output!$P$49))+(DB820*(Output!$I$49/Output!$P$49))+(IntermediateCalcs!DB821*(Output!$G$49/Output!$P$49))+(IntermediateCalcs!DB822*(Output!$E$49/Output!$P$49)))</f>
        <v/>
      </c>
      <c r="DY823" s="274" t="str">
        <f>IF(DX823="","",IF(IntermediateCalcs!$AO$9="Yes",IntermediateCalcs!DX823*$CX823,IntermediateCalcs!DX823))</f>
        <v/>
      </c>
      <c r="DZ823" s="250" t="str">
        <f>IF(DataGoesHere!$B823="","",($CZ823-DY823))</f>
        <v/>
      </c>
      <c r="EA823" s="250" t="str">
        <f>IF(DataGoesHere!$B823="","",ABS($CZ823-DY823))</f>
        <v/>
      </c>
      <c r="EB823" s="250" t="str">
        <f>IF(DataGoesHere!$B823="","",EA823^2)</f>
        <v/>
      </c>
      <c r="EC823" s="249" t="str">
        <f>IF(DataGoesHere!$B823="","",EA823/$CZ823)</f>
        <v/>
      </c>
      <c r="ED823" s="250" t="str">
        <f>IF(DataGoesHere!$B823="","",SUM(DZ$2:DZ823)/AVERAGE(EA:EA))</f>
        <v/>
      </c>
    </row>
    <row r="824" spans="20:134" x14ac:dyDescent="0.2">
      <c r="T824" s="240"/>
      <c r="U824" s="86"/>
      <c r="V824" s="86"/>
      <c r="W824" s="86"/>
      <c r="X824" s="86"/>
      <c r="Y824" s="86"/>
      <c r="Z824" s="245" t="str">
        <f>IF(DataGoesHere!$B824="","",(DataGoesHere!$B824/SUM(DataGoesHere!$B818:'DataGoesHere'!$B829)))</f>
        <v/>
      </c>
      <c r="AA824" s="86"/>
      <c r="AB824" s="86"/>
      <c r="AC824" s="86"/>
      <c r="AD824" s="86"/>
      <c r="AE824" s="241"/>
      <c r="CV824" s="310" t="str">
        <f>IF(DataGoesHere!B824="","",DataGoesHere!A824)</f>
        <v/>
      </c>
      <c r="CW824" s="271">
        <f t="shared" ca="1" si="32"/>
        <v>7</v>
      </c>
      <c r="CX824" s="272">
        <f t="shared" ca="1" si="33"/>
        <v>1.0265458156689093</v>
      </c>
      <c r="CY824" s="266">
        <f>DataGoesHere!A824</f>
        <v>823</v>
      </c>
      <c r="CZ824" s="19" t="str">
        <f>IF(DataGoesHere!B824="","",DataGoesHere!B824)</f>
        <v/>
      </c>
      <c r="DA824" s="19" t="str">
        <f>IF(DataGoesHere!B824="","",IF(AH$5="No",DataGoesHere!B824,DataGoesHere!B824-(AH$2*(DataGoesHere!A824-1))))</f>
        <v/>
      </c>
      <c r="DB824" s="19" t="str">
        <f>IF(DataGoesHere!B824="","",IF(AO$9="No",DataGoesHere!B824,DataGoesHere!B824/CX824))</f>
        <v/>
      </c>
      <c r="DC824" s="19" t="str">
        <f>IF(DataGoesHere!B824="","",IF(AO$9="No",DA824,DA824/CX824))</f>
        <v/>
      </c>
      <c r="DD824" s="293" t="str">
        <f>IF(CZ824="",IF(COUNTIF(DD$2:DD823,"Forecast")&lt;Output!E$43,"Forecast",""),"Actual")</f>
        <v/>
      </c>
      <c r="DF824" s="19" t="str">
        <f>IF(DataGoesHere!B823="",IF(DD824="Forecast",(Output!$E$47*IntermediateCalcs!DH823)+((1-Output!$E$47)*IntermediateCalcs!DF823),""),(Output!$E$47*IntermediateCalcs!DB823)+((1-Output!$E$47)*IntermediateCalcs!DF823))</f>
        <v/>
      </c>
      <c r="DG824" s="19" t="str">
        <f>IF(DataGoesHere!B823="",IF(DD824="Forecast",(Output!$G$47*(IntermediateCalcs!DF824-IntermediateCalcs!DF823))+((1-Output!$G$47)*IntermediateCalcs!DG823),""),(Output!$G$47*(IntermediateCalcs!DF824-IntermediateCalcs!DF823))+((1-Output!$G$47)*IntermediateCalcs!DG823))</f>
        <v/>
      </c>
      <c r="DH824" s="19" t="str">
        <f>IF(DataGoesHere!B823="",IF(DD824="Forecast",DF824+DG824,""),DF824+DG824)</f>
        <v/>
      </c>
      <c r="DI824" s="274" t="str">
        <f>IF(DH824="","",IF(IntermediateCalcs!$AO$9="Yes",IntermediateCalcs!DH824*$CX824,IntermediateCalcs!DH824))</f>
        <v/>
      </c>
      <c r="DJ824" s="250" t="str">
        <f>IF(DataGoesHere!$B824="","",($CZ824-DI824))</f>
        <v/>
      </c>
      <c r="DK824" s="250" t="str">
        <f>IF(DataGoesHere!$B824="","",ABS($CZ824-DI824))</f>
        <v/>
      </c>
      <c r="DL824" s="250" t="str">
        <f>IF(DataGoesHere!$B824="","",DK824^2)</f>
        <v/>
      </c>
      <c r="DM824" s="249" t="str">
        <f>IF(DataGoesHere!$B824="","",DK824/$CZ824)</f>
        <v/>
      </c>
      <c r="DN824" s="250" t="str">
        <f>IF(DataGoesHere!$B824="","",SUM(DJ$2:DJ824)/AVERAGE(DK:DK))</f>
        <v/>
      </c>
      <c r="DP824" s="19" t="str">
        <f>IF(DataGoesHere!B824="",IF($DD824="Forecast",(Output!E$48*IntermediateCalcs!CY824)+Output!G$48,""),(Output!E$48*IntermediateCalcs!CY824)+Output!G$48)</f>
        <v/>
      </c>
      <c r="DQ824" s="274" t="str">
        <f>IF(DP824="","",IF(IntermediateCalcs!$AO$9="Yes",IntermediateCalcs!DP824*$CX824,IntermediateCalcs!DP824))</f>
        <v/>
      </c>
      <c r="DR824" s="250" t="str">
        <f>IF(DataGoesHere!$B824="","",($CZ824-DQ824))</f>
        <v/>
      </c>
      <c r="DS824" s="250" t="str">
        <f>IF(DataGoesHere!$B824="","",ABS($CZ824-DQ824))</f>
        <v/>
      </c>
      <c r="DT824" s="250" t="str">
        <f>IF(DataGoesHere!$B824="","",DS824^2)</f>
        <v/>
      </c>
      <c r="DU824" s="249" t="str">
        <f>IF(DataGoesHere!$B824="","",DS824/$CZ824)</f>
        <v/>
      </c>
      <c r="DV824" s="250" t="str">
        <f>IF(DataGoesHere!$B824="","",SUM(DR$2:DR824)/AVERAGE(DS:DS))</f>
        <v/>
      </c>
      <c r="DX824" s="19" t="str">
        <f>IF(DataGoesHere!$B823="","",(DB818*(Output!$O$49/Output!$P$49))+(IntermediateCalcs!DB819*(Output!$M$49/Output!$P$49))+(IntermediateCalcs!DB820*(Output!$K$49/Output!$P$49))+(DB821*(Output!$I$49/Output!$P$49))+(IntermediateCalcs!DB822*(Output!$G$49/Output!$P$49))+(IntermediateCalcs!DB823*(Output!$E$49/Output!$P$49)))</f>
        <v/>
      </c>
      <c r="DY824" s="274" t="str">
        <f>IF(DX824="","",IF(IntermediateCalcs!$AO$9="Yes",IntermediateCalcs!DX824*$CX824,IntermediateCalcs!DX824))</f>
        <v/>
      </c>
      <c r="DZ824" s="250" t="str">
        <f>IF(DataGoesHere!$B824="","",($CZ824-DY824))</f>
        <v/>
      </c>
      <c r="EA824" s="250" t="str">
        <f>IF(DataGoesHere!$B824="","",ABS($CZ824-DY824))</f>
        <v/>
      </c>
      <c r="EB824" s="250" t="str">
        <f>IF(DataGoesHere!$B824="","",EA824^2)</f>
        <v/>
      </c>
      <c r="EC824" s="249" t="str">
        <f>IF(DataGoesHere!$B824="","",EA824/$CZ824)</f>
        <v/>
      </c>
      <c r="ED824" s="250" t="str">
        <f>IF(DataGoesHere!$B824="","",SUM(DZ$2:DZ824)/AVERAGE(EA:EA))</f>
        <v/>
      </c>
    </row>
    <row r="825" spans="20:134" x14ac:dyDescent="0.2">
      <c r="T825" s="240"/>
      <c r="U825" s="86"/>
      <c r="V825" s="86"/>
      <c r="W825" s="86"/>
      <c r="X825" s="86"/>
      <c r="Y825" s="86"/>
      <c r="Z825" s="86"/>
      <c r="AA825" s="245" t="str">
        <f>IF(DataGoesHere!$B825="","",(DataGoesHere!$B825/SUM(DataGoesHere!$B818:'DataGoesHere'!$B829)))</f>
        <v/>
      </c>
      <c r="AB825" s="86"/>
      <c r="AC825" s="86"/>
      <c r="AD825" s="86"/>
      <c r="AE825" s="241"/>
      <c r="CV825" s="310" t="str">
        <f>IF(DataGoesHere!B825="","",DataGoesHere!A825)</f>
        <v/>
      </c>
      <c r="CW825" s="271">
        <f t="shared" ca="1" si="32"/>
        <v>8</v>
      </c>
      <c r="CX825" s="272">
        <f t="shared" ca="1" si="33"/>
        <v>1.0207492390681214</v>
      </c>
      <c r="CY825" s="266">
        <f>DataGoesHere!A825</f>
        <v>824</v>
      </c>
      <c r="CZ825" s="19" t="str">
        <f>IF(DataGoesHere!B825="","",DataGoesHere!B825)</f>
        <v/>
      </c>
      <c r="DA825" s="19" t="str">
        <f>IF(DataGoesHere!B825="","",IF(AH$5="No",DataGoesHere!B825,DataGoesHere!B825-(AH$2*(DataGoesHere!A825-1))))</f>
        <v/>
      </c>
      <c r="DB825" s="19" t="str">
        <f>IF(DataGoesHere!B825="","",IF(AO$9="No",DataGoesHere!B825,DataGoesHere!B825/CX825))</f>
        <v/>
      </c>
      <c r="DC825" s="19" t="str">
        <f>IF(DataGoesHere!B825="","",IF(AO$9="No",DA825,DA825/CX825))</f>
        <v/>
      </c>
      <c r="DD825" s="293" t="str">
        <f>IF(CZ825="",IF(COUNTIF(DD$2:DD824,"Forecast")&lt;Output!E$43,"Forecast",""),"Actual")</f>
        <v/>
      </c>
      <c r="DF825" s="19" t="str">
        <f>IF(DataGoesHere!B824="",IF(DD825="Forecast",(Output!$E$47*IntermediateCalcs!DH824)+((1-Output!$E$47)*IntermediateCalcs!DF824),""),(Output!$E$47*IntermediateCalcs!DB824)+((1-Output!$E$47)*IntermediateCalcs!DF824))</f>
        <v/>
      </c>
      <c r="DG825" s="19" t="str">
        <f>IF(DataGoesHere!B824="",IF(DD825="Forecast",(Output!$G$47*(IntermediateCalcs!DF825-IntermediateCalcs!DF824))+((1-Output!$G$47)*IntermediateCalcs!DG824),""),(Output!$G$47*(IntermediateCalcs!DF825-IntermediateCalcs!DF824))+((1-Output!$G$47)*IntermediateCalcs!DG824))</f>
        <v/>
      </c>
      <c r="DH825" s="19" t="str">
        <f>IF(DataGoesHere!B824="",IF(DD825="Forecast",DF825+DG825,""),DF825+DG825)</f>
        <v/>
      </c>
      <c r="DI825" s="274" t="str">
        <f>IF(DH825="","",IF(IntermediateCalcs!$AO$9="Yes",IntermediateCalcs!DH825*$CX825,IntermediateCalcs!DH825))</f>
        <v/>
      </c>
      <c r="DJ825" s="250" t="str">
        <f>IF(DataGoesHere!$B825="","",($CZ825-DI825))</f>
        <v/>
      </c>
      <c r="DK825" s="250" t="str">
        <f>IF(DataGoesHere!$B825="","",ABS($CZ825-DI825))</f>
        <v/>
      </c>
      <c r="DL825" s="250" t="str">
        <f>IF(DataGoesHere!$B825="","",DK825^2)</f>
        <v/>
      </c>
      <c r="DM825" s="249" t="str">
        <f>IF(DataGoesHere!$B825="","",DK825/$CZ825)</f>
        <v/>
      </c>
      <c r="DN825" s="250" t="str">
        <f>IF(DataGoesHere!$B825="","",SUM(DJ$2:DJ825)/AVERAGE(DK:DK))</f>
        <v/>
      </c>
      <c r="DP825" s="19" t="str">
        <f>IF(DataGoesHere!B825="",IF($DD825="Forecast",(Output!E$48*IntermediateCalcs!CY825)+Output!G$48,""),(Output!E$48*IntermediateCalcs!CY825)+Output!G$48)</f>
        <v/>
      </c>
      <c r="DQ825" s="274" t="str">
        <f>IF(DP825="","",IF(IntermediateCalcs!$AO$9="Yes",IntermediateCalcs!DP825*$CX825,IntermediateCalcs!DP825))</f>
        <v/>
      </c>
      <c r="DR825" s="250" t="str">
        <f>IF(DataGoesHere!$B825="","",($CZ825-DQ825))</f>
        <v/>
      </c>
      <c r="DS825" s="250" t="str">
        <f>IF(DataGoesHere!$B825="","",ABS($CZ825-DQ825))</f>
        <v/>
      </c>
      <c r="DT825" s="250" t="str">
        <f>IF(DataGoesHere!$B825="","",DS825^2)</f>
        <v/>
      </c>
      <c r="DU825" s="249" t="str">
        <f>IF(DataGoesHere!$B825="","",DS825/$CZ825)</f>
        <v/>
      </c>
      <c r="DV825" s="250" t="str">
        <f>IF(DataGoesHere!$B825="","",SUM(DR$2:DR825)/AVERAGE(DS:DS))</f>
        <v/>
      </c>
      <c r="DX825" s="19" t="str">
        <f>IF(DataGoesHere!$B824="","",(DB819*(Output!$O$49/Output!$P$49))+(IntermediateCalcs!DB820*(Output!$M$49/Output!$P$49))+(IntermediateCalcs!DB821*(Output!$K$49/Output!$P$49))+(DB822*(Output!$I$49/Output!$P$49))+(IntermediateCalcs!DB823*(Output!$G$49/Output!$P$49))+(IntermediateCalcs!DB824*(Output!$E$49/Output!$P$49)))</f>
        <v/>
      </c>
      <c r="DY825" s="274" t="str">
        <f>IF(DX825="","",IF(IntermediateCalcs!$AO$9="Yes",IntermediateCalcs!DX825*$CX825,IntermediateCalcs!DX825))</f>
        <v/>
      </c>
      <c r="DZ825" s="250" t="str">
        <f>IF(DataGoesHere!$B825="","",($CZ825-DY825))</f>
        <v/>
      </c>
      <c r="EA825" s="250" t="str">
        <f>IF(DataGoesHere!$B825="","",ABS($CZ825-DY825))</f>
        <v/>
      </c>
      <c r="EB825" s="250" t="str">
        <f>IF(DataGoesHere!$B825="","",EA825^2)</f>
        <v/>
      </c>
      <c r="EC825" s="249" t="str">
        <f>IF(DataGoesHere!$B825="","",EA825/$CZ825)</f>
        <v/>
      </c>
      <c r="ED825" s="250" t="str">
        <f>IF(DataGoesHere!$B825="","",SUM(DZ$2:DZ825)/AVERAGE(EA:EA))</f>
        <v/>
      </c>
    </row>
    <row r="826" spans="20:134" x14ac:dyDescent="0.2">
      <c r="T826" s="240"/>
      <c r="U826" s="86"/>
      <c r="V826" s="86"/>
      <c r="W826" s="86"/>
      <c r="X826" s="86"/>
      <c r="Y826" s="86"/>
      <c r="Z826" s="86"/>
      <c r="AA826" s="86"/>
      <c r="AB826" s="245" t="str">
        <f>IF(DataGoesHere!$B826="","",(DataGoesHere!$B826/SUM(DataGoesHere!$B818:'DataGoesHere'!$B829)))</f>
        <v/>
      </c>
      <c r="AC826" s="86"/>
      <c r="AD826" s="86"/>
      <c r="AE826" s="241"/>
      <c r="CV826" s="310" t="str">
        <f>IF(DataGoesHere!B826="","",DataGoesHere!A826)</f>
        <v/>
      </c>
      <c r="CW826" s="271">
        <f t="shared" ca="1" si="32"/>
        <v>9</v>
      </c>
      <c r="CX826" s="272">
        <f t="shared" ca="1" si="33"/>
        <v>1.0625330005567626</v>
      </c>
      <c r="CY826" s="266">
        <f>DataGoesHere!A826</f>
        <v>825</v>
      </c>
      <c r="CZ826" s="19" t="str">
        <f>IF(DataGoesHere!B826="","",DataGoesHere!B826)</f>
        <v/>
      </c>
      <c r="DA826" s="19" t="str">
        <f>IF(DataGoesHere!B826="","",IF(AH$5="No",DataGoesHere!B826,DataGoesHere!B826-(AH$2*(DataGoesHere!A826-1))))</f>
        <v/>
      </c>
      <c r="DB826" s="19" t="str">
        <f>IF(DataGoesHere!B826="","",IF(AO$9="No",DataGoesHere!B826,DataGoesHere!B826/CX826))</f>
        <v/>
      </c>
      <c r="DC826" s="19" t="str">
        <f>IF(DataGoesHere!B826="","",IF(AO$9="No",DA826,DA826/CX826))</f>
        <v/>
      </c>
      <c r="DD826" s="293" t="str">
        <f>IF(CZ826="",IF(COUNTIF(DD$2:DD825,"Forecast")&lt;Output!E$43,"Forecast",""),"Actual")</f>
        <v/>
      </c>
      <c r="DF826" s="19" t="str">
        <f>IF(DataGoesHere!B825="",IF(DD826="Forecast",(Output!$E$47*IntermediateCalcs!DH825)+((1-Output!$E$47)*IntermediateCalcs!DF825),""),(Output!$E$47*IntermediateCalcs!DB825)+((1-Output!$E$47)*IntermediateCalcs!DF825))</f>
        <v/>
      </c>
      <c r="DG826" s="19" t="str">
        <f>IF(DataGoesHere!B825="",IF(DD826="Forecast",(Output!$G$47*(IntermediateCalcs!DF826-IntermediateCalcs!DF825))+((1-Output!$G$47)*IntermediateCalcs!DG825),""),(Output!$G$47*(IntermediateCalcs!DF826-IntermediateCalcs!DF825))+((1-Output!$G$47)*IntermediateCalcs!DG825))</f>
        <v/>
      </c>
      <c r="DH826" s="19" t="str">
        <f>IF(DataGoesHere!B825="",IF(DD826="Forecast",DF826+DG826,""),DF826+DG826)</f>
        <v/>
      </c>
      <c r="DI826" s="274" t="str">
        <f>IF(DH826="","",IF(IntermediateCalcs!$AO$9="Yes",IntermediateCalcs!DH826*$CX826,IntermediateCalcs!DH826))</f>
        <v/>
      </c>
      <c r="DJ826" s="250" t="str">
        <f>IF(DataGoesHere!$B826="","",($CZ826-DI826))</f>
        <v/>
      </c>
      <c r="DK826" s="250" t="str">
        <f>IF(DataGoesHere!$B826="","",ABS($CZ826-DI826))</f>
        <v/>
      </c>
      <c r="DL826" s="250" t="str">
        <f>IF(DataGoesHere!$B826="","",DK826^2)</f>
        <v/>
      </c>
      <c r="DM826" s="249" t="str">
        <f>IF(DataGoesHere!$B826="","",DK826/$CZ826)</f>
        <v/>
      </c>
      <c r="DN826" s="250" t="str">
        <f>IF(DataGoesHere!$B826="","",SUM(DJ$2:DJ826)/AVERAGE(DK:DK))</f>
        <v/>
      </c>
      <c r="DP826" s="19" t="str">
        <f>IF(DataGoesHere!B826="",IF($DD826="Forecast",(Output!E$48*IntermediateCalcs!CY826)+Output!G$48,""),(Output!E$48*IntermediateCalcs!CY826)+Output!G$48)</f>
        <v/>
      </c>
      <c r="DQ826" s="274" t="str">
        <f>IF(DP826="","",IF(IntermediateCalcs!$AO$9="Yes",IntermediateCalcs!DP826*$CX826,IntermediateCalcs!DP826))</f>
        <v/>
      </c>
      <c r="DR826" s="250" t="str">
        <f>IF(DataGoesHere!$B826="","",($CZ826-DQ826))</f>
        <v/>
      </c>
      <c r="DS826" s="250" t="str">
        <f>IF(DataGoesHere!$B826="","",ABS($CZ826-DQ826))</f>
        <v/>
      </c>
      <c r="DT826" s="250" t="str">
        <f>IF(DataGoesHere!$B826="","",DS826^2)</f>
        <v/>
      </c>
      <c r="DU826" s="249" t="str">
        <f>IF(DataGoesHere!$B826="","",DS826/$CZ826)</f>
        <v/>
      </c>
      <c r="DV826" s="250" t="str">
        <f>IF(DataGoesHere!$B826="","",SUM(DR$2:DR826)/AVERAGE(DS:DS))</f>
        <v/>
      </c>
      <c r="DX826" s="19" t="str">
        <f>IF(DataGoesHere!$B825="","",(DB820*(Output!$O$49/Output!$P$49))+(IntermediateCalcs!DB821*(Output!$M$49/Output!$P$49))+(IntermediateCalcs!DB822*(Output!$K$49/Output!$P$49))+(DB823*(Output!$I$49/Output!$P$49))+(IntermediateCalcs!DB824*(Output!$G$49/Output!$P$49))+(IntermediateCalcs!DB825*(Output!$E$49/Output!$P$49)))</f>
        <v/>
      </c>
      <c r="DY826" s="274" t="str">
        <f>IF(DX826="","",IF(IntermediateCalcs!$AO$9="Yes",IntermediateCalcs!DX826*$CX826,IntermediateCalcs!DX826))</f>
        <v/>
      </c>
      <c r="DZ826" s="250" t="str">
        <f>IF(DataGoesHere!$B826="","",($CZ826-DY826))</f>
        <v/>
      </c>
      <c r="EA826" s="250" t="str">
        <f>IF(DataGoesHere!$B826="","",ABS($CZ826-DY826))</f>
        <v/>
      </c>
      <c r="EB826" s="250" t="str">
        <f>IF(DataGoesHere!$B826="","",EA826^2)</f>
        <v/>
      </c>
      <c r="EC826" s="249" t="str">
        <f>IF(DataGoesHere!$B826="","",EA826/$CZ826)</f>
        <v/>
      </c>
      <c r="ED826" s="250" t="str">
        <f>IF(DataGoesHere!$B826="","",SUM(DZ$2:DZ826)/AVERAGE(EA:EA))</f>
        <v/>
      </c>
    </row>
    <row r="827" spans="20:134" x14ac:dyDescent="0.2">
      <c r="T827" s="240"/>
      <c r="U827" s="86"/>
      <c r="V827" s="86"/>
      <c r="W827" s="86"/>
      <c r="X827" s="86"/>
      <c r="Y827" s="86"/>
      <c r="Z827" s="86"/>
      <c r="AA827" s="86"/>
      <c r="AB827" s="86"/>
      <c r="AC827" s="245" t="str">
        <f>IF(DataGoesHere!$B827="","",(DataGoesHere!$B827/SUM(DataGoesHere!$B818:'DataGoesHere'!$B829)))</f>
        <v/>
      </c>
      <c r="AD827" s="86"/>
      <c r="AE827" s="241"/>
      <c r="CV827" s="310" t="str">
        <f>IF(DataGoesHere!B827="","",DataGoesHere!A827)</f>
        <v/>
      </c>
      <c r="CW827" s="271">
        <f t="shared" ca="1" si="32"/>
        <v>10</v>
      </c>
      <c r="CX827" s="272">
        <f t="shared" ca="1" si="33"/>
        <v>0.92557634012077306</v>
      </c>
      <c r="CY827" s="266">
        <f>DataGoesHere!A827</f>
        <v>826</v>
      </c>
      <c r="CZ827" s="19" t="str">
        <f>IF(DataGoesHere!B827="","",DataGoesHere!B827)</f>
        <v/>
      </c>
      <c r="DA827" s="19" t="str">
        <f>IF(DataGoesHere!B827="","",IF(AH$5="No",DataGoesHere!B827,DataGoesHere!B827-(AH$2*(DataGoesHere!A827-1))))</f>
        <v/>
      </c>
      <c r="DB827" s="19" t="str">
        <f>IF(DataGoesHere!B827="","",IF(AO$9="No",DataGoesHere!B827,DataGoesHere!B827/CX827))</f>
        <v/>
      </c>
      <c r="DC827" s="19" t="str">
        <f>IF(DataGoesHere!B827="","",IF(AO$9="No",DA827,DA827/CX827))</f>
        <v/>
      </c>
      <c r="DD827" s="293" t="str">
        <f>IF(CZ827="",IF(COUNTIF(DD$2:DD826,"Forecast")&lt;Output!E$43,"Forecast",""),"Actual")</f>
        <v/>
      </c>
      <c r="DF827" s="19" t="str">
        <f>IF(DataGoesHere!B826="",IF(DD827="Forecast",(Output!$E$47*IntermediateCalcs!DH826)+((1-Output!$E$47)*IntermediateCalcs!DF826),""),(Output!$E$47*IntermediateCalcs!DB826)+((1-Output!$E$47)*IntermediateCalcs!DF826))</f>
        <v/>
      </c>
      <c r="DG827" s="19" t="str">
        <f>IF(DataGoesHere!B826="",IF(DD827="Forecast",(Output!$G$47*(IntermediateCalcs!DF827-IntermediateCalcs!DF826))+((1-Output!$G$47)*IntermediateCalcs!DG826),""),(Output!$G$47*(IntermediateCalcs!DF827-IntermediateCalcs!DF826))+((1-Output!$G$47)*IntermediateCalcs!DG826))</f>
        <v/>
      </c>
      <c r="DH827" s="19" t="str">
        <f>IF(DataGoesHere!B826="",IF(DD827="Forecast",DF827+DG827,""),DF827+DG827)</f>
        <v/>
      </c>
      <c r="DI827" s="274" t="str">
        <f>IF(DH827="","",IF(IntermediateCalcs!$AO$9="Yes",IntermediateCalcs!DH827*$CX827,IntermediateCalcs!DH827))</f>
        <v/>
      </c>
      <c r="DJ827" s="250" t="str">
        <f>IF(DataGoesHere!$B827="","",($CZ827-DI827))</f>
        <v/>
      </c>
      <c r="DK827" s="250" t="str">
        <f>IF(DataGoesHere!$B827="","",ABS($CZ827-DI827))</f>
        <v/>
      </c>
      <c r="DL827" s="250" t="str">
        <f>IF(DataGoesHere!$B827="","",DK827^2)</f>
        <v/>
      </c>
      <c r="DM827" s="249" t="str">
        <f>IF(DataGoesHere!$B827="","",DK827/$CZ827)</f>
        <v/>
      </c>
      <c r="DN827" s="250" t="str">
        <f>IF(DataGoesHere!$B827="","",SUM(DJ$2:DJ827)/AVERAGE(DK:DK))</f>
        <v/>
      </c>
      <c r="DP827" s="19" t="str">
        <f>IF(DataGoesHere!B827="",IF($DD827="Forecast",(Output!E$48*IntermediateCalcs!CY827)+Output!G$48,""),(Output!E$48*IntermediateCalcs!CY827)+Output!G$48)</f>
        <v/>
      </c>
      <c r="DQ827" s="274" t="str">
        <f>IF(DP827="","",IF(IntermediateCalcs!$AO$9="Yes",IntermediateCalcs!DP827*$CX827,IntermediateCalcs!DP827))</f>
        <v/>
      </c>
      <c r="DR827" s="250" t="str">
        <f>IF(DataGoesHere!$B827="","",($CZ827-DQ827))</f>
        <v/>
      </c>
      <c r="DS827" s="250" t="str">
        <f>IF(DataGoesHere!$B827="","",ABS($CZ827-DQ827))</f>
        <v/>
      </c>
      <c r="DT827" s="250" t="str">
        <f>IF(DataGoesHere!$B827="","",DS827^2)</f>
        <v/>
      </c>
      <c r="DU827" s="249" t="str">
        <f>IF(DataGoesHere!$B827="","",DS827/$CZ827)</f>
        <v/>
      </c>
      <c r="DV827" s="250" t="str">
        <f>IF(DataGoesHere!$B827="","",SUM(DR$2:DR827)/AVERAGE(DS:DS))</f>
        <v/>
      </c>
      <c r="DX827" s="19" t="str">
        <f>IF(DataGoesHere!$B826="","",(DB821*(Output!$O$49/Output!$P$49))+(IntermediateCalcs!DB822*(Output!$M$49/Output!$P$49))+(IntermediateCalcs!DB823*(Output!$K$49/Output!$P$49))+(DB824*(Output!$I$49/Output!$P$49))+(IntermediateCalcs!DB825*(Output!$G$49/Output!$P$49))+(IntermediateCalcs!DB826*(Output!$E$49/Output!$P$49)))</f>
        <v/>
      </c>
      <c r="DY827" s="274" t="str">
        <f>IF(DX827="","",IF(IntermediateCalcs!$AO$9="Yes",IntermediateCalcs!DX827*$CX827,IntermediateCalcs!DX827))</f>
        <v/>
      </c>
      <c r="DZ827" s="250" t="str">
        <f>IF(DataGoesHere!$B827="","",($CZ827-DY827))</f>
        <v/>
      </c>
      <c r="EA827" s="250" t="str">
        <f>IF(DataGoesHere!$B827="","",ABS($CZ827-DY827))</f>
        <v/>
      </c>
      <c r="EB827" s="250" t="str">
        <f>IF(DataGoesHere!$B827="","",EA827^2)</f>
        <v/>
      </c>
      <c r="EC827" s="249" t="str">
        <f>IF(DataGoesHere!$B827="","",EA827/$CZ827)</f>
        <v/>
      </c>
      <c r="ED827" s="250" t="str">
        <f>IF(DataGoesHere!$B827="","",SUM(DZ$2:DZ827)/AVERAGE(EA:EA))</f>
        <v/>
      </c>
    </row>
    <row r="828" spans="20:134" x14ac:dyDescent="0.2">
      <c r="T828" s="240"/>
      <c r="U828" s="86"/>
      <c r="V828" s="86"/>
      <c r="W828" s="86"/>
      <c r="X828" s="86"/>
      <c r="Y828" s="86"/>
      <c r="Z828" s="86"/>
      <c r="AA828" s="86"/>
      <c r="AB828" s="86"/>
      <c r="AC828" s="86"/>
      <c r="AD828" s="245" t="str">
        <f>IF(DataGoesHere!$B828="","",(DataGoesHere!$B828/SUM(DataGoesHere!$B818:'DataGoesHere'!$B829)))</f>
        <v/>
      </c>
      <c r="AE828" s="241"/>
      <c r="CV828" s="310" t="str">
        <f>IF(DataGoesHere!B828="","",DataGoesHere!A828)</f>
        <v/>
      </c>
      <c r="CW828" s="271">
        <f t="shared" ca="1" si="32"/>
        <v>11</v>
      </c>
      <c r="CX828" s="272">
        <f t="shared" ca="1" si="33"/>
        <v>0.97463169608807265</v>
      </c>
      <c r="CY828" s="266">
        <f>DataGoesHere!A828</f>
        <v>827</v>
      </c>
      <c r="CZ828" s="19" t="str">
        <f>IF(DataGoesHere!B828="","",DataGoesHere!B828)</f>
        <v/>
      </c>
      <c r="DA828" s="19" t="str">
        <f>IF(DataGoesHere!B828="","",IF(AH$5="No",DataGoesHere!B828,DataGoesHere!B828-(AH$2*(DataGoesHere!A828-1))))</f>
        <v/>
      </c>
      <c r="DB828" s="19" t="str">
        <f>IF(DataGoesHere!B828="","",IF(AO$9="No",DataGoesHere!B828,DataGoesHere!B828/CX828))</f>
        <v/>
      </c>
      <c r="DC828" s="19" t="str">
        <f>IF(DataGoesHere!B828="","",IF(AO$9="No",DA828,DA828/CX828))</f>
        <v/>
      </c>
      <c r="DD828" s="293" t="str">
        <f>IF(CZ828="",IF(COUNTIF(DD$2:DD827,"Forecast")&lt;Output!E$43,"Forecast",""),"Actual")</f>
        <v/>
      </c>
      <c r="DF828" s="19" t="str">
        <f>IF(DataGoesHere!B827="",IF(DD828="Forecast",(Output!$E$47*IntermediateCalcs!DH827)+((1-Output!$E$47)*IntermediateCalcs!DF827),""),(Output!$E$47*IntermediateCalcs!DB827)+((1-Output!$E$47)*IntermediateCalcs!DF827))</f>
        <v/>
      </c>
      <c r="DG828" s="19" t="str">
        <f>IF(DataGoesHere!B827="",IF(DD828="Forecast",(Output!$G$47*(IntermediateCalcs!DF828-IntermediateCalcs!DF827))+((1-Output!$G$47)*IntermediateCalcs!DG827),""),(Output!$G$47*(IntermediateCalcs!DF828-IntermediateCalcs!DF827))+((1-Output!$G$47)*IntermediateCalcs!DG827))</f>
        <v/>
      </c>
      <c r="DH828" s="19" t="str">
        <f>IF(DataGoesHere!B827="",IF(DD828="Forecast",DF828+DG828,""),DF828+DG828)</f>
        <v/>
      </c>
      <c r="DI828" s="274" t="str">
        <f>IF(DH828="","",IF(IntermediateCalcs!$AO$9="Yes",IntermediateCalcs!DH828*$CX828,IntermediateCalcs!DH828))</f>
        <v/>
      </c>
      <c r="DJ828" s="250" t="str">
        <f>IF(DataGoesHere!$B828="","",($CZ828-DI828))</f>
        <v/>
      </c>
      <c r="DK828" s="250" t="str">
        <f>IF(DataGoesHere!$B828="","",ABS($CZ828-DI828))</f>
        <v/>
      </c>
      <c r="DL828" s="250" t="str">
        <f>IF(DataGoesHere!$B828="","",DK828^2)</f>
        <v/>
      </c>
      <c r="DM828" s="249" t="str">
        <f>IF(DataGoesHere!$B828="","",DK828/$CZ828)</f>
        <v/>
      </c>
      <c r="DN828" s="250" t="str">
        <f>IF(DataGoesHere!$B828="","",SUM(DJ$2:DJ828)/AVERAGE(DK:DK))</f>
        <v/>
      </c>
      <c r="DP828" s="19" t="str">
        <f>IF(DataGoesHere!B828="",IF($DD828="Forecast",(Output!E$48*IntermediateCalcs!CY828)+Output!G$48,""),(Output!E$48*IntermediateCalcs!CY828)+Output!G$48)</f>
        <v/>
      </c>
      <c r="DQ828" s="274" t="str">
        <f>IF(DP828="","",IF(IntermediateCalcs!$AO$9="Yes",IntermediateCalcs!DP828*$CX828,IntermediateCalcs!DP828))</f>
        <v/>
      </c>
      <c r="DR828" s="250" t="str">
        <f>IF(DataGoesHere!$B828="","",($CZ828-DQ828))</f>
        <v/>
      </c>
      <c r="DS828" s="250" t="str">
        <f>IF(DataGoesHere!$B828="","",ABS($CZ828-DQ828))</f>
        <v/>
      </c>
      <c r="DT828" s="250" t="str">
        <f>IF(DataGoesHere!$B828="","",DS828^2)</f>
        <v/>
      </c>
      <c r="DU828" s="249" t="str">
        <f>IF(DataGoesHere!$B828="","",DS828/$CZ828)</f>
        <v/>
      </c>
      <c r="DV828" s="250" t="str">
        <f>IF(DataGoesHere!$B828="","",SUM(DR$2:DR828)/AVERAGE(DS:DS))</f>
        <v/>
      </c>
      <c r="DX828" s="19" t="str">
        <f>IF(DataGoesHere!$B827="","",(DB822*(Output!$O$49/Output!$P$49))+(IntermediateCalcs!DB823*(Output!$M$49/Output!$P$49))+(IntermediateCalcs!DB824*(Output!$K$49/Output!$P$49))+(DB825*(Output!$I$49/Output!$P$49))+(IntermediateCalcs!DB826*(Output!$G$49/Output!$P$49))+(IntermediateCalcs!DB827*(Output!$E$49/Output!$P$49)))</f>
        <v/>
      </c>
      <c r="DY828" s="274" t="str">
        <f>IF(DX828="","",IF(IntermediateCalcs!$AO$9="Yes",IntermediateCalcs!DX828*$CX828,IntermediateCalcs!DX828))</f>
        <v/>
      </c>
      <c r="DZ828" s="250" t="str">
        <f>IF(DataGoesHere!$B828="","",($CZ828-DY828))</f>
        <v/>
      </c>
      <c r="EA828" s="250" t="str">
        <f>IF(DataGoesHere!$B828="","",ABS($CZ828-DY828))</f>
        <v/>
      </c>
      <c r="EB828" s="250" t="str">
        <f>IF(DataGoesHere!$B828="","",EA828^2)</f>
        <v/>
      </c>
      <c r="EC828" s="249" t="str">
        <f>IF(DataGoesHere!$B828="","",EA828/$CZ828)</f>
        <v/>
      </c>
      <c r="ED828" s="250" t="str">
        <f>IF(DataGoesHere!$B828="","",SUM(DZ$2:DZ828)/AVERAGE(EA:EA))</f>
        <v/>
      </c>
    </row>
    <row r="829" spans="20:134" x14ac:dyDescent="0.2">
      <c r="T829" s="242"/>
      <c r="U829" s="243"/>
      <c r="V829" s="243"/>
      <c r="W829" s="243"/>
      <c r="X829" s="243"/>
      <c r="Y829" s="243"/>
      <c r="Z829" s="243"/>
      <c r="AA829" s="243"/>
      <c r="AB829" s="243"/>
      <c r="AC829" s="243"/>
      <c r="AD829" s="243"/>
      <c r="AE829" s="246" t="str">
        <f>IF(DataGoesHere!$B829="","",(DataGoesHere!$B829/SUM(DataGoesHere!$B818:'DataGoesHere'!$B829)))</f>
        <v/>
      </c>
      <c r="CV829" s="310" t="str">
        <f>IF(DataGoesHere!B829="","",DataGoesHere!A829)</f>
        <v/>
      </c>
      <c r="CW829" s="271">
        <f t="shared" ca="1" si="32"/>
        <v>12</v>
      </c>
      <c r="CX829" s="272">
        <f t="shared" ca="1" si="33"/>
        <v>1.0054005237672714</v>
      </c>
      <c r="CY829" s="266">
        <f>DataGoesHere!A829</f>
        <v>828</v>
      </c>
      <c r="CZ829" s="19" t="str">
        <f>IF(DataGoesHere!B829="","",DataGoesHere!B829)</f>
        <v/>
      </c>
      <c r="DA829" s="19" t="str">
        <f>IF(DataGoesHere!B829="","",IF(AH$5="No",DataGoesHere!B829,DataGoesHere!B829-(AH$2*(DataGoesHere!A829-1))))</f>
        <v/>
      </c>
      <c r="DB829" s="19" t="str">
        <f>IF(DataGoesHere!B829="","",IF(AO$9="No",DataGoesHere!B829,DataGoesHere!B829/CX829))</f>
        <v/>
      </c>
      <c r="DC829" s="19" t="str">
        <f>IF(DataGoesHere!B829="","",IF(AO$9="No",DA829,DA829/CX829))</f>
        <v/>
      </c>
      <c r="DD829" s="293" t="str">
        <f>IF(CZ829="",IF(COUNTIF(DD$2:DD828,"Forecast")&lt;Output!E$43,"Forecast",""),"Actual")</f>
        <v/>
      </c>
      <c r="DF829" s="19" t="str">
        <f>IF(DataGoesHere!B828="",IF(DD829="Forecast",(Output!$E$47*IntermediateCalcs!DH828)+((1-Output!$E$47)*IntermediateCalcs!DF828),""),(Output!$E$47*IntermediateCalcs!DB828)+((1-Output!$E$47)*IntermediateCalcs!DF828))</f>
        <v/>
      </c>
      <c r="DG829" s="19" t="str">
        <f>IF(DataGoesHere!B828="",IF(DD829="Forecast",(Output!$G$47*(IntermediateCalcs!DF829-IntermediateCalcs!DF828))+((1-Output!$G$47)*IntermediateCalcs!DG828),""),(Output!$G$47*(IntermediateCalcs!DF829-IntermediateCalcs!DF828))+((1-Output!$G$47)*IntermediateCalcs!DG828))</f>
        <v/>
      </c>
      <c r="DH829" s="19" t="str">
        <f>IF(DataGoesHere!B828="",IF(DD829="Forecast",DF829+DG829,""),DF829+DG829)</f>
        <v/>
      </c>
      <c r="DI829" s="274" t="str">
        <f>IF(DH829="","",IF(IntermediateCalcs!$AO$9="Yes",IntermediateCalcs!DH829*$CX829,IntermediateCalcs!DH829))</f>
        <v/>
      </c>
      <c r="DJ829" s="250" t="str">
        <f>IF(DataGoesHere!$B829="","",($CZ829-DI829))</f>
        <v/>
      </c>
      <c r="DK829" s="250" t="str">
        <f>IF(DataGoesHere!$B829="","",ABS($CZ829-DI829))</f>
        <v/>
      </c>
      <c r="DL829" s="250" t="str">
        <f>IF(DataGoesHere!$B829="","",DK829^2)</f>
        <v/>
      </c>
      <c r="DM829" s="249" t="str">
        <f>IF(DataGoesHere!$B829="","",DK829/$CZ829)</f>
        <v/>
      </c>
      <c r="DN829" s="250" t="str">
        <f>IF(DataGoesHere!$B829="","",SUM(DJ$2:DJ829)/AVERAGE(DK:DK))</f>
        <v/>
      </c>
      <c r="DP829" s="19" t="str">
        <f>IF(DataGoesHere!B829="",IF($DD829="Forecast",(Output!E$48*IntermediateCalcs!CY829)+Output!G$48,""),(Output!E$48*IntermediateCalcs!CY829)+Output!G$48)</f>
        <v/>
      </c>
      <c r="DQ829" s="274" t="str">
        <f>IF(DP829="","",IF(IntermediateCalcs!$AO$9="Yes",IntermediateCalcs!DP829*$CX829,IntermediateCalcs!DP829))</f>
        <v/>
      </c>
      <c r="DR829" s="250" t="str">
        <f>IF(DataGoesHere!$B829="","",($CZ829-DQ829))</f>
        <v/>
      </c>
      <c r="DS829" s="250" t="str">
        <f>IF(DataGoesHere!$B829="","",ABS($CZ829-DQ829))</f>
        <v/>
      </c>
      <c r="DT829" s="250" t="str">
        <f>IF(DataGoesHere!$B829="","",DS829^2)</f>
        <v/>
      </c>
      <c r="DU829" s="249" t="str">
        <f>IF(DataGoesHere!$B829="","",DS829/$CZ829)</f>
        <v/>
      </c>
      <c r="DV829" s="250" t="str">
        <f>IF(DataGoesHere!$B829="","",SUM(DR$2:DR829)/AVERAGE(DS:DS))</f>
        <v/>
      </c>
      <c r="DX829" s="19" t="str">
        <f>IF(DataGoesHere!$B828="","",(DB823*(Output!$O$49/Output!$P$49))+(IntermediateCalcs!DB824*(Output!$M$49/Output!$P$49))+(IntermediateCalcs!DB825*(Output!$K$49/Output!$P$49))+(DB826*(Output!$I$49/Output!$P$49))+(IntermediateCalcs!DB827*(Output!$G$49/Output!$P$49))+(IntermediateCalcs!DB828*(Output!$E$49/Output!$P$49)))</f>
        <v/>
      </c>
      <c r="DY829" s="274" t="str">
        <f>IF(DX829="","",IF(IntermediateCalcs!$AO$9="Yes",IntermediateCalcs!DX829*$CX829,IntermediateCalcs!DX829))</f>
        <v/>
      </c>
      <c r="DZ829" s="250" t="str">
        <f>IF(DataGoesHere!$B829="","",($CZ829-DY829))</f>
        <v/>
      </c>
      <c r="EA829" s="250" t="str">
        <f>IF(DataGoesHere!$B829="","",ABS($CZ829-DY829))</f>
        <v/>
      </c>
      <c r="EB829" s="250" t="str">
        <f>IF(DataGoesHere!$B829="","",EA829^2)</f>
        <v/>
      </c>
      <c r="EC829" s="249" t="str">
        <f>IF(DataGoesHere!$B829="","",EA829/$CZ829)</f>
        <v/>
      </c>
      <c r="ED829" s="250" t="str">
        <f>IF(DataGoesHere!$B829="","",SUM(DZ$2:DZ829)/AVERAGE(EA:EA))</f>
        <v/>
      </c>
    </row>
    <row r="830" spans="20:134" x14ac:dyDescent="0.2">
      <c r="T830" s="244" t="str">
        <f>IF(DataGoesHere!$B830="","",(DataGoesHere!$B830/SUM(DataGoesHere!$B830:'DataGoesHere'!$B841)))</f>
        <v/>
      </c>
      <c r="U830" s="238"/>
      <c r="V830" s="238"/>
      <c r="W830" s="238"/>
      <c r="X830" s="238"/>
      <c r="Y830" s="238"/>
      <c r="Z830" s="238"/>
      <c r="AA830" s="238"/>
      <c r="AB830" s="238"/>
      <c r="AC830" s="238"/>
      <c r="AD830" s="238"/>
      <c r="AE830" s="239"/>
      <c r="CV830" s="310" t="str">
        <f>IF(DataGoesHere!B830="","",DataGoesHere!A830)</f>
        <v/>
      </c>
      <c r="CW830" s="271">
        <f t="shared" ca="1" si="32"/>
        <v>1</v>
      </c>
      <c r="CX830" s="272">
        <f t="shared" ca="1" si="33"/>
        <v>1.3236179355303281</v>
      </c>
      <c r="CY830" s="266">
        <f>DataGoesHere!A830</f>
        <v>829</v>
      </c>
      <c r="CZ830" s="19" t="str">
        <f>IF(DataGoesHere!B830="","",DataGoesHere!B830)</f>
        <v/>
      </c>
      <c r="DA830" s="19" t="str">
        <f>IF(DataGoesHere!B830="","",IF(AH$5="No",DataGoesHere!B830,DataGoesHere!B830-(AH$2*(DataGoesHere!A830-1))))</f>
        <v/>
      </c>
      <c r="DB830" s="19" t="str">
        <f>IF(DataGoesHere!B830="","",IF(AO$9="No",DataGoesHere!B830,DataGoesHere!B830/CX830))</f>
        <v/>
      </c>
      <c r="DC830" s="19" t="str">
        <f>IF(DataGoesHere!B830="","",IF(AO$9="No",DA830,DA830/CX830))</f>
        <v/>
      </c>
      <c r="DD830" s="293" t="str">
        <f>IF(CZ830="",IF(COUNTIF(DD$2:DD829,"Forecast")&lt;Output!E$43,"Forecast",""),"Actual")</f>
        <v/>
      </c>
      <c r="DF830" s="19" t="str">
        <f>IF(DataGoesHere!B829="",IF(DD830="Forecast",(Output!$E$47*IntermediateCalcs!DH829)+((1-Output!$E$47)*IntermediateCalcs!DF829),""),(Output!$E$47*IntermediateCalcs!DB829)+((1-Output!$E$47)*IntermediateCalcs!DF829))</f>
        <v/>
      </c>
      <c r="DG830" s="19" t="str">
        <f>IF(DataGoesHere!B829="",IF(DD830="Forecast",(Output!$G$47*(IntermediateCalcs!DF830-IntermediateCalcs!DF829))+((1-Output!$G$47)*IntermediateCalcs!DG829),""),(Output!$G$47*(IntermediateCalcs!DF830-IntermediateCalcs!DF829))+((1-Output!$G$47)*IntermediateCalcs!DG829))</f>
        <v/>
      </c>
      <c r="DH830" s="19" t="str">
        <f>IF(DataGoesHere!B829="",IF(DD830="Forecast",DF830+DG830,""),DF830+DG830)</f>
        <v/>
      </c>
      <c r="DI830" s="274" t="str">
        <f>IF(DH830="","",IF(IntermediateCalcs!$AO$9="Yes",IntermediateCalcs!DH830*$CX830,IntermediateCalcs!DH830))</f>
        <v/>
      </c>
      <c r="DJ830" s="250" t="str">
        <f>IF(DataGoesHere!$B830="","",($CZ830-DI830))</f>
        <v/>
      </c>
      <c r="DK830" s="250" t="str">
        <f>IF(DataGoesHere!$B830="","",ABS($CZ830-DI830))</f>
        <v/>
      </c>
      <c r="DL830" s="250" t="str">
        <f>IF(DataGoesHere!$B830="","",DK830^2)</f>
        <v/>
      </c>
      <c r="DM830" s="249" t="str">
        <f>IF(DataGoesHere!$B830="","",DK830/$CZ830)</f>
        <v/>
      </c>
      <c r="DN830" s="250" t="str">
        <f>IF(DataGoesHere!$B830="","",SUM(DJ$2:DJ830)/AVERAGE(DK:DK))</f>
        <v/>
      </c>
      <c r="DP830" s="19" t="str">
        <f>IF(DataGoesHere!B830="",IF($DD830="Forecast",(Output!E$48*IntermediateCalcs!CY830)+Output!G$48,""),(Output!E$48*IntermediateCalcs!CY830)+Output!G$48)</f>
        <v/>
      </c>
      <c r="DQ830" s="274" t="str">
        <f>IF(DP830="","",IF(IntermediateCalcs!$AO$9="Yes",IntermediateCalcs!DP830*$CX830,IntermediateCalcs!DP830))</f>
        <v/>
      </c>
      <c r="DR830" s="250" t="str">
        <f>IF(DataGoesHere!$B830="","",($CZ830-DQ830))</f>
        <v/>
      </c>
      <c r="DS830" s="250" t="str">
        <f>IF(DataGoesHere!$B830="","",ABS($CZ830-DQ830))</f>
        <v/>
      </c>
      <c r="DT830" s="250" t="str">
        <f>IF(DataGoesHere!$B830="","",DS830^2)</f>
        <v/>
      </c>
      <c r="DU830" s="249" t="str">
        <f>IF(DataGoesHere!$B830="","",DS830/$CZ830)</f>
        <v/>
      </c>
      <c r="DV830" s="250" t="str">
        <f>IF(DataGoesHere!$B830="","",SUM(DR$2:DR830)/AVERAGE(DS:DS))</f>
        <v/>
      </c>
      <c r="DX830" s="19" t="str">
        <f>IF(DataGoesHere!$B829="","",(DB824*(Output!$O$49/Output!$P$49))+(IntermediateCalcs!DB825*(Output!$M$49/Output!$P$49))+(IntermediateCalcs!DB826*(Output!$K$49/Output!$P$49))+(DB827*(Output!$I$49/Output!$P$49))+(IntermediateCalcs!DB828*(Output!$G$49/Output!$P$49))+(IntermediateCalcs!DB829*(Output!$E$49/Output!$P$49)))</f>
        <v/>
      </c>
      <c r="DY830" s="274" t="str">
        <f>IF(DX830="","",IF(IntermediateCalcs!$AO$9="Yes",IntermediateCalcs!DX830*$CX830,IntermediateCalcs!DX830))</f>
        <v/>
      </c>
      <c r="DZ830" s="250" t="str">
        <f>IF(DataGoesHere!$B830="","",($CZ830-DY830))</f>
        <v/>
      </c>
      <c r="EA830" s="250" t="str">
        <f>IF(DataGoesHere!$B830="","",ABS($CZ830-DY830))</f>
        <v/>
      </c>
      <c r="EB830" s="250" t="str">
        <f>IF(DataGoesHere!$B830="","",EA830^2)</f>
        <v/>
      </c>
      <c r="EC830" s="249" t="str">
        <f>IF(DataGoesHere!$B830="","",EA830/$CZ830)</f>
        <v/>
      </c>
      <c r="ED830" s="250" t="str">
        <f>IF(DataGoesHere!$B830="","",SUM(DZ$2:DZ830)/AVERAGE(EA:EA))</f>
        <v/>
      </c>
    </row>
    <row r="831" spans="20:134" x14ac:dyDescent="0.2">
      <c r="T831" s="240"/>
      <c r="U831" s="245" t="str">
        <f>IF(DataGoesHere!$B831="","",(DataGoesHere!$B831/SUM(DataGoesHere!$B831:'DataGoesHere'!$B841)))</f>
        <v/>
      </c>
      <c r="V831" s="86"/>
      <c r="W831" s="86"/>
      <c r="X831" s="86"/>
      <c r="Y831" s="86"/>
      <c r="Z831" s="86"/>
      <c r="AA831" s="86"/>
      <c r="AB831" s="86"/>
      <c r="AC831" s="86"/>
      <c r="AD831" s="86"/>
      <c r="AE831" s="241"/>
      <c r="CV831" s="310" t="str">
        <f>IF(DataGoesHere!B831="","",DataGoesHere!A831)</f>
        <v/>
      </c>
      <c r="CW831" s="271">
        <f t="shared" ca="1" si="32"/>
        <v>2</v>
      </c>
      <c r="CX831" s="272">
        <f t="shared" ca="1" si="33"/>
        <v>0.80574490527728204</v>
      </c>
      <c r="CY831" s="266">
        <f>DataGoesHere!A831</f>
        <v>830</v>
      </c>
      <c r="CZ831" s="19" t="str">
        <f>IF(DataGoesHere!B831="","",DataGoesHere!B831)</f>
        <v/>
      </c>
      <c r="DA831" s="19" t="str">
        <f>IF(DataGoesHere!B831="","",IF(AH$5="No",DataGoesHere!B831,DataGoesHere!B831-(AH$2*(DataGoesHere!A831-1))))</f>
        <v/>
      </c>
      <c r="DB831" s="19" t="str">
        <f>IF(DataGoesHere!B831="","",IF(AO$9="No",DataGoesHere!B831,DataGoesHere!B831/CX831))</f>
        <v/>
      </c>
      <c r="DC831" s="19" t="str">
        <f>IF(DataGoesHere!B831="","",IF(AO$9="No",DA831,DA831/CX831))</f>
        <v/>
      </c>
      <c r="DD831" s="293" t="str">
        <f>IF(CZ831="",IF(COUNTIF(DD$2:DD830,"Forecast")&lt;Output!E$43,"Forecast",""),"Actual")</f>
        <v/>
      </c>
      <c r="DF831" s="19" t="str">
        <f>IF(DataGoesHere!B830="",IF(DD831="Forecast",(Output!$E$47*IntermediateCalcs!DH830)+((1-Output!$E$47)*IntermediateCalcs!DF830),""),(Output!$E$47*IntermediateCalcs!DB830)+((1-Output!$E$47)*IntermediateCalcs!DF830))</f>
        <v/>
      </c>
      <c r="DG831" s="19" t="str">
        <f>IF(DataGoesHere!B830="",IF(DD831="Forecast",(Output!$G$47*(IntermediateCalcs!DF831-IntermediateCalcs!DF830))+((1-Output!$G$47)*IntermediateCalcs!DG830),""),(Output!$G$47*(IntermediateCalcs!DF831-IntermediateCalcs!DF830))+((1-Output!$G$47)*IntermediateCalcs!DG830))</f>
        <v/>
      </c>
      <c r="DH831" s="19" t="str">
        <f>IF(DataGoesHere!B830="",IF(DD831="Forecast",DF831+DG831,""),DF831+DG831)</f>
        <v/>
      </c>
      <c r="DI831" s="274" t="str">
        <f>IF(DH831="","",IF(IntermediateCalcs!$AO$9="Yes",IntermediateCalcs!DH831*$CX831,IntermediateCalcs!DH831))</f>
        <v/>
      </c>
      <c r="DJ831" s="250" t="str">
        <f>IF(DataGoesHere!$B831="","",($CZ831-DI831))</f>
        <v/>
      </c>
      <c r="DK831" s="250" t="str">
        <f>IF(DataGoesHere!$B831="","",ABS($CZ831-DI831))</f>
        <v/>
      </c>
      <c r="DL831" s="250" t="str">
        <f>IF(DataGoesHere!$B831="","",DK831^2)</f>
        <v/>
      </c>
      <c r="DM831" s="249" t="str">
        <f>IF(DataGoesHere!$B831="","",DK831/$CZ831)</f>
        <v/>
      </c>
      <c r="DN831" s="250" t="str">
        <f>IF(DataGoesHere!$B831="","",SUM(DJ$2:DJ831)/AVERAGE(DK:DK))</f>
        <v/>
      </c>
      <c r="DP831" s="19" t="str">
        <f>IF(DataGoesHere!B831="",IF($DD831="Forecast",(Output!E$48*IntermediateCalcs!CY831)+Output!G$48,""),(Output!E$48*IntermediateCalcs!CY831)+Output!G$48)</f>
        <v/>
      </c>
      <c r="DQ831" s="274" t="str">
        <f>IF(DP831="","",IF(IntermediateCalcs!$AO$9="Yes",IntermediateCalcs!DP831*$CX831,IntermediateCalcs!DP831))</f>
        <v/>
      </c>
      <c r="DR831" s="250" t="str">
        <f>IF(DataGoesHere!$B831="","",($CZ831-DQ831))</f>
        <v/>
      </c>
      <c r="DS831" s="250" t="str">
        <f>IF(DataGoesHere!$B831="","",ABS($CZ831-DQ831))</f>
        <v/>
      </c>
      <c r="DT831" s="250" t="str">
        <f>IF(DataGoesHere!$B831="","",DS831^2)</f>
        <v/>
      </c>
      <c r="DU831" s="249" t="str">
        <f>IF(DataGoesHere!$B831="","",DS831/$CZ831)</f>
        <v/>
      </c>
      <c r="DV831" s="250" t="str">
        <f>IF(DataGoesHere!$B831="","",SUM(DR$2:DR831)/AVERAGE(DS:DS))</f>
        <v/>
      </c>
      <c r="DX831" s="19" t="str">
        <f>IF(DataGoesHere!$B830="","",(DB825*(Output!$O$49/Output!$P$49))+(IntermediateCalcs!DB826*(Output!$M$49/Output!$P$49))+(IntermediateCalcs!DB827*(Output!$K$49/Output!$P$49))+(DB828*(Output!$I$49/Output!$P$49))+(IntermediateCalcs!DB829*(Output!$G$49/Output!$P$49))+(IntermediateCalcs!DB830*(Output!$E$49/Output!$P$49)))</f>
        <v/>
      </c>
      <c r="DY831" s="274" t="str">
        <f>IF(DX831="","",IF(IntermediateCalcs!$AO$9="Yes",IntermediateCalcs!DX831*$CX831,IntermediateCalcs!DX831))</f>
        <v/>
      </c>
      <c r="DZ831" s="250" t="str">
        <f>IF(DataGoesHere!$B831="","",($CZ831-DY831))</f>
        <v/>
      </c>
      <c r="EA831" s="250" t="str">
        <f>IF(DataGoesHere!$B831="","",ABS($CZ831-DY831))</f>
        <v/>
      </c>
      <c r="EB831" s="250" t="str">
        <f>IF(DataGoesHere!$B831="","",EA831^2)</f>
        <v/>
      </c>
      <c r="EC831" s="249" t="str">
        <f>IF(DataGoesHere!$B831="","",EA831/$CZ831)</f>
        <v/>
      </c>
      <c r="ED831" s="250" t="str">
        <f>IF(DataGoesHere!$B831="","",SUM(DZ$2:DZ831)/AVERAGE(EA:EA))</f>
        <v/>
      </c>
    </row>
    <row r="832" spans="20:134" x14ac:dyDescent="0.2">
      <c r="T832" s="240"/>
      <c r="U832" s="86"/>
      <c r="V832" s="245" t="str">
        <f>IF(DataGoesHere!$B832="","",(DataGoesHere!$B832/SUM(DataGoesHere!$B830:'DataGoesHere'!$B841)))</f>
        <v/>
      </c>
      <c r="W832" s="86"/>
      <c r="X832" s="86"/>
      <c r="Y832" s="86"/>
      <c r="Z832" s="86"/>
      <c r="AA832" s="86"/>
      <c r="AB832" s="86"/>
      <c r="AC832" s="86"/>
      <c r="AD832" s="86"/>
      <c r="AE832" s="241"/>
      <c r="CV832" s="310" t="str">
        <f>IF(DataGoesHere!B832="","",DataGoesHere!A832)</f>
        <v/>
      </c>
      <c r="CW832" s="271">
        <f t="shared" ca="1" si="32"/>
        <v>3</v>
      </c>
      <c r="CX832" s="272">
        <f t="shared" ca="1" si="33"/>
        <v>0.79862940076451561</v>
      </c>
      <c r="CY832" s="266">
        <f>DataGoesHere!A832</f>
        <v>831</v>
      </c>
      <c r="CZ832" s="19" t="str">
        <f>IF(DataGoesHere!B832="","",DataGoesHere!B832)</f>
        <v/>
      </c>
      <c r="DA832" s="19" t="str">
        <f>IF(DataGoesHere!B832="","",IF(AH$5="No",DataGoesHere!B832,DataGoesHere!B832-(AH$2*(DataGoesHere!A832-1))))</f>
        <v/>
      </c>
      <c r="DB832" s="19" t="str">
        <f>IF(DataGoesHere!B832="","",IF(AO$9="No",DataGoesHere!B832,DataGoesHere!B832/CX832))</f>
        <v/>
      </c>
      <c r="DC832" s="19" t="str">
        <f>IF(DataGoesHere!B832="","",IF(AO$9="No",DA832,DA832/CX832))</f>
        <v/>
      </c>
      <c r="DD832" s="293" t="str">
        <f>IF(CZ832="",IF(COUNTIF(DD$2:DD831,"Forecast")&lt;Output!E$43,"Forecast",""),"Actual")</f>
        <v/>
      </c>
      <c r="DF832" s="19" t="str">
        <f>IF(DataGoesHere!B831="",IF(DD832="Forecast",(Output!$E$47*IntermediateCalcs!DH831)+((1-Output!$E$47)*IntermediateCalcs!DF831),""),(Output!$E$47*IntermediateCalcs!DB831)+((1-Output!$E$47)*IntermediateCalcs!DF831))</f>
        <v/>
      </c>
      <c r="DG832" s="19" t="str">
        <f>IF(DataGoesHere!B831="",IF(DD832="Forecast",(Output!$G$47*(IntermediateCalcs!DF832-IntermediateCalcs!DF831))+((1-Output!$G$47)*IntermediateCalcs!DG831),""),(Output!$G$47*(IntermediateCalcs!DF832-IntermediateCalcs!DF831))+((1-Output!$G$47)*IntermediateCalcs!DG831))</f>
        <v/>
      </c>
      <c r="DH832" s="19" t="str">
        <f>IF(DataGoesHere!B831="",IF(DD832="Forecast",DF832+DG832,""),DF832+DG832)</f>
        <v/>
      </c>
      <c r="DI832" s="274" t="str">
        <f>IF(DH832="","",IF(IntermediateCalcs!$AO$9="Yes",IntermediateCalcs!DH832*$CX832,IntermediateCalcs!DH832))</f>
        <v/>
      </c>
      <c r="DJ832" s="250" t="str">
        <f>IF(DataGoesHere!$B832="","",($CZ832-DI832))</f>
        <v/>
      </c>
      <c r="DK832" s="250" t="str">
        <f>IF(DataGoesHere!$B832="","",ABS($CZ832-DI832))</f>
        <v/>
      </c>
      <c r="DL832" s="250" t="str">
        <f>IF(DataGoesHere!$B832="","",DK832^2)</f>
        <v/>
      </c>
      <c r="DM832" s="249" t="str">
        <f>IF(DataGoesHere!$B832="","",DK832/$CZ832)</f>
        <v/>
      </c>
      <c r="DN832" s="250" t="str">
        <f>IF(DataGoesHere!$B832="","",SUM(DJ$2:DJ832)/AVERAGE(DK:DK))</f>
        <v/>
      </c>
      <c r="DP832" s="19" t="str">
        <f>IF(DataGoesHere!B832="",IF($DD832="Forecast",(Output!E$48*IntermediateCalcs!CY832)+Output!G$48,""),(Output!E$48*IntermediateCalcs!CY832)+Output!G$48)</f>
        <v/>
      </c>
      <c r="DQ832" s="274" t="str">
        <f>IF(DP832="","",IF(IntermediateCalcs!$AO$9="Yes",IntermediateCalcs!DP832*$CX832,IntermediateCalcs!DP832))</f>
        <v/>
      </c>
      <c r="DR832" s="250" t="str">
        <f>IF(DataGoesHere!$B832="","",($CZ832-DQ832))</f>
        <v/>
      </c>
      <c r="DS832" s="250" t="str">
        <f>IF(DataGoesHere!$B832="","",ABS($CZ832-DQ832))</f>
        <v/>
      </c>
      <c r="DT832" s="250" t="str">
        <f>IF(DataGoesHere!$B832="","",DS832^2)</f>
        <v/>
      </c>
      <c r="DU832" s="249" t="str">
        <f>IF(DataGoesHere!$B832="","",DS832/$CZ832)</f>
        <v/>
      </c>
      <c r="DV832" s="250" t="str">
        <f>IF(DataGoesHere!$B832="","",SUM(DR$2:DR832)/AVERAGE(DS:DS))</f>
        <v/>
      </c>
      <c r="DX832" s="19" t="str">
        <f>IF(DataGoesHere!$B831="","",(DB826*(Output!$O$49/Output!$P$49))+(IntermediateCalcs!DB827*(Output!$M$49/Output!$P$49))+(IntermediateCalcs!DB828*(Output!$K$49/Output!$P$49))+(DB829*(Output!$I$49/Output!$P$49))+(IntermediateCalcs!DB830*(Output!$G$49/Output!$P$49))+(IntermediateCalcs!DB831*(Output!$E$49/Output!$P$49)))</f>
        <v/>
      </c>
      <c r="DY832" s="274" t="str">
        <f>IF(DX832="","",IF(IntermediateCalcs!$AO$9="Yes",IntermediateCalcs!DX832*$CX832,IntermediateCalcs!DX832))</f>
        <v/>
      </c>
      <c r="DZ832" s="250" t="str">
        <f>IF(DataGoesHere!$B832="","",($CZ832-DY832))</f>
        <v/>
      </c>
      <c r="EA832" s="250" t="str">
        <f>IF(DataGoesHere!$B832="","",ABS($CZ832-DY832))</f>
        <v/>
      </c>
      <c r="EB832" s="250" t="str">
        <f>IF(DataGoesHere!$B832="","",EA832^2)</f>
        <v/>
      </c>
      <c r="EC832" s="249" t="str">
        <f>IF(DataGoesHere!$B832="","",EA832/$CZ832)</f>
        <v/>
      </c>
      <c r="ED832" s="250" t="str">
        <f>IF(DataGoesHere!$B832="","",SUM(DZ$2:DZ832)/AVERAGE(EA:EA))</f>
        <v/>
      </c>
    </row>
    <row r="833" spans="20:134" x14ac:dyDescent="0.2">
      <c r="T833" s="240"/>
      <c r="U833" s="86"/>
      <c r="V833" s="86"/>
      <c r="W833" s="245" t="str">
        <f>IF(DataGoesHere!$B833="","",(DataGoesHere!$B833/SUM(DataGoesHere!$B830:'DataGoesHere'!$B841)))</f>
        <v/>
      </c>
      <c r="X833" s="86"/>
      <c r="Y833" s="86"/>
      <c r="Z833" s="86"/>
      <c r="AA833" s="86"/>
      <c r="AB833" s="86"/>
      <c r="AC833" s="86"/>
      <c r="AD833" s="86"/>
      <c r="AE833" s="241"/>
      <c r="CV833" s="310" t="str">
        <f>IF(DataGoesHere!B833="","",DataGoesHere!A833)</f>
        <v/>
      </c>
      <c r="CW833" s="271">
        <f t="shared" ca="1" si="32"/>
        <v>4</v>
      </c>
      <c r="CX833" s="272">
        <f t="shared" ca="1" si="33"/>
        <v>1.0149292433706087</v>
      </c>
      <c r="CY833" s="266">
        <f>DataGoesHere!A833</f>
        <v>832</v>
      </c>
      <c r="CZ833" s="19" t="str">
        <f>IF(DataGoesHere!B833="","",DataGoesHere!B833)</f>
        <v/>
      </c>
      <c r="DA833" s="19" t="str">
        <f>IF(DataGoesHere!B833="","",IF(AH$5="No",DataGoesHere!B833,DataGoesHere!B833-(AH$2*(DataGoesHere!A833-1))))</f>
        <v/>
      </c>
      <c r="DB833" s="19" t="str">
        <f>IF(DataGoesHere!B833="","",IF(AO$9="No",DataGoesHere!B833,DataGoesHere!B833/CX833))</f>
        <v/>
      </c>
      <c r="DC833" s="19" t="str">
        <f>IF(DataGoesHere!B833="","",IF(AO$9="No",DA833,DA833/CX833))</f>
        <v/>
      </c>
      <c r="DD833" s="293" t="str">
        <f>IF(CZ833="",IF(COUNTIF(DD$2:DD832,"Forecast")&lt;Output!E$43,"Forecast",""),"Actual")</f>
        <v/>
      </c>
      <c r="DF833" s="19" t="str">
        <f>IF(DataGoesHere!B832="",IF(DD833="Forecast",(Output!$E$47*IntermediateCalcs!DH832)+((1-Output!$E$47)*IntermediateCalcs!DF832),""),(Output!$E$47*IntermediateCalcs!DB832)+((1-Output!$E$47)*IntermediateCalcs!DF832))</f>
        <v/>
      </c>
      <c r="DG833" s="19" t="str">
        <f>IF(DataGoesHere!B832="",IF(DD833="Forecast",(Output!$G$47*(IntermediateCalcs!DF833-IntermediateCalcs!DF832))+((1-Output!$G$47)*IntermediateCalcs!DG832),""),(Output!$G$47*(IntermediateCalcs!DF833-IntermediateCalcs!DF832))+((1-Output!$G$47)*IntermediateCalcs!DG832))</f>
        <v/>
      </c>
      <c r="DH833" s="19" t="str">
        <f>IF(DataGoesHere!B832="",IF(DD833="Forecast",DF833+DG833,""),DF833+DG833)</f>
        <v/>
      </c>
      <c r="DI833" s="274" t="str">
        <f>IF(DH833="","",IF(IntermediateCalcs!$AO$9="Yes",IntermediateCalcs!DH833*$CX833,IntermediateCalcs!DH833))</f>
        <v/>
      </c>
      <c r="DJ833" s="250" t="str">
        <f>IF(DataGoesHere!$B833="","",($CZ833-DI833))</f>
        <v/>
      </c>
      <c r="DK833" s="250" t="str">
        <f>IF(DataGoesHere!$B833="","",ABS($CZ833-DI833))</f>
        <v/>
      </c>
      <c r="DL833" s="250" t="str">
        <f>IF(DataGoesHere!$B833="","",DK833^2)</f>
        <v/>
      </c>
      <c r="DM833" s="249" t="str">
        <f>IF(DataGoesHere!$B833="","",DK833/$CZ833)</f>
        <v/>
      </c>
      <c r="DN833" s="250" t="str">
        <f>IF(DataGoesHere!$B833="","",SUM(DJ$2:DJ833)/AVERAGE(DK:DK))</f>
        <v/>
      </c>
      <c r="DP833" s="19" t="str">
        <f>IF(DataGoesHere!B833="",IF($DD833="Forecast",(Output!E$48*IntermediateCalcs!CY833)+Output!G$48,""),(Output!E$48*IntermediateCalcs!CY833)+Output!G$48)</f>
        <v/>
      </c>
      <c r="DQ833" s="274" t="str">
        <f>IF(DP833="","",IF(IntermediateCalcs!$AO$9="Yes",IntermediateCalcs!DP833*$CX833,IntermediateCalcs!DP833))</f>
        <v/>
      </c>
      <c r="DR833" s="250" t="str">
        <f>IF(DataGoesHere!$B833="","",($CZ833-DQ833))</f>
        <v/>
      </c>
      <c r="DS833" s="250" t="str">
        <f>IF(DataGoesHere!$B833="","",ABS($CZ833-DQ833))</f>
        <v/>
      </c>
      <c r="DT833" s="250" t="str">
        <f>IF(DataGoesHere!$B833="","",DS833^2)</f>
        <v/>
      </c>
      <c r="DU833" s="249" t="str">
        <f>IF(DataGoesHere!$B833="","",DS833/$CZ833)</f>
        <v/>
      </c>
      <c r="DV833" s="250" t="str">
        <f>IF(DataGoesHere!$B833="","",SUM(DR$2:DR833)/AVERAGE(DS:DS))</f>
        <v/>
      </c>
      <c r="DX833" s="19" t="str">
        <f>IF(DataGoesHere!$B832="","",(DB827*(Output!$O$49/Output!$P$49))+(IntermediateCalcs!DB828*(Output!$M$49/Output!$P$49))+(IntermediateCalcs!DB829*(Output!$K$49/Output!$P$49))+(DB830*(Output!$I$49/Output!$P$49))+(IntermediateCalcs!DB831*(Output!$G$49/Output!$P$49))+(IntermediateCalcs!DB832*(Output!$E$49/Output!$P$49)))</f>
        <v/>
      </c>
      <c r="DY833" s="274" t="str">
        <f>IF(DX833="","",IF(IntermediateCalcs!$AO$9="Yes",IntermediateCalcs!DX833*$CX833,IntermediateCalcs!DX833))</f>
        <v/>
      </c>
      <c r="DZ833" s="250" t="str">
        <f>IF(DataGoesHere!$B833="","",($CZ833-DY833))</f>
        <v/>
      </c>
      <c r="EA833" s="250" t="str">
        <f>IF(DataGoesHere!$B833="","",ABS($CZ833-DY833))</f>
        <v/>
      </c>
      <c r="EB833" s="250" t="str">
        <f>IF(DataGoesHere!$B833="","",EA833^2)</f>
        <v/>
      </c>
      <c r="EC833" s="249" t="str">
        <f>IF(DataGoesHere!$B833="","",EA833/$CZ833)</f>
        <v/>
      </c>
      <c r="ED833" s="250" t="str">
        <f>IF(DataGoesHere!$B833="","",SUM(DZ$2:DZ833)/AVERAGE(EA:EA))</f>
        <v/>
      </c>
    </row>
    <row r="834" spans="20:134" x14ac:dyDescent="0.2">
      <c r="T834" s="240"/>
      <c r="U834" s="86"/>
      <c r="V834" s="86"/>
      <c r="W834" s="86"/>
      <c r="X834" s="245" t="str">
        <f>IF(DataGoesHere!$B834="","",(DataGoesHere!$B834/SUM(DataGoesHere!$B830:'DataGoesHere'!$B841)))</f>
        <v/>
      </c>
      <c r="Y834" s="86"/>
      <c r="Z834" s="86"/>
      <c r="AA834" s="86"/>
      <c r="AB834" s="86"/>
      <c r="AC834" s="86"/>
      <c r="AD834" s="86"/>
      <c r="AE834" s="241"/>
      <c r="CV834" s="310" t="str">
        <f>IF(DataGoesHere!B834="","",DataGoesHere!A834)</f>
        <v/>
      </c>
      <c r="CW834" s="271">
        <f t="shared" ref="CW834:CW897" ca="1" si="34">IF(MOD(CY834,$AP$9)=0,$AP$9,MOD(CY834,$AP$9))</f>
        <v>5</v>
      </c>
      <c r="CX834" s="272">
        <f t="shared" ref="CX834:CX897" ca="1" si="35">VLOOKUP(CW834,$AT$1:$CT$53,MATCH($AP$9,$AT$1:$CT$1,0),FALSE)</f>
        <v>0.97875414397996308</v>
      </c>
      <c r="CY834" s="266">
        <f>DataGoesHere!A834</f>
        <v>833</v>
      </c>
      <c r="CZ834" s="19" t="str">
        <f>IF(DataGoesHere!B834="","",DataGoesHere!B834)</f>
        <v/>
      </c>
      <c r="DA834" s="19" t="str">
        <f>IF(DataGoesHere!B834="","",IF(AH$5="No",DataGoesHere!B834,DataGoesHere!B834-(AH$2*(DataGoesHere!A834-1))))</f>
        <v/>
      </c>
      <c r="DB834" s="19" t="str">
        <f>IF(DataGoesHere!B834="","",IF(AO$9="No",DataGoesHere!B834,DataGoesHere!B834/CX834))</f>
        <v/>
      </c>
      <c r="DC834" s="19" t="str">
        <f>IF(DataGoesHere!B834="","",IF(AO$9="No",DA834,DA834/CX834))</f>
        <v/>
      </c>
      <c r="DD834" s="293" t="str">
        <f>IF(CZ834="",IF(COUNTIF(DD$2:DD833,"Forecast")&lt;Output!E$43,"Forecast",""),"Actual")</f>
        <v/>
      </c>
      <c r="DF834" s="19" t="str">
        <f>IF(DataGoesHere!B833="",IF(DD834="Forecast",(Output!$E$47*IntermediateCalcs!DH833)+((1-Output!$E$47)*IntermediateCalcs!DF833),""),(Output!$E$47*IntermediateCalcs!DB833)+((1-Output!$E$47)*IntermediateCalcs!DF833))</f>
        <v/>
      </c>
      <c r="DG834" s="19" t="str">
        <f>IF(DataGoesHere!B833="",IF(DD834="Forecast",(Output!$G$47*(IntermediateCalcs!DF834-IntermediateCalcs!DF833))+((1-Output!$G$47)*IntermediateCalcs!DG833),""),(Output!$G$47*(IntermediateCalcs!DF834-IntermediateCalcs!DF833))+((1-Output!$G$47)*IntermediateCalcs!DG833))</f>
        <v/>
      </c>
      <c r="DH834" s="19" t="str">
        <f>IF(DataGoesHere!B833="",IF(DD834="Forecast",DF834+DG834,""),DF834+DG834)</f>
        <v/>
      </c>
      <c r="DI834" s="274" t="str">
        <f>IF(DH834="","",IF(IntermediateCalcs!$AO$9="Yes",IntermediateCalcs!DH834*$CX834,IntermediateCalcs!DH834))</f>
        <v/>
      </c>
      <c r="DJ834" s="250" t="str">
        <f>IF(DataGoesHere!$B834="","",($CZ834-DI834))</f>
        <v/>
      </c>
      <c r="DK834" s="250" t="str">
        <f>IF(DataGoesHere!$B834="","",ABS($CZ834-DI834))</f>
        <v/>
      </c>
      <c r="DL834" s="250" t="str">
        <f>IF(DataGoesHere!$B834="","",DK834^2)</f>
        <v/>
      </c>
      <c r="DM834" s="249" t="str">
        <f>IF(DataGoesHere!$B834="","",DK834/$CZ834)</f>
        <v/>
      </c>
      <c r="DN834" s="250" t="str">
        <f>IF(DataGoesHere!$B834="","",SUM(DJ$2:DJ834)/AVERAGE(DK:DK))</f>
        <v/>
      </c>
      <c r="DP834" s="19" t="str">
        <f>IF(DataGoesHere!B834="",IF($DD834="Forecast",(Output!E$48*IntermediateCalcs!CY834)+Output!G$48,""),(Output!E$48*IntermediateCalcs!CY834)+Output!G$48)</f>
        <v/>
      </c>
      <c r="DQ834" s="274" t="str">
        <f>IF(DP834="","",IF(IntermediateCalcs!$AO$9="Yes",IntermediateCalcs!DP834*$CX834,IntermediateCalcs!DP834))</f>
        <v/>
      </c>
      <c r="DR834" s="250" t="str">
        <f>IF(DataGoesHere!$B834="","",($CZ834-DQ834))</f>
        <v/>
      </c>
      <c r="DS834" s="250" t="str">
        <f>IF(DataGoesHere!$B834="","",ABS($CZ834-DQ834))</f>
        <v/>
      </c>
      <c r="DT834" s="250" t="str">
        <f>IF(DataGoesHere!$B834="","",DS834^2)</f>
        <v/>
      </c>
      <c r="DU834" s="249" t="str">
        <f>IF(DataGoesHere!$B834="","",DS834/$CZ834)</f>
        <v/>
      </c>
      <c r="DV834" s="250" t="str">
        <f>IF(DataGoesHere!$B834="","",SUM(DR$2:DR834)/AVERAGE(DS:DS))</f>
        <v/>
      </c>
      <c r="DX834" s="19" t="str">
        <f>IF(DataGoesHere!$B833="","",(DB828*(Output!$O$49/Output!$P$49))+(IntermediateCalcs!DB829*(Output!$M$49/Output!$P$49))+(IntermediateCalcs!DB830*(Output!$K$49/Output!$P$49))+(DB831*(Output!$I$49/Output!$P$49))+(IntermediateCalcs!DB832*(Output!$G$49/Output!$P$49))+(IntermediateCalcs!DB833*(Output!$E$49/Output!$P$49)))</f>
        <v/>
      </c>
      <c r="DY834" s="274" t="str">
        <f>IF(DX834="","",IF(IntermediateCalcs!$AO$9="Yes",IntermediateCalcs!DX834*$CX834,IntermediateCalcs!DX834))</f>
        <v/>
      </c>
      <c r="DZ834" s="250" t="str">
        <f>IF(DataGoesHere!$B834="","",($CZ834-DY834))</f>
        <v/>
      </c>
      <c r="EA834" s="250" t="str">
        <f>IF(DataGoesHere!$B834="","",ABS($CZ834-DY834))</f>
        <v/>
      </c>
      <c r="EB834" s="250" t="str">
        <f>IF(DataGoesHere!$B834="","",EA834^2)</f>
        <v/>
      </c>
      <c r="EC834" s="249" t="str">
        <f>IF(DataGoesHere!$B834="","",EA834/$CZ834)</f>
        <v/>
      </c>
      <c r="ED834" s="250" t="str">
        <f>IF(DataGoesHere!$B834="","",SUM(DZ$2:DZ834)/AVERAGE(EA:EA))</f>
        <v/>
      </c>
    </row>
    <row r="835" spans="20:134" x14ac:dyDescent="0.2">
      <c r="T835" s="240"/>
      <c r="U835" s="86"/>
      <c r="V835" s="86"/>
      <c r="W835" s="86"/>
      <c r="X835" s="86"/>
      <c r="Y835" s="245" t="str">
        <f>IF(DataGoesHere!$B835="","",(DataGoesHere!$B835/SUM(DataGoesHere!$B830:'DataGoesHere'!$B841)))</f>
        <v/>
      </c>
      <c r="Z835" s="86"/>
      <c r="AA835" s="86"/>
      <c r="AB835" s="86"/>
      <c r="AC835" s="86"/>
      <c r="AD835" s="86"/>
      <c r="AE835" s="241"/>
      <c r="CV835" s="310" t="str">
        <f>IF(DataGoesHere!B835="","",DataGoesHere!A835)</f>
        <v/>
      </c>
      <c r="CW835" s="271">
        <f t="shared" ca="1" si="34"/>
        <v>6</v>
      </c>
      <c r="CX835" s="272">
        <f t="shared" ca="1" si="35"/>
        <v>1.0779088099730167</v>
      </c>
      <c r="CY835" s="266">
        <f>DataGoesHere!A835</f>
        <v>834</v>
      </c>
      <c r="CZ835" s="19" t="str">
        <f>IF(DataGoesHere!B835="","",DataGoesHere!B835)</f>
        <v/>
      </c>
      <c r="DA835" s="19" t="str">
        <f>IF(DataGoesHere!B835="","",IF(AH$5="No",DataGoesHere!B835,DataGoesHere!B835-(AH$2*(DataGoesHere!A835-1))))</f>
        <v/>
      </c>
      <c r="DB835" s="19" t="str">
        <f>IF(DataGoesHere!B835="","",IF(AO$9="No",DataGoesHere!B835,DataGoesHere!B835/CX835))</f>
        <v/>
      </c>
      <c r="DC835" s="19" t="str">
        <f>IF(DataGoesHere!B835="","",IF(AO$9="No",DA835,DA835/CX835))</f>
        <v/>
      </c>
      <c r="DD835" s="293" t="str">
        <f>IF(CZ835="",IF(COUNTIF(DD$2:DD834,"Forecast")&lt;Output!E$43,"Forecast",""),"Actual")</f>
        <v/>
      </c>
      <c r="DF835" s="19" t="str">
        <f>IF(DataGoesHere!B834="",IF(DD835="Forecast",(Output!$E$47*IntermediateCalcs!DH834)+((1-Output!$E$47)*IntermediateCalcs!DF834),""),(Output!$E$47*IntermediateCalcs!DB834)+((1-Output!$E$47)*IntermediateCalcs!DF834))</f>
        <v/>
      </c>
      <c r="DG835" s="19" t="str">
        <f>IF(DataGoesHere!B834="",IF(DD835="Forecast",(Output!$G$47*(IntermediateCalcs!DF835-IntermediateCalcs!DF834))+((1-Output!$G$47)*IntermediateCalcs!DG834),""),(Output!$G$47*(IntermediateCalcs!DF835-IntermediateCalcs!DF834))+((1-Output!$G$47)*IntermediateCalcs!DG834))</f>
        <v/>
      </c>
      <c r="DH835" s="19" t="str">
        <f>IF(DataGoesHere!B834="",IF(DD835="Forecast",DF835+DG835,""),DF835+DG835)</f>
        <v/>
      </c>
      <c r="DI835" s="274" t="str">
        <f>IF(DH835="","",IF(IntermediateCalcs!$AO$9="Yes",IntermediateCalcs!DH835*$CX835,IntermediateCalcs!DH835))</f>
        <v/>
      </c>
      <c r="DJ835" s="250" t="str">
        <f>IF(DataGoesHere!$B835="","",($CZ835-DI835))</f>
        <v/>
      </c>
      <c r="DK835" s="250" t="str">
        <f>IF(DataGoesHere!$B835="","",ABS($CZ835-DI835))</f>
        <v/>
      </c>
      <c r="DL835" s="250" t="str">
        <f>IF(DataGoesHere!$B835="","",DK835^2)</f>
        <v/>
      </c>
      <c r="DM835" s="249" t="str">
        <f>IF(DataGoesHere!$B835="","",DK835/$CZ835)</f>
        <v/>
      </c>
      <c r="DN835" s="250" t="str">
        <f>IF(DataGoesHere!$B835="","",SUM(DJ$2:DJ835)/AVERAGE(DK:DK))</f>
        <v/>
      </c>
      <c r="DP835" s="19" t="str">
        <f>IF(DataGoesHere!B835="",IF($DD835="Forecast",(Output!E$48*IntermediateCalcs!CY835)+Output!G$48,""),(Output!E$48*IntermediateCalcs!CY835)+Output!G$48)</f>
        <v/>
      </c>
      <c r="DQ835" s="274" t="str">
        <f>IF(DP835="","",IF(IntermediateCalcs!$AO$9="Yes",IntermediateCalcs!DP835*$CX835,IntermediateCalcs!DP835))</f>
        <v/>
      </c>
      <c r="DR835" s="250" t="str">
        <f>IF(DataGoesHere!$B835="","",($CZ835-DQ835))</f>
        <v/>
      </c>
      <c r="DS835" s="250" t="str">
        <f>IF(DataGoesHere!$B835="","",ABS($CZ835-DQ835))</f>
        <v/>
      </c>
      <c r="DT835" s="250" t="str">
        <f>IF(DataGoesHere!$B835="","",DS835^2)</f>
        <v/>
      </c>
      <c r="DU835" s="249" t="str">
        <f>IF(DataGoesHere!$B835="","",DS835/$CZ835)</f>
        <v/>
      </c>
      <c r="DV835" s="250" t="str">
        <f>IF(DataGoesHere!$B835="","",SUM(DR$2:DR835)/AVERAGE(DS:DS))</f>
        <v/>
      </c>
      <c r="DX835" s="19" t="str">
        <f>IF(DataGoesHere!$B834="","",(DB829*(Output!$O$49/Output!$P$49))+(IntermediateCalcs!DB830*(Output!$M$49/Output!$P$49))+(IntermediateCalcs!DB831*(Output!$K$49/Output!$P$49))+(DB832*(Output!$I$49/Output!$P$49))+(IntermediateCalcs!DB833*(Output!$G$49/Output!$P$49))+(IntermediateCalcs!DB834*(Output!$E$49/Output!$P$49)))</f>
        <v/>
      </c>
      <c r="DY835" s="274" t="str">
        <f>IF(DX835="","",IF(IntermediateCalcs!$AO$9="Yes",IntermediateCalcs!DX835*$CX835,IntermediateCalcs!DX835))</f>
        <v/>
      </c>
      <c r="DZ835" s="250" t="str">
        <f>IF(DataGoesHere!$B835="","",($CZ835-DY835))</f>
        <v/>
      </c>
      <c r="EA835" s="250" t="str">
        <f>IF(DataGoesHere!$B835="","",ABS($CZ835-DY835))</f>
        <v/>
      </c>
      <c r="EB835" s="250" t="str">
        <f>IF(DataGoesHere!$B835="","",EA835^2)</f>
        <v/>
      </c>
      <c r="EC835" s="249" t="str">
        <f>IF(DataGoesHere!$B835="","",EA835/$CZ835)</f>
        <v/>
      </c>
      <c r="ED835" s="250" t="str">
        <f>IF(DataGoesHere!$B835="","",SUM(DZ$2:DZ835)/AVERAGE(EA:EA))</f>
        <v/>
      </c>
    </row>
    <row r="836" spans="20:134" x14ac:dyDescent="0.2">
      <c r="T836" s="240"/>
      <c r="U836" s="86"/>
      <c r="V836" s="86"/>
      <c r="W836" s="86"/>
      <c r="X836" s="86"/>
      <c r="Y836" s="86"/>
      <c r="Z836" s="245" t="str">
        <f>IF(DataGoesHere!$B836="","",(DataGoesHere!$B836/SUM(DataGoesHere!$B830:'DataGoesHere'!$B841)))</f>
        <v/>
      </c>
      <c r="AA836" s="86"/>
      <c r="AB836" s="86"/>
      <c r="AC836" s="86"/>
      <c r="AD836" s="86"/>
      <c r="AE836" s="241"/>
      <c r="CV836" s="310" t="str">
        <f>IF(DataGoesHere!B836="","",DataGoesHere!A836)</f>
        <v/>
      </c>
      <c r="CW836" s="271">
        <f t="shared" ca="1" si="34"/>
        <v>7</v>
      </c>
      <c r="CX836" s="272">
        <f t="shared" ca="1" si="35"/>
        <v>1.0265458156689093</v>
      </c>
      <c r="CY836" s="266">
        <f>DataGoesHere!A836</f>
        <v>835</v>
      </c>
      <c r="CZ836" s="19" t="str">
        <f>IF(DataGoesHere!B836="","",DataGoesHere!B836)</f>
        <v/>
      </c>
      <c r="DA836" s="19" t="str">
        <f>IF(DataGoesHere!B836="","",IF(AH$5="No",DataGoesHere!B836,DataGoesHere!B836-(AH$2*(DataGoesHere!A836-1))))</f>
        <v/>
      </c>
      <c r="DB836" s="19" t="str">
        <f>IF(DataGoesHere!B836="","",IF(AO$9="No",DataGoesHere!B836,DataGoesHere!B836/CX836))</f>
        <v/>
      </c>
      <c r="DC836" s="19" t="str">
        <f>IF(DataGoesHere!B836="","",IF(AO$9="No",DA836,DA836/CX836))</f>
        <v/>
      </c>
      <c r="DD836" s="293" t="str">
        <f>IF(CZ836="",IF(COUNTIF(DD$2:DD835,"Forecast")&lt;Output!E$43,"Forecast",""),"Actual")</f>
        <v/>
      </c>
      <c r="DF836" s="19" t="str">
        <f>IF(DataGoesHere!B835="",IF(DD836="Forecast",(Output!$E$47*IntermediateCalcs!DH835)+((1-Output!$E$47)*IntermediateCalcs!DF835),""),(Output!$E$47*IntermediateCalcs!DB835)+((1-Output!$E$47)*IntermediateCalcs!DF835))</f>
        <v/>
      </c>
      <c r="DG836" s="19" t="str">
        <f>IF(DataGoesHere!B835="",IF(DD836="Forecast",(Output!$G$47*(IntermediateCalcs!DF836-IntermediateCalcs!DF835))+((1-Output!$G$47)*IntermediateCalcs!DG835),""),(Output!$G$47*(IntermediateCalcs!DF836-IntermediateCalcs!DF835))+((1-Output!$G$47)*IntermediateCalcs!DG835))</f>
        <v/>
      </c>
      <c r="DH836" s="19" t="str">
        <f>IF(DataGoesHere!B835="",IF(DD836="Forecast",DF836+DG836,""),DF836+DG836)</f>
        <v/>
      </c>
      <c r="DI836" s="274" t="str">
        <f>IF(DH836="","",IF(IntermediateCalcs!$AO$9="Yes",IntermediateCalcs!DH836*$CX836,IntermediateCalcs!DH836))</f>
        <v/>
      </c>
      <c r="DJ836" s="250" t="str">
        <f>IF(DataGoesHere!$B836="","",($CZ836-DI836))</f>
        <v/>
      </c>
      <c r="DK836" s="250" t="str">
        <f>IF(DataGoesHere!$B836="","",ABS($CZ836-DI836))</f>
        <v/>
      </c>
      <c r="DL836" s="250" t="str">
        <f>IF(DataGoesHere!$B836="","",DK836^2)</f>
        <v/>
      </c>
      <c r="DM836" s="249" t="str">
        <f>IF(DataGoesHere!$B836="","",DK836/$CZ836)</f>
        <v/>
      </c>
      <c r="DN836" s="250" t="str">
        <f>IF(DataGoesHere!$B836="","",SUM(DJ$2:DJ836)/AVERAGE(DK:DK))</f>
        <v/>
      </c>
      <c r="DP836" s="19" t="str">
        <f>IF(DataGoesHere!B836="",IF($DD836="Forecast",(Output!E$48*IntermediateCalcs!CY836)+Output!G$48,""),(Output!E$48*IntermediateCalcs!CY836)+Output!G$48)</f>
        <v/>
      </c>
      <c r="DQ836" s="274" t="str">
        <f>IF(DP836="","",IF(IntermediateCalcs!$AO$9="Yes",IntermediateCalcs!DP836*$CX836,IntermediateCalcs!DP836))</f>
        <v/>
      </c>
      <c r="DR836" s="250" t="str">
        <f>IF(DataGoesHere!$B836="","",($CZ836-DQ836))</f>
        <v/>
      </c>
      <c r="DS836" s="250" t="str">
        <f>IF(DataGoesHere!$B836="","",ABS($CZ836-DQ836))</f>
        <v/>
      </c>
      <c r="DT836" s="250" t="str">
        <f>IF(DataGoesHere!$B836="","",DS836^2)</f>
        <v/>
      </c>
      <c r="DU836" s="249" t="str">
        <f>IF(DataGoesHere!$B836="","",DS836/$CZ836)</f>
        <v/>
      </c>
      <c r="DV836" s="250" t="str">
        <f>IF(DataGoesHere!$B836="","",SUM(DR$2:DR836)/AVERAGE(DS:DS))</f>
        <v/>
      </c>
      <c r="DX836" s="19" t="str">
        <f>IF(DataGoesHere!$B835="","",(DB830*(Output!$O$49/Output!$P$49))+(IntermediateCalcs!DB831*(Output!$M$49/Output!$P$49))+(IntermediateCalcs!DB832*(Output!$K$49/Output!$P$49))+(DB833*(Output!$I$49/Output!$P$49))+(IntermediateCalcs!DB834*(Output!$G$49/Output!$P$49))+(IntermediateCalcs!DB835*(Output!$E$49/Output!$P$49)))</f>
        <v/>
      </c>
      <c r="DY836" s="274" t="str">
        <f>IF(DX836="","",IF(IntermediateCalcs!$AO$9="Yes",IntermediateCalcs!DX836*$CX836,IntermediateCalcs!DX836))</f>
        <v/>
      </c>
      <c r="DZ836" s="250" t="str">
        <f>IF(DataGoesHere!$B836="","",($CZ836-DY836))</f>
        <v/>
      </c>
      <c r="EA836" s="250" t="str">
        <f>IF(DataGoesHere!$B836="","",ABS($CZ836-DY836))</f>
        <v/>
      </c>
      <c r="EB836" s="250" t="str">
        <f>IF(DataGoesHere!$B836="","",EA836^2)</f>
        <v/>
      </c>
      <c r="EC836" s="249" t="str">
        <f>IF(DataGoesHere!$B836="","",EA836/$CZ836)</f>
        <v/>
      </c>
      <c r="ED836" s="250" t="str">
        <f>IF(DataGoesHere!$B836="","",SUM(DZ$2:DZ836)/AVERAGE(EA:EA))</f>
        <v/>
      </c>
    </row>
    <row r="837" spans="20:134" x14ac:dyDescent="0.2">
      <c r="T837" s="240"/>
      <c r="U837" s="86"/>
      <c r="V837" s="86"/>
      <c r="W837" s="86"/>
      <c r="X837" s="86"/>
      <c r="Y837" s="86"/>
      <c r="Z837" s="86"/>
      <c r="AA837" s="245" t="str">
        <f>IF(DataGoesHere!$B837="","",(DataGoesHere!$B837/SUM(DataGoesHere!$B830:'DataGoesHere'!$B841)))</f>
        <v/>
      </c>
      <c r="AB837" s="86"/>
      <c r="AC837" s="86"/>
      <c r="AD837" s="86"/>
      <c r="AE837" s="241"/>
      <c r="CV837" s="310" t="str">
        <f>IF(DataGoesHere!B837="","",DataGoesHere!A837)</f>
        <v/>
      </c>
      <c r="CW837" s="271">
        <f t="shared" ca="1" si="34"/>
        <v>8</v>
      </c>
      <c r="CX837" s="272">
        <f t="shared" ca="1" si="35"/>
        <v>1.0207492390681214</v>
      </c>
      <c r="CY837" s="266">
        <f>DataGoesHere!A837</f>
        <v>836</v>
      </c>
      <c r="CZ837" s="19" t="str">
        <f>IF(DataGoesHere!B837="","",DataGoesHere!B837)</f>
        <v/>
      </c>
      <c r="DA837" s="19" t="str">
        <f>IF(DataGoesHere!B837="","",IF(AH$5="No",DataGoesHere!B837,DataGoesHere!B837-(AH$2*(DataGoesHere!A837-1))))</f>
        <v/>
      </c>
      <c r="DB837" s="19" t="str">
        <f>IF(DataGoesHere!B837="","",IF(AO$9="No",DataGoesHere!B837,DataGoesHere!B837/CX837))</f>
        <v/>
      </c>
      <c r="DC837" s="19" t="str">
        <f>IF(DataGoesHere!B837="","",IF(AO$9="No",DA837,DA837/CX837))</f>
        <v/>
      </c>
      <c r="DD837" s="293" t="str">
        <f>IF(CZ837="",IF(COUNTIF(DD$2:DD836,"Forecast")&lt;Output!E$43,"Forecast",""),"Actual")</f>
        <v/>
      </c>
      <c r="DF837" s="19" t="str">
        <f>IF(DataGoesHere!B836="",IF(DD837="Forecast",(Output!$E$47*IntermediateCalcs!DH836)+((1-Output!$E$47)*IntermediateCalcs!DF836),""),(Output!$E$47*IntermediateCalcs!DB836)+((1-Output!$E$47)*IntermediateCalcs!DF836))</f>
        <v/>
      </c>
      <c r="DG837" s="19" t="str">
        <f>IF(DataGoesHere!B836="",IF(DD837="Forecast",(Output!$G$47*(IntermediateCalcs!DF837-IntermediateCalcs!DF836))+((1-Output!$G$47)*IntermediateCalcs!DG836),""),(Output!$G$47*(IntermediateCalcs!DF837-IntermediateCalcs!DF836))+((1-Output!$G$47)*IntermediateCalcs!DG836))</f>
        <v/>
      </c>
      <c r="DH837" s="19" t="str">
        <f>IF(DataGoesHere!B836="",IF(DD837="Forecast",DF837+DG837,""),DF837+DG837)</f>
        <v/>
      </c>
      <c r="DI837" s="274" t="str">
        <f>IF(DH837="","",IF(IntermediateCalcs!$AO$9="Yes",IntermediateCalcs!DH837*$CX837,IntermediateCalcs!DH837))</f>
        <v/>
      </c>
      <c r="DJ837" s="250" t="str">
        <f>IF(DataGoesHere!$B837="","",($CZ837-DI837))</f>
        <v/>
      </c>
      <c r="DK837" s="250" t="str">
        <f>IF(DataGoesHere!$B837="","",ABS($CZ837-DI837))</f>
        <v/>
      </c>
      <c r="DL837" s="250" t="str">
        <f>IF(DataGoesHere!$B837="","",DK837^2)</f>
        <v/>
      </c>
      <c r="DM837" s="249" t="str">
        <f>IF(DataGoesHere!$B837="","",DK837/$CZ837)</f>
        <v/>
      </c>
      <c r="DN837" s="250" t="str">
        <f>IF(DataGoesHere!$B837="","",SUM(DJ$2:DJ837)/AVERAGE(DK:DK))</f>
        <v/>
      </c>
      <c r="DP837" s="19" t="str">
        <f>IF(DataGoesHere!B837="",IF($DD837="Forecast",(Output!E$48*IntermediateCalcs!CY837)+Output!G$48,""),(Output!E$48*IntermediateCalcs!CY837)+Output!G$48)</f>
        <v/>
      </c>
      <c r="DQ837" s="274" t="str">
        <f>IF(DP837="","",IF(IntermediateCalcs!$AO$9="Yes",IntermediateCalcs!DP837*$CX837,IntermediateCalcs!DP837))</f>
        <v/>
      </c>
      <c r="DR837" s="250" t="str">
        <f>IF(DataGoesHere!$B837="","",($CZ837-DQ837))</f>
        <v/>
      </c>
      <c r="DS837" s="250" t="str">
        <f>IF(DataGoesHere!$B837="","",ABS($CZ837-DQ837))</f>
        <v/>
      </c>
      <c r="DT837" s="250" t="str">
        <f>IF(DataGoesHere!$B837="","",DS837^2)</f>
        <v/>
      </c>
      <c r="DU837" s="249" t="str">
        <f>IF(DataGoesHere!$B837="","",DS837/$CZ837)</f>
        <v/>
      </c>
      <c r="DV837" s="250" t="str">
        <f>IF(DataGoesHere!$B837="","",SUM(DR$2:DR837)/AVERAGE(DS:DS))</f>
        <v/>
      </c>
      <c r="DX837" s="19" t="str">
        <f>IF(DataGoesHere!$B836="","",(DB831*(Output!$O$49/Output!$P$49))+(IntermediateCalcs!DB832*(Output!$M$49/Output!$P$49))+(IntermediateCalcs!DB833*(Output!$K$49/Output!$P$49))+(DB834*(Output!$I$49/Output!$P$49))+(IntermediateCalcs!DB835*(Output!$G$49/Output!$P$49))+(IntermediateCalcs!DB836*(Output!$E$49/Output!$P$49)))</f>
        <v/>
      </c>
      <c r="DY837" s="274" t="str">
        <f>IF(DX837="","",IF(IntermediateCalcs!$AO$9="Yes",IntermediateCalcs!DX837*$CX837,IntermediateCalcs!DX837))</f>
        <v/>
      </c>
      <c r="DZ837" s="250" t="str">
        <f>IF(DataGoesHere!$B837="","",($CZ837-DY837))</f>
        <v/>
      </c>
      <c r="EA837" s="250" t="str">
        <f>IF(DataGoesHere!$B837="","",ABS($CZ837-DY837))</f>
        <v/>
      </c>
      <c r="EB837" s="250" t="str">
        <f>IF(DataGoesHere!$B837="","",EA837^2)</f>
        <v/>
      </c>
      <c r="EC837" s="249" t="str">
        <f>IF(DataGoesHere!$B837="","",EA837/$CZ837)</f>
        <v/>
      </c>
      <c r="ED837" s="250" t="str">
        <f>IF(DataGoesHere!$B837="","",SUM(DZ$2:DZ837)/AVERAGE(EA:EA))</f>
        <v/>
      </c>
    </row>
    <row r="838" spans="20:134" x14ac:dyDescent="0.2">
      <c r="T838" s="240"/>
      <c r="U838" s="86"/>
      <c r="V838" s="86"/>
      <c r="W838" s="86"/>
      <c r="X838" s="86"/>
      <c r="Y838" s="86"/>
      <c r="Z838" s="86"/>
      <c r="AA838" s="86"/>
      <c r="AB838" s="245" t="str">
        <f>IF(DataGoesHere!$B838="","",(DataGoesHere!$B838/SUM(DataGoesHere!$B830:'DataGoesHere'!$B841)))</f>
        <v/>
      </c>
      <c r="AC838" s="86"/>
      <c r="AD838" s="86"/>
      <c r="AE838" s="241"/>
      <c r="CV838" s="310" t="str">
        <f>IF(DataGoesHere!B838="","",DataGoesHere!A838)</f>
        <v/>
      </c>
      <c r="CW838" s="271">
        <f t="shared" ca="1" si="34"/>
        <v>9</v>
      </c>
      <c r="CX838" s="272">
        <f t="shared" ca="1" si="35"/>
        <v>1.0625330005567626</v>
      </c>
      <c r="CY838" s="266">
        <f>DataGoesHere!A838</f>
        <v>837</v>
      </c>
      <c r="CZ838" s="19" t="str">
        <f>IF(DataGoesHere!B838="","",DataGoesHere!B838)</f>
        <v/>
      </c>
      <c r="DA838" s="19" t="str">
        <f>IF(DataGoesHere!B838="","",IF(AH$5="No",DataGoesHere!B838,DataGoesHere!B838-(AH$2*(DataGoesHere!A838-1))))</f>
        <v/>
      </c>
      <c r="DB838" s="19" t="str">
        <f>IF(DataGoesHere!B838="","",IF(AO$9="No",DataGoesHere!B838,DataGoesHere!B838/CX838))</f>
        <v/>
      </c>
      <c r="DC838" s="19" t="str">
        <f>IF(DataGoesHere!B838="","",IF(AO$9="No",DA838,DA838/CX838))</f>
        <v/>
      </c>
      <c r="DD838" s="293" t="str">
        <f>IF(CZ838="",IF(COUNTIF(DD$2:DD837,"Forecast")&lt;Output!E$43,"Forecast",""),"Actual")</f>
        <v/>
      </c>
      <c r="DF838" s="19" t="str">
        <f>IF(DataGoesHere!B837="",IF(DD838="Forecast",(Output!$E$47*IntermediateCalcs!DH837)+((1-Output!$E$47)*IntermediateCalcs!DF837),""),(Output!$E$47*IntermediateCalcs!DB837)+((1-Output!$E$47)*IntermediateCalcs!DF837))</f>
        <v/>
      </c>
      <c r="DG838" s="19" t="str">
        <f>IF(DataGoesHere!B837="",IF(DD838="Forecast",(Output!$G$47*(IntermediateCalcs!DF838-IntermediateCalcs!DF837))+((1-Output!$G$47)*IntermediateCalcs!DG837),""),(Output!$G$47*(IntermediateCalcs!DF838-IntermediateCalcs!DF837))+((1-Output!$G$47)*IntermediateCalcs!DG837))</f>
        <v/>
      </c>
      <c r="DH838" s="19" t="str">
        <f>IF(DataGoesHere!B837="",IF(DD838="Forecast",DF838+DG838,""),DF838+DG838)</f>
        <v/>
      </c>
      <c r="DI838" s="274" t="str">
        <f>IF(DH838="","",IF(IntermediateCalcs!$AO$9="Yes",IntermediateCalcs!DH838*$CX838,IntermediateCalcs!DH838))</f>
        <v/>
      </c>
      <c r="DJ838" s="250" t="str">
        <f>IF(DataGoesHere!$B838="","",($CZ838-DI838))</f>
        <v/>
      </c>
      <c r="DK838" s="250" t="str">
        <f>IF(DataGoesHere!$B838="","",ABS($CZ838-DI838))</f>
        <v/>
      </c>
      <c r="DL838" s="250" t="str">
        <f>IF(DataGoesHere!$B838="","",DK838^2)</f>
        <v/>
      </c>
      <c r="DM838" s="249" t="str">
        <f>IF(DataGoesHere!$B838="","",DK838/$CZ838)</f>
        <v/>
      </c>
      <c r="DN838" s="250" t="str">
        <f>IF(DataGoesHere!$B838="","",SUM(DJ$2:DJ838)/AVERAGE(DK:DK))</f>
        <v/>
      </c>
      <c r="DP838" s="19" t="str">
        <f>IF(DataGoesHere!B838="",IF($DD838="Forecast",(Output!E$48*IntermediateCalcs!CY838)+Output!G$48,""),(Output!E$48*IntermediateCalcs!CY838)+Output!G$48)</f>
        <v/>
      </c>
      <c r="DQ838" s="274" t="str">
        <f>IF(DP838="","",IF(IntermediateCalcs!$AO$9="Yes",IntermediateCalcs!DP838*$CX838,IntermediateCalcs!DP838))</f>
        <v/>
      </c>
      <c r="DR838" s="250" t="str">
        <f>IF(DataGoesHere!$B838="","",($CZ838-DQ838))</f>
        <v/>
      </c>
      <c r="DS838" s="250" t="str">
        <f>IF(DataGoesHere!$B838="","",ABS($CZ838-DQ838))</f>
        <v/>
      </c>
      <c r="DT838" s="250" t="str">
        <f>IF(DataGoesHere!$B838="","",DS838^2)</f>
        <v/>
      </c>
      <c r="DU838" s="249" t="str">
        <f>IF(DataGoesHere!$B838="","",DS838/$CZ838)</f>
        <v/>
      </c>
      <c r="DV838" s="250" t="str">
        <f>IF(DataGoesHere!$B838="","",SUM(DR$2:DR838)/AVERAGE(DS:DS))</f>
        <v/>
      </c>
      <c r="DX838" s="19" t="str">
        <f>IF(DataGoesHere!$B837="","",(DB832*(Output!$O$49/Output!$P$49))+(IntermediateCalcs!DB833*(Output!$M$49/Output!$P$49))+(IntermediateCalcs!DB834*(Output!$K$49/Output!$P$49))+(DB835*(Output!$I$49/Output!$P$49))+(IntermediateCalcs!DB836*(Output!$G$49/Output!$P$49))+(IntermediateCalcs!DB837*(Output!$E$49/Output!$P$49)))</f>
        <v/>
      </c>
      <c r="DY838" s="274" t="str">
        <f>IF(DX838="","",IF(IntermediateCalcs!$AO$9="Yes",IntermediateCalcs!DX838*$CX838,IntermediateCalcs!DX838))</f>
        <v/>
      </c>
      <c r="DZ838" s="250" t="str">
        <f>IF(DataGoesHere!$B838="","",($CZ838-DY838))</f>
        <v/>
      </c>
      <c r="EA838" s="250" t="str">
        <f>IF(DataGoesHere!$B838="","",ABS($CZ838-DY838))</f>
        <v/>
      </c>
      <c r="EB838" s="250" t="str">
        <f>IF(DataGoesHere!$B838="","",EA838^2)</f>
        <v/>
      </c>
      <c r="EC838" s="249" t="str">
        <f>IF(DataGoesHere!$B838="","",EA838/$CZ838)</f>
        <v/>
      </c>
      <c r="ED838" s="250" t="str">
        <f>IF(DataGoesHere!$B838="","",SUM(DZ$2:DZ838)/AVERAGE(EA:EA))</f>
        <v/>
      </c>
    </row>
    <row r="839" spans="20:134" x14ac:dyDescent="0.2">
      <c r="T839" s="240"/>
      <c r="U839" s="86"/>
      <c r="V839" s="86"/>
      <c r="W839" s="86"/>
      <c r="X839" s="86"/>
      <c r="Y839" s="86"/>
      <c r="Z839" s="86"/>
      <c r="AA839" s="86"/>
      <c r="AB839" s="86"/>
      <c r="AC839" s="245" t="str">
        <f>IF(DataGoesHere!$B839="","",(DataGoesHere!$B839/SUM(DataGoesHere!$B830:'DataGoesHere'!$B841)))</f>
        <v/>
      </c>
      <c r="AD839" s="86"/>
      <c r="AE839" s="241"/>
      <c r="CV839" s="310" t="str">
        <f>IF(DataGoesHere!B839="","",DataGoesHere!A839)</f>
        <v/>
      </c>
      <c r="CW839" s="271">
        <f t="shared" ca="1" si="34"/>
        <v>10</v>
      </c>
      <c r="CX839" s="272">
        <f t="shared" ca="1" si="35"/>
        <v>0.92557634012077306</v>
      </c>
      <c r="CY839" s="266">
        <f>DataGoesHere!A839</f>
        <v>838</v>
      </c>
      <c r="CZ839" s="19" t="str">
        <f>IF(DataGoesHere!B839="","",DataGoesHere!B839)</f>
        <v/>
      </c>
      <c r="DA839" s="19" t="str">
        <f>IF(DataGoesHere!B839="","",IF(AH$5="No",DataGoesHere!B839,DataGoesHere!B839-(AH$2*(DataGoesHere!A839-1))))</f>
        <v/>
      </c>
      <c r="DB839" s="19" t="str">
        <f>IF(DataGoesHere!B839="","",IF(AO$9="No",DataGoesHere!B839,DataGoesHere!B839/CX839))</f>
        <v/>
      </c>
      <c r="DC839" s="19" t="str">
        <f>IF(DataGoesHere!B839="","",IF(AO$9="No",DA839,DA839/CX839))</f>
        <v/>
      </c>
      <c r="DD839" s="293" t="str">
        <f>IF(CZ839="",IF(COUNTIF(DD$2:DD838,"Forecast")&lt;Output!E$43,"Forecast",""),"Actual")</f>
        <v/>
      </c>
      <c r="DF839" s="19" t="str">
        <f>IF(DataGoesHere!B838="",IF(DD839="Forecast",(Output!$E$47*IntermediateCalcs!DH838)+((1-Output!$E$47)*IntermediateCalcs!DF838),""),(Output!$E$47*IntermediateCalcs!DB838)+((1-Output!$E$47)*IntermediateCalcs!DF838))</f>
        <v/>
      </c>
      <c r="DG839" s="19" t="str">
        <f>IF(DataGoesHere!B838="",IF(DD839="Forecast",(Output!$G$47*(IntermediateCalcs!DF839-IntermediateCalcs!DF838))+((1-Output!$G$47)*IntermediateCalcs!DG838),""),(Output!$G$47*(IntermediateCalcs!DF839-IntermediateCalcs!DF838))+((1-Output!$G$47)*IntermediateCalcs!DG838))</f>
        <v/>
      </c>
      <c r="DH839" s="19" t="str">
        <f>IF(DataGoesHere!B838="",IF(DD839="Forecast",DF839+DG839,""),DF839+DG839)</f>
        <v/>
      </c>
      <c r="DI839" s="274" t="str">
        <f>IF(DH839="","",IF(IntermediateCalcs!$AO$9="Yes",IntermediateCalcs!DH839*$CX839,IntermediateCalcs!DH839))</f>
        <v/>
      </c>
      <c r="DJ839" s="250" t="str">
        <f>IF(DataGoesHere!$B839="","",($CZ839-DI839))</f>
        <v/>
      </c>
      <c r="DK839" s="250" t="str">
        <f>IF(DataGoesHere!$B839="","",ABS($CZ839-DI839))</f>
        <v/>
      </c>
      <c r="DL839" s="250" t="str">
        <f>IF(DataGoesHere!$B839="","",DK839^2)</f>
        <v/>
      </c>
      <c r="DM839" s="249" t="str">
        <f>IF(DataGoesHere!$B839="","",DK839/$CZ839)</f>
        <v/>
      </c>
      <c r="DN839" s="250" t="str">
        <f>IF(DataGoesHere!$B839="","",SUM(DJ$2:DJ839)/AVERAGE(DK:DK))</f>
        <v/>
      </c>
      <c r="DP839" s="19" t="str">
        <f>IF(DataGoesHere!B839="",IF($DD839="Forecast",(Output!E$48*IntermediateCalcs!CY839)+Output!G$48,""),(Output!E$48*IntermediateCalcs!CY839)+Output!G$48)</f>
        <v/>
      </c>
      <c r="DQ839" s="274" t="str">
        <f>IF(DP839="","",IF(IntermediateCalcs!$AO$9="Yes",IntermediateCalcs!DP839*$CX839,IntermediateCalcs!DP839))</f>
        <v/>
      </c>
      <c r="DR839" s="250" t="str">
        <f>IF(DataGoesHere!$B839="","",($CZ839-DQ839))</f>
        <v/>
      </c>
      <c r="DS839" s="250" t="str">
        <f>IF(DataGoesHere!$B839="","",ABS($CZ839-DQ839))</f>
        <v/>
      </c>
      <c r="DT839" s="250" t="str">
        <f>IF(DataGoesHere!$B839="","",DS839^2)</f>
        <v/>
      </c>
      <c r="DU839" s="249" t="str">
        <f>IF(DataGoesHere!$B839="","",DS839/$CZ839)</f>
        <v/>
      </c>
      <c r="DV839" s="250" t="str">
        <f>IF(DataGoesHere!$B839="","",SUM(DR$2:DR839)/AVERAGE(DS:DS))</f>
        <v/>
      </c>
      <c r="DX839" s="19" t="str">
        <f>IF(DataGoesHere!$B838="","",(DB833*(Output!$O$49/Output!$P$49))+(IntermediateCalcs!DB834*(Output!$M$49/Output!$P$49))+(IntermediateCalcs!DB835*(Output!$K$49/Output!$P$49))+(DB836*(Output!$I$49/Output!$P$49))+(IntermediateCalcs!DB837*(Output!$G$49/Output!$P$49))+(IntermediateCalcs!DB838*(Output!$E$49/Output!$P$49)))</f>
        <v/>
      </c>
      <c r="DY839" s="274" t="str">
        <f>IF(DX839="","",IF(IntermediateCalcs!$AO$9="Yes",IntermediateCalcs!DX839*$CX839,IntermediateCalcs!DX839))</f>
        <v/>
      </c>
      <c r="DZ839" s="250" t="str">
        <f>IF(DataGoesHere!$B839="","",($CZ839-DY839))</f>
        <v/>
      </c>
      <c r="EA839" s="250" t="str">
        <f>IF(DataGoesHere!$B839="","",ABS($CZ839-DY839))</f>
        <v/>
      </c>
      <c r="EB839" s="250" t="str">
        <f>IF(DataGoesHere!$B839="","",EA839^2)</f>
        <v/>
      </c>
      <c r="EC839" s="249" t="str">
        <f>IF(DataGoesHere!$B839="","",EA839/$CZ839)</f>
        <v/>
      </c>
      <c r="ED839" s="250" t="str">
        <f>IF(DataGoesHere!$B839="","",SUM(DZ$2:DZ839)/AVERAGE(EA:EA))</f>
        <v/>
      </c>
    </row>
    <row r="840" spans="20:134" x14ac:dyDescent="0.2">
      <c r="T840" s="240"/>
      <c r="U840" s="86"/>
      <c r="V840" s="86"/>
      <c r="W840" s="86"/>
      <c r="X840" s="86"/>
      <c r="Y840" s="86"/>
      <c r="Z840" s="86"/>
      <c r="AA840" s="86"/>
      <c r="AB840" s="86"/>
      <c r="AC840" s="86"/>
      <c r="AD840" s="245" t="str">
        <f>IF(DataGoesHere!$B840="","",(DataGoesHere!$B840/SUM(DataGoesHere!$B830:'DataGoesHere'!$B841)))</f>
        <v/>
      </c>
      <c r="AE840" s="241"/>
      <c r="CV840" s="310" t="str">
        <f>IF(DataGoesHere!B840="","",DataGoesHere!A840)</f>
        <v/>
      </c>
      <c r="CW840" s="271">
        <f t="shared" ca="1" si="34"/>
        <v>11</v>
      </c>
      <c r="CX840" s="272">
        <f t="shared" ca="1" si="35"/>
        <v>0.97463169608807265</v>
      </c>
      <c r="CY840" s="266">
        <f>DataGoesHere!A840</f>
        <v>839</v>
      </c>
      <c r="CZ840" s="19" t="str">
        <f>IF(DataGoesHere!B840="","",DataGoesHere!B840)</f>
        <v/>
      </c>
      <c r="DA840" s="19" t="str">
        <f>IF(DataGoesHere!B840="","",IF(AH$5="No",DataGoesHere!B840,DataGoesHere!B840-(AH$2*(DataGoesHere!A840-1))))</f>
        <v/>
      </c>
      <c r="DB840" s="19" t="str">
        <f>IF(DataGoesHere!B840="","",IF(AO$9="No",DataGoesHere!B840,DataGoesHere!B840/CX840))</f>
        <v/>
      </c>
      <c r="DC840" s="19" t="str">
        <f>IF(DataGoesHere!B840="","",IF(AO$9="No",DA840,DA840/CX840))</f>
        <v/>
      </c>
      <c r="DD840" s="293" t="str">
        <f>IF(CZ840="",IF(COUNTIF(DD$2:DD839,"Forecast")&lt;Output!E$43,"Forecast",""),"Actual")</f>
        <v/>
      </c>
      <c r="DF840" s="19" t="str">
        <f>IF(DataGoesHere!B839="",IF(DD840="Forecast",(Output!$E$47*IntermediateCalcs!DH839)+((1-Output!$E$47)*IntermediateCalcs!DF839),""),(Output!$E$47*IntermediateCalcs!DB839)+((1-Output!$E$47)*IntermediateCalcs!DF839))</f>
        <v/>
      </c>
      <c r="DG840" s="19" t="str">
        <f>IF(DataGoesHere!B839="",IF(DD840="Forecast",(Output!$G$47*(IntermediateCalcs!DF840-IntermediateCalcs!DF839))+((1-Output!$G$47)*IntermediateCalcs!DG839),""),(Output!$G$47*(IntermediateCalcs!DF840-IntermediateCalcs!DF839))+((1-Output!$G$47)*IntermediateCalcs!DG839))</f>
        <v/>
      </c>
      <c r="DH840" s="19" t="str">
        <f>IF(DataGoesHere!B839="",IF(DD840="Forecast",DF840+DG840,""),DF840+DG840)</f>
        <v/>
      </c>
      <c r="DI840" s="274" t="str">
        <f>IF(DH840="","",IF(IntermediateCalcs!$AO$9="Yes",IntermediateCalcs!DH840*$CX840,IntermediateCalcs!DH840))</f>
        <v/>
      </c>
      <c r="DJ840" s="250" t="str">
        <f>IF(DataGoesHere!$B840="","",($CZ840-DI840))</f>
        <v/>
      </c>
      <c r="DK840" s="250" t="str">
        <f>IF(DataGoesHere!$B840="","",ABS($CZ840-DI840))</f>
        <v/>
      </c>
      <c r="DL840" s="250" t="str">
        <f>IF(DataGoesHere!$B840="","",DK840^2)</f>
        <v/>
      </c>
      <c r="DM840" s="249" t="str">
        <f>IF(DataGoesHere!$B840="","",DK840/$CZ840)</f>
        <v/>
      </c>
      <c r="DN840" s="250" t="str">
        <f>IF(DataGoesHere!$B840="","",SUM(DJ$2:DJ840)/AVERAGE(DK:DK))</f>
        <v/>
      </c>
      <c r="DP840" s="19" t="str">
        <f>IF(DataGoesHere!B840="",IF($DD840="Forecast",(Output!E$48*IntermediateCalcs!CY840)+Output!G$48,""),(Output!E$48*IntermediateCalcs!CY840)+Output!G$48)</f>
        <v/>
      </c>
      <c r="DQ840" s="274" t="str">
        <f>IF(DP840="","",IF(IntermediateCalcs!$AO$9="Yes",IntermediateCalcs!DP840*$CX840,IntermediateCalcs!DP840))</f>
        <v/>
      </c>
      <c r="DR840" s="250" t="str">
        <f>IF(DataGoesHere!$B840="","",($CZ840-DQ840))</f>
        <v/>
      </c>
      <c r="DS840" s="250" t="str">
        <f>IF(DataGoesHere!$B840="","",ABS($CZ840-DQ840))</f>
        <v/>
      </c>
      <c r="DT840" s="250" t="str">
        <f>IF(DataGoesHere!$B840="","",DS840^2)</f>
        <v/>
      </c>
      <c r="DU840" s="249" t="str">
        <f>IF(DataGoesHere!$B840="","",DS840/$CZ840)</f>
        <v/>
      </c>
      <c r="DV840" s="250" t="str">
        <f>IF(DataGoesHere!$B840="","",SUM(DR$2:DR840)/AVERAGE(DS:DS))</f>
        <v/>
      </c>
      <c r="DX840" s="19" t="str">
        <f>IF(DataGoesHere!$B839="","",(DB834*(Output!$O$49/Output!$P$49))+(IntermediateCalcs!DB835*(Output!$M$49/Output!$P$49))+(IntermediateCalcs!DB836*(Output!$K$49/Output!$P$49))+(DB837*(Output!$I$49/Output!$P$49))+(IntermediateCalcs!DB838*(Output!$G$49/Output!$P$49))+(IntermediateCalcs!DB839*(Output!$E$49/Output!$P$49)))</f>
        <v/>
      </c>
      <c r="DY840" s="274" t="str">
        <f>IF(DX840="","",IF(IntermediateCalcs!$AO$9="Yes",IntermediateCalcs!DX840*$CX840,IntermediateCalcs!DX840))</f>
        <v/>
      </c>
      <c r="DZ840" s="250" t="str">
        <f>IF(DataGoesHere!$B840="","",($CZ840-DY840))</f>
        <v/>
      </c>
      <c r="EA840" s="250" t="str">
        <f>IF(DataGoesHere!$B840="","",ABS($CZ840-DY840))</f>
        <v/>
      </c>
      <c r="EB840" s="250" t="str">
        <f>IF(DataGoesHere!$B840="","",EA840^2)</f>
        <v/>
      </c>
      <c r="EC840" s="249" t="str">
        <f>IF(DataGoesHere!$B840="","",EA840/$CZ840)</f>
        <v/>
      </c>
      <c r="ED840" s="250" t="str">
        <f>IF(DataGoesHere!$B840="","",SUM(DZ$2:DZ840)/AVERAGE(EA:EA))</f>
        <v/>
      </c>
    </row>
    <row r="841" spans="20:134" x14ac:dyDescent="0.2">
      <c r="T841" s="242"/>
      <c r="U841" s="243"/>
      <c r="V841" s="243"/>
      <c r="W841" s="243"/>
      <c r="X841" s="243"/>
      <c r="Y841" s="243"/>
      <c r="Z841" s="243"/>
      <c r="AA841" s="243"/>
      <c r="AB841" s="243"/>
      <c r="AC841" s="243"/>
      <c r="AD841" s="243"/>
      <c r="AE841" s="246" t="str">
        <f>IF(DataGoesHere!$B841="","",(DataGoesHere!$B841/SUM(DataGoesHere!$B830:'DataGoesHere'!$B841)))</f>
        <v/>
      </c>
      <c r="CV841" s="310" t="str">
        <f>IF(DataGoesHere!B841="","",DataGoesHere!A841)</f>
        <v/>
      </c>
      <c r="CW841" s="271">
        <f t="shared" ca="1" si="34"/>
        <v>12</v>
      </c>
      <c r="CX841" s="272">
        <f t="shared" ca="1" si="35"/>
        <v>1.0054005237672714</v>
      </c>
      <c r="CY841" s="266">
        <f>DataGoesHere!A841</f>
        <v>840</v>
      </c>
      <c r="CZ841" s="19" t="str">
        <f>IF(DataGoesHere!B841="","",DataGoesHere!B841)</f>
        <v/>
      </c>
      <c r="DA841" s="19" t="str">
        <f>IF(DataGoesHere!B841="","",IF(AH$5="No",DataGoesHere!B841,DataGoesHere!B841-(AH$2*(DataGoesHere!A841-1))))</f>
        <v/>
      </c>
      <c r="DB841" s="19" t="str">
        <f>IF(DataGoesHere!B841="","",IF(AO$9="No",DataGoesHere!B841,DataGoesHere!B841/CX841))</f>
        <v/>
      </c>
      <c r="DC841" s="19" t="str">
        <f>IF(DataGoesHere!B841="","",IF(AO$9="No",DA841,DA841/CX841))</f>
        <v/>
      </c>
      <c r="DD841" s="293" t="str">
        <f>IF(CZ841="",IF(COUNTIF(DD$2:DD840,"Forecast")&lt;Output!E$43,"Forecast",""),"Actual")</f>
        <v/>
      </c>
      <c r="DF841" s="19" t="str">
        <f>IF(DataGoesHere!B840="",IF(DD841="Forecast",(Output!$E$47*IntermediateCalcs!DH840)+((1-Output!$E$47)*IntermediateCalcs!DF840),""),(Output!$E$47*IntermediateCalcs!DB840)+((1-Output!$E$47)*IntermediateCalcs!DF840))</f>
        <v/>
      </c>
      <c r="DG841" s="19" t="str">
        <f>IF(DataGoesHere!B840="",IF(DD841="Forecast",(Output!$G$47*(IntermediateCalcs!DF841-IntermediateCalcs!DF840))+((1-Output!$G$47)*IntermediateCalcs!DG840),""),(Output!$G$47*(IntermediateCalcs!DF841-IntermediateCalcs!DF840))+((1-Output!$G$47)*IntermediateCalcs!DG840))</f>
        <v/>
      </c>
      <c r="DH841" s="19" t="str">
        <f>IF(DataGoesHere!B840="",IF(DD841="Forecast",DF841+DG841,""),DF841+DG841)</f>
        <v/>
      </c>
      <c r="DI841" s="274" t="str">
        <f>IF(DH841="","",IF(IntermediateCalcs!$AO$9="Yes",IntermediateCalcs!DH841*$CX841,IntermediateCalcs!DH841))</f>
        <v/>
      </c>
      <c r="DJ841" s="250" t="str">
        <f>IF(DataGoesHere!$B841="","",($CZ841-DI841))</f>
        <v/>
      </c>
      <c r="DK841" s="250" t="str">
        <f>IF(DataGoesHere!$B841="","",ABS($CZ841-DI841))</f>
        <v/>
      </c>
      <c r="DL841" s="250" t="str">
        <f>IF(DataGoesHere!$B841="","",DK841^2)</f>
        <v/>
      </c>
      <c r="DM841" s="249" t="str">
        <f>IF(DataGoesHere!$B841="","",DK841/$CZ841)</f>
        <v/>
      </c>
      <c r="DN841" s="250" t="str">
        <f>IF(DataGoesHere!$B841="","",SUM(DJ$2:DJ841)/AVERAGE(DK:DK))</f>
        <v/>
      </c>
      <c r="DP841" s="19" t="str">
        <f>IF(DataGoesHere!B841="",IF($DD841="Forecast",(Output!E$48*IntermediateCalcs!CY841)+Output!G$48,""),(Output!E$48*IntermediateCalcs!CY841)+Output!G$48)</f>
        <v/>
      </c>
      <c r="DQ841" s="274" t="str">
        <f>IF(DP841="","",IF(IntermediateCalcs!$AO$9="Yes",IntermediateCalcs!DP841*$CX841,IntermediateCalcs!DP841))</f>
        <v/>
      </c>
      <c r="DR841" s="250" t="str">
        <f>IF(DataGoesHere!$B841="","",($CZ841-DQ841))</f>
        <v/>
      </c>
      <c r="DS841" s="250" t="str">
        <f>IF(DataGoesHere!$B841="","",ABS($CZ841-DQ841))</f>
        <v/>
      </c>
      <c r="DT841" s="250" t="str">
        <f>IF(DataGoesHere!$B841="","",DS841^2)</f>
        <v/>
      </c>
      <c r="DU841" s="249" t="str">
        <f>IF(DataGoesHere!$B841="","",DS841/$CZ841)</f>
        <v/>
      </c>
      <c r="DV841" s="250" t="str">
        <f>IF(DataGoesHere!$B841="","",SUM(DR$2:DR841)/AVERAGE(DS:DS))</f>
        <v/>
      </c>
      <c r="DX841" s="19" t="str">
        <f>IF(DataGoesHere!$B840="","",(DB835*(Output!$O$49/Output!$P$49))+(IntermediateCalcs!DB836*(Output!$M$49/Output!$P$49))+(IntermediateCalcs!DB837*(Output!$K$49/Output!$P$49))+(DB838*(Output!$I$49/Output!$P$49))+(IntermediateCalcs!DB839*(Output!$G$49/Output!$P$49))+(IntermediateCalcs!DB840*(Output!$E$49/Output!$P$49)))</f>
        <v/>
      </c>
      <c r="DY841" s="274" t="str">
        <f>IF(DX841="","",IF(IntermediateCalcs!$AO$9="Yes",IntermediateCalcs!DX841*$CX841,IntermediateCalcs!DX841))</f>
        <v/>
      </c>
      <c r="DZ841" s="250" t="str">
        <f>IF(DataGoesHere!$B841="","",($CZ841-DY841))</f>
        <v/>
      </c>
      <c r="EA841" s="250" t="str">
        <f>IF(DataGoesHere!$B841="","",ABS($CZ841-DY841))</f>
        <v/>
      </c>
      <c r="EB841" s="250" t="str">
        <f>IF(DataGoesHere!$B841="","",EA841^2)</f>
        <v/>
      </c>
      <c r="EC841" s="249" t="str">
        <f>IF(DataGoesHere!$B841="","",EA841/$CZ841)</f>
        <v/>
      </c>
      <c r="ED841" s="250" t="str">
        <f>IF(DataGoesHere!$B841="","",SUM(DZ$2:DZ841)/AVERAGE(EA:EA))</f>
        <v/>
      </c>
    </row>
    <row r="842" spans="20:134" x14ac:dyDescent="0.2">
      <c r="T842" s="244" t="str">
        <f>IF(DataGoesHere!$B842="","",(DataGoesHere!$B842/SUM(DataGoesHere!$B842:'DataGoesHere'!$B853)))</f>
        <v/>
      </c>
      <c r="U842" s="238"/>
      <c r="V842" s="238"/>
      <c r="W842" s="238"/>
      <c r="X842" s="238"/>
      <c r="Y842" s="238"/>
      <c r="Z842" s="238"/>
      <c r="AA842" s="238"/>
      <c r="AB842" s="238"/>
      <c r="AC842" s="238"/>
      <c r="AD842" s="238"/>
      <c r="AE842" s="239"/>
      <c r="CV842" s="310" t="str">
        <f>IF(DataGoesHere!B842="","",DataGoesHere!A842)</f>
        <v/>
      </c>
      <c r="CW842" s="271">
        <f t="shared" ca="1" si="34"/>
        <v>1</v>
      </c>
      <c r="CX842" s="272">
        <f t="shared" ca="1" si="35"/>
        <v>1.3236179355303281</v>
      </c>
      <c r="CY842" s="266">
        <f>DataGoesHere!A842</f>
        <v>841</v>
      </c>
      <c r="CZ842" s="19" t="str">
        <f>IF(DataGoesHere!B842="","",DataGoesHere!B842)</f>
        <v/>
      </c>
      <c r="DA842" s="19" t="str">
        <f>IF(DataGoesHere!B842="","",IF(AH$5="No",DataGoesHere!B842,DataGoesHere!B842-(AH$2*(DataGoesHere!A842-1))))</f>
        <v/>
      </c>
      <c r="DB842" s="19" t="str">
        <f>IF(DataGoesHere!B842="","",IF(AO$9="No",DataGoesHere!B842,DataGoesHere!B842/CX842))</f>
        <v/>
      </c>
      <c r="DC842" s="19" t="str">
        <f>IF(DataGoesHere!B842="","",IF(AO$9="No",DA842,DA842/CX842))</f>
        <v/>
      </c>
      <c r="DD842" s="293" t="str">
        <f>IF(CZ842="",IF(COUNTIF(DD$2:DD841,"Forecast")&lt;Output!E$43,"Forecast",""),"Actual")</f>
        <v/>
      </c>
      <c r="DF842" s="19" t="str">
        <f>IF(DataGoesHere!B841="",IF(DD842="Forecast",(Output!$E$47*IntermediateCalcs!DH841)+((1-Output!$E$47)*IntermediateCalcs!DF841),""),(Output!$E$47*IntermediateCalcs!DB841)+((1-Output!$E$47)*IntermediateCalcs!DF841))</f>
        <v/>
      </c>
      <c r="DG842" s="19" t="str">
        <f>IF(DataGoesHere!B841="",IF(DD842="Forecast",(Output!$G$47*(IntermediateCalcs!DF842-IntermediateCalcs!DF841))+((1-Output!$G$47)*IntermediateCalcs!DG841),""),(Output!$G$47*(IntermediateCalcs!DF842-IntermediateCalcs!DF841))+((1-Output!$G$47)*IntermediateCalcs!DG841))</f>
        <v/>
      </c>
      <c r="DH842" s="19" t="str">
        <f>IF(DataGoesHere!B841="",IF(DD842="Forecast",DF842+DG842,""),DF842+DG842)</f>
        <v/>
      </c>
      <c r="DI842" s="274" t="str">
        <f>IF(DH842="","",IF(IntermediateCalcs!$AO$9="Yes",IntermediateCalcs!DH842*$CX842,IntermediateCalcs!DH842))</f>
        <v/>
      </c>
      <c r="DJ842" s="250" t="str">
        <f>IF(DataGoesHere!$B842="","",($CZ842-DI842))</f>
        <v/>
      </c>
      <c r="DK842" s="250" t="str">
        <f>IF(DataGoesHere!$B842="","",ABS($CZ842-DI842))</f>
        <v/>
      </c>
      <c r="DL842" s="250" t="str">
        <f>IF(DataGoesHere!$B842="","",DK842^2)</f>
        <v/>
      </c>
      <c r="DM842" s="249" t="str">
        <f>IF(DataGoesHere!$B842="","",DK842/$CZ842)</f>
        <v/>
      </c>
      <c r="DN842" s="250" t="str">
        <f>IF(DataGoesHere!$B842="","",SUM(DJ$2:DJ842)/AVERAGE(DK:DK))</f>
        <v/>
      </c>
      <c r="DP842" s="19" t="str">
        <f>IF(DataGoesHere!B842="",IF($DD842="Forecast",(Output!E$48*IntermediateCalcs!CY842)+Output!G$48,""),(Output!E$48*IntermediateCalcs!CY842)+Output!G$48)</f>
        <v/>
      </c>
      <c r="DQ842" s="274" t="str">
        <f>IF(DP842="","",IF(IntermediateCalcs!$AO$9="Yes",IntermediateCalcs!DP842*$CX842,IntermediateCalcs!DP842))</f>
        <v/>
      </c>
      <c r="DR842" s="250" t="str">
        <f>IF(DataGoesHere!$B842="","",($CZ842-DQ842))</f>
        <v/>
      </c>
      <c r="DS842" s="250" t="str">
        <f>IF(DataGoesHere!$B842="","",ABS($CZ842-DQ842))</f>
        <v/>
      </c>
      <c r="DT842" s="250" t="str">
        <f>IF(DataGoesHere!$B842="","",DS842^2)</f>
        <v/>
      </c>
      <c r="DU842" s="249" t="str">
        <f>IF(DataGoesHere!$B842="","",DS842/$CZ842)</f>
        <v/>
      </c>
      <c r="DV842" s="250" t="str">
        <f>IF(DataGoesHere!$B842="","",SUM(DR$2:DR842)/AVERAGE(DS:DS))</f>
        <v/>
      </c>
      <c r="DX842" s="19" t="str">
        <f>IF(DataGoesHere!$B841="","",(DB836*(Output!$O$49/Output!$P$49))+(IntermediateCalcs!DB837*(Output!$M$49/Output!$P$49))+(IntermediateCalcs!DB838*(Output!$K$49/Output!$P$49))+(DB839*(Output!$I$49/Output!$P$49))+(IntermediateCalcs!DB840*(Output!$G$49/Output!$P$49))+(IntermediateCalcs!DB841*(Output!$E$49/Output!$P$49)))</f>
        <v/>
      </c>
      <c r="DY842" s="274" t="str">
        <f>IF(DX842="","",IF(IntermediateCalcs!$AO$9="Yes",IntermediateCalcs!DX842*$CX842,IntermediateCalcs!DX842))</f>
        <v/>
      </c>
      <c r="DZ842" s="250" t="str">
        <f>IF(DataGoesHere!$B842="","",($CZ842-DY842))</f>
        <v/>
      </c>
      <c r="EA842" s="250" t="str">
        <f>IF(DataGoesHere!$B842="","",ABS($CZ842-DY842))</f>
        <v/>
      </c>
      <c r="EB842" s="250" t="str">
        <f>IF(DataGoesHere!$B842="","",EA842^2)</f>
        <v/>
      </c>
      <c r="EC842" s="249" t="str">
        <f>IF(DataGoesHere!$B842="","",EA842/$CZ842)</f>
        <v/>
      </c>
      <c r="ED842" s="250" t="str">
        <f>IF(DataGoesHere!$B842="","",SUM(DZ$2:DZ842)/AVERAGE(EA:EA))</f>
        <v/>
      </c>
    </row>
    <row r="843" spans="20:134" x14ac:dyDescent="0.2">
      <c r="T843" s="240"/>
      <c r="U843" s="245" t="str">
        <f>IF(DataGoesHere!$B843="","",(DataGoesHere!$B843/SUM(DataGoesHere!$B843:'DataGoesHere'!$B853)))</f>
        <v/>
      </c>
      <c r="V843" s="86"/>
      <c r="W843" s="86"/>
      <c r="X843" s="86"/>
      <c r="Y843" s="86"/>
      <c r="Z843" s="86"/>
      <c r="AA843" s="86"/>
      <c r="AB843" s="86"/>
      <c r="AC843" s="86"/>
      <c r="AD843" s="86"/>
      <c r="AE843" s="241"/>
      <c r="CV843" s="310" t="str">
        <f>IF(DataGoesHere!B843="","",DataGoesHere!A843)</f>
        <v/>
      </c>
      <c r="CW843" s="271">
        <f t="shared" ca="1" si="34"/>
        <v>2</v>
      </c>
      <c r="CX843" s="272">
        <f t="shared" ca="1" si="35"/>
        <v>0.80574490527728204</v>
      </c>
      <c r="CY843" s="266">
        <f>DataGoesHere!A843</f>
        <v>842</v>
      </c>
      <c r="CZ843" s="19" t="str">
        <f>IF(DataGoesHere!B843="","",DataGoesHere!B843)</f>
        <v/>
      </c>
      <c r="DA843" s="19" t="str">
        <f>IF(DataGoesHere!B843="","",IF(AH$5="No",DataGoesHere!B843,DataGoesHere!B843-(AH$2*(DataGoesHere!A843-1))))</f>
        <v/>
      </c>
      <c r="DB843" s="19" t="str">
        <f>IF(DataGoesHere!B843="","",IF(AO$9="No",DataGoesHere!B843,DataGoesHere!B843/CX843))</f>
        <v/>
      </c>
      <c r="DC843" s="19" t="str">
        <f>IF(DataGoesHere!B843="","",IF(AO$9="No",DA843,DA843/CX843))</f>
        <v/>
      </c>
      <c r="DD843" s="293" t="str">
        <f>IF(CZ843="",IF(COUNTIF(DD$2:DD842,"Forecast")&lt;Output!E$43,"Forecast",""),"Actual")</f>
        <v/>
      </c>
      <c r="DF843" s="19" t="str">
        <f>IF(DataGoesHere!B842="",IF(DD843="Forecast",(Output!$E$47*IntermediateCalcs!DH842)+((1-Output!$E$47)*IntermediateCalcs!DF842),""),(Output!$E$47*IntermediateCalcs!DB842)+((1-Output!$E$47)*IntermediateCalcs!DF842))</f>
        <v/>
      </c>
      <c r="DG843" s="19" t="str">
        <f>IF(DataGoesHere!B842="",IF(DD843="Forecast",(Output!$G$47*(IntermediateCalcs!DF843-IntermediateCalcs!DF842))+((1-Output!$G$47)*IntermediateCalcs!DG842),""),(Output!$G$47*(IntermediateCalcs!DF843-IntermediateCalcs!DF842))+((1-Output!$G$47)*IntermediateCalcs!DG842))</f>
        <v/>
      </c>
      <c r="DH843" s="19" t="str">
        <f>IF(DataGoesHere!B842="",IF(DD843="Forecast",DF843+DG843,""),DF843+DG843)</f>
        <v/>
      </c>
      <c r="DI843" s="274" t="str">
        <f>IF(DH843="","",IF(IntermediateCalcs!$AO$9="Yes",IntermediateCalcs!DH843*$CX843,IntermediateCalcs!DH843))</f>
        <v/>
      </c>
      <c r="DJ843" s="250" t="str">
        <f>IF(DataGoesHere!$B843="","",($CZ843-DI843))</f>
        <v/>
      </c>
      <c r="DK843" s="250" t="str">
        <f>IF(DataGoesHere!$B843="","",ABS($CZ843-DI843))</f>
        <v/>
      </c>
      <c r="DL843" s="250" t="str">
        <f>IF(DataGoesHere!$B843="","",DK843^2)</f>
        <v/>
      </c>
      <c r="DM843" s="249" t="str">
        <f>IF(DataGoesHere!$B843="","",DK843/$CZ843)</f>
        <v/>
      </c>
      <c r="DN843" s="250" t="str">
        <f>IF(DataGoesHere!$B843="","",SUM(DJ$2:DJ843)/AVERAGE(DK:DK))</f>
        <v/>
      </c>
      <c r="DP843" s="19" t="str">
        <f>IF(DataGoesHere!B843="",IF($DD843="Forecast",(Output!E$48*IntermediateCalcs!CY843)+Output!G$48,""),(Output!E$48*IntermediateCalcs!CY843)+Output!G$48)</f>
        <v/>
      </c>
      <c r="DQ843" s="274" t="str">
        <f>IF(DP843="","",IF(IntermediateCalcs!$AO$9="Yes",IntermediateCalcs!DP843*$CX843,IntermediateCalcs!DP843))</f>
        <v/>
      </c>
      <c r="DR843" s="250" t="str">
        <f>IF(DataGoesHere!$B843="","",($CZ843-DQ843))</f>
        <v/>
      </c>
      <c r="DS843" s="250" t="str">
        <f>IF(DataGoesHere!$B843="","",ABS($CZ843-DQ843))</f>
        <v/>
      </c>
      <c r="DT843" s="250" t="str">
        <f>IF(DataGoesHere!$B843="","",DS843^2)</f>
        <v/>
      </c>
      <c r="DU843" s="249" t="str">
        <f>IF(DataGoesHere!$B843="","",DS843/$CZ843)</f>
        <v/>
      </c>
      <c r="DV843" s="250" t="str">
        <f>IF(DataGoesHere!$B843="","",SUM(DR$2:DR843)/AVERAGE(DS:DS))</f>
        <v/>
      </c>
      <c r="DX843" s="19" t="str">
        <f>IF(DataGoesHere!$B842="","",(DB837*(Output!$O$49/Output!$P$49))+(IntermediateCalcs!DB838*(Output!$M$49/Output!$P$49))+(IntermediateCalcs!DB839*(Output!$K$49/Output!$P$49))+(DB840*(Output!$I$49/Output!$P$49))+(IntermediateCalcs!DB841*(Output!$G$49/Output!$P$49))+(IntermediateCalcs!DB842*(Output!$E$49/Output!$P$49)))</f>
        <v/>
      </c>
      <c r="DY843" s="274" t="str">
        <f>IF(DX843="","",IF(IntermediateCalcs!$AO$9="Yes",IntermediateCalcs!DX843*$CX843,IntermediateCalcs!DX843))</f>
        <v/>
      </c>
      <c r="DZ843" s="250" t="str">
        <f>IF(DataGoesHere!$B843="","",($CZ843-DY843))</f>
        <v/>
      </c>
      <c r="EA843" s="250" t="str">
        <f>IF(DataGoesHere!$B843="","",ABS($CZ843-DY843))</f>
        <v/>
      </c>
      <c r="EB843" s="250" t="str">
        <f>IF(DataGoesHere!$B843="","",EA843^2)</f>
        <v/>
      </c>
      <c r="EC843" s="249" t="str">
        <f>IF(DataGoesHere!$B843="","",EA843/$CZ843)</f>
        <v/>
      </c>
      <c r="ED843" s="250" t="str">
        <f>IF(DataGoesHere!$B843="","",SUM(DZ$2:DZ843)/AVERAGE(EA:EA))</f>
        <v/>
      </c>
    </row>
    <row r="844" spans="20:134" x14ac:dyDescent="0.2">
      <c r="T844" s="240"/>
      <c r="U844" s="86"/>
      <c r="V844" s="245" t="str">
        <f>IF(DataGoesHere!$B844="","",(DataGoesHere!$B844/SUM(DataGoesHere!$B842:'DataGoesHere'!$B853)))</f>
        <v/>
      </c>
      <c r="W844" s="86"/>
      <c r="X844" s="86"/>
      <c r="Y844" s="86"/>
      <c r="Z844" s="86"/>
      <c r="AA844" s="86"/>
      <c r="AB844" s="86"/>
      <c r="AC844" s="86"/>
      <c r="AD844" s="86"/>
      <c r="AE844" s="241"/>
      <c r="CV844" s="310" t="str">
        <f>IF(DataGoesHere!B844="","",DataGoesHere!A844)</f>
        <v/>
      </c>
      <c r="CW844" s="271">
        <f t="shared" ca="1" si="34"/>
        <v>3</v>
      </c>
      <c r="CX844" s="272">
        <f t="shared" ca="1" si="35"/>
        <v>0.79862940076451561</v>
      </c>
      <c r="CY844" s="266">
        <f>DataGoesHere!A844</f>
        <v>843</v>
      </c>
      <c r="CZ844" s="19" t="str">
        <f>IF(DataGoesHere!B844="","",DataGoesHere!B844)</f>
        <v/>
      </c>
      <c r="DA844" s="19" t="str">
        <f>IF(DataGoesHere!B844="","",IF(AH$5="No",DataGoesHere!B844,DataGoesHere!B844-(AH$2*(DataGoesHere!A844-1))))</f>
        <v/>
      </c>
      <c r="DB844" s="19" t="str">
        <f>IF(DataGoesHere!B844="","",IF(AO$9="No",DataGoesHere!B844,DataGoesHere!B844/CX844))</f>
        <v/>
      </c>
      <c r="DC844" s="19" t="str">
        <f>IF(DataGoesHere!B844="","",IF(AO$9="No",DA844,DA844/CX844))</f>
        <v/>
      </c>
      <c r="DD844" s="293" t="str">
        <f>IF(CZ844="",IF(COUNTIF(DD$2:DD843,"Forecast")&lt;Output!E$43,"Forecast",""),"Actual")</f>
        <v/>
      </c>
      <c r="DF844" s="19" t="str">
        <f>IF(DataGoesHere!B843="",IF(DD844="Forecast",(Output!$E$47*IntermediateCalcs!DH843)+((1-Output!$E$47)*IntermediateCalcs!DF843),""),(Output!$E$47*IntermediateCalcs!DB843)+((1-Output!$E$47)*IntermediateCalcs!DF843))</f>
        <v/>
      </c>
      <c r="DG844" s="19" t="str">
        <f>IF(DataGoesHere!B843="",IF(DD844="Forecast",(Output!$G$47*(IntermediateCalcs!DF844-IntermediateCalcs!DF843))+((1-Output!$G$47)*IntermediateCalcs!DG843),""),(Output!$G$47*(IntermediateCalcs!DF844-IntermediateCalcs!DF843))+((1-Output!$G$47)*IntermediateCalcs!DG843))</f>
        <v/>
      </c>
      <c r="DH844" s="19" t="str">
        <f>IF(DataGoesHere!B843="",IF(DD844="Forecast",DF844+DG844,""),DF844+DG844)</f>
        <v/>
      </c>
      <c r="DI844" s="274" t="str">
        <f>IF(DH844="","",IF(IntermediateCalcs!$AO$9="Yes",IntermediateCalcs!DH844*$CX844,IntermediateCalcs!DH844))</f>
        <v/>
      </c>
      <c r="DJ844" s="250" t="str">
        <f>IF(DataGoesHere!$B844="","",($CZ844-DI844))</f>
        <v/>
      </c>
      <c r="DK844" s="250" t="str">
        <f>IF(DataGoesHere!$B844="","",ABS($CZ844-DI844))</f>
        <v/>
      </c>
      <c r="DL844" s="250" t="str">
        <f>IF(DataGoesHere!$B844="","",DK844^2)</f>
        <v/>
      </c>
      <c r="DM844" s="249" t="str">
        <f>IF(DataGoesHere!$B844="","",DK844/$CZ844)</f>
        <v/>
      </c>
      <c r="DN844" s="250" t="str">
        <f>IF(DataGoesHere!$B844="","",SUM(DJ$2:DJ844)/AVERAGE(DK:DK))</f>
        <v/>
      </c>
      <c r="DP844" s="19" t="str">
        <f>IF(DataGoesHere!B844="",IF($DD844="Forecast",(Output!E$48*IntermediateCalcs!CY844)+Output!G$48,""),(Output!E$48*IntermediateCalcs!CY844)+Output!G$48)</f>
        <v/>
      </c>
      <c r="DQ844" s="274" t="str">
        <f>IF(DP844="","",IF(IntermediateCalcs!$AO$9="Yes",IntermediateCalcs!DP844*$CX844,IntermediateCalcs!DP844))</f>
        <v/>
      </c>
      <c r="DR844" s="250" t="str">
        <f>IF(DataGoesHere!$B844="","",($CZ844-DQ844))</f>
        <v/>
      </c>
      <c r="DS844" s="250" t="str">
        <f>IF(DataGoesHere!$B844="","",ABS($CZ844-DQ844))</f>
        <v/>
      </c>
      <c r="DT844" s="250" t="str">
        <f>IF(DataGoesHere!$B844="","",DS844^2)</f>
        <v/>
      </c>
      <c r="DU844" s="249" t="str">
        <f>IF(DataGoesHere!$B844="","",DS844/$CZ844)</f>
        <v/>
      </c>
      <c r="DV844" s="250" t="str">
        <f>IF(DataGoesHere!$B844="","",SUM(DR$2:DR844)/AVERAGE(DS:DS))</f>
        <v/>
      </c>
      <c r="DX844" s="19" t="str">
        <f>IF(DataGoesHere!$B843="","",(DB838*(Output!$O$49/Output!$P$49))+(IntermediateCalcs!DB839*(Output!$M$49/Output!$P$49))+(IntermediateCalcs!DB840*(Output!$K$49/Output!$P$49))+(DB841*(Output!$I$49/Output!$P$49))+(IntermediateCalcs!DB842*(Output!$G$49/Output!$P$49))+(IntermediateCalcs!DB843*(Output!$E$49/Output!$P$49)))</f>
        <v/>
      </c>
      <c r="DY844" s="274" t="str">
        <f>IF(DX844="","",IF(IntermediateCalcs!$AO$9="Yes",IntermediateCalcs!DX844*$CX844,IntermediateCalcs!DX844))</f>
        <v/>
      </c>
      <c r="DZ844" s="250" t="str">
        <f>IF(DataGoesHere!$B844="","",($CZ844-DY844))</f>
        <v/>
      </c>
      <c r="EA844" s="250" t="str">
        <f>IF(DataGoesHere!$B844="","",ABS($CZ844-DY844))</f>
        <v/>
      </c>
      <c r="EB844" s="250" t="str">
        <f>IF(DataGoesHere!$B844="","",EA844^2)</f>
        <v/>
      </c>
      <c r="EC844" s="249" t="str">
        <f>IF(DataGoesHere!$B844="","",EA844/$CZ844)</f>
        <v/>
      </c>
      <c r="ED844" s="250" t="str">
        <f>IF(DataGoesHere!$B844="","",SUM(DZ$2:DZ844)/AVERAGE(EA:EA))</f>
        <v/>
      </c>
    </row>
    <row r="845" spans="20:134" x14ac:dyDescent="0.2">
      <c r="T845" s="240"/>
      <c r="U845" s="86"/>
      <c r="V845" s="86"/>
      <c r="W845" s="245" t="str">
        <f>IF(DataGoesHere!$B845="","",(DataGoesHere!$B845/SUM(DataGoesHere!$B842:'DataGoesHere'!$B853)))</f>
        <v/>
      </c>
      <c r="X845" s="86"/>
      <c r="Y845" s="86"/>
      <c r="Z845" s="86"/>
      <c r="AA845" s="86"/>
      <c r="AB845" s="86"/>
      <c r="AC845" s="86"/>
      <c r="AD845" s="86"/>
      <c r="AE845" s="241"/>
      <c r="CV845" s="310" t="str">
        <f>IF(DataGoesHere!B845="","",DataGoesHere!A845)</f>
        <v/>
      </c>
      <c r="CW845" s="271">
        <f t="shared" ca="1" si="34"/>
        <v>4</v>
      </c>
      <c r="CX845" s="272">
        <f t="shared" ca="1" si="35"/>
        <v>1.0149292433706087</v>
      </c>
      <c r="CY845" s="266">
        <f>DataGoesHere!A845</f>
        <v>844</v>
      </c>
      <c r="CZ845" s="19" t="str">
        <f>IF(DataGoesHere!B845="","",DataGoesHere!B845)</f>
        <v/>
      </c>
      <c r="DA845" s="19" t="str">
        <f>IF(DataGoesHere!B845="","",IF(AH$5="No",DataGoesHere!B845,DataGoesHere!B845-(AH$2*(DataGoesHere!A845-1))))</f>
        <v/>
      </c>
      <c r="DB845" s="19" t="str">
        <f>IF(DataGoesHere!B845="","",IF(AO$9="No",DataGoesHere!B845,DataGoesHere!B845/CX845))</f>
        <v/>
      </c>
      <c r="DC845" s="19" t="str">
        <f>IF(DataGoesHere!B845="","",IF(AO$9="No",DA845,DA845/CX845))</f>
        <v/>
      </c>
      <c r="DD845" s="293" t="str">
        <f>IF(CZ845="",IF(COUNTIF(DD$2:DD844,"Forecast")&lt;Output!E$43,"Forecast",""),"Actual")</f>
        <v/>
      </c>
      <c r="DF845" s="19" t="str">
        <f>IF(DataGoesHere!B844="",IF(DD845="Forecast",(Output!$E$47*IntermediateCalcs!DH844)+((1-Output!$E$47)*IntermediateCalcs!DF844),""),(Output!$E$47*IntermediateCalcs!DB844)+((1-Output!$E$47)*IntermediateCalcs!DF844))</f>
        <v/>
      </c>
      <c r="DG845" s="19" t="str">
        <f>IF(DataGoesHere!B844="",IF(DD845="Forecast",(Output!$G$47*(IntermediateCalcs!DF845-IntermediateCalcs!DF844))+((1-Output!$G$47)*IntermediateCalcs!DG844),""),(Output!$G$47*(IntermediateCalcs!DF845-IntermediateCalcs!DF844))+((1-Output!$G$47)*IntermediateCalcs!DG844))</f>
        <v/>
      </c>
      <c r="DH845" s="19" t="str">
        <f>IF(DataGoesHere!B844="",IF(DD845="Forecast",DF845+DG845,""),DF845+DG845)</f>
        <v/>
      </c>
      <c r="DI845" s="274" t="str">
        <f>IF(DH845="","",IF(IntermediateCalcs!$AO$9="Yes",IntermediateCalcs!DH845*$CX845,IntermediateCalcs!DH845))</f>
        <v/>
      </c>
      <c r="DJ845" s="250" t="str">
        <f>IF(DataGoesHere!$B845="","",($CZ845-DI845))</f>
        <v/>
      </c>
      <c r="DK845" s="250" t="str">
        <f>IF(DataGoesHere!$B845="","",ABS($CZ845-DI845))</f>
        <v/>
      </c>
      <c r="DL845" s="250" t="str">
        <f>IF(DataGoesHere!$B845="","",DK845^2)</f>
        <v/>
      </c>
      <c r="DM845" s="249" t="str">
        <f>IF(DataGoesHere!$B845="","",DK845/$CZ845)</f>
        <v/>
      </c>
      <c r="DN845" s="250" t="str">
        <f>IF(DataGoesHere!$B845="","",SUM(DJ$2:DJ845)/AVERAGE(DK:DK))</f>
        <v/>
      </c>
      <c r="DP845" s="19" t="str">
        <f>IF(DataGoesHere!B845="",IF($DD845="Forecast",(Output!E$48*IntermediateCalcs!CY845)+Output!G$48,""),(Output!E$48*IntermediateCalcs!CY845)+Output!G$48)</f>
        <v/>
      </c>
      <c r="DQ845" s="274" t="str">
        <f>IF(DP845="","",IF(IntermediateCalcs!$AO$9="Yes",IntermediateCalcs!DP845*$CX845,IntermediateCalcs!DP845))</f>
        <v/>
      </c>
      <c r="DR845" s="250" t="str">
        <f>IF(DataGoesHere!$B845="","",($CZ845-DQ845))</f>
        <v/>
      </c>
      <c r="DS845" s="250" t="str">
        <f>IF(DataGoesHere!$B845="","",ABS($CZ845-DQ845))</f>
        <v/>
      </c>
      <c r="DT845" s="250" t="str">
        <f>IF(DataGoesHere!$B845="","",DS845^2)</f>
        <v/>
      </c>
      <c r="DU845" s="249" t="str">
        <f>IF(DataGoesHere!$B845="","",DS845/$CZ845)</f>
        <v/>
      </c>
      <c r="DV845" s="250" t="str">
        <f>IF(DataGoesHere!$B845="","",SUM(DR$2:DR845)/AVERAGE(DS:DS))</f>
        <v/>
      </c>
      <c r="DX845" s="19" t="str">
        <f>IF(DataGoesHere!$B844="","",(DB839*(Output!$O$49/Output!$P$49))+(IntermediateCalcs!DB840*(Output!$M$49/Output!$P$49))+(IntermediateCalcs!DB841*(Output!$K$49/Output!$P$49))+(DB842*(Output!$I$49/Output!$P$49))+(IntermediateCalcs!DB843*(Output!$G$49/Output!$P$49))+(IntermediateCalcs!DB844*(Output!$E$49/Output!$P$49)))</f>
        <v/>
      </c>
      <c r="DY845" s="274" t="str">
        <f>IF(DX845="","",IF(IntermediateCalcs!$AO$9="Yes",IntermediateCalcs!DX845*$CX845,IntermediateCalcs!DX845))</f>
        <v/>
      </c>
      <c r="DZ845" s="250" t="str">
        <f>IF(DataGoesHere!$B845="","",($CZ845-DY845))</f>
        <v/>
      </c>
      <c r="EA845" s="250" t="str">
        <f>IF(DataGoesHere!$B845="","",ABS($CZ845-DY845))</f>
        <v/>
      </c>
      <c r="EB845" s="250" t="str">
        <f>IF(DataGoesHere!$B845="","",EA845^2)</f>
        <v/>
      </c>
      <c r="EC845" s="249" t="str">
        <f>IF(DataGoesHere!$B845="","",EA845/$CZ845)</f>
        <v/>
      </c>
      <c r="ED845" s="250" t="str">
        <f>IF(DataGoesHere!$B845="","",SUM(DZ$2:DZ845)/AVERAGE(EA:EA))</f>
        <v/>
      </c>
    </row>
    <row r="846" spans="20:134" x14ac:dyDescent="0.2">
      <c r="T846" s="240"/>
      <c r="U846" s="86"/>
      <c r="V846" s="86"/>
      <c r="W846" s="86"/>
      <c r="X846" s="245" t="str">
        <f>IF(DataGoesHere!$B846="","",(DataGoesHere!$B846/SUM(DataGoesHere!$B842:'DataGoesHere'!$B853)))</f>
        <v/>
      </c>
      <c r="Y846" s="86"/>
      <c r="Z846" s="86"/>
      <c r="AA846" s="86"/>
      <c r="AB846" s="86"/>
      <c r="AC846" s="86"/>
      <c r="AD846" s="86"/>
      <c r="AE846" s="241"/>
      <c r="CV846" s="310" t="str">
        <f>IF(DataGoesHere!B846="","",DataGoesHere!A846)</f>
        <v/>
      </c>
      <c r="CW846" s="271">
        <f t="shared" ca="1" si="34"/>
        <v>5</v>
      </c>
      <c r="CX846" s="272">
        <f t="shared" ca="1" si="35"/>
        <v>0.97875414397996308</v>
      </c>
      <c r="CY846" s="266">
        <f>DataGoesHere!A846</f>
        <v>845</v>
      </c>
      <c r="CZ846" s="19" t="str">
        <f>IF(DataGoesHere!B846="","",DataGoesHere!B846)</f>
        <v/>
      </c>
      <c r="DA846" s="19" t="str">
        <f>IF(DataGoesHere!B846="","",IF(AH$5="No",DataGoesHere!B846,DataGoesHere!B846-(AH$2*(DataGoesHere!A846-1))))</f>
        <v/>
      </c>
      <c r="DB846" s="19" t="str">
        <f>IF(DataGoesHere!B846="","",IF(AO$9="No",DataGoesHere!B846,DataGoesHere!B846/CX846))</f>
        <v/>
      </c>
      <c r="DC846" s="19" t="str">
        <f>IF(DataGoesHere!B846="","",IF(AO$9="No",DA846,DA846/CX846))</f>
        <v/>
      </c>
      <c r="DD846" s="293" t="str">
        <f>IF(CZ846="",IF(COUNTIF(DD$2:DD845,"Forecast")&lt;Output!E$43,"Forecast",""),"Actual")</f>
        <v/>
      </c>
      <c r="DF846" s="19" t="str">
        <f>IF(DataGoesHere!B845="",IF(DD846="Forecast",(Output!$E$47*IntermediateCalcs!DH845)+((1-Output!$E$47)*IntermediateCalcs!DF845),""),(Output!$E$47*IntermediateCalcs!DB845)+((1-Output!$E$47)*IntermediateCalcs!DF845))</f>
        <v/>
      </c>
      <c r="DG846" s="19" t="str">
        <f>IF(DataGoesHere!B845="",IF(DD846="Forecast",(Output!$G$47*(IntermediateCalcs!DF846-IntermediateCalcs!DF845))+((1-Output!$G$47)*IntermediateCalcs!DG845),""),(Output!$G$47*(IntermediateCalcs!DF846-IntermediateCalcs!DF845))+((1-Output!$G$47)*IntermediateCalcs!DG845))</f>
        <v/>
      </c>
      <c r="DH846" s="19" t="str">
        <f>IF(DataGoesHere!B845="",IF(DD846="Forecast",DF846+DG846,""),DF846+DG846)</f>
        <v/>
      </c>
      <c r="DI846" s="274" t="str">
        <f>IF(DH846="","",IF(IntermediateCalcs!$AO$9="Yes",IntermediateCalcs!DH846*$CX846,IntermediateCalcs!DH846))</f>
        <v/>
      </c>
      <c r="DJ846" s="250" t="str">
        <f>IF(DataGoesHere!$B846="","",($CZ846-DI846))</f>
        <v/>
      </c>
      <c r="DK846" s="250" t="str">
        <f>IF(DataGoesHere!$B846="","",ABS($CZ846-DI846))</f>
        <v/>
      </c>
      <c r="DL846" s="250" t="str">
        <f>IF(DataGoesHere!$B846="","",DK846^2)</f>
        <v/>
      </c>
      <c r="DM846" s="249" t="str">
        <f>IF(DataGoesHere!$B846="","",DK846/$CZ846)</f>
        <v/>
      </c>
      <c r="DN846" s="250" t="str">
        <f>IF(DataGoesHere!$B846="","",SUM(DJ$2:DJ846)/AVERAGE(DK:DK))</f>
        <v/>
      </c>
      <c r="DP846" s="19" t="str">
        <f>IF(DataGoesHere!B846="",IF($DD846="Forecast",(Output!E$48*IntermediateCalcs!CY846)+Output!G$48,""),(Output!E$48*IntermediateCalcs!CY846)+Output!G$48)</f>
        <v/>
      </c>
      <c r="DQ846" s="274" t="str">
        <f>IF(DP846="","",IF(IntermediateCalcs!$AO$9="Yes",IntermediateCalcs!DP846*$CX846,IntermediateCalcs!DP846))</f>
        <v/>
      </c>
      <c r="DR846" s="250" t="str">
        <f>IF(DataGoesHere!$B846="","",($CZ846-DQ846))</f>
        <v/>
      </c>
      <c r="DS846" s="250" t="str">
        <f>IF(DataGoesHere!$B846="","",ABS($CZ846-DQ846))</f>
        <v/>
      </c>
      <c r="DT846" s="250" t="str">
        <f>IF(DataGoesHere!$B846="","",DS846^2)</f>
        <v/>
      </c>
      <c r="DU846" s="249" t="str">
        <f>IF(DataGoesHere!$B846="","",DS846/$CZ846)</f>
        <v/>
      </c>
      <c r="DV846" s="250" t="str">
        <f>IF(DataGoesHere!$B846="","",SUM(DR$2:DR846)/AVERAGE(DS:DS))</f>
        <v/>
      </c>
      <c r="DX846" s="19" t="str">
        <f>IF(DataGoesHere!$B845="","",(DB840*(Output!$O$49/Output!$P$49))+(IntermediateCalcs!DB841*(Output!$M$49/Output!$P$49))+(IntermediateCalcs!DB842*(Output!$K$49/Output!$P$49))+(DB843*(Output!$I$49/Output!$P$49))+(IntermediateCalcs!DB844*(Output!$G$49/Output!$P$49))+(IntermediateCalcs!DB845*(Output!$E$49/Output!$P$49)))</f>
        <v/>
      </c>
      <c r="DY846" s="274" t="str">
        <f>IF(DX846="","",IF(IntermediateCalcs!$AO$9="Yes",IntermediateCalcs!DX846*$CX846,IntermediateCalcs!DX846))</f>
        <v/>
      </c>
      <c r="DZ846" s="250" t="str">
        <f>IF(DataGoesHere!$B846="","",($CZ846-DY846))</f>
        <v/>
      </c>
      <c r="EA846" s="250" t="str">
        <f>IF(DataGoesHere!$B846="","",ABS($CZ846-DY846))</f>
        <v/>
      </c>
      <c r="EB846" s="250" t="str">
        <f>IF(DataGoesHere!$B846="","",EA846^2)</f>
        <v/>
      </c>
      <c r="EC846" s="249" t="str">
        <f>IF(DataGoesHere!$B846="","",EA846/$CZ846)</f>
        <v/>
      </c>
      <c r="ED846" s="250" t="str">
        <f>IF(DataGoesHere!$B846="","",SUM(DZ$2:DZ846)/AVERAGE(EA:EA))</f>
        <v/>
      </c>
    </row>
    <row r="847" spans="20:134" x14ac:dyDescent="0.2">
      <c r="T847" s="240"/>
      <c r="U847" s="86"/>
      <c r="V847" s="86"/>
      <c r="W847" s="86"/>
      <c r="X847" s="86"/>
      <c r="Y847" s="245" t="str">
        <f>IF(DataGoesHere!$B847="","",(DataGoesHere!$B847/SUM(DataGoesHere!$B842:'DataGoesHere'!$B853)))</f>
        <v/>
      </c>
      <c r="Z847" s="86"/>
      <c r="AA847" s="86"/>
      <c r="AB847" s="86"/>
      <c r="AC847" s="86"/>
      <c r="AD847" s="86"/>
      <c r="AE847" s="241"/>
      <c r="CV847" s="310" t="str">
        <f>IF(DataGoesHere!B847="","",DataGoesHere!A847)</f>
        <v/>
      </c>
      <c r="CW847" s="271">
        <f t="shared" ca="1" si="34"/>
        <v>6</v>
      </c>
      <c r="CX847" s="272">
        <f t="shared" ca="1" si="35"/>
        <v>1.0779088099730167</v>
      </c>
      <c r="CY847" s="266">
        <f>DataGoesHere!A847</f>
        <v>846</v>
      </c>
      <c r="CZ847" s="19" t="str">
        <f>IF(DataGoesHere!B847="","",DataGoesHere!B847)</f>
        <v/>
      </c>
      <c r="DA847" s="19" t="str">
        <f>IF(DataGoesHere!B847="","",IF(AH$5="No",DataGoesHere!B847,DataGoesHere!B847-(AH$2*(DataGoesHere!A847-1))))</f>
        <v/>
      </c>
      <c r="DB847" s="19" t="str">
        <f>IF(DataGoesHere!B847="","",IF(AO$9="No",DataGoesHere!B847,DataGoesHere!B847/CX847))</f>
        <v/>
      </c>
      <c r="DC847" s="19" t="str">
        <f>IF(DataGoesHere!B847="","",IF(AO$9="No",DA847,DA847/CX847))</f>
        <v/>
      </c>
      <c r="DD847" s="293" t="str">
        <f>IF(CZ847="",IF(COUNTIF(DD$2:DD846,"Forecast")&lt;Output!E$43,"Forecast",""),"Actual")</f>
        <v/>
      </c>
      <c r="DF847" s="19" t="str">
        <f>IF(DataGoesHere!B846="",IF(DD847="Forecast",(Output!$E$47*IntermediateCalcs!DH846)+((1-Output!$E$47)*IntermediateCalcs!DF846),""),(Output!$E$47*IntermediateCalcs!DB846)+((1-Output!$E$47)*IntermediateCalcs!DF846))</f>
        <v/>
      </c>
      <c r="DG847" s="19" t="str">
        <f>IF(DataGoesHere!B846="",IF(DD847="Forecast",(Output!$G$47*(IntermediateCalcs!DF847-IntermediateCalcs!DF846))+((1-Output!$G$47)*IntermediateCalcs!DG846),""),(Output!$G$47*(IntermediateCalcs!DF847-IntermediateCalcs!DF846))+((1-Output!$G$47)*IntermediateCalcs!DG846))</f>
        <v/>
      </c>
      <c r="DH847" s="19" t="str">
        <f>IF(DataGoesHere!B846="",IF(DD847="Forecast",DF847+DG847,""),DF847+DG847)</f>
        <v/>
      </c>
      <c r="DI847" s="274" t="str">
        <f>IF(DH847="","",IF(IntermediateCalcs!$AO$9="Yes",IntermediateCalcs!DH847*$CX847,IntermediateCalcs!DH847))</f>
        <v/>
      </c>
      <c r="DJ847" s="250" t="str">
        <f>IF(DataGoesHere!$B847="","",($CZ847-DI847))</f>
        <v/>
      </c>
      <c r="DK847" s="250" t="str">
        <f>IF(DataGoesHere!$B847="","",ABS($CZ847-DI847))</f>
        <v/>
      </c>
      <c r="DL847" s="250" t="str">
        <f>IF(DataGoesHere!$B847="","",DK847^2)</f>
        <v/>
      </c>
      <c r="DM847" s="249" t="str">
        <f>IF(DataGoesHere!$B847="","",DK847/$CZ847)</f>
        <v/>
      </c>
      <c r="DN847" s="250" t="str">
        <f>IF(DataGoesHere!$B847="","",SUM(DJ$2:DJ847)/AVERAGE(DK:DK))</f>
        <v/>
      </c>
      <c r="DP847" s="19" t="str">
        <f>IF(DataGoesHere!B847="",IF($DD847="Forecast",(Output!E$48*IntermediateCalcs!CY847)+Output!G$48,""),(Output!E$48*IntermediateCalcs!CY847)+Output!G$48)</f>
        <v/>
      </c>
      <c r="DQ847" s="274" t="str">
        <f>IF(DP847="","",IF(IntermediateCalcs!$AO$9="Yes",IntermediateCalcs!DP847*$CX847,IntermediateCalcs!DP847))</f>
        <v/>
      </c>
      <c r="DR847" s="250" t="str">
        <f>IF(DataGoesHere!$B847="","",($CZ847-DQ847))</f>
        <v/>
      </c>
      <c r="DS847" s="250" t="str">
        <f>IF(DataGoesHere!$B847="","",ABS($CZ847-DQ847))</f>
        <v/>
      </c>
      <c r="DT847" s="250" t="str">
        <f>IF(DataGoesHere!$B847="","",DS847^2)</f>
        <v/>
      </c>
      <c r="DU847" s="249" t="str">
        <f>IF(DataGoesHere!$B847="","",DS847/$CZ847)</f>
        <v/>
      </c>
      <c r="DV847" s="250" t="str">
        <f>IF(DataGoesHere!$B847="","",SUM(DR$2:DR847)/AVERAGE(DS:DS))</f>
        <v/>
      </c>
      <c r="DX847" s="19" t="str">
        <f>IF(DataGoesHere!$B846="","",(DB841*(Output!$O$49/Output!$P$49))+(IntermediateCalcs!DB842*(Output!$M$49/Output!$P$49))+(IntermediateCalcs!DB843*(Output!$K$49/Output!$P$49))+(DB844*(Output!$I$49/Output!$P$49))+(IntermediateCalcs!DB845*(Output!$G$49/Output!$P$49))+(IntermediateCalcs!DB846*(Output!$E$49/Output!$P$49)))</f>
        <v/>
      </c>
      <c r="DY847" s="274" t="str">
        <f>IF(DX847="","",IF(IntermediateCalcs!$AO$9="Yes",IntermediateCalcs!DX847*$CX847,IntermediateCalcs!DX847))</f>
        <v/>
      </c>
      <c r="DZ847" s="250" t="str">
        <f>IF(DataGoesHere!$B847="","",($CZ847-DY847))</f>
        <v/>
      </c>
      <c r="EA847" s="250" t="str">
        <f>IF(DataGoesHere!$B847="","",ABS($CZ847-DY847))</f>
        <v/>
      </c>
      <c r="EB847" s="250" t="str">
        <f>IF(DataGoesHere!$B847="","",EA847^2)</f>
        <v/>
      </c>
      <c r="EC847" s="249" t="str">
        <f>IF(DataGoesHere!$B847="","",EA847/$CZ847)</f>
        <v/>
      </c>
      <c r="ED847" s="250" t="str">
        <f>IF(DataGoesHere!$B847="","",SUM(DZ$2:DZ847)/AVERAGE(EA:EA))</f>
        <v/>
      </c>
    </row>
    <row r="848" spans="20:134" x14ac:dyDescent="0.2">
      <c r="T848" s="240"/>
      <c r="U848" s="86"/>
      <c r="V848" s="86"/>
      <c r="W848" s="86"/>
      <c r="X848" s="86"/>
      <c r="Y848" s="86"/>
      <c r="Z848" s="245" t="str">
        <f>IF(DataGoesHere!$B848="","",(DataGoesHere!$B848/SUM(DataGoesHere!$B842:'DataGoesHere'!$B853)))</f>
        <v/>
      </c>
      <c r="AA848" s="86"/>
      <c r="AB848" s="86"/>
      <c r="AC848" s="86"/>
      <c r="AD848" s="86"/>
      <c r="AE848" s="241"/>
      <c r="CV848" s="310" t="str">
        <f>IF(DataGoesHere!B848="","",DataGoesHere!A848)</f>
        <v/>
      </c>
      <c r="CW848" s="271">
        <f t="shared" ca="1" si="34"/>
        <v>7</v>
      </c>
      <c r="CX848" s="272">
        <f t="shared" ca="1" si="35"/>
        <v>1.0265458156689093</v>
      </c>
      <c r="CY848" s="266">
        <f>DataGoesHere!A848</f>
        <v>847</v>
      </c>
      <c r="CZ848" s="19" t="str">
        <f>IF(DataGoesHere!B848="","",DataGoesHere!B848)</f>
        <v/>
      </c>
      <c r="DA848" s="19" t="str">
        <f>IF(DataGoesHere!B848="","",IF(AH$5="No",DataGoesHere!B848,DataGoesHere!B848-(AH$2*(DataGoesHere!A848-1))))</f>
        <v/>
      </c>
      <c r="DB848" s="19" t="str">
        <f>IF(DataGoesHere!B848="","",IF(AO$9="No",DataGoesHere!B848,DataGoesHere!B848/CX848))</f>
        <v/>
      </c>
      <c r="DC848" s="19" t="str">
        <f>IF(DataGoesHere!B848="","",IF(AO$9="No",DA848,DA848/CX848))</f>
        <v/>
      </c>
      <c r="DD848" s="293" t="str">
        <f>IF(CZ848="",IF(COUNTIF(DD$2:DD847,"Forecast")&lt;Output!E$43,"Forecast",""),"Actual")</f>
        <v/>
      </c>
      <c r="DF848" s="19" t="str">
        <f>IF(DataGoesHere!B847="",IF(DD848="Forecast",(Output!$E$47*IntermediateCalcs!DH847)+((1-Output!$E$47)*IntermediateCalcs!DF847),""),(Output!$E$47*IntermediateCalcs!DB847)+((1-Output!$E$47)*IntermediateCalcs!DF847))</f>
        <v/>
      </c>
      <c r="DG848" s="19" t="str">
        <f>IF(DataGoesHere!B847="",IF(DD848="Forecast",(Output!$G$47*(IntermediateCalcs!DF848-IntermediateCalcs!DF847))+((1-Output!$G$47)*IntermediateCalcs!DG847),""),(Output!$G$47*(IntermediateCalcs!DF848-IntermediateCalcs!DF847))+((1-Output!$G$47)*IntermediateCalcs!DG847))</f>
        <v/>
      </c>
      <c r="DH848" s="19" t="str">
        <f>IF(DataGoesHere!B847="",IF(DD848="Forecast",DF848+DG848,""),DF848+DG848)</f>
        <v/>
      </c>
      <c r="DI848" s="274" t="str">
        <f>IF(DH848="","",IF(IntermediateCalcs!$AO$9="Yes",IntermediateCalcs!DH848*$CX848,IntermediateCalcs!DH848))</f>
        <v/>
      </c>
      <c r="DJ848" s="250" t="str">
        <f>IF(DataGoesHere!$B848="","",($CZ848-DI848))</f>
        <v/>
      </c>
      <c r="DK848" s="250" t="str">
        <f>IF(DataGoesHere!$B848="","",ABS($CZ848-DI848))</f>
        <v/>
      </c>
      <c r="DL848" s="250" t="str">
        <f>IF(DataGoesHere!$B848="","",DK848^2)</f>
        <v/>
      </c>
      <c r="DM848" s="249" t="str">
        <f>IF(DataGoesHere!$B848="","",DK848/$CZ848)</f>
        <v/>
      </c>
      <c r="DN848" s="250" t="str">
        <f>IF(DataGoesHere!$B848="","",SUM(DJ$2:DJ848)/AVERAGE(DK:DK))</f>
        <v/>
      </c>
      <c r="DP848" s="19" t="str">
        <f>IF(DataGoesHere!B848="",IF($DD848="Forecast",(Output!E$48*IntermediateCalcs!CY848)+Output!G$48,""),(Output!E$48*IntermediateCalcs!CY848)+Output!G$48)</f>
        <v/>
      </c>
      <c r="DQ848" s="274" t="str">
        <f>IF(DP848="","",IF(IntermediateCalcs!$AO$9="Yes",IntermediateCalcs!DP848*$CX848,IntermediateCalcs!DP848))</f>
        <v/>
      </c>
      <c r="DR848" s="250" t="str">
        <f>IF(DataGoesHere!$B848="","",($CZ848-DQ848))</f>
        <v/>
      </c>
      <c r="DS848" s="250" t="str">
        <f>IF(DataGoesHere!$B848="","",ABS($CZ848-DQ848))</f>
        <v/>
      </c>
      <c r="DT848" s="250" t="str">
        <f>IF(DataGoesHere!$B848="","",DS848^2)</f>
        <v/>
      </c>
      <c r="DU848" s="249" t="str">
        <f>IF(DataGoesHere!$B848="","",DS848/$CZ848)</f>
        <v/>
      </c>
      <c r="DV848" s="250" t="str">
        <f>IF(DataGoesHere!$B848="","",SUM(DR$2:DR848)/AVERAGE(DS:DS))</f>
        <v/>
      </c>
      <c r="DX848" s="19" t="str">
        <f>IF(DataGoesHere!$B847="","",(DB842*(Output!$O$49/Output!$P$49))+(IntermediateCalcs!DB843*(Output!$M$49/Output!$P$49))+(IntermediateCalcs!DB844*(Output!$K$49/Output!$P$49))+(DB845*(Output!$I$49/Output!$P$49))+(IntermediateCalcs!DB846*(Output!$G$49/Output!$P$49))+(IntermediateCalcs!DB847*(Output!$E$49/Output!$P$49)))</f>
        <v/>
      </c>
      <c r="DY848" s="274" t="str">
        <f>IF(DX848="","",IF(IntermediateCalcs!$AO$9="Yes",IntermediateCalcs!DX848*$CX848,IntermediateCalcs!DX848))</f>
        <v/>
      </c>
      <c r="DZ848" s="250" t="str">
        <f>IF(DataGoesHere!$B848="","",($CZ848-DY848))</f>
        <v/>
      </c>
      <c r="EA848" s="250" t="str">
        <f>IF(DataGoesHere!$B848="","",ABS($CZ848-DY848))</f>
        <v/>
      </c>
      <c r="EB848" s="250" t="str">
        <f>IF(DataGoesHere!$B848="","",EA848^2)</f>
        <v/>
      </c>
      <c r="EC848" s="249" t="str">
        <f>IF(DataGoesHere!$B848="","",EA848/$CZ848)</f>
        <v/>
      </c>
      <c r="ED848" s="250" t="str">
        <f>IF(DataGoesHere!$B848="","",SUM(DZ$2:DZ848)/AVERAGE(EA:EA))</f>
        <v/>
      </c>
    </row>
    <row r="849" spans="20:134" x14ac:dyDescent="0.2">
      <c r="T849" s="240"/>
      <c r="U849" s="86"/>
      <c r="V849" s="86"/>
      <c r="W849" s="86"/>
      <c r="X849" s="86"/>
      <c r="Y849" s="86"/>
      <c r="Z849" s="86"/>
      <c r="AA849" s="245" t="str">
        <f>IF(DataGoesHere!$B849="","",(DataGoesHere!$B849/SUM(DataGoesHere!$B842:'DataGoesHere'!$B853)))</f>
        <v/>
      </c>
      <c r="AB849" s="86"/>
      <c r="AC849" s="86"/>
      <c r="AD849" s="86"/>
      <c r="AE849" s="241"/>
      <c r="CV849" s="310" t="str">
        <f>IF(DataGoesHere!B849="","",DataGoesHere!A849)</f>
        <v/>
      </c>
      <c r="CW849" s="271">
        <f t="shared" ca="1" si="34"/>
        <v>8</v>
      </c>
      <c r="CX849" s="272">
        <f t="shared" ca="1" si="35"/>
        <v>1.0207492390681214</v>
      </c>
      <c r="CY849" s="266">
        <f>DataGoesHere!A849</f>
        <v>848</v>
      </c>
      <c r="CZ849" s="19" t="str">
        <f>IF(DataGoesHere!B849="","",DataGoesHere!B849)</f>
        <v/>
      </c>
      <c r="DA849" s="19" t="str">
        <f>IF(DataGoesHere!B849="","",IF(AH$5="No",DataGoesHere!B849,DataGoesHere!B849-(AH$2*(DataGoesHere!A849-1))))</f>
        <v/>
      </c>
      <c r="DB849" s="19" t="str">
        <f>IF(DataGoesHere!B849="","",IF(AO$9="No",DataGoesHere!B849,DataGoesHere!B849/CX849))</f>
        <v/>
      </c>
      <c r="DC849" s="19" t="str">
        <f>IF(DataGoesHere!B849="","",IF(AO$9="No",DA849,DA849/CX849))</f>
        <v/>
      </c>
      <c r="DD849" s="293" t="str">
        <f>IF(CZ849="",IF(COUNTIF(DD$2:DD848,"Forecast")&lt;Output!E$43,"Forecast",""),"Actual")</f>
        <v/>
      </c>
      <c r="DF849" s="19" t="str">
        <f>IF(DataGoesHere!B848="",IF(DD849="Forecast",(Output!$E$47*IntermediateCalcs!DH848)+((1-Output!$E$47)*IntermediateCalcs!DF848),""),(Output!$E$47*IntermediateCalcs!DB848)+((1-Output!$E$47)*IntermediateCalcs!DF848))</f>
        <v/>
      </c>
      <c r="DG849" s="19" t="str">
        <f>IF(DataGoesHere!B848="",IF(DD849="Forecast",(Output!$G$47*(IntermediateCalcs!DF849-IntermediateCalcs!DF848))+((1-Output!$G$47)*IntermediateCalcs!DG848),""),(Output!$G$47*(IntermediateCalcs!DF849-IntermediateCalcs!DF848))+((1-Output!$G$47)*IntermediateCalcs!DG848))</f>
        <v/>
      </c>
      <c r="DH849" s="19" t="str">
        <f>IF(DataGoesHere!B848="",IF(DD849="Forecast",DF849+DG849,""),DF849+DG849)</f>
        <v/>
      </c>
      <c r="DI849" s="274" t="str">
        <f>IF(DH849="","",IF(IntermediateCalcs!$AO$9="Yes",IntermediateCalcs!DH849*$CX849,IntermediateCalcs!DH849))</f>
        <v/>
      </c>
      <c r="DJ849" s="250" t="str">
        <f>IF(DataGoesHere!$B849="","",($CZ849-DI849))</f>
        <v/>
      </c>
      <c r="DK849" s="250" t="str">
        <f>IF(DataGoesHere!$B849="","",ABS($CZ849-DI849))</f>
        <v/>
      </c>
      <c r="DL849" s="250" t="str">
        <f>IF(DataGoesHere!$B849="","",DK849^2)</f>
        <v/>
      </c>
      <c r="DM849" s="249" t="str">
        <f>IF(DataGoesHere!$B849="","",DK849/$CZ849)</f>
        <v/>
      </c>
      <c r="DN849" s="250" t="str">
        <f>IF(DataGoesHere!$B849="","",SUM(DJ$2:DJ849)/AVERAGE(DK:DK))</f>
        <v/>
      </c>
      <c r="DP849" s="19" t="str">
        <f>IF(DataGoesHere!B849="",IF($DD849="Forecast",(Output!E$48*IntermediateCalcs!CY849)+Output!G$48,""),(Output!E$48*IntermediateCalcs!CY849)+Output!G$48)</f>
        <v/>
      </c>
      <c r="DQ849" s="274" t="str">
        <f>IF(DP849="","",IF(IntermediateCalcs!$AO$9="Yes",IntermediateCalcs!DP849*$CX849,IntermediateCalcs!DP849))</f>
        <v/>
      </c>
      <c r="DR849" s="250" t="str">
        <f>IF(DataGoesHere!$B849="","",($CZ849-DQ849))</f>
        <v/>
      </c>
      <c r="DS849" s="250" t="str">
        <f>IF(DataGoesHere!$B849="","",ABS($CZ849-DQ849))</f>
        <v/>
      </c>
      <c r="DT849" s="250" t="str">
        <f>IF(DataGoesHere!$B849="","",DS849^2)</f>
        <v/>
      </c>
      <c r="DU849" s="249" t="str">
        <f>IF(DataGoesHere!$B849="","",DS849/$CZ849)</f>
        <v/>
      </c>
      <c r="DV849" s="250" t="str">
        <f>IF(DataGoesHere!$B849="","",SUM(DR$2:DR849)/AVERAGE(DS:DS))</f>
        <v/>
      </c>
      <c r="DX849" s="19" t="str">
        <f>IF(DataGoesHere!$B848="","",(DB843*(Output!$O$49/Output!$P$49))+(IntermediateCalcs!DB844*(Output!$M$49/Output!$P$49))+(IntermediateCalcs!DB845*(Output!$K$49/Output!$P$49))+(DB846*(Output!$I$49/Output!$P$49))+(IntermediateCalcs!DB847*(Output!$G$49/Output!$P$49))+(IntermediateCalcs!DB848*(Output!$E$49/Output!$P$49)))</f>
        <v/>
      </c>
      <c r="DY849" s="274" t="str">
        <f>IF(DX849="","",IF(IntermediateCalcs!$AO$9="Yes",IntermediateCalcs!DX849*$CX849,IntermediateCalcs!DX849))</f>
        <v/>
      </c>
      <c r="DZ849" s="250" t="str">
        <f>IF(DataGoesHere!$B849="","",($CZ849-DY849))</f>
        <v/>
      </c>
      <c r="EA849" s="250" t="str">
        <f>IF(DataGoesHere!$B849="","",ABS($CZ849-DY849))</f>
        <v/>
      </c>
      <c r="EB849" s="250" t="str">
        <f>IF(DataGoesHere!$B849="","",EA849^2)</f>
        <v/>
      </c>
      <c r="EC849" s="249" t="str">
        <f>IF(DataGoesHere!$B849="","",EA849/$CZ849)</f>
        <v/>
      </c>
      <c r="ED849" s="250" t="str">
        <f>IF(DataGoesHere!$B849="","",SUM(DZ$2:DZ849)/AVERAGE(EA:EA))</f>
        <v/>
      </c>
    </row>
    <row r="850" spans="20:134" x14ac:dyDescent="0.2">
      <c r="T850" s="240"/>
      <c r="U850" s="86"/>
      <c r="V850" s="86"/>
      <c r="W850" s="86"/>
      <c r="X850" s="86"/>
      <c r="Y850" s="86"/>
      <c r="Z850" s="86"/>
      <c r="AA850" s="86"/>
      <c r="AB850" s="245" t="str">
        <f>IF(DataGoesHere!$B850="","",(DataGoesHere!$B850/SUM(DataGoesHere!$B842:'DataGoesHere'!$B853)))</f>
        <v/>
      </c>
      <c r="AC850" s="86"/>
      <c r="AD850" s="86"/>
      <c r="AE850" s="241"/>
      <c r="CV850" s="310" t="str">
        <f>IF(DataGoesHere!B850="","",DataGoesHere!A850)</f>
        <v/>
      </c>
      <c r="CW850" s="271">
        <f t="shared" ca="1" si="34"/>
        <v>9</v>
      </c>
      <c r="CX850" s="272">
        <f t="shared" ca="1" si="35"/>
        <v>1.0625330005567626</v>
      </c>
      <c r="CY850" s="266">
        <f>DataGoesHere!A850</f>
        <v>849</v>
      </c>
      <c r="CZ850" s="19" t="str">
        <f>IF(DataGoesHere!B850="","",DataGoesHere!B850)</f>
        <v/>
      </c>
      <c r="DA850" s="19" t="str">
        <f>IF(DataGoesHere!B850="","",IF(AH$5="No",DataGoesHere!B850,DataGoesHere!B850-(AH$2*(DataGoesHere!A850-1))))</f>
        <v/>
      </c>
      <c r="DB850" s="19" t="str">
        <f>IF(DataGoesHere!B850="","",IF(AO$9="No",DataGoesHere!B850,DataGoesHere!B850/CX850))</f>
        <v/>
      </c>
      <c r="DC850" s="19" t="str">
        <f>IF(DataGoesHere!B850="","",IF(AO$9="No",DA850,DA850/CX850))</f>
        <v/>
      </c>
      <c r="DD850" s="293" t="str">
        <f>IF(CZ850="",IF(COUNTIF(DD$2:DD849,"Forecast")&lt;Output!E$43,"Forecast",""),"Actual")</f>
        <v/>
      </c>
      <c r="DF850" s="19" t="str">
        <f>IF(DataGoesHere!B849="",IF(DD850="Forecast",(Output!$E$47*IntermediateCalcs!DH849)+((1-Output!$E$47)*IntermediateCalcs!DF849),""),(Output!$E$47*IntermediateCalcs!DB849)+((1-Output!$E$47)*IntermediateCalcs!DF849))</f>
        <v/>
      </c>
      <c r="DG850" s="19" t="str">
        <f>IF(DataGoesHere!B849="",IF(DD850="Forecast",(Output!$G$47*(IntermediateCalcs!DF850-IntermediateCalcs!DF849))+((1-Output!$G$47)*IntermediateCalcs!DG849),""),(Output!$G$47*(IntermediateCalcs!DF850-IntermediateCalcs!DF849))+((1-Output!$G$47)*IntermediateCalcs!DG849))</f>
        <v/>
      </c>
      <c r="DH850" s="19" t="str">
        <f>IF(DataGoesHere!B849="",IF(DD850="Forecast",DF850+DG850,""),DF850+DG850)</f>
        <v/>
      </c>
      <c r="DI850" s="274" t="str">
        <f>IF(DH850="","",IF(IntermediateCalcs!$AO$9="Yes",IntermediateCalcs!DH850*$CX850,IntermediateCalcs!DH850))</f>
        <v/>
      </c>
      <c r="DJ850" s="250" t="str">
        <f>IF(DataGoesHere!$B850="","",($CZ850-DI850))</f>
        <v/>
      </c>
      <c r="DK850" s="250" t="str">
        <f>IF(DataGoesHere!$B850="","",ABS($CZ850-DI850))</f>
        <v/>
      </c>
      <c r="DL850" s="250" t="str">
        <f>IF(DataGoesHere!$B850="","",DK850^2)</f>
        <v/>
      </c>
      <c r="DM850" s="249" t="str">
        <f>IF(DataGoesHere!$B850="","",DK850/$CZ850)</f>
        <v/>
      </c>
      <c r="DN850" s="250" t="str">
        <f>IF(DataGoesHere!$B850="","",SUM(DJ$2:DJ850)/AVERAGE(DK:DK))</f>
        <v/>
      </c>
      <c r="DP850" s="19" t="str">
        <f>IF(DataGoesHere!B850="",IF($DD850="Forecast",(Output!E$48*IntermediateCalcs!CY850)+Output!G$48,""),(Output!E$48*IntermediateCalcs!CY850)+Output!G$48)</f>
        <v/>
      </c>
      <c r="DQ850" s="274" t="str">
        <f>IF(DP850="","",IF(IntermediateCalcs!$AO$9="Yes",IntermediateCalcs!DP850*$CX850,IntermediateCalcs!DP850))</f>
        <v/>
      </c>
      <c r="DR850" s="250" t="str">
        <f>IF(DataGoesHere!$B850="","",($CZ850-DQ850))</f>
        <v/>
      </c>
      <c r="DS850" s="250" t="str">
        <f>IF(DataGoesHere!$B850="","",ABS($CZ850-DQ850))</f>
        <v/>
      </c>
      <c r="DT850" s="250" t="str">
        <f>IF(DataGoesHere!$B850="","",DS850^2)</f>
        <v/>
      </c>
      <c r="DU850" s="249" t="str">
        <f>IF(DataGoesHere!$B850="","",DS850/$CZ850)</f>
        <v/>
      </c>
      <c r="DV850" s="250" t="str">
        <f>IF(DataGoesHere!$B850="","",SUM(DR$2:DR850)/AVERAGE(DS:DS))</f>
        <v/>
      </c>
      <c r="DX850" s="19" t="str">
        <f>IF(DataGoesHere!$B849="","",(DB844*(Output!$O$49/Output!$P$49))+(IntermediateCalcs!DB845*(Output!$M$49/Output!$P$49))+(IntermediateCalcs!DB846*(Output!$K$49/Output!$P$49))+(DB847*(Output!$I$49/Output!$P$49))+(IntermediateCalcs!DB848*(Output!$G$49/Output!$P$49))+(IntermediateCalcs!DB849*(Output!$E$49/Output!$P$49)))</f>
        <v/>
      </c>
      <c r="DY850" s="274" t="str">
        <f>IF(DX850="","",IF(IntermediateCalcs!$AO$9="Yes",IntermediateCalcs!DX850*$CX850,IntermediateCalcs!DX850))</f>
        <v/>
      </c>
      <c r="DZ850" s="250" t="str">
        <f>IF(DataGoesHere!$B850="","",($CZ850-DY850))</f>
        <v/>
      </c>
      <c r="EA850" s="250" t="str">
        <f>IF(DataGoesHere!$B850="","",ABS($CZ850-DY850))</f>
        <v/>
      </c>
      <c r="EB850" s="250" t="str">
        <f>IF(DataGoesHere!$B850="","",EA850^2)</f>
        <v/>
      </c>
      <c r="EC850" s="249" t="str">
        <f>IF(DataGoesHere!$B850="","",EA850/$CZ850)</f>
        <v/>
      </c>
      <c r="ED850" s="250" t="str">
        <f>IF(DataGoesHere!$B850="","",SUM(DZ$2:DZ850)/AVERAGE(EA:EA))</f>
        <v/>
      </c>
    </row>
    <row r="851" spans="20:134" x14ac:dyDescent="0.2">
      <c r="T851" s="240"/>
      <c r="U851" s="86"/>
      <c r="V851" s="86"/>
      <c r="W851" s="86"/>
      <c r="X851" s="86"/>
      <c r="Y851" s="86"/>
      <c r="Z851" s="86"/>
      <c r="AA851" s="86"/>
      <c r="AB851" s="86"/>
      <c r="AC851" s="245" t="str">
        <f>IF(DataGoesHere!$B851="","",(DataGoesHere!$B851/SUM(DataGoesHere!$B842:'DataGoesHere'!$B853)))</f>
        <v/>
      </c>
      <c r="AD851" s="86"/>
      <c r="AE851" s="241"/>
      <c r="CV851" s="310" t="str">
        <f>IF(DataGoesHere!B851="","",DataGoesHere!A851)</f>
        <v/>
      </c>
      <c r="CW851" s="271">
        <f t="shared" ca="1" si="34"/>
        <v>10</v>
      </c>
      <c r="CX851" s="272">
        <f t="shared" ca="1" si="35"/>
        <v>0.92557634012077306</v>
      </c>
      <c r="CY851" s="266">
        <f>DataGoesHere!A851</f>
        <v>850</v>
      </c>
      <c r="CZ851" s="19" t="str">
        <f>IF(DataGoesHere!B851="","",DataGoesHere!B851)</f>
        <v/>
      </c>
      <c r="DA851" s="19" t="str">
        <f>IF(DataGoesHere!B851="","",IF(AH$5="No",DataGoesHere!B851,DataGoesHere!B851-(AH$2*(DataGoesHere!A851-1))))</f>
        <v/>
      </c>
      <c r="DB851" s="19" t="str">
        <f>IF(DataGoesHere!B851="","",IF(AO$9="No",DataGoesHere!B851,DataGoesHere!B851/CX851))</f>
        <v/>
      </c>
      <c r="DC851" s="19" t="str">
        <f>IF(DataGoesHere!B851="","",IF(AO$9="No",DA851,DA851/CX851))</f>
        <v/>
      </c>
      <c r="DD851" s="293" t="str">
        <f>IF(CZ851="",IF(COUNTIF(DD$2:DD850,"Forecast")&lt;Output!E$43,"Forecast",""),"Actual")</f>
        <v/>
      </c>
      <c r="DF851" s="19" t="str">
        <f>IF(DataGoesHere!B850="",IF(DD851="Forecast",(Output!$E$47*IntermediateCalcs!DH850)+((1-Output!$E$47)*IntermediateCalcs!DF850),""),(Output!$E$47*IntermediateCalcs!DB850)+((1-Output!$E$47)*IntermediateCalcs!DF850))</f>
        <v/>
      </c>
      <c r="DG851" s="19" t="str">
        <f>IF(DataGoesHere!B850="",IF(DD851="Forecast",(Output!$G$47*(IntermediateCalcs!DF851-IntermediateCalcs!DF850))+((1-Output!$G$47)*IntermediateCalcs!DG850),""),(Output!$G$47*(IntermediateCalcs!DF851-IntermediateCalcs!DF850))+((1-Output!$G$47)*IntermediateCalcs!DG850))</f>
        <v/>
      </c>
      <c r="DH851" s="19" t="str">
        <f>IF(DataGoesHere!B850="",IF(DD851="Forecast",DF851+DG851,""),DF851+DG851)</f>
        <v/>
      </c>
      <c r="DI851" s="274" t="str">
        <f>IF(DH851="","",IF(IntermediateCalcs!$AO$9="Yes",IntermediateCalcs!DH851*$CX851,IntermediateCalcs!DH851))</f>
        <v/>
      </c>
      <c r="DJ851" s="250" t="str">
        <f>IF(DataGoesHere!$B851="","",($CZ851-DI851))</f>
        <v/>
      </c>
      <c r="DK851" s="250" t="str">
        <f>IF(DataGoesHere!$B851="","",ABS($CZ851-DI851))</f>
        <v/>
      </c>
      <c r="DL851" s="250" t="str">
        <f>IF(DataGoesHere!$B851="","",DK851^2)</f>
        <v/>
      </c>
      <c r="DM851" s="249" t="str">
        <f>IF(DataGoesHere!$B851="","",DK851/$CZ851)</f>
        <v/>
      </c>
      <c r="DN851" s="250" t="str">
        <f>IF(DataGoesHere!$B851="","",SUM(DJ$2:DJ851)/AVERAGE(DK:DK))</f>
        <v/>
      </c>
      <c r="DP851" s="19" t="str">
        <f>IF(DataGoesHere!B851="",IF($DD851="Forecast",(Output!E$48*IntermediateCalcs!CY851)+Output!G$48,""),(Output!E$48*IntermediateCalcs!CY851)+Output!G$48)</f>
        <v/>
      </c>
      <c r="DQ851" s="274" t="str">
        <f>IF(DP851="","",IF(IntermediateCalcs!$AO$9="Yes",IntermediateCalcs!DP851*$CX851,IntermediateCalcs!DP851))</f>
        <v/>
      </c>
      <c r="DR851" s="250" t="str">
        <f>IF(DataGoesHere!$B851="","",($CZ851-DQ851))</f>
        <v/>
      </c>
      <c r="DS851" s="250" t="str">
        <f>IF(DataGoesHere!$B851="","",ABS($CZ851-DQ851))</f>
        <v/>
      </c>
      <c r="DT851" s="250" t="str">
        <f>IF(DataGoesHere!$B851="","",DS851^2)</f>
        <v/>
      </c>
      <c r="DU851" s="249" t="str">
        <f>IF(DataGoesHere!$B851="","",DS851/$CZ851)</f>
        <v/>
      </c>
      <c r="DV851" s="250" t="str">
        <f>IF(DataGoesHere!$B851="","",SUM(DR$2:DR851)/AVERAGE(DS:DS))</f>
        <v/>
      </c>
      <c r="DX851" s="19" t="str">
        <f>IF(DataGoesHere!$B850="","",(DB845*(Output!$O$49/Output!$P$49))+(IntermediateCalcs!DB846*(Output!$M$49/Output!$P$49))+(IntermediateCalcs!DB847*(Output!$K$49/Output!$P$49))+(DB848*(Output!$I$49/Output!$P$49))+(IntermediateCalcs!DB849*(Output!$G$49/Output!$P$49))+(IntermediateCalcs!DB850*(Output!$E$49/Output!$P$49)))</f>
        <v/>
      </c>
      <c r="DY851" s="274" t="str">
        <f>IF(DX851="","",IF(IntermediateCalcs!$AO$9="Yes",IntermediateCalcs!DX851*$CX851,IntermediateCalcs!DX851))</f>
        <v/>
      </c>
      <c r="DZ851" s="250" t="str">
        <f>IF(DataGoesHere!$B851="","",($CZ851-DY851))</f>
        <v/>
      </c>
      <c r="EA851" s="250" t="str">
        <f>IF(DataGoesHere!$B851="","",ABS($CZ851-DY851))</f>
        <v/>
      </c>
      <c r="EB851" s="250" t="str">
        <f>IF(DataGoesHere!$B851="","",EA851^2)</f>
        <v/>
      </c>
      <c r="EC851" s="249" t="str">
        <f>IF(DataGoesHere!$B851="","",EA851/$CZ851)</f>
        <v/>
      </c>
      <c r="ED851" s="250" t="str">
        <f>IF(DataGoesHere!$B851="","",SUM(DZ$2:DZ851)/AVERAGE(EA:EA))</f>
        <v/>
      </c>
    </row>
    <row r="852" spans="20:134" x14ac:dyDescent="0.2">
      <c r="T852" s="240"/>
      <c r="U852" s="86"/>
      <c r="V852" s="86"/>
      <c r="W852" s="86"/>
      <c r="X852" s="86"/>
      <c r="Y852" s="86"/>
      <c r="Z852" s="86"/>
      <c r="AA852" s="86"/>
      <c r="AB852" s="86"/>
      <c r="AC852" s="86"/>
      <c r="AD852" s="245" t="str">
        <f>IF(DataGoesHere!$B852="","",(DataGoesHere!$B852/SUM(DataGoesHere!$B842:'DataGoesHere'!$B853)))</f>
        <v/>
      </c>
      <c r="AE852" s="241"/>
      <c r="CV852" s="310" t="str">
        <f>IF(DataGoesHere!B852="","",DataGoesHere!A852)</f>
        <v/>
      </c>
      <c r="CW852" s="271">
        <f t="shared" ca="1" si="34"/>
        <v>11</v>
      </c>
      <c r="CX852" s="272">
        <f t="shared" ca="1" si="35"/>
        <v>0.97463169608807265</v>
      </c>
      <c r="CY852" s="266">
        <f>DataGoesHere!A852</f>
        <v>851</v>
      </c>
      <c r="CZ852" s="19" t="str">
        <f>IF(DataGoesHere!B852="","",DataGoesHere!B852)</f>
        <v/>
      </c>
      <c r="DA852" s="19" t="str">
        <f>IF(DataGoesHere!B852="","",IF(AH$5="No",DataGoesHere!B852,DataGoesHere!B852-(AH$2*(DataGoesHere!A852-1))))</f>
        <v/>
      </c>
      <c r="DB852" s="19" t="str">
        <f>IF(DataGoesHere!B852="","",IF(AO$9="No",DataGoesHere!B852,DataGoesHere!B852/CX852))</f>
        <v/>
      </c>
      <c r="DC852" s="19" t="str">
        <f>IF(DataGoesHere!B852="","",IF(AO$9="No",DA852,DA852/CX852))</f>
        <v/>
      </c>
      <c r="DD852" s="293" t="str">
        <f>IF(CZ852="",IF(COUNTIF(DD$2:DD851,"Forecast")&lt;Output!E$43,"Forecast",""),"Actual")</f>
        <v/>
      </c>
      <c r="DF852" s="19" t="str">
        <f>IF(DataGoesHere!B851="",IF(DD852="Forecast",(Output!$E$47*IntermediateCalcs!DH851)+((1-Output!$E$47)*IntermediateCalcs!DF851),""),(Output!$E$47*IntermediateCalcs!DB851)+((1-Output!$E$47)*IntermediateCalcs!DF851))</f>
        <v/>
      </c>
      <c r="DG852" s="19" t="str">
        <f>IF(DataGoesHere!B851="",IF(DD852="Forecast",(Output!$G$47*(IntermediateCalcs!DF852-IntermediateCalcs!DF851))+((1-Output!$G$47)*IntermediateCalcs!DG851),""),(Output!$G$47*(IntermediateCalcs!DF852-IntermediateCalcs!DF851))+((1-Output!$G$47)*IntermediateCalcs!DG851))</f>
        <v/>
      </c>
      <c r="DH852" s="19" t="str">
        <f>IF(DataGoesHere!B851="",IF(DD852="Forecast",DF852+DG852,""),DF852+DG852)</f>
        <v/>
      </c>
      <c r="DI852" s="274" t="str">
        <f>IF(DH852="","",IF(IntermediateCalcs!$AO$9="Yes",IntermediateCalcs!DH852*$CX852,IntermediateCalcs!DH852))</f>
        <v/>
      </c>
      <c r="DJ852" s="250" t="str">
        <f>IF(DataGoesHere!$B852="","",($CZ852-DI852))</f>
        <v/>
      </c>
      <c r="DK852" s="250" t="str">
        <f>IF(DataGoesHere!$B852="","",ABS($CZ852-DI852))</f>
        <v/>
      </c>
      <c r="DL852" s="250" t="str">
        <f>IF(DataGoesHere!$B852="","",DK852^2)</f>
        <v/>
      </c>
      <c r="DM852" s="249" t="str">
        <f>IF(DataGoesHere!$B852="","",DK852/$CZ852)</f>
        <v/>
      </c>
      <c r="DN852" s="250" t="str">
        <f>IF(DataGoesHere!$B852="","",SUM(DJ$2:DJ852)/AVERAGE(DK:DK))</f>
        <v/>
      </c>
      <c r="DP852" s="19" t="str">
        <f>IF(DataGoesHere!B852="",IF($DD852="Forecast",(Output!E$48*IntermediateCalcs!CY852)+Output!G$48,""),(Output!E$48*IntermediateCalcs!CY852)+Output!G$48)</f>
        <v/>
      </c>
      <c r="DQ852" s="274" t="str">
        <f>IF(DP852="","",IF(IntermediateCalcs!$AO$9="Yes",IntermediateCalcs!DP852*$CX852,IntermediateCalcs!DP852))</f>
        <v/>
      </c>
      <c r="DR852" s="250" t="str">
        <f>IF(DataGoesHere!$B852="","",($CZ852-DQ852))</f>
        <v/>
      </c>
      <c r="DS852" s="250" t="str">
        <f>IF(DataGoesHere!$B852="","",ABS($CZ852-DQ852))</f>
        <v/>
      </c>
      <c r="DT852" s="250" t="str">
        <f>IF(DataGoesHere!$B852="","",DS852^2)</f>
        <v/>
      </c>
      <c r="DU852" s="249" t="str">
        <f>IF(DataGoesHere!$B852="","",DS852/$CZ852)</f>
        <v/>
      </c>
      <c r="DV852" s="250" t="str">
        <f>IF(DataGoesHere!$B852="","",SUM(DR$2:DR852)/AVERAGE(DS:DS))</f>
        <v/>
      </c>
      <c r="DX852" s="19" t="str">
        <f>IF(DataGoesHere!$B851="","",(DB846*(Output!$O$49/Output!$P$49))+(IntermediateCalcs!DB847*(Output!$M$49/Output!$P$49))+(IntermediateCalcs!DB848*(Output!$K$49/Output!$P$49))+(DB849*(Output!$I$49/Output!$P$49))+(IntermediateCalcs!DB850*(Output!$G$49/Output!$P$49))+(IntermediateCalcs!DB851*(Output!$E$49/Output!$P$49)))</f>
        <v/>
      </c>
      <c r="DY852" s="274" t="str">
        <f>IF(DX852="","",IF(IntermediateCalcs!$AO$9="Yes",IntermediateCalcs!DX852*$CX852,IntermediateCalcs!DX852))</f>
        <v/>
      </c>
      <c r="DZ852" s="250" t="str">
        <f>IF(DataGoesHere!$B852="","",($CZ852-DY852))</f>
        <v/>
      </c>
      <c r="EA852" s="250" t="str">
        <f>IF(DataGoesHere!$B852="","",ABS($CZ852-DY852))</f>
        <v/>
      </c>
      <c r="EB852" s="250" t="str">
        <f>IF(DataGoesHere!$B852="","",EA852^2)</f>
        <v/>
      </c>
      <c r="EC852" s="249" t="str">
        <f>IF(DataGoesHere!$B852="","",EA852/$CZ852)</f>
        <v/>
      </c>
      <c r="ED852" s="250" t="str">
        <f>IF(DataGoesHere!$B852="","",SUM(DZ$2:DZ852)/AVERAGE(EA:EA))</f>
        <v/>
      </c>
    </row>
    <row r="853" spans="20:134" x14ac:dyDescent="0.2">
      <c r="T853" s="242"/>
      <c r="U853" s="243"/>
      <c r="V853" s="243"/>
      <c r="W853" s="243"/>
      <c r="X853" s="243"/>
      <c r="Y853" s="243"/>
      <c r="Z853" s="243"/>
      <c r="AA853" s="243"/>
      <c r="AB853" s="243"/>
      <c r="AC853" s="243"/>
      <c r="AD853" s="243"/>
      <c r="AE853" s="246" t="str">
        <f>IF(DataGoesHere!$B853="","",(DataGoesHere!$B853/SUM(DataGoesHere!$B842:'DataGoesHere'!$B853)))</f>
        <v/>
      </c>
      <c r="CV853" s="310" t="str">
        <f>IF(DataGoesHere!B853="","",DataGoesHere!A853)</f>
        <v/>
      </c>
      <c r="CW853" s="271">
        <f t="shared" ca="1" si="34"/>
        <v>12</v>
      </c>
      <c r="CX853" s="272">
        <f t="shared" ca="1" si="35"/>
        <v>1.0054005237672714</v>
      </c>
      <c r="CY853" s="266">
        <f>DataGoesHere!A853</f>
        <v>852</v>
      </c>
      <c r="CZ853" s="19" t="str">
        <f>IF(DataGoesHere!B853="","",DataGoesHere!B853)</f>
        <v/>
      </c>
      <c r="DA853" s="19" t="str">
        <f>IF(DataGoesHere!B853="","",IF(AH$5="No",DataGoesHere!B853,DataGoesHere!B853-(AH$2*(DataGoesHere!A853-1))))</f>
        <v/>
      </c>
      <c r="DB853" s="19" t="str">
        <f>IF(DataGoesHere!B853="","",IF(AO$9="No",DataGoesHere!B853,DataGoesHere!B853/CX853))</f>
        <v/>
      </c>
      <c r="DC853" s="19" t="str">
        <f>IF(DataGoesHere!B853="","",IF(AO$9="No",DA853,DA853/CX853))</f>
        <v/>
      </c>
      <c r="DD853" s="293" t="str">
        <f>IF(CZ853="",IF(COUNTIF(DD$2:DD852,"Forecast")&lt;Output!E$43,"Forecast",""),"Actual")</f>
        <v/>
      </c>
      <c r="DF853" s="19" t="str">
        <f>IF(DataGoesHere!B852="",IF(DD853="Forecast",(Output!$E$47*IntermediateCalcs!DH852)+((1-Output!$E$47)*IntermediateCalcs!DF852),""),(Output!$E$47*IntermediateCalcs!DB852)+((1-Output!$E$47)*IntermediateCalcs!DF852))</f>
        <v/>
      </c>
      <c r="DG853" s="19" t="str">
        <f>IF(DataGoesHere!B852="",IF(DD853="Forecast",(Output!$G$47*(IntermediateCalcs!DF853-IntermediateCalcs!DF852))+((1-Output!$G$47)*IntermediateCalcs!DG852),""),(Output!$G$47*(IntermediateCalcs!DF853-IntermediateCalcs!DF852))+((1-Output!$G$47)*IntermediateCalcs!DG852))</f>
        <v/>
      </c>
      <c r="DH853" s="19" t="str">
        <f>IF(DataGoesHere!B852="",IF(DD853="Forecast",DF853+DG853,""),DF853+DG853)</f>
        <v/>
      </c>
      <c r="DI853" s="274" t="str">
        <f>IF(DH853="","",IF(IntermediateCalcs!$AO$9="Yes",IntermediateCalcs!DH853*$CX853,IntermediateCalcs!DH853))</f>
        <v/>
      </c>
      <c r="DJ853" s="250" t="str">
        <f>IF(DataGoesHere!$B853="","",($CZ853-DI853))</f>
        <v/>
      </c>
      <c r="DK853" s="250" t="str">
        <f>IF(DataGoesHere!$B853="","",ABS($CZ853-DI853))</f>
        <v/>
      </c>
      <c r="DL853" s="250" t="str">
        <f>IF(DataGoesHere!$B853="","",DK853^2)</f>
        <v/>
      </c>
      <c r="DM853" s="249" t="str">
        <f>IF(DataGoesHere!$B853="","",DK853/$CZ853)</f>
        <v/>
      </c>
      <c r="DN853" s="250" t="str">
        <f>IF(DataGoesHere!$B853="","",SUM(DJ$2:DJ853)/AVERAGE(DK:DK))</f>
        <v/>
      </c>
      <c r="DP853" s="19" t="str">
        <f>IF(DataGoesHere!B853="",IF($DD853="Forecast",(Output!E$48*IntermediateCalcs!CY853)+Output!G$48,""),(Output!E$48*IntermediateCalcs!CY853)+Output!G$48)</f>
        <v/>
      </c>
      <c r="DQ853" s="274" t="str">
        <f>IF(DP853="","",IF(IntermediateCalcs!$AO$9="Yes",IntermediateCalcs!DP853*$CX853,IntermediateCalcs!DP853))</f>
        <v/>
      </c>
      <c r="DR853" s="250" t="str">
        <f>IF(DataGoesHere!$B853="","",($CZ853-DQ853))</f>
        <v/>
      </c>
      <c r="DS853" s="250" t="str">
        <f>IF(DataGoesHere!$B853="","",ABS($CZ853-DQ853))</f>
        <v/>
      </c>
      <c r="DT853" s="250" t="str">
        <f>IF(DataGoesHere!$B853="","",DS853^2)</f>
        <v/>
      </c>
      <c r="DU853" s="249" t="str">
        <f>IF(DataGoesHere!$B853="","",DS853/$CZ853)</f>
        <v/>
      </c>
      <c r="DV853" s="250" t="str">
        <f>IF(DataGoesHere!$B853="","",SUM(DR$2:DR853)/AVERAGE(DS:DS))</f>
        <v/>
      </c>
      <c r="DX853" s="19" t="str">
        <f>IF(DataGoesHere!$B852="","",(DB847*(Output!$O$49/Output!$P$49))+(IntermediateCalcs!DB848*(Output!$M$49/Output!$P$49))+(IntermediateCalcs!DB849*(Output!$K$49/Output!$P$49))+(DB850*(Output!$I$49/Output!$P$49))+(IntermediateCalcs!DB851*(Output!$G$49/Output!$P$49))+(IntermediateCalcs!DB852*(Output!$E$49/Output!$P$49)))</f>
        <v/>
      </c>
      <c r="DY853" s="274" t="str">
        <f>IF(DX853="","",IF(IntermediateCalcs!$AO$9="Yes",IntermediateCalcs!DX853*$CX853,IntermediateCalcs!DX853))</f>
        <v/>
      </c>
      <c r="DZ853" s="250" t="str">
        <f>IF(DataGoesHere!$B853="","",($CZ853-DY853))</f>
        <v/>
      </c>
      <c r="EA853" s="250" t="str">
        <f>IF(DataGoesHere!$B853="","",ABS($CZ853-DY853))</f>
        <v/>
      </c>
      <c r="EB853" s="250" t="str">
        <f>IF(DataGoesHere!$B853="","",EA853^2)</f>
        <v/>
      </c>
      <c r="EC853" s="249" t="str">
        <f>IF(DataGoesHere!$B853="","",EA853/$CZ853)</f>
        <v/>
      </c>
      <c r="ED853" s="250" t="str">
        <f>IF(DataGoesHere!$B853="","",SUM(DZ$2:DZ853)/AVERAGE(EA:EA))</f>
        <v/>
      </c>
    </row>
    <row r="854" spans="20:134" x14ac:dyDescent="0.2">
      <c r="T854" s="244" t="str">
        <f>IF(DataGoesHere!$B854="","",(DataGoesHere!$B854/SUM(DataGoesHere!$B854:'DataGoesHere'!$B865)))</f>
        <v/>
      </c>
      <c r="U854" s="238"/>
      <c r="V854" s="238"/>
      <c r="W854" s="238"/>
      <c r="X854" s="238"/>
      <c r="Y854" s="238"/>
      <c r="Z854" s="238"/>
      <c r="AA854" s="238"/>
      <c r="AB854" s="238"/>
      <c r="AC854" s="238"/>
      <c r="AD854" s="238"/>
      <c r="AE854" s="239"/>
      <c r="CV854" s="310" t="str">
        <f>IF(DataGoesHere!B854="","",DataGoesHere!A854)</f>
        <v/>
      </c>
      <c r="CW854" s="271">
        <f t="shared" ca="1" si="34"/>
        <v>1</v>
      </c>
      <c r="CX854" s="272">
        <f t="shared" ca="1" si="35"/>
        <v>1.3236179355303281</v>
      </c>
      <c r="CY854" s="266">
        <f>DataGoesHere!A854</f>
        <v>853</v>
      </c>
      <c r="CZ854" s="19" t="str">
        <f>IF(DataGoesHere!B854="","",DataGoesHere!B854)</f>
        <v/>
      </c>
      <c r="DA854" s="19" t="str">
        <f>IF(DataGoesHere!B854="","",IF(AH$5="No",DataGoesHere!B854,DataGoesHere!B854-(AH$2*(DataGoesHere!A854-1))))</f>
        <v/>
      </c>
      <c r="DB854" s="19" t="str">
        <f>IF(DataGoesHere!B854="","",IF(AO$9="No",DataGoesHere!B854,DataGoesHere!B854/CX854))</f>
        <v/>
      </c>
      <c r="DC854" s="19" t="str">
        <f>IF(DataGoesHere!B854="","",IF(AO$9="No",DA854,DA854/CX854))</f>
        <v/>
      </c>
      <c r="DD854" s="293" t="str">
        <f>IF(CZ854="",IF(COUNTIF(DD$2:DD853,"Forecast")&lt;Output!E$43,"Forecast",""),"Actual")</f>
        <v/>
      </c>
      <c r="DF854" s="19" t="str">
        <f>IF(DataGoesHere!B853="",IF(DD854="Forecast",(Output!$E$47*IntermediateCalcs!DH853)+((1-Output!$E$47)*IntermediateCalcs!DF853),""),(Output!$E$47*IntermediateCalcs!DB853)+((1-Output!$E$47)*IntermediateCalcs!DF853))</f>
        <v/>
      </c>
      <c r="DG854" s="19" t="str">
        <f>IF(DataGoesHere!B853="",IF(DD854="Forecast",(Output!$G$47*(IntermediateCalcs!DF854-IntermediateCalcs!DF853))+((1-Output!$G$47)*IntermediateCalcs!DG853),""),(Output!$G$47*(IntermediateCalcs!DF854-IntermediateCalcs!DF853))+((1-Output!$G$47)*IntermediateCalcs!DG853))</f>
        <v/>
      </c>
      <c r="DH854" s="19" t="str">
        <f>IF(DataGoesHere!B853="",IF(DD854="Forecast",DF854+DG854,""),DF854+DG854)</f>
        <v/>
      </c>
      <c r="DI854" s="274" t="str">
        <f>IF(DH854="","",IF(IntermediateCalcs!$AO$9="Yes",IntermediateCalcs!DH854*$CX854,IntermediateCalcs!DH854))</f>
        <v/>
      </c>
      <c r="DJ854" s="250" t="str">
        <f>IF(DataGoesHere!$B854="","",($CZ854-DI854))</f>
        <v/>
      </c>
      <c r="DK854" s="250" t="str">
        <f>IF(DataGoesHere!$B854="","",ABS($CZ854-DI854))</f>
        <v/>
      </c>
      <c r="DL854" s="250" t="str">
        <f>IF(DataGoesHere!$B854="","",DK854^2)</f>
        <v/>
      </c>
      <c r="DM854" s="249" t="str">
        <f>IF(DataGoesHere!$B854="","",DK854/$CZ854)</f>
        <v/>
      </c>
      <c r="DN854" s="250" t="str">
        <f>IF(DataGoesHere!$B854="","",SUM(DJ$2:DJ854)/AVERAGE(DK:DK))</f>
        <v/>
      </c>
      <c r="DP854" s="19" t="str">
        <f>IF(DataGoesHere!B854="",IF($DD854="Forecast",(Output!E$48*IntermediateCalcs!CY854)+Output!G$48,""),(Output!E$48*IntermediateCalcs!CY854)+Output!G$48)</f>
        <v/>
      </c>
      <c r="DQ854" s="274" t="str">
        <f>IF(DP854="","",IF(IntermediateCalcs!$AO$9="Yes",IntermediateCalcs!DP854*$CX854,IntermediateCalcs!DP854))</f>
        <v/>
      </c>
      <c r="DR854" s="250" t="str">
        <f>IF(DataGoesHere!$B854="","",($CZ854-DQ854))</f>
        <v/>
      </c>
      <c r="DS854" s="250" t="str">
        <f>IF(DataGoesHere!$B854="","",ABS($CZ854-DQ854))</f>
        <v/>
      </c>
      <c r="DT854" s="250" t="str">
        <f>IF(DataGoesHere!$B854="","",DS854^2)</f>
        <v/>
      </c>
      <c r="DU854" s="249" t="str">
        <f>IF(DataGoesHere!$B854="","",DS854/$CZ854)</f>
        <v/>
      </c>
      <c r="DV854" s="250" t="str">
        <f>IF(DataGoesHere!$B854="","",SUM(DR$2:DR854)/AVERAGE(DS:DS))</f>
        <v/>
      </c>
      <c r="DX854" s="19" t="str">
        <f>IF(DataGoesHere!$B853="","",(DB848*(Output!$O$49/Output!$P$49))+(IntermediateCalcs!DB849*(Output!$M$49/Output!$P$49))+(IntermediateCalcs!DB850*(Output!$K$49/Output!$P$49))+(DB851*(Output!$I$49/Output!$P$49))+(IntermediateCalcs!DB852*(Output!$G$49/Output!$P$49))+(IntermediateCalcs!DB853*(Output!$E$49/Output!$P$49)))</f>
        <v/>
      </c>
      <c r="DY854" s="274" t="str">
        <f>IF(DX854="","",IF(IntermediateCalcs!$AO$9="Yes",IntermediateCalcs!DX854*$CX854,IntermediateCalcs!DX854))</f>
        <v/>
      </c>
      <c r="DZ854" s="250" t="str">
        <f>IF(DataGoesHere!$B854="","",($CZ854-DY854))</f>
        <v/>
      </c>
      <c r="EA854" s="250" t="str">
        <f>IF(DataGoesHere!$B854="","",ABS($CZ854-DY854))</f>
        <v/>
      </c>
      <c r="EB854" s="250" t="str">
        <f>IF(DataGoesHere!$B854="","",EA854^2)</f>
        <v/>
      </c>
      <c r="EC854" s="249" t="str">
        <f>IF(DataGoesHere!$B854="","",EA854/$CZ854)</f>
        <v/>
      </c>
      <c r="ED854" s="250" t="str">
        <f>IF(DataGoesHere!$B854="","",SUM(DZ$2:DZ854)/AVERAGE(EA:EA))</f>
        <v/>
      </c>
    </row>
    <row r="855" spans="20:134" x14ac:dyDescent="0.2">
      <c r="T855" s="240"/>
      <c r="U855" s="245" t="str">
        <f>IF(DataGoesHere!$B855="","",(DataGoesHere!$B855/SUM(DataGoesHere!$B855:'DataGoesHere'!$B865)))</f>
        <v/>
      </c>
      <c r="V855" s="86"/>
      <c r="W855" s="86"/>
      <c r="X855" s="86"/>
      <c r="Y855" s="86"/>
      <c r="Z855" s="86"/>
      <c r="AA855" s="86"/>
      <c r="AB855" s="86"/>
      <c r="AC855" s="86"/>
      <c r="AD855" s="86"/>
      <c r="AE855" s="241"/>
      <c r="CV855" s="310" t="str">
        <f>IF(DataGoesHere!B855="","",DataGoesHere!A855)</f>
        <v/>
      </c>
      <c r="CW855" s="271">
        <f t="shared" ca="1" si="34"/>
        <v>2</v>
      </c>
      <c r="CX855" s="272">
        <f t="shared" ca="1" si="35"/>
        <v>0.80574490527728204</v>
      </c>
      <c r="CY855" s="266">
        <f>DataGoesHere!A855</f>
        <v>854</v>
      </c>
      <c r="CZ855" s="19" t="str">
        <f>IF(DataGoesHere!B855="","",DataGoesHere!B855)</f>
        <v/>
      </c>
      <c r="DA855" s="19" t="str">
        <f>IF(DataGoesHere!B855="","",IF(AH$5="No",DataGoesHere!B855,DataGoesHere!B855-(AH$2*(DataGoesHere!A855-1))))</f>
        <v/>
      </c>
      <c r="DB855" s="19" t="str">
        <f>IF(DataGoesHere!B855="","",IF(AO$9="No",DataGoesHere!B855,DataGoesHere!B855/CX855))</f>
        <v/>
      </c>
      <c r="DC855" s="19" t="str">
        <f>IF(DataGoesHere!B855="","",IF(AO$9="No",DA855,DA855/CX855))</f>
        <v/>
      </c>
      <c r="DD855" s="293" t="str">
        <f>IF(CZ855="",IF(COUNTIF(DD$2:DD854,"Forecast")&lt;Output!E$43,"Forecast",""),"Actual")</f>
        <v/>
      </c>
      <c r="DF855" s="19" t="str">
        <f>IF(DataGoesHere!B854="",IF(DD855="Forecast",(Output!$E$47*IntermediateCalcs!DH854)+((1-Output!$E$47)*IntermediateCalcs!DF854),""),(Output!$E$47*IntermediateCalcs!DB854)+((1-Output!$E$47)*IntermediateCalcs!DF854))</f>
        <v/>
      </c>
      <c r="DG855" s="19" t="str">
        <f>IF(DataGoesHere!B854="",IF(DD855="Forecast",(Output!$G$47*(IntermediateCalcs!DF855-IntermediateCalcs!DF854))+((1-Output!$G$47)*IntermediateCalcs!DG854),""),(Output!$G$47*(IntermediateCalcs!DF855-IntermediateCalcs!DF854))+((1-Output!$G$47)*IntermediateCalcs!DG854))</f>
        <v/>
      </c>
      <c r="DH855" s="19" t="str">
        <f>IF(DataGoesHere!B854="",IF(DD855="Forecast",DF855+DG855,""),DF855+DG855)</f>
        <v/>
      </c>
      <c r="DI855" s="274" t="str">
        <f>IF(DH855="","",IF(IntermediateCalcs!$AO$9="Yes",IntermediateCalcs!DH855*$CX855,IntermediateCalcs!DH855))</f>
        <v/>
      </c>
      <c r="DJ855" s="250" t="str">
        <f>IF(DataGoesHere!$B855="","",($CZ855-DI855))</f>
        <v/>
      </c>
      <c r="DK855" s="250" t="str">
        <f>IF(DataGoesHere!$B855="","",ABS($CZ855-DI855))</f>
        <v/>
      </c>
      <c r="DL855" s="250" t="str">
        <f>IF(DataGoesHere!$B855="","",DK855^2)</f>
        <v/>
      </c>
      <c r="DM855" s="249" t="str">
        <f>IF(DataGoesHere!$B855="","",DK855/$CZ855)</f>
        <v/>
      </c>
      <c r="DN855" s="250" t="str">
        <f>IF(DataGoesHere!$B855="","",SUM(DJ$2:DJ855)/AVERAGE(DK:DK))</f>
        <v/>
      </c>
      <c r="DP855" s="19" t="str">
        <f>IF(DataGoesHere!B855="",IF($DD855="Forecast",(Output!E$48*IntermediateCalcs!CY855)+Output!G$48,""),(Output!E$48*IntermediateCalcs!CY855)+Output!G$48)</f>
        <v/>
      </c>
      <c r="DQ855" s="274" t="str">
        <f>IF(DP855="","",IF(IntermediateCalcs!$AO$9="Yes",IntermediateCalcs!DP855*$CX855,IntermediateCalcs!DP855))</f>
        <v/>
      </c>
      <c r="DR855" s="250" t="str">
        <f>IF(DataGoesHere!$B855="","",($CZ855-DQ855))</f>
        <v/>
      </c>
      <c r="DS855" s="250" t="str">
        <f>IF(DataGoesHere!$B855="","",ABS($CZ855-DQ855))</f>
        <v/>
      </c>
      <c r="DT855" s="250" t="str">
        <f>IF(DataGoesHere!$B855="","",DS855^2)</f>
        <v/>
      </c>
      <c r="DU855" s="249" t="str">
        <f>IF(DataGoesHere!$B855="","",DS855/$CZ855)</f>
        <v/>
      </c>
      <c r="DV855" s="250" t="str">
        <f>IF(DataGoesHere!$B855="","",SUM(DR$2:DR855)/AVERAGE(DS:DS))</f>
        <v/>
      </c>
      <c r="DX855" s="19" t="str">
        <f>IF(DataGoesHere!$B854="","",(DB849*(Output!$O$49/Output!$P$49))+(IntermediateCalcs!DB850*(Output!$M$49/Output!$P$49))+(IntermediateCalcs!DB851*(Output!$K$49/Output!$P$49))+(DB852*(Output!$I$49/Output!$P$49))+(IntermediateCalcs!DB853*(Output!$G$49/Output!$P$49))+(IntermediateCalcs!DB854*(Output!$E$49/Output!$P$49)))</f>
        <v/>
      </c>
      <c r="DY855" s="274" t="str">
        <f>IF(DX855="","",IF(IntermediateCalcs!$AO$9="Yes",IntermediateCalcs!DX855*$CX855,IntermediateCalcs!DX855))</f>
        <v/>
      </c>
      <c r="DZ855" s="250" t="str">
        <f>IF(DataGoesHere!$B855="","",($CZ855-DY855))</f>
        <v/>
      </c>
      <c r="EA855" s="250" t="str">
        <f>IF(DataGoesHere!$B855="","",ABS($CZ855-DY855))</f>
        <v/>
      </c>
      <c r="EB855" s="250" t="str">
        <f>IF(DataGoesHere!$B855="","",EA855^2)</f>
        <v/>
      </c>
      <c r="EC855" s="249" t="str">
        <f>IF(DataGoesHere!$B855="","",EA855/$CZ855)</f>
        <v/>
      </c>
      <c r="ED855" s="250" t="str">
        <f>IF(DataGoesHere!$B855="","",SUM(DZ$2:DZ855)/AVERAGE(EA:EA))</f>
        <v/>
      </c>
    </row>
    <row r="856" spans="20:134" x14ac:dyDescent="0.2">
      <c r="T856" s="240"/>
      <c r="U856" s="86"/>
      <c r="V856" s="245" t="str">
        <f>IF(DataGoesHere!$B856="","",(DataGoesHere!$B856/SUM(DataGoesHere!$B854:'DataGoesHere'!$B865)))</f>
        <v/>
      </c>
      <c r="W856" s="86"/>
      <c r="X856" s="86"/>
      <c r="Y856" s="86"/>
      <c r="Z856" s="86"/>
      <c r="AA856" s="86"/>
      <c r="AB856" s="86"/>
      <c r="AC856" s="86"/>
      <c r="AD856" s="86"/>
      <c r="AE856" s="241"/>
      <c r="CV856" s="310" t="str">
        <f>IF(DataGoesHere!B856="","",DataGoesHere!A856)</f>
        <v/>
      </c>
      <c r="CW856" s="271">
        <f t="shared" ca="1" si="34"/>
        <v>3</v>
      </c>
      <c r="CX856" s="272">
        <f t="shared" ca="1" si="35"/>
        <v>0.79862940076451561</v>
      </c>
      <c r="CY856" s="266">
        <f>DataGoesHere!A856</f>
        <v>855</v>
      </c>
      <c r="CZ856" s="19" t="str">
        <f>IF(DataGoesHere!B856="","",DataGoesHere!B856)</f>
        <v/>
      </c>
      <c r="DA856" s="19" t="str">
        <f>IF(DataGoesHere!B856="","",IF(AH$5="No",DataGoesHere!B856,DataGoesHere!B856-(AH$2*(DataGoesHere!A856-1))))</f>
        <v/>
      </c>
      <c r="DB856" s="19" t="str">
        <f>IF(DataGoesHere!B856="","",IF(AO$9="No",DataGoesHere!B856,DataGoesHere!B856/CX856))</f>
        <v/>
      </c>
      <c r="DC856" s="19" t="str">
        <f>IF(DataGoesHere!B856="","",IF(AO$9="No",DA856,DA856/CX856))</f>
        <v/>
      </c>
      <c r="DD856" s="293" t="str">
        <f>IF(CZ856="",IF(COUNTIF(DD$2:DD855,"Forecast")&lt;Output!E$43,"Forecast",""),"Actual")</f>
        <v/>
      </c>
      <c r="DF856" s="19" t="str">
        <f>IF(DataGoesHere!B855="",IF(DD856="Forecast",(Output!$E$47*IntermediateCalcs!DH855)+((1-Output!$E$47)*IntermediateCalcs!DF855),""),(Output!$E$47*IntermediateCalcs!DB855)+((1-Output!$E$47)*IntermediateCalcs!DF855))</f>
        <v/>
      </c>
      <c r="DG856" s="19" t="str">
        <f>IF(DataGoesHere!B855="",IF(DD856="Forecast",(Output!$G$47*(IntermediateCalcs!DF856-IntermediateCalcs!DF855))+((1-Output!$G$47)*IntermediateCalcs!DG855),""),(Output!$G$47*(IntermediateCalcs!DF856-IntermediateCalcs!DF855))+((1-Output!$G$47)*IntermediateCalcs!DG855))</f>
        <v/>
      </c>
      <c r="DH856" s="19" t="str">
        <f>IF(DataGoesHere!B855="",IF(DD856="Forecast",DF856+DG856,""),DF856+DG856)</f>
        <v/>
      </c>
      <c r="DI856" s="274" t="str">
        <f>IF(DH856="","",IF(IntermediateCalcs!$AO$9="Yes",IntermediateCalcs!DH856*$CX856,IntermediateCalcs!DH856))</f>
        <v/>
      </c>
      <c r="DJ856" s="250" t="str">
        <f>IF(DataGoesHere!$B856="","",($CZ856-DI856))</f>
        <v/>
      </c>
      <c r="DK856" s="250" t="str">
        <f>IF(DataGoesHere!$B856="","",ABS($CZ856-DI856))</f>
        <v/>
      </c>
      <c r="DL856" s="250" t="str">
        <f>IF(DataGoesHere!$B856="","",DK856^2)</f>
        <v/>
      </c>
      <c r="DM856" s="249" t="str">
        <f>IF(DataGoesHere!$B856="","",DK856/$CZ856)</f>
        <v/>
      </c>
      <c r="DN856" s="250" t="str">
        <f>IF(DataGoesHere!$B856="","",SUM(DJ$2:DJ856)/AVERAGE(DK:DK))</f>
        <v/>
      </c>
      <c r="DP856" s="19" t="str">
        <f>IF(DataGoesHere!B856="",IF($DD856="Forecast",(Output!E$48*IntermediateCalcs!CY856)+Output!G$48,""),(Output!E$48*IntermediateCalcs!CY856)+Output!G$48)</f>
        <v/>
      </c>
      <c r="DQ856" s="274" t="str">
        <f>IF(DP856="","",IF(IntermediateCalcs!$AO$9="Yes",IntermediateCalcs!DP856*$CX856,IntermediateCalcs!DP856))</f>
        <v/>
      </c>
      <c r="DR856" s="250" t="str">
        <f>IF(DataGoesHere!$B856="","",($CZ856-DQ856))</f>
        <v/>
      </c>
      <c r="DS856" s="250" t="str">
        <f>IF(DataGoesHere!$B856="","",ABS($CZ856-DQ856))</f>
        <v/>
      </c>
      <c r="DT856" s="250" t="str">
        <f>IF(DataGoesHere!$B856="","",DS856^2)</f>
        <v/>
      </c>
      <c r="DU856" s="249" t="str">
        <f>IF(DataGoesHere!$B856="","",DS856/$CZ856)</f>
        <v/>
      </c>
      <c r="DV856" s="250" t="str">
        <f>IF(DataGoesHere!$B856="","",SUM(DR$2:DR856)/AVERAGE(DS:DS))</f>
        <v/>
      </c>
      <c r="DX856" s="19" t="str">
        <f>IF(DataGoesHere!$B855="","",(DB850*(Output!$O$49/Output!$P$49))+(IntermediateCalcs!DB851*(Output!$M$49/Output!$P$49))+(IntermediateCalcs!DB852*(Output!$K$49/Output!$P$49))+(DB853*(Output!$I$49/Output!$P$49))+(IntermediateCalcs!DB854*(Output!$G$49/Output!$P$49))+(IntermediateCalcs!DB855*(Output!$E$49/Output!$P$49)))</f>
        <v/>
      </c>
      <c r="DY856" s="274" t="str">
        <f>IF(DX856="","",IF(IntermediateCalcs!$AO$9="Yes",IntermediateCalcs!DX856*$CX856,IntermediateCalcs!DX856))</f>
        <v/>
      </c>
      <c r="DZ856" s="250" t="str">
        <f>IF(DataGoesHere!$B856="","",($CZ856-DY856))</f>
        <v/>
      </c>
      <c r="EA856" s="250" t="str">
        <f>IF(DataGoesHere!$B856="","",ABS($CZ856-DY856))</f>
        <v/>
      </c>
      <c r="EB856" s="250" t="str">
        <f>IF(DataGoesHere!$B856="","",EA856^2)</f>
        <v/>
      </c>
      <c r="EC856" s="249" t="str">
        <f>IF(DataGoesHere!$B856="","",EA856/$CZ856)</f>
        <v/>
      </c>
      <c r="ED856" s="250" t="str">
        <f>IF(DataGoesHere!$B856="","",SUM(DZ$2:DZ856)/AVERAGE(EA:EA))</f>
        <v/>
      </c>
    </row>
    <row r="857" spans="20:134" x14ac:dyDescent="0.2">
      <c r="T857" s="240"/>
      <c r="U857" s="86"/>
      <c r="V857" s="86"/>
      <c r="W857" s="245" t="str">
        <f>IF(DataGoesHere!$B857="","",(DataGoesHere!$B857/SUM(DataGoesHere!$B854:'DataGoesHere'!$B865)))</f>
        <v/>
      </c>
      <c r="X857" s="86"/>
      <c r="Y857" s="86"/>
      <c r="Z857" s="86"/>
      <c r="AA857" s="86"/>
      <c r="AB857" s="86"/>
      <c r="AC857" s="86"/>
      <c r="AD857" s="86"/>
      <c r="AE857" s="241"/>
      <c r="CV857" s="310" t="str">
        <f>IF(DataGoesHere!B857="","",DataGoesHere!A857)</f>
        <v/>
      </c>
      <c r="CW857" s="271">
        <f t="shared" ca="1" si="34"/>
        <v>4</v>
      </c>
      <c r="CX857" s="272">
        <f t="shared" ca="1" si="35"/>
        <v>1.0149292433706087</v>
      </c>
      <c r="CY857" s="266">
        <f>DataGoesHere!A857</f>
        <v>856</v>
      </c>
      <c r="CZ857" s="19" t="str">
        <f>IF(DataGoesHere!B857="","",DataGoesHere!B857)</f>
        <v/>
      </c>
      <c r="DA857" s="19" t="str">
        <f>IF(DataGoesHere!B857="","",IF(AH$5="No",DataGoesHere!B857,DataGoesHere!B857-(AH$2*(DataGoesHere!A857-1))))</f>
        <v/>
      </c>
      <c r="DB857" s="19" t="str">
        <f>IF(DataGoesHere!B857="","",IF(AO$9="No",DataGoesHere!B857,DataGoesHere!B857/CX857))</f>
        <v/>
      </c>
      <c r="DC857" s="19" t="str">
        <f>IF(DataGoesHere!B857="","",IF(AO$9="No",DA857,DA857/CX857))</f>
        <v/>
      </c>
      <c r="DD857" s="293" t="str">
        <f>IF(CZ857="",IF(COUNTIF(DD$2:DD856,"Forecast")&lt;Output!E$43,"Forecast",""),"Actual")</f>
        <v/>
      </c>
      <c r="DF857" s="19" t="str">
        <f>IF(DataGoesHere!B856="",IF(DD857="Forecast",(Output!$E$47*IntermediateCalcs!DH856)+((1-Output!$E$47)*IntermediateCalcs!DF856),""),(Output!$E$47*IntermediateCalcs!DB856)+((1-Output!$E$47)*IntermediateCalcs!DF856))</f>
        <v/>
      </c>
      <c r="DG857" s="19" t="str">
        <f>IF(DataGoesHere!B856="",IF(DD857="Forecast",(Output!$G$47*(IntermediateCalcs!DF857-IntermediateCalcs!DF856))+((1-Output!$G$47)*IntermediateCalcs!DG856),""),(Output!$G$47*(IntermediateCalcs!DF857-IntermediateCalcs!DF856))+((1-Output!$G$47)*IntermediateCalcs!DG856))</f>
        <v/>
      </c>
      <c r="DH857" s="19" t="str">
        <f>IF(DataGoesHere!B856="",IF(DD857="Forecast",DF857+DG857,""),DF857+DG857)</f>
        <v/>
      </c>
      <c r="DI857" s="274" t="str">
        <f>IF(DH857="","",IF(IntermediateCalcs!$AO$9="Yes",IntermediateCalcs!DH857*$CX857,IntermediateCalcs!DH857))</f>
        <v/>
      </c>
      <c r="DJ857" s="250" t="str">
        <f>IF(DataGoesHere!$B857="","",($CZ857-DI857))</f>
        <v/>
      </c>
      <c r="DK857" s="250" t="str">
        <f>IF(DataGoesHere!$B857="","",ABS($CZ857-DI857))</f>
        <v/>
      </c>
      <c r="DL857" s="250" t="str">
        <f>IF(DataGoesHere!$B857="","",DK857^2)</f>
        <v/>
      </c>
      <c r="DM857" s="249" t="str">
        <f>IF(DataGoesHere!$B857="","",DK857/$CZ857)</f>
        <v/>
      </c>
      <c r="DN857" s="250" t="str">
        <f>IF(DataGoesHere!$B857="","",SUM(DJ$2:DJ857)/AVERAGE(DK:DK))</f>
        <v/>
      </c>
      <c r="DP857" s="19" t="str">
        <f>IF(DataGoesHere!B857="",IF($DD857="Forecast",(Output!E$48*IntermediateCalcs!CY857)+Output!G$48,""),(Output!E$48*IntermediateCalcs!CY857)+Output!G$48)</f>
        <v/>
      </c>
      <c r="DQ857" s="274" t="str">
        <f>IF(DP857="","",IF(IntermediateCalcs!$AO$9="Yes",IntermediateCalcs!DP857*$CX857,IntermediateCalcs!DP857))</f>
        <v/>
      </c>
      <c r="DR857" s="250" t="str">
        <f>IF(DataGoesHere!$B857="","",($CZ857-DQ857))</f>
        <v/>
      </c>
      <c r="DS857" s="250" t="str">
        <f>IF(DataGoesHere!$B857="","",ABS($CZ857-DQ857))</f>
        <v/>
      </c>
      <c r="DT857" s="250" t="str">
        <f>IF(DataGoesHere!$B857="","",DS857^2)</f>
        <v/>
      </c>
      <c r="DU857" s="249" t="str">
        <f>IF(DataGoesHere!$B857="","",DS857/$CZ857)</f>
        <v/>
      </c>
      <c r="DV857" s="250" t="str">
        <f>IF(DataGoesHere!$B857="","",SUM(DR$2:DR857)/AVERAGE(DS:DS))</f>
        <v/>
      </c>
      <c r="DX857" s="19" t="str">
        <f>IF(DataGoesHere!$B856="","",(DB851*(Output!$O$49/Output!$P$49))+(IntermediateCalcs!DB852*(Output!$M$49/Output!$P$49))+(IntermediateCalcs!DB853*(Output!$K$49/Output!$P$49))+(DB854*(Output!$I$49/Output!$P$49))+(IntermediateCalcs!DB855*(Output!$G$49/Output!$P$49))+(IntermediateCalcs!DB856*(Output!$E$49/Output!$P$49)))</f>
        <v/>
      </c>
      <c r="DY857" s="274" t="str">
        <f>IF(DX857="","",IF(IntermediateCalcs!$AO$9="Yes",IntermediateCalcs!DX857*$CX857,IntermediateCalcs!DX857))</f>
        <v/>
      </c>
      <c r="DZ857" s="250" t="str">
        <f>IF(DataGoesHere!$B857="","",($CZ857-DY857))</f>
        <v/>
      </c>
      <c r="EA857" s="250" t="str">
        <f>IF(DataGoesHere!$B857="","",ABS($CZ857-DY857))</f>
        <v/>
      </c>
      <c r="EB857" s="250" t="str">
        <f>IF(DataGoesHere!$B857="","",EA857^2)</f>
        <v/>
      </c>
      <c r="EC857" s="249" t="str">
        <f>IF(DataGoesHere!$B857="","",EA857/$CZ857)</f>
        <v/>
      </c>
      <c r="ED857" s="250" t="str">
        <f>IF(DataGoesHere!$B857="","",SUM(DZ$2:DZ857)/AVERAGE(EA:EA))</f>
        <v/>
      </c>
    </row>
    <row r="858" spans="20:134" x14ac:dyDescent="0.2">
      <c r="T858" s="240"/>
      <c r="U858" s="86"/>
      <c r="V858" s="86"/>
      <c r="W858" s="86"/>
      <c r="X858" s="245" t="str">
        <f>IF(DataGoesHere!$B858="","",(DataGoesHere!$B858/SUM(DataGoesHere!$B854:'DataGoesHere'!$B865)))</f>
        <v/>
      </c>
      <c r="Y858" s="86"/>
      <c r="Z858" s="86"/>
      <c r="AA858" s="86"/>
      <c r="AB858" s="86"/>
      <c r="AC858" s="86"/>
      <c r="AD858" s="86"/>
      <c r="AE858" s="241"/>
      <c r="CV858" s="310" t="str">
        <f>IF(DataGoesHere!B858="","",DataGoesHere!A858)</f>
        <v/>
      </c>
      <c r="CW858" s="271">
        <f t="shared" ca="1" si="34"/>
        <v>5</v>
      </c>
      <c r="CX858" s="272">
        <f t="shared" ca="1" si="35"/>
        <v>0.97875414397996308</v>
      </c>
      <c r="CY858" s="266">
        <f>DataGoesHere!A858</f>
        <v>857</v>
      </c>
      <c r="CZ858" s="19" t="str">
        <f>IF(DataGoesHere!B858="","",DataGoesHere!B858)</f>
        <v/>
      </c>
      <c r="DA858" s="19" t="str">
        <f>IF(DataGoesHere!B858="","",IF(AH$5="No",DataGoesHere!B858,DataGoesHere!B858-(AH$2*(DataGoesHere!A858-1))))</f>
        <v/>
      </c>
      <c r="DB858" s="19" t="str">
        <f>IF(DataGoesHere!B858="","",IF(AO$9="No",DataGoesHere!B858,DataGoesHere!B858/CX858))</f>
        <v/>
      </c>
      <c r="DC858" s="19" t="str">
        <f>IF(DataGoesHere!B858="","",IF(AO$9="No",DA858,DA858/CX858))</f>
        <v/>
      </c>
      <c r="DD858" s="293" t="str">
        <f>IF(CZ858="",IF(COUNTIF(DD$2:DD857,"Forecast")&lt;Output!E$43,"Forecast",""),"Actual")</f>
        <v/>
      </c>
      <c r="DF858" s="19" t="str">
        <f>IF(DataGoesHere!B857="",IF(DD858="Forecast",(Output!$E$47*IntermediateCalcs!DH857)+((1-Output!$E$47)*IntermediateCalcs!DF857),""),(Output!$E$47*IntermediateCalcs!DB857)+((1-Output!$E$47)*IntermediateCalcs!DF857))</f>
        <v/>
      </c>
      <c r="DG858" s="19" t="str">
        <f>IF(DataGoesHere!B857="",IF(DD858="Forecast",(Output!$G$47*(IntermediateCalcs!DF858-IntermediateCalcs!DF857))+((1-Output!$G$47)*IntermediateCalcs!DG857),""),(Output!$G$47*(IntermediateCalcs!DF858-IntermediateCalcs!DF857))+((1-Output!$G$47)*IntermediateCalcs!DG857))</f>
        <v/>
      </c>
      <c r="DH858" s="19" t="str">
        <f>IF(DataGoesHere!B857="",IF(DD858="Forecast",DF858+DG858,""),DF858+DG858)</f>
        <v/>
      </c>
      <c r="DI858" s="274" t="str">
        <f>IF(DH858="","",IF(IntermediateCalcs!$AO$9="Yes",IntermediateCalcs!DH858*$CX858,IntermediateCalcs!DH858))</f>
        <v/>
      </c>
      <c r="DJ858" s="250" t="str">
        <f>IF(DataGoesHere!$B858="","",($CZ858-DI858))</f>
        <v/>
      </c>
      <c r="DK858" s="250" t="str">
        <f>IF(DataGoesHere!$B858="","",ABS($CZ858-DI858))</f>
        <v/>
      </c>
      <c r="DL858" s="250" t="str">
        <f>IF(DataGoesHere!$B858="","",DK858^2)</f>
        <v/>
      </c>
      <c r="DM858" s="249" t="str">
        <f>IF(DataGoesHere!$B858="","",DK858/$CZ858)</f>
        <v/>
      </c>
      <c r="DN858" s="250" t="str">
        <f>IF(DataGoesHere!$B858="","",SUM(DJ$2:DJ858)/AVERAGE(DK:DK))</f>
        <v/>
      </c>
      <c r="DP858" s="19" t="str">
        <f>IF(DataGoesHere!B858="",IF($DD858="Forecast",(Output!E$48*IntermediateCalcs!CY858)+Output!G$48,""),(Output!E$48*IntermediateCalcs!CY858)+Output!G$48)</f>
        <v/>
      </c>
      <c r="DQ858" s="274" t="str">
        <f>IF(DP858="","",IF(IntermediateCalcs!$AO$9="Yes",IntermediateCalcs!DP858*$CX858,IntermediateCalcs!DP858))</f>
        <v/>
      </c>
      <c r="DR858" s="250" t="str">
        <f>IF(DataGoesHere!$B858="","",($CZ858-DQ858))</f>
        <v/>
      </c>
      <c r="DS858" s="250" t="str">
        <f>IF(DataGoesHere!$B858="","",ABS($CZ858-DQ858))</f>
        <v/>
      </c>
      <c r="DT858" s="250" t="str">
        <f>IF(DataGoesHere!$B858="","",DS858^2)</f>
        <v/>
      </c>
      <c r="DU858" s="249" t="str">
        <f>IF(DataGoesHere!$B858="","",DS858/$CZ858)</f>
        <v/>
      </c>
      <c r="DV858" s="250" t="str">
        <f>IF(DataGoesHere!$B858="","",SUM(DR$2:DR858)/AVERAGE(DS:DS))</f>
        <v/>
      </c>
      <c r="DX858" s="19" t="str">
        <f>IF(DataGoesHere!$B857="","",(DB852*(Output!$O$49/Output!$P$49))+(IntermediateCalcs!DB853*(Output!$M$49/Output!$P$49))+(IntermediateCalcs!DB854*(Output!$K$49/Output!$P$49))+(DB855*(Output!$I$49/Output!$P$49))+(IntermediateCalcs!DB856*(Output!$G$49/Output!$P$49))+(IntermediateCalcs!DB857*(Output!$E$49/Output!$P$49)))</f>
        <v/>
      </c>
      <c r="DY858" s="274" t="str">
        <f>IF(DX858="","",IF(IntermediateCalcs!$AO$9="Yes",IntermediateCalcs!DX858*$CX858,IntermediateCalcs!DX858))</f>
        <v/>
      </c>
      <c r="DZ858" s="250" t="str">
        <f>IF(DataGoesHere!$B858="","",($CZ858-DY858))</f>
        <v/>
      </c>
      <c r="EA858" s="250" t="str">
        <f>IF(DataGoesHere!$B858="","",ABS($CZ858-DY858))</f>
        <v/>
      </c>
      <c r="EB858" s="250" t="str">
        <f>IF(DataGoesHere!$B858="","",EA858^2)</f>
        <v/>
      </c>
      <c r="EC858" s="249" t="str">
        <f>IF(DataGoesHere!$B858="","",EA858/$CZ858)</f>
        <v/>
      </c>
      <c r="ED858" s="250" t="str">
        <f>IF(DataGoesHere!$B858="","",SUM(DZ$2:DZ858)/AVERAGE(EA:EA))</f>
        <v/>
      </c>
    </row>
    <row r="859" spans="20:134" x14ac:dyDescent="0.2">
      <c r="T859" s="240"/>
      <c r="U859" s="86"/>
      <c r="V859" s="86"/>
      <c r="W859" s="86"/>
      <c r="X859" s="86"/>
      <c r="Y859" s="245" t="str">
        <f>IF(DataGoesHere!$B859="","",(DataGoesHere!$B859/SUM(DataGoesHere!$B854:'DataGoesHere'!$B865)))</f>
        <v/>
      </c>
      <c r="Z859" s="86"/>
      <c r="AA859" s="86"/>
      <c r="AB859" s="86"/>
      <c r="AC859" s="86"/>
      <c r="AD859" s="86"/>
      <c r="AE859" s="241"/>
      <c r="CV859" s="310" t="str">
        <f>IF(DataGoesHere!B859="","",DataGoesHere!A859)</f>
        <v/>
      </c>
      <c r="CW859" s="271">
        <f t="shared" ca="1" si="34"/>
        <v>6</v>
      </c>
      <c r="CX859" s="272">
        <f t="shared" ca="1" si="35"/>
        <v>1.0779088099730167</v>
      </c>
      <c r="CY859" s="266">
        <f>DataGoesHere!A859</f>
        <v>858</v>
      </c>
      <c r="CZ859" s="19" t="str">
        <f>IF(DataGoesHere!B859="","",DataGoesHere!B859)</f>
        <v/>
      </c>
      <c r="DA859" s="19" t="str">
        <f>IF(DataGoesHere!B859="","",IF(AH$5="No",DataGoesHere!B859,DataGoesHere!B859-(AH$2*(DataGoesHere!A859-1))))</f>
        <v/>
      </c>
      <c r="DB859" s="19" t="str">
        <f>IF(DataGoesHere!B859="","",IF(AO$9="No",DataGoesHere!B859,DataGoesHere!B859/CX859))</f>
        <v/>
      </c>
      <c r="DC859" s="19" t="str">
        <f>IF(DataGoesHere!B859="","",IF(AO$9="No",DA859,DA859/CX859))</f>
        <v/>
      </c>
      <c r="DD859" s="293" t="str">
        <f>IF(CZ859="",IF(COUNTIF(DD$2:DD858,"Forecast")&lt;Output!E$43,"Forecast",""),"Actual")</f>
        <v/>
      </c>
      <c r="DF859" s="19" t="str">
        <f>IF(DataGoesHere!B858="",IF(DD859="Forecast",(Output!$E$47*IntermediateCalcs!DH858)+((1-Output!$E$47)*IntermediateCalcs!DF858),""),(Output!$E$47*IntermediateCalcs!DB858)+((1-Output!$E$47)*IntermediateCalcs!DF858))</f>
        <v/>
      </c>
      <c r="DG859" s="19" t="str">
        <f>IF(DataGoesHere!B858="",IF(DD859="Forecast",(Output!$G$47*(IntermediateCalcs!DF859-IntermediateCalcs!DF858))+((1-Output!$G$47)*IntermediateCalcs!DG858),""),(Output!$G$47*(IntermediateCalcs!DF859-IntermediateCalcs!DF858))+((1-Output!$G$47)*IntermediateCalcs!DG858))</f>
        <v/>
      </c>
      <c r="DH859" s="19" t="str">
        <f>IF(DataGoesHere!B858="",IF(DD859="Forecast",DF859+DG859,""),DF859+DG859)</f>
        <v/>
      </c>
      <c r="DI859" s="274" t="str">
        <f>IF(DH859="","",IF(IntermediateCalcs!$AO$9="Yes",IntermediateCalcs!DH859*$CX859,IntermediateCalcs!DH859))</f>
        <v/>
      </c>
      <c r="DJ859" s="250" t="str">
        <f>IF(DataGoesHere!$B859="","",($CZ859-DI859))</f>
        <v/>
      </c>
      <c r="DK859" s="250" t="str">
        <f>IF(DataGoesHere!$B859="","",ABS($CZ859-DI859))</f>
        <v/>
      </c>
      <c r="DL859" s="250" t="str">
        <f>IF(DataGoesHere!$B859="","",DK859^2)</f>
        <v/>
      </c>
      <c r="DM859" s="249" t="str">
        <f>IF(DataGoesHere!$B859="","",DK859/$CZ859)</f>
        <v/>
      </c>
      <c r="DN859" s="250" t="str">
        <f>IF(DataGoesHere!$B859="","",SUM(DJ$2:DJ859)/AVERAGE(DK:DK))</f>
        <v/>
      </c>
      <c r="DP859" s="19" t="str">
        <f>IF(DataGoesHere!B859="",IF($DD859="Forecast",(Output!E$48*IntermediateCalcs!CY859)+Output!G$48,""),(Output!E$48*IntermediateCalcs!CY859)+Output!G$48)</f>
        <v/>
      </c>
      <c r="DQ859" s="274" t="str">
        <f>IF(DP859="","",IF(IntermediateCalcs!$AO$9="Yes",IntermediateCalcs!DP859*$CX859,IntermediateCalcs!DP859))</f>
        <v/>
      </c>
      <c r="DR859" s="250" t="str">
        <f>IF(DataGoesHere!$B859="","",($CZ859-DQ859))</f>
        <v/>
      </c>
      <c r="DS859" s="250" t="str">
        <f>IF(DataGoesHere!$B859="","",ABS($CZ859-DQ859))</f>
        <v/>
      </c>
      <c r="DT859" s="250" t="str">
        <f>IF(DataGoesHere!$B859="","",DS859^2)</f>
        <v/>
      </c>
      <c r="DU859" s="249" t="str">
        <f>IF(DataGoesHere!$B859="","",DS859/$CZ859)</f>
        <v/>
      </c>
      <c r="DV859" s="250" t="str">
        <f>IF(DataGoesHere!$B859="","",SUM(DR$2:DR859)/AVERAGE(DS:DS))</f>
        <v/>
      </c>
      <c r="DX859" s="19" t="str">
        <f>IF(DataGoesHere!$B858="","",(DB853*(Output!$O$49/Output!$P$49))+(IntermediateCalcs!DB854*(Output!$M$49/Output!$P$49))+(IntermediateCalcs!DB855*(Output!$K$49/Output!$P$49))+(DB856*(Output!$I$49/Output!$P$49))+(IntermediateCalcs!DB857*(Output!$G$49/Output!$P$49))+(IntermediateCalcs!DB858*(Output!$E$49/Output!$P$49)))</f>
        <v/>
      </c>
      <c r="DY859" s="274" t="str">
        <f>IF(DX859="","",IF(IntermediateCalcs!$AO$9="Yes",IntermediateCalcs!DX859*$CX859,IntermediateCalcs!DX859))</f>
        <v/>
      </c>
      <c r="DZ859" s="250" t="str">
        <f>IF(DataGoesHere!$B859="","",($CZ859-DY859))</f>
        <v/>
      </c>
      <c r="EA859" s="250" t="str">
        <f>IF(DataGoesHere!$B859="","",ABS($CZ859-DY859))</f>
        <v/>
      </c>
      <c r="EB859" s="250" t="str">
        <f>IF(DataGoesHere!$B859="","",EA859^2)</f>
        <v/>
      </c>
      <c r="EC859" s="249" t="str">
        <f>IF(DataGoesHere!$B859="","",EA859/$CZ859)</f>
        <v/>
      </c>
      <c r="ED859" s="250" t="str">
        <f>IF(DataGoesHere!$B859="","",SUM(DZ$2:DZ859)/AVERAGE(EA:EA))</f>
        <v/>
      </c>
    </row>
    <row r="860" spans="20:134" x14ac:dyDescent="0.2">
      <c r="T860" s="240"/>
      <c r="U860" s="86"/>
      <c r="V860" s="86"/>
      <c r="W860" s="86"/>
      <c r="X860" s="86"/>
      <c r="Y860" s="86"/>
      <c r="Z860" s="245" t="str">
        <f>IF(DataGoesHere!$B860="","",(DataGoesHere!$B860/SUM(DataGoesHere!$B854:'DataGoesHere'!$B865)))</f>
        <v/>
      </c>
      <c r="AA860" s="86"/>
      <c r="AB860" s="86"/>
      <c r="AC860" s="86"/>
      <c r="AD860" s="86"/>
      <c r="AE860" s="241"/>
      <c r="CV860" s="310" t="str">
        <f>IF(DataGoesHere!B860="","",DataGoesHere!A860)</f>
        <v/>
      </c>
      <c r="CW860" s="271">
        <f t="shared" ca="1" si="34"/>
        <v>7</v>
      </c>
      <c r="CX860" s="272">
        <f t="shared" ca="1" si="35"/>
        <v>1.0265458156689093</v>
      </c>
      <c r="CY860" s="266">
        <f>DataGoesHere!A860</f>
        <v>859</v>
      </c>
      <c r="CZ860" s="19" t="str">
        <f>IF(DataGoesHere!B860="","",DataGoesHere!B860)</f>
        <v/>
      </c>
      <c r="DA860" s="19" t="str">
        <f>IF(DataGoesHere!B860="","",IF(AH$5="No",DataGoesHere!B860,DataGoesHere!B860-(AH$2*(DataGoesHere!A860-1))))</f>
        <v/>
      </c>
      <c r="DB860" s="19" t="str">
        <f>IF(DataGoesHere!B860="","",IF(AO$9="No",DataGoesHere!B860,DataGoesHere!B860/CX860))</f>
        <v/>
      </c>
      <c r="DC860" s="19" t="str">
        <f>IF(DataGoesHere!B860="","",IF(AO$9="No",DA860,DA860/CX860))</f>
        <v/>
      </c>
      <c r="DD860" s="293" t="str">
        <f>IF(CZ860="",IF(COUNTIF(DD$2:DD859,"Forecast")&lt;Output!E$43,"Forecast",""),"Actual")</f>
        <v/>
      </c>
      <c r="DF860" s="19" t="str">
        <f>IF(DataGoesHere!B859="",IF(DD860="Forecast",(Output!$E$47*IntermediateCalcs!DH859)+((1-Output!$E$47)*IntermediateCalcs!DF859),""),(Output!$E$47*IntermediateCalcs!DB859)+((1-Output!$E$47)*IntermediateCalcs!DF859))</f>
        <v/>
      </c>
      <c r="DG860" s="19" t="str">
        <f>IF(DataGoesHere!B859="",IF(DD860="Forecast",(Output!$G$47*(IntermediateCalcs!DF860-IntermediateCalcs!DF859))+((1-Output!$G$47)*IntermediateCalcs!DG859),""),(Output!$G$47*(IntermediateCalcs!DF860-IntermediateCalcs!DF859))+((1-Output!$G$47)*IntermediateCalcs!DG859))</f>
        <v/>
      </c>
      <c r="DH860" s="19" t="str">
        <f>IF(DataGoesHere!B859="",IF(DD860="Forecast",DF860+DG860,""),DF860+DG860)</f>
        <v/>
      </c>
      <c r="DI860" s="274" t="str">
        <f>IF(DH860="","",IF(IntermediateCalcs!$AO$9="Yes",IntermediateCalcs!DH860*$CX860,IntermediateCalcs!DH860))</f>
        <v/>
      </c>
      <c r="DJ860" s="250" t="str">
        <f>IF(DataGoesHere!$B860="","",($CZ860-DI860))</f>
        <v/>
      </c>
      <c r="DK860" s="250" t="str">
        <f>IF(DataGoesHere!$B860="","",ABS($CZ860-DI860))</f>
        <v/>
      </c>
      <c r="DL860" s="250" t="str">
        <f>IF(DataGoesHere!$B860="","",DK860^2)</f>
        <v/>
      </c>
      <c r="DM860" s="249" t="str">
        <f>IF(DataGoesHere!$B860="","",DK860/$CZ860)</f>
        <v/>
      </c>
      <c r="DN860" s="250" t="str">
        <f>IF(DataGoesHere!$B860="","",SUM(DJ$2:DJ860)/AVERAGE(DK:DK))</f>
        <v/>
      </c>
      <c r="DP860" s="19" t="str">
        <f>IF(DataGoesHere!B860="",IF($DD860="Forecast",(Output!E$48*IntermediateCalcs!CY860)+Output!G$48,""),(Output!E$48*IntermediateCalcs!CY860)+Output!G$48)</f>
        <v/>
      </c>
      <c r="DQ860" s="274" t="str">
        <f>IF(DP860="","",IF(IntermediateCalcs!$AO$9="Yes",IntermediateCalcs!DP860*$CX860,IntermediateCalcs!DP860))</f>
        <v/>
      </c>
      <c r="DR860" s="250" t="str">
        <f>IF(DataGoesHere!$B860="","",($CZ860-DQ860))</f>
        <v/>
      </c>
      <c r="DS860" s="250" t="str">
        <f>IF(DataGoesHere!$B860="","",ABS($CZ860-DQ860))</f>
        <v/>
      </c>
      <c r="DT860" s="250" t="str">
        <f>IF(DataGoesHere!$B860="","",DS860^2)</f>
        <v/>
      </c>
      <c r="DU860" s="249" t="str">
        <f>IF(DataGoesHere!$B860="","",DS860/$CZ860)</f>
        <v/>
      </c>
      <c r="DV860" s="250" t="str">
        <f>IF(DataGoesHere!$B860="","",SUM(DR$2:DR860)/AVERAGE(DS:DS))</f>
        <v/>
      </c>
      <c r="DX860" s="19" t="str">
        <f>IF(DataGoesHere!$B859="","",(DB854*(Output!$O$49/Output!$P$49))+(IntermediateCalcs!DB855*(Output!$M$49/Output!$P$49))+(IntermediateCalcs!DB856*(Output!$K$49/Output!$P$49))+(DB857*(Output!$I$49/Output!$P$49))+(IntermediateCalcs!DB858*(Output!$G$49/Output!$P$49))+(IntermediateCalcs!DB859*(Output!$E$49/Output!$P$49)))</f>
        <v/>
      </c>
      <c r="DY860" s="274" t="str">
        <f>IF(DX860="","",IF(IntermediateCalcs!$AO$9="Yes",IntermediateCalcs!DX860*$CX860,IntermediateCalcs!DX860))</f>
        <v/>
      </c>
      <c r="DZ860" s="250" t="str">
        <f>IF(DataGoesHere!$B860="","",($CZ860-DY860))</f>
        <v/>
      </c>
      <c r="EA860" s="250" t="str">
        <f>IF(DataGoesHere!$B860="","",ABS($CZ860-DY860))</f>
        <v/>
      </c>
      <c r="EB860" s="250" t="str">
        <f>IF(DataGoesHere!$B860="","",EA860^2)</f>
        <v/>
      </c>
      <c r="EC860" s="249" t="str">
        <f>IF(DataGoesHere!$B860="","",EA860/$CZ860)</f>
        <v/>
      </c>
      <c r="ED860" s="250" t="str">
        <f>IF(DataGoesHere!$B860="","",SUM(DZ$2:DZ860)/AVERAGE(EA:EA))</f>
        <v/>
      </c>
    </row>
    <row r="861" spans="20:134" x14ac:dyDescent="0.2">
      <c r="T861" s="240"/>
      <c r="U861" s="86"/>
      <c r="V861" s="86"/>
      <c r="W861" s="86"/>
      <c r="X861" s="86"/>
      <c r="Y861" s="86"/>
      <c r="Z861" s="86"/>
      <c r="AA861" s="245" t="str">
        <f>IF(DataGoesHere!$B861="","",(DataGoesHere!$B861/SUM(DataGoesHere!$B854:'DataGoesHere'!$B865)))</f>
        <v/>
      </c>
      <c r="AB861" s="86"/>
      <c r="AC861" s="86"/>
      <c r="AD861" s="86"/>
      <c r="AE861" s="241"/>
      <c r="CV861" s="310" t="str">
        <f>IF(DataGoesHere!B861="","",DataGoesHere!A861)</f>
        <v/>
      </c>
      <c r="CW861" s="271">
        <f t="shared" ca="1" si="34"/>
        <v>8</v>
      </c>
      <c r="CX861" s="272">
        <f t="shared" ca="1" si="35"/>
        <v>1.0207492390681214</v>
      </c>
      <c r="CY861" s="266">
        <f>DataGoesHere!A861</f>
        <v>860</v>
      </c>
      <c r="CZ861" s="19" t="str">
        <f>IF(DataGoesHere!B861="","",DataGoesHere!B861)</f>
        <v/>
      </c>
      <c r="DA861" s="19" t="str">
        <f>IF(DataGoesHere!B861="","",IF(AH$5="No",DataGoesHere!B861,DataGoesHere!B861-(AH$2*(DataGoesHere!A861-1))))</f>
        <v/>
      </c>
      <c r="DB861" s="19" t="str">
        <f>IF(DataGoesHere!B861="","",IF(AO$9="No",DataGoesHere!B861,DataGoesHere!B861/CX861))</f>
        <v/>
      </c>
      <c r="DC861" s="19" t="str">
        <f>IF(DataGoesHere!B861="","",IF(AO$9="No",DA861,DA861/CX861))</f>
        <v/>
      </c>
      <c r="DD861" s="293" t="str">
        <f>IF(CZ861="",IF(COUNTIF(DD$2:DD860,"Forecast")&lt;Output!E$43,"Forecast",""),"Actual")</f>
        <v/>
      </c>
      <c r="DF861" s="19" t="str">
        <f>IF(DataGoesHere!B860="",IF(DD861="Forecast",(Output!$E$47*IntermediateCalcs!DH860)+((1-Output!$E$47)*IntermediateCalcs!DF860),""),(Output!$E$47*IntermediateCalcs!DB860)+((1-Output!$E$47)*IntermediateCalcs!DF860))</f>
        <v/>
      </c>
      <c r="DG861" s="19" t="str">
        <f>IF(DataGoesHere!B860="",IF(DD861="Forecast",(Output!$G$47*(IntermediateCalcs!DF861-IntermediateCalcs!DF860))+((1-Output!$G$47)*IntermediateCalcs!DG860),""),(Output!$G$47*(IntermediateCalcs!DF861-IntermediateCalcs!DF860))+((1-Output!$G$47)*IntermediateCalcs!DG860))</f>
        <v/>
      </c>
      <c r="DH861" s="19" t="str">
        <f>IF(DataGoesHere!B860="",IF(DD861="Forecast",DF861+DG861,""),DF861+DG861)</f>
        <v/>
      </c>
      <c r="DI861" s="274" t="str">
        <f>IF(DH861="","",IF(IntermediateCalcs!$AO$9="Yes",IntermediateCalcs!DH861*$CX861,IntermediateCalcs!DH861))</f>
        <v/>
      </c>
      <c r="DJ861" s="250" t="str">
        <f>IF(DataGoesHere!$B861="","",($CZ861-DI861))</f>
        <v/>
      </c>
      <c r="DK861" s="250" t="str">
        <f>IF(DataGoesHere!$B861="","",ABS($CZ861-DI861))</f>
        <v/>
      </c>
      <c r="DL861" s="250" t="str">
        <f>IF(DataGoesHere!$B861="","",DK861^2)</f>
        <v/>
      </c>
      <c r="DM861" s="249" t="str">
        <f>IF(DataGoesHere!$B861="","",DK861/$CZ861)</f>
        <v/>
      </c>
      <c r="DN861" s="250" t="str">
        <f>IF(DataGoesHere!$B861="","",SUM(DJ$2:DJ861)/AVERAGE(DK:DK))</f>
        <v/>
      </c>
      <c r="DP861" s="19" t="str">
        <f>IF(DataGoesHere!B861="",IF($DD861="Forecast",(Output!E$48*IntermediateCalcs!CY861)+Output!G$48,""),(Output!E$48*IntermediateCalcs!CY861)+Output!G$48)</f>
        <v/>
      </c>
      <c r="DQ861" s="274" t="str">
        <f>IF(DP861="","",IF(IntermediateCalcs!$AO$9="Yes",IntermediateCalcs!DP861*$CX861,IntermediateCalcs!DP861))</f>
        <v/>
      </c>
      <c r="DR861" s="250" t="str">
        <f>IF(DataGoesHere!$B861="","",($CZ861-DQ861))</f>
        <v/>
      </c>
      <c r="DS861" s="250" t="str">
        <f>IF(DataGoesHere!$B861="","",ABS($CZ861-DQ861))</f>
        <v/>
      </c>
      <c r="DT861" s="250" t="str">
        <f>IF(DataGoesHere!$B861="","",DS861^2)</f>
        <v/>
      </c>
      <c r="DU861" s="249" t="str">
        <f>IF(DataGoesHere!$B861="","",DS861/$CZ861)</f>
        <v/>
      </c>
      <c r="DV861" s="250" t="str">
        <f>IF(DataGoesHere!$B861="","",SUM(DR$2:DR861)/AVERAGE(DS:DS))</f>
        <v/>
      </c>
      <c r="DX861" s="19" t="str">
        <f>IF(DataGoesHere!$B860="","",(DB855*(Output!$O$49/Output!$P$49))+(IntermediateCalcs!DB856*(Output!$M$49/Output!$P$49))+(IntermediateCalcs!DB857*(Output!$K$49/Output!$P$49))+(DB858*(Output!$I$49/Output!$P$49))+(IntermediateCalcs!DB859*(Output!$G$49/Output!$P$49))+(IntermediateCalcs!DB860*(Output!$E$49/Output!$P$49)))</f>
        <v/>
      </c>
      <c r="DY861" s="274" t="str">
        <f>IF(DX861="","",IF(IntermediateCalcs!$AO$9="Yes",IntermediateCalcs!DX861*$CX861,IntermediateCalcs!DX861))</f>
        <v/>
      </c>
      <c r="DZ861" s="250" t="str">
        <f>IF(DataGoesHere!$B861="","",($CZ861-DY861))</f>
        <v/>
      </c>
      <c r="EA861" s="250" t="str">
        <f>IF(DataGoesHere!$B861="","",ABS($CZ861-DY861))</f>
        <v/>
      </c>
      <c r="EB861" s="250" t="str">
        <f>IF(DataGoesHere!$B861="","",EA861^2)</f>
        <v/>
      </c>
      <c r="EC861" s="249" t="str">
        <f>IF(DataGoesHere!$B861="","",EA861/$CZ861)</f>
        <v/>
      </c>
      <c r="ED861" s="250" t="str">
        <f>IF(DataGoesHere!$B861="","",SUM(DZ$2:DZ861)/AVERAGE(EA:EA))</f>
        <v/>
      </c>
    </row>
    <row r="862" spans="20:134" x14ac:dyDescent="0.2">
      <c r="T862" s="240"/>
      <c r="U862" s="86"/>
      <c r="V862" s="86"/>
      <c r="W862" s="86"/>
      <c r="X862" s="86"/>
      <c r="Y862" s="86"/>
      <c r="Z862" s="86"/>
      <c r="AA862" s="86"/>
      <c r="AB862" s="245" t="str">
        <f>IF(DataGoesHere!$B862="","",(DataGoesHere!$B862/SUM(DataGoesHere!$B854:'DataGoesHere'!$B865)))</f>
        <v/>
      </c>
      <c r="AC862" s="86"/>
      <c r="AD862" s="86"/>
      <c r="AE862" s="241"/>
      <c r="CV862" s="310" t="str">
        <f>IF(DataGoesHere!B862="","",DataGoesHere!A862)</f>
        <v/>
      </c>
      <c r="CW862" s="271">
        <f t="shared" ca="1" si="34"/>
        <v>9</v>
      </c>
      <c r="CX862" s="272">
        <f t="shared" ca="1" si="35"/>
        <v>1.0625330005567626</v>
      </c>
      <c r="CY862" s="266">
        <f>DataGoesHere!A862</f>
        <v>861</v>
      </c>
      <c r="CZ862" s="19" t="str">
        <f>IF(DataGoesHere!B862="","",DataGoesHere!B862)</f>
        <v/>
      </c>
      <c r="DA862" s="19" t="str">
        <f>IF(DataGoesHere!B862="","",IF(AH$5="No",DataGoesHere!B862,DataGoesHere!B862-(AH$2*(DataGoesHere!A862-1))))</f>
        <v/>
      </c>
      <c r="DB862" s="19" t="str">
        <f>IF(DataGoesHere!B862="","",IF(AO$9="No",DataGoesHere!B862,DataGoesHere!B862/CX862))</f>
        <v/>
      </c>
      <c r="DC862" s="19" t="str">
        <f>IF(DataGoesHere!B862="","",IF(AO$9="No",DA862,DA862/CX862))</f>
        <v/>
      </c>
      <c r="DD862" s="293" t="str">
        <f>IF(CZ862="",IF(COUNTIF(DD$2:DD861,"Forecast")&lt;Output!E$43,"Forecast",""),"Actual")</f>
        <v/>
      </c>
      <c r="DF862" s="19" t="str">
        <f>IF(DataGoesHere!B861="",IF(DD862="Forecast",(Output!$E$47*IntermediateCalcs!DH861)+((1-Output!$E$47)*IntermediateCalcs!DF861),""),(Output!$E$47*IntermediateCalcs!DB861)+((1-Output!$E$47)*IntermediateCalcs!DF861))</f>
        <v/>
      </c>
      <c r="DG862" s="19" t="str">
        <f>IF(DataGoesHere!B861="",IF(DD862="Forecast",(Output!$G$47*(IntermediateCalcs!DF862-IntermediateCalcs!DF861))+((1-Output!$G$47)*IntermediateCalcs!DG861),""),(Output!$G$47*(IntermediateCalcs!DF862-IntermediateCalcs!DF861))+((1-Output!$G$47)*IntermediateCalcs!DG861))</f>
        <v/>
      </c>
      <c r="DH862" s="19" t="str">
        <f>IF(DataGoesHere!B861="",IF(DD862="Forecast",DF862+DG862,""),DF862+DG862)</f>
        <v/>
      </c>
      <c r="DI862" s="274" t="str">
        <f>IF(DH862="","",IF(IntermediateCalcs!$AO$9="Yes",IntermediateCalcs!DH862*$CX862,IntermediateCalcs!DH862))</f>
        <v/>
      </c>
      <c r="DJ862" s="250" t="str">
        <f>IF(DataGoesHere!$B862="","",($CZ862-DI862))</f>
        <v/>
      </c>
      <c r="DK862" s="250" t="str">
        <f>IF(DataGoesHere!$B862="","",ABS($CZ862-DI862))</f>
        <v/>
      </c>
      <c r="DL862" s="250" t="str">
        <f>IF(DataGoesHere!$B862="","",DK862^2)</f>
        <v/>
      </c>
      <c r="DM862" s="249" t="str">
        <f>IF(DataGoesHere!$B862="","",DK862/$CZ862)</f>
        <v/>
      </c>
      <c r="DN862" s="250" t="str">
        <f>IF(DataGoesHere!$B862="","",SUM(DJ$2:DJ862)/AVERAGE(DK:DK))</f>
        <v/>
      </c>
      <c r="DP862" s="19" t="str">
        <f>IF(DataGoesHere!B862="",IF($DD862="Forecast",(Output!E$48*IntermediateCalcs!CY862)+Output!G$48,""),(Output!E$48*IntermediateCalcs!CY862)+Output!G$48)</f>
        <v/>
      </c>
      <c r="DQ862" s="274" t="str">
        <f>IF(DP862="","",IF(IntermediateCalcs!$AO$9="Yes",IntermediateCalcs!DP862*$CX862,IntermediateCalcs!DP862))</f>
        <v/>
      </c>
      <c r="DR862" s="250" t="str">
        <f>IF(DataGoesHere!$B862="","",($CZ862-DQ862))</f>
        <v/>
      </c>
      <c r="DS862" s="250" t="str">
        <f>IF(DataGoesHere!$B862="","",ABS($CZ862-DQ862))</f>
        <v/>
      </c>
      <c r="DT862" s="250" t="str">
        <f>IF(DataGoesHere!$B862="","",DS862^2)</f>
        <v/>
      </c>
      <c r="DU862" s="249" t="str">
        <f>IF(DataGoesHere!$B862="","",DS862/$CZ862)</f>
        <v/>
      </c>
      <c r="DV862" s="250" t="str">
        <f>IF(DataGoesHere!$B862="","",SUM(DR$2:DR862)/AVERAGE(DS:DS))</f>
        <v/>
      </c>
      <c r="DX862" s="19" t="str">
        <f>IF(DataGoesHere!$B861="","",(DB856*(Output!$O$49/Output!$P$49))+(IntermediateCalcs!DB857*(Output!$M$49/Output!$P$49))+(IntermediateCalcs!DB858*(Output!$K$49/Output!$P$49))+(DB859*(Output!$I$49/Output!$P$49))+(IntermediateCalcs!DB860*(Output!$G$49/Output!$P$49))+(IntermediateCalcs!DB861*(Output!$E$49/Output!$P$49)))</f>
        <v/>
      </c>
      <c r="DY862" s="274" t="str">
        <f>IF(DX862="","",IF(IntermediateCalcs!$AO$9="Yes",IntermediateCalcs!DX862*$CX862,IntermediateCalcs!DX862))</f>
        <v/>
      </c>
      <c r="DZ862" s="250" t="str">
        <f>IF(DataGoesHere!$B862="","",($CZ862-DY862))</f>
        <v/>
      </c>
      <c r="EA862" s="250" t="str">
        <f>IF(DataGoesHere!$B862="","",ABS($CZ862-DY862))</f>
        <v/>
      </c>
      <c r="EB862" s="250" t="str">
        <f>IF(DataGoesHere!$B862="","",EA862^2)</f>
        <v/>
      </c>
      <c r="EC862" s="249" t="str">
        <f>IF(DataGoesHere!$B862="","",EA862/$CZ862)</f>
        <v/>
      </c>
      <c r="ED862" s="250" t="str">
        <f>IF(DataGoesHere!$B862="","",SUM(DZ$2:DZ862)/AVERAGE(EA:EA))</f>
        <v/>
      </c>
    </row>
    <row r="863" spans="20:134" x14ac:dyDescent="0.2">
      <c r="T863" s="240"/>
      <c r="U863" s="86"/>
      <c r="V863" s="86"/>
      <c r="W863" s="86"/>
      <c r="X863" s="86"/>
      <c r="Y863" s="86"/>
      <c r="Z863" s="86"/>
      <c r="AA863" s="86"/>
      <c r="AB863" s="86"/>
      <c r="AC863" s="245" t="str">
        <f>IF(DataGoesHere!$B863="","",(DataGoesHere!$B863/SUM(DataGoesHere!$B854:'DataGoesHere'!$B865)))</f>
        <v/>
      </c>
      <c r="AD863" s="86"/>
      <c r="AE863" s="241"/>
      <c r="CV863" s="310" t="str">
        <f>IF(DataGoesHere!B863="","",DataGoesHere!A863)</f>
        <v/>
      </c>
      <c r="CW863" s="271">
        <f t="shared" ca="1" si="34"/>
        <v>10</v>
      </c>
      <c r="CX863" s="272">
        <f t="shared" ca="1" si="35"/>
        <v>0.92557634012077306</v>
      </c>
      <c r="CY863" s="266">
        <f>DataGoesHere!A863</f>
        <v>862</v>
      </c>
      <c r="CZ863" s="19" t="str">
        <f>IF(DataGoesHere!B863="","",DataGoesHere!B863)</f>
        <v/>
      </c>
      <c r="DA863" s="19" t="str">
        <f>IF(DataGoesHere!B863="","",IF(AH$5="No",DataGoesHere!B863,DataGoesHere!B863-(AH$2*(DataGoesHere!A863-1))))</f>
        <v/>
      </c>
      <c r="DB863" s="19" t="str">
        <f>IF(DataGoesHere!B863="","",IF(AO$9="No",DataGoesHere!B863,DataGoesHere!B863/CX863))</f>
        <v/>
      </c>
      <c r="DC863" s="19" t="str">
        <f>IF(DataGoesHere!B863="","",IF(AO$9="No",DA863,DA863/CX863))</f>
        <v/>
      </c>
      <c r="DD863" s="293" t="str">
        <f>IF(CZ863="",IF(COUNTIF(DD$2:DD862,"Forecast")&lt;Output!E$43,"Forecast",""),"Actual")</f>
        <v/>
      </c>
      <c r="DF863" s="19" t="str">
        <f>IF(DataGoesHere!B862="",IF(DD863="Forecast",(Output!$E$47*IntermediateCalcs!DH862)+((1-Output!$E$47)*IntermediateCalcs!DF862),""),(Output!$E$47*IntermediateCalcs!DB862)+((1-Output!$E$47)*IntermediateCalcs!DF862))</f>
        <v/>
      </c>
      <c r="DG863" s="19" t="str">
        <f>IF(DataGoesHere!B862="",IF(DD863="Forecast",(Output!$G$47*(IntermediateCalcs!DF863-IntermediateCalcs!DF862))+((1-Output!$G$47)*IntermediateCalcs!DG862),""),(Output!$G$47*(IntermediateCalcs!DF863-IntermediateCalcs!DF862))+((1-Output!$G$47)*IntermediateCalcs!DG862))</f>
        <v/>
      </c>
      <c r="DH863" s="19" t="str">
        <f>IF(DataGoesHere!B862="",IF(DD863="Forecast",DF863+DG863,""),DF863+DG863)</f>
        <v/>
      </c>
      <c r="DI863" s="274" t="str">
        <f>IF(DH863="","",IF(IntermediateCalcs!$AO$9="Yes",IntermediateCalcs!DH863*$CX863,IntermediateCalcs!DH863))</f>
        <v/>
      </c>
      <c r="DJ863" s="250" t="str">
        <f>IF(DataGoesHere!$B863="","",($CZ863-DI863))</f>
        <v/>
      </c>
      <c r="DK863" s="250" t="str">
        <f>IF(DataGoesHere!$B863="","",ABS($CZ863-DI863))</f>
        <v/>
      </c>
      <c r="DL863" s="250" t="str">
        <f>IF(DataGoesHere!$B863="","",DK863^2)</f>
        <v/>
      </c>
      <c r="DM863" s="249" t="str">
        <f>IF(DataGoesHere!$B863="","",DK863/$CZ863)</f>
        <v/>
      </c>
      <c r="DN863" s="250" t="str">
        <f>IF(DataGoesHere!$B863="","",SUM(DJ$2:DJ863)/AVERAGE(DK:DK))</f>
        <v/>
      </c>
      <c r="DP863" s="19" t="str">
        <f>IF(DataGoesHere!B863="",IF($DD863="Forecast",(Output!E$48*IntermediateCalcs!CY863)+Output!G$48,""),(Output!E$48*IntermediateCalcs!CY863)+Output!G$48)</f>
        <v/>
      </c>
      <c r="DQ863" s="274" t="str">
        <f>IF(DP863="","",IF(IntermediateCalcs!$AO$9="Yes",IntermediateCalcs!DP863*$CX863,IntermediateCalcs!DP863))</f>
        <v/>
      </c>
      <c r="DR863" s="250" t="str">
        <f>IF(DataGoesHere!$B863="","",($CZ863-DQ863))</f>
        <v/>
      </c>
      <c r="DS863" s="250" t="str">
        <f>IF(DataGoesHere!$B863="","",ABS($CZ863-DQ863))</f>
        <v/>
      </c>
      <c r="DT863" s="250" t="str">
        <f>IF(DataGoesHere!$B863="","",DS863^2)</f>
        <v/>
      </c>
      <c r="DU863" s="249" t="str">
        <f>IF(DataGoesHere!$B863="","",DS863/$CZ863)</f>
        <v/>
      </c>
      <c r="DV863" s="250" t="str">
        <f>IF(DataGoesHere!$B863="","",SUM(DR$2:DR863)/AVERAGE(DS:DS))</f>
        <v/>
      </c>
      <c r="DX863" s="19" t="str">
        <f>IF(DataGoesHere!$B862="","",(DB857*(Output!$O$49/Output!$P$49))+(IntermediateCalcs!DB858*(Output!$M$49/Output!$P$49))+(IntermediateCalcs!DB859*(Output!$K$49/Output!$P$49))+(DB860*(Output!$I$49/Output!$P$49))+(IntermediateCalcs!DB861*(Output!$G$49/Output!$P$49))+(IntermediateCalcs!DB862*(Output!$E$49/Output!$P$49)))</f>
        <v/>
      </c>
      <c r="DY863" s="274" t="str">
        <f>IF(DX863="","",IF(IntermediateCalcs!$AO$9="Yes",IntermediateCalcs!DX863*$CX863,IntermediateCalcs!DX863))</f>
        <v/>
      </c>
      <c r="DZ863" s="250" t="str">
        <f>IF(DataGoesHere!$B863="","",($CZ863-DY863))</f>
        <v/>
      </c>
      <c r="EA863" s="250" t="str">
        <f>IF(DataGoesHere!$B863="","",ABS($CZ863-DY863))</f>
        <v/>
      </c>
      <c r="EB863" s="250" t="str">
        <f>IF(DataGoesHere!$B863="","",EA863^2)</f>
        <v/>
      </c>
      <c r="EC863" s="249" t="str">
        <f>IF(DataGoesHere!$B863="","",EA863/$CZ863)</f>
        <v/>
      </c>
      <c r="ED863" s="250" t="str">
        <f>IF(DataGoesHere!$B863="","",SUM(DZ$2:DZ863)/AVERAGE(EA:EA))</f>
        <v/>
      </c>
    </row>
    <row r="864" spans="20:134" x14ac:dyDescent="0.2">
      <c r="T864" s="240"/>
      <c r="U864" s="86"/>
      <c r="V864" s="86"/>
      <c r="W864" s="86"/>
      <c r="X864" s="86"/>
      <c r="Y864" s="86"/>
      <c r="Z864" s="86"/>
      <c r="AA864" s="86"/>
      <c r="AB864" s="86"/>
      <c r="AC864" s="86"/>
      <c r="AD864" s="245" t="str">
        <f>IF(DataGoesHere!$B864="","",(DataGoesHere!$B864/SUM(DataGoesHere!$B854:'DataGoesHere'!$B865)))</f>
        <v/>
      </c>
      <c r="AE864" s="241"/>
      <c r="CV864" s="310" t="str">
        <f>IF(DataGoesHere!B864="","",DataGoesHere!A864)</f>
        <v/>
      </c>
      <c r="CW864" s="271">
        <f t="shared" ca="1" si="34"/>
        <v>11</v>
      </c>
      <c r="CX864" s="272">
        <f t="shared" ca="1" si="35"/>
        <v>0.97463169608807265</v>
      </c>
      <c r="CY864" s="266">
        <f>DataGoesHere!A864</f>
        <v>863</v>
      </c>
      <c r="CZ864" s="19" t="str">
        <f>IF(DataGoesHere!B864="","",DataGoesHere!B864)</f>
        <v/>
      </c>
      <c r="DA864" s="19" t="str">
        <f>IF(DataGoesHere!B864="","",IF(AH$5="No",DataGoesHere!B864,DataGoesHere!B864-(AH$2*(DataGoesHere!A864-1))))</f>
        <v/>
      </c>
      <c r="DB864" s="19" t="str">
        <f>IF(DataGoesHere!B864="","",IF(AO$9="No",DataGoesHere!B864,DataGoesHere!B864/CX864))</f>
        <v/>
      </c>
      <c r="DC864" s="19" t="str">
        <f>IF(DataGoesHere!B864="","",IF(AO$9="No",DA864,DA864/CX864))</f>
        <v/>
      </c>
      <c r="DD864" s="293" t="str">
        <f>IF(CZ864="",IF(COUNTIF(DD$2:DD863,"Forecast")&lt;Output!E$43,"Forecast",""),"Actual")</f>
        <v/>
      </c>
      <c r="DF864" s="19" t="str">
        <f>IF(DataGoesHere!B863="",IF(DD864="Forecast",(Output!$E$47*IntermediateCalcs!DH863)+((1-Output!$E$47)*IntermediateCalcs!DF863),""),(Output!$E$47*IntermediateCalcs!DB863)+((1-Output!$E$47)*IntermediateCalcs!DF863))</f>
        <v/>
      </c>
      <c r="DG864" s="19" t="str">
        <f>IF(DataGoesHere!B863="",IF(DD864="Forecast",(Output!$G$47*(IntermediateCalcs!DF864-IntermediateCalcs!DF863))+((1-Output!$G$47)*IntermediateCalcs!DG863),""),(Output!$G$47*(IntermediateCalcs!DF864-IntermediateCalcs!DF863))+((1-Output!$G$47)*IntermediateCalcs!DG863))</f>
        <v/>
      </c>
      <c r="DH864" s="19" t="str">
        <f>IF(DataGoesHere!B863="",IF(DD864="Forecast",DF864+DG864,""),DF864+DG864)</f>
        <v/>
      </c>
      <c r="DI864" s="274" t="str">
        <f>IF(DH864="","",IF(IntermediateCalcs!$AO$9="Yes",IntermediateCalcs!DH864*$CX864,IntermediateCalcs!DH864))</f>
        <v/>
      </c>
      <c r="DJ864" s="250" t="str">
        <f>IF(DataGoesHere!$B864="","",($CZ864-DI864))</f>
        <v/>
      </c>
      <c r="DK864" s="250" t="str">
        <f>IF(DataGoesHere!$B864="","",ABS($CZ864-DI864))</f>
        <v/>
      </c>
      <c r="DL864" s="250" t="str">
        <f>IF(DataGoesHere!$B864="","",DK864^2)</f>
        <v/>
      </c>
      <c r="DM864" s="249" t="str">
        <f>IF(DataGoesHere!$B864="","",DK864/$CZ864)</f>
        <v/>
      </c>
      <c r="DN864" s="250" t="str">
        <f>IF(DataGoesHere!$B864="","",SUM(DJ$2:DJ864)/AVERAGE(DK:DK))</f>
        <v/>
      </c>
      <c r="DP864" s="19" t="str">
        <f>IF(DataGoesHere!B864="",IF($DD864="Forecast",(Output!E$48*IntermediateCalcs!CY864)+Output!G$48,""),(Output!E$48*IntermediateCalcs!CY864)+Output!G$48)</f>
        <v/>
      </c>
      <c r="DQ864" s="274" t="str">
        <f>IF(DP864="","",IF(IntermediateCalcs!$AO$9="Yes",IntermediateCalcs!DP864*$CX864,IntermediateCalcs!DP864))</f>
        <v/>
      </c>
      <c r="DR864" s="250" t="str">
        <f>IF(DataGoesHere!$B864="","",($CZ864-DQ864))</f>
        <v/>
      </c>
      <c r="DS864" s="250" t="str">
        <f>IF(DataGoesHere!$B864="","",ABS($CZ864-DQ864))</f>
        <v/>
      </c>
      <c r="DT864" s="250" t="str">
        <f>IF(DataGoesHere!$B864="","",DS864^2)</f>
        <v/>
      </c>
      <c r="DU864" s="249" t="str">
        <f>IF(DataGoesHere!$B864="","",DS864/$CZ864)</f>
        <v/>
      </c>
      <c r="DV864" s="250" t="str">
        <f>IF(DataGoesHere!$B864="","",SUM(DR$2:DR864)/AVERAGE(DS:DS))</f>
        <v/>
      </c>
      <c r="DX864" s="19" t="str">
        <f>IF(DataGoesHere!$B863="","",(DB858*(Output!$O$49/Output!$P$49))+(IntermediateCalcs!DB859*(Output!$M$49/Output!$P$49))+(IntermediateCalcs!DB860*(Output!$K$49/Output!$P$49))+(DB861*(Output!$I$49/Output!$P$49))+(IntermediateCalcs!DB862*(Output!$G$49/Output!$P$49))+(IntermediateCalcs!DB863*(Output!$E$49/Output!$P$49)))</f>
        <v/>
      </c>
      <c r="DY864" s="274" t="str">
        <f>IF(DX864="","",IF(IntermediateCalcs!$AO$9="Yes",IntermediateCalcs!DX864*$CX864,IntermediateCalcs!DX864))</f>
        <v/>
      </c>
      <c r="DZ864" s="250" t="str">
        <f>IF(DataGoesHere!$B864="","",($CZ864-DY864))</f>
        <v/>
      </c>
      <c r="EA864" s="250" t="str">
        <f>IF(DataGoesHere!$B864="","",ABS($CZ864-DY864))</f>
        <v/>
      </c>
      <c r="EB864" s="250" t="str">
        <f>IF(DataGoesHere!$B864="","",EA864^2)</f>
        <v/>
      </c>
      <c r="EC864" s="249" t="str">
        <f>IF(DataGoesHere!$B864="","",EA864/$CZ864)</f>
        <v/>
      </c>
      <c r="ED864" s="250" t="str">
        <f>IF(DataGoesHere!$B864="","",SUM(DZ$2:DZ864)/AVERAGE(EA:EA))</f>
        <v/>
      </c>
    </row>
    <row r="865" spans="20:134" x14ac:dyDescent="0.2">
      <c r="T865" s="242"/>
      <c r="U865" s="243"/>
      <c r="V865" s="243"/>
      <c r="W865" s="243"/>
      <c r="X865" s="243"/>
      <c r="Y865" s="243"/>
      <c r="Z865" s="243"/>
      <c r="AA865" s="243"/>
      <c r="AB865" s="243"/>
      <c r="AC865" s="243"/>
      <c r="AD865" s="243"/>
      <c r="AE865" s="246" t="str">
        <f>IF(DataGoesHere!$B865="","",(DataGoesHere!$B865/SUM(DataGoesHere!$B854:'DataGoesHere'!$B865)))</f>
        <v/>
      </c>
      <c r="CV865" s="310" t="str">
        <f>IF(DataGoesHere!B865="","",DataGoesHere!A865)</f>
        <v/>
      </c>
      <c r="CW865" s="271">
        <f t="shared" ca="1" si="34"/>
        <v>12</v>
      </c>
      <c r="CX865" s="272">
        <f t="shared" ca="1" si="35"/>
        <v>1.0054005237672714</v>
      </c>
      <c r="CY865" s="266">
        <f>DataGoesHere!A865</f>
        <v>864</v>
      </c>
      <c r="CZ865" s="19" t="str">
        <f>IF(DataGoesHere!B865="","",DataGoesHere!B865)</f>
        <v/>
      </c>
      <c r="DA865" s="19" t="str">
        <f>IF(DataGoesHere!B865="","",IF(AH$5="No",DataGoesHere!B865,DataGoesHere!B865-(AH$2*(DataGoesHere!A865-1))))</f>
        <v/>
      </c>
      <c r="DB865" s="19" t="str">
        <f>IF(DataGoesHere!B865="","",IF(AO$9="No",DataGoesHere!B865,DataGoesHere!B865/CX865))</f>
        <v/>
      </c>
      <c r="DC865" s="19" t="str">
        <f>IF(DataGoesHere!B865="","",IF(AO$9="No",DA865,DA865/CX865))</f>
        <v/>
      </c>
      <c r="DD865" s="293" t="str">
        <f>IF(CZ865="",IF(COUNTIF(DD$2:DD864,"Forecast")&lt;Output!E$43,"Forecast",""),"Actual")</f>
        <v/>
      </c>
      <c r="DF865" s="19" t="str">
        <f>IF(DataGoesHere!B864="",IF(DD865="Forecast",(Output!$E$47*IntermediateCalcs!DH864)+((1-Output!$E$47)*IntermediateCalcs!DF864),""),(Output!$E$47*IntermediateCalcs!DB864)+((1-Output!$E$47)*IntermediateCalcs!DF864))</f>
        <v/>
      </c>
      <c r="DG865" s="19" t="str">
        <f>IF(DataGoesHere!B864="",IF(DD865="Forecast",(Output!$G$47*(IntermediateCalcs!DF865-IntermediateCalcs!DF864))+((1-Output!$G$47)*IntermediateCalcs!DG864),""),(Output!$G$47*(IntermediateCalcs!DF865-IntermediateCalcs!DF864))+((1-Output!$G$47)*IntermediateCalcs!DG864))</f>
        <v/>
      </c>
      <c r="DH865" s="19" t="str">
        <f>IF(DataGoesHere!B864="",IF(DD865="Forecast",DF865+DG865,""),DF865+DG865)</f>
        <v/>
      </c>
      <c r="DI865" s="274" t="str">
        <f>IF(DH865="","",IF(IntermediateCalcs!$AO$9="Yes",IntermediateCalcs!DH865*$CX865,IntermediateCalcs!DH865))</f>
        <v/>
      </c>
      <c r="DJ865" s="250" t="str">
        <f>IF(DataGoesHere!$B865="","",($CZ865-DI865))</f>
        <v/>
      </c>
      <c r="DK865" s="250" t="str">
        <f>IF(DataGoesHere!$B865="","",ABS($CZ865-DI865))</f>
        <v/>
      </c>
      <c r="DL865" s="250" t="str">
        <f>IF(DataGoesHere!$B865="","",DK865^2)</f>
        <v/>
      </c>
      <c r="DM865" s="249" t="str">
        <f>IF(DataGoesHere!$B865="","",DK865/$CZ865)</f>
        <v/>
      </c>
      <c r="DN865" s="250" t="str">
        <f>IF(DataGoesHere!$B865="","",SUM(DJ$2:DJ865)/AVERAGE(DK:DK))</f>
        <v/>
      </c>
      <c r="DP865" s="19" t="str">
        <f>IF(DataGoesHere!B865="",IF($DD865="Forecast",(Output!E$48*IntermediateCalcs!CY865)+Output!G$48,""),(Output!E$48*IntermediateCalcs!CY865)+Output!G$48)</f>
        <v/>
      </c>
      <c r="DQ865" s="274" t="str">
        <f>IF(DP865="","",IF(IntermediateCalcs!$AO$9="Yes",IntermediateCalcs!DP865*$CX865,IntermediateCalcs!DP865))</f>
        <v/>
      </c>
      <c r="DR865" s="250" t="str">
        <f>IF(DataGoesHere!$B865="","",($CZ865-DQ865))</f>
        <v/>
      </c>
      <c r="DS865" s="250" t="str">
        <f>IF(DataGoesHere!$B865="","",ABS($CZ865-DQ865))</f>
        <v/>
      </c>
      <c r="DT865" s="250" t="str">
        <f>IF(DataGoesHere!$B865="","",DS865^2)</f>
        <v/>
      </c>
      <c r="DU865" s="249" t="str">
        <f>IF(DataGoesHere!$B865="","",DS865/$CZ865)</f>
        <v/>
      </c>
      <c r="DV865" s="250" t="str">
        <f>IF(DataGoesHere!$B865="","",SUM(DR$2:DR865)/AVERAGE(DS:DS))</f>
        <v/>
      </c>
      <c r="DX865" s="19" t="str">
        <f>IF(DataGoesHere!$B864="","",(DB859*(Output!$O$49/Output!$P$49))+(IntermediateCalcs!DB860*(Output!$M$49/Output!$P$49))+(IntermediateCalcs!DB861*(Output!$K$49/Output!$P$49))+(DB862*(Output!$I$49/Output!$P$49))+(IntermediateCalcs!DB863*(Output!$G$49/Output!$P$49))+(IntermediateCalcs!DB864*(Output!$E$49/Output!$P$49)))</f>
        <v/>
      </c>
      <c r="DY865" s="274" t="str">
        <f>IF(DX865="","",IF(IntermediateCalcs!$AO$9="Yes",IntermediateCalcs!DX865*$CX865,IntermediateCalcs!DX865))</f>
        <v/>
      </c>
      <c r="DZ865" s="250" t="str">
        <f>IF(DataGoesHere!$B865="","",($CZ865-DY865))</f>
        <v/>
      </c>
      <c r="EA865" s="250" t="str">
        <f>IF(DataGoesHere!$B865="","",ABS($CZ865-DY865))</f>
        <v/>
      </c>
      <c r="EB865" s="250" t="str">
        <f>IF(DataGoesHere!$B865="","",EA865^2)</f>
        <v/>
      </c>
      <c r="EC865" s="249" t="str">
        <f>IF(DataGoesHere!$B865="","",EA865/$CZ865)</f>
        <v/>
      </c>
      <c r="ED865" s="250" t="str">
        <f>IF(DataGoesHere!$B865="","",SUM(DZ$2:DZ865)/AVERAGE(EA:EA))</f>
        <v/>
      </c>
    </row>
    <row r="866" spans="20:134" x14ac:dyDescent="0.2">
      <c r="T866" s="244" t="str">
        <f>IF(DataGoesHere!$B866="","",(DataGoesHere!$B866/SUM(DataGoesHere!$B866:'DataGoesHere'!$B877)))</f>
        <v/>
      </c>
      <c r="U866" s="238"/>
      <c r="V866" s="238"/>
      <c r="W866" s="238"/>
      <c r="X866" s="238"/>
      <c r="Y866" s="238"/>
      <c r="Z866" s="238"/>
      <c r="AA866" s="238"/>
      <c r="AB866" s="238"/>
      <c r="AC866" s="238"/>
      <c r="AD866" s="238"/>
      <c r="AE866" s="239"/>
      <c r="CV866" s="310" t="str">
        <f>IF(DataGoesHere!B866="","",DataGoesHere!A866)</f>
        <v/>
      </c>
      <c r="CW866" s="271">
        <f t="shared" ca="1" si="34"/>
        <v>1</v>
      </c>
      <c r="CX866" s="272">
        <f t="shared" ca="1" si="35"/>
        <v>1.3236179355303281</v>
      </c>
      <c r="CY866" s="266">
        <f>DataGoesHere!A866</f>
        <v>865</v>
      </c>
      <c r="CZ866" s="19" t="str">
        <f>IF(DataGoesHere!B866="","",DataGoesHere!B866)</f>
        <v/>
      </c>
      <c r="DA866" s="19" t="str">
        <f>IF(DataGoesHere!B866="","",IF(AH$5="No",DataGoesHere!B866,DataGoesHere!B866-(AH$2*(DataGoesHere!A866-1))))</f>
        <v/>
      </c>
      <c r="DB866" s="19" t="str">
        <f>IF(DataGoesHere!B866="","",IF(AO$9="No",DataGoesHere!B866,DataGoesHere!B866/CX866))</f>
        <v/>
      </c>
      <c r="DC866" s="19" t="str">
        <f>IF(DataGoesHere!B866="","",IF(AO$9="No",DA866,DA866/CX866))</f>
        <v/>
      </c>
      <c r="DD866" s="293" t="str">
        <f>IF(CZ866="",IF(COUNTIF(DD$2:DD865,"Forecast")&lt;Output!E$43,"Forecast",""),"Actual")</f>
        <v/>
      </c>
      <c r="DF866" s="19" t="str">
        <f>IF(DataGoesHere!B865="",IF(DD866="Forecast",(Output!$E$47*IntermediateCalcs!DH865)+((1-Output!$E$47)*IntermediateCalcs!DF865),""),(Output!$E$47*IntermediateCalcs!DB865)+((1-Output!$E$47)*IntermediateCalcs!DF865))</f>
        <v/>
      </c>
      <c r="DG866" s="19" t="str">
        <f>IF(DataGoesHere!B865="",IF(DD866="Forecast",(Output!$G$47*(IntermediateCalcs!DF866-IntermediateCalcs!DF865))+((1-Output!$G$47)*IntermediateCalcs!DG865),""),(Output!$G$47*(IntermediateCalcs!DF866-IntermediateCalcs!DF865))+((1-Output!$G$47)*IntermediateCalcs!DG865))</f>
        <v/>
      </c>
      <c r="DH866" s="19" t="str">
        <f>IF(DataGoesHere!B865="",IF(DD866="Forecast",DF866+DG866,""),DF866+DG866)</f>
        <v/>
      </c>
      <c r="DI866" s="274" t="str">
        <f>IF(DH866="","",IF(IntermediateCalcs!$AO$9="Yes",IntermediateCalcs!DH866*$CX866,IntermediateCalcs!DH866))</f>
        <v/>
      </c>
      <c r="DJ866" s="250" t="str">
        <f>IF(DataGoesHere!$B866="","",($CZ866-DI866))</f>
        <v/>
      </c>
      <c r="DK866" s="250" t="str">
        <f>IF(DataGoesHere!$B866="","",ABS($CZ866-DI866))</f>
        <v/>
      </c>
      <c r="DL866" s="250" t="str">
        <f>IF(DataGoesHere!$B866="","",DK866^2)</f>
        <v/>
      </c>
      <c r="DM866" s="249" t="str">
        <f>IF(DataGoesHere!$B866="","",DK866/$CZ866)</f>
        <v/>
      </c>
      <c r="DN866" s="250" t="str">
        <f>IF(DataGoesHere!$B866="","",SUM(DJ$2:DJ866)/AVERAGE(DK:DK))</f>
        <v/>
      </c>
      <c r="DP866" s="19" t="str">
        <f>IF(DataGoesHere!B866="",IF($DD866="Forecast",(Output!E$48*IntermediateCalcs!CY866)+Output!G$48,""),(Output!E$48*IntermediateCalcs!CY866)+Output!G$48)</f>
        <v/>
      </c>
      <c r="DQ866" s="274" t="str">
        <f>IF(DP866="","",IF(IntermediateCalcs!$AO$9="Yes",IntermediateCalcs!DP866*$CX866,IntermediateCalcs!DP866))</f>
        <v/>
      </c>
      <c r="DR866" s="250" t="str">
        <f>IF(DataGoesHere!$B866="","",($CZ866-DQ866))</f>
        <v/>
      </c>
      <c r="DS866" s="250" t="str">
        <f>IF(DataGoesHere!$B866="","",ABS($CZ866-DQ866))</f>
        <v/>
      </c>
      <c r="DT866" s="250" t="str">
        <f>IF(DataGoesHere!$B866="","",DS866^2)</f>
        <v/>
      </c>
      <c r="DU866" s="249" t="str">
        <f>IF(DataGoesHere!$B866="","",DS866/$CZ866)</f>
        <v/>
      </c>
      <c r="DV866" s="250" t="str">
        <f>IF(DataGoesHere!$B866="","",SUM(DR$2:DR866)/AVERAGE(DS:DS))</f>
        <v/>
      </c>
      <c r="DX866" s="19" t="str">
        <f>IF(DataGoesHere!$B865="","",(DB860*(Output!$O$49/Output!$P$49))+(IntermediateCalcs!DB861*(Output!$M$49/Output!$P$49))+(IntermediateCalcs!DB862*(Output!$K$49/Output!$P$49))+(DB863*(Output!$I$49/Output!$P$49))+(IntermediateCalcs!DB864*(Output!$G$49/Output!$P$49))+(IntermediateCalcs!DB865*(Output!$E$49/Output!$P$49)))</f>
        <v/>
      </c>
      <c r="DY866" s="274" t="str">
        <f>IF(DX866="","",IF(IntermediateCalcs!$AO$9="Yes",IntermediateCalcs!DX866*$CX866,IntermediateCalcs!DX866))</f>
        <v/>
      </c>
      <c r="DZ866" s="250" t="str">
        <f>IF(DataGoesHere!$B866="","",($CZ866-DY866))</f>
        <v/>
      </c>
      <c r="EA866" s="250" t="str">
        <f>IF(DataGoesHere!$B866="","",ABS($CZ866-DY866))</f>
        <v/>
      </c>
      <c r="EB866" s="250" t="str">
        <f>IF(DataGoesHere!$B866="","",EA866^2)</f>
        <v/>
      </c>
      <c r="EC866" s="249" t="str">
        <f>IF(DataGoesHere!$B866="","",EA866/$CZ866)</f>
        <v/>
      </c>
      <c r="ED866" s="250" t="str">
        <f>IF(DataGoesHere!$B866="","",SUM(DZ$2:DZ866)/AVERAGE(EA:EA))</f>
        <v/>
      </c>
    </row>
    <row r="867" spans="20:134" x14ac:dyDescent="0.2">
      <c r="T867" s="240"/>
      <c r="U867" s="245" t="str">
        <f>IF(DataGoesHere!$B867="","",(DataGoesHere!$B867/SUM(DataGoesHere!$B867:'DataGoesHere'!$B877)))</f>
        <v/>
      </c>
      <c r="V867" s="86"/>
      <c r="W867" s="86"/>
      <c r="X867" s="86"/>
      <c r="Y867" s="86"/>
      <c r="Z867" s="86"/>
      <c r="AA867" s="86"/>
      <c r="AB867" s="86"/>
      <c r="AC867" s="86"/>
      <c r="AD867" s="86"/>
      <c r="AE867" s="241"/>
      <c r="CV867" s="310" t="str">
        <f>IF(DataGoesHere!B867="","",DataGoesHere!A867)</f>
        <v/>
      </c>
      <c r="CW867" s="271">
        <f t="shared" ca="1" si="34"/>
        <v>2</v>
      </c>
      <c r="CX867" s="272">
        <f t="shared" ca="1" si="35"/>
        <v>0.80574490527728204</v>
      </c>
      <c r="CY867" s="266">
        <f>DataGoesHere!A867</f>
        <v>866</v>
      </c>
      <c r="CZ867" s="19" t="str">
        <f>IF(DataGoesHere!B867="","",DataGoesHere!B867)</f>
        <v/>
      </c>
      <c r="DA867" s="19" t="str">
        <f>IF(DataGoesHere!B867="","",IF(AH$5="No",DataGoesHere!B867,DataGoesHere!B867-(AH$2*(DataGoesHere!A867-1))))</f>
        <v/>
      </c>
      <c r="DB867" s="19" t="str">
        <f>IF(DataGoesHere!B867="","",IF(AO$9="No",DataGoesHere!B867,DataGoesHere!B867/CX867))</f>
        <v/>
      </c>
      <c r="DC867" s="19" t="str">
        <f>IF(DataGoesHere!B867="","",IF(AO$9="No",DA867,DA867/CX867))</f>
        <v/>
      </c>
      <c r="DD867" s="293" t="str">
        <f>IF(CZ867="",IF(COUNTIF(DD$2:DD866,"Forecast")&lt;Output!E$43,"Forecast",""),"Actual")</f>
        <v/>
      </c>
      <c r="DF867" s="19" t="str">
        <f>IF(DataGoesHere!B866="",IF(DD867="Forecast",(Output!$E$47*IntermediateCalcs!DH866)+((1-Output!$E$47)*IntermediateCalcs!DF866),""),(Output!$E$47*IntermediateCalcs!DB866)+((1-Output!$E$47)*IntermediateCalcs!DF866))</f>
        <v/>
      </c>
      <c r="DG867" s="19" t="str">
        <f>IF(DataGoesHere!B866="",IF(DD867="Forecast",(Output!$G$47*(IntermediateCalcs!DF867-IntermediateCalcs!DF866))+((1-Output!$G$47)*IntermediateCalcs!DG866),""),(Output!$G$47*(IntermediateCalcs!DF867-IntermediateCalcs!DF866))+((1-Output!$G$47)*IntermediateCalcs!DG866))</f>
        <v/>
      </c>
      <c r="DH867" s="19" t="str">
        <f>IF(DataGoesHere!B866="",IF(DD867="Forecast",DF867+DG867,""),DF867+DG867)</f>
        <v/>
      </c>
      <c r="DI867" s="274" t="str">
        <f>IF(DH867="","",IF(IntermediateCalcs!$AO$9="Yes",IntermediateCalcs!DH867*$CX867,IntermediateCalcs!DH867))</f>
        <v/>
      </c>
      <c r="DJ867" s="250" t="str">
        <f>IF(DataGoesHere!$B867="","",($CZ867-DI867))</f>
        <v/>
      </c>
      <c r="DK867" s="250" t="str">
        <f>IF(DataGoesHere!$B867="","",ABS($CZ867-DI867))</f>
        <v/>
      </c>
      <c r="DL867" s="250" t="str">
        <f>IF(DataGoesHere!$B867="","",DK867^2)</f>
        <v/>
      </c>
      <c r="DM867" s="249" t="str">
        <f>IF(DataGoesHere!$B867="","",DK867/$CZ867)</f>
        <v/>
      </c>
      <c r="DN867" s="250" t="str">
        <f>IF(DataGoesHere!$B867="","",SUM(DJ$2:DJ867)/AVERAGE(DK:DK))</f>
        <v/>
      </c>
      <c r="DP867" s="19" t="str">
        <f>IF(DataGoesHere!B867="",IF($DD867="Forecast",(Output!E$48*IntermediateCalcs!CY867)+Output!G$48,""),(Output!E$48*IntermediateCalcs!CY867)+Output!G$48)</f>
        <v/>
      </c>
      <c r="DQ867" s="274" t="str">
        <f>IF(DP867="","",IF(IntermediateCalcs!$AO$9="Yes",IntermediateCalcs!DP867*$CX867,IntermediateCalcs!DP867))</f>
        <v/>
      </c>
      <c r="DR867" s="250" t="str">
        <f>IF(DataGoesHere!$B867="","",($CZ867-DQ867))</f>
        <v/>
      </c>
      <c r="DS867" s="250" t="str">
        <f>IF(DataGoesHere!$B867="","",ABS($CZ867-DQ867))</f>
        <v/>
      </c>
      <c r="DT867" s="250" t="str">
        <f>IF(DataGoesHere!$B867="","",DS867^2)</f>
        <v/>
      </c>
      <c r="DU867" s="249" t="str">
        <f>IF(DataGoesHere!$B867="","",DS867/$CZ867)</f>
        <v/>
      </c>
      <c r="DV867" s="250" t="str">
        <f>IF(DataGoesHere!$B867="","",SUM(DR$2:DR867)/AVERAGE(DS:DS))</f>
        <v/>
      </c>
      <c r="DX867" s="19" t="str">
        <f>IF(DataGoesHere!$B866="","",(DB861*(Output!$O$49/Output!$P$49))+(IntermediateCalcs!DB862*(Output!$M$49/Output!$P$49))+(IntermediateCalcs!DB863*(Output!$K$49/Output!$P$49))+(DB864*(Output!$I$49/Output!$P$49))+(IntermediateCalcs!DB865*(Output!$G$49/Output!$P$49))+(IntermediateCalcs!DB866*(Output!$E$49/Output!$P$49)))</f>
        <v/>
      </c>
      <c r="DY867" s="274" t="str">
        <f>IF(DX867="","",IF(IntermediateCalcs!$AO$9="Yes",IntermediateCalcs!DX867*$CX867,IntermediateCalcs!DX867))</f>
        <v/>
      </c>
      <c r="DZ867" s="250" t="str">
        <f>IF(DataGoesHere!$B867="","",($CZ867-DY867))</f>
        <v/>
      </c>
      <c r="EA867" s="250" t="str">
        <f>IF(DataGoesHere!$B867="","",ABS($CZ867-DY867))</f>
        <v/>
      </c>
      <c r="EB867" s="250" t="str">
        <f>IF(DataGoesHere!$B867="","",EA867^2)</f>
        <v/>
      </c>
      <c r="EC867" s="249" t="str">
        <f>IF(DataGoesHere!$B867="","",EA867/$CZ867)</f>
        <v/>
      </c>
      <c r="ED867" s="250" t="str">
        <f>IF(DataGoesHere!$B867="","",SUM(DZ$2:DZ867)/AVERAGE(EA:EA))</f>
        <v/>
      </c>
    </row>
    <row r="868" spans="20:134" x14ac:dyDescent="0.2">
      <c r="T868" s="240"/>
      <c r="U868" s="86"/>
      <c r="V868" s="245" t="str">
        <f>IF(DataGoesHere!$B868="","",(DataGoesHere!$B868/SUM(DataGoesHere!$B866:'DataGoesHere'!$B877)))</f>
        <v/>
      </c>
      <c r="W868" s="86"/>
      <c r="X868" s="86"/>
      <c r="Y868" s="86"/>
      <c r="Z868" s="86"/>
      <c r="AA868" s="86"/>
      <c r="AB868" s="86"/>
      <c r="AC868" s="86"/>
      <c r="AD868" s="86"/>
      <c r="AE868" s="241"/>
      <c r="CV868" s="310" t="str">
        <f>IF(DataGoesHere!B868="","",DataGoesHere!A868)</f>
        <v/>
      </c>
      <c r="CW868" s="271">
        <f t="shared" ca="1" si="34"/>
        <v>3</v>
      </c>
      <c r="CX868" s="272">
        <f t="shared" ca="1" si="35"/>
        <v>0.79862940076451561</v>
      </c>
      <c r="CY868" s="266">
        <f>DataGoesHere!A868</f>
        <v>867</v>
      </c>
      <c r="CZ868" s="19" t="str">
        <f>IF(DataGoesHere!B868="","",DataGoesHere!B868)</f>
        <v/>
      </c>
      <c r="DA868" s="19" t="str">
        <f>IF(DataGoesHere!B868="","",IF(AH$5="No",DataGoesHere!B868,DataGoesHere!B868-(AH$2*(DataGoesHere!A868-1))))</f>
        <v/>
      </c>
      <c r="DB868" s="19" t="str">
        <f>IF(DataGoesHere!B868="","",IF(AO$9="No",DataGoesHere!B868,DataGoesHere!B868/CX868))</f>
        <v/>
      </c>
      <c r="DC868" s="19" t="str">
        <f>IF(DataGoesHere!B868="","",IF(AO$9="No",DA868,DA868/CX868))</f>
        <v/>
      </c>
      <c r="DD868" s="293" t="str">
        <f>IF(CZ868="",IF(COUNTIF(DD$2:DD867,"Forecast")&lt;Output!E$43,"Forecast",""),"Actual")</f>
        <v/>
      </c>
      <c r="DF868" s="19" t="str">
        <f>IF(DataGoesHere!B867="",IF(DD868="Forecast",(Output!$E$47*IntermediateCalcs!DH867)+((1-Output!$E$47)*IntermediateCalcs!DF867),""),(Output!$E$47*IntermediateCalcs!DB867)+((1-Output!$E$47)*IntermediateCalcs!DF867))</f>
        <v/>
      </c>
      <c r="DG868" s="19" t="str">
        <f>IF(DataGoesHere!B867="",IF(DD868="Forecast",(Output!$G$47*(IntermediateCalcs!DF868-IntermediateCalcs!DF867))+((1-Output!$G$47)*IntermediateCalcs!DG867),""),(Output!$G$47*(IntermediateCalcs!DF868-IntermediateCalcs!DF867))+((1-Output!$G$47)*IntermediateCalcs!DG867))</f>
        <v/>
      </c>
      <c r="DH868" s="19" t="str">
        <f>IF(DataGoesHere!B867="",IF(DD868="Forecast",DF868+DG868,""),DF868+DG868)</f>
        <v/>
      </c>
      <c r="DI868" s="274" t="str">
        <f>IF(DH868="","",IF(IntermediateCalcs!$AO$9="Yes",IntermediateCalcs!DH868*$CX868,IntermediateCalcs!DH868))</f>
        <v/>
      </c>
      <c r="DJ868" s="250" t="str">
        <f>IF(DataGoesHere!$B868="","",($CZ868-DI868))</f>
        <v/>
      </c>
      <c r="DK868" s="250" t="str">
        <f>IF(DataGoesHere!$B868="","",ABS($CZ868-DI868))</f>
        <v/>
      </c>
      <c r="DL868" s="250" t="str">
        <f>IF(DataGoesHere!$B868="","",DK868^2)</f>
        <v/>
      </c>
      <c r="DM868" s="249" t="str">
        <f>IF(DataGoesHere!$B868="","",DK868/$CZ868)</f>
        <v/>
      </c>
      <c r="DN868" s="250" t="str">
        <f>IF(DataGoesHere!$B868="","",SUM(DJ$2:DJ868)/AVERAGE(DK:DK))</f>
        <v/>
      </c>
      <c r="DP868" s="19" t="str">
        <f>IF(DataGoesHere!B868="",IF($DD868="Forecast",(Output!E$48*IntermediateCalcs!CY868)+Output!G$48,""),(Output!E$48*IntermediateCalcs!CY868)+Output!G$48)</f>
        <v/>
      </c>
      <c r="DQ868" s="274" t="str">
        <f>IF(DP868="","",IF(IntermediateCalcs!$AO$9="Yes",IntermediateCalcs!DP868*$CX868,IntermediateCalcs!DP868))</f>
        <v/>
      </c>
      <c r="DR868" s="250" t="str">
        <f>IF(DataGoesHere!$B868="","",($CZ868-DQ868))</f>
        <v/>
      </c>
      <c r="DS868" s="250" t="str">
        <f>IF(DataGoesHere!$B868="","",ABS($CZ868-DQ868))</f>
        <v/>
      </c>
      <c r="DT868" s="250" t="str">
        <f>IF(DataGoesHere!$B868="","",DS868^2)</f>
        <v/>
      </c>
      <c r="DU868" s="249" t="str">
        <f>IF(DataGoesHere!$B868="","",DS868/$CZ868)</f>
        <v/>
      </c>
      <c r="DV868" s="250" t="str">
        <f>IF(DataGoesHere!$B868="","",SUM(DR$2:DR868)/AVERAGE(DS:DS))</f>
        <v/>
      </c>
      <c r="DX868" s="19" t="str">
        <f>IF(DataGoesHere!$B867="","",(DB862*(Output!$O$49/Output!$P$49))+(IntermediateCalcs!DB863*(Output!$M$49/Output!$P$49))+(IntermediateCalcs!DB864*(Output!$K$49/Output!$P$49))+(DB865*(Output!$I$49/Output!$P$49))+(IntermediateCalcs!DB866*(Output!$G$49/Output!$P$49))+(IntermediateCalcs!DB867*(Output!$E$49/Output!$P$49)))</f>
        <v/>
      </c>
      <c r="DY868" s="274" t="str">
        <f>IF(DX868="","",IF(IntermediateCalcs!$AO$9="Yes",IntermediateCalcs!DX868*$CX868,IntermediateCalcs!DX868))</f>
        <v/>
      </c>
      <c r="DZ868" s="250" t="str">
        <f>IF(DataGoesHere!$B868="","",($CZ868-DY868))</f>
        <v/>
      </c>
      <c r="EA868" s="250" t="str">
        <f>IF(DataGoesHere!$B868="","",ABS($CZ868-DY868))</f>
        <v/>
      </c>
      <c r="EB868" s="250" t="str">
        <f>IF(DataGoesHere!$B868="","",EA868^2)</f>
        <v/>
      </c>
      <c r="EC868" s="249" t="str">
        <f>IF(DataGoesHere!$B868="","",EA868/$CZ868)</f>
        <v/>
      </c>
      <c r="ED868" s="250" t="str">
        <f>IF(DataGoesHere!$B868="","",SUM(DZ$2:DZ868)/AVERAGE(EA:EA))</f>
        <v/>
      </c>
    </row>
    <row r="869" spans="20:134" x14ac:dyDescent="0.2">
      <c r="T869" s="240"/>
      <c r="U869" s="86"/>
      <c r="V869" s="86"/>
      <c r="W869" s="245" t="str">
        <f>IF(DataGoesHere!$B869="","",(DataGoesHere!$B869/SUM(DataGoesHere!$B866:'DataGoesHere'!$B877)))</f>
        <v/>
      </c>
      <c r="X869" s="86"/>
      <c r="Y869" s="86"/>
      <c r="Z869" s="86"/>
      <c r="AA869" s="86"/>
      <c r="AB869" s="86"/>
      <c r="AC869" s="86"/>
      <c r="AD869" s="86"/>
      <c r="AE869" s="241"/>
      <c r="CV869" s="310" t="str">
        <f>IF(DataGoesHere!B869="","",DataGoesHere!A869)</f>
        <v/>
      </c>
      <c r="CW869" s="271">
        <f t="shared" ca="1" si="34"/>
        <v>4</v>
      </c>
      <c r="CX869" s="272">
        <f t="shared" ca="1" si="35"/>
        <v>1.0149292433706087</v>
      </c>
      <c r="CY869" s="266">
        <f>DataGoesHere!A869</f>
        <v>868</v>
      </c>
      <c r="CZ869" s="19" t="str">
        <f>IF(DataGoesHere!B869="","",DataGoesHere!B869)</f>
        <v/>
      </c>
      <c r="DA869" s="19" t="str">
        <f>IF(DataGoesHere!B869="","",IF(AH$5="No",DataGoesHere!B869,DataGoesHere!B869-(AH$2*(DataGoesHere!A869-1))))</f>
        <v/>
      </c>
      <c r="DB869" s="19" t="str">
        <f>IF(DataGoesHere!B869="","",IF(AO$9="No",DataGoesHere!B869,DataGoesHere!B869/CX869))</f>
        <v/>
      </c>
      <c r="DC869" s="19" t="str">
        <f>IF(DataGoesHere!B869="","",IF(AO$9="No",DA869,DA869/CX869))</f>
        <v/>
      </c>
      <c r="DD869" s="293" t="str">
        <f>IF(CZ869="",IF(COUNTIF(DD$2:DD868,"Forecast")&lt;Output!E$43,"Forecast",""),"Actual")</f>
        <v/>
      </c>
      <c r="DF869" s="19" t="str">
        <f>IF(DataGoesHere!B868="",IF(DD869="Forecast",(Output!$E$47*IntermediateCalcs!DH868)+((1-Output!$E$47)*IntermediateCalcs!DF868),""),(Output!$E$47*IntermediateCalcs!DB868)+((1-Output!$E$47)*IntermediateCalcs!DF868))</f>
        <v/>
      </c>
      <c r="DG869" s="19" t="str">
        <f>IF(DataGoesHere!B868="",IF(DD869="Forecast",(Output!$G$47*(IntermediateCalcs!DF869-IntermediateCalcs!DF868))+((1-Output!$G$47)*IntermediateCalcs!DG868),""),(Output!$G$47*(IntermediateCalcs!DF869-IntermediateCalcs!DF868))+((1-Output!$G$47)*IntermediateCalcs!DG868))</f>
        <v/>
      </c>
      <c r="DH869" s="19" t="str">
        <f>IF(DataGoesHere!B868="",IF(DD869="Forecast",DF869+DG869,""),DF869+DG869)</f>
        <v/>
      </c>
      <c r="DI869" s="274" t="str">
        <f>IF(DH869="","",IF(IntermediateCalcs!$AO$9="Yes",IntermediateCalcs!DH869*$CX869,IntermediateCalcs!DH869))</f>
        <v/>
      </c>
      <c r="DJ869" s="250" t="str">
        <f>IF(DataGoesHere!$B869="","",($CZ869-DI869))</f>
        <v/>
      </c>
      <c r="DK869" s="250" t="str">
        <f>IF(DataGoesHere!$B869="","",ABS($CZ869-DI869))</f>
        <v/>
      </c>
      <c r="DL869" s="250" t="str">
        <f>IF(DataGoesHere!$B869="","",DK869^2)</f>
        <v/>
      </c>
      <c r="DM869" s="249" t="str">
        <f>IF(DataGoesHere!$B869="","",DK869/$CZ869)</f>
        <v/>
      </c>
      <c r="DN869" s="250" t="str">
        <f>IF(DataGoesHere!$B869="","",SUM(DJ$2:DJ869)/AVERAGE(DK:DK))</f>
        <v/>
      </c>
      <c r="DP869" s="19" t="str">
        <f>IF(DataGoesHere!B869="",IF($DD869="Forecast",(Output!E$48*IntermediateCalcs!CY869)+Output!G$48,""),(Output!E$48*IntermediateCalcs!CY869)+Output!G$48)</f>
        <v/>
      </c>
      <c r="DQ869" s="274" t="str">
        <f>IF(DP869="","",IF(IntermediateCalcs!$AO$9="Yes",IntermediateCalcs!DP869*$CX869,IntermediateCalcs!DP869))</f>
        <v/>
      </c>
      <c r="DR869" s="250" t="str">
        <f>IF(DataGoesHere!$B869="","",($CZ869-DQ869))</f>
        <v/>
      </c>
      <c r="DS869" s="250" t="str">
        <f>IF(DataGoesHere!$B869="","",ABS($CZ869-DQ869))</f>
        <v/>
      </c>
      <c r="DT869" s="250" t="str">
        <f>IF(DataGoesHere!$B869="","",DS869^2)</f>
        <v/>
      </c>
      <c r="DU869" s="249" t="str">
        <f>IF(DataGoesHere!$B869="","",DS869/$CZ869)</f>
        <v/>
      </c>
      <c r="DV869" s="250" t="str">
        <f>IF(DataGoesHere!$B869="","",SUM(DR$2:DR869)/AVERAGE(DS:DS))</f>
        <v/>
      </c>
      <c r="DX869" s="19" t="str">
        <f>IF(DataGoesHere!$B868="","",(DB863*(Output!$O$49/Output!$P$49))+(IntermediateCalcs!DB864*(Output!$M$49/Output!$P$49))+(IntermediateCalcs!DB865*(Output!$K$49/Output!$P$49))+(DB866*(Output!$I$49/Output!$P$49))+(IntermediateCalcs!DB867*(Output!$G$49/Output!$P$49))+(IntermediateCalcs!DB868*(Output!$E$49/Output!$P$49)))</f>
        <v/>
      </c>
      <c r="DY869" s="274" t="str">
        <f>IF(DX869="","",IF(IntermediateCalcs!$AO$9="Yes",IntermediateCalcs!DX869*$CX869,IntermediateCalcs!DX869))</f>
        <v/>
      </c>
      <c r="DZ869" s="250" t="str">
        <f>IF(DataGoesHere!$B869="","",($CZ869-DY869))</f>
        <v/>
      </c>
      <c r="EA869" s="250" t="str">
        <f>IF(DataGoesHere!$B869="","",ABS($CZ869-DY869))</f>
        <v/>
      </c>
      <c r="EB869" s="250" t="str">
        <f>IF(DataGoesHere!$B869="","",EA869^2)</f>
        <v/>
      </c>
      <c r="EC869" s="249" t="str">
        <f>IF(DataGoesHere!$B869="","",EA869/$CZ869)</f>
        <v/>
      </c>
      <c r="ED869" s="250" t="str">
        <f>IF(DataGoesHere!$B869="","",SUM(DZ$2:DZ869)/AVERAGE(EA:EA))</f>
        <v/>
      </c>
    </row>
    <row r="870" spans="20:134" x14ac:dyDescent="0.2">
      <c r="T870" s="240"/>
      <c r="U870" s="86"/>
      <c r="V870" s="86"/>
      <c r="W870" s="86"/>
      <c r="X870" s="245" t="str">
        <f>IF(DataGoesHere!$B870="","",(DataGoesHere!$B870/SUM(DataGoesHere!$B866:'DataGoesHere'!$B877)))</f>
        <v/>
      </c>
      <c r="Y870" s="86"/>
      <c r="Z870" s="86"/>
      <c r="AA870" s="86"/>
      <c r="AB870" s="86"/>
      <c r="AC870" s="86"/>
      <c r="AD870" s="86"/>
      <c r="AE870" s="241"/>
      <c r="CV870" s="310" t="str">
        <f>IF(DataGoesHere!B870="","",DataGoesHere!A870)</f>
        <v/>
      </c>
      <c r="CW870" s="271">
        <f t="shared" ca="1" si="34"/>
        <v>5</v>
      </c>
      <c r="CX870" s="272">
        <f t="shared" ca="1" si="35"/>
        <v>0.97875414397996308</v>
      </c>
      <c r="CY870" s="266">
        <f>DataGoesHere!A870</f>
        <v>869</v>
      </c>
      <c r="CZ870" s="19" t="str">
        <f>IF(DataGoesHere!B870="","",DataGoesHere!B870)</f>
        <v/>
      </c>
      <c r="DA870" s="19" t="str">
        <f>IF(DataGoesHere!B870="","",IF(AH$5="No",DataGoesHere!B870,DataGoesHere!B870-(AH$2*(DataGoesHere!A870-1))))</f>
        <v/>
      </c>
      <c r="DB870" s="19" t="str">
        <f>IF(DataGoesHere!B870="","",IF(AO$9="No",DataGoesHere!B870,DataGoesHere!B870/CX870))</f>
        <v/>
      </c>
      <c r="DC870" s="19" t="str">
        <f>IF(DataGoesHere!B870="","",IF(AO$9="No",DA870,DA870/CX870))</f>
        <v/>
      </c>
      <c r="DD870" s="293" t="str">
        <f>IF(CZ870="",IF(COUNTIF(DD$2:DD869,"Forecast")&lt;Output!E$43,"Forecast",""),"Actual")</f>
        <v/>
      </c>
      <c r="DF870" s="19" t="str">
        <f>IF(DataGoesHere!B869="",IF(DD870="Forecast",(Output!$E$47*IntermediateCalcs!DH869)+((1-Output!$E$47)*IntermediateCalcs!DF869),""),(Output!$E$47*IntermediateCalcs!DB869)+((1-Output!$E$47)*IntermediateCalcs!DF869))</f>
        <v/>
      </c>
      <c r="DG870" s="19" t="str">
        <f>IF(DataGoesHere!B869="",IF(DD870="Forecast",(Output!$G$47*(IntermediateCalcs!DF870-IntermediateCalcs!DF869))+((1-Output!$G$47)*IntermediateCalcs!DG869),""),(Output!$G$47*(IntermediateCalcs!DF870-IntermediateCalcs!DF869))+((1-Output!$G$47)*IntermediateCalcs!DG869))</f>
        <v/>
      </c>
      <c r="DH870" s="19" t="str">
        <f>IF(DataGoesHere!B869="",IF(DD870="Forecast",DF870+DG870,""),DF870+DG870)</f>
        <v/>
      </c>
      <c r="DI870" s="274" t="str">
        <f>IF(DH870="","",IF(IntermediateCalcs!$AO$9="Yes",IntermediateCalcs!DH870*$CX870,IntermediateCalcs!DH870))</f>
        <v/>
      </c>
      <c r="DJ870" s="250" t="str">
        <f>IF(DataGoesHere!$B870="","",($CZ870-DI870))</f>
        <v/>
      </c>
      <c r="DK870" s="250" t="str">
        <f>IF(DataGoesHere!$B870="","",ABS($CZ870-DI870))</f>
        <v/>
      </c>
      <c r="DL870" s="250" t="str">
        <f>IF(DataGoesHere!$B870="","",DK870^2)</f>
        <v/>
      </c>
      <c r="DM870" s="249" t="str">
        <f>IF(DataGoesHere!$B870="","",DK870/$CZ870)</f>
        <v/>
      </c>
      <c r="DN870" s="250" t="str">
        <f>IF(DataGoesHere!$B870="","",SUM(DJ$2:DJ870)/AVERAGE(DK:DK))</f>
        <v/>
      </c>
      <c r="DP870" s="19" t="str">
        <f>IF(DataGoesHere!B870="",IF($DD870="Forecast",(Output!E$48*IntermediateCalcs!CY870)+Output!G$48,""),(Output!E$48*IntermediateCalcs!CY870)+Output!G$48)</f>
        <v/>
      </c>
      <c r="DQ870" s="274" t="str">
        <f>IF(DP870="","",IF(IntermediateCalcs!$AO$9="Yes",IntermediateCalcs!DP870*$CX870,IntermediateCalcs!DP870))</f>
        <v/>
      </c>
      <c r="DR870" s="250" t="str">
        <f>IF(DataGoesHere!$B870="","",($CZ870-DQ870))</f>
        <v/>
      </c>
      <c r="DS870" s="250" t="str">
        <f>IF(DataGoesHere!$B870="","",ABS($CZ870-DQ870))</f>
        <v/>
      </c>
      <c r="DT870" s="250" t="str">
        <f>IF(DataGoesHere!$B870="","",DS870^2)</f>
        <v/>
      </c>
      <c r="DU870" s="249" t="str">
        <f>IF(DataGoesHere!$B870="","",DS870/$CZ870)</f>
        <v/>
      </c>
      <c r="DV870" s="250" t="str">
        <f>IF(DataGoesHere!$B870="","",SUM(DR$2:DR870)/AVERAGE(DS:DS))</f>
        <v/>
      </c>
      <c r="DX870" s="19" t="str">
        <f>IF(DataGoesHere!$B869="","",(DB864*(Output!$O$49/Output!$P$49))+(IntermediateCalcs!DB865*(Output!$M$49/Output!$P$49))+(IntermediateCalcs!DB866*(Output!$K$49/Output!$P$49))+(DB867*(Output!$I$49/Output!$P$49))+(IntermediateCalcs!DB868*(Output!$G$49/Output!$P$49))+(IntermediateCalcs!DB869*(Output!$E$49/Output!$P$49)))</f>
        <v/>
      </c>
      <c r="DY870" s="274" t="str">
        <f>IF(DX870="","",IF(IntermediateCalcs!$AO$9="Yes",IntermediateCalcs!DX870*$CX870,IntermediateCalcs!DX870))</f>
        <v/>
      </c>
      <c r="DZ870" s="250" t="str">
        <f>IF(DataGoesHere!$B870="","",($CZ870-DY870))</f>
        <v/>
      </c>
      <c r="EA870" s="250" t="str">
        <f>IF(DataGoesHere!$B870="","",ABS($CZ870-DY870))</f>
        <v/>
      </c>
      <c r="EB870" s="250" t="str">
        <f>IF(DataGoesHere!$B870="","",EA870^2)</f>
        <v/>
      </c>
      <c r="EC870" s="249" t="str">
        <f>IF(DataGoesHere!$B870="","",EA870/$CZ870)</f>
        <v/>
      </c>
      <c r="ED870" s="250" t="str">
        <f>IF(DataGoesHere!$B870="","",SUM(DZ$2:DZ870)/AVERAGE(EA:EA))</f>
        <v/>
      </c>
    </row>
    <row r="871" spans="20:134" x14ac:dyDescent="0.2">
      <c r="T871" s="240"/>
      <c r="U871" s="86"/>
      <c r="V871" s="86"/>
      <c r="W871" s="86"/>
      <c r="X871" s="86"/>
      <c r="Y871" s="245" t="str">
        <f>IF(DataGoesHere!$B871="","",(DataGoesHere!$B871/SUM(DataGoesHere!$B866:'DataGoesHere'!$B877)))</f>
        <v/>
      </c>
      <c r="Z871" s="86"/>
      <c r="AA871" s="86"/>
      <c r="AB871" s="86"/>
      <c r="AC871" s="86"/>
      <c r="AD871" s="86"/>
      <c r="AE871" s="241"/>
      <c r="CV871" s="310" t="str">
        <f>IF(DataGoesHere!B871="","",DataGoesHere!A871)</f>
        <v/>
      </c>
      <c r="CW871" s="271">
        <f t="shared" ca="1" si="34"/>
        <v>6</v>
      </c>
      <c r="CX871" s="272">
        <f t="shared" ca="1" si="35"/>
        <v>1.0779088099730167</v>
      </c>
      <c r="CY871" s="266">
        <f>DataGoesHere!A871</f>
        <v>870</v>
      </c>
      <c r="CZ871" s="19" t="str">
        <f>IF(DataGoesHere!B871="","",DataGoesHere!B871)</f>
        <v/>
      </c>
      <c r="DA871" s="19" t="str">
        <f>IF(DataGoesHere!B871="","",IF(AH$5="No",DataGoesHere!B871,DataGoesHere!B871-(AH$2*(DataGoesHere!A871-1))))</f>
        <v/>
      </c>
      <c r="DB871" s="19" t="str">
        <f>IF(DataGoesHere!B871="","",IF(AO$9="No",DataGoesHere!B871,DataGoesHere!B871/CX871))</f>
        <v/>
      </c>
      <c r="DC871" s="19" t="str">
        <f>IF(DataGoesHere!B871="","",IF(AO$9="No",DA871,DA871/CX871))</f>
        <v/>
      </c>
      <c r="DD871" s="293" t="str">
        <f>IF(CZ871="",IF(COUNTIF(DD$2:DD870,"Forecast")&lt;Output!E$43,"Forecast",""),"Actual")</f>
        <v/>
      </c>
      <c r="DF871" s="19" t="str">
        <f>IF(DataGoesHere!B870="",IF(DD871="Forecast",(Output!$E$47*IntermediateCalcs!DH870)+((1-Output!$E$47)*IntermediateCalcs!DF870),""),(Output!$E$47*IntermediateCalcs!DB870)+((1-Output!$E$47)*IntermediateCalcs!DF870))</f>
        <v/>
      </c>
      <c r="DG871" s="19" t="str">
        <f>IF(DataGoesHere!B870="",IF(DD871="Forecast",(Output!$G$47*(IntermediateCalcs!DF871-IntermediateCalcs!DF870))+((1-Output!$G$47)*IntermediateCalcs!DG870),""),(Output!$G$47*(IntermediateCalcs!DF871-IntermediateCalcs!DF870))+((1-Output!$G$47)*IntermediateCalcs!DG870))</f>
        <v/>
      </c>
      <c r="DH871" s="19" t="str">
        <f>IF(DataGoesHere!B870="",IF(DD871="Forecast",DF871+DG871,""),DF871+DG871)</f>
        <v/>
      </c>
      <c r="DI871" s="274" t="str">
        <f>IF(DH871="","",IF(IntermediateCalcs!$AO$9="Yes",IntermediateCalcs!DH871*$CX871,IntermediateCalcs!DH871))</f>
        <v/>
      </c>
      <c r="DJ871" s="250" t="str">
        <f>IF(DataGoesHere!$B871="","",($CZ871-DI871))</f>
        <v/>
      </c>
      <c r="DK871" s="250" t="str">
        <f>IF(DataGoesHere!$B871="","",ABS($CZ871-DI871))</f>
        <v/>
      </c>
      <c r="DL871" s="250" t="str">
        <f>IF(DataGoesHere!$B871="","",DK871^2)</f>
        <v/>
      </c>
      <c r="DM871" s="249" t="str">
        <f>IF(DataGoesHere!$B871="","",DK871/$CZ871)</f>
        <v/>
      </c>
      <c r="DN871" s="250" t="str">
        <f>IF(DataGoesHere!$B871="","",SUM(DJ$2:DJ871)/AVERAGE(DK:DK))</f>
        <v/>
      </c>
      <c r="DP871" s="19" t="str">
        <f>IF(DataGoesHere!B871="",IF($DD871="Forecast",(Output!E$48*IntermediateCalcs!CY871)+Output!G$48,""),(Output!E$48*IntermediateCalcs!CY871)+Output!G$48)</f>
        <v/>
      </c>
      <c r="DQ871" s="274" t="str">
        <f>IF(DP871="","",IF(IntermediateCalcs!$AO$9="Yes",IntermediateCalcs!DP871*$CX871,IntermediateCalcs!DP871))</f>
        <v/>
      </c>
      <c r="DR871" s="250" t="str">
        <f>IF(DataGoesHere!$B871="","",($CZ871-DQ871))</f>
        <v/>
      </c>
      <c r="DS871" s="250" t="str">
        <f>IF(DataGoesHere!$B871="","",ABS($CZ871-DQ871))</f>
        <v/>
      </c>
      <c r="DT871" s="250" t="str">
        <f>IF(DataGoesHere!$B871="","",DS871^2)</f>
        <v/>
      </c>
      <c r="DU871" s="249" t="str">
        <f>IF(DataGoesHere!$B871="","",DS871/$CZ871)</f>
        <v/>
      </c>
      <c r="DV871" s="250" t="str">
        <f>IF(DataGoesHere!$B871="","",SUM(DR$2:DR871)/AVERAGE(DS:DS))</f>
        <v/>
      </c>
      <c r="DX871" s="19" t="str">
        <f>IF(DataGoesHere!$B870="","",(DB865*(Output!$O$49/Output!$P$49))+(IntermediateCalcs!DB866*(Output!$M$49/Output!$P$49))+(IntermediateCalcs!DB867*(Output!$K$49/Output!$P$49))+(DB868*(Output!$I$49/Output!$P$49))+(IntermediateCalcs!DB869*(Output!$G$49/Output!$P$49))+(IntermediateCalcs!DB870*(Output!$E$49/Output!$P$49)))</f>
        <v/>
      </c>
      <c r="DY871" s="274" t="str">
        <f>IF(DX871="","",IF(IntermediateCalcs!$AO$9="Yes",IntermediateCalcs!DX871*$CX871,IntermediateCalcs!DX871))</f>
        <v/>
      </c>
      <c r="DZ871" s="250" t="str">
        <f>IF(DataGoesHere!$B871="","",($CZ871-DY871))</f>
        <v/>
      </c>
      <c r="EA871" s="250" t="str">
        <f>IF(DataGoesHere!$B871="","",ABS($CZ871-DY871))</f>
        <v/>
      </c>
      <c r="EB871" s="250" t="str">
        <f>IF(DataGoesHere!$B871="","",EA871^2)</f>
        <v/>
      </c>
      <c r="EC871" s="249" t="str">
        <f>IF(DataGoesHere!$B871="","",EA871/$CZ871)</f>
        <v/>
      </c>
      <c r="ED871" s="250" t="str">
        <f>IF(DataGoesHere!$B871="","",SUM(DZ$2:DZ871)/AVERAGE(EA:EA))</f>
        <v/>
      </c>
    </row>
    <row r="872" spans="20:134" x14ac:dyDescent="0.2">
      <c r="T872" s="240"/>
      <c r="U872" s="86"/>
      <c r="V872" s="86"/>
      <c r="W872" s="86"/>
      <c r="X872" s="86"/>
      <c r="Y872" s="86"/>
      <c r="Z872" s="245" t="str">
        <f>IF(DataGoesHere!$B872="","",(DataGoesHere!$B872/SUM(DataGoesHere!$B866:'DataGoesHere'!$B877)))</f>
        <v/>
      </c>
      <c r="AA872" s="86"/>
      <c r="AB872" s="86"/>
      <c r="AC872" s="86"/>
      <c r="AD872" s="86"/>
      <c r="AE872" s="241"/>
      <c r="CV872" s="310" t="str">
        <f>IF(DataGoesHere!B872="","",DataGoesHere!A872)</f>
        <v/>
      </c>
      <c r="CW872" s="271">
        <f t="shared" ca="1" si="34"/>
        <v>7</v>
      </c>
      <c r="CX872" s="272">
        <f t="shared" ca="1" si="35"/>
        <v>1.0265458156689093</v>
      </c>
      <c r="CY872" s="266">
        <f>DataGoesHere!A872</f>
        <v>871</v>
      </c>
      <c r="CZ872" s="19" t="str">
        <f>IF(DataGoesHere!B872="","",DataGoesHere!B872)</f>
        <v/>
      </c>
      <c r="DA872" s="19" t="str">
        <f>IF(DataGoesHere!B872="","",IF(AH$5="No",DataGoesHere!B872,DataGoesHere!B872-(AH$2*(DataGoesHere!A872-1))))</f>
        <v/>
      </c>
      <c r="DB872" s="19" t="str">
        <f>IF(DataGoesHere!B872="","",IF(AO$9="No",DataGoesHere!B872,DataGoesHere!B872/CX872))</f>
        <v/>
      </c>
      <c r="DC872" s="19" t="str">
        <f>IF(DataGoesHere!B872="","",IF(AO$9="No",DA872,DA872/CX872))</f>
        <v/>
      </c>
      <c r="DD872" s="293" t="str">
        <f>IF(CZ872="",IF(COUNTIF(DD$2:DD871,"Forecast")&lt;Output!E$43,"Forecast",""),"Actual")</f>
        <v/>
      </c>
      <c r="DF872" s="19" t="str">
        <f>IF(DataGoesHere!B871="",IF(DD872="Forecast",(Output!$E$47*IntermediateCalcs!DH871)+((1-Output!$E$47)*IntermediateCalcs!DF871),""),(Output!$E$47*IntermediateCalcs!DB871)+((1-Output!$E$47)*IntermediateCalcs!DF871))</f>
        <v/>
      </c>
      <c r="DG872" s="19" t="str">
        <f>IF(DataGoesHere!B871="",IF(DD872="Forecast",(Output!$G$47*(IntermediateCalcs!DF872-IntermediateCalcs!DF871))+((1-Output!$G$47)*IntermediateCalcs!DG871),""),(Output!$G$47*(IntermediateCalcs!DF872-IntermediateCalcs!DF871))+((1-Output!$G$47)*IntermediateCalcs!DG871))</f>
        <v/>
      </c>
      <c r="DH872" s="19" t="str">
        <f>IF(DataGoesHere!B871="",IF(DD872="Forecast",DF872+DG872,""),DF872+DG872)</f>
        <v/>
      </c>
      <c r="DI872" s="274" t="str">
        <f>IF(DH872="","",IF(IntermediateCalcs!$AO$9="Yes",IntermediateCalcs!DH872*$CX872,IntermediateCalcs!DH872))</f>
        <v/>
      </c>
      <c r="DJ872" s="250" t="str">
        <f>IF(DataGoesHere!$B872="","",($CZ872-DI872))</f>
        <v/>
      </c>
      <c r="DK872" s="250" t="str">
        <f>IF(DataGoesHere!$B872="","",ABS($CZ872-DI872))</f>
        <v/>
      </c>
      <c r="DL872" s="250" t="str">
        <f>IF(DataGoesHere!$B872="","",DK872^2)</f>
        <v/>
      </c>
      <c r="DM872" s="249" t="str">
        <f>IF(DataGoesHere!$B872="","",DK872/$CZ872)</f>
        <v/>
      </c>
      <c r="DN872" s="250" t="str">
        <f>IF(DataGoesHere!$B872="","",SUM(DJ$2:DJ872)/AVERAGE(DK:DK))</f>
        <v/>
      </c>
      <c r="DP872" s="19" t="str">
        <f>IF(DataGoesHere!B872="",IF($DD872="Forecast",(Output!E$48*IntermediateCalcs!CY872)+Output!G$48,""),(Output!E$48*IntermediateCalcs!CY872)+Output!G$48)</f>
        <v/>
      </c>
      <c r="DQ872" s="274" t="str">
        <f>IF(DP872="","",IF(IntermediateCalcs!$AO$9="Yes",IntermediateCalcs!DP872*$CX872,IntermediateCalcs!DP872))</f>
        <v/>
      </c>
      <c r="DR872" s="250" t="str">
        <f>IF(DataGoesHere!$B872="","",($CZ872-DQ872))</f>
        <v/>
      </c>
      <c r="DS872" s="250" t="str">
        <f>IF(DataGoesHere!$B872="","",ABS($CZ872-DQ872))</f>
        <v/>
      </c>
      <c r="DT872" s="250" t="str">
        <f>IF(DataGoesHere!$B872="","",DS872^2)</f>
        <v/>
      </c>
      <c r="DU872" s="249" t="str">
        <f>IF(DataGoesHere!$B872="","",DS872/$CZ872)</f>
        <v/>
      </c>
      <c r="DV872" s="250" t="str">
        <f>IF(DataGoesHere!$B872="","",SUM(DR$2:DR872)/AVERAGE(DS:DS))</f>
        <v/>
      </c>
      <c r="DX872" s="19" t="str">
        <f>IF(DataGoesHere!$B871="","",(DB866*(Output!$O$49/Output!$P$49))+(IntermediateCalcs!DB867*(Output!$M$49/Output!$P$49))+(IntermediateCalcs!DB868*(Output!$K$49/Output!$P$49))+(DB869*(Output!$I$49/Output!$P$49))+(IntermediateCalcs!DB870*(Output!$G$49/Output!$P$49))+(IntermediateCalcs!DB871*(Output!$E$49/Output!$P$49)))</f>
        <v/>
      </c>
      <c r="DY872" s="274" t="str">
        <f>IF(DX872="","",IF(IntermediateCalcs!$AO$9="Yes",IntermediateCalcs!DX872*$CX872,IntermediateCalcs!DX872))</f>
        <v/>
      </c>
      <c r="DZ872" s="250" t="str">
        <f>IF(DataGoesHere!$B872="","",($CZ872-DY872))</f>
        <v/>
      </c>
      <c r="EA872" s="250" t="str">
        <f>IF(DataGoesHere!$B872="","",ABS($CZ872-DY872))</f>
        <v/>
      </c>
      <c r="EB872" s="250" t="str">
        <f>IF(DataGoesHere!$B872="","",EA872^2)</f>
        <v/>
      </c>
      <c r="EC872" s="249" t="str">
        <f>IF(DataGoesHere!$B872="","",EA872/$CZ872)</f>
        <v/>
      </c>
      <c r="ED872" s="250" t="str">
        <f>IF(DataGoesHere!$B872="","",SUM(DZ$2:DZ872)/AVERAGE(EA:EA))</f>
        <v/>
      </c>
    </row>
    <row r="873" spans="20:134" x14ac:dyDescent="0.2">
      <c r="T873" s="240"/>
      <c r="U873" s="86"/>
      <c r="V873" s="86"/>
      <c r="W873" s="86"/>
      <c r="X873" s="86"/>
      <c r="Y873" s="86"/>
      <c r="Z873" s="86"/>
      <c r="AA873" s="245" t="str">
        <f>IF(DataGoesHere!$B873="","",(DataGoesHere!$B873/SUM(DataGoesHere!$B866:'DataGoesHere'!$B877)))</f>
        <v/>
      </c>
      <c r="AB873" s="86"/>
      <c r="AC873" s="86"/>
      <c r="AD873" s="86"/>
      <c r="AE873" s="241"/>
      <c r="CV873" s="310" t="str">
        <f>IF(DataGoesHere!B873="","",DataGoesHere!A873)</f>
        <v/>
      </c>
      <c r="CW873" s="271">
        <f t="shared" ca="1" si="34"/>
        <v>8</v>
      </c>
      <c r="CX873" s="272">
        <f t="shared" ca="1" si="35"/>
        <v>1.0207492390681214</v>
      </c>
      <c r="CY873" s="266">
        <f>DataGoesHere!A873</f>
        <v>872</v>
      </c>
      <c r="CZ873" s="19" t="str">
        <f>IF(DataGoesHere!B873="","",DataGoesHere!B873)</f>
        <v/>
      </c>
      <c r="DA873" s="19" t="str">
        <f>IF(DataGoesHere!B873="","",IF(AH$5="No",DataGoesHere!B873,DataGoesHere!B873-(AH$2*(DataGoesHere!A873-1))))</f>
        <v/>
      </c>
      <c r="DB873" s="19" t="str">
        <f>IF(DataGoesHere!B873="","",IF(AO$9="No",DataGoesHere!B873,DataGoesHere!B873/CX873))</f>
        <v/>
      </c>
      <c r="DC873" s="19" t="str">
        <f>IF(DataGoesHere!B873="","",IF(AO$9="No",DA873,DA873/CX873))</f>
        <v/>
      </c>
      <c r="DD873" s="293" t="str">
        <f>IF(CZ873="",IF(COUNTIF(DD$2:DD872,"Forecast")&lt;Output!E$43,"Forecast",""),"Actual")</f>
        <v/>
      </c>
      <c r="DF873" s="19" t="str">
        <f>IF(DataGoesHere!B872="",IF(DD873="Forecast",(Output!$E$47*IntermediateCalcs!DH872)+((1-Output!$E$47)*IntermediateCalcs!DF872),""),(Output!$E$47*IntermediateCalcs!DB872)+((1-Output!$E$47)*IntermediateCalcs!DF872))</f>
        <v/>
      </c>
      <c r="DG873" s="19" t="str">
        <f>IF(DataGoesHere!B872="",IF(DD873="Forecast",(Output!$G$47*(IntermediateCalcs!DF873-IntermediateCalcs!DF872))+((1-Output!$G$47)*IntermediateCalcs!DG872),""),(Output!$G$47*(IntermediateCalcs!DF873-IntermediateCalcs!DF872))+((1-Output!$G$47)*IntermediateCalcs!DG872))</f>
        <v/>
      </c>
      <c r="DH873" s="19" t="str">
        <f>IF(DataGoesHere!B872="",IF(DD873="Forecast",DF873+DG873,""),DF873+DG873)</f>
        <v/>
      </c>
      <c r="DI873" s="274" t="str">
        <f>IF(DH873="","",IF(IntermediateCalcs!$AO$9="Yes",IntermediateCalcs!DH873*$CX873,IntermediateCalcs!DH873))</f>
        <v/>
      </c>
      <c r="DJ873" s="250" t="str">
        <f>IF(DataGoesHere!$B873="","",($CZ873-DI873))</f>
        <v/>
      </c>
      <c r="DK873" s="250" t="str">
        <f>IF(DataGoesHere!$B873="","",ABS($CZ873-DI873))</f>
        <v/>
      </c>
      <c r="DL873" s="250" t="str">
        <f>IF(DataGoesHere!$B873="","",DK873^2)</f>
        <v/>
      </c>
      <c r="DM873" s="249" t="str">
        <f>IF(DataGoesHere!$B873="","",DK873/$CZ873)</f>
        <v/>
      </c>
      <c r="DN873" s="250" t="str">
        <f>IF(DataGoesHere!$B873="","",SUM(DJ$2:DJ873)/AVERAGE(DK:DK))</f>
        <v/>
      </c>
      <c r="DP873" s="19" t="str">
        <f>IF(DataGoesHere!B873="",IF($DD873="Forecast",(Output!E$48*IntermediateCalcs!CY873)+Output!G$48,""),(Output!E$48*IntermediateCalcs!CY873)+Output!G$48)</f>
        <v/>
      </c>
      <c r="DQ873" s="274" t="str">
        <f>IF(DP873="","",IF(IntermediateCalcs!$AO$9="Yes",IntermediateCalcs!DP873*$CX873,IntermediateCalcs!DP873))</f>
        <v/>
      </c>
      <c r="DR873" s="250" t="str">
        <f>IF(DataGoesHere!$B873="","",($CZ873-DQ873))</f>
        <v/>
      </c>
      <c r="DS873" s="250" t="str">
        <f>IF(DataGoesHere!$B873="","",ABS($CZ873-DQ873))</f>
        <v/>
      </c>
      <c r="DT873" s="250" t="str">
        <f>IF(DataGoesHere!$B873="","",DS873^2)</f>
        <v/>
      </c>
      <c r="DU873" s="249" t="str">
        <f>IF(DataGoesHere!$B873="","",DS873/$CZ873)</f>
        <v/>
      </c>
      <c r="DV873" s="250" t="str">
        <f>IF(DataGoesHere!$B873="","",SUM(DR$2:DR873)/AVERAGE(DS:DS))</f>
        <v/>
      </c>
      <c r="DX873" s="19" t="str">
        <f>IF(DataGoesHere!$B872="","",(DB867*(Output!$O$49/Output!$P$49))+(IntermediateCalcs!DB868*(Output!$M$49/Output!$P$49))+(IntermediateCalcs!DB869*(Output!$K$49/Output!$P$49))+(DB870*(Output!$I$49/Output!$P$49))+(IntermediateCalcs!DB871*(Output!$G$49/Output!$P$49))+(IntermediateCalcs!DB872*(Output!$E$49/Output!$P$49)))</f>
        <v/>
      </c>
      <c r="DY873" s="274" t="str">
        <f>IF(DX873="","",IF(IntermediateCalcs!$AO$9="Yes",IntermediateCalcs!DX873*$CX873,IntermediateCalcs!DX873))</f>
        <v/>
      </c>
      <c r="DZ873" s="250" t="str">
        <f>IF(DataGoesHere!$B873="","",($CZ873-DY873))</f>
        <v/>
      </c>
      <c r="EA873" s="250" t="str">
        <f>IF(DataGoesHere!$B873="","",ABS($CZ873-DY873))</f>
        <v/>
      </c>
      <c r="EB873" s="250" t="str">
        <f>IF(DataGoesHere!$B873="","",EA873^2)</f>
        <v/>
      </c>
      <c r="EC873" s="249" t="str">
        <f>IF(DataGoesHere!$B873="","",EA873/$CZ873)</f>
        <v/>
      </c>
      <c r="ED873" s="250" t="str">
        <f>IF(DataGoesHere!$B873="","",SUM(DZ$2:DZ873)/AVERAGE(EA:EA))</f>
        <v/>
      </c>
    </row>
    <row r="874" spans="20:134" x14ac:dyDescent="0.2">
      <c r="T874" s="240"/>
      <c r="U874" s="86"/>
      <c r="V874" s="86"/>
      <c r="W874" s="86"/>
      <c r="X874" s="86"/>
      <c r="Y874" s="86"/>
      <c r="Z874" s="86"/>
      <c r="AA874" s="86"/>
      <c r="AB874" s="245" t="str">
        <f>IF(DataGoesHere!$B874="","",(DataGoesHere!$B874/SUM(DataGoesHere!$B866:'DataGoesHere'!$B877)))</f>
        <v/>
      </c>
      <c r="AC874" s="86"/>
      <c r="AD874" s="86"/>
      <c r="AE874" s="241"/>
      <c r="CV874" s="310" t="str">
        <f>IF(DataGoesHere!B874="","",DataGoesHere!A874)</f>
        <v/>
      </c>
      <c r="CW874" s="271">
        <f t="shared" ca="1" si="34"/>
        <v>9</v>
      </c>
      <c r="CX874" s="272">
        <f t="shared" ca="1" si="35"/>
        <v>1.0625330005567626</v>
      </c>
      <c r="CY874" s="266">
        <f>DataGoesHere!A874</f>
        <v>873</v>
      </c>
      <c r="CZ874" s="19" t="str">
        <f>IF(DataGoesHere!B874="","",DataGoesHere!B874)</f>
        <v/>
      </c>
      <c r="DA874" s="19" t="str">
        <f>IF(DataGoesHere!B874="","",IF(AH$5="No",DataGoesHere!B874,DataGoesHere!B874-(AH$2*(DataGoesHere!A874-1))))</f>
        <v/>
      </c>
      <c r="DB874" s="19" t="str">
        <f>IF(DataGoesHere!B874="","",IF(AO$9="No",DataGoesHere!B874,DataGoesHere!B874/CX874))</f>
        <v/>
      </c>
      <c r="DC874" s="19" t="str">
        <f>IF(DataGoesHere!B874="","",IF(AO$9="No",DA874,DA874/CX874))</f>
        <v/>
      </c>
      <c r="DD874" s="293" t="str">
        <f>IF(CZ874="",IF(COUNTIF(DD$2:DD873,"Forecast")&lt;Output!E$43,"Forecast",""),"Actual")</f>
        <v/>
      </c>
      <c r="DF874" s="19" t="str">
        <f>IF(DataGoesHere!B873="",IF(DD874="Forecast",(Output!$E$47*IntermediateCalcs!DH873)+((1-Output!$E$47)*IntermediateCalcs!DF873),""),(Output!$E$47*IntermediateCalcs!DB873)+((1-Output!$E$47)*IntermediateCalcs!DF873))</f>
        <v/>
      </c>
      <c r="DG874" s="19" t="str">
        <f>IF(DataGoesHere!B873="",IF(DD874="Forecast",(Output!$G$47*(IntermediateCalcs!DF874-IntermediateCalcs!DF873))+((1-Output!$G$47)*IntermediateCalcs!DG873),""),(Output!$G$47*(IntermediateCalcs!DF874-IntermediateCalcs!DF873))+((1-Output!$G$47)*IntermediateCalcs!DG873))</f>
        <v/>
      </c>
      <c r="DH874" s="19" t="str">
        <f>IF(DataGoesHere!B873="",IF(DD874="Forecast",DF874+DG874,""),DF874+DG874)</f>
        <v/>
      </c>
      <c r="DI874" s="274" t="str">
        <f>IF(DH874="","",IF(IntermediateCalcs!$AO$9="Yes",IntermediateCalcs!DH874*$CX874,IntermediateCalcs!DH874))</f>
        <v/>
      </c>
      <c r="DJ874" s="250" t="str">
        <f>IF(DataGoesHere!$B874="","",($CZ874-DI874))</f>
        <v/>
      </c>
      <c r="DK874" s="250" t="str">
        <f>IF(DataGoesHere!$B874="","",ABS($CZ874-DI874))</f>
        <v/>
      </c>
      <c r="DL874" s="250" t="str">
        <f>IF(DataGoesHere!$B874="","",DK874^2)</f>
        <v/>
      </c>
      <c r="DM874" s="249" t="str">
        <f>IF(DataGoesHere!$B874="","",DK874/$CZ874)</f>
        <v/>
      </c>
      <c r="DN874" s="250" t="str">
        <f>IF(DataGoesHere!$B874="","",SUM(DJ$2:DJ874)/AVERAGE(DK:DK))</f>
        <v/>
      </c>
      <c r="DP874" s="19" t="str">
        <f>IF(DataGoesHere!B874="",IF($DD874="Forecast",(Output!E$48*IntermediateCalcs!CY874)+Output!G$48,""),(Output!E$48*IntermediateCalcs!CY874)+Output!G$48)</f>
        <v/>
      </c>
      <c r="DQ874" s="274" t="str">
        <f>IF(DP874="","",IF(IntermediateCalcs!$AO$9="Yes",IntermediateCalcs!DP874*$CX874,IntermediateCalcs!DP874))</f>
        <v/>
      </c>
      <c r="DR874" s="250" t="str">
        <f>IF(DataGoesHere!$B874="","",($CZ874-DQ874))</f>
        <v/>
      </c>
      <c r="DS874" s="250" t="str">
        <f>IF(DataGoesHere!$B874="","",ABS($CZ874-DQ874))</f>
        <v/>
      </c>
      <c r="DT874" s="250" t="str">
        <f>IF(DataGoesHere!$B874="","",DS874^2)</f>
        <v/>
      </c>
      <c r="DU874" s="249" t="str">
        <f>IF(DataGoesHere!$B874="","",DS874/$CZ874)</f>
        <v/>
      </c>
      <c r="DV874" s="250" t="str">
        <f>IF(DataGoesHere!$B874="","",SUM(DR$2:DR874)/AVERAGE(DS:DS))</f>
        <v/>
      </c>
      <c r="DX874" s="19" t="str">
        <f>IF(DataGoesHere!$B873="","",(DB868*(Output!$O$49/Output!$P$49))+(IntermediateCalcs!DB869*(Output!$M$49/Output!$P$49))+(IntermediateCalcs!DB870*(Output!$K$49/Output!$P$49))+(DB871*(Output!$I$49/Output!$P$49))+(IntermediateCalcs!DB872*(Output!$G$49/Output!$P$49))+(IntermediateCalcs!DB873*(Output!$E$49/Output!$P$49)))</f>
        <v/>
      </c>
      <c r="DY874" s="274" t="str">
        <f>IF(DX874="","",IF(IntermediateCalcs!$AO$9="Yes",IntermediateCalcs!DX874*$CX874,IntermediateCalcs!DX874))</f>
        <v/>
      </c>
      <c r="DZ874" s="250" t="str">
        <f>IF(DataGoesHere!$B874="","",($CZ874-DY874))</f>
        <v/>
      </c>
      <c r="EA874" s="250" t="str">
        <f>IF(DataGoesHere!$B874="","",ABS($CZ874-DY874))</f>
        <v/>
      </c>
      <c r="EB874" s="250" t="str">
        <f>IF(DataGoesHere!$B874="","",EA874^2)</f>
        <v/>
      </c>
      <c r="EC874" s="249" t="str">
        <f>IF(DataGoesHere!$B874="","",EA874/$CZ874)</f>
        <v/>
      </c>
      <c r="ED874" s="250" t="str">
        <f>IF(DataGoesHere!$B874="","",SUM(DZ$2:DZ874)/AVERAGE(EA:EA))</f>
        <v/>
      </c>
    </row>
    <row r="875" spans="20:134" x14ac:dyDescent="0.2">
      <c r="T875" s="240"/>
      <c r="U875" s="86"/>
      <c r="V875" s="86"/>
      <c r="W875" s="86"/>
      <c r="X875" s="86"/>
      <c r="Y875" s="86"/>
      <c r="Z875" s="86"/>
      <c r="AA875" s="86"/>
      <c r="AB875" s="86"/>
      <c r="AC875" s="245" t="str">
        <f>IF(DataGoesHere!$B875="","",(DataGoesHere!$B875/SUM(DataGoesHere!$B866:'DataGoesHere'!$B877)))</f>
        <v/>
      </c>
      <c r="AD875" s="86"/>
      <c r="AE875" s="241"/>
      <c r="CV875" s="310" t="str">
        <f>IF(DataGoesHere!B875="","",DataGoesHere!A875)</f>
        <v/>
      </c>
      <c r="CW875" s="271">
        <f t="shared" ca="1" si="34"/>
        <v>10</v>
      </c>
      <c r="CX875" s="272">
        <f t="shared" ca="1" si="35"/>
        <v>0.92557634012077306</v>
      </c>
      <c r="CY875" s="266">
        <f>DataGoesHere!A875</f>
        <v>874</v>
      </c>
      <c r="CZ875" s="19" t="str">
        <f>IF(DataGoesHere!B875="","",DataGoesHere!B875)</f>
        <v/>
      </c>
      <c r="DA875" s="19" t="str">
        <f>IF(DataGoesHere!B875="","",IF(AH$5="No",DataGoesHere!B875,DataGoesHere!B875-(AH$2*(DataGoesHere!A875-1))))</f>
        <v/>
      </c>
      <c r="DB875" s="19" t="str">
        <f>IF(DataGoesHere!B875="","",IF(AO$9="No",DataGoesHere!B875,DataGoesHere!B875/CX875))</f>
        <v/>
      </c>
      <c r="DC875" s="19" t="str">
        <f>IF(DataGoesHere!B875="","",IF(AO$9="No",DA875,DA875/CX875))</f>
        <v/>
      </c>
      <c r="DD875" s="293" t="str">
        <f>IF(CZ875="",IF(COUNTIF(DD$2:DD874,"Forecast")&lt;Output!E$43,"Forecast",""),"Actual")</f>
        <v/>
      </c>
      <c r="DF875" s="19" t="str">
        <f>IF(DataGoesHere!B874="",IF(DD875="Forecast",(Output!$E$47*IntermediateCalcs!DH874)+((1-Output!$E$47)*IntermediateCalcs!DF874),""),(Output!$E$47*IntermediateCalcs!DB874)+((1-Output!$E$47)*IntermediateCalcs!DF874))</f>
        <v/>
      </c>
      <c r="DG875" s="19" t="str">
        <f>IF(DataGoesHere!B874="",IF(DD875="Forecast",(Output!$G$47*(IntermediateCalcs!DF875-IntermediateCalcs!DF874))+((1-Output!$G$47)*IntermediateCalcs!DG874),""),(Output!$G$47*(IntermediateCalcs!DF875-IntermediateCalcs!DF874))+((1-Output!$G$47)*IntermediateCalcs!DG874))</f>
        <v/>
      </c>
      <c r="DH875" s="19" t="str">
        <f>IF(DataGoesHere!B874="",IF(DD875="Forecast",DF875+DG875,""),DF875+DG875)</f>
        <v/>
      </c>
      <c r="DI875" s="274" t="str">
        <f>IF(DH875="","",IF(IntermediateCalcs!$AO$9="Yes",IntermediateCalcs!DH875*$CX875,IntermediateCalcs!DH875))</f>
        <v/>
      </c>
      <c r="DJ875" s="250" t="str">
        <f>IF(DataGoesHere!$B875="","",($CZ875-DI875))</f>
        <v/>
      </c>
      <c r="DK875" s="250" t="str">
        <f>IF(DataGoesHere!$B875="","",ABS($CZ875-DI875))</f>
        <v/>
      </c>
      <c r="DL875" s="250" t="str">
        <f>IF(DataGoesHere!$B875="","",DK875^2)</f>
        <v/>
      </c>
      <c r="DM875" s="249" t="str">
        <f>IF(DataGoesHere!$B875="","",DK875/$CZ875)</f>
        <v/>
      </c>
      <c r="DN875" s="250" t="str">
        <f>IF(DataGoesHere!$B875="","",SUM(DJ$2:DJ875)/AVERAGE(DK:DK))</f>
        <v/>
      </c>
      <c r="DP875" s="19" t="str">
        <f>IF(DataGoesHere!B875="",IF($DD875="Forecast",(Output!E$48*IntermediateCalcs!CY875)+Output!G$48,""),(Output!E$48*IntermediateCalcs!CY875)+Output!G$48)</f>
        <v/>
      </c>
      <c r="DQ875" s="274" t="str">
        <f>IF(DP875="","",IF(IntermediateCalcs!$AO$9="Yes",IntermediateCalcs!DP875*$CX875,IntermediateCalcs!DP875))</f>
        <v/>
      </c>
      <c r="DR875" s="250" t="str">
        <f>IF(DataGoesHere!$B875="","",($CZ875-DQ875))</f>
        <v/>
      </c>
      <c r="DS875" s="250" t="str">
        <f>IF(DataGoesHere!$B875="","",ABS($CZ875-DQ875))</f>
        <v/>
      </c>
      <c r="DT875" s="250" t="str">
        <f>IF(DataGoesHere!$B875="","",DS875^2)</f>
        <v/>
      </c>
      <c r="DU875" s="249" t="str">
        <f>IF(DataGoesHere!$B875="","",DS875/$CZ875)</f>
        <v/>
      </c>
      <c r="DV875" s="250" t="str">
        <f>IF(DataGoesHere!$B875="","",SUM(DR$2:DR875)/AVERAGE(DS:DS))</f>
        <v/>
      </c>
      <c r="DX875" s="19" t="str">
        <f>IF(DataGoesHere!$B874="","",(DB869*(Output!$O$49/Output!$P$49))+(IntermediateCalcs!DB870*(Output!$M$49/Output!$P$49))+(IntermediateCalcs!DB871*(Output!$K$49/Output!$P$49))+(DB872*(Output!$I$49/Output!$P$49))+(IntermediateCalcs!DB873*(Output!$G$49/Output!$P$49))+(IntermediateCalcs!DB874*(Output!$E$49/Output!$P$49)))</f>
        <v/>
      </c>
      <c r="DY875" s="274" t="str">
        <f>IF(DX875="","",IF(IntermediateCalcs!$AO$9="Yes",IntermediateCalcs!DX875*$CX875,IntermediateCalcs!DX875))</f>
        <v/>
      </c>
      <c r="DZ875" s="250" t="str">
        <f>IF(DataGoesHere!$B875="","",($CZ875-DY875))</f>
        <v/>
      </c>
      <c r="EA875" s="250" t="str">
        <f>IF(DataGoesHere!$B875="","",ABS($CZ875-DY875))</f>
        <v/>
      </c>
      <c r="EB875" s="250" t="str">
        <f>IF(DataGoesHere!$B875="","",EA875^2)</f>
        <v/>
      </c>
      <c r="EC875" s="249" t="str">
        <f>IF(DataGoesHere!$B875="","",EA875/$CZ875)</f>
        <v/>
      </c>
      <c r="ED875" s="250" t="str">
        <f>IF(DataGoesHere!$B875="","",SUM(DZ$2:DZ875)/AVERAGE(EA:EA))</f>
        <v/>
      </c>
    </row>
    <row r="876" spans="20:134" x14ac:dyDescent="0.2">
      <c r="T876" s="240"/>
      <c r="U876" s="86"/>
      <c r="V876" s="86"/>
      <c r="W876" s="86"/>
      <c r="X876" s="86"/>
      <c r="Y876" s="86"/>
      <c r="Z876" s="86"/>
      <c r="AA876" s="86"/>
      <c r="AB876" s="86"/>
      <c r="AC876" s="86"/>
      <c r="AD876" s="245" t="str">
        <f>IF(DataGoesHere!$B876="","",(DataGoesHere!$B876/SUM(DataGoesHere!$B866:'DataGoesHere'!$B877)))</f>
        <v/>
      </c>
      <c r="AE876" s="241"/>
      <c r="CV876" s="310" t="str">
        <f>IF(DataGoesHere!B876="","",DataGoesHere!A876)</f>
        <v/>
      </c>
      <c r="CW876" s="271">
        <f t="shared" ca="1" si="34"/>
        <v>11</v>
      </c>
      <c r="CX876" s="272">
        <f t="shared" ca="1" si="35"/>
        <v>0.97463169608807265</v>
      </c>
      <c r="CY876" s="266">
        <f>DataGoesHere!A876</f>
        <v>875</v>
      </c>
      <c r="CZ876" s="19" t="str">
        <f>IF(DataGoesHere!B876="","",DataGoesHere!B876)</f>
        <v/>
      </c>
      <c r="DA876" s="19" t="str">
        <f>IF(DataGoesHere!B876="","",IF(AH$5="No",DataGoesHere!B876,DataGoesHere!B876-(AH$2*(DataGoesHere!A876-1))))</f>
        <v/>
      </c>
      <c r="DB876" s="19" t="str">
        <f>IF(DataGoesHere!B876="","",IF(AO$9="No",DataGoesHere!B876,DataGoesHere!B876/CX876))</f>
        <v/>
      </c>
      <c r="DC876" s="19" t="str">
        <f>IF(DataGoesHere!B876="","",IF(AO$9="No",DA876,DA876/CX876))</f>
        <v/>
      </c>
      <c r="DD876" s="293" t="str">
        <f>IF(CZ876="",IF(COUNTIF(DD$2:DD875,"Forecast")&lt;Output!E$43,"Forecast",""),"Actual")</f>
        <v/>
      </c>
      <c r="DF876" s="19" t="str">
        <f>IF(DataGoesHere!B875="",IF(DD876="Forecast",(Output!$E$47*IntermediateCalcs!DH875)+((1-Output!$E$47)*IntermediateCalcs!DF875),""),(Output!$E$47*IntermediateCalcs!DB875)+((1-Output!$E$47)*IntermediateCalcs!DF875))</f>
        <v/>
      </c>
      <c r="DG876" s="19" t="str">
        <f>IF(DataGoesHere!B875="",IF(DD876="Forecast",(Output!$G$47*(IntermediateCalcs!DF876-IntermediateCalcs!DF875))+((1-Output!$G$47)*IntermediateCalcs!DG875),""),(Output!$G$47*(IntermediateCalcs!DF876-IntermediateCalcs!DF875))+((1-Output!$G$47)*IntermediateCalcs!DG875))</f>
        <v/>
      </c>
      <c r="DH876" s="19" t="str">
        <f>IF(DataGoesHere!B875="",IF(DD876="Forecast",DF876+DG876,""),DF876+DG876)</f>
        <v/>
      </c>
      <c r="DI876" s="274" t="str">
        <f>IF(DH876="","",IF(IntermediateCalcs!$AO$9="Yes",IntermediateCalcs!DH876*$CX876,IntermediateCalcs!DH876))</f>
        <v/>
      </c>
      <c r="DJ876" s="250" t="str">
        <f>IF(DataGoesHere!$B876="","",($CZ876-DI876))</f>
        <v/>
      </c>
      <c r="DK876" s="250" t="str">
        <f>IF(DataGoesHere!$B876="","",ABS($CZ876-DI876))</f>
        <v/>
      </c>
      <c r="DL876" s="250" t="str">
        <f>IF(DataGoesHere!$B876="","",DK876^2)</f>
        <v/>
      </c>
      <c r="DM876" s="249" t="str">
        <f>IF(DataGoesHere!$B876="","",DK876/$CZ876)</f>
        <v/>
      </c>
      <c r="DN876" s="250" t="str">
        <f>IF(DataGoesHere!$B876="","",SUM(DJ$2:DJ876)/AVERAGE(DK:DK))</f>
        <v/>
      </c>
      <c r="DP876" s="19" t="str">
        <f>IF(DataGoesHere!B876="",IF($DD876="Forecast",(Output!E$48*IntermediateCalcs!CY876)+Output!G$48,""),(Output!E$48*IntermediateCalcs!CY876)+Output!G$48)</f>
        <v/>
      </c>
      <c r="DQ876" s="274" t="str">
        <f>IF(DP876="","",IF(IntermediateCalcs!$AO$9="Yes",IntermediateCalcs!DP876*$CX876,IntermediateCalcs!DP876))</f>
        <v/>
      </c>
      <c r="DR876" s="250" t="str">
        <f>IF(DataGoesHere!$B876="","",($CZ876-DQ876))</f>
        <v/>
      </c>
      <c r="DS876" s="250" t="str">
        <f>IF(DataGoesHere!$B876="","",ABS($CZ876-DQ876))</f>
        <v/>
      </c>
      <c r="DT876" s="250" t="str">
        <f>IF(DataGoesHere!$B876="","",DS876^2)</f>
        <v/>
      </c>
      <c r="DU876" s="249" t="str">
        <f>IF(DataGoesHere!$B876="","",DS876/$CZ876)</f>
        <v/>
      </c>
      <c r="DV876" s="250" t="str">
        <f>IF(DataGoesHere!$B876="","",SUM(DR$2:DR876)/AVERAGE(DS:DS))</f>
        <v/>
      </c>
      <c r="DX876" s="19" t="str">
        <f>IF(DataGoesHere!$B875="","",(DB870*(Output!$O$49/Output!$P$49))+(IntermediateCalcs!DB871*(Output!$M$49/Output!$P$49))+(IntermediateCalcs!DB872*(Output!$K$49/Output!$P$49))+(DB873*(Output!$I$49/Output!$P$49))+(IntermediateCalcs!DB874*(Output!$G$49/Output!$P$49))+(IntermediateCalcs!DB875*(Output!$E$49/Output!$P$49)))</f>
        <v/>
      </c>
      <c r="DY876" s="274" t="str">
        <f>IF(DX876="","",IF(IntermediateCalcs!$AO$9="Yes",IntermediateCalcs!DX876*$CX876,IntermediateCalcs!DX876))</f>
        <v/>
      </c>
      <c r="DZ876" s="250" t="str">
        <f>IF(DataGoesHere!$B876="","",($CZ876-DY876))</f>
        <v/>
      </c>
      <c r="EA876" s="250" t="str">
        <f>IF(DataGoesHere!$B876="","",ABS($CZ876-DY876))</f>
        <v/>
      </c>
      <c r="EB876" s="250" t="str">
        <f>IF(DataGoesHere!$B876="","",EA876^2)</f>
        <v/>
      </c>
      <c r="EC876" s="249" t="str">
        <f>IF(DataGoesHere!$B876="","",EA876/$CZ876)</f>
        <v/>
      </c>
      <c r="ED876" s="250" t="str">
        <f>IF(DataGoesHere!$B876="","",SUM(DZ$2:DZ876)/AVERAGE(EA:EA))</f>
        <v/>
      </c>
    </row>
    <row r="877" spans="20:134" x14ac:dyDescent="0.2">
      <c r="T877" s="242"/>
      <c r="U877" s="243"/>
      <c r="V877" s="243"/>
      <c r="W877" s="243"/>
      <c r="X877" s="243"/>
      <c r="Y877" s="243"/>
      <c r="Z877" s="243"/>
      <c r="AA877" s="243"/>
      <c r="AB877" s="243"/>
      <c r="AC877" s="243"/>
      <c r="AD877" s="243"/>
      <c r="AE877" s="246" t="str">
        <f>IF(DataGoesHere!$B877="","",(DataGoesHere!$B877/SUM(DataGoesHere!$B866:'DataGoesHere'!$B877)))</f>
        <v/>
      </c>
      <c r="CV877" s="310" t="str">
        <f>IF(DataGoesHere!B877="","",DataGoesHere!A877)</f>
        <v/>
      </c>
      <c r="CW877" s="271">
        <f t="shared" ca="1" si="34"/>
        <v>12</v>
      </c>
      <c r="CX877" s="272">
        <f t="shared" ca="1" si="35"/>
        <v>1.0054005237672714</v>
      </c>
      <c r="CY877" s="266">
        <f>DataGoesHere!A877</f>
        <v>876</v>
      </c>
      <c r="CZ877" s="19" t="str">
        <f>IF(DataGoesHere!B877="","",DataGoesHere!B877)</f>
        <v/>
      </c>
      <c r="DA877" s="19" t="str">
        <f>IF(DataGoesHere!B877="","",IF(AH$5="No",DataGoesHere!B877,DataGoesHere!B877-(AH$2*(DataGoesHere!A877-1))))</f>
        <v/>
      </c>
      <c r="DB877" s="19" t="str">
        <f>IF(DataGoesHere!B877="","",IF(AO$9="No",DataGoesHere!B877,DataGoesHere!B877/CX877))</f>
        <v/>
      </c>
      <c r="DC877" s="19" t="str">
        <f>IF(DataGoesHere!B877="","",IF(AO$9="No",DA877,DA877/CX877))</f>
        <v/>
      </c>
      <c r="DD877" s="293" t="str">
        <f>IF(CZ877="",IF(COUNTIF(DD$2:DD876,"Forecast")&lt;Output!E$43,"Forecast",""),"Actual")</f>
        <v/>
      </c>
      <c r="DF877" s="19" t="str">
        <f>IF(DataGoesHere!B876="",IF(DD877="Forecast",(Output!$E$47*IntermediateCalcs!DH876)+((1-Output!$E$47)*IntermediateCalcs!DF876),""),(Output!$E$47*IntermediateCalcs!DB876)+((1-Output!$E$47)*IntermediateCalcs!DF876))</f>
        <v/>
      </c>
      <c r="DG877" s="19" t="str">
        <f>IF(DataGoesHere!B876="",IF(DD877="Forecast",(Output!$G$47*(IntermediateCalcs!DF877-IntermediateCalcs!DF876))+((1-Output!$G$47)*IntermediateCalcs!DG876),""),(Output!$G$47*(IntermediateCalcs!DF877-IntermediateCalcs!DF876))+((1-Output!$G$47)*IntermediateCalcs!DG876))</f>
        <v/>
      </c>
      <c r="DH877" s="19" t="str">
        <f>IF(DataGoesHere!B876="",IF(DD877="Forecast",DF877+DG877,""),DF877+DG877)</f>
        <v/>
      </c>
      <c r="DI877" s="274" t="str">
        <f>IF(DH877="","",IF(IntermediateCalcs!$AO$9="Yes",IntermediateCalcs!DH877*$CX877,IntermediateCalcs!DH877))</f>
        <v/>
      </c>
      <c r="DJ877" s="250" t="str">
        <f>IF(DataGoesHere!$B877="","",($CZ877-DI877))</f>
        <v/>
      </c>
      <c r="DK877" s="250" t="str">
        <f>IF(DataGoesHere!$B877="","",ABS($CZ877-DI877))</f>
        <v/>
      </c>
      <c r="DL877" s="250" t="str">
        <f>IF(DataGoesHere!$B877="","",DK877^2)</f>
        <v/>
      </c>
      <c r="DM877" s="249" t="str">
        <f>IF(DataGoesHere!$B877="","",DK877/$CZ877)</f>
        <v/>
      </c>
      <c r="DN877" s="250" t="str">
        <f>IF(DataGoesHere!$B877="","",SUM(DJ$2:DJ877)/AVERAGE(DK:DK))</f>
        <v/>
      </c>
      <c r="DP877" s="19" t="str">
        <f>IF(DataGoesHere!B877="",IF($DD877="Forecast",(Output!E$48*IntermediateCalcs!CY877)+Output!G$48,""),(Output!E$48*IntermediateCalcs!CY877)+Output!G$48)</f>
        <v/>
      </c>
      <c r="DQ877" s="274" t="str">
        <f>IF(DP877="","",IF(IntermediateCalcs!$AO$9="Yes",IntermediateCalcs!DP877*$CX877,IntermediateCalcs!DP877))</f>
        <v/>
      </c>
      <c r="DR877" s="250" t="str">
        <f>IF(DataGoesHere!$B877="","",($CZ877-DQ877))</f>
        <v/>
      </c>
      <c r="DS877" s="250" t="str">
        <f>IF(DataGoesHere!$B877="","",ABS($CZ877-DQ877))</f>
        <v/>
      </c>
      <c r="DT877" s="250" t="str">
        <f>IF(DataGoesHere!$B877="","",DS877^2)</f>
        <v/>
      </c>
      <c r="DU877" s="249" t="str">
        <f>IF(DataGoesHere!$B877="","",DS877/$CZ877)</f>
        <v/>
      </c>
      <c r="DV877" s="250" t="str">
        <f>IF(DataGoesHere!$B877="","",SUM(DR$2:DR877)/AVERAGE(DS:DS))</f>
        <v/>
      </c>
      <c r="DX877" s="19" t="str">
        <f>IF(DataGoesHere!$B876="","",(DB871*(Output!$O$49/Output!$P$49))+(IntermediateCalcs!DB872*(Output!$M$49/Output!$P$49))+(IntermediateCalcs!DB873*(Output!$K$49/Output!$P$49))+(DB874*(Output!$I$49/Output!$P$49))+(IntermediateCalcs!DB875*(Output!$G$49/Output!$P$49))+(IntermediateCalcs!DB876*(Output!$E$49/Output!$P$49)))</f>
        <v/>
      </c>
      <c r="DY877" s="274" t="str">
        <f>IF(DX877="","",IF(IntermediateCalcs!$AO$9="Yes",IntermediateCalcs!DX877*$CX877,IntermediateCalcs!DX877))</f>
        <v/>
      </c>
      <c r="DZ877" s="250" t="str">
        <f>IF(DataGoesHere!$B877="","",($CZ877-DY877))</f>
        <v/>
      </c>
      <c r="EA877" s="250" t="str">
        <f>IF(DataGoesHere!$B877="","",ABS($CZ877-DY877))</f>
        <v/>
      </c>
      <c r="EB877" s="250" t="str">
        <f>IF(DataGoesHere!$B877="","",EA877^2)</f>
        <v/>
      </c>
      <c r="EC877" s="249" t="str">
        <f>IF(DataGoesHere!$B877="","",EA877/$CZ877)</f>
        <v/>
      </c>
      <c r="ED877" s="250" t="str">
        <f>IF(DataGoesHere!$B877="","",SUM(DZ$2:DZ877)/AVERAGE(EA:EA))</f>
        <v/>
      </c>
    </row>
    <row r="878" spans="20:134" x14ac:dyDescent="0.2">
      <c r="T878" s="244" t="str">
        <f>IF(DataGoesHere!$B878="","",(DataGoesHere!$B878/SUM(DataGoesHere!$B878:'DataGoesHere'!$B889)))</f>
        <v/>
      </c>
      <c r="U878" s="238"/>
      <c r="V878" s="238"/>
      <c r="W878" s="238"/>
      <c r="X878" s="238"/>
      <c r="Y878" s="238"/>
      <c r="Z878" s="238"/>
      <c r="AA878" s="238"/>
      <c r="AB878" s="238"/>
      <c r="AC878" s="238"/>
      <c r="AD878" s="238"/>
      <c r="AE878" s="239"/>
      <c r="CV878" s="310" t="str">
        <f>IF(DataGoesHere!B878="","",DataGoesHere!A878)</f>
        <v/>
      </c>
      <c r="CW878" s="271">
        <f t="shared" ca="1" si="34"/>
        <v>1</v>
      </c>
      <c r="CX878" s="272">
        <f t="shared" ca="1" si="35"/>
        <v>1.3236179355303281</v>
      </c>
      <c r="CY878" s="266">
        <f>DataGoesHere!A878</f>
        <v>877</v>
      </c>
      <c r="CZ878" s="19" t="str">
        <f>IF(DataGoesHere!B878="","",DataGoesHere!B878)</f>
        <v/>
      </c>
      <c r="DA878" s="19" t="str">
        <f>IF(DataGoesHere!B878="","",IF(AH$5="No",DataGoesHere!B878,DataGoesHere!B878-(AH$2*(DataGoesHere!A878-1))))</f>
        <v/>
      </c>
      <c r="DB878" s="19" t="str">
        <f>IF(DataGoesHere!B878="","",IF(AO$9="No",DataGoesHere!B878,DataGoesHere!B878/CX878))</f>
        <v/>
      </c>
      <c r="DC878" s="19" t="str">
        <f>IF(DataGoesHere!B878="","",IF(AO$9="No",DA878,DA878/CX878))</f>
        <v/>
      </c>
      <c r="DD878" s="293" t="str">
        <f>IF(CZ878="",IF(COUNTIF(DD$2:DD877,"Forecast")&lt;Output!E$43,"Forecast",""),"Actual")</f>
        <v/>
      </c>
      <c r="DF878" s="19" t="str">
        <f>IF(DataGoesHere!B877="",IF(DD878="Forecast",(Output!$E$47*IntermediateCalcs!DH877)+((1-Output!$E$47)*IntermediateCalcs!DF877),""),(Output!$E$47*IntermediateCalcs!DB877)+((1-Output!$E$47)*IntermediateCalcs!DF877))</f>
        <v/>
      </c>
      <c r="DG878" s="19" t="str">
        <f>IF(DataGoesHere!B877="",IF(DD878="Forecast",(Output!$G$47*(IntermediateCalcs!DF878-IntermediateCalcs!DF877))+((1-Output!$G$47)*IntermediateCalcs!DG877),""),(Output!$G$47*(IntermediateCalcs!DF878-IntermediateCalcs!DF877))+((1-Output!$G$47)*IntermediateCalcs!DG877))</f>
        <v/>
      </c>
      <c r="DH878" s="19" t="str">
        <f>IF(DataGoesHere!B877="",IF(DD878="Forecast",DF878+DG878,""),DF878+DG878)</f>
        <v/>
      </c>
      <c r="DI878" s="274" t="str">
        <f>IF(DH878="","",IF(IntermediateCalcs!$AO$9="Yes",IntermediateCalcs!DH878*$CX878,IntermediateCalcs!DH878))</f>
        <v/>
      </c>
      <c r="DJ878" s="250" t="str">
        <f>IF(DataGoesHere!$B878="","",($CZ878-DI878))</f>
        <v/>
      </c>
      <c r="DK878" s="250" t="str">
        <f>IF(DataGoesHere!$B878="","",ABS($CZ878-DI878))</f>
        <v/>
      </c>
      <c r="DL878" s="250" t="str">
        <f>IF(DataGoesHere!$B878="","",DK878^2)</f>
        <v/>
      </c>
      <c r="DM878" s="249" t="str">
        <f>IF(DataGoesHere!$B878="","",DK878/$CZ878)</f>
        <v/>
      </c>
      <c r="DN878" s="250" t="str">
        <f>IF(DataGoesHere!$B878="","",SUM(DJ$2:DJ878)/AVERAGE(DK:DK))</f>
        <v/>
      </c>
      <c r="DP878" s="19" t="str">
        <f>IF(DataGoesHere!B878="",IF($DD878="Forecast",(Output!E$48*IntermediateCalcs!CY878)+Output!G$48,""),(Output!E$48*IntermediateCalcs!CY878)+Output!G$48)</f>
        <v/>
      </c>
      <c r="DQ878" s="274" t="str">
        <f>IF(DP878="","",IF(IntermediateCalcs!$AO$9="Yes",IntermediateCalcs!DP878*$CX878,IntermediateCalcs!DP878))</f>
        <v/>
      </c>
      <c r="DR878" s="250" t="str">
        <f>IF(DataGoesHere!$B878="","",($CZ878-DQ878))</f>
        <v/>
      </c>
      <c r="DS878" s="250" t="str">
        <f>IF(DataGoesHere!$B878="","",ABS($CZ878-DQ878))</f>
        <v/>
      </c>
      <c r="DT878" s="250" t="str">
        <f>IF(DataGoesHere!$B878="","",DS878^2)</f>
        <v/>
      </c>
      <c r="DU878" s="249" t="str">
        <f>IF(DataGoesHere!$B878="","",DS878/$CZ878)</f>
        <v/>
      </c>
      <c r="DV878" s="250" t="str">
        <f>IF(DataGoesHere!$B878="","",SUM(DR$2:DR878)/AVERAGE(DS:DS))</f>
        <v/>
      </c>
      <c r="DX878" s="19" t="str">
        <f>IF(DataGoesHere!$B877="","",(DB872*(Output!$O$49/Output!$P$49))+(IntermediateCalcs!DB873*(Output!$M$49/Output!$P$49))+(IntermediateCalcs!DB874*(Output!$K$49/Output!$P$49))+(DB875*(Output!$I$49/Output!$P$49))+(IntermediateCalcs!DB876*(Output!$G$49/Output!$P$49))+(IntermediateCalcs!DB877*(Output!$E$49/Output!$P$49)))</f>
        <v/>
      </c>
      <c r="DY878" s="274" t="str">
        <f>IF(DX878="","",IF(IntermediateCalcs!$AO$9="Yes",IntermediateCalcs!DX878*$CX878,IntermediateCalcs!DX878))</f>
        <v/>
      </c>
      <c r="DZ878" s="250" t="str">
        <f>IF(DataGoesHere!$B878="","",($CZ878-DY878))</f>
        <v/>
      </c>
      <c r="EA878" s="250" t="str">
        <f>IF(DataGoesHere!$B878="","",ABS($CZ878-DY878))</f>
        <v/>
      </c>
      <c r="EB878" s="250" t="str">
        <f>IF(DataGoesHere!$B878="","",EA878^2)</f>
        <v/>
      </c>
      <c r="EC878" s="249" t="str">
        <f>IF(DataGoesHere!$B878="","",EA878/$CZ878)</f>
        <v/>
      </c>
      <c r="ED878" s="250" t="str">
        <f>IF(DataGoesHere!$B878="","",SUM(DZ$2:DZ878)/AVERAGE(EA:EA))</f>
        <v/>
      </c>
    </row>
    <row r="879" spans="20:134" x14ac:dyDescent="0.2">
      <c r="T879" s="240"/>
      <c r="U879" s="245" t="str">
        <f>IF(DataGoesHere!$B879="","",(DataGoesHere!$B879/SUM(DataGoesHere!$B879:'DataGoesHere'!$B889)))</f>
        <v/>
      </c>
      <c r="V879" s="86"/>
      <c r="W879" s="86"/>
      <c r="X879" s="86"/>
      <c r="Y879" s="86"/>
      <c r="Z879" s="86"/>
      <c r="AA879" s="86"/>
      <c r="AB879" s="86"/>
      <c r="AC879" s="86"/>
      <c r="AD879" s="86"/>
      <c r="AE879" s="241"/>
      <c r="CV879" s="310" t="str">
        <f>IF(DataGoesHere!B879="","",DataGoesHere!A879)</f>
        <v/>
      </c>
      <c r="CW879" s="271">
        <f t="shared" ca="1" si="34"/>
        <v>2</v>
      </c>
      <c r="CX879" s="272">
        <f t="shared" ca="1" si="35"/>
        <v>0.80574490527728204</v>
      </c>
      <c r="CY879" s="266">
        <f>DataGoesHere!A879</f>
        <v>878</v>
      </c>
      <c r="CZ879" s="19" t="str">
        <f>IF(DataGoesHere!B879="","",DataGoesHere!B879)</f>
        <v/>
      </c>
      <c r="DA879" s="19" t="str">
        <f>IF(DataGoesHere!B879="","",IF(AH$5="No",DataGoesHere!B879,DataGoesHere!B879-(AH$2*(DataGoesHere!A879-1))))</f>
        <v/>
      </c>
      <c r="DB879" s="19" t="str">
        <f>IF(DataGoesHere!B879="","",IF(AO$9="No",DataGoesHere!B879,DataGoesHere!B879/CX879))</f>
        <v/>
      </c>
      <c r="DC879" s="19" t="str">
        <f>IF(DataGoesHere!B879="","",IF(AO$9="No",DA879,DA879/CX879))</f>
        <v/>
      </c>
      <c r="DD879" s="293" t="str">
        <f>IF(CZ879="",IF(COUNTIF(DD$2:DD878,"Forecast")&lt;Output!E$43,"Forecast",""),"Actual")</f>
        <v/>
      </c>
      <c r="DF879" s="19" t="str">
        <f>IF(DataGoesHere!B878="",IF(DD879="Forecast",(Output!$E$47*IntermediateCalcs!DH878)+((1-Output!$E$47)*IntermediateCalcs!DF878),""),(Output!$E$47*IntermediateCalcs!DB878)+((1-Output!$E$47)*IntermediateCalcs!DF878))</f>
        <v/>
      </c>
      <c r="DG879" s="19" t="str">
        <f>IF(DataGoesHere!B878="",IF(DD879="Forecast",(Output!$G$47*(IntermediateCalcs!DF879-IntermediateCalcs!DF878))+((1-Output!$G$47)*IntermediateCalcs!DG878),""),(Output!$G$47*(IntermediateCalcs!DF879-IntermediateCalcs!DF878))+((1-Output!$G$47)*IntermediateCalcs!DG878))</f>
        <v/>
      </c>
      <c r="DH879" s="19" t="str">
        <f>IF(DataGoesHere!B878="",IF(DD879="Forecast",DF879+DG879,""),DF879+DG879)</f>
        <v/>
      </c>
      <c r="DI879" s="274" t="str">
        <f>IF(DH879="","",IF(IntermediateCalcs!$AO$9="Yes",IntermediateCalcs!DH879*$CX879,IntermediateCalcs!DH879))</f>
        <v/>
      </c>
      <c r="DJ879" s="250" t="str">
        <f>IF(DataGoesHere!$B879="","",($CZ879-DI879))</f>
        <v/>
      </c>
      <c r="DK879" s="250" t="str">
        <f>IF(DataGoesHere!$B879="","",ABS($CZ879-DI879))</f>
        <v/>
      </c>
      <c r="DL879" s="250" t="str">
        <f>IF(DataGoesHere!$B879="","",DK879^2)</f>
        <v/>
      </c>
      <c r="DM879" s="249" t="str">
        <f>IF(DataGoesHere!$B879="","",DK879/$CZ879)</f>
        <v/>
      </c>
      <c r="DN879" s="250" t="str">
        <f>IF(DataGoesHere!$B879="","",SUM(DJ$2:DJ879)/AVERAGE(DK:DK))</f>
        <v/>
      </c>
      <c r="DP879" s="19" t="str">
        <f>IF(DataGoesHere!B879="",IF($DD879="Forecast",(Output!E$48*IntermediateCalcs!CY879)+Output!G$48,""),(Output!E$48*IntermediateCalcs!CY879)+Output!G$48)</f>
        <v/>
      </c>
      <c r="DQ879" s="274" t="str">
        <f>IF(DP879="","",IF(IntermediateCalcs!$AO$9="Yes",IntermediateCalcs!DP879*$CX879,IntermediateCalcs!DP879))</f>
        <v/>
      </c>
      <c r="DR879" s="250" t="str">
        <f>IF(DataGoesHere!$B879="","",($CZ879-DQ879))</f>
        <v/>
      </c>
      <c r="DS879" s="250" t="str">
        <f>IF(DataGoesHere!$B879="","",ABS($CZ879-DQ879))</f>
        <v/>
      </c>
      <c r="DT879" s="250" t="str">
        <f>IF(DataGoesHere!$B879="","",DS879^2)</f>
        <v/>
      </c>
      <c r="DU879" s="249" t="str">
        <f>IF(DataGoesHere!$B879="","",DS879/$CZ879)</f>
        <v/>
      </c>
      <c r="DV879" s="250" t="str">
        <f>IF(DataGoesHere!$B879="","",SUM(DR$2:DR879)/AVERAGE(DS:DS))</f>
        <v/>
      </c>
      <c r="DX879" s="19" t="str">
        <f>IF(DataGoesHere!$B878="","",(DB873*(Output!$O$49/Output!$P$49))+(IntermediateCalcs!DB874*(Output!$M$49/Output!$P$49))+(IntermediateCalcs!DB875*(Output!$K$49/Output!$P$49))+(DB876*(Output!$I$49/Output!$P$49))+(IntermediateCalcs!DB877*(Output!$G$49/Output!$P$49))+(IntermediateCalcs!DB878*(Output!$E$49/Output!$P$49)))</f>
        <v/>
      </c>
      <c r="DY879" s="274" t="str">
        <f>IF(DX879="","",IF(IntermediateCalcs!$AO$9="Yes",IntermediateCalcs!DX879*$CX879,IntermediateCalcs!DX879))</f>
        <v/>
      </c>
      <c r="DZ879" s="250" t="str">
        <f>IF(DataGoesHere!$B879="","",($CZ879-DY879))</f>
        <v/>
      </c>
      <c r="EA879" s="250" t="str">
        <f>IF(DataGoesHere!$B879="","",ABS($CZ879-DY879))</f>
        <v/>
      </c>
      <c r="EB879" s="250" t="str">
        <f>IF(DataGoesHere!$B879="","",EA879^2)</f>
        <v/>
      </c>
      <c r="EC879" s="249" t="str">
        <f>IF(DataGoesHere!$B879="","",EA879/$CZ879)</f>
        <v/>
      </c>
      <c r="ED879" s="250" t="str">
        <f>IF(DataGoesHere!$B879="","",SUM(DZ$2:DZ879)/AVERAGE(EA:EA))</f>
        <v/>
      </c>
    </row>
    <row r="880" spans="20:134" x14ac:dyDescent="0.2">
      <c r="T880" s="240"/>
      <c r="U880" s="86"/>
      <c r="V880" s="245" t="str">
        <f>IF(DataGoesHere!$B880="","",(DataGoesHere!$B880/SUM(DataGoesHere!$B878:'DataGoesHere'!$B889)))</f>
        <v/>
      </c>
      <c r="W880" s="86"/>
      <c r="X880" s="86"/>
      <c r="Y880" s="86"/>
      <c r="Z880" s="86"/>
      <c r="AA880" s="86"/>
      <c r="AB880" s="86"/>
      <c r="AC880" s="86"/>
      <c r="AD880" s="86"/>
      <c r="AE880" s="241"/>
      <c r="CV880" s="310" t="str">
        <f>IF(DataGoesHere!B880="","",DataGoesHere!A880)</f>
        <v/>
      </c>
      <c r="CW880" s="271">
        <f t="shared" ca="1" si="34"/>
        <v>3</v>
      </c>
      <c r="CX880" s="272">
        <f t="shared" ca="1" si="35"/>
        <v>0.79862940076451561</v>
      </c>
      <c r="CY880" s="266">
        <f>DataGoesHere!A880</f>
        <v>879</v>
      </c>
      <c r="CZ880" s="19" t="str">
        <f>IF(DataGoesHere!B880="","",DataGoesHere!B880)</f>
        <v/>
      </c>
      <c r="DA880" s="19" t="str">
        <f>IF(DataGoesHere!B880="","",IF(AH$5="No",DataGoesHere!B880,DataGoesHere!B880-(AH$2*(DataGoesHere!A880-1))))</f>
        <v/>
      </c>
      <c r="DB880" s="19" t="str">
        <f>IF(DataGoesHere!B880="","",IF(AO$9="No",DataGoesHere!B880,DataGoesHere!B880/CX880))</f>
        <v/>
      </c>
      <c r="DC880" s="19" t="str">
        <f>IF(DataGoesHere!B880="","",IF(AO$9="No",DA880,DA880/CX880))</f>
        <v/>
      </c>
      <c r="DD880" s="293" t="str">
        <f>IF(CZ880="",IF(COUNTIF(DD$2:DD879,"Forecast")&lt;Output!E$43,"Forecast",""),"Actual")</f>
        <v/>
      </c>
      <c r="DF880" s="19" t="str">
        <f>IF(DataGoesHere!B879="",IF(DD880="Forecast",(Output!$E$47*IntermediateCalcs!DH879)+((1-Output!$E$47)*IntermediateCalcs!DF879),""),(Output!$E$47*IntermediateCalcs!DB879)+((1-Output!$E$47)*IntermediateCalcs!DF879))</f>
        <v/>
      </c>
      <c r="DG880" s="19" t="str">
        <f>IF(DataGoesHere!B879="",IF(DD880="Forecast",(Output!$G$47*(IntermediateCalcs!DF880-IntermediateCalcs!DF879))+((1-Output!$G$47)*IntermediateCalcs!DG879),""),(Output!$G$47*(IntermediateCalcs!DF880-IntermediateCalcs!DF879))+((1-Output!$G$47)*IntermediateCalcs!DG879))</f>
        <v/>
      </c>
      <c r="DH880" s="19" t="str">
        <f>IF(DataGoesHere!B879="",IF(DD880="Forecast",DF880+DG880,""),DF880+DG880)</f>
        <v/>
      </c>
      <c r="DI880" s="274" t="str">
        <f>IF(DH880="","",IF(IntermediateCalcs!$AO$9="Yes",IntermediateCalcs!DH880*$CX880,IntermediateCalcs!DH880))</f>
        <v/>
      </c>
      <c r="DJ880" s="250" t="str">
        <f>IF(DataGoesHere!$B880="","",($CZ880-DI880))</f>
        <v/>
      </c>
      <c r="DK880" s="250" t="str">
        <f>IF(DataGoesHere!$B880="","",ABS($CZ880-DI880))</f>
        <v/>
      </c>
      <c r="DL880" s="250" t="str">
        <f>IF(DataGoesHere!$B880="","",DK880^2)</f>
        <v/>
      </c>
      <c r="DM880" s="249" t="str">
        <f>IF(DataGoesHere!$B880="","",DK880/$CZ880)</f>
        <v/>
      </c>
      <c r="DN880" s="250" t="str">
        <f>IF(DataGoesHere!$B880="","",SUM(DJ$2:DJ880)/AVERAGE(DK:DK))</f>
        <v/>
      </c>
      <c r="DP880" s="19" t="str">
        <f>IF(DataGoesHere!B880="",IF($DD880="Forecast",(Output!E$48*IntermediateCalcs!CY880)+Output!G$48,""),(Output!E$48*IntermediateCalcs!CY880)+Output!G$48)</f>
        <v/>
      </c>
      <c r="DQ880" s="274" t="str">
        <f>IF(DP880="","",IF(IntermediateCalcs!$AO$9="Yes",IntermediateCalcs!DP880*$CX880,IntermediateCalcs!DP880))</f>
        <v/>
      </c>
      <c r="DR880" s="250" t="str">
        <f>IF(DataGoesHere!$B880="","",($CZ880-DQ880))</f>
        <v/>
      </c>
      <c r="DS880" s="250" t="str">
        <f>IF(DataGoesHere!$B880="","",ABS($CZ880-DQ880))</f>
        <v/>
      </c>
      <c r="DT880" s="250" t="str">
        <f>IF(DataGoesHere!$B880="","",DS880^2)</f>
        <v/>
      </c>
      <c r="DU880" s="249" t="str">
        <f>IF(DataGoesHere!$B880="","",DS880/$CZ880)</f>
        <v/>
      </c>
      <c r="DV880" s="250" t="str">
        <f>IF(DataGoesHere!$B880="","",SUM(DR$2:DR880)/AVERAGE(DS:DS))</f>
        <v/>
      </c>
      <c r="DX880" s="19" t="str">
        <f>IF(DataGoesHere!$B879="","",(DB874*(Output!$O$49/Output!$P$49))+(IntermediateCalcs!DB875*(Output!$M$49/Output!$P$49))+(IntermediateCalcs!DB876*(Output!$K$49/Output!$P$49))+(DB877*(Output!$I$49/Output!$P$49))+(IntermediateCalcs!DB878*(Output!$G$49/Output!$P$49))+(IntermediateCalcs!DB879*(Output!$E$49/Output!$P$49)))</f>
        <v/>
      </c>
      <c r="DY880" s="274" t="str">
        <f>IF(DX880="","",IF(IntermediateCalcs!$AO$9="Yes",IntermediateCalcs!DX880*$CX880,IntermediateCalcs!DX880))</f>
        <v/>
      </c>
      <c r="DZ880" s="250" t="str">
        <f>IF(DataGoesHere!$B880="","",($CZ880-DY880))</f>
        <v/>
      </c>
      <c r="EA880" s="250" t="str">
        <f>IF(DataGoesHere!$B880="","",ABS($CZ880-DY880))</f>
        <v/>
      </c>
      <c r="EB880" s="250" t="str">
        <f>IF(DataGoesHere!$B880="","",EA880^2)</f>
        <v/>
      </c>
      <c r="EC880" s="249" t="str">
        <f>IF(DataGoesHere!$B880="","",EA880/$CZ880)</f>
        <v/>
      </c>
      <c r="ED880" s="250" t="str">
        <f>IF(DataGoesHere!$B880="","",SUM(DZ$2:DZ880)/AVERAGE(EA:EA))</f>
        <v/>
      </c>
    </row>
    <row r="881" spans="20:134" x14ac:dyDescent="0.2">
      <c r="T881" s="240"/>
      <c r="U881" s="86"/>
      <c r="V881" s="86"/>
      <c r="W881" s="245" t="str">
        <f>IF(DataGoesHere!$B881="","",(DataGoesHere!$B881/SUM(DataGoesHere!$B878:'DataGoesHere'!$B889)))</f>
        <v/>
      </c>
      <c r="X881" s="86"/>
      <c r="Y881" s="86"/>
      <c r="Z881" s="86"/>
      <c r="AA881" s="86"/>
      <c r="AB881" s="86"/>
      <c r="AC881" s="86"/>
      <c r="AD881" s="86"/>
      <c r="AE881" s="241"/>
      <c r="CV881" s="310" t="str">
        <f>IF(DataGoesHere!B881="","",DataGoesHere!A881)</f>
        <v/>
      </c>
      <c r="CW881" s="271">
        <f t="shared" ca="1" si="34"/>
        <v>4</v>
      </c>
      <c r="CX881" s="272">
        <f t="shared" ca="1" si="35"/>
        <v>1.0149292433706087</v>
      </c>
      <c r="CY881" s="266">
        <f>DataGoesHere!A881</f>
        <v>880</v>
      </c>
      <c r="CZ881" s="19" t="str">
        <f>IF(DataGoesHere!B881="","",DataGoesHere!B881)</f>
        <v/>
      </c>
      <c r="DA881" s="19" t="str">
        <f>IF(DataGoesHere!B881="","",IF(AH$5="No",DataGoesHere!B881,DataGoesHere!B881-(AH$2*(DataGoesHere!A881-1))))</f>
        <v/>
      </c>
      <c r="DB881" s="19" t="str">
        <f>IF(DataGoesHere!B881="","",IF(AO$9="No",DataGoesHere!B881,DataGoesHere!B881/CX881))</f>
        <v/>
      </c>
      <c r="DC881" s="19" t="str">
        <f>IF(DataGoesHere!B881="","",IF(AO$9="No",DA881,DA881/CX881))</f>
        <v/>
      </c>
      <c r="DD881" s="293" t="str">
        <f>IF(CZ881="",IF(COUNTIF(DD$2:DD880,"Forecast")&lt;Output!E$43,"Forecast",""),"Actual")</f>
        <v/>
      </c>
      <c r="DF881" s="19" t="str">
        <f>IF(DataGoesHere!B880="",IF(DD881="Forecast",(Output!$E$47*IntermediateCalcs!DH880)+((1-Output!$E$47)*IntermediateCalcs!DF880),""),(Output!$E$47*IntermediateCalcs!DB880)+((1-Output!$E$47)*IntermediateCalcs!DF880))</f>
        <v/>
      </c>
      <c r="DG881" s="19" t="str">
        <f>IF(DataGoesHere!B880="",IF(DD881="Forecast",(Output!$G$47*(IntermediateCalcs!DF881-IntermediateCalcs!DF880))+((1-Output!$G$47)*IntermediateCalcs!DG880),""),(Output!$G$47*(IntermediateCalcs!DF881-IntermediateCalcs!DF880))+((1-Output!$G$47)*IntermediateCalcs!DG880))</f>
        <v/>
      </c>
      <c r="DH881" s="19" t="str">
        <f>IF(DataGoesHere!B880="",IF(DD881="Forecast",DF881+DG881,""),DF881+DG881)</f>
        <v/>
      </c>
      <c r="DI881" s="274" t="str">
        <f>IF(DH881="","",IF(IntermediateCalcs!$AO$9="Yes",IntermediateCalcs!DH881*$CX881,IntermediateCalcs!DH881))</f>
        <v/>
      </c>
      <c r="DJ881" s="250" t="str">
        <f>IF(DataGoesHere!$B881="","",($CZ881-DI881))</f>
        <v/>
      </c>
      <c r="DK881" s="250" t="str">
        <f>IF(DataGoesHere!$B881="","",ABS($CZ881-DI881))</f>
        <v/>
      </c>
      <c r="DL881" s="250" t="str">
        <f>IF(DataGoesHere!$B881="","",DK881^2)</f>
        <v/>
      </c>
      <c r="DM881" s="249" t="str">
        <f>IF(DataGoesHere!$B881="","",DK881/$CZ881)</f>
        <v/>
      </c>
      <c r="DN881" s="250" t="str">
        <f>IF(DataGoesHere!$B881="","",SUM(DJ$2:DJ881)/AVERAGE(DK:DK))</f>
        <v/>
      </c>
      <c r="DP881" s="19" t="str">
        <f>IF(DataGoesHere!B881="",IF($DD881="Forecast",(Output!E$48*IntermediateCalcs!CY881)+Output!G$48,""),(Output!E$48*IntermediateCalcs!CY881)+Output!G$48)</f>
        <v/>
      </c>
      <c r="DQ881" s="274" t="str">
        <f>IF(DP881="","",IF(IntermediateCalcs!$AO$9="Yes",IntermediateCalcs!DP881*$CX881,IntermediateCalcs!DP881))</f>
        <v/>
      </c>
      <c r="DR881" s="250" t="str">
        <f>IF(DataGoesHere!$B881="","",($CZ881-DQ881))</f>
        <v/>
      </c>
      <c r="DS881" s="250" t="str">
        <f>IF(DataGoesHere!$B881="","",ABS($CZ881-DQ881))</f>
        <v/>
      </c>
      <c r="DT881" s="250" t="str">
        <f>IF(DataGoesHere!$B881="","",DS881^2)</f>
        <v/>
      </c>
      <c r="DU881" s="249" t="str">
        <f>IF(DataGoesHere!$B881="","",DS881/$CZ881)</f>
        <v/>
      </c>
      <c r="DV881" s="250" t="str">
        <f>IF(DataGoesHere!$B881="","",SUM(DR$2:DR881)/AVERAGE(DS:DS))</f>
        <v/>
      </c>
      <c r="DX881" s="19" t="str">
        <f>IF(DataGoesHere!$B880="","",(DB875*(Output!$O$49/Output!$P$49))+(IntermediateCalcs!DB876*(Output!$M$49/Output!$P$49))+(IntermediateCalcs!DB877*(Output!$K$49/Output!$P$49))+(DB878*(Output!$I$49/Output!$P$49))+(IntermediateCalcs!DB879*(Output!$G$49/Output!$P$49))+(IntermediateCalcs!DB880*(Output!$E$49/Output!$P$49)))</f>
        <v/>
      </c>
      <c r="DY881" s="274" t="str">
        <f>IF(DX881="","",IF(IntermediateCalcs!$AO$9="Yes",IntermediateCalcs!DX881*$CX881,IntermediateCalcs!DX881))</f>
        <v/>
      </c>
      <c r="DZ881" s="250" t="str">
        <f>IF(DataGoesHere!$B881="","",($CZ881-DY881))</f>
        <v/>
      </c>
      <c r="EA881" s="250" t="str">
        <f>IF(DataGoesHere!$B881="","",ABS($CZ881-DY881))</f>
        <v/>
      </c>
      <c r="EB881" s="250" t="str">
        <f>IF(DataGoesHere!$B881="","",EA881^2)</f>
        <v/>
      </c>
      <c r="EC881" s="249" t="str">
        <f>IF(DataGoesHere!$B881="","",EA881/$CZ881)</f>
        <v/>
      </c>
      <c r="ED881" s="250" t="str">
        <f>IF(DataGoesHere!$B881="","",SUM(DZ$2:DZ881)/AVERAGE(EA:EA))</f>
        <v/>
      </c>
    </row>
    <row r="882" spans="20:134" x14ac:dyDescent="0.2">
      <c r="T882" s="240"/>
      <c r="U882" s="86"/>
      <c r="V882" s="86"/>
      <c r="W882" s="86"/>
      <c r="X882" s="245" t="str">
        <f>IF(DataGoesHere!$B882="","",(DataGoesHere!$B882/SUM(DataGoesHere!$B878:'DataGoesHere'!$B889)))</f>
        <v/>
      </c>
      <c r="Y882" s="86"/>
      <c r="Z882" s="86"/>
      <c r="AA882" s="86"/>
      <c r="AB882" s="86"/>
      <c r="AC882" s="86"/>
      <c r="AD882" s="86"/>
      <c r="AE882" s="241"/>
      <c r="CV882" s="310" t="str">
        <f>IF(DataGoesHere!B882="","",DataGoesHere!A882)</f>
        <v/>
      </c>
      <c r="CW882" s="271">
        <f t="shared" ca="1" si="34"/>
        <v>5</v>
      </c>
      <c r="CX882" s="272">
        <f t="shared" ca="1" si="35"/>
        <v>0.97875414397996308</v>
      </c>
      <c r="CY882" s="266">
        <f>DataGoesHere!A882</f>
        <v>881</v>
      </c>
      <c r="CZ882" s="19" t="str">
        <f>IF(DataGoesHere!B882="","",DataGoesHere!B882)</f>
        <v/>
      </c>
      <c r="DA882" s="19" t="str">
        <f>IF(DataGoesHere!B882="","",IF(AH$5="No",DataGoesHere!B882,DataGoesHere!B882-(AH$2*(DataGoesHere!A882-1))))</f>
        <v/>
      </c>
      <c r="DB882" s="19" t="str">
        <f>IF(DataGoesHere!B882="","",IF(AO$9="No",DataGoesHere!B882,DataGoesHere!B882/CX882))</f>
        <v/>
      </c>
      <c r="DC882" s="19" t="str">
        <f>IF(DataGoesHere!B882="","",IF(AO$9="No",DA882,DA882/CX882))</f>
        <v/>
      </c>
      <c r="DD882" s="293" t="str">
        <f>IF(CZ882="",IF(COUNTIF(DD$2:DD881,"Forecast")&lt;Output!E$43,"Forecast",""),"Actual")</f>
        <v/>
      </c>
      <c r="DF882" s="19" t="str">
        <f>IF(DataGoesHere!B881="",IF(DD882="Forecast",(Output!$E$47*IntermediateCalcs!DH881)+((1-Output!$E$47)*IntermediateCalcs!DF881),""),(Output!$E$47*IntermediateCalcs!DB881)+((1-Output!$E$47)*IntermediateCalcs!DF881))</f>
        <v/>
      </c>
      <c r="DG882" s="19" t="str">
        <f>IF(DataGoesHere!B881="",IF(DD882="Forecast",(Output!$G$47*(IntermediateCalcs!DF882-IntermediateCalcs!DF881))+((1-Output!$G$47)*IntermediateCalcs!DG881),""),(Output!$G$47*(IntermediateCalcs!DF882-IntermediateCalcs!DF881))+((1-Output!$G$47)*IntermediateCalcs!DG881))</f>
        <v/>
      </c>
      <c r="DH882" s="19" t="str">
        <f>IF(DataGoesHere!B881="",IF(DD882="Forecast",DF882+DG882,""),DF882+DG882)</f>
        <v/>
      </c>
      <c r="DI882" s="274" t="str">
        <f>IF(DH882="","",IF(IntermediateCalcs!$AO$9="Yes",IntermediateCalcs!DH882*$CX882,IntermediateCalcs!DH882))</f>
        <v/>
      </c>
      <c r="DJ882" s="250" t="str">
        <f>IF(DataGoesHere!$B882="","",($CZ882-DI882))</f>
        <v/>
      </c>
      <c r="DK882" s="250" t="str">
        <f>IF(DataGoesHere!$B882="","",ABS($CZ882-DI882))</f>
        <v/>
      </c>
      <c r="DL882" s="250" t="str">
        <f>IF(DataGoesHere!$B882="","",DK882^2)</f>
        <v/>
      </c>
      <c r="DM882" s="249" t="str">
        <f>IF(DataGoesHere!$B882="","",DK882/$CZ882)</f>
        <v/>
      </c>
      <c r="DN882" s="250" t="str">
        <f>IF(DataGoesHere!$B882="","",SUM(DJ$2:DJ882)/AVERAGE(DK:DK))</f>
        <v/>
      </c>
      <c r="DP882" s="19" t="str">
        <f>IF(DataGoesHere!B882="",IF($DD882="Forecast",(Output!E$48*IntermediateCalcs!CY882)+Output!G$48,""),(Output!E$48*IntermediateCalcs!CY882)+Output!G$48)</f>
        <v/>
      </c>
      <c r="DQ882" s="274" t="str">
        <f>IF(DP882="","",IF(IntermediateCalcs!$AO$9="Yes",IntermediateCalcs!DP882*$CX882,IntermediateCalcs!DP882))</f>
        <v/>
      </c>
      <c r="DR882" s="250" t="str">
        <f>IF(DataGoesHere!$B882="","",($CZ882-DQ882))</f>
        <v/>
      </c>
      <c r="DS882" s="250" t="str">
        <f>IF(DataGoesHere!$B882="","",ABS($CZ882-DQ882))</f>
        <v/>
      </c>
      <c r="DT882" s="250" t="str">
        <f>IF(DataGoesHere!$B882="","",DS882^2)</f>
        <v/>
      </c>
      <c r="DU882" s="249" t="str">
        <f>IF(DataGoesHere!$B882="","",DS882/$CZ882)</f>
        <v/>
      </c>
      <c r="DV882" s="250" t="str">
        <f>IF(DataGoesHere!$B882="","",SUM(DR$2:DR882)/AVERAGE(DS:DS))</f>
        <v/>
      </c>
      <c r="DX882" s="19" t="str">
        <f>IF(DataGoesHere!$B881="","",(DB876*(Output!$O$49/Output!$P$49))+(IntermediateCalcs!DB877*(Output!$M$49/Output!$P$49))+(IntermediateCalcs!DB878*(Output!$K$49/Output!$P$49))+(DB879*(Output!$I$49/Output!$P$49))+(IntermediateCalcs!DB880*(Output!$G$49/Output!$P$49))+(IntermediateCalcs!DB881*(Output!$E$49/Output!$P$49)))</f>
        <v/>
      </c>
      <c r="DY882" s="274" t="str">
        <f>IF(DX882="","",IF(IntermediateCalcs!$AO$9="Yes",IntermediateCalcs!DX882*$CX882,IntermediateCalcs!DX882))</f>
        <v/>
      </c>
      <c r="DZ882" s="250" t="str">
        <f>IF(DataGoesHere!$B882="","",($CZ882-DY882))</f>
        <v/>
      </c>
      <c r="EA882" s="250" t="str">
        <f>IF(DataGoesHere!$B882="","",ABS($CZ882-DY882))</f>
        <v/>
      </c>
      <c r="EB882" s="250" t="str">
        <f>IF(DataGoesHere!$B882="","",EA882^2)</f>
        <v/>
      </c>
      <c r="EC882" s="249" t="str">
        <f>IF(DataGoesHere!$B882="","",EA882/$CZ882)</f>
        <v/>
      </c>
      <c r="ED882" s="250" t="str">
        <f>IF(DataGoesHere!$B882="","",SUM(DZ$2:DZ882)/AVERAGE(EA:EA))</f>
        <v/>
      </c>
    </row>
    <row r="883" spans="20:134" x14ac:dyDescent="0.2">
      <c r="T883" s="240"/>
      <c r="U883" s="86"/>
      <c r="V883" s="86"/>
      <c r="W883" s="86"/>
      <c r="X883" s="86"/>
      <c r="Y883" s="245" t="str">
        <f>IF(DataGoesHere!$B883="","",(DataGoesHere!$B883/SUM(DataGoesHere!$B878:'DataGoesHere'!$B889)))</f>
        <v/>
      </c>
      <c r="Z883" s="86"/>
      <c r="AA883" s="86"/>
      <c r="AB883" s="86"/>
      <c r="AC883" s="86"/>
      <c r="AD883" s="86"/>
      <c r="AE883" s="241"/>
      <c r="CV883" s="310" t="str">
        <f>IF(DataGoesHere!B883="","",DataGoesHere!A883)</f>
        <v/>
      </c>
      <c r="CW883" s="271">
        <f t="shared" ca="1" si="34"/>
        <v>6</v>
      </c>
      <c r="CX883" s="272">
        <f t="shared" ca="1" si="35"/>
        <v>1.0779088099730167</v>
      </c>
      <c r="CY883" s="266">
        <f>DataGoesHere!A883</f>
        <v>882</v>
      </c>
      <c r="CZ883" s="19" t="str">
        <f>IF(DataGoesHere!B883="","",DataGoesHere!B883)</f>
        <v/>
      </c>
      <c r="DA883" s="19" t="str">
        <f>IF(DataGoesHere!B883="","",IF(AH$5="No",DataGoesHere!B883,DataGoesHere!B883-(AH$2*(DataGoesHere!A883-1))))</f>
        <v/>
      </c>
      <c r="DB883" s="19" t="str">
        <f>IF(DataGoesHere!B883="","",IF(AO$9="No",DataGoesHere!B883,DataGoesHere!B883/CX883))</f>
        <v/>
      </c>
      <c r="DC883" s="19" t="str">
        <f>IF(DataGoesHere!B883="","",IF(AO$9="No",DA883,DA883/CX883))</f>
        <v/>
      </c>
      <c r="DD883" s="293" t="str">
        <f>IF(CZ883="",IF(COUNTIF(DD$2:DD882,"Forecast")&lt;Output!E$43,"Forecast",""),"Actual")</f>
        <v/>
      </c>
      <c r="DF883" s="19" t="str">
        <f>IF(DataGoesHere!B882="",IF(DD883="Forecast",(Output!$E$47*IntermediateCalcs!DH882)+((1-Output!$E$47)*IntermediateCalcs!DF882),""),(Output!$E$47*IntermediateCalcs!DB882)+((1-Output!$E$47)*IntermediateCalcs!DF882))</f>
        <v/>
      </c>
      <c r="DG883" s="19" t="str">
        <f>IF(DataGoesHere!B882="",IF(DD883="Forecast",(Output!$G$47*(IntermediateCalcs!DF883-IntermediateCalcs!DF882))+((1-Output!$G$47)*IntermediateCalcs!DG882),""),(Output!$G$47*(IntermediateCalcs!DF883-IntermediateCalcs!DF882))+((1-Output!$G$47)*IntermediateCalcs!DG882))</f>
        <v/>
      </c>
      <c r="DH883" s="19" t="str">
        <f>IF(DataGoesHere!B882="",IF(DD883="Forecast",DF883+DG883,""),DF883+DG883)</f>
        <v/>
      </c>
      <c r="DI883" s="274" t="str">
        <f>IF(DH883="","",IF(IntermediateCalcs!$AO$9="Yes",IntermediateCalcs!DH883*$CX883,IntermediateCalcs!DH883))</f>
        <v/>
      </c>
      <c r="DJ883" s="250" t="str">
        <f>IF(DataGoesHere!$B883="","",($CZ883-DI883))</f>
        <v/>
      </c>
      <c r="DK883" s="250" t="str">
        <f>IF(DataGoesHere!$B883="","",ABS($CZ883-DI883))</f>
        <v/>
      </c>
      <c r="DL883" s="250" t="str">
        <f>IF(DataGoesHere!$B883="","",DK883^2)</f>
        <v/>
      </c>
      <c r="DM883" s="249" t="str">
        <f>IF(DataGoesHere!$B883="","",DK883/$CZ883)</f>
        <v/>
      </c>
      <c r="DN883" s="250" t="str">
        <f>IF(DataGoesHere!$B883="","",SUM(DJ$2:DJ883)/AVERAGE(DK:DK))</f>
        <v/>
      </c>
      <c r="DP883" s="19" t="str">
        <f>IF(DataGoesHere!B883="",IF($DD883="Forecast",(Output!E$48*IntermediateCalcs!CY883)+Output!G$48,""),(Output!E$48*IntermediateCalcs!CY883)+Output!G$48)</f>
        <v/>
      </c>
      <c r="DQ883" s="274" t="str">
        <f>IF(DP883="","",IF(IntermediateCalcs!$AO$9="Yes",IntermediateCalcs!DP883*$CX883,IntermediateCalcs!DP883))</f>
        <v/>
      </c>
      <c r="DR883" s="250" t="str">
        <f>IF(DataGoesHere!$B883="","",($CZ883-DQ883))</f>
        <v/>
      </c>
      <c r="DS883" s="250" t="str">
        <f>IF(DataGoesHere!$B883="","",ABS($CZ883-DQ883))</f>
        <v/>
      </c>
      <c r="DT883" s="250" t="str">
        <f>IF(DataGoesHere!$B883="","",DS883^2)</f>
        <v/>
      </c>
      <c r="DU883" s="249" t="str">
        <f>IF(DataGoesHere!$B883="","",DS883/$CZ883)</f>
        <v/>
      </c>
      <c r="DV883" s="250" t="str">
        <f>IF(DataGoesHere!$B883="","",SUM(DR$2:DR883)/AVERAGE(DS:DS))</f>
        <v/>
      </c>
      <c r="DX883" s="19" t="str">
        <f>IF(DataGoesHere!$B882="","",(DB877*(Output!$O$49/Output!$P$49))+(IntermediateCalcs!DB878*(Output!$M$49/Output!$P$49))+(IntermediateCalcs!DB879*(Output!$K$49/Output!$P$49))+(DB880*(Output!$I$49/Output!$P$49))+(IntermediateCalcs!DB881*(Output!$G$49/Output!$P$49))+(IntermediateCalcs!DB882*(Output!$E$49/Output!$P$49)))</f>
        <v/>
      </c>
      <c r="DY883" s="274" t="str">
        <f>IF(DX883="","",IF(IntermediateCalcs!$AO$9="Yes",IntermediateCalcs!DX883*$CX883,IntermediateCalcs!DX883))</f>
        <v/>
      </c>
      <c r="DZ883" s="250" t="str">
        <f>IF(DataGoesHere!$B883="","",($CZ883-DY883))</f>
        <v/>
      </c>
      <c r="EA883" s="250" t="str">
        <f>IF(DataGoesHere!$B883="","",ABS($CZ883-DY883))</f>
        <v/>
      </c>
      <c r="EB883" s="250" t="str">
        <f>IF(DataGoesHere!$B883="","",EA883^2)</f>
        <v/>
      </c>
      <c r="EC883" s="249" t="str">
        <f>IF(DataGoesHere!$B883="","",EA883/$CZ883)</f>
        <v/>
      </c>
      <c r="ED883" s="250" t="str">
        <f>IF(DataGoesHere!$B883="","",SUM(DZ$2:DZ883)/AVERAGE(EA:EA))</f>
        <v/>
      </c>
    </row>
    <row r="884" spans="20:134" x14ac:dyDescent="0.2">
      <c r="T884" s="240"/>
      <c r="U884" s="86"/>
      <c r="V884" s="86"/>
      <c r="W884" s="86"/>
      <c r="X884" s="86"/>
      <c r="Y884" s="86"/>
      <c r="Z884" s="245" t="str">
        <f>IF(DataGoesHere!$B884="","",(DataGoesHere!$B884/SUM(DataGoesHere!$B878:'DataGoesHere'!$B889)))</f>
        <v/>
      </c>
      <c r="AA884" s="86"/>
      <c r="AB884" s="86"/>
      <c r="AC884" s="86"/>
      <c r="AD884" s="86"/>
      <c r="AE884" s="241"/>
      <c r="CV884" s="310" t="str">
        <f>IF(DataGoesHere!B884="","",DataGoesHere!A884)</f>
        <v/>
      </c>
      <c r="CW884" s="271">
        <f t="shared" ca="1" si="34"/>
        <v>7</v>
      </c>
      <c r="CX884" s="272">
        <f t="shared" ca="1" si="35"/>
        <v>1.0265458156689093</v>
      </c>
      <c r="CY884" s="266">
        <f>DataGoesHere!A884</f>
        <v>883</v>
      </c>
      <c r="CZ884" s="19" t="str">
        <f>IF(DataGoesHere!B884="","",DataGoesHere!B884)</f>
        <v/>
      </c>
      <c r="DA884" s="19" t="str">
        <f>IF(DataGoesHere!B884="","",IF(AH$5="No",DataGoesHere!B884,DataGoesHere!B884-(AH$2*(DataGoesHere!A884-1))))</f>
        <v/>
      </c>
      <c r="DB884" s="19" t="str">
        <f>IF(DataGoesHere!B884="","",IF(AO$9="No",DataGoesHere!B884,DataGoesHere!B884/CX884))</f>
        <v/>
      </c>
      <c r="DC884" s="19" t="str">
        <f>IF(DataGoesHere!B884="","",IF(AO$9="No",DA884,DA884/CX884))</f>
        <v/>
      </c>
      <c r="DD884" s="293" t="str">
        <f>IF(CZ884="",IF(COUNTIF(DD$2:DD883,"Forecast")&lt;Output!E$43,"Forecast",""),"Actual")</f>
        <v/>
      </c>
      <c r="DF884" s="19" t="str">
        <f>IF(DataGoesHere!B883="",IF(DD884="Forecast",(Output!$E$47*IntermediateCalcs!DH883)+((1-Output!$E$47)*IntermediateCalcs!DF883),""),(Output!$E$47*IntermediateCalcs!DB883)+((1-Output!$E$47)*IntermediateCalcs!DF883))</f>
        <v/>
      </c>
      <c r="DG884" s="19" t="str">
        <f>IF(DataGoesHere!B883="",IF(DD884="Forecast",(Output!$G$47*(IntermediateCalcs!DF884-IntermediateCalcs!DF883))+((1-Output!$G$47)*IntermediateCalcs!DG883),""),(Output!$G$47*(IntermediateCalcs!DF884-IntermediateCalcs!DF883))+((1-Output!$G$47)*IntermediateCalcs!DG883))</f>
        <v/>
      </c>
      <c r="DH884" s="19" t="str">
        <f>IF(DataGoesHere!B883="",IF(DD884="Forecast",DF884+DG884,""),DF884+DG884)</f>
        <v/>
      </c>
      <c r="DI884" s="274" t="str">
        <f>IF(DH884="","",IF(IntermediateCalcs!$AO$9="Yes",IntermediateCalcs!DH884*$CX884,IntermediateCalcs!DH884))</f>
        <v/>
      </c>
      <c r="DJ884" s="250" t="str">
        <f>IF(DataGoesHere!$B884="","",($CZ884-DI884))</f>
        <v/>
      </c>
      <c r="DK884" s="250" t="str">
        <f>IF(DataGoesHere!$B884="","",ABS($CZ884-DI884))</f>
        <v/>
      </c>
      <c r="DL884" s="250" t="str">
        <f>IF(DataGoesHere!$B884="","",DK884^2)</f>
        <v/>
      </c>
      <c r="DM884" s="249" t="str">
        <f>IF(DataGoesHere!$B884="","",DK884/$CZ884)</f>
        <v/>
      </c>
      <c r="DN884" s="250" t="str">
        <f>IF(DataGoesHere!$B884="","",SUM(DJ$2:DJ884)/AVERAGE(DK:DK))</f>
        <v/>
      </c>
      <c r="DP884" s="19" t="str">
        <f>IF(DataGoesHere!B884="",IF($DD884="Forecast",(Output!E$48*IntermediateCalcs!CY884)+Output!G$48,""),(Output!E$48*IntermediateCalcs!CY884)+Output!G$48)</f>
        <v/>
      </c>
      <c r="DQ884" s="274" t="str">
        <f>IF(DP884="","",IF(IntermediateCalcs!$AO$9="Yes",IntermediateCalcs!DP884*$CX884,IntermediateCalcs!DP884))</f>
        <v/>
      </c>
      <c r="DR884" s="250" t="str">
        <f>IF(DataGoesHere!$B884="","",($CZ884-DQ884))</f>
        <v/>
      </c>
      <c r="DS884" s="250" t="str">
        <f>IF(DataGoesHere!$B884="","",ABS($CZ884-DQ884))</f>
        <v/>
      </c>
      <c r="DT884" s="250" t="str">
        <f>IF(DataGoesHere!$B884="","",DS884^2)</f>
        <v/>
      </c>
      <c r="DU884" s="249" t="str">
        <f>IF(DataGoesHere!$B884="","",DS884/$CZ884)</f>
        <v/>
      </c>
      <c r="DV884" s="250" t="str">
        <f>IF(DataGoesHere!$B884="","",SUM(DR$2:DR884)/AVERAGE(DS:DS))</f>
        <v/>
      </c>
      <c r="DX884" s="19" t="str">
        <f>IF(DataGoesHere!$B883="","",(DB878*(Output!$O$49/Output!$P$49))+(IntermediateCalcs!DB879*(Output!$M$49/Output!$P$49))+(IntermediateCalcs!DB880*(Output!$K$49/Output!$P$49))+(DB881*(Output!$I$49/Output!$P$49))+(IntermediateCalcs!DB882*(Output!$G$49/Output!$P$49))+(IntermediateCalcs!DB883*(Output!$E$49/Output!$P$49)))</f>
        <v/>
      </c>
      <c r="DY884" s="274" t="str">
        <f>IF(DX884="","",IF(IntermediateCalcs!$AO$9="Yes",IntermediateCalcs!DX884*$CX884,IntermediateCalcs!DX884))</f>
        <v/>
      </c>
      <c r="DZ884" s="250" t="str">
        <f>IF(DataGoesHere!$B884="","",($CZ884-DY884))</f>
        <v/>
      </c>
      <c r="EA884" s="250" t="str">
        <f>IF(DataGoesHere!$B884="","",ABS($CZ884-DY884))</f>
        <v/>
      </c>
      <c r="EB884" s="250" t="str">
        <f>IF(DataGoesHere!$B884="","",EA884^2)</f>
        <v/>
      </c>
      <c r="EC884" s="249" t="str">
        <f>IF(DataGoesHere!$B884="","",EA884/$CZ884)</f>
        <v/>
      </c>
      <c r="ED884" s="250" t="str">
        <f>IF(DataGoesHere!$B884="","",SUM(DZ$2:DZ884)/AVERAGE(EA:EA))</f>
        <v/>
      </c>
    </row>
    <row r="885" spans="20:134" x14ac:dyDescent="0.2">
      <c r="T885" s="240"/>
      <c r="U885" s="86"/>
      <c r="V885" s="86"/>
      <c r="W885" s="86"/>
      <c r="X885" s="86"/>
      <c r="Y885" s="86"/>
      <c r="Z885" s="86"/>
      <c r="AA885" s="245" t="str">
        <f>IF(DataGoesHere!$B885="","",(DataGoesHere!$B885/SUM(DataGoesHere!$B878:'DataGoesHere'!$B889)))</f>
        <v/>
      </c>
      <c r="AB885" s="86"/>
      <c r="AC885" s="86"/>
      <c r="AD885" s="86"/>
      <c r="AE885" s="241"/>
      <c r="CV885" s="310" t="str">
        <f>IF(DataGoesHere!B885="","",DataGoesHere!A885)</f>
        <v/>
      </c>
      <c r="CW885" s="271">
        <f t="shared" ca="1" si="34"/>
        <v>8</v>
      </c>
      <c r="CX885" s="272">
        <f t="shared" ca="1" si="35"/>
        <v>1.0207492390681214</v>
      </c>
      <c r="CY885" s="266">
        <f>DataGoesHere!A885</f>
        <v>884</v>
      </c>
      <c r="CZ885" s="19" t="str">
        <f>IF(DataGoesHere!B885="","",DataGoesHere!B885)</f>
        <v/>
      </c>
      <c r="DA885" s="19" t="str">
        <f>IF(DataGoesHere!B885="","",IF(AH$5="No",DataGoesHere!B885,DataGoesHere!B885-(AH$2*(DataGoesHere!A885-1))))</f>
        <v/>
      </c>
      <c r="DB885" s="19" t="str">
        <f>IF(DataGoesHere!B885="","",IF(AO$9="No",DataGoesHere!B885,DataGoesHere!B885/CX885))</f>
        <v/>
      </c>
      <c r="DC885" s="19" t="str">
        <f>IF(DataGoesHere!B885="","",IF(AO$9="No",DA885,DA885/CX885))</f>
        <v/>
      </c>
      <c r="DD885" s="293" t="str">
        <f>IF(CZ885="",IF(COUNTIF(DD$2:DD884,"Forecast")&lt;Output!E$43,"Forecast",""),"Actual")</f>
        <v/>
      </c>
      <c r="DF885" s="19" t="str">
        <f>IF(DataGoesHere!B884="",IF(DD885="Forecast",(Output!$E$47*IntermediateCalcs!DH884)+((1-Output!$E$47)*IntermediateCalcs!DF884),""),(Output!$E$47*IntermediateCalcs!DB884)+((1-Output!$E$47)*IntermediateCalcs!DF884))</f>
        <v/>
      </c>
      <c r="DG885" s="19" t="str">
        <f>IF(DataGoesHere!B884="",IF(DD885="Forecast",(Output!$G$47*(IntermediateCalcs!DF885-IntermediateCalcs!DF884))+((1-Output!$G$47)*IntermediateCalcs!DG884),""),(Output!$G$47*(IntermediateCalcs!DF885-IntermediateCalcs!DF884))+((1-Output!$G$47)*IntermediateCalcs!DG884))</f>
        <v/>
      </c>
      <c r="DH885" s="19" t="str">
        <f>IF(DataGoesHere!B884="",IF(DD885="Forecast",DF885+DG885,""),DF885+DG885)</f>
        <v/>
      </c>
      <c r="DI885" s="274" t="str">
        <f>IF(DH885="","",IF(IntermediateCalcs!$AO$9="Yes",IntermediateCalcs!DH885*$CX885,IntermediateCalcs!DH885))</f>
        <v/>
      </c>
      <c r="DJ885" s="250" t="str">
        <f>IF(DataGoesHere!$B885="","",($CZ885-DI885))</f>
        <v/>
      </c>
      <c r="DK885" s="250" t="str">
        <f>IF(DataGoesHere!$B885="","",ABS($CZ885-DI885))</f>
        <v/>
      </c>
      <c r="DL885" s="250" t="str">
        <f>IF(DataGoesHere!$B885="","",DK885^2)</f>
        <v/>
      </c>
      <c r="DM885" s="249" t="str">
        <f>IF(DataGoesHere!$B885="","",DK885/$CZ885)</f>
        <v/>
      </c>
      <c r="DN885" s="250" t="str">
        <f>IF(DataGoesHere!$B885="","",SUM(DJ$2:DJ885)/AVERAGE(DK:DK))</f>
        <v/>
      </c>
      <c r="DP885" s="19" t="str">
        <f>IF(DataGoesHere!B885="",IF($DD885="Forecast",(Output!E$48*IntermediateCalcs!CY885)+Output!G$48,""),(Output!E$48*IntermediateCalcs!CY885)+Output!G$48)</f>
        <v/>
      </c>
      <c r="DQ885" s="274" t="str">
        <f>IF(DP885="","",IF(IntermediateCalcs!$AO$9="Yes",IntermediateCalcs!DP885*$CX885,IntermediateCalcs!DP885))</f>
        <v/>
      </c>
      <c r="DR885" s="250" t="str">
        <f>IF(DataGoesHere!$B885="","",($CZ885-DQ885))</f>
        <v/>
      </c>
      <c r="DS885" s="250" t="str">
        <f>IF(DataGoesHere!$B885="","",ABS($CZ885-DQ885))</f>
        <v/>
      </c>
      <c r="DT885" s="250" t="str">
        <f>IF(DataGoesHere!$B885="","",DS885^2)</f>
        <v/>
      </c>
      <c r="DU885" s="249" t="str">
        <f>IF(DataGoesHere!$B885="","",DS885/$CZ885)</f>
        <v/>
      </c>
      <c r="DV885" s="250" t="str">
        <f>IF(DataGoesHere!$B885="","",SUM(DR$2:DR885)/AVERAGE(DS:DS))</f>
        <v/>
      </c>
      <c r="DX885" s="19" t="str">
        <f>IF(DataGoesHere!$B884="","",(DB879*(Output!$O$49/Output!$P$49))+(IntermediateCalcs!DB880*(Output!$M$49/Output!$P$49))+(IntermediateCalcs!DB881*(Output!$K$49/Output!$P$49))+(DB882*(Output!$I$49/Output!$P$49))+(IntermediateCalcs!DB883*(Output!$G$49/Output!$P$49))+(IntermediateCalcs!DB884*(Output!$E$49/Output!$P$49)))</f>
        <v/>
      </c>
      <c r="DY885" s="274" t="str">
        <f>IF(DX885="","",IF(IntermediateCalcs!$AO$9="Yes",IntermediateCalcs!DX885*$CX885,IntermediateCalcs!DX885))</f>
        <v/>
      </c>
      <c r="DZ885" s="250" t="str">
        <f>IF(DataGoesHere!$B885="","",($CZ885-DY885))</f>
        <v/>
      </c>
      <c r="EA885" s="250" t="str">
        <f>IF(DataGoesHere!$B885="","",ABS($CZ885-DY885))</f>
        <v/>
      </c>
      <c r="EB885" s="250" t="str">
        <f>IF(DataGoesHere!$B885="","",EA885^2)</f>
        <v/>
      </c>
      <c r="EC885" s="249" t="str">
        <f>IF(DataGoesHere!$B885="","",EA885/$CZ885)</f>
        <v/>
      </c>
      <c r="ED885" s="250" t="str">
        <f>IF(DataGoesHere!$B885="","",SUM(DZ$2:DZ885)/AVERAGE(EA:EA))</f>
        <v/>
      </c>
    </row>
    <row r="886" spans="20:134" x14ac:dyDescent="0.2">
      <c r="T886" s="240"/>
      <c r="U886" s="86"/>
      <c r="V886" s="86"/>
      <c r="W886" s="86"/>
      <c r="X886" s="86"/>
      <c r="Y886" s="86"/>
      <c r="Z886" s="86"/>
      <c r="AA886" s="86"/>
      <c r="AB886" s="245" t="str">
        <f>IF(DataGoesHere!$B886="","",(DataGoesHere!$B886/SUM(DataGoesHere!$B878:'DataGoesHere'!$B889)))</f>
        <v/>
      </c>
      <c r="AC886" s="86"/>
      <c r="AD886" s="86"/>
      <c r="AE886" s="241"/>
      <c r="CV886" s="310" t="str">
        <f>IF(DataGoesHere!B886="","",DataGoesHere!A886)</f>
        <v/>
      </c>
      <c r="CW886" s="271">
        <f t="shared" ca="1" si="34"/>
        <v>9</v>
      </c>
      <c r="CX886" s="272">
        <f t="shared" ca="1" si="35"/>
        <v>1.0625330005567626</v>
      </c>
      <c r="CY886" s="266">
        <f>DataGoesHere!A886</f>
        <v>885</v>
      </c>
      <c r="CZ886" s="19" t="str">
        <f>IF(DataGoesHere!B886="","",DataGoesHere!B886)</f>
        <v/>
      </c>
      <c r="DA886" s="19" t="str">
        <f>IF(DataGoesHere!B886="","",IF(AH$5="No",DataGoesHere!B886,DataGoesHere!B886-(AH$2*(DataGoesHere!A886-1))))</f>
        <v/>
      </c>
      <c r="DB886" s="19" t="str">
        <f>IF(DataGoesHere!B886="","",IF(AO$9="No",DataGoesHere!B886,DataGoesHere!B886/CX886))</f>
        <v/>
      </c>
      <c r="DC886" s="19" t="str">
        <f>IF(DataGoesHere!B886="","",IF(AO$9="No",DA886,DA886/CX886))</f>
        <v/>
      </c>
      <c r="DD886" s="293" t="str">
        <f>IF(CZ886="",IF(COUNTIF(DD$2:DD885,"Forecast")&lt;Output!E$43,"Forecast",""),"Actual")</f>
        <v/>
      </c>
      <c r="DF886" s="19" t="str">
        <f>IF(DataGoesHere!B885="",IF(DD886="Forecast",(Output!$E$47*IntermediateCalcs!DH885)+((1-Output!$E$47)*IntermediateCalcs!DF885),""),(Output!$E$47*IntermediateCalcs!DB885)+((1-Output!$E$47)*IntermediateCalcs!DF885))</f>
        <v/>
      </c>
      <c r="DG886" s="19" t="str">
        <f>IF(DataGoesHere!B885="",IF(DD886="Forecast",(Output!$G$47*(IntermediateCalcs!DF886-IntermediateCalcs!DF885))+((1-Output!$G$47)*IntermediateCalcs!DG885),""),(Output!$G$47*(IntermediateCalcs!DF886-IntermediateCalcs!DF885))+((1-Output!$G$47)*IntermediateCalcs!DG885))</f>
        <v/>
      </c>
      <c r="DH886" s="19" t="str">
        <f>IF(DataGoesHere!B885="",IF(DD886="Forecast",DF886+DG886,""),DF886+DG886)</f>
        <v/>
      </c>
      <c r="DI886" s="274" t="str">
        <f>IF(DH886="","",IF(IntermediateCalcs!$AO$9="Yes",IntermediateCalcs!DH886*$CX886,IntermediateCalcs!DH886))</f>
        <v/>
      </c>
      <c r="DJ886" s="250" t="str">
        <f>IF(DataGoesHere!$B886="","",($CZ886-DI886))</f>
        <v/>
      </c>
      <c r="DK886" s="250" t="str">
        <f>IF(DataGoesHere!$B886="","",ABS($CZ886-DI886))</f>
        <v/>
      </c>
      <c r="DL886" s="250" t="str">
        <f>IF(DataGoesHere!$B886="","",DK886^2)</f>
        <v/>
      </c>
      <c r="DM886" s="249" t="str">
        <f>IF(DataGoesHere!$B886="","",DK886/$CZ886)</f>
        <v/>
      </c>
      <c r="DN886" s="250" t="str">
        <f>IF(DataGoesHere!$B886="","",SUM(DJ$2:DJ886)/AVERAGE(DK:DK))</f>
        <v/>
      </c>
      <c r="DP886" s="19" t="str">
        <f>IF(DataGoesHere!B886="",IF($DD886="Forecast",(Output!E$48*IntermediateCalcs!CY886)+Output!G$48,""),(Output!E$48*IntermediateCalcs!CY886)+Output!G$48)</f>
        <v/>
      </c>
      <c r="DQ886" s="274" t="str">
        <f>IF(DP886="","",IF(IntermediateCalcs!$AO$9="Yes",IntermediateCalcs!DP886*$CX886,IntermediateCalcs!DP886))</f>
        <v/>
      </c>
      <c r="DR886" s="250" t="str">
        <f>IF(DataGoesHere!$B886="","",($CZ886-DQ886))</f>
        <v/>
      </c>
      <c r="DS886" s="250" t="str">
        <f>IF(DataGoesHere!$B886="","",ABS($CZ886-DQ886))</f>
        <v/>
      </c>
      <c r="DT886" s="250" t="str">
        <f>IF(DataGoesHere!$B886="","",DS886^2)</f>
        <v/>
      </c>
      <c r="DU886" s="249" t="str">
        <f>IF(DataGoesHere!$B886="","",DS886/$CZ886)</f>
        <v/>
      </c>
      <c r="DV886" s="250" t="str">
        <f>IF(DataGoesHere!$B886="","",SUM(DR$2:DR886)/AVERAGE(DS:DS))</f>
        <v/>
      </c>
      <c r="DX886" s="19" t="str">
        <f>IF(DataGoesHere!$B885="","",(DB880*(Output!$O$49/Output!$P$49))+(IntermediateCalcs!DB881*(Output!$M$49/Output!$P$49))+(IntermediateCalcs!DB882*(Output!$K$49/Output!$P$49))+(DB883*(Output!$I$49/Output!$P$49))+(IntermediateCalcs!DB884*(Output!$G$49/Output!$P$49))+(IntermediateCalcs!DB885*(Output!$E$49/Output!$P$49)))</f>
        <v/>
      </c>
      <c r="DY886" s="274" t="str">
        <f>IF(DX886="","",IF(IntermediateCalcs!$AO$9="Yes",IntermediateCalcs!DX886*$CX886,IntermediateCalcs!DX886))</f>
        <v/>
      </c>
      <c r="DZ886" s="250" t="str">
        <f>IF(DataGoesHere!$B886="","",($CZ886-DY886))</f>
        <v/>
      </c>
      <c r="EA886" s="250" t="str">
        <f>IF(DataGoesHere!$B886="","",ABS($CZ886-DY886))</f>
        <v/>
      </c>
      <c r="EB886" s="250" t="str">
        <f>IF(DataGoesHere!$B886="","",EA886^2)</f>
        <v/>
      </c>
      <c r="EC886" s="249" t="str">
        <f>IF(DataGoesHere!$B886="","",EA886/$CZ886)</f>
        <v/>
      </c>
      <c r="ED886" s="250" t="str">
        <f>IF(DataGoesHere!$B886="","",SUM(DZ$2:DZ886)/AVERAGE(EA:EA))</f>
        <v/>
      </c>
    </row>
    <row r="887" spans="20:134" x14ac:dyDescent="0.2">
      <c r="T887" s="240"/>
      <c r="U887" s="86"/>
      <c r="V887" s="86"/>
      <c r="W887" s="86"/>
      <c r="X887" s="86"/>
      <c r="Y887" s="86"/>
      <c r="Z887" s="86"/>
      <c r="AA887" s="86"/>
      <c r="AB887" s="86"/>
      <c r="AC887" s="245" t="str">
        <f>IF(DataGoesHere!$B887="","",(DataGoesHere!$B887/SUM(DataGoesHere!$B878:'DataGoesHere'!$B889)))</f>
        <v/>
      </c>
      <c r="AD887" s="86"/>
      <c r="AE887" s="241"/>
      <c r="CV887" s="310" t="str">
        <f>IF(DataGoesHere!B887="","",DataGoesHere!A887)</f>
        <v/>
      </c>
      <c r="CW887" s="271">
        <f t="shared" ca="1" si="34"/>
        <v>10</v>
      </c>
      <c r="CX887" s="272">
        <f t="shared" ca="1" si="35"/>
        <v>0.92557634012077306</v>
      </c>
      <c r="CY887" s="266">
        <f>DataGoesHere!A887</f>
        <v>886</v>
      </c>
      <c r="CZ887" s="19" t="str">
        <f>IF(DataGoesHere!B887="","",DataGoesHere!B887)</f>
        <v/>
      </c>
      <c r="DA887" s="19" t="str">
        <f>IF(DataGoesHere!B887="","",IF(AH$5="No",DataGoesHere!B887,DataGoesHere!B887-(AH$2*(DataGoesHere!A887-1))))</f>
        <v/>
      </c>
      <c r="DB887" s="19" t="str">
        <f>IF(DataGoesHere!B887="","",IF(AO$9="No",DataGoesHere!B887,DataGoesHere!B887/CX887))</f>
        <v/>
      </c>
      <c r="DC887" s="19" t="str">
        <f>IF(DataGoesHere!B887="","",IF(AO$9="No",DA887,DA887/CX887))</f>
        <v/>
      </c>
      <c r="DD887" s="293" t="str">
        <f>IF(CZ887="",IF(COUNTIF(DD$2:DD886,"Forecast")&lt;Output!E$43,"Forecast",""),"Actual")</f>
        <v/>
      </c>
      <c r="DF887" s="19" t="str">
        <f>IF(DataGoesHere!B886="",IF(DD887="Forecast",(Output!$E$47*IntermediateCalcs!DH886)+((1-Output!$E$47)*IntermediateCalcs!DF886),""),(Output!$E$47*IntermediateCalcs!DB886)+((1-Output!$E$47)*IntermediateCalcs!DF886))</f>
        <v/>
      </c>
      <c r="DG887" s="19" t="str">
        <f>IF(DataGoesHere!B886="",IF(DD887="Forecast",(Output!$G$47*(IntermediateCalcs!DF887-IntermediateCalcs!DF886))+((1-Output!$G$47)*IntermediateCalcs!DG886),""),(Output!$G$47*(IntermediateCalcs!DF887-IntermediateCalcs!DF886))+((1-Output!$G$47)*IntermediateCalcs!DG886))</f>
        <v/>
      </c>
      <c r="DH887" s="19" t="str">
        <f>IF(DataGoesHere!B886="",IF(DD887="Forecast",DF887+DG887,""),DF887+DG887)</f>
        <v/>
      </c>
      <c r="DI887" s="274" t="str">
        <f>IF(DH887="","",IF(IntermediateCalcs!$AO$9="Yes",IntermediateCalcs!DH887*$CX887,IntermediateCalcs!DH887))</f>
        <v/>
      </c>
      <c r="DJ887" s="250" t="str">
        <f>IF(DataGoesHere!$B887="","",($CZ887-DI887))</f>
        <v/>
      </c>
      <c r="DK887" s="250" t="str">
        <f>IF(DataGoesHere!$B887="","",ABS($CZ887-DI887))</f>
        <v/>
      </c>
      <c r="DL887" s="250" t="str">
        <f>IF(DataGoesHere!$B887="","",DK887^2)</f>
        <v/>
      </c>
      <c r="DM887" s="249" t="str">
        <f>IF(DataGoesHere!$B887="","",DK887/$CZ887)</f>
        <v/>
      </c>
      <c r="DN887" s="250" t="str">
        <f>IF(DataGoesHere!$B887="","",SUM(DJ$2:DJ887)/AVERAGE(DK:DK))</f>
        <v/>
      </c>
      <c r="DP887" s="19" t="str">
        <f>IF(DataGoesHere!B887="",IF($DD887="Forecast",(Output!E$48*IntermediateCalcs!CY887)+Output!G$48,""),(Output!E$48*IntermediateCalcs!CY887)+Output!G$48)</f>
        <v/>
      </c>
      <c r="DQ887" s="274" t="str">
        <f>IF(DP887="","",IF(IntermediateCalcs!$AO$9="Yes",IntermediateCalcs!DP887*$CX887,IntermediateCalcs!DP887))</f>
        <v/>
      </c>
      <c r="DR887" s="250" t="str">
        <f>IF(DataGoesHere!$B887="","",($CZ887-DQ887))</f>
        <v/>
      </c>
      <c r="DS887" s="250" t="str">
        <f>IF(DataGoesHere!$B887="","",ABS($CZ887-DQ887))</f>
        <v/>
      </c>
      <c r="DT887" s="250" t="str">
        <f>IF(DataGoesHere!$B887="","",DS887^2)</f>
        <v/>
      </c>
      <c r="DU887" s="249" t="str">
        <f>IF(DataGoesHere!$B887="","",DS887/$CZ887)</f>
        <v/>
      </c>
      <c r="DV887" s="250" t="str">
        <f>IF(DataGoesHere!$B887="","",SUM(DR$2:DR887)/AVERAGE(DS:DS))</f>
        <v/>
      </c>
      <c r="DX887" s="19" t="str">
        <f>IF(DataGoesHere!$B886="","",(DB881*(Output!$O$49/Output!$P$49))+(IntermediateCalcs!DB882*(Output!$M$49/Output!$P$49))+(IntermediateCalcs!DB883*(Output!$K$49/Output!$P$49))+(DB884*(Output!$I$49/Output!$P$49))+(IntermediateCalcs!DB885*(Output!$G$49/Output!$P$49))+(IntermediateCalcs!DB886*(Output!$E$49/Output!$P$49)))</f>
        <v/>
      </c>
      <c r="DY887" s="274" t="str">
        <f>IF(DX887="","",IF(IntermediateCalcs!$AO$9="Yes",IntermediateCalcs!DX887*$CX887,IntermediateCalcs!DX887))</f>
        <v/>
      </c>
      <c r="DZ887" s="250" t="str">
        <f>IF(DataGoesHere!$B887="","",($CZ887-DY887))</f>
        <v/>
      </c>
      <c r="EA887" s="250" t="str">
        <f>IF(DataGoesHere!$B887="","",ABS($CZ887-DY887))</f>
        <v/>
      </c>
      <c r="EB887" s="250" t="str">
        <f>IF(DataGoesHere!$B887="","",EA887^2)</f>
        <v/>
      </c>
      <c r="EC887" s="249" t="str">
        <f>IF(DataGoesHere!$B887="","",EA887/$CZ887)</f>
        <v/>
      </c>
      <c r="ED887" s="250" t="str">
        <f>IF(DataGoesHere!$B887="","",SUM(DZ$2:DZ887)/AVERAGE(EA:EA))</f>
        <v/>
      </c>
    </row>
    <row r="888" spans="20:134" x14ac:dyDescent="0.2">
      <c r="T888" s="240"/>
      <c r="U888" s="86"/>
      <c r="V888" s="86"/>
      <c r="W888" s="86"/>
      <c r="X888" s="86"/>
      <c r="Y888" s="86"/>
      <c r="Z888" s="86"/>
      <c r="AA888" s="86"/>
      <c r="AB888" s="86"/>
      <c r="AC888" s="86"/>
      <c r="AD888" s="245" t="str">
        <f>IF(DataGoesHere!$B888="","",(DataGoesHere!$B888/SUM(DataGoesHere!$B878:'DataGoesHere'!$B889)))</f>
        <v/>
      </c>
      <c r="AE888" s="241"/>
      <c r="CV888" s="310" t="str">
        <f>IF(DataGoesHere!B888="","",DataGoesHere!A888)</f>
        <v/>
      </c>
      <c r="CW888" s="271">
        <f t="shared" ca="1" si="34"/>
        <v>11</v>
      </c>
      <c r="CX888" s="272">
        <f t="shared" ca="1" si="35"/>
        <v>0.97463169608807265</v>
      </c>
      <c r="CY888" s="266">
        <f>DataGoesHere!A888</f>
        <v>887</v>
      </c>
      <c r="CZ888" s="19" t="str">
        <f>IF(DataGoesHere!B888="","",DataGoesHere!B888)</f>
        <v/>
      </c>
      <c r="DA888" s="19" t="str">
        <f>IF(DataGoesHere!B888="","",IF(AH$5="No",DataGoesHere!B888,DataGoesHere!B888-(AH$2*(DataGoesHere!A888-1))))</f>
        <v/>
      </c>
      <c r="DB888" s="19" t="str">
        <f>IF(DataGoesHere!B888="","",IF(AO$9="No",DataGoesHere!B888,DataGoesHere!B888/CX888))</f>
        <v/>
      </c>
      <c r="DC888" s="19" t="str">
        <f>IF(DataGoesHere!B888="","",IF(AO$9="No",DA888,DA888/CX888))</f>
        <v/>
      </c>
      <c r="DD888" s="293" t="str">
        <f>IF(CZ888="",IF(COUNTIF(DD$2:DD887,"Forecast")&lt;Output!E$43,"Forecast",""),"Actual")</f>
        <v/>
      </c>
      <c r="DF888" s="19" t="str">
        <f>IF(DataGoesHere!B887="",IF(DD888="Forecast",(Output!$E$47*IntermediateCalcs!DH887)+((1-Output!$E$47)*IntermediateCalcs!DF887),""),(Output!$E$47*IntermediateCalcs!DB887)+((1-Output!$E$47)*IntermediateCalcs!DF887))</f>
        <v/>
      </c>
      <c r="DG888" s="19" t="str">
        <f>IF(DataGoesHere!B887="",IF(DD888="Forecast",(Output!$G$47*(IntermediateCalcs!DF888-IntermediateCalcs!DF887))+((1-Output!$G$47)*IntermediateCalcs!DG887),""),(Output!$G$47*(IntermediateCalcs!DF888-IntermediateCalcs!DF887))+((1-Output!$G$47)*IntermediateCalcs!DG887))</f>
        <v/>
      </c>
      <c r="DH888" s="19" t="str">
        <f>IF(DataGoesHere!B887="",IF(DD888="Forecast",DF888+DG888,""),DF888+DG888)</f>
        <v/>
      </c>
      <c r="DI888" s="274" t="str">
        <f>IF(DH888="","",IF(IntermediateCalcs!$AO$9="Yes",IntermediateCalcs!DH888*$CX888,IntermediateCalcs!DH888))</f>
        <v/>
      </c>
      <c r="DJ888" s="250" t="str">
        <f>IF(DataGoesHere!$B888="","",($CZ888-DI888))</f>
        <v/>
      </c>
      <c r="DK888" s="250" t="str">
        <f>IF(DataGoesHere!$B888="","",ABS($CZ888-DI888))</f>
        <v/>
      </c>
      <c r="DL888" s="250" t="str">
        <f>IF(DataGoesHere!$B888="","",DK888^2)</f>
        <v/>
      </c>
      <c r="DM888" s="249" t="str">
        <f>IF(DataGoesHere!$B888="","",DK888/$CZ888)</f>
        <v/>
      </c>
      <c r="DN888" s="250" t="str">
        <f>IF(DataGoesHere!$B888="","",SUM(DJ$2:DJ888)/AVERAGE(DK:DK))</f>
        <v/>
      </c>
      <c r="DP888" s="19" t="str">
        <f>IF(DataGoesHere!B888="",IF($DD888="Forecast",(Output!E$48*IntermediateCalcs!CY888)+Output!G$48,""),(Output!E$48*IntermediateCalcs!CY888)+Output!G$48)</f>
        <v/>
      </c>
      <c r="DQ888" s="274" t="str">
        <f>IF(DP888="","",IF(IntermediateCalcs!$AO$9="Yes",IntermediateCalcs!DP888*$CX888,IntermediateCalcs!DP888))</f>
        <v/>
      </c>
      <c r="DR888" s="250" t="str">
        <f>IF(DataGoesHere!$B888="","",($CZ888-DQ888))</f>
        <v/>
      </c>
      <c r="DS888" s="250" t="str">
        <f>IF(DataGoesHere!$B888="","",ABS($CZ888-DQ888))</f>
        <v/>
      </c>
      <c r="DT888" s="250" t="str">
        <f>IF(DataGoesHere!$B888="","",DS888^2)</f>
        <v/>
      </c>
      <c r="DU888" s="249" t="str">
        <f>IF(DataGoesHere!$B888="","",DS888/$CZ888)</f>
        <v/>
      </c>
      <c r="DV888" s="250" t="str">
        <f>IF(DataGoesHere!$B888="","",SUM(DR$2:DR888)/AVERAGE(DS:DS))</f>
        <v/>
      </c>
      <c r="DX888" s="19" t="str">
        <f>IF(DataGoesHere!$B887="","",(DB882*(Output!$O$49/Output!$P$49))+(IntermediateCalcs!DB883*(Output!$M$49/Output!$P$49))+(IntermediateCalcs!DB884*(Output!$K$49/Output!$P$49))+(DB885*(Output!$I$49/Output!$P$49))+(IntermediateCalcs!DB886*(Output!$G$49/Output!$P$49))+(IntermediateCalcs!DB887*(Output!$E$49/Output!$P$49)))</f>
        <v/>
      </c>
      <c r="DY888" s="274" t="str">
        <f>IF(DX888="","",IF(IntermediateCalcs!$AO$9="Yes",IntermediateCalcs!DX888*$CX888,IntermediateCalcs!DX888))</f>
        <v/>
      </c>
      <c r="DZ888" s="250" t="str">
        <f>IF(DataGoesHere!$B888="","",($CZ888-DY888))</f>
        <v/>
      </c>
      <c r="EA888" s="250" t="str">
        <f>IF(DataGoesHere!$B888="","",ABS($CZ888-DY888))</f>
        <v/>
      </c>
      <c r="EB888" s="250" t="str">
        <f>IF(DataGoesHere!$B888="","",EA888^2)</f>
        <v/>
      </c>
      <c r="EC888" s="249" t="str">
        <f>IF(DataGoesHere!$B888="","",EA888/$CZ888)</f>
        <v/>
      </c>
      <c r="ED888" s="250" t="str">
        <f>IF(DataGoesHere!$B888="","",SUM(DZ$2:DZ888)/AVERAGE(EA:EA))</f>
        <v/>
      </c>
    </row>
    <row r="889" spans="20:134" x14ac:dyDescent="0.2">
      <c r="T889" s="242"/>
      <c r="U889" s="243"/>
      <c r="V889" s="243"/>
      <c r="W889" s="243"/>
      <c r="X889" s="243"/>
      <c r="Y889" s="243"/>
      <c r="Z889" s="243"/>
      <c r="AA889" s="243"/>
      <c r="AB889" s="243"/>
      <c r="AC889" s="243"/>
      <c r="AD889" s="243"/>
      <c r="AE889" s="246" t="str">
        <f>IF(DataGoesHere!$B889="","",(DataGoesHere!$B889/SUM(DataGoesHere!$B878:'DataGoesHere'!$B889)))</f>
        <v/>
      </c>
      <c r="CV889" s="310" t="str">
        <f>IF(DataGoesHere!B889="","",DataGoesHere!A889)</f>
        <v/>
      </c>
      <c r="CW889" s="271">
        <f t="shared" ca="1" si="34"/>
        <v>12</v>
      </c>
      <c r="CX889" s="272">
        <f t="shared" ca="1" si="35"/>
        <v>1.0054005237672714</v>
      </c>
      <c r="CY889" s="266">
        <f>DataGoesHere!A889</f>
        <v>888</v>
      </c>
      <c r="CZ889" s="19" t="str">
        <f>IF(DataGoesHere!B889="","",DataGoesHere!B889)</f>
        <v/>
      </c>
      <c r="DA889" s="19" t="str">
        <f>IF(DataGoesHere!B889="","",IF(AH$5="No",DataGoesHere!B889,DataGoesHere!B889-(AH$2*(DataGoesHere!A889-1))))</f>
        <v/>
      </c>
      <c r="DB889" s="19" t="str">
        <f>IF(DataGoesHere!B889="","",IF(AO$9="No",DataGoesHere!B889,DataGoesHere!B889/CX889))</f>
        <v/>
      </c>
      <c r="DC889" s="19" t="str">
        <f>IF(DataGoesHere!B889="","",IF(AO$9="No",DA889,DA889/CX889))</f>
        <v/>
      </c>
      <c r="DD889" s="293" t="str">
        <f>IF(CZ889="",IF(COUNTIF(DD$2:DD888,"Forecast")&lt;Output!E$43,"Forecast",""),"Actual")</f>
        <v/>
      </c>
      <c r="DF889" s="19" t="str">
        <f>IF(DataGoesHere!B888="",IF(DD889="Forecast",(Output!$E$47*IntermediateCalcs!DH888)+((1-Output!$E$47)*IntermediateCalcs!DF888),""),(Output!$E$47*IntermediateCalcs!DB888)+((1-Output!$E$47)*IntermediateCalcs!DF888))</f>
        <v/>
      </c>
      <c r="DG889" s="19" t="str">
        <f>IF(DataGoesHere!B888="",IF(DD889="Forecast",(Output!$G$47*(IntermediateCalcs!DF889-IntermediateCalcs!DF888))+((1-Output!$G$47)*IntermediateCalcs!DG888),""),(Output!$G$47*(IntermediateCalcs!DF889-IntermediateCalcs!DF888))+((1-Output!$G$47)*IntermediateCalcs!DG888))</f>
        <v/>
      </c>
      <c r="DH889" s="19" t="str">
        <f>IF(DataGoesHere!B888="",IF(DD889="Forecast",DF889+DG889,""),DF889+DG889)</f>
        <v/>
      </c>
      <c r="DI889" s="274" t="str">
        <f>IF(DH889="","",IF(IntermediateCalcs!$AO$9="Yes",IntermediateCalcs!DH889*$CX889,IntermediateCalcs!DH889))</f>
        <v/>
      </c>
      <c r="DJ889" s="250" t="str">
        <f>IF(DataGoesHere!$B889="","",($CZ889-DI889))</f>
        <v/>
      </c>
      <c r="DK889" s="250" t="str">
        <f>IF(DataGoesHere!$B889="","",ABS($CZ889-DI889))</f>
        <v/>
      </c>
      <c r="DL889" s="250" t="str">
        <f>IF(DataGoesHere!$B889="","",DK889^2)</f>
        <v/>
      </c>
      <c r="DM889" s="249" t="str">
        <f>IF(DataGoesHere!$B889="","",DK889/$CZ889)</f>
        <v/>
      </c>
      <c r="DN889" s="250" t="str">
        <f>IF(DataGoesHere!$B889="","",SUM(DJ$2:DJ889)/AVERAGE(DK:DK))</f>
        <v/>
      </c>
      <c r="DP889" s="19" t="str">
        <f>IF(DataGoesHere!B889="",IF($DD889="Forecast",(Output!E$48*IntermediateCalcs!CY889)+Output!G$48,""),(Output!E$48*IntermediateCalcs!CY889)+Output!G$48)</f>
        <v/>
      </c>
      <c r="DQ889" s="274" t="str">
        <f>IF(DP889="","",IF(IntermediateCalcs!$AO$9="Yes",IntermediateCalcs!DP889*$CX889,IntermediateCalcs!DP889))</f>
        <v/>
      </c>
      <c r="DR889" s="250" t="str">
        <f>IF(DataGoesHere!$B889="","",($CZ889-DQ889))</f>
        <v/>
      </c>
      <c r="DS889" s="250" t="str">
        <f>IF(DataGoesHere!$B889="","",ABS($CZ889-DQ889))</f>
        <v/>
      </c>
      <c r="DT889" s="250" t="str">
        <f>IF(DataGoesHere!$B889="","",DS889^2)</f>
        <v/>
      </c>
      <c r="DU889" s="249" t="str">
        <f>IF(DataGoesHere!$B889="","",DS889/$CZ889)</f>
        <v/>
      </c>
      <c r="DV889" s="250" t="str">
        <f>IF(DataGoesHere!$B889="","",SUM(DR$2:DR889)/AVERAGE(DS:DS))</f>
        <v/>
      </c>
      <c r="DX889" s="19" t="str">
        <f>IF(DataGoesHere!$B888="","",(DB883*(Output!$O$49/Output!$P$49))+(IntermediateCalcs!DB884*(Output!$M$49/Output!$P$49))+(IntermediateCalcs!DB885*(Output!$K$49/Output!$P$49))+(DB886*(Output!$I$49/Output!$P$49))+(IntermediateCalcs!DB887*(Output!$G$49/Output!$P$49))+(IntermediateCalcs!DB888*(Output!$E$49/Output!$P$49)))</f>
        <v/>
      </c>
      <c r="DY889" s="274" t="str">
        <f>IF(DX889="","",IF(IntermediateCalcs!$AO$9="Yes",IntermediateCalcs!DX889*$CX889,IntermediateCalcs!DX889))</f>
        <v/>
      </c>
      <c r="DZ889" s="250" t="str">
        <f>IF(DataGoesHere!$B889="","",($CZ889-DY889))</f>
        <v/>
      </c>
      <c r="EA889" s="250" t="str">
        <f>IF(DataGoesHere!$B889="","",ABS($CZ889-DY889))</f>
        <v/>
      </c>
      <c r="EB889" s="250" t="str">
        <f>IF(DataGoesHere!$B889="","",EA889^2)</f>
        <v/>
      </c>
      <c r="EC889" s="249" t="str">
        <f>IF(DataGoesHere!$B889="","",EA889/$CZ889)</f>
        <v/>
      </c>
      <c r="ED889" s="250" t="str">
        <f>IF(DataGoesHere!$B889="","",SUM(DZ$2:DZ889)/AVERAGE(EA:EA))</f>
        <v/>
      </c>
    </row>
    <row r="890" spans="20:134" x14ac:dyDescent="0.2">
      <c r="T890" s="244" t="str">
        <f>IF(DataGoesHere!$B890="","",(DataGoesHere!$B890/SUM(DataGoesHere!$B890:'DataGoesHere'!$B901)))</f>
        <v/>
      </c>
      <c r="U890" s="238"/>
      <c r="V890" s="238"/>
      <c r="W890" s="238"/>
      <c r="X890" s="238"/>
      <c r="Y890" s="238"/>
      <c r="Z890" s="238"/>
      <c r="AA890" s="238"/>
      <c r="AB890" s="238"/>
      <c r="AC890" s="238"/>
      <c r="AD890" s="238"/>
      <c r="AE890" s="239"/>
      <c r="CV890" s="310" t="str">
        <f>IF(DataGoesHere!B890="","",DataGoesHere!A890)</f>
        <v/>
      </c>
      <c r="CW890" s="271">
        <f t="shared" ca="1" si="34"/>
        <v>1</v>
      </c>
      <c r="CX890" s="272">
        <f t="shared" ca="1" si="35"/>
        <v>1.3236179355303281</v>
      </c>
      <c r="CY890" s="266">
        <f>DataGoesHere!A890</f>
        <v>889</v>
      </c>
      <c r="CZ890" s="19" t="str">
        <f>IF(DataGoesHere!B890="","",DataGoesHere!B890)</f>
        <v/>
      </c>
      <c r="DA890" s="19" t="str">
        <f>IF(DataGoesHere!B890="","",IF(AH$5="No",DataGoesHere!B890,DataGoesHere!B890-(AH$2*(DataGoesHere!A890-1))))</f>
        <v/>
      </c>
      <c r="DB890" s="19" t="str">
        <f>IF(DataGoesHere!B890="","",IF(AO$9="No",DataGoesHere!B890,DataGoesHere!B890/CX890))</f>
        <v/>
      </c>
      <c r="DC890" s="19" t="str">
        <f>IF(DataGoesHere!B890="","",IF(AO$9="No",DA890,DA890/CX890))</f>
        <v/>
      </c>
      <c r="DD890" s="293" t="str">
        <f>IF(CZ890="",IF(COUNTIF(DD$2:DD889,"Forecast")&lt;Output!E$43,"Forecast",""),"Actual")</f>
        <v/>
      </c>
      <c r="DF890" s="19" t="str">
        <f>IF(DataGoesHere!B889="",IF(DD890="Forecast",(Output!$E$47*IntermediateCalcs!DH889)+((1-Output!$E$47)*IntermediateCalcs!DF889),""),(Output!$E$47*IntermediateCalcs!DB889)+((1-Output!$E$47)*IntermediateCalcs!DF889))</f>
        <v/>
      </c>
      <c r="DG890" s="19" t="str">
        <f>IF(DataGoesHere!B889="",IF(DD890="Forecast",(Output!$G$47*(IntermediateCalcs!DF890-IntermediateCalcs!DF889))+((1-Output!$G$47)*IntermediateCalcs!DG889),""),(Output!$G$47*(IntermediateCalcs!DF890-IntermediateCalcs!DF889))+((1-Output!$G$47)*IntermediateCalcs!DG889))</f>
        <v/>
      </c>
      <c r="DH890" s="19" t="str">
        <f>IF(DataGoesHere!B889="",IF(DD890="Forecast",DF890+DG890,""),DF890+DG890)</f>
        <v/>
      </c>
      <c r="DI890" s="274" t="str">
        <f>IF(DH890="","",IF(IntermediateCalcs!$AO$9="Yes",IntermediateCalcs!DH890*$CX890,IntermediateCalcs!DH890))</f>
        <v/>
      </c>
      <c r="DJ890" s="250" t="str">
        <f>IF(DataGoesHere!$B890="","",($CZ890-DI890))</f>
        <v/>
      </c>
      <c r="DK890" s="250" t="str">
        <f>IF(DataGoesHere!$B890="","",ABS($CZ890-DI890))</f>
        <v/>
      </c>
      <c r="DL890" s="250" t="str">
        <f>IF(DataGoesHere!$B890="","",DK890^2)</f>
        <v/>
      </c>
      <c r="DM890" s="249" t="str">
        <f>IF(DataGoesHere!$B890="","",DK890/$CZ890)</f>
        <v/>
      </c>
      <c r="DN890" s="250" t="str">
        <f>IF(DataGoesHere!$B890="","",SUM(DJ$2:DJ890)/AVERAGE(DK:DK))</f>
        <v/>
      </c>
      <c r="DP890" s="19" t="str">
        <f>IF(DataGoesHere!B890="",IF($DD890="Forecast",(Output!E$48*IntermediateCalcs!CY890)+Output!G$48,""),(Output!E$48*IntermediateCalcs!CY890)+Output!G$48)</f>
        <v/>
      </c>
      <c r="DQ890" s="274" t="str">
        <f>IF(DP890="","",IF(IntermediateCalcs!$AO$9="Yes",IntermediateCalcs!DP890*$CX890,IntermediateCalcs!DP890))</f>
        <v/>
      </c>
      <c r="DR890" s="250" t="str">
        <f>IF(DataGoesHere!$B890="","",($CZ890-DQ890))</f>
        <v/>
      </c>
      <c r="DS890" s="250" t="str">
        <f>IF(DataGoesHere!$B890="","",ABS($CZ890-DQ890))</f>
        <v/>
      </c>
      <c r="DT890" s="250" t="str">
        <f>IF(DataGoesHere!$B890="","",DS890^2)</f>
        <v/>
      </c>
      <c r="DU890" s="249" t="str">
        <f>IF(DataGoesHere!$B890="","",DS890/$CZ890)</f>
        <v/>
      </c>
      <c r="DV890" s="250" t="str">
        <f>IF(DataGoesHere!$B890="","",SUM(DR$2:DR890)/AVERAGE(DS:DS))</f>
        <v/>
      </c>
      <c r="DX890" s="19" t="str">
        <f>IF(DataGoesHere!$B889="","",(DB884*(Output!$O$49/Output!$P$49))+(IntermediateCalcs!DB885*(Output!$M$49/Output!$P$49))+(IntermediateCalcs!DB886*(Output!$K$49/Output!$P$49))+(DB887*(Output!$I$49/Output!$P$49))+(IntermediateCalcs!DB888*(Output!$G$49/Output!$P$49))+(IntermediateCalcs!DB889*(Output!$E$49/Output!$P$49)))</f>
        <v/>
      </c>
      <c r="DY890" s="274" t="str">
        <f>IF(DX890="","",IF(IntermediateCalcs!$AO$9="Yes",IntermediateCalcs!DX890*$CX890,IntermediateCalcs!DX890))</f>
        <v/>
      </c>
      <c r="DZ890" s="250" t="str">
        <f>IF(DataGoesHere!$B890="","",($CZ890-DY890))</f>
        <v/>
      </c>
      <c r="EA890" s="250" t="str">
        <f>IF(DataGoesHere!$B890="","",ABS($CZ890-DY890))</f>
        <v/>
      </c>
      <c r="EB890" s="250" t="str">
        <f>IF(DataGoesHere!$B890="","",EA890^2)</f>
        <v/>
      </c>
      <c r="EC890" s="249" t="str">
        <f>IF(DataGoesHere!$B890="","",EA890/$CZ890)</f>
        <v/>
      </c>
      <c r="ED890" s="250" t="str">
        <f>IF(DataGoesHere!$B890="","",SUM(DZ$2:DZ890)/AVERAGE(EA:EA))</f>
        <v/>
      </c>
    </row>
    <row r="891" spans="20:134" x14ac:dyDescent="0.2">
      <c r="T891" s="240"/>
      <c r="U891" s="245" t="str">
        <f>IF(DataGoesHere!$B891="","",(DataGoesHere!$B891/SUM(DataGoesHere!$B891:'DataGoesHere'!$B901)))</f>
        <v/>
      </c>
      <c r="V891" s="86"/>
      <c r="W891" s="86"/>
      <c r="X891" s="86"/>
      <c r="Y891" s="86"/>
      <c r="Z891" s="86"/>
      <c r="AA891" s="86"/>
      <c r="AB891" s="86"/>
      <c r="AC891" s="86"/>
      <c r="AD891" s="86"/>
      <c r="AE891" s="241"/>
      <c r="CV891" s="310" t="str">
        <f>IF(DataGoesHere!B891="","",DataGoesHere!A891)</f>
        <v/>
      </c>
      <c r="CW891" s="271">
        <f t="shared" ca="1" si="34"/>
        <v>2</v>
      </c>
      <c r="CX891" s="272">
        <f t="shared" ca="1" si="35"/>
        <v>0.80574490527728204</v>
      </c>
      <c r="CY891" s="266">
        <f>DataGoesHere!A891</f>
        <v>890</v>
      </c>
      <c r="CZ891" s="19" t="str">
        <f>IF(DataGoesHere!B891="","",DataGoesHere!B891)</f>
        <v/>
      </c>
      <c r="DA891" s="19" t="str">
        <f>IF(DataGoesHere!B891="","",IF(AH$5="No",DataGoesHere!B891,DataGoesHere!B891-(AH$2*(DataGoesHere!A891-1))))</f>
        <v/>
      </c>
      <c r="DB891" s="19" t="str">
        <f>IF(DataGoesHere!B891="","",IF(AO$9="No",DataGoesHere!B891,DataGoesHere!B891/CX891))</f>
        <v/>
      </c>
      <c r="DC891" s="19" t="str">
        <f>IF(DataGoesHere!B891="","",IF(AO$9="No",DA891,DA891/CX891))</f>
        <v/>
      </c>
      <c r="DD891" s="293" t="str">
        <f>IF(CZ891="",IF(COUNTIF(DD$2:DD890,"Forecast")&lt;Output!E$43,"Forecast",""),"Actual")</f>
        <v/>
      </c>
      <c r="DF891" s="19" t="str">
        <f>IF(DataGoesHere!B890="",IF(DD891="Forecast",(Output!$E$47*IntermediateCalcs!DH890)+((1-Output!$E$47)*IntermediateCalcs!DF890),""),(Output!$E$47*IntermediateCalcs!DB890)+((1-Output!$E$47)*IntermediateCalcs!DF890))</f>
        <v/>
      </c>
      <c r="DG891" s="19" t="str">
        <f>IF(DataGoesHere!B890="",IF(DD891="Forecast",(Output!$G$47*(IntermediateCalcs!DF891-IntermediateCalcs!DF890))+((1-Output!$G$47)*IntermediateCalcs!DG890),""),(Output!$G$47*(IntermediateCalcs!DF891-IntermediateCalcs!DF890))+((1-Output!$G$47)*IntermediateCalcs!DG890))</f>
        <v/>
      </c>
      <c r="DH891" s="19" t="str">
        <f>IF(DataGoesHere!B890="",IF(DD891="Forecast",DF891+DG891,""),DF891+DG891)</f>
        <v/>
      </c>
      <c r="DI891" s="274" t="str">
        <f>IF(DH891="","",IF(IntermediateCalcs!$AO$9="Yes",IntermediateCalcs!DH891*$CX891,IntermediateCalcs!DH891))</f>
        <v/>
      </c>
      <c r="DJ891" s="250" t="str">
        <f>IF(DataGoesHere!$B891="","",($CZ891-DI891))</f>
        <v/>
      </c>
      <c r="DK891" s="250" t="str">
        <f>IF(DataGoesHere!$B891="","",ABS($CZ891-DI891))</f>
        <v/>
      </c>
      <c r="DL891" s="250" t="str">
        <f>IF(DataGoesHere!$B891="","",DK891^2)</f>
        <v/>
      </c>
      <c r="DM891" s="249" t="str">
        <f>IF(DataGoesHere!$B891="","",DK891/$CZ891)</f>
        <v/>
      </c>
      <c r="DN891" s="250" t="str">
        <f>IF(DataGoesHere!$B891="","",SUM(DJ$2:DJ891)/AVERAGE(DK:DK))</f>
        <v/>
      </c>
      <c r="DP891" s="19" t="str">
        <f>IF(DataGoesHere!B891="",IF($DD891="Forecast",(Output!E$48*IntermediateCalcs!CY891)+Output!G$48,""),(Output!E$48*IntermediateCalcs!CY891)+Output!G$48)</f>
        <v/>
      </c>
      <c r="DQ891" s="274" t="str">
        <f>IF(DP891="","",IF(IntermediateCalcs!$AO$9="Yes",IntermediateCalcs!DP891*$CX891,IntermediateCalcs!DP891))</f>
        <v/>
      </c>
      <c r="DR891" s="250" t="str">
        <f>IF(DataGoesHere!$B891="","",($CZ891-DQ891))</f>
        <v/>
      </c>
      <c r="DS891" s="250" t="str">
        <f>IF(DataGoesHere!$B891="","",ABS($CZ891-DQ891))</f>
        <v/>
      </c>
      <c r="DT891" s="250" t="str">
        <f>IF(DataGoesHere!$B891="","",DS891^2)</f>
        <v/>
      </c>
      <c r="DU891" s="249" t="str">
        <f>IF(DataGoesHere!$B891="","",DS891/$CZ891)</f>
        <v/>
      </c>
      <c r="DV891" s="250" t="str">
        <f>IF(DataGoesHere!$B891="","",SUM(DR$2:DR891)/AVERAGE(DS:DS))</f>
        <v/>
      </c>
      <c r="DX891" s="19" t="str">
        <f>IF(DataGoesHere!$B890="","",(DB885*(Output!$O$49/Output!$P$49))+(IntermediateCalcs!DB886*(Output!$M$49/Output!$P$49))+(IntermediateCalcs!DB887*(Output!$K$49/Output!$P$49))+(DB888*(Output!$I$49/Output!$P$49))+(IntermediateCalcs!DB889*(Output!$G$49/Output!$P$49))+(IntermediateCalcs!DB890*(Output!$E$49/Output!$P$49)))</f>
        <v/>
      </c>
      <c r="DY891" s="274" t="str">
        <f>IF(DX891="","",IF(IntermediateCalcs!$AO$9="Yes",IntermediateCalcs!DX891*$CX891,IntermediateCalcs!DX891))</f>
        <v/>
      </c>
      <c r="DZ891" s="250" t="str">
        <f>IF(DataGoesHere!$B891="","",($CZ891-DY891))</f>
        <v/>
      </c>
      <c r="EA891" s="250" t="str">
        <f>IF(DataGoesHere!$B891="","",ABS($CZ891-DY891))</f>
        <v/>
      </c>
      <c r="EB891" s="250" t="str">
        <f>IF(DataGoesHere!$B891="","",EA891^2)</f>
        <v/>
      </c>
      <c r="EC891" s="249" t="str">
        <f>IF(DataGoesHere!$B891="","",EA891/$CZ891)</f>
        <v/>
      </c>
      <c r="ED891" s="250" t="str">
        <f>IF(DataGoesHere!$B891="","",SUM(DZ$2:DZ891)/AVERAGE(EA:EA))</f>
        <v/>
      </c>
    </row>
    <row r="892" spans="20:134" x14ac:dyDescent="0.2">
      <c r="T892" s="240"/>
      <c r="U892" s="86"/>
      <c r="V892" s="245" t="str">
        <f>IF(DataGoesHere!$B892="","",(DataGoesHere!$B892/SUM(DataGoesHere!$B890:'DataGoesHere'!$B901)))</f>
        <v/>
      </c>
      <c r="W892" s="86"/>
      <c r="X892" s="86"/>
      <c r="Y892" s="86"/>
      <c r="Z892" s="86"/>
      <c r="AA892" s="86"/>
      <c r="AB892" s="86"/>
      <c r="AC892" s="86"/>
      <c r="AD892" s="86"/>
      <c r="AE892" s="241"/>
      <c r="CV892" s="310" t="str">
        <f>IF(DataGoesHere!B892="","",DataGoesHere!A892)</f>
        <v/>
      </c>
      <c r="CW892" s="271">
        <f t="shared" ca="1" si="34"/>
        <v>3</v>
      </c>
      <c r="CX892" s="272">
        <f t="shared" ca="1" si="35"/>
        <v>0.79862940076451561</v>
      </c>
      <c r="CY892" s="266">
        <f>DataGoesHere!A892</f>
        <v>891</v>
      </c>
      <c r="CZ892" s="19" t="str">
        <f>IF(DataGoesHere!B892="","",DataGoesHere!B892)</f>
        <v/>
      </c>
      <c r="DA892" s="19" t="str">
        <f>IF(DataGoesHere!B892="","",IF(AH$5="No",DataGoesHere!B892,DataGoesHere!B892-(AH$2*(DataGoesHere!A892-1))))</f>
        <v/>
      </c>
      <c r="DB892" s="19" t="str">
        <f>IF(DataGoesHere!B892="","",IF(AO$9="No",DataGoesHere!B892,DataGoesHere!B892/CX892))</f>
        <v/>
      </c>
      <c r="DC892" s="19" t="str">
        <f>IF(DataGoesHere!B892="","",IF(AO$9="No",DA892,DA892/CX892))</f>
        <v/>
      </c>
      <c r="DD892" s="293" t="str">
        <f>IF(CZ892="",IF(COUNTIF(DD$2:DD891,"Forecast")&lt;Output!E$43,"Forecast",""),"Actual")</f>
        <v/>
      </c>
      <c r="DF892" s="19" t="str">
        <f>IF(DataGoesHere!B891="",IF(DD892="Forecast",(Output!$E$47*IntermediateCalcs!DH891)+((1-Output!$E$47)*IntermediateCalcs!DF891),""),(Output!$E$47*IntermediateCalcs!DB891)+((1-Output!$E$47)*IntermediateCalcs!DF891))</f>
        <v/>
      </c>
      <c r="DG892" s="19" t="str">
        <f>IF(DataGoesHere!B891="",IF(DD892="Forecast",(Output!$G$47*(IntermediateCalcs!DF892-IntermediateCalcs!DF891))+((1-Output!$G$47)*IntermediateCalcs!DG891),""),(Output!$G$47*(IntermediateCalcs!DF892-IntermediateCalcs!DF891))+((1-Output!$G$47)*IntermediateCalcs!DG891))</f>
        <v/>
      </c>
      <c r="DH892" s="19" t="str">
        <f>IF(DataGoesHere!B891="",IF(DD892="Forecast",DF892+DG892,""),DF892+DG892)</f>
        <v/>
      </c>
      <c r="DI892" s="274" t="str">
        <f>IF(DH892="","",IF(IntermediateCalcs!$AO$9="Yes",IntermediateCalcs!DH892*$CX892,IntermediateCalcs!DH892))</f>
        <v/>
      </c>
      <c r="DJ892" s="250" t="str">
        <f>IF(DataGoesHere!$B892="","",($CZ892-DI892))</f>
        <v/>
      </c>
      <c r="DK892" s="250" t="str">
        <f>IF(DataGoesHere!$B892="","",ABS($CZ892-DI892))</f>
        <v/>
      </c>
      <c r="DL892" s="250" t="str">
        <f>IF(DataGoesHere!$B892="","",DK892^2)</f>
        <v/>
      </c>
      <c r="DM892" s="249" t="str">
        <f>IF(DataGoesHere!$B892="","",DK892/$CZ892)</f>
        <v/>
      </c>
      <c r="DN892" s="250" t="str">
        <f>IF(DataGoesHere!$B892="","",SUM(DJ$2:DJ892)/AVERAGE(DK:DK))</f>
        <v/>
      </c>
      <c r="DP892" s="19" t="str">
        <f>IF(DataGoesHere!B892="",IF($DD892="Forecast",(Output!E$48*IntermediateCalcs!CY892)+Output!G$48,""),(Output!E$48*IntermediateCalcs!CY892)+Output!G$48)</f>
        <v/>
      </c>
      <c r="DQ892" s="274" t="str">
        <f>IF(DP892="","",IF(IntermediateCalcs!$AO$9="Yes",IntermediateCalcs!DP892*$CX892,IntermediateCalcs!DP892))</f>
        <v/>
      </c>
      <c r="DR892" s="250" t="str">
        <f>IF(DataGoesHere!$B892="","",($CZ892-DQ892))</f>
        <v/>
      </c>
      <c r="DS892" s="250" t="str">
        <f>IF(DataGoesHere!$B892="","",ABS($CZ892-DQ892))</f>
        <v/>
      </c>
      <c r="DT892" s="250" t="str">
        <f>IF(DataGoesHere!$B892="","",DS892^2)</f>
        <v/>
      </c>
      <c r="DU892" s="249" t="str">
        <f>IF(DataGoesHere!$B892="","",DS892/$CZ892)</f>
        <v/>
      </c>
      <c r="DV892" s="250" t="str">
        <f>IF(DataGoesHere!$B892="","",SUM(DR$2:DR892)/AVERAGE(DS:DS))</f>
        <v/>
      </c>
      <c r="DX892" s="19" t="str">
        <f>IF(DataGoesHere!$B891="","",(DB886*(Output!$O$49/Output!$P$49))+(IntermediateCalcs!DB887*(Output!$M$49/Output!$P$49))+(IntermediateCalcs!DB888*(Output!$K$49/Output!$P$49))+(DB889*(Output!$I$49/Output!$P$49))+(IntermediateCalcs!DB890*(Output!$G$49/Output!$P$49))+(IntermediateCalcs!DB891*(Output!$E$49/Output!$P$49)))</f>
        <v/>
      </c>
      <c r="DY892" s="274" t="str">
        <f>IF(DX892="","",IF(IntermediateCalcs!$AO$9="Yes",IntermediateCalcs!DX892*$CX892,IntermediateCalcs!DX892))</f>
        <v/>
      </c>
      <c r="DZ892" s="250" t="str">
        <f>IF(DataGoesHere!$B892="","",($CZ892-DY892))</f>
        <v/>
      </c>
      <c r="EA892" s="250" t="str">
        <f>IF(DataGoesHere!$B892="","",ABS($CZ892-DY892))</f>
        <v/>
      </c>
      <c r="EB892" s="250" t="str">
        <f>IF(DataGoesHere!$B892="","",EA892^2)</f>
        <v/>
      </c>
      <c r="EC892" s="249" t="str">
        <f>IF(DataGoesHere!$B892="","",EA892/$CZ892)</f>
        <v/>
      </c>
      <c r="ED892" s="250" t="str">
        <f>IF(DataGoesHere!$B892="","",SUM(DZ$2:DZ892)/AVERAGE(EA:EA))</f>
        <v/>
      </c>
    </row>
    <row r="893" spans="20:134" x14ac:dyDescent="0.2">
      <c r="T893" s="240"/>
      <c r="U893" s="86"/>
      <c r="V893" s="86"/>
      <c r="W893" s="245" t="str">
        <f>IF(DataGoesHere!$B893="","",(DataGoesHere!$B893/SUM(DataGoesHere!$B890:'DataGoesHere'!$B901)))</f>
        <v/>
      </c>
      <c r="X893" s="86"/>
      <c r="Y893" s="86"/>
      <c r="Z893" s="86"/>
      <c r="AA893" s="86"/>
      <c r="AB893" s="86"/>
      <c r="AC893" s="86"/>
      <c r="AD893" s="86"/>
      <c r="AE893" s="241"/>
      <c r="CV893" s="310" t="str">
        <f>IF(DataGoesHere!B893="","",DataGoesHere!A893)</f>
        <v/>
      </c>
      <c r="CW893" s="271">
        <f t="shared" ca="1" si="34"/>
        <v>4</v>
      </c>
      <c r="CX893" s="272">
        <f t="shared" ca="1" si="35"/>
        <v>1.0149292433706087</v>
      </c>
      <c r="CY893" s="266">
        <f>DataGoesHere!A893</f>
        <v>892</v>
      </c>
      <c r="CZ893" s="19" t="str">
        <f>IF(DataGoesHere!B893="","",DataGoesHere!B893)</f>
        <v/>
      </c>
      <c r="DA893" s="19" t="str">
        <f>IF(DataGoesHere!B893="","",IF(AH$5="No",DataGoesHere!B893,DataGoesHere!B893-(AH$2*(DataGoesHere!A893-1))))</f>
        <v/>
      </c>
      <c r="DB893" s="19" t="str">
        <f>IF(DataGoesHere!B893="","",IF(AO$9="No",DataGoesHere!B893,DataGoesHere!B893/CX893))</f>
        <v/>
      </c>
      <c r="DC893" s="19" t="str">
        <f>IF(DataGoesHere!B893="","",IF(AO$9="No",DA893,DA893/CX893))</f>
        <v/>
      </c>
      <c r="DD893" s="293" t="str">
        <f>IF(CZ893="",IF(COUNTIF(DD$2:DD892,"Forecast")&lt;Output!E$43,"Forecast",""),"Actual")</f>
        <v/>
      </c>
      <c r="DF893" s="19" t="str">
        <f>IF(DataGoesHere!B892="",IF(DD893="Forecast",(Output!$E$47*IntermediateCalcs!DH892)+((1-Output!$E$47)*IntermediateCalcs!DF892),""),(Output!$E$47*IntermediateCalcs!DB892)+((1-Output!$E$47)*IntermediateCalcs!DF892))</f>
        <v/>
      </c>
      <c r="DG893" s="19" t="str">
        <f>IF(DataGoesHere!B892="",IF(DD893="Forecast",(Output!$G$47*(IntermediateCalcs!DF893-IntermediateCalcs!DF892))+((1-Output!$G$47)*IntermediateCalcs!DG892),""),(Output!$G$47*(IntermediateCalcs!DF893-IntermediateCalcs!DF892))+((1-Output!$G$47)*IntermediateCalcs!DG892))</f>
        <v/>
      </c>
      <c r="DH893" s="19" t="str">
        <f>IF(DataGoesHere!B892="",IF(DD893="Forecast",DF893+DG893,""),DF893+DG893)</f>
        <v/>
      </c>
      <c r="DI893" s="274" t="str">
        <f>IF(DH893="","",IF(IntermediateCalcs!$AO$9="Yes",IntermediateCalcs!DH893*$CX893,IntermediateCalcs!DH893))</f>
        <v/>
      </c>
      <c r="DJ893" s="250" t="str">
        <f>IF(DataGoesHere!$B893="","",($CZ893-DI893))</f>
        <v/>
      </c>
      <c r="DK893" s="250" t="str">
        <f>IF(DataGoesHere!$B893="","",ABS($CZ893-DI893))</f>
        <v/>
      </c>
      <c r="DL893" s="250" t="str">
        <f>IF(DataGoesHere!$B893="","",DK893^2)</f>
        <v/>
      </c>
      <c r="DM893" s="249" t="str">
        <f>IF(DataGoesHere!$B893="","",DK893/$CZ893)</f>
        <v/>
      </c>
      <c r="DN893" s="250" t="str">
        <f>IF(DataGoesHere!$B893="","",SUM(DJ$2:DJ893)/AVERAGE(DK:DK))</f>
        <v/>
      </c>
      <c r="DP893" s="19" t="str">
        <f>IF(DataGoesHere!B893="",IF($DD893="Forecast",(Output!E$48*IntermediateCalcs!CY893)+Output!G$48,""),(Output!E$48*IntermediateCalcs!CY893)+Output!G$48)</f>
        <v/>
      </c>
      <c r="DQ893" s="274" t="str">
        <f>IF(DP893="","",IF(IntermediateCalcs!$AO$9="Yes",IntermediateCalcs!DP893*$CX893,IntermediateCalcs!DP893))</f>
        <v/>
      </c>
      <c r="DR893" s="250" t="str">
        <f>IF(DataGoesHere!$B893="","",($CZ893-DQ893))</f>
        <v/>
      </c>
      <c r="DS893" s="250" t="str">
        <f>IF(DataGoesHere!$B893="","",ABS($CZ893-DQ893))</f>
        <v/>
      </c>
      <c r="DT893" s="250" t="str">
        <f>IF(DataGoesHere!$B893="","",DS893^2)</f>
        <v/>
      </c>
      <c r="DU893" s="249" t="str">
        <f>IF(DataGoesHere!$B893="","",DS893/$CZ893)</f>
        <v/>
      </c>
      <c r="DV893" s="250" t="str">
        <f>IF(DataGoesHere!$B893="","",SUM(DR$2:DR893)/AVERAGE(DS:DS))</f>
        <v/>
      </c>
      <c r="DX893" s="19" t="str">
        <f>IF(DataGoesHere!$B892="","",(DB887*(Output!$O$49/Output!$P$49))+(IntermediateCalcs!DB888*(Output!$M$49/Output!$P$49))+(IntermediateCalcs!DB889*(Output!$K$49/Output!$P$49))+(DB890*(Output!$I$49/Output!$P$49))+(IntermediateCalcs!DB891*(Output!$G$49/Output!$P$49))+(IntermediateCalcs!DB892*(Output!$E$49/Output!$P$49)))</f>
        <v/>
      </c>
      <c r="DY893" s="274" t="str">
        <f>IF(DX893="","",IF(IntermediateCalcs!$AO$9="Yes",IntermediateCalcs!DX893*$CX893,IntermediateCalcs!DX893))</f>
        <v/>
      </c>
      <c r="DZ893" s="250" t="str">
        <f>IF(DataGoesHere!$B893="","",($CZ893-DY893))</f>
        <v/>
      </c>
      <c r="EA893" s="250" t="str">
        <f>IF(DataGoesHere!$B893="","",ABS($CZ893-DY893))</f>
        <v/>
      </c>
      <c r="EB893" s="250" t="str">
        <f>IF(DataGoesHere!$B893="","",EA893^2)</f>
        <v/>
      </c>
      <c r="EC893" s="249" t="str">
        <f>IF(DataGoesHere!$B893="","",EA893/$CZ893)</f>
        <v/>
      </c>
      <c r="ED893" s="250" t="str">
        <f>IF(DataGoesHere!$B893="","",SUM(DZ$2:DZ893)/AVERAGE(EA:EA))</f>
        <v/>
      </c>
    </row>
    <row r="894" spans="20:134" x14ac:dyDescent="0.2">
      <c r="T894" s="240"/>
      <c r="U894" s="86"/>
      <c r="V894" s="86"/>
      <c r="W894" s="86"/>
      <c r="X894" s="245" t="str">
        <f>IF(DataGoesHere!$B894="","",(DataGoesHere!$B894/SUM(DataGoesHere!$B890:'DataGoesHere'!$B901)))</f>
        <v/>
      </c>
      <c r="Y894" s="86"/>
      <c r="Z894" s="86"/>
      <c r="AA894" s="86"/>
      <c r="AB894" s="86"/>
      <c r="AC894" s="86"/>
      <c r="AD894" s="86"/>
      <c r="AE894" s="241"/>
      <c r="CV894" s="310" t="str">
        <f>IF(DataGoesHere!B894="","",DataGoesHere!A894)</f>
        <v/>
      </c>
      <c r="CW894" s="271">
        <f t="shared" ca="1" si="34"/>
        <v>5</v>
      </c>
      <c r="CX894" s="272">
        <f t="shared" ca="1" si="35"/>
        <v>0.97875414397996308</v>
      </c>
      <c r="CY894" s="266">
        <f>DataGoesHere!A894</f>
        <v>893</v>
      </c>
      <c r="CZ894" s="19" t="str">
        <f>IF(DataGoesHere!B894="","",DataGoesHere!B894)</f>
        <v/>
      </c>
      <c r="DA894" s="19" t="str">
        <f>IF(DataGoesHere!B894="","",IF(AH$5="No",DataGoesHere!B894,DataGoesHere!B894-(AH$2*(DataGoesHere!A894-1))))</f>
        <v/>
      </c>
      <c r="DB894" s="19" t="str">
        <f>IF(DataGoesHere!B894="","",IF(AO$9="No",DataGoesHere!B894,DataGoesHere!B894/CX894))</f>
        <v/>
      </c>
      <c r="DC894" s="19" t="str">
        <f>IF(DataGoesHere!B894="","",IF(AO$9="No",DA894,DA894/CX894))</f>
        <v/>
      </c>
      <c r="DD894" s="293" t="str">
        <f>IF(CZ894="",IF(COUNTIF(DD$2:DD893,"Forecast")&lt;Output!E$43,"Forecast",""),"Actual")</f>
        <v/>
      </c>
      <c r="DF894" s="19" t="str">
        <f>IF(DataGoesHere!B893="",IF(DD894="Forecast",(Output!$E$47*IntermediateCalcs!DH893)+((1-Output!$E$47)*IntermediateCalcs!DF893),""),(Output!$E$47*IntermediateCalcs!DB893)+((1-Output!$E$47)*IntermediateCalcs!DF893))</f>
        <v/>
      </c>
      <c r="DG894" s="19" t="str">
        <f>IF(DataGoesHere!B893="",IF(DD894="Forecast",(Output!$G$47*(IntermediateCalcs!DF894-IntermediateCalcs!DF893))+((1-Output!$G$47)*IntermediateCalcs!DG893),""),(Output!$G$47*(IntermediateCalcs!DF894-IntermediateCalcs!DF893))+((1-Output!$G$47)*IntermediateCalcs!DG893))</f>
        <v/>
      </c>
      <c r="DH894" s="19" t="str">
        <f>IF(DataGoesHere!B893="",IF(DD894="Forecast",DF894+DG894,""),DF894+DG894)</f>
        <v/>
      </c>
      <c r="DI894" s="274" t="str">
        <f>IF(DH894="","",IF(IntermediateCalcs!$AO$9="Yes",IntermediateCalcs!DH894*$CX894,IntermediateCalcs!DH894))</f>
        <v/>
      </c>
      <c r="DJ894" s="250" t="str">
        <f>IF(DataGoesHere!$B894="","",($CZ894-DI894))</f>
        <v/>
      </c>
      <c r="DK894" s="250" t="str">
        <f>IF(DataGoesHere!$B894="","",ABS($CZ894-DI894))</f>
        <v/>
      </c>
      <c r="DL894" s="250" t="str">
        <f>IF(DataGoesHere!$B894="","",DK894^2)</f>
        <v/>
      </c>
      <c r="DM894" s="249" t="str">
        <f>IF(DataGoesHere!$B894="","",DK894/$CZ894)</f>
        <v/>
      </c>
      <c r="DN894" s="250" t="str">
        <f>IF(DataGoesHere!$B894="","",SUM(DJ$2:DJ894)/AVERAGE(DK:DK))</f>
        <v/>
      </c>
      <c r="DP894" s="19" t="str">
        <f>IF(DataGoesHere!B894="",IF($DD894="Forecast",(Output!E$48*IntermediateCalcs!CY894)+Output!G$48,""),(Output!E$48*IntermediateCalcs!CY894)+Output!G$48)</f>
        <v/>
      </c>
      <c r="DQ894" s="274" t="str">
        <f>IF(DP894="","",IF(IntermediateCalcs!$AO$9="Yes",IntermediateCalcs!DP894*$CX894,IntermediateCalcs!DP894))</f>
        <v/>
      </c>
      <c r="DR894" s="250" t="str">
        <f>IF(DataGoesHere!$B894="","",($CZ894-DQ894))</f>
        <v/>
      </c>
      <c r="DS894" s="250" t="str">
        <f>IF(DataGoesHere!$B894="","",ABS($CZ894-DQ894))</f>
        <v/>
      </c>
      <c r="DT894" s="250" t="str">
        <f>IF(DataGoesHere!$B894="","",DS894^2)</f>
        <v/>
      </c>
      <c r="DU894" s="249" t="str">
        <f>IF(DataGoesHere!$B894="","",DS894/$CZ894)</f>
        <v/>
      </c>
      <c r="DV894" s="250" t="str">
        <f>IF(DataGoesHere!$B894="","",SUM(DR$2:DR894)/AVERAGE(DS:DS))</f>
        <v/>
      </c>
      <c r="DX894" s="19" t="str">
        <f>IF(DataGoesHere!$B893="","",(DB888*(Output!$O$49/Output!$P$49))+(IntermediateCalcs!DB889*(Output!$M$49/Output!$P$49))+(IntermediateCalcs!DB890*(Output!$K$49/Output!$P$49))+(DB891*(Output!$I$49/Output!$P$49))+(IntermediateCalcs!DB892*(Output!$G$49/Output!$P$49))+(IntermediateCalcs!DB893*(Output!$E$49/Output!$P$49)))</f>
        <v/>
      </c>
      <c r="DY894" s="274" t="str">
        <f>IF(DX894="","",IF(IntermediateCalcs!$AO$9="Yes",IntermediateCalcs!DX894*$CX894,IntermediateCalcs!DX894))</f>
        <v/>
      </c>
      <c r="DZ894" s="250" t="str">
        <f>IF(DataGoesHere!$B894="","",($CZ894-DY894))</f>
        <v/>
      </c>
      <c r="EA894" s="250" t="str">
        <f>IF(DataGoesHere!$B894="","",ABS($CZ894-DY894))</f>
        <v/>
      </c>
      <c r="EB894" s="250" t="str">
        <f>IF(DataGoesHere!$B894="","",EA894^2)</f>
        <v/>
      </c>
      <c r="EC894" s="249" t="str">
        <f>IF(DataGoesHere!$B894="","",EA894/$CZ894)</f>
        <v/>
      </c>
      <c r="ED894" s="250" t="str">
        <f>IF(DataGoesHere!$B894="","",SUM(DZ$2:DZ894)/AVERAGE(EA:EA))</f>
        <v/>
      </c>
    </row>
    <row r="895" spans="20:134" x14ac:dyDescent="0.2">
      <c r="T895" s="240"/>
      <c r="U895" s="86"/>
      <c r="V895" s="86"/>
      <c r="W895" s="86"/>
      <c r="X895" s="86"/>
      <c r="Y895" s="245" t="str">
        <f>IF(DataGoesHere!$B895="","",(DataGoesHere!$B895/SUM(DataGoesHere!$B890:'DataGoesHere'!$B901)))</f>
        <v/>
      </c>
      <c r="Z895" s="86"/>
      <c r="AA895" s="86"/>
      <c r="AB895" s="86"/>
      <c r="AC895" s="86"/>
      <c r="AD895" s="86"/>
      <c r="AE895" s="241"/>
      <c r="CV895" s="310" t="str">
        <f>IF(DataGoesHere!B895="","",DataGoesHere!A895)</f>
        <v/>
      </c>
      <c r="CW895" s="271">
        <f t="shared" ca="1" si="34"/>
        <v>6</v>
      </c>
      <c r="CX895" s="272">
        <f t="shared" ca="1" si="35"/>
        <v>1.0779088099730167</v>
      </c>
      <c r="CY895" s="266">
        <f>DataGoesHere!A895</f>
        <v>894</v>
      </c>
      <c r="CZ895" s="19" t="str">
        <f>IF(DataGoesHere!B895="","",DataGoesHere!B895)</f>
        <v/>
      </c>
      <c r="DA895" s="19" t="str">
        <f>IF(DataGoesHere!B895="","",IF(AH$5="No",DataGoesHere!B895,DataGoesHere!B895-(AH$2*(DataGoesHere!A895-1))))</f>
        <v/>
      </c>
      <c r="DB895" s="19" t="str">
        <f>IF(DataGoesHere!B895="","",IF(AO$9="No",DataGoesHere!B895,DataGoesHere!B895/CX895))</f>
        <v/>
      </c>
      <c r="DC895" s="19" t="str">
        <f>IF(DataGoesHere!B895="","",IF(AO$9="No",DA895,DA895/CX895))</f>
        <v/>
      </c>
      <c r="DD895" s="293" t="str">
        <f>IF(CZ895="",IF(COUNTIF(DD$2:DD894,"Forecast")&lt;Output!E$43,"Forecast",""),"Actual")</f>
        <v/>
      </c>
      <c r="DF895" s="19" t="str">
        <f>IF(DataGoesHere!B894="",IF(DD895="Forecast",(Output!$E$47*IntermediateCalcs!DH894)+((1-Output!$E$47)*IntermediateCalcs!DF894),""),(Output!$E$47*IntermediateCalcs!DB894)+((1-Output!$E$47)*IntermediateCalcs!DF894))</f>
        <v/>
      </c>
      <c r="DG895" s="19" t="str">
        <f>IF(DataGoesHere!B894="",IF(DD895="Forecast",(Output!$G$47*(IntermediateCalcs!DF895-IntermediateCalcs!DF894))+((1-Output!$G$47)*IntermediateCalcs!DG894),""),(Output!$G$47*(IntermediateCalcs!DF895-IntermediateCalcs!DF894))+((1-Output!$G$47)*IntermediateCalcs!DG894))</f>
        <v/>
      </c>
      <c r="DH895" s="19" t="str">
        <f>IF(DataGoesHere!B894="",IF(DD895="Forecast",DF895+DG895,""),DF895+DG895)</f>
        <v/>
      </c>
      <c r="DI895" s="274" t="str">
        <f>IF(DH895="","",IF(IntermediateCalcs!$AO$9="Yes",IntermediateCalcs!DH895*$CX895,IntermediateCalcs!DH895))</f>
        <v/>
      </c>
      <c r="DJ895" s="250" t="str">
        <f>IF(DataGoesHere!$B895="","",($CZ895-DI895))</f>
        <v/>
      </c>
      <c r="DK895" s="250" t="str">
        <f>IF(DataGoesHere!$B895="","",ABS($CZ895-DI895))</f>
        <v/>
      </c>
      <c r="DL895" s="250" t="str">
        <f>IF(DataGoesHere!$B895="","",DK895^2)</f>
        <v/>
      </c>
      <c r="DM895" s="249" t="str">
        <f>IF(DataGoesHere!$B895="","",DK895/$CZ895)</f>
        <v/>
      </c>
      <c r="DN895" s="250" t="str">
        <f>IF(DataGoesHere!$B895="","",SUM(DJ$2:DJ895)/AVERAGE(DK:DK))</f>
        <v/>
      </c>
      <c r="DP895" s="19" t="str">
        <f>IF(DataGoesHere!B895="",IF($DD895="Forecast",(Output!E$48*IntermediateCalcs!CY895)+Output!G$48,""),(Output!E$48*IntermediateCalcs!CY895)+Output!G$48)</f>
        <v/>
      </c>
      <c r="DQ895" s="274" t="str">
        <f>IF(DP895="","",IF(IntermediateCalcs!$AO$9="Yes",IntermediateCalcs!DP895*$CX895,IntermediateCalcs!DP895))</f>
        <v/>
      </c>
      <c r="DR895" s="250" t="str">
        <f>IF(DataGoesHere!$B895="","",($CZ895-DQ895))</f>
        <v/>
      </c>
      <c r="DS895" s="250" t="str">
        <f>IF(DataGoesHere!$B895="","",ABS($CZ895-DQ895))</f>
        <v/>
      </c>
      <c r="DT895" s="250" t="str">
        <f>IF(DataGoesHere!$B895="","",DS895^2)</f>
        <v/>
      </c>
      <c r="DU895" s="249" t="str">
        <f>IF(DataGoesHere!$B895="","",DS895/$CZ895)</f>
        <v/>
      </c>
      <c r="DV895" s="250" t="str">
        <f>IF(DataGoesHere!$B895="","",SUM(DR$2:DR895)/AVERAGE(DS:DS))</f>
        <v/>
      </c>
      <c r="DX895" s="19" t="str">
        <f>IF(DataGoesHere!$B894="","",(DB889*(Output!$O$49/Output!$P$49))+(IntermediateCalcs!DB890*(Output!$M$49/Output!$P$49))+(IntermediateCalcs!DB891*(Output!$K$49/Output!$P$49))+(DB892*(Output!$I$49/Output!$P$49))+(IntermediateCalcs!DB893*(Output!$G$49/Output!$P$49))+(IntermediateCalcs!DB894*(Output!$E$49/Output!$P$49)))</f>
        <v/>
      </c>
      <c r="DY895" s="274" t="str">
        <f>IF(DX895="","",IF(IntermediateCalcs!$AO$9="Yes",IntermediateCalcs!DX895*$CX895,IntermediateCalcs!DX895))</f>
        <v/>
      </c>
      <c r="DZ895" s="250" t="str">
        <f>IF(DataGoesHere!$B895="","",($CZ895-DY895))</f>
        <v/>
      </c>
      <c r="EA895" s="250" t="str">
        <f>IF(DataGoesHere!$B895="","",ABS($CZ895-DY895))</f>
        <v/>
      </c>
      <c r="EB895" s="250" t="str">
        <f>IF(DataGoesHere!$B895="","",EA895^2)</f>
        <v/>
      </c>
      <c r="EC895" s="249" t="str">
        <f>IF(DataGoesHere!$B895="","",EA895/$CZ895)</f>
        <v/>
      </c>
      <c r="ED895" s="250" t="str">
        <f>IF(DataGoesHere!$B895="","",SUM(DZ$2:DZ895)/AVERAGE(EA:EA))</f>
        <v/>
      </c>
    </row>
    <row r="896" spans="20:134" x14ac:dyDescent="0.2">
      <c r="T896" s="240"/>
      <c r="U896" s="86"/>
      <c r="V896" s="86"/>
      <c r="W896" s="86"/>
      <c r="X896" s="86"/>
      <c r="Y896" s="86"/>
      <c r="Z896" s="245" t="str">
        <f>IF(DataGoesHere!$B896="","",(DataGoesHere!$B896/SUM(DataGoesHere!$B890:'DataGoesHere'!$B901)))</f>
        <v/>
      </c>
      <c r="AA896" s="86"/>
      <c r="AB896" s="86"/>
      <c r="AC896" s="86"/>
      <c r="AD896" s="86"/>
      <c r="AE896" s="241"/>
      <c r="CV896" s="310" t="str">
        <f>IF(DataGoesHere!B896="","",DataGoesHere!A896)</f>
        <v/>
      </c>
      <c r="CW896" s="271">
        <f t="shared" ca="1" si="34"/>
        <v>7</v>
      </c>
      <c r="CX896" s="272">
        <f t="shared" ca="1" si="35"/>
        <v>1.0265458156689093</v>
      </c>
      <c r="CY896" s="266">
        <f>DataGoesHere!A896</f>
        <v>895</v>
      </c>
      <c r="CZ896" s="19" t="str">
        <f>IF(DataGoesHere!B896="","",DataGoesHere!B896)</f>
        <v/>
      </c>
      <c r="DA896" s="19" t="str">
        <f>IF(DataGoesHere!B896="","",IF(AH$5="No",DataGoesHere!B896,DataGoesHere!B896-(AH$2*(DataGoesHere!A896-1))))</f>
        <v/>
      </c>
      <c r="DB896" s="19" t="str">
        <f>IF(DataGoesHere!B896="","",IF(AO$9="No",DataGoesHere!B896,DataGoesHere!B896/CX896))</f>
        <v/>
      </c>
      <c r="DC896" s="19" t="str">
        <f>IF(DataGoesHere!B896="","",IF(AO$9="No",DA896,DA896/CX896))</f>
        <v/>
      </c>
      <c r="DD896" s="293" t="str">
        <f>IF(CZ896="",IF(COUNTIF(DD$2:DD895,"Forecast")&lt;Output!E$43,"Forecast",""),"Actual")</f>
        <v/>
      </c>
      <c r="DF896" s="19" t="str">
        <f>IF(DataGoesHere!B895="",IF(DD896="Forecast",(Output!$E$47*IntermediateCalcs!DH895)+((1-Output!$E$47)*IntermediateCalcs!DF895),""),(Output!$E$47*IntermediateCalcs!DB895)+((1-Output!$E$47)*IntermediateCalcs!DF895))</f>
        <v/>
      </c>
      <c r="DG896" s="19" t="str">
        <f>IF(DataGoesHere!B895="",IF(DD896="Forecast",(Output!$G$47*(IntermediateCalcs!DF896-IntermediateCalcs!DF895))+((1-Output!$G$47)*IntermediateCalcs!DG895),""),(Output!$G$47*(IntermediateCalcs!DF896-IntermediateCalcs!DF895))+((1-Output!$G$47)*IntermediateCalcs!DG895))</f>
        <v/>
      </c>
      <c r="DH896" s="19" t="str">
        <f>IF(DataGoesHere!B895="",IF(DD896="Forecast",DF896+DG896,""),DF896+DG896)</f>
        <v/>
      </c>
      <c r="DI896" s="274" t="str">
        <f>IF(DH896="","",IF(IntermediateCalcs!$AO$9="Yes",IntermediateCalcs!DH896*$CX896,IntermediateCalcs!DH896))</f>
        <v/>
      </c>
      <c r="DJ896" s="250" t="str">
        <f>IF(DataGoesHere!$B896="","",($CZ896-DI896))</f>
        <v/>
      </c>
      <c r="DK896" s="250" t="str">
        <f>IF(DataGoesHere!$B896="","",ABS($CZ896-DI896))</f>
        <v/>
      </c>
      <c r="DL896" s="250" t="str">
        <f>IF(DataGoesHere!$B896="","",DK896^2)</f>
        <v/>
      </c>
      <c r="DM896" s="249" t="str">
        <f>IF(DataGoesHere!$B896="","",DK896/$CZ896)</f>
        <v/>
      </c>
      <c r="DN896" s="250" t="str">
        <f>IF(DataGoesHere!$B896="","",SUM(DJ$2:DJ896)/AVERAGE(DK:DK))</f>
        <v/>
      </c>
      <c r="DP896" s="19" t="str">
        <f>IF(DataGoesHere!B896="",IF($DD896="Forecast",(Output!E$48*IntermediateCalcs!CY896)+Output!G$48,""),(Output!E$48*IntermediateCalcs!CY896)+Output!G$48)</f>
        <v/>
      </c>
      <c r="DQ896" s="274" t="str">
        <f>IF(DP896="","",IF(IntermediateCalcs!$AO$9="Yes",IntermediateCalcs!DP896*$CX896,IntermediateCalcs!DP896))</f>
        <v/>
      </c>
      <c r="DR896" s="250" t="str">
        <f>IF(DataGoesHere!$B896="","",($CZ896-DQ896))</f>
        <v/>
      </c>
      <c r="DS896" s="250" t="str">
        <f>IF(DataGoesHere!$B896="","",ABS($CZ896-DQ896))</f>
        <v/>
      </c>
      <c r="DT896" s="250" t="str">
        <f>IF(DataGoesHere!$B896="","",DS896^2)</f>
        <v/>
      </c>
      <c r="DU896" s="249" t="str">
        <f>IF(DataGoesHere!$B896="","",DS896/$CZ896)</f>
        <v/>
      </c>
      <c r="DV896" s="250" t="str">
        <f>IF(DataGoesHere!$B896="","",SUM(DR$2:DR896)/AVERAGE(DS:DS))</f>
        <v/>
      </c>
      <c r="DX896" s="19" t="str">
        <f>IF(DataGoesHere!$B895="","",(DB890*(Output!$O$49/Output!$P$49))+(IntermediateCalcs!DB891*(Output!$M$49/Output!$P$49))+(IntermediateCalcs!DB892*(Output!$K$49/Output!$P$49))+(DB893*(Output!$I$49/Output!$P$49))+(IntermediateCalcs!DB894*(Output!$G$49/Output!$P$49))+(IntermediateCalcs!DB895*(Output!$E$49/Output!$P$49)))</f>
        <v/>
      </c>
      <c r="DY896" s="274" t="str">
        <f>IF(DX896="","",IF(IntermediateCalcs!$AO$9="Yes",IntermediateCalcs!DX896*$CX896,IntermediateCalcs!DX896))</f>
        <v/>
      </c>
      <c r="DZ896" s="250" t="str">
        <f>IF(DataGoesHere!$B896="","",($CZ896-DY896))</f>
        <v/>
      </c>
      <c r="EA896" s="250" t="str">
        <f>IF(DataGoesHere!$B896="","",ABS($CZ896-DY896))</f>
        <v/>
      </c>
      <c r="EB896" s="250" t="str">
        <f>IF(DataGoesHere!$B896="","",EA896^2)</f>
        <v/>
      </c>
      <c r="EC896" s="249" t="str">
        <f>IF(DataGoesHere!$B896="","",EA896/$CZ896)</f>
        <v/>
      </c>
      <c r="ED896" s="250" t="str">
        <f>IF(DataGoesHere!$B896="","",SUM(DZ$2:DZ896)/AVERAGE(EA:EA))</f>
        <v/>
      </c>
    </row>
    <row r="897" spans="20:134" x14ac:dyDescent="0.2">
      <c r="T897" s="240"/>
      <c r="U897" s="86"/>
      <c r="V897" s="86"/>
      <c r="W897" s="86"/>
      <c r="X897" s="86"/>
      <c r="Y897" s="86"/>
      <c r="Z897" s="86"/>
      <c r="AA897" s="245" t="str">
        <f>IF(DataGoesHere!$B897="","",(DataGoesHere!$B897/SUM(DataGoesHere!$B890:'DataGoesHere'!$B901)))</f>
        <v/>
      </c>
      <c r="AB897" s="86"/>
      <c r="AC897" s="86"/>
      <c r="AD897" s="86"/>
      <c r="AE897" s="241"/>
      <c r="CV897" s="310" t="str">
        <f>IF(DataGoesHere!B897="","",DataGoesHere!A897)</f>
        <v/>
      </c>
      <c r="CW897" s="271">
        <f t="shared" ca="1" si="34"/>
        <v>8</v>
      </c>
      <c r="CX897" s="272">
        <f t="shared" ca="1" si="35"/>
        <v>1.0207492390681214</v>
      </c>
      <c r="CY897" s="266">
        <f>DataGoesHere!A897</f>
        <v>896</v>
      </c>
      <c r="CZ897" s="19" t="str">
        <f>IF(DataGoesHere!B897="","",DataGoesHere!B897)</f>
        <v/>
      </c>
      <c r="DA897" s="19" t="str">
        <f>IF(DataGoesHere!B897="","",IF(AH$5="No",DataGoesHere!B897,DataGoesHere!B897-(AH$2*(DataGoesHere!A897-1))))</f>
        <v/>
      </c>
      <c r="DB897" s="19" t="str">
        <f>IF(DataGoesHere!B897="","",IF(AO$9="No",DataGoesHere!B897,DataGoesHere!B897/CX897))</f>
        <v/>
      </c>
      <c r="DC897" s="19" t="str">
        <f>IF(DataGoesHere!B897="","",IF(AO$9="No",DA897,DA897/CX897))</f>
        <v/>
      </c>
      <c r="DD897" s="293" t="str">
        <f>IF(CZ897="",IF(COUNTIF(DD$2:DD896,"Forecast")&lt;Output!E$43,"Forecast",""),"Actual")</f>
        <v/>
      </c>
      <c r="DF897" s="19" t="str">
        <f>IF(DataGoesHere!B896="",IF(DD897="Forecast",(Output!$E$47*IntermediateCalcs!DH896)+((1-Output!$E$47)*IntermediateCalcs!DF896),""),(Output!$E$47*IntermediateCalcs!DB896)+((1-Output!$E$47)*IntermediateCalcs!DF896))</f>
        <v/>
      </c>
      <c r="DG897" s="19" t="str">
        <f>IF(DataGoesHere!B896="",IF(DD897="Forecast",(Output!$G$47*(IntermediateCalcs!DF897-IntermediateCalcs!DF896))+((1-Output!$G$47)*IntermediateCalcs!DG896),""),(Output!$G$47*(IntermediateCalcs!DF897-IntermediateCalcs!DF896))+((1-Output!$G$47)*IntermediateCalcs!DG896))</f>
        <v/>
      </c>
      <c r="DH897" s="19" t="str">
        <f>IF(DataGoesHere!B896="",IF(DD897="Forecast",DF897+DG897,""),DF897+DG897)</f>
        <v/>
      </c>
      <c r="DI897" s="274" t="str">
        <f>IF(DH897="","",IF(IntermediateCalcs!$AO$9="Yes",IntermediateCalcs!DH897*$CX897,IntermediateCalcs!DH897))</f>
        <v/>
      </c>
      <c r="DJ897" s="250" t="str">
        <f>IF(DataGoesHere!$B897="","",($CZ897-DI897))</f>
        <v/>
      </c>
      <c r="DK897" s="250" t="str">
        <f>IF(DataGoesHere!$B897="","",ABS($CZ897-DI897))</f>
        <v/>
      </c>
      <c r="DL897" s="250" t="str">
        <f>IF(DataGoesHere!$B897="","",DK897^2)</f>
        <v/>
      </c>
      <c r="DM897" s="249" t="str">
        <f>IF(DataGoesHere!$B897="","",DK897/$CZ897)</f>
        <v/>
      </c>
      <c r="DN897" s="250" t="str">
        <f>IF(DataGoesHere!$B897="","",SUM(DJ$2:DJ897)/AVERAGE(DK:DK))</f>
        <v/>
      </c>
      <c r="DP897" s="19" t="str">
        <f>IF(DataGoesHere!B897="",IF($DD897="Forecast",(Output!E$48*IntermediateCalcs!CY897)+Output!G$48,""),(Output!E$48*IntermediateCalcs!CY897)+Output!G$48)</f>
        <v/>
      </c>
      <c r="DQ897" s="274" t="str">
        <f>IF(DP897="","",IF(IntermediateCalcs!$AO$9="Yes",IntermediateCalcs!DP897*$CX897,IntermediateCalcs!DP897))</f>
        <v/>
      </c>
      <c r="DR897" s="250" t="str">
        <f>IF(DataGoesHere!$B897="","",($CZ897-DQ897))</f>
        <v/>
      </c>
      <c r="DS897" s="250" t="str">
        <f>IF(DataGoesHere!$B897="","",ABS($CZ897-DQ897))</f>
        <v/>
      </c>
      <c r="DT897" s="250" t="str">
        <f>IF(DataGoesHere!$B897="","",DS897^2)</f>
        <v/>
      </c>
      <c r="DU897" s="249" t="str">
        <f>IF(DataGoesHere!$B897="","",DS897/$CZ897)</f>
        <v/>
      </c>
      <c r="DV897" s="250" t="str">
        <f>IF(DataGoesHere!$B897="","",SUM(DR$2:DR897)/AVERAGE(DS:DS))</f>
        <v/>
      </c>
      <c r="DX897" s="19" t="str">
        <f>IF(DataGoesHere!$B896="","",(DB891*(Output!$O$49/Output!$P$49))+(IntermediateCalcs!DB892*(Output!$M$49/Output!$P$49))+(IntermediateCalcs!DB893*(Output!$K$49/Output!$P$49))+(DB894*(Output!$I$49/Output!$P$49))+(IntermediateCalcs!DB895*(Output!$G$49/Output!$P$49))+(IntermediateCalcs!DB896*(Output!$E$49/Output!$P$49)))</f>
        <v/>
      </c>
      <c r="DY897" s="274" t="str">
        <f>IF(DX897="","",IF(IntermediateCalcs!$AO$9="Yes",IntermediateCalcs!DX897*$CX897,IntermediateCalcs!DX897))</f>
        <v/>
      </c>
      <c r="DZ897" s="250" t="str">
        <f>IF(DataGoesHere!$B897="","",($CZ897-DY897))</f>
        <v/>
      </c>
      <c r="EA897" s="250" t="str">
        <f>IF(DataGoesHere!$B897="","",ABS($CZ897-DY897))</f>
        <v/>
      </c>
      <c r="EB897" s="250" t="str">
        <f>IF(DataGoesHere!$B897="","",EA897^2)</f>
        <v/>
      </c>
      <c r="EC897" s="249" t="str">
        <f>IF(DataGoesHere!$B897="","",EA897/$CZ897)</f>
        <v/>
      </c>
      <c r="ED897" s="250" t="str">
        <f>IF(DataGoesHere!$B897="","",SUM(DZ$2:DZ897)/AVERAGE(EA:EA))</f>
        <v/>
      </c>
    </row>
    <row r="898" spans="20:134" x14ac:dyDescent="0.2">
      <c r="T898" s="240"/>
      <c r="U898" s="86"/>
      <c r="V898" s="86"/>
      <c r="W898" s="86"/>
      <c r="X898" s="86"/>
      <c r="Y898" s="86"/>
      <c r="Z898" s="86"/>
      <c r="AA898" s="86"/>
      <c r="AB898" s="245" t="str">
        <f>IF(DataGoesHere!$B898="","",(DataGoesHere!$B898/SUM(DataGoesHere!$B890:'DataGoesHere'!$B901)))</f>
        <v/>
      </c>
      <c r="AC898" s="86"/>
      <c r="AD898" s="86"/>
      <c r="AE898" s="241"/>
      <c r="CV898" s="310" t="str">
        <f>IF(DataGoesHere!B898="","",DataGoesHere!A898)</f>
        <v/>
      </c>
      <c r="CW898" s="271">
        <f t="shared" ref="CW898:CW961" ca="1" si="36">IF(MOD(CY898,$AP$9)=0,$AP$9,MOD(CY898,$AP$9))</f>
        <v>9</v>
      </c>
      <c r="CX898" s="272">
        <f t="shared" ref="CX898:CX961" ca="1" si="37">VLOOKUP(CW898,$AT$1:$CT$53,MATCH($AP$9,$AT$1:$CT$1,0),FALSE)</f>
        <v>1.0625330005567626</v>
      </c>
      <c r="CY898" s="266">
        <f>DataGoesHere!A898</f>
        <v>897</v>
      </c>
      <c r="CZ898" s="19" t="str">
        <f>IF(DataGoesHere!B898="","",DataGoesHere!B898)</f>
        <v/>
      </c>
      <c r="DA898" s="19" t="str">
        <f>IF(DataGoesHere!B898="","",IF(AH$5="No",DataGoesHere!B898,DataGoesHere!B898-(AH$2*(DataGoesHere!A898-1))))</f>
        <v/>
      </c>
      <c r="DB898" s="19" t="str">
        <f>IF(DataGoesHere!B898="","",IF(AO$9="No",DataGoesHere!B898,DataGoesHere!B898/CX898))</f>
        <v/>
      </c>
      <c r="DC898" s="19" t="str">
        <f>IF(DataGoesHere!B898="","",IF(AO$9="No",DA898,DA898/CX898))</f>
        <v/>
      </c>
      <c r="DD898" s="293" t="str">
        <f>IF(CZ898="",IF(COUNTIF(DD$2:DD897,"Forecast")&lt;Output!E$43,"Forecast",""),"Actual")</f>
        <v/>
      </c>
      <c r="DF898" s="19" t="str">
        <f>IF(DataGoesHere!B897="",IF(DD898="Forecast",(Output!$E$47*IntermediateCalcs!DH897)+((1-Output!$E$47)*IntermediateCalcs!DF897),""),(Output!$E$47*IntermediateCalcs!DB897)+((1-Output!$E$47)*IntermediateCalcs!DF897))</f>
        <v/>
      </c>
      <c r="DG898" s="19" t="str">
        <f>IF(DataGoesHere!B897="",IF(DD898="Forecast",(Output!$G$47*(IntermediateCalcs!DF898-IntermediateCalcs!DF897))+((1-Output!$G$47)*IntermediateCalcs!DG897),""),(Output!$G$47*(IntermediateCalcs!DF898-IntermediateCalcs!DF897))+((1-Output!$G$47)*IntermediateCalcs!DG897))</f>
        <v/>
      </c>
      <c r="DH898" s="19" t="str">
        <f>IF(DataGoesHere!B897="",IF(DD898="Forecast",DF898+DG898,""),DF898+DG898)</f>
        <v/>
      </c>
      <c r="DI898" s="274" t="str">
        <f>IF(DH898="","",IF(IntermediateCalcs!$AO$9="Yes",IntermediateCalcs!DH898*$CX898,IntermediateCalcs!DH898))</f>
        <v/>
      </c>
      <c r="DJ898" s="250" t="str">
        <f>IF(DataGoesHere!$B898="","",($CZ898-DI898))</f>
        <v/>
      </c>
      <c r="DK898" s="250" t="str">
        <f>IF(DataGoesHere!$B898="","",ABS($CZ898-DI898))</f>
        <v/>
      </c>
      <c r="DL898" s="250" t="str">
        <f>IF(DataGoesHere!$B898="","",DK898^2)</f>
        <v/>
      </c>
      <c r="DM898" s="249" t="str">
        <f>IF(DataGoesHere!$B898="","",DK898/$CZ898)</f>
        <v/>
      </c>
      <c r="DN898" s="250" t="str">
        <f>IF(DataGoesHere!$B898="","",SUM(DJ$2:DJ898)/AVERAGE(DK:DK))</f>
        <v/>
      </c>
      <c r="DP898" s="19" t="str">
        <f>IF(DataGoesHere!B898="",IF($DD898="Forecast",(Output!E$48*IntermediateCalcs!CY898)+Output!G$48,""),(Output!E$48*IntermediateCalcs!CY898)+Output!G$48)</f>
        <v/>
      </c>
      <c r="DQ898" s="274" t="str">
        <f>IF(DP898="","",IF(IntermediateCalcs!$AO$9="Yes",IntermediateCalcs!DP898*$CX898,IntermediateCalcs!DP898))</f>
        <v/>
      </c>
      <c r="DR898" s="250" t="str">
        <f>IF(DataGoesHere!$B898="","",($CZ898-DQ898))</f>
        <v/>
      </c>
      <c r="DS898" s="250" t="str">
        <f>IF(DataGoesHere!$B898="","",ABS($CZ898-DQ898))</f>
        <v/>
      </c>
      <c r="DT898" s="250" t="str">
        <f>IF(DataGoesHere!$B898="","",DS898^2)</f>
        <v/>
      </c>
      <c r="DU898" s="249" t="str">
        <f>IF(DataGoesHere!$B898="","",DS898/$CZ898)</f>
        <v/>
      </c>
      <c r="DV898" s="250" t="str">
        <f>IF(DataGoesHere!$B898="","",SUM(DR$2:DR898)/AVERAGE(DS:DS))</f>
        <v/>
      </c>
      <c r="DX898" s="19" t="str">
        <f>IF(DataGoesHere!$B897="","",(DB892*(Output!$O$49/Output!$P$49))+(IntermediateCalcs!DB893*(Output!$M$49/Output!$P$49))+(IntermediateCalcs!DB894*(Output!$K$49/Output!$P$49))+(DB895*(Output!$I$49/Output!$P$49))+(IntermediateCalcs!DB896*(Output!$G$49/Output!$P$49))+(IntermediateCalcs!DB897*(Output!$E$49/Output!$P$49)))</f>
        <v/>
      </c>
      <c r="DY898" s="274" t="str">
        <f>IF(DX898="","",IF(IntermediateCalcs!$AO$9="Yes",IntermediateCalcs!DX898*$CX898,IntermediateCalcs!DX898))</f>
        <v/>
      </c>
      <c r="DZ898" s="250" t="str">
        <f>IF(DataGoesHere!$B898="","",($CZ898-DY898))</f>
        <v/>
      </c>
      <c r="EA898" s="250" t="str">
        <f>IF(DataGoesHere!$B898="","",ABS($CZ898-DY898))</f>
        <v/>
      </c>
      <c r="EB898" s="250" t="str">
        <f>IF(DataGoesHere!$B898="","",EA898^2)</f>
        <v/>
      </c>
      <c r="EC898" s="249" t="str">
        <f>IF(DataGoesHere!$B898="","",EA898/$CZ898)</f>
        <v/>
      </c>
      <c r="ED898" s="250" t="str">
        <f>IF(DataGoesHere!$B898="","",SUM(DZ$2:DZ898)/AVERAGE(EA:EA))</f>
        <v/>
      </c>
    </row>
    <row r="899" spans="20:134" x14ac:dyDescent="0.2">
      <c r="T899" s="240"/>
      <c r="U899" s="86"/>
      <c r="V899" s="86"/>
      <c r="W899" s="86"/>
      <c r="X899" s="86"/>
      <c r="Y899" s="86"/>
      <c r="Z899" s="86"/>
      <c r="AA899" s="86"/>
      <c r="AB899" s="86"/>
      <c r="AC899" s="245" t="str">
        <f>IF(DataGoesHere!$B899="","",(DataGoesHere!$B899/SUM(DataGoesHere!$B890:'DataGoesHere'!$B901)))</f>
        <v/>
      </c>
      <c r="AD899" s="86"/>
      <c r="AE899" s="241"/>
      <c r="CV899" s="310" t="str">
        <f>IF(DataGoesHere!B899="","",DataGoesHere!A899)</f>
        <v/>
      </c>
      <c r="CW899" s="271">
        <f t="shared" ca="1" si="36"/>
        <v>10</v>
      </c>
      <c r="CX899" s="272">
        <f t="shared" ca="1" si="37"/>
        <v>0.92557634012077306</v>
      </c>
      <c r="CY899" s="266">
        <f>DataGoesHere!A899</f>
        <v>898</v>
      </c>
      <c r="CZ899" s="19" t="str">
        <f>IF(DataGoesHere!B899="","",DataGoesHere!B899)</f>
        <v/>
      </c>
      <c r="DA899" s="19" t="str">
        <f>IF(DataGoesHere!B899="","",IF(AH$5="No",DataGoesHere!B899,DataGoesHere!B899-(AH$2*(DataGoesHere!A899-1))))</f>
        <v/>
      </c>
      <c r="DB899" s="19" t="str">
        <f>IF(DataGoesHere!B899="","",IF(AO$9="No",DataGoesHere!B899,DataGoesHere!B899/CX899))</f>
        <v/>
      </c>
      <c r="DC899" s="19" t="str">
        <f>IF(DataGoesHere!B899="","",IF(AO$9="No",DA899,DA899/CX899))</f>
        <v/>
      </c>
      <c r="DD899" s="293" t="str">
        <f>IF(CZ899="",IF(COUNTIF(DD$2:DD898,"Forecast")&lt;Output!E$43,"Forecast",""),"Actual")</f>
        <v/>
      </c>
      <c r="DF899" s="19" t="str">
        <f>IF(DataGoesHere!B898="",IF(DD899="Forecast",(Output!$E$47*IntermediateCalcs!DH898)+((1-Output!$E$47)*IntermediateCalcs!DF898),""),(Output!$E$47*IntermediateCalcs!DB898)+((1-Output!$E$47)*IntermediateCalcs!DF898))</f>
        <v/>
      </c>
      <c r="DG899" s="19" t="str">
        <f>IF(DataGoesHere!B898="",IF(DD899="Forecast",(Output!$G$47*(IntermediateCalcs!DF899-IntermediateCalcs!DF898))+((1-Output!$G$47)*IntermediateCalcs!DG898),""),(Output!$G$47*(IntermediateCalcs!DF899-IntermediateCalcs!DF898))+((1-Output!$G$47)*IntermediateCalcs!DG898))</f>
        <v/>
      </c>
      <c r="DH899" s="19" t="str">
        <f>IF(DataGoesHere!B898="",IF(DD899="Forecast",DF899+DG899,""),DF899+DG899)</f>
        <v/>
      </c>
      <c r="DI899" s="274" t="str">
        <f>IF(DH899="","",IF(IntermediateCalcs!$AO$9="Yes",IntermediateCalcs!DH899*$CX899,IntermediateCalcs!DH899))</f>
        <v/>
      </c>
      <c r="DJ899" s="250" t="str">
        <f>IF(DataGoesHere!$B899="","",($CZ899-DI899))</f>
        <v/>
      </c>
      <c r="DK899" s="250" t="str">
        <f>IF(DataGoesHere!$B899="","",ABS($CZ899-DI899))</f>
        <v/>
      </c>
      <c r="DL899" s="250" t="str">
        <f>IF(DataGoesHere!$B899="","",DK899^2)</f>
        <v/>
      </c>
      <c r="DM899" s="249" t="str">
        <f>IF(DataGoesHere!$B899="","",DK899/$CZ899)</f>
        <v/>
      </c>
      <c r="DN899" s="250" t="str">
        <f>IF(DataGoesHere!$B899="","",SUM(DJ$2:DJ899)/AVERAGE(DK:DK))</f>
        <v/>
      </c>
      <c r="DP899" s="19" t="str">
        <f>IF(DataGoesHere!B899="",IF($DD899="Forecast",(Output!E$48*IntermediateCalcs!CY899)+Output!G$48,""),(Output!E$48*IntermediateCalcs!CY899)+Output!G$48)</f>
        <v/>
      </c>
      <c r="DQ899" s="274" t="str">
        <f>IF(DP899="","",IF(IntermediateCalcs!$AO$9="Yes",IntermediateCalcs!DP899*$CX899,IntermediateCalcs!DP899))</f>
        <v/>
      </c>
      <c r="DR899" s="250" t="str">
        <f>IF(DataGoesHere!$B899="","",($CZ899-DQ899))</f>
        <v/>
      </c>
      <c r="DS899" s="250" t="str">
        <f>IF(DataGoesHere!$B899="","",ABS($CZ899-DQ899))</f>
        <v/>
      </c>
      <c r="DT899" s="250" t="str">
        <f>IF(DataGoesHere!$B899="","",DS899^2)</f>
        <v/>
      </c>
      <c r="DU899" s="249" t="str">
        <f>IF(DataGoesHere!$B899="","",DS899/$CZ899)</f>
        <v/>
      </c>
      <c r="DV899" s="250" t="str">
        <f>IF(DataGoesHere!$B899="","",SUM(DR$2:DR899)/AVERAGE(DS:DS))</f>
        <v/>
      </c>
      <c r="DX899" s="19" t="str">
        <f>IF(DataGoesHere!$B898="","",(DB893*(Output!$O$49/Output!$P$49))+(IntermediateCalcs!DB894*(Output!$M$49/Output!$P$49))+(IntermediateCalcs!DB895*(Output!$K$49/Output!$P$49))+(DB896*(Output!$I$49/Output!$P$49))+(IntermediateCalcs!DB897*(Output!$G$49/Output!$P$49))+(IntermediateCalcs!DB898*(Output!$E$49/Output!$P$49)))</f>
        <v/>
      </c>
      <c r="DY899" s="274" t="str">
        <f>IF(DX899="","",IF(IntermediateCalcs!$AO$9="Yes",IntermediateCalcs!DX899*$CX899,IntermediateCalcs!DX899))</f>
        <v/>
      </c>
      <c r="DZ899" s="250" t="str">
        <f>IF(DataGoesHere!$B899="","",($CZ899-DY899))</f>
        <v/>
      </c>
      <c r="EA899" s="250" t="str">
        <f>IF(DataGoesHere!$B899="","",ABS($CZ899-DY899))</f>
        <v/>
      </c>
      <c r="EB899" s="250" t="str">
        <f>IF(DataGoesHere!$B899="","",EA899^2)</f>
        <v/>
      </c>
      <c r="EC899" s="249" t="str">
        <f>IF(DataGoesHere!$B899="","",EA899/$CZ899)</f>
        <v/>
      </c>
      <c r="ED899" s="250" t="str">
        <f>IF(DataGoesHere!$B899="","",SUM(DZ$2:DZ899)/AVERAGE(EA:EA))</f>
        <v/>
      </c>
    </row>
    <row r="900" spans="20:134" x14ac:dyDescent="0.2">
      <c r="T900" s="240"/>
      <c r="U900" s="86"/>
      <c r="V900" s="86"/>
      <c r="W900" s="86"/>
      <c r="X900" s="86"/>
      <c r="Y900" s="86"/>
      <c r="Z900" s="86"/>
      <c r="AA900" s="86"/>
      <c r="AB900" s="86"/>
      <c r="AC900" s="86"/>
      <c r="AD900" s="245" t="str">
        <f>IF(DataGoesHere!$B900="","",(DataGoesHere!$B900/SUM(DataGoesHere!$B890:'DataGoesHere'!$B901)))</f>
        <v/>
      </c>
      <c r="AE900" s="241"/>
      <c r="CV900" s="310" t="str">
        <f>IF(DataGoesHere!B900="","",DataGoesHere!A900)</f>
        <v/>
      </c>
      <c r="CW900" s="271">
        <f t="shared" ca="1" si="36"/>
        <v>11</v>
      </c>
      <c r="CX900" s="272">
        <f t="shared" ca="1" si="37"/>
        <v>0.97463169608807265</v>
      </c>
      <c r="CY900" s="266">
        <f>DataGoesHere!A900</f>
        <v>899</v>
      </c>
      <c r="CZ900" s="19" t="str">
        <f>IF(DataGoesHere!B900="","",DataGoesHere!B900)</f>
        <v/>
      </c>
      <c r="DA900" s="19" t="str">
        <f>IF(DataGoesHere!B900="","",IF(AH$5="No",DataGoesHere!B900,DataGoesHere!B900-(AH$2*(DataGoesHere!A900-1))))</f>
        <v/>
      </c>
      <c r="DB900" s="19" t="str">
        <f>IF(DataGoesHere!B900="","",IF(AO$9="No",DataGoesHere!B900,DataGoesHere!B900/CX900))</f>
        <v/>
      </c>
      <c r="DC900" s="19" t="str">
        <f>IF(DataGoesHere!B900="","",IF(AO$9="No",DA900,DA900/CX900))</f>
        <v/>
      </c>
      <c r="DD900" s="293" t="str">
        <f>IF(CZ900="",IF(COUNTIF(DD$2:DD899,"Forecast")&lt;Output!E$43,"Forecast",""),"Actual")</f>
        <v/>
      </c>
      <c r="DF900" s="19" t="str">
        <f>IF(DataGoesHere!B899="",IF(DD900="Forecast",(Output!$E$47*IntermediateCalcs!DH899)+((1-Output!$E$47)*IntermediateCalcs!DF899),""),(Output!$E$47*IntermediateCalcs!DB899)+((1-Output!$E$47)*IntermediateCalcs!DF899))</f>
        <v/>
      </c>
      <c r="DG900" s="19" t="str">
        <f>IF(DataGoesHere!B899="",IF(DD900="Forecast",(Output!$G$47*(IntermediateCalcs!DF900-IntermediateCalcs!DF899))+((1-Output!$G$47)*IntermediateCalcs!DG899),""),(Output!$G$47*(IntermediateCalcs!DF900-IntermediateCalcs!DF899))+((1-Output!$G$47)*IntermediateCalcs!DG899))</f>
        <v/>
      </c>
      <c r="DH900" s="19" t="str">
        <f>IF(DataGoesHere!B899="",IF(DD900="Forecast",DF900+DG900,""),DF900+DG900)</f>
        <v/>
      </c>
      <c r="DI900" s="274" t="str">
        <f>IF(DH900="","",IF(IntermediateCalcs!$AO$9="Yes",IntermediateCalcs!DH900*$CX900,IntermediateCalcs!DH900))</f>
        <v/>
      </c>
      <c r="DJ900" s="250" t="str">
        <f>IF(DataGoesHere!$B900="","",($CZ900-DI900))</f>
        <v/>
      </c>
      <c r="DK900" s="250" t="str">
        <f>IF(DataGoesHere!$B900="","",ABS($CZ900-DI900))</f>
        <v/>
      </c>
      <c r="DL900" s="250" t="str">
        <f>IF(DataGoesHere!$B900="","",DK900^2)</f>
        <v/>
      </c>
      <c r="DM900" s="249" t="str">
        <f>IF(DataGoesHere!$B900="","",DK900/$CZ900)</f>
        <v/>
      </c>
      <c r="DN900" s="250" t="str">
        <f>IF(DataGoesHere!$B900="","",SUM(DJ$2:DJ900)/AVERAGE(DK:DK))</f>
        <v/>
      </c>
      <c r="DP900" s="19" t="str">
        <f>IF(DataGoesHere!B900="",IF($DD900="Forecast",(Output!E$48*IntermediateCalcs!CY900)+Output!G$48,""),(Output!E$48*IntermediateCalcs!CY900)+Output!G$48)</f>
        <v/>
      </c>
      <c r="DQ900" s="274" t="str">
        <f>IF(DP900="","",IF(IntermediateCalcs!$AO$9="Yes",IntermediateCalcs!DP900*$CX900,IntermediateCalcs!DP900))</f>
        <v/>
      </c>
      <c r="DR900" s="250" t="str">
        <f>IF(DataGoesHere!$B900="","",($CZ900-DQ900))</f>
        <v/>
      </c>
      <c r="DS900" s="250" t="str">
        <f>IF(DataGoesHere!$B900="","",ABS($CZ900-DQ900))</f>
        <v/>
      </c>
      <c r="DT900" s="250" t="str">
        <f>IF(DataGoesHere!$B900="","",DS900^2)</f>
        <v/>
      </c>
      <c r="DU900" s="249" t="str">
        <f>IF(DataGoesHere!$B900="","",DS900/$CZ900)</f>
        <v/>
      </c>
      <c r="DV900" s="250" t="str">
        <f>IF(DataGoesHere!$B900="","",SUM(DR$2:DR900)/AVERAGE(DS:DS))</f>
        <v/>
      </c>
      <c r="DX900" s="19" t="str">
        <f>IF(DataGoesHere!$B899="","",(DB894*(Output!$O$49/Output!$P$49))+(IntermediateCalcs!DB895*(Output!$M$49/Output!$P$49))+(IntermediateCalcs!DB896*(Output!$K$49/Output!$P$49))+(DB897*(Output!$I$49/Output!$P$49))+(IntermediateCalcs!DB898*(Output!$G$49/Output!$P$49))+(IntermediateCalcs!DB899*(Output!$E$49/Output!$P$49)))</f>
        <v/>
      </c>
      <c r="DY900" s="274" t="str">
        <f>IF(DX900="","",IF(IntermediateCalcs!$AO$9="Yes",IntermediateCalcs!DX900*$CX900,IntermediateCalcs!DX900))</f>
        <v/>
      </c>
      <c r="DZ900" s="250" t="str">
        <f>IF(DataGoesHere!$B900="","",($CZ900-DY900))</f>
        <v/>
      </c>
      <c r="EA900" s="250" t="str">
        <f>IF(DataGoesHere!$B900="","",ABS($CZ900-DY900))</f>
        <v/>
      </c>
      <c r="EB900" s="250" t="str">
        <f>IF(DataGoesHere!$B900="","",EA900^2)</f>
        <v/>
      </c>
      <c r="EC900" s="249" t="str">
        <f>IF(DataGoesHere!$B900="","",EA900/$CZ900)</f>
        <v/>
      </c>
      <c r="ED900" s="250" t="str">
        <f>IF(DataGoesHere!$B900="","",SUM(DZ$2:DZ900)/AVERAGE(EA:EA))</f>
        <v/>
      </c>
    </row>
    <row r="901" spans="20:134" x14ac:dyDescent="0.2">
      <c r="T901" s="242"/>
      <c r="U901" s="243"/>
      <c r="V901" s="243"/>
      <c r="W901" s="243"/>
      <c r="X901" s="243"/>
      <c r="Y901" s="243"/>
      <c r="Z901" s="243"/>
      <c r="AA901" s="243"/>
      <c r="AB901" s="243"/>
      <c r="AC901" s="243"/>
      <c r="AD901" s="243"/>
      <c r="AE901" s="246" t="str">
        <f>IF(DataGoesHere!$B901="","",(DataGoesHere!$B901/SUM(DataGoesHere!$B890:'DataGoesHere'!$B901)))</f>
        <v/>
      </c>
      <c r="CV901" s="310" t="str">
        <f>IF(DataGoesHere!B901="","",DataGoesHere!A901)</f>
        <v/>
      </c>
      <c r="CW901" s="271">
        <f t="shared" ca="1" si="36"/>
        <v>12</v>
      </c>
      <c r="CX901" s="272">
        <f t="shared" ca="1" si="37"/>
        <v>1.0054005237672714</v>
      </c>
      <c r="CY901" s="266">
        <f>DataGoesHere!A901</f>
        <v>900</v>
      </c>
      <c r="CZ901" s="19" t="str">
        <f>IF(DataGoesHere!B901="","",DataGoesHere!B901)</f>
        <v/>
      </c>
      <c r="DA901" s="19" t="str">
        <f>IF(DataGoesHere!B901="","",IF(AH$5="No",DataGoesHere!B901,DataGoesHere!B901-(AH$2*(DataGoesHere!A901-1))))</f>
        <v/>
      </c>
      <c r="DB901" s="19" t="str">
        <f>IF(DataGoesHere!B901="","",IF(AO$9="No",DataGoesHere!B901,DataGoesHere!B901/CX901))</f>
        <v/>
      </c>
      <c r="DC901" s="19" t="str">
        <f>IF(DataGoesHere!B901="","",IF(AO$9="No",DA901,DA901/CX901))</f>
        <v/>
      </c>
      <c r="DD901" s="293" t="str">
        <f>IF(CZ901="",IF(COUNTIF(DD$2:DD900,"Forecast")&lt;Output!E$43,"Forecast",""),"Actual")</f>
        <v/>
      </c>
      <c r="DF901" s="19" t="str">
        <f>IF(DataGoesHere!B900="",IF(DD901="Forecast",(Output!$E$47*IntermediateCalcs!DH900)+((1-Output!$E$47)*IntermediateCalcs!DF900),""),(Output!$E$47*IntermediateCalcs!DB900)+((1-Output!$E$47)*IntermediateCalcs!DF900))</f>
        <v/>
      </c>
      <c r="DG901" s="19" t="str">
        <f>IF(DataGoesHere!B900="",IF(DD901="Forecast",(Output!$G$47*(IntermediateCalcs!DF901-IntermediateCalcs!DF900))+((1-Output!$G$47)*IntermediateCalcs!DG900),""),(Output!$G$47*(IntermediateCalcs!DF901-IntermediateCalcs!DF900))+((1-Output!$G$47)*IntermediateCalcs!DG900))</f>
        <v/>
      </c>
      <c r="DH901" s="19" t="str">
        <f>IF(DataGoesHere!B900="",IF(DD901="Forecast",DF901+DG901,""),DF901+DG901)</f>
        <v/>
      </c>
      <c r="DI901" s="274" t="str">
        <f>IF(DH901="","",IF(IntermediateCalcs!$AO$9="Yes",IntermediateCalcs!DH901*$CX901,IntermediateCalcs!DH901))</f>
        <v/>
      </c>
      <c r="DJ901" s="250" t="str">
        <f>IF(DataGoesHere!$B901="","",($CZ901-DI901))</f>
        <v/>
      </c>
      <c r="DK901" s="250" t="str">
        <f>IF(DataGoesHere!$B901="","",ABS($CZ901-DI901))</f>
        <v/>
      </c>
      <c r="DL901" s="250" t="str">
        <f>IF(DataGoesHere!$B901="","",DK901^2)</f>
        <v/>
      </c>
      <c r="DM901" s="249" t="str">
        <f>IF(DataGoesHere!$B901="","",DK901/$CZ901)</f>
        <v/>
      </c>
      <c r="DN901" s="250" t="str">
        <f>IF(DataGoesHere!$B901="","",SUM(DJ$2:DJ901)/AVERAGE(DK:DK))</f>
        <v/>
      </c>
      <c r="DP901" s="19" t="str">
        <f>IF(DataGoesHere!B901="",IF($DD901="Forecast",(Output!E$48*IntermediateCalcs!CY901)+Output!G$48,""),(Output!E$48*IntermediateCalcs!CY901)+Output!G$48)</f>
        <v/>
      </c>
      <c r="DQ901" s="274" t="str">
        <f>IF(DP901="","",IF(IntermediateCalcs!$AO$9="Yes",IntermediateCalcs!DP901*$CX901,IntermediateCalcs!DP901))</f>
        <v/>
      </c>
      <c r="DR901" s="250" t="str">
        <f>IF(DataGoesHere!$B901="","",($CZ901-DQ901))</f>
        <v/>
      </c>
      <c r="DS901" s="250" t="str">
        <f>IF(DataGoesHere!$B901="","",ABS($CZ901-DQ901))</f>
        <v/>
      </c>
      <c r="DT901" s="250" t="str">
        <f>IF(DataGoesHere!$B901="","",DS901^2)</f>
        <v/>
      </c>
      <c r="DU901" s="249" t="str">
        <f>IF(DataGoesHere!$B901="","",DS901/$CZ901)</f>
        <v/>
      </c>
      <c r="DV901" s="250" t="str">
        <f>IF(DataGoesHere!$B901="","",SUM(DR$2:DR901)/AVERAGE(DS:DS))</f>
        <v/>
      </c>
      <c r="DX901" s="19" t="str">
        <f>IF(DataGoesHere!$B900="","",(DB895*(Output!$O$49/Output!$P$49))+(IntermediateCalcs!DB896*(Output!$M$49/Output!$P$49))+(IntermediateCalcs!DB897*(Output!$K$49/Output!$P$49))+(DB898*(Output!$I$49/Output!$P$49))+(IntermediateCalcs!DB899*(Output!$G$49/Output!$P$49))+(IntermediateCalcs!DB900*(Output!$E$49/Output!$P$49)))</f>
        <v/>
      </c>
      <c r="DY901" s="274" t="str">
        <f>IF(DX901="","",IF(IntermediateCalcs!$AO$9="Yes",IntermediateCalcs!DX901*$CX901,IntermediateCalcs!DX901))</f>
        <v/>
      </c>
      <c r="DZ901" s="250" t="str">
        <f>IF(DataGoesHere!$B901="","",($CZ901-DY901))</f>
        <v/>
      </c>
      <c r="EA901" s="250" t="str">
        <f>IF(DataGoesHere!$B901="","",ABS($CZ901-DY901))</f>
        <v/>
      </c>
      <c r="EB901" s="250" t="str">
        <f>IF(DataGoesHere!$B901="","",EA901^2)</f>
        <v/>
      </c>
      <c r="EC901" s="249" t="str">
        <f>IF(DataGoesHere!$B901="","",EA901/$CZ901)</f>
        <v/>
      </c>
      <c r="ED901" s="250" t="str">
        <f>IF(DataGoesHere!$B901="","",SUM(DZ$2:DZ901)/AVERAGE(EA:EA))</f>
        <v/>
      </c>
    </row>
    <row r="902" spans="20:134" x14ac:dyDescent="0.2">
      <c r="T902" s="244" t="str">
        <f>IF(DataGoesHere!$B902="","",(DataGoesHere!$B902/SUM(DataGoesHere!$B902:'DataGoesHere'!$B913)))</f>
        <v/>
      </c>
      <c r="U902" s="238"/>
      <c r="V902" s="238"/>
      <c r="W902" s="238"/>
      <c r="X902" s="238"/>
      <c r="Y902" s="238"/>
      <c r="Z902" s="238"/>
      <c r="AA902" s="238"/>
      <c r="AB902" s="238"/>
      <c r="AC902" s="238"/>
      <c r="AD902" s="238"/>
      <c r="AE902" s="239"/>
      <c r="CV902" s="310" t="str">
        <f>IF(DataGoesHere!B902="","",DataGoesHere!A902)</f>
        <v/>
      </c>
      <c r="CW902" s="271">
        <f t="shared" ca="1" si="36"/>
        <v>1</v>
      </c>
      <c r="CX902" s="272">
        <f t="shared" ca="1" si="37"/>
        <v>1.3236179355303281</v>
      </c>
      <c r="CY902" s="266">
        <f>DataGoesHere!A902</f>
        <v>901</v>
      </c>
      <c r="CZ902" s="19" t="str">
        <f>IF(DataGoesHere!B902="","",DataGoesHere!B902)</f>
        <v/>
      </c>
      <c r="DA902" s="19" t="str">
        <f>IF(DataGoesHere!B902="","",IF(AH$5="No",DataGoesHere!B902,DataGoesHere!B902-(AH$2*(DataGoesHere!A902-1))))</f>
        <v/>
      </c>
      <c r="DB902" s="19" t="str">
        <f>IF(DataGoesHere!B902="","",IF(AO$9="No",DataGoesHere!B902,DataGoesHere!B902/CX902))</f>
        <v/>
      </c>
      <c r="DC902" s="19" t="str">
        <f>IF(DataGoesHere!B902="","",IF(AO$9="No",DA902,DA902/CX902))</f>
        <v/>
      </c>
      <c r="DD902" s="293" t="str">
        <f>IF(CZ902="",IF(COUNTIF(DD$2:DD901,"Forecast")&lt;Output!E$43,"Forecast",""),"Actual")</f>
        <v/>
      </c>
      <c r="DF902" s="19" t="str">
        <f>IF(DataGoesHere!B901="",IF(DD902="Forecast",(Output!$E$47*IntermediateCalcs!DH901)+((1-Output!$E$47)*IntermediateCalcs!DF901),""),(Output!$E$47*IntermediateCalcs!DB901)+((1-Output!$E$47)*IntermediateCalcs!DF901))</f>
        <v/>
      </c>
      <c r="DG902" s="19" t="str">
        <f>IF(DataGoesHere!B901="",IF(DD902="Forecast",(Output!$G$47*(IntermediateCalcs!DF902-IntermediateCalcs!DF901))+((1-Output!$G$47)*IntermediateCalcs!DG901),""),(Output!$G$47*(IntermediateCalcs!DF902-IntermediateCalcs!DF901))+((1-Output!$G$47)*IntermediateCalcs!DG901))</f>
        <v/>
      </c>
      <c r="DH902" s="19" t="str">
        <f>IF(DataGoesHere!B901="",IF(DD902="Forecast",DF902+DG902,""),DF902+DG902)</f>
        <v/>
      </c>
      <c r="DI902" s="274" t="str">
        <f>IF(DH902="","",IF(IntermediateCalcs!$AO$9="Yes",IntermediateCalcs!DH902*$CX902,IntermediateCalcs!DH902))</f>
        <v/>
      </c>
      <c r="DJ902" s="250" t="str">
        <f>IF(DataGoesHere!$B902="","",($CZ902-DI902))</f>
        <v/>
      </c>
      <c r="DK902" s="250" t="str">
        <f>IF(DataGoesHere!$B902="","",ABS($CZ902-DI902))</f>
        <v/>
      </c>
      <c r="DL902" s="250" t="str">
        <f>IF(DataGoesHere!$B902="","",DK902^2)</f>
        <v/>
      </c>
      <c r="DM902" s="249" t="str">
        <f>IF(DataGoesHere!$B902="","",DK902/$CZ902)</f>
        <v/>
      </c>
      <c r="DN902" s="250" t="str">
        <f>IF(DataGoesHere!$B902="","",SUM(DJ$2:DJ902)/AVERAGE(DK:DK))</f>
        <v/>
      </c>
      <c r="DP902" s="19" t="str">
        <f>IF(DataGoesHere!B902="",IF($DD902="Forecast",(Output!E$48*IntermediateCalcs!CY902)+Output!G$48,""),(Output!E$48*IntermediateCalcs!CY902)+Output!G$48)</f>
        <v/>
      </c>
      <c r="DQ902" s="274" t="str">
        <f>IF(DP902="","",IF(IntermediateCalcs!$AO$9="Yes",IntermediateCalcs!DP902*$CX902,IntermediateCalcs!DP902))</f>
        <v/>
      </c>
      <c r="DR902" s="250" t="str">
        <f>IF(DataGoesHere!$B902="","",($CZ902-DQ902))</f>
        <v/>
      </c>
      <c r="DS902" s="250" t="str">
        <f>IF(DataGoesHere!$B902="","",ABS($CZ902-DQ902))</f>
        <v/>
      </c>
      <c r="DT902" s="250" t="str">
        <f>IF(DataGoesHere!$B902="","",DS902^2)</f>
        <v/>
      </c>
      <c r="DU902" s="249" t="str">
        <f>IF(DataGoesHere!$B902="","",DS902/$CZ902)</f>
        <v/>
      </c>
      <c r="DV902" s="250" t="str">
        <f>IF(DataGoesHere!$B902="","",SUM(DR$2:DR902)/AVERAGE(DS:DS))</f>
        <v/>
      </c>
      <c r="DX902" s="19" t="str">
        <f>IF(DataGoesHere!$B901="","",(DB896*(Output!$O$49/Output!$P$49))+(IntermediateCalcs!DB897*(Output!$M$49/Output!$P$49))+(IntermediateCalcs!DB898*(Output!$K$49/Output!$P$49))+(DB899*(Output!$I$49/Output!$P$49))+(IntermediateCalcs!DB900*(Output!$G$49/Output!$P$49))+(IntermediateCalcs!DB901*(Output!$E$49/Output!$P$49)))</f>
        <v/>
      </c>
      <c r="DY902" s="274" t="str">
        <f>IF(DX902="","",IF(IntermediateCalcs!$AO$9="Yes",IntermediateCalcs!DX902*$CX902,IntermediateCalcs!DX902))</f>
        <v/>
      </c>
      <c r="DZ902" s="250" t="str">
        <f>IF(DataGoesHere!$B902="","",($CZ902-DY902))</f>
        <v/>
      </c>
      <c r="EA902" s="250" t="str">
        <f>IF(DataGoesHere!$B902="","",ABS($CZ902-DY902))</f>
        <v/>
      </c>
      <c r="EB902" s="250" t="str">
        <f>IF(DataGoesHere!$B902="","",EA902^2)</f>
        <v/>
      </c>
      <c r="EC902" s="249" t="str">
        <f>IF(DataGoesHere!$B902="","",EA902/$CZ902)</f>
        <v/>
      </c>
      <c r="ED902" s="250" t="str">
        <f>IF(DataGoesHere!$B902="","",SUM(DZ$2:DZ902)/AVERAGE(EA:EA))</f>
        <v/>
      </c>
    </row>
    <row r="903" spans="20:134" x14ac:dyDescent="0.2">
      <c r="T903" s="240"/>
      <c r="U903" s="245" t="str">
        <f>IF(DataGoesHere!$B903="","",(DataGoesHere!$B903/SUM(DataGoesHere!$B903:'DataGoesHere'!$B913)))</f>
        <v/>
      </c>
      <c r="V903" s="86"/>
      <c r="W903" s="86"/>
      <c r="X903" s="86"/>
      <c r="Y903" s="86"/>
      <c r="Z903" s="86"/>
      <c r="AA903" s="86"/>
      <c r="AB903" s="86"/>
      <c r="AC903" s="86"/>
      <c r="AD903" s="86"/>
      <c r="AE903" s="241"/>
      <c r="CV903" s="310" t="str">
        <f>IF(DataGoesHere!B903="","",DataGoesHere!A903)</f>
        <v/>
      </c>
      <c r="CW903" s="271">
        <f t="shared" ca="1" si="36"/>
        <v>2</v>
      </c>
      <c r="CX903" s="272">
        <f t="shared" ca="1" si="37"/>
        <v>0.80574490527728204</v>
      </c>
      <c r="CY903" s="266">
        <f>DataGoesHere!A903</f>
        <v>902</v>
      </c>
      <c r="CZ903" s="19" t="str">
        <f>IF(DataGoesHere!B903="","",DataGoesHere!B903)</f>
        <v/>
      </c>
      <c r="DA903" s="19" t="str">
        <f>IF(DataGoesHere!B903="","",IF(AH$5="No",DataGoesHere!B903,DataGoesHere!B903-(AH$2*(DataGoesHere!A903-1))))</f>
        <v/>
      </c>
      <c r="DB903" s="19" t="str">
        <f>IF(DataGoesHere!B903="","",IF(AO$9="No",DataGoesHere!B903,DataGoesHere!B903/CX903))</f>
        <v/>
      </c>
      <c r="DC903" s="19" t="str">
        <f>IF(DataGoesHere!B903="","",IF(AO$9="No",DA903,DA903/CX903))</f>
        <v/>
      </c>
      <c r="DD903" s="293" t="str">
        <f>IF(CZ903="",IF(COUNTIF(DD$2:DD902,"Forecast")&lt;Output!E$43,"Forecast",""),"Actual")</f>
        <v/>
      </c>
      <c r="DF903" s="19" t="str">
        <f>IF(DataGoesHere!B902="",IF(DD903="Forecast",(Output!$E$47*IntermediateCalcs!DH902)+((1-Output!$E$47)*IntermediateCalcs!DF902),""),(Output!$E$47*IntermediateCalcs!DB902)+((1-Output!$E$47)*IntermediateCalcs!DF902))</f>
        <v/>
      </c>
      <c r="DG903" s="19" t="str">
        <f>IF(DataGoesHere!B902="",IF(DD903="Forecast",(Output!$G$47*(IntermediateCalcs!DF903-IntermediateCalcs!DF902))+((1-Output!$G$47)*IntermediateCalcs!DG902),""),(Output!$G$47*(IntermediateCalcs!DF903-IntermediateCalcs!DF902))+((1-Output!$G$47)*IntermediateCalcs!DG902))</f>
        <v/>
      </c>
      <c r="DH903" s="19" t="str">
        <f>IF(DataGoesHere!B902="",IF(DD903="Forecast",DF903+DG903,""),DF903+DG903)</f>
        <v/>
      </c>
      <c r="DI903" s="274" t="str">
        <f>IF(DH903="","",IF(IntermediateCalcs!$AO$9="Yes",IntermediateCalcs!DH903*$CX903,IntermediateCalcs!DH903))</f>
        <v/>
      </c>
      <c r="DJ903" s="250" t="str">
        <f>IF(DataGoesHere!$B903="","",($CZ903-DI903))</f>
        <v/>
      </c>
      <c r="DK903" s="250" t="str">
        <f>IF(DataGoesHere!$B903="","",ABS($CZ903-DI903))</f>
        <v/>
      </c>
      <c r="DL903" s="250" t="str">
        <f>IF(DataGoesHere!$B903="","",DK903^2)</f>
        <v/>
      </c>
      <c r="DM903" s="249" t="str">
        <f>IF(DataGoesHere!$B903="","",DK903/$CZ903)</f>
        <v/>
      </c>
      <c r="DN903" s="250" t="str">
        <f>IF(DataGoesHere!$B903="","",SUM(DJ$2:DJ903)/AVERAGE(DK:DK))</f>
        <v/>
      </c>
      <c r="DP903" s="19" t="str">
        <f>IF(DataGoesHere!B903="",IF($DD903="Forecast",(Output!E$48*IntermediateCalcs!CY903)+Output!G$48,""),(Output!E$48*IntermediateCalcs!CY903)+Output!G$48)</f>
        <v/>
      </c>
      <c r="DQ903" s="274" t="str">
        <f>IF(DP903="","",IF(IntermediateCalcs!$AO$9="Yes",IntermediateCalcs!DP903*$CX903,IntermediateCalcs!DP903))</f>
        <v/>
      </c>
      <c r="DR903" s="250" t="str">
        <f>IF(DataGoesHere!$B903="","",($CZ903-DQ903))</f>
        <v/>
      </c>
      <c r="DS903" s="250" t="str">
        <f>IF(DataGoesHere!$B903="","",ABS($CZ903-DQ903))</f>
        <v/>
      </c>
      <c r="DT903" s="250" t="str">
        <f>IF(DataGoesHere!$B903="","",DS903^2)</f>
        <v/>
      </c>
      <c r="DU903" s="249" t="str">
        <f>IF(DataGoesHere!$B903="","",DS903/$CZ903)</f>
        <v/>
      </c>
      <c r="DV903" s="250" t="str">
        <f>IF(DataGoesHere!$B903="","",SUM(DR$2:DR903)/AVERAGE(DS:DS))</f>
        <v/>
      </c>
      <c r="DX903" s="19" t="str">
        <f>IF(DataGoesHere!$B902="","",(DB897*(Output!$O$49/Output!$P$49))+(IntermediateCalcs!DB898*(Output!$M$49/Output!$P$49))+(IntermediateCalcs!DB899*(Output!$K$49/Output!$P$49))+(DB900*(Output!$I$49/Output!$P$49))+(IntermediateCalcs!DB901*(Output!$G$49/Output!$P$49))+(IntermediateCalcs!DB902*(Output!$E$49/Output!$P$49)))</f>
        <v/>
      </c>
      <c r="DY903" s="274" t="str">
        <f>IF(DX903="","",IF(IntermediateCalcs!$AO$9="Yes",IntermediateCalcs!DX903*$CX903,IntermediateCalcs!DX903))</f>
        <v/>
      </c>
      <c r="DZ903" s="250" t="str">
        <f>IF(DataGoesHere!$B903="","",($CZ903-DY903))</f>
        <v/>
      </c>
      <c r="EA903" s="250" t="str">
        <f>IF(DataGoesHere!$B903="","",ABS($CZ903-DY903))</f>
        <v/>
      </c>
      <c r="EB903" s="250" t="str">
        <f>IF(DataGoesHere!$B903="","",EA903^2)</f>
        <v/>
      </c>
      <c r="EC903" s="249" t="str">
        <f>IF(DataGoesHere!$B903="","",EA903/$CZ903)</f>
        <v/>
      </c>
      <c r="ED903" s="250" t="str">
        <f>IF(DataGoesHere!$B903="","",SUM(DZ$2:DZ903)/AVERAGE(EA:EA))</f>
        <v/>
      </c>
    </row>
    <row r="904" spans="20:134" x14ac:dyDescent="0.2">
      <c r="T904" s="240"/>
      <c r="U904" s="86"/>
      <c r="V904" s="245" t="str">
        <f>IF(DataGoesHere!$B904="","",(DataGoesHere!$B904/SUM(DataGoesHere!$B902:'DataGoesHere'!$B913)))</f>
        <v/>
      </c>
      <c r="W904" s="86"/>
      <c r="X904" s="86"/>
      <c r="Y904" s="86"/>
      <c r="Z904" s="86"/>
      <c r="AA904" s="86"/>
      <c r="AB904" s="86"/>
      <c r="AC904" s="86"/>
      <c r="AD904" s="86"/>
      <c r="AE904" s="241"/>
      <c r="CV904" s="310" t="str">
        <f>IF(DataGoesHere!B904="","",DataGoesHere!A904)</f>
        <v/>
      </c>
      <c r="CW904" s="271">
        <f t="shared" ca="1" si="36"/>
        <v>3</v>
      </c>
      <c r="CX904" s="272">
        <f t="shared" ca="1" si="37"/>
        <v>0.79862940076451561</v>
      </c>
      <c r="CY904" s="266">
        <f>DataGoesHere!A904</f>
        <v>903</v>
      </c>
      <c r="CZ904" s="19" t="str">
        <f>IF(DataGoesHere!B904="","",DataGoesHere!B904)</f>
        <v/>
      </c>
      <c r="DA904" s="19" t="str">
        <f>IF(DataGoesHere!B904="","",IF(AH$5="No",DataGoesHere!B904,DataGoesHere!B904-(AH$2*(DataGoesHere!A904-1))))</f>
        <v/>
      </c>
      <c r="DB904" s="19" t="str">
        <f>IF(DataGoesHere!B904="","",IF(AO$9="No",DataGoesHere!B904,DataGoesHere!B904/CX904))</f>
        <v/>
      </c>
      <c r="DC904" s="19" t="str">
        <f>IF(DataGoesHere!B904="","",IF(AO$9="No",DA904,DA904/CX904))</f>
        <v/>
      </c>
      <c r="DD904" s="293" t="str">
        <f>IF(CZ904="",IF(COUNTIF(DD$2:DD903,"Forecast")&lt;Output!E$43,"Forecast",""),"Actual")</f>
        <v/>
      </c>
      <c r="DF904" s="19" t="str">
        <f>IF(DataGoesHere!B903="",IF(DD904="Forecast",(Output!$E$47*IntermediateCalcs!DH903)+((1-Output!$E$47)*IntermediateCalcs!DF903),""),(Output!$E$47*IntermediateCalcs!DB903)+((1-Output!$E$47)*IntermediateCalcs!DF903))</f>
        <v/>
      </c>
      <c r="DG904" s="19" t="str">
        <f>IF(DataGoesHere!B903="",IF(DD904="Forecast",(Output!$G$47*(IntermediateCalcs!DF904-IntermediateCalcs!DF903))+((1-Output!$G$47)*IntermediateCalcs!DG903),""),(Output!$G$47*(IntermediateCalcs!DF904-IntermediateCalcs!DF903))+((1-Output!$G$47)*IntermediateCalcs!DG903))</f>
        <v/>
      </c>
      <c r="DH904" s="19" t="str">
        <f>IF(DataGoesHere!B903="",IF(DD904="Forecast",DF904+DG904,""),DF904+DG904)</f>
        <v/>
      </c>
      <c r="DI904" s="274" t="str">
        <f>IF(DH904="","",IF(IntermediateCalcs!$AO$9="Yes",IntermediateCalcs!DH904*$CX904,IntermediateCalcs!DH904))</f>
        <v/>
      </c>
      <c r="DJ904" s="250" t="str">
        <f>IF(DataGoesHere!$B904="","",($CZ904-DI904))</f>
        <v/>
      </c>
      <c r="DK904" s="250" t="str">
        <f>IF(DataGoesHere!$B904="","",ABS($CZ904-DI904))</f>
        <v/>
      </c>
      <c r="DL904" s="250" t="str">
        <f>IF(DataGoesHere!$B904="","",DK904^2)</f>
        <v/>
      </c>
      <c r="DM904" s="249" t="str">
        <f>IF(DataGoesHere!$B904="","",DK904/$CZ904)</f>
        <v/>
      </c>
      <c r="DN904" s="250" t="str">
        <f>IF(DataGoesHere!$B904="","",SUM(DJ$2:DJ904)/AVERAGE(DK:DK))</f>
        <v/>
      </c>
      <c r="DP904" s="19" t="str">
        <f>IF(DataGoesHere!B904="",IF($DD904="Forecast",(Output!E$48*IntermediateCalcs!CY904)+Output!G$48,""),(Output!E$48*IntermediateCalcs!CY904)+Output!G$48)</f>
        <v/>
      </c>
      <c r="DQ904" s="274" t="str">
        <f>IF(DP904="","",IF(IntermediateCalcs!$AO$9="Yes",IntermediateCalcs!DP904*$CX904,IntermediateCalcs!DP904))</f>
        <v/>
      </c>
      <c r="DR904" s="250" t="str">
        <f>IF(DataGoesHere!$B904="","",($CZ904-DQ904))</f>
        <v/>
      </c>
      <c r="DS904" s="250" t="str">
        <f>IF(DataGoesHere!$B904="","",ABS($CZ904-DQ904))</f>
        <v/>
      </c>
      <c r="DT904" s="250" t="str">
        <f>IF(DataGoesHere!$B904="","",DS904^2)</f>
        <v/>
      </c>
      <c r="DU904" s="249" t="str">
        <f>IF(DataGoesHere!$B904="","",DS904/$CZ904)</f>
        <v/>
      </c>
      <c r="DV904" s="250" t="str">
        <f>IF(DataGoesHere!$B904="","",SUM(DR$2:DR904)/AVERAGE(DS:DS))</f>
        <v/>
      </c>
      <c r="DX904" s="19" t="str">
        <f>IF(DataGoesHere!$B903="","",(DB898*(Output!$O$49/Output!$P$49))+(IntermediateCalcs!DB899*(Output!$M$49/Output!$P$49))+(IntermediateCalcs!DB900*(Output!$K$49/Output!$P$49))+(DB901*(Output!$I$49/Output!$P$49))+(IntermediateCalcs!DB902*(Output!$G$49/Output!$P$49))+(IntermediateCalcs!DB903*(Output!$E$49/Output!$P$49)))</f>
        <v/>
      </c>
      <c r="DY904" s="274" t="str">
        <f>IF(DX904="","",IF(IntermediateCalcs!$AO$9="Yes",IntermediateCalcs!DX904*$CX904,IntermediateCalcs!DX904))</f>
        <v/>
      </c>
      <c r="DZ904" s="250" t="str">
        <f>IF(DataGoesHere!$B904="","",($CZ904-DY904))</f>
        <v/>
      </c>
      <c r="EA904" s="250" t="str">
        <f>IF(DataGoesHere!$B904="","",ABS($CZ904-DY904))</f>
        <v/>
      </c>
      <c r="EB904" s="250" t="str">
        <f>IF(DataGoesHere!$B904="","",EA904^2)</f>
        <v/>
      </c>
      <c r="EC904" s="249" t="str">
        <f>IF(DataGoesHere!$B904="","",EA904/$CZ904)</f>
        <v/>
      </c>
      <c r="ED904" s="250" t="str">
        <f>IF(DataGoesHere!$B904="","",SUM(DZ$2:DZ904)/AVERAGE(EA:EA))</f>
        <v/>
      </c>
    </row>
    <row r="905" spans="20:134" x14ac:dyDescent="0.2">
      <c r="T905" s="240"/>
      <c r="U905" s="86"/>
      <c r="V905" s="86"/>
      <c r="W905" s="245" t="str">
        <f>IF(DataGoesHere!$B905="","",(DataGoesHere!$B905/SUM(DataGoesHere!$B902:'DataGoesHere'!$B913)))</f>
        <v/>
      </c>
      <c r="X905" s="86"/>
      <c r="Y905" s="86"/>
      <c r="Z905" s="86"/>
      <c r="AA905" s="86"/>
      <c r="AB905" s="86"/>
      <c r="AC905" s="86"/>
      <c r="AD905" s="86"/>
      <c r="AE905" s="241"/>
      <c r="CV905" s="310" t="str">
        <f>IF(DataGoesHere!B905="","",DataGoesHere!A905)</f>
        <v/>
      </c>
      <c r="CW905" s="271">
        <f t="shared" ca="1" si="36"/>
        <v>4</v>
      </c>
      <c r="CX905" s="272">
        <f t="shared" ca="1" si="37"/>
        <v>1.0149292433706087</v>
      </c>
      <c r="CY905" s="266">
        <f>DataGoesHere!A905</f>
        <v>904</v>
      </c>
      <c r="CZ905" s="19" t="str">
        <f>IF(DataGoesHere!B905="","",DataGoesHere!B905)</f>
        <v/>
      </c>
      <c r="DA905" s="19" t="str">
        <f>IF(DataGoesHere!B905="","",IF(AH$5="No",DataGoesHere!B905,DataGoesHere!B905-(AH$2*(DataGoesHere!A905-1))))</f>
        <v/>
      </c>
      <c r="DB905" s="19" t="str">
        <f>IF(DataGoesHere!B905="","",IF(AO$9="No",DataGoesHere!B905,DataGoesHere!B905/CX905))</f>
        <v/>
      </c>
      <c r="DC905" s="19" t="str">
        <f>IF(DataGoesHere!B905="","",IF(AO$9="No",DA905,DA905/CX905))</f>
        <v/>
      </c>
      <c r="DD905" s="293" t="str">
        <f>IF(CZ905="",IF(COUNTIF(DD$2:DD904,"Forecast")&lt;Output!E$43,"Forecast",""),"Actual")</f>
        <v/>
      </c>
      <c r="DF905" s="19" t="str">
        <f>IF(DataGoesHere!B904="",IF(DD905="Forecast",(Output!$E$47*IntermediateCalcs!DH904)+((1-Output!$E$47)*IntermediateCalcs!DF904),""),(Output!$E$47*IntermediateCalcs!DB904)+((1-Output!$E$47)*IntermediateCalcs!DF904))</f>
        <v/>
      </c>
      <c r="DG905" s="19" t="str">
        <f>IF(DataGoesHere!B904="",IF(DD905="Forecast",(Output!$G$47*(IntermediateCalcs!DF905-IntermediateCalcs!DF904))+((1-Output!$G$47)*IntermediateCalcs!DG904),""),(Output!$G$47*(IntermediateCalcs!DF905-IntermediateCalcs!DF904))+((1-Output!$G$47)*IntermediateCalcs!DG904))</f>
        <v/>
      </c>
      <c r="DH905" s="19" t="str">
        <f>IF(DataGoesHere!B904="",IF(DD905="Forecast",DF905+DG905,""),DF905+DG905)</f>
        <v/>
      </c>
      <c r="DI905" s="274" t="str">
        <f>IF(DH905="","",IF(IntermediateCalcs!$AO$9="Yes",IntermediateCalcs!DH905*$CX905,IntermediateCalcs!DH905))</f>
        <v/>
      </c>
      <c r="DJ905" s="250" t="str">
        <f>IF(DataGoesHere!$B905="","",($CZ905-DI905))</f>
        <v/>
      </c>
      <c r="DK905" s="250" t="str">
        <f>IF(DataGoesHere!$B905="","",ABS($CZ905-DI905))</f>
        <v/>
      </c>
      <c r="DL905" s="250" t="str">
        <f>IF(DataGoesHere!$B905="","",DK905^2)</f>
        <v/>
      </c>
      <c r="DM905" s="249" t="str">
        <f>IF(DataGoesHere!$B905="","",DK905/$CZ905)</f>
        <v/>
      </c>
      <c r="DN905" s="250" t="str">
        <f>IF(DataGoesHere!$B905="","",SUM(DJ$2:DJ905)/AVERAGE(DK:DK))</f>
        <v/>
      </c>
      <c r="DP905" s="19" t="str">
        <f>IF(DataGoesHere!B905="",IF($DD905="Forecast",(Output!E$48*IntermediateCalcs!CY905)+Output!G$48,""),(Output!E$48*IntermediateCalcs!CY905)+Output!G$48)</f>
        <v/>
      </c>
      <c r="DQ905" s="274" t="str">
        <f>IF(DP905="","",IF(IntermediateCalcs!$AO$9="Yes",IntermediateCalcs!DP905*$CX905,IntermediateCalcs!DP905))</f>
        <v/>
      </c>
      <c r="DR905" s="250" t="str">
        <f>IF(DataGoesHere!$B905="","",($CZ905-DQ905))</f>
        <v/>
      </c>
      <c r="DS905" s="250" t="str">
        <f>IF(DataGoesHere!$B905="","",ABS($CZ905-DQ905))</f>
        <v/>
      </c>
      <c r="DT905" s="250" t="str">
        <f>IF(DataGoesHere!$B905="","",DS905^2)</f>
        <v/>
      </c>
      <c r="DU905" s="249" t="str">
        <f>IF(DataGoesHere!$B905="","",DS905/$CZ905)</f>
        <v/>
      </c>
      <c r="DV905" s="250" t="str">
        <f>IF(DataGoesHere!$B905="","",SUM(DR$2:DR905)/AVERAGE(DS:DS))</f>
        <v/>
      </c>
      <c r="DX905" s="19" t="str">
        <f>IF(DataGoesHere!$B904="","",(DB899*(Output!$O$49/Output!$P$49))+(IntermediateCalcs!DB900*(Output!$M$49/Output!$P$49))+(IntermediateCalcs!DB901*(Output!$K$49/Output!$P$49))+(DB902*(Output!$I$49/Output!$P$49))+(IntermediateCalcs!DB903*(Output!$G$49/Output!$P$49))+(IntermediateCalcs!DB904*(Output!$E$49/Output!$P$49)))</f>
        <v/>
      </c>
      <c r="DY905" s="274" t="str">
        <f>IF(DX905="","",IF(IntermediateCalcs!$AO$9="Yes",IntermediateCalcs!DX905*$CX905,IntermediateCalcs!DX905))</f>
        <v/>
      </c>
      <c r="DZ905" s="250" t="str">
        <f>IF(DataGoesHere!$B905="","",($CZ905-DY905))</f>
        <v/>
      </c>
      <c r="EA905" s="250" t="str">
        <f>IF(DataGoesHere!$B905="","",ABS($CZ905-DY905))</f>
        <v/>
      </c>
      <c r="EB905" s="250" t="str">
        <f>IF(DataGoesHere!$B905="","",EA905^2)</f>
        <v/>
      </c>
      <c r="EC905" s="249" t="str">
        <f>IF(DataGoesHere!$B905="","",EA905/$CZ905)</f>
        <v/>
      </c>
      <c r="ED905" s="250" t="str">
        <f>IF(DataGoesHere!$B905="","",SUM(DZ$2:DZ905)/AVERAGE(EA:EA))</f>
        <v/>
      </c>
    </row>
    <row r="906" spans="20:134" x14ac:dyDescent="0.2">
      <c r="T906" s="240"/>
      <c r="U906" s="86"/>
      <c r="V906" s="86"/>
      <c r="W906" s="86"/>
      <c r="X906" s="245" t="str">
        <f>IF(DataGoesHere!$B906="","",(DataGoesHere!$B906/SUM(DataGoesHere!$B902:'DataGoesHere'!$B913)))</f>
        <v/>
      </c>
      <c r="Y906" s="86"/>
      <c r="Z906" s="86"/>
      <c r="AA906" s="86"/>
      <c r="AB906" s="86"/>
      <c r="AC906" s="86"/>
      <c r="AD906" s="86"/>
      <c r="AE906" s="241"/>
      <c r="CV906" s="310" t="str">
        <f>IF(DataGoesHere!B906="","",DataGoesHere!A906)</f>
        <v/>
      </c>
      <c r="CW906" s="271">
        <f t="shared" ca="1" si="36"/>
        <v>5</v>
      </c>
      <c r="CX906" s="272">
        <f t="shared" ca="1" si="37"/>
        <v>0.97875414397996308</v>
      </c>
      <c r="CY906" s="266">
        <f>DataGoesHere!A906</f>
        <v>905</v>
      </c>
      <c r="CZ906" s="19" t="str">
        <f>IF(DataGoesHere!B906="","",DataGoesHere!B906)</f>
        <v/>
      </c>
      <c r="DA906" s="19" t="str">
        <f>IF(DataGoesHere!B906="","",IF(AH$5="No",DataGoesHere!B906,DataGoesHere!B906-(AH$2*(DataGoesHere!A906-1))))</f>
        <v/>
      </c>
      <c r="DB906" s="19" t="str">
        <f>IF(DataGoesHere!B906="","",IF(AO$9="No",DataGoesHere!B906,DataGoesHere!B906/CX906))</f>
        <v/>
      </c>
      <c r="DC906" s="19" t="str">
        <f>IF(DataGoesHere!B906="","",IF(AO$9="No",DA906,DA906/CX906))</f>
        <v/>
      </c>
      <c r="DD906" s="293" t="str">
        <f>IF(CZ906="",IF(COUNTIF(DD$2:DD905,"Forecast")&lt;Output!E$43,"Forecast",""),"Actual")</f>
        <v/>
      </c>
      <c r="DF906" s="19" t="str">
        <f>IF(DataGoesHere!B905="",IF(DD906="Forecast",(Output!$E$47*IntermediateCalcs!DH905)+((1-Output!$E$47)*IntermediateCalcs!DF905),""),(Output!$E$47*IntermediateCalcs!DB905)+((1-Output!$E$47)*IntermediateCalcs!DF905))</f>
        <v/>
      </c>
      <c r="DG906" s="19" t="str">
        <f>IF(DataGoesHere!B905="",IF(DD906="Forecast",(Output!$G$47*(IntermediateCalcs!DF906-IntermediateCalcs!DF905))+((1-Output!$G$47)*IntermediateCalcs!DG905),""),(Output!$G$47*(IntermediateCalcs!DF906-IntermediateCalcs!DF905))+((1-Output!$G$47)*IntermediateCalcs!DG905))</f>
        <v/>
      </c>
      <c r="DH906" s="19" t="str">
        <f>IF(DataGoesHere!B905="",IF(DD906="Forecast",DF906+DG906,""),DF906+DG906)</f>
        <v/>
      </c>
      <c r="DI906" s="274" t="str">
        <f>IF(DH906="","",IF(IntermediateCalcs!$AO$9="Yes",IntermediateCalcs!DH906*$CX906,IntermediateCalcs!DH906))</f>
        <v/>
      </c>
      <c r="DJ906" s="250" t="str">
        <f>IF(DataGoesHere!$B906="","",($CZ906-DI906))</f>
        <v/>
      </c>
      <c r="DK906" s="250" t="str">
        <f>IF(DataGoesHere!$B906="","",ABS($CZ906-DI906))</f>
        <v/>
      </c>
      <c r="DL906" s="250" t="str">
        <f>IF(DataGoesHere!$B906="","",DK906^2)</f>
        <v/>
      </c>
      <c r="DM906" s="249" t="str">
        <f>IF(DataGoesHere!$B906="","",DK906/$CZ906)</f>
        <v/>
      </c>
      <c r="DN906" s="250" t="str">
        <f>IF(DataGoesHere!$B906="","",SUM(DJ$2:DJ906)/AVERAGE(DK:DK))</f>
        <v/>
      </c>
      <c r="DP906" s="19" t="str">
        <f>IF(DataGoesHere!B906="",IF($DD906="Forecast",(Output!E$48*IntermediateCalcs!CY906)+Output!G$48,""),(Output!E$48*IntermediateCalcs!CY906)+Output!G$48)</f>
        <v/>
      </c>
      <c r="DQ906" s="274" t="str">
        <f>IF(DP906="","",IF(IntermediateCalcs!$AO$9="Yes",IntermediateCalcs!DP906*$CX906,IntermediateCalcs!DP906))</f>
        <v/>
      </c>
      <c r="DR906" s="250" t="str">
        <f>IF(DataGoesHere!$B906="","",($CZ906-DQ906))</f>
        <v/>
      </c>
      <c r="DS906" s="250" t="str">
        <f>IF(DataGoesHere!$B906="","",ABS($CZ906-DQ906))</f>
        <v/>
      </c>
      <c r="DT906" s="250" t="str">
        <f>IF(DataGoesHere!$B906="","",DS906^2)</f>
        <v/>
      </c>
      <c r="DU906" s="249" t="str">
        <f>IF(DataGoesHere!$B906="","",DS906/$CZ906)</f>
        <v/>
      </c>
      <c r="DV906" s="250" t="str">
        <f>IF(DataGoesHere!$B906="","",SUM(DR$2:DR906)/AVERAGE(DS:DS))</f>
        <v/>
      </c>
      <c r="DX906" s="19" t="str">
        <f>IF(DataGoesHere!$B905="","",(DB900*(Output!$O$49/Output!$P$49))+(IntermediateCalcs!DB901*(Output!$M$49/Output!$P$49))+(IntermediateCalcs!DB902*(Output!$K$49/Output!$P$49))+(DB903*(Output!$I$49/Output!$P$49))+(IntermediateCalcs!DB904*(Output!$G$49/Output!$P$49))+(IntermediateCalcs!DB905*(Output!$E$49/Output!$P$49)))</f>
        <v/>
      </c>
      <c r="DY906" s="274" t="str">
        <f>IF(DX906="","",IF(IntermediateCalcs!$AO$9="Yes",IntermediateCalcs!DX906*$CX906,IntermediateCalcs!DX906))</f>
        <v/>
      </c>
      <c r="DZ906" s="250" t="str">
        <f>IF(DataGoesHere!$B906="","",($CZ906-DY906))</f>
        <v/>
      </c>
      <c r="EA906" s="250" t="str">
        <f>IF(DataGoesHere!$B906="","",ABS($CZ906-DY906))</f>
        <v/>
      </c>
      <c r="EB906" s="250" t="str">
        <f>IF(DataGoesHere!$B906="","",EA906^2)</f>
        <v/>
      </c>
      <c r="EC906" s="249" t="str">
        <f>IF(DataGoesHere!$B906="","",EA906/$CZ906)</f>
        <v/>
      </c>
      <c r="ED906" s="250" t="str">
        <f>IF(DataGoesHere!$B906="","",SUM(DZ$2:DZ906)/AVERAGE(EA:EA))</f>
        <v/>
      </c>
    </row>
    <row r="907" spans="20:134" x14ac:dyDescent="0.2">
      <c r="T907" s="240"/>
      <c r="U907" s="86"/>
      <c r="V907" s="86"/>
      <c r="W907" s="86"/>
      <c r="X907" s="86"/>
      <c r="Y907" s="245" t="str">
        <f>IF(DataGoesHere!$B907="","",(DataGoesHere!$B907/SUM(DataGoesHere!$B902:'DataGoesHere'!$B913)))</f>
        <v/>
      </c>
      <c r="Z907" s="86"/>
      <c r="AA907" s="86"/>
      <c r="AB907" s="86"/>
      <c r="AC907" s="86"/>
      <c r="AD907" s="86"/>
      <c r="AE907" s="241"/>
      <c r="CV907" s="310" t="str">
        <f>IF(DataGoesHere!B907="","",DataGoesHere!A907)</f>
        <v/>
      </c>
      <c r="CW907" s="271">
        <f t="shared" ca="1" si="36"/>
        <v>6</v>
      </c>
      <c r="CX907" s="272">
        <f t="shared" ca="1" si="37"/>
        <v>1.0779088099730167</v>
      </c>
      <c r="CY907" s="266">
        <f>DataGoesHere!A907</f>
        <v>906</v>
      </c>
      <c r="CZ907" s="19" t="str">
        <f>IF(DataGoesHere!B907="","",DataGoesHere!B907)</f>
        <v/>
      </c>
      <c r="DA907" s="19" t="str">
        <f>IF(DataGoesHere!B907="","",IF(AH$5="No",DataGoesHere!B907,DataGoesHere!B907-(AH$2*(DataGoesHere!A907-1))))</f>
        <v/>
      </c>
      <c r="DB907" s="19" t="str">
        <f>IF(DataGoesHere!B907="","",IF(AO$9="No",DataGoesHere!B907,DataGoesHere!B907/CX907))</f>
        <v/>
      </c>
      <c r="DC907" s="19" t="str">
        <f>IF(DataGoesHere!B907="","",IF(AO$9="No",DA907,DA907/CX907))</f>
        <v/>
      </c>
      <c r="DD907" s="293" t="str">
        <f>IF(CZ907="",IF(COUNTIF(DD$2:DD906,"Forecast")&lt;Output!E$43,"Forecast",""),"Actual")</f>
        <v/>
      </c>
      <c r="DF907" s="19" t="str">
        <f>IF(DataGoesHere!B906="",IF(DD907="Forecast",(Output!$E$47*IntermediateCalcs!DH906)+((1-Output!$E$47)*IntermediateCalcs!DF906),""),(Output!$E$47*IntermediateCalcs!DB906)+((1-Output!$E$47)*IntermediateCalcs!DF906))</f>
        <v/>
      </c>
      <c r="DG907" s="19" t="str">
        <f>IF(DataGoesHere!B906="",IF(DD907="Forecast",(Output!$G$47*(IntermediateCalcs!DF907-IntermediateCalcs!DF906))+((1-Output!$G$47)*IntermediateCalcs!DG906),""),(Output!$G$47*(IntermediateCalcs!DF907-IntermediateCalcs!DF906))+((1-Output!$G$47)*IntermediateCalcs!DG906))</f>
        <v/>
      </c>
      <c r="DH907" s="19" t="str">
        <f>IF(DataGoesHere!B906="",IF(DD907="Forecast",DF907+DG907,""),DF907+DG907)</f>
        <v/>
      </c>
      <c r="DI907" s="274" t="str">
        <f>IF(DH907="","",IF(IntermediateCalcs!$AO$9="Yes",IntermediateCalcs!DH907*$CX907,IntermediateCalcs!DH907))</f>
        <v/>
      </c>
      <c r="DJ907" s="250" t="str">
        <f>IF(DataGoesHere!$B907="","",($CZ907-DI907))</f>
        <v/>
      </c>
      <c r="DK907" s="250" t="str">
        <f>IF(DataGoesHere!$B907="","",ABS($CZ907-DI907))</f>
        <v/>
      </c>
      <c r="DL907" s="250" t="str">
        <f>IF(DataGoesHere!$B907="","",DK907^2)</f>
        <v/>
      </c>
      <c r="DM907" s="249" t="str">
        <f>IF(DataGoesHere!$B907="","",DK907/$CZ907)</f>
        <v/>
      </c>
      <c r="DN907" s="250" t="str">
        <f>IF(DataGoesHere!$B907="","",SUM(DJ$2:DJ907)/AVERAGE(DK:DK))</f>
        <v/>
      </c>
      <c r="DP907" s="19" t="str">
        <f>IF(DataGoesHere!B907="",IF($DD907="Forecast",(Output!E$48*IntermediateCalcs!CY907)+Output!G$48,""),(Output!E$48*IntermediateCalcs!CY907)+Output!G$48)</f>
        <v/>
      </c>
      <c r="DQ907" s="274" t="str">
        <f>IF(DP907="","",IF(IntermediateCalcs!$AO$9="Yes",IntermediateCalcs!DP907*$CX907,IntermediateCalcs!DP907))</f>
        <v/>
      </c>
      <c r="DR907" s="250" t="str">
        <f>IF(DataGoesHere!$B907="","",($CZ907-DQ907))</f>
        <v/>
      </c>
      <c r="DS907" s="250" t="str">
        <f>IF(DataGoesHere!$B907="","",ABS($CZ907-DQ907))</f>
        <v/>
      </c>
      <c r="DT907" s="250" t="str">
        <f>IF(DataGoesHere!$B907="","",DS907^2)</f>
        <v/>
      </c>
      <c r="DU907" s="249" t="str">
        <f>IF(DataGoesHere!$B907="","",DS907/$CZ907)</f>
        <v/>
      </c>
      <c r="DV907" s="250" t="str">
        <f>IF(DataGoesHere!$B907="","",SUM(DR$2:DR907)/AVERAGE(DS:DS))</f>
        <v/>
      </c>
      <c r="DX907" s="19" t="str">
        <f>IF(DataGoesHere!$B906="","",(DB901*(Output!$O$49/Output!$P$49))+(IntermediateCalcs!DB902*(Output!$M$49/Output!$P$49))+(IntermediateCalcs!DB903*(Output!$K$49/Output!$P$49))+(DB904*(Output!$I$49/Output!$P$49))+(IntermediateCalcs!DB905*(Output!$G$49/Output!$P$49))+(IntermediateCalcs!DB906*(Output!$E$49/Output!$P$49)))</f>
        <v/>
      </c>
      <c r="DY907" s="274" t="str">
        <f>IF(DX907="","",IF(IntermediateCalcs!$AO$9="Yes",IntermediateCalcs!DX907*$CX907,IntermediateCalcs!DX907))</f>
        <v/>
      </c>
      <c r="DZ907" s="250" t="str">
        <f>IF(DataGoesHere!$B907="","",($CZ907-DY907))</f>
        <v/>
      </c>
      <c r="EA907" s="250" t="str">
        <f>IF(DataGoesHere!$B907="","",ABS($CZ907-DY907))</f>
        <v/>
      </c>
      <c r="EB907" s="250" t="str">
        <f>IF(DataGoesHere!$B907="","",EA907^2)</f>
        <v/>
      </c>
      <c r="EC907" s="249" t="str">
        <f>IF(DataGoesHere!$B907="","",EA907/$CZ907)</f>
        <v/>
      </c>
      <c r="ED907" s="250" t="str">
        <f>IF(DataGoesHere!$B907="","",SUM(DZ$2:DZ907)/AVERAGE(EA:EA))</f>
        <v/>
      </c>
    </row>
    <row r="908" spans="20:134" x14ac:dyDescent="0.2">
      <c r="T908" s="240"/>
      <c r="U908" s="86"/>
      <c r="V908" s="86"/>
      <c r="W908" s="86"/>
      <c r="X908" s="86"/>
      <c r="Y908" s="86"/>
      <c r="Z908" s="245" t="str">
        <f>IF(DataGoesHere!$B908="","",(DataGoesHere!$B908/SUM(DataGoesHere!$B902:'DataGoesHere'!$B913)))</f>
        <v/>
      </c>
      <c r="AA908" s="86"/>
      <c r="AB908" s="86"/>
      <c r="AC908" s="86"/>
      <c r="AD908" s="86"/>
      <c r="AE908" s="241"/>
      <c r="CV908" s="310" t="str">
        <f>IF(DataGoesHere!B908="","",DataGoesHere!A908)</f>
        <v/>
      </c>
      <c r="CW908" s="271">
        <f t="shared" ca="1" si="36"/>
        <v>7</v>
      </c>
      <c r="CX908" s="272">
        <f t="shared" ca="1" si="37"/>
        <v>1.0265458156689093</v>
      </c>
      <c r="CY908" s="266">
        <f>DataGoesHere!A908</f>
        <v>907</v>
      </c>
      <c r="CZ908" s="19" t="str">
        <f>IF(DataGoesHere!B908="","",DataGoesHere!B908)</f>
        <v/>
      </c>
      <c r="DA908" s="19" t="str">
        <f>IF(DataGoesHere!B908="","",IF(AH$5="No",DataGoesHere!B908,DataGoesHere!B908-(AH$2*(DataGoesHere!A908-1))))</f>
        <v/>
      </c>
      <c r="DB908" s="19" t="str">
        <f>IF(DataGoesHere!B908="","",IF(AO$9="No",DataGoesHere!B908,DataGoesHere!B908/CX908))</f>
        <v/>
      </c>
      <c r="DC908" s="19" t="str">
        <f>IF(DataGoesHere!B908="","",IF(AO$9="No",DA908,DA908/CX908))</f>
        <v/>
      </c>
      <c r="DD908" s="293" t="str">
        <f>IF(CZ908="",IF(COUNTIF(DD$2:DD907,"Forecast")&lt;Output!E$43,"Forecast",""),"Actual")</f>
        <v/>
      </c>
      <c r="DF908" s="19" t="str">
        <f>IF(DataGoesHere!B907="",IF(DD908="Forecast",(Output!$E$47*IntermediateCalcs!DH907)+((1-Output!$E$47)*IntermediateCalcs!DF907),""),(Output!$E$47*IntermediateCalcs!DB907)+((1-Output!$E$47)*IntermediateCalcs!DF907))</f>
        <v/>
      </c>
      <c r="DG908" s="19" t="str">
        <f>IF(DataGoesHere!B907="",IF(DD908="Forecast",(Output!$G$47*(IntermediateCalcs!DF908-IntermediateCalcs!DF907))+((1-Output!$G$47)*IntermediateCalcs!DG907),""),(Output!$G$47*(IntermediateCalcs!DF908-IntermediateCalcs!DF907))+((1-Output!$G$47)*IntermediateCalcs!DG907))</f>
        <v/>
      </c>
      <c r="DH908" s="19" t="str">
        <f>IF(DataGoesHere!B907="",IF(DD908="Forecast",DF908+DG908,""),DF908+DG908)</f>
        <v/>
      </c>
      <c r="DI908" s="274" t="str">
        <f>IF(DH908="","",IF(IntermediateCalcs!$AO$9="Yes",IntermediateCalcs!DH908*$CX908,IntermediateCalcs!DH908))</f>
        <v/>
      </c>
      <c r="DJ908" s="250" t="str">
        <f>IF(DataGoesHere!$B908="","",($CZ908-DI908))</f>
        <v/>
      </c>
      <c r="DK908" s="250" t="str">
        <f>IF(DataGoesHere!$B908="","",ABS($CZ908-DI908))</f>
        <v/>
      </c>
      <c r="DL908" s="250" t="str">
        <f>IF(DataGoesHere!$B908="","",DK908^2)</f>
        <v/>
      </c>
      <c r="DM908" s="249" t="str">
        <f>IF(DataGoesHere!$B908="","",DK908/$CZ908)</f>
        <v/>
      </c>
      <c r="DN908" s="250" t="str">
        <f>IF(DataGoesHere!$B908="","",SUM(DJ$2:DJ908)/AVERAGE(DK:DK))</f>
        <v/>
      </c>
      <c r="DP908" s="19" t="str">
        <f>IF(DataGoesHere!B908="",IF($DD908="Forecast",(Output!E$48*IntermediateCalcs!CY908)+Output!G$48,""),(Output!E$48*IntermediateCalcs!CY908)+Output!G$48)</f>
        <v/>
      </c>
      <c r="DQ908" s="274" t="str">
        <f>IF(DP908="","",IF(IntermediateCalcs!$AO$9="Yes",IntermediateCalcs!DP908*$CX908,IntermediateCalcs!DP908))</f>
        <v/>
      </c>
      <c r="DR908" s="250" t="str">
        <f>IF(DataGoesHere!$B908="","",($CZ908-DQ908))</f>
        <v/>
      </c>
      <c r="DS908" s="250" t="str">
        <f>IF(DataGoesHere!$B908="","",ABS($CZ908-DQ908))</f>
        <v/>
      </c>
      <c r="DT908" s="250" t="str">
        <f>IF(DataGoesHere!$B908="","",DS908^2)</f>
        <v/>
      </c>
      <c r="DU908" s="249" t="str">
        <f>IF(DataGoesHere!$B908="","",DS908/$CZ908)</f>
        <v/>
      </c>
      <c r="DV908" s="250" t="str">
        <f>IF(DataGoesHere!$B908="","",SUM(DR$2:DR908)/AVERAGE(DS:DS))</f>
        <v/>
      </c>
      <c r="DX908" s="19" t="str">
        <f>IF(DataGoesHere!$B907="","",(DB902*(Output!$O$49/Output!$P$49))+(IntermediateCalcs!DB903*(Output!$M$49/Output!$P$49))+(IntermediateCalcs!DB904*(Output!$K$49/Output!$P$49))+(DB905*(Output!$I$49/Output!$P$49))+(IntermediateCalcs!DB906*(Output!$G$49/Output!$P$49))+(IntermediateCalcs!DB907*(Output!$E$49/Output!$P$49)))</f>
        <v/>
      </c>
      <c r="DY908" s="274" t="str">
        <f>IF(DX908="","",IF(IntermediateCalcs!$AO$9="Yes",IntermediateCalcs!DX908*$CX908,IntermediateCalcs!DX908))</f>
        <v/>
      </c>
      <c r="DZ908" s="250" t="str">
        <f>IF(DataGoesHere!$B908="","",($CZ908-DY908))</f>
        <v/>
      </c>
      <c r="EA908" s="250" t="str">
        <f>IF(DataGoesHere!$B908="","",ABS($CZ908-DY908))</f>
        <v/>
      </c>
      <c r="EB908" s="250" t="str">
        <f>IF(DataGoesHere!$B908="","",EA908^2)</f>
        <v/>
      </c>
      <c r="EC908" s="249" t="str">
        <f>IF(DataGoesHere!$B908="","",EA908/$CZ908)</f>
        <v/>
      </c>
      <c r="ED908" s="250" t="str">
        <f>IF(DataGoesHere!$B908="","",SUM(DZ$2:DZ908)/AVERAGE(EA:EA))</f>
        <v/>
      </c>
    </row>
    <row r="909" spans="20:134" x14ac:dyDescent="0.2">
      <c r="T909" s="240"/>
      <c r="U909" s="86"/>
      <c r="V909" s="86"/>
      <c r="W909" s="86"/>
      <c r="X909" s="86"/>
      <c r="Y909" s="86"/>
      <c r="Z909" s="86"/>
      <c r="AA909" s="245" t="str">
        <f>IF(DataGoesHere!$B909="","",(DataGoesHere!$B909/SUM(DataGoesHere!$B902:'DataGoesHere'!$B913)))</f>
        <v/>
      </c>
      <c r="AB909" s="86"/>
      <c r="AC909" s="86"/>
      <c r="AD909" s="86"/>
      <c r="AE909" s="241"/>
      <c r="CV909" s="310" t="str">
        <f>IF(DataGoesHere!B909="","",DataGoesHere!A909)</f>
        <v/>
      </c>
      <c r="CW909" s="271">
        <f t="shared" ca="1" si="36"/>
        <v>8</v>
      </c>
      <c r="CX909" s="272">
        <f t="shared" ca="1" si="37"/>
        <v>1.0207492390681214</v>
      </c>
      <c r="CY909" s="266">
        <f>DataGoesHere!A909</f>
        <v>908</v>
      </c>
      <c r="CZ909" s="19" t="str">
        <f>IF(DataGoesHere!B909="","",DataGoesHere!B909)</f>
        <v/>
      </c>
      <c r="DA909" s="19" t="str">
        <f>IF(DataGoesHere!B909="","",IF(AH$5="No",DataGoesHere!B909,DataGoesHere!B909-(AH$2*(DataGoesHere!A909-1))))</f>
        <v/>
      </c>
      <c r="DB909" s="19" t="str">
        <f>IF(DataGoesHere!B909="","",IF(AO$9="No",DataGoesHere!B909,DataGoesHere!B909/CX909))</f>
        <v/>
      </c>
      <c r="DC909" s="19" t="str">
        <f>IF(DataGoesHere!B909="","",IF(AO$9="No",DA909,DA909/CX909))</f>
        <v/>
      </c>
      <c r="DD909" s="293" t="str">
        <f>IF(CZ909="",IF(COUNTIF(DD$2:DD908,"Forecast")&lt;Output!E$43,"Forecast",""),"Actual")</f>
        <v/>
      </c>
      <c r="DF909" s="19" t="str">
        <f>IF(DataGoesHere!B908="",IF(DD909="Forecast",(Output!$E$47*IntermediateCalcs!DH908)+((1-Output!$E$47)*IntermediateCalcs!DF908),""),(Output!$E$47*IntermediateCalcs!DB908)+((1-Output!$E$47)*IntermediateCalcs!DF908))</f>
        <v/>
      </c>
      <c r="DG909" s="19" t="str">
        <f>IF(DataGoesHere!B908="",IF(DD909="Forecast",(Output!$G$47*(IntermediateCalcs!DF909-IntermediateCalcs!DF908))+((1-Output!$G$47)*IntermediateCalcs!DG908),""),(Output!$G$47*(IntermediateCalcs!DF909-IntermediateCalcs!DF908))+((1-Output!$G$47)*IntermediateCalcs!DG908))</f>
        <v/>
      </c>
      <c r="DH909" s="19" t="str">
        <f>IF(DataGoesHere!B908="",IF(DD909="Forecast",DF909+DG909,""),DF909+DG909)</f>
        <v/>
      </c>
      <c r="DI909" s="274" t="str">
        <f>IF(DH909="","",IF(IntermediateCalcs!$AO$9="Yes",IntermediateCalcs!DH909*$CX909,IntermediateCalcs!DH909))</f>
        <v/>
      </c>
      <c r="DJ909" s="250" t="str">
        <f>IF(DataGoesHere!$B909="","",($CZ909-DI909))</f>
        <v/>
      </c>
      <c r="DK909" s="250" t="str">
        <f>IF(DataGoesHere!$B909="","",ABS($CZ909-DI909))</f>
        <v/>
      </c>
      <c r="DL909" s="250" t="str">
        <f>IF(DataGoesHere!$B909="","",DK909^2)</f>
        <v/>
      </c>
      <c r="DM909" s="249" t="str">
        <f>IF(DataGoesHere!$B909="","",DK909/$CZ909)</f>
        <v/>
      </c>
      <c r="DN909" s="250" t="str">
        <f>IF(DataGoesHere!$B909="","",SUM(DJ$2:DJ909)/AVERAGE(DK:DK))</f>
        <v/>
      </c>
      <c r="DP909" s="19" t="str">
        <f>IF(DataGoesHere!B909="",IF($DD909="Forecast",(Output!E$48*IntermediateCalcs!CY909)+Output!G$48,""),(Output!E$48*IntermediateCalcs!CY909)+Output!G$48)</f>
        <v/>
      </c>
      <c r="DQ909" s="274" t="str">
        <f>IF(DP909="","",IF(IntermediateCalcs!$AO$9="Yes",IntermediateCalcs!DP909*$CX909,IntermediateCalcs!DP909))</f>
        <v/>
      </c>
      <c r="DR909" s="250" t="str">
        <f>IF(DataGoesHere!$B909="","",($CZ909-DQ909))</f>
        <v/>
      </c>
      <c r="DS909" s="250" t="str">
        <f>IF(DataGoesHere!$B909="","",ABS($CZ909-DQ909))</f>
        <v/>
      </c>
      <c r="DT909" s="250" t="str">
        <f>IF(DataGoesHere!$B909="","",DS909^2)</f>
        <v/>
      </c>
      <c r="DU909" s="249" t="str">
        <f>IF(DataGoesHere!$B909="","",DS909/$CZ909)</f>
        <v/>
      </c>
      <c r="DV909" s="250" t="str">
        <f>IF(DataGoesHere!$B909="","",SUM(DR$2:DR909)/AVERAGE(DS:DS))</f>
        <v/>
      </c>
      <c r="DX909" s="19" t="str">
        <f>IF(DataGoesHere!$B908="","",(DB903*(Output!$O$49/Output!$P$49))+(IntermediateCalcs!DB904*(Output!$M$49/Output!$P$49))+(IntermediateCalcs!DB905*(Output!$K$49/Output!$P$49))+(DB906*(Output!$I$49/Output!$P$49))+(IntermediateCalcs!DB907*(Output!$G$49/Output!$P$49))+(IntermediateCalcs!DB908*(Output!$E$49/Output!$P$49)))</f>
        <v/>
      </c>
      <c r="DY909" s="274" t="str">
        <f>IF(DX909="","",IF(IntermediateCalcs!$AO$9="Yes",IntermediateCalcs!DX909*$CX909,IntermediateCalcs!DX909))</f>
        <v/>
      </c>
      <c r="DZ909" s="250" t="str">
        <f>IF(DataGoesHere!$B909="","",($CZ909-DY909))</f>
        <v/>
      </c>
      <c r="EA909" s="250" t="str">
        <f>IF(DataGoesHere!$B909="","",ABS($CZ909-DY909))</f>
        <v/>
      </c>
      <c r="EB909" s="250" t="str">
        <f>IF(DataGoesHere!$B909="","",EA909^2)</f>
        <v/>
      </c>
      <c r="EC909" s="249" t="str">
        <f>IF(DataGoesHere!$B909="","",EA909/$CZ909)</f>
        <v/>
      </c>
      <c r="ED909" s="250" t="str">
        <f>IF(DataGoesHere!$B909="","",SUM(DZ$2:DZ909)/AVERAGE(EA:EA))</f>
        <v/>
      </c>
    </row>
    <row r="910" spans="20:134" x14ac:dyDescent="0.2">
      <c r="T910" s="240"/>
      <c r="U910" s="86"/>
      <c r="V910" s="86"/>
      <c r="W910" s="86"/>
      <c r="X910" s="86"/>
      <c r="Y910" s="86"/>
      <c r="Z910" s="86"/>
      <c r="AA910" s="86"/>
      <c r="AB910" s="245" t="str">
        <f>IF(DataGoesHere!$B910="","",(DataGoesHere!$B910/SUM(DataGoesHere!$B902:'DataGoesHere'!$B913)))</f>
        <v/>
      </c>
      <c r="AC910" s="86"/>
      <c r="AD910" s="86"/>
      <c r="AE910" s="241"/>
      <c r="CV910" s="310" t="str">
        <f>IF(DataGoesHere!B910="","",DataGoesHere!A910)</f>
        <v/>
      </c>
      <c r="CW910" s="271">
        <f t="shared" ca="1" si="36"/>
        <v>9</v>
      </c>
      <c r="CX910" s="272">
        <f t="shared" ca="1" si="37"/>
        <v>1.0625330005567626</v>
      </c>
      <c r="CY910" s="266">
        <f>DataGoesHere!A910</f>
        <v>909</v>
      </c>
      <c r="CZ910" s="19" t="str">
        <f>IF(DataGoesHere!B910="","",DataGoesHere!B910)</f>
        <v/>
      </c>
      <c r="DA910" s="19" t="str">
        <f>IF(DataGoesHere!B910="","",IF(AH$5="No",DataGoesHere!B910,DataGoesHere!B910-(AH$2*(DataGoesHere!A910-1))))</f>
        <v/>
      </c>
      <c r="DB910" s="19" t="str">
        <f>IF(DataGoesHere!B910="","",IF(AO$9="No",DataGoesHere!B910,DataGoesHere!B910/CX910))</f>
        <v/>
      </c>
      <c r="DC910" s="19" t="str">
        <f>IF(DataGoesHere!B910="","",IF(AO$9="No",DA910,DA910/CX910))</f>
        <v/>
      </c>
      <c r="DD910" s="293" t="str">
        <f>IF(CZ910="",IF(COUNTIF(DD$2:DD909,"Forecast")&lt;Output!E$43,"Forecast",""),"Actual")</f>
        <v/>
      </c>
      <c r="DF910" s="19" t="str">
        <f>IF(DataGoesHere!B909="",IF(DD910="Forecast",(Output!$E$47*IntermediateCalcs!DH909)+((1-Output!$E$47)*IntermediateCalcs!DF909),""),(Output!$E$47*IntermediateCalcs!DB909)+((1-Output!$E$47)*IntermediateCalcs!DF909))</f>
        <v/>
      </c>
      <c r="DG910" s="19" t="str">
        <f>IF(DataGoesHere!B909="",IF(DD910="Forecast",(Output!$G$47*(IntermediateCalcs!DF910-IntermediateCalcs!DF909))+((1-Output!$G$47)*IntermediateCalcs!DG909),""),(Output!$G$47*(IntermediateCalcs!DF910-IntermediateCalcs!DF909))+((1-Output!$G$47)*IntermediateCalcs!DG909))</f>
        <v/>
      </c>
      <c r="DH910" s="19" t="str">
        <f>IF(DataGoesHere!B909="",IF(DD910="Forecast",DF910+DG910,""),DF910+DG910)</f>
        <v/>
      </c>
      <c r="DI910" s="274" t="str">
        <f>IF(DH910="","",IF(IntermediateCalcs!$AO$9="Yes",IntermediateCalcs!DH910*$CX910,IntermediateCalcs!DH910))</f>
        <v/>
      </c>
      <c r="DJ910" s="250" t="str">
        <f>IF(DataGoesHere!$B910="","",($CZ910-DI910))</f>
        <v/>
      </c>
      <c r="DK910" s="250" t="str">
        <f>IF(DataGoesHere!$B910="","",ABS($CZ910-DI910))</f>
        <v/>
      </c>
      <c r="DL910" s="250" t="str">
        <f>IF(DataGoesHere!$B910="","",DK910^2)</f>
        <v/>
      </c>
      <c r="DM910" s="249" t="str">
        <f>IF(DataGoesHere!$B910="","",DK910/$CZ910)</f>
        <v/>
      </c>
      <c r="DN910" s="250" t="str">
        <f>IF(DataGoesHere!$B910="","",SUM(DJ$2:DJ910)/AVERAGE(DK:DK))</f>
        <v/>
      </c>
      <c r="DP910" s="19" t="str">
        <f>IF(DataGoesHere!B910="",IF($DD910="Forecast",(Output!E$48*IntermediateCalcs!CY910)+Output!G$48,""),(Output!E$48*IntermediateCalcs!CY910)+Output!G$48)</f>
        <v/>
      </c>
      <c r="DQ910" s="274" t="str">
        <f>IF(DP910="","",IF(IntermediateCalcs!$AO$9="Yes",IntermediateCalcs!DP910*$CX910,IntermediateCalcs!DP910))</f>
        <v/>
      </c>
      <c r="DR910" s="250" t="str">
        <f>IF(DataGoesHere!$B910="","",($CZ910-DQ910))</f>
        <v/>
      </c>
      <c r="DS910" s="250" t="str">
        <f>IF(DataGoesHere!$B910="","",ABS($CZ910-DQ910))</f>
        <v/>
      </c>
      <c r="DT910" s="250" t="str">
        <f>IF(DataGoesHere!$B910="","",DS910^2)</f>
        <v/>
      </c>
      <c r="DU910" s="249" t="str">
        <f>IF(DataGoesHere!$B910="","",DS910/$CZ910)</f>
        <v/>
      </c>
      <c r="DV910" s="250" t="str">
        <f>IF(DataGoesHere!$B910="","",SUM(DR$2:DR910)/AVERAGE(DS:DS))</f>
        <v/>
      </c>
      <c r="DX910" s="19" t="str">
        <f>IF(DataGoesHere!$B909="","",(DB904*(Output!$O$49/Output!$P$49))+(IntermediateCalcs!DB905*(Output!$M$49/Output!$P$49))+(IntermediateCalcs!DB906*(Output!$K$49/Output!$P$49))+(DB907*(Output!$I$49/Output!$P$49))+(IntermediateCalcs!DB908*(Output!$G$49/Output!$P$49))+(IntermediateCalcs!DB909*(Output!$E$49/Output!$P$49)))</f>
        <v/>
      </c>
      <c r="DY910" s="274" t="str">
        <f>IF(DX910="","",IF(IntermediateCalcs!$AO$9="Yes",IntermediateCalcs!DX910*$CX910,IntermediateCalcs!DX910))</f>
        <v/>
      </c>
      <c r="DZ910" s="250" t="str">
        <f>IF(DataGoesHere!$B910="","",($CZ910-DY910))</f>
        <v/>
      </c>
      <c r="EA910" s="250" t="str">
        <f>IF(DataGoesHere!$B910="","",ABS($CZ910-DY910))</f>
        <v/>
      </c>
      <c r="EB910" s="250" t="str">
        <f>IF(DataGoesHere!$B910="","",EA910^2)</f>
        <v/>
      </c>
      <c r="EC910" s="249" t="str">
        <f>IF(DataGoesHere!$B910="","",EA910/$CZ910)</f>
        <v/>
      </c>
      <c r="ED910" s="250" t="str">
        <f>IF(DataGoesHere!$B910="","",SUM(DZ$2:DZ910)/AVERAGE(EA:EA))</f>
        <v/>
      </c>
    </row>
    <row r="911" spans="20:134" x14ac:dyDescent="0.2">
      <c r="T911" s="240"/>
      <c r="U911" s="86"/>
      <c r="V911" s="86"/>
      <c r="W911" s="86"/>
      <c r="X911" s="86"/>
      <c r="Y911" s="86"/>
      <c r="Z911" s="86"/>
      <c r="AA911" s="86"/>
      <c r="AB911" s="86"/>
      <c r="AC911" s="245" t="str">
        <f>IF(DataGoesHere!$B911="","",(DataGoesHere!$B911/SUM(DataGoesHere!$B902:'DataGoesHere'!$B913)))</f>
        <v/>
      </c>
      <c r="AD911" s="86"/>
      <c r="AE911" s="241"/>
      <c r="CV911" s="310" t="str">
        <f>IF(DataGoesHere!B911="","",DataGoesHere!A911)</f>
        <v/>
      </c>
      <c r="CW911" s="271">
        <f t="shared" ca="1" si="36"/>
        <v>10</v>
      </c>
      <c r="CX911" s="272">
        <f t="shared" ca="1" si="37"/>
        <v>0.92557634012077306</v>
      </c>
      <c r="CY911" s="266">
        <f>DataGoesHere!A911</f>
        <v>910</v>
      </c>
      <c r="CZ911" s="19" t="str">
        <f>IF(DataGoesHere!B911="","",DataGoesHere!B911)</f>
        <v/>
      </c>
      <c r="DA911" s="19" t="str">
        <f>IF(DataGoesHere!B911="","",IF(AH$5="No",DataGoesHere!B911,DataGoesHere!B911-(AH$2*(DataGoesHere!A911-1))))</f>
        <v/>
      </c>
      <c r="DB911" s="19" t="str">
        <f>IF(DataGoesHere!B911="","",IF(AO$9="No",DataGoesHere!B911,DataGoesHere!B911/CX911))</f>
        <v/>
      </c>
      <c r="DC911" s="19" t="str">
        <f>IF(DataGoesHere!B911="","",IF(AO$9="No",DA911,DA911/CX911))</f>
        <v/>
      </c>
      <c r="DD911" s="293" t="str">
        <f>IF(CZ911="",IF(COUNTIF(DD$2:DD910,"Forecast")&lt;Output!E$43,"Forecast",""),"Actual")</f>
        <v/>
      </c>
      <c r="DF911" s="19" t="str">
        <f>IF(DataGoesHere!B910="",IF(DD911="Forecast",(Output!$E$47*IntermediateCalcs!DH910)+((1-Output!$E$47)*IntermediateCalcs!DF910),""),(Output!$E$47*IntermediateCalcs!DB910)+((1-Output!$E$47)*IntermediateCalcs!DF910))</f>
        <v/>
      </c>
      <c r="DG911" s="19" t="str">
        <f>IF(DataGoesHere!B910="",IF(DD911="Forecast",(Output!$G$47*(IntermediateCalcs!DF911-IntermediateCalcs!DF910))+((1-Output!$G$47)*IntermediateCalcs!DG910),""),(Output!$G$47*(IntermediateCalcs!DF911-IntermediateCalcs!DF910))+((1-Output!$G$47)*IntermediateCalcs!DG910))</f>
        <v/>
      </c>
      <c r="DH911" s="19" t="str">
        <f>IF(DataGoesHere!B910="",IF(DD911="Forecast",DF911+DG911,""),DF911+DG911)</f>
        <v/>
      </c>
      <c r="DI911" s="274" t="str">
        <f>IF(DH911="","",IF(IntermediateCalcs!$AO$9="Yes",IntermediateCalcs!DH911*$CX911,IntermediateCalcs!DH911))</f>
        <v/>
      </c>
      <c r="DJ911" s="250" t="str">
        <f>IF(DataGoesHere!$B911="","",($CZ911-DI911))</f>
        <v/>
      </c>
      <c r="DK911" s="250" t="str">
        <f>IF(DataGoesHere!$B911="","",ABS($CZ911-DI911))</f>
        <v/>
      </c>
      <c r="DL911" s="250" t="str">
        <f>IF(DataGoesHere!$B911="","",DK911^2)</f>
        <v/>
      </c>
      <c r="DM911" s="249" t="str">
        <f>IF(DataGoesHere!$B911="","",DK911/$CZ911)</f>
        <v/>
      </c>
      <c r="DN911" s="250" t="str">
        <f>IF(DataGoesHere!$B911="","",SUM(DJ$2:DJ911)/AVERAGE(DK:DK))</f>
        <v/>
      </c>
      <c r="DP911" s="19" t="str">
        <f>IF(DataGoesHere!B911="",IF($DD911="Forecast",(Output!E$48*IntermediateCalcs!CY911)+Output!G$48,""),(Output!E$48*IntermediateCalcs!CY911)+Output!G$48)</f>
        <v/>
      </c>
      <c r="DQ911" s="274" t="str">
        <f>IF(DP911="","",IF(IntermediateCalcs!$AO$9="Yes",IntermediateCalcs!DP911*$CX911,IntermediateCalcs!DP911))</f>
        <v/>
      </c>
      <c r="DR911" s="250" t="str">
        <f>IF(DataGoesHere!$B911="","",($CZ911-DQ911))</f>
        <v/>
      </c>
      <c r="DS911" s="250" t="str">
        <f>IF(DataGoesHere!$B911="","",ABS($CZ911-DQ911))</f>
        <v/>
      </c>
      <c r="DT911" s="250" t="str">
        <f>IF(DataGoesHere!$B911="","",DS911^2)</f>
        <v/>
      </c>
      <c r="DU911" s="249" t="str">
        <f>IF(DataGoesHere!$B911="","",DS911/$CZ911)</f>
        <v/>
      </c>
      <c r="DV911" s="250" t="str">
        <f>IF(DataGoesHere!$B911="","",SUM(DR$2:DR911)/AVERAGE(DS:DS))</f>
        <v/>
      </c>
      <c r="DX911" s="19" t="str">
        <f>IF(DataGoesHere!$B910="","",(DB905*(Output!$O$49/Output!$P$49))+(IntermediateCalcs!DB906*(Output!$M$49/Output!$P$49))+(IntermediateCalcs!DB907*(Output!$K$49/Output!$P$49))+(DB908*(Output!$I$49/Output!$P$49))+(IntermediateCalcs!DB909*(Output!$G$49/Output!$P$49))+(IntermediateCalcs!DB910*(Output!$E$49/Output!$P$49)))</f>
        <v/>
      </c>
      <c r="DY911" s="274" t="str">
        <f>IF(DX911="","",IF(IntermediateCalcs!$AO$9="Yes",IntermediateCalcs!DX911*$CX911,IntermediateCalcs!DX911))</f>
        <v/>
      </c>
      <c r="DZ911" s="250" t="str">
        <f>IF(DataGoesHere!$B911="","",($CZ911-DY911))</f>
        <v/>
      </c>
      <c r="EA911" s="250" t="str">
        <f>IF(DataGoesHere!$B911="","",ABS($CZ911-DY911))</f>
        <v/>
      </c>
      <c r="EB911" s="250" t="str">
        <f>IF(DataGoesHere!$B911="","",EA911^2)</f>
        <v/>
      </c>
      <c r="EC911" s="249" t="str">
        <f>IF(DataGoesHere!$B911="","",EA911/$CZ911)</f>
        <v/>
      </c>
      <c r="ED911" s="250" t="str">
        <f>IF(DataGoesHere!$B911="","",SUM(DZ$2:DZ911)/AVERAGE(EA:EA))</f>
        <v/>
      </c>
    </row>
    <row r="912" spans="20:134" x14ac:dyDescent="0.2">
      <c r="T912" s="240"/>
      <c r="U912" s="86"/>
      <c r="V912" s="86"/>
      <c r="W912" s="86"/>
      <c r="X912" s="86"/>
      <c r="Y912" s="86"/>
      <c r="Z912" s="86"/>
      <c r="AA912" s="86"/>
      <c r="AB912" s="86"/>
      <c r="AC912" s="86"/>
      <c r="AD912" s="245" t="str">
        <f>IF(DataGoesHere!$B912="","",(DataGoesHere!$B912/SUM(DataGoesHere!$B902:'DataGoesHere'!$B913)))</f>
        <v/>
      </c>
      <c r="AE912" s="241"/>
      <c r="CV912" s="310" t="str">
        <f>IF(DataGoesHere!B912="","",DataGoesHere!A912)</f>
        <v/>
      </c>
      <c r="CW912" s="271">
        <f t="shared" ca="1" si="36"/>
        <v>11</v>
      </c>
      <c r="CX912" s="272">
        <f t="shared" ca="1" si="37"/>
        <v>0.97463169608807265</v>
      </c>
      <c r="CY912" s="266">
        <f>DataGoesHere!A912</f>
        <v>911</v>
      </c>
      <c r="CZ912" s="19" t="str">
        <f>IF(DataGoesHere!B912="","",DataGoesHere!B912)</f>
        <v/>
      </c>
      <c r="DA912" s="19" t="str">
        <f>IF(DataGoesHere!B912="","",IF(AH$5="No",DataGoesHere!B912,DataGoesHere!B912-(AH$2*(DataGoesHere!A912-1))))</f>
        <v/>
      </c>
      <c r="DB912" s="19" t="str">
        <f>IF(DataGoesHere!B912="","",IF(AO$9="No",DataGoesHere!B912,DataGoesHere!B912/CX912))</f>
        <v/>
      </c>
      <c r="DC912" s="19" t="str">
        <f>IF(DataGoesHere!B912="","",IF(AO$9="No",DA912,DA912/CX912))</f>
        <v/>
      </c>
      <c r="DD912" s="293" t="str">
        <f>IF(CZ912="",IF(COUNTIF(DD$2:DD911,"Forecast")&lt;Output!E$43,"Forecast",""),"Actual")</f>
        <v/>
      </c>
      <c r="DF912" s="19" t="str">
        <f>IF(DataGoesHere!B911="",IF(DD912="Forecast",(Output!$E$47*IntermediateCalcs!DH911)+((1-Output!$E$47)*IntermediateCalcs!DF911),""),(Output!$E$47*IntermediateCalcs!DB911)+((1-Output!$E$47)*IntermediateCalcs!DF911))</f>
        <v/>
      </c>
      <c r="DG912" s="19" t="str">
        <f>IF(DataGoesHere!B911="",IF(DD912="Forecast",(Output!$G$47*(IntermediateCalcs!DF912-IntermediateCalcs!DF911))+((1-Output!$G$47)*IntermediateCalcs!DG911),""),(Output!$G$47*(IntermediateCalcs!DF912-IntermediateCalcs!DF911))+((1-Output!$G$47)*IntermediateCalcs!DG911))</f>
        <v/>
      </c>
      <c r="DH912" s="19" t="str">
        <f>IF(DataGoesHere!B911="",IF(DD912="Forecast",DF912+DG912,""),DF912+DG912)</f>
        <v/>
      </c>
      <c r="DI912" s="274" t="str">
        <f>IF(DH912="","",IF(IntermediateCalcs!$AO$9="Yes",IntermediateCalcs!DH912*$CX912,IntermediateCalcs!DH912))</f>
        <v/>
      </c>
      <c r="DJ912" s="250" t="str">
        <f>IF(DataGoesHere!$B912="","",($CZ912-DI912))</f>
        <v/>
      </c>
      <c r="DK912" s="250" t="str">
        <f>IF(DataGoesHere!$B912="","",ABS($CZ912-DI912))</f>
        <v/>
      </c>
      <c r="DL912" s="250" t="str">
        <f>IF(DataGoesHere!$B912="","",DK912^2)</f>
        <v/>
      </c>
      <c r="DM912" s="249" t="str">
        <f>IF(DataGoesHere!$B912="","",DK912/$CZ912)</f>
        <v/>
      </c>
      <c r="DN912" s="250" t="str">
        <f>IF(DataGoesHere!$B912="","",SUM(DJ$2:DJ912)/AVERAGE(DK:DK))</f>
        <v/>
      </c>
      <c r="DP912" s="19" t="str">
        <f>IF(DataGoesHere!B912="",IF($DD912="Forecast",(Output!E$48*IntermediateCalcs!CY912)+Output!G$48,""),(Output!E$48*IntermediateCalcs!CY912)+Output!G$48)</f>
        <v/>
      </c>
      <c r="DQ912" s="274" t="str">
        <f>IF(DP912="","",IF(IntermediateCalcs!$AO$9="Yes",IntermediateCalcs!DP912*$CX912,IntermediateCalcs!DP912))</f>
        <v/>
      </c>
      <c r="DR912" s="250" t="str">
        <f>IF(DataGoesHere!$B912="","",($CZ912-DQ912))</f>
        <v/>
      </c>
      <c r="DS912" s="250" t="str">
        <f>IF(DataGoesHere!$B912="","",ABS($CZ912-DQ912))</f>
        <v/>
      </c>
      <c r="DT912" s="250" t="str">
        <f>IF(DataGoesHere!$B912="","",DS912^2)</f>
        <v/>
      </c>
      <c r="DU912" s="249" t="str">
        <f>IF(DataGoesHere!$B912="","",DS912/$CZ912)</f>
        <v/>
      </c>
      <c r="DV912" s="250" t="str">
        <f>IF(DataGoesHere!$B912="","",SUM(DR$2:DR912)/AVERAGE(DS:DS))</f>
        <v/>
      </c>
      <c r="DX912" s="19" t="str">
        <f>IF(DataGoesHere!$B911="","",(DB906*(Output!$O$49/Output!$P$49))+(IntermediateCalcs!DB907*(Output!$M$49/Output!$P$49))+(IntermediateCalcs!DB908*(Output!$K$49/Output!$P$49))+(DB909*(Output!$I$49/Output!$P$49))+(IntermediateCalcs!DB910*(Output!$G$49/Output!$P$49))+(IntermediateCalcs!DB911*(Output!$E$49/Output!$P$49)))</f>
        <v/>
      </c>
      <c r="DY912" s="274" t="str">
        <f>IF(DX912="","",IF(IntermediateCalcs!$AO$9="Yes",IntermediateCalcs!DX912*$CX912,IntermediateCalcs!DX912))</f>
        <v/>
      </c>
      <c r="DZ912" s="250" t="str">
        <f>IF(DataGoesHere!$B912="","",($CZ912-DY912))</f>
        <v/>
      </c>
      <c r="EA912" s="250" t="str">
        <f>IF(DataGoesHere!$B912="","",ABS($CZ912-DY912))</f>
        <v/>
      </c>
      <c r="EB912" s="250" t="str">
        <f>IF(DataGoesHere!$B912="","",EA912^2)</f>
        <v/>
      </c>
      <c r="EC912" s="249" t="str">
        <f>IF(DataGoesHere!$B912="","",EA912/$CZ912)</f>
        <v/>
      </c>
      <c r="ED912" s="250" t="str">
        <f>IF(DataGoesHere!$B912="","",SUM(DZ$2:DZ912)/AVERAGE(EA:EA))</f>
        <v/>
      </c>
    </row>
    <row r="913" spans="20:134" x14ac:dyDescent="0.2">
      <c r="T913" s="242"/>
      <c r="U913" s="243"/>
      <c r="V913" s="243"/>
      <c r="W913" s="243"/>
      <c r="X913" s="243"/>
      <c r="Y913" s="243"/>
      <c r="Z913" s="243"/>
      <c r="AA913" s="243"/>
      <c r="AB913" s="243"/>
      <c r="AC913" s="243"/>
      <c r="AD913" s="243"/>
      <c r="AE913" s="246" t="str">
        <f>IF(DataGoesHere!$B913="","",(DataGoesHere!$B913/SUM(DataGoesHere!$B902:'DataGoesHere'!$B913)))</f>
        <v/>
      </c>
      <c r="CV913" s="310" t="str">
        <f>IF(DataGoesHere!B913="","",DataGoesHere!A913)</f>
        <v/>
      </c>
      <c r="CW913" s="271">
        <f t="shared" ca="1" si="36"/>
        <v>12</v>
      </c>
      <c r="CX913" s="272">
        <f t="shared" ca="1" si="37"/>
        <v>1.0054005237672714</v>
      </c>
      <c r="CY913" s="266">
        <f>DataGoesHere!A913</f>
        <v>912</v>
      </c>
      <c r="CZ913" s="19" t="str">
        <f>IF(DataGoesHere!B913="","",DataGoesHere!B913)</f>
        <v/>
      </c>
      <c r="DA913" s="19" t="str">
        <f>IF(DataGoesHere!B913="","",IF(AH$5="No",DataGoesHere!B913,DataGoesHere!B913-(AH$2*(DataGoesHere!A913-1))))</f>
        <v/>
      </c>
      <c r="DB913" s="19" t="str">
        <f>IF(DataGoesHere!B913="","",IF(AO$9="No",DataGoesHere!B913,DataGoesHere!B913/CX913))</f>
        <v/>
      </c>
      <c r="DC913" s="19" t="str">
        <f>IF(DataGoesHere!B913="","",IF(AO$9="No",DA913,DA913/CX913))</f>
        <v/>
      </c>
      <c r="DD913" s="293" t="str">
        <f>IF(CZ913="",IF(COUNTIF(DD$2:DD912,"Forecast")&lt;Output!E$43,"Forecast",""),"Actual")</f>
        <v/>
      </c>
      <c r="DF913" s="19" t="str">
        <f>IF(DataGoesHere!B912="",IF(DD913="Forecast",(Output!$E$47*IntermediateCalcs!DH912)+((1-Output!$E$47)*IntermediateCalcs!DF912),""),(Output!$E$47*IntermediateCalcs!DB912)+((1-Output!$E$47)*IntermediateCalcs!DF912))</f>
        <v/>
      </c>
      <c r="DG913" s="19" t="str">
        <f>IF(DataGoesHere!B912="",IF(DD913="Forecast",(Output!$G$47*(IntermediateCalcs!DF913-IntermediateCalcs!DF912))+((1-Output!$G$47)*IntermediateCalcs!DG912),""),(Output!$G$47*(IntermediateCalcs!DF913-IntermediateCalcs!DF912))+((1-Output!$G$47)*IntermediateCalcs!DG912))</f>
        <v/>
      </c>
      <c r="DH913" s="19" t="str">
        <f>IF(DataGoesHere!B912="",IF(DD913="Forecast",DF913+DG913,""),DF913+DG913)</f>
        <v/>
      </c>
      <c r="DI913" s="274" t="str">
        <f>IF(DH913="","",IF(IntermediateCalcs!$AO$9="Yes",IntermediateCalcs!DH913*$CX913,IntermediateCalcs!DH913))</f>
        <v/>
      </c>
      <c r="DJ913" s="250" t="str">
        <f>IF(DataGoesHere!$B913="","",($CZ913-DI913))</f>
        <v/>
      </c>
      <c r="DK913" s="250" t="str">
        <f>IF(DataGoesHere!$B913="","",ABS($CZ913-DI913))</f>
        <v/>
      </c>
      <c r="DL913" s="250" t="str">
        <f>IF(DataGoesHere!$B913="","",DK913^2)</f>
        <v/>
      </c>
      <c r="DM913" s="249" t="str">
        <f>IF(DataGoesHere!$B913="","",DK913/$CZ913)</f>
        <v/>
      </c>
      <c r="DN913" s="250" t="str">
        <f>IF(DataGoesHere!$B913="","",SUM(DJ$2:DJ913)/AVERAGE(DK:DK))</f>
        <v/>
      </c>
      <c r="DP913" s="19" t="str">
        <f>IF(DataGoesHere!B913="",IF($DD913="Forecast",(Output!E$48*IntermediateCalcs!CY913)+Output!G$48,""),(Output!E$48*IntermediateCalcs!CY913)+Output!G$48)</f>
        <v/>
      </c>
      <c r="DQ913" s="274" t="str">
        <f>IF(DP913="","",IF(IntermediateCalcs!$AO$9="Yes",IntermediateCalcs!DP913*$CX913,IntermediateCalcs!DP913))</f>
        <v/>
      </c>
      <c r="DR913" s="250" t="str">
        <f>IF(DataGoesHere!$B913="","",($CZ913-DQ913))</f>
        <v/>
      </c>
      <c r="DS913" s="250" t="str">
        <f>IF(DataGoesHere!$B913="","",ABS($CZ913-DQ913))</f>
        <v/>
      </c>
      <c r="DT913" s="250" t="str">
        <f>IF(DataGoesHere!$B913="","",DS913^2)</f>
        <v/>
      </c>
      <c r="DU913" s="249" t="str">
        <f>IF(DataGoesHere!$B913="","",DS913/$CZ913)</f>
        <v/>
      </c>
      <c r="DV913" s="250" t="str">
        <f>IF(DataGoesHere!$B913="","",SUM(DR$2:DR913)/AVERAGE(DS:DS))</f>
        <v/>
      </c>
      <c r="DX913" s="19" t="str">
        <f>IF(DataGoesHere!$B912="","",(DB907*(Output!$O$49/Output!$P$49))+(IntermediateCalcs!DB908*(Output!$M$49/Output!$P$49))+(IntermediateCalcs!DB909*(Output!$K$49/Output!$P$49))+(DB910*(Output!$I$49/Output!$P$49))+(IntermediateCalcs!DB911*(Output!$G$49/Output!$P$49))+(IntermediateCalcs!DB912*(Output!$E$49/Output!$P$49)))</f>
        <v/>
      </c>
      <c r="DY913" s="274" t="str">
        <f>IF(DX913="","",IF(IntermediateCalcs!$AO$9="Yes",IntermediateCalcs!DX913*$CX913,IntermediateCalcs!DX913))</f>
        <v/>
      </c>
      <c r="DZ913" s="250" t="str">
        <f>IF(DataGoesHere!$B913="","",($CZ913-DY913))</f>
        <v/>
      </c>
      <c r="EA913" s="250" t="str">
        <f>IF(DataGoesHere!$B913="","",ABS($CZ913-DY913))</f>
        <v/>
      </c>
      <c r="EB913" s="250" t="str">
        <f>IF(DataGoesHere!$B913="","",EA913^2)</f>
        <v/>
      </c>
      <c r="EC913" s="249" t="str">
        <f>IF(DataGoesHere!$B913="","",EA913/$CZ913)</f>
        <v/>
      </c>
      <c r="ED913" s="250" t="str">
        <f>IF(DataGoesHere!$B913="","",SUM(DZ$2:DZ913)/AVERAGE(EA:EA))</f>
        <v/>
      </c>
    </row>
    <row r="914" spans="20:134" x14ac:dyDescent="0.2">
      <c r="T914" s="244" t="str">
        <f>IF(DataGoesHere!$B914="","",(DataGoesHere!$B914/SUM(DataGoesHere!$B914:'DataGoesHere'!$B925)))</f>
        <v/>
      </c>
      <c r="U914" s="238"/>
      <c r="V914" s="238"/>
      <c r="W914" s="238"/>
      <c r="X914" s="238"/>
      <c r="Y914" s="238"/>
      <c r="Z914" s="238"/>
      <c r="AA914" s="238"/>
      <c r="AB914" s="238"/>
      <c r="AC914" s="238"/>
      <c r="AD914" s="238"/>
      <c r="AE914" s="239"/>
      <c r="CV914" s="310" t="str">
        <f>IF(DataGoesHere!B914="","",DataGoesHere!A914)</f>
        <v/>
      </c>
      <c r="CW914" s="271">
        <f t="shared" ca="1" si="36"/>
        <v>1</v>
      </c>
      <c r="CX914" s="272">
        <f t="shared" ca="1" si="37"/>
        <v>1.3236179355303281</v>
      </c>
      <c r="CY914" s="266">
        <f>DataGoesHere!A914</f>
        <v>913</v>
      </c>
      <c r="CZ914" s="19" t="str">
        <f>IF(DataGoesHere!B914="","",DataGoesHere!B914)</f>
        <v/>
      </c>
      <c r="DA914" s="19" t="str">
        <f>IF(DataGoesHere!B914="","",IF(AH$5="No",DataGoesHere!B914,DataGoesHere!B914-(AH$2*(DataGoesHere!A914-1))))</f>
        <v/>
      </c>
      <c r="DB914" s="19" t="str">
        <f>IF(DataGoesHere!B914="","",IF(AO$9="No",DataGoesHere!B914,DataGoesHere!B914/CX914))</f>
        <v/>
      </c>
      <c r="DC914" s="19" t="str">
        <f>IF(DataGoesHere!B914="","",IF(AO$9="No",DA914,DA914/CX914))</f>
        <v/>
      </c>
      <c r="DD914" s="293" t="str">
        <f>IF(CZ914="",IF(COUNTIF(DD$2:DD913,"Forecast")&lt;Output!E$43,"Forecast",""),"Actual")</f>
        <v/>
      </c>
      <c r="DF914" s="19" t="str">
        <f>IF(DataGoesHere!B913="",IF(DD914="Forecast",(Output!$E$47*IntermediateCalcs!DH913)+((1-Output!$E$47)*IntermediateCalcs!DF913),""),(Output!$E$47*IntermediateCalcs!DB913)+((1-Output!$E$47)*IntermediateCalcs!DF913))</f>
        <v/>
      </c>
      <c r="DG914" s="19" t="str">
        <f>IF(DataGoesHere!B913="",IF(DD914="Forecast",(Output!$G$47*(IntermediateCalcs!DF914-IntermediateCalcs!DF913))+((1-Output!$G$47)*IntermediateCalcs!DG913),""),(Output!$G$47*(IntermediateCalcs!DF914-IntermediateCalcs!DF913))+((1-Output!$G$47)*IntermediateCalcs!DG913))</f>
        <v/>
      </c>
      <c r="DH914" s="19" t="str">
        <f>IF(DataGoesHere!B913="",IF(DD914="Forecast",DF914+DG914,""),DF914+DG914)</f>
        <v/>
      </c>
      <c r="DI914" s="274" t="str">
        <f>IF(DH914="","",IF(IntermediateCalcs!$AO$9="Yes",IntermediateCalcs!DH914*$CX914,IntermediateCalcs!DH914))</f>
        <v/>
      </c>
      <c r="DJ914" s="250" t="str">
        <f>IF(DataGoesHere!$B914="","",($CZ914-DI914))</f>
        <v/>
      </c>
      <c r="DK914" s="250" t="str">
        <f>IF(DataGoesHere!$B914="","",ABS($CZ914-DI914))</f>
        <v/>
      </c>
      <c r="DL914" s="250" t="str">
        <f>IF(DataGoesHere!$B914="","",DK914^2)</f>
        <v/>
      </c>
      <c r="DM914" s="249" t="str">
        <f>IF(DataGoesHere!$B914="","",DK914/$CZ914)</f>
        <v/>
      </c>
      <c r="DN914" s="250" t="str">
        <f>IF(DataGoesHere!$B914="","",SUM(DJ$2:DJ914)/AVERAGE(DK:DK))</f>
        <v/>
      </c>
      <c r="DP914" s="19" t="str">
        <f>IF(DataGoesHere!B914="",IF($DD914="Forecast",(Output!E$48*IntermediateCalcs!CY914)+Output!G$48,""),(Output!E$48*IntermediateCalcs!CY914)+Output!G$48)</f>
        <v/>
      </c>
      <c r="DQ914" s="274" t="str">
        <f>IF(DP914="","",IF(IntermediateCalcs!$AO$9="Yes",IntermediateCalcs!DP914*$CX914,IntermediateCalcs!DP914))</f>
        <v/>
      </c>
      <c r="DR914" s="250" t="str">
        <f>IF(DataGoesHere!$B914="","",($CZ914-DQ914))</f>
        <v/>
      </c>
      <c r="DS914" s="250" t="str">
        <f>IF(DataGoesHere!$B914="","",ABS($CZ914-DQ914))</f>
        <v/>
      </c>
      <c r="DT914" s="250" t="str">
        <f>IF(DataGoesHere!$B914="","",DS914^2)</f>
        <v/>
      </c>
      <c r="DU914" s="249" t="str">
        <f>IF(DataGoesHere!$B914="","",DS914/$CZ914)</f>
        <v/>
      </c>
      <c r="DV914" s="250" t="str">
        <f>IF(DataGoesHere!$B914="","",SUM(DR$2:DR914)/AVERAGE(DS:DS))</f>
        <v/>
      </c>
      <c r="DX914" s="19" t="str">
        <f>IF(DataGoesHere!$B913="","",(DB908*(Output!$O$49/Output!$P$49))+(IntermediateCalcs!DB909*(Output!$M$49/Output!$P$49))+(IntermediateCalcs!DB910*(Output!$K$49/Output!$P$49))+(DB911*(Output!$I$49/Output!$P$49))+(IntermediateCalcs!DB912*(Output!$G$49/Output!$P$49))+(IntermediateCalcs!DB913*(Output!$E$49/Output!$P$49)))</f>
        <v/>
      </c>
      <c r="DY914" s="274" t="str">
        <f>IF(DX914="","",IF(IntermediateCalcs!$AO$9="Yes",IntermediateCalcs!DX914*$CX914,IntermediateCalcs!DX914))</f>
        <v/>
      </c>
      <c r="DZ914" s="250" t="str">
        <f>IF(DataGoesHere!$B914="","",($CZ914-DY914))</f>
        <v/>
      </c>
      <c r="EA914" s="250" t="str">
        <f>IF(DataGoesHere!$B914="","",ABS($CZ914-DY914))</f>
        <v/>
      </c>
      <c r="EB914" s="250" t="str">
        <f>IF(DataGoesHere!$B914="","",EA914^2)</f>
        <v/>
      </c>
      <c r="EC914" s="249" t="str">
        <f>IF(DataGoesHere!$B914="","",EA914/$CZ914)</f>
        <v/>
      </c>
      <c r="ED914" s="250" t="str">
        <f>IF(DataGoesHere!$B914="","",SUM(DZ$2:DZ914)/AVERAGE(EA:EA))</f>
        <v/>
      </c>
    </row>
    <row r="915" spans="20:134" x14ac:dyDescent="0.2">
      <c r="T915" s="240"/>
      <c r="U915" s="245" t="str">
        <f>IF(DataGoesHere!$B915="","",(DataGoesHere!$B915/SUM(DataGoesHere!$B915:'DataGoesHere'!$B925)))</f>
        <v/>
      </c>
      <c r="V915" s="86"/>
      <c r="W915" s="86"/>
      <c r="X915" s="86"/>
      <c r="Y915" s="86"/>
      <c r="Z915" s="86"/>
      <c r="AA915" s="86"/>
      <c r="AB915" s="86"/>
      <c r="AC915" s="86"/>
      <c r="AD915" s="86"/>
      <c r="AE915" s="241"/>
      <c r="CV915" s="310" t="str">
        <f>IF(DataGoesHere!B915="","",DataGoesHere!A915)</f>
        <v/>
      </c>
      <c r="CW915" s="271">
        <f t="shared" ca="1" si="36"/>
        <v>2</v>
      </c>
      <c r="CX915" s="272">
        <f t="shared" ca="1" si="37"/>
        <v>0.80574490527728204</v>
      </c>
      <c r="CY915" s="266">
        <f>DataGoesHere!A915</f>
        <v>914</v>
      </c>
      <c r="CZ915" s="19" t="str">
        <f>IF(DataGoesHere!B915="","",DataGoesHere!B915)</f>
        <v/>
      </c>
      <c r="DA915" s="19" t="str">
        <f>IF(DataGoesHere!B915="","",IF(AH$5="No",DataGoesHere!B915,DataGoesHere!B915-(AH$2*(DataGoesHere!A915-1))))</f>
        <v/>
      </c>
      <c r="DB915" s="19" t="str">
        <f>IF(DataGoesHere!B915="","",IF(AO$9="No",DataGoesHere!B915,DataGoesHere!B915/CX915))</f>
        <v/>
      </c>
      <c r="DC915" s="19" t="str">
        <f>IF(DataGoesHere!B915="","",IF(AO$9="No",DA915,DA915/CX915))</f>
        <v/>
      </c>
      <c r="DD915" s="293" t="str">
        <f>IF(CZ915="",IF(COUNTIF(DD$2:DD914,"Forecast")&lt;Output!E$43,"Forecast",""),"Actual")</f>
        <v/>
      </c>
      <c r="DF915" s="19" t="str">
        <f>IF(DataGoesHere!B914="",IF(DD915="Forecast",(Output!$E$47*IntermediateCalcs!DH914)+((1-Output!$E$47)*IntermediateCalcs!DF914),""),(Output!$E$47*IntermediateCalcs!DB914)+((1-Output!$E$47)*IntermediateCalcs!DF914))</f>
        <v/>
      </c>
      <c r="DG915" s="19" t="str">
        <f>IF(DataGoesHere!B914="",IF(DD915="Forecast",(Output!$G$47*(IntermediateCalcs!DF915-IntermediateCalcs!DF914))+((1-Output!$G$47)*IntermediateCalcs!DG914),""),(Output!$G$47*(IntermediateCalcs!DF915-IntermediateCalcs!DF914))+((1-Output!$G$47)*IntermediateCalcs!DG914))</f>
        <v/>
      </c>
      <c r="DH915" s="19" t="str">
        <f>IF(DataGoesHere!B914="",IF(DD915="Forecast",DF915+DG915,""),DF915+DG915)</f>
        <v/>
      </c>
      <c r="DI915" s="274" t="str">
        <f>IF(DH915="","",IF(IntermediateCalcs!$AO$9="Yes",IntermediateCalcs!DH915*$CX915,IntermediateCalcs!DH915))</f>
        <v/>
      </c>
      <c r="DJ915" s="250" t="str">
        <f>IF(DataGoesHere!$B915="","",($CZ915-DI915))</f>
        <v/>
      </c>
      <c r="DK915" s="250" t="str">
        <f>IF(DataGoesHere!$B915="","",ABS($CZ915-DI915))</f>
        <v/>
      </c>
      <c r="DL915" s="250" t="str">
        <f>IF(DataGoesHere!$B915="","",DK915^2)</f>
        <v/>
      </c>
      <c r="DM915" s="249" t="str">
        <f>IF(DataGoesHere!$B915="","",DK915/$CZ915)</f>
        <v/>
      </c>
      <c r="DN915" s="250" t="str">
        <f>IF(DataGoesHere!$B915="","",SUM(DJ$2:DJ915)/AVERAGE(DK:DK))</f>
        <v/>
      </c>
      <c r="DP915" s="19" t="str">
        <f>IF(DataGoesHere!B915="",IF($DD915="Forecast",(Output!E$48*IntermediateCalcs!CY915)+Output!G$48,""),(Output!E$48*IntermediateCalcs!CY915)+Output!G$48)</f>
        <v/>
      </c>
      <c r="DQ915" s="274" t="str">
        <f>IF(DP915="","",IF(IntermediateCalcs!$AO$9="Yes",IntermediateCalcs!DP915*$CX915,IntermediateCalcs!DP915))</f>
        <v/>
      </c>
      <c r="DR915" s="250" t="str">
        <f>IF(DataGoesHere!$B915="","",($CZ915-DQ915))</f>
        <v/>
      </c>
      <c r="DS915" s="250" t="str">
        <f>IF(DataGoesHere!$B915="","",ABS($CZ915-DQ915))</f>
        <v/>
      </c>
      <c r="DT915" s="250" t="str">
        <f>IF(DataGoesHere!$B915="","",DS915^2)</f>
        <v/>
      </c>
      <c r="DU915" s="249" t="str">
        <f>IF(DataGoesHere!$B915="","",DS915/$CZ915)</f>
        <v/>
      </c>
      <c r="DV915" s="250" t="str">
        <f>IF(DataGoesHere!$B915="","",SUM(DR$2:DR915)/AVERAGE(DS:DS))</f>
        <v/>
      </c>
      <c r="DX915" s="19" t="str">
        <f>IF(DataGoesHere!$B914="","",(DB909*(Output!$O$49/Output!$P$49))+(IntermediateCalcs!DB910*(Output!$M$49/Output!$P$49))+(IntermediateCalcs!DB911*(Output!$K$49/Output!$P$49))+(DB912*(Output!$I$49/Output!$P$49))+(IntermediateCalcs!DB913*(Output!$G$49/Output!$P$49))+(IntermediateCalcs!DB914*(Output!$E$49/Output!$P$49)))</f>
        <v/>
      </c>
      <c r="DY915" s="274" t="str">
        <f>IF(DX915="","",IF(IntermediateCalcs!$AO$9="Yes",IntermediateCalcs!DX915*$CX915,IntermediateCalcs!DX915))</f>
        <v/>
      </c>
      <c r="DZ915" s="250" t="str">
        <f>IF(DataGoesHere!$B915="","",($CZ915-DY915))</f>
        <v/>
      </c>
      <c r="EA915" s="250" t="str">
        <f>IF(DataGoesHere!$B915="","",ABS($CZ915-DY915))</f>
        <v/>
      </c>
      <c r="EB915" s="250" t="str">
        <f>IF(DataGoesHere!$B915="","",EA915^2)</f>
        <v/>
      </c>
      <c r="EC915" s="249" t="str">
        <f>IF(DataGoesHere!$B915="","",EA915/$CZ915)</f>
        <v/>
      </c>
      <c r="ED915" s="250" t="str">
        <f>IF(DataGoesHere!$B915="","",SUM(DZ$2:DZ915)/AVERAGE(EA:EA))</f>
        <v/>
      </c>
    </row>
    <row r="916" spans="20:134" x14ac:dyDescent="0.2">
      <c r="T916" s="240"/>
      <c r="U916" s="86"/>
      <c r="V916" s="245" t="str">
        <f>IF(DataGoesHere!$B916="","",(DataGoesHere!$B916/SUM(DataGoesHere!$B914:'DataGoesHere'!$B925)))</f>
        <v/>
      </c>
      <c r="W916" s="86"/>
      <c r="X916" s="86"/>
      <c r="Y916" s="86"/>
      <c r="Z916" s="86"/>
      <c r="AA916" s="86"/>
      <c r="AB916" s="86"/>
      <c r="AC916" s="86"/>
      <c r="AD916" s="86"/>
      <c r="AE916" s="241"/>
      <c r="CV916" s="310" t="str">
        <f>IF(DataGoesHere!B916="","",DataGoesHere!A916)</f>
        <v/>
      </c>
      <c r="CW916" s="271">
        <f t="shared" ca="1" si="36"/>
        <v>3</v>
      </c>
      <c r="CX916" s="272">
        <f t="shared" ca="1" si="37"/>
        <v>0.79862940076451561</v>
      </c>
      <c r="CY916" s="266">
        <f>DataGoesHere!A916</f>
        <v>915</v>
      </c>
      <c r="CZ916" s="19" t="str">
        <f>IF(DataGoesHere!B916="","",DataGoesHere!B916)</f>
        <v/>
      </c>
      <c r="DA916" s="19" t="str">
        <f>IF(DataGoesHere!B916="","",IF(AH$5="No",DataGoesHere!B916,DataGoesHere!B916-(AH$2*(DataGoesHere!A916-1))))</f>
        <v/>
      </c>
      <c r="DB916" s="19" t="str">
        <f>IF(DataGoesHere!B916="","",IF(AO$9="No",DataGoesHere!B916,DataGoesHere!B916/CX916))</f>
        <v/>
      </c>
      <c r="DC916" s="19" t="str">
        <f>IF(DataGoesHere!B916="","",IF(AO$9="No",DA916,DA916/CX916))</f>
        <v/>
      </c>
      <c r="DD916" s="293" t="str">
        <f>IF(CZ916="",IF(COUNTIF(DD$2:DD915,"Forecast")&lt;Output!E$43,"Forecast",""),"Actual")</f>
        <v/>
      </c>
      <c r="DF916" s="19" t="str">
        <f>IF(DataGoesHere!B915="",IF(DD916="Forecast",(Output!$E$47*IntermediateCalcs!DH915)+((1-Output!$E$47)*IntermediateCalcs!DF915),""),(Output!$E$47*IntermediateCalcs!DB915)+((1-Output!$E$47)*IntermediateCalcs!DF915))</f>
        <v/>
      </c>
      <c r="DG916" s="19" t="str">
        <f>IF(DataGoesHere!B915="",IF(DD916="Forecast",(Output!$G$47*(IntermediateCalcs!DF916-IntermediateCalcs!DF915))+((1-Output!$G$47)*IntermediateCalcs!DG915),""),(Output!$G$47*(IntermediateCalcs!DF916-IntermediateCalcs!DF915))+((1-Output!$G$47)*IntermediateCalcs!DG915))</f>
        <v/>
      </c>
      <c r="DH916" s="19" t="str">
        <f>IF(DataGoesHere!B915="",IF(DD916="Forecast",DF916+DG916,""),DF916+DG916)</f>
        <v/>
      </c>
      <c r="DI916" s="274" t="str">
        <f>IF(DH916="","",IF(IntermediateCalcs!$AO$9="Yes",IntermediateCalcs!DH916*$CX916,IntermediateCalcs!DH916))</f>
        <v/>
      </c>
      <c r="DJ916" s="250" t="str">
        <f>IF(DataGoesHere!$B916="","",($CZ916-DI916))</f>
        <v/>
      </c>
      <c r="DK916" s="250" t="str">
        <f>IF(DataGoesHere!$B916="","",ABS($CZ916-DI916))</f>
        <v/>
      </c>
      <c r="DL916" s="250" t="str">
        <f>IF(DataGoesHere!$B916="","",DK916^2)</f>
        <v/>
      </c>
      <c r="DM916" s="249" t="str">
        <f>IF(DataGoesHere!$B916="","",DK916/$CZ916)</f>
        <v/>
      </c>
      <c r="DN916" s="250" t="str">
        <f>IF(DataGoesHere!$B916="","",SUM(DJ$2:DJ916)/AVERAGE(DK:DK))</f>
        <v/>
      </c>
      <c r="DP916" s="19" t="str">
        <f>IF(DataGoesHere!B916="",IF($DD916="Forecast",(Output!E$48*IntermediateCalcs!CY916)+Output!G$48,""),(Output!E$48*IntermediateCalcs!CY916)+Output!G$48)</f>
        <v/>
      </c>
      <c r="DQ916" s="274" t="str">
        <f>IF(DP916="","",IF(IntermediateCalcs!$AO$9="Yes",IntermediateCalcs!DP916*$CX916,IntermediateCalcs!DP916))</f>
        <v/>
      </c>
      <c r="DR916" s="250" t="str">
        <f>IF(DataGoesHere!$B916="","",($CZ916-DQ916))</f>
        <v/>
      </c>
      <c r="DS916" s="250" t="str">
        <f>IF(DataGoesHere!$B916="","",ABS($CZ916-DQ916))</f>
        <v/>
      </c>
      <c r="DT916" s="250" t="str">
        <f>IF(DataGoesHere!$B916="","",DS916^2)</f>
        <v/>
      </c>
      <c r="DU916" s="249" t="str">
        <f>IF(DataGoesHere!$B916="","",DS916/$CZ916)</f>
        <v/>
      </c>
      <c r="DV916" s="250" t="str">
        <f>IF(DataGoesHere!$B916="","",SUM(DR$2:DR916)/AVERAGE(DS:DS))</f>
        <v/>
      </c>
      <c r="DX916" s="19" t="str">
        <f>IF(DataGoesHere!$B915="","",(DB910*(Output!$O$49/Output!$P$49))+(IntermediateCalcs!DB911*(Output!$M$49/Output!$P$49))+(IntermediateCalcs!DB912*(Output!$K$49/Output!$P$49))+(DB913*(Output!$I$49/Output!$P$49))+(IntermediateCalcs!DB914*(Output!$G$49/Output!$P$49))+(IntermediateCalcs!DB915*(Output!$E$49/Output!$P$49)))</f>
        <v/>
      </c>
      <c r="DY916" s="274" t="str">
        <f>IF(DX916="","",IF(IntermediateCalcs!$AO$9="Yes",IntermediateCalcs!DX916*$CX916,IntermediateCalcs!DX916))</f>
        <v/>
      </c>
      <c r="DZ916" s="250" t="str">
        <f>IF(DataGoesHere!$B916="","",($CZ916-DY916))</f>
        <v/>
      </c>
      <c r="EA916" s="250" t="str">
        <f>IF(DataGoesHere!$B916="","",ABS($CZ916-DY916))</f>
        <v/>
      </c>
      <c r="EB916" s="250" t="str">
        <f>IF(DataGoesHere!$B916="","",EA916^2)</f>
        <v/>
      </c>
      <c r="EC916" s="249" t="str">
        <f>IF(DataGoesHere!$B916="","",EA916/$CZ916)</f>
        <v/>
      </c>
      <c r="ED916" s="250" t="str">
        <f>IF(DataGoesHere!$B916="","",SUM(DZ$2:DZ916)/AVERAGE(EA:EA))</f>
        <v/>
      </c>
    </row>
    <row r="917" spans="20:134" x14ac:dyDescent="0.2">
      <c r="T917" s="240"/>
      <c r="U917" s="86"/>
      <c r="V917" s="86"/>
      <c r="W917" s="245" t="str">
        <f>IF(DataGoesHere!$B917="","",(DataGoesHere!$B917/SUM(DataGoesHere!$B914:'DataGoesHere'!$B925)))</f>
        <v/>
      </c>
      <c r="X917" s="86"/>
      <c r="Y917" s="86"/>
      <c r="Z917" s="86"/>
      <c r="AA917" s="86"/>
      <c r="AB917" s="86"/>
      <c r="AC917" s="86"/>
      <c r="AD917" s="86"/>
      <c r="AE917" s="241"/>
      <c r="CV917" s="310" t="str">
        <f>IF(DataGoesHere!B917="","",DataGoesHere!A917)</f>
        <v/>
      </c>
      <c r="CW917" s="271">
        <f t="shared" ca="1" si="36"/>
        <v>4</v>
      </c>
      <c r="CX917" s="272">
        <f t="shared" ca="1" si="37"/>
        <v>1.0149292433706087</v>
      </c>
      <c r="CY917" s="266">
        <f>DataGoesHere!A917</f>
        <v>916</v>
      </c>
      <c r="CZ917" s="19" t="str">
        <f>IF(DataGoesHere!B917="","",DataGoesHere!B917)</f>
        <v/>
      </c>
      <c r="DA917" s="19" t="str">
        <f>IF(DataGoesHere!B917="","",IF(AH$5="No",DataGoesHere!B917,DataGoesHere!B917-(AH$2*(DataGoesHere!A917-1))))</f>
        <v/>
      </c>
      <c r="DB917" s="19" t="str">
        <f>IF(DataGoesHere!B917="","",IF(AO$9="No",DataGoesHere!B917,DataGoesHere!B917/CX917))</f>
        <v/>
      </c>
      <c r="DC917" s="19" t="str">
        <f>IF(DataGoesHere!B917="","",IF(AO$9="No",DA917,DA917/CX917))</f>
        <v/>
      </c>
      <c r="DD917" s="293" t="str">
        <f>IF(CZ917="",IF(COUNTIF(DD$2:DD916,"Forecast")&lt;Output!E$43,"Forecast",""),"Actual")</f>
        <v/>
      </c>
      <c r="DF917" s="19" t="str">
        <f>IF(DataGoesHere!B916="",IF(DD917="Forecast",(Output!$E$47*IntermediateCalcs!DH916)+((1-Output!$E$47)*IntermediateCalcs!DF916),""),(Output!$E$47*IntermediateCalcs!DB916)+((1-Output!$E$47)*IntermediateCalcs!DF916))</f>
        <v/>
      </c>
      <c r="DG917" s="19" t="str">
        <f>IF(DataGoesHere!B916="",IF(DD917="Forecast",(Output!$G$47*(IntermediateCalcs!DF917-IntermediateCalcs!DF916))+((1-Output!$G$47)*IntermediateCalcs!DG916),""),(Output!$G$47*(IntermediateCalcs!DF917-IntermediateCalcs!DF916))+((1-Output!$G$47)*IntermediateCalcs!DG916))</f>
        <v/>
      </c>
      <c r="DH917" s="19" t="str">
        <f>IF(DataGoesHere!B916="",IF(DD917="Forecast",DF917+DG917,""),DF917+DG917)</f>
        <v/>
      </c>
      <c r="DI917" s="274" t="str">
        <f>IF(DH917="","",IF(IntermediateCalcs!$AO$9="Yes",IntermediateCalcs!DH917*$CX917,IntermediateCalcs!DH917))</f>
        <v/>
      </c>
      <c r="DJ917" s="250" t="str">
        <f>IF(DataGoesHere!$B917="","",($CZ917-DI917))</f>
        <v/>
      </c>
      <c r="DK917" s="250" t="str">
        <f>IF(DataGoesHere!$B917="","",ABS($CZ917-DI917))</f>
        <v/>
      </c>
      <c r="DL917" s="250" t="str">
        <f>IF(DataGoesHere!$B917="","",DK917^2)</f>
        <v/>
      </c>
      <c r="DM917" s="249" t="str">
        <f>IF(DataGoesHere!$B917="","",DK917/$CZ917)</f>
        <v/>
      </c>
      <c r="DN917" s="250" t="str">
        <f>IF(DataGoesHere!$B917="","",SUM(DJ$2:DJ917)/AVERAGE(DK:DK))</f>
        <v/>
      </c>
      <c r="DP917" s="19" t="str">
        <f>IF(DataGoesHere!B917="",IF($DD917="Forecast",(Output!E$48*IntermediateCalcs!CY917)+Output!G$48,""),(Output!E$48*IntermediateCalcs!CY917)+Output!G$48)</f>
        <v/>
      </c>
      <c r="DQ917" s="274" t="str">
        <f>IF(DP917="","",IF(IntermediateCalcs!$AO$9="Yes",IntermediateCalcs!DP917*$CX917,IntermediateCalcs!DP917))</f>
        <v/>
      </c>
      <c r="DR917" s="250" t="str">
        <f>IF(DataGoesHere!$B917="","",($CZ917-DQ917))</f>
        <v/>
      </c>
      <c r="DS917" s="250" t="str">
        <f>IF(DataGoesHere!$B917="","",ABS($CZ917-DQ917))</f>
        <v/>
      </c>
      <c r="DT917" s="250" t="str">
        <f>IF(DataGoesHere!$B917="","",DS917^2)</f>
        <v/>
      </c>
      <c r="DU917" s="249" t="str">
        <f>IF(DataGoesHere!$B917="","",DS917/$CZ917)</f>
        <v/>
      </c>
      <c r="DV917" s="250" t="str">
        <f>IF(DataGoesHere!$B917="","",SUM(DR$2:DR917)/AVERAGE(DS:DS))</f>
        <v/>
      </c>
      <c r="DX917" s="19" t="str">
        <f>IF(DataGoesHere!$B916="","",(DB911*(Output!$O$49/Output!$P$49))+(IntermediateCalcs!DB912*(Output!$M$49/Output!$P$49))+(IntermediateCalcs!DB913*(Output!$K$49/Output!$P$49))+(DB914*(Output!$I$49/Output!$P$49))+(IntermediateCalcs!DB915*(Output!$G$49/Output!$P$49))+(IntermediateCalcs!DB916*(Output!$E$49/Output!$P$49)))</f>
        <v/>
      </c>
      <c r="DY917" s="274" t="str">
        <f>IF(DX917="","",IF(IntermediateCalcs!$AO$9="Yes",IntermediateCalcs!DX917*$CX917,IntermediateCalcs!DX917))</f>
        <v/>
      </c>
      <c r="DZ917" s="250" t="str">
        <f>IF(DataGoesHere!$B917="","",($CZ917-DY917))</f>
        <v/>
      </c>
      <c r="EA917" s="250" t="str">
        <f>IF(DataGoesHere!$B917="","",ABS($CZ917-DY917))</f>
        <v/>
      </c>
      <c r="EB917" s="250" t="str">
        <f>IF(DataGoesHere!$B917="","",EA917^2)</f>
        <v/>
      </c>
      <c r="EC917" s="249" t="str">
        <f>IF(DataGoesHere!$B917="","",EA917/$CZ917)</f>
        <v/>
      </c>
      <c r="ED917" s="250" t="str">
        <f>IF(DataGoesHere!$B917="","",SUM(DZ$2:DZ917)/AVERAGE(EA:EA))</f>
        <v/>
      </c>
    </row>
    <row r="918" spans="20:134" x14ac:dyDescent="0.2">
      <c r="T918" s="240"/>
      <c r="U918" s="86"/>
      <c r="V918" s="86"/>
      <c r="W918" s="86"/>
      <c r="X918" s="245" t="str">
        <f>IF(DataGoesHere!$B918="","",(DataGoesHere!$B918/SUM(DataGoesHere!$B914:'DataGoesHere'!$B925)))</f>
        <v/>
      </c>
      <c r="Y918" s="86"/>
      <c r="Z918" s="86"/>
      <c r="AA918" s="86"/>
      <c r="AB918" s="86"/>
      <c r="AC918" s="86"/>
      <c r="AD918" s="86"/>
      <c r="AE918" s="241"/>
      <c r="CV918" s="310" t="str">
        <f>IF(DataGoesHere!B918="","",DataGoesHere!A918)</f>
        <v/>
      </c>
      <c r="CW918" s="271">
        <f t="shared" ca="1" si="36"/>
        <v>5</v>
      </c>
      <c r="CX918" s="272">
        <f t="shared" ca="1" si="37"/>
        <v>0.97875414397996308</v>
      </c>
      <c r="CY918" s="266">
        <f>DataGoesHere!A918</f>
        <v>917</v>
      </c>
      <c r="CZ918" s="19" t="str">
        <f>IF(DataGoesHere!B918="","",DataGoesHere!B918)</f>
        <v/>
      </c>
      <c r="DA918" s="19" t="str">
        <f>IF(DataGoesHere!B918="","",IF(AH$5="No",DataGoesHere!B918,DataGoesHere!B918-(AH$2*(DataGoesHere!A918-1))))</f>
        <v/>
      </c>
      <c r="DB918" s="19" t="str">
        <f>IF(DataGoesHere!B918="","",IF(AO$9="No",DataGoesHere!B918,DataGoesHere!B918/CX918))</f>
        <v/>
      </c>
      <c r="DC918" s="19" t="str">
        <f>IF(DataGoesHere!B918="","",IF(AO$9="No",DA918,DA918/CX918))</f>
        <v/>
      </c>
      <c r="DD918" s="293" t="str">
        <f>IF(CZ918="",IF(COUNTIF(DD$2:DD917,"Forecast")&lt;Output!E$43,"Forecast",""),"Actual")</f>
        <v/>
      </c>
      <c r="DF918" s="19" t="str">
        <f>IF(DataGoesHere!B917="",IF(DD918="Forecast",(Output!$E$47*IntermediateCalcs!DH917)+((1-Output!$E$47)*IntermediateCalcs!DF917),""),(Output!$E$47*IntermediateCalcs!DB917)+((1-Output!$E$47)*IntermediateCalcs!DF917))</f>
        <v/>
      </c>
      <c r="DG918" s="19" t="str">
        <f>IF(DataGoesHere!B917="",IF(DD918="Forecast",(Output!$G$47*(IntermediateCalcs!DF918-IntermediateCalcs!DF917))+((1-Output!$G$47)*IntermediateCalcs!DG917),""),(Output!$G$47*(IntermediateCalcs!DF918-IntermediateCalcs!DF917))+((1-Output!$G$47)*IntermediateCalcs!DG917))</f>
        <v/>
      </c>
      <c r="DH918" s="19" t="str">
        <f>IF(DataGoesHere!B917="",IF(DD918="Forecast",DF918+DG918,""),DF918+DG918)</f>
        <v/>
      </c>
      <c r="DI918" s="274" t="str">
        <f>IF(DH918="","",IF(IntermediateCalcs!$AO$9="Yes",IntermediateCalcs!DH918*$CX918,IntermediateCalcs!DH918))</f>
        <v/>
      </c>
      <c r="DJ918" s="250" t="str">
        <f>IF(DataGoesHere!$B918="","",($CZ918-DI918))</f>
        <v/>
      </c>
      <c r="DK918" s="250" t="str">
        <f>IF(DataGoesHere!$B918="","",ABS($CZ918-DI918))</f>
        <v/>
      </c>
      <c r="DL918" s="250" t="str">
        <f>IF(DataGoesHere!$B918="","",DK918^2)</f>
        <v/>
      </c>
      <c r="DM918" s="249" t="str">
        <f>IF(DataGoesHere!$B918="","",DK918/$CZ918)</f>
        <v/>
      </c>
      <c r="DN918" s="250" t="str">
        <f>IF(DataGoesHere!$B918="","",SUM(DJ$2:DJ918)/AVERAGE(DK:DK))</f>
        <v/>
      </c>
      <c r="DP918" s="19" t="str">
        <f>IF(DataGoesHere!B918="",IF($DD918="Forecast",(Output!E$48*IntermediateCalcs!CY918)+Output!G$48,""),(Output!E$48*IntermediateCalcs!CY918)+Output!G$48)</f>
        <v/>
      </c>
      <c r="DQ918" s="274" t="str">
        <f>IF(DP918="","",IF(IntermediateCalcs!$AO$9="Yes",IntermediateCalcs!DP918*$CX918,IntermediateCalcs!DP918))</f>
        <v/>
      </c>
      <c r="DR918" s="250" t="str">
        <f>IF(DataGoesHere!$B918="","",($CZ918-DQ918))</f>
        <v/>
      </c>
      <c r="DS918" s="250" t="str">
        <f>IF(DataGoesHere!$B918="","",ABS($CZ918-DQ918))</f>
        <v/>
      </c>
      <c r="DT918" s="250" t="str">
        <f>IF(DataGoesHere!$B918="","",DS918^2)</f>
        <v/>
      </c>
      <c r="DU918" s="249" t="str">
        <f>IF(DataGoesHere!$B918="","",DS918/$CZ918)</f>
        <v/>
      </c>
      <c r="DV918" s="250" t="str">
        <f>IF(DataGoesHere!$B918="","",SUM(DR$2:DR918)/AVERAGE(DS:DS))</f>
        <v/>
      </c>
      <c r="DX918" s="19" t="str">
        <f>IF(DataGoesHere!$B917="","",(DB912*(Output!$O$49/Output!$P$49))+(IntermediateCalcs!DB913*(Output!$M$49/Output!$P$49))+(IntermediateCalcs!DB914*(Output!$K$49/Output!$P$49))+(DB915*(Output!$I$49/Output!$P$49))+(IntermediateCalcs!DB916*(Output!$G$49/Output!$P$49))+(IntermediateCalcs!DB917*(Output!$E$49/Output!$P$49)))</f>
        <v/>
      </c>
      <c r="DY918" s="274" t="str">
        <f>IF(DX918="","",IF(IntermediateCalcs!$AO$9="Yes",IntermediateCalcs!DX918*$CX918,IntermediateCalcs!DX918))</f>
        <v/>
      </c>
      <c r="DZ918" s="250" t="str">
        <f>IF(DataGoesHere!$B918="","",($CZ918-DY918))</f>
        <v/>
      </c>
      <c r="EA918" s="250" t="str">
        <f>IF(DataGoesHere!$B918="","",ABS($CZ918-DY918))</f>
        <v/>
      </c>
      <c r="EB918" s="250" t="str">
        <f>IF(DataGoesHere!$B918="","",EA918^2)</f>
        <v/>
      </c>
      <c r="EC918" s="249" t="str">
        <f>IF(DataGoesHere!$B918="","",EA918/$CZ918)</f>
        <v/>
      </c>
      <c r="ED918" s="250" t="str">
        <f>IF(DataGoesHere!$B918="","",SUM(DZ$2:DZ918)/AVERAGE(EA:EA))</f>
        <v/>
      </c>
    </row>
    <row r="919" spans="20:134" x14ac:dyDescent="0.2">
      <c r="T919" s="240"/>
      <c r="U919" s="86"/>
      <c r="V919" s="86"/>
      <c r="W919" s="86"/>
      <c r="X919" s="86"/>
      <c r="Y919" s="245" t="str">
        <f>IF(DataGoesHere!$B919="","",(DataGoesHere!$B919/SUM(DataGoesHere!$B914:'DataGoesHere'!$B925)))</f>
        <v/>
      </c>
      <c r="Z919" s="86"/>
      <c r="AA919" s="86"/>
      <c r="AB919" s="86"/>
      <c r="AC919" s="86"/>
      <c r="AD919" s="86"/>
      <c r="AE919" s="241"/>
      <c r="CV919" s="310" t="str">
        <f>IF(DataGoesHere!B919="","",DataGoesHere!A919)</f>
        <v/>
      </c>
      <c r="CW919" s="271">
        <f t="shared" ca="1" si="36"/>
        <v>6</v>
      </c>
      <c r="CX919" s="272">
        <f t="shared" ca="1" si="37"/>
        <v>1.0779088099730167</v>
      </c>
      <c r="CY919" s="266">
        <f>DataGoesHere!A919</f>
        <v>918</v>
      </c>
      <c r="CZ919" s="19" t="str">
        <f>IF(DataGoesHere!B919="","",DataGoesHere!B919)</f>
        <v/>
      </c>
      <c r="DA919" s="19" t="str">
        <f>IF(DataGoesHere!B919="","",IF(AH$5="No",DataGoesHere!B919,DataGoesHere!B919-(AH$2*(DataGoesHere!A919-1))))</f>
        <v/>
      </c>
      <c r="DB919" s="19" t="str">
        <f>IF(DataGoesHere!B919="","",IF(AO$9="No",DataGoesHere!B919,DataGoesHere!B919/CX919))</f>
        <v/>
      </c>
      <c r="DC919" s="19" t="str">
        <f>IF(DataGoesHere!B919="","",IF(AO$9="No",DA919,DA919/CX919))</f>
        <v/>
      </c>
      <c r="DD919" s="293" t="str">
        <f>IF(CZ919="",IF(COUNTIF(DD$2:DD918,"Forecast")&lt;Output!E$43,"Forecast",""),"Actual")</f>
        <v/>
      </c>
      <c r="DF919" s="19" t="str">
        <f>IF(DataGoesHere!B918="",IF(DD919="Forecast",(Output!$E$47*IntermediateCalcs!DH918)+((1-Output!$E$47)*IntermediateCalcs!DF918),""),(Output!$E$47*IntermediateCalcs!DB918)+((1-Output!$E$47)*IntermediateCalcs!DF918))</f>
        <v/>
      </c>
      <c r="DG919" s="19" t="str">
        <f>IF(DataGoesHere!B918="",IF(DD919="Forecast",(Output!$G$47*(IntermediateCalcs!DF919-IntermediateCalcs!DF918))+((1-Output!$G$47)*IntermediateCalcs!DG918),""),(Output!$G$47*(IntermediateCalcs!DF919-IntermediateCalcs!DF918))+((1-Output!$G$47)*IntermediateCalcs!DG918))</f>
        <v/>
      </c>
      <c r="DH919" s="19" t="str">
        <f>IF(DataGoesHere!B918="",IF(DD919="Forecast",DF919+DG919,""),DF919+DG919)</f>
        <v/>
      </c>
      <c r="DI919" s="274" t="str">
        <f>IF(DH919="","",IF(IntermediateCalcs!$AO$9="Yes",IntermediateCalcs!DH919*$CX919,IntermediateCalcs!DH919))</f>
        <v/>
      </c>
      <c r="DJ919" s="250" t="str">
        <f>IF(DataGoesHere!$B919="","",($CZ919-DI919))</f>
        <v/>
      </c>
      <c r="DK919" s="250" t="str">
        <f>IF(DataGoesHere!$B919="","",ABS($CZ919-DI919))</f>
        <v/>
      </c>
      <c r="DL919" s="250" t="str">
        <f>IF(DataGoesHere!$B919="","",DK919^2)</f>
        <v/>
      </c>
      <c r="DM919" s="249" t="str">
        <f>IF(DataGoesHere!$B919="","",DK919/$CZ919)</f>
        <v/>
      </c>
      <c r="DN919" s="250" t="str">
        <f>IF(DataGoesHere!$B919="","",SUM(DJ$2:DJ919)/AVERAGE(DK:DK))</f>
        <v/>
      </c>
      <c r="DP919" s="19" t="str">
        <f>IF(DataGoesHere!B919="",IF($DD919="Forecast",(Output!E$48*IntermediateCalcs!CY919)+Output!G$48,""),(Output!E$48*IntermediateCalcs!CY919)+Output!G$48)</f>
        <v/>
      </c>
      <c r="DQ919" s="274" t="str">
        <f>IF(DP919="","",IF(IntermediateCalcs!$AO$9="Yes",IntermediateCalcs!DP919*$CX919,IntermediateCalcs!DP919))</f>
        <v/>
      </c>
      <c r="DR919" s="250" t="str">
        <f>IF(DataGoesHere!$B919="","",($CZ919-DQ919))</f>
        <v/>
      </c>
      <c r="DS919" s="250" t="str">
        <f>IF(DataGoesHere!$B919="","",ABS($CZ919-DQ919))</f>
        <v/>
      </c>
      <c r="DT919" s="250" t="str">
        <f>IF(DataGoesHere!$B919="","",DS919^2)</f>
        <v/>
      </c>
      <c r="DU919" s="249" t="str">
        <f>IF(DataGoesHere!$B919="","",DS919/$CZ919)</f>
        <v/>
      </c>
      <c r="DV919" s="250" t="str">
        <f>IF(DataGoesHere!$B919="","",SUM(DR$2:DR919)/AVERAGE(DS:DS))</f>
        <v/>
      </c>
      <c r="DX919" s="19" t="str">
        <f>IF(DataGoesHere!$B918="","",(DB913*(Output!$O$49/Output!$P$49))+(IntermediateCalcs!DB914*(Output!$M$49/Output!$P$49))+(IntermediateCalcs!DB915*(Output!$K$49/Output!$P$49))+(DB916*(Output!$I$49/Output!$P$49))+(IntermediateCalcs!DB917*(Output!$G$49/Output!$P$49))+(IntermediateCalcs!DB918*(Output!$E$49/Output!$P$49)))</f>
        <v/>
      </c>
      <c r="DY919" s="274" t="str">
        <f>IF(DX919="","",IF(IntermediateCalcs!$AO$9="Yes",IntermediateCalcs!DX919*$CX919,IntermediateCalcs!DX919))</f>
        <v/>
      </c>
      <c r="DZ919" s="250" t="str">
        <f>IF(DataGoesHere!$B919="","",($CZ919-DY919))</f>
        <v/>
      </c>
      <c r="EA919" s="250" t="str">
        <f>IF(DataGoesHere!$B919="","",ABS($CZ919-DY919))</f>
        <v/>
      </c>
      <c r="EB919" s="250" t="str">
        <f>IF(DataGoesHere!$B919="","",EA919^2)</f>
        <v/>
      </c>
      <c r="EC919" s="249" t="str">
        <f>IF(DataGoesHere!$B919="","",EA919/$CZ919)</f>
        <v/>
      </c>
      <c r="ED919" s="250" t="str">
        <f>IF(DataGoesHere!$B919="","",SUM(DZ$2:DZ919)/AVERAGE(EA:EA))</f>
        <v/>
      </c>
    </row>
    <row r="920" spans="20:134" x14ac:dyDescent="0.2">
      <c r="T920" s="240"/>
      <c r="U920" s="86"/>
      <c r="V920" s="86"/>
      <c r="W920" s="86"/>
      <c r="X920" s="86"/>
      <c r="Y920" s="86"/>
      <c r="Z920" s="245" t="str">
        <f>IF(DataGoesHere!$B920="","",(DataGoesHere!$B920/SUM(DataGoesHere!$B914:'DataGoesHere'!$B925)))</f>
        <v/>
      </c>
      <c r="AA920" s="86"/>
      <c r="AB920" s="86"/>
      <c r="AC920" s="86"/>
      <c r="AD920" s="86"/>
      <c r="AE920" s="241"/>
      <c r="CV920" s="310" t="str">
        <f>IF(DataGoesHere!B920="","",DataGoesHere!A920)</f>
        <v/>
      </c>
      <c r="CW920" s="271">
        <f t="shared" ca="1" si="36"/>
        <v>7</v>
      </c>
      <c r="CX920" s="272">
        <f t="shared" ca="1" si="37"/>
        <v>1.0265458156689093</v>
      </c>
      <c r="CY920" s="266">
        <f>DataGoesHere!A920</f>
        <v>919</v>
      </c>
      <c r="CZ920" s="19" t="str">
        <f>IF(DataGoesHere!B920="","",DataGoesHere!B920)</f>
        <v/>
      </c>
      <c r="DA920" s="19" t="str">
        <f>IF(DataGoesHere!B920="","",IF(AH$5="No",DataGoesHere!B920,DataGoesHere!B920-(AH$2*(DataGoesHere!A920-1))))</f>
        <v/>
      </c>
      <c r="DB920" s="19" t="str">
        <f>IF(DataGoesHere!B920="","",IF(AO$9="No",DataGoesHere!B920,DataGoesHere!B920/CX920))</f>
        <v/>
      </c>
      <c r="DC920" s="19" t="str">
        <f>IF(DataGoesHere!B920="","",IF(AO$9="No",DA920,DA920/CX920))</f>
        <v/>
      </c>
      <c r="DD920" s="293" t="str">
        <f>IF(CZ920="",IF(COUNTIF(DD$2:DD919,"Forecast")&lt;Output!E$43,"Forecast",""),"Actual")</f>
        <v/>
      </c>
      <c r="DF920" s="19" t="str">
        <f>IF(DataGoesHere!B919="",IF(DD920="Forecast",(Output!$E$47*IntermediateCalcs!DH919)+((1-Output!$E$47)*IntermediateCalcs!DF919),""),(Output!$E$47*IntermediateCalcs!DB919)+((1-Output!$E$47)*IntermediateCalcs!DF919))</f>
        <v/>
      </c>
      <c r="DG920" s="19" t="str">
        <f>IF(DataGoesHere!B919="",IF(DD920="Forecast",(Output!$G$47*(IntermediateCalcs!DF920-IntermediateCalcs!DF919))+((1-Output!$G$47)*IntermediateCalcs!DG919),""),(Output!$G$47*(IntermediateCalcs!DF920-IntermediateCalcs!DF919))+((1-Output!$G$47)*IntermediateCalcs!DG919))</f>
        <v/>
      </c>
      <c r="DH920" s="19" t="str">
        <f>IF(DataGoesHere!B919="",IF(DD920="Forecast",DF920+DG920,""),DF920+DG920)</f>
        <v/>
      </c>
      <c r="DI920" s="274" t="str">
        <f>IF(DH920="","",IF(IntermediateCalcs!$AO$9="Yes",IntermediateCalcs!DH920*$CX920,IntermediateCalcs!DH920))</f>
        <v/>
      </c>
      <c r="DJ920" s="250" t="str">
        <f>IF(DataGoesHere!$B920="","",($CZ920-DI920))</f>
        <v/>
      </c>
      <c r="DK920" s="250" t="str">
        <f>IF(DataGoesHere!$B920="","",ABS($CZ920-DI920))</f>
        <v/>
      </c>
      <c r="DL920" s="250" t="str">
        <f>IF(DataGoesHere!$B920="","",DK920^2)</f>
        <v/>
      </c>
      <c r="DM920" s="249" t="str">
        <f>IF(DataGoesHere!$B920="","",DK920/$CZ920)</f>
        <v/>
      </c>
      <c r="DN920" s="250" t="str">
        <f>IF(DataGoesHere!$B920="","",SUM(DJ$2:DJ920)/AVERAGE(DK:DK))</f>
        <v/>
      </c>
      <c r="DP920" s="19" t="str">
        <f>IF(DataGoesHere!B920="",IF($DD920="Forecast",(Output!E$48*IntermediateCalcs!CY920)+Output!G$48,""),(Output!E$48*IntermediateCalcs!CY920)+Output!G$48)</f>
        <v/>
      </c>
      <c r="DQ920" s="274" t="str">
        <f>IF(DP920="","",IF(IntermediateCalcs!$AO$9="Yes",IntermediateCalcs!DP920*$CX920,IntermediateCalcs!DP920))</f>
        <v/>
      </c>
      <c r="DR920" s="250" t="str">
        <f>IF(DataGoesHere!$B920="","",($CZ920-DQ920))</f>
        <v/>
      </c>
      <c r="DS920" s="250" t="str">
        <f>IF(DataGoesHere!$B920="","",ABS($CZ920-DQ920))</f>
        <v/>
      </c>
      <c r="DT920" s="250" t="str">
        <f>IF(DataGoesHere!$B920="","",DS920^2)</f>
        <v/>
      </c>
      <c r="DU920" s="249" t="str">
        <f>IF(DataGoesHere!$B920="","",DS920/$CZ920)</f>
        <v/>
      </c>
      <c r="DV920" s="250" t="str">
        <f>IF(DataGoesHere!$B920="","",SUM(DR$2:DR920)/AVERAGE(DS:DS))</f>
        <v/>
      </c>
      <c r="DX920" s="19" t="str">
        <f>IF(DataGoesHere!$B919="","",(DB914*(Output!$O$49/Output!$P$49))+(IntermediateCalcs!DB915*(Output!$M$49/Output!$P$49))+(IntermediateCalcs!DB916*(Output!$K$49/Output!$P$49))+(DB917*(Output!$I$49/Output!$P$49))+(IntermediateCalcs!DB918*(Output!$G$49/Output!$P$49))+(IntermediateCalcs!DB919*(Output!$E$49/Output!$P$49)))</f>
        <v/>
      </c>
      <c r="DY920" s="274" t="str">
        <f>IF(DX920="","",IF(IntermediateCalcs!$AO$9="Yes",IntermediateCalcs!DX920*$CX920,IntermediateCalcs!DX920))</f>
        <v/>
      </c>
      <c r="DZ920" s="250" t="str">
        <f>IF(DataGoesHere!$B920="","",($CZ920-DY920))</f>
        <v/>
      </c>
      <c r="EA920" s="250" t="str">
        <f>IF(DataGoesHere!$B920="","",ABS($CZ920-DY920))</f>
        <v/>
      </c>
      <c r="EB920" s="250" t="str">
        <f>IF(DataGoesHere!$B920="","",EA920^2)</f>
        <v/>
      </c>
      <c r="EC920" s="249" t="str">
        <f>IF(DataGoesHere!$B920="","",EA920/$CZ920)</f>
        <v/>
      </c>
      <c r="ED920" s="250" t="str">
        <f>IF(DataGoesHere!$B920="","",SUM(DZ$2:DZ920)/AVERAGE(EA:EA))</f>
        <v/>
      </c>
    </row>
    <row r="921" spans="20:134" x14ac:dyDescent="0.2">
      <c r="T921" s="240"/>
      <c r="U921" s="86"/>
      <c r="V921" s="86"/>
      <c r="W921" s="86"/>
      <c r="X921" s="86"/>
      <c r="Y921" s="86"/>
      <c r="Z921" s="86"/>
      <c r="AA921" s="245" t="str">
        <f>IF(DataGoesHere!$B921="","",(DataGoesHere!$B921/SUM(DataGoesHere!$B914:'DataGoesHere'!$B925)))</f>
        <v/>
      </c>
      <c r="AB921" s="86"/>
      <c r="AC921" s="86"/>
      <c r="AD921" s="86"/>
      <c r="AE921" s="241"/>
      <c r="CV921" s="310" t="str">
        <f>IF(DataGoesHere!B921="","",DataGoesHere!A921)</f>
        <v/>
      </c>
      <c r="CW921" s="271">
        <f t="shared" ca="1" si="36"/>
        <v>8</v>
      </c>
      <c r="CX921" s="272">
        <f t="shared" ca="1" si="37"/>
        <v>1.0207492390681214</v>
      </c>
      <c r="CY921" s="266">
        <f>DataGoesHere!A921</f>
        <v>920</v>
      </c>
      <c r="CZ921" s="19" t="str">
        <f>IF(DataGoesHere!B921="","",DataGoesHere!B921)</f>
        <v/>
      </c>
      <c r="DA921" s="19" t="str">
        <f>IF(DataGoesHere!B921="","",IF(AH$5="No",DataGoesHere!B921,DataGoesHere!B921-(AH$2*(DataGoesHere!A921-1))))</f>
        <v/>
      </c>
      <c r="DB921" s="19" t="str">
        <f>IF(DataGoesHere!B921="","",IF(AO$9="No",DataGoesHere!B921,DataGoesHere!B921/CX921))</f>
        <v/>
      </c>
      <c r="DC921" s="19" t="str">
        <f>IF(DataGoesHere!B921="","",IF(AO$9="No",DA921,DA921/CX921))</f>
        <v/>
      </c>
      <c r="DD921" s="293" t="str">
        <f>IF(CZ921="",IF(COUNTIF(DD$2:DD920,"Forecast")&lt;Output!E$43,"Forecast",""),"Actual")</f>
        <v/>
      </c>
      <c r="DF921" s="19" t="str">
        <f>IF(DataGoesHere!B920="",IF(DD921="Forecast",(Output!$E$47*IntermediateCalcs!DH920)+((1-Output!$E$47)*IntermediateCalcs!DF920),""),(Output!$E$47*IntermediateCalcs!DB920)+((1-Output!$E$47)*IntermediateCalcs!DF920))</f>
        <v/>
      </c>
      <c r="DG921" s="19" t="str">
        <f>IF(DataGoesHere!B920="",IF(DD921="Forecast",(Output!$G$47*(IntermediateCalcs!DF921-IntermediateCalcs!DF920))+((1-Output!$G$47)*IntermediateCalcs!DG920),""),(Output!$G$47*(IntermediateCalcs!DF921-IntermediateCalcs!DF920))+((1-Output!$G$47)*IntermediateCalcs!DG920))</f>
        <v/>
      </c>
      <c r="DH921" s="19" t="str">
        <f>IF(DataGoesHere!B920="",IF(DD921="Forecast",DF921+DG921,""),DF921+DG921)</f>
        <v/>
      </c>
      <c r="DI921" s="274" t="str">
        <f>IF(DH921="","",IF(IntermediateCalcs!$AO$9="Yes",IntermediateCalcs!DH921*$CX921,IntermediateCalcs!DH921))</f>
        <v/>
      </c>
      <c r="DJ921" s="250" t="str">
        <f>IF(DataGoesHere!$B921="","",($CZ921-DI921))</f>
        <v/>
      </c>
      <c r="DK921" s="250" t="str">
        <f>IF(DataGoesHere!$B921="","",ABS($CZ921-DI921))</f>
        <v/>
      </c>
      <c r="DL921" s="250" t="str">
        <f>IF(DataGoesHere!$B921="","",DK921^2)</f>
        <v/>
      </c>
      <c r="DM921" s="249" t="str">
        <f>IF(DataGoesHere!$B921="","",DK921/$CZ921)</f>
        <v/>
      </c>
      <c r="DN921" s="250" t="str">
        <f>IF(DataGoesHere!$B921="","",SUM(DJ$2:DJ921)/AVERAGE(DK:DK))</f>
        <v/>
      </c>
      <c r="DP921" s="19" t="str">
        <f>IF(DataGoesHere!B921="",IF($DD921="Forecast",(Output!E$48*IntermediateCalcs!CY921)+Output!G$48,""),(Output!E$48*IntermediateCalcs!CY921)+Output!G$48)</f>
        <v/>
      </c>
      <c r="DQ921" s="274" t="str">
        <f>IF(DP921="","",IF(IntermediateCalcs!$AO$9="Yes",IntermediateCalcs!DP921*$CX921,IntermediateCalcs!DP921))</f>
        <v/>
      </c>
      <c r="DR921" s="250" t="str">
        <f>IF(DataGoesHere!$B921="","",($CZ921-DQ921))</f>
        <v/>
      </c>
      <c r="DS921" s="250" t="str">
        <f>IF(DataGoesHere!$B921="","",ABS($CZ921-DQ921))</f>
        <v/>
      </c>
      <c r="DT921" s="250" t="str">
        <f>IF(DataGoesHere!$B921="","",DS921^2)</f>
        <v/>
      </c>
      <c r="DU921" s="249" t="str">
        <f>IF(DataGoesHere!$B921="","",DS921/$CZ921)</f>
        <v/>
      </c>
      <c r="DV921" s="250" t="str">
        <f>IF(DataGoesHere!$B921="","",SUM(DR$2:DR921)/AVERAGE(DS:DS))</f>
        <v/>
      </c>
      <c r="DX921" s="19" t="str">
        <f>IF(DataGoesHere!$B920="","",(DB915*(Output!$O$49/Output!$P$49))+(IntermediateCalcs!DB916*(Output!$M$49/Output!$P$49))+(IntermediateCalcs!DB917*(Output!$K$49/Output!$P$49))+(DB918*(Output!$I$49/Output!$P$49))+(IntermediateCalcs!DB919*(Output!$G$49/Output!$P$49))+(IntermediateCalcs!DB920*(Output!$E$49/Output!$P$49)))</f>
        <v/>
      </c>
      <c r="DY921" s="274" t="str">
        <f>IF(DX921="","",IF(IntermediateCalcs!$AO$9="Yes",IntermediateCalcs!DX921*$CX921,IntermediateCalcs!DX921))</f>
        <v/>
      </c>
      <c r="DZ921" s="250" t="str">
        <f>IF(DataGoesHere!$B921="","",($CZ921-DY921))</f>
        <v/>
      </c>
      <c r="EA921" s="250" t="str">
        <f>IF(DataGoesHere!$B921="","",ABS($CZ921-DY921))</f>
        <v/>
      </c>
      <c r="EB921" s="250" t="str">
        <f>IF(DataGoesHere!$B921="","",EA921^2)</f>
        <v/>
      </c>
      <c r="EC921" s="249" t="str">
        <f>IF(DataGoesHere!$B921="","",EA921/$CZ921)</f>
        <v/>
      </c>
      <c r="ED921" s="250" t="str">
        <f>IF(DataGoesHere!$B921="","",SUM(DZ$2:DZ921)/AVERAGE(EA:EA))</f>
        <v/>
      </c>
    </row>
    <row r="922" spans="20:134" x14ac:dyDescent="0.2">
      <c r="T922" s="240"/>
      <c r="U922" s="86"/>
      <c r="V922" s="86"/>
      <c r="W922" s="86"/>
      <c r="X922" s="86"/>
      <c r="Y922" s="86"/>
      <c r="Z922" s="86"/>
      <c r="AA922" s="86"/>
      <c r="AB922" s="245" t="str">
        <f>IF(DataGoesHere!$B922="","",(DataGoesHere!$B922/SUM(DataGoesHere!$B914:'DataGoesHere'!$B925)))</f>
        <v/>
      </c>
      <c r="AC922" s="86"/>
      <c r="AD922" s="86"/>
      <c r="AE922" s="241"/>
      <c r="CV922" s="310" t="str">
        <f>IF(DataGoesHere!B922="","",DataGoesHere!A922)</f>
        <v/>
      </c>
      <c r="CW922" s="271">
        <f t="shared" ca="1" si="36"/>
        <v>9</v>
      </c>
      <c r="CX922" s="272">
        <f t="shared" ca="1" si="37"/>
        <v>1.0625330005567626</v>
      </c>
      <c r="CY922" s="266">
        <f>DataGoesHere!A922</f>
        <v>921</v>
      </c>
      <c r="CZ922" s="19" t="str">
        <f>IF(DataGoesHere!B922="","",DataGoesHere!B922)</f>
        <v/>
      </c>
      <c r="DA922" s="19" t="str">
        <f>IF(DataGoesHere!B922="","",IF(AH$5="No",DataGoesHere!B922,DataGoesHere!B922-(AH$2*(DataGoesHere!A922-1))))</f>
        <v/>
      </c>
      <c r="DB922" s="19" t="str">
        <f>IF(DataGoesHere!B922="","",IF(AO$9="No",DataGoesHere!B922,DataGoesHere!B922/CX922))</f>
        <v/>
      </c>
      <c r="DC922" s="19" t="str">
        <f>IF(DataGoesHere!B922="","",IF(AO$9="No",DA922,DA922/CX922))</f>
        <v/>
      </c>
      <c r="DD922" s="293" t="str">
        <f>IF(CZ922="",IF(COUNTIF(DD$2:DD921,"Forecast")&lt;Output!E$43,"Forecast",""),"Actual")</f>
        <v/>
      </c>
      <c r="DF922" s="19" t="str">
        <f>IF(DataGoesHere!B921="",IF(DD922="Forecast",(Output!$E$47*IntermediateCalcs!DH921)+((1-Output!$E$47)*IntermediateCalcs!DF921),""),(Output!$E$47*IntermediateCalcs!DB921)+((1-Output!$E$47)*IntermediateCalcs!DF921))</f>
        <v/>
      </c>
      <c r="DG922" s="19" t="str">
        <f>IF(DataGoesHere!B921="",IF(DD922="Forecast",(Output!$G$47*(IntermediateCalcs!DF922-IntermediateCalcs!DF921))+((1-Output!$G$47)*IntermediateCalcs!DG921),""),(Output!$G$47*(IntermediateCalcs!DF922-IntermediateCalcs!DF921))+((1-Output!$G$47)*IntermediateCalcs!DG921))</f>
        <v/>
      </c>
      <c r="DH922" s="19" t="str">
        <f>IF(DataGoesHere!B921="",IF(DD922="Forecast",DF922+DG922,""),DF922+DG922)</f>
        <v/>
      </c>
      <c r="DI922" s="274" t="str">
        <f>IF(DH922="","",IF(IntermediateCalcs!$AO$9="Yes",IntermediateCalcs!DH922*$CX922,IntermediateCalcs!DH922))</f>
        <v/>
      </c>
      <c r="DJ922" s="250" t="str">
        <f>IF(DataGoesHere!$B922="","",($CZ922-DI922))</f>
        <v/>
      </c>
      <c r="DK922" s="250" t="str">
        <f>IF(DataGoesHere!$B922="","",ABS($CZ922-DI922))</f>
        <v/>
      </c>
      <c r="DL922" s="250" t="str">
        <f>IF(DataGoesHere!$B922="","",DK922^2)</f>
        <v/>
      </c>
      <c r="DM922" s="249" t="str">
        <f>IF(DataGoesHere!$B922="","",DK922/$CZ922)</f>
        <v/>
      </c>
      <c r="DN922" s="250" t="str">
        <f>IF(DataGoesHere!$B922="","",SUM(DJ$2:DJ922)/AVERAGE(DK:DK))</f>
        <v/>
      </c>
      <c r="DP922" s="19" t="str">
        <f>IF(DataGoesHere!B922="",IF($DD922="Forecast",(Output!E$48*IntermediateCalcs!CY922)+Output!G$48,""),(Output!E$48*IntermediateCalcs!CY922)+Output!G$48)</f>
        <v/>
      </c>
      <c r="DQ922" s="274" t="str">
        <f>IF(DP922="","",IF(IntermediateCalcs!$AO$9="Yes",IntermediateCalcs!DP922*$CX922,IntermediateCalcs!DP922))</f>
        <v/>
      </c>
      <c r="DR922" s="250" t="str">
        <f>IF(DataGoesHere!$B922="","",($CZ922-DQ922))</f>
        <v/>
      </c>
      <c r="DS922" s="250" t="str">
        <f>IF(DataGoesHere!$B922="","",ABS($CZ922-DQ922))</f>
        <v/>
      </c>
      <c r="DT922" s="250" t="str">
        <f>IF(DataGoesHere!$B922="","",DS922^2)</f>
        <v/>
      </c>
      <c r="DU922" s="249" t="str">
        <f>IF(DataGoesHere!$B922="","",DS922/$CZ922)</f>
        <v/>
      </c>
      <c r="DV922" s="250" t="str">
        <f>IF(DataGoesHere!$B922="","",SUM(DR$2:DR922)/AVERAGE(DS:DS))</f>
        <v/>
      </c>
      <c r="DX922" s="19" t="str">
        <f>IF(DataGoesHere!$B921="","",(DB916*(Output!$O$49/Output!$P$49))+(IntermediateCalcs!DB917*(Output!$M$49/Output!$P$49))+(IntermediateCalcs!DB918*(Output!$K$49/Output!$P$49))+(DB919*(Output!$I$49/Output!$P$49))+(IntermediateCalcs!DB920*(Output!$G$49/Output!$P$49))+(IntermediateCalcs!DB921*(Output!$E$49/Output!$P$49)))</f>
        <v/>
      </c>
      <c r="DY922" s="274" t="str">
        <f>IF(DX922="","",IF(IntermediateCalcs!$AO$9="Yes",IntermediateCalcs!DX922*$CX922,IntermediateCalcs!DX922))</f>
        <v/>
      </c>
      <c r="DZ922" s="250" t="str">
        <f>IF(DataGoesHere!$B922="","",($CZ922-DY922))</f>
        <v/>
      </c>
      <c r="EA922" s="250" t="str">
        <f>IF(DataGoesHere!$B922="","",ABS($CZ922-DY922))</f>
        <v/>
      </c>
      <c r="EB922" s="250" t="str">
        <f>IF(DataGoesHere!$B922="","",EA922^2)</f>
        <v/>
      </c>
      <c r="EC922" s="249" t="str">
        <f>IF(DataGoesHere!$B922="","",EA922/$CZ922)</f>
        <v/>
      </c>
      <c r="ED922" s="250" t="str">
        <f>IF(DataGoesHere!$B922="","",SUM(DZ$2:DZ922)/AVERAGE(EA:EA))</f>
        <v/>
      </c>
    </row>
    <row r="923" spans="20:134" x14ac:dyDescent="0.2">
      <c r="T923" s="240"/>
      <c r="U923" s="86"/>
      <c r="V923" s="86"/>
      <c r="W923" s="86"/>
      <c r="X923" s="86"/>
      <c r="Y923" s="86"/>
      <c r="Z923" s="86"/>
      <c r="AA923" s="86"/>
      <c r="AB923" s="86"/>
      <c r="AC923" s="245" t="str">
        <f>IF(DataGoesHere!$B923="","",(DataGoesHere!$B923/SUM(DataGoesHere!$B914:'DataGoesHere'!$B925)))</f>
        <v/>
      </c>
      <c r="AD923" s="86"/>
      <c r="AE923" s="241"/>
      <c r="CV923" s="310" t="str">
        <f>IF(DataGoesHere!B923="","",DataGoesHere!A923)</f>
        <v/>
      </c>
      <c r="CW923" s="271">
        <f t="shared" ca="1" si="36"/>
        <v>10</v>
      </c>
      <c r="CX923" s="272">
        <f t="shared" ca="1" si="37"/>
        <v>0.92557634012077306</v>
      </c>
      <c r="CY923" s="266">
        <f>DataGoesHere!A923</f>
        <v>922</v>
      </c>
      <c r="CZ923" s="19" t="str">
        <f>IF(DataGoesHere!B923="","",DataGoesHere!B923)</f>
        <v/>
      </c>
      <c r="DA923" s="19" t="str">
        <f>IF(DataGoesHere!B923="","",IF(AH$5="No",DataGoesHere!B923,DataGoesHere!B923-(AH$2*(DataGoesHere!A923-1))))</f>
        <v/>
      </c>
      <c r="DB923" s="19" t="str">
        <f>IF(DataGoesHere!B923="","",IF(AO$9="No",DataGoesHere!B923,DataGoesHere!B923/CX923))</f>
        <v/>
      </c>
      <c r="DC923" s="19" t="str">
        <f>IF(DataGoesHere!B923="","",IF(AO$9="No",DA923,DA923/CX923))</f>
        <v/>
      </c>
      <c r="DD923" s="293" t="str">
        <f>IF(CZ923="",IF(COUNTIF(DD$2:DD922,"Forecast")&lt;Output!E$43,"Forecast",""),"Actual")</f>
        <v/>
      </c>
      <c r="DF923" s="19" t="str">
        <f>IF(DataGoesHere!B922="",IF(DD923="Forecast",(Output!$E$47*IntermediateCalcs!DH922)+((1-Output!$E$47)*IntermediateCalcs!DF922),""),(Output!$E$47*IntermediateCalcs!DB922)+((1-Output!$E$47)*IntermediateCalcs!DF922))</f>
        <v/>
      </c>
      <c r="DG923" s="19" t="str">
        <f>IF(DataGoesHere!B922="",IF(DD923="Forecast",(Output!$G$47*(IntermediateCalcs!DF923-IntermediateCalcs!DF922))+((1-Output!$G$47)*IntermediateCalcs!DG922),""),(Output!$G$47*(IntermediateCalcs!DF923-IntermediateCalcs!DF922))+((1-Output!$G$47)*IntermediateCalcs!DG922))</f>
        <v/>
      </c>
      <c r="DH923" s="19" t="str">
        <f>IF(DataGoesHere!B922="",IF(DD923="Forecast",DF923+DG923,""),DF923+DG923)</f>
        <v/>
      </c>
      <c r="DI923" s="274" t="str">
        <f>IF(DH923="","",IF(IntermediateCalcs!$AO$9="Yes",IntermediateCalcs!DH923*$CX923,IntermediateCalcs!DH923))</f>
        <v/>
      </c>
      <c r="DJ923" s="250" t="str">
        <f>IF(DataGoesHere!$B923="","",($CZ923-DI923))</f>
        <v/>
      </c>
      <c r="DK923" s="250" t="str">
        <f>IF(DataGoesHere!$B923="","",ABS($CZ923-DI923))</f>
        <v/>
      </c>
      <c r="DL923" s="250" t="str">
        <f>IF(DataGoesHere!$B923="","",DK923^2)</f>
        <v/>
      </c>
      <c r="DM923" s="249" t="str">
        <f>IF(DataGoesHere!$B923="","",DK923/$CZ923)</f>
        <v/>
      </c>
      <c r="DN923" s="250" t="str">
        <f>IF(DataGoesHere!$B923="","",SUM(DJ$2:DJ923)/AVERAGE(DK:DK))</f>
        <v/>
      </c>
      <c r="DP923" s="19" t="str">
        <f>IF(DataGoesHere!B923="",IF($DD923="Forecast",(Output!E$48*IntermediateCalcs!CY923)+Output!G$48,""),(Output!E$48*IntermediateCalcs!CY923)+Output!G$48)</f>
        <v/>
      </c>
      <c r="DQ923" s="274" t="str">
        <f>IF(DP923="","",IF(IntermediateCalcs!$AO$9="Yes",IntermediateCalcs!DP923*$CX923,IntermediateCalcs!DP923))</f>
        <v/>
      </c>
      <c r="DR923" s="250" t="str">
        <f>IF(DataGoesHere!$B923="","",($CZ923-DQ923))</f>
        <v/>
      </c>
      <c r="DS923" s="250" t="str">
        <f>IF(DataGoesHere!$B923="","",ABS($CZ923-DQ923))</f>
        <v/>
      </c>
      <c r="DT923" s="250" t="str">
        <f>IF(DataGoesHere!$B923="","",DS923^2)</f>
        <v/>
      </c>
      <c r="DU923" s="249" t="str">
        <f>IF(DataGoesHere!$B923="","",DS923/$CZ923)</f>
        <v/>
      </c>
      <c r="DV923" s="250" t="str">
        <f>IF(DataGoesHere!$B923="","",SUM(DR$2:DR923)/AVERAGE(DS:DS))</f>
        <v/>
      </c>
      <c r="DX923" s="19" t="str">
        <f>IF(DataGoesHere!$B922="","",(DB917*(Output!$O$49/Output!$P$49))+(IntermediateCalcs!DB918*(Output!$M$49/Output!$P$49))+(IntermediateCalcs!DB919*(Output!$K$49/Output!$P$49))+(DB920*(Output!$I$49/Output!$P$49))+(IntermediateCalcs!DB921*(Output!$G$49/Output!$P$49))+(IntermediateCalcs!DB922*(Output!$E$49/Output!$P$49)))</f>
        <v/>
      </c>
      <c r="DY923" s="274" t="str">
        <f>IF(DX923="","",IF(IntermediateCalcs!$AO$9="Yes",IntermediateCalcs!DX923*$CX923,IntermediateCalcs!DX923))</f>
        <v/>
      </c>
      <c r="DZ923" s="250" t="str">
        <f>IF(DataGoesHere!$B923="","",($CZ923-DY923))</f>
        <v/>
      </c>
      <c r="EA923" s="250" t="str">
        <f>IF(DataGoesHere!$B923="","",ABS($CZ923-DY923))</f>
        <v/>
      </c>
      <c r="EB923" s="250" t="str">
        <f>IF(DataGoesHere!$B923="","",EA923^2)</f>
        <v/>
      </c>
      <c r="EC923" s="249" t="str">
        <f>IF(DataGoesHere!$B923="","",EA923/$CZ923)</f>
        <v/>
      </c>
      <c r="ED923" s="250" t="str">
        <f>IF(DataGoesHere!$B923="","",SUM(DZ$2:DZ923)/AVERAGE(EA:EA))</f>
        <v/>
      </c>
    </row>
    <row r="924" spans="20:134" x14ac:dyDescent="0.2">
      <c r="T924" s="240"/>
      <c r="U924" s="86"/>
      <c r="V924" s="86"/>
      <c r="W924" s="86"/>
      <c r="X924" s="86"/>
      <c r="Y924" s="86"/>
      <c r="Z924" s="86"/>
      <c r="AA924" s="86"/>
      <c r="AB924" s="86"/>
      <c r="AC924" s="86"/>
      <c r="AD924" s="245" t="str">
        <f>IF(DataGoesHere!$B924="","",(DataGoesHere!$B924/SUM(DataGoesHere!$B914:'DataGoesHere'!$B925)))</f>
        <v/>
      </c>
      <c r="AE924" s="241"/>
      <c r="CV924" s="310" t="str">
        <f>IF(DataGoesHere!B924="","",DataGoesHere!A924)</f>
        <v/>
      </c>
      <c r="CW924" s="271">
        <f t="shared" ca="1" si="36"/>
        <v>11</v>
      </c>
      <c r="CX924" s="272">
        <f t="shared" ca="1" si="37"/>
        <v>0.97463169608807265</v>
      </c>
      <c r="CY924" s="266">
        <f>DataGoesHere!A924</f>
        <v>923</v>
      </c>
      <c r="CZ924" s="19" t="str">
        <f>IF(DataGoesHere!B924="","",DataGoesHere!B924)</f>
        <v/>
      </c>
      <c r="DA924" s="19" t="str">
        <f>IF(DataGoesHere!B924="","",IF(AH$5="No",DataGoesHere!B924,DataGoesHere!B924-(AH$2*(DataGoesHere!A924-1))))</f>
        <v/>
      </c>
      <c r="DB924" s="19" t="str">
        <f>IF(DataGoesHere!B924="","",IF(AO$9="No",DataGoesHere!B924,DataGoesHere!B924/CX924))</f>
        <v/>
      </c>
      <c r="DC924" s="19" t="str">
        <f>IF(DataGoesHere!B924="","",IF(AO$9="No",DA924,DA924/CX924))</f>
        <v/>
      </c>
      <c r="DD924" s="293" t="str">
        <f>IF(CZ924="",IF(COUNTIF(DD$2:DD923,"Forecast")&lt;Output!E$43,"Forecast",""),"Actual")</f>
        <v/>
      </c>
      <c r="DF924" s="19" t="str">
        <f>IF(DataGoesHere!B923="",IF(DD924="Forecast",(Output!$E$47*IntermediateCalcs!DH923)+((1-Output!$E$47)*IntermediateCalcs!DF923),""),(Output!$E$47*IntermediateCalcs!DB923)+((1-Output!$E$47)*IntermediateCalcs!DF923))</f>
        <v/>
      </c>
      <c r="DG924" s="19" t="str">
        <f>IF(DataGoesHere!B923="",IF(DD924="Forecast",(Output!$G$47*(IntermediateCalcs!DF924-IntermediateCalcs!DF923))+((1-Output!$G$47)*IntermediateCalcs!DG923),""),(Output!$G$47*(IntermediateCalcs!DF924-IntermediateCalcs!DF923))+((1-Output!$G$47)*IntermediateCalcs!DG923))</f>
        <v/>
      </c>
      <c r="DH924" s="19" t="str">
        <f>IF(DataGoesHere!B923="",IF(DD924="Forecast",DF924+DG924,""),DF924+DG924)</f>
        <v/>
      </c>
      <c r="DI924" s="274" t="str">
        <f>IF(DH924="","",IF(IntermediateCalcs!$AO$9="Yes",IntermediateCalcs!DH924*$CX924,IntermediateCalcs!DH924))</f>
        <v/>
      </c>
      <c r="DJ924" s="250" t="str">
        <f>IF(DataGoesHere!$B924="","",($CZ924-DI924))</f>
        <v/>
      </c>
      <c r="DK924" s="250" t="str">
        <f>IF(DataGoesHere!$B924="","",ABS($CZ924-DI924))</f>
        <v/>
      </c>
      <c r="DL924" s="250" t="str">
        <f>IF(DataGoesHere!$B924="","",DK924^2)</f>
        <v/>
      </c>
      <c r="DM924" s="249" t="str">
        <f>IF(DataGoesHere!$B924="","",DK924/$CZ924)</f>
        <v/>
      </c>
      <c r="DN924" s="250" t="str">
        <f>IF(DataGoesHere!$B924="","",SUM(DJ$2:DJ924)/AVERAGE(DK:DK))</f>
        <v/>
      </c>
      <c r="DP924" s="19" t="str">
        <f>IF(DataGoesHere!B924="",IF($DD924="Forecast",(Output!E$48*IntermediateCalcs!CY924)+Output!G$48,""),(Output!E$48*IntermediateCalcs!CY924)+Output!G$48)</f>
        <v/>
      </c>
      <c r="DQ924" s="274" t="str">
        <f>IF(DP924="","",IF(IntermediateCalcs!$AO$9="Yes",IntermediateCalcs!DP924*$CX924,IntermediateCalcs!DP924))</f>
        <v/>
      </c>
      <c r="DR924" s="250" t="str">
        <f>IF(DataGoesHere!$B924="","",($CZ924-DQ924))</f>
        <v/>
      </c>
      <c r="DS924" s="250" t="str">
        <f>IF(DataGoesHere!$B924="","",ABS($CZ924-DQ924))</f>
        <v/>
      </c>
      <c r="DT924" s="250" t="str">
        <f>IF(DataGoesHere!$B924="","",DS924^2)</f>
        <v/>
      </c>
      <c r="DU924" s="249" t="str">
        <f>IF(DataGoesHere!$B924="","",DS924/$CZ924)</f>
        <v/>
      </c>
      <c r="DV924" s="250" t="str">
        <f>IF(DataGoesHere!$B924="","",SUM(DR$2:DR924)/AVERAGE(DS:DS))</f>
        <v/>
      </c>
      <c r="DX924" s="19" t="str">
        <f>IF(DataGoesHere!$B923="","",(DB918*(Output!$O$49/Output!$P$49))+(IntermediateCalcs!DB919*(Output!$M$49/Output!$P$49))+(IntermediateCalcs!DB920*(Output!$K$49/Output!$P$49))+(DB921*(Output!$I$49/Output!$P$49))+(IntermediateCalcs!DB922*(Output!$G$49/Output!$P$49))+(IntermediateCalcs!DB923*(Output!$E$49/Output!$P$49)))</f>
        <v/>
      </c>
      <c r="DY924" s="274" t="str">
        <f>IF(DX924="","",IF(IntermediateCalcs!$AO$9="Yes",IntermediateCalcs!DX924*$CX924,IntermediateCalcs!DX924))</f>
        <v/>
      </c>
      <c r="DZ924" s="250" t="str">
        <f>IF(DataGoesHere!$B924="","",($CZ924-DY924))</f>
        <v/>
      </c>
      <c r="EA924" s="250" t="str">
        <f>IF(DataGoesHere!$B924="","",ABS($CZ924-DY924))</f>
        <v/>
      </c>
      <c r="EB924" s="250" t="str">
        <f>IF(DataGoesHere!$B924="","",EA924^2)</f>
        <v/>
      </c>
      <c r="EC924" s="249" t="str">
        <f>IF(DataGoesHere!$B924="","",EA924/$CZ924)</f>
        <v/>
      </c>
      <c r="ED924" s="250" t="str">
        <f>IF(DataGoesHere!$B924="","",SUM(DZ$2:DZ924)/AVERAGE(EA:EA))</f>
        <v/>
      </c>
    </row>
    <row r="925" spans="20:134" x14ac:dyDescent="0.2">
      <c r="T925" s="242"/>
      <c r="U925" s="243"/>
      <c r="V925" s="243"/>
      <c r="W925" s="243"/>
      <c r="X925" s="243"/>
      <c r="Y925" s="243"/>
      <c r="Z925" s="243"/>
      <c r="AA925" s="243"/>
      <c r="AB925" s="243"/>
      <c r="AC925" s="243"/>
      <c r="AD925" s="243"/>
      <c r="AE925" s="246" t="str">
        <f>IF(DataGoesHere!$B925="","",(DataGoesHere!$B925/SUM(DataGoesHere!$B914:'DataGoesHere'!$B925)))</f>
        <v/>
      </c>
      <c r="CV925" s="310" t="str">
        <f>IF(DataGoesHere!B925="","",DataGoesHere!A925)</f>
        <v/>
      </c>
      <c r="CW925" s="271">
        <f t="shared" ca="1" si="36"/>
        <v>12</v>
      </c>
      <c r="CX925" s="272">
        <f t="shared" ca="1" si="37"/>
        <v>1.0054005237672714</v>
      </c>
      <c r="CY925" s="266">
        <f>DataGoesHere!A925</f>
        <v>924</v>
      </c>
      <c r="CZ925" s="19" t="str">
        <f>IF(DataGoesHere!B925="","",DataGoesHere!B925)</f>
        <v/>
      </c>
      <c r="DA925" s="19" t="str">
        <f>IF(DataGoesHere!B925="","",IF(AH$5="No",DataGoesHere!B925,DataGoesHere!B925-(AH$2*(DataGoesHere!A925-1))))</f>
        <v/>
      </c>
      <c r="DB925" s="19" t="str">
        <f>IF(DataGoesHere!B925="","",IF(AO$9="No",DataGoesHere!B925,DataGoesHere!B925/CX925))</f>
        <v/>
      </c>
      <c r="DC925" s="19" t="str">
        <f>IF(DataGoesHere!B925="","",IF(AO$9="No",DA925,DA925/CX925))</f>
        <v/>
      </c>
      <c r="DD925" s="293" t="str">
        <f>IF(CZ925="",IF(COUNTIF(DD$2:DD924,"Forecast")&lt;Output!E$43,"Forecast",""),"Actual")</f>
        <v/>
      </c>
      <c r="DF925" s="19" t="str">
        <f>IF(DataGoesHere!B924="",IF(DD925="Forecast",(Output!$E$47*IntermediateCalcs!DH924)+((1-Output!$E$47)*IntermediateCalcs!DF924),""),(Output!$E$47*IntermediateCalcs!DB924)+((1-Output!$E$47)*IntermediateCalcs!DF924))</f>
        <v/>
      </c>
      <c r="DG925" s="19" t="str">
        <f>IF(DataGoesHere!B924="",IF(DD925="Forecast",(Output!$G$47*(IntermediateCalcs!DF925-IntermediateCalcs!DF924))+((1-Output!$G$47)*IntermediateCalcs!DG924),""),(Output!$G$47*(IntermediateCalcs!DF925-IntermediateCalcs!DF924))+((1-Output!$G$47)*IntermediateCalcs!DG924))</f>
        <v/>
      </c>
      <c r="DH925" s="19" t="str">
        <f>IF(DataGoesHere!B924="",IF(DD925="Forecast",DF925+DG925,""),DF925+DG925)</f>
        <v/>
      </c>
      <c r="DI925" s="274" t="str">
        <f>IF(DH925="","",IF(IntermediateCalcs!$AO$9="Yes",IntermediateCalcs!DH925*$CX925,IntermediateCalcs!DH925))</f>
        <v/>
      </c>
      <c r="DJ925" s="250" t="str">
        <f>IF(DataGoesHere!$B925="","",($CZ925-DI925))</f>
        <v/>
      </c>
      <c r="DK925" s="250" t="str">
        <f>IF(DataGoesHere!$B925="","",ABS($CZ925-DI925))</f>
        <v/>
      </c>
      <c r="DL925" s="250" t="str">
        <f>IF(DataGoesHere!$B925="","",DK925^2)</f>
        <v/>
      </c>
      <c r="DM925" s="249" t="str">
        <f>IF(DataGoesHere!$B925="","",DK925/$CZ925)</f>
        <v/>
      </c>
      <c r="DN925" s="250" t="str">
        <f>IF(DataGoesHere!$B925="","",SUM(DJ$2:DJ925)/AVERAGE(DK:DK))</f>
        <v/>
      </c>
      <c r="DP925" s="19" t="str">
        <f>IF(DataGoesHere!B925="",IF($DD925="Forecast",(Output!E$48*IntermediateCalcs!CY925)+Output!G$48,""),(Output!E$48*IntermediateCalcs!CY925)+Output!G$48)</f>
        <v/>
      </c>
      <c r="DQ925" s="274" t="str">
        <f>IF(DP925="","",IF(IntermediateCalcs!$AO$9="Yes",IntermediateCalcs!DP925*$CX925,IntermediateCalcs!DP925))</f>
        <v/>
      </c>
      <c r="DR925" s="250" t="str">
        <f>IF(DataGoesHere!$B925="","",($CZ925-DQ925))</f>
        <v/>
      </c>
      <c r="DS925" s="250" t="str">
        <f>IF(DataGoesHere!$B925="","",ABS($CZ925-DQ925))</f>
        <v/>
      </c>
      <c r="DT925" s="250" t="str">
        <f>IF(DataGoesHere!$B925="","",DS925^2)</f>
        <v/>
      </c>
      <c r="DU925" s="249" t="str">
        <f>IF(DataGoesHere!$B925="","",DS925/$CZ925)</f>
        <v/>
      </c>
      <c r="DV925" s="250" t="str">
        <f>IF(DataGoesHere!$B925="","",SUM(DR$2:DR925)/AVERAGE(DS:DS))</f>
        <v/>
      </c>
      <c r="DX925" s="19" t="str">
        <f>IF(DataGoesHere!$B924="","",(DB919*(Output!$O$49/Output!$P$49))+(IntermediateCalcs!DB920*(Output!$M$49/Output!$P$49))+(IntermediateCalcs!DB921*(Output!$K$49/Output!$P$49))+(DB922*(Output!$I$49/Output!$P$49))+(IntermediateCalcs!DB923*(Output!$G$49/Output!$P$49))+(IntermediateCalcs!DB924*(Output!$E$49/Output!$P$49)))</f>
        <v/>
      </c>
      <c r="DY925" s="274" t="str">
        <f>IF(DX925="","",IF(IntermediateCalcs!$AO$9="Yes",IntermediateCalcs!DX925*$CX925,IntermediateCalcs!DX925))</f>
        <v/>
      </c>
      <c r="DZ925" s="250" t="str">
        <f>IF(DataGoesHere!$B925="","",($CZ925-DY925))</f>
        <v/>
      </c>
      <c r="EA925" s="250" t="str">
        <f>IF(DataGoesHere!$B925="","",ABS($CZ925-DY925))</f>
        <v/>
      </c>
      <c r="EB925" s="250" t="str">
        <f>IF(DataGoesHere!$B925="","",EA925^2)</f>
        <v/>
      </c>
      <c r="EC925" s="249" t="str">
        <f>IF(DataGoesHere!$B925="","",EA925/$CZ925)</f>
        <v/>
      </c>
      <c r="ED925" s="250" t="str">
        <f>IF(DataGoesHere!$B925="","",SUM(DZ$2:DZ925)/AVERAGE(EA:EA))</f>
        <v/>
      </c>
    </row>
    <row r="926" spans="20:134" x14ac:dyDescent="0.2">
      <c r="T926" s="244" t="str">
        <f>IF(DataGoesHere!$B926="","",(DataGoesHere!$B926/SUM(DataGoesHere!$B926:'DataGoesHere'!$B937)))</f>
        <v/>
      </c>
      <c r="U926" s="238"/>
      <c r="V926" s="238"/>
      <c r="W926" s="238"/>
      <c r="X926" s="238"/>
      <c r="Y926" s="238"/>
      <c r="Z926" s="238"/>
      <c r="AA926" s="238"/>
      <c r="AB926" s="238"/>
      <c r="AC926" s="238"/>
      <c r="AD926" s="238"/>
      <c r="AE926" s="239"/>
      <c r="CV926" s="310" t="str">
        <f>IF(DataGoesHere!B926="","",DataGoesHere!A926)</f>
        <v/>
      </c>
      <c r="CW926" s="271">
        <f t="shared" ca="1" si="36"/>
        <v>1</v>
      </c>
      <c r="CX926" s="272">
        <f t="shared" ca="1" si="37"/>
        <v>1.3236179355303281</v>
      </c>
      <c r="CY926" s="266">
        <f>DataGoesHere!A926</f>
        <v>925</v>
      </c>
      <c r="CZ926" s="19" t="str">
        <f>IF(DataGoesHere!B926="","",DataGoesHere!B926)</f>
        <v/>
      </c>
      <c r="DA926" s="19" t="str">
        <f>IF(DataGoesHere!B926="","",IF(AH$5="No",DataGoesHere!B926,DataGoesHere!B926-(AH$2*(DataGoesHere!A926-1))))</f>
        <v/>
      </c>
      <c r="DB926" s="19" t="str">
        <f>IF(DataGoesHere!B926="","",IF(AO$9="No",DataGoesHere!B926,DataGoesHere!B926/CX926))</f>
        <v/>
      </c>
      <c r="DC926" s="19" t="str">
        <f>IF(DataGoesHere!B926="","",IF(AO$9="No",DA926,DA926/CX926))</f>
        <v/>
      </c>
      <c r="DD926" s="293" t="str">
        <f>IF(CZ926="",IF(COUNTIF(DD$2:DD925,"Forecast")&lt;Output!E$43,"Forecast",""),"Actual")</f>
        <v/>
      </c>
      <c r="DF926" s="19" t="str">
        <f>IF(DataGoesHere!B925="",IF(DD926="Forecast",(Output!$E$47*IntermediateCalcs!DH925)+((1-Output!$E$47)*IntermediateCalcs!DF925),""),(Output!$E$47*IntermediateCalcs!DB925)+((1-Output!$E$47)*IntermediateCalcs!DF925))</f>
        <v/>
      </c>
      <c r="DG926" s="19" t="str">
        <f>IF(DataGoesHere!B925="",IF(DD926="Forecast",(Output!$G$47*(IntermediateCalcs!DF926-IntermediateCalcs!DF925))+((1-Output!$G$47)*IntermediateCalcs!DG925),""),(Output!$G$47*(IntermediateCalcs!DF926-IntermediateCalcs!DF925))+((1-Output!$G$47)*IntermediateCalcs!DG925))</f>
        <v/>
      </c>
      <c r="DH926" s="19" t="str">
        <f>IF(DataGoesHere!B925="",IF(DD926="Forecast",DF926+DG926,""),DF926+DG926)</f>
        <v/>
      </c>
      <c r="DI926" s="274" t="str">
        <f>IF(DH926="","",IF(IntermediateCalcs!$AO$9="Yes",IntermediateCalcs!DH926*$CX926,IntermediateCalcs!DH926))</f>
        <v/>
      </c>
      <c r="DJ926" s="250" t="str">
        <f>IF(DataGoesHere!$B926="","",($CZ926-DI926))</f>
        <v/>
      </c>
      <c r="DK926" s="250" t="str">
        <f>IF(DataGoesHere!$B926="","",ABS($CZ926-DI926))</f>
        <v/>
      </c>
      <c r="DL926" s="250" t="str">
        <f>IF(DataGoesHere!$B926="","",DK926^2)</f>
        <v/>
      </c>
      <c r="DM926" s="249" t="str">
        <f>IF(DataGoesHere!$B926="","",DK926/$CZ926)</f>
        <v/>
      </c>
      <c r="DN926" s="250" t="str">
        <f>IF(DataGoesHere!$B926="","",SUM(DJ$2:DJ926)/AVERAGE(DK:DK))</f>
        <v/>
      </c>
      <c r="DP926" s="19" t="str">
        <f>IF(DataGoesHere!B926="",IF($DD926="Forecast",(Output!E$48*IntermediateCalcs!CY926)+Output!G$48,""),(Output!E$48*IntermediateCalcs!CY926)+Output!G$48)</f>
        <v/>
      </c>
      <c r="DQ926" s="274" t="str">
        <f>IF(DP926="","",IF(IntermediateCalcs!$AO$9="Yes",IntermediateCalcs!DP926*$CX926,IntermediateCalcs!DP926))</f>
        <v/>
      </c>
      <c r="DR926" s="250" t="str">
        <f>IF(DataGoesHere!$B926="","",($CZ926-DQ926))</f>
        <v/>
      </c>
      <c r="DS926" s="250" t="str">
        <f>IF(DataGoesHere!$B926="","",ABS($CZ926-DQ926))</f>
        <v/>
      </c>
      <c r="DT926" s="250" t="str">
        <f>IF(DataGoesHere!$B926="","",DS926^2)</f>
        <v/>
      </c>
      <c r="DU926" s="249" t="str">
        <f>IF(DataGoesHere!$B926="","",DS926/$CZ926)</f>
        <v/>
      </c>
      <c r="DV926" s="250" t="str">
        <f>IF(DataGoesHere!$B926="","",SUM(DR$2:DR926)/AVERAGE(DS:DS))</f>
        <v/>
      </c>
      <c r="DX926" s="19" t="str">
        <f>IF(DataGoesHere!$B925="","",(DB920*(Output!$O$49/Output!$P$49))+(IntermediateCalcs!DB921*(Output!$M$49/Output!$P$49))+(IntermediateCalcs!DB922*(Output!$K$49/Output!$P$49))+(DB923*(Output!$I$49/Output!$P$49))+(IntermediateCalcs!DB924*(Output!$G$49/Output!$P$49))+(IntermediateCalcs!DB925*(Output!$E$49/Output!$P$49)))</f>
        <v/>
      </c>
      <c r="DY926" s="274" t="str">
        <f>IF(DX926="","",IF(IntermediateCalcs!$AO$9="Yes",IntermediateCalcs!DX926*$CX926,IntermediateCalcs!DX926))</f>
        <v/>
      </c>
      <c r="DZ926" s="250" t="str">
        <f>IF(DataGoesHere!$B926="","",($CZ926-DY926))</f>
        <v/>
      </c>
      <c r="EA926" s="250" t="str">
        <f>IF(DataGoesHere!$B926="","",ABS($CZ926-DY926))</f>
        <v/>
      </c>
      <c r="EB926" s="250" t="str">
        <f>IF(DataGoesHere!$B926="","",EA926^2)</f>
        <v/>
      </c>
      <c r="EC926" s="249" t="str">
        <f>IF(DataGoesHere!$B926="","",EA926/$CZ926)</f>
        <v/>
      </c>
      <c r="ED926" s="250" t="str">
        <f>IF(DataGoesHere!$B926="","",SUM(DZ$2:DZ926)/AVERAGE(EA:EA))</f>
        <v/>
      </c>
    </row>
    <row r="927" spans="20:134" x14ac:dyDescent="0.2">
      <c r="T927" s="240"/>
      <c r="U927" s="245" t="str">
        <f>IF(DataGoesHere!$B927="","",(DataGoesHere!$B927/SUM(DataGoesHere!$B927:'DataGoesHere'!$B937)))</f>
        <v/>
      </c>
      <c r="V927" s="86"/>
      <c r="W927" s="86"/>
      <c r="X927" s="86"/>
      <c r="Y927" s="86"/>
      <c r="Z927" s="86"/>
      <c r="AA927" s="86"/>
      <c r="AB927" s="86"/>
      <c r="AC927" s="86"/>
      <c r="AD927" s="86"/>
      <c r="AE927" s="241"/>
      <c r="CV927" s="310" t="str">
        <f>IF(DataGoesHere!B927="","",DataGoesHere!A927)</f>
        <v/>
      </c>
      <c r="CW927" s="271">
        <f t="shared" ca="1" si="36"/>
        <v>2</v>
      </c>
      <c r="CX927" s="272">
        <f t="shared" ca="1" si="37"/>
        <v>0.80574490527728204</v>
      </c>
      <c r="CY927" s="266">
        <f>DataGoesHere!A927</f>
        <v>926</v>
      </c>
      <c r="CZ927" s="19" t="str">
        <f>IF(DataGoesHere!B927="","",DataGoesHere!B927)</f>
        <v/>
      </c>
      <c r="DA927" s="19" t="str">
        <f>IF(DataGoesHere!B927="","",IF(AH$5="No",DataGoesHere!B927,DataGoesHere!B927-(AH$2*(DataGoesHere!A927-1))))</f>
        <v/>
      </c>
      <c r="DB927" s="19" t="str">
        <f>IF(DataGoesHere!B927="","",IF(AO$9="No",DataGoesHere!B927,DataGoesHere!B927/CX927))</f>
        <v/>
      </c>
      <c r="DC927" s="19" t="str">
        <f>IF(DataGoesHere!B927="","",IF(AO$9="No",DA927,DA927/CX927))</f>
        <v/>
      </c>
      <c r="DD927" s="293" t="str">
        <f>IF(CZ927="",IF(COUNTIF(DD$2:DD926,"Forecast")&lt;Output!E$43,"Forecast",""),"Actual")</f>
        <v/>
      </c>
      <c r="DF927" s="19" t="str">
        <f>IF(DataGoesHere!B926="",IF(DD927="Forecast",(Output!$E$47*IntermediateCalcs!DH926)+((1-Output!$E$47)*IntermediateCalcs!DF926),""),(Output!$E$47*IntermediateCalcs!DB926)+((1-Output!$E$47)*IntermediateCalcs!DF926))</f>
        <v/>
      </c>
      <c r="DG927" s="19" t="str">
        <f>IF(DataGoesHere!B926="",IF(DD927="Forecast",(Output!$G$47*(IntermediateCalcs!DF927-IntermediateCalcs!DF926))+((1-Output!$G$47)*IntermediateCalcs!DG926),""),(Output!$G$47*(IntermediateCalcs!DF927-IntermediateCalcs!DF926))+((1-Output!$G$47)*IntermediateCalcs!DG926))</f>
        <v/>
      </c>
      <c r="DH927" s="19" t="str">
        <f>IF(DataGoesHere!B926="",IF(DD927="Forecast",DF927+DG927,""),DF927+DG927)</f>
        <v/>
      </c>
      <c r="DI927" s="274" t="str">
        <f>IF(DH927="","",IF(IntermediateCalcs!$AO$9="Yes",IntermediateCalcs!DH927*$CX927,IntermediateCalcs!DH927))</f>
        <v/>
      </c>
      <c r="DJ927" s="250" t="str">
        <f>IF(DataGoesHere!$B927="","",($CZ927-DI927))</f>
        <v/>
      </c>
      <c r="DK927" s="250" t="str">
        <f>IF(DataGoesHere!$B927="","",ABS($CZ927-DI927))</f>
        <v/>
      </c>
      <c r="DL927" s="250" t="str">
        <f>IF(DataGoesHere!$B927="","",DK927^2)</f>
        <v/>
      </c>
      <c r="DM927" s="249" t="str">
        <f>IF(DataGoesHere!$B927="","",DK927/$CZ927)</f>
        <v/>
      </c>
      <c r="DN927" s="250" t="str">
        <f>IF(DataGoesHere!$B927="","",SUM(DJ$2:DJ927)/AVERAGE(DK:DK))</f>
        <v/>
      </c>
      <c r="DP927" s="19" t="str">
        <f>IF(DataGoesHere!B927="",IF($DD927="Forecast",(Output!E$48*IntermediateCalcs!CY927)+Output!G$48,""),(Output!E$48*IntermediateCalcs!CY927)+Output!G$48)</f>
        <v/>
      </c>
      <c r="DQ927" s="274" t="str">
        <f>IF(DP927="","",IF(IntermediateCalcs!$AO$9="Yes",IntermediateCalcs!DP927*$CX927,IntermediateCalcs!DP927))</f>
        <v/>
      </c>
      <c r="DR927" s="250" t="str">
        <f>IF(DataGoesHere!$B927="","",($CZ927-DQ927))</f>
        <v/>
      </c>
      <c r="DS927" s="250" t="str">
        <f>IF(DataGoesHere!$B927="","",ABS($CZ927-DQ927))</f>
        <v/>
      </c>
      <c r="DT927" s="250" t="str">
        <f>IF(DataGoesHere!$B927="","",DS927^2)</f>
        <v/>
      </c>
      <c r="DU927" s="249" t="str">
        <f>IF(DataGoesHere!$B927="","",DS927/$CZ927)</f>
        <v/>
      </c>
      <c r="DV927" s="250" t="str">
        <f>IF(DataGoesHere!$B927="","",SUM(DR$2:DR927)/AVERAGE(DS:DS))</f>
        <v/>
      </c>
      <c r="DX927" s="19" t="str">
        <f>IF(DataGoesHere!$B926="","",(DB921*(Output!$O$49/Output!$P$49))+(IntermediateCalcs!DB922*(Output!$M$49/Output!$P$49))+(IntermediateCalcs!DB923*(Output!$K$49/Output!$P$49))+(DB924*(Output!$I$49/Output!$P$49))+(IntermediateCalcs!DB925*(Output!$G$49/Output!$P$49))+(IntermediateCalcs!DB926*(Output!$E$49/Output!$P$49)))</f>
        <v/>
      </c>
      <c r="DY927" s="274" t="str">
        <f>IF(DX927="","",IF(IntermediateCalcs!$AO$9="Yes",IntermediateCalcs!DX927*$CX927,IntermediateCalcs!DX927))</f>
        <v/>
      </c>
      <c r="DZ927" s="250" t="str">
        <f>IF(DataGoesHere!$B927="","",($CZ927-DY927))</f>
        <v/>
      </c>
      <c r="EA927" s="250" t="str">
        <f>IF(DataGoesHere!$B927="","",ABS($CZ927-DY927))</f>
        <v/>
      </c>
      <c r="EB927" s="250" t="str">
        <f>IF(DataGoesHere!$B927="","",EA927^2)</f>
        <v/>
      </c>
      <c r="EC927" s="249" t="str">
        <f>IF(DataGoesHere!$B927="","",EA927/$CZ927)</f>
        <v/>
      </c>
      <c r="ED927" s="250" t="str">
        <f>IF(DataGoesHere!$B927="","",SUM(DZ$2:DZ927)/AVERAGE(EA:EA))</f>
        <v/>
      </c>
    </row>
    <row r="928" spans="20:134" x14ac:dyDescent="0.2">
      <c r="T928" s="240"/>
      <c r="U928" s="86"/>
      <c r="V928" s="245" t="str">
        <f>IF(DataGoesHere!$B928="","",(DataGoesHere!$B928/SUM(DataGoesHere!$B926:'DataGoesHere'!$B937)))</f>
        <v/>
      </c>
      <c r="W928" s="86"/>
      <c r="X928" s="86"/>
      <c r="Y928" s="86"/>
      <c r="Z928" s="86"/>
      <c r="AA928" s="86"/>
      <c r="AB928" s="86"/>
      <c r="AC928" s="86"/>
      <c r="AD928" s="86"/>
      <c r="AE928" s="241"/>
      <c r="CV928" s="310" t="str">
        <f>IF(DataGoesHere!B928="","",DataGoesHere!A928)</f>
        <v/>
      </c>
      <c r="CW928" s="271">
        <f t="shared" ca="1" si="36"/>
        <v>3</v>
      </c>
      <c r="CX928" s="272">
        <f t="shared" ca="1" si="37"/>
        <v>0.79862940076451561</v>
      </c>
      <c r="CY928" s="266">
        <f>DataGoesHere!A928</f>
        <v>927</v>
      </c>
      <c r="CZ928" s="19" t="str">
        <f>IF(DataGoesHere!B928="","",DataGoesHere!B928)</f>
        <v/>
      </c>
      <c r="DA928" s="19" t="str">
        <f>IF(DataGoesHere!B928="","",IF(AH$5="No",DataGoesHere!B928,DataGoesHere!B928-(AH$2*(DataGoesHere!A928-1))))</f>
        <v/>
      </c>
      <c r="DB928" s="19" t="str">
        <f>IF(DataGoesHere!B928="","",IF(AO$9="No",DataGoesHere!B928,DataGoesHere!B928/CX928))</f>
        <v/>
      </c>
      <c r="DC928" s="19" t="str">
        <f>IF(DataGoesHere!B928="","",IF(AO$9="No",DA928,DA928/CX928))</f>
        <v/>
      </c>
      <c r="DD928" s="293" t="str">
        <f>IF(CZ928="",IF(COUNTIF(DD$2:DD927,"Forecast")&lt;Output!E$43,"Forecast",""),"Actual")</f>
        <v/>
      </c>
      <c r="DF928" s="19" t="str">
        <f>IF(DataGoesHere!B927="",IF(DD928="Forecast",(Output!$E$47*IntermediateCalcs!DH927)+((1-Output!$E$47)*IntermediateCalcs!DF927),""),(Output!$E$47*IntermediateCalcs!DB927)+((1-Output!$E$47)*IntermediateCalcs!DF927))</f>
        <v/>
      </c>
      <c r="DG928" s="19" t="str">
        <f>IF(DataGoesHere!B927="",IF(DD928="Forecast",(Output!$G$47*(IntermediateCalcs!DF928-IntermediateCalcs!DF927))+((1-Output!$G$47)*IntermediateCalcs!DG927),""),(Output!$G$47*(IntermediateCalcs!DF928-IntermediateCalcs!DF927))+((1-Output!$G$47)*IntermediateCalcs!DG927))</f>
        <v/>
      </c>
      <c r="DH928" s="19" t="str">
        <f>IF(DataGoesHere!B927="",IF(DD928="Forecast",DF928+DG928,""),DF928+DG928)</f>
        <v/>
      </c>
      <c r="DI928" s="274" t="str">
        <f>IF(DH928="","",IF(IntermediateCalcs!$AO$9="Yes",IntermediateCalcs!DH928*$CX928,IntermediateCalcs!DH928))</f>
        <v/>
      </c>
      <c r="DJ928" s="250" t="str">
        <f>IF(DataGoesHere!$B928="","",($CZ928-DI928))</f>
        <v/>
      </c>
      <c r="DK928" s="250" t="str">
        <f>IF(DataGoesHere!$B928="","",ABS($CZ928-DI928))</f>
        <v/>
      </c>
      <c r="DL928" s="250" t="str">
        <f>IF(DataGoesHere!$B928="","",DK928^2)</f>
        <v/>
      </c>
      <c r="DM928" s="249" t="str">
        <f>IF(DataGoesHere!$B928="","",DK928/$CZ928)</f>
        <v/>
      </c>
      <c r="DN928" s="250" t="str">
        <f>IF(DataGoesHere!$B928="","",SUM(DJ$2:DJ928)/AVERAGE(DK:DK))</f>
        <v/>
      </c>
      <c r="DP928" s="19" t="str">
        <f>IF(DataGoesHere!B928="",IF($DD928="Forecast",(Output!E$48*IntermediateCalcs!CY928)+Output!G$48,""),(Output!E$48*IntermediateCalcs!CY928)+Output!G$48)</f>
        <v/>
      </c>
      <c r="DQ928" s="274" t="str">
        <f>IF(DP928="","",IF(IntermediateCalcs!$AO$9="Yes",IntermediateCalcs!DP928*$CX928,IntermediateCalcs!DP928))</f>
        <v/>
      </c>
      <c r="DR928" s="250" t="str">
        <f>IF(DataGoesHere!$B928="","",($CZ928-DQ928))</f>
        <v/>
      </c>
      <c r="DS928" s="250" t="str">
        <f>IF(DataGoesHere!$B928="","",ABS($CZ928-DQ928))</f>
        <v/>
      </c>
      <c r="DT928" s="250" t="str">
        <f>IF(DataGoesHere!$B928="","",DS928^2)</f>
        <v/>
      </c>
      <c r="DU928" s="249" t="str">
        <f>IF(DataGoesHere!$B928="","",DS928/$CZ928)</f>
        <v/>
      </c>
      <c r="DV928" s="250" t="str">
        <f>IF(DataGoesHere!$B928="","",SUM(DR$2:DR928)/AVERAGE(DS:DS))</f>
        <v/>
      </c>
      <c r="DX928" s="19" t="str">
        <f>IF(DataGoesHere!$B927="","",(DB922*(Output!$O$49/Output!$P$49))+(IntermediateCalcs!DB923*(Output!$M$49/Output!$P$49))+(IntermediateCalcs!DB924*(Output!$K$49/Output!$P$49))+(DB925*(Output!$I$49/Output!$P$49))+(IntermediateCalcs!DB926*(Output!$G$49/Output!$P$49))+(IntermediateCalcs!DB927*(Output!$E$49/Output!$P$49)))</f>
        <v/>
      </c>
      <c r="DY928" s="274" t="str">
        <f>IF(DX928="","",IF(IntermediateCalcs!$AO$9="Yes",IntermediateCalcs!DX928*$CX928,IntermediateCalcs!DX928))</f>
        <v/>
      </c>
      <c r="DZ928" s="250" t="str">
        <f>IF(DataGoesHere!$B928="","",($CZ928-DY928))</f>
        <v/>
      </c>
      <c r="EA928" s="250" t="str">
        <f>IF(DataGoesHere!$B928="","",ABS($CZ928-DY928))</f>
        <v/>
      </c>
      <c r="EB928" s="250" t="str">
        <f>IF(DataGoesHere!$B928="","",EA928^2)</f>
        <v/>
      </c>
      <c r="EC928" s="249" t="str">
        <f>IF(DataGoesHere!$B928="","",EA928/$CZ928)</f>
        <v/>
      </c>
      <c r="ED928" s="250" t="str">
        <f>IF(DataGoesHere!$B928="","",SUM(DZ$2:DZ928)/AVERAGE(EA:EA))</f>
        <v/>
      </c>
    </row>
    <row r="929" spans="20:134" x14ac:dyDescent="0.2">
      <c r="T929" s="240"/>
      <c r="U929" s="86"/>
      <c r="V929" s="86"/>
      <c r="W929" s="245" t="str">
        <f>IF(DataGoesHere!$B929="","",(DataGoesHere!$B929/SUM(DataGoesHere!$B926:'DataGoesHere'!$B937)))</f>
        <v/>
      </c>
      <c r="X929" s="86"/>
      <c r="Y929" s="86"/>
      <c r="Z929" s="86"/>
      <c r="AA929" s="86"/>
      <c r="AB929" s="86"/>
      <c r="AC929" s="86"/>
      <c r="AD929" s="86"/>
      <c r="AE929" s="241"/>
      <c r="CV929" s="310" t="str">
        <f>IF(DataGoesHere!B929="","",DataGoesHere!A929)</f>
        <v/>
      </c>
      <c r="CW929" s="271">
        <f t="shared" ca="1" si="36"/>
        <v>4</v>
      </c>
      <c r="CX929" s="272">
        <f t="shared" ca="1" si="37"/>
        <v>1.0149292433706087</v>
      </c>
      <c r="CY929" s="266">
        <f>DataGoesHere!A929</f>
        <v>928</v>
      </c>
      <c r="CZ929" s="19" t="str">
        <f>IF(DataGoesHere!B929="","",DataGoesHere!B929)</f>
        <v/>
      </c>
      <c r="DA929" s="19" t="str">
        <f>IF(DataGoesHere!B929="","",IF(AH$5="No",DataGoesHere!B929,DataGoesHere!B929-(AH$2*(DataGoesHere!A929-1))))</f>
        <v/>
      </c>
      <c r="DB929" s="19" t="str">
        <f>IF(DataGoesHere!B929="","",IF(AO$9="No",DataGoesHere!B929,DataGoesHere!B929/CX929))</f>
        <v/>
      </c>
      <c r="DC929" s="19" t="str">
        <f>IF(DataGoesHere!B929="","",IF(AO$9="No",DA929,DA929/CX929))</f>
        <v/>
      </c>
      <c r="DD929" s="293" t="str">
        <f>IF(CZ929="",IF(COUNTIF(DD$2:DD928,"Forecast")&lt;Output!E$43,"Forecast",""),"Actual")</f>
        <v/>
      </c>
      <c r="DF929" s="19" t="str">
        <f>IF(DataGoesHere!B928="",IF(DD929="Forecast",(Output!$E$47*IntermediateCalcs!DH928)+((1-Output!$E$47)*IntermediateCalcs!DF928),""),(Output!$E$47*IntermediateCalcs!DB928)+((1-Output!$E$47)*IntermediateCalcs!DF928))</f>
        <v/>
      </c>
      <c r="DG929" s="19" t="str">
        <f>IF(DataGoesHere!B928="",IF(DD929="Forecast",(Output!$G$47*(IntermediateCalcs!DF929-IntermediateCalcs!DF928))+((1-Output!$G$47)*IntermediateCalcs!DG928),""),(Output!$G$47*(IntermediateCalcs!DF929-IntermediateCalcs!DF928))+((1-Output!$G$47)*IntermediateCalcs!DG928))</f>
        <v/>
      </c>
      <c r="DH929" s="19" t="str">
        <f>IF(DataGoesHere!B928="",IF(DD929="Forecast",DF929+DG929,""),DF929+DG929)</f>
        <v/>
      </c>
      <c r="DI929" s="274" t="str">
        <f>IF(DH929="","",IF(IntermediateCalcs!$AO$9="Yes",IntermediateCalcs!DH929*$CX929,IntermediateCalcs!DH929))</f>
        <v/>
      </c>
      <c r="DJ929" s="250" t="str">
        <f>IF(DataGoesHere!$B929="","",($CZ929-DI929))</f>
        <v/>
      </c>
      <c r="DK929" s="250" t="str">
        <f>IF(DataGoesHere!$B929="","",ABS($CZ929-DI929))</f>
        <v/>
      </c>
      <c r="DL929" s="250" t="str">
        <f>IF(DataGoesHere!$B929="","",DK929^2)</f>
        <v/>
      </c>
      <c r="DM929" s="249" t="str">
        <f>IF(DataGoesHere!$B929="","",DK929/$CZ929)</f>
        <v/>
      </c>
      <c r="DN929" s="250" t="str">
        <f>IF(DataGoesHere!$B929="","",SUM(DJ$2:DJ929)/AVERAGE(DK:DK))</f>
        <v/>
      </c>
      <c r="DP929" s="19" t="str">
        <f>IF(DataGoesHere!B929="",IF($DD929="Forecast",(Output!E$48*IntermediateCalcs!CY929)+Output!G$48,""),(Output!E$48*IntermediateCalcs!CY929)+Output!G$48)</f>
        <v/>
      </c>
      <c r="DQ929" s="274" t="str">
        <f>IF(DP929="","",IF(IntermediateCalcs!$AO$9="Yes",IntermediateCalcs!DP929*$CX929,IntermediateCalcs!DP929))</f>
        <v/>
      </c>
      <c r="DR929" s="250" t="str">
        <f>IF(DataGoesHere!$B929="","",($CZ929-DQ929))</f>
        <v/>
      </c>
      <c r="DS929" s="250" t="str">
        <f>IF(DataGoesHere!$B929="","",ABS($CZ929-DQ929))</f>
        <v/>
      </c>
      <c r="DT929" s="250" t="str">
        <f>IF(DataGoesHere!$B929="","",DS929^2)</f>
        <v/>
      </c>
      <c r="DU929" s="249" t="str">
        <f>IF(DataGoesHere!$B929="","",DS929/$CZ929)</f>
        <v/>
      </c>
      <c r="DV929" s="250" t="str">
        <f>IF(DataGoesHere!$B929="","",SUM(DR$2:DR929)/AVERAGE(DS:DS))</f>
        <v/>
      </c>
      <c r="DX929" s="19" t="str">
        <f>IF(DataGoesHere!$B928="","",(DB923*(Output!$O$49/Output!$P$49))+(IntermediateCalcs!DB924*(Output!$M$49/Output!$P$49))+(IntermediateCalcs!DB925*(Output!$K$49/Output!$P$49))+(DB926*(Output!$I$49/Output!$P$49))+(IntermediateCalcs!DB927*(Output!$G$49/Output!$P$49))+(IntermediateCalcs!DB928*(Output!$E$49/Output!$P$49)))</f>
        <v/>
      </c>
      <c r="DY929" s="274" t="str">
        <f>IF(DX929="","",IF(IntermediateCalcs!$AO$9="Yes",IntermediateCalcs!DX929*$CX929,IntermediateCalcs!DX929))</f>
        <v/>
      </c>
      <c r="DZ929" s="250" t="str">
        <f>IF(DataGoesHere!$B929="","",($CZ929-DY929))</f>
        <v/>
      </c>
      <c r="EA929" s="250" t="str">
        <f>IF(DataGoesHere!$B929="","",ABS($CZ929-DY929))</f>
        <v/>
      </c>
      <c r="EB929" s="250" t="str">
        <f>IF(DataGoesHere!$B929="","",EA929^2)</f>
        <v/>
      </c>
      <c r="EC929" s="249" t="str">
        <f>IF(DataGoesHere!$B929="","",EA929/$CZ929)</f>
        <v/>
      </c>
      <c r="ED929" s="250" t="str">
        <f>IF(DataGoesHere!$B929="","",SUM(DZ$2:DZ929)/AVERAGE(EA:EA))</f>
        <v/>
      </c>
    </row>
    <row r="930" spans="20:134" x14ac:dyDescent="0.2">
      <c r="T930" s="240"/>
      <c r="U930" s="86"/>
      <c r="V930" s="86"/>
      <c r="W930" s="86"/>
      <c r="X930" s="245" t="str">
        <f>IF(DataGoesHere!$B930="","",(DataGoesHere!$B930/SUM(DataGoesHere!$B926:'DataGoesHere'!$B937)))</f>
        <v/>
      </c>
      <c r="Y930" s="86"/>
      <c r="Z930" s="86"/>
      <c r="AA930" s="86"/>
      <c r="AB930" s="86"/>
      <c r="AC930" s="86"/>
      <c r="AD930" s="86"/>
      <c r="AE930" s="241"/>
      <c r="CV930" s="310" t="str">
        <f>IF(DataGoesHere!B930="","",DataGoesHere!A930)</f>
        <v/>
      </c>
      <c r="CW930" s="271">
        <f t="shared" ca="1" si="36"/>
        <v>5</v>
      </c>
      <c r="CX930" s="272">
        <f t="shared" ca="1" si="37"/>
        <v>0.97875414397996308</v>
      </c>
      <c r="CY930" s="266">
        <f>DataGoesHere!A930</f>
        <v>929</v>
      </c>
      <c r="CZ930" s="19" t="str">
        <f>IF(DataGoesHere!B930="","",DataGoesHere!B930)</f>
        <v/>
      </c>
      <c r="DA930" s="19" t="str">
        <f>IF(DataGoesHere!B930="","",IF(AH$5="No",DataGoesHere!B930,DataGoesHere!B930-(AH$2*(DataGoesHere!A930-1))))</f>
        <v/>
      </c>
      <c r="DB930" s="19" t="str">
        <f>IF(DataGoesHere!B930="","",IF(AO$9="No",DataGoesHere!B930,DataGoesHere!B930/CX930))</f>
        <v/>
      </c>
      <c r="DC930" s="19" t="str">
        <f>IF(DataGoesHere!B930="","",IF(AO$9="No",DA930,DA930/CX930))</f>
        <v/>
      </c>
      <c r="DD930" s="293" t="str">
        <f>IF(CZ930="",IF(COUNTIF(DD$2:DD929,"Forecast")&lt;Output!E$43,"Forecast",""),"Actual")</f>
        <v/>
      </c>
      <c r="DF930" s="19" t="str">
        <f>IF(DataGoesHere!B929="",IF(DD930="Forecast",(Output!$E$47*IntermediateCalcs!DH929)+((1-Output!$E$47)*IntermediateCalcs!DF929),""),(Output!$E$47*IntermediateCalcs!DB929)+((1-Output!$E$47)*IntermediateCalcs!DF929))</f>
        <v/>
      </c>
      <c r="DG930" s="19" t="str">
        <f>IF(DataGoesHere!B929="",IF(DD930="Forecast",(Output!$G$47*(IntermediateCalcs!DF930-IntermediateCalcs!DF929))+((1-Output!$G$47)*IntermediateCalcs!DG929),""),(Output!$G$47*(IntermediateCalcs!DF930-IntermediateCalcs!DF929))+((1-Output!$G$47)*IntermediateCalcs!DG929))</f>
        <v/>
      </c>
      <c r="DH930" s="19" t="str">
        <f>IF(DataGoesHere!B929="",IF(DD930="Forecast",DF930+DG930,""),DF930+DG930)</f>
        <v/>
      </c>
      <c r="DI930" s="274" t="str">
        <f>IF(DH930="","",IF(IntermediateCalcs!$AO$9="Yes",IntermediateCalcs!DH930*$CX930,IntermediateCalcs!DH930))</f>
        <v/>
      </c>
      <c r="DJ930" s="250" t="str">
        <f>IF(DataGoesHere!$B930="","",($CZ930-DI930))</f>
        <v/>
      </c>
      <c r="DK930" s="250" t="str">
        <f>IF(DataGoesHere!$B930="","",ABS($CZ930-DI930))</f>
        <v/>
      </c>
      <c r="DL930" s="250" t="str">
        <f>IF(DataGoesHere!$B930="","",DK930^2)</f>
        <v/>
      </c>
      <c r="DM930" s="249" t="str">
        <f>IF(DataGoesHere!$B930="","",DK930/$CZ930)</f>
        <v/>
      </c>
      <c r="DN930" s="250" t="str">
        <f>IF(DataGoesHere!$B930="","",SUM(DJ$2:DJ930)/AVERAGE(DK:DK))</f>
        <v/>
      </c>
      <c r="DP930" s="19" t="str">
        <f>IF(DataGoesHere!B930="",IF($DD930="Forecast",(Output!E$48*IntermediateCalcs!CY930)+Output!G$48,""),(Output!E$48*IntermediateCalcs!CY930)+Output!G$48)</f>
        <v/>
      </c>
      <c r="DQ930" s="274" t="str">
        <f>IF(DP930="","",IF(IntermediateCalcs!$AO$9="Yes",IntermediateCalcs!DP930*$CX930,IntermediateCalcs!DP930))</f>
        <v/>
      </c>
      <c r="DR930" s="250" t="str">
        <f>IF(DataGoesHere!$B930="","",($CZ930-DQ930))</f>
        <v/>
      </c>
      <c r="DS930" s="250" t="str">
        <f>IF(DataGoesHere!$B930="","",ABS($CZ930-DQ930))</f>
        <v/>
      </c>
      <c r="DT930" s="250" t="str">
        <f>IF(DataGoesHere!$B930="","",DS930^2)</f>
        <v/>
      </c>
      <c r="DU930" s="249" t="str">
        <f>IF(DataGoesHere!$B930="","",DS930/$CZ930)</f>
        <v/>
      </c>
      <c r="DV930" s="250" t="str">
        <f>IF(DataGoesHere!$B930="","",SUM(DR$2:DR930)/AVERAGE(DS:DS))</f>
        <v/>
      </c>
      <c r="DX930" s="19" t="str">
        <f>IF(DataGoesHere!$B929="","",(DB924*(Output!$O$49/Output!$P$49))+(IntermediateCalcs!DB925*(Output!$M$49/Output!$P$49))+(IntermediateCalcs!DB926*(Output!$K$49/Output!$P$49))+(DB927*(Output!$I$49/Output!$P$49))+(IntermediateCalcs!DB928*(Output!$G$49/Output!$P$49))+(IntermediateCalcs!DB929*(Output!$E$49/Output!$P$49)))</f>
        <v/>
      </c>
      <c r="DY930" s="274" t="str">
        <f>IF(DX930="","",IF(IntermediateCalcs!$AO$9="Yes",IntermediateCalcs!DX930*$CX930,IntermediateCalcs!DX930))</f>
        <v/>
      </c>
      <c r="DZ930" s="250" t="str">
        <f>IF(DataGoesHere!$B930="","",($CZ930-DY930))</f>
        <v/>
      </c>
      <c r="EA930" s="250" t="str">
        <f>IF(DataGoesHere!$B930="","",ABS($CZ930-DY930))</f>
        <v/>
      </c>
      <c r="EB930" s="250" t="str">
        <f>IF(DataGoesHere!$B930="","",EA930^2)</f>
        <v/>
      </c>
      <c r="EC930" s="249" t="str">
        <f>IF(DataGoesHere!$B930="","",EA930/$CZ930)</f>
        <v/>
      </c>
      <c r="ED930" s="250" t="str">
        <f>IF(DataGoesHere!$B930="","",SUM(DZ$2:DZ930)/AVERAGE(EA:EA))</f>
        <v/>
      </c>
    </row>
    <row r="931" spans="20:134" x14ac:dyDescent="0.2">
      <c r="T931" s="240"/>
      <c r="U931" s="86"/>
      <c r="V931" s="86"/>
      <c r="W931" s="86"/>
      <c r="X931" s="86"/>
      <c r="Y931" s="245" t="str">
        <f>IF(DataGoesHere!$B931="","",(DataGoesHere!$B931/SUM(DataGoesHere!$B926:'DataGoesHere'!$B937)))</f>
        <v/>
      </c>
      <c r="Z931" s="86"/>
      <c r="AA931" s="86"/>
      <c r="AB931" s="86"/>
      <c r="AC931" s="86"/>
      <c r="AD931" s="86"/>
      <c r="AE931" s="241"/>
      <c r="CV931" s="310" t="str">
        <f>IF(DataGoesHere!B931="","",DataGoesHere!A931)</f>
        <v/>
      </c>
      <c r="CW931" s="271">
        <f t="shared" ca="1" si="36"/>
        <v>6</v>
      </c>
      <c r="CX931" s="272">
        <f t="shared" ca="1" si="37"/>
        <v>1.0779088099730167</v>
      </c>
      <c r="CY931" s="266">
        <f>DataGoesHere!A931</f>
        <v>930</v>
      </c>
      <c r="CZ931" s="19" t="str">
        <f>IF(DataGoesHere!B931="","",DataGoesHere!B931)</f>
        <v/>
      </c>
      <c r="DA931" s="19" t="str">
        <f>IF(DataGoesHere!B931="","",IF(AH$5="No",DataGoesHere!B931,DataGoesHere!B931-(AH$2*(DataGoesHere!A931-1))))</f>
        <v/>
      </c>
      <c r="DB931" s="19" t="str">
        <f>IF(DataGoesHere!B931="","",IF(AO$9="No",DataGoesHere!B931,DataGoesHere!B931/CX931))</f>
        <v/>
      </c>
      <c r="DC931" s="19" t="str">
        <f>IF(DataGoesHere!B931="","",IF(AO$9="No",DA931,DA931/CX931))</f>
        <v/>
      </c>
      <c r="DD931" s="293" t="str">
        <f>IF(CZ931="",IF(COUNTIF(DD$2:DD930,"Forecast")&lt;Output!E$43,"Forecast",""),"Actual")</f>
        <v/>
      </c>
      <c r="DF931" s="19" t="str">
        <f>IF(DataGoesHere!B930="",IF(DD931="Forecast",(Output!$E$47*IntermediateCalcs!DH930)+((1-Output!$E$47)*IntermediateCalcs!DF930),""),(Output!$E$47*IntermediateCalcs!DB930)+((1-Output!$E$47)*IntermediateCalcs!DF930))</f>
        <v/>
      </c>
      <c r="DG931" s="19" t="str">
        <f>IF(DataGoesHere!B930="",IF(DD931="Forecast",(Output!$G$47*(IntermediateCalcs!DF931-IntermediateCalcs!DF930))+((1-Output!$G$47)*IntermediateCalcs!DG930),""),(Output!$G$47*(IntermediateCalcs!DF931-IntermediateCalcs!DF930))+((1-Output!$G$47)*IntermediateCalcs!DG930))</f>
        <v/>
      </c>
      <c r="DH931" s="19" t="str">
        <f>IF(DataGoesHere!B930="",IF(DD931="Forecast",DF931+DG931,""),DF931+DG931)</f>
        <v/>
      </c>
      <c r="DI931" s="274" t="str">
        <f>IF(DH931="","",IF(IntermediateCalcs!$AO$9="Yes",IntermediateCalcs!DH931*$CX931,IntermediateCalcs!DH931))</f>
        <v/>
      </c>
      <c r="DJ931" s="250" t="str">
        <f>IF(DataGoesHere!$B931="","",($CZ931-DI931))</f>
        <v/>
      </c>
      <c r="DK931" s="250" t="str">
        <f>IF(DataGoesHere!$B931="","",ABS($CZ931-DI931))</f>
        <v/>
      </c>
      <c r="DL931" s="250" t="str">
        <f>IF(DataGoesHere!$B931="","",DK931^2)</f>
        <v/>
      </c>
      <c r="DM931" s="249" t="str">
        <f>IF(DataGoesHere!$B931="","",DK931/$CZ931)</f>
        <v/>
      </c>
      <c r="DN931" s="250" t="str">
        <f>IF(DataGoesHere!$B931="","",SUM(DJ$2:DJ931)/AVERAGE(DK:DK))</f>
        <v/>
      </c>
      <c r="DP931" s="19" t="str">
        <f>IF(DataGoesHere!B931="",IF($DD931="Forecast",(Output!E$48*IntermediateCalcs!CY931)+Output!G$48,""),(Output!E$48*IntermediateCalcs!CY931)+Output!G$48)</f>
        <v/>
      </c>
      <c r="DQ931" s="274" t="str">
        <f>IF(DP931="","",IF(IntermediateCalcs!$AO$9="Yes",IntermediateCalcs!DP931*$CX931,IntermediateCalcs!DP931))</f>
        <v/>
      </c>
      <c r="DR931" s="250" t="str">
        <f>IF(DataGoesHere!$B931="","",($CZ931-DQ931))</f>
        <v/>
      </c>
      <c r="DS931" s="250" t="str">
        <f>IF(DataGoesHere!$B931="","",ABS($CZ931-DQ931))</f>
        <v/>
      </c>
      <c r="DT931" s="250" t="str">
        <f>IF(DataGoesHere!$B931="","",DS931^2)</f>
        <v/>
      </c>
      <c r="DU931" s="249" t="str">
        <f>IF(DataGoesHere!$B931="","",DS931/$CZ931)</f>
        <v/>
      </c>
      <c r="DV931" s="250" t="str">
        <f>IF(DataGoesHere!$B931="","",SUM(DR$2:DR931)/AVERAGE(DS:DS))</f>
        <v/>
      </c>
      <c r="DX931" s="19" t="str">
        <f>IF(DataGoesHere!$B930="","",(DB925*(Output!$O$49/Output!$P$49))+(IntermediateCalcs!DB926*(Output!$M$49/Output!$P$49))+(IntermediateCalcs!DB927*(Output!$K$49/Output!$P$49))+(DB928*(Output!$I$49/Output!$P$49))+(IntermediateCalcs!DB929*(Output!$G$49/Output!$P$49))+(IntermediateCalcs!DB930*(Output!$E$49/Output!$P$49)))</f>
        <v/>
      </c>
      <c r="DY931" s="274" t="str">
        <f>IF(DX931="","",IF(IntermediateCalcs!$AO$9="Yes",IntermediateCalcs!DX931*$CX931,IntermediateCalcs!DX931))</f>
        <v/>
      </c>
      <c r="DZ931" s="250" t="str">
        <f>IF(DataGoesHere!$B931="","",($CZ931-DY931))</f>
        <v/>
      </c>
      <c r="EA931" s="250" t="str">
        <f>IF(DataGoesHere!$B931="","",ABS($CZ931-DY931))</f>
        <v/>
      </c>
      <c r="EB931" s="250" t="str">
        <f>IF(DataGoesHere!$B931="","",EA931^2)</f>
        <v/>
      </c>
      <c r="EC931" s="249" t="str">
        <f>IF(DataGoesHere!$B931="","",EA931/$CZ931)</f>
        <v/>
      </c>
      <c r="ED931" s="250" t="str">
        <f>IF(DataGoesHere!$B931="","",SUM(DZ$2:DZ931)/AVERAGE(EA:EA))</f>
        <v/>
      </c>
    </row>
    <row r="932" spans="20:134" x14ac:dyDescent="0.2">
      <c r="T932" s="240"/>
      <c r="U932" s="86"/>
      <c r="V932" s="86"/>
      <c r="W932" s="86"/>
      <c r="X932" s="86"/>
      <c r="Y932" s="86"/>
      <c r="Z932" s="245" t="str">
        <f>IF(DataGoesHere!$B932="","",(DataGoesHere!$B932/SUM(DataGoesHere!$B926:'DataGoesHere'!$B937)))</f>
        <v/>
      </c>
      <c r="AA932" s="86"/>
      <c r="AB932" s="86"/>
      <c r="AC932" s="86"/>
      <c r="AD932" s="86"/>
      <c r="AE932" s="241"/>
      <c r="CV932" s="310" t="str">
        <f>IF(DataGoesHere!B932="","",DataGoesHere!A932)</f>
        <v/>
      </c>
      <c r="CW932" s="271">
        <f t="shared" ca="1" si="36"/>
        <v>7</v>
      </c>
      <c r="CX932" s="272">
        <f t="shared" ca="1" si="37"/>
        <v>1.0265458156689093</v>
      </c>
      <c r="CY932" s="266">
        <f>DataGoesHere!A932</f>
        <v>931</v>
      </c>
      <c r="CZ932" s="19" t="str">
        <f>IF(DataGoesHere!B932="","",DataGoesHere!B932)</f>
        <v/>
      </c>
      <c r="DA932" s="19" t="str">
        <f>IF(DataGoesHere!B932="","",IF(AH$5="No",DataGoesHere!B932,DataGoesHere!B932-(AH$2*(DataGoesHere!A932-1))))</f>
        <v/>
      </c>
      <c r="DB932" s="19" t="str">
        <f>IF(DataGoesHere!B932="","",IF(AO$9="No",DataGoesHere!B932,DataGoesHere!B932/CX932))</f>
        <v/>
      </c>
      <c r="DC932" s="19" t="str">
        <f>IF(DataGoesHere!B932="","",IF(AO$9="No",DA932,DA932/CX932))</f>
        <v/>
      </c>
      <c r="DD932" s="293" t="str">
        <f>IF(CZ932="",IF(COUNTIF(DD$2:DD931,"Forecast")&lt;Output!E$43,"Forecast",""),"Actual")</f>
        <v/>
      </c>
      <c r="DF932" s="19" t="str">
        <f>IF(DataGoesHere!B931="",IF(DD932="Forecast",(Output!$E$47*IntermediateCalcs!DH931)+((1-Output!$E$47)*IntermediateCalcs!DF931),""),(Output!$E$47*IntermediateCalcs!DB931)+((1-Output!$E$47)*IntermediateCalcs!DF931))</f>
        <v/>
      </c>
      <c r="DG932" s="19" t="str">
        <f>IF(DataGoesHere!B931="",IF(DD932="Forecast",(Output!$G$47*(IntermediateCalcs!DF932-IntermediateCalcs!DF931))+((1-Output!$G$47)*IntermediateCalcs!DG931),""),(Output!$G$47*(IntermediateCalcs!DF932-IntermediateCalcs!DF931))+((1-Output!$G$47)*IntermediateCalcs!DG931))</f>
        <v/>
      </c>
      <c r="DH932" s="19" t="str">
        <f>IF(DataGoesHere!B931="",IF(DD932="Forecast",DF932+DG932,""),DF932+DG932)</f>
        <v/>
      </c>
      <c r="DI932" s="274" t="str">
        <f>IF(DH932="","",IF(IntermediateCalcs!$AO$9="Yes",IntermediateCalcs!DH932*$CX932,IntermediateCalcs!DH932))</f>
        <v/>
      </c>
      <c r="DJ932" s="250" t="str">
        <f>IF(DataGoesHere!$B932="","",($CZ932-DI932))</f>
        <v/>
      </c>
      <c r="DK932" s="250" t="str">
        <f>IF(DataGoesHere!$B932="","",ABS($CZ932-DI932))</f>
        <v/>
      </c>
      <c r="DL932" s="250" t="str">
        <f>IF(DataGoesHere!$B932="","",DK932^2)</f>
        <v/>
      </c>
      <c r="DM932" s="249" t="str">
        <f>IF(DataGoesHere!$B932="","",DK932/$CZ932)</f>
        <v/>
      </c>
      <c r="DN932" s="250" t="str">
        <f>IF(DataGoesHere!$B932="","",SUM(DJ$2:DJ932)/AVERAGE(DK:DK))</f>
        <v/>
      </c>
      <c r="DP932" s="19" t="str">
        <f>IF(DataGoesHere!B932="",IF($DD932="Forecast",(Output!E$48*IntermediateCalcs!CY932)+Output!G$48,""),(Output!E$48*IntermediateCalcs!CY932)+Output!G$48)</f>
        <v/>
      </c>
      <c r="DQ932" s="274" t="str">
        <f>IF(DP932="","",IF(IntermediateCalcs!$AO$9="Yes",IntermediateCalcs!DP932*$CX932,IntermediateCalcs!DP932))</f>
        <v/>
      </c>
      <c r="DR932" s="250" t="str">
        <f>IF(DataGoesHere!$B932="","",($CZ932-DQ932))</f>
        <v/>
      </c>
      <c r="DS932" s="250" t="str">
        <f>IF(DataGoesHere!$B932="","",ABS($CZ932-DQ932))</f>
        <v/>
      </c>
      <c r="DT932" s="250" t="str">
        <f>IF(DataGoesHere!$B932="","",DS932^2)</f>
        <v/>
      </c>
      <c r="DU932" s="249" t="str">
        <f>IF(DataGoesHere!$B932="","",DS932/$CZ932)</f>
        <v/>
      </c>
      <c r="DV932" s="250" t="str">
        <f>IF(DataGoesHere!$B932="","",SUM(DR$2:DR932)/AVERAGE(DS:DS))</f>
        <v/>
      </c>
      <c r="DX932" s="19" t="str">
        <f>IF(DataGoesHere!$B931="","",(DB926*(Output!$O$49/Output!$P$49))+(IntermediateCalcs!DB927*(Output!$M$49/Output!$P$49))+(IntermediateCalcs!DB928*(Output!$K$49/Output!$P$49))+(DB929*(Output!$I$49/Output!$P$49))+(IntermediateCalcs!DB930*(Output!$G$49/Output!$P$49))+(IntermediateCalcs!DB931*(Output!$E$49/Output!$P$49)))</f>
        <v/>
      </c>
      <c r="DY932" s="274" t="str">
        <f>IF(DX932="","",IF(IntermediateCalcs!$AO$9="Yes",IntermediateCalcs!DX932*$CX932,IntermediateCalcs!DX932))</f>
        <v/>
      </c>
      <c r="DZ932" s="250" t="str">
        <f>IF(DataGoesHere!$B932="","",($CZ932-DY932))</f>
        <v/>
      </c>
      <c r="EA932" s="250" t="str">
        <f>IF(DataGoesHere!$B932="","",ABS($CZ932-DY932))</f>
        <v/>
      </c>
      <c r="EB932" s="250" t="str">
        <f>IF(DataGoesHere!$B932="","",EA932^2)</f>
        <v/>
      </c>
      <c r="EC932" s="249" t="str">
        <f>IF(DataGoesHere!$B932="","",EA932/$CZ932)</f>
        <v/>
      </c>
      <c r="ED932" s="250" t="str">
        <f>IF(DataGoesHere!$B932="","",SUM(DZ$2:DZ932)/AVERAGE(EA:EA))</f>
        <v/>
      </c>
    </row>
    <row r="933" spans="20:134" x14ac:dyDescent="0.2">
      <c r="T933" s="240"/>
      <c r="U933" s="86"/>
      <c r="V933" s="86"/>
      <c r="W933" s="86"/>
      <c r="X933" s="86"/>
      <c r="Y933" s="86"/>
      <c r="Z933" s="86"/>
      <c r="AA933" s="245" t="str">
        <f>IF(DataGoesHere!$B933="","",(DataGoesHere!$B933/SUM(DataGoesHere!$B926:'DataGoesHere'!$B937)))</f>
        <v/>
      </c>
      <c r="AB933" s="86"/>
      <c r="AC933" s="86"/>
      <c r="AD933" s="86"/>
      <c r="AE933" s="241"/>
      <c r="CV933" s="310" t="str">
        <f>IF(DataGoesHere!B933="","",DataGoesHere!A933)</f>
        <v/>
      </c>
      <c r="CW933" s="271">
        <f t="shared" ca="1" si="36"/>
        <v>8</v>
      </c>
      <c r="CX933" s="272">
        <f t="shared" ca="1" si="37"/>
        <v>1.0207492390681214</v>
      </c>
      <c r="CY933" s="266">
        <f>DataGoesHere!A933</f>
        <v>932</v>
      </c>
      <c r="CZ933" s="19" t="str">
        <f>IF(DataGoesHere!B933="","",DataGoesHere!B933)</f>
        <v/>
      </c>
      <c r="DA933" s="19" t="str">
        <f>IF(DataGoesHere!B933="","",IF(AH$5="No",DataGoesHere!B933,DataGoesHere!B933-(AH$2*(DataGoesHere!A933-1))))</f>
        <v/>
      </c>
      <c r="DB933" s="19" t="str">
        <f>IF(DataGoesHere!B933="","",IF(AO$9="No",DataGoesHere!B933,DataGoesHere!B933/CX933))</f>
        <v/>
      </c>
      <c r="DC933" s="19" t="str">
        <f>IF(DataGoesHere!B933="","",IF(AO$9="No",DA933,DA933/CX933))</f>
        <v/>
      </c>
      <c r="DD933" s="293" t="str">
        <f>IF(CZ933="",IF(COUNTIF(DD$2:DD932,"Forecast")&lt;Output!E$43,"Forecast",""),"Actual")</f>
        <v/>
      </c>
      <c r="DF933" s="19" t="str">
        <f>IF(DataGoesHere!B932="",IF(DD933="Forecast",(Output!$E$47*IntermediateCalcs!DH932)+((1-Output!$E$47)*IntermediateCalcs!DF932),""),(Output!$E$47*IntermediateCalcs!DB932)+((1-Output!$E$47)*IntermediateCalcs!DF932))</f>
        <v/>
      </c>
      <c r="DG933" s="19" t="str">
        <f>IF(DataGoesHere!B932="",IF(DD933="Forecast",(Output!$G$47*(IntermediateCalcs!DF933-IntermediateCalcs!DF932))+((1-Output!$G$47)*IntermediateCalcs!DG932),""),(Output!$G$47*(IntermediateCalcs!DF933-IntermediateCalcs!DF932))+((1-Output!$G$47)*IntermediateCalcs!DG932))</f>
        <v/>
      </c>
      <c r="DH933" s="19" t="str">
        <f>IF(DataGoesHere!B932="",IF(DD933="Forecast",DF933+DG933,""),DF933+DG933)</f>
        <v/>
      </c>
      <c r="DI933" s="274" t="str">
        <f>IF(DH933="","",IF(IntermediateCalcs!$AO$9="Yes",IntermediateCalcs!DH933*$CX933,IntermediateCalcs!DH933))</f>
        <v/>
      </c>
      <c r="DJ933" s="250" t="str">
        <f>IF(DataGoesHere!$B933="","",($CZ933-DI933))</f>
        <v/>
      </c>
      <c r="DK933" s="250" t="str">
        <f>IF(DataGoesHere!$B933="","",ABS($CZ933-DI933))</f>
        <v/>
      </c>
      <c r="DL933" s="250" t="str">
        <f>IF(DataGoesHere!$B933="","",DK933^2)</f>
        <v/>
      </c>
      <c r="DM933" s="249" t="str">
        <f>IF(DataGoesHere!$B933="","",DK933/$CZ933)</f>
        <v/>
      </c>
      <c r="DN933" s="250" t="str">
        <f>IF(DataGoesHere!$B933="","",SUM(DJ$2:DJ933)/AVERAGE(DK:DK))</f>
        <v/>
      </c>
      <c r="DP933" s="19" t="str">
        <f>IF(DataGoesHere!B933="",IF($DD933="Forecast",(Output!E$48*IntermediateCalcs!CY933)+Output!G$48,""),(Output!E$48*IntermediateCalcs!CY933)+Output!G$48)</f>
        <v/>
      </c>
      <c r="DQ933" s="274" t="str">
        <f>IF(DP933="","",IF(IntermediateCalcs!$AO$9="Yes",IntermediateCalcs!DP933*$CX933,IntermediateCalcs!DP933))</f>
        <v/>
      </c>
      <c r="DR933" s="250" t="str">
        <f>IF(DataGoesHere!$B933="","",($CZ933-DQ933))</f>
        <v/>
      </c>
      <c r="DS933" s="250" t="str">
        <f>IF(DataGoesHere!$B933="","",ABS($CZ933-DQ933))</f>
        <v/>
      </c>
      <c r="DT933" s="250" t="str">
        <f>IF(DataGoesHere!$B933="","",DS933^2)</f>
        <v/>
      </c>
      <c r="DU933" s="249" t="str">
        <f>IF(DataGoesHere!$B933="","",DS933/$CZ933)</f>
        <v/>
      </c>
      <c r="DV933" s="250" t="str">
        <f>IF(DataGoesHere!$B933="","",SUM(DR$2:DR933)/AVERAGE(DS:DS))</f>
        <v/>
      </c>
      <c r="DX933" s="19" t="str">
        <f>IF(DataGoesHere!$B932="","",(DB927*(Output!$O$49/Output!$P$49))+(IntermediateCalcs!DB928*(Output!$M$49/Output!$P$49))+(IntermediateCalcs!DB929*(Output!$K$49/Output!$P$49))+(DB930*(Output!$I$49/Output!$P$49))+(IntermediateCalcs!DB931*(Output!$G$49/Output!$P$49))+(IntermediateCalcs!DB932*(Output!$E$49/Output!$P$49)))</f>
        <v/>
      </c>
      <c r="DY933" s="274" t="str">
        <f>IF(DX933="","",IF(IntermediateCalcs!$AO$9="Yes",IntermediateCalcs!DX933*$CX933,IntermediateCalcs!DX933))</f>
        <v/>
      </c>
      <c r="DZ933" s="250" t="str">
        <f>IF(DataGoesHere!$B933="","",($CZ933-DY933))</f>
        <v/>
      </c>
      <c r="EA933" s="250" t="str">
        <f>IF(DataGoesHere!$B933="","",ABS($CZ933-DY933))</f>
        <v/>
      </c>
      <c r="EB933" s="250" t="str">
        <f>IF(DataGoesHere!$B933="","",EA933^2)</f>
        <v/>
      </c>
      <c r="EC933" s="249" t="str">
        <f>IF(DataGoesHere!$B933="","",EA933/$CZ933)</f>
        <v/>
      </c>
      <c r="ED933" s="250" t="str">
        <f>IF(DataGoesHere!$B933="","",SUM(DZ$2:DZ933)/AVERAGE(EA:EA))</f>
        <v/>
      </c>
    </row>
    <row r="934" spans="20:134" x14ac:dyDescent="0.2">
      <c r="T934" s="240"/>
      <c r="U934" s="86"/>
      <c r="V934" s="86"/>
      <c r="W934" s="86"/>
      <c r="X934" s="86"/>
      <c r="Y934" s="86"/>
      <c r="Z934" s="86"/>
      <c r="AA934" s="86"/>
      <c r="AB934" s="245" t="str">
        <f>IF(DataGoesHere!$B934="","",(DataGoesHere!$B934/SUM(DataGoesHere!$B926:'DataGoesHere'!$B937)))</f>
        <v/>
      </c>
      <c r="AC934" s="86"/>
      <c r="AD934" s="86"/>
      <c r="AE934" s="241"/>
      <c r="CV934" s="310" t="str">
        <f>IF(DataGoesHere!B934="","",DataGoesHere!A934)</f>
        <v/>
      </c>
      <c r="CW934" s="271">
        <f t="shared" ca="1" si="36"/>
        <v>9</v>
      </c>
      <c r="CX934" s="272">
        <f t="shared" ca="1" si="37"/>
        <v>1.0625330005567626</v>
      </c>
      <c r="CY934" s="266">
        <f>DataGoesHere!A934</f>
        <v>933</v>
      </c>
      <c r="CZ934" s="19" t="str">
        <f>IF(DataGoesHere!B934="","",DataGoesHere!B934)</f>
        <v/>
      </c>
      <c r="DA934" s="19" t="str">
        <f>IF(DataGoesHere!B934="","",IF(AH$5="No",DataGoesHere!B934,DataGoesHere!B934-(AH$2*(DataGoesHere!A934-1))))</f>
        <v/>
      </c>
      <c r="DB934" s="19" t="str">
        <f>IF(DataGoesHere!B934="","",IF(AO$9="No",DataGoesHere!B934,DataGoesHere!B934/CX934))</f>
        <v/>
      </c>
      <c r="DC934" s="19" t="str">
        <f>IF(DataGoesHere!B934="","",IF(AO$9="No",DA934,DA934/CX934))</f>
        <v/>
      </c>
      <c r="DD934" s="293" t="str">
        <f>IF(CZ934="",IF(COUNTIF(DD$2:DD933,"Forecast")&lt;Output!E$43,"Forecast",""),"Actual")</f>
        <v/>
      </c>
      <c r="DF934" s="19" t="str">
        <f>IF(DataGoesHere!B933="",IF(DD934="Forecast",(Output!$E$47*IntermediateCalcs!DH933)+((1-Output!$E$47)*IntermediateCalcs!DF933),""),(Output!$E$47*IntermediateCalcs!DB933)+((1-Output!$E$47)*IntermediateCalcs!DF933))</f>
        <v/>
      </c>
      <c r="DG934" s="19" t="str">
        <f>IF(DataGoesHere!B933="",IF(DD934="Forecast",(Output!$G$47*(IntermediateCalcs!DF934-IntermediateCalcs!DF933))+((1-Output!$G$47)*IntermediateCalcs!DG933),""),(Output!$G$47*(IntermediateCalcs!DF934-IntermediateCalcs!DF933))+((1-Output!$G$47)*IntermediateCalcs!DG933))</f>
        <v/>
      </c>
      <c r="DH934" s="19" t="str">
        <f>IF(DataGoesHere!B933="",IF(DD934="Forecast",DF934+DG934,""),DF934+DG934)</f>
        <v/>
      </c>
      <c r="DI934" s="274" t="str">
        <f>IF(DH934="","",IF(IntermediateCalcs!$AO$9="Yes",IntermediateCalcs!DH934*$CX934,IntermediateCalcs!DH934))</f>
        <v/>
      </c>
      <c r="DJ934" s="250" t="str">
        <f>IF(DataGoesHere!$B934="","",($CZ934-DI934))</f>
        <v/>
      </c>
      <c r="DK934" s="250" t="str">
        <f>IF(DataGoesHere!$B934="","",ABS($CZ934-DI934))</f>
        <v/>
      </c>
      <c r="DL934" s="250" t="str">
        <f>IF(DataGoesHere!$B934="","",DK934^2)</f>
        <v/>
      </c>
      <c r="DM934" s="249" t="str">
        <f>IF(DataGoesHere!$B934="","",DK934/$CZ934)</f>
        <v/>
      </c>
      <c r="DN934" s="250" t="str">
        <f>IF(DataGoesHere!$B934="","",SUM(DJ$2:DJ934)/AVERAGE(DK:DK))</f>
        <v/>
      </c>
      <c r="DP934" s="19" t="str">
        <f>IF(DataGoesHere!B934="",IF($DD934="Forecast",(Output!E$48*IntermediateCalcs!CY934)+Output!G$48,""),(Output!E$48*IntermediateCalcs!CY934)+Output!G$48)</f>
        <v/>
      </c>
      <c r="DQ934" s="274" t="str">
        <f>IF(DP934="","",IF(IntermediateCalcs!$AO$9="Yes",IntermediateCalcs!DP934*$CX934,IntermediateCalcs!DP934))</f>
        <v/>
      </c>
      <c r="DR934" s="250" t="str">
        <f>IF(DataGoesHere!$B934="","",($CZ934-DQ934))</f>
        <v/>
      </c>
      <c r="DS934" s="250" t="str">
        <f>IF(DataGoesHere!$B934="","",ABS($CZ934-DQ934))</f>
        <v/>
      </c>
      <c r="DT934" s="250" t="str">
        <f>IF(DataGoesHere!$B934="","",DS934^2)</f>
        <v/>
      </c>
      <c r="DU934" s="249" t="str">
        <f>IF(DataGoesHere!$B934="","",DS934/$CZ934)</f>
        <v/>
      </c>
      <c r="DV934" s="250" t="str">
        <f>IF(DataGoesHere!$B934="","",SUM(DR$2:DR934)/AVERAGE(DS:DS))</f>
        <v/>
      </c>
      <c r="DX934" s="19" t="str">
        <f>IF(DataGoesHere!$B933="","",(DB928*(Output!$O$49/Output!$P$49))+(IntermediateCalcs!DB929*(Output!$M$49/Output!$P$49))+(IntermediateCalcs!DB930*(Output!$K$49/Output!$P$49))+(DB931*(Output!$I$49/Output!$P$49))+(IntermediateCalcs!DB932*(Output!$G$49/Output!$P$49))+(IntermediateCalcs!DB933*(Output!$E$49/Output!$P$49)))</f>
        <v/>
      </c>
      <c r="DY934" s="274" t="str">
        <f>IF(DX934="","",IF(IntermediateCalcs!$AO$9="Yes",IntermediateCalcs!DX934*$CX934,IntermediateCalcs!DX934))</f>
        <v/>
      </c>
      <c r="DZ934" s="250" t="str">
        <f>IF(DataGoesHere!$B934="","",($CZ934-DY934))</f>
        <v/>
      </c>
      <c r="EA934" s="250" t="str">
        <f>IF(DataGoesHere!$B934="","",ABS($CZ934-DY934))</f>
        <v/>
      </c>
      <c r="EB934" s="250" t="str">
        <f>IF(DataGoesHere!$B934="","",EA934^2)</f>
        <v/>
      </c>
      <c r="EC934" s="249" t="str">
        <f>IF(DataGoesHere!$B934="","",EA934/$CZ934)</f>
        <v/>
      </c>
      <c r="ED934" s="250" t="str">
        <f>IF(DataGoesHere!$B934="","",SUM(DZ$2:DZ934)/AVERAGE(EA:EA))</f>
        <v/>
      </c>
    </row>
    <row r="935" spans="20:134" x14ac:dyDescent="0.2">
      <c r="T935" s="240"/>
      <c r="U935" s="86"/>
      <c r="V935" s="86"/>
      <c r="W935" s="86"/>
      <c r="X935" s="86"/>
      <c r="Y935" s="86"/>
      <c r="Z935" s="86"/>
      <c r="AA935" s="86"/>
      <c r="AB935" s="86"/>
      <c r="AC935" s="245" t="str">
        <f>IF(DataGoesHere!$B935="","",(DataGoesHere!$B935/SUM(DataGoesHere!$B926:'DataGoesHere'!$B937)))</f>
        <v/>
      </c>
      <c r="AD935" s="86"/>
      <c r="AE935" s="241"/>
      <c r="CV935" s="310" t="str">
        <f>IF(DataGoesHere!B935="","",DataGoesHere!A935)</f>
        <v/>
      </c>
      <c r="CW935" s="271">
        <f t="shared" ca="1" si="36"/>
        <v>10</v>
      </c>
      <c r="CX935" s="272">
        <f t="shared" ca="1" si="37"/>
        <v>0.92557634012077306</v>
      </c>
      <c r="CY935" s="266">
        <f>DataGoesHere!A935</f>
        <v>934</v>
      </c>
      <c r="CZ935" s="19" t="str">
        <f>IF(DataGoesHere!B935="","",DataGoesHere!B935)</f>
        <v/>
      </c>
      <c r="DA935" s="19" t="str">
        <f>IF(DataGoesHere!B935="","",IF(AH$5="No",DataGoesHere!B935,DataGoesHere!B935-(AH$2*(DataGoesHere!A935-1))))</f>
        <v/>
      </c>
      <c r="DB935" s="19" t="str">
        <f>IF(DataGoesHere!B935="","",IF(AO$9="No",DataGoesHere!B935,DataGoesHere!B935/CX935))</f>
        <v/>
      </c>
      <c r="DC935" s="19" t="str">
        <f>IF(DataGoesHere!B935="","",IF(AO$9="No",DA935,DA935/CX935))</f>
        <v/>
      </c>
      <c r="DD935" s="293" t="str">
        <f>IF(CZ935="",IF(COUNTIF(DD$2:DD934,"Forecast")&lt;Output!E$43,"Forecast",""),"Actual")</f>
        <v/>
      </c>
      <c r="DF935" s="19" t="str">
        <f>IF(DataGoesHere!B934="",IF(DD935="Forecast",(Output!$E$47*IntermediateCalcs!DH934)+((1-Output!$E$47)*IntermediateCalcs!DF934),""),(Output!$E$47*IntermediateCalcs!DB934)+((1-Output!$E$47)*IntermediateCalcs!DF934))</f>
        <v/>
      </c>
      <c r="DG935" s="19" t="str">
        <f>IF(DataGoesHere!B934="",IF(DD935="Forecast",(Output!$G$47*(IntermediateCalcs!DF935-IntermediateCalcs!DF934))+((1-Output!$G$47)*IntermediateCalcs!DG934),""),(Output!$G$47*(IntermediateCalcs!DF935-IntermediateCalcs!DF934))+((1-Output!$G$47)*IntermediateCalcs!DG934))</f>
        <v/>
      </c>
      <c r="DH935" s="19" t="str">
        <f>IF(DataGoesHere!B934="",IF(DD935="Forecast",DF935+DG935,""),DF935+DG935)</f>
        <v/>
      </c>
      <c r="DI935" s="274" t="str">
        <f>IF(DH935="","",IF(IntermediateCalcs!$AO$9="Yes",IntermediateCalcs!DH935*$CX935,IntermediateCalcs!DH935))</f>
        <v/>
      </c>
      <c r="DJ935" s="250" t="str">
        <f>IF(DataGoesHere!$B935="","",($CZ935-DI935))</f>
        <v/>
      </c>
      <c r="DK935" s="250" t="str">
        <f>IF(DataGoesHere!$B935="","",ABS($CZ935-DI935))</f>
        <v/>
      </c>
      <c r="DL935" s="250" t="str">
        <f>IF(DataGoesHere!$B935="","",DK935^2)</f>
        <v/>
      </c>
      <c r="DM935" s="249" t="str">
        <f>IF(DataGoesHere!$B935="","",DK935/$CZ935)</f>
        <v/>
      </c>
      <c r="DN935" s="250" t="str">
        <f>IF(DataGoesHere!$B935="","",SUM(DJ$2:DJ935)/AVERAGE(DK:DK))</f>
        <v/>
      </c>
      <c r="DP935" s="19" t="str">
        <f>IF(DataGoesHere!B935="",IF($DD935="Forecast",(Output!E$48*IntermediateCalcs!CY935)+Output!G$48,""),(Output!E$48*IntermediateCalcs!CY935)+Output!G$48)</f>
        <v/>
      </c>
      <c r="DQ935" s="274" t="str">
        <f>IF(DP935="","",IF(IntermediateCalcs!$AO$9="Yes",IntermediateCalcs!DP935*$CX935,IntermediateCalcs!DP935))</f>
        <v/>
      </c>
      <c r="DR935" s="250" t="str">
        <f>IF(DataGoesHere!$B935="","",($CZ935-DQ935))</f>
        <v/>
      </c>
      <c r="DS935" s="250" t="str">
        <f>IF(DataGoesHere!$B935="","",ABS($CZ935-DQ935))</f>
        <v/>
      </c>
      <c r="DT935" s="250" t="str">
        <f>IF(DataGoesHere!$B935="","",DS935^2)</f>
        <v/>
      </c>
      <c r="DU935" s="249" t="str">
        <f>IF(DataGoesHere!$B935="","",DS935/$CZ935)</f>
        <v/>
      </c>
      <c r="DV935" s="250" t="str">
        <f>IF(DataGoesHere!$B935="","",SUM(DR$2:DR935)/AVERAGE(DS:DS))</f>
        <v/>
      </c>
      <c r="DX935" s="19" t="str">
        <f>IF(DataGoesHere!$B934="","",(DB929*(Output!$O$49/Output!$P$49))+(IntermediateCalcs!DB930*(Output!$M$49/Output!$P$49))+(IntermediateCalcs!DB931*(Output!$K$49/Output!$P$49))+(DB932*(Output!$I$49/Output!$P$49))+(IntermediateCalcs!DB933*(Output!$G$49/Output!$P$49))+(IntermediateCalcs!DB934*(Output!$E$49/Output!$P$49)))</f>
        <v/>
      </c>
      <c r="DY935" s="274" t="str">
        <f>IF(DX935="","",IF(IntermediateCalcs!$AO$9="Yes",IntermediateCalcs!DX935*$CX935,IntermediateCalcs!DX935))</f>
        <v/>
      </c>
      <c r="DZ935" s="250" t="str">
        <f>IF(DataGoesHere!$B935="","",($CZ935-DY935))</f>
        <v/>
      </c>
      <c r="EA935" s="250" t="str">
        <f>IF(DataGoesHere!$B935="","",ABS($CZ935-DY935))</f>
        <v/>
      </c>
      <c r="EB935" s="250" t="str">
        <f>IF(DataGoesHere!$B935="","",EA935^2)</f>
        <v/>
      </c>
      <c r="EC935" s="249" t="str">
        <f>IF(DataGoesHere!$B935="","",EA935/$CZ935)</f>
        <v/>
      </c>
      <c r="ED935" s="250" t="str">
        <f>IF(DataGoesHere!$B935="","",SUM(DZ$2:DZ935)/AVERAGE(EA:EA))</f>
        <v/>
      </c>
    </row>
    <row r="936" spans="20:134" x14ac:dyDescent="0.2">
      <c r="T936" s="240"/>
      <c r="U936" s="86"/>
      <c r="V936" s="86"/>
      <c r="W936" s="86"/>
      <c r="X936" s="86"/>
      <c r="Y936" s="86"/>
      <c r="Z936" s="86"/>
      <c r="AA936" s="86"/>
      <c r="AB936" s="86"/>
      <c r="AC936" s="86"/>
      <c r="AD936" s="245" t="str">
        <f>IF(DataGoesHere!$B936="","",(DataGoesHere!$B936/SUM(DataGoesHere!$B926:'DataGoesHere'!$B937)))</f>
        <v/>
      </c>
      <c r="AE936" s="241"/>
      <c r="CV936" s="310" t="str">
        <f>IF(DataGoesHere!B936="","",DataGoesHere!A936)</f>
        <v/>
      </c>
      <c r="CW936" s="271">
        <f t="shared" ca="1" si="36"/>
        <v>11</v>
      </c>
      <c r="CX936" s="272">
        <f t="shared" ca="1" si="37"/>
        <v>0.97463169608807265</v>
      </c>
      <c r="CY936" s="266">
        <f>DataGoesHere!A936</f>
        <v>935</v>
      </c>
      <c r="CZ936" s="19" t="str">
        <f>IF(DataGoesHere!B936="","",DataGoesHere!B936)</f>
        <v/>
      </c>
      <c r="DA936" s="19" t="str">
        <f>IF(DataGoesHere!B936="","",IF(AH$5="No",DataGoesHere!B936,DataGoesHere!B936-(AH$2*(DataGoesHere!A936-1))))</f>
        <v/>
      </c>
      <c r="DB936" s="19" t="str">
        <f>IF(DataGoesHere!B936="","",IF(AO$9="No",DataGoesHere!B936,DataGoesHere!B936/CX936))</f>
        <v/>
      </c>
      <c r="DC936" s="19" t="str">
        <f>IF(DataGoesHere!B936="","",IF(AO$9="No",DA936,DA936/CX936))</f>
        <v/>
      </c>
      <c r="DD936" s="293" t="str">
        <f>IF(CZ936="",IF(COUNTIF(DD$2:DD935,"Forecast")&lt;Output!E$43,"Forecast",""),"Actual")</f>
        <v/>
      </c>
      <c r="DF936" s="19" t="str">
        <f>IF(DataGoesHere!B935="",IF(DD936="Forecast",(Output!$E$47*IntermediateCalcs!DH935)+((1-Output!$E$47)*IntermediateCalcs!DF935),""),(Output!$E$47*IntermediateCalcs!DB935)+((1-Output!$E$47)*IntermediateCalcs!DF935))</f>
        <v/>
      </c>
      <c r="DG936" s="19" t="str">
        <f>IF(DataGoesHere!B935="",IF(DD936="Forecast",(Output!$G$47*(IntermediateCalcs!DF936-IntermediateCalcs!DF935))+((1-Output!$G$47)*IntermediateCalcs!DG935),""),(Output!$G$47*(IntermediateCalcs!DF936-IntermediateCalcs!DF935))+((1-Output!$G$47)*IntermediateCalcs!DG935))</f>
        <v/>
      </c>
      <c r="DH936" s="19" t="str">
        <f>IF(DataGoesHere!B935="",IF(DD936="Forecast",DF936+DG936,""),DF936+DG936)</f>
        <v/>
      </c>
      <c r="DI936" s="274" t="str">
        <f>IF(DH936="","",IF(IntermediateCalcs!$AO$9="Yes",IntermediateCalcs!DH936*$CX936,IntermediateCalcs!DH936))</f>
        <v/>
      </c>
      <c r="DJ936" s="250" t="str">
        <f>IF(DataGoesHere!$B936="","",($CZ936-DI936))</f>
        <v/>
      </c>
      <c r="DK936" s="250" t="str">
        <f>IF(DataGoesHere!$B936="","",ABS($CZ936-DI936))</f>
        <v/>
      </c>
      <c r="DL936" s="250" t="str">
        <f>IF(DataGoesHere!$B936="","",DK936^2)</f>
        <v/>
      </c>
      <c r="DM936" s="249" t="str">
        <f>IF(DataGoesHere!$B936="","",DK936/$CZ936)</f>
        <v/>
      </c>
      <c r="DN936" s="250" t="str">
        <f>IF(DataGoesHere!$B936="","",SUM(DJ$2:DJ936)/AVERAGE(DK:DK))</f>
        <v/>
      </c>
      <c r="DP936" s="19" t="str">
        <f>IF(DataGoesHere!B936="",IF($DD936="Forecast",(Output!E$48*IntermediateCalcs!CY936)+Output!G$48,""),(Output!E$48*IntermediateCalcs!CY936)+Output!G$48)</f>
        <v/>
      </c>
      <c r="DQ936" s="274" t="str">
        <f>IF(DP936="","",IF(IntermediateCalcs!$AO$9="Yes",IntermediateCalcs!DP936*$CX936,IntermediateCalcs!DP936))</f>
        <v/>
      </c>
      <c r="DR936" s="250" t="str">
        <f>IF(DataGoesHere!$B936="","",($CZ936-DQ936))</f>
        <v/>
      </c>
      <c r="DS936" s="250" t="str">
        <f>IF(DataGoesHere!$B936="","",ABS($CZ936-DQ936))</f>
        <v/>
      </c>
      <c r="DT936" s="250" t="str">
        <f>IF(DataGoesHere!$B936="","",DS936^2)</f>
        <v/>
      </c>
      <c r="DU936" s="249" t="str">
        <f>IF(DataGoesHere!$B936="","",DS936/$CZ936)</f>
        <v/>
      </c>
      <c r="DV936" s="250" t="str">
        <f>IF(DataGoesHere!$B936="","",SUM(DR$2:DR936)/AVERAGE(DS:DS))</f>
        <v/>
      </c>
      <c r="DX936" s="19" t="str">
        <f>IF(DataGoesHere!$B935="","",(DB930*(Output!$O$49/Output!$P$49))+(IntermediateCalcs!DB931*(Output!$M$49/Output!$P$49))+(IntermediateCalcs!DB932*(Output!$K$49/Output!$P$49))+(DB933*(Output!$I$49/Output!$P$49))+(IntermediateCalcs!DB934*(Output!$G$49/Output!$P$49))+(IntermediateCalcs!DB935*(Output!$E$49/Output!$P$49)))</f>
        <v/>
      </c>
      <c r="DY936" s="274" t="str">
        <f>IF(DX936="","",IF(IntermediateCalcs!$AO$9="Yes",IntermediateCalcs!DX936*$CX936,IntermediateCalcs!DX936))</f>
        <v/>
      </c>
      <c r="DZ936" s="250" t="str">
        <f>IF(DataGoesHere!$B936="","",($CZ936-DY936))</f>
        <v/>
      </c>
      <c r="EA936" s="250" t="str">
        <f>IF(DataGoesHere!$B936="","",ABS($CZ936-DY936))</f>
        <v/>
      </c>
      <c r="EB936" s="250" t="str">
        <f>IF(DataGoesHere!$B936="","",EA936^2)</f>
        <v/>
      </c>
      <c r="EC936" s="249" t="str">
        <f>IF(DataGoesHere!$B936="","",EA936/$CZ936)</f>
        <v/>
      </c>
      <c r="ED936" s="250" t="str">
        <f>IF(DataGoesHere!$B936="","",SUM(DZ$2:DZ936)/AVERAGE(EA:EA))</f>
        <v/>
      </c>
    </row>
    <row r="937" spans="20:134" x14ac:dyDescent="0.2">
      <c r="T937" s="242"/>
      <c r="U937" s="243"/>
      <c r="V937" s="243"/>
      <c r="W937" s="243"/>
      <c r="X937" s="243"/>
      <c r="Y937" s="243"/>
      <c r="Z937" s="243"/>
      <c r="AA937" s="243"/>
      <c r="AB937" s="243"/>
      <c r="AC937" s="243"/>
      <c r="AD937" s="243"/>
      <c r="AE937" s="246" t="str">
        <f>IF(DataGoesHere!$B937="","",(DataGoesHere!$B937/SUM(DataGoesHere!$B926:'DataGoesHere'!$B937)))</f>
        <v/>
      </c>
      <c r="CV937" s="310" t="str">
        <f>IF(DataGoesHere!B937="","",DataGoesHere!A937)</f>
        <v/>
      </c>
      <c r="CW937" s="271">
        <f t="shared" ca="1" si="36"/>
        <v>12</v>
      </c>
      <c r="CX937" s="272">
        <f t="shared" ca="1" si="37"/>
        <v>1.0054005237672714</v>
      </c>
      <c r="CY937" s="266">
        <f>DataGoesHere!A937</f>
        <v>936</v>
      </c>
      <c r="CZ937" s="19" t="str">
        <f>IF(DataGoesHere!B937="","",DataGoesHere!B937)</f>
        <v/>
      </c>
      <c r="DA937" s="19" t="str">
        <f>IF(DataGoesHere!B937="","",IF(AH$5="No",DataGoesHere!B937,DataGoesHere!B937-(AH$2*(DataGoesHere!A937-1))))</f>
        <v/>
      </c>
      <c r="DB937" s="19" t="str">
        <f>IF(DataGoesHere!B937="","",IF(AO$9="No",DataGoesHere!B937,DataGoesHere!B937/CX937))</f>
        <v/>
      </c>
      <c r="DC937" s="19" t="str">
        <f>IF(DataGoesHere!B937="","",IF(AO$9="No",DA937,DA937/CX937))</f>
        <v/>
      </c>
      <c r="DD937" s="293" t="str">
        <f>IF(CZ937="",IF(COUNTIF(DD$2:DD936,"Forecast")&lt;Output!E$43,"Forecast",""),"Actual")</f>
        <v/>
      </c>
      <c r="DF937" s="19" t="str">
        <f>IF(DataGoesHere!B936="",IF(DD937="Forecast",(Output!$E$47*IntermediateCalcs!DH936)+((1-Output!$E$47)*IntermediateCalcs!DF936),""),(Output!$E$47*IntermediateCalcs!DB936)+((1-Output!$E$47)*IntermediateCalcs!DF936))</f>
        <v/>
      </c>
      <c r="DG937" s="19" t="str">
        <f>IF(DataGoesHere!B936="",IF(DD937="Forecast",(Output!$G$47*(IntermediateCalcs!DF937-IntermediateCalcs!DF936))+((1-Output!$G$47)*IntermediateCalcs!DG936),""),(Output!$G$47*(IntermediateCalcs!DF937-IntermediateCalcs!DF936))+((1-Output!$G$47)*IntermediateCalcs!DG936))</f>
        <v/>
      </c>
      <c r="DH937" s="19" t="str">
        <f>IF(DataGoesHere!B936="",IF(DD937="Forecast",DF937+DG937,""),DF937+DG937)</f>
        <v/>
      </c>
      <c r="DI937" s="274" t="str">
        <f>IF(DH937="","",IF(IntermediateCalcs!$AO$9="Yes",IntermediateCalcs!DH937*$CX937,IntermediateCalcs!DH937))</f>
        <v/>
      </c>
      <c r="DJ937" s="250" t="str">
        <f>IF(DataGoesHere!$B937="","",($CZ937-DI937))</f>
        <v/>
      </c>
      <c r="DK937" s="250" t="str">
        <f>IF(DataGoesHere!$B937="","",ABS($CZ937-DI937))</f>
        <v/>
      </c>
      <c r="DL937" s="250" t="str">
        <f>IF(DataGoesHere!$B937="","",DK937^2)</f>
        <v/>
      </c>
      <c r="DM937" s="249" t="str">
        <f>IF(DataGoesHere!$B937="","",DK937/$CZ937)</f>
        <v/>
      </c>
      <c r="DN937" s="250" t="str">
        <f>IF(DataGoesHere!$B937="","",SUM(DJ$2:DJ937)/AVERAGE(DK:DK))</f>
        <v/>
      </c>
      <c r="DP937" s="19" t="str">
        <f>IF(DataGoesHere!B937="",IF($DD937="Forecast",(Output!E$48*IntermediateCalcs!CY937)+Output!G$48,""),(Output!E$48*IntermediateCalcs!CY937)+Output!G$48)</f>
        <v/>
      </c>
      <c r="DQ937" s="274" t="str">
        <f>IF(DP937="","",IF(IntermediateCalcs!$AO$9="Yes",IntermediateCalcs!DP937*$CX937,IntermediateCalcs!DP937))</f>
        <v/>
      </c>
      <c r="DR937" s="250" t="str">
        <f>IF(DataGoesHere!$B937="","",($CZ937-DQ937))</f>
        <v/>
      </c>
      <c r="DS937" s="250" t="str">
        <f>IF(DataGoesHere!$B937="","",ABS($CZ937-DQ937))</f>
        <v/>
      </c>
      <c r="DT937" s="250" t="str">
        <f>IF(DataGoesHere!$B937="","",DS937^2)</f>
        <v/>
      </c>
      <c r="DU937" s="249" t="str">
        <f>IF(DataGoesHere!$B937="","",DS937/$CZ937)</f>
        <v/>
      </c>
      <c r="DV937" s="250" t="str">
        <f>IF(DataGoesHere!$B937="","",SUM(DR$2:DR937)/AVERAGE(DS:DS))</f>
        <v/>
      </c>
      <c r="DX937" s="19" t="str">
        <f>IF(DataGoesHere!$B936="","",(DB931*(Output!$O$49/Output!$P$49))+(IntermediateCalcs!DB932*(Output!$M$49/Output!$P$49))+(IntermediateCalcs!DB933*(Output!$K$49/Output!$P$49))+(DB934*(Output!$I$49/Output!$P$49))+(IntermediateCalcs!DB935*(Output!$G$49/Output!$P$49))+(IntermediateCalcs!DB936*(Output!$E$49/Output!$P$49)))</f>
        <v/>
      </c>
      <c r="DY937" s="274" t="str">
        <f>IF(DX937="","",IF(IntermediateCalcs!$AO$9="Yes",IntermediateCalcs!DX937*$CX937,IntermediateCalcs!DX937))</f>
        <v/>
      </c>
      <c r="DZ937" s="250" t="str">
        <f>IF(DataGoesHere!$B937="","",($CZ937-DY937))</f>
        <v/>
      </c>
      <c r="EA937" s="250" t="str">
        <f>IF(DataGoesHere!$B937="","",ABS($CZ937-DY937))</f>
        <v/>
      </c>
      <c r="EB937" s="250" t="str">
        <f>IF(DataGoesHere!$B937="","",EA937^2)</f>
        <v/>
      </c>
      <c r="EC937" s="249" t="str">
        <f>IF(DataGoesHere!$B937="","",EA937/$CZ937)</f>
        <v/>
      </c>
      <c r="ED937" s="250" t="str">
        <f>IF(DataGoesHere!$B937="","",SUM(DZ$2:DZ937)/AVERAGE(EA:EA))</f>
        <v/>
      </c>
    </row>
    <row r="938" spans="20:134" x14ac:dyDescent="0.2">
      <c r="T938" s="244" t="str">
        <f>IF(DataGoesHere!$B938="","",(DataGoesHere!$B938/SUM(DataGoesHere!$B938:'DataGoesHere'!$B949)))</f>
        <v/>
      </c>
      <c r="U938" s="238"/>
      <c r="V938" s="238"/>
      <c r="W938" s="238"/>
      <c r="X938" s="238"/>
      <c r="Y938" s="238"/>
      <c r="Z938" s="238"/>
      <c r="AA938" s="238"/>
      <c r="AB938" s="238"/>
      <c r="AC938" s="238"/>
      <c r="AD938" s="238"/>
      <c r="AE938" s="239"/>
      <c r="CV938" s="310" t="str">
        <f>IF(DataGoesHere!B938="","",DataGoesHere!A938)</f>
        <v/>
      </c>
      <c r="CW938" s="271">
        <f t="shared" ca="1" si="36"/>
        <v>1</v>
      </c>
      <c r="CX938" s="272">
        <f t="shared" ca="1" si="37"/>
        <v>1.3236179355303281</v>
      </c>
      <c r="CY938" s="266">
        <f>DataGoesHere!A938</f>
        <v>937</v>
      </c>
      <c r="CZ938" s="19" t="str">
        <f>IF(DataGoesHere!B938="","",DataGoesHere!B938)</f>
        <v/>
      </c>
      <c r="DA938" s="19" t="str">
        <f>IF(DataGoesHere!B938="","",IF(AH$5="No",DataGoesHere!B938,DataGoesHere!B938-(AH$2*(DataGoesHere!A938-1))))</f>
        <v/>
      </c>
      <c r="DB938" s="19" t="str">
        <f>IF(DataGoesHere!B938="","",IF(AO$9="No",DataGoesHere!B938,DataGoesHere!B938/CX938))</f>
        <v/>
      </c>
      <c r="DC938" s="19" t="str">
        <f>IF(DataGoesHere!B938="","",IF(AO$9="No",DA938,DA938/CX938))</f>
        <v/>
      </c>
      <c r="DD938" s="293" t="str">
        <f>IF(CZ938="",IF(COUNTIF(DD$2:DD937,"Forecast")&lt;Output!E$43,"Forecast",""),"Actual")</f>
        <v/>
      </c>
      <c r="DF938" s="19" t="str">
        <f>IF(DataGoesHere!B937="",IF(DD938="Forecast",(Output!$E$47*IntermediateCalcs!DH937)+((1-Output!$E$47)*IntermediateCalcs!DF937),""),(Output!$E$47*IntermediateCalcs!DB937)+((1-Output!$E$47)*IntermediateCalcs!DF937))</f>
        <v/>
      </c>
      <c r="DG938" s="19" t="str">
        <f>IF(DataGoesHere!B937="",IF(DD938="Forecast",(Output!$G$47*(IntermediateCalcs!DF938-IntermediateCalcs!DF937))+((1-Output!$G$47)*IntermediateCalcs!DG937),""),(Output!$G$47*(IntermediateCalcs!DF938-IntermediateCalcs!DF937))+((1-Output!$G$47)*IntermediateCalcs!DG937))</f>
        <v/>
      </c>
      <c r="DH938" s="19" t="str">
        <f>IF(DataGoesHere!B937="",IF(DD938="Forecast",DF938+DG938,""),DF938+DG938)</f>
        <v/>
      </c>
      <c r="DI938" s="274" t="str">
        <f>IF(DH938="","",IF(IntermediateCalcs!$AO$9="Yes",IntermediateCalcs!DH938*$CX938,IntermediateCalcs!DH938))</f>
        <v/>
      </c>
      <c r="DJ938" s="250" t="str">
        <f>IF(DataGoesHere!$B938="","",($CZ938-DI938))</f>
        <v/>
      </c>
      <c r="DK938" s="250" t="str">
        <f>IF(DataGoesHere!$B938="","",ABS($CZ938-DI938))</f>
        <v/>
      </c>
      <c r="DL938" s="250" t="str">
        <f>IF(DataGoesHere!$B938="","",DK938^2)</f>
        <v/>
      </c>
      <c r="DM938" s="249" t="str">
        <f>IF(DataGoesHere!$B938="","",DK938/$CZ938)</f>
        <v/>
      </c>
      <c r="DN938" s="250" t="str">
        <f>IF(DataGoesHere!$B938="","",SUM(DJ$2:DJ938)/AVERAGE(DK:DK))</f>
        <v/>
      </c>
      <c r="DP938" s="19" t="str">
        <f>IF(DataGoesHere!B938="",IF($DD938="Forecast",(Output!E$48*IntermediateCalcs!CY938)+Output!G$48,""),(Output!E$48*IntermediateCalcs!CY938)+Output!G$48)</f>
        <v/>
      </c>
      <c r="DQ938" s="274" t="str">
        <f>IF(DP938="","",IF(IntermediateCalcs!$AO$9="Yes",IntermediateCalcs!DP938*$CX938,IntermediateCalcs!DP938))</f>
        <v/>
      </c>
      <c r="DR938" s="250" t="str">
        <f>IF(DataGoesHere!$B938="","",($CZ938-DQ938))</f>
        <v/>
      </c>
      <c r="DS938" s="250" t="str">
        <f>IF(DataGoesHere!$B938="","",ABS($CZ938-DQ938))</f>
        <v/>
      </c>
      <c r="DT938" s="250" t="str">
        <f>IF(DataGoesHere!$B938="","",DS938^2)</f>
        <v/>
      </c>
      <c r="DU938" s="249" t="str">
        <f>IF(DataGoesHere!$B938="","",DS938/$CZ938)</f>
        <v/>
      </c>
      <c r="DV938" s="250" t="str">
        <f>IF(DataGoesHere!$B938="","",SUM(DR$2:DR938)/AVERAGE(DS:DS))</f>
        <v/>
      </c>
      <c r="DX938" s="19" t="str">
        <f>IF(DataGoesHere!$B937="","",(DB932*(Output!$O$49/Output!$P$49))+(IntermediateCalcs!DB933*(Output!$M$49/Output!$P$49))+(IntermediateCalcs!DB934*(Output!$K$49/Output!$P$49))+(DB935*(Output!$I$49/Output!$P$49))+(IntermediateCalcs!DB936*(Output!$G$49/Output!$P$49))+(IntermediateCalcs!DB937*(Output!$E$49/Output!$P$49)))</f>
        <v/>
      </c>
      <c r="DY938" s="274" t="str">
        <f>IF(DX938="","",IF(IntermediateCalcs!$AO$9="Yes",IntermediateCalcs!DX938*$CX938,IntermediateCalcs!DX938))</f>
        <v/>
      </c>
      <c r="DZ938" s="250" t="str">
        <f>IF(DataGoesHere!$B938="","",($CZ938-DY938))</f>
        <v/>
      </c>
      <c r="EA938" s="250" t="str">
        <f>IF(DataGoesHere!$B938="","",ABS($CZ938-DY938))</f>
        <v/>
      </c>
      <c r="EB938" s="250" t="str">
        <f>IF(DataGoesHere!$B938="","",EA938^2)</f>
        <v/>
      </c>
      <c r="EC938" s="249" t="str">
        <f>IF(DataGoesHere!$B938="","",EA938/$CZ938)</f>
        <v/>
      </c>
      <c r="ED938" s="250" t="str">
        <f>IF(DataGoesHere!$B938="","",SUM(DZ$2:DZ938)/AVERAGE(EA:EA))</f>
        <v/>
      </c>
    </row>
    <row r="939" spans="20:134" x14ac:dyDescent="0.2">
      <c r="T939" s="240"/>
      <c r="U939" s="245" t="str">
        <f>IF(DataGoesHere!$B939="","",(DataGoesHere!$B939/SUM(DataGoesHere!$B939:'DataGoesHere'!$B949)))</f>
        <v/>
      </c>
      <c r="V939" s="86"/>
      <c r="W939" s="86"/>
      <c r="X939" s="86"/>
      <c r="Y939" s="86"/>
      <c r="Z939" s="86"/>
      <c r="AA939" s="86"/>
      <c r="AB939" s="86"/>
      <c r="AC939" s="86"/>
      <c r="AD939" s="86"/>
      <c r="AE939" s="241"/>
      <c r="CV939" s="310" t="str">
        <f>IF(DataGoesHere!B939="","",DataGoesHere!A939)</f>
        <v/>
      </c>
      <c r="CW939" s="271">
        <f t="shared" ca="1" si="36"/>
        <v>2</v>
      </c>
      <c r="CX939" s="272">
        <f t="shared" ca="1" si="37"/>
        <v>0.80574490527728204</v>
      </c>
      <c r="CY939" s="266">
        <f>DataGoesHere!A939</f>
        <v>938</v>
      </c>
      <c r="CZ939" s="19" t="str">
        <f>IF(DataGoesHere!B939="","",DataGoesHere!B939)</f>
        <v/>
      </c>
      <c r="DA939" s="19" t="str">
        <f>IF(DataGoesHere!B939="","",IF(AH$5="No",DataGoesHere!B939,DataGoesHere!B939-(AH$2*(DataGoesHere!A939-1))))</f>
        <v/>
      </c>
      <c r="DB939" s="19" t="str">
        <f>IF(DataGoesHere!B939="","",IF(AO$9="No",DataGoesHere!B939,DataGoesHere!B939/CX939))</f>
        <v/>
      </c>
      <c r="DC939" s="19" t="str">
        <f>IF(DataGoesHere!B939="","",IF(AO$9="No",DA939,DA939/CX939))</f>
        <v/>
      </c>
      <c r="DD939" s="293" t="str">
        <f>IF(CZ939="",IF(COUNTIF(DD$2:DD938,"Forecast")&lt;Output!E$43,"Forecast",""),"Actual")</f>
        <v/>
      </c>
      <c r="DF939" s="19" t="str">
        <f>IF(DataGoesHere!B938="",IF(DD939="Forecast",(Output!$E$47*IntermediateCalcs!DH938)+((1-Output!$E$47)*IntermediateCalcs!DF938),""),(Output!$E$47*IntermediateCalcs!DB938)+((1-Output!$E$47)*IntermediateCalcs!DF938))</f>
        <v/>
      </c>
      <c r="DG939" s="19" t="str">
        <f>IF(DataGoesHere!B938="",IF(DD939="Forecast",(Output!$G$47*(IntermediateCalcs!DF939-IntermediateCalcs!DF938))+((1-Output!$G$47)*IntermediateCalcs!DG938),""),(Output!$G$47*(IntermediateCalcs!DF939-IntermediateCalcs!DF938))+((1-Output!$G$47)*IntermediateCalcs!DG938))</f>
        <v/>
      </c>
      <c r="DH939" s="19" t="str">
        <f>IF(DataGoesHere!B938="",IF(DD939="Forecast",DF939+DG939,""),DF939+DG939)</f>
        <v/>
      </c>
      <c r="DI939" s="274" t="str">
        <f>IF(DH939="","",IF(IntermediateCalcs!$AO$9="Yes",IntermediateCalcs!DH939*$CX939,IntermediateCalcs!DH939))</f>
        <v/>
      </c>
      <c r="DJ939" s="250" t="str">
        <f>IF(DataGoesHere!$B939="","",($CZ939-DI939))</f>
        <v/>
      </c>
      <c r="DK939" s="250" t="str">
        <f>IF(DataGoesHere!$B939="","",ABS($CZ939-DI939))</f>
        <v/>
      </c>
      <c r="DL939" s="250" t="str">
        <f>IF(DataGoesHere!$B939="","",DK939^2)</f>
        <v/>
      </c>
      <c r="DM939" s="249" t="str">
        <f>IF(DataGoesHere!$B939="","",DK939/$CZ939)</f>
        <v/>
      </c>
      <c r="DN939" s="250" t="str">
        <f>IF(DataGoesHere!$B939="","",SUM(DJ$2:DJ939)/AVERAGE(DK:DK))</f>
        <v/>
      </c>
      <c r="DP939" s="19" t="str">
        <f>IF(DataGoesHere!B939="",IF($DD939="Forecast",(Output!E$48*IntermediateCalcs!CY939)+Output!G$48,""),(Output!E$48*IntermediateCalcs!CY939)+Output!G$48)</f>
        <v/>
      </c>
      <c r="DQ939" s="274" t="str">
        <f>IF(DP939="","",IF(IntermediateCalcs!$AO$9="Yes",IntermediateCalcs!DP939*$CX939,IntermediateCalcs!DP939))</f>
        <v/>
      </c>
      <c r="DR939" s="250" t="str">
        <f>IF(DataGoesHere!$B939="","",($CZ939-DQ939))</f>
        <v/>
      </c>
      <c r="DS939" s="250" t="str">
        <f>IF(DataGoesHere!$B939="","",ABS($CZ939-DQ939))</f>
        <v/>
      </c>
      <c r="DT939" s="250" t="str">
        <f>IF(DataGoesHere!$B939="","",DS939^2)</f>
        <v/>
      </c>
      <c r="DU939" s="249" t="str">
        <f>IF(DataGoesHere!$B939="","",DS939/$CZ939)</f>
        <v/>
      </c>
      <c r="DV939" s="250" t="str">
        <f>IF(DataGoesHere!$B939="","",SUM(DR$2:DR939)/AVERAGE(DS:DS))</f>
        <v/>
      </c>
      <c r="DX939" s="19" t="str">
        <f>IF(DataGoesHere!$B938="","",(DB933*(Output!$O$49/Output!$P$49))+(IntermediateCalcs!DB934*(Output!$M$49/Output!$P$49))+(IntermediateCalcs!DB935*(Output!$K$49/Output!$P$49))+(DB936*(Output!$I$49/Output!$P$49))+(IntermediateCalcs!DB937*(Output!$G$49/Output!$P$49))+(IntermediateCalcs!DB938*(Output!$E$49/Output!$P$49)))</f>
        <v/>
      </c>
      <c r="DY939" s="274" t="str">
        <f>IF(DX939="","",IF(IntermediateCalcs!$AO$9="Yes",IntermediateCalcs!DX939*$CX939,IntermediateCalcs!DX939))</f>
        <v/>
      </c>
      <c r="DZ939" s="250" t="str">
        <f>IF(DataGoesHere!$B939="","",($CZ939-DY939))</f>
        <v/>
      </c>
      <c r="EA939" s="250" t="str">
        <f>IF(DataGoesHere!$B939="","",ABS($CZ939-DY939))</f>
        <v/>
      </c>
      <c r="EB939" s="250" t="str">
        <f>IF(DataGoesHere!$B939="","",EA939^2)</f>
        <v/>
      </c>
      <c r="EC939" s="249" t="str">
        <f>IF(DataGoesHere!$B939="","",EA939/$CZ939)</f>
        <v/>
      </c>
      <c r="ED939" s="250" t="str">
        <f>IF(DataGoesHere!$B939="","",SUM(DZ$2:DZ939)/AVERAGE(EA:EA))</f>
        <v/>
      </c>
    </row>
    <row r="940" spans="20:134" x14ac:dyDescent="0.2">
      <c r="T940" s="240"/>
      <c r="U940" s="86"/>
      <c r="V940" s="245" t="str">
        <f>IF(DataGoesHere!$B940="","",(DataGoesHere!$B940/SUM(DataGoesHere!$B938:'DataGoesHere'!$B949)))</f>
        <v/>
      </c>
      <c r="W940" s="86"/>
      <c r="X940" s="86"/>
      <c r="Y940" s="86"/>
      <c r="Z940" s="86"/>
      <c r="AA940" s="86"/>
      <c r="AB940" s="86"/>
      <c r="AC940" s="86"/>
      <c r="AD940" s="86"/>
      <c r="AE940" s="241"/>
      <c r="CV940" s="310" t="str">
        <f>IF(DataGoesHere!B940="","",DataGoesHere!A940)</f>
        <v/>
      </c>
      <c r="CW940" s="271">
        <f t="shared" ca="1" si="36"/>
        <v>3</v>
      </c>
      <c r="CX940" s="272">
        <f t="shared" ca="1" si="37"/>
        <v>0.79862940076451561</v>
      </c>
      <c r="CY940" s="266">
        <f>DataGoesHere!A940</f>
        <v>939</v>
      </c>
      <c r="CZ940" s="19" t="str">
        <f>IF(DataGoesHere!B940="","",DataGoesHere!B940)</f>
        <v/>
      </c>
      <c r="DA940" s="19" t="str">
        <f>IF(DataGoesHere!B940="","",IF(AH$5="No",DataGoesHere!B940,DataGoesHere!B940-(AH$2*(DataGoesHere!A940-1))))</f>
        <v/>
      </c>
      <c r="DB940" s="19" t="str">
        <f>IF(DataGoesHere!B940="","",IF(AO$9="No",DataGoesHere!B940,DataGoesHere!B940/CX940))</f>
        <v/>
      </c>
      <c r="DC940" s="19" t="str">
        <f>IF(DataGoesHere!B940="","",IF(AO$9="No",DA940,DA940/CX940))</f>
        <v/>
      </c>
      <c r="DD940" s="293" t="str">
        <f>IF(CZ940="",IF(COUNTIF(DD$2:DD939,"Forecast")&lt;Output!E$43,"Forecast",""),"Actual")</f>
        <v/>
      </c>
      <c r="DF940" s="19" t="str">
        <f>IF(DataGoesHere!B939="",IF(DD940="Forecast",(Output!$E$47*IntermediateCalcs!DH939)+((1-Output!$E$47)*IntermediateCalcs!DF939),""),(Output!$E$47*IntermediateCalcs!DB939)+((1-Output!$E$47)*IntermediateCalcs!DF939))</f>
        <v/>
      </c>
      <c r="DG940" s="19" t="str">
        <f>IF(DataGoesHere!B939="",IF(DD940="Forecast",(Output!$G$47*(IntermediateCalcs!DF940-IntermediateCalcs!DF939))+((1-Output!$G$47)*IntermediateCalcs!DG939),""),(Output!$G$47*(IntermediateCalcs!DF940-IntermediateCalcs!DF939))+((1-Output!$G$47)*IntermediateCalcs!DG939))</f>
        <v/>
      </c>
      <c r="DH940" s="19" t="str">
        <f>IF(DataGoesHere!B939="",IF(DD940="Forecast",DF940+DG940,""),DF940+DG940)</f>
        <v/>
      </c>
      <c r="DI940" s="274" t="str">
        <f>IF(DH940="","",IF(IntermediateCalcs!$AO$9="Yes",IntermediateCalcs!DH940*$CX940,IntermediateCalcs!DH940))</f>
        <v/>
      </c>
      <c r="DJ940" s="250" t="str">
        <f>IF(DataGoesHere!$B940="","",($CZ940-DI940))</f>
        <v/>
      </c>
      <c r="DK940" s="250" t="str">
        <f>IF(DataGoesHere!$B940="","",ABS($CZ940-DI940))</f>
        <v/>
      </c>
      <c r="DL940" s="250" t="str">
        <f>IF(DataGoesHere!$B940="","",DK940^2)</f>
        <v/>
      </c>
      <c r="DM940" s="249" t="str">
        <f>IF(DataGoesHere!$B940="","",DK940/$CZ940)</f>
        <v/>
      </c>
      <c r="DN940" s="250" t="str">
        <f>IF(DataGoesHere!$B940="","",SUM(DJ$2:DJ940)/AVERAGE(DK:DK))</f>
        <v/>
      </c>
      <c r="DP940" s="19" t="str">
        <f>IF(DataGoesHere!B940="",IF($DD940="Forecast",(Output!E$48*IntermediateCalcs!CY940)+Output!G$48,""),(Output!E$48*IntermediateCalcs!CY940)+Output!G$48)</f>
        <v/>
      </c>
      <c r="DQ940" s="274" t="str">
        <f>IF(DP940="","",IF(IntermediateCalcs!$AO$9="Yes",IntermediateCalcs!DP940*$CX940,IntermediateCalcs!DP940))</f>
        <v/>
      </c>
      <c r="DR940" s="250" t="str">
        <f>IF(DataGoesHere!$B940="","",($CZ940-DQ940))</f>
        <v/>
      </c>
      <c r="DS940" s="250" t="str">
        <f>IF(DataGoesHere!$B940="","",ABS($CZ940-DQ940))</f>
        <v/>
      </c>
      <c r="DT940" s="250" t="str">
        <f>IF(DataGoesHere!$B940="","",DS940^2)</f>
        <v/>
      </c>
      <c r="DU940" s="249" t="str">
        <f>IF(DataGoesHere!$B940="","",DS940/$CZ940)</f>
        <v/>
      </c>
      <c r="DV940" s="250" t="str">
        <f>IF(DataGoesHere!$B940="","",SUM(DR$2:DR940)/AVERAGE(DS:DS))</f>
        <v/>
      </c>
      <c r="DX940" s="19" t="str">
        <f>IF(DataGoesHere!$B939="","",(DB934*(Output!$O$49/Output!$P$49))+(IntermediateCalcs!DB935*(Output!$M$49/Output!$P$49))+(IntermediateCalcs!DB936*(Output!$K$49/Output!$P$49))+(DB937*(Output!$I$49/Output!$P$49))+(IntermediateCalcs!DB938*(Output!$G$49/Output!$P$49))+(IntermediateCalcs!DB939*(Output!$E$49/Output!$P$49)))</f>
        <v/>
      </c>
      <c r="DY940" s="274" t="str">
        <f>IF(DX940="","",IF(IntermediateCalcs!$AO$9="Yes",IntermediateCalcs!DX940*$CX940,IntermediateCalcs!DX940))</f>
        <v/>
      </c>
      <c r="DZ940" s="250" t="str">
        <f>IF(DataGoesHere!$B940="","",($CZ940-DY940))</f>
        <v/>
      </c>
      <c r="EA940" s="250" t="str">
        <f>IF(DataGoesHere!$B940="","",ABS($CZ940-DY940))</f>
        <v/>
      </c>
      <c r="EB940" s="250" t="str">
        <f>IF(DataGoesHere!$B940="","",EA940^2)</f>
        <v/>
      </c>
      <c r="EC940" s="249" t="str">
        <f>IF(DataGoesHere!$B940="","",EA940/$CZ940)</f>
        <v/>
      </c>
      <c r="ED940" s="250" t="str">
        <f>IF(DataGoesHere!$B940="","",SUM(DZ$2:DZ940)/AVERAGE(EA:EA))</f>
        <v/>
      </c>
    </row>
    <row r="941" spans="20:134" x14ac:dyDescent="0.2">
      <c r="T941" s="240"/>
      <c r="U941" s="86"/>
      <c r="V941" s="86"/>
      <c r="W941" s="245" t="str">
        <f>IF(DataGoesHere!$B941="","",(DataGoesHere!$B941/SUM(DataGoesHere!$B938:'DataGoesHere'!$B949)))</f>
        <v/>
      </c>
      <c r="X941" s="86"/>
      <c r="Y941" s="86"/>
      <c r="Z941" s="86"/>
      <c r="AA941" s="86"/>
      <c r="AB941" s="86"/>
      <c r="AC941" s="86"/>
      <c r="AD941" s="86"/>
      <c r="AE941" s="241"/>
      <c r="CV941" s="310" t="str">
        <f>IF(DataGoesHere!B941="","",DataGoesHere!A941)</f>
        <v/>
      </c>
      <c r="CW941" s="271">
        <f t="shared" ca="1" si="36"/>
        <v>4</v>
      </c>
      <c r="CX941" s="272">
        <f t="shared" ca="1" si="37"/>
        <v>1.0149292433706087</v>
      </c>
      <c r="CY941" s="266">
        <f>DataGoesHere!A941</f>
        <v>940</v>
      </c>
      <c r="CZ941" s="19" t="str">
        <f>IF(DataGoesHere!B941="","",DataGoesHere!B941)</f>
        <v/>
      </c>
      <c r="DA941" s="19" t="str">
        <f>IF(DataGoesHere!B941="","",IF(AH$5="No",DataGoesHere!B941,DataGoesHere!B941-(AH$2*(DataGoesHere!A941-1))))</f>
        <v/>
      </c>
      <c r="DB941" s="19" t="str">
        <f>IF(DataGoesHere!B941="","",IF(AO$9="No",DataGoesHere!B941,DataGoesHere!B941/CX941))</f>
        <v/>
      </c>
      <c r="DC941" s="19" t="str">
        <f>IF(DataGoesHere!B941="","",IF(AO$9="No",DA941,DA941/CX941))</f>
        <v/>
      </c>
      <c r="DD941" s="293" t="str">
        <f>IF(CZ941="",IF(COUNTIF(DD$2:DD940,"Forecast")&lt;Output!E$43,"Forecast",""),"Actual")</f>
        <v/>
      </c>
      <c r="DF941" s="19" t="str">
        <f>IF(DataGoesHere!B940="",IF(DD941="Forecast",(Output!$E$47*IntermediateCalcs!DH940)+((1-Output!$E$47)*IntermediateCalcs!DF940),""),(Output!$E$47*IntermediateCalcs!DB940)+((1-Output!$E$47)*IntermediateCalcs!DF940))</f>
        <v/>
      </c>
      <c r="DG941" s="19" t="str">
        <f>IF(DataGoesHere!B940="",IF(DD941="Forecast",(Output!$G$47*(IntermediateCalcs!DF941-IntermediateCalcs!DF940))+((1-Output!$G$47)*IntermediateCalcs!DG940),""),(Output!$G$47*(IntermediateCalcs!DF941-IntermediateCalcs!DF940))+((1-Output!$G$47)*IntermediateCalcs!DG940))</f>
        <v/>
      </c>
      <c r="DH941" s="19" t="str">
        <f>IF(DataGoesHere!B940="",IF(DD941="Forecast",DF941+DG941,""),DF941+DG941)</f>
        <v/>
      </c>
      <c r="DI941" s="274" t="str">
        <f>IF(DH941="","",IF(IntermediateCalcs!$AO$9="Yes",IntermediateCalcs!DH941*$CX941,IntermediateCalcs!DH941))</f>
        <v/>
      </c>
      <c r="DJ941" s="250" t="str">
        <f>IF(DataGoesHere!$B941="","",($CZ941-DI941))</f>
        <v/>
      </c>
      <c r="DK941" s="250" t="str">
        <f>IF(DataGoesHere!$B941="","",ABS($CZ941-DI941))</f>
        <v/>
      </c>
      <c r="DL941" s="250" t="str">
        <f>IF(DataGoesHere!$B941="","",DK941^2)</f>
        <v/>
      </c>
      <c r="DM941" s="249" t="str">
        <f>IF(DataGoesHere!$B941="","",DK941/$CZ941)</f>
        <v/>
      </c>
      <c r="DN941" s="250" t="str">
        <f>IF(DataGoesHere!$B941="","",SUM(DJ$2:DJ941)/AVERAGE(DK:DK))</f>
        <v/>
      </c>
      <c r="DP941" s="19" t="str">
        <f>IF(DataGoesHere!B941="",IF($DD941="Forecast",(Output!E$48*IntermediateCalcs!CY941)+Output!G$48,""),(Output!E$48*IntermediateCalcs!CY941)+Output!G$48)</f>
        <v/>
      </c>
      <c r="DQ941" s="274" t="str">
        <f>IF(DP941="","",IF(IntermediateCalcs!$AO$9="Yes",IntermediateCalcs!DP941*$CX941,IntermediateCalcs!DP941))</f>
        <v/>
      </c>
      <c r="DR941" s="250" t="str">
        <f>IF(DataGoesHere!$B941="","",($CZ941-DQ941))</f>
        <v/>
      </c>
      <c r="DS941" s="250" t="str">
        <f>IF(DataGoesHere!$B941="","",ABS($CZ941-DQ941))</f>
        <v/>
      </c>
      <c r="DT941" s="250" t="str">
        <f>IF(DataGoesHere!$B941="","",DS941^2)</f>
        <v/>
      </c>
      <c r="DU941" s="249" t="str">
        <f>IF(DataGoesHere!$B941="","",DS941/$CZ941)</f>
        <v/>
      </c>
      <c r="DV941" s="250" t="str">
        <f>IF(DataGoesHere!$B941="","",SUM(DR$2:DR941)/AVERAGE(DS:DS))</f>
        <v/>
      </c>
      <c r="DX941" s="19" t="str">
        <f>IF(DataGoesHere!$B940="","",(DB935*(Output!$O$49/Output!$P$49))+(IntermediateCalcs!DB936*(Output!$M$49/Output!$P$49))+(IntermediateCalcs!DB937*(Output!$K$49/Output!$P$49))+(DB938*(Output!$I$49/Output!$P$49))+(IntermediateCalcs!DB939*(Output!$G$49/Output!$P$49))+(IntermediateCalcs!DB940*(Output!$E$49/Output!$P$49)))</f>
        <v/>
      </c>
      <c r="DY941" s="274" t="str">
        <f>IF(DX941="","",IF(IntermediateCalcs!$AO$9="Yes",IntermediateCalcs!DX941*$CX941,IntermediateCalcs!DX941))</f>
        <v/>
      </c>
      <c r="DZ941" s="250" t="str">
        <f>IF(DataGoesHere!$B941="","",($CZ941-DY941))</f>
        <v/>
      </c>
      <c r="EA941" s="250" t="str">
        <f>IF(DataGoesHere!$B941="","",ABS($CZ941-DY941))</f>
        <v/>
      </c>
      <c r="EB941" s="250" t="str">
        <f>IF(DataGoesHere!$B941="","",EA941^2)</f>
        <v/>
      </c>
      <c r="EC941" s="249" t="str">
        <f>IF(DataGoesHere!$B941="","",EA941/$CZ941)</f>
        <v/>
      </c>
      <c r="ED941" s="250" t="str">
        <f>IF(DataGoesHere!$B941="","",SUM(DZ$2:DZ941)/AVERAGE(EA:EA))</f>
        <v/>
      </c>
    </row>
    <row r="942" spans="20:134" x14ac:dyDescent="0.2">
      <c r="T942" s="240"/>
      <c r="U942" s="86"/>
      <c r="V942" s="86"/>
      <c r="W942" s="86"/>
      <c r="X942" s="245" t="str">
        <f>IF(DataGoesHere!$B942="","",(DataGoesHere!$B942/SUM(DataGoesHere!$B938:'DataGoesHere'!$B949)))</f>
        <v/>
      </c>
      <c r="Y942" s="86"/>
      <c r="Z942" s="86"/>
      <c r="AA942" s="86"/>
      <c r="AB942" s="86"/>
      <c r="AC942" s="86"/>
      <c r="AD942" s="86"/>
      <c r="AE942" s="241"/>
      <c r="CV942" s="310" t="str">
        <f>IF(DataGoesHere!B942="","",DataGoesHere!A942)</f>
        <v/>
      </c>
      <c r="CW942" s="271">
        <f t="shared" ca="1" si="36"/>
        <v>5</v>
      </c>
      <c r="CX942" s="272">
        <f t="shared" ca="1" si="37"/>
        <v>0.97875414397996308</v>
      </c>
      <c r="CY942" s="266">
        <f>DataGoesHere!A942</f>
        <v>941</v>
      </c>
      <c r="CZ942" s="19" t="str">
        <f>IF(DataGoesHere!B942="","",DataGoesHere!B942)</f>
        <v/>
      </c>
      <c r="DA942" s="19" t="str">
        <f>IF(DataGoesHere!B942="","",IF(AH$5="No",DataGoesHere!B942,DataGoesHere!B942-(AH$2*(DataGoesHere!A942-1))))</f>
        <v/>
      </c>
      <c r="DB942" s="19" t="str">
        <f>IF(DataGoesHere!B942="","",IF(AO$9="No",DataGoesHere!B942,DataGoesHere!B942/CX942))</f>
        <v/>
      </c>
      <c r="DC942" s="19" t="str">
        <f>IF(DataGoesHere!B942="","",IF(AO$9="No",DA942,DA942/CX942))</f>
        <v/>
      </c>
      <c r="DD942" s="293" t="str">
        <f>IF(CZ942="",IF(COUNTIF(DD$2:DD941,"Forecast")&lt;Output!E$43,"Forecast",""),"Actual")</f>
        <v/>
      </c>
      <c r="DF942" s="19" t="str">
        <f>IF(DataGoesHere!B941="",IF(DD942="Forecast",(Output!$E$47*IntermediateCalcs!DH941)+((1-Output!$E$47)*IntermediateCalcs!DF941),""),(Output!$E$47*IntermediateCalcs!DB941)+((1-Output!$E$47)*IntermediateCalcs!DF941))</f>
        <v/>
      </c>
      <c r="DG942" s="19" t="str">
        <f>IF(DataGoesHere!B941="",IF(DD942="Forecast",(Output!$G$47*(IntermediateCalcs!DF942-IntermediateCalcs!DF941))+((1-Output!$G$47)*IntermediateCalcs!DG941),""),(Output!$G$47*(IntermediateCalcs!DF942-IntermediateCalcs!DF941))+((1-Output!$G$47)*IntermediateCalcs!DG941))</f>
        <v/>
      </c>
      <c r="DH942" s="19" t="str">
        <f>IF(DataGoesHere!B941="",IF(DD942="Forecast",DF942+DG942,""),DF942+DG942)</f>
        <v/>
      </c>
      <c r="DI942" s="274" t="str">
        <f>IF(DH942="","",IF(IntermediateCalcs!$AO$9="Yes",IntermediateCalcs!DH942*$CX942,IntermediateCalcs!DH942))</f>
        <v/>
      </c>
      <c r="DJ942" s="250" t="str">
        <f>IF(DataGoesHere!$B942="","",($CZ942-DI942))</f>
        <v/>
      </c>
      <c r="DK942" s="250" t="str">
        <f>IF(DataGoesHere!$B942="","",ABS($CZ942-DI942))</f>
        <v/>
      </c>
      <c r="DL942" s="250" t="str">
        <f>IF(DataGoesHere!$B942="","",DK942^2)</f>
        <v/>
      </c>
      <c r="DM942" s="249" t="str">
        <f>IF(DataGoesHere!$B942="","",DK942/$CZ942)</f>
        <v/>
      </c>
      <c r="DN942" s="250" t="str">
        <f>IF(DataGoesHere!$B942="","",SUM(DJ$2:DJ942)/AVERAGE(DK:DK))</f>
        <v/>
      </c>
      <c r="DP942" s="19" t="str">
        <f>IF(DataGoesHere!B942="",IF($DD942="Forecast",(Output!E$48*IntermediateCalcs!CY942)+Output!G$48,""),(Output!E$48*IntermediateCalcs!CY942)+Output!G$48)</f>
        <v/>
      </c>
      <c r="DQ942" s="274" t="str">
        <f>IF(DP942="","",IF(IntermediateCalcs!$AO$9="Yes",IntermediateCalcs!DP942*$CX942,IntermediateCalcs!DP942))</f>
        <v/>
      </c>
      <c r="DR942" s="250" t="str">
        <f>IF(DataGoesHere!$B942="","",($CZ942-DQ942))</f>
        <v/>
      </c>
      <c r="DS942" s="250" t="str">
        <f>IF(DataGoesHere!$B942="","",ABS($CZ942-DQ942))</f>
        <v/>
      </c>
      <c r="DT942" s="250" t="str">
        <f>IF(DataGoesHere!$B942="","",DS942^2)</f>
        <v/>
      </c>
      <c r="DU942" s="249" t="str">
        <f>IF(DataGoesHere!$B942="","",DS942/$CZ942)</f>
        <v/>
      </c>
      <c r="DV942" s="250" t="str">
        <f>IF(DataGoesHere!$B942="","",SUM(DR$2:DR942)/AVERAGE(DS:DS))</f>
        <v/>
      </c>
      <c r="DX942" s="19" t="str">
        <f>IF(DataGoesHere!$B941="","",(DB936*(Output!$O$49/Output!$P$49))+(IntermediateCalcs!DB937*(Output!$M$49/Output!$P$49))+(IntermediateCalcs!DB938*(Output!$K$49/Output!$P$49))+(DB939*(Output!$I$49/Output!$P$49))+(IntermediateCalcs!DB940*(Output!$G$49/Output!$P$49))+(IntermediateCalcs!DB941*(Output!$E$49/Output!$P$49)))</f>
        <v/>
      </c>
      <c r="DY942" s="274" t="str">
        <f>IF(DX942="","",IF(IntermediateCalcs!$AO$9="Yes",IntermediateCalcs!DX942*$CX942,IntermediateCalcs!DX942))</f>
        <v/>
      </c>
      <c r="DZ942" s="250" t="str">
        <f>IF(DataGoesHere!$B942="","",($CZ942-DY942))</f>
        <v/>
      </c>
      <c r="EA942" s="250" t="str">
        <f>IF(DataGoesHere!$B942="","",ABS($CZ942-DY942))</f>
        <v/>
      </c>
      <c r="EB942" s="250" t="str">
        <f>IF(DataGoesHere!$B942="","",EA942^2)</f>
        <v/>
      </c>
      <c r="EC942" s="249" t="str">
        <f>IF(DataGoesHere!$B942="","",EA942/$CZ942)</f>
        <v/>
      </c>
      <c r="ED942" s="250" t="str">
        <f>IF(DataGoesHere!$B942="","",SUM(DZ$2:DZ942)/AVERAGE(EA:EA))</f>
        <v/>
      </c>
    </row>
    <row r="943" spans="20:134" x14ac:dyDescent="0.2">
      <c r="T943" s="240"/>
      <c r="U943" s="86"/>
      <c r="V943" s="86"/>
      <c r="W943" s="86"/>
      <c r="X943" s="86"/>
      <c r="Y943" s="245" t="str">
        <f>IF(DataGoesHere!$B943="","",(DataGoesHere!$B943/SUM(DataGoesHere!$B938:'DataGoesHere'!$B949)))</f>
        <v/>
      </c>
      <c r="Z943" s="86"/>
      <c r="AA943" s="86"/>
      <c r="AB943" s="86"/>
      <c r="AC943" s="86"/>
      <c r="AD943" s="86"/>
      <c r="AE943" s="241"/>
      <c r="CV943" s="310" t="str">
        <f>IF(DataGoesHere!B943="","",DataGoesHere!A943)</f>
        <v/>
      </c>
      <c r="CW943" s="271">
        <f t="shared" ca="1" si="36"/>
        <v>6</v>
      </c>
      <c r="CX943" s="272">
        <f t="shared" ca="1" si="37"/>
        <v>1.0779088099730167</v>
      </c>
      <c r="CY943" s="266">
        <f>DataGoesHere!A943</f>
        <v>942</v>
      </c>
      <c r="CZ943" s="19" t="str">
        <f>IF(DataGoesHere!B943="","",DataGoesHere!B943)</f>
        <v/>
      </c>
      <c r="DA943" s="19" t="str">
        <f>IF(DataGoesHere!B943="","",IF(AH$5="No",DataGoesHere!B943,DataGoesHere!B943-(AH$2*(DataGoesHere!A943-1))))</f>
        <v/>
      </c>
      <c r="DB943" s="19" t="str">
        <f>IF(DataGoesHere!B943="","",IF(AO$9="No",DataGoesHere!B943,DataGoesHere!B943/CX943))</f>
        <v/>
      </c>
      <c r="DC943" s="19" t="str">
        <f>IF(DataGoesHere!B943="","",IF(AO$9="No",DA943,DA943/CX943))</f>
        <v/>
      </c>
      <c r="DD943" s="293" t="str">
        <f>IF(CZ943="",IF(COUNTIF(DD$2:DD942,"Forecast")&lt;Output!E$43,"Forecast",""),"Actual")</f>
        <v/>
      </c>
      <c r="DF943" s="19" t="str">
        <f>IF(DataGoesHere!B942="",IF(DD943="Forecast",(Output!$E$47*IntermediateCalcs!DH942)+((1-Output!$E$47)*IntermediateCalcs!DF942),""),(Output!$E$47*IntermediateCalcs!DB942)+((1-Output!$E$47)*IntermediateCalcs!DF942))</f>
        <v/>
      </c>
      <c r="DG943" s="19" t="str">
        <f>IF(DataGoesHere!B942="",IF(DD943="Forecast",(Output!$G$47*(IntermediateCalcs!DF943-IntermediateCalcs!DF942))+((1-Output!$G$47)*IntermediateCalcs!DG942),""),(Output!$G$47*(IntermediateCalcs!DF943-IntermediateCalcs!DF942))+((1-Output!$G$47)*IntermediateCalcs!DG942))</f>
        <v/>
      </c>
      <c r="DH943" s="19" t="str">
        <f>IF(DataGoesHere!B942="",IF(DD943="Forecast",DF943+DG943,""),DF943+DG943)</f>
        <v/>
      </c>
      <c r="DI943" s="274" t="str">
        <f>IF(DH943="","",IF(IntermediateCalcs!$AO$9="Yes",IntermediateCalcs!DH943*$CX943,IntermediateCalcs!DH943))</f>
        <v/>
      </c>
      <c r="DJ943" s="250" t="str">
        <f>IF(DataGoesHere!$B943="","",($CZ943-DI943))</f>
        <v/>
      </c>
      <c r="DK943" s="250" t="str">
        <f>IF(DataGoesHere!$B943="","",ABS($CZ943-DI943))</f>
        <v/>
      </c>
      <c r="DL943" s="250" t="str">
        <f>IF(DataGoesHere!$B943="","",DK943^2)</f>
        <v/>
      </c>
      <c r="DM943" s="249" t="str">
        <f>IF(DataGoesHere!$B943="","",DK943/$CZ943)</f>
        <v/>
      </c>
      <c r="DN943" s="250" t="str">
        <f>IF(DataGoesHere!$B943="","",SUM(DJ$2:DJ943)/AVERAGE(DK:DK))</f>
        <v/>
      </c>
      <c r="DP943" s="19" t="str">
        <f>IF(DataGoesHere!B943="",IF($DD943="Forecast",(Output!E$48*IntermediateCalcs!CY943)+Output!G$48,""),(Output!E$48*IntermediateCalcs!CY943)+Output!G$48)</f>
        <v/>
      </c>
      <c r="DQ943" s="274" t="str">
        <f>IF(DP943="","",IF(IntermediateCalcs!$AO$9="Yes",IntermediateCalcs!DP943*$CX943,IntermediateCalcs!DP943))</f>
        <v/>
      </c>
      <c r="DR943" s="250" t="str">
        <f>IF(DataGoesHere!$B943="","",($CZ943-DQ943))</f>
        <v/>
      </c>
      <c r="DS943" s="250" t="str">
        <f>IF(DataGoesHere!$B943="","",ABS($CZ943-DQ943))</f>
        <v/>
      </c>
      <c r="DT943" s="250" t="str">
        <f>IF(DataGoesHere!$B943="","",DS943^2)</f>
        <v/>
      </c>
      <c r="DU943" s="249" t="str">
        <f>IF(DataGoesHere!$B943="","",DS943/$CZ943)</f>
        <v/>
      </c>
      <c r="DV943" s="250" t="str">
        <f>IF(DataGoesHere!$B943="","",SUM(DR$2:DR943)/AVERAGE(DS:DS))</f>
        <v/>
      </c>
      <c r="DX943" s="19" t="str">
        <f>IF(DataGoesHere!$B942="","",(DB937*(Output!$O$49/Output!$P$49))+(IntermediateCalcs!DB938*(Output!$M$49/Output!$P$49))+(IntermediateCalcs!DB939*(Output!$K$49/Output!$P$49))+(DB940*(Output!$I$49/Output!$P$49))+(IntermediateCalcs!DB941*(Output!$G$49/Output!$P$49))+(IntermediateCalcs!DB942*(Output!$E$49/Output!$P$49)))</f>
        <v/>
      </c>
      <c r="DY943" s="274" t="str">
        <f>IF(DX943="","",IF(IntermediateCalcs!$AO$9="Yes",IntermediateCalcs!DX943*$CX943,IntermediateCalcs!DX943))</f>
        <v/>
      </c>
      <c r="DZ943" s="250" t="str">
        <f>IF(DataGoesHere!$B943="","",($CZ943-DY943))</f>
        <v/>
      </c>
      <c r="EA943" s="250" t="str">
        <f>IF(DataGoesHere!$B943="","",ABS($CZ943-DY943))</f>
        <v/>
      </c>
      <c r="EB943" s="250" t="str">
        <f>IF(DataGoesHere!$B943="","",EA943^2)</f>
        <v/>
      </c>
      <c r="EC943" s="249" t="str">
        <f>IF(DataGoesHere!$B943="","",EA943/$CZ943)</f>
        <v/>
      </c>
      <c r="ED943" s="250" t="str">
        <f>IF(DataGoesHere!$B943="","",SUM(DZ$2:DZ943)/AVERAGE(EA:EA))</f>
        <v/>
      </c>
    </row>
    <row r="944" spans="20:134" x14ac:dyDescent="0.2">
      <c r="T944" s="240"/>
      <c r="U944" s="86"/>
      <c r="V944" s="86"/>
      <c r="W944" s="86"/>
      <c r="X944" s="86"/>
      <c r="Y944" s="86"/>
      <c r="Z944" s="245" t="str">
        <f>IF(DataGoesHere!$B944="","",(DataGoesHere!$B944/SUM(DataGoesHere!$B938:'DataGoesHere'!$B949)))</f>
        <v/>
      </c>
      <c r="AA944" s="86"/>
      <c r="AB944" s="86"/>
      <c r="AC944" s="86"/>
      <c r="AD944" s="86"/>
      <c r="AE944" s="241"/>
      <c r="CV944" s="310" t="str">
        <f>IF(DataGoesHere!B944="","",DataGoesHere!A944)</f>
        <v/>
      </c>
      <c r="CW944" s="271">
        <f t="shared" ca="1" si="36"/>
        <v>7</v>
      </c>
      <c r="CX944" s="272">
        <f t="shared" ca="1" si="37"/>
        <v>1.0265458156689093</v>
      </c>
      <c r="CY944" s="266">
        <f>DataGoesHere!A944</f>
        <v>943</v>
      </c>
      <c r="CZ944" s="19" t="str">
        <f>IF(DataGoesHere!B944="","",DataGoesHere!B944)</f>
        <v/>
      </c>
      <c r="DA944" s="19" t="str">
        <f>IF(DataGoesHere!B944="","",IF(AH$5="No",DataGoesHere!B944,DataGoesHere!B944-(AH$2*(DataGoesHere!A944-1))))</f>
        <v/>
      </c>
      <c r="DB944" s="19" t="str">
        <f>IF(DataGoesHere!B944="","",IF(AO$9="No",DataGoesHere!B944,DataGoesHere!B944/CX944))</f>
        <v/>
      </c>
      <c r="DC944" s="19" t="str">
        <f>IF(DataGoesHere!B944="","",IF(AO$9="No",DA944,DA944/CX944))</f>
        <v/>
      </c>
      <c r="DD944" s="293" t="str">
        <f>IF(CZ944="",IF(COUNTIF(DD$2:DD943,"Forecast")&lt;Output!E$43,"Forecast",""),"Actual")</f>
        <v/>
      </c>
      <c r="DF944" s="19" t="str">
        <f>IF(DataGoesHere!B943="",IF(DD944="Forecast",(Output!$E$47*IntermediateCalcs!DH943)+((1-Output!$E$47)*IntermediateCalcs!DF943),""),(Output!$E$47*IntermediateCalcs!DB943)+((1-Output!$E$47)*IntermediateCalcs!DF943))</f>
        <v/>
      </c>
      <c r="DG944" s="19" t="str">
        <f>IF(DataGoesHere!B943="",IF(DD944="Forecast",(Output!$G$47*(IntermediateCalcs!DF944-IntermediateCalcs!DF943))+((1-Output!$G$47)*IntermediateCalcs!DG943),""),(Output!$G$47*(IntermediateCalcs!DF944-IntermediateCalcs!DF943))+((1-Output!$G$47)*IntermediateCalcs!DG943))</f>
        <v/>
      </c>
      <c r="DH944" s="19" t="str">
        <f>IF(DataGoesHere!B943="",IF(DD944="Forecast",DF944+DG944,""),DF944+DG944)</f>
        <v/>
      </c>
      <c r="DI944" s="274" t="str">
        <f>IF(DH944="","",IF(IntermediateCalcs!$AO$9="Yes",IntermediateCalcs!DH944*$CX944,IntermediateCalcs!DH944))</f>
        <v/>
      </c>
      <c r="DJ944" s="250" t="str">
        <f>IF(DataGoesHere!$B944="","",($CZ944-DI944))</f>
        <v/>
      </c>
      <c r="DK944" s="250" t="str">
        <f>IF(DataGoesHere!$B944="","",ABS($CZ944-DI944))</f>
        <v/>
      </c>
      <c r="DL944" s="250" t="str">
        <f>IF(DataGoesHere!$B944="","",DK944^2)</f>
        <v/>
      </c>
      <c r="DM944" s="249" t="str">
        <f>IF(DataGoesHere!$B944="","",DK944/$CZ944)</f>
        <v/>
      </c>
      <c r="DN944" s="250" t="str">
        <f>IF(DataGoesHere!$B944="","",SUM(DJ$2:DJ944)/AVERAGE(DK:DK))</f>
        <v/>
      </c>
      <c r="DP944" s="19" t="str">
        <f>IF(DataGoesHere!B944="",IF($DD944="Forecast",(Output!E$48*IntermediateCalcs!CY944)+Output!G$48,""),(Output!E$48*IntermediateCalcs!CY944)+Output!G$48)</f>
        <v/>
      </c>
      <c r="DQ944" s="274" t="str">
        <f>IF(DP944="","",IF(IntermediateCalcs!$AO$9="Yes",IntermediateCalcs!DP944*$CX944,IntermediateCalcs!DP944))</f>
        <v/>
      </c>
      <c r="DR944" s="250" t="str">
        <f>IF(DataGoesHere!$B944="","",($CZ944-DQ944))</f>
        <v/>
      </c>
      <c r="DS944" s="250" t="str">
        <f>IF(DataGoesHere!$B944="","",ABS($CZ944-DQ944))</f>
        <v/>
      </c>
      <c r="DT944" s="250" t="str">
        <f>IF(DataGoesHere!$B944="","",DS944^2)</f>
        <v/>
      </c>
      <c r="DU944" s="249" t="str">
        <f>IF(DataGoesHere!$B944="","",DS944/$CZ944)</f>
        <v/>
      </c>
      <c r="DV944" s="250" t="str">
        <f>IF(DataGoesHere!$B944="","",SUM(DR$2:DR944)/AVERAGE(DS:DS))</f>
        <v/>
      </c>
      <c r="DX944" s="19" t="str">
        <f>IF(DataGoesHere!$B943="","",(DB938*(Output!$O$49/Output!$P$49))+(IntermediateCalcs!DB939*(Output!$M$49/Output!$P$49))+(IntermediateCalcs!DB940*(Output!$K$49/Output!$P$49))+(DB941*(Output!$I$49/Output!$P$49))+(IntermediateCalcs!DB942*(Output!$G$49/Output!$P$49))+(IntermediateCalcs!DB943*(Output!$E$49/Output!$P$49)))</f>
        <v/>
      </c>
      <c r="DY944" s="274" t="str">
        <f>IF(DX944="","",IF(IntermediateCalcs!$AO$9="Yes",IntermediateCalcs!DX944*$CX944,IntermediateCalcs!DX944))</f>
        <v/>
      </c>
      <c r="DZ944" s="250" t="str">
        <f>IF(DataGoesHere!$B944="","",($CZ944-DY944))</f>
        <v/>
      </c>
      <c r="EA944" s="250" t="str">
        <f>IF(DataGoesHere!$B944="","",ABS($CZ944-DY944))</f>
        <v/>
      </c>
      <c r="EB944" s="250" t="str">
        <f>IF(DataGoesHere!$B944="","",EA944^2)</f>
        <v/>
      </c>
      <c r="EC944" s="249" t="str">
        <f>IF(DataGoesHere!$B944="","",EA944/$CZ944)</f>
        <v/>
      </c>
      <c r="ED944" s="250" t="str">
        <f>IF(DataGoesHere!$B944="","",SUM(DZ$2:DZ944)/AVERAGE(EA:EA))</f>
        <v/>
      </c>
    </row>
    <row r="945" spans="20:134" x14ac:dyDescent="0.2">
      <c r="T945" s="240"/>
      <c r="U945" s="86"/>
      <c r="V945" s="86"/>
      <c r="W945" s="86"/>
      <c r="X945" s="86"/>
      <c r="Y945" s="86"/>
      <c r="Z945" s="86"/>
      <c r="AA945" s="245" t="str">
        <f>IF(DataGoesHere!$B945="","",(DataGoesHere!$B945/SUM(DataGoesHere!$B938:'DataGoesHere'!$B949)))</f>
        <v/>
      </c>
      <c r="AB945" s="86"/>
      <c r="AC945" s="86"/>
      <c r="AD945" s="86"/>
      <c r="AE945" s="241"/>
      <c r="CV945" s="310" t="str">
        <f>IF(DataGoesHere!B945="","",DataGoesHere!A945)</f>
        <v/>
      </c>
      <c r="CW945" s="271">
        <f t="shared" ca="1" si="36"/>
        <v>8</v>
      </c>
      <c r="CX945" s="272">
        <f t="shared" ca="1" si="37"/>
        <v>1.0207492390681214</v>
      </c>
      <c r="CY945" s="266">
        <f>DataGoesHere!A945</f>
        <v>944</v>
      </c>
      <c r="CZ945" s="19" t="str">
        <f>IF(DataGoesHere!B945="","",DataGoesHere!B945)</f>
        <v/>
      </c>
      <c r="DA945" s="19" t="str">
        <f>IF(DataGoesHere!B945="","",IF(AH$5="No",DataGoesHere!B945,DataGoesHere!B945-(AH$2*(DataGoesHere!A945-1))))</f>
        <v/>
      </c>
      <c r="DB945" s="19" t="str">
        <f>IF(DataGoesHere!B945="","",IF(AO$9="No",DataGoesHere!B945,DataGoesHere!B945/CX945))</f>
        <v/>
      </c>
      <c r="DC945" s="19" t="str">
        <f>IF(DataGoesHere!B945="","",IF(AO$9="No",DA945,DA945/CX945))</f>
        <v/>
      </c>
      <c r="DD945" s="293" t="str">
        <f>IF(CZ945="",IF(COUNTIF(DD$2:DD944,"Forecast")&lt;Output!E$43,"Forecast",""),"Actual")</f>
        <v/>
      </c>
      <c r="DF945" s="19" t="str">
        <f>IF(DataGoesHere!B944="",IF(DD945="Forecast",(Output!$E$47*IntermediateCalcs!DH944)+((1-Output!$E$47)*IntermediateCalcs!DF944),""),(Output!$E$47*IntermediateCalcs!DB944)+((1-Output!$E$47)*IntermediateCalcs!DF944))</f>
        <v/>
      </c>
      <c r="DG945" s="19" t="str">
        <f>IF(DataGoesHere!B944="",IF(DD945="Forecast",(Output!$G$47*(IntermediateCalcs!DF945-IntermediateCalcs!DF944))+((1-Output!$G$47)*IntermediateCalcs!DG944),""),(Output!$G$47*(IntermediateCalcs!DF945-IntermediateCalcs!DF944))+((1-Output!$G$47)*IntermediateCalcs!DG944))</f>
        <v/>
      </c>
      <c r="DH945" s="19" t="str">
        <f>IF(DataGoesHere!B944="",IF(DD945="Forecast",DF945+DG945,""),DF945+DG945)</f>
        <v/>
      </c>
      <c r="DI945" s="274" t="str">
        <f>IF(DH945="","",IF(IntermediateCalcs!$AO$9="Yes",IntermediateCalcs!DH945*$CX945,IntermediateCalcs!DH945))</f>
        <v/>
      </c>
      <c r="DJ945" s="250" t="str">
        <f>IF(DataGoesHere!$B945="","",($CZ945-DI945))</f>
        <v/>
      </c>
      <c r="DK945" s="250" t="str">
        <f>IF(DataGoesHere!$B945="","",ABS($CZ945-DI945))</f>
        <v/>
      </c>
      <c r="DL945" s="250" t="str">
        <f>IF(DataGoesHere!$B945="","",DK945^2)</f>
        <v/>
      </c>
      <c r="DM945" s="249" t="str">
        <f>IF(DataGoesHere!$B945="","",DK945/$CZ945)</f>
        <v/>
      </c>
      <c r="DN945" s="250" t="str">
        <f>IF(DataGoesHere!$B945="","",SUM(DJ$2:DJ945)/AVERAGE(DK:DK))</f>
        <v/>
      </c>
      <c r="DP945" s="19" t="str">
        <f>IF(DataGoesHere!B945="",IF($DD945="Forecast",(Output!E$48*IntermediateCalcs!CY945)+Output!G$48,""),(Output!E$48*IntermediateCalcs!CY945)+Output!G$48)</f>
        <v/>
      </c>
      <c r="DQ945" s="274" t="str">
        <f>IF(DP945="","",IF(IntermediateCalcs!$AO$9="Yes",IntermediateCalcs!DP945*$CX945,IntermediateCalcs!DP945))</f>
        <v/>
      </c>
      <c r="DR945" s="250" t="str">
        <f>IF(DataGoesHere!$B945="","",($CZ945-DQ945))</f>
        <v/>
      </c>
      <c r="DS945" s="250" t="str">
        <f>IF(DataGoesHere!$B945="","",ABS($CZ945-DQ945))</f>
        <v/>
      </c>
      <c r="DT945" s="250" t="str">
        <f>IF(DataGoesHere!$B945="","",DS945^2)</f>
        <v/>
      </c>
      <c r="DU945" s="249" t="str">
        <f>IF(DataGoesHere!$B945="","",DS945/$CZ945)</f>
        <v/>
      </c>
      <c r="DV945" s="250" t="str">
        <f>IF(DataGoesHere!$B945="","",SUM(DR$2:DR945)/AVERAGE(DS:DS))</f>
        <v/>
      </c>
      <c r="DX945" s="19" t="str">
        <f>IF(DataGoesHere!$B944="","",(DB939*(Output!$O$49/Output!$P$49))+(IntermediateCalcs!DB940*(Output!$M$49/Output!$P$49))+(IntermediateCalcs!DB941*(Output!$K$49/Output!$P$49))+(DB942*(Output!$I$49/Output!$P$49))+(IntermediateCalcs!DB943*(Output!$G$49/Output!$P$49))+(IntermediateCalcs!DB944*(Output!$E$49/Output!$P$49)))</f>
        <v/>
      </c>
      <c r="DY945" s="274" t="str">
        <f>IF(DX945="","",IF(IntermediateCalcs!$AO$9="Yes",IntermediateCalcs!DX945*$CX945,IntermediateCalcs!DX945))</f>
        <v/>
      </c>
      <c r="DZ945" s="250" t="str">
        <f>IF(DataGoesHere!$B945="","",($CZ945-DY945))</f>
        <v/>
      </c>
      <c r="EA945" s="250" t="str">
        <f>IF(DataGoesHere!$B945="","",ABS($CZ945-DY945))</f>
        <v/>
      </c>
      <c r="EB945" s="250" t="str">
        <f>IF(DataGoesHere!$B945="","",EA945^2)</f>
        <v/>
      </c>
      <c r="EC945" s="249" t="str">
        <f>IF(DataGoesHere!$B945="","",EA945/$CZ945)</f>
        <v/>
      </c>
      <c r="ED945" s="250" t="str">
        <f>IF(DataGoesHere!$B945="","",SUM(DZ$2:DZ945)/AVERAGE(EA:EA))</f>
        <v/>
      </c>
    </row>
    <row r="946" spans="20:134" x14ac:dyDescent="0.2">
      <c r="T946" s="240"/>
      <c r="U946" s="86"/>
      <c r="V946" s="86"/>
      <c r="W946" s="86"/>
      <c r="X946" s="86"/>
      <c r="Y946" s="86"/>
      <c r="Z946" s="86"/>
      <c r="AA946" s="86"/>
      <c r="AB946" s="245" t="str">
        <f>IF(DataGoesHere!$B946="","",(DataGoesHere!$B946/SUM(DataGoesHere!$B938:'DataGoesHere'!$B949)))</f>
        <v/>
      </c>
      <c r="AC946" s="86"/>
      <c r="AD946" s="86"/>
      <c r="AE946" s="241"/>
      <c r="CV946" s="310" t="str">
        <f>IF(DataGoesHere!B946="","",DataGoesHere!A946)</f>
        <v/>
      </c>
      <c r="CW946" s="271">
        <f t="shared" ca="1" si="36"/>
        <v>9</v>
      </c>
      <c r="CX946" s="272">
        <f t="shared" ca="1" si="37"/>
        <v>1.0625330005567626</v>
      </c>
      <c r="CY946" s="266">
        <f>DataGoesHere!A946</f>
        <v>945</v>
      </c>
      <c r="CZ946" s="19" t="str">
        <f>IF(DataGoesHere!B946="","",DataGoesHere!B946)</f>
        <v/>
      </c>
      <c r="DA946" s="19" t="str">
        <f>IF(DataGoesHere!B946="","",IF(AH$5="No",DataGoesHere!B946,DataGoesHere!B946-(AH$2*(DataGoesHere!A946-1))))</f>
        <v/>
      </c>
      <c r="DB946" s="19" t="str">
        <f>IF(DataGoesHere!B946="","",IF(AO$9="No",DataGoesHere!B946,DataGoesHere!B946/CX946))</f>
        <v/>
      </c>
      <c r="DC946" s="19" t="str">
        <f>IF(DataGoesHere!B946="","",IF(AO$9="No",DA946,DA946/CX946))</f>
        <v/>
      </c>
      <c r="DD946" s="293" t="str">
        <f>IF(CZ946="",IF(COUNTIF(DD$2:DD945,"Forecast")&lt;Output!E$43,"Forecast",""),"Actual")</f>
        <v/>
      </c>
      <c r="DF946" s="19" t="str">
        <f>IF(DataGoesHere!B945="",IF(DD946="Forecast",(Output!$E$47*IntermediateCalcs!DH945)+((1-Output!$E$47)*IntermediateCalcs!DF945),""),(Output!$E$47*IntermediateCalcs!DB945)+((1-Output!$E$47)*IntermediateCalcs!DF945))</f>
        <v/>
      </c>
      <c r="DG946" s="19" t="str">
        <f>IF(DataGoesHere!B945="",IF(DD946="Forecast",(Output!$G$47*(IntermediateCalcs!DF946-IntermediateCalcs!DF945))+((1-Output!$G$47)*IntermediateCalcs!DG945),""),(Output!$G$47*(IntermediateCalcs!DF946-IntermediateCalcs!DF945))+((1-Output!$G$47)*IntermediateCalcs!DG945))</f>
        <v/>
      </c>
      <c r="DH946" s="19" t="str">
        <f>IF(DataGoesHere!B945="",IF(DD946="Forecast",DF946+DG946,""),DF946+DG946)</f>
        <v/>
      </c>
      <c r="DI946" s="274" t="str">
        <f>IF(DH946="","",IF(IntermediateCalcs!$AO$9="Yes",IntermediateCalcs!DH946*$CX946,IntermediateCalcs!DH946))</f>
        <v/>
      </c>
      <c r="DJ946" s="250" t="str">
        <f>IF(DataGoesHere!$B946="","",($CZ946-DI946))</f>
        <v/>
      </c>
      <c r="DK946" s="250" t="str">
        <f>IF(DataGoesHere!$B946="","",ABS($CZ946-DI946))</f>
        <v/>
      </c>
      <c r="DL946" s="250" t="str">
        <f>IF(DataGoesHere!$B946="","",DK946^2)</f>
        <v/>
      </c>
      <c r="DM946" s="249" t="str">
        <f>IF(DataGoesHere!$B946="","",DK946/$CZ946)</f>
        <v/>
      </c>
      <c r="DN946" s="250" t="str">
        <f>IF(DataGoesHere!$B946="","",SUM(DJ$2:DJ946)/AVERAGE(DK:DK))</f>
        <v/>
      </c>
      <c r="DP946" s="19" t="str">
        <f>IF(DataGoesHere!B946="",IF($DD946="Forecast",(Output!E$48*IntermediateCalcs!CY946)+Output!G$48,""),(Output!E$48*IntermediateCalcs!CY946)+Output!G$48)</f>
        <v/>
      </c>
      <c r="DQ946" s="274" t="str">
        <f>IF(DP946="","",IF(IntermediateCalcs!$AO$9="Yes",IntermediateCalcs!DP946*$CX946,IntermediateCalcs!DP946))</f>
        <v/>
      </c>
      <c r="DR946" s="250" t="str">
        <f>IF(DataGoesHere!$B946="","",($CZ946-DQ946))</f>
        <v/>
      </c>
      <c r="DS946" s="250" t="str">
        <f>IF(DataGoesHere!$B946="","",ABS($CZ946-DQ946))</f>
        <v/>
      </c>
      <c r="DT946" s="250" t="str">
        <f>IF(DataGoesHere!$B946="","",DS946^2)</f>
        <v/>
      </c>
      <c r="DU946" s="249" t="str">
        <f>IF(DataGoesHere!$B946="","",DS946/$CZ946)</f>
        <v/>
      </c>
      <c r="DV946" s="250" t="str">
        <f>IF(DataGoesHere!$B946="","",SUM(DR$2:DR946)/AVERAGE(DS:DS))</f>
        <v/>
      </c>
      <c r="DX946" s="19" t="str">
        <f>IF(DataGoesHere!$B945="","",(DB940*(Output!$O$49/Output!$P$49))+(IntermediateCalcs!DB941*(Output!$M$49/Output!$P$49))+(IntermediateCalcs!DB942*(Output!$K$49/Output!$P$49))+(DB943*(Output!$I$49/Output!$P$49))+(IntermediateCalcs!DB944*(Output!$G$49/Output!$P$49))+(IntermediateCalcs!DB945*(Output!$E$49/Output!$P$49)))</f>
        <v/>
      </c>
      <c r="DY946" s="274" t="str">
        <f>IF(DX946="","",IF(IntermediateCalcs!$AO$9="Yes",IntermediateCalcs!DX946*$CX946,IntermediateCalcs!DX946))</f>
        <v/>
      </c>
      <c r="DZ946" s="250" t="str">
        <f>IF(DataGoesHere!$B946="","",($CZ946-DY946))</f>
        <v/>
      </c>
      <c r="EA946" s="250" t="str">
        <f>IF(DataGoesHere!$B946="","",ABS($CZ946-DY946))</f>
        <v/>
      </c>
      <c r="EB946" s="250" t="str">
        <f>IF(DataGoesHere!$B946="","",EA946^2)</f>
        <v/>
      </c>
      <c r="EC946" s="249" t="str">
        <f>IF(DataGoesHere!$B946="","",EA946/$CZ946)</f>
        <v/>
      </c>
      <c r="ED946" s="250" t="str">
        <f>IF(DataGoesHere!$B946="","",SUM(DZ$2:DZ946)/AVERAGE(EA:EA))</f>
        <v/>
      </c>
    </row>
    <row r="947" spans="20:134" x14ac:dyDescent="0.2">
      <c r="T947" s="240"/>
      <c r="U947" s="86"/>
      <c r="V947" s="86"/>
      <c r="W947" s="86"/>
      <c r="X947" s="86"/>
      <c r="Y947" s="86"/>
      <c r="Z947" s="86"/>
      <c r="AA947" s="86"/>
      <c r="AB947" s="86"/>
      <c r="AC947" s="245" t="str">
        <f>IF(DataGoesHere!$B947="","",(DataGoesHere!$B947/SUM(DataGoesHere!$B938:'DataGoesHere'!$B949)))</f>
        <v/>
      </c>
      <c r="AD947" s="86"/>
      <c r="AE947" s="241"/>
      <c r="CV947" s="310" t="str">
        <f>IF(DataGoesHere!B947="","",DataGoesHere!A947)</f>
        <v/>
      </c>
      <c r="CW947" s="271">
        <f t="shared" ca="1" si="36"/>
        <v>10</v>
      </c>
      <c r="CX947" s="272">
        <f t="shared" ca="1" si="37"/>
        <v>0.92557634012077306</v>
      </c>
      <c r="CY947" s="266">
        <f>DataGoesHere!A947</f>
        <v>946</v>
      </c>
      <c r="CZ947" s="19" t="str">
        <f>IF(DataGoesHere!B947="","",DataGoesHere!B947)</f>
        <v/>
      </c>
      <c r="DA947" s="19" t="str">
        <f>IF(DataGoesHere!B947="","",IF(AH$5="No",DataGoesHere!B947,DataGoesHere!B947-(AH$2*(DataGoesHere!A947-1))))</f>
        <v/>
      </c>
      <c r="DB947" s="19" t="str">
        <f>IF(DataGoesHere!B947="","",IF(AO$9="No",DataGoesHere!B947,DataGoesHere!B947/CX947))</f>
        <v/>
      </c>
      <c r="DC947" s="19" t="str">
        <f>IF(DataGoesHere!B947="","",IF(AO$9="No",DA947,DA947/CX947))</f>
        <v/>
      </c>
      <c r="DD947" s="293" t="str">
        <f>IF(CZ947="",IF(COUNTIF(DD$2:DD946,"Forecast")&lt;Output!E$43,"Forecast",""),"Actual")</f>
        <v/>
      </c>
      <c r="DF947" s="19" t="str">
        <f>IF(DataGoesHere!B946="",IF(DD947="Forecast",(Output!$E$47*IntermediateCalcs!DH946)+((1-Output!$E$47)*IntermediateCalcs!DF946),""),(Output!$E$47*IntermediateCalcs!DB946)+((1-Output!$E$47)*IntermediateCalcs!DF946))</f>
        <v/>
      </c>
      <c r="DG947" s="19" t="str">
        <f>IF(DataGoesHere!B946="",IF(DD947="Forecast",(Output!$G$47*(IntermediateCalcs!DF947-IntermediateCalcs!DF946))+((1-Output!$G$47)*IntermediateCalcs!DG946),""),(Output!$G$47*(IntermediateCalcs!DF947-IntermediateCalcs!DF946))+((1-Output!$G$47)*IntermediateCalcs!DG946))</f>
        <v/>
      </c>
      <c r="DH947" s="19" t="str">
        <f>IF(DataGoesHere!B946="",IF(DD947="Forecast",DF947+DG947,""),DF947+DG947)</f>
        <v/>
      </c>
      <c r="DI947" s="274" t="str">
        <f>IF(DH947="","",IF(IntermediateCalcs!$AO$9="Yes",IntermediateCalcs!DH947*$CX947,IntermediateCalcs!DH947))</f>
        <v/>
      </c>
      <c r="DJ947" s="250" t="str">
        <f>IF(DataGoesHere!$B947="","",($CZ947-DI947))</f>
        <v/>
      </c>
      <c r="DK947" s="250" t="str">
        <f>IF(DataGoesHere!$B947="","",ABS($CZ947-DI947))</f>
        <v/>
      </c>
      <c r="DL947" s="250" t="str">
        <f>IF(DataGoesHere!$B947="","",DK947^2)</f>
        <v/>
      </c>
      <c r="DM947" s="249" t="str">
        <f>IF(DataGoesHere!$B947="","",DK947/$CZ947)</f>
        <v/>
      </c>
      <c r="DN947" s="250" t="str">
        <f>IF(DataGoesHere!$B947="","",SUM(DJ$2:DJ947)/AVERAGE(DK:DK))</f>
        <v/>
      </c>
      <c r="DP947" s="19" t="str">
        <f>IF(DataGoesHere!B947="",IF($DD947="Forecast",(Output!E$48*IntermediateCalcs!CY947)+Output!G$48,""),(Output!E$48*IntermediateCalcs!CY947)+Output!G$48)</f>
        <v/>
      </c>
      <c r="DQ947" s="274" t="str">
        <f>IF(DP947="","",IF(IntermediateCalcs!$AO$9="Yes",IntermediateCalcs!DP947*$CX947,IntermediateCalcs!DP947))</f>
        <v/>
      </c>
      <c r="DR947" s="250" t="str">
        <f>IF(DataGoesHere!$B947="","",($CZ947-DQ947))</f>
        <v/>
      </c>
      <c r="DS947" s="250" t="str">
        <f>IF(DataGoesHere!$B947="","",ABS($CZ947-DQ947))</f>
        <v/>
      </c>
      <c r="DT947" s="250" t="str">
        <f>IF(DataGoesHere!$B947="","",DS947^2)</f>
        <v/>
      </c>
      <c r="DU947" s="249" t="str">
        <f>IF(DataGoesHere!$B947="","",DS947/$CZ947)</f>
        <v/>
      </c>
      <c r="DV947" s="250" t="str">
        <f>IF(DataGoesHere!$B947="","",SUM(DR$2:DR947)/AVERAGE(DS:DS))</f>
        <v/>
      </c>
      <c r="DX947" s="19" t="str">
        <f>IF(DataGoesHere!$B946="","",(DB941*(Output!$O$49/Output!$P$49))+(IntermediateCalcs!DB942*(Output!$M$49/Output!$P$49))+(IntermediateCalcs!DB943*(Output!$K$49/Output!$P$49))+(DB944*(Output!$I$49/Output!$P$49))+(IntermediateCalcs!DB945*(Output!$G$49/Output!$P$49))+(IntermediateCalcs!DB946*(Output!$E$49/Output!$P$49)))</f>
        <v/>
      </c>
      <c r="DY947" s="274" t="str">
        <f>IF(DX947="","",IF(IntermediateCalcs!$AO$9="Yes",IntermediateCalcs!DX947*$CX947,IntermediateCalcs!DX947))</f>
        <v/>
      </c>
      <c r="DZ947" s="250" t="str">
        <f>IF(DataGoesHere!$B947="","",($CZ947-DY947))</f>
        <v/>
      </c>
      <c r="EA947" s="250" t="str">
        <f>IF(DataGoesHere!$B947="","",ABS($CZ947-DY947))</f>
        <v/>
      </c>
      <c r="EB947" s="250" t="str">
        <f>IF(DataGoesHere!$B947="","",EA947^2)</f>
        <v/>
      </c>
      <c r="EC947" s="249" t="str">
        <f>IF(DataGoesHere!$B947="","",EA947/$CZ947)</f>
        <v/>
      </c>
      <c r="ED947" s="250" t="str">
        <f>IF(DataGoesHere!$B947="","",SUM(DZ$2:DZ947)/AVERAGE(EA:EA))</f>
        <v/>
      </c>
    </row>
    <row r="948" spans="20:134" x14ac:dyDescent="0.2">
      <c r="T948" s="240"/>
      <c r="U948" s="86"/>
      <c r="V948" s="86"/>
      <c r="W948" s="86"/>
      <c r="X948" s="86"/>
      <c r="Y948" s="86"/>
      <c r="Z948" s="86"/>
      <c r="AA948" s="86"/>
      <c r="AB948" s="86"/>
      <c r="AC948" s="86"/>
      <c r="AD948" s="245" t="str">
        <f>IF(DataGoesHere!$B948="","",(DataGoesHere!$B948/SUM(DataGoesHere!$B938:'DataGoesHere'!$B949)))</f>
        <v/>
      </c>
      <c r="AE948" s="241"/>
      <c r="CV948" s="310" t="str">
        <f>IF(DataGoesHere!B948="","",DataGoesHere!A948)</f>
        <v/>
      </c>
      <c r="CW948" s="271">
        <f t="shared" ca="1" si="36"/>
        <v>11</v>
      </c>
      <c r="CX948" s="272">
        <f t="shared" ca="1" si="37"/>
        <v>0.97463169608807265</v>
      </c>
      <c r="CY948" s="266">
        <f>DataGoesHere!A948</f>
        <v>947</v>
      </c>
      <c r="CZ948" s="19" t="str">
        <f>IF(DataGoesHere!B948="","",DataGoesHere!B948)</f>
        <v/>
      </c>
      <c r="DA948" s="19" t="str">
        <f>IF(DataGoesHere!B948="","",IF(AH$5="No",DataGoesHere!B948,DataGoesHere!B948-(AH$2*(DataGoesHere!A948-1))))</f>
        <v/>
      </c>
      <c r="DB948" s="19" t="str">
        <f>IF(DataGoesHere!B948="","",IF(AO$9="No",DataGoesHere!B948,DataGoesHere!B948/CX948))</f>
        <v/>
      </c>
      <c r="DC948" s="19" t="str">
        <f>IF(DataGoesHere!B948="","",IF(AO$9="No",DA948,DA948/CX948))</f>
        <v/>
      </c>
      <c r="DD948" s="293" t="str">
        <f>IF(CZ948="",IF(COUNTIF(DD$2:DD947,"Forecast")&lt;Output!E$43,"Forecast",""),"Actual")</f>
        <v/>
      </c>
      <c r="DF948" s="19" t="str">
        <f>IF(DataGoesHere!B947="",IF(DD948="Forecast",(Output!$E$47*IntermediateCalcs!DH947)+((1-Output!$E$47)*IntermediateCalcs!DF947),""),(Output!$E$47*IntermediateCalcs!DB947)+((1-Output!$E$47)*IntermediateCalcs!DF947))</f>
        <v/>
      </c>
      <c r="DG948" s="19" t="str">
        <f>IF(DataGoesHere!B947="",IF(DD948="Forecast",(Output!$G$47*(IntermediateCalcs!DF948-IntermediateCalcs!DF947))+((1-Output!$G$47)*IntermediateCalcs!DG947),""),(Output!$G$47*(IntermediateCalcs!DF948-IntermediateCalcs!DF947))+((1-Output!$G$47)*IntermediateCalcs!DG947))</f>
        <v/>
      </c>
      <c r="DH948" s="19" t="str">
        <f>IF(DataGoesHere!B947="",IF(DD948="Forecast",DF948+DG948,""),DF948+DG948)</f>
        <v/>
      </c>
      <c r="DI948" s="274" t="str">
        <f>IF(DH948="","",IF(IntermediateCalcs!$AO$9="Yes",IntermediateCalcs!DH948*$CX948,IntermediateCalcs!DH948))</f>
        <v/>
      </c>
      <c r="DJ948" s="250" t="str">
        <f>IF(DataGoesHere!$B948="","",($CZ948-DI948))</f>
        <v/>
      </c>
      <c r="DK948" s="250" t="str">
        <f>IF(DataGoesHere!$B948="","",ABS($CZ948-DI948))</f>
        <v/>
      </c>
      <c r="DL948" s="250" t="str">
        <f>IF(DataGoesHere!$B948="","",DK948^2)</f>
        <v/>
      </c>
      <c r="DM948" s="249" t="str">
        <f>IF(DataGoesHere!$B948="","",DK948/$CZ948)</f>
        <v/>
      </c>
      <c r="DN948" s="250" t="str">
        <f>IF(DataGoesHere!$B948="","",SUM(DJ$2:DJ948)/AVERAGE(DK:DK))</f>
        <v/>
      </c>
      <c r="DP948" s="19" t="str">
        <f>IF(DataGoesHere!B948="",IF($DD948="Forecast",(Output!E$48*IntermediateCalcs!CY948)+Output!G$48,""),(Output!E$48*IntermediateCalcs!CY948)+Output!G$48)</f>
        <v/>
      </c>
      <c r="DQ948" s="274" t="str">
        <f>IF(DP948="","",IF(IntermediateCalcs!$AO$9="Yes",IntermediateCalcs!DP948*$CX948,IntermediateCalcs!DP948))</f>
        <v/>
      </c>
      <c r="DR948" s="250" t="str">
        <f>IF(DataGoesHere!$B948="","",($CZ948-DQ948))</f>
        <v/>
      </c>
      <c r="DS948" s="250" t="str">
        <f>IF(DataGoesHere!$B948="","",ABS($CZ948-DQ948))</f>
        <v/>
      </c>
      <c r="DT948" s="250" t="str">
        <f>IF(DataGoesHere!$B948="","",DS948^2)</f>
        <v/>
      </c>
      <c r="DU948" s="249" t="str">
        <f>IF(DataGoesHere!$B948="","",DS948/$CZ948)</f>
        <v/>
      </c>
      <c r="DV948" s="250" t="str">
        <f>IF(DataGoesHere!$B948="","",SUM(DR$2:DR948)/AVERAGE(DS:DS))</f>
        <v/>
      </c>
      <c r="DX948" s="19" t="str">
        <f>IF(DataGoesHere!$B947="","",(DB942*(Output!$O$49/Output!$P$49))+(IntermediateCalcs!DB943*(Output!$M$49/Output!$P$49))+(IntermediateCalcs!DB944*(Output!$K$49/Output!$P$49))+(DB945*(Output!$I$49/Output!$P$49))+(IntermediateCalcs!DB946*(Output!$G$49/Output!$P$49))+(IntermediateCalcs!DB947*(Output!$E$49/Output!$P$49)))</f>
        <v/>
      </c>
      <c r="DY948" s="274" t="str">
        <f>IF(DX948="","",IF(IntermediateCalcs!$AO$9="Yes",IntermediateCalcs!DX948*$CX948,IntermediateCalcs!DX948))</f>
        <v/>
      </c>
      <c r="DZ948" s="250" t="str">
        <f>IF(DataGoesHere!$B948="","",($CZ948-DY948))</f>
        <v/>
      </c>
      <c r="EA948" s="250" t="str">
        <f>IF(DataGoesHere!$B948="","",ABS($CZ948-DY948))</f>
        <v/>
      </c>
      <c r="EB948" s="250" t="str">
        <f>IF(DataGoesHere!$B948="","",EA948^2)</f>
        <v/>
      </c>
      <c r="EC948" s="249" t="str">
        <f>IF(DataGoesHere!$B948="","",EA948/$CZ948)</f>
        <v/>
      </c>
      <c r="ED948" s="250" t="str">
        <f>IF(DataGoesHere!$B948="","",SUM(DZ$2:DZ948)/AVERAGE(EA:EA))</f>
        <v/>
      </c>
    </row>
    <row r="949" spans="20:134" x14ac:dyDescent="0.2">
      <c r="T949" s="242"/>
      <c r="U949" s="243"/>
      <c r="V949" s="243"/>
      <c r="W949" s="243"/>
      <c r="X949" s="243"/>
      <c r="Y949" s="243"/>
      <c r="Z949" s="243"/>
      <c r="AA949" s="243"/>
      <c r="AB949" s="243"/>
      <c r="AC949" s="243"/>
      <c r="AD949" s="243"/>
      <c r="AE949" s="246" t="str">
        <f>IF(DataGoesHere!$B949="","",(DataGoesHere!$B949/SUM(DataGoesHere!$B938:'DataGoesHere'!$B949)))</f>
        <v/>
      </c>
      <c r="CV949" s="310" t="str">
        <f>IF(DataGoesHere!B949="","",DataGoesHere!A949)</f>
        <v/>
      </c>
      <c r="CW949" s="271">
        <f t="shared" ca="1" si="36"/>
        <v>12</v>
      </c>
      <c r="CX949" s="272">
        <f t="shared" ca="1" si="37"/>
        <v>1.0054005237672714</v>
      </c>
      <c r="CY949" s="266">
        <f>DataGoesHere!A949</f>
        <v>948</v>
      </c>
      <c r="CZ949" s="19" t="str">
        <f>IF(DataGoesHere!B949="","",DataGoesHere!B949)</f>
        <v/>
      </c>
      <c r="DA949" s="19" t="str">
        <f>IF(DataGoesHere!B949="","",IF(AH$5="No",DataGoesHere!B949,DataGoesHere!B949-(AH$2*(DataGoesHere!A949-1))))</f>
        <v/>
      </c>
      <c r="DB949" s="19" t="str">
        <f>IF(DataGoesHere!B949="","",IF(AO$9="No",DataGoesHere!B949,DataGoesHere!B949/CX949))</f>
        <v/>
      </c>
      <c r="DC949" s="19" t="str">
        <f>IF(DataGoesHere!B949="","",IF(AO$9="No",DA949,DA949/CX949))</f>
        <v/>
      </c>
      <c r="DD949" s="293" t="str">
        <f>IF(CZ949="",IF(COUNTIF(DD$2:DD948,"Forecast")&lt;Output!E$43,"Forecast",""),"Actual")</f>
        <v/>
      </c>
      <c r="DF949" s="19" t="str">
        <f>IF(DataGoesHere!B948="",IF(DD949="Forecast",(Output!$E$47*IntermediateCalcs!DH948)+((1-Output!$E$47)*IntermediateCalcs!DF948),""),(Output!$E$47*IntermediateCalcs!DB948)+((1-Output!$E$47)*IntermediateCalcs!DF948))</f>
        <v/>
      </c>
      <c r="DG949" s="19" t="str">
        <f>IF(DataGoesHere!B948="",IF(DD949="Forecast",(Output!$G$47*(IntermediateCalcs!DF949-IntermediateCalcs!DF948))+((1-Output!$G$47)*IntermediateCalcs!DG948),""),(Output!$G$47*(IntermediateCalcs!DF949-IntermediateCalcs!DF948))+((1-Output!$G$47)*IntermediateCalcs!DG948))</f>
        <v/>
      </c>
      <c r="DH949" s="19" t="str">
        <f>IF(DataGoesHere!B948="",IF(DD949="Forecast",DF949+DG949,""),DF949+DG949)</f>
        <v/>
      </c>
      <c r="DI949" s="274" t="str">
        <f>IF(DH949="","",IF(IntermediateCalcs!$AO$9="Yes",IntermediateCalcs!DH949*$CX949,IntermediateCalcs!DH949))</f>
        <v/>
      </c>
      <c r="DJ949" s="250" t="str">
        <f>IF(DataGoesHere!$B949="","",($CZ949-DI949))</f>
        <v/>
      </c>
      <c r="DK949" s="250" t="str">
        <f>IF(DataGoesHere!$B949="","",ABS($CZ949-DI949))</f>
        <v/>
      </c>
      <c r="DL949" s="250" t="str">
        <f>IF(DataGoesHere!$B949="","",DK949^2)</f>
        <v/>
      </c>
      <c r="DM949" s="249" t="str">
        <f>IF(DataGoesHere!$B949="","",DK949/$CZ949)</f>
        <v/>
      </c>
      <c r="DN949" s="250" t="str">
        <f>IF(DataGoesHere!$B949="","",SUM(DJ$2:DJ949)/AVERAGE(DK:DK))</f>
        <v/>
      </c>
      <c r="DP949" s="19" t="str">
        <f>IF(DataGoesHere!B949="",IF($DD949="Forecast",(Output!E$48*IntermediateCalcs!CY949)+Output!G$48,""),(Output!E$48*IntermediateCalcs!CY949)+Output!G$48)</f>
        <v/>
      </c>
      <c r="DQ949" s="274" t="str">
        <f>IF(DP949="","",IF(IntermediateCalcs!$AO$9="Yes",IntermediateCalcs!DP949*$CX949,IntermediateCalcs!DP949))</f>
        <v/>
      </c>
      <c r="DR949" s="250" t="str">
        <f>IF(DataGoesHere!$B949="","",($CZ949-DQ949))</f>
        <v/>
      </c>
      <c r="DS949" s="250" t="str">
        <f>IF(DataGoesHere!$B949="","",ABS($CZ949-DQ949))</f>
        <v/>
      </c>
      <c r="DT949" s="250" t="str">
        <f>IF(DataGoesHere!$B949="","",DS949^2)</f>
        <v/>
      </c>
      <c r="DU949" s="249" t="str">
        <f>IF(DataGoesHere!$B949="","",DS949/$CZ949)</f>
        <v/>
      </c>
      <c r="DV949" s="250" t="str">
        <f>IF(DataGoesHere!$B949="","",SUM(DR$2:DR949)/AVERAGE(DS:DS))</f>
        <v/>
      </c>
      <c r="DX949" s="19" t="str">
        <f>IF(DataGoesHere!$B948="","",(DB943*(Output!$O$49/Output!$P$49))+(IntermediateCalcs!DB944*(Output!$M$49/Output!$P$49))+(IntermediateCalcs!DB945*(Output!$K$49/Output!$P$49))+(DB946*(Output!$I$49/Output!$P$49))+(IntermediateCalcs!DB947*(Output!$G$49/Output!$P$49))+(IntermediateCalcs!DB948*(Output!$E$49/Output!$P$49)))</f>
        <v/>
      </c>
      <c r="DY949" s="274" t="str">
        <f>IF(DX949="","",IF(IntermediateCalcs!$AO$9="Yes",IntermediateCalcs!DX949*$CX949,IntermediateCalcs!DX949))</f>
        <v/>
      </c>
      <c r="DZ949" s="250" t="str">
        <f>IF(DataGoesHere!$B949="","",($CZ949-DY949))</f>
        <v/>
      </c>
      <c r="EA949" s="250" t="str">
        <f>IF(DataGoesHere!$B949="","",ABS($CZ949-DY949))</f>
        <v/>
      </c>
      <c r="EB949" s="250" t="str">
        <f>IF(DataGoesHere!$B949="","",EA949^2)</f>
        <v/>
      </c>
      <c r="EC949" s="249" t="str">
        <f>IF(DataGoesHere!$B949="","",EA949/$CZ949)</f>
        <v/>
      </c>
      <c r="ED949" s="250" t="str">
        <f>IF(DataGoesHere!$B949="","",SUM(DZ$2:DZ949)/AVERAGE(EA:EA))</f>
        <v/>
      </c>
    </row>
    <row r="950" spans="20:134" x14ac:dyDescent="0.2">
      <c r="T950" s="244" t="str">
        <f>IF(DataGoesHere!$B950="","",(DataGoesHere!$B950/SUM(DataGoesHere!$B950:'DataGoesHere'!$B961)))</f>
        <v/>
      </c>
      <c r="U950" s="238"/>
      <c r="V950" s="238"/>
      <c r="W950" s="238"/>
      <c r="X950" s="238"/>
      <c r="Y950" s="238"/>
      <c r="Z950" s="238"/>
      <c r="AA950" s="238"/>
      <c r="AB950" s="238"/>
      <c r="AC950" s="238"/>
      <c r="AD950" s="238"/>
      <c r="AE950" s="239"/>
      <c r="CV950" s="310" t="str">
        <f>IF(DataGoesHere!B950="","",DataGoesHere!A950)</f>
        <v/>
      </c>
      <c r="CW950" s="271">
        <f t="shared" ca="1" si="36"/>
        <v>1</v>
      </c>
      <c r="CX950" s="272">
        <f t="shared" ca="1" si="37"/>
        <v>1.3236179355303281</v>
      </c>
      <c r="CY950" s="266">
        <f>DataGoesHere!A950</f>
        <v>949</v>
      </c>
      <c r="CZ950" s="19" t="str">
        <f>IF(DataGoesHere!B950="","",DataGoesHere!B950)</f>
        <v/>
      </c>
      <c r="DA950" s="19" t="str">
        <f>IF(DataGoesHere!B950="","",IF(AH$5="No",DataGoesHere!B950,DataGoesHere!B950-(AH$2*(DataGoesHere!A950-1))))</f>
        <v/>
      </c>
      <c r="DB950" s="19" t="str">
        <f>IF(DataGoesHere!B950="","",IF(AO$9="No",DataGoesHere!B950,DataGoesHere!B950/CX950))</f>
        <v/>
      </c>
      <c r="DC950" s="19" t="str">
        <f>IF(DataGoesHere!B950="","",IF(AO$9="No",DA950,DA950/CX950))</f>
        <v/>
      </c>
      <c r="DD950" s="293" t="str">
        <f>IF(CZ950="",IF(COUNTIF(DD$2:DD949,"Forecast")&lt;Output!E$43,"Forecast",""),"Actual")</f>
        <v/>
      </c>
      <c r="DF950" s="19" t="str">
        <f>IF(DataGoesHere!B949="",IF(DD950="Forecast",(Output!$E$47*IntermediateCalcs!DH949)+((1-Output!$E$47)*IntermediateCalcs!DF949),""),(Output!$E$47*IntermediateCalcs!DB949)+((1-Output!$E$47)*IntermediateCalcs!DF949))</f>
        <v/>
      </c>
      <c r="DG950" s="19" t="str">
        <f>IF(DataGoesHere!B949="",IF(DD950="Forecast",(Output!$G$47*(IntermediateCalcs!DF950-IntermediateCalcs!DF949))+((1-Output!$G$47)*IntermediateCalcs!DG949),""),(Output!$G$47*(IntermediateCalcs!DF950-IntermediateCalcs!DF949))+((1-Output!$G$47)*IntermediateCalcs!DG949))</f>
        <v/>
      </c>
      <c r="DH950" s="19" t="str">
        <f>IF(DataGoesHere!B949="",IF(DD950="Forecast",DF950+DG950,""),DF950+DG950)</f>
        <v/>
      </c>
      <c r="DI950" s="274" t="str">
        <f>IF(DH950="","",IF(IntermediateCalcs!$AO$9="Yes",IntermediateCalcs!DH950*$CX950,IntermediateCalcs!DH950))</f>
        <v/>
      </c>
      <c r="DJ950" s="250" t="str">
        <f>IF(DataGoesHere!$B950="","",($CZ950-DI950))</f>
        <v/>
      </c>
      <c r="DK950" s="250" t="str">
        <f>IF(DataGoesHere!$B950="","",ABS($CZ950-DI950))</f>
        <v/>
      </c>
      <c r="DL950" s="250" t="str">
        <f>IF(DataGoesHere!$B950="","",DK950^2)</f>
        <v/>
      </c>
      <c r="DM950" s="249" t="str">
        <f>IF(DataGoesHere!$B950="","",DK950/$CZ950)</f>
        <v/>
      </c>
      <c r="DN950" s="250" t="str">
        <f>IF(DataGoesHere!$B950="","",SUM(DJ$2:DJ950)/AVERAGE(DK:DK))</f>
        <v/>
      </c>
      <c r="DP950" s="19" t="str">
        <f>IF(DataGoesHere!B950="",IF($DD950="Forecast",(Output!E$48*IntermediateCalcs!CY950)+Output!G$48,""),(Output!E$48*IntermediateCalcs!CY950)+Output!G$48)</f>
        <v/>
      </c>
      <c r="DQ950" s="274" t="str">
        <f>IF(DP950="","",IF(IntermediateCalcs!$AO$9="Yes",IntermediateCalcs!DP950*$CX950,IntermediateCalcs!DP950))</f>
        <v/>
      </c>
      <c r="DR950" s="250" t="str">
        <f>IF(DataGoesHere!$B950="","",($CZ950-DQ950))</f>
        <v/>
      </c>
      <c r="DS950" s="250" t="str">
        <f>IF(DataGoesHere!$B950="","",ABS($CZ950-DQ950))</f>
        <v/>
      </c>
      <c r="DT950" s="250" t="str">
        <f>IF(DataGoesHere!$B950="","",DS950^2)</f>
        <v/>
      </c>
      <c r="DU950" s="249" t="str">
        <f>IF(DataGoesHere!$B950="","",DS950/$CZ950)</f>
        <v/>
      </c>
      <c r="DV950" s="250" t="str">
        <f>IF(DataGoesHere!$B950="","",SUM(DR$2:DR950)/AVERAGE(DS:DS))</f>
        <v/>
      </c>
      <c r="DX950" s="19" t="str">
        <f>IF(DataGoesHere!$B949="","",(DB944*(Output!$O$49/Output!$P$49))+(IntermediateCalcs!DB945*(Output!$M$49/Output!$P$49))+(IntermediateCalcs!DB946*(Output!$K$49/Output!$P$49))+(DB947*(Output!$I$49/Output!$P$49))+(IntermediateCalcs!DB948*(Output!$G$49/Output!$P$49))+(IntermediateCalcs!DB949*(Output!$E$49/Output!$P$49)))</f>
        <v/>
      </c>
      <c r="DY950" s="274" t="str">
        <f>IF(DX950="","",IF(IntermediateCalcs!$AO$9="Yes",IntermediateCalcs!DX950*$CX950,IntermediateCalcs!DX950))</f>
        <v/>
      </c>
      <c r="DZ950" s="250" t="str">
        <f>IF(DataGoesHere!$B950="","",($CZ950-DY950))</f>
        <v/>
      </c>
      <c r="EA950" s="250" t="str">
        <f>IF(DataGoesHere!$B950="","",ABS($CZ950-DY950))</f>
        <v/>
      </c>
      <c r="EB950" s="250" t="str">
        <f>IF(DataGoesHere!$B950="","",EA950^2)</f>
        <v/>
      </c>
      <c r="EC950" s="249" t="str">
        <f>IF(DataGoesHere!$B950="","",EA950/$CZ950)</f>
        <v/>
      </c>
      <c r="ED950" s="250" t="str">
        <f>IF(DataGoesHere!$B950="","",SUM(DZ$2:DZ950)/AVERAGE(EA:EA))</f>
        <v/>
      </c>
    </row>
    <row r="951" spans="20:134" x14ac:dyDescent="0.2">
      <c r="T951" s="240"/>
      <c r="U951" s="245" t="str">
        <f>IF(DataGoesHere!$B951="","",(DataGoesHere!$B951/SUM(DataGoesHere!$B951:'DataGoesHere'!$B961)))</f>
        <v/>
      </c>
      <c r="V951" s="86"/>
      <c r="W951" s="86"/>
      <c r="X951" s="86"/>
      <c r="Y951" s="86"/>
      <c r="Z951" s="86"/>
      <c r="AA951" s="86"/>
      <c r="AB951" s="86"/>
      <c r="AC951" s="86"/>
      <c r="AD951" s="86"/>
      <c r="AE951" s="241"/>
      <c r="CV951" s="310" t="str">
        <f>IF(DataGoesHere!B951="","",DataGoesHere!A951)</f>
        <v/>
      </c>
      <c r="CW951" s="271">
        <f t="shared" ca="1" si="36"/>
        <v>2</v>
      </c>
      <c r="CX951" s="272">
        <f t="shared" ca="1" si="37"/>
        <v>0.80574490527728204</v>
      </c>
      <c r="CY951" s="266">
        <f>DataGoesHere!A951</f>
        <v>950</v>
      </c>
      <c r="CZ951" s="19" t="str">
        <f>IF(DataGoesHere!B951="","",DataGoesHere!B951)</f>
        <v/>
      </c>
      <c r="DA951" s="19" t="str">
        <f>IF(DataGoesHere!B951="","",IF(AH$5="No",DataGoesHere!B951,DataGoesHere!B951-(AH$2*(DataGoesHere!A951-1))))</f>
        <v/>
      </c>
      <c r="DB951" s="19" t="str">
        <f>IF(DataGoesHere!B951="","",IF(AO$9="No",DataGoesHere!B951,DataGoesHere!B951/CX951))</f>
        <v/>
      </c>
      <c r="DC951" s="19" t="str">
        <f>IF(DataGoesHere!B951="","",IF(AO$9="No",DA951,DA951/CX951))</f>
        <v/>
      </c>
      <c r="DD951" s="293" t="str">
        <f>IF(CZ951="",IF(COUNTIF(DD$2:DD950,"Forecast")&lt;Output!E$43,"Forecast",""),"Actual")</f>
        <v/>
      </c>
      <c r="DF951" s="19" t="str">
        <f>IF(DataGoesHere!B950="",IF(DD951="Forecast",(Output!$E$47*IntermediateCalcs!DH950)+((1-Output!$E$47)*IntermediateCalcs!DF950),""),(Output!$E$47*IntermediateCalcs!DB950)+((1-Output!$E$47)*IntermediateCalcs!DF950))</f>
        <v/>
      </c>
      <c r="DG951" s="19" t="str">
        <f>IF(DataGoesHere!B950="",IF(DD951="Forecast",(Output!$G$47*(IntermediateCalcs!DF951-IntermediateCalcs!DF950))+((1-Output!$G$47)*IntermediateCalcs!DG950),""),(Output!$G$47*(IntermediateCalcs!DF951-IntermediateCalcs!DF950))+((1-Output!$G$47)*IntermediateCalcs!DG950))</f>
        <v/>
      </c>
      <c r="DH951" s="19" t="str">
        <f>IF(DataGoesHere!B950="",IF(DD951="Forecast",DF951+DG951,""),DF951+DG951)</f>
        <v/>
      </c>
      <c r="DI951" s="274" t="str">
        <f>IF(DH951="","",IF(IntermediateCalcs!$AO$9="Yes",IntermediateCalcs!DH951*$CX951,IntermediateCalcs!DH951))</f>
        <v/>
      </c>
      <c r="DJ951" s="250" t="str">
        <f>IF(DataGoesHere!$B951="","",($CZ951-DI951))</f>
        <v/>
      </c>
      <c r="DK951" s="250" t="str">
        <f>IF(DataGoesHere!$B951="","",ABS($CZ951-DI951))</f>
        <v/>
      </c>
      <c r="DL951" s="250" t="str">
        <f>IF(DataGoesHere!$B951="","",DK951^2)</f>
        <v/>
      </c>
      <c r="DM951" s="249" t="str">
        <f>IF(DataGoesHere!$B951="","",DK951/$CZ951)</f>
        <v/>
      </c>
      <c r="DN951" s="250" t="str">
        <f>IF(DataGoesHere!$B951="","",SUM(DJ$2:DJ951)/AVERAGE(DK:DK))</f>
        <v/>
      </c>
      <c r="DP951" s="19" t="str">
        <f>IF(DataGoesHere!B951="",IF($DD951="Forecast",(Output!E$48*IntermediateCalcs!CY951)+Output!G$48,""),(Output!E$48*IntermediateCalcs!CY951)+Output!G$48)</f>
        <v/>
      </c>
      <c r="DQ951" s="274" t="str">
        <f>IF(DP951="","",IF(IntermediateCalcs!$AO$9="Yes",IntermediateCalcs!DP951*$CX951,IntermediateCalcs!DP951))</f>
        <v/>
      </c>
      <c r="DR951" s="250" t="str">
        <f>IF(DataGoesHere!$B951="","",($CZ951-DQ951))</f>
        <v/>
      </c>
      <c r="DS951" s="250" t="str">
        <f>IF(DataGoesHere!$B951="","",ABS($CZ951-DQ951))</f>
        <v/>
      </c>
      <c r="DT951" s="250" t="str">
        <f>IF(DataGoesHere!$B951="","",DS951^2)</f>
        <v/>
      </c>
      <c r="DU951" s="249" t="str">
        <f>IF(DataGoesHere!$B951="","",DS951/$CZ951)</f>
        <v/>
      </c>
      <c r="DV951" s="250" t="str">
        <f>IF(DataGoesHere!$B951="","",SUM(DR$2:DR951)/AVERAGE(DS:DS))</f>
        <v/>
      </c>
      <c r="DX951" s="19" t="str">
        <f>IF(DataGoesHere!$B950="","",(DB945*(Output!$O$49/Output!$P$49))+(IntermediateCalcs!DB946*(Output!$M$49/Output!$P$49))+(IntermediateCalcs!DB947*(Output!$K$49/Output!$P$49))+(DB948*(Output!$I$49/Output!$P$49))+(IntermediateCalcs!DB949*(Output!$G$49/Output!$P$49))+(IntermediateCalcs!DB950*(Output!$E$49/Output!$P$49)))</f>
        <v/>
      </c>
      <c r="DY951" s="274" t="str">
        <f>IF(DX951="","",IF(IntermediateCalcs!$AO$9="Yes",IntermediateCalcs!DX951*$CX951,IntermediateCalcs!DX951))</f>
        <v/>
      </c>
      <c r="DZ951" s="250" t="str">
        <f>IF(DataGoesHere!$B951="","",($CZ951-DY951))</f>
        <v/>
      </c>
      <c r="EA951" s="250" t="str">
        <f>IF(DataGoesHere!$B951="","",ABS($CZ951-DY951))</f>
        <v/>
      </c>
      <c r="EB951" s="250" t="str">
        <f>IF(DataGoesHere!$B951="","",EA951^2)</f>
        <v/>
      </c>
      <c r="EC951" s="249" t="str">
        <f>IF(DataGoesHere!$B951="","",EA951/$CZ951)</f>
        <v/>
      </c>
      <c r="ED951" s="250" t="str">
        <f>IF(DataGoesHere!$B951="","",SUM(DZ$2:DZ951)/AVERAGE(EA:EA))</f>
        <v/>
      </c>
    </row>
    <row r="952" spans="20:134" x14ac:dyDescent="0.2">
      <c r="T952" s="240"/>
      <c r="U952" s="86"/>
      <c r="V952" s="245" t="str">
        <f>IF(DataGoesHere!$B952="","",(DataGoesHere!$B952/SUM(DataGoesHere!$B950:'DataGoesHere'!$B961)))</f>
        <v/>
      </c>
      <c r="W952" s="86"/>
      <c r="X952" s="86"/>
      <c r="Y952" s="86"/>
      <c r="Z952" s="86"/>
      <c r="AA952" s="86"/>
      <c r="AB952" s="86"/>
      <c r="AC952" s="86"/>
      <c r="AD952" s="86"/>
      <c r="AE952" s="241"/>
      <c r="CV952" s="310" t="str">
        <f>IF(DataGoesHere!B952="","",DataGoesHere!A952)</f>
        <v/>
      </c>
      <c r="CW952" s="271">
        <f t="shared" ca="1" si="36"/>
        <v>3</v>
      </c>
      <c r="CX952" s="272">
        <f t="shared" ca="1" si="37"/>
        <v>0.79862940076451561</v>
      </c>
      <c r="CY952" s="266">
        <f>DataGoesHere!A952</f>
        <v>951</v>
      </c>
      <c r="CZ952" s="19" t="str">
        <f>IF(DataGoesHere!B952="","",DataGoesHere!B952)</f>
        <v/>
      </c>
      <c r="DA952" s="19" t="str">
        <f>IF(DataGoesHere!B952="","",IF(AH$5="No",DataGoesHere!B952,DataGoesHere!B952-(AH$2*(DataGoesHere!A952-1))))</f>
        <v/>
      </c>
      <c r="DB952" s="19" t="str">
        <f>IF(DataGoesHere!B952="","",IF(AO$9="No",DataGoesHere!B952,DataGoesHere!B952/CX952))</f>
        <v/>
      </c>
      <c r="DC952" s="19" t="str">
        <f>IF(DataGoesHere!B952="","",IF(AO$9="No",DA952,DA952/CX952))</f>
        <v/>
      </c>
      <c r="DD952" s="293" t="str">
        <f>IF(CZ952="",IF(COUNTIF(DD$2:DD951,"Forecast")&lt;Output!E$43,"Forecast",""),"Actual")</f>
        <v/>
      </c>
      <c r="DF952" s="19" t="str">
        <f>IF(DataGoesHere!B951="",IF(DD952="Forecast",(Output!$E$47*IntermediateCalcs!DH951)+((1-Output!$E$47)*IntermediateCalcs!DF951),""),(Output!$E$47*IntermediateCalcs!DB951)+((1-Output!$E$47)*IntermediateCalcs!DF951))</f>
        <v/>
      </c>
      <c r="DG952" s="19" t="str">
        <f>IF(DataGoesHere!B951="",IF(DD952="Forecast",(Output!$G$47*(IntermediateCalcs!DF952-IntermediateCalcs!DF951))+((1-Output!$G$47)*IntermediateCalcs!DG951),""),(Output!$G$47*(IntermediateCalcs!DF952-IntermediateCalcs!DF951))+((1-Output!$G$47)*IntermediateCalcs!DG951))</f>
        <v/>
      </c>
      <c r="DH952" s="19" t="str">
        <f>IF(DataGoesHere!B951="",IF(DD952="Forecast",DF952+DG952,""),DF952+DG952)</f>
        <v/>
      </c>
      <c r="DI952" s="274" t="str">
        <f>IF(DH952="","",IF(IntermediateCalcs!$AO$9="Yes",IntermediateCalcs!DH952*$CX952,IntermediateCalcs!DH952))</f>
        <v/>
      </c>
      <c r="DJ952" s="250" t="str">
        <f>IF(DataGoesHere!$B952="","",($CZ952-DI952))</f>
        <v/>
      </c>
      <c r="DK952" s="250" t="str">
        <f>IF(DataGoesHere!$B952="","",ABS($CZ952-DI952))</f>
        <v/>
      </c>
      <c r="DL952" s="250" t="str">
        <f>IF(DataGoesHere!$B952="","",DK952^2)</f>
        <v/>
      </c>
      <c r="DM952" s="249" t="str">
        <f>IF(DataGoesHere!$B952="","",DK952/$CZ952)</f>
        <v/>
      </c>
      <c r="DN952" s="250" t="str">
        <f>IF(DataGoesHere!$B952="","",SUM(DJ$2:DJ952)/AVERAGE(DK:DK))</f>
        <v/>
      </c>
      <c r="DP952" s="19" t="str">
        <f>IF(DataGoesHere!B952="",IF($DD952="Forecast",(Output!E$48*IntermediateCalcs!CY952)+Output!G$48,""),(Output!E$48*IntermediateCalcs!CY952)+Output!G$48)</f>
        <v/>
      </c>
      <c r="DQ952" s="274" t="str">
        <f>IF(DP952="","",IF(IntermediateCalcs!$AO$9="Yes",IntermediateCalcs!DP952*$CX952,IntermediateCalcs!DP952))</f>
        <v/>
      </c>
      <c r="DR952" s="250" t="str">
        <f>IF(DataGoesHere!$B952="","",($CZ952-DQ952))</f>
        <v/>
      </c>
      <c r="DS952" s="250" t="str">
        <f>IF(DataGoesHere!$B952="","",ABS($CZ952-DQ952))</f>
        <v/>
      </c>
      <c r="DT952" s="250" t="str">
        <f>IF(DataGoesHere!$B952="","",DS952^2)</f>
        <v/>
      </c>
      <c r="DU952" s="249" t="str">
        <f>IF(DataGoesHere!$B952="","",DS952/$CZ952)</f>
        <v/>
      </c>
      <c r="DV952" s="250" t="str">
        <f>IF(DataGoesHere!$B952="","",SUM(DR$2:DR952)/AVERAGE(DS:DS))</f>
        <v/>
      </c>
      <c r="DX952" s="19" t="str">
        <f>IF(DataGoesHere!$B951="","",(DB946*(Output!$O$49/Output!$P$49))+(IntermediateCalcs!DB947*(Output!$M$49/Output!$P$49))+(IntermediateCalcs!DB948*(Output!$K$49/Output!$P$49))+(DB949*(Output!$I$49/Output!$P$49))+(IntermediateCalcs!DB950*(Output!$G$49/Output!$P$49))+(IntermediateCalcs!DB951*(Output!$E$49/Output!$P$49)))</f>
        <v/>
      </c>
      <c r="DY952" s="274" t="str">
        <f>IF(DX952="","",IF(IntermediateCalcs!$AO$9="Yes",IntermediateCalcs!DX952*$CX952,IntermediateCalcs!DX952))</f>
        <v/>
      </c>
      <c r="DZ952" s="250" t="str">
        <f>IF(DataGoesHere!$B952="","",($CZ952-DY952))</f>
        <v/>
      </c>
      <c r="EA952" s="250" t="str">
        <f>IF(DataGoesHere!$B952="","",ABS($CZ952-DY952))</f>
        <v/>
      </c>
      <c r="EB952" s="250" t="str">
        <f>IF(DataGoesHere!$B952="","",EA952^2)</f>
        <v/>
      </c>
      <c r="EC952" s="249" t="str">
        <f>IF(DataGoesHere!$B952="","",EA952/$CZ952)</f>
        <v/>
      </c>
      <c r="ED952" s="250" t="str">
        <f>IF(DataGoesHere!$B952="","",SUM(DZ$2:DZ952)/AVERAGE(EA:EA))</f>
        <v/>
      </c>
    </row>
    <row r="953" spans="20:134" x14ac:dyDescent="0.2">
      <c r="T953" s="240"/>
      <c r="U953" s="86"/>
      <c r="V953" s="86"/>
      <c r="W953" s="245" t="str">
        <f>IF(DataGoesHere!$B953="","",(DataGoesHere!$B953/SUM(DataGoesHere!$B950:'DataGoesHere'!$B961)))</f>
        <v/>
      </c>
      <c r="X953" s="86"/>
      <c r="Y953" s="86"/>
      <c r="Z953" s="86"/>
      <c r="AA953" s="86"/>
      <c r="AB953" s="86"/>
      <c r="AC953" s="86"/>
      <c r="AD953" s="86"/>
      <c r="AE953" s="241"/>
      <c r="CV953" s="310" t="str">
        <f>IF(DataGoesHere!B953="","",DataGoesHere!A953)</f>
        <v/>
      </c>
      <c r="CW953" s="271">
        <f t="shared" ca="1" si="36"/>
        <v>4</v>
      </c>
      <c r="CX953" s="272">
        <f t="shared" ca="1" si="37"/>
        <v>1.0149292433706087</v>
      </c>
      <c r="CY953" s="266">
        <f>DataGoesHere!A953</f>
        <v>952</v>
      </c>
      <c r="CZ953" s="19" t="str">
        <f>IF(DataGoesHere!B953="","",DataGoesHere!B953)</f>
        <v/>
      </c>
      <c r="DA953" s="19" t="str">
        <f>IF(DataGoesHere!B953="","",IF(AH$5="No",DataGoesHere!B953,DataGoesHere!B953-(AH$2*(DataGoesHere!A953-1))))</f>
        <v/>
      </c>
      <c r="DB953" s="19" t="str">
        <f>IF(DataGoesHere!B953="","",IF(AO$9="No",DataGoesHere!B953,DataGoesHere!B953/CX953))</f>
        <v/>
      </c>
      <c r="DC953" s="19" t="str">
        <f>IF(DataGoesHere!B953="","",IF(AO$9="No",DA953,DA953/CX953))</f>
        <v/>
      </c>
      <c r="DD953" s="293" t="str">
        <f>IF(CZ953="",IF(COUNTIF(DD$2:DD952,"Forecast")&lt;Output!E$43,"Forecast",""),"Actual")</f>
        <v/>
      </c>
      <c r="DF953" s="19" t="str">
        <f>IF(DataGoesHere!B952="",IF(DD953="Forecast",(Output!$E$47*IntermediateCalcs!DH952)+((1-Output!$E$47)*IntermediateCalcs!DF952),""),(Output!$E$47*IntermediateCalcs!DB952)+((1-Output!$E$47)*IntermediateCalcs!DF952))</f>
        <v/>
      </c>
      <c r="DG953" s="19" t="str">
        <f>IF(DataGoesHere!B952="",IF(DD953="Forecast",(Output!$G$47*(IntermediateCalcs!DF953-IntermediateCalcs!DF952))+((1-Output!$G$47)*IntermediateCalcs!DG952),""),(Output!$G$47*(IntermediateCalcs!DF953-IntermediateCalcs!DF952))+((1-Output!$G$47)*IntermediateCalcs!DG952))</f>
        <v/>
      </c>
      <c r="DH953" s="19" t="str">
        <f>IF(DataGoesHere!B952="",IF(DD953="Forecast",DF953+DG953,""),DF953+DG953)</f>
        <v/>
      </c>
      <c r="DI953" s="274" t="str">
        <f>IF(DH953="","",IF(IntermediateCalcs!$AO$9="Yes",IntermediateCalcs!DH953*$CX953,IntermediateCalcs!DH953))</f>
        <v/>
      </c>
      <c r="DJ953" s="250" t="str">
        <f>IF(DataGoesHere!$B953="","",($CZ953-DI953))</f>
        <v/>
      </c>
      <c r="DK953" s="250" t="str">
        <f>IF(DataGoesHere!$B953="","",ABS($CZ953-DI953))</f>
        <v/>
      </c>
      <c r="DL953" s="250" t="str">
        <f>IF(DataGoesHere!$B953="","",DK953^2)</f>
        <v/>
      </c>
      <c r="DM953" s="249" t="str">
        <f>IF(DataGoesHere!$B953="","",DK953/$CZ953)</f>
        <v/>
      </c>
      <c r="DN953" s="250" t="str">
        <f>IF(DataGoesHere!$B953="","",SUM(DJ$2:DJ953)/AVERAGE(DK:DK))</f>
        <v/>
      </c>
      <c r="DP953" s="19" t="str">
        <f>IF(DataGoesHere!B953="",IF($DD953="Forecast",(Output!E$48*IntermediateCalcs!CY953)+Output!G$48,""),(Output!E$48*IntermediateCalcs!CY953)+Output!G$48)</f>
        <v/>
      </c>
      <c r="DQ953" s="274" t="str">
        <f>IF(DP953="","",IF(IntermediateCalcs!$AO$9="Yes",IntermediateCalcs!DP953*$CX953,IntermediateCalcs!DP953))</f>
        <v/>
      </c>
      <c r="DR953" s="250" t="str">
        <f>IF(DataGoesHere!$B953="","",($CZ953-DQ953))</f>
        <v/>
      </c>
      <c r="DS953" s="250" t="str">
        <f>IF(DataGoesHere!$B953="","",ABS($CZ953-DQ953))</f>
        <v/>
      </c>
      <c r="DT953" s="250" t="str">
        <f>IF(DataGoesHere!$B953="","",DS953^2)</f>
        <v/>
      </c>
      <c r="DU953" s="249" t="str">
        <f>IF(DataGoesHere!$B953="","",DS953/$CZ953)</f>
        <v/>
      </c>
      <c r="DV953" s="250" t="str">
        <f>IF(DataGoesHere!$B953="","",SUM(DR$2:DR953)/AVERAGE(DS:DS))</f>
        <v/>
      </c>
      <c r="DX953" s="19" t="str">
        <f>IF(DataGoesHere!$B952="","",(DB947*(Output!$O$49/Output!$P$49))+(IntermediateCalcs!DB948*(Output!$M$49/Output!$P$49))+(IntermediateCalcs!DB949*(Output!$K$49/Output!$P$49))+(DB950*(Output!$I$49/Output!$P$49))+(IntermediateCalcs!DB951*(Output!$G$49/Output!$P$49))+(IntermediateCalcs!DB952*(Output!$E$49/Output!$P$49)))</f>
        <v/>
      </c>
      <c r="DY953" s="274" t="str">
        <f>IF(DX953="","",IF(IntermediateCalcs!$AO$9="Yes",IntermediateCalcs!DX953*$CX953,IntermediateCalcs!DX953))</f>
        <v/>
      </c>
      <c r="DZ953" s="250" t="str">
        <f>IF(DataGoesHere!$B953="","",($CZ953-DY953))</f>
        <v/>
      </c>
      <c r="EA953" s="250" t="str">
        <f>IF(DataGoesHere!$B953="","",ABS($CZ953-DY953))</f>
        <v/>
      </c>
      <c r="EB953" s="250" t="str">
        <f>IF(DataGoesHere!$B953="","",EA953^2)</f>
        <v/>
      </c>
      <c r="EC953" s="249" t="str">
        <f>IF(DataGoesHere!$B953="","",EA953/$CZ953)</f>
        <v/>
      </c>
      <c r="ED953" s="250" t="str">
        <f>IF(DataGoesHere!$B953="","",SUM(DZ$2:DZ953)/AVERAGE(EA:EA))</f>
        <v/>
      </c>
    </row>
    <row r="954" spans="20:134" x14ac:dyDescent="0.2">
      <c r="T954" s="240"/>
      <c r="U954" s="86"/>
      <c r="V954" s="86"/>
      <c r="W954" s="86"/>
      <c r="X954" s="245" t="str">
        <f>IF(DataGoesHere!$B954="","",(DataGoesHere!$B954/SUM(DataGoesHere!$B950:'DataGoesHere'!$B961)))</f>
        <v/>
      </c>
      <c r="Y954" s="86"/>
      <c r="Z954" s="86"/>
      <c r="AA954" s="86"/>
      <c r="AB954" s="86"/>
      <c r="AC954" s="86"/>
      <c r="AD954" s="86"/>
      <c r="AE954" s="241"/>
      <c r="CV954" s="310" t="str">
        <f>IF(DataGoesHere!B954="","",DataGoesHere!A954)</f>
        <v/>
      </c>
      <c r="CW954" s="271">
        <f t="shared" ca="1" si="36"/>
        <v>5</v>
      </c>
      <c r="CX954" s="272">
        <f t="shared" ca="1" si="37"/>
        <v>0.97875414397996308</v>
      </c>
      <c r="CY954" s="266">
        <f>DataGoesHere!A954</f>
        <v>953</v>
      </c>
      <c r="CZ954" s="19" t="str">
        <f>IF(DataGoesHere!B954="","",DataGoesHere!B954)</f>
        <v/>
      </c>
      <c r="DA954" s="19" t="str">
        <f>IF(DataGoesHere!B954="","",IF(AH$5="No",DataGoesHere!B954,DataGoesHere!B954-(AH$2*(DataGoesHere!A954-1))))</f>
        <v/>
      </c>
      <c r="DB954" s="19" t="str">
        <f>IF(DataGoesHere!B954="","",IF(AO$9="No",DataGoesHere!B954,DataGoesHere!B954/CX954))</f>
        <v/>
      </c>
      <c r="DC954" s="19" t="str">
        <f>IF(DataGoesHere!B954="","",IF(AO$9="No",DA954,DA954/CX954))</f>
        <v/>
      </c>
      <c r="DD954" s="293" t="str">
        <f>IF(CZ954="",IF(COUNTIF(DD$2:DD953,"Forecast")&lt;Output!E$43,"Forecast",""),"Actual")</f>
        <v/>
      </c>
      <c r="DF954" s="19" t="str">
        <f>IF(DataGoesHere!B953="",IF(DD954="Forecast",(Output!$E$47*IntermediateCalcs!DH953)+((1-Output!$E$47)*IntermediateCalcs!DF953),""),(Output!$E$47*IntermediateCalcs!DB953)+((1-Output!$E$47)*IntermediateCalcs!DF953))</f>
        <v/>
      </c>
      <c r="DG954" s="19" t="str">
        <f>IF(DataGoesHere!B953="",IF(DD954="Forecast",(Output!$G$47*(IntermediateCalcs!DF954-IntermediateCalcs!DF953))+((1-Output!$G$47)*IntermediateCalcs!DG953),""),(Output!$G$47*(IntermediateCalcs!DF954-IntermediateCalcs!DF953))+((1-Output!$G$47)*IntermediateCalcs!DG953))</f>
        <v/>
      </c>
      <c r="DH954" s="19" t="str">
        <f>IF(DataGoesHere!B953="",IF(DD954="Forecast",DF954+DG954,""),DF954+DG954)</f>
        <v/>
      </c>
      <c r="DI954" s="274" t="str">
        <f>IF(DH954="","",IF(IntermediateCalcs!$AO$9="Yes",IntermediateCalcs!DH954*$CX954,IntermediateCalcs!DH954))</f>
        <v/>
      </c>
      <c r="DJ954" s="250" t="str">
        <f>IF(DataGoesHere!$B954="","",($CZ954-DI954))</f>
        <v/>
      </c>
      <c r="DK954" s="250" t="str">
        <f>IF(DataGoesHere!$B954="","",ABS($CZ954-DI954))</f>
        <v/>
      </c>
      <c r="DL954" s="250" t="str">
        <f>IF(DataGoesHere!$B954="","",DK954^2)</f>
        <v/>
      </c>
      <c r="DM954" s="249" t="str">
        <f>IF(DataGoesHere!$B954="","",DK954/$CZ954)</f>
        <v/>
      </c>
      <c r="DN954" s="250" t="str">
        <f>IF(DataGoesHere!$B954="","",SUM(DJ$2:DJ954)/AVERAGE(DK:DK))</f>
        <v/>
      </c>
      <c r="DP954" s="19" t="str">
        <f>IF(DataGoesHere!B954="",IF($DD954="Forecast",(Output!E$48*IntermediateCalcs!CY954)+Output!G$48,""),(Output!E$48*IntermediateCalcs!CY954)+Output!G$48)</f>
        <v/>
      </c>
      <c r="DQ954" s="274" t="str">
        <f>IF(DP954="","",IF(IntermediateCalcs!$AO$9="Yes",IntermediateCalcs!DP954*$CX954,IntermediateCalcs!DP954))</f>
        <v/>
      </c>
      <c r="DR954" s="250" t="str">
        <f>IF(DataGoesHere!$B954="","",($CZ954-DQ954))</f>
        <v/>
      </c>
      <c r="DS954" s="250" t="str">
        <f>IF(DataGoesHere!$B954="","",ABS($CZ954-DQ954))</f>
        <v/>
      </c>
      <c r="DT954" s="250" t="str">
        <f>IF(DataGoesHere!$B954="","",DS954^2)</f>
        <v/>
      </c>
      <c r="DU954" s="249" t="str">
        <f>IF(DataGoesHere!$B954="","",DS954/$CZ954)</f>
        <v/>
      </c>
      <c r="DV954" s="250" t="str">
        <f>IF(DataGoesHere!$B954="","",SUM(DR$2:DR954)/AVERAGE(DS:DS))</f>
        <v/>
      </c>
      <c r="DX954" s="19" t="str">
        <f>IF(DataGoesHere!$B953="","",(DB948*(Output!$O$49/Output!$P$49))+(IntermediateCalcs!DB949*(Output!$M$49/Output!$P$49))+(IntermediateCalcs!DB950*(Output!$K$49/Output!$P$49))+(DB951*(Output!$I$49/Output!$P$49))+(IntermediateCalcs!DB952*(Output!$G$49/Output!$P$49))+(IntermediateCalcs!DB953*(Output!$E$49/Output!$P$49)))</f>
        <v/>
      </c>
      <c r="DY954" s="274" t="str">
        <f>IF(DX954="","",IF(IntermediateCalcs!$AO$9="Yes",IntermediateCalcs!DX954*$CX954,IntermediateCalcs!DX954))</f>
        <v/>
      </c>
      <c r="DZ954" s="250" t="str">
        <f>IF(DataGoesHere!$B954="","",($CZ954-DY954))</f>
        <v/>
      </c>
      <c r="EA954" s="250" t="str">
        <f>IF(DataGoesHere!$B954="","",ABS($CZ954-DY954))</f>
        <v/>
      </c>
      <c r="EB954" s="250" t="str">
        <f>IF(DataGoesHere!$B954="","",EA954^2)</f>
        <v/>
      </c>
      <c r="EC954" s="249" t="str">
        <f>IF(DataGoesHere!$B954="","",EA954/$CZ954)</f>
        <v/>
      </c>
      <c r="ED954" s="250" t="str">
        <f>IF(DataGoesHere!$B954="","",SUM(DZ$2:DZ954)/AVERAGE(EA:EA))</f>
        <v/>
      </c>
    </row>
    <row r="955" spans="20:134" x14ac:dyDescent="0.2">
      <c r="T955" s="240"/>
      <c r="U955" s="86"/>
      <c r="V955" s="86"/>
      <c r="W955" s="86"/>
      <c r="X955" s="86"/>
      <c r="Y955" s="245" t="str">
        <f>IF(DataGoesHere!$B955="","",(DataGoesHere!$B955/SUM(DataGoesHere!$B950:'DataGoesHere'!$B961)))</f>
        <v/>
      </c>
      <c r="Z955" s="86"/>
      <c r="AA955" s="86"/>
      <c r="AB955" s="86"/>
      <c r="AC955" s="86"/>
      <c r="AD955" s="86"/>
      <c r="AE955" s="241"/>
      <c r="CV955" s="310" t="str">
        <f>IF(DataGoesHere!B955="","",DataGoesHere!A955)</f>
        <v/>
      </c>
      <c r="CW955" s="271">
        <f t="shared" ca="1" si="36"/>
        <v>6</v>
      </c>
      <c r="CX955" s="272">
        <f t="shared" ca="1" si="37"/>
        <v>1.0779088099730167</v>
      </c>
      <c r="CY955" s="266">
        <f>DataGoesHere!A955</f>
        <v>954</v>
      </c>
      <c r="CZ955" s="19" t="str">
        <f>IF(DataGoesHere!B955="","",DataGoesHere!B955)</f>
        <v/>
      </c>
      <c r="DA955" s="19" t="str">
        <f>IF(DataGoesHere!B955="","",IF(AH$5="No",DataGoesHere!B955,DataGoesHere!B955-(AH$2*(DataGoesHere!A955-1))))</f>
        <v/>
      </c>
      <c r="DB955" s="19" t="str">
        <f>IF(DataGoesHere!B955="","",IF(AO$9="No",DataGoesHere!B955,DataGoesHere!B955/CX955))</f>
        <v/>
      </c>
      <c r="DC955" s="19" t="str">
        <f>IF(DataGoesHere!B955="","",IF(AO$9="No",DA955,DA955/CX955))</f>
        <v/>
      </c>
      <c r="DD955" s="293" t="str">
        <f>IF(CZ955="",IF(COUNTIF(DD$2:DD954,"Forecast")&lt;Output!E$43,"Forecast",""),"Actual")</f>
        <v/>
      </c>
      <c r="DF955" s="19" t="str">
        <f>IF(DataGoesHere!B954="",IF(DD955="Forecast",(Output!$E$47*IntermediateCalcs!DH954)+((1-Output!$E$47)*IntermediateCalcs!DF954),""),(Output!$E$47*IntermediateCalcs!DB954)+((1-Output!$E$47)*IntermediateCalcs!DF954))</f>
        <v/>
      </c>
      <c r="DG955" s="19" t="str">
        <f>IF(DataGoesHere!B954="",IF(DD955="Forecast",(Output!$G$47*(IntermediateCalcs!DF955-IntermediateCalcs!DF954))+((1-Output!$G$47)*IntermediateCalcs!DG954),""),(Output!$G$47*(IntermediateCalcs!DF955-IntermediateCalcs!DF954))+((1-Output!$G$47)*IntermediateCalcs!DG954))</f>
        <v/>
      </c>
      <c r="DH955" s="19" t="str">
        <f>IF(DataGoesHere!B954="",IF(DD955="Forecast",DF955+DG955,""),DF955+DG955)</f>
        <v/>
      </c>
      <c r="DI955" s="274" t="str">
        <f>IF(DH955="","",IF(IntermediateCalcs!$AO$9="Yes",IntermediateCalcs!DH955*$CX955,IntermediateCalcs!DH955))</f>
        <v/>
      </c>
      <c r="DJ955" s="250" t="str">
        <f>IF(DataGoesHere!$B955="","",($CZ955-DI955))</f>
        <v/>
      </c>
      <c r="DK955" s="250" t="str">
        <f>IF(DataGoesHere!$B955="","",ABS($CZ955-DI955))</f>
        <v/>
      </c>
      <c r="DL955" s="250" t="str">
        <f>IF(DataGoesHere!$B955="","",DK955^2)</f>
        <v/>
      </c>
      <c r="DM955" s="249" t="str">
        <f>IF(DataGoesHere!$B955="","",DK955/$CZ955)</f>
        <v/>
      </c>
      <c r="DN955" s="250" t="str">
        <f>IF(DataGoesHere!$B955="","",SUM(DJ$2:DJ955)/AVERAGE(DK:DK))</f>
        <v/>
      </c>
      <c r="DP955" s="19" t="str">
        <f>IF(DataGoesHere!B955="",IF($DD955="Forecast",(Output!E$48*IntermediateCalcs!CY955)+Output!G$48,""),(Output!E$48*IntermediateCalcs!CY955)+Output!G$48)</f>
        <v/>
      </c>
      <c r="DQ955" s="274" t="str">
        <f>IF(DP955="","",IF(IntermediateCalcs!$AO$9="Yes",IntermediateCalcs!DP955*$CX955,IntermediateCalcs!DP955))</f>
        <v/>
      </c>
      <c r="DR955" s="250" t="str">
        <f>IF(DataGoesHere!$B955="","",($CZ955-DQ955))</f>
        <v/>
      </c>
      <c r="DS955" s="250" t="str">
        <f>IF(DataGoesHere!$B955="","",ABS($CZ955-DQ955))</f>
        <v/>
      </c>
      <c r="DT955" s="250" t="str">
        <f>IF(DataGoesHere!$B955="","",DS955^2)</f>
        <v/>
      </c>
      <c r="DU955" s="249" t="str">
        <f>IF(DataGoesHere!$B955="","",DS955/$CZ955)</f>
        <v/>
      </c>
      <c r="DV955" s="250" t="str">
        <f>IF(DataGoesHere!$B955="","",SUM(DR$2:DR955)/AVERAGE(DS:DS))</f>
        <v/>
      </c>
      <c r="DX955" s="19" t="str">
        <f>IF(DataGoesHere!$B954="","",(DB949*(Output!$O$49/Output!$P$49))+(IntermediateCalcs!DB950*(Output!$M$49/Output!$P$49))+(IntermediateCalcs!DB951*(Output!$K$49/Output!$P$49))+(DB952*(Output!$I$49/Output!$P$49))+(IntermediateCalcs!DB953*(Output!$G$49/Output!$P$49))+(IntermediateCalcs!DB954*(Output!$E$49/Output!$P$49)))</f>
        <v/>
      </c>
      <c r="DY955" s="274" t="str">
        <f>IF(DX955="","",IF(IntermediateCalcs!$AO$9="Yes",IntermediateCalcs!DX955*$CX955,IntermediateCalcs!DX955))</f>
        <v/>
      </c>
      <c r="DZ955" s="250" t="str">
        <f>IF(DataGoesHere!$B955="","",($CZ955-DY955))</f>
        <v/>
      </c>
      <c r="EA955" s="250" t="str">
        <f>IF(DataGoesHere!$B955="","",ABS($CZ955-DY955))</f>
        <v/>
      </c>
      <c r="EB955" s="250" t="str">
        <f>IF(DataGoesHere!$B955="","",EA955^2)</f>
        <v/>
      </c>
      <c r="EC955" s="249" t="str">
        <f>IF(DataGoesHere!$B955="","",EA955/$CZ955)</f>
        <v/>
      </c>
      <c r="ED955" s="250" t="str">
        <f>IF(DataGoesHere!$B955="","",SUM(DZ$2:DZ955)/AVERAGE(EA:EA))</f>
        <v/>
      </c>
    </row>
    <row r="956" spans="20:134" x14ac:dyDescent="0.2">
      <c r="T956" s="240"/>
      <c r="U956" s="86"/>
      <c r="V956" s="86"/>
      <c r="W956" s="86"/>
      <c r="X956" s="86"/>
      <c r="Y956" s="86"/>
      <c r="Z956" s="245" t="str">
        <f>IF(DataGoesHere!$B956="","",(DataGoesHere!$B956/SUM(DataGoesHere!$B950:'DataGoesHere'!$B961)))</f>
        <v/>
      </c>
      <c r="AA956" s="86"/>
      <c r="AB956" s="86"/>
      <c r="AC956" s="86"/>
      <c r="AD956" s="86"/>
      <c r="AE956" s="241"/>
      <c r="CV956" s="310" t="str">
        <f>IF(DataGoesHere!B956="","",DataGoesHere!A956)</f>
        <v/>
      </c>
      <c r="CW956" s="271">
        <f t="shared" ca="1" si="36"/>
        <v>7</v>
      </c>
      <c r="CX956" s="272">
        <f t="shared" ca="1" si="37"/>
        <v>1.0265458156689093</v>
      </c>
      <c r="CY956" s="266">
        <f>DataGoesHere!A956</f>
        <v>955</v>
      </c>
      <c r="CZ956" s="19" t="str">
        <f>IF(DataGoesHere!B956="","",DataGoesHere!B956)</f>
        <v/>
      </c>
      <c r="DA956" s="19" t="str">
        <f>IF(DataGoesHere!B956="","",IF(AH$5="No",DataGoesHere!B956,DataGoesHere!B956-(AH$2*(DataGoesHere!A956-1))))</f>
        <v/>
      </c>
      <c r="DB956" s="19" t="str">
        <f>IF(DataGoesHere!B956="","",IF(AO$9="No",DataGoesHere!B956,DataGoesHere!B956/CX956))</f>
        <v/>
      </c>
      <c r="DC956" s="19" t="str">
        <f>IF(DataGoesHere!B956="","",IF(AO$9="No",DA956,DA956/CX956))</f>
        <v/>
      </c>
      <c r="DD956" s="293" t="str">
        <f>IF(CZ956="",IF(COUNTIF(DD$2:DD955,"Forecast")&lt;Output!E$43,"Forecast",""),"Actual")</f>
        <v/>
      </c>
      <c r="DF956" s="19" t="str">
        <f>IF(DataGoesHere!B955="",IF(DD956="Forecast",(Output!$E$47*IntermediateCalcs!DH955)+((1-Output!$E$47)*IntermediateCalcs!DF955),""),(Output!$E$47*IntermediateCalcs!DB955)+((1-Output!$E$47)*IntermediateCalcs!DF955))</f>
        <v/>
      </c>
      <c r="DG956" s="19" t="str">
        <f>IF(DataGoesHere!B955="",IF(DD956="Forecast",(Output!$G$47*(IntermediateCalcs!DF956-IntermediateCalcs!DF955))+((1-Output!$G$47)*IntermediateCalcs!DG955),""),(Output!$G$47*(IntermediateCalcs!DF956-IntermediateCalcs!DF955))+((1-Output!$G$47)*IntermediateCalcs!DG955))</f>
        <v/>
      </c>
      <c r="DH956" s="19" t="str">
        <f>IF(DataGoesHere!B955="",IF(DD956="Forecast",DF956+DG956,""),DF956+DG956)</f>
        <v/>
      </c>
      <c r="DI956" s="274" t="str">
        <f>IF(DH956="","",IF(IntermediateCalcs!$AO$9="Yes",IntermediateCalcs!DH956*$CX956,IntermediateCalcs!DH956))</f>
        <v/>
      </c>
      <c r="DJ956" s="250" t="str">
        <f>IF(DataGoesHere!$B956="","",($CZ956-DI956))</f>
        <v/>
      </c>
      <c r="DK956" s="250" t="str">
        <f>IF(DataGoesHere!$B956="","",ABS($CZ956-DI956))</f>
        <v/>
      </c>
      <c r="DL956" s="250" t="str">
        <f>IF(DataGoesHere!$B956="","",DK956^2)</f>
        <v/>
      </c>
      <c r="DM956" s="249" t="str">
        <f>IF(DataGoesHere!$B956="","",DK956/$CZ956)</f>
        <v/>
      </c>
      <c r="DN956" s="250" t="str">
        <f>IF(DataGoesHere!$B956="","",SUM(DJ$2:DJ956)/AVERAGE(DK:DK))</f>
        <v/>
      </c>
      <c r="DP956" s="19" t="str">
        <f>IF(DataGoesHere!B956="",IF($DD956="Forecast",(Output!E$48*IntermediateCalcs!CY956)+Output!G$48,""),(Output!E$48*IntermediateCalcs!CY956)+Output!G$48)</f>
        <v/>
      </c>
      <c r="DQ956" s="274" t="str">
        <f>IF(DP956="","",IF(IntermediateCalcs!$AO$9="Yes",IntermediateCalcs!DP956*$CX956,IntermediateCalcs!DP956))</f>
        <v/>
      </c>
      <c r="DR956" s="250" t="str">
        <f>IF(DataGoesHere!$B956="","",($CZ956-DQ956))</f>
        <v/>
      </c>
      <c r="DS956" s="250" t="str">
        <f>IF(DataGoesHere!$B956="","",ABS($CZ956-DQ956))</f>
        <v/>
      </c>
      <c r="DT956" s="250" t="str">
        <f>IF(DataGoesHere!$B956="","",DS956^2)</f>
        <v/>
      </c>
      <c r="DU956" s="249" t="str">
        <f>IF(DataGoesHere!$B956="","",DS956/$CZ956)</f>
        <v/>
      </c>
      <c r="DV956" s="250" t="str">
        <f>IF(DataGoesHere!$B956="","",SUM(DR$2:DR956)/AVERAGE(DS:DS))</f>
        <v/>
      </c>
      <c r="DX956" s="19" t="str">
        <f>IF(DataGoesHere!$B955="","",(DB950*(Output!$O$49/Output!$P$49))+(IntermediateCalcs!DB951*(Output!$M$49/Output!$P$49))+(IntermediateCalcs!DB952*(Output!$K$49/Output!$P$49))+(DB953*(Output!$I$49/Output!$P$49))+(IntermediateCalcs!DB954*(Output!$G$49/Output!$P$49))+(IntermediateCalcs!DB955*(Output!$E$49/Output!$P$49)))</f>
        <v/>
      </c>
      <c r="DY956" s="274" t="str">
        <f>IF(DX956="","",IF(IntermediateCalcs!$AO$9="Yes",IntermediateCalcs!DX956*$CX956,IntermediateCalcs!DX956))</f>
        <v/>
      </c>
      <c r="DZ956" s="250" t="str">
        <f>IF(DataGoesHere!$B956="","",($CZ956-DY956))</f>
        <v/>
      </c>
      <c r="EA956" s="250" t="str">
        <f>IF(DataGoesHere!$B956="","",ABS($CZ956-DY956))</f>
        <v/>
      </c>
      <c r="EB956" s="250" t="str">
        <f>IF(DataGoesHere!$B956="","",EA956^2)</f>
        <v/>
      </c>
      <c r="EC956" s="249" t="str">
        <f>IF(DataGoesHere!$B956="","",EA956/$CZ956)</f>
        <v/>
      </c>
      <c r="ED956" s="250" t="str">
        <f>IF(DataGoesHere!$B956="","",SUM(DZ$2:DZ956)/AVERAGE(EA:EA))</f>
        <v/>
      </c>
    </row>
    <row r="957" spans="20:134" x14ac:dyDescent="0.2">
      <c r="T957" s="240"/>
      <c r="U957" s="86"/>
      <c r="V957" s="86"/>
      <c r="W957" s="86"/>
      <c r="X957" s="86"/>
      <c r="Y957" s="86"/>
      <c r="Z957" s="86"/>
      <c r="AA957" s="245" t="str">
        <f>IF(DataGoesHere!$B957="","",(DataGoesHere!$B957/SUM(DataGoesHere!$B950:'DataGoesHere'!$B961)))</f>
        <v/>
      </c>
      <c r="AB957" s="86"/>
      <c r="AC957" s="86"/>
      <c r="AD957" s="86"/>
      <c r="AE957" s="241"/>
      <c r="CV957" s="310" t="str">
        <f>IF(DataGoesHere!B957="","",DataGoesHere!A957)</f>
        <v/>
      </c>
      <c r="CW957" s="271">
        <f t="shared" ca="1" si="36"/>
        <v>8</v>
      </c>
      <c r="CX957" s="272">
        <f t="shared" ca="1" si="37"/>
        <v>1.0207492390681214</v>
      </c>
      <c r="CY957" s="266">
        <f>DataGoesHere!A957</f>
        <v>956</v>
      </c>
      <c r="CZ957" s="19" t="str">
        <f>IF(DataGoesHere!B957="","",DataGoesHere!B957)</f>
        <v/>
      </c>
      <c r="DA957" s="19" t="str">
        <f>IF(DataGoesHere!B957="","",IF(AH$5="No",DataGoesHere!B957,DataGoesHere!B957-(AH$2*(DataGoesHere!A957-1))))</f>
        <v/>
      </c>
      <c r="DB957" s="19" t="str">
        <f>IF(DataGoesHere!B957="","",IF(AO$9="No",DataGoesHere!B957,DataGoesHere!B957/CX957))</f>
        <v/>
      </c>
      <c r="DC957" s="19" t="str">
        <f>IF(DataGoesHere!B957="","",IF(AO$9="No",DA957,DA957/CX957))</f>
        <v/>
      </c>
      <c r="DD957" s="293" t="str">
        <f>IF(CZ957="",IF(COUNTIF(DD$2:DD956,"Forecast")&lt;Output!E$43,"Forecast",""),"Actual")</f>
        <v/>
      </c>
      <c r="DF957" s="19" t="str">
        <f>IF(DataGoesHere!B956="",IF(DD957="Forecast",(Output!$E$47*IntermediateCalcs!DH956)+((1-Output!$E$47)*IntermediateCalcs!DF956),""),(Output!$E$47*IntermediateCalcs!DB956)+((1-Output!$E$47)*IntermediateCalcs!DF956))</f>
        <v/>
      </c>
      <c r="DG957" s="19" t="str">
        <f>IF(DataGoesHere!B956="",IF(DD957="Forecast",(Output!$G$47*(IntermediateCalcs!DF957-IntermediateCalcs!DF956))+((1-Output!$G$47)*IntermediateCalcs!DG956),""),(Output!$G$47*(IntermediateCalcs!DF957-IntermediateCalcs!DF956))+((1-Output!$G$47)*IntermediateCalcs!DG956))</f>
        <v/>
      </c>
      <c r="DH957" s="19" t="str">
        <f>IF(DataGoesHere!B956="",IF(DD957="Forecast",DF957+DG957,""),DF957+DG957)</f>
        <v/>
      </c>
      <c r="DI957" s="274" t="str">
        <f>IF(DH957="","",IF(IntermediateCalcs!$AO$9="Yes",IntermediateCalcs!DH957*$CX957,IntermediateCalcs!DH957))</f>
        <v/>
      </c>
      <c r="DJ957" s="250" t="str">
        <f>IF(DataGoesHere!$B957="","",($CZ957-DI957))</f>
        <v/>
      </c>
      <c r="DK957" s="250" t="str">
        <f>IF(DataGoesHere!$B957="","",ABS($CZ957-DI957))</f>
        <v/>
      </c>
      <c r="DL957" s="250" t="str">
        <f>IF(DataGoesHere!$B957="","",DK957^2)</f>
        <v/>
      </c>
      <c r="DM957" s="249" t="str">
        <f>IF(DataGoesHere!$B957="","",DK957/$CZ957)</f>
        <v/>
      </c>
      <c r="DN957" s="250" t="str">
        <f>IF(DataGoesHere!$B957="","",SUM(DJ$2:DJ957)/AVERAGE(DK:DK))</f>
        <v/>
      </c>
      <c r="DP957" s="19" t="str">
        <f>IF(DataGoesHere!B957="",IF($DD957="Forecast",(Output!E$48*IntermediateCalcs!CY957)+Output!G$48,""),(Output!E$48*IntermediateCalcs!CY957)+Output!G$48)</f>
        <v/>
      </c>
      <c r="DQ957" s="274" t="str">
        <f>IF(DP957="","",IF(IntermediateCalcs!$AO$9="Yes",IntermediateCalcs!DP957*$CX957,IntermediateCalcs!DP957))</f>
        <v/>
      </c>
      <c r="DR957" s="250" t="str">
        <f>IF(DataGoesHere!$B957="","",($CZ957-DQ957))</f>
        <v/>
      </c>
      <c r="DS957" s="250" t="str">
        <f>IF(DataGoesHere!$B957="","",ABS($CZ957-DQ957))</f>
        <v/>
      </c>
      <c r="DT957" s="250" t="str">
        <f>IF(DataGoesHere!$B957="","",DS957^2)</f>
        <v/>
      </c>
      <c r="DU957" s="249" t="str">
        <f>IF(DataGoesHere!$B957="","",DS957/$CZ957)</f>
        <v/>
      </c>
      <c r="DV957" s="250" t="str">
        <f>IF(DataGoesHere!$B957="","",SUM(DR$2:DR957)/AVERAGE(DS:DS))</f>
        <v/>
      </c>
      <c r="DX957" s="19" t="str">
        <f>IF(DataGoesHere!$B956="","",(DB951*(Output!$O$49/Output!$P$49))+(IntermediateCalcs!DB952*(Output!$M$49/Output!$P$49))+(IntermediateCalcs!DB953*(Output!$K$49/Output!$P$49))+(DB954*(Output!$I$49/Output!$P$49))+(IntermediateCalcs!DB955*(Output!$G$49/Output!$P$49))+(IntermediateCalcs!DB956*(Output!$E$49/Output!$P$49)))</f>
        <v/>
      </c>
      <c r="DY957" s="274" t="str">
        <f>IF(DX957="","",IF(IntermediateCalcs!$AO$9="Yes",IntermediateCalcs!DX957*$CX957,IntermediateCalcs!DX957))</f>
        <v/>
      </c>
      <c r="DZ957" s="250" t="str">
        <f>IF(DataGoesHere!$B957="","",($CZ957-DY957))</f>
        <v/>
      </c>
      <c r="EA957" s="250" t="str">
        <f>IF(DataGoesHere!$B957="","",ABS($CZ957-DY957))</f>
        <v/>
      </c>
      <c r="EB957" s="250" t="str">
        <f>IF(DataGoesHere!$B957="","",EA957^2)</f>
        <v/>
      </c>
      <c r="EC957" s="249" t="str">
        <f>IF(DataGoesHere!$B957="","",EA957/$CZ957)</f>
        <v/>
      </c>
      <c r="ED957" s="250" t="str">
        <f>IF(DataGoesHere!$B957="","",SUM(DZ$2:DZ957)/AVERAGE(EA:EA))</f>
        <v/>
      </c>
    </row>
    <row r="958" spans="20:134" x14ac:dyDescent="0.2">
      <c r="T958" s="240"/>
      <c r="U958" s="86"/>
      <c r="V958" s="86"/>
      <c r="W958" s="86"/>
      <c r="X958" s="86"/>
      <c r="Y958" s="86"/>
      <c r="Z958" s="86"/>
      <c r="AA958" s="86"/>
      <c r="AB958" s="245" t="str">
        <f>IF(DataGoesHere!$B958="","",(DataGoesHere!$B958/SUM(DataGoesHere!$B950:'DataGoesHere'!$B961)))</f>
        <v/>
      </c>
      <c r="AC958" s="86"/>
      <c r="AD958" s="86"/>
      <c r="AE958" s="241"/>
      <c r="CV958" s="310" t="str">
        <f>IF(DataGoesHere!B958="","",DataGoesHere!A958)</f>
        <v/>
      </c>
      <c r="CW958" s="271">
        <f t="shared" ca="1" si="36"/>
        <v>9</v>
      </c>
      <c r="CX958" s="272">
        <f t="shared" ca="1" si="37"/>
        <v>1.0625330005567626</v>
      </c>
      <c r="CY958" s="266">
        <f>DataGoesHere!A958</f>
        <v>957</v>
      </c>
      <c r="CZ958" s="19" t="str">
        <f>IF(DataGoesHere!B958="","",DataGoesHere!B958)</f>
        <v/>
      </c>
      <c r="DA958" s="19" t="str">
        <f>IF(DataGoesHere!B958="","",IF(AH$5="No",DataGoesHere!B958,DataGoesHere!B958-(AH$2*(DataGoesHere!A958-1))))</f>
        <v/>
      </c>
      <c r="DB958" s="19" t="str">
        <f>IF(DataGoesHere!B958="","",IF(AO$9="No",DataGoesHere!B958,DataGoesHere!B958/CX958))</f>
        <v/>
      </c>
      <c r="DC958" s="19" t="str">
        <f>IF(DataGoesHere!B958="","",IF(AO$9="No",DA958,DA958/CX958))</f>
        <v/>
      </c>
      <c r="DD958" s="293" t="str">
        <f>IF(CZ958="",IF(COUNTIF(DD$2:DD957,"Forecast")&lt;Output!E$43,"Forecast",""),"Actual")</f>
        <v/>
      </c>
      <c r="DF958" s="19" t="str">
        <f>IF(DataGoesHere!B957="",IF(DD958="Forecast",(Output!$E$47*IntermediateCalcs!DH957)+((1-Output!$E$47)*IntermediateCalcs!DF957),""),(Output!$E$47*IntermediateCalcs!DB957)+((1-Output!$E$47)*IntermediateCalcs!DF957))</f>
        <v/>
      </c>
      <c r="DG958" s="19" t="str">
        <f>IF(DataGoesHere!B957="",IF(DD958="Forecast",(Output!$G$47*(IntermediateCalcs!DF958-IntermediateCalcs!DF957))+((1-Output!$G$47)*IntermediateCalcs!DG957),""),(Output!$G$47*(IntermediateCalcs!DF958-IntermediateCalcs!DF957))+((1-Output!$G$47)*IntermediateCalcs!DG957))</f>
        <v/>
      </c>
      <c r="DH958" s="19" t="str">
        <f>IF(DataGoesHere!B957="",IF(DD958="Forecast",DF958+DG958,""),DF958+DG958)</f>
        <v/>
      </c>
      <c r="DI958" s="274" t="str">
        <f>IF(DH958="","",IF(IntermediateCalcs!$AO$9="Yes",IntermediateCalcs!DH958*$CX958,IntermediateCalcs!DH958))</f>
        <v/>
      </c>
      <c r="DJ958" s="250" t="str">
        <f>IF(DataGoesHere!$B958="","",($CZ958-DI958))</f>
        <v/>
      </c>
      <c r="DK958" s="250" t="str">
        <f>IF(DataGoesHere!$B958="","",ABS($CZ958-DI958))</f>
        <v/>
      </c>
      <c r="DL958" s="250" t="str">
        <f>IF(DataGoesHere!$B958="","",DK958^2)</f>
        <v/>
      </c>
      <c r="DM958" s="249" t="str">
        <f>IF(DataGoesHere!$B958="","",DK958/$CZ958)</f>
        <v/>
      </c>
      <c r="DN958" s="250" t="str">
        <f>IF(DataGoesHere!$B958="","",SUM(DJ$2:DJ958)/AVERAGE(DK:DK))</f>
        <v/>
      </c>
      <c r="DP958" s="19" t="str">
        <f>IF(DataGoesHere!B958="",IF($DD958="Forecast",(Output!E$48*IntermediateCalcs!CY958)+Output!G$48,""),(Output!E$48*IntermediateCalcs!CY958)+Output!G$48)</f>
        <v/>
      </c>
      <c r="DQ958" s="274" t="str">
        <f>IF(DP958="","",IF(IntermediateCalcs!$AO$9="Yes",IntermediateCalcs!DP958*$CX958,IntermediateCalcs!DP958))</f>
        <v/>
      </c>
      <c r="DR958" s="250" t="str">
        <f>IF(DataGoesHere!$B958="","",($CZ958-DQ958))</f>
        <v/>
      </c>
      <c r="DS958" s="250" t="str">
        <f>IF(DataGoesHere!$B958="","",ABS($CZ958-DQ958))</f>
        <v/>
      </c>
      <c r="DT958" s="250" t="str">
        <f>IF(DataGoesHere!$B958="","",DS958^2)</f>
        <v/>
      </c>
      <c r="DU958" s="249" t="str">
        <f>IF(DataGoesHere!$B958="","",DS958/$CZ958)</f>
        <v/>
      </c>
      <c r="DV958" s="250" t="str">
        <f>IF(DataGoesHere!$B958="","",SUM(DR$2:DR958)/AVERAGE(DS:DS))</f>
        <v/>
      </c>
      <c r="DX958" s="19" t="str">
        <f>IF(DataGoesHere!$B957="","",(DB952*(Output!$O$49/Output!$P$49))+(IntermediateCalcs!DB953*(Output!$M$49/Output!$P$49))+(IntermediateCalcs!DB954*(Output!$K$49/Output!$P$49))+(DB955*(Output!$I$49/Output!$P$49))+(IntermediateCalcs!DB956*(Output!$G$49/Output!$P$49))+(IntermediateCalcs!DB957*(Output!$E$49/Output!$P$49)))</f>
        <v/>
      </c>
      <c r="DY958" s="274" t="str">
        <f>IF(DX958="","",IF(IntermediateCalcs!$AO$9="Yes",IntermediateCalcs!DX958*$CX958,IntermediateCalcs!DX958))</f>
        <v/>
      </c>
      <c r="DZ958" s="250" t="str">
        <f>IF(DataGoesHere!$B958="","",($CZ958-DY958))</f>
        <v/>
      </c>
      <c r="EA958" s="250" t="str">
        <f>IF(DataGoesHere!$B958="","",ABS($CZ958-DY958))</f>
        <v/>
      </c>
      <c r="EB958" s="250" t="str">
        <f>IF(DataGoesHere!$B958="","",EA958^2)</f>
        <v/>
      </c>
      <c r="EC958" s="249" t="str">
        <f>IF(DataGoesHere!$B958="","",EA958/$CZ958)</f>
        <v/>
      </c>
      <c r="ED958" s="250" t="str">
        <f>IF(DataGoesHere!$B958="","",SUM(DZ$2:DZ958)/AVERAGE(EA:EA))</f>
        <v/>
      </c>
    </row>
    <row r="959" spans="20:134" x14ac:dyDescent="0.2">
      <c r="T959" s="240"/>
      <c r="U959" s="86"/>
      <c r="V959" s="86"/>
      <c r="W959" s="86"/>
      <c r="X959" s="86"/>
      <c r="Y959" s="86"/>
      <c r="Z959" s="86"/>
      <c r="AA959" s="86"/>
      <c r="AB959" s="86"/>
      <c r="AC959" s="245" t="str">
        <f>IF(DataGoesHere!$B959="","",(DataGoesHere!$B959/SUM(DataGoesHere!$B950:'DataGoesHere'!$B961)))</f>
        <v/>
      </c>
      <c r="AD959" s="86"/>
      <c r="AE959" s="241"/>
      <c r="CV959" s="310" t="str">
        <f>IF(DataGoesHere!B959="","",DataGoesHere!A959)</f>
        <v/>
      </c>
      <c r="CW959" s="271">
        <f t="shared" ca="1" si="36"/>
        <v>10</v>
      </c>
      <c r="CX959" s="272">
        <f t="shared" ca="1" si="37"/>
        <v>0.92557634012077306</v>
      </c>
      <c r="CY959" s="266">
        <f>DataGoesHere!A959</f>
        <v>958</v>
      </c>
      <c r="CZ959" s="19" t="str">
        <f>IF(DataGoesHere!B959="","",DataGoesHere!B959)</f>
        <v/>
      </c>
      <c r="DA959" s="19" t="str">
        <f>IF(DataGoesHere!B959="","",IF(AH$5="No",DataGoesHere!B959,DataGoesHere!B959-(AH$2*(DataGoesHere!A959-1))))</f>
        <v/>
      </c>
      <c r="DB959" s="19" t="str">
        <f>IF(DataGoesHere!B959="","",IF(AO$9="No",DataGoesHere!B959,DataGoesHere!B959/CX959))</f>
        <v/>
      </c>
      <c r="DC959" s="19" t="str">
        <f>IF(DataGoesHere!B959="","",IF(AO$9="No",DA959,DA959/CX959))</f>
        <v/>
      </c>
      <c r="DD959" s="293" t="str">
        <f>IF(CZ959="",IF(COUNTIF(DD$2:DD958,"Forecast")&lt;Output!E$43,"Forecast",""),"Actual")</f>
        <v/>
      </c>
      <c r="DF959" s="19" t="str">
        <f>IF(DataGoesHere!B958="",IF(DD959="Forecast",(Output!$E$47*IntermediateCalcs!DH958)+((1-Output!$E$47)*IntermediateCalcs!DF958),""),(Output!$E$47*IntermediateCalcs!DB958)+((1-Output!$E$47)*IntermediateCalcs!DF958))</f>
        <v/>
      </c>
      <c r="DG959" s="19" t="str">
        <f>IF(DataGoesHere!B958="",IF(DD959="Forecast",(Output!$G$47*(IntermediateCalcs!DF959-IntermediateCalcs!DF958))+((1-Output!$G$47)*IntermediateCalcs!DG958),""),(Output!$G$47*(IntermediateCalcs!DF959-IntermediateCalcs!DF958))+((1-Output!$G$47)*IntermediateCalcs!DG958))</f>
        <v/>
      </c>
      <c r="DH959" s="19" t="str">
        <f>IF(DataGoesHere!B958="",IF(DD959="Forecast",DF959+DG959,""),DF959+DG959)</f>
        <v/>
      </c>
      <c r="DI959" s="274" t="str">
        <f>IF(DH959="","",IF(IntermediateCalcs!$AO$9="Yes",IntermediateCalcs!DH959*$CX959,IntermediateCalcs!DH959))</f>
        <v/>
      </c>
      <c r="DJ959" s="250" t="str">
        <f>IF(DataGoesHere!$B959="","",($CZ959-DI959))</f>
        <v/>
      </c>
      <c r="DK959" s="250" t="str">
        <f>IF(DataGoesHere!$B959="","",ABS($CZ959-DI959))</f>
        <v/>
      </c>
      <c r="DL959" s="250" t="str">
        <f>IF(DataGoesHere!$B959="","",DK959^2)</f>
        <v/>
      </c>
      <c r="DM959" s="249" t="str">
        <f>IF(DataGoesHere!$B959="","",DK959/$CZ959)</f>
        <v/>
      </c>
      <c r="DN959" s="250" t="str">
        <f>IF(DataGoesHere!$B959="","",SUM(DJ$2:DJ959)/AVERAGE(DK:DK))</f>
        <v/>
      </c>
      <c r="DP959" s="19" t="str">
        <f>IF(DataGoesHere!B959="",IF($DD959="Forecast",(Output!E$48*IntermediateCalcs!CY959)+Output!G$48,""),(Output!E$48*IntermediateCalcs!CY959)+Output!G$48)</f>
        <v/>
      </c>
      <c r="DQ959" s="274" t="str">
        <f>IF(DP959="","",IF(IntermediateCalcs!$AO$9="Yes",IntermediateCalcs!DP959*$CX959,IntermediateCalcs!DP959))</f>
        <v/>
      </c>
      <c r="DR959" s="250" t="str">
        <f>IF(DataGoesHere!$B959="","",($CZ959-DQ959))</f>
        <v/>
      </c>
      <c r="DS959" s="250" t="str">
        <f>IF(DataGoesHere!$B959="","",ABS($CZ959-DQ959))</f>
        <v/>
      </c>
      <c r="DT959" s="250" t="str">
        <f>IF(DataGoesHere!$B959="","",DS959^2)</f>
        <v/>
      </c>
      <c r="DU959" s="249" t="str">
        <f>IF(DataGoesHere!$B959="","",DS959/$CZ959)</f>
        <v/>
      </c>
      <c r="DV959" s="250" t="str">
        <f>IF(DataGoesHere!$B959="","",SUM(DR$2:DR959)/AVERAGE(DS:DS))</f>
        <v/>
      </c>
      <c r="DX959" s="19" t="str">
        <f>IF(DataGoesHere!$B958="","",(DB953*(Output!$O$49/Output!$P$49))+(IntermediateCalcs!DB954*(Output!$M$49/Output!$P$49))+(IntermediateCalcs!DB955*(Output!$K$49/Output!$P$49))+(DB956*(Output!$I$49/Output!$P$49))+(IntermediateCalcs!DB957*(Output!$G$49/Output!$P$49))+(IntermediateCalcs!DB958*(Output!$E$49/Output!$P$49)))</f>
        <v/>
      </c>
      <c r="DY959" s="274" t="str">
        <f>IF(DX959="","",IF(IntermediateCalcs!$AO$9="Yes",IntermediateCalcs!DX959*$CX959,IntermediateCalcs!DX959))</f>
        <v/>
      </c>
      <c r="DZ959" s="250" t="str">
        <f>IF(DataGoesHere!$B959="","",($CZ959-DY959))</f>
        <v/>
      </c>
      <c r="EA959" s="250" t="str">
        <f>IF(DataGoesHere!$B959="","",ABS($CZ959-DY959))</f>
        <v/>
      </c>
      <c r="EB959" s="250" t="str">
        <f>IF(DataGoesHere!$B959="","",EA959^2)</f>
        <v/>
      </c>
      <c r="EC959" s="249" t="str">
        <f>IF(DataGoesHere!$B959="","",EA959/$CZ959)</f>
        <v/>
      </c>
      <c r="ED959" s="250" t="str">
        <f>IF(DataGoesHere!$B959="","",SUM(DZ$2:DZ959)/AVERAGE(EA:EA))</f>
        <v/>
      </c>
    </row>
    <row r="960" spans="20:134" x14ac:dyDescent="0.2">
      <c r="T960" s="240"/>
      <c r="U960" s="86"/>
      <c r="V960" s="86"/>
      <c r="W960" s="86"/>
      <c r="X960" s="86"/>
      <c r="Y960" s="86"/>
      <c r="Z960" s="86"/>
      <c r="AA960" s="86"/>
      <c r="AB960" s="86"/>
      <c r="AC960" s="86"/>
      <c r="AD960" s="245" t="str">
        <f>IF(DataGoesHere!$B960="","",(DataGoesHere!$B960/SUM(DataGoesHere!$B950:'DataGoesHere'!$B961)))</f>
        <v/>
      </c>
      <c r="AE960" s="241"/>
      <c r="CV960" s="310" t="str">
        <f>IF(DataGoesHere!B960="","",DataGoesHere!A960)</f>
        <v/>
      </c>
      <c r="CW960" s="271">
        <f t="shared" ca="1" si="36"/>
        <v>11</v>
      </c>
      <c r="CX960" s="272">
        <f t="shared" ca="1" si="37"/>
        <v>0.97463169608807265</v>
      </c>
      <c r="CY960" s="266">
        <f>DataGoesHere!A960</f>
        <v>959</v>
      </c>
      <c r="CZ960" s="19" t="str">
        <f>IF(DataGoesHere!B960="","",DataGoesHere!B960)</f>
        <v/>
      </c>
      <c r="DA960" s="19" t="str">
        <f>IF(DataGoesHere!B960="","",IF(AH$5="No",DataGoesHere!B960,DataGoesHere!B960-(AH$2*(DataGoesHere!A960-1))))</f>
        <v/>
      </c>
      <c r="DB960" s="19" t="str">
        <f>IF(DataGoesHere!B960="","",IF(AO$9="No",DataGoesHere!B960,DataGoesHere!B960/CX960))</f>
        <v/>
      </c>
      <c r="DC960" s="19" t="str">
        <f>IF(DataGoesHere!B960="","",IF(AO$9="No",DA960,DA960/CX960))</f>
        <v/>
      </c>
      <c r="DD960" s="293" t="str">
        <f>IF(CZ960="",IF(COUNTIF(DD$2:DD959,"Forecast")&lt;Output!E$43,"Forecast",""),"Actual")</f>
        <v/>
      </c>
      <c r="DF960" s="19" t="str">
        <f>IF(DataGoesHere!B959="",IF(DD960="Forecast",(Output!$E$47*IntermediateCalcs!DH959)+((1-Output!$E$47)*IntermediateCalcs!DF959),""),(Output!$E$47*IntermediateCalcs!DB959)+((1-Output!$E$47)*IntermediateCalcs!DF959))</f>
        <v/>
      </c>
      <c r="DG960" s="19" t="str">
        <f>IF(DataGoesHere!B959="",IF(DD960="Forecast",(Output!$G$47*(IntermediateCalcs!DF960-IntermediateCalcs!DF959))+((1-Output!$G$47)*IntermediateCalcs!DG959),""),(Output!$G$47*(IntermediateCalcs!DF960-IntermediateCalcs!DF959))+((1-Output!$G$47)*IntermediateCalcs!DG959))</f>
        <v/>
      </c>
      <c r="DH960" s="19" t="str">
        <f>IF(DataGoesHere!B959="",IF(DD960="Forecast",DF960+DG960,""),DF960+DG960)</f>
        <v/>
      </c>
      <c r="DI960" s="274" t="str">
        <f>IF(DH960="","",IF(IntermediateCalcs!$AO$9="Yes",IntermediateCalcs!DH960*$CX960,IntermediateCalcs!DH960))</f>
        <v/>
      </c>
      <c r="DJ960" s="250" t="str">
        <f>IF(DataGoesHere!$B960="","",($CZ960-DI960))</f>
        <v/>
      </c>
      <c r="DK960" s="250" t="str">
        <f>IF(DataGoesHere!$B960="","",ABS($CZ960-DI960))</f>
        <v/>
      </c>
      <c r="DL960" s="250" t="str">
        <f>IF(DataGoesHere!$B960="","",DK960^2)</f>
        <v/>
      </c>
      <c r="DM960" s="249" t="str">
        <f>IF(DataGoesHere!$B960="","",DK960/$CZ960)</f>
        <v/>
      </c>
      <c r="DN960" s="250" t="str">
        <f>IF(DataGoesHere!$B960="","",SUM(DJ$2:DJ960)/AVERAGE(DK:DK))</f>
        <v/>
      </c>
      <c r="DP960" s="19" t="str">
        <f>IF(DataGoesHere!B960="",IF($DD960="Forecast",(Output!E$48*IntermediateCalcs!CY960)+Output!G$48,""),(Output!E$48*IntermediateCalcs!CY960)+Output!G$48)</f>
        <v/>
      </c>
      <c r="DQ960" s="274" t="str">
        <f>IF(DP960="","",IF(IntermediateCalcs!$AO$9="Yes",IntermediateCalcs!DP960*$CX960,IntermediateCalcs!DP960))</f>
        <v/>
      </c>
      <c r="DR960" s="250" t="str">
        <f>IF(DataGoesHere!$B960="","",($CZ960-DQ960))</f>
        <v/>
      </c>
      <c r="DS960" s="250" t="str">
        <f>IF(DataGoesHere!$B960="","",ABS($CZ960-DQ960))</f>
        <v/>
      </c>
      <c r="DT960" s="250" t="str">
        <f>IF(DataGoesHere!$B960="","",DS960^2)</f>
        <v/>
      </c>
      <c r="DU960" s="249" t="str">
        <f>IF(DataGoesHere!$B960="","",DS960/$CZ960)</f>
        <v/>
      </c>
      <c r="DV960" s="250" t="str">
        <f>IF(DataGoesHere!$B960="","",SUM(DR$2:DR960)/AVERAGE(DS:DS))</f>
        <v/>
      </c>
      <c r="DX960" s="19" t="str">
        <f>IF(DataGoesHere!$B959="","",(DB954*(Output!$O$49/Output!$P$49))+(IntermediateCalcs!DB955*(Output!$M$49/Output!$P$49))+(IntermediateCalcs!DB956*(Output!$K$49/Output!$P$49))+(DB957*(Output!$I$49/Output!$P$49))+(IntermediateCalcs!DB958*(Output!$G$49/Output!$P$49))+(IntermediateCalcs!DB959*(Output!$E$49/Output!$P$49)))</f>
        <v/>
      </c>
      <c r="DY960" s="274" t="str">
        <f>IF(DX960="","",IF(IntermediateCalcs!$AO$9="Yes",IntermediateCalcs!DX960*$CX960,IntermediateCalcs!DX960))</f>
        <v/>
      </c>
      <c r="DZ960" s="250" t="str">
        <f>IF(DataGoesHere!$B960="","",($CZ960-DY960))</f>
        <v/>
      </c>
      <c r="EA960" s="250" t="str">
        <f>IF(DataGoesHere!$B960="","",ABS($CZ960-DY960))</f>
        <v/>
      </c>
      <c r="EB960" s="250" t="str">
        <f>IF(DataGoesHere!$B960="","",EA960^2)</f>
        <v/>
      </c>
      <c r="EC960" s="249" t="str">
        <f>IF(DataGoesHere!$B960="","",EA960/$CZ960)</f>
        <v/>
      </c>
      <c r="ED960" s="250" t="str">
        <f>IF(DataGoesHere!$B960="","",SUM(DZ$2:DZ960)/AVERAGE(EA:EA))</f>
        <v/>
      </c>
    </row>
    <row r="961" spans="20:134" x14ac:dyDescent="0.2">
      <c r="T961" s="242"/>
      <c r="U961" s="243"/>
      <c r="V961" s="243"/>
      <c r="W961" s="243"/>
      <c r="X961" s="243"/>
      <c r="Y961" s="243"/>
      <c r="Z961" s="243"/>
      <c r="AA961" s="243"/>
      <c r="AB961" s="243"/>
      <c r="AC961" s="243"/>
      <c r="AD961" s="243"/>
      <c r="AE961" s="246" t="str">
        <f>IF(DataGoesHere!$B961="","",(DataGoesHere!$B961/SUM(DataGoesHere!$B950:'DataGoesHere'!$B961)))</f>
        <v/>
      </c>
      <c r="CV961" s="310" t="str">
        <f>IF(DataGoesHere!B961="","",DataGoesHere!A961)</f>
        <v/>
      </c>
      <c r="CW961" s="271">
        <f t="shared" ca="1" si="36"/>
        <v>12</v>
      </c>
      <c r="CX961" s="272">
        <f t="shared" ca="1" si="37"/>
        <v>1.0054005237672714</v>
      </c>
      <c r="CY961" s="266">
        <f>DataGoesHere!A961</f>
        <v>960</v>
      </c>
      <c r="CZ961" s="19" t="str">
        <f>IF(DataGoesHere!B961="","",DataGoesHere!B961)</f>
        <v/>
      </c>
      <c r="DA961" s="19" t="str">
        <f>IF(DataGoesHere!B961="","",IF(AH$5="No",DataGoesHere!B961,DataGoesHere!B961-(AH$2*(DataGoesHere!A961-1))))</f>
        <v/>
      </c>
      <c r="DB961" s="19" t="str">
        <f>IF(DataGoesHere!B961="","",IF(AO$9="No",DataGoesHere!B961,DataGoesHere!B961/CX961))</f>
        <v/>
      </c>
      <c r="DC961" s="19" t="str">
        <f>IF(DataGoesHere!B961="","",IF(AO$9="No",DA961,DA961/CX961))</f>
        <v/>
      </c>
      <c r="DD961" s="293" t="str">
        <f>IF(CZ961="",IF(COUNTIF(DD$2:DD960,"Forecast")&lt;Output!E$43,"Forecast",""),"Actual")</f>
        <v/>
      </c>
      <c r="DF961" s="19" t="str">
        <f>IF(DataGoesHere!B960="",IF(DD961="Forecast",(Output!$E$47*IntermediateCalcs!DH960)+((1-Output!$E$47)*IntermediateCalcs!DF960),""),(Output!$E$47*IntermediateCalcs!DB960)+((1-Output!$E$47)*IntermediateCalcs!DF960))</f>
        <v/>
      </c>
      <c r="DG961" s="19" t="str">
        <f>IF(DataGoesHere!B960="",IF(DD961="Forecast",(Output!$G$47*(IntermediateCalcs!DF961-IntermediateCalcs!DF960))+((1-Output!$G$47)*IntermediateCalcs!DG960),""),(Output!$G$47*(IntermediateCalcs!DF961-IntermediateCalcs!DF960))+((1-Output!$G$47)*IntermediateCalcs!DG960))</f>
        <v/>
      </c>
      <c r="DH961" s="19" t="str">
        <f>IF(DataGoesHere!B960="",IF(DD961="Forecast",DF961+DG961,""),DF961+DG961)</f>
        <v/>
      </c>
      <c r="DI961" s="274" t="str">
        <f>IF(DH961="","",IF(IntermediateCalcs!$AO$9="Yes",IntermediateCalcs!DH961*$CX961,IntermediateCalcs!DH961))</f>
        <v/>
      </c>
      <c r="DJ961" s="250" t="str">
        <f>IF(DataGoesHere!$B961="","",($CZ961-DI961))</f>
        <v/>
      </c>
      <c r="DK961" s="250" t="str">
        <f>IF(DataGoesHere!$B961="","",ABS($CZ961-DI961))</f>
        <v/>
      </c>
      <c r="DL961" s="250" t="str">
        <f>IF(DataGoesHere!$B961="","",DK961^2)</f>
        <v/>
      </c>
      <c r="DM961" s="249" t="str">
        <f>IF(DataGoesHere!$B961="","",DK961/$CZ961)</f>
        <v/>
      </c>
      <c r="DN961" s="250" t="str">
        <f>IF(DataGoesHere!$B961="","",SUM(DJ$2:DJ961)/AVERAGE(DK:DK))</f>
        <v/>
      </c>
      <c r="DP961" s="19" t="str">
        <f>IF(DataGoesHere!B961="",IF($DD961="Forecast",(Output!E$48*IntermediateCalcs!CY961)+Output!G$48,""),(Output!E$48*IntermediateCalcs!CY961)+Output!G$48)</f>
        <v/>
      </c>
      <c r="DQ961" s="274" t="str">
        <f>IF(DP961="","",IF(IntermediateCalcs!$AO$9="Yes",IntermediateCalcs!DP961*$CX961,IntermediateCalcs!DP961))</f>
        <v/>
      </c>
      <c r="DR961" s="250" t="str">
        <f>IF(DataGoesHere!$B961="","",($CZ961-DQ961))</f>
        <v/>
      </c>
      <c r="DS961" s="250" t="str">
        <f>IF(DataGoesHere!$B961="","",ABS($CZ961-DQ961))</f>
        <v/>
      </c>
      <c r="DT961" s="250" t="str">
        <f>IF(DataGoesHere!$B961="","",DS961^2)</f>
        <v/>
      </c>
      <c r="DU961" s="249" t="str">
        <f>IF(DataGoesHere!$B961="","",DS961/$CZ961)</f>
        <v/>
      </c>
      <c r="DV961" s="250" t="str">
        <f>IF(DataGoesHere!$B961="","",SUM(DR$2:DR961)/AVERAGE(DS:DS))</f>
        <v/>
      </c>
      <c r="DX961" s="19" t="str">
        <f>IF(DataGoesHere!$B960="","",(DB955*(Output!$O$49/Output!$P$49))+(IntermediateCalcs!DB956*(Output!$M$49/Output!$P$49))+(IntermediateCalcs!DB957*(Output!$K$49/Output!$P$49))+(DB958*(Output!$I$49/Output!$P$49))+(IntermediateCalcs!DB959*(Output!$G$49/Output!$P$49))+(IntermediateCalcs!DB960*(Output!$E$49/Output!$P$49)))</f>
        <v/>
      </c>
      <c r="DY961" s="274" t="str">
        <f>IF(DX961="","",IF(IntermediateCalcs!$AO$9="Yes",IntermediateCalcs!DX961*$CX961,IntermediateCalcs!DX961))</f>
        <v/>
      </c>
      <c r="DZ961" s="250" t="str">
        <f>IF(DataGoesHere!$B961="","",($CZ961-DY961))</f>
        <v/>
      </c>
      <c r="EA961" s="250" t="str">
        <f>IF(DataGoesHere!$B961="","",ABS($CZ961-DY961))</f>
        <v/>
      </c>
      <c r="EB961" s="250" t="str">
        <f>IF(DataGoesHere!$B961="","",EA961^2)</f>
        <v/>
      </c>
      <c r="EC961" s="249" t="str">
        <f>IF(DataGoesHere!$B961="","",EA961/$CZ961)</f>
        <v/>
      </c>
      <c r="ED961" s="250" t="str">
        <f>IF(DataGoesHere!$B961="","",SUM(DZ$2:DZ961)/AVERAGE(EA:EA))</f>
        <v/>
      </c>
    </row>
    <row r="962" spans="20:134" x14ac:dyDescent="0.2">
      <c r="T962" s="244" t="str">
        <f>IF(DataGoesHere!$B962="","",(DataGoesHere!$B962/SUM(DataGoesHere!$B962:'DataGoesHere'!$B973)))</f>
        <v/>
      </c>
      <c r="U962" s="238"/>
      <c r="V962" s="238"/>
      <c r="W962" s="238"/>
      <c r="X962" s="238"/>
      <c r="Y962" s="238"/>
      <c r="Z962" s="238"/>
      <c r="AA962" s="238"/>
      <c r="AB962" s="238"/>
      <c r="AC962" s="238"/>
      <c r="AD962" s="238"/>
      <c r="AE962" s="239"/>
      <c r="CV962" s="310" t="str">
        <f>IF(DataGoesHere!B962="","",DataGoesHere!A962)</f>
        <v/>
      </c>
      <c r="CW962" s="271">
        <f t="shared" ref="CW962:CW1025" ca="1" si="38">IF(MOD(CY962,$AP$9)=0,$AP$9,MOD(CY962,$AP$9))</f>
        <v>1</v>
      </c>
      <c r="CX962" s="272">
        <f t="shared" ref="CX962:CX1025" ca="1" si="39">VLOOKUP(CW962,$AT$1:$CT$53,MATCH($AP$9,$AT$1:$CT$1,0),FALSE)</f>
        <v>1.3236179355303281</v>
      </c>
      <c r="CY962" s="266">
        <f>DataGoesHere!A962</f>
        <v>961</v>
      </c>
      <c r="CZ962" s="19" t="str">
        <f>IF(DataGoesHere!B962="","",DataGoesHere!B962)</f>
        <v/>
      </c>
      <c r="DA962" s="19" t="str">
        <f>IF(DataGoesHere!B962="","",IF(AH$5="No",DataGoesHere!B962,DataGoesHere!B962-(AH$2*(DataGoesHere!A962-1))))</f>
        <v/>
      </c>
      <c r="DB962" s="19" t="str">
        <f>IF(DataGoesHere!B962="","",IF(AO$9="No",DataGoesHere!B962,DataGoesHere!B962/CX962))</f>
        <v/>
      </c>
      <c r="DC962" s="19" t="str">
        <f>IF(DataGoesHere!B962="","",IF(AO$9="No",DA962,DA962/CX962))</f>
        <v/>
      </c>
      <c r="DD962" s="293" t="str">
        <f>IF(CZ962="",IF(COUNTIF(DD$2:DD961,"Forecast")&lt;Output!E$43,"Forecast",""),"Actual")</f>
        <v/>
      </c>
      <c r="DF962" s="19" t="str">
        <f>IF(DataGoesHere!B961="",IF(DD962="Forecast",(Output!$E$47*IntermediateCalcs!DH961)+((1-Output!$E$47)*IntermediateCalcs!DF961),""),(Output!$E$47*IntermediateCalcs!DB961)+((1-Output!$E$47)*IntermediateCalcs!DF961))</f>
        <v/>
      </c>
      <c r="DG962" s="19" t="str">
        <f>IF(DataGoesHere!B961="",IF(DD962="Forecast",(Output!$G$47*(IntermediateCalcs!DF962-IntermediateCalcs!DF961))+((1-Output!$G$47)*IntermediateCalcs!DG961),""),(Output!$G$47*(IntermediateCalcs!DF962-IntermediateCalcs!DF961))+((1-Output!$G$47)*IntermediateCalcs!DG961))</f>
        <v/>
      </c>
      <c r="DH962" s="19" t="str">
        <f>IF(DataGoesHere!B961="",IF(DD962="Forecast",DF962+DG962,""),DF962+DG962)</f>
        <v/>
      </c>
      <c r="DI962" s="274" t="str">
        <f>IF(DH962="","",IF(IntermediateCalcs!$AO$9="Yes",IntermediateCalcs!DH962*$CX962,IntermediateCalcs!DH962))</f>
        <v/>
      </c>
      <c r="DJ962" s="250" t="str">
        <f>IF(DataGoesHere!$B962="","",($CZ962-DI962))</f>
        <v/>
      </c>
      <c r="DK962" s="250" t="str">
        <f>IF(DataGoesHere!$B962="","",ABS($CZ962-DI962))</f>
        <v/>
      </c>
      <c r="DL962" s="250" t="str">
        <f>IF(DataGoesHere!$B962="","",DK962^2)</f>
        <v/>
      </c>
      <c r="DM962" s="249" t="str">
        <f>IF(DataGoesHere!$B962="","",DK962/$CZ962)</f>
        <v/>
      </c>
      <c r="DN962" s="250" t="str">
        <f>IF(DataGoesHere!$B962="","",SUM(DJ$2:DJ962)/AVERAGE(DK:DK))</f>
        <v/>
      </c>
      <c r="DP962" s="19" t="str">
        <f>IF(DataGoesHere!B962="",IF($DD962="Forecast",(Output!E$48*IntermediateCalcs!CY962)+Output!G$48,""),(Output!E$48*IntermediateCalcs!CY962)+Output!G$48)</f>
        <v/>
      </c>
      <c r="DQ962" s="274" t="str">
        <f>IF(DP962="","",IF(IntermediateCalcs!$AO$9="Yes",IntermediateCalcs!DP962*$CX962,IntermediateCalcs!DP962))</f>
        <v/>
      </c>
      <c r="DR962" s="250" t="str">
        <f>IF(DataGoesHere!$B962="","",($CZ962-DQ962))</f>
        <v/>
      </c>
      <c r="DS962" s="250" t="str">
        <f>IF(DataGoesHere!$B962="","",ABS($CZ962-DQ962))</f>
        <v/>
      </c>
      <c r="DT962" s="250" t="str">
        <f>IF(DataGoesHere!$B962="","",DS962^2)</f>
        <v/>
      </c>
      <c r="DU962" s="249" t="str">
        <f>IF(DataGoesHere!$B962="","",DS962/$CZ962)</f>
        <v/>
      </c>
      <c r="DV962" s="250" t="str">
        <f>IF(DataGoesHere!$B962="","",SUM(DR$2:DR962)/AVERAGE(DS:DS))</f>
        <v/>
      </c>
      <c r="DX962" s="19" t="str">
        <f>IF(DataGoesHere!$B961="","",(DB956*(Output!$O$49/Output!$P$49))+(IntermediateCalcs!DB957*(Output!$M$49/Output!$P$49))+(IntermediateCalcs!DB958*(Output!$K$49/Output!$P$49))+(DB959*(Output!$I$49/Output!$P$49))+(IntermediateCalcs!DB960*(Output!$G$49/Output!$P$49))+(IntermediateCalcs!DB961*(Output!$E$49/Output!$P$49)))</f>
        <v/>
      </c>
      <c r="DY962" s="274" t="str">
        <f>IF(DX962="","",IF(IntermediateCalcs!$AO$9="Yes",IntermediateCalcs!DX962*$CX962,IntermediateCalcs!DX962))</f>
        <v/>
      </c>
      <c r="DZ962" s="250" t="str">
        <f>IF(DataGoesHere!$B962="","",($CZ962-DY962))</f>
        <v/>
      </c>
      <c r="EA962" s="250" t="str">
        <f>IF(DataGoesHere!$B962="","",ABS($CZ962-DY962))</f>
        <v/>
      </c>
      <c r="EB962" s="250" t="str">
        <f>IF(DataGoesHere!$B962="","",EA962^2)</f>
        <v/>
      </c>
      <c r="EC962" s="249" t="str">
        <f>IF(DataGoesHere!$B962="","",EA962/$CZ962)</f>
        <v/>
      </c>
      <c r="ED962" s="250" t="str">
        <f>IF(DataGoesHere!$B962="","",SUM(DZ$2:DZ962)/AVERAGE(EA:EA))</f>
        <v/>
      </c>
    </row>
    <row r="963" spans="20:134" x14ac:dyDescent="0.2">
      <c r="T963" s="240"/>
      <c r="U963" s="245" t="str">
        <f>IF(DataGoesHere!$B963="","",(DataGoesHere!$B963/SUM(DataGoesHere!$B963:'DataGoesHere'!$B973)))</f>
        <v/>
      </c>
      <c r="V963" s="86"/>
      <c r="W963" s="86"/>
      <c r="X963" s="86"/>
      <c r="Y963" s="86"/>
      <c r="Z963" s="86"/>
      <c r="AA963" s="86"/>
      <c r="AB963" s="86"/>
      <c r="AC963" s="86"/>
      <c r="AD963" s="86"/>
      <c r="AE963" s="241"/>
      <c r="CV963" s="310" t="str">
        <f>IF(DataGoesHere!B963="","",DataGoesHere!A963)</f>
        <v/>
      </c>
      <c r="CW963" s="271">
        <f t="shared" ca="1" si="38"/>
        <v>2</v>
      </c>
      <c r="CX963" s="272">
        <f t="shared" ca="1" si="39"/>
        <v>0.80574490527728204</v>
      </c>
      <c r="CY963" s="266">
        <f>DataGoesHere!A963</f>
        <v>962</v>
      </c>
      <c r="CZ963" s="19" t="str">
        <f>IF(DataGoesHere!B963="","",DataGoesHere!B963)</f>
        <v/>
      </c>
      <c r="DA963" s="19" t="str">
        <f>IF(DataGoesHere!B963="","",IF(AH$5="No",DataGoesHere!B963,DataGoesHere!B963-(AH$2*(DataGoesHere!A963-1))))</f>
        <v/>
      </c>
      <c r="DB963" s="19" t="str">
        <f>IF(DataGoesHere!B963="","",IF(AO$9="No",DataGoesHere!B963,DataGoesHere!B963/CX963))</f>
        <v/>
      </c>
      <c r="DC963" s="19" t="str">
        <f>IF(DataGoesHere!B963="","",IF(AO$9="No",DA963,DA963/CX963))</f>
        <v/>
      </c>
      <c r="DD963" s="293" t="str">
        <f>IF(CZ963="",IF(COUNTIF(DD$2:DD962,"Forecast")&lt;Output!E$43,"Forecast",""),"Actual")</f>
        <v/>
      </c>
      <c r="DF963" s="19" t="str">
        <f>IF(DataGoesHere!B962="",IF(DD963="Forecast",(Output!$E$47*IntermediateCalcs!DH962)+((1-Output!$E$47)*IntermediateCalcs!DF962),""),(Output!$E$47*IntermediateCalcs!DB962)+((1-Output!$E$47)*IntermediateCalcs!DF962))</f>
        <v/>
      </c>
      <c r="DG963" s="19" t="str">
        <f>IF(DataGoesHere!B962="",IF(DD963="Forecast",(Output!$G$47*(IntermediateCalcs!DF963-IntermediateCalcs!DF962))+((1-Output!$G$47)*IntermediateCalcs!DG962),""),(Output!$G$47*(IntermediateCalcs!DF963-IntermediateCalcs!DF962))+((1-Output!$G$47)*IntermediateCalcs!DG962))</f>
        <v/>
      </c>
      <c r="DH963" s="19" t="str">
        <f>IF(DataGoesHere!B962="",IF(DD963="Forecast",DF963+DG963,""),DF963+DG963)</f>
        <v/>
      </c>
      <c r="DI963" s="274" t="str">
        <f>IF(DH963="","",IF(IntermediateCalcs!$AO$9="Yes",IntermediateCalcs!DH963*$CX963,IntermediateCalcs!DH963))</f>
        <v/>
      </c>
      <c r="DJ963" s="250" t="str">
        <f>IF(DataGoesHere!$B963="","",($CZ963-DI963))</f>
        <v/>
      </c>
      <c r="DK963" s="250" t="str">
        <f>IF(DataGoesHere!$B963="","",ABS($CZ963-DI963))</f>
        <v/>
      </c>
      <c r="DL963" s="250" t="str">
        <f>IF(DataGoesHere!$B963="","",DK963^2)</f>
        <v/>
      </c>
      <c r="DM963" s="249" t="str">
        <f>IF(DataGoesHere!$B963="","",DK963/$CZ963)</f>
        <v/>
      </c>
      <c r="DN963" s="250" t="str">
        <f>IF(DataGoesHere!$B963="","",SUM(DJ$2:DJ963)/AVERAGE(DK:DK))</f>
        <v/>
      </c>
      <c r="DP963" s="19" t="str">
        <f>IF(DataGoesHere!B963="",IF($DD963="Forecast",(Output!E$48*IntermediateCalcs!CY963)+Output!G$48,""),(Output!E$48*IntermediateCalcs!CY963)+Output!G$48)</f>
        <v/>
      </c>
      <c r="DQ963" s="274" t="str">
        <f>IF(DP963="","",IF(IntermediateCalcs!$AO$9="Yes",IntermediateCalcs!DP963*$CX963,IntermediateCalcs!DP963))</f>
        <v/>
      </c>
      <c r="DR963" s="250" t="str">
        <f>IF(DataGoesHere!$B963="","",($CZ963-DQ963))</f>
        <v/>
      </c>
      <c r="DS963" s="250" t="str">
        <f>IF(DataGoesHere!$B963="","",ABS($CZ963-DQ963))</f>
        <v/>
      </c>
      <c r="DT963" s="250" t="str">
        <f>IF(DataGoesHere!$B963="","",DS963^2)</f>
        <v/>
      </c>
      <c r="DU963" s="249" t="str">
        <f>IF(DataGoesHere!$B963="","",DS963/$CZ963)</f>
        <v/>
      </c>
      <c r="DV963" s="250" t="str">
        <f>IF(DataGoesHere!$B963="","",SUM(DR$2:DR963)/AVERAGE(DS:DS))</f>
        <v/>
      </c>
      <c r="DX963" s="19" t="str">
        <f>IF(DataGoesHere!$B962="","",(DB957*(Output!$O$49/Output!$P$49))+(IntermediateCalcs!DB958*(Output!$M$49/Output!$P$49))+(IntermediateCalcs!DB959*(Output!$K$49/Output!$P$49))+(DB960*(Output!$I$49/Output!$P$49))+(IntermediateCalcs!DB961*(Output!$G$49/Output!$P$49))+(IntermediateCalcs!DB962*(Output!$E$49/Output!$P$49)))</f>
        <v/>
      </c>
      <c r="DY963" s="274" t="str">
        <f>IF(DX963="","",IF(IntermediateCalcs!$AO$9="Yes",IntermediateCalcs!DX963*$CX963,IntermediateCalcs!DX963))</f>
        <v/>
      </c>
      <c r="DZ963" s="250" t="str">
        <f>IF(DataGoesHere!$B963="","",($CZ963-DY963))</f>
        <v/>
      </c>
      <c r="EA963" s="250" t="str">
        <f>IF(DataGoesHere!$B963="","",ABS($CZ963-DY963))</f>
        <v/>
      </c>
      <c r="EB963" s="250" t="str">
        <f>IF(DataGoesHere!$B963="","",EA963^2)</f>
        <v/>
      </c>
      <c r="EC963" s="249" t="str">
        <f>IF(DataGoesHere!$B963="","",EA963/$CZ963)</f>
        <v/>
      </c>
      <c r="ED963" s="250" t="str">
        <f>IF(DataGoesHere!$B963="","",SUM(DZ$2:DZ963)/AVERAGE(EA:EA))</f>
        <v/>
      </c>
    </row>
    <row r="964" spans="20:134" x14ac:dyDescent="0.2">
      <c r="T964" s="240"/>
      <c r="U964" s="86"/>
      <c r="V964" s="245" t="str">
        <f>IF(DataGoesHere!$B964="","",(DataGoesHere!$B964/SUM(DataGoesHere!$B962:'DataGoesHere'!$B973)))</f>
        <v/>
      </c>
      <c r="W964" s="86"/>
      <c r="X964" s="86"/>
      <c r="Y964" s="86"/>
      <c r="Z964" s="86"/>
      <c r="AA964" s="86"/>
      <c r="AB964" s="86"/>
      <c r="AC964" s="86"/>
      <c r="AD964" s="86"/>
      <c r="AE964" s="241"/>
      <c r="CV964" s="310" t="str">
        <f>IF(DataGoesHere!B964="","",DataGoesHere!A964)</f>
        <v/>
      </c>
      <c r="CW964" s="271">
        <f t="shared" ca="1" si="38"/>
        <v>3</v>
      </c>
      <c r="CX964" s="272">
        <f t="shared" ca="1" si="39"/>
        <v>0.79862940076451561</v>
      </c>
      <c r="CY964" s="266">
        <f>DataGoesHere!A964</f>
        <v>963</v>
      </c>
      <c r="CZ964" s="19" t="str">
        <f>IF(DataGoesHere!B964="","",DataGoesHere!B964)</f>
        <v/>
      </c>
      <c r="DA964" s="19" t="str">
        <f>IF(DataGoesHere!B964="","",IF(AH$5="No",DataGoesHere!B964,DataGoesHere!B964-(AH$2*(DataGoesHere!A964-1))))</f>
        <v/>
      </c>
      <c r="DB964" s="19" t="str">
        <f>IF(DataGoesHere!B964="","",IF(AO$9="No",DataGoesHere!B964,DataGoesHere!B964/CX964))</f>
        <v/>
      </c>
      <c r="DC964" s="19" t="str">
        <f>IF(DataGoesHere!B964="","",IF(AO$9="No",DA964,DA964/CX964))</f>
        <v/>
      </c>
      <c r="DD964" s="293" t="str">
        <f>IF(CZ964="",IF(COUNTIF(DD$2:DD963,"Forecast")&lt;Output!E$43,"Forecast",""),"Actual")</f>
        <v/>
      </c>
      <c r="DF964" s="19" t="str">
        <f>IF(DataGoesHere!B963="",IF(DD964="Forecast",(Output!$E$47*IntermediateCalcs!DH963)+((1-Output!$E$47)*IntermediateCalcs!DF963),""),(Output!$E$47*IntermediateCalcs!DB963)+((1-Output!$E$47)*IntermediateCalcs!DF963))</f>
        <v/>
      </c>
      <c r="DG964" s="19" t="str">
        <f>IF(DataGoesHere!B963="",IF(DD964="Forecast",(Output!$G$47*(IntermediateCalcs!DF964-IntermediateCalcs!DF963))+((1-Output!$G$47)*IntermediateCalcs!DG963),""),(Output!$G$47*(IntermediateCalcs!DF964-IntermediateCalcs!DF963))+((1-Output!$G$47)*IntermediateCalcs!DG963))</f>
        <v/>
      </c>
      <c r="DH964" s="19" t="str">
        <f>IF(DataGoesHere!B963="",IF(DD964="Forecast",DF964+DG964,""),DF964+DG964)</f>
        <v/>
      </c>
      <c r="DI964" s="274" t="str">
        <f>IF(DH964="","",IF(IntermediateCalcs!$AO$9="Yes",IntermediateCalcs!DH964*$CX964,IntermediateCalcs!DH964))</f>
        <v/>
      </c>
      <c r="DJ964" s="250" t="str">
        <f>IF(DataGoesHere!$B964="","",($CZ964-DI964))</f>
        <v/>
      </c>
      <c r="DK964" s="250" t="str">
        <f>IF(DataGoesHere!$B964="","",ABS($CZ964-DI964))</f>
        <v/>
      </c>
      <c r="DL964" s="250" t="str">
        <f>IF(DataGoesHere!$B964="","",DK964^2)</f>
        <v/>
      </c>
      <c r="DM964" s="249" t="str">
        <f>IF(DataGoesHere!$B964="","",DK964/$CZ964)</f>
        <v/>
      </c>
      <c r="DN964" s="250" t="str">
        <f>IF(DataGoesHere!$B964="","",SUM(DJ$2:DJ964)/AVERAGE(DK:DK))</f>
        <v/>
      </c>
      <c r="DP964" s="19" t="str">
        <f>IF(DataGoesHere!B964="",IF($DD964="Forecast",(Output!E$48*IntermediateCalcs!CY964)+Output!G$48,""),(Output!E$48*IntermediateCalcs!CY964)+Output!G$48)</f>
        <v/>
      </c>
      <c r="DQ964" s="274" t="str">
        <f>IF(DP964="","",IF(IntermediateCalcs!$AO$9="Yes",IntermediateCalcs!DP964*$CX964,IntermediateCalcs!DP964))</f>
        <v/>
      </c>
      <c r="DR964" s="250" t="str">
        <f>IF(DataGoesHere!$B964="","",($CZ964-DQ964))</f>
        <v/>
      </c>
      <c r="DS964" s="250" t="str">
        <f>IF(DataGoesHere!$B964="","",ABS($CZ964-DQ964))</f>
        <v/>
      </c>
      <c r="DT964" s="250" t="str">
        <f>IF(DataGoesHere!$B964="","",DS964^2)</f>
        <v/>
      </c>
      <c r="DU964" s="249" t="str">
        <f>IF(DataGoesHere!$B964="","",DS964/$CZ964)</f>
        <v/>
      </c>
      <c r="DV964" s="250" t="str">
        <f>IF(DataGoesHere!$B964="","",SUM(DR$2:DR964)/AVERAGE(DS:DS))</f>
        <v/>
      </c>
      <c r="DX964" s="19" t="str">
        <f>IF(DataGoesHere!$B963="","",(DB958*(Output!$O$49/Output!$P$49))+(IntermediateCalcs!DB959*(Output!$M$49/Output!$P$49))+(IntermediateCalcs!DB960*(Output!$K$49/Output!$P$49))+(DB961*(Output!$I$49/Output!$P$49))+(IntermediateCalcs!DB962*(Output!$G$49/Output!$P$49))+(IntermediateCalcs!DB963*(Output!$E$49/Output!$P$49)))</f>
        <v/>
      </c>
      <c r="DY964" s="274" t="str">
        <f>IF(DX964="","",IF(IntermediateCalcs!$AO$9="Yes",IntermediateCalcs!DX964*$CX964,IntermediateCalcs!DX964))</f>
        <v/>
      </c>
      <c r="DZ964" s="250" t="str">
        <f>IF(DataGoesHere!$B964="","",($CZ964-DY964))</f>
        <v/>
      </c>
      <c r="EA964" s="250" t="str">
        <f>IF(DataGoesHere!$B964="","",ABS($CZ964-DY964))</f>
        <v/>
      </c>
      <c r="EB964" s="250" t="str">
        <f>IF(DataGoesHere!$B964="","",EA964^2)</f>
        <v/>
      </c>
      <c r="EC964" s="249" t="str">
        <f>IF(DataGoesHere!$B964="","",EA964/$CZ964)</f>
        <v/>
      </c>
      <c r="ED964" s="250" t="str">
        <f>IF(DataGoesHere!$B964="","",SUM(DZ$2:DZ964)/AVERAGE(EA:EA))</f>
        <v/>
      </c>
    </row>
    <row r="965" spans="20:134" x14ac:dyDescent="0.2">
      <c r="T965" s="240"/>
      <c r="U965" s="86"/>
      <c r="V965" s="86"/>
      <c r="W965" s="245" t="str">
        <f>IF(DataGoesHere!$B965="","",(DataGoesHere!$B965/SUM(DataGoesHere!$B962:'DataGoesHere'!$B973)))</f>
        <v/>
      </c>
      <c r="X965" s="86"/>
      <c r="Y965" s="86"/>
      <c r="Z965" s="86"/>
      <c r="AA965" s="86"/>
      <c r="AB965" s="86"/>
      <c r="AC965" s="86"/>
      <c r="AD965" s="86"/>
      <c r="AE965" s="241"/>
      <c r="CV965" s="310" t="str">
        <f>IF(DataGoesHere!B965="","",DataGoesHere!A965)</f>
        <v/>
      </c>
      <c r="CW965" s="271">
        <f t="shared" ca="1" si="38"/>
        <v>4</v>
      </c>
      <c r="CX965" s="272">
        <f t="shared" ca="1" si="39"/>
        <v>1.0149292433706087</v>
      </c>
      <c r="CY965" s="266">
        <f>DataGoesHere!A965</f>
        <v>964</v>
      </c>
      <c r="CZ965" s="19" t="str">
        <f>IF(DataGoesHere!B965="","",DataGoesHere!B965)</f>
        <v/>
      </c>
      <c r="DA965" s="19" t="str">
        <f>IF(DataGoesHere!B965="","",IF(AH$5="No",DataGoesHere!B965,DataGoesHere!B965-(AH$2*(DataGoesHere!A965-1))))</f>
        <v/>
      </c>
      <c r="DB965" s="19" t="str">
        <f>IF(DataGoesHere!B965="","",IF(AO$9="No",DataGoesHere!B965,DataGoesHere!B965/CX965))</f>
        <v/>
      </c>
      <c r="DC965" s="19" t="str">
        <f>IF(DataGoesHere!B965="","",IF(AO$9="No",DA965,DA965/CX965))</f>
        <v/>
      </c>
      <c r="DD965" s="293" t="str">
        <f>IF(CZ965="",IF(COUNTIF(DD$2:DD964,"Forecast")&lt;Output!E$43,"Forecast",""),"Actual")</f>
        <v/>
      </c>
      <c r="DF965" s="19" t="str">
        <f>IF(DataGoesHere!B964="",IF(DD965="Forecast",(Output!$E$47*IntermediateCalcs!DH964)+((1-Output!$E$47)*IntermediateCalcs!DF964),""),(Output!$E$47*IntermediateCalcs!DB964)+((1-Output!$E$47)*IntermediateCalcs!DF964))</f>
        <v/>
      </c>
      <c r="DG965" s="19" t="str">
        <f>IF(DataGoesHere!B964="",IF(DD965="Forecast",(Output!$G$47*(IntermediateCalcs!DF965-IntermediateCalcs!DF964))+((1-Output!$G$47)*IntermediateCalcs!DG964),""),(Output!$G$47*(IntermediateCalcs!DF965-IntermediateCalcs!DF964))+((1-Output!$G$47)*IntermediateCalcs!DG964))</f>
        <v/>
      </c>
      <c r="DH965" s="19" t="str">
        <f>IF(DataGoesHere!B964="",IF(DD965="Forecast",DF965+DG965,""),DF965+DG965)</f>
        <v/>
      </c>
      <c r="DI965" s="274" t="str">
        <f>IF(DH965="","",IF(IntermediateCalcs!$AO$9="Yes",IntermediateCalcs!DH965*$CX965,IntermediateCalcs!DH965))</f>
        <v/>
      </c>
      <c r="DJ965" s="250" t="str">
        <f>IF(DataGoesHere!$B965="","",($CZ965-DI965))</f>
        <v/>
      </c>
      <c r="DK965" s="250" t="str">
        <f>IF(DataGoesHere!$B965="","",ABS($CZ965-DI965))</f>
        <v/>
      </c>
      <c r="DL965" s="250" t="str">
        <f>IF(DataGoesHere!$B965="","",DK965^2)</f>
        <v/>
      </c>
      <c r="DM965" s="249" t="str">
        <f>IF(DataGoesHere!$B965="","",DK965/$CZ965)</f>
        <v/>
      </c>
      <c r="DN965" s="250" t="str">
        <f>IF(DataGoesHere!$B965="","",SUM(DJ$2:DJ965)/AVERAGE(DK:DK))</f>
        <v/>
      </c>
      <c r="DP965" s="19" t="str">
        <f>IF(DataGoesHere!B965="",IF($DD965="Forecast",(Output!E$48*IntermediateCalcs!CY965)+Output!G$48,""),(Output!E$48*IntermediateCalcs!CY965)+Output!G$48)</f>
        <v/>
      </c>
      <c r="DQ965" s="274" t="str">
        <f>IF(DP965="","",IF(IntermediateCalcs!$AO$9="Yes",IntermediateCalcs!DP965*$CX965,IntermediateCalcs!DP965))</f>
        <v/>
      </c>
      <c r="DR965" s="250" t="str">
        <f>IF(DataGoesHere!$B965="","",($CZ965-DQ965))</f>
        <v/>
      </c>
      <c r="DS965" s="250" t="str">
        <f>IF(DataGoesHere!$B965="","",ABS($CZ965-DQ965))</f>
        <v/>
      </c>
      <c r="DT965" s="250" t="str">
        <f>IF(DataGoesHere!$B965="","",DS965^2)</f>
        <v/>
      </c>
      <c r="DU965" s="249" t="str">
        <f>IF(DataGoesHere!$B965="","",DS965/$CZ965)</f>
        <v/>
      </c>
      <c r="DV965" s="250" t="str">
        <f>IF(DataGoesHere!$B965="","",SUM(DR$2:DR965)/AVERAGE(DS:DS))</f>
        <v/>
      </c>
      <c r="DX965" s="19" t="str">
        <f>IF(DataGoesHere!$B964="","",(DB959*(Output!$O$49/Output!$P$49))+(IntermediateCalcs!DB960*(Output!$M$49/Output!$P$49))+(IntermediateCalcs!DB961*(Output!$K$49/Output!$P$49))+(DB962*(Output!$I$49/Output!$P$49))+(IntermediateCalcs!DB963*(Output!$G$49/Output!$P$49))+(IntermediateCalcs!DB964*(Output!$E$49/Output!$P$49)))</f>
        <v/>
      </c>
      <c r="DY965" s="274" t="str">
        <f>IF(DX965="","",IF(IntermediateCalcs!$AO$9="Yes",IntermediateCalcs!DX965*$CX965,IntermediateCalcs!DX965))</f>
        <v/>
      </c>
      <c r="DZ965" s="250" t="str">
        <f>IF(DataGoesHere!$B965="","",($CZ965-DY965))</f>
        <v/>
      </c>
      <c r="EA965" s="250" t="str">
        <f>IF(DataGoesHere!$B965="","",ABS($CZ965-DY965))</f>
        <v/>
      </c>
      <c r="EB965" s="250" t="str">
        <f>IF(DataGoesHere!$B965="","",EA965^2)</f>
        <v/>
      </c>
      <c r="EC965" s="249" t="str">
        <f>IF(DataGoesHere!$B965="","",EA965/$CZ965)</f>
        <v/>
      </c>
      <c r="ED965" s="250" t="str">
        <f>IF(DataGoesHere!$B965="","",SUM(DZ$2:DZ965)/AVERAGE(EA:EA))</f>
        <v/>
      </c>
    </row>
    <row r="966" spans="20:134" x14ac:dyDescent="0.2">
      <c r="T966" s="240"/>
      <c r="U966" s="86"/>
      <c r="V966" s="86"/>
      <c r="W966" s="86"/>
      <c r="X966" s="245" t="str">
        <f>IF(DataGoesHere!$B966="","",(DataGoesHere!$B966/SUM(DataGoesHere!$B962:'DataGoesHere'!$B973)))</f>
        <v/>
      </c>
      <c r="Y966" s="86"/>
      <c r="Z966" s="86"/>
      <c r="AA966" s="86"/>
      <c r="AB966" s="86"/>
      <c r="AC966" s="86"/>
      <c r="AD966" s="86"/>
      <c r="AE966" s="241"/>
      <c r="CV966" s="310" t="str">
        <f>IF(DataGoesHere!B966="","",DataGoesHere!A966)</f>
        <v/>
      </c>
      <c r="CW966" s="271">
        <f t="shared" ca="1" si="38"/>
        <v>5</v>
      </c>
      <c r="CX966" s="272">
        <f t="shared" ca="1" si="39"/>
        <v>0.97875414397996308</v>
      </c>
      <c r="CY966" s="266">
        <f>DataGoesHere!A966</f>
        <v>965</v>
      </c>
      <c r="CZ966" s="19" t="str">
        <f>IF(DataGoesHere!B966="","",DataGoesHere!B966)</f>
        <v/>
      </c>
      <c r="DA966" s="19" t="str">
        <f>IF(DataGoesHere!B966="","",IF(AH$5="No",DataGoesHere!B966,DataGoesHere!B966-(AH$2*(DataGoesHere!A966-1))))</f>
        <v/>
      </c>
      <c r="DB966" s="19" t="str">
        <f>IF(DataGoesHere!B966="","",IF(AO$9="No",DataGoesHere!B966,DataGoesHere!B966/CX966))</f>
        <v/>
      </c>
      <c r="DC966" s="19" t="str">
        <f>IF(DataGoesHere!B966="","",IF(AO$9="No",DA966,DA966/CX966))</f>
        <v/>
      </c>
      <c r="DD966" s="293" t="str">
        <f>IF(CZ966="",IF(COUNTIF(DD$2:DD965,"Forecast")&lt;Output!E$43,"Forecast",""),"Actual")</f>
        <v/>
      </c>
      <c r="DF966" s="19" t="str">
        <f>IF(DataGoesHere!B965="",IF(DD966="Forecast",(Output!$E$47*IntermediateCalcs!DH965)+((1-Output!$E$47)*IntermediateCalcs!DF965),""),(Output!$E$47*IntermediateCalcs!DB965)+((1-Output!$E$47)*IntermediateCalcs!DF965))</f>
        <v/>
      </c>
      <c r="DG966" s="19" t="str">
        <f>IF(DataGoesHere!B965="",IF(DD966="Forecast",(Output!$G$47*(IntermediateCalcs!DF966-IntermediateCalcs!DF965))+((1-Output!$G$47)*IntermediateCalcs!DG965),""),(Output!$G$47*(IntermediateCalcs!DF966-IntermediateCalcs!DF965))+((1-Output!$G$47)*IntermediateCalcs!DG965))</f>
        <v/>
      </c>
      <c r="DH966" s="19" t="str">
        <f>IF(DataGoesHere!B965="",IF(DD966="Forecast",DF966+DG966,""),DF966+DG966)</f>
        <v/>
      </c>
      <c r="DI966" s="274" t="str">
        <f>IF(DH966="","",IF(IntermediateCalcs!$AO$9="Yes",IntermediateCalcs!DH966*$CX966,IntermediateCalcs!DH966))</f>
        <v/>
      </c>
      <c r="DJ966" s="250" t="str">
        <f>IF(DataGoesHere!$B966="","",($CZ966-DI966))</f>
        <v/>
      </c>
      <c r="DK966" s="250" t="str">
        <f>IF(DataGoesHere!$B966="","",ABS($CZ966-DI966))</f>
        <v/>
      </c>
      <c r="DL966" s="250" t="str">
        <f>IF(DataGoesHere!$B966="","",DK966^2)</f>
        <v/>
      </c>
      <c r="DM966" s="249" t="str">
        <f>IF(DataGoesHere!$B966="","",DK966/$CZ966)</f>
        <v/>
      </c>
      <c r="DN966" s="250" t="str">
        <f>IF(DataGoesHere!$B966="","",SUM(DJ$2:DJ966)/AVERAGE(DK:DK))</f>
        <v/>
      </c>
      <c r="DP966" s="19" t="str">
        <f>IF(DataGoesHere!B966="",IF($DD966="Forecast",(Output!E$48*IntermediateCalcs!CY966)+Output!G$48,""),(Output!E$48*IntermediateCalcs!CY966)+Output!G$48)</f>
        <v/>
      </c>
      <c r="DQ966" s="274" t="str">
        <f>IF(DP966="","",IF(IntermediateCalcs!$AO$9="Yes",IntermediateCalcs!DP966*$CX966,IntermediateCalcs!DP966))</f>
        <v/>
      </c>
      <c r="DR966" s="250" t="str">
        <f>IF(DataGoesHere!$B966="","",($CZ966-DQ966))</f>
        <v/>
      </c>
      <c r="DS966" s="250" t="str">
        <f>IF(DataGoesHere!$B966="","",ABS($CZ966-DQ966))</f>
        <v/>
      </c>
      <c r="DT966" s="250" t="str">
        <f>IF(DataGoesHere!$B966="","",DS966^2)</f>
        <v/>
      </c>
      <c r="DU966" s="249" t="str">
        <f>IF(DataGoesHere!$B966="","",DS966/$CZ966)</f>
        <v/>
      </c>
      <c r="DV966" s="250" t="str">
        <f>IF(DataGoesHere!$B966="","",SUM(DR$2:DR966)/AVERAGE(DS:DS))</f>
        <v/>
      </c>
      <c r="DX966" s="19" t="str">
        <f>IF(DataGoesHere!$B965="","",(DB960*(Output!$O$49/Output!$P$49))+(IntermediateCalcs!DB961*(Output!$M$49/Output!$P$49))+(IntermediateCalcs!DB962*(Output!$K$49/Output!$P$49))+(DB963*(Output!$I$49/Output!$P$49))+(IntermediateCalcs!DB964*(Output!$G$49/Output!$P$49))+(IntermediateCalcs!DB965*(Output!$E$49/Output!$P$49)))</f>
        <v/>
      </c>
      <c r="DY966" s="274" t="str">
        <f>IF(DX966="","",IF(IntermediateCalcs!$AO$9="Yes",IntermediateCalcs!DX966*$CX966,IntermediateCalcs!DX966))</f>
        <v/>
      </c>
      <c r="DZ966" s="250" t="str">
        <f>IF(DataGoesHere!$B966="","",($CZ966-DY966))</f>
        <v/>
      </c>
      <c r="EA966" s="250" t="str">
        <f>IF(DataGoesHere!$B966="","",ABS($CZ966-DY966))</f>
        <v/>
      </c>
      <c r="EB966" s="250" t="str">
        <f>IF(DataGoesHere!$B966="","",EA966^2)</f>
        <v/>
      </c>
      <c r="EC966" s="249" t="str">
        <f>IF(DataGoesHere!$B966="","",EA966/$CZ966)</f>
        <v/>
      </c>
      <c r="ED966" s="250" t="str">
        <f>IF(DataGoesHere!$B966="","",SUM(DZ$2:DZ966)/AVERAGE(EA:EA))</f>
        <v/>
      </c>
    </row>
    <row r="967" spans="20:134" x14ac:dyDescent="0.2">
      <c r="T967" s="240"/>
      <c r="U967" s="86"/>
      <c r="V967" s="86"/>
      <c r="W967" s="86"/>
      <c r="X967" s="86"/>
      <c r="Y967" s="245" t="str">
        <f>IF(DataGoesHere!$B967="","",(DataGoesHere!$B967/SUM(DataGoesHere!$B962:'DataGoesHere'!$B973)))</f>
        <v/>
      </c>
      <c r="Z967" s="86"/>
      <c r="AA967" s="86"/>
      <c r="AB967" s="86"/>
      <c r="AC967" s="86"/>
      <c r="AD967" s="86"/>
      <c r="AE967" s="241"/>
      <c r="CV967" s="310" t="str">
        <f>IF(DataGoesHere!B967="","",DataGoesHere!A967)</f>
        <v/>
      </c>
      <c r="CW967" s="271">
        <f t="shared" ca="1" si="38"/>
        <v>6</v>
      </c>
      <c r="CX967" s="272">
        <f t="shared" ca="1" si="39"/>
        <v>1.0779088099730167</v>
      </c>
      <c r="CY967" s="266">
        <f>DataGoesHere!A967</f>
        <v>966</v>
      </c>
      <c r="CZ967" s="19" t="str">
        <f>IF(DataGoesHere!B967="","",DataGoesHere!B967)</f>
        <v/>
      </c>
      <c r="DA967" s="19" t="str">
        <f>IF(DataGoesHere!B967="","",IF(AH$5="No",DataGoesHere!B967,DataGoesHere!B967-(AH$2*(DataGoesHere!A967-1))))</f>
        <v/>
      </c>
      <c r="DB967" s="19" t="str">
        <f>IF(DataGoesHere!B967="","",IF(AO$9="No",DataGoesHere!B967,DataGoesHere!B967/CX967))</f>
        <v/>
      </c>
      <c r="DC967" s="19" t="str">
        <f>IF(DataGoesHere!B967="","",IF(AO$9="No",DA967,DA967/CX967))</f>
        <v/>
      </c>
      <c r="DD967" s="293" t="str">
        <f>IF(CZ967="",IF(COUNTIF(DD$2:DD966,"Forecast")&lt;Output!E$43,"Forecast",""),"Actual")</f>
        <v/>
      </c>
      <c r="DF967" s="19" t="str">
        <f>IF(DataGoesHere!B966="",IF(DD967="Forecast",(Output!$E$47*IntermediateCalcs!DH966)+((1-Output!$E$47)*IntermediateCalcs!DF966),""),(Output!$E$47*IntermediateCalcs!DB966)+((1-Output!$E$47)*IntermediateCalcs!DF966))</f>
        <v/>
      </c>
      <c r="DG967" s="19" t="str">
        <f>IF(DataGoesHere!B966="",IF(DD967="Forecast",(Output!$G$47*(IntermediateCalcs!DF967-IntermediateCalcs!DF966))+((1-Output!$G$47)*IntermediateCalcs!DG966),""),(Output!$G$47*(IntermediateCalcs!DF967-IntermediateCalcs!DF966))+((1-Output!$G$47)*IntermediateCalcs!DG966))</f>
        <v/>
      </c>
      <c r="DH967" s="19" t="str">
        <f>IF(DataGoesHere!B966="",IF(DD967="Forecast",DF967+DG967,""),DF967+DG967)</f>
        <v/>
      </c>
      <c r="DI967" s="274" t="str">
        <f>IF(DH967="","",IF(IntermediateCalcs!$AO$9="Yes",IntermediateCalcs!DH967*$CX967,IntermediateCalcs!DH967))</f>
        <v/>
      </c>
      <c r="DJ967" s="250" t="str">
        <f>IF(DataGoesHere!$B967="","",($CZ967-DI967))</f>
        <v/>
      </c>
      <c r="DK967" s="250" t="str">
        <f>IF(DataGoesHere!$B967="","",ABS($CZ967-DI967))</f>
        <v/>
      </c>
      <c r="DL967" s="250" t="str">
        <f>IF(DataGoesHere!$B967="","",DK967^2)</f>
        <v/>
      </c>
      <c r="DM967" s="249" t="str">
        <f>IF(DataGoesHere!$B967="","",DK967/$CZ967)</f>
        <v/>
      </c>
      <c r="DN967" s="250" t="str">
        <f>IF(DataGoesHere!$B967="","",SUM(DJ$2:DJ967)/AVERAGE(DK:DK))</f>
        <v/>
      </c>
      <c r="DP967" s="19" t="str">
        <f>IF(DataGoesHere!B967="",IF($DD967="Forecast",(Output!E$48*IntermediateCalcs!CY967)+Output!G$48,""),(Output!E$48*IntermediateCalcs!CY967)+Output!G$48)</f>
        <v/>
      </c>
      <c r="DQ967" s="274" t="str">
        <f>IF(DP967="","",IF(IntermediateCalcs!$AO$9="Yes",IntermediateCalcs!DP967*$CX967,IntermediateCalcs!DP967))</f>
        <v/>
      </c>
      <c r="DR967" s="250" t="str">
        <f>IF(DataGoesHere!$B967="","",($CZ967-DQ967))</f>
        <v/>
      </c>
      <c r="DS967" s="250" t="str">
        <f>IF(DataGoesHere!$B967="","",ABS($CZ967-DQ967))</f>
        <v/>
      </c>
      <c r="DT967" s="250" t="str">
        <f>IF(DataGoesHere!$B967="","",DS967^2)</f>
        <v/>
      </c>
      <c r="DU967" s="249" t="str">
        <f>IF(DataGoesHere!$B967="","",DS967/$CZ967)</f>
        <v/>
      </c>
      <c r="DV967" s="250" t="str">
        <f>IF(DataGoesHere!$B967="","",SUM(DR$2:DR967)/AVERAGE(DS:DS))</f>
        <v/>
      </c>
      <c r="DX967" s="19" t="str">
        <f>IF(DataGoesHere!$B966="","",(DB961*(Output!$O$49/Output!$P$49))+(IntermediateCalcs!DB962*(Output!$M$49/Output!$P$49))+(IntermediateCalcs!DB963*(Output!$K$49/Output!$P$49))+(DB964*(Output!$I$49/Output!$P$49))+(IntermediateCalcs!DB965*(Output!$G$49/Output!$P$49))+(IntermediateCalcs!DB966*(Output!$E$49/Output!$P$49)))</f>
        <v/>
      </c>
      <c r="DY967" s="274" t="str">
        <f>IF(DX967="","",IF(IntermediateCalcs!$AO$9="Yes",IntermediateCalcs!DX967*$CX967,IntermediateCalcs!DX967))</f>
        <v/>
      </c>
      <c r="DZ967" s="250" t="str">
        <f>IF(DataGoesHere!$B967="","",($CZ967-DY967))</f>
        <v/>
      </c>
      <c r="EA967" s="250" t="str">
        <f>IF(DataGoesHere!$B967="","",ABS($CZ967-DY967))</f>
        <v/>
      </c>
      <c r="EB967" s="250" t="str">
        <f>IF(DataGoesHere!$B967="","",EA967^2)</f>
        <v/>
      </c>
      <c r="EC967" s="249" t="str">
        <f>IF(DataGoesHere!$B967="","",EA967/$CZ967)</f>
        <v/>
      </c>
      <c r="ED967" s="250" t="str">
        <f>IF(DataGoesHere!$B967="","",SUM(DZ$2:DZ967)/AVERAGE(EA:EA))</f>
        <v/>
      </c>
    </row>
    <row r="968" spans="20:134" x14ac:dyDescent="0.2">
      <c r="T968" s="240"/>
      <c r="U968" s="86"/>
      <c r="V968" s="86"/>
      <c r="W968" s="86"/>
      <c r="X968" s="86"/>
      <c r="Y968" s="86"/>
      <c r="Z968" s="245" t="str">
        <f>IF(DataGoesHere!$B968="","",(DataGoesHere!$B968/SUM(DataGoesHere!$B962:'DataGoesHere'!$B973)))</f>
        <v/>
      </c>
      <c r="AA968" s="86"/>
      <c r="AB968" s="86"/>
      <c r="AC968" s="86"/>
      <c r="AD968" s="86"/>
      <c r="AE968" s="241"/>
      <c r="CV968" s="310" t="str">
        <f>IF(DataGoesHere!B968="","",DataGoesHere!A968)</f>
        <v/>
      </c>
      <c r="CW968" s="271">
        <f t="shared" ca="1" si="38"/>
        <v>7</v>
      </c>
      <c r="CX968" s="272">
        <f t="shared" ca="1" si="39"/>
        <v>1.0265458156689093</v>
      </c>
      <c r="CY968" s="266">
        <f>DataGoesHere!A968</f>
        <v>967</v>
      </c>
      <c r="CZ968" s="19" t="str">
        <f>IF(DataGoesHere!B968="","",DataGoesHere!B968)</f>
        <v/>
      </c>
      <c r="DA968" s="19" t="str">
        <f>IF(DataGoesHere!B968="","",IF(AH$5="No",DataGoesHere!B968,DataGoesHere!B968-(AH$2*(DataGoesHere!A968-1))))</f>
        <v/>
      </c>
      <c r="DB968" s="19" t="str">
        <f>IF(DataGoesHere!B968="","",IF(AO$9="No",DataGoesHere!B968,DataGoesHere!B968/CX968))</f>
        <v/>
      </c>
      <c r="DC968" s="19" t="str">
        <f>IF(DataGoesHere!B968="","",IF(AO$9="No",DA968,DA968/CX968))</f>
        <v/>
      </c>
      <c r="DD968" s="293" t="str">
        <f>IF(CZ968="",IF(COUNTIF(DD$2:DD967,"Forecast")&lt;Output!E$43,"Forecast",""),"Actual")</f>
        <v/>
      </c>
      <c r="DF968" s="19" t="str">
        <f>IF(DataGoesHere!B967="",IF(DD968="Forecast",(Output!$E$47*IntermediateCalcs!DH967)+((1-Output!$E$47)*IntermediateCalcs!DF967),""),(Output!$E$47*IntermediateCalcs!DB967)+((1-Output!$E$47)*IntermediateCalcs!DF967))</f>
        <v/>
      </c>
      <c r="DG968" s="19" t="str">
        <f>IF(DataGoesHere!B967="",IF(DD968="Forecast",(Output!$G$47*(IntermediateCalcs!DF968-IntermediateCalcs!DF967))+((1-Output!$G$47)*IntermediateCalcs!DG967),""),(Output!$G$47*(IntermediateCalcs!DF968-IntermediateCalcs!DF967))+((1-Output!$G$47)*IntermediateCalcs!DG967))</f>
        <v/>
      </c>
      <c r="DH968" s="19" t="str">
        <f>IF(DataGoesHere!B967="",IF(DD968="Forecast",DF968+DG968,""),DF968+DG968)</f>
        <v/>
      </c>
      <c r="DI968" s="274" t="str">
        <f>IF(DH968="","",IF(IntermediateCalcs!$AO$9="Yes",IntermediateCalcs!DH968*$CX968,IntermediateCalcs!DH968))</f>
        <v/>
      </c>
      <c r="DJ968" s="250" t="str">
        <f>IF(DataGoesHere!$B968="","",($CZ968-DI968))</f>
        <v/>
      </c>
      <c r="DK968" s="250" t="str">
        <f>IF(DataGoesHere!$B968="","",ABS($CZ968-DI968))</f>
        <v/>
      </c>
      <c r="DL968" s="250" t="str">
        <f>IF(DataGoesHere!$B968="","",DK968^2)</f>
        <v/>
      </c>
      <c r="DM968" s="249" t="str">
        <f>IF(DataGoesHere!$B968="","",DK968/$CZ968)</f>
        <v/>
      </c>
      <c r="DN968" s="250" t="str">
        <f>IF(DataGoesHere!$B968="","",SUM(DJ$2:DJ968)/AVERAGE(DK:DK))</f>
        <v/>
      </c>
      <c r="DP968" s="19" t="str">
        <f>IF(DataGoesHere!B968="",IF($DD968="Forecast",(Output!E$48*IntermediateCalcs!CY968)+Output!G$48,""),(Output!E$48*IntermediateCalcs!CY968)+Output!G$48)</f>
        <v/>
      </c>
      <c r="DQ968" s="274" t="str">
        <f>IF(DP968="","",IF(IntermediateCalcs!$AO$9="Yes",IntermediateCalcs!DP968*$CX968,IntermediateCalcs!DP968))</f>
        <v/>
      </c>
      <c r="DR968" s="250" t="str">
        <f>IF(DataGoesHere!$B968="","",($CZ968-DQ968))</f>
        <v/>
      </c>
      <c r="DS968" s="250" t="str">
        <f>IF(DataGoesHere!$B968="","",ABS($CZ968-DQ968))</f>
        <v/>
      </c>
      <c r="DT968" s="250" t="str">
        <f>IF(DataGoesHere!$B968="","",DS968^2)</f>
        <v/>
      </c>
      <c r="DU968" s="249" t="str">
        <f>IF(DataGoesHere!$B968="","",DS968/$CZ968)</f>
        <v/>
      </c>
      <c r="DV968" s="250" t="str">
        <f>IF(DataGoesHere!$B968="","",SUM(DR$2:DR968)/AVERAGE(DS:DS))</f>
        <v/>
      </c>
      <c r="DX968" s="19" t="str">
        <f>IF(DataGoesHere!$B967="","",(DB962*(Output!$O$49/Output!$P$49))+(IntermediateCalcs!DB963*(Output!$M$49/Output!$P$49))+(IntermediateCalcs!DB964*(Output!$K$49/Output!$P$49))+(DB965*(Output!$I$49/Output!$P$49))+(IntermediateCalcs!DB966*(Output!$G$49/Output!$P$49))+(IntermediateCalcs!DB967*(Output!$E$49/Output!$P$49)))</f>
        <v/>
      </c>
      <c r="DY968" s="274" t="str">
        <f>IF(DX968="","",IF(IntermediateCalcs!$AO$9="Yes",IntermediateCalcs!DX968*$CX968,IntermediateCalcs!DX968))</f>
        <v/>
      </c>
      <c r="DZ968" s="250" t="str">
        <f>IF(DataGoesHere!$B968="","",($CZ968-DY968))</f>
        <v/>
      </c>
      <c r="EA968" s="250" t="str">
        <f>IF(DataGoesHere!$B968="","",ABS($CZ968-DY968))</f>
        <v/>
      </c>
      <c r="EB968" s="250" t="str">
        <f>IF(DataGoesHere!$B968="","",EA968^2)</f>
        <v/>
      </c>
      <c r="EC968" s="249" t="str">
        <f>IF(DataGoesHere!$B968="","",EA968/$CZ968)</f>
        <v/>
      </c>
      <c r="ED968" s="250" t="str">
        <f>IF(DataGoesHere!$B968="","",SUM(DZ$2:DZ968)/AVERAGE(EA:EA))</f>
        <v/>
      </c>
    </row>
    <row r="969" spans="20:134" x14ac:dyDescent="0.2">
      <c r="T969" s="240"/>
      <c r="U969" s="86"/>
      <c r="V969" s="86"/>
      <c r="W969" s="86"/>
      <c r="X969" s="86"/>
      <c r="Y969" s="86"/>
      <c r="Z969" s="86"/>
      <c r="AA969" s="245" t="str">
        <f>IF(DataGoesHere!$B969="","",(DataGoesHere!$B969/SUM(DataGoesHere!$B962:'DataGoesHere'!$B973)))</f>
        <v/>
      </c>
      <c r="AB969" s="86"/>
      <c r="AC969" s="86"/>
      <c r="AD969" s="86"/>
      <c r="AE969" s="241"/>
      <c r="CV969" s="310" t="str">
        <f>IF(DataGoesHere!B969="","",DataGoesHere!A969)</f>
        <v/>
      </c>
      <c r="CW969" s="271">
        <f t="shared" ca="1" si="38"/>
        <v>8</v>
      </c>
      <c r="CX969" s="272">
        <f t="shared" ca="1" si="39"/>
        <v>1.0207492390681214</v>
      </c>
      <c r="CY969" s="266">
        <f>DataGoesHere!A969</f>
        <v>968</v>
      </c>
      <c r="CZ969" s="19" t="str">
        <f>IF(DataGoesHere!B969="","",DataGoesHere!B969)</f>
        <v/>
      </c>
      <c r="DA969" s="19" t="str">
        <f>IF(DataGoesHere!B969="","",IF(AH$5="No",DataGoesHere!B969,DataGoesHere!B969-(AH$2*(DataGoesHere!A969-1))))</f>
        <v/>
      </c>
      <c r="DB969" s="19" t="str">
        <f>IF(DataGoesHere!B969="","",IF(AO$9="No",DataGoesHere!B969,DataGoesHere!B969/CX969))</f>
        <v/>
      </c>
      <c r="DC969" s="19" t="str">
        <f>IF(DataGoesHere!B969="","",IF(AO$9="No",DA969,DA969/CX969))</f>
        <v/>
      </c>
      <c r="DD969" s="293" t="str">
        <f>IF(CZ969="",IF(COUNTIF(DD$2:DD968,"Forecast")&lt;Output!E$43,"Forecast",""),"Actual")</f>
        <v/>
      </c>
      <c r="DF969" s="19" t="str">
        <f>IF(DataGoesHere!B968="",IF(DD969="Forecast",(Output!$E$47*IntermediateCalcs!DH968)+((1-Output!$E$47)*IntermediateCalcs!DF968),""),(Output!$E$47*IntermediateCalcs!DB968)+((1-Output!$E$47)*IntermediateCalcs!DF968))</f>
        <v/>
      </c>
      <c r="DG969" s="19" t="str">
        <f>IF(DataGoesHere!B968="",IF(DD969="Forecast",(Output!$G$47*(IntermediateCalcs!DF969-IntermediateCalcs!DF968))+((1-Output!$G$47)*IntermediateCalcs!DG968),""),(Output!$G$47*(IntermediateCalcs!DF969-IntermediateCalcs!DF968))+((1-Output!$G$47)*IntermediateCalcs!DG968))</f>
        <v/>
      </c>
      <c r="DH969" s="19" t="str">
        <f>IF(DataGoesHere!B968="",IF(DD969="Forecast",DF969+DG969,""),DF969+DG969)</f>
        <v/>
      </c>
      <c r="DI969" s="274" t="str">
        <f>IF(DH969="","",IF(IntermediateCalcs!$AO$9="Yes",IntermediateCalcs!DH969*$CX969,IntermediateCalcs!DH969))</f>
        <v/>
      </c>
      <c r="DJ969" s="250" t="str">
        <f>IF(DataGoesHere!$B969="","",($CZ969-DI969))</f>
        <v/>
      </c>
      <c r="DK969" s="250" t="str">
        <f>IF(DataGoesHere!$B969="","",ABS($CZ969-DI969))</f>
        <v/>
      </c>
      <c r="DL969" s="250" t="str">
        <f>IF(DataGoesHere!$B969="","",DK969^2)</f>
        <v/>
      </c>
      <c r="DM969" s="249" t="str">
        <f>IF(DataGoesHere!$B969="","",DK969/$CZ969)</f>
        <v/>
      </c>
      <c r="DN969" s="250" t="str">
        <f>IF(DataGoesHere!$B969="","",SUM(DJ$2:DJ969)/AVERAGE(DK:DK))</f>
        <v/>
      </c>
      <c r="DP969" s="19" t="str">
        <f>IF(DataGoesHere!B969="",IF($DD969="Forecast",(Output!E$48*IntermediateCalcs!CY969)+Output!G$48,""),(Output!E$48*IntermediateCalcs!CY969)+Output!G$48)</f>
        <v/>
      </c>
      <c r="DQ969" s="274" t="str">
        <f>IF(DP969="","",IF(IntermediateCalcs!$AO$9="Yes",IntermediateCalcs!DP969*$CX969,IntermediateCalcs!DP969))</f>
        <v/>
      </c>
      <c r="DR969" s="250" t="str">
        <f>IF(DataGoesHere!$B969="","",($CZ969-DQ969))</f>
        <v/>
      </c>
      <c r="DS969" s="250" t="str">
        <f>IF(DataGoesHere!$B969="","",ABS($CZ969-DQ969))</f>
        <v/>
      </c>
      <c r="DT969" s="250" t="str">
        <f>IF(DataGoesHere!$B969="","",DS969^2)</f>
        <v/>
      </c>
      <c r="DU969" s="249" t="str">
        <f>IF(DataGoesHere!$B969="","",DS969/$CZ969)</f>
        <v/>
      </c>
      <c r="DV969" s="250" t="str">
        <f>IF(DataGoesHere!$B969="","",SUM(DR$2:DR969)/AVERAGE(DS:DS))</f>
        <v/>
      </c>
      <c r="DX969" s="19" t="str">
        <f>IF(DataGoesHere!$B968="","",(DB963*(Output!$O$49/Output!$P$49))+(IntermediateCalcs!DB964*(Output!$M$49/Output!$P$49))+(IntermediateCalcs!DB965*(Output!$K$49/Output!$P$49))+(DB966*(Output!$I$49/Output!$P$49))+(IntermediateCalcs!DB967*(Output!$G$49/Output!$P$49))+(IntermediateCalcs!DB968*(Output!$E$49/Output!$P$49)))</f>
        <v/>
      </c>
      <c r="DY969" s="274" t="str">
        <f>IF(DX969="","",IF(IntermediateCalcs!$AO$9="Yes",IntermediateCalcs!DX969*$CX969,IntermediateCalcs!DX969))</f>
        <v/>
      </c>
      <c r="DZ969" s="250" t="str">
        <f>IF(DataGoesHere!$B969="","",($CZ969-DY969))</f>
        <v/>
      </c>
      <c r="EA969" s="250" t="str">
        <f>IF(DataGoesHere!$B969="","",ABS($CZ969-DY969))</f>
        <v/>
      </c>
      <c r="EB969" s="250" t="str">
        <f>IF(DataGoesHere!$B969="","",EA969^2)</f>
        <v/>
      </c>
      <c r="EC969" s="249" t="str">
        <f>IF(DataGoesHere!$B969="","",EA969/$CZ969)</f>
        <v/>
      </c>
      <c r="ED969" s="250" t="str">
        <f>IF(DataGoesHere!$B969="","",SUM(DZ$2:DZ969)/AVERAGE(EA:EA))</f>
        <v/>
      </c>
    </row>
    <row r="970" spans="20:134" x14ac:dyDescent="0.2">
      <c r="T970" s="240"/>
      <c r="U970" s="86"/>
      <c r="V970" s="86"/>
      <c r="W970" s="86"/>
      <c r="X970" s="86"/>
      <c r="Y970" s="86"/>
      <c r="Z970" s="86"/>
      <c r="AA970" s="86"/>
      <c r="AB970" s="245" t="str">
        <f>IF(DataGoesHere!$B970="","",(DataGoesHere!$B970/SUM(DataGoesHere!$B962:'DataGoesHere'!$B973)))</f>
        <v/>
      </c>
      <c r="AC970" s="86"/>
      <c r="AD970" s="86"/>
      <c r="AE970" s="241"/>
      <c r="CV970" s="310" t="str">
        <f>IF(DataGoesHere!B970="","",DataGoesHere!A970)</f>
        <v/>
      </c>
      <c r="CW970" s="271">
        <f t="shared" ca="1" si="38"/>
        <v>9</v>
      </c>
      <c r="CX970" s="272">
        <f t="shared" ca="1" si="39"/>
        <v>1.0625330005567626</v>
      </c>
      <c r="CY970" s="266">
        <f>DataGoesHere!A970</f>
        <v>969</v>
      </c>
      <c r="CZ970" s="19" t="str">
        <f>IF(DataGoesHere!B970="","",DataGoesHere!B970)</f>
        <v/>
      </c>
      <c r="DA970" s="19" t="str">
        <f>IF(DataGoesHere!B970="","",IF(AH$5="No",DataGoesHere!B970,DataGoesHere!B970-(AH$2*(DataGoesHere!A970-1))))</f>
        <v/>
      </c>
      <c r="DB970" s="19" t="str">
        <f>IF(DataGoesHere!B970="","",IF(AO$9="No",DataGoesHere!B970,DataGoesHere!B970/CX970))</f>
        <v/>
      </c>
      <c r="DC970" s="19" t="str">
        <f>IF(DataGoesHere!B970="","",IF(AO$9="No",DA970,DA970/CX970))</f>
        <v/>
      </c>
      <c r="DD970" s="293" t="str">
        <f>IF(CZ970="",IF(COUNTIF(DD$2:DD969,"Forecast")&lt;Output!E$43,"Forecast",""),"Actual")</f>
        <v/>
      </c>
      <c r="DF970" s="19" t="str">
        <f>IF(DataGoesHere!B969="",IF(DD970="Forecast",(Output!$E$47*IntermediateCalcs!DH969)+((1-Output!$E$47)*IntermediateCalcs!DF969),""),(Output!$E$47*IntermediateCalcs!DB969)+((1-Output!$E$47)*IntermediateCalcs!DF969))</f>
        <v/>
      </c>
      <c r="DG970" s="19" t="str">
        <f>IF(DataGoesHere!B969="",IF(DD970="Forecast",(Output!$G$47*(IntermediateCalcs!DF970-IntermediateCalcs!DF969))+((1-Output!$G$47)*IntermediateCalcs!DG969),""),(Output!$G$47*(IntermediateCalcs!DF970-IntermediateCalcs!DF969))+((1-Output!$G$47)*IntermediateCalcs!DG969))</f>
        <v/>
      </c>
      <c r="DH970" s="19" t="str">
        <f>IF(DataGoesHere!B969="",IF(DD970="Forecast",DF970+DG970,""),DF970+DG970)</f>
        <v/>
      </c>
      <c r="DI970" s="274" t="str">
        <f>IF(DH970="","",IF(IntermediateCalcs!$AO$9="Yes",IntermediateCalcs!DH970*$CX970,IntermediateCalcs!DH970))</f>
        <v/>
      </c>
      <c r="DJ970" s="250" t="str">
        <f>IF(DataGoesHere!$B970="","",($CZ970-DI970))</f>
        <v/>
      </c>
      <c r="DK970" s="250" t="str">
        <f>IF(DataGoesHere!$B970="","",ABS($CZ970-DI970))</f>
        <v/>
      </c>
      <c r="DL970" s="250" t="str">
        <f>IF(DataGoesHere!$B970="","",DK970^2)</f>
        <v/>
      </c>
      <c r="DM970" s="249" t="str">
        <f>IF(DataGoesHere!$B970="","",DK970/$CZ970)</f>
        <v/>
      </c>
      <c r="DN970" s="250" t="str">
        <f>IF(DataGoesHere!$B970="","",SUM(DJ$2:DJ970)/AVERAGE(DK:DK))</f>
        <v/>
      </c>
      <c r="DP970" s="19" t="str">
        <f>IF(DataGoesHere!B970="",IF($DD970="Forecast",(Output!E$48*IntermediateCalcs!CY970)+Output!G$48,""),(Output!E$48*IntermediateCalcs!CY970)+Output!G$48)</f>
        <v/>
      </c>
      <c r="DQ970" s="274" t="str">
        <f>IF(DP970="","",IF(IntermediateCalcs!$AO$9="Yes",IntermediateCalcs!DP970*$CX970,IntermediateCalcs!DP970))</f>
        <v/>
      </c>
      <c r="DR970" s="250" t="str">
        <f>IF(DataGoesHere!$B970="","",($CZ970-DQ970))</f>
        <v/>
      </c>
      <c r="DS970" s="250" t="str">
        <f>IF(DataGoesHere!$B970="","",ABS($CZ970-DQ970))</f>
        <v/>
      </c>
      <c r="DT970" s="250" t="str">
        <f>IF(DataGoesHere!$B970="","",DS970^2)</f>
        <v/>
      </c>
      <c r="DU970" s="249" t="str">
        <f>IF(DataGoesHere!$B970="","",DS970/$CZ970)</f>
        <v/>
      </c>
      <c r="DV970" s="250" t="str">
        <f>IF(DataGoesHere!$B970="","",SUM(DR$2:DR970)/AVERAGE(DS:DS))</f>
        <v/>
      </c>
      <c r="DX970" s="19" t="str">
        <f>IF(DataGoesHere!$B969="","",(DB964*(Output!$O$49/Output!$P$49))+(IntermediateCalcs!DB965*(Output!$M$49/Output!$P$49))+(IntermediateCalcs!DB966*(Output!$K$49/Output!$P$49))+(DB967*(Output!$I$49/Output!$P$49))+(IntermediateCalcs!DB968*(Output!$G$49/Output!$P$49))+(IntermediateCalcs!DB969*(Output!$E$49/Output!$P$49)))</f>
        <v/>
      </c>
      <c r="DY970" s="274" t="str">
        <f>IF(DX970="","",IF(IntermediateCalcs!$AO$9="Yes",IntermediateCalcs!DX970*$CX970,IntermediateCalcs!DX970))</f>
        <v/>
      </c>
      <c r="DZ970" s="250" t="str">
        <f>IF(DataGoesHere!$B970="","",($CZ970-DY970))</f>
        <v/>
      </c>
      <c r="EA970" s="250" t="str">
        <f>IF(DataGoesHere!$B970="","",ABS($CZ970-DY970))</f>
        <v/>
      </c>
      <c r="EB970" s="250" t="str">
        <f>IF(DataGoesHere!$B970="","",EA970^2)</f>
        <v/>
      </c>
      <c r="EC970" s="249" t="str">
        <f>IF(DataGoesHere!$B970="","",EA970/$CZ970)</f>
        <v/>
      </c>
      <c r="ED970" s="250" t="str">
        <f>IF(DataGoesHere!$B970="","",SUM(DZ$2:DZ970)/AVERAGE(EA:EA))</f>
        <v/>
      </c>
    </row>
    <row r="971" spans="20:134" x14ac:dyDescent="0.2">
      <c r="T971" s="240"/>
      <c r="U971" s="86"/>
      <c r="V971" s="86"/>
      <c r="W971" s="86"/>
      <c r="X971" s="86"/>
      <c r="Y971" s="86"/>
      <c r="Z971" s="86"/>
      <c r="AA971" s="86"/>
      <c r="AB971" s="86"/>
      <c r="AC971" s="245" t="str">
        <f>IF(DataGoesHere!$B971="","",(DataGoesHere!$B971/SUM(DataGoesHere!$B962:'DataGoesHere'!$B973)))</f>
        <v/>
      </c>
      <c r="AD971" s="86"/>
      <c r="AE971" s="241"/>
      <c r="CV971" s="310" t="str">
        <f>IF(DataGoesHere!B971="","",DataGoesHere!A971)</f>
        <v/>
      </c>
      <c r="CW971" s="271">
        <f t="shared" ca="1" si="38"/>
        <v>10</v>
      </c>
      <c r="CX971" s="272">
        <f t="shared" ca="1" si="39"/>
        <v>0.92557634012077306</v>
      </c>
      <c r="CY971" s="266">
        <f>DataGoesHere!A971</f>
        <v>970</v>
      </c>
      <c r="CZ971" s="19" t="str">
        <f>IF(DataGoesHere!B971="","",DataGoesHere!B971)</f>
        <v/>
      </c>
      <c r="DA971" s="19" t="str">
        <f>IF(DataGoesHere!B971="","",IF(AH$5="No",DataGoesHere!B971,DataGoesHere!B971-(AH$2*(DataGoesHere!A971-1))))</f>
        <v/>
      </c>
      <c r="DB971" s="19" t="str">
        <f>IF(DataGoesHere!B971="","",IF(AO$9="No",DataGoesHere!B971,DataGoesHere!B971/CX971))</f>
        <v/>
      </c>
      <c r="DC971" s="19" t="str">
        <f>IF(DataGoesHere!B971="","",IF(AO$9="No",DA971,DA971/CX971))</f>
        <v/>
      </c>
      <c r="DD971" s="293" t="str">
        <f>IF(CZ971="",IF(COUNTIF(DD$2:DD970,"Forecast")&lt;Output!E$43,"Forecast",""),"Actual")</f>
        <v/>
      </c>
      <c r="DF971" s="19" t="str">
        <f>IF(DataGoesHere!B970="",IF(DD971="Forecast",(Output!$E$47*IntermediateCalcs!DH970)+((1-Output!$E$47)*IntermediateCalcs!DF970),""),(Output!$E$47*IntermediateCalcs!DB970)+((1-Output!$E$47)*IntermediateCalcs!DF970))</f>
        <v/>
      </c>
      <c r="DG971" s="19" t="str">
        <f>IF(DataGoesHere!B970="",IF(DD971="Forecast",(Output!$G$47*(IntermediateCalcs!DF971-IntermediateCalcs!DF970))+((1-Output!$G$47)*IntermediateCalcs!DG970),""),(Output!$G$47*(IntermediateCalcs!DF971-IntermediateCalcs!DF970))+((1-Output!$G$47)*IntermediateCalcs!DG970))</f>
        <v/>
      </c>
      <c r="DH971" s="19" t="str">
        <f>IF(DataGoesHere!B970="",IF(DD971="Forecast",DF971+DG971,""),DF971+DG971)</f>
        <v/>
      </c>
      <c r="DI971" s="274" t="str">
        <f>IF(DH971="","",IF(IntermediateCalcs!$AO$9="Yes",IntermediateCalcs!DH971*$CX971,IntermediateCalcs!DH971))</f>
        <v/>
      </c>
      <c r="DJ971" s="250" t="str">
        <f>IF(DataGoesHere!$B971="","",($CZ971-DI971))</f>
        <v/>
      </c>
      <c r="DK971" s="250" t="str">
        <f>IF(DataGoesHere!$B971="","",ABS($CZ971-DI971))</f>
        <v/>
      </c>
      <c r="DL971" s="250" t="str">
        <f>IF(DataGoesHere!$B971="","",DK971^2)</f>
        <v/>
      </c>
      <c r="DM971" s="249" t="str">
        <f>IF(DataGoesHere!$B971="","",DK971/$CZ971)</f>
        <v/>
      </c>
      <c r="DN971" s="250" t="str">
        <f>IF(DataGoesHere!$B971="","",SUM(DJ$2:DJ971)/AVERAGE(DK:DK))</f>
        <v/>
      </c>
      <c r="DP971" s="19" t="str">
        <f>IF(DataGoesHere!B971="",IF($DD971="Forecast",(Output!E$48*IntermediateCalcs!CY971)+Output!G$48,""),(Output!E$48*IntermediateCalcs!CY971)+Output!G$48)</f>
        <v/>
      </c>
      <c r="DQ971" s="274" t="str">
        <f>IF(DP971="","",IF(IntermediateCalcs!$AO$9="Yes",IntermediateCalcs!DP971*$CX971,IntermediateCalcs!DP971))</f>
        <v/>
      </c>
      <c r="DR971" s="250" t="str">
        <f>IF(DataGoesHere!$B971="","",($CZ971-DQ971))</f>
        <v/>
      </c>
      <c r="DS971" s="250" t="str">
        <f>IF(DataGoesHere!$B971="","",ABS($CZ971-DQ971))</f>
        <v/>
      </c>
      <c r="DT971" s="250" t="str">
        <f>IF(DataGoesHere!$B971="","",DS971^2)</f>
        <v/>
      </c>
      <c r="DU971" s="249" t="str">
        <f>IF(DataGoesHere!$B971="","",DS971/$CZ971)</f>
        <v/>
      </c>
      <c r="DV971" s="250" t="str">
        <f>IF(DataGoesHere!$B971="","",SUM(DR$2:DR971)/AVERAGE(DS:DS))</f>
        <v/>
      </c>
      <c r="DX971" s="19" t="str">
        <f>IF(DataGoesHere!$B970="","",(DB965*(Output!$O$49/Output!$P$49))+(IntermediateCalcs!DB966*(Output!$M$49/Output!$P$49))+(IntermediateCalcs!DB967*(Output!$K$49/Output!$P$49))+(DB968*(Output!$I$49/Output!$P$49))+(IntermediateCalcs!DB969*(Output!$G$49/Output!$P$49))+(IntermediateCalcs!DB970*(Output!$E$49/Output!$P$49)))</f>
        <v/>
      </c>
      <c r="DY971" s="274" t="str">
        <f>IF(DX971="","",IF(IntermediateCalcs!$AO$9="Yes",IntermediateCalcs!DX971*$CX971,IntermediateCalcs!DX971))</f>
        <v/>
      </c>
      <c r="DZ971" s="250" t="str">
        <f>IF(DataGoesHere!$B971="","",($CZ971-DY971))</f>
        <v/>
      </c>
      <c r="EA971" s="250" t="str">
        <f>IF(DataGoesHere!$B971="","",ABS($CZ971-DY971))</f>
        <v/>
      </c>
      <c r="EB971" s="250" t="str">
        <f>IF(DataGoesHere!$B971="","",EA971^2)</f>
        <v/>
      </c>
      <c r="EC971" s="249" t="str">
        <f>IF(DataGoesHere!$B971="","",EA971/$CZ971)</f>
        <v/>
      </c>
      <c r="ED971" s="250" t="str">
        <f>IF(DataGoesHere!$B971="","",SUM(DZ$2:DZ971)/AVERAGE(EA:EA))</f>
        <v/>
      </c>
    </row>
    <row r="972" spans="20:134" x14ac:dyDescent="0.2">
      <c r="T972" s="240"/>
      <c r="U972" s="86"/>
      <c r="V972" s="86"/>
      <c r="W972" s="86"/>
      <c r="X972" s="86"/>
      <c r="Y972" s="86"/>
      <c r="Z972" s="86"/>
      <c r="AA972" s="86"/>
      <c r="AB972" s="86"/>
      <c r="AC972" s="86"/>
      <c r="AD972" s="245" t="str">
        <f>IF(DataGoesHere!$B972="","",(DataGoesHere!$B972/SUM(DataGoesHere!$B962:'DataGoesHere'!$B973)))</f>
        <v/>
      </c>
      <c r="AE972" s="241"/>
      <c r="CV972" s="310" t="str">
        <f>IF(DataGoesHere!B972="","",DataGoesHere!A972)</f>
        <v/>
      </c>
      <c r="CW972" s="271">
        <f t="shared" ca="1" si="38"/>
        <v>11</v>
      </c>
      <c r="CX972" s="272">
        <f t="shared" ca="1" si="39"/>
        <v>0.97463169608807265</v>
      </c>
      <c r="CY972" s="266">
        <f>DataGoesHere!A972</f>
        <v>971</v>
      </c>
      <c r="CZ972" s="19" t="str">
        <f>IF(DataGoesHere!B972="","",DataGoesHere!B972)</f>
        <v/>
      </c>
      <c r="DA972" s="19" t="str">
        <f>IF(DataGoesHere!B972="","",IF(AH$5="No",DataGoesHere!B972,DataGoesHere!B972-(AH$2*(DataGoesHere!A972-1))))</f>
        <v/>
      </c>
      <c r="DB972" s="19" t="str">
        <f>IF(DataGoesHere!B972="","",IF(AO$9="No",DataGoesHere!B972,DataGoesHere!B972/CX972))</f>
        <v/>
      </c>
      <c r="DC972" s="19" t="str">
        <f>IF(DataGoesHere!B972="","",IF(AO$9="No",DA972,DA972/CX972))</f>
        <v/>
      </c>
      <c r="DD972" s="293" t="str">
        <f>IF(CZ972="",IF(COUNTIF(DD$2:DD971,"Forecast")&lt;Output!E$43,"Forecast",""),"Actual")</f>
        <v/>
      </c>
      <c r="DF972" s="19" t="str">
        <f>IF(DataGoesHere!B971="",IF(DD972="Forecast",(Output!$E$47*IntermediateCalcs!DH971)+((1-Output!$E$47)*IntermediateCalcs!DF971),""),(Output!$E$47*IntermediateCalcs!DB971)+((1-Output!$E$47)*IntermediateCalcs!DF971))</f>
        <v/>
      </c>
      <c r="DG972" s="19" t="str">
        <f>IF(DataGoesHere!B971="",IF(DD972="Forecast",(Output!$G$47*(IntermediateCalcs!DF972-IntermediateCalcs!DF971))+((1-Output!$G$47)*IntermediateCalcs!DG971),""),(Output!$G$47*(IntermediateCalcs!DF972-IntermediateCalcs!DF971))+((1-Output!$G$47)*IntermediateCalcs!DG971))</f>
        <v/>
      </c>
      <c r="DH972" s="19" t="str">
        <f>IF(DataGoesHere!B971="",IF(DD972="Forecast",DF972+DG972,""),DF972+DG972)</f>
        <v/>
      </c>
      <c r="DI972" s="274" t="str">
        <f>IF(DH972="","",IF(IntermediateCalcs!$AO$9="Yes",IntermediateCalcs!DH972*$CX972,IntermediateCalcs!DH972))</f>
        <v/>
      </c>
      <c r="DJ972" s="250" t="str">
        <f>IF(DataGoesHere!$B972="","",($CZ972-DI972))</f>
        <v/>
      </c>
      <c r="DK972" s="250" t="str">
        <f>IF(DataGoesHere!$B972="","",ABS($CZ972-DI972))</f>
        <v/>
      </c>
      <c r="DL972" s="250" t="str">
        <f>IF(DataGoesHere!$B972="","",DK972^2)</f>
        <v/>
      </c>
      <c r="DM972" s="249" t="str">
        <f>IF(DataGoesHere!$B972="","",DK972/$CZ972)</f>
        <v/>
      </c>
      <c r="DN972" s="250" t="str">
        <f>IF(DataGoesHere!$B972="","",SUM(DJ$2:DJ972)/AVERAGE(DK:DK))</f>
        <v/>
      </c>
      <c r="DP972" s="19" t="str">
        <f>IF(DataGoesHere!B972="",IF($DD972="Forecast",(Output!E$48*IntermediateCalcs!CY972)+Output!G$48,""),(Output!E$48*IntermediateCalcs!CY972)+Output!G$48)</f>
        <v/>
      </c>
      <c r="DQ972" s="274" t="str">
        <f>IF(DP972="","",IF(IntermediateCalcs!$AO$9="Yes",IntermediateCalcs!DP972*$CX972,IntermediateCalcs!DP972))</f>
        <v/>
      </c>
      <c r="DR972" s="250" t="str">
        <f>IF(DataGoesHere!$B972="","",($CZ972-DQ972))</f>
        <v/>
      </c>
      <c r="DS972" s="250" t="str">
        <f>IF(DataGoesHere!$B972="","",ABS($CZ972-DQ972))</f>
        <v/>
      </c>
      <c r="DT972" s="250" t="str">
        <f>IF(DataGoesHere!$B972="","",DS972^2)</f>
        <v/>
      </c>
      <c r="DU972" s="249" t="str">
        <f>IF(DataGoesHere!$B972="","",DS972/$CZ972)</f>
        <v/>
      </c>
      <c r="DV972" s="250" t="str">
        <f>IF(DataGoesHere!$B972="","",SUM(DR$2:DR972)/AVERAGE(DS:DS))</f>
        <v/>
      </c>
      <c r="DX972" s="19" t="str">
        <f>IF(DataGoesHere!$B971="","",(DB966*(Output!$O$49/Output!$P$49))+(IntermediateCalcs!DB967*(Output!$M$49/Output!$P$49))+(IntermediateCalcs!DB968*(Output!$K$49/Output!$P$49))+(DB969*(Output!$I$49/Output!$P$49))+(IntermediateCalcs!DB970*(Output!$G$49/Output!$P$49))+(IntermediateCalcs!DB971*(Output!$E$49/Output!$P$49)))</f>
        <v/>
      </c>
      <c r="DY972" s="274" t="str">
        <f>IF(DX972="","",IF(IntermediateCalcs!$AO$9="Yes",IntermediateCalcs!DX972*$CX972,IntermediateCalcs!DX972))</f>
        <v/>
      </c>
      <c r="DZ972" s="250" t="str">
        <f>IF(DataGoesHere!$B972="","",($CZ972-DY972))</f>
        <v/>
      </c>
      <c r="EA972" s="250" t="str">
        <f>IF(DataGoesHere!$B972="","",ABS($CZ972-DY972))</f>
        <v/>
      </c>
      <c r="EB972" s="250" t="str">
        <f>IF(DataGoesHere!$B972="","",EA972^2)</f>
        <v/>
      </c>
      <c r="EC972" s="249" t="str">
        <f>IF(DataGoesHere!$B972="","",EA972/$CZ972)</f>
        <v/>
      </c>
      <c r="ED972" s="250" t="str">
        <f>IF(DataGoesHere!$B972="","",SUM(DZ$2:DZ972)/AVERAGE(EA:EA))</f>
        <v/>
      </c>
    </row>
    <row r="973" spans="20:134" x14ac:dyDescent="0.2">
      <c r="T973" s="242"/>
      <c r="U973" s="243"/>
      <c r="V973" s="243"/>
      <c r="W973" s="243"/>
      <c r="X973" s="243"/>
      <c r="Y973" s="243"/>
      <c r="Z973" s="243"/>
      <c r="AA973" s="243"/>
      <c r="AB973" s="243"/>
      <c r="AC973" s="243"/>
      <c r="AD973" s="243"/>
      <c r="AE973" s="246" t="str">
        <f>IF(DataGoesHere!$B973="","",(DataGoesHere!$B973/SUM(DataGoesHere!$B962:'DataGoesHere'!$B973)))</f>
        <v/>
      </c>
      <c r="CV973" s="310" t="str">
        <f>IF(DataGoesHere!B973="","",DataGoesHere!A973)</f>
        <v/>
      </c>
      <c r="CW973" s="271">
        <f t="shared" ca="1" si="38"/>
        <v>12</v>
      </c>
      <c r="CX973" s="272">
        <f t="shared" ca="1" si="39"/>
        <v>1.0054005237672714</v>
      </c>
      <c r="CY973" s="266">
        <f>DataGoesHere!A973</f>
        <v>972</v>
      </c>
      <c r="CZ973" s="19" t="str">
        <f>IF(DataGoesHere!B973="","",DataGoesHere!B973)</f>
        <v/>
      </c>
      <c r="DA973" s="19" t="str">
        <f>IF(DataGoesHere!B973="","",IF(AH$5="No",DataGoesHere!B973,DataGoesHere!B973-(AH$2*(DataGoesHere!A973-1))))</f>
        <v/>
      </c>
      <c r="DB973" s="19" t="str">
        <f>IF(DataGoesHere!B973="","",IF(AO$9="No",DataGoesHere!B973,DataGoesHere!B973/CX973))</f>
        <v/>
      </c>
      <c r="DC973" s="19" t="str">
        <f>IF(DataGoesHere!B973="","",IF(AO$9="No",DA973,DA973/CX973))</f>
        <v/>
      </c>
      <c r="DD973" s="293" t="str">
        <f>IF(CZ973="",IF(COUNTIF(DD$2:DD972,"Forecast")&lt;Output!E$43,"Forecast",""),"Actual")</f>
        <v/>
      </c>
      <c r="DF973" s="19" t="str">
        <f>IF(DataGoesHere!B972="",IF(DD973="Forecast",(Output!$E$47*IntermediateCalcs!DH972)+((1-Output!$E$47)*IntermediateCalcs!DF972),""),(Output!$E$47*IntermediateCalcs!DB972)+((1-Output!$E$47)*IntermediateCalcs!DF972))</f>
        <v/>
      </c>
      <c r="DG973" s="19" t="str">
        <f>IF(DataGoesHere!B972="",IF(DD973="Forecast",(Output!$G$47*(IntermediateCalcs!DF973-IntermediateCalcs!DF972))+((1-Output!$G$47)*IntermediateCalcs!DG972),""),(Output!$G$47*(IntermediateCalcs!DF973-IntermediateCalcs!DF972))+((1-Output!$G$47)*IntermediateCalcs!DG972))</f>
        <v/>
      </c>
      <c r="DH973" s="19" t="str">
        <f>IF(DataGoesHere!B972="",IF(DD973="Forecast",DF973+DG973,""),DF973+DG973)</f>
        <v/>
      </c>
      <c r="DI973" s="274" t="str">
        <f>IF(DH973="","",IF(IntermediateCalcs!$AO$9="Yes",IntermediateCalcs!DH973*$CX973,IntermediateCalcs!DH973))</f>
        <v/>
      </c>
      <c r="DJ973" s="250" t="str">
        <f>IF(DataGoesHere!$B973="","",($CZ973-DI973))</f>
        <v/>
      </c>
      <c r="DK973" s="250" t="str">
        <f>IF(DataGoesHere!$B973="","",ABS($CZ973-DI973))</f>
        <v/>
      </c>
      <c r="DL973" s="250" t="str">
        <f>IF(DataGoesHere!$B973="","",DK973^2)</f>
        <v/>
      </c>
      <c r="DM973" s="249" t="str">
        <f>IF(DataGoesHere!$B973="","",DK973/$CZ973)</f>
        <v/>
      </c>
      <c r="DN973" s="250" t="str">
        <f>IF(DataGoesHere!$B973="","",SUM(DJ$2:DJ973)/AVERAGE(DK:DK))</f>
        <v/>
      </c>
      <c r="DP973" s="19" t="str">
        <f>IF(DataGoesHere!B973="",IF($DD973="Forecast",(Output!E$48*IntermediateCalcs!CY973)+Output!G$48,""),(Output!E$48*IntermediateCalcs!CY973)+Output!G$48)</f>
        <v/>
      </c>
      <c r="DQ973" s="274" t="str">
        <f>IF(DP973="","",IF(IntermediateCalcs!$AO$9="Yes",IntermediateCalcs!DP973*$CX973,IntermediateCalcs!DP973))</f>
        <v/>
      </c>
      <c r="DR973" s="250" t="str">
        <f>IF(DataGoesHere!$B973="","",($CZ973-DQ973))</f>
        <v/>
      </c>
      <c r="DS973" s="250" t="str">
        <f>IF(DataGoesHere!$B973="","",ABS($CZ973-DQ973))</f>
        <v/>
      </c>
      <c r="DT973" s="250" t="str">
        <f>IF(DataGoesHere!$B973="","",DS973^2)</f>
        <v/>
      </c>
      <c r="DU973" s="249" t="str">
        <f>IF(DataGoesHere!$B973="","",DS973/$CZ973)</f>
        <v/>
      </c>
      <c r="DV973" s="250" t="str">
        <f>IF(DataGoesHere!$B973="","",SUM(DR$2:DR973)/AVERAGE(DS:DS))</f>
        <v/>
      </c>
      <c r="DX973" s="19" t="str">
        <f>IF(DataGoesHere!$B972="","",(DB967*(Output!$O$49/Output!$P$49))+(IntermediateCalcs!DB968*(Output!$M$49/Output!$P$49))+(IntermediateCalcs!DB969*(Output!$K$49/Output!$P$49))+(DB970*(Output!$I$49/Output!$P$49))+(IntermediateCalcs!DB971*(Output!$G$49/Output!$P$49))+(IntermediateCalcs!DB972*(Output!$E$49/Output!$P$49)))</f>
        <v/>
      </c>
      <c r="DY973" s="274" t="str">
        <f>IF(DX973="","",IF(IntermediateCalcs!$AO$9="Yes",IntermediateCalcs!DX973*$CX973,IntermediateCalcs!DX973))</f>
        <v/>
      </c>
      <c r="DZ973" s="250" t="str">
        <f>IF(DataGoesHere!$B973="","",($CZ973-DY973))</f>
        <v/>
      </c>
      <c r="EA973" s="250" t="str">
        <f>IF(DataGoesHere!$B973="","",ABS($CZ973-DY973))</f>
        <v/>
      </c>
      <c r="EB973" s="250" t="str">
        <f>IF(DataGoesHere!$B973="","",EA973^2)</f>
        <v/>
      </c>
      <c r="EC973" s="249" t="str">
        <f>IF(DataGoesHere!$B973="","",EA973/$CZ973)</f>
        <v/>
      </c>
      <c r="ED973" s="250" t="str">
        <f>IF(DataGoesHere!$B973="","",SUM(DZ$2:DZ973)/AVERAGE(EA:EA))</f>
        <v/>
      </c>
    </row>
    <row r="974" spans="20:134" x14ac:dyDescent="0.2">
      <c r="T974" s="244" t="str">
        <f>IF(DataGoesHere!$B974="","",(DataGoesHere!$B974/SUM(DataGoesHere!$B974:'DataGoesHere'!$B985)))</f>
        <v/>
      </c>
      <c r="U974" s="238"/>
      <c r="V974" s="238"/>
      <c r="W974" s="238"/>
      <c r="X974" s="238"/>
      <c r="Y974" s="238"/>
      <c r="Z974" s="238"/>
      <c r="AA974" s="238"/>
      <c r="AB974" s="238"/>
      <c r="AC974" s="238"/>
      <c r="AD974" s="238"/>
      <c r="AE974" s="239"/>
      <c r="CV974" s="310" t="str">
        <f>IF(DataGoesHere!B974="","",DataGoesHere!A974)</f>
        <v/>
      </c>
      <c r="CW974" s="271">
        <f t="shared" ca="1" si="38"/>
        <v>1</v>
      </c>
      <c r="CX974" s="272">
        <f t="shared" ca="1" si="39"/>
        <v>1.3236179355303281</v>
      </c>
      <c r="CY974" s="266">
        <f>DataGoesHere!A974</f>
        <v>973</v>
      </c>
      <c r="CZ974" s="19" t="str">
        <f>IF(DataGoesHere!B974="","",DataGoesHere!B974)</f>
        <v/>
      </c>
      <c r="DA974" s="19" t="str">
        <f>IF(DataGoesHere!B974="","",IF(AH$5="No",DataGoesHere!B974,DataGoesHere!B974-(AH$2*(DataGoesHere!A974-1))))</f>
        <v/>
      </c>
      <c r="DB974" s="19" t="str">
        <f>IF(DataGoesHere!B974="","",IF(AO$9="No",DataGoesHere!B974,DataGoesHere!B974/CX974))</f>
        <v/>
      </c>
      <c r="DC974" s="19" t="str">
        <f>IF(DataGoesHere!B974="","",IF(AO$9="No",DA974,DA974/CX974))</f>
        <v/>
      </c>
      <c r="DD974" s="293" t="str">
        <f>IF(CZ974="",IF(COUNTIF(DD$2:DD973,"Forecast")&lt;Output!E$43,"Forecast",""),"Actual")</f>
        <v/>
      </c>
      <c r="DF974" s="19" t="str">
        <f>IF(DataGoesHere!B973="",IF(DD974="Forecast",(Output!$E$47*IntermediateCalcs!DH973)+((1-Output!$E$47)*IntermediateCalcs!DF973),""),(Output!$E$47*IntermediateCalcs!DB973)+((1-Output!$E$47)*IntermediateCalcs!DF973))</f>
        <v/>
      </c>
      <c r="DG974" s="19" t="str">
        <f>IF(DataGoesHere!B973="",IF(DD974="Forecast",(Output!$G$47*(IntermediateCalcs!DF974-IntermediateCalcs!DF973))+((1-Output!$G$47)*IntermediateCalcs!DG973),""),(Output!$G$47*(IntermediateCalcs!DF974-IntermediateCalcs!DF973))+((1-Output!$G$47)*IntermediateCalcs!DG973))</f>
        <v/>
      </c>
      <c r="DH974" s="19" t="str">
        <f>IF(DataGoesHere!B973="",IF(DD974="Forecast",DF974+DG974,""),DF974+DG974)</f>
        <v/>
      </c>
      <c r="DI974" s="274" t="str">
        <f>IF(DH974="","",IF(IntermediateCalcs!$AO$9="Yes",IntermediateCalcs!DH974*$CX974,IntermediateCalcs!DH974))</f>
        <v/>
      </c>
      <c r="DJ974" s="250" t="str">
        <f>IF(DataGoesHere!$B974="","",($CZ974-DI974))</f>
        <v/>
      </c>
      <c r="DK974" s="250" t="str">
        <f>IF(DataGoesHere!$B974="","",ABS($CZ974-DI974))</f>
        <v/>
      </c>
      <c r="DL974" s="250" t="str">
        <f>IF(DataGoesHere!$B974="","",DK974^2)</f>
        <v/>
      </c>
      <c r="DM974" s="249" t="str">
        <f>IF(DataGoesHere!$B974="","",DK974/$CZ974)</f>
        <v/>
      </c>
      <c r="DN974" s="250" t="str">
        <f>IF(DataGoesHere!$B974="","",SUM(DJ$2:DJ974)/AVERAGE(DK:DK))</f>
        <v/>
      </c>
      <c r="DP974" s="19" t="str">
        <f>IF(DataGoesHere!B974="",IF($DD974="Forecast",(Output!E$48*IntermediateCalcs!CY974)+Output!G$48,""),(Output!E$48*IntermediateCalcs!CY974)+Output!G$48)</f>
        <v/>
      </c>
      <c r="DQ974" s="274" t="str">
        <f>IF(DP974="","",IF(IntermediateCalcs!$AO$9="Yes",IntermediateCalcs!DP974*$CX974,IntermediateCalcs!DP974))</f>
        <v/>
      </c>
      <c r="DR974" s="250" t="str">
        <f>IF(DataGoesHere!$B974="","",($CZ974-DQ974))</f>
        <v/>
      </c>
      <c r="DS974" s="250" t="str">
        <f>IF(DataGoesHere!$B974="","",ABS($CZ974-DQ974))</f>
        <v/>
      </c>
      <c r="DT974" s="250" t="str">
        <f>IF(DataGoesHere!$B974="","",DS974^2)</f>
        <v/>
      </c>
      <c r="DU974" s="249" t="str">
        <f>IF(DataGoesHere!$B974="","",DS974/$CZ974)</f>
        <v/>
      </c>
      <c r="DV974" s="250" t="str">
        <f>IF(DataGoesHere!$B974="","",SUM(DR$2:DR974)/AVERAGE(DS:DS))</f>
        <v/>
      </c>
      <c r="DX974" s="19" t="str">
        <f>IF(DataGoesHere!$B973="","",(DB968*(Output!$O$49/Output!$P$49))+(IntermediateCalcs!DB969*(Output!$M$49/Output!$P$49))+(IntermediateCalcs!DB970*(Output!$K$49/Output!$P$49))+(DB971*(Output!$I$49/Output!$P$49))+(IntermediateCalcs!DB972*(Output!$G$49/Output!$P$49))+(IntermediateCalcs!DB973*(Output!$E$49/Output!$P$49)))</f>
        <v/>
      </c>
      <c r="DY974" s="274" t="str">
        <f>IF(DX974="","",IF(IntermediateCalcs!$AO$9="Yes",IntermediateCalcs!DX974*$CX974,IntermediateCalcs!DX974))</f>
        <v/>
      </c>
      <c r="DZ974" s="250" t="str">
        <f>IF(DataGoesHere!$B974="","",($CZ974-DY974))</f>
        <v/>
      </c>
      <c r="EA974" s="250" t="str">
        <f>IF(DataGoesHere!$B974="","",ABS($CZ974-DY974))</f>
        <v/>
      </c>
      <c r="EB974" s="250" t="str">
        <f>IF(DataGoesHere!$B974="","",EA974^2)</f>
        <v/>
      </c>
      <c r="EC974" s="249" t="str">
        <f>IF(DataGoesHere!$B974="","",EA974/$CZ974)</f>
        <v/>
      </c>
      <c r="ED974" s="250" t="str">
        <f>IF(DataGoesHere!$B974="","",SUM(DZ$2:DZ974)/AVERAGE(EA:EA))</f>
        <v/>
      </c>
    </row>
    <row r="975" spans="20:134" x14ac:dyDescent="0.2">
      <c r="T975" s="240"/>
      <c r="U975" s="245" t="str">
        <f>IF(DataGoesHere!$B975="","",(DataGoesHere!$B975/SUM(DataGoesHere!$B975:'DataGoesHere'!$B985)))</f>
        <v/>
      </c>
      <c r="V975" s="86"/>
      <c r="W975" s="86"/>
      <c r="X975" s="86"/>
      <c r="Y975" s="86"/>
      <c r="Z975" s="86"/>
      <c r="AA975" s="86"/>
      <c r="AB975" s="86"/>
      <c r="AC975" s="86"/>
      <c r="AD975" s="86"/>
      <c r="AE975" s="241"/>
      <c r="CV975" s="310" t="str">
        <f>IF(DataGoesHere!B975="","",DataGoesHere!A975)</f>
        <v/>
      </c>
      <c r="CW975" s="271">
        <f t="shared" ca="1" si="38"/>
        <v>2</v>
      </c>
      <c r="CX975" s="272">
        <f t="shared" ca="1" si="39"/>
        <v>0.80574490527728204</v>
      </c>
      <c r="CY975" s="266">
        <f>DataGoesHere!A975</f>
        <v>974</v>
      </c>
      <c r="CZ975" s="19" t="str">
        <f>IF(DataGoesHere!B975="","",DataGoesHere!B975)</f>
        <v/>
      </c>
      <c r="DA975" s="19" t="str">
        <f>IF(DataGoesHere!B975="","",IF(AH$5="No",DataGoesHere!B975,DataGoesHere!B975-(AH$2*(DataGoesHere!A975-1))))</f>
        <v/>
      </c>
      <c r="DB975" s="19" t="str">
        <f>IF(DataGoesHere!B975="","",IF(AO$9="No",DataGoesHere!B975,DataGoesHere!B975/CX975))</f>
        <v/>
      </c>
      <c r="DC975" s="19" t="str">
        <f>IF(DataGoesHere!B975="","",IF(AO$9="No",DA975,DA975/CX975))</f>
        <v/>
      </c>
      <c r="DD975" s="293" t="str">
        <f>IF(CZ975="",IF(COUNTIF(DD$2:DD974,"Forecast")&lt;Output!E$43,"Forecast",""),"Actual")</f>
        <v/>
      </c>
      <c r="DF975" s="19" t="str">
        <f>IF(DataGoesHere!B974="",IF(DD975="Forecast",(Output!$E$47*IntermediateCalcs!DH974)+((1-Output!$E$47)*IntermediateCalcs!DF974),""),(Output!$E$47*IntermediateCalcs!DB974)+((1-Output!$E$47)*IntermediateCalcs!DF974))</f>
        <v/>
      </c>
      <c r="DG975" s="19" t="str">
        <f>IF(DataGoesHere!B974="",IF(DD975="Forecast",(Output!$G$47*(IntermediateCalcs!DF975-IntermediateCalcs!DF974))+((1-Output!$G$47)*IntermediateCalcs!DG974),""),(Output!$G$47*(IntermediateCalcs!DF975-IntermediateCalcs!DF974))+((1-Output!$G$47)*IntermediateCalcs!DG974))</f>
        <v/>
      </c>
      <c r="DH975" s="19" t="str">
        <f>IF(DataGoesHere!B974="",IF(DD975="Forecast",DF975+DG975,""),DF975+DG975)</f>
        <v/>
      </c>
      <c r="DI975" s="274" t="str">
        <f>IF(DH975="","",IF(IntermediateCalcs!$AO$9="Yes",IntermediateCalcs!DH975*$CX975,IntermediateCalcs!DH975))</f>
        <v/>
      </c>
      <c r="DJ975" s="250" t="str">
        <f>IF(DataGoesHere!$B975="","",($CZ975-DI975))</f>
        <v/>
      </c>
      <c r="DK975" s="250" t="str">
        <f>IF(DataGoesHere!$B975="","",ABS($CZ975-DI975))</f>
        <v/>
      </c>
      <c r="DL975" s="250" t="str">
        <f>IF(DataGoesHere!$B975="","",DK975^2)</f>
        <v/>
      </c>
      <c r="DM975" s="249" t="str">
        <f>IF(DataGoesHere!$B975="","",DK975/$CZ975)</f>
        <v/>
      </c>
      <c r="DN975" s="250" t="str">
        <f>IF(DataGoesHere!$B975="","",SUM(DJ$2:DJ975)/AVERAGE(DK:DK))</f>
        <v/>
      </c>
      <c r="DP975" s="19" t="str">
        <f>IF(DataGoesHere!B975="",IF($DD975="Forecast",(Output!E$48*IntermediateCalcs!CY975)+Output!G$48,""),(Output!E$48*IntermediateCalcs!CY975)+Output!G$48)</f>
        <v/>
      </c>
      <c r="DQ975" s="274" t="str">
        <f>IF(DP975="","",IF(IntermediateCalcs!$AO$9="Yes",IntermediateCalcs!DP975*$CX975,IntermediateCalcs!DP975))</f>
        <v/>
      </c>
      <c r="DR975" s="250" t="str">
        <f>IF(DataGoesHere!$B975="","",($CZ975-DQ975))</f>
        <v/>
      </c>
      <c r="DS975" s="250" t="str">
        <f>IF(DataGoesHere!$B975="","",ABS($CZ975-DQ975))</f>
        <v/>
      </c>
      <c r="DT975" s="250" t="str">
        <f>IF(DataGoesHere!$B975="","",DS975^2)</f>
        <v/>
      </c>
      <c r="DU975" s="249" t="str">
        <f>IF(DataGoesHere!$B975="","",DS975/$CZ975)</f>
        <v/>
      </c>
      <c r="DV975" s="250" t="str">
        <f>IF(DataGoesHere!$B975="","",SUM(DR$2:DR975)/AVERAGE(DS:DS))</f>
        <v/>
      </c>
      <c r="DX975" s="19" t="str">
        <f>IF(DataGoesHere!$B974="","",(DB969*(Output!$O$49/Output!$P$49))+(IntermediateCalcs!DB970*(Output!$M$49/Output!$P$49))+(IntermediateCalcs!DB971*(Output!$K$49/Output!$P$49))+(DB972*(Output!$I$49/Output!$P$49))+(IntermediateCalcs!DB973*(Output!$G$49/Output!$P$49))+(IntermediateCalcs!DB974*(Output!$E$49/Output!$P$49)))</f>
        <v/>
      </c>
      <c r="DY975" s="274" t="str">
        <f>IF(DX975="","",IF(IntermediateCalcs!$AO$9="Yes",IntermediateCalcs!DX975*$CX975,IntermediateCalcs!DX975))</f>
        <v/>
      </c>
      <c r="DZ975" s="250" t="str">
        <f>IF(DataGoesHere!$B975="","",($CZ975-DY975))</f>
        <v/>
      </c>
      <c r="EA975" s="250" t="str">
        <f>IF(DataGoesHere!$B975="","",ABS($CZ975-DY975))</f>
        <v/>
      </c>
      <c r="EB975" s="250" t="str">
        <f>IF(DataGoesHere!$B975="","",EA975^2)</f>
        <v/>
      </c>
      <c r="EC975" s="249" t="str">
        <f>IF(DataGoesHere!$B975="","",EA975/$CZ975)</f>
        <v/>
      </c>
      <c r="ED975" s="250" t="str">
        <f>IF(DataGoesHere!$B975="","",SUM(DZ$2:DZ975)/AVERAGE(EA:EA))</f>
        <v/>
      </c>
    </row>
    <row r="976" spans="20:134" x14ac:dyDescent="0.2">
      <c r="T976" s="240"/>
      <c r="U976" s="86"/>
      <c r="V976" s="245" t="str">
        <f>IF(DataGoesHere!$B976="","",(DataGoesHere!$B976/SUM(DataGoesHere!$B974:'DataGoesHere'!$B985)))</f>
        <v/>
      </c>
      <c r="W976" s="86"/>
      <c r="X976" s="86"/>
      <c r="Y976" s="86"/>
      <c r="Z976" s="86"/>
      <c r="AA976" s="86"/>
      <c r="AB976" s="86"/>
      <c r="AC976" s="86"/>
      <c r="AD976" s="86"/>
      <c r="AE976" s="241"/>
      <c r="CV976" s="310" t="str">
        <f>IF(DataGoesHere!B976="","",DataGoesHere!A976)</f>
        <v/>
      </c>
      <c r="CW976" s="271">
        <f t="shared" ca="1" si="38"/>
        <v>3</v>
      </c>
      <c r="CX976" s="272">
        <f t="shared" ca="1" si="39"/>
        <v>0.79862940076451561</v>
      </c>
      <c r="CY976" s="266">
        <f>DataGoesHere!A976</f>
        <v>975</v>
      </c>
      <c r="CZ976" s="19" t="str">
        <f>IF(DataGoesHere!B976="","",DataGoesHere!B976)</f>
        <v/>
      </c>
      <c r="DA976" s="19" t="str">
        <f>IF(DataGoesHere!B976="","",IF(AH$5="No",DataGoesHere!B976,DataGoesHere!B976-(AH$2*(DataGoesHere!A976-1))))</f>
        <v/>
      </c>
      <c r="DB976" s="19" t="str">
        <f>IF(DataGoesHere!B976="","",IF(AO$9="No",DataGoesHere!B976,DataGoesHere!B976/CX976))</f>
        <v/>
      </c>
      <c r="DC976" s="19" t="str">
        <f>IF(DataGoesHere!B976="","",IF(AO$9="No",DA976,DA976/CX976))</f>
        <v/>
      </c>
      <c r="DD976" s="293" t="str">
        <f>IF(CZ976="",IF(COUNTIF(DD$2:DD975,"Forecast")&lt;Output!E$43,"Forecast",""),"Actual")</f>
        <v/>
      </c>
      <c r="DF976" s="19" t="str">
        <f>IF(DataGoesHere!B975="",IF(DD976="Forecast",(Output!$E$47*IntermediateCalcs!DH975)+((1-Output!$E$47)*IntermediateCalcs!DF975),""),(Output!$E$47*IntermediateCalcs!DB975)+((1-Output!$E$47)*IntermediateCalcs!DF975))</f>
        <v/>
      </c>
      <c r="DG976" s="19" t="str">
        <f>IF(DataGoesHere!B975="",IF(DD976="Forecast",(Output!$G$47*(IntermediateCalcs!DF976-IntermediateCalcs!DF975))+((1-Output!$G$47)*IntermediateCalcs!DG975),""),(Output!$G$47*(IntermediateCalcs!DF976-IntermediateCalcs!DF975))+((1-Output!$G$47)*IntermediateCalcs!DG975))</f>
        <v/>
      </c>
      <c r="DH976" s="19" t="str">
        <f>IF(DataGoesHere!B975="",IF(DD976="Forecast",DF976+DG976,""),DF976+DG976)</f>
        <v/>
      </c>
      <c r="DI976" s="274" t="str">
        <f>IF(DH976="","",IF(IntermediateCalcs!$AO$9="Yes",IntermediateCalcs!DH976*$CX976,IntermediateCalcs!DH976))</f>
        <v/>
      </c>
      <c r="DJ976" s="250" t="str">
        <f>IF(DataGoesHere!$B976="","",($CZ976-DI976))</f>
        <v/>
      </c>
      <c r="DK976" s="250" t="str">
        <f>IF(DataGoesHere!$B976="","",ABS($CZ976-DI976))</f>
        <v/>
      </c>
      <c r="DL976" s="250" t="str">
        <f>IF(DataGoesHere!$B976="","",DK976^2)</f>
        <v/>
      </c>
      <c r="DM976" s="249" t="str">
        <f>IF(DataGoesHere!$B976="","",DK976/$CZ976)</f>
        <v/>
      </c>
      <c r="DN976" s="250" t="str">
        <f>IF(DataGoesHere!$B976="","",SUM(DJ$2:DJ976)/AVERAGE(DK:DK))</f>
        <v/>
      </c>
      <c r="DP976" s="19" t="str">
        <f>IF(DataGoesHere!B976="",IF($DD976="Forecast",(Output!E$48*IntermediateCalcs!CY976)+Output!G$48,""),(Output!E$48*IntermediateCalcs!CY976)+Output!G$48)</f>
        <v/>
      </c>
      <c r="DQ976" s="274" t="str">
        <f>IF(DP976="","",IF(IntermediateCalcs!$AO$9="Yes",IntermediateCalcs!DP976*$CX976,IntermediateCalcs!DP976))</f>
        <v/>
      </c>
      <c r="DR976" s="250" t="str">
        <f>IF(DataGoesHere!$B976="","",($CZ976-DQ976))</f>
        <v/>
      </c>
      <c r="DS976" s="250" t="str">
        <f>IF(DataGoesHere!$B976="","",ABS($CZ976-DQ976))</f>
        <v/>
      </c>
      <c r="DT976" s="250" t="str">
        <f>IF(DataGoesHere!$B976="","",DS976^2)</f>
        <v/>
      </c>
      <c r="DU976" s="249" t="str">
        <f>IF(DataGoesHere!$B976="","",DS976/$CZ976)</f>
        <v/>
      </c>
      <c r="DV976" s="250" t="str">
        <f>IF(DataGoesHere!$B976="","",SUM(DR$2:DR976)/AVERAGE(DS:DS))</f>
        <v/>
      </c>
      <c r="DX976" s="19" t="str">
        <f>IF(DataGoesHere!$B975="","",(DB970*(Output!$O$49/Output!$P$49))+(IntermediateCalcs!DB971*(Output!$M$49/Output!$P$49))+(IntermediateCalcs!DB972*(Output!$K$49/Output!$P$49))+(DB973*(Output!$I$49/Output!$P$49))+(IntermediateCalcs!DB974*(Output!$G$49/Output!$P$49))+(IntermediateCalcs!DB975*(Output!$E$49/Output!$P$49)))</f>
        <v/>
      </c>
      <c r="DY976" s="274" t="str">
        <f>IF(DX976="","",IF(IntermediateCalcs!$AO$9="Yes",IntermediateCalcs!DX976*$CX976,IntermediateCalcs!DX976))</f>
        <v/>
      </c>
      <c r="DZ976" s="250" t="str">
        <f>IF(DataGoesHere!$B976="","",($CZ976-DY976))</f>
        <v/>
      </c>
      <c r="EA976" s="250" t="str">
        <f>IF(DataGoesHere!$B976="","",ABS($CZ976-DY976))</f>
        <v/>
      </c>
      <c r="EB976" s="250" t="str">
        <f>IF(DataGoesHere!$B976="","",EA976^2)</f>
        <v/>
      </c>
      <c r="EC976" s="249" t="str">
        <f>IF(DataGoesHere!$B976="","",EA976/$CZ976)</f>
        <v/>
      </c>
      <c r="ED976" s="250" t="str">
        <f>IF(DataGoesHere!$B976="","",SUM(DZ$2:DZ976)/AVERAGE(EA:EA))</f>
        <v/>
      </c>
    </row>
    <row r="977" spans="20:134" x14ac:dyDescent="0.2">
      <c r="T977" s="240"/>
      <c r="U977" s="86"/>
      <c r="V977" s="86"/>
      <c r="W977" s="245" t="str">
        <f>IF(DataGoesHere!$B977="","",(DataGoesHere!$B977/SUM(DataGoesHere!$B974:'DataGoesHere'!$B985)))</f>
        <v/>
      </c>
      <c r="X977" s="86"/>
      <c r="Y977" s="86"/>
      <c r="Z977" s="86"/>
      <c r="AA977" s="86"/>
      <c r="AB977" s="86"/>
      <c r="AC977" s="86"/>
      <c r="AD977" s="86"/>
      <c r="AE977" s="241"/>
      <c r="CV977" s="310" t="str">
        <f>IF(DataGoesHere!B977="","",DataGoesHere!A977)</f>
        <v/>
      </c>
      <c r="CW977" s="271">
        <f t="shared" ca="1" si="38"/>
        <v>4</v>
      </c>
      <c r="CX977" s="272">
        <f t="shared" ca="1" si="39"/>
        <v>1.0149292433706087</v>
      </c>
      <c r="CY977" s="266">
        <f>DataGoesHere!A977</f>
        <v>976</v>
      </c>
      <c r="CZ977" s="19" t="str">
        <f>IF(DataGoesHere!B977="","",DataGoesHere!B977)</f>
        <v/>
      </c>
      <c r="DA977" s="19" t="str">
        <f>IF(DataGoesHere!B977="","",IF(AH$5="No",DataGoesHere!B977,DataGoesHere!B977-(AH$2*(DataGoesHere!A977-1))))</f>
        <v/>
      </c>
      <c r="DB977" s="19" t="str">
        <f>IF(DataGoesHere!B977="","",IF(AO$9="No",DataGoesHere!B977,DataGoesHere!B977/CX977))</f>
        <v/>
      </c>
      <c r="DC977" s="19" t="str">
        <f>IF(DataGoesHere!B977="","",IF(AO$9="No",DA977,DA977/CX977))</f>
        <v/>
      </c>
      <c r="DD977" s="293" t="str">
        <f>IF(CZ977="",IF(COUNTIF(DD$2:DD976,"Forecast")&lt;Output!E$43,"Forecast",""),"Actual")</f>
        <v/>
      </c>
      <c r="DF977" s="19" t="str">
        <f>IF(DataGoesHere!B976="",IF(DD977="Forecast",(Output!$E$47*IntermediateCalcs!DH976)+((1-Output!$E$47)*IntermediateCalcs!DF976),""),(Output!$E$47*IntermediateCalcs!DB976)+((1-Output!$E$47)*IntermediateCalcs!DF976))</f>
        <v/>
      </c>
      <c r="DG977" s="19" t="str">
        <f>IF(DataGoesHere!B976="",IF(DD977="Forecast",(Output!$G$47*(IntermediateCalcs!DF977-IntermediateCalcs!DF976))+((1-Output!$G$47)*IntermediateCalcs!DG976),""),(Output!$G$47*(IntermediateCalcs!DF977-IntermediateCalcs!DF976))+((1-Output!$G$47)*IntermediateCalcs!DG976))</f>
        <v/>
      </c>
      <c r="DH977" s="19" t="str">
        <f>IF(DataGoesHere!B976="",IF(DD977="Forecast",DF977+DG977,""),DF977+DG977)</f>
        <v/>
      </c>
      <c r="DI977" s="274" t="str">
        <f>IF(DH977="","",IF(IntermediateCalcs!$AO$9="Yes",IntermediateCalcs!DH977*$CX977,IntermediateCalcs!DH977))</f>
        <v/>
      </c>
      <c r="DJ977" s="250" t="str">
        <f>IF(DataGoesHere!$B977="","",($CZ977-DI977))</f>
        <v/>
      </c>
      <c r="DK977" s="250" t="str">
        <f>IF(DataGoesHere!$B977="","",ABS($CZ977-DI977))</f>
        <v/>
      </c>
      <c r="DL977" s="250" t="str">
        <f>IF(DataGoesHere!$B977="","",DK977^2)</f>
        <v/>
      </c>
      <c r="DM977" s="249" t="str">
        <f>IF(DataGoesHere!$B977="","",DK977/$CZ977)</f>
        <v/>
      </c>
      <c r="DN977" s="250" t="str">
        <f>IF(DataGoesHere!$B977="","",SUM(DJ$2:DJ977)/AVERAGE(DK:DK))</f>
        <v/>
      </c>
      <c r="DP977" s="19" t="str">
        <f>IF(DataGoesHere!B977="",IF($DD977="Forecast",(Output!E$48*IntermediateCalcs!CY977)+Output!G$48,""),(Output!E$48*IntermediateCalcs!CY977)+Output!G$48)</f>
        <v/>
      </c>
      <c r="DQ977" s="274" t="str">
        <f>IF(DP977="","",IF(IntermediateCalcs!$AO$9="Yes",IntermediateCalcs!DP977*$CX977,IntermediateCalcs!DP977))</f>
        <v/>
      </c>
      <c r="DR977" s="250" t="str">
        <f>IF(DataGoesHere!$B977="","",($CZ977-DQ977))</f>
        <v/>
      </c>
      <c r="DS977" s="250" t="str">
        <f>IF(DataGoesHere!$B977="","",ABS($CZ977-DQ977))</f>
        <v/>
      </c>
      <c r="DT977" s="250" t="str">
        <f>IF(DataGoesHere!$B977="","",DS977^2)</f>
        <v/>
      </c>
      <c r="DU977" s="249" t="str">
        <f>IF(DataGoesHere!$B977="","",DS977/$CZ977)</f>
        <v/>
      </c>
      <c r="DV977" s="250" t="str">
        <f>IF(DataGoesHere!$B977="","",SUM(DR$2:DR977)/AVERAGE(DS:DS))</f>
        <v/>
      </c>
      <c r="DX977" s="19" t="str">
        <f>IF(DataGoesHere!$B976="","",(DB971*(Output!$O$49/Output!$P$49))+(IntermediateCalcs!DB972*(Output!$M$49/Output!$P$49))+(IntermediateCalcs!DB973*(Output!$K$49/Output!$P$49))+(DB974*(Output!$I$49/Output!$P$49))+(IntermediateCalcs!DB975*(Output!$G$49/Output!$P$49))+(IntermediateCalcs!DB976*(Output!$E$49/Output!$P$49)))</f>
        <v/>
      </c>
      <c r="DY977" s="274" t="str">
        <f>IF(DX977="","",IF(IntermediateCalcs!$AO$9="Yes",IntermediateCalcs!DX977*$CX977,IntermediateCalcs!DX977))</f>
        <v/>
      </c>
      <c r="DZ977" s="250" t="str">
        <f>IF(DataGoesHere!$B977="","",($CZ977-DY977))</f>
        <v/>
      </c>
      <c r="EA977" s="250" t="str">
        <f>IF(DataGoesHere!$B977="","",ABS($CZ977-DY977))</f>
        <v/>
      </c>
      <c r="EB977" s="250" t="str">
        <f>IF(DataGoesHere!$B977="","",EA977^2)</f>
        <v/>
      </c>
      <c r="EC977" s="249" t="str">
        <f>IF(DataGoesHere!$B977="","",EA977/$CZ977)</f>
        <v/>
      </c>
      <c r="ED977" s="250" t="str">
        <f>IF(DataGoesHere!$B977="","",SUM(DZ$2:DZ977)/AVERAGE(EA:EA))</f>
        <v/>
      </c>
    </row>
    <row r="978" spans="20:134" x14ac:dyDescent="0.2">
      <c r="T978" s="240"/>
      <c r="U978" s="86"/>
      <c r="V978" s="86"/>
      <c r="W978" s="86"/>
      <c r="X978" s="245" t="str">
        <f>IF(DataGoesHere!$B978="","",(DataGoesHere!$B978/SUM(DataGoesHere!$B974:'DataGoesHere'!$B985)))</f>
        <v/>
      </c>
      <c r="Y978" s="86"/>
      <c r="Z978" s="86"/>
      <c r="AA978" s="86"/>
      <c r="AB978" s="86"/>
      <c r="AC978" s="86"/>
      <c r="AD978" s="86"/>
      <c r="AE978" s="241"/>
      <c r="CV978" s="310" t="str">
        <f>IF(DataGoesHere!B978="","",DataGoesHere!A978)</f>
        <v/>
      </c>
      <c r="CW978" s="271">
        <f t="shared" ca="1" si="38"/>
        <v>5</v>
      </c>
      <c r="CX978" s="272">
        <f t="shared" ca="1" si="39"/>
        <v>0.97875414397996308</v>
      </c>
      <c r="CY978" s="266">
        <f>DataGoesHere!A978</f>
        <v>977</v>
      </c>
      <c r="CZ978" s="19" t="str">
        <f>IF(DataGoesHere!B978="","",DataGoesHere!B978)</f>
        <v/>
      </c>
      <c r="DA978" s="19" t="str">
        <f>IF(DataGoesHere!B978="","",IF(AH$5="No",DataGoesHere!B978,DataGoesHere!B978-(AH$2*(DataGoesHere!A978-1))))</f>
        <v/>
      </c>
      <c r="DB978" s="19" t="str">
        <f>IF(DataGoesHere!B978="","",IF(AO$9="No",DataGoesHere!B978,DataGoesHere!B978/CX978))</f>
        <v/>
      </c>
      <c r="DC978" s="19" t="str">
        <f>IF(DataGoesHere!B978="","",IF(AO$9="No",DA978,DA978/CX978))</f>
        <v/>
      </c>
      <c r="DD978" s="293" t="str">
        <f>IF(CZ978="",IF(COUNTIF(DD$2:DD977,"Forecast")&lt;Output!E$43,"Forecast",""),"Actual")</f>
        <v/>
      </c>
      <c r="DF978" s="19" t="str">
        <f>IF(DataGoesHere!B977="",IF(DD978="Forecast",(Output!$E$47*IntermediateCalcs!DH977)+((1-Output!$E$47)*IntermediateCalcs!DF977),""),(Output!$E$47*IntermediateCalcs!DB977)+((1-Output!$E$47)*IntermediateCalcs!DF977))</f>
        <v/>
      </c>
      <c r="DG978" s="19" t="str">
        <f>IF(DataGoesHere!B977="",IF(DD978="Forecast",(Output!$G$47*(IntermediateCalcs!DF978-IntermediateCalcs!DF977))+((1-Output!$G$47)*IntermediateCalcs!DG977),""),(Output!$G$47*(IntermediateCalcs!DF978-IntermediateCalcs!DF977))+((1-Output!$G$47)*IntermediateCalcs!DG977))</f>
        <v/>
      </c>
      <c r="DH978" s="19" t="str">
        <f>IF(DataGoesHere!B977="",IF(DD978="Forecast",DF978+DG978,""),DF978+DG978)</f>
        <v/>
      </c>
      <c r="DI978" s="274" t="str">
        <f>IF(DH978="","",IF(IntermediateCalcs!$AO$9="Yes",IntermediateCalcs!DH978*$CX978,IntermediateCalcs!DH978))</f>
        <v/>
      </c>
      <c r="DJ978" s="250" t="str">
        <f>IF(DataGoesHere!$B978="","",($CZ978-DI978))</f>
        <v/>
      </c>
      <c r="DK978" s="250" t="str">
        <f>IF(DataGoesHere!$B978="","",ABS($CZ978-DI978))</f>
        <v/>
      </c>
      <c r="DL978" s="250" t="str">
        <f>IF(DataGoesHere!$B978="","",DK978^2)</f>
        <v/>
      </c>
      <c r="DM978" s="249" t="str">
        <f>IF(DataGoesHere!$B978="","",DK978/$CZ978)</f>
        <v/>
      </c>
      <c r="DN978" s="250" t="str">
        <f>IF(DataGoesHere!$B978="","",SUM(DJ$2:DJ978)/AVERAGE(DK:DK))</f>
        <v/>
      </c>
      <c r="DP978" s="19" t="str">
        <f>IF(DataGoesHere!B978="",IF($DD978="Forecast",(Output!E$48*IntermediateCalcs!CY978)+Output!G$48,""),(Output!E$48*IntermediateCalcs!CY978)+Output!G$48)</f>
        <v/>
      </c>
      <c r="DQ978" s="274" t="str">
        <f>IF(DP978="","",IF(IntermediateCalcs!$AO$9="Yes",IntermediateCalcs!DP978*$CX978,IntermediateCalcs!DP978))</f>
        <v/>
      </c>
      <c r="DR978" s="250" t="str">
        <f>IF(DataGoesHere!$B978="","",($CZ978-DQ978))</f>
        <v/>
      </c>
      <c r="DS978" s="250" t="str">
        <f>IF(DataGoesHere!$B978="","",ABS($CZ978-DQ978))</f>
        <v/>
      </c>
      <c r="DT978" s="250" t="str">
        <f>IF(DataGoesHere!$B978="","",DS978^2)</f>
        <v/>
      </c>
      <c r="DU978" s="249" t="str">
        <f>IF(DataGoesHere!$B978="","",DS978/$CZ978)</f>
        <v/>
      </c>
      <c r="DV978" s="250" t="str">
        <f>IF(DataGoesHere!$B978="","",SUM(DR$2:DR978)/AVERAGE(DS:DS))</f>
        <v/>
      </c>
      <c r="DX978" s="19" t="str">
        <f>IF(DataGoesHere!$B977="","",(DB972*(Output!$O$49/Output!$P$49))+(IntermediateCalcs!DB973*(Output!$M$49/Output!$P$49))+(IntermediateCalcs!DB974*(Output!$K$49/Output!$P$49))+(DB975*(Output!$I$49/Output!$P$49))+(IntermediateCalcs!DB976*(Output!$G$49/Output!$P$49))+(IntermediateCalcs!DB977*(Output!$E$49/Output!$P$49)))</f>
        <v/>
      </c>
      <c r="DY978" s="274" t="str">
        <f>IF(DX978="","",IF(IntermediateCalcs!$AO$9="Yes",IntermediateCalcs!DX978*$CX978,IntermediateCalcs!DX978))</f>
        <v/>
      </c>
      <c r="DZ978" s="250" t="str">
        <f>IF(DataGoesHere!$B978="","",($CZ978-DY978))</f>
        <v/>
      </c>
      <c r="EA978" s="250" t="str">
        <f>IF(DataGoesHere!$B978="","",ABS($CZ978-DY978))</f>
        <v/>
      </c>
      <c r="EB978" s="250" t="str">
        <f>IF(DataGoesHere!$B978="","",EA978^2)</f>
        <v/>
      </c>
      <c r="EC978" s="249" t="str">
        <f>IF(DataGoesHere!$B978="","",EA978/$CZ978)</f>
        <v/>
      </c>
      <c r="ED978" s="250" t="str">
        <f>IF(DataGoesHere!$B978="","",SUM(DZ$2:DZ978)/AVERAGE(EA:EA))</f>
        <v/>
      </c>
    </row>
    <row r="979" spans="20:134" x14ac:dyDescent="0.2">
      <c r="T979" s="240"/>
      <c r="U979" s="86"/>
      <c r="V979" s="86"/>
      <c r="W979" s="86"/>
      <c r="X979" s="86"/>
      <c r="Y979" s="245" t="str">
        <f>IF(DataGoesHere!$B979="","",(DataGoesHere!$B979/SUM(DataGoesHere!$B974:'DataGoesHere'!$B985)))</f>
        <v/>
      </c>
      <c r="Z979" s="86"/>
      <c r="AA979" s="86"/>
      <c r="AB979" s="86"/>
      <c r="AC979" s="86"/>
      <c r="AD979" s="86"/>
      <c r="AE979" s="241"/>
      <c r="CV979" s="310" t="str">
        <f>IF(DataGoesHere!B979="","",DataGoesHere!A979)</f>
        <v/>
      </c>
      <c r="CW979" s="271">
        <f t="shared" ca="1" si="38"/>
        <v>6</v>
      </c>
      <c r="CX979" s="272">
        <f t="shared" ca="1" si="39"/>
        <v>1.0779088099730167</v>
      </c>
      <c r="CY979" s="266">
        <f>DataGoesHere!A979</f>
        <v>978</v>
      </c>
      <c r="CZ979" s="19" t="str">
        <f>IF(DataGoesHere!B979="","",DataGoesHere!B979)</f>
        <v/>
      </c>
      <c r="DA979" s="19" t="str">
        <f>IF(DataGoesHere!B979="","",IF(AH$5="No",DataGoesHere!B979,DataGoesHere!B979-(AH$2*(DataGoesHere!A979-1))))</f>
        <v/>
      </c>
      <c r="DB979" s="19" t="str">
        <f>IF(DataGoesHere!B979="","",IF(AO$9="No",DataGoesHere!B979,DataGoesHere!B979/CX979))</f>
        <v/>
      </c>
      <c r="DC979" s="19" t="str">
        <f>IF(DataGoesHere!B979="","",IF(AO$9="No",DA979,DA979/CX979))</f>
        <v/>
      </c>
      <c r="DD979" s="293" t="str">
        <f>IF(CZ979="",IF(COUNTIF(DD$2:DD978,"Forecast")&lt;Output!E$43,"Forecast",""),"Actual")</f>
        <v/>
      </c>
      <c r="DF979" s="19" t="str">
        <f>IF(DataGoesHere!B978="",IF(DD979="Forecast",(Output!$E$47*IntermediateCalcs!DH978)+((1-Output!$E$47)*IntermediateCalcs!DF978),""),(Output!$E$47*IntermediateCalcs!DB978)+((1-Output!$E$47)*IntermediateCalcs!DF978))</f>
        <v/>
      </c>
      <c r="DG979" s="19" t="str">
        <f>IF(DataGoesHere!B978="",IF(DD979="Forecast",(Output!$G$47*(IntermediateCalcs!DF979-IntermediateCalcs!DF978))+((1-Output!$G$47)*IntermediateCalcs!DG978),""),(Output!$G$47*(IntermediateCalcs!DF979-IntermediateCalcs!DF978))+((1-Output!$G$47)*IntermediateCalcs!DG978))</f>
        <v/>
      </c>
      <c r="DH979" s="19" t="str">
        <f>IF(DataGoesHere!B978="",IF(DD979="Forecast",DF979+DG979,""),DF979+DG979)</f>
        <v/>
      </c>
      <c r="DI979" s="274" t="str">
        <f>IF(DH979="","",IF(IntermediateCalcs!$AO$9="Yes",IntermediateCalcs!DH979*$CX979,IntermediateCalcs!DH979))</f>
        <v/>
      </c>
      <c r="DJ979" s="250" t="str">
        <f>IF(DataGoesHere!$B979="","",($CZ979-DI979))</f>
        <v/>
      </c>
      <c r="DK979" s="250" t="str">
        <f>IF(DataGoesHere!$B979="","",ABS($CZ979-DI979))</f>
        <v/>
      </c>
      <c r="DL979" s="250" t="str">
        <f>IF(DataGoesHere!$B979="","",DK979^2)</f>
        <v/>
      </c>
      <c r="DM979" s="249" t="str">
        <f>IF(DataGoesHere!$B979="","",DK979/$CZ979)</f>
        <v/>
      </c>
      <c r="DN979" s="250" t="str">
        <f>IF(DataGoesHere!$B979="","",SUM(DJ$2:DJ979)/AVERAGE(DK:DK))</f>
        <v/>
      </c>
      <c r="DP979" s="19" t="str">
        <f>IF(DataGoesHere!B979="",IF($DD979="Forecast",(Output!E$48*IntermediateCalcs!CY979)+Output!G$48,""),(Output!E$48*IntermediateCalcs!CY979)+Output!G$48)</f>
        <v/>
      </c>
      <c r="DQ979" s="274" t="str">
        <f>IF(DP979="","",IF(IntermediateCalcs!$AO$9="Yes",IntermediateCalcs!DP979*$CX979,IntermediateCalcs!DP979))</f>
        <v/>
      </c>
      <c r="DR979" s="250" t="str">
        <f>IF(DataGoesHere!$B979="","",($CZ979-DQ979))</f>
        <v/>
      </c>
      <c r="DS979" s="250" t="str">
        <f>IF(DataGoesHere!$B979="","",ABS($CZ979-DQ979))</f>
        <v/>
      </c>
      <c r="DT979" s="250" t="str">
        <f>IF(DataGoesHere!$B979="","",DS979^2)</f>
        <v/>
      </c>
      <c r="DU979" s="249" t="str">
        <f>IF(DataGoesHere!$B979="","",DS979/$CZ979)</f>
        <v/>
      </c>
      <c r="DV979" s="250" t="str">
        <f>IF(DataGoesHere!$B979="","",SUM(DR$2:DR979)/AVERAGE(DS:DS))</f>
        <v/>
      </c>
      <c r="DX979" s="19" t="str">
        <f>IF(DataGoesHere!$B978="","",(DB973*(Output!$O$49/Output!$P$49))+(IntermediateCalcs!DB974*(Output!$M$49/Output!$P$49))+(IntermediateCalcs!DB975*(Output!$K$49/Output!$P$49))+(DB976*(Output!$I$49/Output!$P$49))+(IntermediateCalcs!DB977*(Output!$G$49/Output!$P$49))+(IntermediateCalcs!DB978*(Output!$E$49/Output!$P$49)))</f>
        <v/>
      </c>
      <c r="DY979" s="274" t="str">
        <f>IF(DX979="","",IF(IntermediateCalcs!$AO$9="Yes",IntermediateCalcs!DX979*$CX979,IntermediateCalcs!DX979))</f>
        <v/>
      </c>
      <c r="DZ979" s="250" t="str">
        <f>IF(DataGoesHere!$B979="","",($CZ979-DY979))</f>
        <v/>
      </c>
      <c r="EA979" s="250" t="str">
        <f>IF(DataGoesHere!$B979="","",ABS($CZ979-DY979))</f>
        <v/>
      </c>
      <c r="EB979" s="250" t="str">
        <f>IF(DataGoesHere!$B979="","",EA979^2)</f>
        <v/>
      </c>
      <c r="EC979" s="249" t="str">
        <f>IF(DataGoesHere!$B979="","",EA979/$CZ979)</f>
        <v/>
      </c>
      <c r="ED979" s="250" t="str">
        <f>IF(DataGoesHere!$B979="","",SUM(DZ$2:DZ979)/AVERAGE(EA:EA))</f>
        <v/>
      </c>
    </row>
    <row r="980" spans="20:134" x14ac:dyDescent="0.2">
      <c r="T980" s="240"/>
      <c r="U980" s="86"/>
      <c r="V980" s="86"/>
      <c r="W980" s="86"/>
      <c r="X980" s="86"/>
      <c r="Y980" s="86"/>
      <c r="Z980" s="245" t="str">
        <f>IF(DataGoesHere!$B980="","",(DataGoesHere!$B980/SUM(DataGoesHere!$B974:'DataGoesHere'!$B985)))</f>
        <v/>
      </c>
      <c r="AA980" s="86"/>
      <c r="AB980" s="86"/>
      <c r="AC980" s="86"/>
      <c r="AD980" s="86"/>
      <c r="AE980" s="241"/>
      <c r="CV980" s="310" t="str">
        <f>IF(DataGoesHere!B980="","",DataGoesHere!A980)</f>
        <v/>
      </c>
      <c r="CW980" s="271">
        <f t="shared" ca="1" si="38"/>
        <v>7</v>
      </c>
      <c r="CX980" s="272">
        <f t="shared" ca="1" si="39"/>
        <v>1.0265458156689093</v>
      </c>
      <c r="CY980" s="266">
        <f>DataGoesHere!A980</f>
        <v>979</v>
      </c>
      <c r="CZ980" s="19" t="str">
        <f>IF(DataGoesHere!B980="","",DataGoesHere!B980)</f>
        <v/>
      </c>
      <c r="DA980" s="19" t="str">
        <f>IF(DataGoesHere!B980="","",IF(AH$5="No",DataGoesHere!B980,DataGoesHere!B980-(AH$2*(DataGoesHere!A980-1))))</f>
        <v/>
      </c>
      <c r="DB980" s="19" t="str">
        <f>IF(DataGoesHere!B980="","",IF(AO$9="No",DataGoesHere!B980,DataGoesHere!B980/CX980))</f>
        <v/>
      </c>
      <c r="DC980" s="19" t="str">
        <f>IF(DataGoesHere!B980="","",IF(AO$9="No",DA980,DA980/CX980))</f>
        <v/>
      </c>
      <c r="DD980" s="293" t="str">
        <f>IF(CZ980="",IF(COUNTIF(DD$2:DD979,"Forecast")&lt;Output!E$43,"Forecast",""),"Actual")</f>
        <v/>
      </c>
      <c r="DF980" s="19" t="str">
        <f>IF(DataGoesHere!B979="",IF(DD980="Forecast",(Output!$E$47*IntermediateCalcs!DH979)+((1-Output!$E$47)*IntermediateCalcs!DF979),""),(Output!$E$47*IntermediateCalcs!DB979)+((1-Output!$E$47)*IntermediateCalcs!DF979))</f>
        <v/>
      </c>
      <c r="DG980" s="19" t="str">
        <f>IF(DataGoesHere!B979="",IF(DD980="Forecast",(Output!$G$47*(IntermediateCalcs!DF980-IntermediateCalcs!DF979))+((1-Output!$G$47)*IntermediateCalcs!DG979),""),(Output!$G$47*(IntermediateCalcs!DF980-IntermediateCalcs!DF979))+((1-Output!$G$47)*IntermediateCalcs!DG979))</f>
        <v/>
      </c>
      <c r="DH980" s="19" t="str">
        <f>IF(DataGoesHere!B979="",IF(DD980="Forecast",DF980+DG980,""),DF980+DG980)</f>
        <v/>
      </c>
      <c r="DI980" s="274" t="str">
        <f>IF(DH980="","",IF(IntermediateCalcs!$AO$9="Yes",IntermediateCalcs!DH980*$CX980,IntermediateCalcs!DH980))</f>
        <v/>
      </c>
      <c r="DJ980" s="250" t="str">
        <f>IF(DataGoesHere!$B980="","",($CZ980-DI980))</f>
        <v/>
      </c>
      <c r="DK980" s="250" t="str">
        <f>IF(DataGoesHere!$B980="","",ABS($CZ980-DI980))</f>
        <v/>
      </c>
      <c r="DL980" s="250" t="str">
        <f>IF(DataGoesHere!$B980="","",DK980^2)</f>
        <v/>
      </c>
      <c r="DM980" s="249" t="str">
        <f>IF(DataGoesHere!$B980="","",DK980/$CZ980)</f>
        <v/>
      </c>
      <c r="DN980" s="250" t="str">
        <f>IF(DataGoesHere!$B980="","",SUM(DJ$2:DJ980)/AVERAGE(DK:DK))</f>
        <v/>
      </c>
      <c r="DP980" s="19" t="str">
        <f>IF(DataGoesHere!B980="",IF($DD980="Forecast",(Output!E$48*IntermediateCalcs!CY980)+Output!G$48,""),(Output!E$48*IntermediateCalcs!CY980)+Output!G$48)</f>
        <v/>
      </c>
      <c r="DQ980" s="274" t="str">
        <f>IF(DP980="","",IF(IntermediateCalcs!$AO$9="Yes",IntermediateCalcs!DP980*$CX980,IntermediateCalcs!DP980))</f>
        <v/>
      </c>
      <c r="DR980" s="250" t="str">
        <f>IF(DataGoesHere!$B980="","",($CZ980-DQ980))</f>
        <v/>
      </c>
      <c r="DS980" s="250" t="str">
        <f>IF(DataGoesHere!$B980="","",ABS($CZ980-DQ980))</f>
        <v/>
      </c>
      <c r="DT980" s="250" t="str">
        <f>IF(DataGoesHere!$B980="","",DS980^2)</f>
        <v/>
      </c>
      <c r="DU980" s="249" t="str">
        <f>IF(DataGoesHere!$B980="","",DS980/$CZ980)</f>
        <v/>
      </c>
      <c r="DV980" s="250" t="str">
        <f>IF(DataGoesHere!$B980="","",SUM(DR$2:DR980)/AVERAGE(DS:DS))</f>
        <v/>
      </c>
      <c r="DX980" s="19" t="str">
        <f>IF(DataGoesHere!$B979="","",(DB974*(Output!$O$49/Output!$P$49))+(IntermediateCalcs!DB975*(Output!$M$49/Output!$P$49))+(IntermediateCalcs!DB976*(Output!$K$49/Output!$P$49))+(DB977*(Output!$I$49/Output!$P$49))+(IntermediateCalcs!DB978*(Output!$G$49/Output!$P$49))+(IntermediateCalcs!DB979*(Output!$E$49/Output!$P$49)))</f>
        <v/>
      </c>
      <c r="DY980" s="274" t="str">
        <f>IF(DX980="","",IF(IntermediateCalcs!$AO$9="Yes",IntermediateCalcs!DX980*$CX980,IntermediateCalcs!DX980))</f>
        <v/>
      </c>
      <c r="DZ980" s="250" t="str">
        <f>IF(DataGoesHere!$B980="","",($CZ980-DY980))</f>
        <v/>
      </c>
      <c r="EA980" s="250" t="str">
        <f>IF(DataGoesHere!$B980="","",ABS($CZ980-DY980))</f>
        <v/>
      </c>
      <c r="EB980" s="250" t="str">
        <f>IF(DataGoesHere!$B980="","",EA980^2)</f>
        <v/>
      </c>
      <c r="EC980" s="249" t="str">
        <f>IF(DataGoesHere!$B980="","",EA980/$CZ980)</f>
        <v/>
      </c>
      <c r="ED980" s="250" t="str">
        <f>IF(DataGoesHere!$B980="","",SUM(DZ$2:DZ980)/AVERAGE(EA:EA))</f>
        <v/>
      </c>
    </row>
    <row r="981" spans="20:134" x14ac:dyDescent="0.2">
      <c r="T981" s="240"/>
      <c r="U981" s="86"/>
      <c r="V981" s="86"/>
      <c r="W981" s="86"/>
      <c r="X981" s="86"/>
      <c r="Y981" s="86"/>
      <c r="Z981" s="86"/>
      <c r="AA981" s="245" t="str">
        <f>IF(DataGoesHere!$B981="","",(DataGoesHere!$B981/SUM(DataGoesHere!$B974:'DataGoesHere'!$B985)))</f>
        <v/>
      </c>
      <c r="AB981" s="86"/>
      <c r="AC981" s="86"/>
      <c r="AD981" s="86"/>
      <c r="AE981" s="241"/>
      <c r="CV981" s="310" t="str">
        <f>IF(DataGoesHere!B981="","",DataGoesHere!A981)</f>
        <v/>
      </c>
      <c r="CW981" s="271">
        <f t="shared" ca="1" si="38"/>
        <v>8</v>
      </c>
      <c r="CX981" s="272">
        <f t="shared" ca="1" si="39"/>
        <v>1.0207492390681214</v>
      </c>
      <c r="CY981" s="266">
        <f>DataGoesHere!A981</f>
        <v>980</v>
      </c>
      <c r="CZ981" s="19" t="str">
        <f>IF(DataGoesHere!B981="","",DataGoesHere!B981)</f>
        <v/>
      </c>
      <c r="DA981" s="19" t="str">
        <f>IF(DataGoesHere!B981="","",IF(AH$5="No",DataGoesHere!B981,DataGoesHere!B981-(AH$2*(DataGoesHere!A981-1))))</f>
        <v/>
      </c>
      <c r="DB981" s="19" t="str">
        <f>IF(DataGoesHere!B981="","",IF(AO$9="No",DataGoesHere!B981,DataGoesHere!B981/CX981))</f>
        <v/>
      </c>
      <c r="DC981" s="19" t="str">
        <f>IF(DataGoesHere!B981="","",IF(AO$9="No",DA981,DA981/CX981))</f>
        <v/>
      </c>
      <c r="DD981" s="293" t="str">
        <f>IF(CZ981="",IF(COUNTIF(DD$2:DD980,"Forecast")&lt;Output!E$43,"Forecast",""),"Actual")</f>
        <v/>
      </c>
      <c r="DF981" s="19" t="str">
        <f>IF(DataGoesHere!B980="",IF(DD981="Forecast",(Output!$E$47*IntermediateCalcs!DH980)+((1-Output!$E$47)*IntermediateCalcs!DF980),""),(Output!$E$47*IntermediateCalcs!DB980)+((1-Output!$E$47)*IntermediateCalcs!DF980))</f>
        <v/>
      </c>
      <c r="DG981" s="19" t="str">
        <f>IF(DataGoesHere!B980="",IF(DD981="Forecast",(Output!$G$47*(IntermediateCalcs!DF981-IntermediateCalcs!DF980))+((1-Output!$G$47)*IntermediateCalcs!DG980),""),(Output!$G$47*(IntermediateCalcs!DF981-IntermediateCalcs!DF980))+((1-Output!$G$47)*IntermediateCalcs!DG980))</f>
        <v/>
      </c>
      <c r="DH981" s="19" t="str">
        <f>IF(DataGoesHere!B980="",IF(DD981="Forecast",DF981+DG981,""),DF981+DG981)</f>
        <v/>
      </c>
      <c r="DI981" s="274" t="str">
        <f>IF(DH981="","",IF(IntermediateCalcs!$AO$9="Yes",IntermediateCalcs!DH981*$CX981,IntermediateCalcs!DH981))</f>
        <v/>
      </c>
      <c r="DJ981" s="250" t="str">
        <f>IF(DataGoesHere!$B981="","",($CZ981-DI981))</f>
        <v/>
      </c>
      <c r="DK981" s="250" t="str">
        <f>IF(DataGoesHere!$B981="","",ABS($CZ981-DI981))</f>
        <v/>
      </c>
      <c r="DL981" s="250" t="str">
        <f>IF(DataGoesHere!$B981="","",DK981^2)</f>
        <v/>
      </c>
      <c r="DM981" s="249" t="str">
        <f>IF(DataGoesHere!$B981="","",DK981/$CZ981)</f>
        <v/>
      </c>
      <c r="DN981" s="250" t="str">
        <f>IF(DataGoesHere!$B981="","",SUM(DJ$2:DJ981)/AVERAGE(DK:DK))</f>
        <v/>
      </c>
      <c r="DP981" s="19" t="str">
        <f>IF(DataGoesHere!B981="",IF($DD981="Forecast",(Output!E$48*IntermediateCalcs!CY981)+Output!G$48,""),(Output!E$48*IntermediateCalcs!CY981)+Output!G$48)</f>
        <v/>
      </c>
      <c r="DQ981" s="274" t="str">
        <f>IF(DP981="","",IF(IntermediateCalcs!$AO$9="Yes",IntermediateCalcs!DP981*$CX981,IntermediateCalcs!DP981))</f>
        <v/>
      </c>
      <c r="DR981" s="250" t="str">
        <f>IF(DataGoesHere!$B981="","",($CZ981-DQ981))</f>
        <v/>
      </c>
      <c r="DS981" s="250" t="str">
        <f>IF(DataGoesHere!$B981="","",ABS($CZ981-DQ981))</f>
        <v/>
      </c>
      <c r="DT981" s="250" t="str">
        <f>IF(DataGoesHere!$B981="","",DS981^2)</f>
        <v/>
      </c>
      <c r="DU981" s="249" t="str">
        <f>IF(DataGoesHere!$B981="","",DS981/$CZ981)</f>
        <v/>
      </c>
      <c r="DV981" s="250" t="str">
        <f>IF(DataGoesHere!$B981="","",SUM(DR$2:DR981)/AVERAGE(DS:DS))</f>
        <v/>
      </c>
      <c r="DX981" s="19" t="str">
        <f>IF(DataGoesHere!$B980="","",(DB975*(Output!$O$49/Output!$P$49))+(IntermediateCalcs!DB976*(Output!$M$49/Output!$P$49))+(IntermediateCalcs!DB977*(Output!$K$49/Output!$P$49))+(DB978*(Output!$I$49/Output!$P$49))+(IntermediateCalcs!DB979*(Output!$G$49/Output!$P$49))+(IntermediateCalcs!DB980*(Output!$E$49/Output!$P$49)))</f>
        <v/>
      </c>
      <c r="DY981" s="274" t="str">
        <f>IF(DX981="","",IF(IntermediateCalcs!$AO$9="Yes",IntermediateCalcs!DX981*$CX981,IntermediateCalcs!DX981))</f>
        <v/>
      </c>
      <c r="DZ981" s="250" t="str">
        <f>IF(DataGoesHere!$B981="","",($CZ981-DY981))</f>
        <v/>
      </c>
      <c r="EA981" s="250" t="str">
        <f>IF(DataGoesHere!$B981="","",ABS($CZ981-DY981))</f>
        <v/>
      </c>
      <c r="EB981" s="250" t="str">
        <f>IF(DataGoesHere!$B981="","",EA981^2)</f>
        <v/>
      </c>
      <c r="EC981" s="249" t="str">
        <f>IF(DataGoesHere!$B981="","",EA981/$CZ981)</f>
        <v/>
      </c>
      <c r="ED981" s="250" t="str">
        <f>IF(DataGoesHere!$B981="","",SUM(DZ$2:DZ981)/AVERAGE(EA:EA))</f>
        <v/>
      </c>
    </row>
    <row r="982" spans="20:134" x14ac:dyDescent="0.2">
      <c r="T982" s="240"/>
      <c r="U982" s="86"/>
      <c r="V982" s="86"/>
      <c r="W982" s="86"/>
      <c r="X982" s="86"/>
      <c r="Y982" s="86"/>
      <c r="Z982" s="86"/>
      <c r="AA982" s="86"/>
      <c r="AB982" s="245" t="str">
        <f>IF(DataGoesHere!$B982="","",(DataGoesHere!$B982/SUM(DataGoesHere!$B974:'DataGoesHere'!$B985)))</f>
        <v/>
      </c>
      <c r="AC982" s="86"/>
      <c r="AD982" s="86"/>
      <c r="AE982" s="241"/>
      <c r="CV982" s="310" t="str">
        <f>IF(DataGoesHere!B982="","",DataGoesHere!A982)</f>
        <v/>
      </c>
      <c r="CW982" s="271">
        <f t="shared" ca="1" si="38"/>
        <v>9</v>
      </c>
      <c r="CX982" s="272">
        <f t="shared" ca="1" si="39"/>
        <v>1.0625330005567626</v>
      </c>
      <c r="CY982" s="266">
        <f>DataGoesHere!A982</f>
        <v>981</v>
      </c>
      <c r="CZ982" s="19" t="str">
        <f>IF(DataGoesHere!B982="","",DataGoesHere!B982)</f>
        <v/>
      </c>
      <c r="DA982" s="19" t="str">
        <f>IF(DataGoesHere!B982="","",IF(AH$5="No",DataGoesHere!B982,DataGoesHere!B982-(AH$2*(DataGoesHere!A982-1))))</f>
        <v/>
      </c>
      <c r="DB982" s="19" t="str">
        <f>IF(DataGoesHere!B982="","",IF(AO$9="No",DataGoesHere!B982,DataGoesHere!B982/CX982))</f>
        <v/>
      </c>
      <c r="DC982" s="19" t="str">
        <f>IF(DataGoesHere!B982="","",IF(AO$9="No",DA982,DA982/CX982))</f>
        <v/>
      </c>
      <c r="DD982" s="293" t="str">
        <f>IF(CZ982="",IF(COUNTIF(DD$2:DD981,"Forecast")&lt;Output!E$43,"Forecast",""),"Actual")</f>
        <v/>
      </c>
      <c r="DF982" s="19" t="str">
        <f>IF(DataGoesHere!B981="",IF(DD982="Forecast",(Output!$E$47*IntermediateCalcs!DH981)+((1-Output!$E$47)*IntermediateCalcs!DF981),""),(Output!$E$47*IntermediateCalcs!DB981)+((1-Output!$E$47)*IntermediateCalcs!DF981))</f>
        <v/>
      </c>
      <c r="DG982" s="19" t="str">
        <f>IF(DataGoesHere!B981="",IF(DD982="Forecast",(Output!$G$47*(IntermediateCalcs!DF982-IntermediateCalcs!DF981))+((1-Output!$G$47)*IntermediateCalcs!DG981),""),(Output!$G$47*(IntermediateCalcs!DF982-IntermediateCalcs!DF981))+((1-Output!$G$47)*IntermediateCalcs!DG981))</f>
        <v/>
      </c>
      <c r="DH982" s="19" t="str">
        <f>IF(DataGoesHere!B981="",IF(DD982="Forecast",DF982+DG982,""),DF982+DG982)</f>
        <v/>
      </c>
      <c r="DI982" s="274" t="str">
        <f>IF(DH982="","",IF(IntermediateCalcs!$AO$9="Yes",IntermediateCalcs!DH982*$CX982,IntermediateCalcs!DH982))</f>
        <v/>
      </c>
      <c r="DJ982" s="250" t="str">
        <f>IF(DataGoesHere!$B982="","",($CZ982-DI982))</f>
        <v/>
      </c>
      <c r="DK982" s="250" t="str">
        <f>IF(DataGoesHere!$B982="","",ABS($CZ982-DI982))</f>
        <v/>
      </c>
      <c r="DL982" s="250" t="str">
        <f>IF(DataGoesHere!$B982="","",DK982^2)</f>
        <v/>
      </c>
      <c r="DM982" s="249" t="str">
        <f>IF(DataGoesHere!$B982="","",DK982/$CZ982)</f>
        <v/>
      </c>
      <c r="DN982" s="250" t="str">
        <f>IF(DataGoesHere!$B982="","",SUM(DJ$2:DJ982)/AVERAGE(DK:DK))</f>
        <v/>
      </c>
      <c r="DP982" s="19" t="str">
        <f>IF(DataGoesHere!B982="",IF($DD982="Forecast",(Output!E$48*IntermediateCalcs!CY982)+Output!G$48,""),(Output!E$48*IntermediateCalcs!CY982)+Output!G$48)</f>
        <v/>
      </c>
      <c r="DQ982" s="274" t="str">
        <f>IF(DP982="","",IF(IntermediateCalcs!$AO$9="Yes",IntermediateCalcs!DP982*$CX982,IntermediateCalcs!DP982))</f>
        <v/>
      </c>
      <c r="DR982" s="250" t="str">
        <f>IF(DataGoesHere!$B982="","",($CZ982-DQ982))</f>
        <v/>
      </c>
      <c r="DS982" s="250" t="str">
        <f>IF(DataGoesHere!$B982="","",ABS($CZ982-DQ982))</f>
        <v/>
      </c>
      <c r="DT982" s="250" t="str">
        <f>IF(DataGoesHere!$B982="","",DS982^2)</f>
        <v/>
      </c>
      <c r="DU982" s="249" t="str">
        <f>IF(DataGoesHere!$B982="","",DS982/$CZ982)</f>
        <v/>
      </c>
      <c r="DV982" s="250" t="str">
        <f>IF(DataGoesHere!$B982="","",SUM(DR$2:DR982)/AVERAGE(DS:DS))</f>
        <v/>
      </c>
      <c r="DX982" s="19" t="str">
        <f>IF(DataGoesHere!$B981="","",(DB976*(Output!$O$49/Output!$P$49))+(IntermediateCalcs!DB977*(Output!$M$49/Output!$P$49))+(IntermediateCalcs!DB978*(Output!$K$49/Output!$P$49))+(DB979*(Output!$I$49/Output!$P$49))+(IntermediateCalcs!DB980*(Output!$G$49/Output!$P$49))+(IntermediateCalcs!DB981*(Output!$E$49/Output!$P$49)))</f>
        <v/>
      </c>
      <c r="DY982" s="274" t="str">
        <f>IF(DX982="","",IF(IntermediateCalcs!$AO$9="Yes",IntermediateCalcs!DX982*$CX982,IntermediateCalcs!DX982))</f>
        <v/>
      </c>
      <c r="DZ982" s="250" t="str">
        <f>IF(DataGoesHere!$B982="","",($CZ982-DY982))</f>
        <v/>
      </c>
      <c r="EA982" s="250" t="str">
        <f>IF(DataGoesHere!$B982="","",ABS($CZ982-DY982))</f>
        <v/>
      </c>
      <c r="EB982" s="250" t="str">
        <f>IF(DataGoesHere!$B982="","",EA982^2)</f>
        <v/>
      </c>
      <c r="EC982" s="249" t="str">
        <f>IF(DataGoesHere!$B982="","",EA982/$CZ982)</f>
        <v/>
      </c>
      <c r="ED982" s="250" t="str">
        <f>IF(DataGoesHere!$B982="","",SUM(DZ$2:DZ982)/AVERAGE(EA:EA))</f>
        <v/>
      </c>
    </row>
    <row r="983" spans="20:134" x14ac:dyDescent="0.2">
      <c r="T983" s="240"/>
      <c r="U983" s="86"/>
      <c r="V983" s="86"/>
      <c r="W983" s="86"/>
      <c r="X983" s="86"/>
      <c r="Y983" s="86"/>
      <c r="Z983" s="86"/>
      <c r="AA983" s="86"/>
      <c r="AB983" s="86"/>
      <c r="AC983" s="245" t="str">
        <f>IF(DataGoesHere!$B983="","",(DataGoesHere!$B983/SUM(DataGoesHere!$B974:'DataGoesHere'!$B985)))</f>
        <v/>
      </c>
      <c r="AD983" s="86"/>
      <c r="AE983" s="241"/>
      <c r="CV983" s="310" t="str">
        <f>IF(DataGoesHere!B983="","",DataGoesHere!A983)</f>
        <v/>
      </c>
      <c r="CW983" s="271">
        <f t="shared" ca="1" si="38"/>
        <v>10</v>
      </c>
      <c r="CX983" s="272">
        <f t="shared" ca="1" si="39"/>
        <v>0.92557634012077306</v>
      </c>
      <c r="CY983" s="266">
        <f>DataGoesHere!A983</f>
        <v>982</v>
      </c>
      <c r="CZ983" s="19" t="str">
        <f>IF(DataGoesHere!B983="","",DataGoesHere!B983)</f>
        <v/>
      </c>
      <c r="DA983" s="19" t="str">
        <f>IF(DataGoesHere!B983="","",IF(AH$5="No",DataGoesHere!B983,DataGoesHere!B983-(AH$2*(DataGoesHere!A983-1))))</f>
        <v/>
      </c>
      <c r="DB983" s="19" t="str">
        <f>IF(DataGoesHere!B983="","",IF(AO$9="No",DataGoesHere!B983,DataGoesHere!B983/CX983))</f>
        <v/>
      </c>
      <c r="DC983" s="19" t="str">
        <f>IF(DataGoesHere!B983="","",IF(AO$9="No",DA983,DA983/CX983))</f>
        <v/>
      </c>
      <c r="DD983" s="293" t="str">
        <f>IF(CZ983="",IF(COUNTIF(DD$2:DD982,"Forecast")&lt;Output!E$43,"Forecast",""),"Actual")</f>
        <v/>
      </c>
      <c r="DF983" s="19" t="str">
        <f>IF(DataGoesHere!B982="",IF(DD983="Forecast",(Output!$E$47*IntermediateCalcs!DH982)+((1-Output!$E$47)*IntermediateCalcs!DF982),""),(Output!$E$47*IntermediateCalcs!DB982)+((1-Output!$E$47)*IntermediateCalcs!DF982))</f>
        <v/>
      </c>
      <c r="DG983" s="19" t="str">
        <f>IF(DataGoesHere!B982="",IF(DD983="Forecast",(Output!$G$47*(IntermediateCalcs!DF983-IntermediateCalcs!DF982))+((1-Output!$G$47)*IntermediateCalcs!DG982),""),(Output!$G$47*(IntermediateCalcs!DF983-IntermediateCalcs!DF982))+((1-Output!$G$47)*IntermediateCalcs!DG982))</f>
        <v/>
      </c>
      <c r="DH983" s="19" t="str">
        <f>IF(DataGoesHere!B982="",IF(DD983="Forecast",DF983+DG983,""),DF983+DG983)</f>
        <v/>
      </c>
      <c r="DI983" s="274" t="str">
        <f>IF(DH983="","",IF(IntermediateCalcs!$AO$9="Yes",IntermediateCalcs!DH983*$CX983,IntermediateCalcs!DH983))</f>
        <v/>
      </c>
      <c r="DJ983" s="250" t="str">
        <f>IF(DataGoesHere!$B983="","",($CZ983-DI983))</f>
        <v/>
      </c>
      <c r="DK983" s="250" t="str">
        <f>IF(DataGoesHere!$B983="","",ABS($CZ983-DI983))</f>
        <v/>
      </c>
      <c r="DL983" s="250" t="str">
        <f>IF(DataGoesHere!$B983="","",DK983^2)</f>
        <v/>
      </c>
      <c r="DM983" s="249" t="str">
        <f>IF(DataGoesHere!$B983="","",DK983/$CZ983)</f>
        <v/>
      </c>
      <c r="DN983" s="250" t="str">
        <f>IF(DataGoesHere!$B983="","",SUM(DJ$2:DJ983)/AVERAGE(DK:DK))</f>
        <v/>
      </c>
      <c r="DP983" s="19" t="str">
        <f>IF(DataGoesHere!B983="",IF($DD983="Forecast",(Output!E$48*IntermediateCalcs!CY983)+Output!G$48,""),(Output!E$48*IntermediateCalcs!CY983)+Output!G$48)</f>
        <v/>
      </c>
      <c r="DQ983" s="274" t="str">
        <f>IF(DP983="","",IF(IntermediateCalcs!$AO$9="Yes",IntermediateCalcs!DP983*$CX983,IntermediateCalcs!DP983))</f>
        <v/>
      </c>
      <c r="DR983" s="250" t="str">
        <f>IF(DataGoesHere!$B983="","",($CZ983-DQ983))</f>
        <v/>
      </c>
      <c r="DS983" s="250" t="str">
        <f>IF(DataGoesHere!$B983="","",ABS($CZ983-DQ983))</f>
        <v/>
      </c>
      <c r="DT983" s="250" t="str">
        <f>IF(DataGoesHere!$B983="","",DS983^2)</f>
        <v/>
      </c>
      <c r="DU983" s="249" t="str">
        <f>IF(DataGoesHere!$B983="","",DS983/$CZ983)</f>
        <v/>
      </c>
      <c r="DV983" s="250" t="str">
        <f>IF(DataGoesHere!$B983="","",SUM(DR$2:DR983)/AVERAGE(DS:DS))</f>
        <v/>
      </c>
      <c r="DX983" s="19" t="str">
        <f>IF(DataGoesHere!$B982="","",(DB977*(Output!$O$49/Output!$P$49))+(IntermediateCalcs!DB978*(Output!$M$49/Output!$P$49))+(IntermediateCalcs!DB979*(Output!$K$49/Output!$P$49))+(DB980*(Output!$I$49/Output!$P$49))+(IntermediateCalcs!DB981*(Output!$G$49/Output!$P$49))+(IntermediateCalcs!DB982*(Output!$E$49/Output!$P$49)))</f>
        <v/>
      </c>
      <c r="DY983" s="274" t="str">
        <f>IF(DX983="","",IF(IntermediateCalcs!$AO$9="Yes",IntermediateCalcs!DX983*$CX983,IntermediateCalcs!DX983))</f>
        <v/>
      </c>
      <c r="DZ983" s="250" t="str">
        <f>IF(DataGoesHere!$B983="","",($CZ983-DY983))</f>
        <v/>
      </c>
      <c r="EA983" s="250" t="str">
        <f>IF(DataGoesHere!$B983="","",ABS($CZ983-DY983))</f>
        <v/>
      </c>
      <c r="EB983" s="250" t="str">
        <f>IF(DataGoesHere!$B983="","",EA983^2)</f>
        <v/>
      </c>
      <c r="EC983" s="249" t="str">
        <f>IF(DataGoesHere!$B983="","",EA983/$CZ983)</f>
        <v/>
      </c>
      <c r="ED983" s="250" t="str">
        <f>IF(DataGoesHere!$B983="","",SUM(DZ$2:DZ983)/AVERAGE(EA:EA))</f>
        <v/>
      </c>
    </row>
    <row r="984" spans="20:134" x14ac:dyDescent="0.2">
      <c r="T984" s="240"/>
      <c r="U984" s="86"/>
      <c r="V984" s="86"/>
      <c r="W984" s="86"/>
      <c r="X984" s="86"/>
      <c r="Y984" s="86"/>
      <c r="Z984" s="86"/>
      <c r="AA984" s="86"/>
      <c r="AB984" s="86"/>
      <c r="AC984" s="86"/>
      <c r="AD984" s="245" t="str">
        <f>IF(DataGoesHere!$B984="","",(DataGoesHere!$B984/SUM(DataGoesHere!$B974:'DataGoesHere'!$B985)))</f>
        <v/>
      </c>
      <c r="AE984" s="241"/>
      <c r="CV984" s="310" t="str">
        <f>IF(DataGoesHere!B984="","",DataGoesHere!A984)</f>
        <v/>
      </c>
      <c r="CW984" s="271">
        <f t="shared" ca="1" si="38"/>
        <v>11</v>
      </c>
      <c r="CX984" s="272">
        <f t="shared" ca="1" si="39"/>
        <v>0.97463169608807265</v>
      </c>
      <c r="CY984" s="266">
        <f>DataGoesHere!A984</f>
        <v>983</v>
      </c>
      <c r="CZ984" s="19" t="str">
        <f>IF(DataGoesHere!B984="","",DataGoesHere!B984)</f>
        <v/>
      </c>
      <c r="DA984" s="19" t="str">
        <f>IF(DataGoesHere!B984="","",IF(AH$5="No",DataGoesHere!B984,DataGoesHere!B984-(AH$2*(DataGoesHere!A984-1))))</f>
        <v/>
      </c>
      <c r="DB984" s="19" t="str">
        <f>IF(DataGoesHere!B984="","",IF(AO$9="No",DataGoesHere!B984,DataGoesHere!B984/CX984))</f>
        <v/>
      </c>
      <c r="DC984" s="19" t="str">
        <f>IF(DataGoesHere!B984="","",IF(AO$9="No",DA984,DA984/CX984))</f>
        <v/>
      </c>
      <c r="DD984" s="293" t="str">
        <f>IF(CZ984="",IF(COUNTIF(DD$2:DD983,"Forecast")&lt;Output!E$43,"Forecast",""),"Actual")</f>
        <v/>
      </c>
      <c r="DF984" s="19" t="str">
        <f>IF(DataGoesHere!B983="",IF(DD984="Forecast",(Output!$E$47*IntermediateCalcs!DH983)+((1-Output!$E$47)*IntermediateCalcs!DF983),""),(Output!$E$47*IntermediateCalcs!DB983)+((1-Output!$E$47)*IntermediateCalcs!DF983))</f>
        <v/>
      </c>
      <c r="DG984" s="19" t="str">
        <f>IF(DataGoesHere!B983="",IF(DD984="Forecast",(Output!$G$47*(IntermediateCalcs!DF984-IntermediateCalcs!DF983))+((1-Output!$G$47)*IntermediateCalcs!DG983),""),(Output!$G$47*(IntermediateCalcs!DF984-IntermediateCalcs!DF983))+((1-Output!$G$47)*IntermediateCalcs!DG983))</f>
        <v/>
      </c>
      <c r="DH984" s="19" t="str">
        <f>IF(DataGoesHere!B983="",IF(DD984="Forecast",DF984+DG984,""),DF984+DG984)</f>
        <v/>
      </c>
      <c r="DI984" s="274" t="str">
        <f>IF(DH984="","",IF(IntermediateCalcs!$AO$9="Yes",IntermediateCalcs!DH984*$CX984,IntermediateCalcs!DH984))</f>
        <v/>
      </c>
      <c r="DJ984" s="250" t="str">
        <f>IF(DataGoesHere!$B984="","",($CZ984-DI984))</f>
        <v/>
      </c>
      <c r="DK984" s="250" t="str">
        <f>IF(DataGoesHere!$B984="","",ABS($CZ984-DI984))</f>
        <v/>
      </c>
      <c r="DL984" s="250" t="str">
        <f>IF(DataGoesHere!$B984="","",DK984^2)</f>
        <v/>
      </c>
      <c r="DM984" s="249" t="str">
        <f>IF(DataGoesHere!$B984="","",DK984/$CZ984)</f>
        <v/>
      </c>
      <c r="DN984" s="250" t="str">
        <f>IF(DataGoesHere!$B984="","",SUM(DJ$2:DJ984)/AVERAGE(DK:DK))</f>
        <v/>
      </c>
      <c r="DP984" s="19" t="str">
        <f>IF(DataGoesHere!B984="",IF($DD984="Forecast",(Output!E$48*IntermediateCalcs!CY984)+Output!G$48,""),(Output!E$48*IntermediateCalcs!CY984)+Output!G$48)</f>
        <v/>
      </c>
      <c r="DQ984" s="274" t="str">
        <f>IF(DP984="","",IF(IntermediateCalcs!$AO$9="Yes",IntermediateCalcs!DP984*$CX984,IntermediateCalcs!DP984))</f>
        <v/>
      </c>
      <c r="DR984" s="250" t="str">
        <f>IF(DataGoesHere!$B984="","",($CZ984-DQ984))</f>
        <v/>
      </c>
      <c r="DS984" s="250" t="str">
        <f>IF(DataGoesHere!$B984="","",ABS($CZ984-DQ984))</f>
        <v/>
      </c>
      <c r="DT984" s="250" t="str">
        <f>IF(DataGoesHere!$B984="","",DS984^2)</f>
        <v/>
      </c>
      <c r="DU984" s="249" t="str">
        <f>IF(DataGoesHere!$B984="","",DS984/$CZ984)</f>
        <v/>
      </c>
      <c r="DV984" s="250" t="str">
        <f>IF(DataGoesHere!$B984="","",SUM(DR$2:DR984)/AVERAGE(DS:DS))</f>
        <v/>
      </c>
      <c r="DX984" s="19" t="str">
        <f>IF(DataGoesHere!$B983="","",(DB978*(Output!$O$49/Output!$P$49))+(IntermediateCalcs!DB979*(Output!$M$49/Output!$P$49))+(IntermediateCalcs!DB980*(Output!$K$49/Output!$P$49))+(DB981*(Output!$I$49/Output!$P$49))+(IntermediateCalcs!DB982*(Output!$G$49/Output!$P$49))+(IntermediateCalcs!DB983*(Output!$E$49/Output!$P$49)))</f>
        <v/>
      </c>
      <c r="DY984" s="274" t="str">
        <f>IF(DX984="","",IF(IntermediateCalcs!$AO$9="Yes",IntermediateCalcs!DX984*$CX984,IntermediateCalcs!DX984))</f>
        <v/>
      </c>
      <c r="DZ984" s="250" t="str">
        <f>IF(DataGoesHere!$B984="","",($CZ984-DY984))</f>
        <v/>
      </c>
      <c r="EA984" s="250" t="str">
        <f>IF(DataGoesHere!$B984="","",ABS($CZ984-DY984))</f>
        <v/>
      </c>
      <c r="EB984" s="250" t="str">
        <f>IF(DataGoesHere!$B984="","",EA984^2)</f>
        <v/>
      </c>
      <c r="EC984" s="249" t="str">
        <f>IF(DataGoesHere!$B984="","",EA984/$CZ984)</f>
        <v/>
      </c>
      <c r="ED984" s="250" t="str">
        <f>IF(DataGoesHere!$B984="","",SUM(DZ$2:DZ984)/AVERAGE(EA:EA))</f>
        <v/>
      </c>
    </row>
    <row r="985" spans="20:134" x14ac:dyDescent="0.2">
      <c r="T985" s="242"/>
      <c r="U985" s="243"/>
      <c r="V985" s="243"/>
      <c r="W985" s="243"/>
      <c r="X985" s="243"/>
      <c r="Y985" s="243"/>
      <c r="Z985" s="243"/>
      <c r="AA985" s="243"/>
      <c r="AB985" s="243"/>
      <c r="AC985" s="243"/>
      <c r="AD985" s="243"/>
      <c r="AE985" s="246" t="str">
        <f>IF(DataGoesHere!$B985="","",(DataGoesHere!$B985/SUM(DataGoesHere!$B974:'DataGoesHere'!$B985)))</f>
        <v/>
      </c>
      <c r="CV985" s="310" t="str">
        <f>IF(DataGoesHere!B985="","",DataGoesHere!A985)</f>
        <v/>
      </c>
      <c r="CW985" s="271">
        <f t="shared" ca="1" si="38"/>
        <v>12</v>
      </c>
      <c r="CX985" s="272">
        <f t="shared" ca="1" si="39"/>
        <v>1.0054005237672714</v>
      </c>
      <c r="CY985" s="266">
        <f>DataGoesHere!A985</f>
        <v>984</v>
      </c>
      <c r="CZ985" s="19" t="str">
        <f>IF(DataGoesHere!B985="","",DataGoesHere!B985)</f>
        <v/>
      </c>
      <c r="DA985" s="19" t="str">
        <f>IF(DataGoesHere!B985="","",IF(AH$5="No",DataGoesHere!B985,DataGoesHere!B985-(AH$2*(DataGoesHere!A985-1))))</f>
        <v/>
      </c>
      <c r="DB985" s="19" t="str">
        <f>IF(DataGoesHere!B985="","",IF(AO$9="No",DataGoesHere!B985,DataGoesHere!B985/CX985))</f>
        <v/>
      </c>
      <c r="DC985" s="19" t="str">
        <f>IF(DataGoesHere!B985="","",IF(AO$9="No",DA985,DA985/CX985))</f>
        <v/>
      </c>
      <c r="DD985" s="293" t="str">
        <f>IF(CZ985="",IF(COUNTIF(DD$2:DD984,"Forecast")&lt;Output!E$43,"Forecast",""),"Actual")</f>
        <v/>
      </c>
      <c r="DF985" s="19" t="str">
        <f>IF(DataGoesHere!B984="",IF(DD985="Forecast",(Output!$E$47*IntermediateCalcs!DH984)+((1-Output!$E$47)*IntermediateCalcs!DF984),""),(Output!$E$47*IntermediateCalcs!DB984)+((1-Output!$E$47)*IntermediateCalcs!DF984))</f>
        <v/>
      </c>
      <c r="DG985" s="19" t="str">
        <f>IF(DataGoesHere!B984="",IF(DD985="Forecast",(Output!$G$47*(IntermediateCalcs!DF985-IntermediateCalcs!DF984))+((1-Output!$G$47)*IntermediateCalcs!DG984),""),(Output!$G$47*(IntermediateCalcs!DF985-IntermediateCalcs!DF984))+((1-Output!$G$47)*IntermediateCalcs!DG984))</f>
        <v/>
      </c>
      <c r="DH985" s="19" t="str">
        <f>IF(DataGoesHere!B984="",IF(DD985="Forecast",DF985+DG985,""),DF985+DG985)</f>
        <v/>
      </c>
      <c r="DI985" s="274" t="str">
        <f>IF(DH985="","",IF(IntermediateCalcs!$AO$9="Yes",IntermediateCalcs!DH985*$CX985,IntermediateCalcs!DH985))</f>
        <v/>
      </c>
      <c r="DJ985" s="250" t="str">
        <f>IF(DataGoesHere!$B985="","",($CZ985-DI985))</f>
        <v/>
      </c>
      <c r="DK985" s="250" t="str">
        <f>IF(DataGoesHere!$B985="","",ABS($CZ985-DI985))</f>
        <v/>
      </c>
      <c r="DL985" s="250" t="str">
        <f>IF(DataGoesHere!$B985="","",DK985^2)</f>
        <v/>
      </c>
      <c r="DM985" s="249" t="str">
        <f>IF(DataGoesHere!$B985="","",DK985/$CZ985)</f>
        <v/>
      </c>
      <c r="DN985" s="250" t="str">
        <f>IF(DataGoesHere!$B985="","",SUM(DJ$2:DJ985)/AVERAGE(DK:DK))</f>
        <v/>
      </c>
      <c r="DP985" s="19" t="str">
        <f>IF(DataGoesHere!B985="",IF($DD985="Forecast",(Output!E$48*IntermediateCalcs!CY985)+Output!G$48,""),(Output!E$48*IntermediateCalcs!CY985)+Output!G$48)</f>
        <v/>
      </c>
      <c r="DQ985" s="274" t="str">
        <f>IF(DP985="","",IF(IntermediateCalcs!$AO$9="Yes",IntermediateCalcs!DP985*$CX985,IntermediateCalcs!DP985))</f>
        <v/>
      </c>
      <c r="DR985" s="250" t="str">
        <f>IF(DataGoesHere!$B985="","",($CZ985-DQ985))</f>
        <v/>
      </c>
      <c r="DS985" s="250" t="str">
        <f>IF(DataGoesHere!$B985="","",ABS($CZ985-DQ985))</f>
        <v/>
      </c>
      <c r="DT985" s="250" t="str">
        <f>IF(DataGoesHere!$B985="","",DS985^2)</f>
        <v/>
      </c>
      <c r="DU985" s="249" t="str">
        <f>IF(DataGoesHere!$B985="","",DS985/$CZ985)</f>
        <v/>
      </c>
      <c r="DV985" s="250" t="str">
        <f>IF(DataGoesHere!$B985="","",SUM(DR$2:DR985)/AVERAGE(DS:DS))</f>
        <v/>
      </c>
      <c r="DX985" s="19" t="str">
        <f>IF(DataGoesHere!$B984="","",(DB979*(Output!$O$49/Output!$P$49))+(IntermediateCalcs!DB980*(Output!$M$49/Output!$P$49))+(IntermediateCalcs!DB981*(Output!$K$49/Output!$P$49))+(DB982*(Output!$I$49/Output!$P$49))+(IntermediateCalcs!DB983*(Output!$G$49/Output!$P$49))+(IntermediateCalcs!DB984*(Output!$E$49/Output!$P$49)))</f>
        <v/>
      </c>
      <c r="DY985" s="274" t="str">
        <f>IF(DX985="","",IF(IntermediateCalcs!$AO$9="Yes",IntermediateCalcs!DX985*$CX985,IntermediateCalcs!DX985))</f>
        <v/>
      </c>
      <c r="DZ985" s="250" t="str">
        <f>IF(DataGoesHere!$B985="","",($CZ985-DY985))</f>
        <v/>
      </c>
      <c r="EA985" s="250" t="str">
        <f>IF(DataGoesHere!$B985="","",ABS($CZ985-DY985))</f>
        <v/>
      </c>
      <c r="EB985" s="250" t="str">
        <f>IF(DataGoesHere!$B985="","",EA985^2)</f>
        <v/>
      </c>
      <c r="EC985" s="249" t="str">
        <f>IF(DataGoesHere!$B985="","",EA985/$CZ985)</f>
        <v/>
      </c>
      <c r="ED985" s="250" t="str">
        <f>IF(DataGoesHere!$B985="","",SUM(DZ$2:DZ985)/AVERAGE(EA:EA))</f>
        <v/>
      </c>
    </row>
    <row r="986" spans="20:134" x14ac:dyDescent="0.2">
      <c r="T986" s="244" t="str">
        <f>IF(DataGoesHere!$B986="","",(DataGoesHere!$B986/SUM(DataGoesHere!$B986:'DataGoesHere'!$B997)))</f>
        <v/>
      </c>
      <c r="U986" s="238"/>
      <c r="V986" s="238"/>
      <c r="W986" s="238"/>
      <c r="X986" s="238"/>
      <c r="Y986" s="238"/>
      <c r="Z986" s="238"/>
      <c r="AA986" s="238"/>
      <c r="AB986" s="238"/>
      <c r="AC986" s="238"/>
      <c r="AD986" s="238"/>
      <c r="AE986" s="239"/>
      <c r="CV986" s="310" t="str">
        <f>IF(DataGoesHere!B986="","",DataGoesHere!A986)</f>
        <v/>
      </c>
      <c r="CW986" s="271">
        <f t="shared" ca="1" si="38"/>
        <v>1</v>
      </c>
      <c r="CX986" s="272">
        <f t="shared" ca="1" si="39"/>
        <v>1.3236179355303281</v>
      </c>
      <c r="CY986" s="266">
        <f>DataGoesHere!A986</f>
        <v>985</v>
      </c>
      <c r="CZ986" s="19" t="str">
        <f>IF(DataGoesHere!B986="","",DataGoesHere!B986)</f>
        <v/>
      </c>
      <c r="DA986" s="19" t="str">
        <f>IF(DataGoesHere!B986="","",IF(AH$5="No",DataGoesHere!B986,DataGoesHere!B986-(AH$2*(DataGoesHere!A986-1))))</f>
        <v/>
      </c>
      <c r="DB986" s="19" t="str">
        <f>IF(DataGoesHere!B986="","",IF(AO$9="No",DataGoesHere!B986,DataGoesHere!B986/CX986))</f>
        <v/>
      </c>
      <c r="DC986" s="19" t="str">
        <f>IF(DataGoesHere!B986="","",IF(AO$9="No",DA986,DA986/CX986))</f>
        <v/>
      </c>
      <c r="DD986" s="293" t="str">
        <f>IF(CZ986="",IF(COUNTIF(DD$2:DD985,"Forecast")&lt;Output!E$43,"Forecast",""),"Actual")</f>
        <v/>
      </c>
      <c r="DF986" s="19" t="str">
        <f>IF(DataGoesHere!B985="",IF(DD986="Forecast",(Output!$E$47*IntermediateCalcs!DH985)+((1-Output!$E$47)*IntermediateCalcs!DF985),""),(Output!$E$47*IntermediateCalcs!DB985)+((1-Output!$E$47)*IntermediateCalcs!DF985))</f>
        <v/>
      </c>
      <c r="DG986" s="19" t="str">
        <f>IF(DataGoesHere!B985="",IF(DD986="Forecast",(Output!$G$47*(IntermediateCalcs!DF986-IntermediateCalcs!DF985))+((1-Output!$G$47)*IntermediateCalcs!DG985),""),(Output!$G$47*(IntermediateCalcs!DF986-IntermediateCalcs!DF985))+((1-Output!$G$47)*IntermediateCalcs!DG985))</f>
        <v/>
      </c>
      <c r="DH986" s="19" t="str">
        <f>IF(DataGoesHere!B985="",IF(DD986="Forecast",DF986+DG986,""),DF986+DG986)</f>
        <v/>
      </c>
      <c r="DI986" s="274" t="str">
        <f>IF(DH986="","",IF(IntermediateCalcs!$AO$9="Yes",IntermediateCalcs!DH986*$CX986,IntermediateCalcs!DH986))</f>
        <v/>
      </c>
      <c r="DJ986" s="250" t="str">
        <f>IF(DataGoesHere!$B986="","",($CZ986-DI986))</f>
        <v/>
      </c>
      <c r="DK986" s="250" t="str">
        <f>IF(DataGoesHere!$B986="","",ABS($CZ986-DI986))</f>
        <v/>
      </c>
      <c r="DL986" s="250" t="str">
        <f>IF(DataGoesHere!$B986="","",DK986^2)</f>
        <v/>
      </c>
      <c r="DM986" s="249" t="str">
        <f>IF(DataGoesHere!$B986="","",DK986/$CZ986)</f>
        <v/>
      </c>
      <c r="DN986" s="250" t="str">
        <f>IF(DataGoesHere!$B986="","",SUM(DJ$2:DJ986)/AVERAGE(DK:DK))</f>
        <v/>
      </c>
      <c r="DP986" s="19" t="str">
        <f>IF(DataGoesHere!B986="",IF($DD986="Forecast",(Output!E$48*IntermediateCalcs!CY986)+Output!G$48,""),(Output!E$48*IntermediateCalcs!CY986)+Output!G$48)</f>
        <v/>
      </c>
      <c r="DQ986" s="274" t="str">
        <f>IF(DP986="","",IF(IntermediateCalcs!$AO$9="Yes",IntermediateCalcs!DP986*$CX986,IntermediateCalcs!DP986))</f>
        <v/>
      </c>
      <c r="DR986" s="250" t="str">
        <f>IF(DataGoesHere!$B986="","",($CZ986-DQ986))</f>
        <v/>
      </c>
      <c r="DS986" s="250" t="str">
        <f>IF(DataGoesHere!$B986="","",ABS($CZ986-DQ986))</f>
        <v/>
      </c>
      <c r="DT986" s="250" t="str">
        <f>IF(DataGoesHere!$B986="","",DS986^2)</f>
        <v/>
      </c>
      <c r="DU986" s="249" t="str">
        <f>IF(DataGoesHere!$B986="","",DS986/$CZ986)</f>
        <v/>
      </c>
      <c r="DV986" s="250" t="str">
        <f>IF(DataGoesHere!$B986="","",SUM(DR$2:DR986)/AVERAGE(DS:DS))</f>
        <v/>
      </c>
      <c r="DX986" s="19" t="str">
        <f>IF(DataGoesHere!$B985="","",(DB980*(Output!$O$49/Output!$P$49))+(IntermediateCalcs!DB981*(Output!$M$49/Output!$P$49))+(IntermediateCalcs!DB982*(Output!$K$49/Output!$P$49))+(DB983*(Output!$I$49/Output!$P$49))+(IntermediateCalcs!DB984*(Output!$G$49/Output!$P$49))+(IntermediateCalcs!DB985*(Output!$E$49/Output!$P$49)))</f>
        <v/>
      </c>
      <c r="DY986" s="274" t="str">
        <f>IF(DX986="","",IF(IntermediateCalcs!$AO$9="Yes",IntermediateCalcs!DX986*$CX986,IntermediateCalcs!DX986))</f>
        <v/>
      </c>
      <c r="DZ986" s="250" t="str">
        <f>IF(DataGoesHere!$B986="","",($CZ986-DY986))</f>
        <v/>
      </c>
      <c r="EA986" s="250" t="str">
        <f>IF(DataGoesHere!$B986="","",ABS($CZ986-DY986))</f>
        <v/>
      </c>
      <c r="EB986" s="250" t="str">
        <f>IF(DataGoesHere!$B986="","",EA986^2)</f>
        <v/>
      </c>
      <c r="EC986" s="249" t="str">
        <f>IF(DataGoesHere!$B986="","",EA986/$CZ986)</f>
        <v/>
      </c>
      <c r="ED986" s="250" t="str">
        <f>IF(DataGoesHere!$B986="","",SUM(DZ$2:DZ986)/AVERAGE(EA:EA))</f>
        <v/>
      </c>
    </row>
    <row r="987" spans="20:134" x14ac:dyDescent="0.2">
      <c r="T987" s="240"/>
      <c r="U987" s="245" t="str">
        <f>IF(DataGoesHere!$B987="","",(DataGoesHere!$B987/SUM(DataGoesHere!$B987:'DataGoesHere'!$B997)))</f>
        <v/>
      </c>
      <c r="V987" s="86"/>
      <c r="W987" s="86"/>
      <c r="X987" s="86"/>
      <c r="Y987" s="86"/>
      <c r="Z987" s="86"/>
      <c r="AA987" s="86"/>
      <c r="AB987" s="86"/>
      <c r="AC987" s="86"/>
      <c r="AD987" s="86"/>
      <c r="AE987" s="241"/>
      <c r="CV987" s="310" t="str">
        <f>IF(DataGoesHere!B987="","",DataGoesHere!A987)</f>
        <v/>
      </c>
      <c r="CW987" s="271">
        <f t="shared" ca="1" si="38"/>
        <v>2</v>
      </c>
      <c r="CX987" s="272">
        <f t="shared" ca="1" si="39"/>
        <v>0.80574490527728204</v>
      </c>
      <c r="CY987" s="266">
        <f>DataGoesHere!A987</f>
        <v>986</v>
      </c>
      <c r="CZ987" s="19" t="str">
        <f>IF(DataGoesHere!B987="","",DataGoesHere!B987)</f>
        <v/>
      </c>
      <c r="DA987" s="19" t="str">
        <f>IF(DataGoesHere!B987="","",IF(AH$5="No",DataGoesHere!B987,DataGoesHere!B987-(AH$2*(DataGoesHere!A987-1))))</f>
        <v/>
      </c>
      <c r="DB987" s="19" t="str">
        <f>IF(DataGoesHere!B987="","",IF(AO$9="No",DataGoesHere!B987,DataGoesHere!B987/CX987))</f>
        <v/>
      </c>
      <c r="DC987" s="19" t="str">
        <f>IF(DataGoesHere!B987="","",IF(AO$9="No",DA987,DA987/CX987))</f>
        <v/>
      </c>
      <c r="DD987" s="293" t="str">
        <f>IF(CZ987="",IF(COUNTIF(DD$2:DD986,"Forecast")&lt;Output!E$43,"Forecast",""),"Actual")</f>
        <v/>
      </c>
      <c r="DF987" s="19" t="str">
        <f>IF(DataGoesHere!B986="",IF(DD987="Forecast",(Output!$E$47*IntermediateCalcs!DH986)+((1-Output!$E$47)*IntermediateCalcs!DF986),""),(Output!$E$47*IntermediateCalcs!DB986)+((1-Output!$E$47)*IntermediateCalcs!DF986))</f>
        <v/>
      </c>
      <c r="DG987" s="19" t="str">
        <f>IF(DataGoesHere!B986="",IF(DD987="Forecast",(Output!$G$47*(IntermediateCalcs!DF987-IntermediateCalcs!DF986))+((1-Output!$G$47)*IntermediateCalcs!DG986),""),(Output!$G$47*(IntermediateCalcs!DF987-IntermediateCalcs!DF986))+((1-Output!$G$47)*IntermediateCalcs!DG986))</f>
        <v/>
      </c>
      <c r="DH987" s="19" t="str">
        <f>IF(DataGoesHere!B986="",IF(DD987="Forecast",DF987+DG987,""),DF987+DG987)</f>
        <v/>
      </c>
      <c r="DI987" s="274" t="str">
        <f>IF(DH987="","",IF(IntermediateCalcs!$AO$9="Yes",IntermediateCalcs!DH987*$CX987,IntermediateCalcs!DH987))</f>
        <v/>
      </c>
      <c r="DJ987" s="250" t="str">
        <f>IF(DataGoesHere!$B987="","",($CZ987-DI987))</f>
        <v/>
      </c>
      <c r="DK987" s="250" t="str">
        <f>IF(DataGoesHere!$B987="","",ABS($CZ987-DI987))</f>
        <v/>
      </c>
      <c r="DL987" s="250" t="str">
        <f>IF(DataGoesHere!$B987="","",DK987^2)</f>
        <v/>
      </c>
      <c r="DM987" s="249" t="str">
        <f>IF(DataGoesHere!$B987="","",DK987/$CZ987)</f>
        <v/>
      </c>
      <c r="DN987" s="250" t="str">
        <f>IF(DataGoesHere!$B987="","",SUM(DJ$2:DJ987)/AVERAGE(DK:DK))</f>
        <v/>
      </c>
      <c r="DP987" s="19" t="str">
        <f>IF(DataGoesHere!B987="",IF($DD987="Forecast",(Output!E$48*IntermediateCalcs!CY987)+Output!G$48,""),(Output!E$48*IntermediateCalcs!CY987)+Output!G$48)</f>
        <v/>
      </c>
      <c r="DQ987" s="274" t="str">
        <f>IF(DP987="","",IF(IntermediateCalcs!$AO$9="Yes",IntermediateCalcs!DP987*$CX987,IntermediateCalcs!DP987))</f>
        <v/>
      </c>
      <c r="DR987" s="250" t="str">
        <f>IF(DataGoesHere!$B987="","",($CZ987-DQ987))</f>
        <v/>
      </c>
      <c r="DS987" s="250" t="str">
        <f>IF(DataGoesHere!$B987="","",ABS($CZ987-DQ987))</f>
        <v/>
      </c>
      <c r="DT987" s="250" t="str">
        <f>IF(DataGoesHere!$B987="","",DS987^2)</f>
        <v/>
      </c>
      <c r="DU987" s="249" t="str">
        <f>IF(DataGoesHere!$B987="","",DS987/$CZ987)</f>
        <v/>
      </c>
      <c r="DV987" s="250" t="str">
        <f>IF(DataGoesHere!$B987="","",SUM(DR$2:DR987)/AVERAGE(DS:DS))</f>
        <v/>
      </c>
      <c r="DX987" s="19" t="str">
        <f>IF(DataGoesHere!$B986="","",(DB981*(Output!$O$49/Output!$P$49))+(IntermediateCalcs!DB982*(Output!$M$49/Output!$P$49))+(IntermediateCalcs!DB983*(Output!$K$49/Output!$P$49))+(DB984*(Output!$I$49/Output!$P$49))+(IntermediateCalcs!DB985*(Output!$G$49/Output!$P$49))+(IntermediateCalcs!DB986*(Output!$E$49/Output!$P$49)))</f>
        <v/>
      </c>
      <c r="DY987" s="274" t="str">
        <f>IF(DX987="","",IF(IntermediateCalcs!$AO$9="Yes",IntermediateCalcs!DX987*$CX987,IntermediateCalcs!DX987))</f>
        <v/>
      </c>
      <c r="DZ987" s="250" t="str">
        <f>IF(DataGoesHere!$B987="","",($CZ987-DY987))</f>
        <v/>
      </c>
      <c r="EA987" s="250" t="str">
        <f>IF(DataGoesHere!$B987="","",ABS($CZ987-DY987))</f>
        <v/>
      </c>
      <c r="EB987" s="250" t="str">
        <f>IF(DataGoesHere!$B987="","",EA987^2)</f>
        <v/>
      </c>
      <c r="EC987" s="249" t="str">
        <f>IF(DataGoesHere!$B987="","",EA987/$CZ987)</f>
        <v/>
      </c>
      <c r="ED987" s="250" t="str">
        <f>IF(DataGoesHere!$B987="","",SUM(DZ$2:DZ987)/AVERAGE(EA:EA))</f>
        <v/>
      </c>
    </row>
    <row r="988" spans="20:134" x14ac:dyDescent="0.2">
      <c r="T988" s="240"/>
      <c r="U988" s="86"/>
      <c r="V988" s="245" t="str">
        <f>IF(DataGoesHere!$B988="","",(DataGoesHere!$B988/SUM(DataGoesHere!$B986:'DataGoesHere'!$B997)))</f>
        <v/>
      </c>
      <c r="W988" s="86"/>
      <c r="X988" s="86"/>
      <c r="Y988" s="86"/>
      <c r="Z988" s="86"/>
      <c r="AA988" s="86"/>
      <c r="AB988" s="86"/>
      <c r="AC988" s="86"/>
      <c r="AD988" s="86"/>
      <c r="AE988" s="241"/>
      <c r="CV988" s="310" t="str">
        <f>IF(DataGoesHere!B988="","",DataGoesHere!A988)</f>
        <v/>
      </c>
      <c r="CW988" s="271">
        <f t="shared" ca="1" si="38"/>
        <v>3</v>
      </c>
      <c r="CX988" s="272">
        <f t="shared" ca="1" si="39"/>
        <v>0.79862940076451561</v>
      </c>
      <c r="CY988" s="266">
        <f>DataGoesHere!A988</f>
        <v>987</v>
      </c>
      <c r="CZ988" s="19" t="str">
        <f>IF(DataGoesHere!B988="","",DataGoesHere!B988)</f>
        <v/>
      </c>
      <c r="DA988" s="19" t="str">
        <f>IF(DataGoesHere!B988="","",IF(AH$5="No",DataGoesHere!B988,DataGoesHere!B988-(AH$2*(DataGoesHere!A988-1))))</f>
        <v/>
      </c>
      <c r="DB988" s="19" t="str">
        <f>IF(DataGoesHere!B988="","",IF(AO$9="No",DataGoesHere!B988,DataGoesHere!B988/CX988))</f>
        <v/>
      </c>
      <c r="DC988" s="19" t="str">
        <f>IF(DataGoesHere!B988="","",IF(AO$9="No",DA988,DA988/CX988))</f>
        <v/>
      </c>
      <c r="DD988" s="293" t="str">
        <f>IF(CZ988="",IF(COUNTIF(DD$2:DD987,"Forecast")&lt;Output!E$43,"Forecast",""),"Actual")</f>
        <v/>
      </c>
      <c r="DF988" s="19" t="str">
        <f>IF(DataGoesHere!B987="",IF(DD988="Forecast",(Output!$E$47*IntermediateCalcs!DH987)+((1-Output!$E$47)*IntermediateCalcs!DF987),""),(Output!$E$47*IntermediateCalcs!DB987)+((1-Output!$E$47)*IntermediateCalcs!DF987))</f>
        <v/>
      </c>
      <c r="DG988" s="19" t="str">
        <f>IF(DataGoesHere!B987="",IF(DD988="Forecast",(Output!$G$47*(IntermediateCalcs!DF988-IntermediateCalcs!DF987))+((1-Output!$G$47)*IntermediateCalcs!DG987),""),(Output!$G$47*(IntermediateCalcs!DF988-IntermediateCalcs!DF987))+((1-Output!$G$47)*IntermediateCalcs!DG987))</f>
        <v/>
      </c>
      <c r="DH988" s="19" t="str">
        <f>IF(DataGoesHere!B987="",IF(DD988="Forecast",DF988+DG988,""),DF988+DG988)</f>
        <v/>
      </c>
      <c r="DI988" s="274" t="str">
        <f>IF(DH988="","",IF(IntermediateCalcs!$AO$9="Yes",IntermediateCalcs!DH988*$CX988,IntermediateCalcs!DH988))</f>
        <v/>
      </c>
      <c r="DJ988" s="250" t="str">
        <f>IF(DataGoesHere!$B988="","",($CZ988-DI988))</f>
        <v/>
      </c>
      <c r="DK988" s="250" t="str">
        <f>IF(DataGoesHere!$B988="","",ABS($CZ988-DI988))</f>
        <v/>
      </c>
      <c r="DL988" s="250" t="str">
        <f>IF(DataGoesHere!$B988="","",DK988^2)</f>
        <v/>
      </c>
      <c r="DM988" s="249" t="str">
        <f>IF(DataGoesHere!$B988="","",DK988/$CZ988)</f>
        <v/>
      </c>
      <c r="DN988" s="250" t="str">
        <f>IF(DataGoesHere!$B988="","",SUM(DJ$2:DJ988)/AVERAGE(DK:DK))</f>
        <v/>
      </c>
      <c r="DP988" s="19" t="str">
        <f>IF(DataGoesHere!B988="",IF($DD988="Forecast",(Output!E$48*IntermediateCalcs!CY988)+Output!G$48,""),(Output!E$48*IntermediateCalcs!CY988)+Output!G$48)</f>
        <v/>
      </c>
      <c r="DQ988" s="274" t="str">
        <f>IF(DP988="","",IF(IntermediateCalcs!$AO$9="Yes",IntermediateCalcs!DP988*$CX988,IntermediateCalcs!DP988))</f>
        <v/>
      </c>
      <c r="DR988" s="250" t="str">
        <f>IF(DataGoesHere!$B988="","",($CZ988-DQ988))</f>
        <v/>
      </c>
      <c r="DS988" s="250" t="str">
        <f>IF(DataGoesHere!$B988="","",ABS($CZ988-DQ988))</f>
        <v/>
      </c>
      <c r="DT988" s="250" t="str">
        <f>IF(DataGoesHere!$B988="","",DS988^2)</f>
        <v/>
      </c>
      <c r="DU988" s="249" t="str">
        <f>IF(DataGoesHere!$B988="","",DS988/$CZ988)</f>
        <v/>
      </c>
      <c r="DV988" s="250" t="str">
        <f>IF(DataGoesHere!$B988="","",SUM(DR$2:DR988)/AVERAGE(DS:DS))</f>
        <v/>
      </c>
      <c r="DX988" s="19" t="str">
        <f>IF(DataGoesHere!$B987="","",(DB982*(Output!$O$49/Output!$P$49))+(IntermediateCalcs!DB983*(Output!$M$49/Output!$P$49))+(IntermediateCalcs!DB984*(Output!$K$49/Output!$P$49))+(DB985*(Output!$I$49/Output!$P$49))+(IntermediateCalcs!DB986*(Output!$G$49/Output!$P$49))+(IntermediateCalcs!DB987*(Output!$E$49/Output!$P$49)))</f>
        <v/>
      </c>
      <c r="DY988" s="274" t="str">
        <f>IF(DX988="","",IF(IntermediateCalcs!$AO$9="Yes",IntermediateCalcs!DX988*$CX988,IntermediateCalcs!DX988))</f>
        <v/>
      </c>
      <c r="DZ988" s="250" t="str">
        <f>IF(DataGoesHere!$B988="","",($CZ988-DY988))</f>
        <v/>
      </c>
      <c r="EA988" s="250" t="str">
        <f>IF(DataGoesHere!$B988="","",ABS($CZ988-DY988))</f>
        <v/>
      </c>
      <c r="EB988" s="250" t="str">
        <f>IF(DataGoesHere!$B988="","",EA988^2)</f>
        <v/>
      </c>
      <c r="EC988" s="249" t="str">
        <f>IF(DataGoesHere!$B988="","",EA988/$CZ988)</f>
        <v/>
      </c>
      <c r="ED988" s="250" t="str">
        <f>IF(DataGoesHere!$B988="","",SUM(DZ$2:DZ988)/AVERAGE(EA:EA))</f>
        <v/>
      </c>
    </row>
    <row r="989" spans="20:134" x14ac:dyDescent="0.2">
      <c r="T989" s="240"/>
      <c r="U989" s="86"/>
      <c r="V989" s="86"/>
      <c r="W989" s="245" t="str">
        <f>IF(DataGoesHere!$B989="","",(DataGoesHere!$B989/SUM(DataGoesHere!$B986:'DataGoesHere'!$B997)))</f>
        <v/>
      </c>
      <c r="X989" s="86"/>
      <c r="Y989" s="86"/>
      <c r="Z989" s="86"/>
      <c r="AA989" s="86"/>
      <c r="AB989" s="86"/>
      <c r="AC989" s="86"/>
      <c r="AD989" s="86"/>
      <c r="AE989" s="241"/>
      <c r="CV989" s="310" t="str">
        <f>IF(DataGoesHere!B989="","",DataGoesHere!A989)</f>
        <v/>
      </c>
      <c r="CW989" s="271">
        <f t="shared" ca="1" si="38"/>
        <v>4</v>
      </c>
      <c r="CX989" s="272">
        <f t="shared" ca="1" si="39"/>
        <v>1.0149292433706087</v>
      </c>
      <c r="CY989" s="266">
        <f>DataGoesHere!A989</f>
        <v>988</v>
      </c>
      <c r="CZ989" s="19" t="str">
        <f>IF(DataGoesHere!B989="","",DataGoesHere!B989)</f>
        <v/>
      </c>
      <c r="DA989" s="19" t="str">
        <f>IF(DataGoesHere!B989="","",IF(AH$5="No",DataGoesHere!B989,DataGoesHere!B989-(AH$2*(DataGoesHere!A989-1))))</f>
        <v/>
      </c>
      <c r="DB989" s="19" t="str">
        <f>IF(DataGoesHere!B989="","",IF(AO$9="No",DataGoesHere!B989,DataGoesHere!B989/CX989))</f>
        <v/>
      </c>
      <c r="DC989" s="19" t="str">
        <f>IF(DataGoesHere!B989="","",IF(AO$9="No",DA989,DA989/CX989))</f>
        <v/>
      </c>
      <c r="DD989" s="293" t="str">
        <f>IF(CZ989="",IF(COUNTIF(DD$2:DD988,"Forecast")&lt;Output!E$43,"Forecast",""),"Actual")</f>
        <v/>
      </c>
      <c r="DF989" s="19" t="str">
        <f>IF(DataGoesHere!B988="",IF(DD989="Forecast",(Output!$E$47*IntermediateCalcs!DH988)+((1-Output!$E$47)*IntermediateCalcs!DF988),""),(Output!$E$47*IntermediateCalcs!DB988)+((1-Output!$E$47)*IntermediateCalcs!DF988))</f>
        <v/>
      </c>
      <c r="DG989" s="19" t="str">
        <f>IF(DataGoesHere!B988="",IF(DD989="Forecast",(Output!$G$47*(IntermediateCalcs!DF989-IntermediateCalcs!DF988))+((1-Output!$G$47)*IntermediateCalcs!DG988),""),(Output!$G$47*(IntermediateCalcs!DF989-IntermediateCalcs!DF988))+((1-Output!$G$47)*IntermediateCalcs!DG988))</f>
        <v/>
      </c>
      <c r="DH989" s="19" t="str">
        <f>IF(DataGoesHere!B988="",IF(DD989="Forecast",DF989+DG989,""),DF989+DG989)</f>
        <v/>
      </c>
      <c r="DI989" s="274" t="str">
        <f>IF(DH989="","",IF(IntermediateCalcs!$AO$9="Yes",IntermediateCalcs!DH989*$CX989,IntermediateCalcs!DH989))</f>
        <v/>
      </c>
      <c r="DJ989" s="250" t="str">
        <f>IF(DataGoesHere!$B989="","",($CZ989-DI989))</f>
        <v/>
      </c>
      <c r="DK989" s="250" t="str">
        <f>IF(DataGoesHere!$B989="","",ABS($CZ989-DI989))</f>
        <v/>
      </c>
      <c r="DL989" s="250" t="str">
        <f>IF(DataGoesHere!$B989="","",DK989^2)</f>
        <v/>
      </c>
      <c r="DM989" s="249" t="str">
        <f>IF(DataGoesHere!$B989="","",DK989/$CZ989)</f>
        <v/>
      </c>
      <c r="DN989" s="250" t="str">
        <f>IF(DataGoesHere!$B989="","",SUM(DJ$2:DJ989)/AVERAGE(DK:DK))</f>
        <v/>
      </c>
      <c r="DP989" s="19" t="str">
        <f>IF(DataGoesHere!B989="",IF($DD989="Forecast",(Output!E$48*IntermediateCalcs!CY989)+Output!G$48,""),(Output!E$48*IntermediateCalcs!CY989)+Output!G$48)</f>
        <v/>
      </c>
      <c r="DQ989" s="274" t="str">
        <f>IF(DP989="","",IF(IntermediateCalcs!$AO$9="Yes",IntermediateCalcs!DP989*$CX989,IntermediateCalcs!DP989))</f>
        <v/>
      </c>
      <c r="DR989" s="250" t="str">
        <f>IF(DataGoesHere!$B989="","",($CZ989-DQ989))</f>
        <v/>
      </c>
      <c r="DS989" s="250" t="str">
        <f>IF(DataGoesHere!$B989="","",ABS($CZ989-DQ989))</f>
        <v/>
      </c>
      <c r="DT989" s="250" t="str">
        <f>IF(DataGoesHere!$B989="","",DS989^2)</f>
        <v/>
      </c>
      <c r="DU989" s="249" t="str">
        <f>IF(DataGoesHere!$B989="","",DS989/$CZ989)</f>
        <v/>
      </c>
      <c r="DV989" s="250" t="str">
        <f>IF(DataGoesHere!$B989="","",SUM(DR$2:DR989)/AVERAGE(DS:DS))</f>
        <v/>
      </c>
      <c r="DX989" s="19" t="str">
        <f>IF(DataGoesHere!$B988="","",(DB983*(Output!$O$49/Output!$P$49))+(IntermediateCalcs!DB984*(Output!$M$49/Output!$P$49))+(IntermediateCalcs!DB985*(Output!$K$49/Output!$P$49))+(DB986*(Output!$I$49/Output!$P$49))+(IntermediateCalcs!DB987*(Output!$G$49/Output!$P$49))+(IntermediateCalcs!DB988*(Output!$E$49/Output!$P$49)))</f>
        <v/>
      </c>
      <c r="DY989" s="274" t="str">
        <f>IF(DX989="","",IF(IntermediateCalcs!$AO$9="Yes",IntermediateCalcs!DX989*$CX989,IntermediateCalcs!DX989))</f>
        <v/>
      </c>
      <c r="DZ989" s="250" t="str">
        <f>IF(DataGoesHere!$B989="","",($CZ989-DY989))</f>
        <v/>
      </c>
      <c r="EA989" s="250" t="str">
        <f>IF(DataGoesHere!$B989="","",ABS($CZ989-DY989))</f>
        <v/>
      </c>
      <c r="EB989" s="250" t="str">
        <f>IF(DataGoesHere!$B989="","",EA989^2)</f>
        <v/>
      </c>
      <c r="EC989" s="249" t="str">
        <f>IF(DataGoesHere!$B989="","",EA989/$CZ989)</f>
        <v/>
      </c>
      <c r="ED989" s="250" t="str">
        <f>IF(DataGoesHere!$B989="","",SUM(DZ$2:DZ989)/AVERAGE(EA:EA))</f>
        <v/>
      </c>
    </row>
    <row r="990" spans="20:134" x14ac:dyDescent="0.2">
      <c r="T990" s="240"/>
      <c r="U990" s="86"/>
      <c r="V990" s="86"/>
      <c r="W990" s="86"/>
      <c r="X990" s="245" t="str">
        <f>IF(DataGoesHere!$B990="","",(DataGoesHere!$B990/SUM(DataGoesHere!$B986:'DataGoesHere'!$B997)))</f>
        <v/>
      </c>
      <c r="Y990" s="86"/>
      <c r="Z990" s="86"/>
      <c r="AA990" s="86"/>
      <c r="AB990" s="86"/>
      <c r="AC990" s="86"/>
      <c r="AD990" s="86"/>
      <c r="AE990" s="241"/>
      <c r="CV990" s="310" t="str">
        <f>IF(DataGoesHere!B990="","",DataGoesHere!A990)</f>
        <v/>
      </c>
      <c r="CW990" s="271">
        <f t="shared" ca="1" si="38"/>
        <v>5</v>
      </c>
      <c r="CX990" s="272">
        <f t="shared" ca="1" si="39"/>
        <v>0.97875414397996308</v>
      </c>
      <c r="CY990" s="266">
        <f>DataGoesHere!A990</f>
        <v>989</v>
      </c>
      <c r="CZ990" s="19" t="str">
        <f>IF(DataGoesHere!B990="","",DataGoesHere!B990)</f>
        <v/>
      </c>
      <c r="DA990" s="19" t="str">
        <f>IF(DataGoesHere!B990="","",IF(AH$5="No",DataGoesHere!B990,DataGoesHere!B990-(AH$2*(DataGoesHere!A990-1))))</f>
        <v/>
      </c>
      <c r="DB990" s="19" t="str">
        <f>IF(DataGoesHere!B990="","",IF(AO$9="No",DataGoesHere!B990,DataGoesHere!B990/CX990))</f>
        <v/>
      </c>
      <c r="DC990" s="19" t="str">
        <f>IF(DataGoesHere!B990="","",IF(AO$9="No",DA990,DA990/CX990))</f>
        <v/>
      </c>
      <c r="DD990" s="293" t="str">
        <f>IF(CZ990="",IF(COUNTIF(DD$2:DD989,"Forecast")&lt;Output!E$43,"Forecast",""),"Actual")</f>
        <v/>
      </c>
      <c r="DF990" s="19" t="str">
        <f>IF(DataGoesHere!B989="",IF(DD990="Forecast",(Output!$E$47*IntermediateCalcs!DH989)+((1-Output!$E$47)*IntermediateCalcs!DF989),""),(Output!$E$47*IntermediateCalcs!DB989)+((1-Output!$E$47)*IntermediateCalcs!DF989))</f>
        <v/>
      </c>
      <c r="DG990" s="19" t="str">
        <f>IF(DataGoesHere!B989="",IF(DD990="Forecast",(Output!$G$47*(IntermediateCalcs!DF990-IntermediateCalcs!DF989))+((1-Output!$G$47)*IntermediateCalcs!DG989),""),(Output!$G$47*(IntermediateCalcs!DF990-IntermediateCalcs!DF989))+((1-Output!$G$47)*IntermediateCalcs!DG989))</f>
        <v/>
      </c>
      <c r="DH990" s="19" t="str">
        <f>IF(DataGoesHere!B989="",IF(DD990="Forecast",DF990+DG990,""),DF990+DG990)</f>
        <v/>
      </c>
      <c r="DI990" s="274" t="str">
        <f>IF(DH990="","",IF(IntermediateCalcs!$AO$9="Yes",IntermediateCalcs!DH990*$CX990,IntermediateCalcs!DH990))</f>
        <v/>
      </c>
      <c r="DJ990" s="250" t="str">
        <f>IF(DataGoesHere!$B990="","",($CZ990-DI990))</f>
        <v/>
      </c>
      <c r="DK990" s="250" t="str">
        <f>IF(DataGoesHere!$B990="","",ABS($CZ990-DI990))</f>
        <v/>
      </c>
      <c r="DL990" s="250" t="str">
        <f>IF(DataGoesHere!$B990="","",DK990^2)</f>
        <v/>
      </c>
      <c r="DM990" s="249" t="str">
        <f>IF(DataGoesHere!$B990="","",DK990/$CZ990)</f>
        <v/>
      </c>
      <c r="DN990" s="250" t="str">
        <f>IF(DataGoesHere!$B990="","",SUM(DJ$2:DJ990)/AVERAGE(DK:DK))</f>
        <v/>
      </c>
      <c r="DP990" s="19" t="str">
        <f>IF(DataGoesHere!B990="",IF($DD990="Forecast",(Output!E$48*IntermediateCalcs!CY990)+Output!G$48,""),(Output!E$48*IntermediateCalcs!CY990)+Output!G$48)</f>
        <v/>
      </c>
      <c r="DQ990" s="274" t="str">
        <f>IF(DP990="","",IF(IntermediateCalcs!$AO$9="Yes",IntermediateCalcs!DP990*$CX990,IntermediateCalcs!DP990))</f>
        <v/>
      </c>
      <c r="DR990" s="250" t="str">
        <f>IF(DataGoesHere!$B990="","",($CZ990-DQ990))</f>
        <v/>
      </c>
      <c r="DS990" s="250" t="str">
        <f>IF(DataGoesHere!$B990="","",ABS($CZ990-DQ990))</f>
        <v/>
      </c>
      <c r="DT990" s="250" t="str">
        <f>IF(DataGoesHere!$B990="","",DS990^2)</f>
        <v/>
      </c>
      <c r="DU990" s="249" t="str">
        <f>IF(DataGoesHere!$B990="","",DS990/$CZ990)</f>
        <v/>
      </c>
      <c r="DV990" s="250" t="str">
        <f>IF(DataGoesHere!$B990="","",SUM(DR$2:DR990)/AVERAGE(DS:DS))</f>
        <v/>
      </c>
      <c r="DX990" s="19" t="str">
        <f>IF(DataGoesHere!$B989="","",(DB984*(Output!$O$49/Output!$P$49))+(IntermediateCalcs!DB985*(Output!$M$49/Output!$P$49))+(IntermediateCalcs!DB986*(Output!$K$49/Output!$P$49))+(DB987*(Output!$I$49/Output!$P$49))+(IntermediateCalcs!DB988*(Output!$G$49/Output!$P$49))+(IntermediateCalcs!DB989*(Output!$E$49/Output!$P$49)))</f>
        <v/>
      </c>
      <c r="DY990" s="274" t="str">
        <f>IF(DX990="","",IF(IntermediateCalcs!$AO$9="Yes",IntermediateCalcs!DX990*$CX990,IntermediateCalcs!DX990))</f>
        <v/>
      </c>
      <c r="DZ990" s="250" t="str">
        <f>IF(DataGoesHere!$B990="","",($CZ990-DY990))</f>
        <v/>
      </c>
      <c r="EA990" s="250" t="str">
        <f>IF(DataGoesHere!$B990="","",ABS($CZ990-DY990))</f>
        <v/>
      </c>
      <c r="EB990" s="250" t="str">
        <f>IF(DataGoesHere!$B990="","",EA990^2)</f>
        <v/>
      </c>
      <c r="EC990" s="249" t="str">
        <f>IF(DataGoesHere!$B990="","",EA990/$CZ990)</f>
        <v/>
      </c>
      <c r="ED990" s="250" t="str">
        <f>IF(DataGoesHere!$B990="","",SUM(DZ$2:DZ990)/AVERAGE(EA:EA))</f>
        <v/>
      </c>
    </row>
    <row r="991" spans="20:134" x14ac:dyDescent="0.2">
      <c r="T991" s="240"/>
      <c r="U991" s="86"/>
      <c r="V991" s="86"/>
      <c r="W991" s="86"/>
      <c r="X991" s="86"/>
      <c r="Y991" s="245" t="str">
        <f>IF(DataGoesHere!$B991="","",(DataGoesHere!$B991/SUM(DataGoesHere!$B986:'DataGoesHere'!$B997)))</f>
        <v/>
      </c>
      <c r="Z991" s="86"/>
      <c r="AA991" s="86"/>
      <c r="AB991" s="86"/>
      <c r="AC991" s="86"/>
      <c r="AD991" s="86"/>
      <c r="AE991" s="241"/>
      <c r="CV991" s="310" t="str">
        <f>IF(DataGoesHere!B991="","",DataGoesHere!A991)</f>
        <v/>
      </c>
      <c r="CW991" s="271">
        <f t="shared" ca="1" si="38"/>
        <v>6</v>
      </c>
      <c r="CX991" s="272">
        <f t="shared" ca="1" si="39"/>
        <v>1.0779088099730167</v>
      </c>
      <c r="CY991" s="266">
        <f>DataGoesHere!A991</f>
        <v>990</v>
      </c>
      <c r="CZ991" s="19" t="str">
        <f>IF(DataGoesHere!B991="","",DataGoesHere!B991)</f>
        <v/>
      </c>
      <c r="DA991" s="19" t="str">
        <f>IF(DataGoesHere!B991="","",IF(AH$5="No",DataGoesHere!B991,DataGoesHere!B991-(AH$2*(DataGoesHere!A991-1))))</f>
        <v/>
      </c>
      <c r="DB991" s="19" t="str">
        <f>IF(DataGoesHere!B991="","",IF(AO$9="No",DataGoesHere!B991,DataGoesHere!B991/CX991))</f>
        <v/>
      </c>
      <c r="DC991" s="19" t="str">
        <f>IF(DataGoesHere!B991="","",IF(AO$9="No",DA991,DA991/CX991))</f>
        <v/>
      </c>
      <c r="DD991" s="293" t="str">
        <f>IF(CZ991="",IF(COUNTIF(DD$2:DD990,"Forecast")&lt;Output!E$43,"Forecast",""),"Actual")</f>
        <v/>
      </c>
      <c r="DF991" s="19" t="str">
        <f>IF(DataGoesHere!B990="",IF(DD991="Forecast",(Output!$E$47*IntermediateCalcs!DH990)+((1-Output!$E$47)*IntermediateCalcs!DF990),""),(Output!$E$47*IntermediateCalcs!DB990)+((1-Output!$E$47)*IntermediateCalcs!DF990))</f>
        <v/>
      </c>
      <c r="DG991" s="19" t="str">
        <f>IF(DataGoesHere!B990="",IF(DD991="Forecast",(Output!$G$47*(IntermediateCalcs!DF991-IntermediateCalcs!DF990))+((1-Output!$G$47)*IntermediateCalcs!DG990),""),(Output!$G$47*(IntermediateCalcs!DF991-IntermediateCalcs!DF990))+((1-Output!$G$47)*IntermediateCalcs!DG990))</f>
        <v/>
      </c>
      <c r="DH991" s="19" t="str">
        <f>IF(DataGoesHere!B990="",IF(DD991="Forecast",DF991+DG991,""),DF991+DG991)</f>
        <v/>
      </c>
      <c r="DI991" s="274" t="str">
        <f>IF(DH991="","",IF(IntermediateCalcs!$AO$9="Yes",IntermediateCalcs!DH991*$CX991,IntermediateCalcs!DH991))</f>
        <v/>
      </c>
      <c r="DJ991" s="250" t="str">
        <f>IF(DataGoesHere!$B991="","",($CZ991-DI991))</f>
        <v/>
      </c>
      <c r="DK991" s="250" t="str">
        <f>IF(DataGoesHere!$B991="","",ABS($CZ991-DI991))</f>
        <v/>
      </c>
      <c r="DL991" s="250" t="str">
        <f>IF(DataGoesHere!$B991="","",DK991^2)</f>
        <v/>
      </c>
      <c r="DM991" s="249" t="str">
        <f>IF(DataGoesHere!$B991="","",DK991/$CZ991)</f>
        <v/>
      </c>
      <c r="DN991" s="250" t="str">
        <f>IF(DataGoesHere!$B991="","",SUM(DJ$2:DJ991)/AVERAGE(DK:DK))</f>
        <v/>
      </c>
      <c r="DP991" s="19" t="str">
        <f>IF(DataGoesHere!B991="",IF($DD991="Forecast",(Output!E$48*IntermediateCalcs!CY991)+Output!G$48,""),(Output!E$48*IntermediateCalcs!CY991)+Output!G$48)</f>
        <v/>
      </c>
      <c r="DQ991" s="274" t="str">
        <f>IF(DP991="","",IF(IntermediateCalcs!$AO$9="Yes",IntermediateCalcs!DP991*$CX991,IntermediateCalcs!DP991))</f>
        <v/>
      </c>
      <c r="DR991" s="250" t="str">
        <f>IF(DataGoesHere!$B991="","",($CZ991-DQ991))</f>
        <v/>
      </c>
      <c r="DS991" s="250" t="str">
        <f>IF(DataGoesHere!$B991="","",ABS($CZ991-DQ991))</f>
        <v/>
      </c>
      <c r="DT991" s="250" t="str">
        <f>IF(DataGoesHere!$B991="","",DS991^2)</f>
        <v/>
      </c>
      <c r="DU991" s="249" t="str">
        <f>IF(DataGoesHere!$B991="","",DS991/$CZ991)</f>
        <v/>
      </c>
      <c r="DV991" s="250" t="str">
        <f>IF(DataGoesHere!$B991="","",SUM(DR$2:DR991)/AVERAGE(DS:DS))</f>
        <v/>
      </c>
      <c r="DX991" s="19" t="str">
        <f>IF(DataGoesHere!$B990="","",(DB985*(Output!$O$49/Output!$P$49))+(IntermediateCalcs!DB986*(Output!$M$49/Output!$P$49))+(IntermediateCalcs!DB987*(Output!$K$49/Output!$P$49))+(DB988*(Output!$I$49/Output!$P$49))+(IntermediateCalcs!DB989*(Output!$G$49/Output!$P$49))+(IntermediateCalcs!DB990*(Output!$E$49/Output!$P$49)))</f>
        <v/>
      </c>
      <c r="DY991" s="274" t="str">
        <f>IF(DX991="","",IF(IntermediateCalcs!$AO$9="Yes",IntermediateCalcs!DX991*$CX991,IntermediateCalcs!DX991))</f>
        <v/>
      </c>
      <c r="DZ991" s="250" t="str">
        <f>IF(DataGoesHere!$B991="","",($CZ991-DY991))</f>
        <v/>
      </c>
      <c r="EA991" s="250" t="str">
        <f>IF(DataGoesHere!$B991="","",ABS($CZ991-DY991))</f>
        <v/>
      </c>
      <c r="EB991" s="250" t="str">
        <f>IF(DataGoesHere!$B991="","",EA991^2)</f>
        <v/>
      </c>
      <c r="EC991" s="249" t="str">
        <f>IF(DataGoesHere!$B991="","",EA991/$CZ991)</f>
        <v/>
      </c>
      <c r="ED991" s="250" t="str">
        <f>IF(DataGoesHere!$B991="","",SUM(DZ$2:DZ991)/AVERAGE(EA:EA))</f>
        <v/>
      </c>
    </row>
    <row r="992" spans="20:134" x14ac:dyDescent="0.2">
      <c r="T992" s="240"/>
      <c r="U992" s="86"/>
      <c r="V992" s="86"/>
      <c r="W992" s="86"/>
      <c r="X992" s="86"/>
      <c r="Y992" s="86"/>
      <c r="Z992" s="245" t="str">
        <f>IF(DataGoesHere!$B992="","",(DataGoesHere!$B992/SUM(DataGoesHere!$B986:'DataGoesHere'!$B997)))</f>
        <v/>
      </c>
      <c r="AA992" s="86"/>
      <c r="AB992" s="86"/>
      <c r="AC992" s="86"/>
      <c r="AD992" s="86"/>
      <c r="AE992" s="241"/>
      <c r="CV992" s="310" t="str">
        <f>IF(DataGoesHere!B992="","",DataGoesHere!A992)</f>
        <v/>
      </c>
      <c r="CW992" s="271">
        <f t="shared" ca="1" si="38"/>
        <v>7</v>
      </c>
      <c r="CX992" s="272">
        <f t="shared" ca="1" si="39"/>
        <v>1.0265458156689093</v>
      </c>
      <c r="CY992" s="266">
        <f>DataGoesHere!A992</f>
        <v>991</v>
      </c>
      <c r="CZ992" s="19" t="str">
        <f>IF(DataGoesHere!B992="","",DataGoesHere!B992)</f>
        <v/>
      </c>
      <c r="DA992" s="19" t="str">
        <f>IF(DataGoesHere!B992="","",IF(AH$5="No",DataGoesHere!B992,DataGoesHere!B992-(AH$2*(DataGoesHere!A992-1))))</f>
        <v/>
      </c>
      <c r="DB992" s="19" t="str">
        <f>IF(DataGoesHere!B992="","",IF(AO$9="No",DataGoesHere!B992,DataGoesHere!B992/CX992))</f>
        <v/>
      </c>
      <c r="DC992" s="19" t="str">
        <f>IF(DataGoesHere!B992="","",IF(AO$9="No",DA992,DA992/CX992))</f>
        <v/>
      </c>
      <c r="DD992" s="293" t="str">
        <f>IF(CZ992="",IF(COUNTIF(DD$2:DD991,"Forecast")&lt;Output!E$43,"Forecast",""),"Actual")</f>
        <v/>
      </c>
      <c r="DF992" s="19" t="str">
        <f>IF(DataGoesHere!B991="",IF(DD992="Forecast",(Output!$E$47*IntermediateCalcs!DH991)+((1-Output!$E$47)*IntermediateCalcs!DF991),""),(Output!$E$47*IntermediateCalcs!DB991)+((1-Output!$E$47)*IntermediateCalcs!DF991))</f>
        <v/>
      </c>
      <c r="DG992" s="19" t="str">
        <f>IF(DataGoesHere!B991="",IF(DD992="Forecast",(Output!$G$47*(IntermediateCalcs!DF992-IntermediateCalcs!DF991))+((1-Output!$G$47)*IntermediateCalcs!DG991),""),(Output!$G$47*(IntermediateCalcs!DF992-IntermediateCalcs!DF991))+((1-Output!$G$47)*IntermediateCalcs!DG991))</f>
        <v/>
      </c>
      <c r="DH992" s="19" t="str">
        <f>IF(DataGoesHere!B991="",IF(DD992="Forecast",DF992+DG992,""),DF992+DG992)</f>
        <v/>
      </c>
      <c r="DI992" s="274" t="str">
        <f>IF(DH992="","",IF(IntermediateCalcs!$AO$9="Yes",IntermediateCalcs!DH992*$CX992,IntermediateCalcs!DH992))</f>
        <v/>
      </c>
      <c r="DJ992" s="250" t="str">
        <f>IF(DataGoesHere!$B992="","",($CZ992-DI992))</f>
        <v/>
      </c>
      <c r="DK992" s="250" t="str">
        <f>IF(DataGoesHere!$B992="","",ABS($CZ992-DI992))</f>
        <v/>
      </c>
      <c r="DL992" s="250" t="str">
        <f>IF(DataGoesHere!$B992="","",DK992^2)</f>
        <v/>
      </c>
      <c r="DM992" s="249" t="str">
        <f>IF(DataGoesHere!$B992="","",DK992/$CZ992)</f>
        <v/>
      </c>
      <c r="DN992" s="250" t="str">
        <f>IF(DataGoesHere!$B992="","",SUM(DJ$2:DJ992)/AVERAGE(DK:DK))</f>
        <v/>
      </c>
      <c r="DP992" s="19" t="str">
        <f>IF(DataGoesHere!B992="",IF($DD992="Forecast",(Output!E$48*IntermediateCalcs!CY992)+Output!G$48,""),(Output!E$48*IntermediateCalcs!CY992)+Output!G$48)</f>
        <v/>
      </c>
      <c r="DQ992" s="274" t="str">
        <f>IF(DP992="","",IF(IntermediateCalcs!$AO$9="Yes",IntermediateCalcs!DP992*$CX992,IntermediateCalcs!DP992))</f>
        <v/>
      </c>
      <c r="DR992" s="250" t="str">
        <f>IF(DataGoesHere!$B992="","",($CZ992-DQ992))</f>
        <v/>
      </c>
      <c r="DS992" s="250" t="str">
        <f>IF(DataGoesHere!$B992="","",ABS($CZ992-DQ992))</f>
        <v/>
      </c>
      <c r="DT992" s="250" t="str">
        <f>IF(DataGoesHere!$B992="","",DS992^2)</f>
        <v/>
      </c>
      <c r="DU992" s="249" t="str">
        <f>IF(DataGoesHere!$B992="","",DS992/$CZ992)</f>
        <v/>
      </c>
      <c r="DV992" s="250" t="str">
        <f>IF(DataGoesHere!$B992="","",SUM(DR$2:DR992)/AVERAGE(DS:DS))</f>
        <v/>
      </c>
      <c r="DX992" s="19" t="str">
        <f>IF(DataGoesHere!$B991="","",(DB986*(Output!$O$49/Output!$P$49))+(IntermediateCalcs!DB987*(Output!$M$49/Output!$P$49))+(IntermediateCalcs!DB988*(Output!$K$49/Output!$P$49))+(DB989*(Output!$I$49/Output!$P$49))+(IntermediateCalcs!DB990*(Output!$G$49/Output!$P$49))+(IntermediateCalcs!DB991*(Output!$E$49/Output!$P$49)))</f>
        <v/>
      </c>
      <c r="DY992" s="274" t="str">
        <f>IF(DX992="","",IF(IntermediateCalcs!$AO$9="Yes",IntermediateCalcs!DX992*$CX992,IntermediateCalcs!DX992))</f>
        <v/>
      </c>
      <c r="DZ992" s="250" t="str">
        <f>IF(DataGoesHere!$B992="","",($CZ992-DY992))</f>
        <v/>
      </c>
      <c r="EA992" s="250" t="str">
        <f>IF(DataGoesHere!$B992="","",ABS($CZ992-DY992))</f>
        <v/>
      </c>
      <c r="EB992" s="250" t="str">
        <f>IF(DataGoesHere!$B992="","",EA992^2)</f>
        <v/>
      </c>
      <c r="EC992" s="249" t="str">
        <f>IF(DataGoesHere!$B992="","",EA992/$CZ992)</f>
        <v/>
      </c>
      <c r="ED992" s="250" t="str">
        <f>IF(DataGoesHere!$B992="","",SUM(DZ$2:DZ992)/AVERAGE(EA:EA))</f>
        <v/>
      </c>
    </row>
    <row r="993" spans="20:134" x14ac:dyDescent="0.2">
      <c r="T993" s="240"/>
      <c r="U993" s="86"/>
      <c r="V993" s="86"/>
      <c r="W993" s="86"/>
      <c r="X993" s="86"/>
      <c r="Y993" s="86"/>
      <c r="Z993" s="86"/>
      <c r="AA993" s="245" t="str">
        <f>IF(DataGoesHere!$B993="","",(DataGoesHere!$B993/SUM(DataGoesHere!$B986:'DataGoesHere'!$B997)))</f>
        <v/>
      </c>
      <c r="AB993" s="86"/>
      <c r="AC993" s="86"/>
      <c r="AD993" s="86"/>
      <c r="AE993" s="241"/>
      <c r="CV993" s="310" t="str">
        <f>IF(DataGoesHere!B993="","",DataGoesHere!A993)</f>
        <v/>
      </c>
      <c r="CW993" s="271">
        <f t="shared" ca="1" si="38"/>
        <v>8</v>
      </c>
      <c r="CX993" s="272">
        <f t="shared" ca="1" si="39"/>
        <v>1.0207492390681214</v>
      </c>
      <c r="CY993" s="266">
        <f>DataGoesHere!A993</f>
        <v>992</v>
      </c>
      <c r="CZ993" s="19" t="str">
        <f>IF(DataGoesHere!B993="","",DataGoesHere!B993)</f>
        <v/>
      </c>
      <c r="DA993" s="19" t="str">
        <f>IF(DataGoesHere!B993="","",IF(AH$5="No",DataGoesHere!B993,DataGoesHere!B993-(AH$2*(DataGoesHere!A993-1))))</f>
        <v/>
      </c>
      <c r="DB993" s="19" t="str">
        <f>IF(DataGoesHere!B993="","",IF(AO$9="No",DataGoesHere!B993,DataGoesHere!B993/CX993))</f>
        <v/>
      </c>
      <c r="DC993" s="19" t="str">
        <f>IF(DataGoesHere!B993="","",IF(AO$9="No",DA993,DA993/CX993))</f>
        <v/>
      </c>
      <c r="DD993" s="293" t="str">
        <f>IF(CZ993="",IF(COUNTIF(DD$2:DD992,"Forecast")&lt;Output!E$43,"Forecast",""),"Actual")</f>
        <v/>
      </c>
      <c r="DF993" s="19" t="str">
        <f>IF(DataGoesHere!B992="",IF(DD993="Forecast",(Output!$E$47*IntermediateCalcs!DH992)+((1-Output!$E$47)*IntermediateCalcs!DF992),""),(Output!$E$47*IntermediateCalcs!DB992)+((1-Output!$E$47)*IntermediateCalcs!DF992))</f>
        <v/>
      </c>
      <c r="DG993" s="19" t="str">
        <f>IF(DataGoesHere!B992="",IF(DD993="Forecast",(Output!$G$47*(IntermediateCalcs!DF993-IntermediateCalcs!DF992))+((1-Output!$G$47)*IntermediateCalcs!DG992),""),(Output!$G$47*(IntermediateCalcs!DF993-IntermediateCalcs!DF992))+((1-Output!$G$47)*IntermediateCalcs!DG992))</f>
        <v/>
      </c>
      <c r="DH993" s="19" t="str">
        <f>IF(DataGoesHere!B992="",IF(DD993="Forecast",DF993+DG993,""),DF993+DG993)</f>
        <v/>
      </c>
      <c r="DI993" s="274" t="str">
        <f>IF(DH993="","",IF(IntermediateCalcs!$AO$9="Yes",IntermediateCalcs!DH993*$CX993,IntermediateCalcs!DH993))</f>
        <v/>
      </c>
      <c r="DJ993" s="250" t="str">
        <f>IF(DataGoesHere!$B993="","",($CZ993-DI993))</f>
        <v/>
      </c>
      <c r="DK993" s="250" t="str">
        <f>IF(DataGoesHere!$B993="","",ABS($CZ993-DI993))</f>
        <v/>
      </c>
      <c r="DL993" s="250" t="str">
        <f>IF(DataGoesHere!$B993="","",DK993^2)</f>
        <v/>
      </c>
      <c r="DM993" s="249" t="str">
        <f>IF(DataGoesHere!$B993="","",DK993/$CZ993)</f>
        <v/>
      </c>
      <c r="DN993" s="250" t="str">
        <f>IF(DataGoesHere!$B993="","",SUM(DJ$2:DJ993)/AVERAGE(DK:DK))</f>
        <v/>
      </c>
      <c r="DP993" s="19" t="str">
        <f>IF(DataGoesHere!B993="",IF($DD993="Forecast",(Output!E$48*IntermediateCalcs!CY993)+Output!G$48,""),(Output!E$48*IntermediateCalcs!CY993)+Output!G$48)</f>
        <v/>
      </c>
      <c r="DQ993" s="274" t="str">
        <f>IF(DP993="","",IF(IntermediateCalcs!$AO$9="Yes",IntermediateCalcs!DP993*$CX993,IntermediateCalcs!DP993))</f>
        <v/>
      </c>
      <c r="DR993" s="250" t="str">
        <f>IF(DataGoesHere!$B993="","",($CZ993-DQ993))</f>
        <v/>
      </c>
      <c r="DS993" s="250" t="str">
        <f>IF(DataGoesHere!$B993="","",ABS($CZ993-DQ993))</f>
        <v/>
      </c>
      <c r="DT993" s="250" t="str">
        <f>IF(DataGoesHere!$B993="","",DS993^2)</f>
        <v/>
      </c>
      <c r="DU993" s="249" t="str">
        <f>IF(DataGoesHere!$B993="","",DS993/$CZ993)</f>
        <v/>
      </c>
      <c r="DV993" s="250" t="str">
        <f>IF(DataGoesHere!$B993="","",SUM(DR$2:DR993)/AVERAGE(DS:DS))</f>
        <v/>
      </c>
      <c r="DX993" s="19" t="str">
        <f>IF(DataGoesHere!$B992="","",(DB987*(Output!$O$49/Output!$P$49))+(IntermediateCalcs!DB988*(Output!$M$49/Output!$P$49))+(IntermediateCalcs!DB989*(Output!$K$49/Output!$P$49))+(DB990*(Output!$I$49/Output!$P$49))+(IntermediateCalcs!DB991*(Output!$G$49/Output!$P$49))+(IntermediateCalcs!DB992*(Output!$E$49/Output!$P$49)))</f>
        <v/>
      </c>
      <c r="DY993" s="274" t="str">
        <f>IF(DX993="","",IF(IntermediateCalcs!$AO$9="Yes",IntermediateCalcs!DX993*$CX993,IntermediateCalcs!DX993))</f>
        <v/>
      </c>
      <c r="DZ993" s="250" t="str">
        <f>IF(DataGoesHere!$B993="","",($CZ993-DY993))</f>
        <v/>
      </c>
      <c r="EA993" s="250" t="str">
        <f>IF(DataGoesHere!$B993="","",ABS($CZ993-DY993))</f>
        <v/>
      </c>
      <c r="EB993" s="250" t="str">
        <f>IF(DataGoesHere!$B993="","",EA993^2)</f>
        <v/>
      </c>
      <c r="EC993" s="249" t="str">
        <f>IF(DataGoesHere!$B993="","",EA993/$CZ993)</f>
        <v/>
      </c>
      <c r="ED993" s="250" t="str">
        <f>IF(DataGoesHere!$B993="","",SUM(DZ$2:DZ993)/AVERAGE(EA:EA))</f>
        <v/>
      </c>
    </row>
    <row r="994" spans="20:134" x14ac:dyDescent="0.2">
      <c r="T994" s="240"/>
      <c r="U994" s="86"/>
      <c r="V994" s="86"/>
      <c r="W994" s="86"/>
      <c r="X994" s="86"/>
      <c r="Y994" s="86"/>
      <c r="Z994" s="86"/>
      <c r="AA994" s="86"/>
      <c r="AB994" s="245" t="str">
        <f>IF(DataGoesHere!$B994="","",(DataGoesHere!$B994/SUM(DataGoesHere!$B986:'DataGoesHere'!$B997)))</f>
        <v/>
      </c>
      <c r="AC994" s="86"/>
      <c r="AD994" s="86"/>
      <c r="AE994" s="241"/>
      <c r="CV994" s="310" t="str">
        <f>IF(DataGoesHere!B994="","",DataGoesHere!A994)</f>
        <v/>
      </c>
      <c r="CW994" s="271">
        <f t="shared" ca="1" si="38"/>
        <v>9</v>
      </c>
      <c r="CX994" s="272">
        <f t="shared" ca="1" si="39"/>
        <v>1.0625330005567626</v>
      </c>
      <c r="CY994" s="266">
        <f>DataGoesHere!A994</f>
        <v>993</v>
      </c>
      <c r="CZ994" s="19" t="str">
        <f>IF(DataGoesHere!B994="","",DataGoesHere!B994)</f>
        <v/>
      </c>
      <c r="DA994" s="19" t="str">
        <f>IF(DataGoesHere!B994="","",IF(AH$5="No",DataGoesHere!B994,DataGoesHere!B994-(AH$2*(DataGoesHere!A994-1))))</f>
        <v/>
      </c>
      <c r="DB994" s="19" t="str">
        <f>IF(DataGoesHere!B994="","",IF(AO$9="No",DataGoesHere!B994,DataGoesHere!B994/CX994))</f>
        <v/>
      </c>
      <c r="DC994" s="19" t="str">
        <f>IF(DataGoesHere!B994="","",IF(AO$9="No",DA994,DA994/CX994))</f>
        <v/>
      </c>
      <c r="DD994" s="293" t="str">
        <f>IF(CZ994="",IF(COUNTIF(DD$2:DD993,"Forecast")&lt;Output!E$43,"Forecast",""),"Actual")</f>
        <v/>
      </c>
      <c r="DF994" s="19" t="str">
        <f>IF(DataGoesHere!B993="",IF(DD994="Forecast",(Output!$E$47*IntermediateCalcs!DH993)+((1-Output!$E$47)*IntermediateCalcs!DF993),""),(Output!$E$47*IntermediateCalcs!DB993)+((1-Output!$E$47)*IntermediateCalcs!DF993))</f>
        <v/>
      </c>
      <c r="DG994" s="19" t="str">
        <f>IF(DataGoesHere!B993="",IF(DD994="Forecast",(Output!$G$47*(IntermediateCalcs!DF994-IntermediateCalcs!DF993))+((1-Output!$G$47)*IntermediateCalcs!DG993),""),(Output!$G$47*(IntermediateCalcs!DF994-IntermediateCalcs!DF993))+((1-Output!$G$47)*IntermediateCalcs!DG993))</f>
        <v/>
      </c>
      <c r="DH994" s="19" t="str">
        <f>IF(DataGoesHere!B993="",IF(DD994="Forecast",DF994+DG994,""),DF994+DG994)</f>
        <v/>
      </c>
      <c r="DI994" s="274" t="str">
        <f>IF(DH994="","",IF(IntermediateCalcs!$AO$9="Yes",IntermediateCalcs!DH994*$CX994,IntermediateCalcs!DH994))</f>
        <v/>
      </c>
      <c r="DJ994" s="250" t="str">
        <f>IF(DataGoesHere!$B994="","",($CZ994-DI994))</f>
        <v/>
      </c>
      <c r="DK994" s="250" t="str">
        <f>IF(DataGoesHere!$B994="","",ABS($CZ994-DI994))</f>
        <v/>
      </c>
      <c r="DL994" s="250" t="str">
        <f>IF(DataGoesHere!$B994="","",DK994^2)</f>
        <v/>
      </c>
      <c r="DM994" s="249" t="str">
        <f>IF(DataGoesHere!$B994="","",DK994/$CZ994)</f>
        <v/>
      </c>
      <c r="DN994" s="250" t="str">
        <f>IF(DataGoesHere!$B994="","",SUM(DJ$2:DJ994)/AVERAGE(DK:DK))</f>
        <v/>
      </c>
      <c r="DP994" s="19" t="str">
        <f>IF(DataGoesHere!B994="",IF($DD994="Forecast",(Output!E$48*IntermediateCalcs!CY994)+Output!G$48,""),(Output!E$48*IntermediateCalcs!CY994)+Output!G$48)</f>
        <v/>
      </c>
      <c r="DQ994" s="274" t="str">
        <f>IF(DP994="","",IF(IntermediateCalcs!$AO$9="Yes",IntermediateCalcs!DP994*$CX994,IntermediateCalcs!DP994))</f>
        <v/>
      </c>
      <c r="DR994" s="250" t="str">
        <f>IF(DataGoesHere!$B994="","",($CZ994-DQ994))</f>
        <v/>
      </c>
      <c r="DS994" s="250" t="str">
        <f>IF(DataGoesHere!$B994="","",ABS($CZ994-DQ994))</f>
        <v/>
      </c>
      <c r="DT994" s="250" t="str">
        <f>IF(DataGoesHere!$B994="","",DS994^2)</f>
        <v/>
      </c>
      <c r="DU994" s="249" t="str">
        <f>IF(DataGoesHere!$B994="","",DS994/$CZ994)</f>
        <v/>
      </c>
      <c r="DV994" s="250" t="str">
        <f>IF(DataGoesHere!$B994="","",SUM(DR$2:DR994)/AVERAGE(DS:DS))</f>
        <v/>
      </c>
      <c r="DX994" s="19" t="str">
        <f>IF(DataGoesHere!$B993="","",(DB988*(Output!$O$49/Output!$P$49))+(IntermediateCalcs!DB989*(Output!$M$49/Output!$P$49))+(IntermediateCalcs!DB990*(Output!$K$49/Output!$P$49))+(DB991*(Output!$I$49/Output!$P$49))+(IntermediateCalcs!DB992*(Output!$G$49/Output!$P$49))+(IntermediateCalcs!DB993*(Output!$E$49/Output!$P$49)))</f>
        <v/>
      </c>
      <c r="DY994" s="274" t="str">
        <f>IF(DX994="","",IF(IntermediateCalcs!$AO$9="Yes",IntermediateCalcs!DX994*$CX994,IntermediateCalcs!DX994))</f>
        <v/>
      </c>
      <c r="DZ994" s="250" t="str">
        <f>IF(DataGoesHere!$B994="","",($CZ994-DY994))</f>
        <v/>
      </c>
      <c r="EA994" s="250" t="str">
        <f>IF(DataGoesHere!$B994="","",ABS($CZ994-DY994))</f>
        <v/>
      </c>
      <c r="EB994" s="250" t="str">
        <f>IF(DataGoesHere!$B994="","",EA994^2)</f>
        <v/>
      </c>
      <c r="EC994" s="249" t="str">
        <f>IF(DataGoesHere!$B994="","",EA994/$CZ994)</f>
        <v/>
      </c>
      <c r="ED994" s="250" t="str">
        <f>IF(DataGoesHere!$B994="","",SUM(DZ$2:DZ994)/AVERAGE(EA:EA))</f>
        <v/>
      </c>
    </row>
    <row r="995" spans="20:134" x14ac:dyDescent="0.2">
      <c r="T995" s="240"/>
      <c r="U995" s="86"/>
      <c r="V995" s="86"/>
      <c r="W995" s="86"/>
      <c r="X995" s="86"/>
      <c r="Y995" s="86"/>
      <c r="Z995" s="86"/>
      <c r="AA995" s="86"/>
      <c r="AB995" s="86"/>
      <c r="AC995" s="245" t="str">
        <f>IF(DataGoesHere!$B995="","",(DataGoesHere!$B995/SUM(DataGoesHere!$B986:'DataGoesHere'!$B997)))</f>
        <v/>
      </c>
      <c r="AD995" s="86"/>
      <c r="AE995" s="241"/>
      <c r="CV995" s="310" t="str">
        <f>IF(DataGoesHere!B995="","",DataGoesHere!A995)</f>
        <v/>
      </c>
      <c r="CW995" s="271">
        <f t="shared" ca="1" si="38"/>
        <v>10</v>
      </c>
      <c r="CX995" s="272">
        <f t="shared" ca="1" si="39"/>
        <v>0.92557634012077306</v>
      </c>
      <c r="CY995" s="266">
        <f>DataGoesHere!A995</f>
        <v>994</v>
      </c>
      <c r="CZ995" s="19" t="str">
        <f>IF(DataGoesHere!B995="","",DataGoesHere!B995)</f>
        <v/>
      </c>
      <c r="DA995" s="19" t="str">
        <f>IF(DataGoesHere!B995="","",IF(AH$5="No",DataGoesHere!B995,DataGoesHere!B995-(AH$2*(DataGoesHere!A995-1))))</f>
        <v/>
      </c>
      <c r="DB995" s="19" t="str">
        <f>IF(DataGoesHere!B995="","",IF(AO$9="No",DataGoesHere!B995,DataGoesHere!B995/CX995))</f>
        <v/>
      </c>
      <c r="DC995" s="19" t="str">
        <f>IF(DataGoesHere!B995="","",IF(AO$9="No",DA995,DA995/CX995))</f>
        <v/>
      </c>
      <c r="DD995" s="293" t="str">
        <f>IF(CZ995="",IF(COUNTIF(DD$2:DD994,"Forecast")&lt;Output!E$43,"Forecast",""),"Actual")</f>
        <v/>
      </c>
      <c r="DF995" s="19" t="str">
        <f>IF(DataGoesHere!B994="",IF(DD995="Forecast",(Output!$E$47*IntermediateCalcs!DH994)+((1-Output!$E$47)*IntermediateCalcs!DF994),""),(Output!$E$47*IntermediateCalcs!DB994)+((1-Output!$E$47)*IntermediateCalcs!DF994))</f>
        <v/>
      </c>
      <c r="DG995" s="19" t="str">
        <f>IF(DataGoesHere!B994="",IF(DD995="Forecast",(Output!$G$47*(IntermediateCalcs!DF995-IntermediateCalcs!DF994))+((1-Output!$G$47)*IntermediateCalcs!DG994),""),(Output!$G$47*(IntermediateCalcs!DF995-IntermediateCalcs!DF994))+((1-Output!$G$47)*IntermediateCalcs!DG994))</f>
        <v/>
      </c>
      <c r="DH995" s="19" t="str">
        <f>IF(DataGoesHere!B994="",IF(DD995="Forecast",DF995+DG995,""),DF995+DG995)</f>
        <v/>
      </c>
      <c r="DI995" s="274" t="str">
        <f>IF(DH995="","",IF(IntermediateCalcs!$AO$9="Yes",IntermediateCalcs!DH995*$CX995,IntermediateCalcs!DH995))</f>
        <v/>
      </c>
      <c r="DJ995" s="250" t="str">
        <f>IF(DataGoesHere!$B995="","",($CZ995-DI995))</f>
        <v/>
      </c>
      <c r="DK995" s="250" t="str">
        <f>IF(DataGoesHere!$B995="","",ABS($CZ995-DI995))</f>
        <v/>
      </c>
      <c r="DL995" s="250" t="str">
        <f>IF(DataGoesHere!$B995="","",DK995^2)</f>
        <v/>
      </c>
      <c r="DM995" s="249" t="str">
        <f>IF(DataGoesHere!$B995="","",DK995/$CZ995)</f>
        <v/>
      </c>
      <c r="DN995" s="250" t="str">
        <f>IF(DataGoesHere!$B995="","",SUM(DJ$2:DJ995)/AVERAGE(DK:DK))</f>
        <v/>
      </c>
      <c r="DP995" s="19" t="str">
        <f>IF(DataGoesHere!B995="",IF($DD995="Forecast",(Output!E$48*IntermediateCalcs!CY995)+Output!G$48,""),(Output!E$48*IntermediateCalcs!CY995)+Output!G$48)</f>
        <v/>
      </c>
      <c r="DQ995" s="274" t="str">
        <f>IF(DP995="","",IF(IntermediateCalcs!$AO$9="Yes",IntermediateCalcs!DP995*$CX995,IntermediateCalcs!DP995))</f>
        <v/>
      </c>
      <c r="DR995" s="250" t="str">
        <f>IF(DataGoesHere!$B995="","",($CZ995-DQ995))</f>
        <v/>
      </c>
      <c r="DS995" s="250" t="str">
        <f>IF(DataGoesHere!$B995="","",ABS($CZ995-DQ995))</f>
        <v/>
      </c>
      <c r="DT995" s="250" t="str">
        <f>IF(DataGoesHere!$B995="","",DS995^2)</f>
        <v/>
      </c>
      <c r="DU995" s="249" t="str">
        <f>IF(DataGoesHere!$B995="","",DS995/$CZ995)</f>
        <v/>
      </c>
      <c r="DV995" s="250" t="str">
        <f>IF(DataGoesHere!$B995="","",SUM(DR$2:DR995)/AVERAGE(DS:DS))</f>
        <v/>
      </c>
      <c r="DX995" s="19" t="str">
        <f>IF(DataGoesHere!$B994="","",(DB989*(Output!$O$49/Output!$P$49))+(IntermediateCalcs!DB990*(Output!$M$49/Output!$P$49))+(IntermediateCalcs!DB991*(Output!$K$49/Output!$P$49))+(DB992*(Output!$I$49/Output!$P$49))+(IntermediateCalcs!DB993*(Output!$G$49/Output!$P$49))+(IntermediateCalcs!DB994*(Output!$E$49/Output!$P$49)))</f>
        <v/>
      </c>
      <c r="DY995" s="274" t="str">
        <f>IF(DX995="","",IF(IntermediateCalcs!$AO$9="Yes",IntermediateCalcs!DX995*$CX995,IntermediateCalcs!DX995))</f>
        <v/>
      </c>
      <c r="DZ995" s="250" t="str">
        <f>IF(DataGoesHere!$B995="","",($CZ995-DY995))</f>
        <v/>
      </c>
      <c r="EA995" s="250" t="str">
        <f>IF(DataGoesHere!$B995="","",ABS($CZ995-DY995))</f>
        <v/>
      </c>
      <c r="EB995" s="250" t="str">
        <f>IF(DataGoesHere!$B995="","",EA995^2)</f>
        <v/>
      </c>
      <c r="EC995" s="249" t="str">
        <f>IF(DataGoesHere!$B995="","",EA995/$CZ995)</f>
        <v/>
      </c>
      <c r="ED995" s="250" t="str">
        <f>IF(DataGoesHere!$B995="","",SUM(DZ$2:DZ995)/AVERAGE(EA:EA))</f>
        <v/>
      </c>
    </row>
    <row r="996" spans="20:134" x14ac:dyDescent="0.2">
      <c r="T996" s="240"/>
      <c r="U996" s="86"/>
      <c r="V996" s="86"/>
      <c r="W996" s="86"/>
      <c r="X996" s="86"/>
      <c r="Y996" s="86"/>
      <c r="Z996" s="86"/>
      <c r="AA996" s="86"/>
      <c r="AB996" s="86"/>
      <c r="AC996" s="86"/>
      <c r="AD996" s="245" t="str">
        <f>IF(DataGoesHere!$B996="","",(DataGoesHere!$B996/SUM(DataGoesHere!$B986:'DataGoesHere'!$B997)))</f>
        <v/>
      </c>
      <c r="AE996" s="241"/>
      <c r="CV996" s="310" t="str">
        <f>IF(DataGoesHere!B996="","",DataGoesHere!A996)</f>
        <v/>
      </c>
      <c r="CW996" s="271">
        <f t="shared" ca="1" si="38"/>
        <v>11</v>
      </c>
      <c r="CX996" s="272">
        <f t="shared" ca="1" si="39"/>
        <v>0.97463169608807265</v>
      </c>
      <c r="CY996" s="266">
        <f>DataGoesHere!A996</f>
        <v>995</v>
      </c>
      <c r="CZ996" s="19" t="str">
        <f>IF(DataGoesHere!B996="","",DataGoesHere!B996)</f>
        <v/>
      </c>
      <c r="DA996" s="19" t="str">
        <f>IF(DataGoesHere!B996="","",IF(AH$5="No",DataGoesHere!B996,DataGoesHere!B996-(AH$2*(DataGoesHere!A996-1))))</f>
        <v/>
      </c>
      <c r="DB996" s="19" t="str">
        <f>IF(DataGoesHere!B996="","",IF(AO$9="No",DataGoesHere!B996,DataGoesHere!B996/CX996))</f>
        <v/>
      </c>
      <c r="DC996" s="19" t="str">
        <f>IF(DataGoesHere!B996="","",IF(AO$9="No",DA996,DA996/CX996))</f>
        <v/>
      </c>
      <c r="DD996" s="293" t="str">
        <f>IF(CZ996="",IF(COUNTIF(DD$2:DD995,"Forecast")&lt;Output!E$43,"Forecast",""),"Actual")</f>
        <v/>
      </c>
      <c r="DF996" s="19" t="str">
        <f>IF(DataGoesHere!B995="",IF(DD996="Forecast",(Output!$E$47*IntermediateCalcs!DH995)+((1-Output!$E$47)*IntermediateCalcs!DF995),""),(Output!$E$47*IntermediateCalcs!DB995)+((1-Output!$E$47)*IntermediateCalcs!DF995))</f>
        <v/>
      </c>
      <c r="DG996" s="19" t="str">
        <f>IF(DataGoesHere!B995="",IF(DD996="Forecast",(Output!$G$47*(IntermediateCalcs!DF996-IntermediateCalcs!DF995))+((1-Output!$G$47)*IntermediateCalcs!DG995),""),(Output!$G$47*(IntermediateCalcs!DF996-IntermediateCalcs!DF995))+((1-Output!$G$47)*IntermediateCalcs!DG995))</f>
        <v/>
      </c>
      <c r="DH996" s="19" t="str">
        <f>IF(DataGoesHere!B995="",IF(DD996="Forecast",DF996+DG996,""),DF996+DG996)</f>
        <v/>
      </c>
      <c r="DI996" s="274" t="str">
        <f>IF(DH996="","",IF(IntermediateCalcs!$AO$9="Yes",IntermediateCalcs!DH996*$CX996,IntermediateCalcs!DH996))</f>
        <v/>
      </c>
      <c r="DJ996" s="250" t="str">
        <f>IF(DataGoesHere!$B996="","",($CZ996-DI996))</f>
        <v/>
      </c>
      <c r="DK996" s="250" t="str">
        <f>IF(DataGoesHere!$B996="","",ABS($CZ996-DI996))</f>
        <v/>
      </c>
      <c r="DL996" s="250" t="str">
        <f>IF(DataGoesHere!$B996="","",DK996^2)</f>
        <v/>
      </c>
      <c r="DM996" s="249" t="str">
        <f>IF(DataGoesHere!$B996="","",DK996/$CZ996)</f>
        <v/>
      </c>
      <c r="DN996" s="250" t="str">
        <f>IF(DataGoesHere!$B996="","",SUM(DJ$2:DJ996)/AVERAGE(DK:DK))</f>
        <v/>
      </c>
      <c r="DP996" s="19" t="str">
        <f>IF(DataGoesHere!B996="",IF($DD996="Forecast",(Output!E$48*IntermediateCalcs!CY996)+Output!G$48,""),(Output!E$48*IntermediateCalcs!CY996)+Output!G$48)</f>
        <v/>
      </c>
      <c r="DQ996" s="274" t="str">
        <f>IF(DP996="","",IF(IntermediateCalcs!$AO$9="Yes",IntermediateCalcs!DP996*$CX996,IntermediateCalcs!DP996))</f>
        <v/>
      </c>
      <c r="DR996" s="250" t="str">
        <f>IF(DataGoesHere!$B996="","",($CZ996-DQ996))</f>
        <v/>
      </c>
      <c r="DS996" s="250" t="str">
        <f>IF(DataGoesHere!$B996="","",ABS($CZ996-DQ996))</f>
        <v/>
      </c>
      <c r="DT996" s="250" t="str">
        <f>IF(DataGoesHere!$B996="","",DS996^2)</f>
        <v/>
      </c>
      <c r="DU996" s="249" t="str">
        <f>IF(DataGoesHere!$B996="","",DS996/$CZ996)</f>
        <v/>
      </c>
      <c r="DV996" s="250" t="str">
        <f>IF(DataGoesHere!$B996="","",SUM(DR$2:DR996)/AVERAGE(DS:DS))</f>
        <v/>
      </c>
      <c r="DX996" s="19" t="str">
        <f>IF(DataGoesHere!$B995="","",(DB990*(Output!$O$49/Output!$P$49))+(IntermediateCalcs!DB991*(Output!$M$49/Output!$P$49))+(IntermediateCalcs!DB992*(Output!$K$49/Output!$P$49))+(DB993*(Output!$I$49/Output!$P$49))+(IntermediateCalcs!DB994*(Output!$G$49/Output!$P$49))+(IntermediateCalcs!DB995*(Output!$E$49/Output!$P$49)))</f>
        <v/>
      </c>
      <c r="DY996" s="274" t="str">
        <f>IF(DX996="","",IF(IntermediateCalcs!$AO$9="Yes",IntermediateCalcs!DX996*$CX996,IntermediateCalcs!DX996))</f>
        <v/>
      </c>
      <c r="DZ996" s="250" t="str">
        <f>IF(DataGoesHere!$B996="","",($CZ996-DY996))</f>
        <v/>
      </c>
      <c r="EA996" s="250" t="str">
        <f>IF(DataGoesHere!$B996="","",ABS($CZ996-DY996))</f>
        <v/>
      </c>
      <c r="EB996" s="250" t="str">
        <f>IF(DataGoesHere!$B996="","",EA996^2)</f>
        <v/>
      </c>
      <c r="EC996" s="249" t="str">
        <f>IF(DataGoesHere!$B996="","",EA996/$CZ996)</f>
        <v/>
      </c>
      <c r="ED996" s="250" t="str">
        <f>IF(DataGoesHere!$B996="","",SUM(DZ$2:DZ996)/AVERAGE(EA:EA))</f>
        <v/>
      </c>
    </row>
    <row r="997" spans="20:134" x14ac:dyDescent="0.2">
      <c r="T997" s="242"/>
      <c r="U997" s="243"/>
      <c r="V997" s="243"/>
      <c r="W997" s="243"/>
      <c r="X997" s="243"/>
      <c r="Y997" s="243"/>
      <c r="Z997" s="243"/>
      <c r="AA997" s="243"/>
      <c r="AB997" s="243"/>
      <c r="AC997" s="243"/>
      <c r="AD997" s="243"/>
      <c r="AE997" s="246" t="str">
        <f>IF(DataGoesHere!$B997="","",(DataGoesHere!$B997/SUM(DataGoesHere!$B986:'DataGoesHere'!$B997)))</f>
        <v/>
      </c>
      <c r="CV997" s="310" t="str">
        <f>IF(DataGoesHere!B997="","",DataGoesHere!A997)</f>
        <v/>
      </c>
      <c r="CW997" s="271">
        <f t="shared" ca="1" si="38"/>
        <v>12</v>
      </c>
      <c r="CX997" s="272">
        <f t="shared" ca="1" si="39"/>
        <v>1.0054005237672714</v>
      </c>
      <c r="CY997" s="266">
        <f>DataGoesHere!A997</f>
        <v>996</v>
      </c>
      <c r="CZ997" s="19" t="str">
        <f>IF(DataGoesHere!B997="","",DataGoesHere!B997)</f>
        <v/>
      </c>
      <c r="DA997" s="19" t="str">
        <f>IF(DataGoesHere!B997="","",IF(AH$5="No",DataGoesHere!B997,DataGoesHere!B997-(AH$2*(DataGoesHere!A997-1))))</f>
        <v/>
      </c>
      <c r="DB997" s="19" t="str">
        <f>IF(DataGoesHere!B997="","",IF(AO$9="No",DataGoesHere!B997,DataGoesHere!B997/CX997))</f>
        <v/>
      </c>
      <c r="DC997" s="19" t="str">
        <f>IF(DataGoesHere!B997="","",IF(AO$9="No",DA997,DA997/CX997))</f>
        <v/>
      </c>
      <c r="DD997" s="293" t="str">
        <f>IF(CZ997="",IF(COUNTIF(DD$2:DD996,"Forecast")&lt;Output!E$43,"Forecast",""),"Actual")</f>
        <v/>
      </c>
      <c r="DF997" s="19" t="str">
        <f>IF(DataGoesHere!B996="",IF(DD997="Forecast",(Output!$E$47*IntermediateCalcs!DH996)+((1-Output!$E$47)*IntermediateCalcs!DF996),""),(Output!$E$47*IntermediateCalcs!DB996)+((1-Output!$E$47)*IntermediateCalcs!DF996))</f>
        <v/>
      </c>
      <c r="DG997" s="19" t="str">
        <f>IF(DataGoesHere!B996="",IF(DD997="Forecast",(Output!$G$47*(IntermediateCalcs!DF997-IntermediateCalcs!DF996))+((1-Output!$G$47)*IntermediateCalcs!DG996),""),(Output!$G$47*(IntermediateCalcs!DF997-IntermediateCalcs!DF996))+((1-Output!$G$47)*IntermediateCalcs!DG996))</f>
        <v/>
      </c>
      <c r="DH997" s="19" t="str">
        <f>IF(DataGoesHere!B996="",IF(DD997="Forecast",DF997+DG997,""),DF997+DG997)</f>
        <v/>
      </c>
      <c r="DI997" s="274" t="str">
        <f>IF(DH997="","",IF(IntermediateCalcs!$AO$9="Yes",IntermediateCalcs!DH997*$CX997,IntermediateCalcs!DH997))</f>
        <v/>
      </c>
      <c r="DJ997" s="250" t="str">
        <f>IF(DataGoesHere!$B997="","",($CZ997-DI997))</f>
        <v/>
      </c>
      <c r="DK997" s="250" t="str">
        <f>IF(DataGoesHere!$B997="","",ABS($CZ997-DI997))</f>
        <v/>
      </c>
      <c r="DL997" s="250" t="str">
        <f>IF(DataGoesHere!$B997="","",DK997^2)</f>
        <v/>
      </c>
      <c r="DM997" s="249" t="str">
        <f>IF(DataGoesHere!$B997="","",DK997/$CZ997)</f>
        <v/>
      </c>
      <c r="DN997" s="250" t="str">
        <f>IF(DataGoesHere!$B997="","",SUM(DJ$2:DJ997)/AVERAGE(DK:DK))</f>
        <v/>
      </c>
      <c r="DP997" s="19" t="str">
        <f>IF(DataGoesHere!B997="",IF($DD997="Forecast",(Output!E$48*IntermediateCalcs!CY997)+Output!G$48,""),(Output!E$48*IntermediateCalcs!CY997)+Output!G$48)</f>
        <v/>
      </c>
      <c r="DQ997" s="274" t="str">
        <f>IF(DP997="","",IF(IntermediateCalcs!$AO$9="Yes",IntermediateCalcs!DP997*$CX997,IntermediateCalcs!DP997))</f>
        <v/>
      </c>
      <c r="DR997" s="250" t="str">
        <f>IF(DataGoesHere!$B997="","",($CZ997-DQ997))</f>
        <v/>
      </c>
      <c r="DS997" s="250" t="str">
        <f>IF(DataGoesHere!$B997="","",ABS($CZ997-DQ997))</f>
        <v/>
      </c>
      <c r="DT997" s="250" t="str">
        <f>IF(DataGoesHere!$B997="","",DS997^2)</f>
        <v/>
      </c>
      <c r="DU997" s="249" t="str">
        <f>IF(DataGoesHere!$B997="","",DS997/$CZ997)</f>
        <v/>
      </c>
      <c r="DV997" s="250" t="str">
        <f>IF(DataGoesHere!$B997="","",SUM(DR$2:DR997)/AVERAGE(DS:DS))</f>
        <v/>
      </c>
      <c r="DX997" s="19" t="str">
        <f>IF(DataGoesHere!$B996="","",(DB991*(Output!$O$49/Output!$P$49))+(IntermediateCalcs!DB992*(Output!$M$49/Output!$P$49))+(IntermediateCalcs!DB993*(Output!$K$49/Output!$P$49))+(DB994*(Output!$I$49/Output!$P$49))+(IntermediateCalcs!DB995*(Output!$G$49/Output!$P$49))+(IntermediateCalcs!DB996*(Output!$E$49/Output!$P$49)))</f>
        <v/>
      </c>
      <c r="DY997" s="274" t="str">
        <f>IF(DX997="","",IF(IntermediateCalcs!$AO$9="Yes",IntermediateCalcs!DX997*$CX997,IntermediateCalcs!DX997))</f>
        <v/>
      </c>
      <c r="DZ997" s="250" t="str">
        <f>IF(DataGoesHere!$B997="","",($CZ997-DY997))</f>
        <v/>
      </c>
      <c r="EA997" s="250" t="str">
        <f>IF(DataGoesHere!$B997="","",ABS($CZ997-DY997))</f>
        <v/>
      </c>
      <c r="EB997" s="250" t="str">
        <f>IF(DataGoesHere!$B997="","",EA997^2)</f>
        <v/>
      </c>
      <c r="EC997" s="249" t="str">
        <f>IF(DataGoesHere!$B997="","",EA997/$CZ997)</f>
        <v/>
      </c>
      <c r="ED997" s="250" t="str">
        <f>IF(DataGoesHere!$B997="","",SUM(DZ$2:DZ997)/AVERAGE(EA:EA))</f>
        <v/>
      </c>
    </row>
    <row r="998" spans="20:134" x14ac:dyDescent="0.2">
      <c r="T998" s="244" t="str">
        <f>IF(DataGoesHere!$B998="","",(DataGoesHere!$B998/SUM(DataGoesHere!$B998:'DataGoesHere'!$B1009)))</f>
        <v/>
      </c>
      <c r="U998" s="238"/>
      <c r="V998" s="238"/>
      <c r="W998" s="238"/>
      <c r="X998" s="238"/>
      <c r="Y998" s="238"/>
      <c r="Z998" s="238"/>
      <c r="AA998" s="238"/>
      <c r="AB998" s="238"/>
      <c r="AC998" s="238"/>
      <c r="AD998" s="238"/>
      <c r="AE998" s="239"/>
      <c r="CV998" s="310" t="str">
        <f>IF(DataGoesHere!B998="","",DataGoesHere!A998)</f>
        <v/>
      </c>
      <c r="CW998" s="271">
        <f t="shared" ca="1" si="38"/>
        <v>1</v>
      </c>
      <c r="CX998" s="272">
        <f t="shared" ca="1" si="39"/>
        <v>1.3236179355303281</v>
      </c>
      <c r="CY998" s="266">
        <f>DataGoesHere!A998</f>
        <v>997</v>
      </c>
      <c r="CZ998" s="19" t="str">
        <f>IF(DataGoesHere!B998="","",DataGoesHere!B998)</f>
        <v/>
      </c>
      <c r="DA998" s="19" t="str">
        <f>IF(DataGoesHere!B998="","",IF(AH$5="No",DataGoesHere!B998,DataGoesHere!B998-(AH$2*(DataGoesHere!A998-1))))</f>
        <v/>
      </c>
      <c r="DB998" s="19" t="str">
        <f>IF(DataGoesHere!B998="","",IF(AO$9="No",DataGoesHere!B998,DataGoesHere!B998/CX998))</f>
        <v/>
      </c>
      <c r="DC998" s="19" t="str">
        <f>IF(DataGoesHere!B998="","",IF(AO$9="No",DA998,DA998/CX998))</f>
        <v/>
      </c>
      <c r="DD998" s="293" t="str">
        <f>IF(CZ998="",IF(COUNTIF(DD$2:DD997,"Forecast")&lt;Output!E$43,"Forecast",""),"Actual")</f>
        <v/>
      </c>
      <c r="DF998" s="19" t="str">
        <f>IF(DataGoesHere!B997="",IF(DD998="Forecast",(Output!$E$47*IntermediateCalcs!DH997)+((1-Output!$E$47)*IntermediateCalcs!DF997),""),(Output!$E$47*IntermediateCalcs!DB997)+((1-Output!$E$47)*IntermediateCalcs!DF997))</f>
        <v/>
      </c>
      <c r="DG998" s="19" t="str">
        <f>IF(DataGoesHere!B997="",IF(DD998="Forecast",(Output!$G$47*(IntermediateCalcs!DF998-IntermediateCalcs!DF997))+((1-Output!$G$47)*IntermediateCalcs!DG997),""),(Output!$G$47*(IntermediateCalcs!DF998-IntermediateCalcs!DF997))+((1-Output!$G$47)*IntermediateCalcs!DG997))</f>
        <v/>
      </c>
      <c r="DH998" s="19" t="str">
        <f>IF(DataGoesHere!B997="",IF(DD998="Forecast",DF998+DG998,""),DF998+DG998)</f>
        <v/>
      </c>
      <c r="DI998" s="274" t="str">
        <f>IF(DH998="","",IF(IntermediateCalcs!$AO$9="Yes",IntermediateCalcs!DH998*$CX998,IntermediateCalcs!DH998))</f>
        <v/>
      </c>
      <c r="DJ998" s="250" t="str">
        <f>IF(DataGoesHere!$B998="","",($CZ998-DI998))</f>
        <v/>
      </c>
      <c r="DK998" s="250" t="str">
        <f>IF(DataGoesHere!$B998="","",ABS($CZ998-DI998))</f>
        <v/>
      </c>
      <c r="DL998" s="250" t="str">
        <f>IF(DataGoesHere!$B998="","",DK998^2)</f>
        <v/>
      </c>
      <c r="DM998" s="249" t="str">
        <f>IF(DataGoesHere!$B998="","",DK998/$CZ998)</f>
        <v/>
      </c>
      <c r="DN998" s="250" t="str">
        <f>IF(DataGoesHere!$B998="","",SUM(DJ$2:DJ998)/AVERAGE(DK:DK))</f>
        <v/>
      </c>
      <c r="DP998" s="19" t="str">
        <f>IF(DataGoesHere!B998="",IF($DD998="Forecast",(Output!E$48*IntermediateCalcs!CY998)+Output!G$48,""),(Output!E$48*IntermediateCalcs!CY998)+Output!G$48)</f>
        <v/>
      </c>
      <c r="DQ998" s="274" t="str">
        <f>IF(DP998="","",IF(IntermediateCalcs!$AO$9="Yes",IntermediateCalcs!DP998*$CX998,IntermediateCalcs!DP998))</f>
        <v/>
      </c>
      <c r="DR998" s="250" t="str">
        <f>IF(DataGoesHere!$B998="","",($CZ998-DQ998))</f>
        <v/>
      </c>
      <c r="DS998" s="250" t="str">
        <f>IF(DataGoesHere!$B998="","",ABS($CZ998-DQ998))</f>
        <v/>
      </c>
      <c r="DT998" s="250" t="str">
        <f>IF(DataGoesHere!$B998="","",DS998^2)</f>
        <v/>
      </c>
      <c r="DU998" s="249" t="str">
        <f>IF(DataGoesHere!$B998="","",DS998/$CZ998)</f>
        <v/>
      </c>
      <c r="DV998" s="250" t="str">
        <f>IF(DataGoesHere!$B998="","",SUM(DR$2:DR998)/AVERAGE(DS:DS))</f>
        <v/>
      </c>
      <c r="DX998" s="19" t="str">
        <f>IF(DataGoesHere!$B997="","",(DB992*(Output!$O$49/Output!$P$49))+(IntermediateCalcs!DB993*(Output!$M$49/Output!$P$49))+(IntermediateCalcs!DB994*(Output!$K$49/Output!$P$49))+(DB995*(Output!$I$49/Output!$P$49))+(IntermediateCalcs!DB996*(Output!$G$49/Output!$P$49))+(IntermediateCalcs!DB997*(Output!$E$49/Output!$P$49)))</f>
        <v/>
      </c>
      <c r="DY998" s="274" t="str">
        <f>IF(DX998="","",IF(IntermediateCalcs!$AO$9="Yes",IntermediateCalcs!DX998*$CX998,IntermediateCalcs!DX998))</f>
        <v/>
      </c>
      <c r="DZ998" s="250" t="str">
        <f>IF(DataGoesHere!$B998="","",($CZ998-DY998))</f>
        <v/>
      </c>
      <c r="EA998" s="250" t="str">
        <f>IF(DataGoesHere!$B998="","",ABS($CZ998-DY998))</f>
        <v/>
      </c>
      <c r="EB998" s="250" t="str">
        <f>IF(DataGoesHere!$B998="","",EA998^2)</f>
        <v/>
      </c>
      <c r="EC998" s="249" t="str">
        <f>IF(DataGoesHere!$B998="","",EA998/$CZ998)</f>
        <v/>
      </c>
      <c r="ED998" s="250" t="str">
        <f>IF(DataGoesHere!$B998="","",SUM(DZ$2:DZ998)/AVERAGE(EA:EA))</f>
        <v/>
      </c>
    </row>
    <row r="999" spans="20:134" x14ac:dyDescent="0.2">
      <c r="T999" s="240"/>
      <c r="U999" s="245" t="str">
        <f>IF(DataGoesHere!$B999="","",(DataGoesHere!$B999/SUM(DataGoesHere!$B999:'DataGoesHere'!$B1009)))</f>
        <v/>
      </c>
      <c r="V999" s="86"/>
      <c r="W999" s="86"/>
      <c r="X999" s="86"/>
      <c r="Y999" s="86"/>
      <c r="Z999" s="86"/>
      <c r="AA999" s="86"/>
      <c r="AB999" s="86"/>
      <c r="AC999" s="86"/>
      <c r="AD999" s="86"/>
      <c r="AE999" s="241"/>
      <c r="CV999" s="310" t="str">
        <f>IF(DataGoesHere!B999="","",DataGoesHere!A999)</f>
        <v/>
      </c>
      <c r="CW999" s="271">
        <f t="shared" ca="1" si="38"/>
        <v>2</v>
      </c>
      <c r="CX999" s="272">
        <f t="shared" ca="1" si="39"/>
        <v>0.80574490527728204</v>
      </c>
      <c r="CY999" s="266">
        <f>DataGoesHere!A999</f>
        <v>998</v>
      </c>
      <c r="CZ999" s="19" t="str">
        <f>IF(DataGoesHere!B999="","",DataGoesHere!B999)</f>
        <v/>
      </c>
      <c r="DA999" s="19" t="str">
        <f>IF(DataGoesHere!B999="","",IF(AH$5="No",DataGoesHere!B999,DataGoesHere!B999-(AH$2*(DataGoesHere!A999-1))))</f>
        <v/>
      </c>
      <c r="DB999" s="19" t="str">
        <f>IF(DataGoesHere!B999="","",IF(AO$9="No",DataGoesHere!B999,DataGoesHere!B999/CX999))</f>
        <v/>
      </c>
      <c r="DC999" s="19" t="str">
        <f>IF(DataGoesHere!B999="","",IF(AO$9="No",DA999,DA999/CX999))</f>
        <v/>
      </c>
      <c r="DD999" s="293" t="str">
        <f>IF(CZ999="",IF(COUNTIF(DD$2:DD998,"Forecast")&lt;Output!E$43,"Forecast",""),"Actual")</f>
        <v/>
      </c>
      <c r="DF999" s="19" t="str">
        <f>IF(DataGoesHere!B998="",IF(DD999="Forecast",(Output!$E$47*IntermediateCalcs!DH998)+((1-Output!$E$47)*IntermediateCalcs!DF998),""),(Output!$E$47*IntermediateCalcs!DB998)+((1-Output!$E$47)*IntermediateCalcs!DF998))</f>
        <v/>
      </c>
      <c r="DG999" s="19" t="str">
        <f>IF(DataGoesHere!B998="",IF(DD999="Forecast",(Output!$G$47*(IntermediateCalcs!DF999-IntermediateCalcs!DF998))+((1-Output!$G$47)*IntermediateCalcs!DG998),""),(Output!$G$47*(IntermediateCalcs!DF999-IntermediateCalcs!DF998))+((1-Output!$G$47)*IntermediateCalcs!DG998))</f>
        <v/>
      </c>
      <c r="DH999" s="19" t="str">
        <f>IF(DataGoesHere!B998="",IF(DD999="Forecast",DF999+DG999,""),DF999+DG999)</f>
        <v/>
      </c>
      <c r="DI999" s="274" t="str">
        <f>IF(DH999="","",IF(IntermediateCalcs!$AO$9="Yes",IntermediateCalcs!DH999*$CX999,IntermediateCalcs!DH999))</f>
        <v/>
      </c>
      <c r="DJ999" s="250" t="str">
        <f>IF(DataGoesHere!$B999="","",($CZ999-DI999))</f>
        <v/>
      </c>
      <c r="DK999" s="250" t="str">
        <f>IF(DataGoesHere!$B999="","",ABS($CZ999-DI999))</f>
        <v/>
      </c>
      <c r="DL999" s="250" t="str">
        <f>IF(DataGoesHere!$B999="","",DK999^2)</f>
        <v/>
      </c>
      <c r="DM999" s="249" t="str">
        <f>IF(DataGoesHere!$B999="","",DK999/$CZ999)</f>
        <v/>
      </c>
      <c r="DN999" s="250" t="str">
        <f>IF(DataGoesHere!$B999="","",SUM(DJ$2:DJ999)/AVERAGE(DK:DK))</f>
        <v/>
      </c>
      <c r="DP999" s="19" t="str">
        <f>IF(DataGoesHere!B999="",IF($DD999="Forecast",(Output!E$48*IntermediateCalcs!CY999)+Output!G$48,""),(Output!E$48*IntermediateCalcs!CY999)+Output!G$48)</f>
        <v/>
      </c>
      <c r="DQ999" s="274" t="str">
        <f>IF(DP999="","",IF(IntermediateCalcs!$AO$9="Yes",IntermediateCalcs!DP999*$CX999,IntermediateCalcs!DP999))</f>
        <v/>
      </c>
      <c r="DR999" s="250" t="str">
        <f>IF(DataGoesHere!$B999="","",($CZ999-DQ999))</f>
        <v/>
      </c>
      <c r="DS999" s="250" t="str">
        <f>IF(DataGoesHere!$B999="","",ABS($CZ999-DQ999))</f>
        <v/>
      </c>
      <c r="DT999" s="250" t="str">
        <f>IF(DataGoesHere!$B999="","",DS999^2)</f>
        <v/>
      </c>
      <c r="DU999" s="249" t="str">
        <f>IF(DataGoesHere!$B999="","",DS999/$CZ999)</f>
        <v/>
      </c>
      <c r="DV999" s="250" t="str">
        <f>IF(DataGoesHere!$B999="","",SUM(DR$2:DR999)/AVERAGE(DS:DS))</f>
        <v/>
      </c>
      <c r="DX999" s="19" t="str">
        <f>IF(DataGoesHere!$B998="","",(DB993*(Output!$O$49/Output!$P$49))+(IntermediateCalcs!DB994*(Output!$M$49/Output!$P$49))+(IntermediateCalcs!DB995*(Output!$K$49/Output!$P$49))+(DB996*(Output!$I$49/Output!$P$49))+(IntermediateCalcs!DB997*(Output!$G$49/Output!$P$49))+(IntermediateCalcs!DB998*(Output!$E$49/Output!$P$49)))</f>
        <v/>
      </c>
      <c r="DY999" s="274" t="str">
        <f>IF(DX999="","",IF(IntermediateCalcs!$AO$9="Yes",IntermediateCalcs!DX999*$CX999,IntermediateCalcs!DX999))</f>
        <v/>
      </c>
      <c r="DZ999" s="250" t="str">
        <f>IF(DataGoesHere!$B999="","",($CZ999-DY999))</f>
        <v/>
      </c>
      <c r="EA999" s="250" t="str">
        <f>IF(DataGoesHere!$B999="","",ABS($CZ999-DY999))</f>
        <v/>
      </c>
      <c r="EB999" s="250" t="str">
        <f>IF(DataGoesHere!$B999="","",EA999^2)</f>
        <v/>
      </c>
      <c r="EC999" s="249" t="str">
        <f>IF(DataGoesHere!$B999="","",EA999/$CZ999)</f>
        <v/>
      </c>
      <c r="ED999" s="250" t="str">
        <f>IF(DataGoesHere!$B999="","",SUM(DZ$2:DZ999)/AVERAGE(EA:EA))</f>
        <v/>
      </c>
    </row>
    <row r="1000" spans="20:134" x14ac:dyDescent="0.2">
      <c r="T1000" s="240"/>
      <c r="U1000" s="86"/>
      <c r="V1000" s="245" t="str">
        <f>IF(DataGoesHere!$B1000="","",(DataGoesHere!$B1000/SUM(DataGoesHere!$B998:'DataGoesHere'!$B1009)))</f>
        <v/>
      </c>
      <c r="W1000" s="86"/>
      <c r="X1000" s="86"/>
      <c r="Y1000" s="86"/>
      <c r="Z1000" s="86"/>
      <c r="AA1000" s="86"/>
      <c r="AB1000" s="86"/>
      <c r="AC1000" s="86"/>
      <c r="AD1000" s="86"/>
      <c r="AE1000" s="241"/>
      <c r="CV1000" s="310" t="str">
        <f>IF(DataGoesHere!B1000="","",DataGoesHere!A1000)</f>
        <v/>
      </c>
      <c r="CW1000" s="271">
        <f t="shared" ca="1" si="38"/>
        <v>3</v>
      </c>
      <c r="CX1000" s="272">
        <f t="shared" ca="1" si="39"/>
        <v>0.79862940076451561</v>
      </c>
      <c r="CY1000" s="266">
        <f>DataGoesHere!A1000</f>
        <v>999</v>
      </c>
      <c r="CZ1000" s="19" t="str">
        <f>IF(DataGoesHere!B1000="","",DataGoesHere!B1000)</f>
        <v/>
      </c>
      <c r="DA1000" s="19" t="str">
        <f>IF(DataGoesHere!B1000="","",IF(AH$5="No",DataGoesHere!B1000,DataGoesHere!B1000-(AH$2*(DataGoesHere!A1000-1))))</f>
        <v/>
      </c>
      <c r="DB1000" s="19" t="str">
        <f>IF(DataGoesHere!B1000="","",IF(AO$9="No",DataGoesHere!B1000,DataGoesHere!B1000/CX1000))</f>
        <v/>
      </c>
      <c r="DC1000" s="19" t="str">
        <f>IF(DataGoesHere!B1000="","",IF(AO$9="No",DA1000,DA1000/CX1000))</f>
        <v/>
      </c>
      <c r="DD1000" s="293" t="str">
        <f>IF(CZ1000="",IF(COUNTIF(DD$2:DD999,"Forecast")&lt;Output!E$43,"Forecast",""),"Actual")</f>
        <v/>
      </c>
      <c r="DF1000" s="19" t="str">
        <f>IF(DataGoesHere!B999="",IF(DD1000="Forecast",(Output!$E$47*IntermediateCalcs!DH999)+((1-Output!$E$47)*IntermediateCalcs!DF999),""),(Output!$E$47*IntermediateCalcs!DB999)+((1-Output!$E$47)*IntermediateCalcs!DF999))</f>
        <v/>
      </c>
      <c r="DG1000" s="19" t="str">
        <f>IF(DataGoesHere!B999="",IF(DD1000="Forecast",(Output!$G$47*(IntermediateCalcs!DF1000-IntermediateCalcs!DF999))+((1-Output!$G$47)*IntermediateCalcs!DG999),""),(Output!$G$47*(IntermediateCalcs!DF1000-IntermediateCalcs!DF999))+((1-Output!$G$47)*IntermediateCalcs!DG999))</f>
        <v/>
      </c>
      <c r="DH1000" s="19" t="str">
        <f>IF(DataGoesHere!B999="",IF(DD1000="Forecast",DF1000+DG1000,""),DF1000+DG1000)</f>
        <v/>
      </c>
      <c r="DI1000" s="274" t="str">
        <f>IF(DH1000="","",IF(IntermediateCalcs!$AO$9="Yes",IntermediateCalcs!DH1000*$CX1000,IntermediateCalcs!DH1000))</f>
        <v/>
      </c>
      <c r="DJ1000" s="250" t="str">
        <f>IF(DataGoesHere!$B1000="","",($CZ1000-DI1000))</f>
        <v/>
      </c>
      <c r="DK1000" s="250" t="str">
        <f>IF(DataGoesHere!$B1000="","",ABS($CZ1000-DI1000))</f>
        <v/>
      </c>
      <c r="DL1000" s="250" t="str">
        <f>IF(DataGoesHere!$B1000="","",DK1000^2)</f>
        <v/>
      </c>
      <c r="DM1000" s="249" t="str">
        <f>IF(DataGoesHere!$B1000="","",DK1000/$CZ1000)</f>
        <v/>
      </c>
      <c r="DN1000" s="250" t="str">
        <f>IF(DataGoesHere!$B1000="","",SUM(DJ$2:DJ1000)/AVERAGE(DK:DK))</f>
        <v/>
      </c>
      <c r="DP1000" s="19" t="str">
        <f>IF(DataGoesHere!B1000="",IF($DD1000="Forecast",(Output!E$48*IntermediateCalcs!CY1000)+Output!G$48,""),(Output!E$48*IntermediateCalcs!CY1000)+Output!G$48)</f>
        <v/>
      </c>
      <c r="DQ1000" s="274" t="str">
        <f>IF(DP1000="","",IF(IntermediateCalcs!$AO$9="Yes",IntermediateCalcs!DP1000*$CX1000,IntermediateCalcs!DP1000))</f>
        <v/>
      </c>
      <c r="DR1000" s="250" t="str">
        <f>IF(DataGoesHere!$B1000="","",($CZ1000-DQ1000))</f>
        <v/>
      </c>
      <c r="DS1000" s="250" t="str">
        <f>IF(DataGoesHere!$B1000="","",ABS($CZ1000-DQ1000))</f>
        <v/>
      </c>
      <c r="DT1000" s="250" t="str">
        <f>IF(DataGoesHere!$B1000="","",DS1000^2)</f>
        <v/>
      </c>
      <c r="DU1000" s="249" t="str">
        <f>IF(DataGoesHere!$B1000="","",DS1000/$CZ1000)</f>
        <v/>
      </c>
      <c r="DV1000" s="250" t="str">
        <f>IF(DataGoesHere!$B1000="","",SUM(DR$2:DR1000)/AVERAGE(DS:DS))</f>
        <v/>
      </c>
      <c r="DX1000" s="19" t="str">
        <f>IF(DataGoesHere!$B999="","",(DB994*(Output!$O$49/Output!$P$49))+(IntermediateCalcs!DB995*(Output!$M$49/Output!$P$49))+(IntermediateCalcs!DB996*(Output!$K$49/Output!$P$49))+(DB997*(Output!$I$49/Output!$P$49))+(IntermediateCalcs!DB998*(Output!$G$49/Output!$P$49))+(IntermediateCalcs!DB999*(Output!$E$49/Output!$P$49)))</f>
        <v/>
      </c>
      <c r="DY1000" s="274" t="str">
        <f>IF(DX1000="","",IF(IntermediateCalcs!$AO$9="Yes",IntermediateCalcs!DX1000*$CX1000,IntermediateCalcs!DX1000))</f>
        <v/>
      </c>
      <c r="DZ1000" s="250" t="str">
        <f>IF(DataGoesHere!$B1000="","",($CZ1000-DY1000))</f>
        <v/>
      </c>
      <c r="EA1000" s="250" t="str">
        <f>IF(DataGoesHere!$B1000="","",ABS($CZ1000-DY1000))</f>
        <v/>
      </c>
      <c r="EB1000" s="250" t="str">
        <f>IF(DataGoesHere!$B1000="","",EA1000^2)</f>
        <v/>
      </c>
      <c r="EC1000" s="249" t="str">
        <f>IF(DataGoesHere!$B1000="","",EA1000/$CZ1000)</f>
        <v/>
      </c>
      <c r="ED1000" s="250" t="str">
        <f>IF(DataGoesHere!$B1000="","",SUM(DZ$2:DZ1000)/AVERAGE(EA:EA))</f>
        <v/>
      </c>
    </row>
    <row r="1001" spans="20:134" x14ac:dyDescent="0.2">
      <c r="T1001" s="240"/>
      <c r="U1001" s="86"/>
      <c r="V1001" s="86"/>
      <c r="W1001" s="245" t="str">
        <f>IF(DataGoesHere!$B1001="","",(DataGoesHere!$B1001/SUM(DataGoesHere!$B998:'DataGoesHere'!$B1009)))</f>
        <v/>
      </c>
      <c r="X1001" s="86"/>
      <c r="Y1001" s="86"/>
      <c r="Z1001" s="86"/>
      <c r="AA1001" s="86"/>
      <c r="AB1001" s="86"/>
      <c r="AC1001" s="86"/>
      <c r="AD1001" s="86"/>
      <c r="AE1001" s="241"/>
      <c r="CV1001" s="310" t="str">
        <f>IF(DataGoesHere!B1001="","",DataGoesHere!A1001)</f>
        <v/>
      </c>
      <c r="CW1001" s="271">
        <f t="shared" ca="1" si="38"/>
        <v>4</v>
      </c>
      <c r="CX1001" s="272">
        <f t="shared" ca="1" si="39"/>
        <v>1.0149292433706087</v>
      </c>
      <c r="CY1001" s="266">
        <f>DataGoesHere!A1001</f>
        <v>1000</v>
      </c>
      <c r="CZ1001" s="19" t="str">
        <f>IF(DataGoesHere!B1001="","",DataGoesHere!B1001)</f>
        <v/>
      </c>
      <c r="DA1001" s="19" t="str">
        <f>IF(DataGoesHere!B1001="","",IF(AH$5="No",DataGoesHere!B1001,DataGoesHere!B1001-(AH$2*(DataGoesHere!A1001-1))))</f>
        <v/>
      </c>
      <c r="DB1001" s="19" t="str">
        <f>IF(DataGoesHere!B1001="","",IF(AO$9="No",DataGoesHere!B1001,DataGoesHere!B1001/CX1001))</f>
        <v/>
      </c>
      <c r="DC1001" s="19" t="str">
        <f>IF(DataGoesHere!B1001="","",IF(AO$9="No",DA1001,DA1001/CX1001))</f>
        <v/>
      </c>
      <c r="DD1001" s="293" t="str">
        <f>IF(CZ1001="",IF(COUNTIF(DD$2:DD1000,"Forecast")&lt;Output!E$43,"Forecast",""),"Actual")</f>
        <v/>
      </c>
      <c r="DF1001" s="19" t="str">
        <f>IF(DataGoesHere!B1000="",IF(DD1001="Forecast",(Output!$E$47*IntermediateCalcs!DH1000)+((1-Output!$E$47)*IntermediateCalcs!DF1000),""),(Output!$E$47*IntermediateCalcs!DB1000)+((1-Output!$E$47)*IntermediateCalcs!DF1000))</f>
        <v/>
      </c>
      <c r="DG1001" s="19" t="str">
        <f>IF(DataGoesHere!B1000="",IF(DD1001="Forecast",(Output!$G$47*(IntermediateCalcs!DF1001-IntermediateCalcs!DF1000))+((1-Output!$G$47)*IntermediateCalcs!DG1000),""),(Output!$G$47*(IntermediateCalcs!DF1001-IntermediateCalcs!DF1000))+((1-Output!$G$47)*IntermediateCalcs!DG1000))</f>
        <v/>
      </c>
      <c r="DH1001" s="19" t="str">
        <f>IF(DataGoesHere!B1000="",IF(DD1001="Forecast",DF1001+DG1001,""),DF1001+DG1001)</f>
        <v/>
      </c>
      <c r="DI1001" s="274" t="str">
        <f>IF(DH1001="","",IF(IntermediateCalcs!$AO$9="Yes",IntermediateCalcs!DH1001*$CX1001,IntermediateCalcs!DH1001))</f>
        <v/>
      </c>
      <c r="DJ1001" s="250" t="str">
        <f>IF(DataGoesHere!$B1001="","",($CZ1001-DI1001))</f>
        <v/>
      </c>
      <c r="DK1001" s="250" t="str">
        <f>IF(DataGoesHere!$B1001="","",ABS($CZ1001-DI1001))</f>
        <v/>
      </c>
      <c r="DL1001" s="250" t="str">
        <f>IF(DataGoesHere!$B1001="","",DK1001^2)</f>
        <v/>
      </c>
      <c r="DM1001" s="249" t="str">
        <f>IF(DataGoesHere!$B1001="","",DK1001/$CZ1001)</f>
        <v/>
      </c>
      <c r="DN1001" s="250" t="str">
        <f>IF(DataGoesHere!$B1001="","",SUM(DJ$2:DJ1001)/AVERAGE(DK:DK))</f>
        <v/>
      </c>
      <c r="DP1001" s="19" t="str">
        <f>IF(DataGoesHere!B1001="",IF($DD1001="Forecast",(Output!E$48*IntermediateCalcs!CY1001)+Output!G$48,""),(Output!E$48*IntermediateCalcs!CY1001)+Output!G$48)</f>
        <v/>
      </c>
      <c r="DQ1001" s="274" t="str">
        <f>IF(DP1001="","",IF(IntermediateCalcs!$AO$9="Yes",IntermediateCalcs!DP1001*$CX1001,IntermediateCalcs!DP1001))</f>
        <v/>
      </c>
      <c r="DR1001" s="250" t="str">
        <f>IF(DataGoesHere!$B1001="","",($CZ1001-DQ1001))</f>
        <v/>
      </c>
      <c r="DS1001" s="250" t="str">
        <f>IF(DataGoesHere!$B1001="","",ABS($CZ1001-DQ1001))</f>
        <v/>
      </c>
      <c r="DT1001" s="250" t="str">
        <f>IF(DataGoesHere!$B1001="","",DS1001^2)</f>
        <v/>
      </c>
      <c r="DU1001" s="249" t="str">
        <f>IF(DataGoesHere!$B1001="","",DS1001/$CZ1001)</f>
        <v/>
      </c>
      <c r="DV1001" s="250" t="str">
        <f>IF(DataGoesHere!$B1001="","",SUM(DR$2:DR1001)/AVERAGE(DS:DS))</f>
        <v/>
      </c>
      <c r="DX1001" s="19" t="str">
        <f>IF(DataGoesHere!$B1000="","",(DB995*(Output!$O$49/Output!$P$49))+(IntermediateCalcs!DB996*(Output!$M$49/Output!$P$49))+(IntermediateCalcs!DB997*(Output!$K$49/Output!$P$49))+(DB998*(Output!$I$49/Output!$P$49))+(IntermediateCalcs!DB999*(Output!$G$49/Output!$P$49))+(IntermediateCalcs!DB1000*(Output!$E$49/Output!$P$49)))</f>
        <v/>
      </c>
      <c r="DY1001" s="274" t="str">
        <f>IF(DX1001="","",IF(IntermediateCalcs!$AO$9="Yes",IntermediateCalcs!DX1001*$CX1001,IntermediateCalcs!DX1001))</f>
        <v/>
      </c>
      <c r="DZ1001" s="250" t="str">
        <f>IF(DataGoesHere!$B1001="","",($CZ1001-DY1001))</f>
        <v/>
      </c>
      <c r="EA1001" s="250" t="str">
        <f>IF(DataGoesHere!$B1001="","",ABS($CZ1001-DY1001))</f>
        <v/>
      </c>
      <c r="EB1001" s="250" t="str">
        <f>IF(DataGoesHere!$B1001="","",EA1001^2)</f>
        <v/>
      </c>
      <c r="EC1001" s="249" t="str">
        <f>IF(DataGoesHere!$B1001="","",EA1001/$CZ1001)</f>
        <v/>
      </c>
      <c r="ED1001" s="250" t="str">
        <f>IF(DataGoesHere!$B1001="","",SUM(DZ$2:DZ1001)/AVERAGE(EA:EA))</f>
        <v/>
      </c>
    </row>
    <row r="1002" spans="20:134" x14ac:dyDescent="0.2">
      <c r="T1002" s="240"/>
      <c r="U1002" s="86"/>
      <c r="V1002" s="86"/>
      <c r="W1002" s="86"/>
      <c r="X1002" s="245" t="str">
        <f>IF(DataGoesHere!$B1002="","",(DataGoesHere!$B1002/SUM(DataGoesHere!$B998:'DataGoesHere'!$B1009)))</f>
        <v/>
      </c>
      <c r="Y1002" s="86"/>
      <c r="Z1002" s="86"/>
      <c r="AA1002" s="86"/>
      <c r="AB1002" s="86"/>
      <c r="AC1002" s="86"/>
      <c r="AD1002" s="86"/>
      <c r="AE1002" s="241"/>
      <c r="CV1002" s="310" t="str">
        <f>IF(DataGoesHere!B1002="","",DataGoesHere!A1002)</f>
        <v/>
      </c>
      <c r="CW1002" s="271">
        <f t="shared" ca="1" si="38"/>
        <v>5</v>
      </c>
      <c r="CX1002" s="272">
        <f t="shared" ca="1" si="39"/>
        <v>0.97875414397996308</v>
      </c>
      <c r="CY1002" s="266">
        <f>DataGoesHere!A1002</f>
        <v>1001</v>
      </c>
      <c r="CZ1002" s="19" t="str">
        <f>IF(DataGoesHere!B1002="","",DataGoesHere!B1002)</f>
        <v/>
      </c>
      <c r="DA1002" s="19" t="str">
        <f>IF(DataGoesHere!B1002="","",IF(AH$5="No",DataGoesHere!B1002,DataGoesHere!B1002-(AH$2*(DataGoesHere!A1002-1))))</f>
        <v/>
      </c>
      <c r="DB1002" s="19" t="str">
        <f>IF(DataGoesHere!B1002="","",IF(AO$9="No",DataGoesHere!B1002,DataGoesHere!B1002/CX1002))</f>
        <v/>
      </c>
      <c r="DC1002" s="19" t="str">
        <f>IF(DataGoesHere!B1002="","",IF(AO$9="No",DA1002,DA1002/CX1002))</f>
        <v/>
      </c>
      <c r="DD1002" s="293" t="str">
        <f>IF(CZ1002="",IF(COUNTIF(DD$2:DD1001,"Forecast")&lt;Output!E$43,"Forecast",""),"Actual")</f>
        <v/>
      </c>
      <c r="DF1002" s="19" t="str">
        <f>IF(DataGoesHere!B1001="",IF(DD1002="Forecast",(Output!$E$47*IntermediateCalcs!DH1001)+((1-Output!$E$47)*IntermediateCalcs!DF1001),""),(Output!$E$47*IntermediateCalcs!DB1001)+((1-Output!$E$47)*IntermediateCalcs!DF1001))</f>
        <v/>
      </c>
      <c r="DG1002" s="19" t="str">
        <f>IF(DataGoesHere!B1001="",IF(DD1002="Forecast",(Output!$G$47*(IntermediateCalcs!DF1002-IntermediateCalcs!DF1001))+((1-Output!$G$47)*IntermediateCalcs!DG1001),""),(Output!$G$47*(IntermediateCalcs!DF1002-IntermediateCalcs!DF1001))+((1-Output!$G$47)*IntermediateCalcs!DG1001))</f>
        <v/>
      </c>
      <c r="DH1002" s="19" t="str">
        <f>IF(DataGoesHere!B1001="",IF(DD1002="Forecast",DF1002+DG1002,""),DF1002+DG1002)</f>
        <v/>
      </c>
      <c r="DI1002" s="274" t="str">
        <f>IF(DH1002="","",IF(IntermediateCalcs!$AO$9="Yes",IntermediateCalcs!DH1002*$CX1002,IntermediateCalcs!DH1002))</f>
        <v/>
      </c>
      <c r="DJ1002" s="250" t="str">
        <f>IF(DataGoesHere!$B1002="","",($CZ1002-DI1002))</f>
        <v/>
      </c>
      <c r="DK1002" s="250" t="str">
        <f>IF(DataGoesHere!$B1002="","",ABS($CZ1002-DI1002))</f>
        <v/>
      </c>
      <c r="DL1002" s="250" t="str">
        <f>IF(DataGoesHere!$B1002="","",DK1002^2)</f>
        <v/>
      </c>
      <c r="DM1002" s="249" t="str">
        <f>IF(DataGoesHere!$B1002="","",DK1002/$CZ1002)</f>
        <v/>
      </c>
      <c r="DN1002" s="250" t="str">
        <f>IF(DataGoesHere!$B1002="","",SUM(DJ$2:DJ1002)/AVERAGE(DK:DK))</f>
        <v/>
      </c>
      <c r="DP1002" s="19" t="str">
        <f>IF(DataGoesHere!B1002="",IF($DD1002="Forecast",(Output!E$48*IntermediateCalcs!CY1002)+Output!G$48,""),(Output!E$48*IntermediateCalcs!CY1002)+Output!G$48)</f>
        <v/>
      </c>
      <c r="DQ1002" s="274" t="str">
        <f>IF(DP1002="","",IF(IntermediateCalcs!$AO$9="Yes",IntermediateCalcs!DP1002*$CX1002,IntermediateCalcs!DP1002))</f>
        <v/>
      </c>
      <c r="DR1002" s="250" t="str">
        <f>IF(DataGoesHere!$B1002="","",($CZ1002-DQ1002))</f>
        <v/>
      </c>
      <c r="DS1002" s="250" t="str">
        <f>IF(DataGoesHere!$B1002="","",ABS($CZ1002-DQ1002))</f>
        <v/>
      </c>
      <c r="DT1002" s="250" t="str">
        <f>IF(DataGoesHere!$B1002="","",DS1002^2)</f>
        <v/>
      </c>
      <c r="DU1002" s="249" t="str">
        <f>IF(DataGoesHere!$B1002="","",DS1002/$CZ1002)</f>
        <v/>
      </c>
      <c r="DV1002" s="250" t="str">
        <f>IF(DataGoesHere!$B1002="","",SUM(DR$2:DR1002)/AVERAGE(DS:DS))</f>
        <v/>
      </c>
      <c r="DX1002" s="19" t="str">
        <f>IF(DataGoesHere!$B1001="","",(DB996*(Output!$O$49/Output!$P$49))+(IntermediateCalcs!DB997*(Output!$M$49/Output!$P$49))+(IntermediateCalcs!DB998*(Output!$K$49/Output!$P$49))+(DB999*(Output!$I$49/Output!$P$49))+(IntermediateCalcs!DB1000*(Output!$G$49/Output!$P$49))+(IntermediateCalcs!DB1001*(Output!$E$49/Output!$P$49)))</f>
        <v/>
      </c>
      <c r="DY1002" s="274" t="str">
        <f>IF(DX1002="","",IF(IntermediateCalcs!$AO$9="Yes",IntermediateCalcs!DX1002*$CX1002,IntermediateCalcs!DX1002))</f>
        <v/>
      </c>
      <c r="DZ1002" s="250" t="str">
        <f>IF(DataGoesHere!$B1002="","",($CZ1002-DY1002))</f>
        <v/>
      </c>
      <c r="EA1002" s="250" t="str">
        <f>IF(DataGoesHere!$B1002="","",ABS($CZ1002-DY1002))</f>
        <v/>
      </c>
      <c r="EB1002" s="250" t="str">
        <f>IF(DataGoesHere!$B1002="","",EA1002^2)</f>
        <v/>
      </c>
      <c r="EC1002" s="249" t="str">
        <f>IF(DataGoesHere!$B1002="","",EA1002/$CZ1002)</f>
        <v/>
      </c>
      <c r="ED1002" s="250" t="str">
        <f>IF(DataGoesHere!$B1002="","",SUM(DZ$2:DZ1002)/AVERAGE(EA:EA))</f>
        <v/>
      </c>
    </row>
    <row r="1003" spans="20:134" x14ac:dyDescent="0.2">
      <c r="T1003" s="240"/>
      <c r="U1003" s="86"/>
      <c r="V1003" s="86"/>
      <c r="W1003" s="86"/>
      <c r="X1003" s="86"/>
      <c r="Y1003" s="245" t="str">
        <f>IF(DataGoesHere!$B1003="","",(DataGoesHere!$B1003/SUM(DataGoesHere!$B998:'DataGoesHere'!$B1009)))</f>
        <v/>
      </c>
      <c r="Z1003" s="86"/>
      <c r="AA1003" s="86"/>
      <c r="AB1003" s="86"/>
      <c r="AC1003" s="86"/>
      <c r="AD1003" s="86"/>
      <c r="AE1003" s="241"/>
      <c r="CV1003" s="310" t="str">
        <f>IF(DataGoesHere!B1003="","",DataGoesHere!A1003)</f>
        <v/>
      </c>
      <c r="CW1003" s="271">
        <f t="shared" ca="1" si="38"/>
        <v>6</v>
      </c>
      <c r="CX1003" s="272">
        <f t="shared" ca="1" si="39"/>
        <v>1.0779088099730167</v>
      </c>
      <c r="CY1003" s="266">
        <f>DataGoesHere!A1003</f>
        <v>1002</v>
      </c>
      <c r="CZ1003" s="19" t="str">
        <f>IF(DataGoesHere!B1003="","",DataGoesHere!B1003)</f>
        <v/>
      </c>
      <c r="DA1003" s="19" t="str">
        <f>IF(DataGoesHere!B1003="","",IF(AH$5="No",DataGoesHere!B1003,DataGoesHere!B1003-(AH$2*(DataGoesHere!A1003-1))))</f>
        <v/>
      </c>
      <c r="DB1003" s="19" t="str">
        <f>IF(DataGoesHere!B1003="","",IF(AO$9="No",DataGoesHere!B1003,DataGoesHere!B1003/CX1003))</f>
        <v/>
      </c>
      <c r="DC1003" s="19" t="str">
        <f>IF(DataGoesHere!B1003="","",IF(AO$9="No",DA1003,DA1003/CX1003))</f>
        <v/>
      </c>
      <c r="DD1003" s="293" t="str">
        <f>IF(CZ1003="",IF(COUNTIF(DD$2:DD1002,"Forecast")&lt;Output!E$43,"Forecast",""),"Actual")</f>
        <v/>
      </c>
      <c r="DF1003" s="19" t="str">
        <f>IF(DataGoesHere!B1002="",IF(DD1003="Forecast",(Output!$E$47*IntermediateCalcs!DH1002)+((1-Output!$E$47)*IntermediateCalcs!DF1002),""),(Output!$E$47*IntermediateCalcs!DB1002)+((1-Output!$E$47)*IntermediateCalcs!DF1002))</f>
        <v/>
      </c>
      <c r="DG1003" s="19" t="str">
        <f>IF(DataGoesHere!B1002="",IF(DD1003="Forecast",(Output!$G$47*(IntermediateCalcs!DF1003-IntermediateCalcs!DF1002))+((1-Output!$G$47)*IntermediateCalcs!DG1002),""),(Output!$G$47*(IntermediateCalcs!DF1003-IntermediateCalcs!DF1002))+((1-Output!$G$47)*IntermediateCalcs!DG1002))</f>
        <v/>
      </c>
      <c r="DH1003" s="19" t="str">
        <f>IF(DataGoesHere!B1002="",IF(DD1003="Forecast",DF1003+DG1003,""),DF1003+DG1003)</f>
        <v/>
      </c>
      <c r="DI1003" s="274" t="str">
        <f>IF(DH1003="","",IF(IntermediateCalcs!$AO$9="Yes",IntermediateCalcs!DH1003*$CX1003,IntermediateCalcs!DH1003))</f>
        <v/>
      </c>
      <c r="DJ1003" s="250" t="str">
        <f>IF(DataGoesHere!$B1003="","",($CZ1003-DI1003))</f>
        <v/>
      </c>
      <c r="DK1003" s="250" t="str">
        <f>IF(DataGoesHere!$B1003="","",ABS($CZ1003-DI1003))</f>
        <v/>
      </c>
      <c r="DL1003" s="250" t="str">
        <f>IF(DataGoesHere!$B1003="","",DK1003^2)</f>
        <v/>
      </c>
      <c r="DM1003" s="249" t="str">
        <f>IF(DataGoesHere!$B1003="","",DK1003/$CZ1003)</f>
        <v/>
      </c>
      <c r="DN1003" s="250" t="str">
        <f>IF(DataGoesHere!$B1003="","",SUM(DJ$2:DJ1003)/AVERAGE(DK:DK))</f>
        <v/>
      </c>
      <c r="DP1003" s="19" t="str">
        <f>IF(DataGoesHere!B1003="",IF($DD1003="Forecast",(Output!E$48*IntermediateCalcs!CY1003)+Output!G$48,""),(Output!E$48*IntermediateCalcs!CY1003)+Output!G$48)</f>
        <v/>
      </c>
      <c r="DQ1003" s="274" t="str">
        <f>IF(DP1003="","",IF(IntermediateCalcs!$AO$9="Yes",IntermediateCalcs!DP1003*$CX1003,IntermediateCalcs!DP1003))</f>
        <v/>
      </c>
      <c r="DR1003" s="250" t="str">
        <f>IF(DataGoesHere!$B1003="","",($CZ1003-DQ1003))</f>
        <v/>
      </c>
      <c r="DS1003" s="250" t="str">
        <f>IF(DataGoesHere!$B1003="","",ABS($CZ1003-DQ1003))</f>
        <v/>
      </c>
      <c r="DT1003" s="250" t="str">
        <f>IF(DataGoesHere!$B1003="","",DS1003^2)</f>
        <v/>
      </c>
      <c r="DU1003" s="249" t="str">
        <f>IF(DataGoesHere!$B1003="","",DS1003/$CZ1003)</f>
        <v/>
      </c>
      <c r="DV1003" s="250" t="str">
        <f>IF(DataGoesHere!$B1003="","",SUM(DR$2:DR1003)/AVERAGE(DS:DS))</f>
        <v/>
      </c>
      <c r="DX1003" s="19" t="str">
        <f>IF(DataGoesHere!$B1002="","",(DB997*(Output!$O$49/Output!$P$49))+(IntermediateCalcs!DB998*(Output!$M$49/Output!$P$49))+(IntermediateCalcs!DB999*(Output!$K$49/Output!$P$49))+(DB1000*(Output!$I$49/Output!$P$49))+(IntermediateCalcs!DB1001*(Output!$G$49/Output!$P$49))+(IntermediateCalcs!DB1002*(Output!$E$49/Output!$P$49)))</f>
        <v/>
      </c>
      <c r="DY1003" s="274" t="str">
        <f>IF(DX1003="","",IF(IntermediateCalcs!$AO$9="Yes",IntermediateCalcs!DX1003*$CX1003,IntermediateCalcs!DX1003))</f>
        <v/>
      </c>
      <c r="DZ1003" s="250" t="str">
        <f>IF(DataGoesHere!$B1003="","",($CZ1003-DY1003))</f>
        <v/>
      </c>
      <c r="EA1003" s="250" t="str">
        <f>IF(DataGoesHere!$B1003="","",ABS($CZ1003-DY1003))</f>
        <v/>
      </c>
      <c r="EB1003" s="250" t="str">
        <f>IF(DataGoesHere!$B1003="","",EA1003^2)</f>
        <v/>
      </c>
      <c r="EC1003" s="249" t="str">
        <f>IF(DataGoesHere!$B1003="","",EA1003/$CZ1003)</f>
        <v/>
      </c>
      <c r="ED1003" s="250" t="str">
        <f>IF(DataGoesHere!$B1003="","",SUM(DZ$2:DZ1003)/AVERAGE(EA:EA))</f>
        <v/>
      </c>
    </row>
    <row r="1004" spans="20:134" x14ac:dyDescent="0.2">
      <c r="T1004" s="240"/>
      <c r="U1004" s="86"/>
      <c r="V1004" s="86"/>
      <c r="W1004" s="86"/>
      <c r="X1004" s="86"/>
      <c r="Y1004" s="86"/>
      <c r="Z1004" s="245" t="str">
        <f>IF(DataGoesHere!$B1004="","",(DataGoesHere!$B1004/SUM(DataGoesHere!$B998:'DataGoesHere'!$B1009)))</f>
        <v/>
      </c>
      <c r="AA1004" s="86"/>
      <c r="AB1004" s="86"/>
      <c r="AC1004" s="86"/>
      <c r="AD1004" s="86"/>
      <c r="AE1004" s="241"/>
      <c r="CV1004" s="310" t="str">
        <f>IF(DataGoesHere!B1004="","",DataGoesHere!A1004)</f>
        <v/>
      </c>
      <c r="CW1004" s="271">
        <f t="shared" ca="1" si="38"/>
        <v>7</v>
      </c>
      <c r="CX1004" s="272">
        <f t="shared" ca="1" si="39"/>
        <v>1.0265458156689093</v>
      </c>
      <c r="CY1004" s="266">
        <f>DataGoesHere!A1004</f>
        <v>1003</v>
      </c>
      <c r="CZ1004" s="19" t="str">
        <f>IF(DataGoesHere!B1004="","",DataGoesHere!B1004)</f>
        <v/>
      </c>
      <c r="DA1004" s="19" t="str">
        <f>IF(DataGoesHere!B1004="","",IF(AH$5="No",DataGoesHere!B1004,DataGoesHere!B1004-(AH$2*(DataGoesHere!A1004-1))))</f>
        <v/>
      </c>
      <c r="DB1004" s="19" t="str">
        <f>IF(DataGoesHere!B1004="","",IF(AO$9="No",DataGoesHere!B1004,DataGoesHere!B1004/CX1004))</f>
        <v/>
      </c>
      <c r="DC1004" s="19" t="str">
        <f>IF(DataGoesHere!B1004="","",IF(AO$9="No",DA1004,DA1004/CX1004))</f>
        <v/>
      </c>
      <c r="DD1004" s="293" t="str">
        <f>IF(CZ1004="",IF(COUNTIF(DD$2:DD1003,"Forecast")&lt;Output!E$43,"Forecast",""),"Actual")</f>
        <v/>
      </c>
      <c r="DF1004" s="19" t="str">
        <f>IF(DataGoesHere!B1003="",IF(DD1004="Forecast",(Output!$E$47*IntermediateCalcs!DH1003)+((1-Output!$E$47)*IntermediateCalcs!DF1003),""),(Output!$E$47*IntermediateCalcs!DB1003)+((1-Output!$E$47)*IntermediateCalcs!DF1003))</f>
        <v/>
      </c>
      <c r="DG1004" s="19" t="str">
        <f>IF(DataGoesHere!B1003="",IF(DD1004="Forecast",(Output!$G$47*(IntermediateCalcs!DF1004-IntermediateCalcs!DF1003))+((1-Output!$G$47)*IntermediateCalcs!DG1003),""),(Output!$G$47*(IntermediateCalcs!DF1004-IntermediateCalcs!DF1003))+((1-Output!$G$47)*IntermediateCalcs!DG1003))</f>
        <v/>
      </c>
      <c r="DH1004" s="19" t="str">
        <f>IF(DataGoesHere!B1003="",IF(DD1004="Forecast",DF1004+DG1004,""),DF1004+DG1004)</f>
        <v/>
      </c>
      <c r="DI1004" s="274" t="str">
        <f>IF(DH1004="","",IF(IntermediateCalcs!$AO$9="Yes",IntermediateCalcs!DH1004*$CX1004,IntermediateCalcs!DH1004))</f>
        <v/>
      </c>
      <c r="DJ1004" s="250" t="str">
        <f>IF(DataGoesHere!$B1004="","",($CZ1004-DI1004))</f>
        <v/>
      </c>
      <c r="DK1004" s="250" t="str">
        <f>IF(DataGoesHere!$B1004="","",ABS($CZ1004-DI1004))</f>
        <v/>
      </c>
      <c r="DL1004" s="250" t="str">
        <f>IF(DataGoesHere!$B1004="","",DK1004^2)</f>
        <v/>
      </c>
      <c r="DM1004" s="249" t="str">
        <f>IF(DataGoesHere!$B1004="","",DK1004/$CZ1004)</f>
        <v/>
      </c>
      <c r="DN1004" s="250" t="str">
        <f>IF(DataGoesHere!$B1004="","",SUM(DJ$2:DJ1004)/AVERAGE(DK:DK))</f>
        <v/>
      </c>
      <c r="DP1004" s="19" t="str">
        <f>IF(DataGoesHere!B1004="",IF($DD1004="Forecast",(Output!E$48*IntermediateCalcs!CY1004)+Output!G$48,""),(Output!E$48*IntermediateCalcs!CY1004)+Output!G$48)</f>
        <v/>
      </c>
      <c r="DQ1004" s="274" t="str">
        <f>IF(DP1004="","",IF(IntermediateCalcs!$AO$9="Yes",IntermediateCalcs!DP1004*$CX1004,IntermediateCalcs!DP1004))</f>
        <v/>
      </c>
      <c r="DR1004" s="250" t="str">
        <f>IF(DataGoesHere!$B1004="","",($CZ1004-DQ1004))</f>
        <v/>
      </c>
      <c r="DS1004" s="250" t="str">
        <f>IF(DataGoesHere!$B1004="","",ABS($CZ1004-DQ1004))</f>
        <v/>
      </c>
      <c r="DT1004" s="250" t="str">
        <f>IF(DataGoesHere!$B1004="","",DS1004^2)</f>
        <v/>
      </c>
      <c r="DU1004" s="249" t="str">
        <f>IF(DataGoesHere!$B1004="","",DS1004/$CZ1004)</f>
        <v/>
      </c>
      <c r="DV1004" s="250" t="str">
        <f>IF(DataGoesHere!$B1004="","",SUM(DR$2:DR1004)/AVERAGE(DS:DS))</f>
        <v/>
      </c>
      <c r="DX1004" s="19" t="str">
        <f>IF(DataGoesHere!$B1003="","",(DB998*(Output!$O$49/Output!$P$49))+(IntermediateCalcs!DB999*(Output!$M$49/Output!$P$49))+(IntermediateCalcs!DB1000*(Output!$K$49/Output!$P$49))+(DB1001*(Output!$I$49/Output!$P$49))+(IntermediateCalcs!DB1002*(Output!$G$49/Output!$P$49))+(IntermediateCalcs!DB1003*(Output!$E$49/Output!$P$49)))</f>
        <v/>
      </c>
      <c r="DY1004" s="274" t="str">
        <f>IF(DX1004="","",IF(IntermediateCalcs!$AO$9="Yes",IntermediateCalcs!DX1004*$CX1004,IntermediateCalcs!DX1004))</f>
        <v/>
      </c>
      <c r="DZ1004" s="250" t="str">
        <f>IF(DataGoesHere!$B1004="","",($CZ1004-DY1004))</f>
        <v/>
      </c>
      <c r="EA1004" s="250" t="str">
        <f>IF(DataGoesHere!$B1004="","",ABS($CZ1004-DY1004))</f>
        <v/>
      </c>
      <c r="EB1004" s="250" t="str">
        <f>IF(DataGoesHere!$B1004="","",EA1004^2)</f>
        <v/>
      </c>
      <c r="EC1004" s="249" t="str">
        <f>IF(DataGoesHere!$B1004="","",EA1004/$CZ1004)</f>
        <v/>
      </c>
      <c r="ED1004" s="250" t="str">
        <f>IF(DataGoesHere!$B1004="","",SUM(DZ$2:DZ1004)/AVERAGE(EA:EA))</f>
        <v/>
      </c>
    </row>
    <row r="1005" spans="20:134" x14ac:dyDescent="0.2">
      <c r="T1005" s="240"/>
      <c r="U1005" s="86"/>
      <c r="V1005" s="86"/>
      <c r="W1005" s="86"/>
      <c r="X1005" s="86"/>
      <c r="Y1005" s="86"/>
      <c r="Z1005" s="86"/>
      <c r="AA1005" s="245" t="str">
        <f>IF(DataGoesHere!$B1005="","",(DataGoesHere!$B1005/SUM(DataGoesHere!$B998:'DataGoesHere'!$B1009)))</f>
        <v/>
      </c>
      <c r="AB1005" s="86"/>
      <c r="AC1005" s="86"/>
      <c r="AD1005" s="86"/>
      <c r="AE1005" s="241"/>
      <c r="CV1005" s="310" t="str">
        <f>IF(DataGoesHere!B1005="","",DataGoesHere!A1005)</f>
        <v/>
      </c>
      <c r="CW1005" s="271">
        <f t="shared" ca="1" si="38"/>
        <v>8</v>
      </c>
      <c r="CX1005" s="272">
        <f t="shared" ca="1" si="39"/>
        <v>1.0207492390681214</v>
      </c>
      <c r="CY1005" s="266">
        <f>DataGoesHere!A1005</f>
        <v>1004</v>
      </c>
      <c r="CZ1005" s="19" t="str">
        <f>IF(DataGoesHere!B1005="","",DataGoesHere!B1005)</f>
        <v/>
      </c>
      <c r="DA1005" s="19" t="str">
        <f>IF(DataGoesHere!B1005="","",IF(AH$5="No",DataGoesHere!B1005,DataGoesHere!B1005-(AH$2*(DataGoesHere!A1005-1))))</f>
        <v/>
      </c>
      <c r="DB1005" s="19" t="str">
        <f>IF(DataGoesHere!B1005="","",IF(AO$9="No",DataGoesHere!B1005,DataGoesHere!B1005/CX1005))</f>
        <v/>
      </c>
      <c r="DC1005" s="19" t="str">
        <f>IF(DataGoesHere!B1005="","",IF(AO$9="No",DA1005,DA1005/CX1005))</f>
        <v/>
      </c>
      <c r="DD1005" s="293" t="str">
        <f>IF(CZ1005="",IF(COUNTIF(DD$2:DD1004,"Forecast")&lt;Output!E$43,"Forecast",""),"Actual")</f>
        <v/>
      </c>
      <c r="DF1005" s="19" t="str">
        <f>IF(DataGoesHere!B1004="",IF(DD1005="Forecast",(Output!$E$47*IntermediateCalcs!DH1004)+((1-Output!$E$47)*IntermediateCalcs!DF1004),""),(Output!$E$47*IntermediateCalcs!DB1004)+((1-Output!$E$47)*IntermediateCalcs!DF1004))</f>
        <v/>
      </c>
      <c r="DG1005" s="19" t="str">
        <f>IF(DataGoesHere!B1004="",IF(DD1005="Forecast",(Output!$G$47*(IntermediateCalcs!DF1005-IntermediateCalcs!DF1004))+((1-Output!$G$47)*IntermediateCalcs!DG1004),""),(Output!$G$47*(IntermediateCalcs!DF1005-IntermediateCalcs!DF1004))+((1-Output!$G$47)*IntermediateCalcs!DG1004))</f>
        <v/>
      </c>
      <c r="DH1005" s="19" t="str">
        <f>IF(DataGoesHere!B1004="",IF(DD1005="Forecast",DF1005+DG1005,""),DF1005+DG1005)</f>
        <v/>
      </c>
      <c r="DI1005" s="274" t="str">
        <f>IF(DH1005="","",IF(IntermediateCalcs!$AO$9="Yes",IntermediateCalcs!DH1005*$CX1005,IntermediateCalcs!DH1005))</f>
        <v/>
      </c>
      <c r="DJ1005" s="250" t="str">
        <f>IF(DataGoesHere!$B1005="","",($CZ1005-DI1005))</f>
        <v/>
      </c>
      <c r="DK1005" s="250" t="str">
        <f>IF(DataGoesHere!$B1005="","",ABS($CZ1005-DI1005))</f>
        <v/>
      </c>
      <c r="DL1005" s="250" t="str">
        <f>IF(DataGoesHere!$B1005="","",DK1005^2)</f>
        <v/>
      </c>
      <c r="DM1005" s="249" t="str">
        <f>IF(DataGoesHere!$B1005="","",DK1005/$CZ1005)</f>
        <v/>
      </c>
      <c r="DN1005" s="250" t="str">
        <f>IF(DataGoesHere!$B1005="","",SUM(DJ$2:DJ1005)/AVERAGE(DK:DK))</f>
        <v/>
      </c>
      <c r="DP1005" s="19" t="str">
        <f>IF(DataGoesHere!B1005="",IF($DD1005="Forecast",(Output!E$48*IntermediateCalcs!CY1005)+Output!G$48,""),(Output!E$48*IntermediateCalcs!CY1005)+Output!G$48)</f>
        <v/>
      </c>
      <c r="DQ1005" s="274" t="str">
        <f>IF(DP1005="","",IF(IntermediateCalcs!$AO$9="Yes",IntermediateCalcs!DP1005*$CX1005,IntermediateCalcs!DP1005))</f>
        <v/>
      </c>
      <c r="DR1005" s="250" t="str">
        <f>IF(DataGoesHere!$B1005="","",($CZ1005-DQ1005))</f>
        <v/>
      </c>
      <c r="DS1005" s="250" t="str">
        <f>IF(DataGoesHere!$B1005="","",ABS($CZ1005-DQ1005))</f>
        <v/>
      </c>
      <c r="DT1005" s="250" t="str">
        <f>IF(DataGoesHere!$B1005="","",DS1005^2)</f>
        <v/>
      </c>
      <c r="DU1005" s="249" t="str">
        <f>IF(DataGoesHere!$B1005="","",DS1005/$CZ1005)</f>
        <v/>
      </c>
      <c r="DV1005" s="250" t="str">
        <f>IF(DataGoesHere!$B1005="","",SUM(DR$2:DR1005)/AVERAGE(DS:DS))</f>
        <v/>
      </c>
      <c r="DX1005" s="19" t="str">
        <f>IF(DataGoesHere!$B1004="","",(DB999*(Output!$O$49/Output!$P$49))+(IntermediateCalcs!DB1000*(Output!$M$49/Output!$P$49))+(IntermediateCalcs!DB1001*(Output!$K$49/Output!$P$49))+(DB1002*(Output!$I$49/Output!$P$49))+(IntermediateCalcs!DB1003*(Output!$G$49/Output!$P$49))+(IntermediateCalcs!DB1004*(Output!$E$49/Output!$P$49)))</f>
        <v/>
      </c>
      <c r="DY1005" s="274" t="str">
        <f>IF(DX1005="","",IF(IntermediateCalcs!$AO$9="Yes",IntermediateCalcs!DX1005*$CX1005,IntermediateCalcs!DX1005))</f>
        <v/>
      </c>
      <c r="DZ1005" s="250" t="str">
        <f>IF(DataGoesHere!$B1005="","",($CZ1005-DY1005))</f>
        <v/>
      </c>
      <c r="EA1005" s="250" t="str">
        <f>IF(DataGoesHere!$B1005="","",ABS($CZ1005-DY1005))</f>
        <v/>
      </c>
      <c r="EB1005" s="250" t="str">
        <f>IF(DataGoesHere!$B1005="","",EA1005^2)</f>
        <v/>
      </c>
      <c r="EC1005" s="249" t="str">
        <f>IF(DataGoesHere!$B1005="","",EA1005/$CZ1005)</f>
        <v/>
      </c>
      <c r="ED1005" s="250" t="str">
        <f>IF(DataGoesHere!$B1005="","",SUM(DZ$2:DZ1005)/AVERAGE(EA:EA))</f>
        <v/>
      </c>
    </row>
    <row r="1006" spans="20:134" x14ac:dyDescent="0.2">
      <c r="T1006" s="240"/>
      <c r="U1006" s="86"/>
      <c r="V1006" s="86"/>
      <c r="W1006" s="86"/>
      <c r="X1006" s="86"/>
      <c r="Y1006" s="86"/>
      <c r="Z1006" s="86"/>
      <c r="AA1006" s="86"/>
      <c r="AB1006" s="245" t="str">
        <f>IF(DataGoesHere!$B1006="","",(DataGoesHere!$B1006/SUM(DataGoesHere!$B998:'DataGoesHere'!$B1009)))</f>
        <v/>
      </c>
      <c r="AC1006" s="86"/>
      <c r="AD1006" s="86"/>
      <c r="AE1006" s="241"/>
      <c r="CV1006" s="310" t="str">
        <f>IF(DataGoesHere!B1006="","",DataGoesHere!A1006)</f>
        <v/>
      </c>
      <c r="CW1006" s="271">
        <f t="shared" ca="1" si="38"/>
        <v>9</v>
      </c>
      <c r="CX1006" s="272">
        <f t="shared" ca="1" si="39"/>
        <v>1.0625330005567626</v>
      </c>
      <c r="CY1006" s="266">
        <f>DataGoesHere!A1006</f>
        <v>1005</v>
      </c>
      <c r="CZ1006" s="19" t="str">
        <f>IF(DataGoesHere!B1006="","",DataGoesHere!B1006)</f>
        <v/>
      </c>
      <c r="DA1006" s="19" t="str">
        <f>IF(DataGoesHere!B1006="","",IF(AH$5="No",DataGoesHere!B1006,DataGoesHere!B1006-(AH$2*(DataGoesHere!A1006-1))))</f>
        <v/>
      </c>
      <c r="DB1006" s="19" t="str">
        <f>IF(DataGoesHere!B1006="","",IF(AO$9="No",DataGoesHere!B1006,DataGoesHere!B1006/CX1006))</f>
        <v/>
      </c>
      <c r="DC1006" s="19" t="str">
        <f>IF(DataGoesHere!B1006="","",IF(AO$9="No",DA1006,DA1006/CX1006))</f>
        <v/>
      </c>
      <c r="DD1006" s="293" t="str">
        <f>IF(CZ1006="",IF(COUNTIF(DD$2:DD1005,"Forecast")&lt;Output!E$43,"Forecast",""),"Actual")</f>
        <v/>
      </c>
      <c r="DF1006" s="19" t="str">
        <f>IF(DataGoesHere!B1005="",IF(DD1006="Forecast",(Output!$E$47*IntermediateCalcs!DH1005)+((1-Output!$E$47)*IntermediateCalcs!DF1005),""),(Output!$E$47*IntermediateCalcs!DB1005)+((1-Output!$E$47)*IntermediateCalcs!DF1005))</f>
        <v/>
      </c>
      <c r="DG1006" s="19" t="str">
        <f>IF(DataGoesHere!B1005="",IF(DD1006="Forecast",(Output!$G$47*(IntermediateCalcs!DF1006-IntermediateCalcs!DF1005))+((1-Output!$G$47)*IntermediateCalcs!DG1005),""),(Output!$G$47*(IntermediateCalcs!DF1006-IntermediateCalcs!DF1005))+((1-Output!$G$47)*IntermediateCalcs!DG1005))</f>
        <v/>
      </c>
      <c r="DH1006" s="19" t="str">
        <f>IF(DataGoesHere!B1005="",IF(DD1006="Forecast",DF1006+DG1006,""),DF1006+DG1006)</f>
        <v/>
      </c>
      <c r="DI1006" s="274" t="str">
        <f>IF(DH1006="","",IF(IntermediateCalcs!$AO$9="Yes",IntermediateCalcs!DH1006*$CX1006,IntermediateCalcs!DH1006))</f>
        <v/>
      </c>
      <c r="DJ1006" s="250" t="str">
        <f>IF(DataGoesHere!$B1006="","",($CZ1006-DI1006))</f>
        <v/>
      </c>
      <c r="DK1006" s="250" t="str">
        <f>IF(DataGoesHere!$B1006="","",ABS($CZ1006-DI1006))</f>
        <v/>
      </c>
      <c r="DL1006" s="250" t="str">
        <f>IF(DataGoesHere!$B1006="","",DK1006^2)</f>
        <v/>
      </c>
      <c r="DM1006" s="249" t="str">
        <f>IF(DataGoesHere!$B1006="","",DK1006/$CZ1006)</f>
        <v/>
      </c>
      <c r="DN1006" s="250" t="str">
        <f>IF(DataGoesHere!$B1006="","",SUM(DJ$2:DJ1006)/AVERAGE(DK:DK))</f>
        <v/>
      </c>
      <c r="DP1006" s="19" t="str">
        <f>IF(DataGoesHere!B1006="",IF($DD1006="Forecast",(Output!E$48*IntermediateCalcs!CY1006)+Output!G$48,""),(Output!E$48*IntermediateCalcs!CY1006)+Output!G$48)</f>
        <v/>
      </c>
      <c r="DQ1006" s="274" t="str">
        <f>IF(DP1006="","",IF(IntermediateCalcs!$AO$9="Yes",IntermediateCalcs!DP1006*$CX1006,IntermediateCalcs!DP1006))</f>
        <v/>
      </c>
      <c r="DR1006" s="250" t="str">
        <f>IF(DataGoesHere!$B1006="","",($CZ1006-DQ1006))</f>
        <v/>
      </c>
      <c r="DS1006" s="250" t="str">
        <f>IF(DataGoesHere!$B1006="","",ABS($CZ1006-DQ1006))</f>
        <v/>
      </c>
      <c r="DT1006" s="250" t="str">
        <f>IF(DataGoesHere!$B1006="","",DS1006^2)</f>
        <v/>
      </c>
      <c r="DU1006" s="249" t="str">
        <f>IF(DataGoesHere!$B1006="","",DS1006/$CZ1006)</f>
        <v/>
      </c>
      <c r="DV1006" s="250" t="str">
        <f>IF(DataGoesHere!$B1006="","",SUM(DR$2:DR1006)/AVERAGE(DS:DS))</f>
        <v/>
      </c>
      <c r="DX1006" s="19" t="str">
        <f>IF(DataGoesHere!$B1005="","",(DB1000*(Output!$O$49/Output!$P$49))+(IntermediateCalcs!DB1001*(Output!$M$49/Output!$P$49))+(IntermediateCalcs!DB1002*(Output!$K$49/Output!$P$49))+(DB1003*(Output!$I$49/Output!$P$49))+(IntermediateCalcs!DB1004*(Output!$G$49/Output!$P$49))+(IntermediateCalcs!DB1005*(Output!$E$49/Output!$P$49)))</f>
        <v/>
      </c>
      <c r="DY1006" s="274" t="str">
        <f>IF(DX1006="","",IF(IntermediateCalcs!$AO$9="Yes",IntermediateCalcs!DX1006*$CX1006,IntermediateCalcs!DX1006))</f>
        <v/>
      </c>
      <c r="DZ1006" s="250" t="str">
        <f>IF(DataGoesHere!$B1006="","",($CZ1006-DY1006))</f>
        <v/>
      </c>
      <c r="EA1006" s="250" t="str">
        <f>IF(DataGoesHere!$B1006="","",ABS($CZ1006-DY1006))</f>
        <v/>
      </c>
      <c r="EB1006" s="250" t="str">
        <f>IF(DataGoesHere!$B1006="","",EA1006^2)</f>
        <v/>
      </c>
      <c r="EC1006" s="249" t="str">
        <f>IF(DataGoesHere!$B1006="","",EA1006/$CZ1006)</f>
        <v/>
      </c>
      <c r="ED1006" s="250" t="str">
        <f>IF(DataGoesHere!$B1006="","",SUM(DZ$2:DZ1006)/AVERAGE(EA:EA))</f>
        <v/>
      </c>
    </row>
    <row r="1007" spans="20:134" x14ac:dyDescent="0.2">
      <c r="T1007" s="240"/>
      <c r="U1007" s="86"/>
      <c r="V1007" s="86"/>
      <c r="W1007" s="86"/>
      <c r="X1007" s="86"/>
      <c r="Y1007" s="86"/>
      <c r="Z1007" s="86"/>
      <c r="AA1007" s="86"/>
      <c r="AB1007" s="86"/>
      <c r="AC1007" s="245" t="str">
        <f>IF(DataGoesHere!$B1007="","",(DataGoesHere!$B1007/SUM(DataGoesHere!$B998:'DataGoesHere'!$B1009)))</f>
        <v/>
      </c>
      <c r="AD1007" s="86"/>
      <c r="AE1007" s="241"/>
      <c r="CV1007" s="310" t="str">
        <f>IF(DataGoesHere!B1007="","",DataGoesHere!A1007)</f>
        <v/>
      </c>
      <c r="CW1007" s="271">
        <f t="shared" ca="1" si="38"/>
        <v>10</v>
      </c>
      <c r="CX1007" s="272">
        <f t="shared" ca="1" si="39"/>
        <v>0.92557634012077306</v>
      </c>
      <c r="CY1007" s="266">
        <f>DataGoesHere!A1007</f>
        <v>1006</v>
      </c>
      <c r="CZ1007" s="19" t="str">
        <f>IF(DataGoesHere!B1007="","",DataGoesHere!B1007)</f>
        <v/>
      </c>
      <c r="DA1007" s="19" t="str">
        <f>IF(DataGoesHere!B1007="","",IF(AH$5="No",DataGoesHere!B1007,DataGoesHere!B1007-(AH$2*(DataGoesHere!A1007-1))))</f>
        <v/>
      </c>
      <c r="DB1007" s="19" t="str">
        <f>IF(DataGoesHere!B1007="","",IF(AO$9="No",DataGoesHere!B1007,DataGoesHere!B1007/CX1007))</f>
        <v/>
      </c>
      <c r="DC1007" s="19" t="str">
        <f>IF(DataGoesHere!B1007="","",IF(AO$9="No",DA1007,DA1007/CX1007))</f>
        <v/>
      </c>
      <c r="DD1007" s="293" t="str">
        <f>IF(CZ1007="",IF(COUNTIF(DD$2:DD1006,"Forecast")&lt;Output!E$43,"Forecast",""),"Actual")</f>
        <v/>
      </c>
      <c r="DF1007" s="19" t="str">
        <f>IF(DataGoesHere!B1006="",IF(DD1007="Forecast",(Output!$E$47*IntermediateCalcs!DH1006)+((1-Output!$E$47)*IntermediateCalcs!DF1006),""),(Output!$E$47*IntermediateCalcs!DB1006)+((1-Output!$E$47)*IntermediateCalcs!DF1006))</f>
        <v/>
      </c>
      <c r="DG1007" s="19" t="str">
        <f>IF(DataGoesHere!B1006="",IF(DD1007="Forecast",(Output!$G$47*(IntermediateCalcs!DF1007-IntermediateCalcs!DF1006))+((1-Output!$G$47)*IntermediateCalcs!DG1006),""),(Output!$G$47*(IntermediateCalcs!DF1007-IntermediateCalcs!DF1006))+((1-Output!$G$47)*IntermediateCalcs!DG1006))</f>
        <v/>
      </c>
      <c r="DH1007" s="19" t="str">
        <f>IF(DataGoesHere!B1006="",IF(DD1007="Forecast",DF1007+DG1007,""),DF1007+DG1007)</f>
        <v/>
      </c>
      <c r="DI1007" s="274" t="str">
        <f>IF(DH1007="","",IF(IntermediateCalcs!$AO$9="Yes",IntermediateCalcs!DH1007*$CX1007,IntermediateCalcs!DH1007))</f>
        <v/>
      </c>
      <c r="DJ1007" s="250" t="str">
        <f>IF(DataGoesHere!$B1007="","",($CZ1007-DI1007))</f>
        <v/>
      </c>
      <c r="DK1007" s="250" t="str">
        <f>IF(DataGoesHere!$B1007="","",ABS($CZ1007-DI1007))</f>
        <v/>
      </c>
      <c r="DL1007" s="250" t="str">
        <f>IF(DataGoesHere!$B1007="","",DK1007^2)</f>
        <v/>
      </c>
      <c r="DM1007" s="249" t="str">
        <f>IF(DataGoesHere!$B1007="","",DK1007/$CZ1007)</f>
        <v/>
      </c>
      <c r="DN1007" s="250" t="str">
        <f>IF(DataGoesHere!$B1007="","",SUM(DJ$2:DJ1007)/AVERAGE(DK:DK))</f>
        <v/>
      </c>
      <c r="DP1007" s="19" t="str">
        <f>IF(DataGoesHere!B1007="",IF($DD1007="Forecast",(Output!E$48*IntermediateCalcs!CY1007)+Output!G$48,""),(Output!E$48*IntermediateCalcs!CY1007)+Output!G$48)</f>
        <v/>
      </c>
      <c r="DQ1007" s="274" t="str">
        <f>IF(DP1007="","",IF(IntermediateCalcs!$AO$9="Yes",IntermediateCalcs!DP1007*$CX1007,IntermediateCalcs!DP1007))</f>
        <v/>
      </c>
      <c r="DR1007" s="250" t="str">
        <f>IF(DataGoesHere!$B1007="","",($CZ1007-DQ1007))</f>
        <v/>
      </c>
      <c r="DS1007" s="250" t="str">
        <f>IF(DataGoesHere!$B1007="","",ABS($CZ1007-DQ1007))</f>
        <v/>
      </c>
      <c r="DT1007" s="250" t="str">
        <f>IF(DataGoesHere!$B1007="","",DS1007^2)</f>
        <v/>
      </c>
      <c r="DU1007" s="249" t="str">
        <f>IF(DataGoesHere!$B1007="","",DS1007/$CZ1007)</f>
        <v/>
      </c>
      <c r="DV1007" s="250" t="str">
        <f>IF(DataGoesHere!$B1007="","",SUM(DR$2:DR1007)/AVERAGE(DS:DS))</f>
        <v/>
      </c>
      <c r="DX1007" s="19" t="str">
        <f>IF(DataGoesHere!$B1006="","",(DB1001*(Output!$O$49/Output!$P$49))+(IntermediateCalcs!DB1002*(Output!$M$49/Output!$P$49))+(IntermediateCalcs!DB1003*(Output!$K$49/Output!$P$49))+(DB1004*(Output!$I$49/Output!$P$49))+(IntermediateCalcs!DB1005*(Output!$G$49/Output!$P$49))+(IntermediateCalcs!DB1006*(Output!$E$49/Output!$P$49)))</f>
        <v/>
      </c>
      <c r="DY1007" s="274" t="str">
        <f>IF(DX1007="","",IF(IntermediateCalcs!$AO$9="Yes",IntermediateCalcs!DX1007*$CX1007,IntermediateCalcs!DX1007))</f>
        <v/>
      </c>
      <c r="DZ1007" s="250" t="str">
        <f>IF(DataGoesHere!$B1007="","",($CZ1007-DY1007))</f>
        <v/>
      </c>
      <c r="EA1007" s="250" t="str">
        <f>IF(DataGoesHere!$B1007="","",ABS($CZ1007-DY1007))</f>
        <v/>
      </c>
      <c r="EB1007" s="250" t="str">
        <f>IF(DataGoesHere!$B1007="","",EA1007^2)</f>
        <v/>
      </c>
      <c r="EC1007" s="249" t="str">
        <f>IF(DataGoesHere!$B1007="","",EA1007/$CZ1007)</f>
        <v/>
      </c>
      <c r="ED1007" s="250" t="str">
        <f>IF(DataGoesHere!$B1007="","",SUM(DZ$2:DZ1007)/AVERAGE(EA:EA))</f>
        <v/>
      </c>
    </row>
    <row r="1008" spans="20:134" x14ac:dyDescent="0.2">
      <c r="T1008" s="240"/>
      <c r="U1008" s="86"/>
      <c r="V1008" s="86"/>
      <c r="W1008" s="86"/>
      <c r="X1008" s="86"/>
      <c r="Y1008" s="86"/>
      <c r="Z1008" s="86"/>
      <c r="AA1008" s="86"/>
      <c r="AB1008" s="86"/>
      <c r="AC1008" s="86"/>
      <c r="AD1008" s="245" t="str">
        <f>IF(DataGoesHere!$B1008="","",(DataGoesHere!$B1008/SUM(DataGoesHere!$B998:'DataGoesHere'!$B1009)))</f>
        <v/>
      </c>
      <c r="AE1008" s="241"/>
      <c r="CV1008" s="310" t="str">
        <f>IF(DataGoesHere!B1008="","",DataGoesHere!A1008)</f>
        <v/>
      </c>
      <c r="CW1008" s="271">
        <f t="shared" ca="1" si="38"/>
        <v>11</v>
      </c>
      <c r="CX1008" s="272">
        <f t="shared" ca="1" si="39"/>
        <v>0.97463169608807265</v>
      </c>
      <c r="CY1008" s="266">
        <f>DataGoesHere!A1008</f>
        <v>1007</v>
      </c>
      <c r="CZ1008" s="19" t="str">
        <f>IF(DataGoesHere!B1008="","",DataGoesHere!B1008)</f>
        <v/>
      </c>
      <c r="DA1008" s="19" t="str">
        <f>IF(DataGoesHere!B1008="","",IF(AH$5="No",DataGoesHere!B1008,DataGoesHere!B1008-(AH$2*(DataGoesHere!A1008-1))))</f>
        <v/>
      </c>
      <c r="DB1008" s="19" t="str">
        <f>IF(DataGoesHere!B1008="","",IF(AO$9="No",DataGoesHere!B1008,DataGoesHere!B1008/CX1008))</f>
        <v/>
      </c>
      <c r="DC1008" s="19" t="str">
        <f>IF(DataGoesHere!B1008="","",IF(AO$9="No",DA1008,DA1008/CX1008))</f>
        <v/>
      </c>
      <c r="DD1008" s="293" t="str">
        <f>IF(CZ1008="",IF(COUNTIF(DD$2:DD1007,"Forecast")&lt;Output!E$43,"Forecast",""),"Actual")</f>
        <v/>
      </c>
      <c r="DF1008" s="19" t="str">
        <f>IF(DataGoesHere!B1007="",IF(DD1008="Forecast",(Output!$E$47*IntermediateCalcs!DH1007)+((1-Output!$E$47)*IntermediateCalcs!DF1007),""),(Output!$E$47*IntermediateCalcs!DB1007)+((1-Output!$E$47)*IntermediateCalcs!DF1007))</f>
        <v/>
      </c>
      <c r="DG1008" s="19" t="str">
        <f>IF(DataGoesHere!B1007="",IF(DD1008="Forecast",(Output!$G$47*(IntermediateCalcs!DF1008-IntermediateCalcs!DF1007))+((1-Output!$G$47)*IntermediateCalcs!DG1007),""),(Output!$G$47*(IntermediateCalcs!DF1008-IntermediateCalcs!DF1007))+((1-Output!$G$47)*IntermediateCalcs!DG1007))</f>
        <v/>
      </c>
      <c r="DH1008" s="19" t="str">
        <f>IF(DataGoesHere!B1007="",IF(DD1008="Forecast",DF1008+DG1008,""),DF1008+DG1008)</f>
        <v/>
      </c>
      <c r="DI1008" s="274" t="str">
        <f>IF(DH1008="","",IF(IntermediateCalcs!$AO$9="Yes",IntermediateCalcs!DH1008*$CX1008,IntermediateCalcs!DH1008))</f>
        <v/>
      </c>
      <c r="DJ1008" s="250" t="str">
        <f>IF(DataGoesHere!$B1008="","",($CZ1008-DI1008))</f>
        <v/>
      </c>
      <c r="DK1008" s="250" t="str">
        <f>IF(DataGoesHere!$B1008="","",ABS($CZ1008-DI1008))</f>
        <v/>
      </c>
      <c r="DL1008" s="250" t="str">
        <f>IF(DataGoesHere!$B1008="","",DK1008^2)</f>
        <v/>
      </c>
      <c r="DM1008" s="249" t="str">
        <f>IF(DataGoesHere!$B1008="","",DK1008/$CZ1008)</f>
        <v/>
      </c>
      <c r="DN1008" s="250" t="str">
        <f>IF(DataGoesHere!$B1008="","",SUM(DJ$2:DJ1008)/AVERAGE(DK:DK))</f>
        <v/>
      </c>
      <c r="DP1008" s="19" t="str">
        <f>IF(DataGoesHere!B1008="",IF($DD1008="Forecast",(Output!E$48*IntermediateCalcs!CY1008)+Output!G$48,""),(Output!E$48*IntermediateCalcs!CY1008)+Output!G$48)</f>
        <v/>
      </c>
      <c r="DQ1008" s="274" t="str">
        <f>IF(DP1008="","",IF(IntermediateCalcs!$AO$9="Yes",IntermediateCalcs!DP1008*$CX1008,IntermediateCalcs!DP1008))</f>
        <v/>
      </c>
      <c r="DR1008" s="250" t="str">
        <f>IF(DataGoesHere!$B1008="","",($CZ1008-DQ1008))</f>
        <v/>
      </c>
      <c r="DS1008" s="250" t="str">
        <f>IF(DataGoesHere!$B1008="","",ABS($CZ1008-DQ1008))</f>
        <v/>
      </c>
      <c r="DT1008" s="250" t="str">
        <f>IF(DataGoesHere!$B1008="","",DS1008^2)</f>
        <v/>
      </c>
      <c r="DU1008" s="249" t="str">
        <f>IF(DataGoesHere!$B1008="","",DS1008/$CZ1008)</f>
        <v/>
      </c>
      <c r="DV1008" s="250" t="str">
        <f>IF(DataGoesHere!$B1008="","",SUM(DR$2:DR1008)/AVERAGE(DS:DS))</f>
        <v/>
      </c>
      <c r="DX1008" s="19" t="str">
        <f>IF(DataGoesHere!$B1007="","",(DB1002*(Output!$O$49/Output!$P$49))+(IntermediateCalcs!DB1003*(Output!$M$49/Output!$P$49))+(IntermediateCalcs!DB1004*(Output!$K$49/Output!$P$49))+(DB1005*(Output!$I$49/Output!$P$49))+(IntermediateCalcs!DB1006*(Output!$G$49/Output!$P$49))+(IntermediateCalcs!DB1007*(Output!$E$49/Output!$P$49)))</f>
        <v/>
      </c>
      <c r="DY1008" s="274" t="str">
        <f>IF(DX1008="","",IF(IntermediateCalcs!$AO$9="Yes",IntermediateCalcs!DX1008*$CX1008,IntermediateCalcs!DX1008))</f>
        <v/>
      </c>
      <c r="DZ1008" s="250" t="str">
        <f>IF(DataGoesHere!$B1008="","",($CZ1008-DY1008))</f>
        <v/>
      </c>
      <c r="EA1008" s="250" t="str">
        <f>IF(DataGoesHere!$B1008="","",ABS($CZ1008-DY1008))</f>
        <v/>
      </c>
      <c r="EB1008" s="250" t="str">
        <f>IF(DataGoesHere!$B1008="","",EA1008^2)</f>
        <v/>
      </c>
      <c r="EC1008" s="249" t="str">
        <f>IF(DataGoesHere!$B1008="","",EA1008/$CZ1008)</f>
        <v/>
      </c>
      <c r="ED1008" s="250" t="str">
        <f>IF(DataGoesHere!$B1008="","",SUM(DZ$2:DZ1008)/AVERAGE(EA:EA))</f>
        <v/>
      </c>
    </row>
    <row r="1009" spans="20:134" x14ac:dyDescent="0.2">
      <c r="T1009" s="242"/>
      <c r="U1009" s="243"/>
      <c r="V1009" s="243"/>
      <c r="W1009" s="243"/>
      <c r="X1009" s="243"/>
      <c r="Y1009" s="243"/>
      <c r="Z1009" s="243"/>
      <c r="AA1009" s="243"/>
      <c r="AB1009" s="243"/>
      <c r="AC1009" s="243"/>
      <c r="AD1009" s="243"/>
      <c r="AE1009" s="246" t="str">
        <f>IF(DataGoesHere!$B1009="","",(DataGoesHere!$B1009/SUM(DataGoesHere!$B998:'DataGoesHere'!$B1009)))</f>
        <v/>
      </c>
      <c r="CV1009" s="310" t="str">
        <f>IF(DataGoesHere!B1009="","",DataGoesHere!A1009)</f>
        <v/>
      </c>
      <c r="CW1009" s="271">
        <f t="shared" ca="1" si="38"/>
        <v>12</v>
      </c>
      <c r="CX1009" s="272">
        <f t="shared" ca="1" si="39"/>
        <v>1.0054005237672714</v>
      </c>
      <c r="CY1009" s="266">
        <f>DataGoesHere!A1009</f>
        <v>1008</v>
      </c>
      <c r="CZ1009" s="19" t="str">
        <f>IF(DataGoesHere!B1009="","",DataGoesHere!B1009)</f>
        <v/>
      </c>
      <c r="DA1009" s="19" t="str">
        <f>IF(DataGoesHere!B1009="","",IF(AH$5="No",DataGoesHere!B1009,DataGoesHere!B1009-(AH$2*(DataGoesHere!A1009-1))))</f>
        <v/>
      </c>
      <c r="DB1009" s="19" t="str">
        <f>IF(DataGoesHere!B1009="","",IF(AO$9="No",DataGoesHere!B1009,DataGoesHere!B1009/CX1009))</f>
        <v/>
      </c>
      <c r="DC1009" s="19" t="str">
        <f>IF(DataGoesHere!B1009="","",IF(AO$9="No",DA1009,DA1009/CX1009))</f>
        <v/>
      </c>
      <c r="DD1009" s="293" t="str">
        <f>IF(CZ1009="",IF(COUNTIF(DD$2:DD1008,"Forecast")&lt;Output!E$43,"Forecast",""),"Actual")</f>
        <v/>
      </c>
      <c r="DF1009" s="19" t="str">
        <f>IF(DataGoesHere!B1008="",IF(DD1009="Forecast",(Output!$E$47*IntermediateCalcs!DH1008)+((1-Output!$E$47)*IntermediateCalcs!DF1008),""),(Output!$E$47*IntermediateCalcs!DB1008)+((1-Output!$E$47)*IntermediateCalcs!DF1008))</f>
        <v/>
      </c>
      <c r="DG1009" s="19" t="str">
        <f>IF(DataGoesHere!B1008="",IF(DD1009="Forecast",(Output!$G$47*(IntermediateCalcs!DF1009-IntermediateCalcs!DF1008))+((1-Output!$G$47)*IntermediateCalcs!DG1008),""),(Output!$G$47*(IntermediateCalcs!DF1009-IntermediateCalcs!DF1008))+((1-Output!$G$47)*IntermediateCalcs!DG1008))</f>
        <v/>
      </c>
      <c r="DH1009" s="19" t="str">
        <f>IF(DataGoesHere!B1008="",IF(DD1009="Forecast",DF1009+DG1009,""),DF1009+DG1009)</f>
        <v/>
      </c>
      <c r="DI1009" s="274" t="str">
        <f>IF(DH1009="","",IF(IntermediateCalcs!$AO$9="Yes",IntermediateCalcs!DH1009*$CX1009,IntermediateCalcs!DH1009))</f>
        <v/>
      </c>
      <c r="DJ1009" s="250" t="str">
        <f>IF(DataGoesHere!$B1009="","",($CZ1009-DI1009))</f>
        <v/>
      </c>
      <c r="DK1009" s="250" t="str">
        <f>IF(DataGoesHere!$B1009="","",ABS($CZ1009-DI1009))</f>
        <v/>
      </c>
      <c r="DL1009" s="250" t="str">
        <f>IF(DataGoesHere!$B1009="","",DK1009^2)</f>
        <v/>
      </c>
      <c r="DM1009" s="249" t="str">
        <f>IF(DataGoesHere!$B1009="","",DK1009/$CZ1009)</f>
        <v/>
      </c>
      <c r="DN1009" s="250" t="str">
        <f>IF(DataGoesHere!$B1009="","",SUM(DJ$2:DJ1009)/AVERAGE(DK:DK))</f>
        <v/>
      </c>
      <c r="DP1009" s="19" t="str">
        <f>IF(DataGoesHere!B1009="",IF($DD1009="Forecast",(Output!E$48*IntermediateCalcs!CY1009)+Output!G$48,""),(Output!E$48*IntermediateCalcs!CY1009)+Output!G$48)</f>
        <v/>
      </c>
      <c r="DQ1009" s="274" t="str">
        <f>IF(DP1009="","",IF(IntermediateCalcs!$AO$9="Yes",IntermediateCalcs!DP1009*$CX1009,IntermediateCalcs!DP1009))</f>
        <v/>
      </c>
      <c r="DR1009" s="250" t="str">
        <f>IF(DataGoesHere!$B1009="","",($CZ1009-DQ1009))</f>
        <v/>
      </c>
      <c r="DS1009" s="250" t="str">
        <f>IF(DataGoesHere!$B1009="","",ABS($CZ1009-DQ1009))</f>
        <v/>
      </c>
      <c r="DT1009" s="250" t="str">
        <f>IF(DataGoesHere!$B1009="","",DS1009^2)</f>
        <v/>
      </c>
      <c r="DU1009" s="249" t="str">
        <f>IF(DataGoesHere!$B1009="","",DS1009/$CZ1009)</f>
        <v/>
      </c>
      <c r="DV1009" s="250" t="str">
        <f>IF(DataGoesHere!$B1009="","",SUM(DR$2:DR1009)/AVERAGE(DS:DS))</f>
        <v/>
      </c>
      <c r="DX1009" s="19" t="str">
        <f>IF(DataGoesHere!$B1008="","",(DB1003*(Output!$O$49/Output!$P$49))+(IntermediateCalcs!DB1004*(Output!$M$49/Output!$P$49))+(IntermediateCalcs!DB1005*(Output!$K$49/Output!$P$49))+(DB1006*(Output!$I$49/Output!$P$49))+(IntermediateCalcs!DB1007*(Output!$G$49/Output!$P$49))+(IntermediateCalcs!DB1008*(Output!$E$49/Output!$P$49)))</f>
        <v/>
      </c>
      <c r="DY1009" s="274" t="str">
        <f>IF(DX1009="","",IF(IntermediateCalcs!$AO$9="Yes",IntermediateCalcs!DX1009*$CX1009,IntermediateCalcs!DX1009))</f>
        <v/>
      </c>
      <c r="DZ1009" s="250" t="str">
        <f>IF(DataGoesHere!$B1009="","",($CZ1009-DY1009))</f>
        <v/>
      </c>
      <c r="EA1009" s="250" t="str">
        <f>IF(DataGoesHere!$B1009="","",ABS($CZ1009-DY1009))</f>
        <v/>
      </c>
      <c r="EB1009" s="250" t="str">
        <f>IF(DataGoesHere!$B1009="","",EA1009^2)</f>
        <v/>
      </c>
      <c r="EC1009" s="249" t="str">
        <f>IF(DataGoesHere!$B1009="","",EA1009/$CZ1009)</f>
        <v/>
      </c>
      <c r="ED1009" s="250" t="str">
        <f>IF(DataGoesHere!$B1009="","",SUM(DZ$2:DZ1009)/AVERAGE(EA:EA))</f>
        <v/>
      </c>
    </row>
    <row r="1010" spans="20:134" x14ac:dyDescent="0.2">
      <c r="T1010" s="244" t="str">
        <f>IF(DataGoesHere!$B1010="","",(DataGoesHere!$B1010/SUM(DataGoesHere!$B1010:'DataGoesHere'!$B1021)))</f>
        <v/>
      </c>
      <c r="U1010" s="238"/>
      <c r="V1010" s="238"/>
      <c r="W1010" s="238"/>
      <c r="X1010" s="238"/>
      <c r="Y1010" s="238"/>
      <c r="Z1010" s="238"/>
      <c r="AA1010" s="238"/>
      <c r="AB1010" s="238"/>
      <c r="AC1010" s="238"/>
      <c r="AD1010" s="238"/>
      <c r="AE1010" s="239"/>
      <c r="CV1010" s="310" t="str">
        <f>IF(DataGoesHere!B1010="","",DataGoesHere!A1010)</f>
        <v/>
      </c>
      <c r="CW1010" s="271">
        <f t="shared" ca="1" si="38"/>
        <v>1</v>
      </c>
      <c r="CX1010" s="272">
        <f t="shared" ca="1" si="39"/>
        <v>1.3236179355303281</v>
      </c>
      <c r="CY1010" s="266">
        <f>DataGoesHere!A1010</f>
        <v>1009</v>
      </c>
      <c r="CZ1010" s="19" t="str">
        <f>IF(DataGoesHere!B1010="","",DataGoesHere!B1010)</f>
        <v/>
      </c>
      <c r="DA1010" s="19" t="str">
        <f>IF(DataGoesHere!B1010="","",IF(AH$5="No",DataGoesHere!B1010,DataGoesHere!B1010-(AH$2*(DataGoesHere!A1010-1))))</f>
        <v/>
      </c>
      <c r="DB1010" s="19" t="str">
        <f>IF(DataGoesHere!B1010="","",IF(AO$9="No",DataGoesHere!B1010,DataGoesHere!B1010/CX1010))</f>
        <v/>
      </c>
      <c r="DC1010" s="19" t="str">
        <f>IF(DataGoesHere!B1010="","",IF(AO$9="No",DA1010,DA1010/CX1010))</f>
        <v/>
      </c>
      <c r="DD1010" s="293" t="str">
        <f>IF(CZ1010="",IF(COUNTIF(DD$2:DD1009,"Forecast")&lt;Output!E$43,"Forecast",""),"Actual")</f>
        <v/>
      </c>
      <c r="DF1010" s="19" t="str">
        <f>IF(DataGoesHere!B1009="",IF(DD1010="Forecast",(Output!$E$47*IntermediateCalcs!DH1009)+((1-Output!$E$47)*IntermediateCalcs!DF1009),""),(Output!$E$47*IntermediateCalcs!DB1009)+((1-Output!$E$47)*IntermediateCalcs!DF1009))</f>
        <v/>
      </c>
      <c r="DG1010" s="19" t="str">
        <f>IF(DataGoesHere!B1009="",IF(DD1010="Forecast",(Output!$G$47*(IntermediateCalcs!DF1010-IntermediateCalcs!DF1009))+((1-Output!$G$47)*IntermediateCalcs!DG1009),""),(Output!$G$47*(IntermediateCalcs!DF1010-IntermediateCalcs!DF1009))+((1-Output!$G$47)*IntermediateCalcs!DG1009))</f>
        <v/>
      </c>
      <c r="DH1010" s="19" t="str">
        <f>IF(DataGoesHere!B1009="",IF(DD1010="Forecast",DF1010+DG1010,""),DF1010+DG1010)</f>
        <v/>
      </c>
      <c r="DI1010" s="274" t="str">
        <f>IF(DH1010="","",IF(IntermediateCalcs!$AO$9="Yes",IntermediateCalcs!DH1010*$CX1010,IntermediateCalcs!DH1010))</f>
        <v/>
      </c>
      <c r="DJ1010" s="250" t="str">
        <f>IF(DataGoesHere!$B1010="","",($CZ1010-DI1010))</f>
        <v/>
      </c>
      <c r="DK1010" s="250" t="str">
        <f>IF(DataGoesHere!$B1010="","",ABS($CZ1010-DI1010))</f>
        <v/>
      </c>
      <c r="DL1010" s="250" t="str">
        <f>IF(DataGoesHere!$B1010="","",DK1010^2)</f>
        <v/>
      </c>
      <c r="DM1010" s="249" t="str">
        <f>IF(DataGoesHere!$B1010="","",DK1010/$CZ1010)</f>
        <v/>
      </c>
      <c r="DN1010" s="250" t="str">
        <f>IF(DataGoesHere!$B1010="","",SUM(DJ$2:DJ1010)/AVERAGE(DK:DK))</f>
        <v/>
      </c>
      <c r="DP1010" s="19" t="str">
        <f>IF(DataGoesHere!B1010="",IF($DD1010="Forecast",(Output!E$48*IntermediateCalcs!CY1010)+Output!G$48,""),(Output!E$48*IntermediateCalcs!CY1010)+Output!G$48)</f>
        <v/>
      </c>
      <c r="DQ1010" s="274" t="str">
        <f>IF(DP1010="","",IF(IntermediateCalcs!$AO$9="Yes",IntermediateCalcs!DP1010*$CX1010,IntermediateCalcs!DP1010))</f>
        <v/>
      </c>
      <c r="DR1010" s="250" t="str">
        <f>IF(DataGoesHere!$B1010="","",($CZ1010-DQ1010))</f>
        <v/>
      </c>
      <c r="DS1010" s="250" t="str">
        <f>IF(DataGoesHere!$B1010="","",ABS($CZ1010-DQ1010))</f>
        <v/>
      </c>
      <c r="DT1010" s="250" t="str">
        <f>IF(DataGoesHere!$B1010="","",DS1010^2)</f>
        <v/>
      </c>
      <c r="DU1010" s="249" t="str">
        <f>IF(DataGoesHere!$B1010="","",DS1010/$CZ1010)</f>
        <v/>
      </c>
      <c r="DV1010" s="250" t="str">
        <f>IF(DataGoesHere!$B1010="","",SUM(DR$2:DR1010)/AVERAGE(DS:DS))</f>
        <v/>
      </c>
      <c r="DX1010" s="19" t="str">
        <f>IF(DataGoesHere!$B1009="","",(DB1004*(Output!$O$49/Output!$P$49))+(IntermediateCalcs!DB1005*(Output!$M$49/Output!$P$49))+(IntermediateCalcs!DB1006*(Output!$K$49/Output!$P$49))+(DB1007*(Output!$I$49/Output!$P$49))+(IntermediateCalcs!DB1008*(Output!$G$49/Output!$P$49))+(IntermediateCalcs!DB1009*(Output!$E$49/Output!$P$49)))</f>
        <v/>
      </c>
      <c r="DY1010" s="274" t="str">
        <f>IF(DX1010="","",IF(IntermediateCalcs!$AO$9="Yes",IntermediateCalcs!DX1010*$CX1010,IntermediateCalcs!DX1010))</f>
        <v/>
      </c>
      <c r="DZ1010" s="250" t="str">
        <f>IF(DataGoesHere!$B1010="","",($CZ1010-DY1010))</f>
        <v/>
      </c>
      <c r="EA1010" s="250" t="str">
        <f>IF(DataGoesHere!$B1010="","",ABS($CZ1010-DY1010))</f>
        <v/>
      </c>
      <c r="EB1010" s="250" t="str">
        <f>IF(DataGoesHere!$B1010="","",EA1010^2)</f>
        <v/>
      </c>
      <c r="EC1010" s="249" t="str">
        <f>IF(DataGoesHere!$B1010="","",EA1010/$CZ1010)</f>
        <v/>
      </c>
      <c r="ED1010" s="250" t="str">
        <f>IF(DataGoesHere!$B1010="","",SUM(DZ$2:DZ1010)/AVERAGE(EA:EA))</f>
        <v/>
      </c>
    </row>
    <row r="1011" spans="20:134" x14ac:dyDescent="0.2">
      <c r="T1011" s="240"/>
      <c r="U1011" s="245" t="str">
        <f>IF(DataGoesHere!$B1011="","",(DataGoesHere!$B1011/SUM(DataGoesHere!$B1011:'DataGoesHere'!$B1021)))</f>
        <v/>
      </c>
      <c r="V1011" s="86"/>
      <c r="W1011" s="86"/>
      <c r="X1011" s="86"/>
      <c r="Y1011" s="86"/>
      <c r="Z1011" s="86"/>
      <c r="AA1011" s="86"/>
      <c r="AB1011" s="86"/>
      <c r="AC1011" s="86"/>
      <c r="AD1011" s="86"/>
      <c r="AE1011" s="241"/>
      <c r="CV1011" s="310" t="str">
        <f>IF(DataGoesHere!B1011="","",DataGoesHere!A1011)</f>
        <v/>
      </c>
      <c r="CW1011" s="271">
        <f t="shared" ca="1" si="38"/>
        <v>2</v>
      </c>
      <c r="CX1011" s="272">
        <f t="shared" ca="1" si="39"/>
        <v>0.80574490527728204</v>
      </c>
      <c r="CY1011" s="266">
        <f>DataGoesHere!A1011</f>
        <v>1010</v>
      </c>
      <c r="CZ1011" s="19" t="str">
        <f>IF(DataGoesHere!B1011="","",DataGoesHere!B1011)</f>
        <v/>
      </c>
      <c r="DA1011" s="19" t="str">
        <f>IF(DataGoesHere!B1011="","",IF(AH$5="No",DataGoesHere!B1011,DataGoesHere!B1011-(AH$2*(DataGoesHere!A1011-1))))</f>
        <v/>
      </c>
      <c r="DB1011" s="19" t="str">
        <f>IF(DataGoesHere!B1011="","",IF(AO$9="No",DataGoesHere!B1011,DataGoesHere!B1011/CX1011))</f>
        <v/>
      </c>
      <c r="DC1011" s="19" t="str">
        <f>IF(DataGoesHere!B1011="","",IF(AO$9="No",DA1011,DA1011/CX1011))</f>
        <v/>
      </c>
      <c r="DD1011" s="293" t="str">
        <f>IF(CZ1011="",IF(COUNTIF(DD$2:DD1010,"Forecast")&lt;Output!E$43,"Forecast",""),"Actual")</f>
        <v/>
      </c>
      <c r="DF1011" s="19" t="str">
        <f>IF(DataGoesHere!B1010="",IF(DD1011="Forecast",(Output!$E$47*IntermediateCalcs!DH1010)+((1-Output!$E$47)*IntermediateCalcs!DF1010),""),(Output!$E$47*IntermediateCalcs!DB1010)+((1-Output!$E$47)*IntermediateCalcs!DF1010))</f>
        <v/>
      </c>
      <c r="DG1011" s="19" t="str">
        <f>IF(DataGoesHere!B1010="",IF(DD1011="Forecast",(Output!$G$47*(IntermediateCalcs!DF1011-IntermediateCalcs!DF1010))+((1-Output!$G$47)*IntermediateCalcs!DG1010),""),(Output!$G$47*(IntermediateCalcs!DF1011-IntermediateCalcs!DF1010))+((1-Output!$G$47)*IntermediateCalcs!DG1010))</f>
        <v/>
      </c>
      <c r="DH1011" s="19" t="str">
        <f>IF(DataGoesHere!B1010="",IF(DD1011="Forecast",DF1011+DG1011,""),DF1011+DG1011)</f>
        <v/>
      </c>
      <c r="DI1011" s="274" t="str">
        <f>IF(DH1011="","",IF(IntermediateCalcs!$AO$9="Yes",IntermediateCalcs!DH1011*$CX1011,IntermediateCalcs!DH1011))</f>
        <v/>
      </c>
      <c r="DJ1011" s="250" t="str">
        <f>IF(DataGoesHere!$B1011="","",($CZ1011-DI1011))</f>
        <v/>
      </c>
      <c r="DK1011" s="250" t="str">
        <f>IF(DataGoesHere!$B1011="","",ABS($CZ1011-DI1011))</f>
        <v/>
      </c>
      <c r="DL1011" s="250" t="str">
        <f>IF(DataGoesHere!$B1011="","",DK1011^2)</f>
        <v/>
      </c>
      <c r="DM1011" s="249" t="str">
        <f>IF(DataGoesHere!$B1011="","",DK1011/$CZ1011)</f>
        <v/>
      </c>
      <c r="DN1011" s="250" t="str">
        <f>IF(DataGoesHere!$B1011="","",SUM(DJ$2:DJ1011)/AVERAGE(DK:DK))</f>
        <v/>
      </c>
      <c r="DP1011" s="19" t="str">
        <f>IF(DataGoesHere!B1011="",IF($DD1011="Forecast",(Output!E$48*IntermediateCalcs!CY1011)+Output!G$48,""),(Output!E$48*IntermediateCalcs!CY1011)+Output!G$48)</f>
        <v/>
      </c>
      <c r="DQ1011" s="274" t="str">
        <f>IF(DP1011="","",IF(IntermediateCalcs!$AO$9="Yes",IntermediateCalcs!DP1011*$CX1011,IntermediateCalcs!DP1011))</f>
        <v/>
      </c>
      <c r="DR1011" s="250" t="str">
        <f>IF(DataGoesHere!$B1011="","",($CZ1011-DQ1011))</f>
        <v/>
      </c>
      <c r="DS1011" s="250" t="str">
        <f>IF(DataGoesHere!$B1011="","",ABS($CZ1011-DQ1011))</f>
        <v/>
      </c>
      <c r="DT1011" s="250" t="str">
        <f>IF(DataGoesHere!$B1011="","",DS1011^2)</f>
        <v/>
      </c>
      <c r="DU1011" s="249" t="str">
        <f>IF(DataGoesHere!$B1011="","",DS1011/$CZ1011)</f>
        <v/>
      </c>
      <c r="DV1011" s="250" t="str">
        <f>IF(DataGoesHere!$B1011="","",SUM(DR$2:DR1011)/AVERAGE(DS:DS))</f>
        <v/>
      </c>
      <c r="DX1011" s="19" t="str">
        <f>IF(DataGoesHere!$B1010="","",(DB1005*(Output!$O$49/Output!$P$49))+(IntermediateCalcs!DB1006*(Output!$M$49/Output!$P$49))+(IntermediateCalcs!DB1007*(Output!$K$49/Output!$P$49))+(DB1008*(Output!$I$49/Output!$P$49))+(IntermediateCalcs!DB1009*(Output!$G$49/Output!$P$49))+(IntermediateCalcs!DB1010*(Output!$E$49/Output!$P$49)))</f>
        <v/>
      </c>
      <c r="DY1011" s="274" t="str">
        <f>IF(DX1011="","",IF(IntermediateCalcs!$AO$9="Yes",IntermediateCalcs!DX1011*$CX1011,IntermediateCalcs!DX1011))</f>
        <v/>
      </c>
      <c r="DZ1011" s="250" t="str">
        <f>IF(DataGoesHere!$B1011="","",($CZ1011-DY1011))</f>
        <v/>
      </c>
      <c r="EA1011" s="250" t="str">
        <f>IF(DataGoesHere!$B1011="","",ABS($CZ1011-DY1011))</f>
        <v/>
      </c>
      <c r="EB1011" s="250" t="str">
        <f>IF(DataGoesHere!$B1011="","",EA1011^2)</f>
        <v/>
      </c>
      <c r="EC1011" s="249" t="str">
        <f>IF(DataGoesHere!$B1011="","",EA1011/$CZ1011)</f>
        <v/>
      </c>
      <c r="ED1011" s="250" t="str">
        <f>IF(DataGoesHere!$B1011="","",SUM(DZ$2:DZ1011)/AVERAGE(EA:EA))</f>
        <v/>
      </c>
    </row>
    <row r="1012" spans="20:134" x14ac:dyDescent="0.2">
      <c r="T1012" s="240"/>
      <c r="U1012" s="86"/>
      <c r="V1012" s="245" t="str">
        <f>IF(DataGoesHere!$B1012="","",(DataGoesHere!$B1012/SUM(DataGoesHere!$B1010:'DataGoesHere'!$B1021)))</f>
        <v/>
      </c>
      <c r="W1012" s="86"/>
      <c r="X1012" s="86"/>
      <c r="Y1012" s="86"/>
      <c r="Z1012" s="86"/>
      <c r="AA1012" s="86"/>
      <c r="AB1012" s="86"/>
      <c r="AC1012" s="86"/>
      <c r="AD1012" s="86"/>
      <c r="AE1012" s="241"/>
      <c r="CV1012" s="310" t="str">
        <f>IF(DataGoesHere!B1012="","",DataGoesHere!A1012)</f>
        <v/>
      </c>
      <c r="CW1012" s="271">
        <f t="shared" ca="1" si="38"/>
        <v>3</v>
      </c>
      <c r="CX1012" s="272">
        <f t="shared" ca="1" si="39"/>
        <v>0.79862940076451561</v>
      </c>
      <c r="CY1012" s="266">
        <f>DataGoesHere!A1012</f>
        <v>1011</v>
      </c>
      <c r="CZ1012" s="19" t="str">
        <f>IF(DataGoesHere!B1012="","",DataGoesHere!B1012)</f>
        <v/>
      </c>
      <c r="DA1012" s="19" t="str">
        <f>IF(DataGoesHere!B1012="","",IF(AH$5="No",DataGoesHere!B1012,DataGoesHere!B1012-(AH$2*(DataGoesHere!A1012-1))))</f>
        <v/>
      </c>
      <c r="DB1012" s="19" t="str">
        <f>IF(DataGoesHere!B1012="","",IF(AO$9="No",DataGoesHere!B1012,DataGoesHere!B1012/CX1012))</f>
        <v/>
      </c>
      <c r="DC1012" s="19" t="str">
        <f>IF(DataGoesHere!B1012="","",IF(AO$9="No",DA1012,DA1012/CX1012))</f>
        <v/>
      </c>
      <c r="DD1012" s="293" t="str">
        <f>IF(CZ1012="",IF(COUNTIF(DD$2:DD1011,"Forecast")&lt;Output!E$43,"Forecast",""),"Actual")</f>
        <v/>
      </c>
      <c r="DF1012" s="19" t="str">
        <f>IF(DataGoesHere!B1011="",IF(DD1012="Forecast",(Output!$E$47*IntermediateCalcs!DH1011)+((1-Output!$E$47)*IntermediateCalcs!DF1011),""),(Output!$E$47*IntermediateCalcs!DB1011)+((1-Output!$E$47)*IntermediateCalcs!DF1011))</f>
        <v/>
      </c>
      <c r="DG1012" s="19" t="str">
        <f>IF(DataGoesHere!B1011="",IF(DD1012="Forecast",(Output!$G$47*(IntermediateCalcs!DF1012-IntermediateCalcs!DF1011))+((1-Output!$G$47)*IntermediateCalcs!DG1011),""),(Output!$G$47*(IntermediateCalcs!DF1012-IntermediateCalcs!DF1011))+((1-Output!$G$47)*IntermediateCalcs!DG1011))</f>
        <v/>
      </c>
      <c r="DH1012" s="19" t="str">
        <f>IF(DataGoesHere!B1011="",IF(DD1012="Forecast",DF1012+DG1012,""),DF1012+DG1012)</f>
        <v/>
      </c>
      <c r="DI1012" s="274" t="str">
        <f>IF(DH1012="","",IF(IntermediateCalcs!$AO$9="Yes",IntermediateCalcs!DH1012*$CX1012,IntermediateCalcs!DH1012))</f>
        <v/>
      </c>
      <c r="DJ1012" s="250" t="str">
        <f>IF(DataGoesHere!$B1012="","",($CZ1012-DI1012))</f>
        <v/>
      </c>
      <c r="DK1012" s="250" t="str">
        <f>IF(DataGoesHere!$B1012="","",ABS($CZ1012-DI1012))</f>
        <v/>
      </c>
      <c r="DL1012" s="250" t="str">
        <f>IF(DataGoesHere!$B1012="","",DK1012^2)</f>
        <v/>
      </c>
      <c r="DM1012" s="249" t="str">
        <f>IF(DataGoesHere!$B1012="","",DK1012/$CZ1012)</f>
        <v/>
      </c>
      <c r="DN1012" s="250" t="str">
        <f>IF(DataGoesHere!$B1012="","",SUM(DJ$2:DJ1012)/AVERAGE(DK:DK))</f>
        <v/>
      </c>
      <c r="DP1012" s="19" t="str">
        <f>IF(DataGoesHere!B1012="",IF($DD1012="Forecast",(Output!E$48*IntermediateCalcs!CY1012)+Output!G$48,""),(Output!E$48*IntermediateCalcs!CY1012)+Output!G$48)</f>
        <v/>
      </c>
      <c r="DQ1012" s="274" t="str">
        <f>IF(DP1012="","",IF(IntermediateCalcs!$AO$9="Yes",IntermediateCalcs!DP1012*$CX1012,IntermediateCalcs!DP1012))</f>
        <v/>
      </c>
      <c r="DR1012" s="250" t="str">
        <f>IF(DataGoesHere!$B1012="","",($CZ1012-DQ1012))</f>
        <v/>
      </c>
      <c r="DS1012" s="250" t="str">
        <f>IF(DataGoesHere!$B1012="","",ABS($CZ1012-DQ1012))</f>
        <v/>
      </c>
      <c r="DT1012" s="250" t="str">
        <f>IF(DataGoesHere!$B1012="","",DS1012^2)</f>
        <v/>
      </c>
      <c r="DU1012" s="249" t="str">
        <f>IF(DataGoesHere!$B1012="","",DS1012/$CZ1012)</f>
        <v/>
      </c>
      <c r="DV1012" s="250" t="str">
        <f>IF(DataGoesHere!$B1012="","",SUM(DR$2:DR1012)/AVERAGE(DS:DS))</f>
        <v/>
      </c>
      <c r="DX1012" s="19" t="str">
        <f>IF(DataGoesHere!$B1011="","",(DB1006*(Output!$O$49/Output!$P$49))+(IntermediateCalcs!DB1007*(Output!$M$49/Output!$P$49))+(IntermediateCalcs!DB1008*(Output!$K$49/Output!$P$49))+(DB1009*(Output!$I$49/Output!$P$49))+(IntermediateCalcs!DB1010*(Output!$G$49/Output!$P$49))+(IntermediateCalcs!DB1011*(Output!$E$49/Output!$P$49)))</f>
        <v/>
      </c>
      <c r="DY1012" s="274" t="str">
        <f>IF(DX1012="","",IF(IntermediateCalcs!$AO$9="Yes",IntermediateCalcs!DX1012*$CX1012,IntermediateCalcs!DX1012))</f>
        <v/>
      </c>
      <c r="DZ1012" s="250" t="str">
        <f>IF(DataGoesHere!$B1012="","",($CZ1012-DY1012))</f>
        <v/>
      </c>
      <c r="EA1012" s="250" t="str">
        <f>IF(DataGoesHere!$B1012="","",ABS($CZ1012-DY1012))</f>
        <v/>
      </c>
      <c r="EB1012" s="250" t="str">
        <f>IF(DataGoesHere!$B1012="","",EA1012^2)</f>
        <v/>
      </c>
      <c r="EC1012" s="249" t="str">
        <f>IF(DataGoesHere!$B1012="","",EA1012/$CZ1012)</f>
        <v/>
      </c>
      <c r="ED1012" s="250" t="str">
        <f>IF(DataGoesHere!$B1012="","",SUM(DZ$2:DZ1012)/AVERAGE(EA:EA))</f>
        <v/>
      </c>
    </row>
    <row r="1013" spans="20:134" x14ac:dyDescent="0.2">
      <c r="T1013" s="240"/>
      <c r="U1013" s="86"/>
      <c r="V1013" s="86"/>
      <c r="W1013" s="245" t="str">
        <f>IF(DataGoesHere!$B1013="","",(DataGoesHere!$B1013/SUM(DataGoesHere!$B1010:'DataGoesHere'!$B1021)))</f>
        <v/>
      </c>
      <c r="X1013" s="86"/>
      <c r="Y1013" s="86"/>
      <c r="Z1013" s="86"/>
      <c r="AA1013" s="86"/>
      <c r="AB1013" s="86"/>
      <c r="AC1013" s="86"/>
      <c r="AD1013" s="86"/>
      <c r="AE1013" s="241"/>
      <c r="CV1013" s="310" t="str">
        <f>IF(DataGoesHere!B1013="","",DataGoesHere!A1013)</f>
        <v/>
      </c>
      <c r="CW1013" s="271">
        <f t="shared" ca="1" si="38"/>
        <v>4</v>
      </c>
      <c r="CX1013" s="272">
        <f t="shared" ca="1" si="39"/>
        <v>1.0149292433706087</v>
      </c>
      <c r="CY1013" s="266">
        <f>DataGoesHere!A1013</f>
        <v>1012</v>
      </c>
      <c r="CZ1013" s="19" t="str">
        <f>IF(DataGoesHere!B1013="","",DataGoesHere!B1013)</f>
        <v/>
      </c>
      <c r="DA1013" s="19" t="str">
        <f>IF(DataGoesHere!B1013="","",IF(AH$5="No",DataGoesHere!B1013,DataGoesHere!B1013-(AH$2*(DataGoesHere!A1013-1))))</f>
        <v/>
      </c>
      <c r="DB1013" s="19" t="str">
        <f>IF(DataGoesHere!B1013="","",IF(AO$9="No",DataGoesHere!B1013,DataGoesHere!B1013/CX1013))</f>
        <v/>
      </c>
      <c r="DC1013" s="19" t="str">
        <f>IF(DataGoesHere!B1013="","",IF(AO$9="No",DA1013,DA1013/CX1013))</f>
        <v/>
      </c>
      <c r="DD1013" s="293" t="str">
        <f>IF(CZ1013="",IF(COUNTIF(DD$2:DD1012,"Forecast")&lt;Output!E$43,"Forecast",""),"Actual")</f>
        <v/>
      </c>
      <c r="DF1013" s="19" t="str">
        <f>IF(DataGoesHere!B1012="",IF(DD1013="Forecast",(Output!$E$47*IntermediateCalcs!DH1012)+((1-Output!$E$47)*IntermediateCalcs!DF1012),""),(Output!$E$47*IntermediateCalcs!DB1012)+((1-Output!$E$47)*IntermediateCalcs!DF1012))</f>
        <v/>
      </c>
      <c r="DG1013" s="19" t="str">
        <f>IF(DataGoesHere!B1012="",IF(DD1013="Forecast",(Output!$G$47*(IntermediateCalcs!DF1013-IntermediateCalcs!DF1012))+((1-Output!$G$47)*IntermediateCalcs!DG1012),""),(Output!$G$47*(IntermediateCalcs!DF1013-IntermediateCalcs!DF1012))+((1-Output!$G$47)*IntermediateCalcs!DG1012))</f>
        <v/>
      </c>
      <c r="DH1013" s="19" t="str">
        <f>IF(DataGoesHere!B1012="",IF(DD1013="Forecast",DF1013+DG1013,""),DF1013+DG1013)</f>
        <v/>
      </c>
      <c r="DI1013" s="274" t="str">
        <f>IF(DH1013="","",IF(IntermediateCalcs!$AO$9="Yes",IntermediateCalcs!DH1013*$CX1013,IntermediateCalcs!DH1013))</f>
        <v/>
      </c>
      <c r="DJ1013" s="250" t="str">
        <f>IF(DataGoesHere!$B1013="","",($CZ1013-DI1013))</f>
        <v/>
      </c>
      <c r="DK1013" s="250" t="str">
        <f>IF(DataGoesHere!$B1013="","",ABS($CZ1013-DI1013))</f>
        <v/>
      </c>
      <c r="DL1013" s="250" t="str">
        <f>IF(DataGoesHere!$B1013="","",DK1013^2)</f>
        <v/>
      </c>
      <c r="DM1013" s="249" t="str">
        <f>IF(DataGoesHere!$B1013="","",DK1013/$CZ1013)</f>
        <v/>
      </c>
      <c r="DN1013" s="250" t="str">
        <f>IF(DataGoesHere!$B1013="","",SUM(DJ$2:DJ1013)/AVERAGE(DK:DK))</f>
        <v/>
      </c>
      <c r="DP1013" s="19" t="str">
        <f>IF(DataGoesHere!B1013="",IF($DD1013="Forecast",(Output!E$48*IntermediateCalcs!CY1013)+Output!G$48,""),(Output!E$48*IntermediateCalcs!CY1013)+Output!G$48)</f>
        <v/>
      </c>
      <c r="DQ1013" s="274" t="str">
        <f>IF(DP1013="","",IF(IntermediateCalcs!$AO$9="Yes",IntermediateCalcs!DP1013*$CX1013,IntermediateCalcs!DP1013))</f>
        <v/>
      </c>
      <c r="DR1013" s="250" t="str">
        <f>IF(DataGoesHere!$B1013="","",($CZ1013-DQ1013))</f>
        <v/>
      </c>
      <c r="DS1013" s="250" t="str">
        <f>IF(DataGoesHere!$B1013="","",ABS($CZ1013-DQ1013))</f>
        <v/>
      </c>
      <c r="DT1013" s="250" t="str">
        <f>IF(DataGoesHere!$B1013="","",DS1013^2)</f>
        <v/>
      </c>
      <c r="DU1013" s="249" t="str">
        <f>IF(DataGoesHere!$B1013="","",DS1013/$CZ1013)</f>
        <v/>
      </c>
      <c r="DV1013" s="250" t="str">
        <f>IF(DataGoesHere!$B1013="","",SUM(DR$2:DR1013)/AVERAGE(DS:DS))</f>
        <v/>
      </c>
      <c r="DX1013" s="19" t="str">
        <f>IF(DataGoesHere!$B1012="","",(DB1007*(Output!$O$49/Output!$P$49))+(IntermediateCalcs!DB1008*(Output!$M$49/Output!$P$49))+(IntermediateCalcs!DB1009*(Output!$K$49/Output!$P$49))+(DB1010*(Output!$I$49/Output!$P$49))+(IntermediateCalcs!DB1011*(Output!$G$49/Output!$P$49))+(IntermediateCalcs!DB1012*(Output!$E$49/Output!$P$49)))</f>
        <v/>
      </c>
      <c r="DY1013" s="274" t="str">
        <f>IF(DX1013="","",IF(IntermediateCalcs!$AO$9="Yes",IntermediateCalcs!DX1013*$CX1013,IntermediateCalcs!DX1013))</f>
        <v/>
      </c>
      <c r="DZ1013" s="250" t="str">
        <f>IF(DataGoesHere!$B1013="","",($CZ1013-DY1013))</f>
        <v/>
      </c>
      <c r="EA1013" s="250" t="str">
        <f>IF(DataGoesHere!$B1013="","",ABS($CZ1013-DY1013))</f>
        <v/>
      </c>
      <c r="EB1013" s="250" t="str">
        <f>IF(DataGoesHere!$B1013="","",EA1013^2)</f>
        <v/>
      </c>
      <c r="EC1013" s="249" t="str">
        <f>IF(DataGoesHere!$B1013="","",EA1013/$CZ1013)</f>
        <v/>
      </c>
      <c r="ED1013" s="250" t="str">
        <f>IF(DataGoesHere!$B1013="","",SUM(DZ$2:DZ1013)/AVERAGE(EA:EA))</f>
        <v/>
      </c>
    </row>
    <row r="1014" spans="20:134" x14ac:dyDescent="0.2">
      <c r="T1014" s="240"/>
      <c r="U1014" s="86"/>
      <c r="V1014" s="86"/>
      <c r="W1014" s="86"/>
      <c r="X1014" s="245" t="str">
        <f>IF(DataGoesHere!$B1014="","",(DataGoesHere!$B1014/SUM(DataGoesHere!$B1010:'DataGoesHere'!$B1021)))</f>
        <v/>
      </c>
      <c r="Y1014" s="86"/>
      <c r="Z1014" s="86"/>
      <c r="AA1014" s="86"/>
      <c r="AB1014" s="86"/>
      <c r="AC1014" s="86"/>
      <c r="AD1014" s="86"/>
      <c r="AE1014" s="241"/>
      <c r="CV1014" s="310" t="str">
        <f>IF(DataGoesHere!B1014="","",DataGoesHere!A1014)</f>
        <v/>
      </c>
      <c r="CW1014" s="271">
        <f t="shared" ca="1" si="38"/>
        <v>5</v>
      </c>
      <c r="CX1014" s="272">
        <f t="shared" ca="1" si="39"/>
        <v>0.97875414397996308</v>
      </c>
      <c r="CY1014" s="266">
        <f>DataGoesHere!A1014</f>
        <v>1013</v>
      </c>
      <c r="CZ1014" s="19" t="str">
        <f>IF(DataGoesHere!B1014="","",DataGoesHere!B1014)</f>
        <v/>
      </c>
      <c r="DA1014" s="19" t="str">
        <f>IF(DataGoesHere!B1014="","",IF(AH$5="No",DataGoesHere!B1014,DataGoesHere!B1014-(AH$2*(DataGoesHere!A1014-1))))</f>
        <v/>
      </c>
      <c r="DB1014" s="19" t="str">
        <f>IF(DataGoesHere!B1014="","",IF(AO$9="No",DataGoesHere!B1014,DataGoesHere!B1014/CX1014))</f>
        <v/>
      </c>
      <c r="DC1014" s="19" t="str">
        <f>IF(DataGoesHere!B1014="","",IF(AO$9="No",DA1014,DA1014/CX1014))</f>
        <v/>
      </c>
      <c r="DD1014" s="293" t="str">
        <f>IF(CZ1014="",IF(COUNTIF(DD$2:DD1013,"Forecast")&lt;Output!E$43,"Forecast",""),"Actual")</f>
        <v/>
      </c>
      <c r="DF1014" s="19" t="str">
        <f>IF(DataGoesHere!B1013="",IF(DD1014="Forecast",(Output!$E$47*IntermediateCalcs!DH1013)+((1-Output!$E$47)*IntermediateCalcs!DF1013),""),(Output!$E$47*IntermediateCalcs!DB1013)+((1-Output!$E$47)*IntermediateCalcs!DF1013))</f>
        <v/>
      </c>
      <c r="DG1014" s="19" t="str">
        <f>IF(DataGoesHere!B1013="",IF(DD1014="Forecast",(Output!$G$47*(IntermediateCalcs!DF1014-IntermediateCalcs!DF1013))+((1-Output!$G$47)*IntermediateCalcs!DG1013),""),(Output!$G$47*(IntermediateCalcs!DF1014-IntermediateCalcs!DF1013))+((1-Output!$G$47)*IntermediateCalcs!DG1013))</f>
        <v/>
      </c>
      <c r="DH1014" s="19" t="str">
        <f>IF(DataGoesHere!B1013="",IF(DD1014="Forecast",DF1014+DG1014,""),DF1014+DG1014)</f>
        <v/>
      </c>
      <c r="DI1014" s="274" t="str">
        <f>IF(DH1014="","",IF(IntermediateCalcs!$AO$9="Yes",IntermediateCalcs!DH1014*$CX1014,IntermediateCalcs!DH1014))</f>
        <v/>
      </c>
      <c r="DJ1014" s="250" t="str">
        <f>IF(DataGoesHere!$B1014="","",($CZ1014-DI1014))</f>
        <v/>
      </c>
      <c r="DK1014" s="250" t="str">
        <f>IF(DataGoesHere!$B1014="","",ABS($CZ1014-DI1014))</f>
        <v/>
      </c>
      <c r="DL1014" s="250" t="str">
        <f>IF(DataGoesHere!$B1014="","",DK1014^2)</f>
        <v/>
      </c>
      <c r="DM1014" s="249" t="str">
        <f>IF(DataGoesHere!$B1014="","",DK1014/$CZ1014)</f>
        <v/>
      </c>
      <c r="DN1014" s="250" t="str">
        <f>IF(DataGoesHere!$B1014="","",SUM(DJ$2:DJ1014)/AVERAGE(DK:DK))</f>
        <v/>
      </c>
      <c r="DP1014" s="19" t="str">
        <f>IF(DataGoesHere!B1014="",IF($DD1014="Forecast",(Output!E$48*IntermediateCalcs!CY1014)+Output!G$48,""),(Output!E$48*IntermediateCalcs!CY1014)+Output!G$48)</f>
        <v/>
      </c>
      <c r="DQ1014" s="274" t="str">
        <f>IF(DP1014="","",IF(IntermediateCalcs!$AO$9="Yes",IntermediateCalcs!DP1014*$CX1014,IntermediateCalcs!DP1014))</f>
        <v/>
      </c>
      <c r="DR1014" s="250" t="str">
        <f>IF(DataGoesHere!$B1014="","",($CZ1014-DQ1014))</f>
        <v/>
      </c>
      <c r="DS1014" s="250" t="str">
        <f>IF(DataGoesHere!$B1014="","",ABS($CZ1014-DQ1014))</f>
        <v/>
      </c>
      <c r="DT1014" s="250" t="str">
        <f>IF(DataGoesHere!$B1014="","",DS1014^2)</f>
        <v/>
      </c>
      <c r="DU1014" s="249" t="str">
        <f>IF(DataGoesHere!$B1014="","",DS1014/$CZ1014)</f>
        <v/>
      </c>
      <c r="DV1014" s="250" t="str">
        <f>IF(DataGoesHere!$B1014="","",SUM(DR$2:DR1014)/AVERAGE(DS:DS))</f>
        <v/>
      </c>
      <c r="DX1014" s="19" t="str">
        <f>IF(DataGoesHere!$B1013="","",(DB1008*(Output!$O$49/Output!$P$49))+(IntermediateCalcs!DB1009*(Output!$M$49/Output!$P$49))+(IntermediateCalcs!DB1010*(Output!$K$49/Output!$P$49))+(DB1011*(Output!$I$49/Output!$P$49))+(IntermediateCalcs!DB1012*(Output!$G$49/Output!$P$49))+(IntermediateCalcs!DB1013*(Output!$E$49/Output!$P$49)))</f>
        <v/>
      </c>
      <c r="DY1014" s="274" t="str">
        <f>IF(DX1014="","",IF(IntermediateCalcs!$AO$9="Yes",IntermediateCalcs!DX1014*$CX1014,IntermediateCalcs!DX1014))</f>
        <v/>
      </c>
      <c r="DZ1014" s="250" t="str">
        <f>IF(DataGoesHere!$B1014="","",($CZ1014-DY1014))</f>
        <v/>
      </c>
      <c r="EA1014" s="250" t="str">
        <f>IF(DataGoesHere!$B1014="","",ABS($CZ1014-DY1014))</f>
        <v/>
      </c>
      <c r="EB1014" s="250" t="str">
        <f>IF(DataGoesHere!$B1014="","",EA1014^2)</f>
        <v/>
      </c>
      <c r="EC1014" s="249" t="str">
        <f>IF(DataGoesHere!$B1014="","",EA1014/$CZ1014)</f>
        <v/>
      </c>
      <c r="ED1014" s="250" t="str">
        <f>IF(DataGoesHere!$B1014="","",SUM(DZ$2:DZ1014)/AVERAGE(EA:EA))</f>
        <v/>
      </c>
    </row>
    <row r="1015" spans="20:134" x14ac:dyDescent="0.2">
      <c r="T1015" s="240"/>
      <c r="U1015" s="86"/>
      <c r="V1015" s="86"/>
      <c r="W1015" s="86"/>
      <c r="X1015" s="86"/>
      <c r="Y1015" s="245" t="str">
        <f>IF(DataGoesHere!$B1015="","",(DataGoesHere!$B1015/SUM(DataGoesHere!$B1010:'DataGoesHere'!$B1021)))</f>
        <v/>
      </c>
      <c r="Z1015" s="86"/>
      <c r="AA1015" s="86"/>
      <c r="AB1015" s="86"/>
      <c r="AC1015" s="86"/>
      <c r="AD1015" s="86"/>
      <c r="AE1015" s="241"/>
      <c r="CV1015" s="310" t="str">
        <f>IF(DataGoesHere!B1015="","",DataGoesHere!A1015)</f>
        <v/>
      </c>
      <c r="CW1015" s="271">
        <f t="shared" ca="1" si="38"/>
        <v>6</v>
      </c>
      <c r="CX1015" s="272">
        <f t="shared" ca="1" si="39"/>
        <v>1.0779088099730167</v>
      </c>
      <c r="CY1015" s="266">
        <f>DataGoesHere!A1015</f>
        <v>1014</v>
      </c>
      <c r="CZ1015" s="19" t="str">
        <f>IF(DataGoesHere!B1015="","",DataGoesHere!B1015)</f>
        <v/>
      </c>
      <c r="DA1015" s="19" t="str">
        <f>IF(DataGoesHere!B1015="","",IF(AH$5="No",DataGoesHere!B1015,DataGoesHere!B1015-(AH$2*(DataGoesHere!A1015-1))))</f>
        <v/>
      </c>
      <c r="DB1015" s="19" t="str">
        <f>IF(DataGoesHere!B1015="","",IF(AO$9="No",DataGoesHere!B1015,DataGoesHere!B1015/CX1015))</f>
        <v/>
      </c>
      <c r="DC1015" s="19" t="str">
        <f>IF(DataGoesHere!B1015="","",IF(AO$9="No",DA1015,DA1015/CX1015))</f>
        <v/>
      </c>
      <c r="DD1015" s="293" t="str">
        <f>IF(CZ1015="",IF(COUNTIF(DD$2:DD1014,"Forecast")&lt;Output!E$43,"Forecast",""),"Actual")</f>
        <v/>
      </c>
      <c r="DF1015" s="19" t="str">
        <f>IF(DataGoesHere!B1014="",IF(DD1015="Forecast",(Output!$E$47*IntermediateCalcs!DH1014)+((1-Output!$E$47)*IntermediateCalcs!DF1014),""),(Output!$E$47*IntermediateCalcs!DB1014)+((1-Output!$E$47)*IntermediateCalcs!DF1014))</f>
        <v/>
      </c>
      <c r="DG1015" s="19" t="str">
        <f>IF(DataGoesHere!B1014="",IF(DD1015="Forecast",(Output!$G$47*(IntermediateCalcs!DF1015-IntermediateCalcs!DF1014))+((1-Output!$G$47)*IntermediateCalcs!DG1014),""),(Output!$G$47*(IntermediateCalcs!DF1015-IntermediateCalcs!DF1014))+((1-Output!$G$47)*IntermediateCalcs!DG1014))</f>
        <v/>
      </c>
      <c r="DH1015" s="19" t="str">
        <f>IF(DataGoesHere!B1014="",IF(DD1015="Forecast",DF1015+DG1015,""),DF1015+DG1015)</f>
        <v/>
      </c>
      <c r="DI1015" s="274" t="str">
        <f>IF(DH1015="","",IF(IntermediateCalcs!$AO$9="Yes",IntermediateCalcs!DH1015*$CX1015,IntermediateCalcs!DH1015))</f>
        <v/>
      </c>
      <c r="DJ1015" s="250" t="str">
        <f>IF(DataGoesHere!$B1015="","",($CZ1015-DI1015))</f>
        <v/>
      </c>
      <c r="DK1015" s="250" t="str">
        <f>IF(DataGoesHere!$B1015="","",ABS($CZ1015-DI1015))</f>
        <v/>
      </c>
      <c r="DL1015" s="250" t="str">
        <f>IF(DataGoesHere!$B1015="","",DK1015^2)</f>
        <v/>
      </c>
      <c r="DM1015" s="249" t="str">
        <f>IF(DataGoesHere!$B1015="","",DK1015/$CZ1015)</f>
        <v/>
      </c>
      <c r="DN1015" s="250" t="str">
        <f>IF(DataGoesHere!$B1015="","",SUM(DJ$2:DJ1015)/AVERAGE(DK:DK))</f>
        <v/>
      </c>
      <c r="DP1015" s="19" t="str">
        <f>IF(DataGoesHere!B1015="",IF($DD1015="Forecast",(Output!E$48*IntermediateCalcs!CY1015)+Output!G$48,""),(Output!E$48*IntermediateCalcs!CY1015)+Output!G$48)</f>
        <v/>
      </c>
      <c r="DQ1015" s="274" t="str">
        <f>IF(DP1015="","",IF(IntermediateCalcs!$AO$9="Yes",IntermediateCalcs!DP1015*$CX1015,IntermediateCalcs!DP1015))</f>
        <v/>
      </c>
      <c r="DR1015" s="250" t="str">
        <f>IF(DataGoesHere!$B1015="","",($CZ1015-DQ1015))</f>
        <v/>
      </c>
      <c r="DS1015" s="250" t="str">
        <f>IF(DataGoesHere!$B1015="","",ABS($CZ1015-DQ1015))</f>
        <v/>
      </c>
      <c r="DT1015" s="250" t="str">
        <f>IF(DataGoesHere!$B1015="","",DS1015^2)</f>
        <v/>
      </c>
      <c r="DU1015" s="249" t="str">
        <f>IF(DataGoesHere!$B1015="","",DS1015/$CZ1015)</f>
        <v/>
      </c>
      <c r="DV1015" s="250" t="str">
        <f>IF(DataGoesHere!$B1015="","",SUM(DR$2:DR1015)/AVERAGE(DS:DS))</f>
        <v/>
      </c>
      <c r="DX1015" s="19" t="str">
        <f>IF(DataGoesHere!$B1014="","",(DB1009*(Output!$O$49/Output!$P$49))+(IntermediateCalcs!DB1010*(Output!$M$49/Output!$P$49))+(IntermediateCalcs!DB1011*(Output!$K$49/Output!$P$49))+(DB1012*(Output!$I$49/Output!$P$49))+(IntermediateCalcs!DB1013*(Output!$G$49/Output!$P$49))+(IntermediateCalcs!DB1014*(Output!$E$49/Output!$P$49)))</f>
        <v/>
      </c>
      <c r="DY1015" s="274" t="str">
        <f>IF(DX1015="","",IF(IntermediateCalcs!$AO$9="Yes",IntermediateCalcs!DX1015*$CX1015,IntermediateCalcs!DX1015))</f>
        <v/>
      </c>
      <c r="DZ1015" s="250" t="str">
        <f>IF(DataGoesHere!$B1015="","",($CZ1015-DY1015))</f>
        <v/>
      </c>
      <c r="EA1015" s="250" t="str">
        <f>IF(DataGoesHere!$B1015="","",ABS($CZ1015-DY1015))</f>
        <v/>
      </c>
      <c r="EB1015" s="250" t="str">
        <f>IF(DataGoesHere!$B1015="","",EA1015^2)</f>
        <v/>
      </c>
      <c r="EC1015" s="249" t="str">
        <f>IF(DataGoesHere!$B1015="","",EA1015/$CZ1015)</f>
        <v/>
      </c>
      <c r="ED1015" s="250" t="str">
        <f>IF(DataGoesHere!$B1015="","",SUM(DZ$2:DZ1015)/AVERAGE(EA:EA))</f>
        <v/>
      </c>
    </row>
    <row r="1016" spans="20:134" x14ac:dyDescent="0.2">
      <c r="T1016" s="240"/>
      <c r="U1016" s="86"/>
      <c r="V1016" s="86"/>
      <c r="W1016" s="86"/>
      <c r="X1016" s="86"/>
      <c r="Y1016" s="86"/>
      <c r="Z1016" s="245" t="str">
        <f>IF(DataGoesHere!$B1016="","",(DataGoesHere!$B1016/SUM(DataGoesHere!$B1010:'DataGoesHere'!$B1021)))</f>
        <v/>
      </c>
      <c r="AA1016" s="86"/>
      <c r="AB1016" s="86"/>
      <c r="AC1016" s="86"/>
      <c r="AD1016" s="86"/>
      <c r="AE1016" s="241"/>
      <c r="CV1016" s="310" t="str">
        <f>IF(DataGoesHere!B1016="","",DataGoesHere!A1016)</f>
        <v/>
      </c>
      <c r="CW1016" s="271">
        <f t="shared" ca="1" si="38"/>
        <v>7</v>
      </c>
      <c r="CX1016" s="272">
        <f t="shared" ca="1" si="39"/>
        <v>1.0265458156689093</v>
      </c>
      <c r="CY1016" s="266">
        <f>DataGoesHere!A1016</f>
        <v>1015</v>
      </c>
      <c r="CZ1016" s="19" t="str">
        <f>IF(DataGoesHere!B1016="","",DataGoesHere!B1016)</f>
        <v/>
      </c>
      <c r="DA1016" s="19" t="str">
        <f>IF(DataGoesHere!B1016="","",IF(AH$5="No",DataGoesHere!B1016,DataGoesHere!B1016-(AH$2*(DataGoesHere!A1016-1))))</f>
        <v/>
      </c>
      <c r="DB1016" s="19" t="str">
        <f>IF(DataGoesHere!B1016="","",IF(AO$9="No",DataGoesHere!B1016,DataGoesHere!B1016/CX1016))</f>
        <v/>
      </c>
      <c r="DC1016" s="19" t="str">
        <f>IF(DataGoesHere!B1016="","",IF(AO$9="No",DA1016,DA1016/CX1016))</f>
        <v/>
      </c>
      <c r="DD1016" s="293" t="str">
        <f>IF(CZ1016="",IF(COUNTIF(DD$2:DD1015,"Forecast")&lt;Output!E$43,"Forecast",""),"Actual")</f>
        <v/>
      </c>
      <c r="DF1016" s="19" t="str">
        <f>IF(DataGoesHere!B1015="",IF(DD1016="Forecast",(Output!$E$47*IntermediateCalcs!DH1015)+((1-Output!$E$47)*IntermediateCalcs!DF1015),""),(Output!$E$47*IntermediateCalcs!DB1015)+((1-Output!$E$47)*IntermediateCalcs!DF1015))</f>
        <v/>
      </c>
      <c r="DG1016" s="19" t="str">
        <f>IF(DataGoesHere!B1015="",IF(DD1016="Forecast",(Output!$G$47*(IntermediateCalcs!DF1016-IntermediateCalcs!DF1015))+((1-Output!$G$47)*IntermediateCalcs!DG1015),""),(Output!$G$47*(IntermediateCalcs!DF1016-IntermediateCalcs!DF1015))+((1-Output!$G$47)*IntermediateCalcs!DG1015))</f>
        <v/>
      </c>
      <c r="DH1016" s="19" t="str">
        <f>IF(DataGoesHere!B1015="",IF(DD1016="Forecast",DF1016+DG1016,""),DF1016+DG1016)</f>
        <v/>
      </c>
      <c r="DI1016" s="274" t="str">
        <f>IF(DH1016="","",IF(IntermediateCalcs!$AO$9="Yes",IntermediateCalcs!DH1016*$CX1016,IntermediateCalcs!DH1016))</f>
        <v/>
      </c>
      <c r="DJ1016" s="250" t="str">
        <f>IF(DataGoesHere!$B1016="","",($CZ1016-DI1016))</f>
        <v/>
      </c>
      <c r="DK1016" s="250" t="str">
        <f>IF(DataGoesHere!$B1016="","",ABS($CZ1016-DI1016))</f>
        <v/>
      </c>
      <c r="DL1016" s="250" t="str">
        <f>IF(DataGoesHere!$B1016="","",DK1016^2)</f>
        <v/>
      </c>
      <c r="DM1016" s="249" t="str">
        <f>IF(DataGoesHere!$B1016="","",DK1016/$CZ1016)</f>
        <v/>
      </c>
      <c r="DN1016" s="250" t="str">
        <f>IF(DataGoesHere!$B1016="","",SUM(DJ$2:DJ1016)/AVERAGE(DK:DK))</f>
        <v/>
      </c>
      <c r="DP1016" s="19" t="str">
        <f>IF(DataGoesHere!B1016="",IF($DD1016="Forecast",(Output!E$48*IntermediateCalcs!CY1016)+Output!G$48,""),(Output!E$48*IntermediateCalcs!CY1016)+Output!G$48)</f>
        <v/>
      </c>
      <c r="DQ1016" s="274" t="str">
        <f>IF(DP1016="","",IF(IntermediateCalcs!$AO$9="Yes",IntermediateCalcs!DP1016*$CX1016,IntermediateCalcs!DP1016))</f>
        <v/>
      </c>
      <c r="DR1016" s="250" t="str">
        <f>IF(DataGoesHere!$B1016="","",($CZ1016-DQ1016))</f>
        <v/>
      </c>
      <c r="DS1016" s="250" t="str">
        <f>IF(DataGoesHere!$B1016="","",ABS($CZ1016-DQ1016))</f>
        <v/>
      </c>
      <c r="DT1016" s="250" t="str">
        <f>IF(DataGoesHere!$B1016="","",DS1016^2)</f>
        <v/>
      </c>
      <c r="DU1016" s="249" t="str">
        <f>IF(DataGoesHere!$B1016="","",DS1016/$CZ1016)</f>
        <v/>
      </c>
      <c r="DV1016" s="250" t="str">
        <f>IF(DataGoesHere!$B1016="","",SUM(DR$2:DR1016)/AVERAGE(DS:DS))</f>
        <v/>
      </c>
      <c r="DX1016" s="19" t="str">
        <f>IF(DataGoesHere!$B1015="","",(DB1010*(Output!$O$49/Output!$P$49))+(IntermediateCalcs!DB1011*(Output!$M$49/Output!$P$49))+(IntermediateCalcs!DB1012*(Output!$K$49/Output!$P$49))+(DB1013*(Output!$I$49/Output!$P$49))+(IntermediateCalcs!DB1014*(Output!$G$49/Output!$P$49))+(IntermediateCalcs!DB1015*(Output!$E$49/Output!$P$49)))</f>
        <v/>
      </c>
      <c r="DY1016" s="274" t="str">
        <f>IF(DX1016="","",IF(IntermediateCalcs!$AO$9="Yes",IntermediateCalcs!DX1016*$CX1016,IntermediateCalcs!DX1016))</f>
        <v/>
      </c>
      <c r="DZ1016" s="250" t="str">
        <f>IF(DataGoesHere!$B1016="","",($CZ1016-DY1016))</f>
        <v/>
      </c>
      <c r="EA1016" s="250" t="str">
        <f>IF(DataGoesHere!$B1016="","",ABS($CZ1016-DY1016))</f>
        <v/>
      </c>
      <c r="EB1016" s="250" t="str">
        <f>IF(DataGoesHere!$B1016="","",EA1016^2)</f>
        <v/>
      </c>
      <c r="EC1016" s="249" t="str">
        <f>IF(DataGoesHere!$B1016="","",EA1016/$CZ1016)</f>
        <v/>
      </c>
      <c r="ED1016" s="250" t="str">
        <f>IF(DataGoesHere!$B1016="","",SUM(DZ$2:DZ1016)/AVERAGE(EA:EA))</f>
        <v/>
      </c>
    </row>
    <row r="1017" spans="20:134" x14ac:dyDescent="0.2">
      <c r="T1017" s="240"/>
      <c r="U1017" s="86"/>
      <c r="V1017" s="86"/>
      <c r="W1017" s="86"/>
      <c r="X1017" s="86"/>
      <c r="Y1017" s="86"/>
      <c r="Z1017" s="86"/>
      <c r="AA1017" s="245" t="str">
        <f>IF(DataGoesHere!$B1017="","",(DataGoesHere!$B1017/SUM(DataGoesHere!$B1010:'DataGoesHere'!$B1021)))</f>
        <v/>
      </c>
      <c r="AB1017" s="86"/>
      <c r="AC1017" s="86"/>
      <c r="AD1017" s="86"/>
      <c r="AE1017" s="241"/>
      <c r="CV1017" s="310" t="str">
        <f>IF(DataGoesHere!B1017="","",DataGoesHere!A1017)</f>
        <v/>
      </c>
      <c r="CW1017" s="271">
        <f t="shared" ca="1" si="38"/>
        <v>8</v>
      </c>
      <c r="CX1017" s="272">
        <f t="shared" ca="1" si="39"/>
        <v>1.0207492390681214</v>
      </c>
      <c r="CY1017" s="266">
        <f>DataGoesHere!A1017</f>
        <v>1016</v>
      </c>
      <c r="CZ1017" s="19" t="str">
        <f>IF(DataGoesHere!B1017="","",DataGoesHere!B1017)</f>
        <v/>
      </c>
      <c r="DA1017" s="19" t="str">
        <f>IF(DataGoesHere!B1017="","",IF(AH$5="No",DataGoesHere!B1017,DataGoesHere!B1017-(AH$2*(DataGoesHere!A1017-1))))</f>
        <v/>
      </c>
      <c r="DB1017" s="19" t="str">
        <f>IF(DataGoesHere!B1017="","",IF(AO$9="No",DataGoesHere!B1017,DataGoesHere!B1017/CX1017))</f>
        <v/>
      </c>
      <c r="DC1017" s="19" t="str">
        <f>IF(DataGoesHere!B1017="","",IF(AO$9="No",DA1017,DA1017/CX1017))</f>
        <v/>
      </c>
      <c r="DD1017" s="293" t="str">
        <f>IF(CZ1017="",IF(COUNTIF(DD$2:DD1016,"Forecast")&lt;Output!E$43,"Forecast",""),"Actual")</f>
        <v/>
      </c>
      <c r="DF1017" s="19" t="str">
        <f>IF(DataGoesHere!B1016="",IF(DD1017="Forecast",(Output!$E$47*IntermediateCalcs!DH1016)+((1-Output!$E$47)*IntermediateCalcs!DF1016),""),(Output!$E$47*IntermediateCalcs!DB1016)+((1-Output!$E$47)*IntermediateCalcs!DF1016))</f>
        <v/>
      </c>
      <c r="DG1017" s="19" t="str">
        <f>IF(DataGoesHere!B1016="",IF(DD1017="Forecast",(Output!$G$47*(IntermediateCalcs!DF1017-IntermediateCalcs!DF1016))+((1-Output!$G$47)*IntermediateCalcs!DG1016),""),(Output!$G$47*(IntermediateCalcs!DF1017-IntermediateCalcs!DF1016))+((1-Output!$G$47)*IntermediateCalcs!DG1016))</f>
        <v/>
      </c>
      <c r="DH1017" s="19" t="str">
        <f>IF(DataGoesHere!B1016="",IF(DD1017="Forecast",DF1017+DG1017,""),DF1017+DG1017)</f>
        <v/>
      </c>
      <c r="DI1017" s="274" t="str">
        <f>IF(DH1017="","",IF(IntermediateCalcs!$AO$9="Yes",IntermediateCalcs!DH1017*$CX1017,IntermediateCalcs!DH1017))</f>
        <v/>
      </c>
      <c r="DJ1017" s="250" t="str">
        <f>IF(DataGoesHere!$B1017="","",($CZ1017-DI1017))</f>
        <v/>
      </c>
      <c r="DK1017" s="250" t="str">
        <f>IF(DataGoesHere!$B1017="","",ABS($CZ1017-DI1017))</f>
        <v/>
      </c>
      <c r="DL1017" s="250" t="str">
        <f>IF(DataGoesHere!$B1017="","",DK1017^2)</f>
        <v/>
      </c>
      <c r="DM1017" s="249" t="str">
        <f>IF(DataGoesHere!$B1017="","",DK1017/$CZ1017)</f>
        <v/>
      </c>
      <c r="DN1017" s="250" t="str">
        <f>IF(DataGoesHere!$B1017="","",SUM(DJ$2:DJ1017)/AVERAGE(DK:DK))</f>
        <v/>
      </c>
      <c r="DP1017" s="19" t="str">
        <f>IF(DataGoesHere!B1017="",IF($DD1017="Forecast",(Output!E$48*IntermediateCalcs!CY1017)+Output!G$48,""),(Output!E$48*IntermediateCalcs!CY1017)+Output!G$48)</f>
        <v/>
      </c>
      <c r="DQ1017" s="274" t="str">
        <f>IF(DP1017="","",IF(IntermediateCalcs!$AO$9="Yes",IntermediateCalcs!DP1017*$CX1017,IntermediateCalcs!DP1017))</f>
        <v/>
      </c>
      <c r="DR1017" s="250" t="str">
        <f>IF(DataGoesHere!$B1017="","",($CZ1017-DQ1017))</f>
        <v/>
      </c>
      <c r="DS1017" s="250" t="str">
        <f>IF(DataGoesHere!$B1017="","",ABS($CZ1017-DQ1017))</f>
        <v/>
      </c>
      <c r="DT1017" s="250" t="str">
        <f>IF(DataGoesHere!$B1017="","",DS1017^2)</f>
        <v/>
      </c>
      <c r="DU1017" s="249" t="str">
        <f>IF(DataGoesHere!$B1017="","",DS1017/$CZ1017)</f>
        <v/>
      </c>
      <c r="DV1017" s="250" t="str">
        <f>IF(DataGoesHere!$B1017="","",SUM(DR$2:DR1017)/AVERAGE(DS:DS))</f>
        <v/>
      </c>
      <c r="DX1017" s="19" t="str">
        <f>IF(DataGoesHere!$B1016="","",(DB1011*(Output!$O$49/Output!$P$49))+(IntermediateCalcs!DB1012*(Output!$M$49/Output!$P$49))+(IntermediateCalcs!DB1013*(Output!$K$49/Output!$P$49))+(DB1014*(Output!$I$49/Output!$P$49))+(IntermediateCalcs!DB1015*(Output!$G$49/Output!$P$49))+(IntermediateCalcs!DB1016*(Output!$E$49/Output!$P$49)))</f>
        <v/>
      </c>
      <c r="DY1017" s="274" t="str">
        <f>IF(DX1017="","",IF(IntermediateCalcs!$AO$9="Yes",IntermediateCalcs!DX1017*$CX1017,IntermediateCalcs!DX1017))</f>
        <v/>
      </c>
      <c r="DZ1017" s="250" t="str">
        <f>IF(DataGoesHere!$B1017="","",($CZ1017-DY1017))</f>
        <v/>
      </c>
      <c r="EA1017" s="250" t="str">
        <f>IF(DataGoesHere!$B1017="","",ABS($CZ1017-DY1017))</f>
        <v/>
      </c>
      <c r="EB1017" s="250" t="str">
        <f>IF(DataGoesHere!$B1017="","",EA1017^2)</f>
        <v/>
      </c>
      <c r="EC1017" s="249" t="str">
        <f>IF(DataGoesHere!$B1017="","",EA1017/$CZ1017)</f>
        <v/>
      </c>
      <c r="ED1017" s="250" t="str">
        <f>IF(DataGoesHere!$B1017="","",SUM(DZ$2:DZ1017)/AVERAGE(EA:EA))</f>
        <v/>
      </c>
    </row>
    <row r="1018" spans="20:134" x14ac:dyDescent="0.2">
      <c r="T1018" s="240"/>
      <c r="U1018" s="86"/>
      <c r="V1018" s="86"/>
      <c r="W1018" s="86"/>
      <c r="X1018" s="86"/>
      <c r="Y1018" s="86"/>
      <c r="Z1018" s="86"/>
      <c r="AA1018" s="86"/>
      <c r="AB1018" s="245" t="str">
        <f>IF(DataGoesHere!$B1018="","",(DataGoesHere!$B1018/SUM(DataGoesHere!$B1010:'DataGoesHere'!$B1021)))</f>
        <v/>
      </c>
      <c r="AC1018" s="86"/>
      <c r="AD1018" s="86"/>
      <c r="AE1018" s="241"/>
      <c r="CV1018" s="310" t="str">
        <f>IF(DataGoesHere!B1018="","",DataGoesHere!A1018)</f>
        <v/>
      </c>
      <c r="CW1018" s="271">
        <f t="shared" ca="1" si="38"/>
        <v>9</v>
      </c>
      <c r="CX1018" s="272">
        <f t="shared" ca="1" si="39"/>
        <v>1.0625330005567626</v>
      </c>
      <c r="CY1018" s="266">
        <f>DataGoesHere!A1018</f>
        <v>1017</v>
      </c>
      <c r="CZ1018" s="19" t="str">
        <f>IF(DataGoesHere!B1018="","",DataGoesHere!B1018)</f>
        <v/>
      </c>
      <c r="DA1018" s="19" t="str">
        <f>IF(DataGoesHere!B1018="","",IF(AH$5="No",DataGoesHere!B1018,DataGoesHere!B1018-(AH$2*(DataGoesHere!A1018-1))))</f>
        <v/>
      </c>
      <c r="DB1018" s="19" t="str">
        <f>IF(DataGoesHere!B1018="","",IF(AO$9="No",DataGoesHere!B1018,DataGoesHere!B1018/CX1018))</f>
        <v/>
      </c>
      <c r="DC1018" s="19" t="str">
        <f>IF(DataGoesHere!B1018="","",IF(AO$9="No",DA1018,DA1018/CX1018))</f>
        <v/>
      </c>
      <c r="DD1018" s="293" t="str">
        <f>IF(CZ1018="",IF(COUNTIF(DD$2:DD1017,"Forecast")&lt;Output!E$43,"Forecast",""),"Actual")</f>
        <v/>
      </c>
      <c r="DF1018" s="19" t="str">
        <f>IF(DataGoesHere!B1017="",IF(DD1018="Forecast",(Output!$E$47*IntermediateCalcs!DH1017)+((1-Output!$E$47)*IntermediateCalcs!DF1017),""),(Output!$E$47*IntermediateCalcs!DB1017)+((1-Output!$E$47)*IntermediateCalcs!DF1017))</f>
        <v/>
      </c>
      <c r="DG1018" s="19" t="str">
        <f>IF(DataGoesHere!B1017="",IF(DD1018="Forecast",(Output!$G$47*(IntermediateCalcs!DF1018-IntermediateCalcs!DF1017))+((1-Output!$G$47)*IntermediateCalcs!DG1017),""),(Output!$G$47*(IntermediateCalcs!DF1018-IntermediateCalcs!DF1017))+((1-Output!$G$47)*IntermediateCalcs!DG1017))</f>
        <v/>
      </c>
      <c r="DH1018" s="19" t="str">
        <f>IF(DataGoesHere!B1017="",IF(DD1018="Forecast",DF1018+DG1018,""),DF1018+DG1018)</f>
        <v/>
      </c>
      <c r="DI1018" s="274" t="str">
        <f>IF(DH1018="","",IF(IntermediateCalcs!$AO$9="Yes",IntermediateCalcs!DH1018*$CX1018,IntermediateCalcs!DH1018))</f>
        <v/>
      </c>
      <c r="DJ1018" s="250" t="str">
        <f>IF(DataGoesHere!$B1018="","",($CZ1018-DI1018))</f>
        <v/>
      </c>
      <c r="DK1018" s="250" t="str">
        <f>IF(DataGoesHere!$B1018="","",ABS($CZ1018-DI1018))</f>
        <v/>
      </c>
      <c r="DL1018" s="250" t="str">
        <f>IF(DataGoesHere!$B1018="","",DK1018^2)</f>
        <v/>
      </c>
      <c r="DM1018" s="249" t="str">
        <f>IF(DataGoesHere!$B1018="","",DK1018/$CZ1018)</f>
        <v/>
      </c>
      <c r="DN1018" s="250" t="str">
        <f>IF(DataGoesHere!$B1018="","",SUM(DJ$2:DJ1018)/AVERAGE(DK:DK))</f>
        <v/>
      </c>
      <c r="DP1018" s="19" t="str">
        <f>IF(DataGoesHere!B1018="",IF($DD1018="Forecast",(Output!E$48*IntermediateCalcs!CY1018)+Output!G$48,""),(Output!E$48*IntermediateCalcs!CY1018)+Output!G$48)</f>
        <v/>
      </c>
      <c r="DQ1018" s="274" t="str">
        <f>IF(DP1018="","",IF(IntermediateCalcs!$AO$9="Yes",IntermediateCalcs!DP1018*$CX1018,IntermediateCalcs!DP1018))</f>
        <v/>
      </c>
      <c r="DR1018" s="250" t="str">
        <f>IF(DataGoesHere!$B1018="","",($CZ1018-DQ1018))</f>
        <v/>
      </c>
      <c r="DS1018" s="250" t="str">
        <f>IF(DataGoesHere!$B1018="","",ABS($CZ1018-DQ1018))</f>
        <v/>
      </c>
      <c r="DT1018" s="250" t="str">
        <f>IF(DataGoesHere!$B1018="","",DS1018^2)</f>
        <v/>
      </c>
      <c r="DU1018" s="249" t="str">
        <f>IF(DataGoesHere!$B1018="","",DS1018/$CZ1018)</f>
        <v/>
      </c>
      <c r="DV1018" s="250" t="str">
        <f>IF(DataGoesHere!$B1018="","",SUM(DR$2:DR1018)/AVERAGE(DS:DS))</f>
        <v/>
      </c>
      <c r="DX1018" s="19" t="str">
        <f>IF(DataGoesHere!$B1017="","",(DB1012*(Output!$O$49/Output!$P$49))+(IntermediateCalcs!DB1013*(Output!$M$49/Output!$P$49))+(IntermediateCalcs!DB1014*(Output!$K$49/Output!$P$49))+(DB1015*(Output!$I$49/Output!$P$49))+(IntermediateCalcs!DB1016*(Output!$G$49/Output!$P$49))+(IntermediateCalcs!DB1017*(Output!$E$49/Output!$P$49)))</f>
        <v/>
      </c>
      <c r="DY1018" s="274" t="str">
        <f>IF(DX1018="","",IF(IntermediateCalcs!$AO$9="Yes",IntermediateCalcs!DX1018*$CX1018,IntermediateCalcs!DX1018))</f>
        <v/>
      </c>
      <c r="DZ1018" s="250" t="str">
        <f>IF(DataGoesHere!$B1018="","",($CZ1018-DY1018))</f>
        <v/>
      </c>
      <c r="EA1018" s="250" t="str">
        <f>IF(DataGoesHere!$B1018="","",ABS($CZ1018-DY1018))</f>
        <v/>
      </c>
      <c r="EB1018" s="250" t="str">
        <f>IF(DataGoesHere!$B1018="","",EA1018^2)</f>
        <v/>
      </c>
      <c r="EC1018" s="249" t="str">
        <f>IF(DataGoesHere!$B1018="","",EA1018/$CZ1018)</f>
        <v/>
      </c>
      <c r="ED1018" s="250" t="str">
        <f>IF(DataGoesHere!$B1018="","",SUM(DZ$2:DZ1018)/AVERAGE(EA:EA))</f>
        <v/>
      </c>
    </row>
    <row r="1019" spans="20:134" x14ac:dyDescent="0.2">
      <c r="T1019" s="240"/>
      <c r="U1019" s="86"/>
      <c r="V1019" s="86"/>
      <c r="W1019" s="86"/>
      <c r="X1019" s="86"/>
      <c r="Y1019" s="86"/>
      <c r="Z1019" s="86"/>
      <c r="AA1019" s="86"/>
      <c r="AB1019" s="86"/>
      <c r="AC1019" s="245" t="str">
        <f>IF(DataGoesHere!$B1019="","",(DataGoesHere!$B1019/SUM(DataGoesHere!$B1010:'DataGoesHere'!$B1021)))</f>
        <v/>
      </c>
      <c r="AD1019" s="86"/>
      <c r="AE1019" s="241"/>
      <c r="CV1019" s="310" t="str">
        <f>IF(DataGoesHere!B1019="","",DataGoesHere!A1019)</f>
        <v/>
      </c>
      <c r="CW1019" s="271">
        <f t="shared" ca="1" si="38"/>
        <v>10</v>
      </c>
      <c r="CX1019" s="272">
        <f t="shared" ca="1" si="39"/>
        <v>0.92557634012077306</v>
      </c>
      <c r="CY1019" s="266">
        <f>DataGoesHere!A1019</f>
        <v>1018</v>
      </c>
      <c r="CZ1019" s="19" t="str">
        <f>IF(DataGoesHere!B1019="","",DataGoesHere!B1019)</f>
        <v/>
      </c>
      <c r="DA1019" s="19" t="str">
        <f>IF(DataGoesHere!B1019="","",IF(AH$5="No",DataGoesHere!B1019,DataGoesHere!B1019-(AH$2*(DataGoesHere!A1019-1))))</f>
        <v/>
      </c>
      <c r="DB1019" s="19" t="str">
        <f>IF(DataGoesHere!B1019="","",IF(AO$9="No",DataGoesHere!B1019,DataGoesHere!B1019/CX1019))</f>
        <v/>
      </c>
      <c r="DC1019" s="19" t="str">
        <f>IF(DataGoesHere!B1019="","",IF(AO$9="No",DA1019,DA1019/CX1019))</f>
        <v/>
      </c>
      <c r="DD1019" s="293" t="str">
        <f>IF(CZ1019="",IF(COUNTIF(DD$2:DD1018,"Forecast")&lt;Output!E$43,"Forecast",""),"Actual")</f>
        <v/>
      </c>
      <c r="DF1019" s="19" t="str">
        <f>IF(DataGoesHere!B1018="",IF(DD1019="Forecast",(Output!$E$47*IntermediateCalcs!DH1018)+((1-Output!$E$47)*IntermediateCalcs!DF1018),""),(Output!$E$47*IntermediateCalcs!DB1018)+((1-Output!$E$47)*IntermediateCalcs!DF1018))</f>
        <v/>
      </c>
      <c r="DG1019" s="19" t="str">
        <f>IF(DataGoesHere!B1018="",IF(DD1019="Forecast",(Output!$G$47*(IntermediateCalcs!DF1019-IntermediateCalcs!DF1018))+((1-Output!$G$47)*IntermediateCalcs!DG1018),""),(Output!$G$47*(IntermediateCalcs!DF1019-IntermediateCalcs!DF1018))+((1-Output!$G$47)*IntermediateCalcs!DG1018))</f>
        <v/>
      </c>
      <c r="DH1019" s="19" t="str">
        <f>IF(DataGoesHere!B1018="",IF(DD1019="Forecast",DF1019+DG1019,""),DF1019+DG1019)</f>
        <v/>
      </c>
      <c r="DI1019" s="274" t="str">
        <f>IF(DH1019="","",IF(IntermediateCalcs!$AO$9="Yes",IntermediateCalcs!DH1019*$CX1019,IntermediateCalcs!DH1019))</f>
        <v/>
      </c>
      <c r="DJ1019" s="250" t="str">
        <f>IF(DataGoesHere!$B1019="","",($CZ1019-DI1019))</f>
        <v/>
      </c>
      <c r="DK1019" s="250" t="str">
        <f>IF(DataGoesHere!$B1019="","",ABS($CZ1019-DI1019))</f>
        <v/>
      </c>
      <c r="DL1019" s="250" t="str">
        <f>IF(DataGoesHere!$B1019="","",DK1019^2)</f>
        <v/>
      </c>
      <c r="DM1019" s="249" t="str">
        <f>IF(DataGoesHere!$B1019="","",DK1019/$CZ1019)</f>
        <v/>
      </c>
      <c r="DN1019" s="250" t="str">
        <f>IF(DataGoesHere!$B1019="","",SUM(DJ$2:DJ1019)/AVERAGE(DK:DK))</f>
        <v/>
      </c>
      <c r="DP1019" s="19" t="str">
        <f>IF(DataGoesHere!B1019="",IF($DD1019="Forecast",(Output!E$48*IntermediateCalcs!CY1019)+Output!G$48,""),(Output!E$48*IntermediateCalcs!CY1019)+Output!G$48)</f>
        <v/>
      </c>
      <c r="DQ1019" s="274" t="str">
        <f>IF(DP1019="","",IF(IntermediateCalcs!$AO$9="Yes",IntermediateCalcs!DP1019*$CX1019,IntermediateCalcs!DP1019))</f>
        <v/>
      </c>
      <c r="DR1019" s="250" t="str">
        <f>IF(DataGoesHere!$B1019="","",($CZ1019-DQ1019))</f>
        <v/>
      </c>
      <c r="DS1019" s="250" t="str">
        <f>IF(DataGoesHere!$B1019="","",ABS($CZ1019-DQ1019))</f>
        <v/>
      </c>
      <c r="DT1019" s="250" t="str">
        <f>IF(DataGoesHere!$B1019="","",DS1019^2)</f>
        <v/>
      </c>
      <c r="DU1019" s="249" t="str">
        <f>IF(DataGoesHere!$B1019="","",DS1019/$CZ1019)</f>
        <v/>
      </c>
      <c r="DV1019" s="250" t="str">
        <f>IF(DataGoesHere!$B1019="","",SUM(DR$2:DR1019)/AVERAGE(DS:DS))</f>
        <v/>
      </c>
      <c r="DX1019" s="19" t="str">
        <f>IF(DataGoesHere!$B1018="","",(DB1013*(Output!$O$49/Output!$P$49))+(IntermediateCalcs!DB1014*(Output!$M$49/Output!$P$49))+(IntermediateCalcs!DB1015*(Output!$K$49/Output!$P$49))+(DB1016*(Output!$I$49/Output!$P$49))+(IntermediateCalcs!DB1017*(Output!$G$49/Output!$P$49))+(IntermediateCalcs!DB1018*(Output!$E$49/Output!$P$49)))</f>
        <v/>
      </c>
      <c r="DY1019" s="274" t="str">
        <f>IF(DX1019="","",IF(IntermediateCalcs!$AO$9="Yes",IntermediateCalcs!DX1019*$CX1019,IntermediateCalcs!DX1019))</f>
        <v/>
      </c>
      <c r="DZ1019" s="250" t="str">
        <f>IF(DataGoesHere!$B1019="","",($CZ1019-DY1019))</f>
        <v/>
      </c>
      <c r="EA1019" s="250" t="str">
        <f>IF(DataGoesHere!$B1019="","",ABS($CZ1019-DY1019))</f>
        <v/>
      </c>
      <c r="EB1019" s="250" t="str">
        <f>IF(DataGoesHere!$B1019="","",EA1019^2)</f>
        <v/>
      </c>
      <c r="EC1019" s="249" t="str">
        <f>IF(DataGoesHere!$B1019="","",EA1019/$CZ1019)</f>
        <v/>
      </c>
      <c r="ED1019" s="250" t="str">
        <f>IF(DataGoesHere!$B1019="","",SUM(DZ$2:DZ1019)/AVERAGE(EA:EA))</f>
        <v/>
      </c>
    </row>
    <row r="1020" spans="20:134" x14ac:dyDescent="0.2">
      <c r="T1020" s="240"/>
      <c r="U1020" s="86"/>
      <c r="V1020" s="86"/>
      <c r="W1020" s="86"/>
      <c r="X1020" s="86"/>
      <c r="Y1020" s="86"/>
      <c r="Z1020" s="86"/>
      <c r="AA1020" s="86"/>
      <c r="AB1020" s="86"/>
      <c r="AC1020" s="86"/>
      <c r="AD1020" s="245" t="str">
        <f>IF(DataGoesHere!$B1020="","",(DataGoesHere!$B1020/SUM(DataGoesHere!$B1010:'DataGoesHere'!$B1021)))</f>
        <v/>
      </c>
      <c r="AE1020" s="241"/>
      <c r="CV1020" s="310" t="str">
        <f>IF(DataGoesHere!B1020="","",DataGoesHere!A1020)</f>
        <v/>
      </c>
      <c r="CW1020" s="271">
        <f t="shared" ca="1" si="38"/>
        <v>11</v>
      </c>
      <c r="CX1020" s="272">
        <f t="shared" ca="1" si="39"/>
        <v>0.97463169608807265</v>
      </c>
      <c r="CY1020" s="266">
        <f>DataGoesHere!A1020</f>
        <v>1019</v>
      </c>
      <c r="CZ1020" s="19" t="str">
        <f>IF(DataGoesHere!B1020="","",DataGoesHere!B1020)</f>
        <v/>
      </c>
      <c r="DA1020" s="19" t="str">
        <f>IF(DataGoesHere!B1020="","",IF(AH$5="No",DataGoesHere!B1020,DataGoesHere!B1020-(AH$2*(DataGoesHere!A1020-1))))</f>
        <v/>
      </c>
      <c r="DB1020" s="19" t="str">
        <f>IF(DataGoesHere!B1020="","",IF(AO$9="No",DataGoesHere!B1020,DataGoesHere!B1020/CX1020))</f>
        <v/>
      </c>
      <c r="DC1020" s="19" t="str">
        <f>IF(DataGoesHere!B1020="","",IF(AO$9="No",DA1020,DA1020/CX1020))</f>
        <v/>
      </c>
      <c r="DD1020" s="293" t="str">
        <f>IF(CZ1020="",IF(COUNTIF(DD$2:DD1019,"Forecast")&lt;Output!E$43,"Forecast",""),"Actual")</f>
        <v/>
      </c>
      <c r="DF1020" s="19" t="str">
        <f>IF(DataGoesHere!B1019="",IF(DD1020="Forecast",(Output!$E$47*IntermediateCalcs!DH1019)+((1-Output!$E$47)*IntermediateCalcs!DF1019),""),(Output!$E$47*IntermediateCalcs!DB1019)+((1-Output!$E$47)*IntermediateCalcs!DF1019))</f>
        <v/>
      </c>
      <c r="DG1020" s="19" t="str">
        <f>IF(DataGoesHere!B1019="",IF(DD1020="Forecast",(Output!$G$47*(IntermediateCalcs!DF1020-IntermediateCalcs!DF1019))+((1-Output!$G$47)*IntermediateCalcs!DG1019),""),(Output!$G$47*(IntermediateCalcs!DF1020-IntermediateCalcs!DF1019))+((1-Output!$G$47)*IntermediateCalcs!DG1019))</f>
        <v/>
      </c>
      <c r="DH1020" s="19" t="str">
        <f>IF(DataGoesHere!B1019="",IF(DD1020="Forecast",DF1020+DG1020,""),DF1020+DG1020)</f>
        <v/>
      </c>
      <c r="DI1020" s="274" t="str">
        <f>IF(DH1020="","",IF(IntermediateCalcs!$AO$9="Yes",IntermediateCalcs!DH1020*$CX1020,IntermediateCalcs!DH1020))</f>
        <v/>
      </c>
      <c r="DJ1020" s="250" t="str">
        <f>IF(DataGoesHere!$B1020="","",($CZ1020-DI1020))</f>
        <v/>
      </c>
      <c r="DK1020" s="250" t="str">
        <f>IF(DataGoesHere!$B1020="","",ABS($CZ1020-DI1020))</f>
        <v/>
      </c>
      <c r="DL1020" s="250" t="str">
        <f>IF(DataGoesHere!$B1020="","",DK1020^2)</f>
        <v/>
      </c>
      <c r="DM1020" s="249" t="str">
        <f>IF(DataGoesHere!$B1020="","",DK1020/$CZ1020)</f>
        <v/>
      </c>
      <c r="DN1020" s="250" t="str">
        <f>IF(DataGoesHere!$B1020="","",SUM(DJ$2:DJ1020)/AVERAGE(DK:DK))</f>
        <v/>
      </c>
      <c r="DP1020" s="19" t="str">
        <f>IF(DataGoesHere!B1020="",IF($DD1020="Forecast",(Output!E$48*IntermediateCalcs!CY1020)+Output!G$48,""),(Output!E$48*IntermediateCalcs!CY1020)+Output!G$48)</f>
        <v/>
      </c>
      <c r="DQ1020" s="274" t="str">
        <f>IF(DP1020="","",IF(IntermediateCalcs!$AO$9="Yes",IntermediateCalcs!DP1020*$CX1020,IntermediateCalcs!DP1020))</f>
        <v/>
      </c>
      <c r="DR1020" s="250" t="str">
        <f>IF(DataGoesHere!$B1020="","",($CZ1020-DQ1020))</f>
        <v/>
      </c>
      <c r="DS1020" s="250" t="str">
        <f>IF(DataGoesHere!$B1020="","",ABS($CZ1020-DQ1020))</f>
        <v/>
      </c>
      <c r="DT1020" s="250" t="str">
        <f>IF(DataGoesHere!$B1020="","",DS1020^2)</f>
        <v/>
      </c>
      <c r="DU1020" s="249" t="str">
        <f>IF(DataGoesHere!$B1020="","",DS1020/$CZ1020)</f>
        <v/>
      </c>
      <c r="DV1020" s="250" t="str">
        <f>IF(DataGoesHere!$B1020="","",SUM(DR$2:DR1020)/AVERAGE(DS:DS))</f>
        <v/>
      </c>
      <c r="DX1020" s="19" t="str">
        <f>IF(DataGoesHere!$B1019="","",(DB1014*(Output!$O$49/Output!$P$49))+(IntermediateCalcs!DB1015*(Output!$M$49/Output!$P$49))+(IntermediateCalcs!DB1016*(Output!$K$49/Output!$P$49))+(DB1017*(Output!$I$49/Output!$P$49))+(IntermediateCalcs!DB1018*(Output!$G$49/Output!$P$49))+(IntermediateCalcs!DB1019*(Output!$E$49/Output!$P$49)))</f>
        <v/>
      </c>
      <c r="DY1020" s="274" t="str">
        <f>IF(DX1020="","",IF(IntermediateCalcs!$AO$9="Yes",IntermediateCalcs!DX1020*$CX1020,IntermediateCalcs!DX1020))</f>
        <v/>
      </c>
      <c r="DZ1020" s="250" t="str">
        <f>IF(DataGoesHere!$B1020="","",($CZ1020-DY1020))</f>
        <v/>
      </c>
      <c r="EA1020" s="250" t="str">
        <f>IF(DataGoesHere!$B1020="","",ABS($CZ1020-DY1020))</f>
        <v/>
      </c>
      <c r="EB1020" s="250" t="str">
        <f>IF(DataGoesHere!$B1020="","",EA1020^2)</f>
        <v/>
      </c>
      <c r="EC1020" s="249" t="str">
        <f>IF(DataGoesHere!$B1020="","",EA1020/$CZ1020)</f>
        <v/>
      </c>
      <c r="ED1020" s="250" t="str">
        <f>IF(DataGoesHere!$B1020="","",SUM(DZ$2:DZ1020)/AVERAGE(EA:EA))</f>
        <v/>
      </c>
    </row>
    <row r="1021" spans="20:134" x14ac:dyDescent="0.2">
      <c r="T1021" s="242"/>
      <c r="U1021" s="243"/>
      <c r="V1021" s="243"/>
      <c r="W1021" s="243"/>
      <c r="X1021" s="243"/>
      <c r="Y1021" s="243"/>
      <c r="Z1021" s="243"/>
      <c r="AA1021" s="243"/>
      <c r="AB1021" s="243"/>
      <c r="AC1021" s="243"/>
      <c r="AD1021" s="243"/>
      <c r="AE1021" s="246" t="str">
        <f>IF(DataGoesHere!$B1021="","",(DataGoesHere!$B1021/SUM(DataGoesHere!$B1010:'DataGoesHere'!$B1021)))</f>
        <v/>
      </c>
      <c r="CV1021" s="310" t="str">
        <f>IF(DataGoesHere!B1021="","",DataGoesHere!A1021)</f>
        <v/>
      </c>
      <c r="CW1021" s="271">
        <f t="shared" ca="1" si="38"/>
        <v>12</v>
      </c>
      <c r="CX1021" s="272">
        <f t="shared" ca="1" si="39"/>
        <v>1.0054005237672714</v>
      </c>
      <c r="CY1021" s="266">
        <f>DataGoesHere!A1021</f>
        <v>1020</v>
      </c>
      <c r="CZ1021" s="19" t="str">
        <f>IF(DataGoesHere!B1021="","",DataGoesHere!B1021)</f>
        <v/>
      </c>
      <c r="DA1021" s="19" t="str">
        <f>IF(DataGoesHere!B1021="","",IF(AH$5="No",DataGoesHere!B1021,DataGoesHere!B1021-(AH$2*(DataGoesHere!A1021-1))))</f>
        <v/>
      </c>
      <c r="DB1021" s="19" t="str">
        <f>IF(DataGoesHere!B1021="","",IF(AO$9="No",DataGoesHere!B1021,DataGoesHere!B1021/CX1021))</f>
        <v/>
      </c>
      <c r="DC1021" s="19" t="str">
        <f>IF(DataGoesHere!B1021="","",IF(AO$9="No",DA1021,DA1021/CX1021))</f>
        <v/>
      </c>
      <c r="DD1021" s="293" t="str">
        <f>IF(CZ1021="",IF(COUNTIF(DD$2:DD1020,"Forecast")&lt;Output!E$43,"Forecast",""),"Actual")</f>
        <v/>
      </c>
      <c r="DF1021" s="19" t="str">
        <f>IF(DataGoesHere!B1020="",IF(DD1021="Forecast",(Output!$E$47*IntermediateCalcs!DH1020)+((1-Output!$E$47)*IntermediateCalcs!DF1020),""),(Output!$E$47*IntermediateCalcs!DB1020)+((1-Output!$E$47)*IntermediateCalcs!DF1020))</f>
        <v/>
      </c>
      <c r="DG1021" s="19" t="str">
        <f>IF(DataGoesHere!B1020="",IF(DD1021="Forecast",(Output!$G$47*(IntermediateCalcs!DF1021-IntermediateCalcs!DF1020))+((1-Output!$G$47)*IntermediateCalcs!DG1020),""),(Output!$G$47*(IntermediateCalcs!DF1021-IntermediateCalcs!DF1020))+((1-Output!$G$47)*IntermediateCalcs!DG1020))</f>
        <v/>
      </c>
      <c r="DH1021" s="19" t="str">
        <f>IF(DataGoesHere!B1020="",IF(DD1021="Forecast",DF1021+DG1021,""),DF1021+DG1021)</f>
        <v/>
      </c>
      <c r="DI1021" s="274" t="str">
        <f>IF(DH1021="","",IF(IntermediateCalcs!$AO$9="Yes",IntermediateCalcs!DH1021*$CX1021,IntermediateCalcs!DH1021))</f>
        <v/>
      </c>
      <c r="DJ1021" s="250" t="str">
        <f>IF(DataGoesHere!$B1021="","",($CZ1021-DI1021))</f>
        <v/>
      </c>
      <c r="DK1021" s="250" t="str">
        <f>IF(DataGoesHere!$B1021="","",ABS($CZ1021-DI1021))</f>
        <v/>
      </c>
      <c r="DL1021" s="250" t="str">
        <f>IF(DataGoesHere!$B1021="","",DK1021^2)</f>
        <v/>
      </c>
      <c r="DM1021" s="249" t="str">
        <f>IF(DataGoesHere!$B1021="","",DK1021/$CZ1021)</f>
        <v/>
      </c>
      <c r="DN1021" s="250" t="str">
        <f>IF(DataGoesHere!$B1021="","",SUM(DJ$2:DJ1021)/AVERAGE(DK:DK))</f>
        <v/>
      </c>
      <c r="DP1021" s="19" t="str">
        <f>IF(DataGoesHere!B1021="",IF($DD1021="Forecast",(Output!E$48*IntermediateCalcs!CY1021)+Output!G$48,""),(Output!E$48*IntermediateCalcs!CY1021)+Output!G$48)</f>
        <v/>
      </c>
      <c r="DQ1021" s="274" t="str">
        <f>IF(DP1021="","",IF(IntermediateCalcs!$AO$9="Yes",IntermediateCalcs!DP1021*$CX1021,IntermediateCalcs!DP1021))</f>
        <v/>
      </c>
      <c r="DR1021" s="250" t="str">
        <f>IF(DataGoesHere!$B1021="","",($CZ1021-DQ1021))</f>
        <v/>
      </c>
      <c r="DS1021" s="250" t="str">
        <f>IF(DataGoesHere!$B1021="","",ABS($CZ1021-DQ1021))</f>
        <v/>
      </c>
      <c r="DT1021" s="250" t="str">
        <f>IF(DataGoesHere!$B1021="","",DS1021^2)</f>
        <v/>
      </c>
      <c r="DU1021" s="249" t="str">
        <f>IF(DataGoesHere!$B1021="","",DS1021/$CZ1021)</f>
        <v/>
      </c>
      <c r="DV1021" s="250" t="str">
        <f>IF(DataGoesHere!$B1021="","",SUM(DR$2:DR1021)/AVERAGE(DS:DS))</f>
        <v/>
      </c>
      <c r="DX1021" s="19" t="str">
        <f>IF(DataGoesHere!$B1020="","",(DB1015*(Output!$O$49/Output!$P$49))+(IntermediateCalcs!DB1016*(Output!$M$49/Output!$P$49))+(IntermediateCalcs!DB1017*(Output!$K$49/Output!$P$49))+(DB1018*(Output!$I$49/Output!$P$49))+(IntermediateCalcs!DB1019*(Output!$G$49/Output!$P$49))+(IntermediateCalcs!DB1020*(Output!$E$49/Output!$P$49)))</f>
        <v/>
      </c>
      <c r="DY1021" s="274" t="str">
        <f>IF(DX1021="","",IF(IntermediateCalcs!$AO$9="Yes",IntermediateCalcs!DX1021*$CX1021,IntermediateCalcs!DX1021))</f>
        <v/>
      </c>
      <c r="DZ1021" s="250" t="str">
        <f>IF(DataGoesHere!$B1021="","",($CZ1021-DY1021))</f>
        <v/>
      </c>
      <c r="EA1021" s="250" t="str">
        <f>IF(DataGoesHere!$B1021="","",ABS($CZ1021-DY1021))</f>
        <v/>
      </c>
      <c r="EB1021" s="250" t="str">
        <f>IF(DataGoesHere!$B1021="","",EA1021^2)</f>
        <v/>
      </c>
      <c r="EC1021" s="249" t="str">
        <f>IF(DataGoesHere!$B1021="","",EA1021/$CZ1021)</f>
        <v/>
      </c>
      <c r="ED1021" s="250" t="str">
        <f>IF(DataGoesHere!$B1021="","",SUM(DZ$2:DZ1021)/AVERAGE(EA:EA))</f>
        <v/>
      </c>
    </row>
    <row r="1022" spans="20:134" x14ac:dyDescent="0.2">
      <c r="T1022" s="244" t="str">
        <f>IF(DataGoesHere!$B1022="","",(DataGoesHere!$B1022/SUM(DataGoesHere!$B1022:'DataGoesHere'!$B1033)))</f>
        <v/>
      </c>
      <c r="U1022" s="238"/>
      <c r="V1022" s="238"/>
      <c r="W1022" s="238"/>
      <c r="X1022" s="238"/>
      <c r="Y1022" s="238"/>
      <c r="Z1022" s="238"/>
      <c r="AA1022" s="238"/>
      <c r="AB1022" s="238"/>
      <c r="AC1022" s="238"/>
      <c r="AD1022" s="238"/>
      <c r="AE1022" s="239"/>
      <c r="CV1022" s="310" t="str">
        <f>IF(DataGoesHere!B1022="","",DataGoesHere!A1022)</f>
        <v/>
      </c>
      <c r="CW1022" s="271">
        <f t="shared" ca="1" si="38"/>
        <v>1</v>
      </c>
      <c r="CX1022" s="272">
        <f t="shared" ca="1" si="39"/>
        <v>1.3236179355303281</v>
      </c>
      <c r="CY1022" s="266">
        <f>DataGoesHere!A1022</f>
        <v>1021</v>
      </c>
      <c r="CZ1022" s="19" t="str">
        <f>IF(DataGoesHere!B1022="","",DataGoesHere!B1022)</f>
        <v/>
      </c>
      <c r="DA1022" s="19" t="str">
        <f>IF(DataGoesHere!B1022="","",IF(AH$5="No",DataGoesHere!B1022,DataGoesHere!B1022-(AH$2*(DataGoesHere!A1022-1))))</f>
        <v/>
      </c>
      <c r="DB1022" s="19" t="str">
        <f>IF(DataGoesHere!B1022="","",IF(AO$9="No",DataGoesHere!B1022,DataGoesHere!B1022/CX1022))</f>
        <v/>
      </c>
      <c r="DC1022" s="19" t="str">
        <f>IF(DataGoesHere!B1022="","",IF(AO$9="No",DA1022,DA1022/CX1022))</f>
        <v/>
      </c>
      <c r="DD1022" s="293" t="str">
        <f>IF(CZ1022="",IF(COUNTIF(DD$2:DD1021,"Forecast")&lt;Output!E$43,"Forecast",""),"Actual")</f>
        <v/>
      </c>
      <c r="DF1022" s="19" t="str">
        <f>IF(DataGoesHere!B1021="",IF(DD1022="Forecast",(Output!$E$47*IntermediateCalcs!DH1021)+((1-Output!$E$47)*IntermediateCalcs!DF1021),""),(Output!$E$47*IntermediateCalcs!DB1021)+((1-Output!$E$47)*IntermediateCalcs!DF1021))</f>
        <v/>
      </c>
      <c r="DG1022" s="19" t="str">
        <f>IF(DataGoesHere!B1021="",IF(DD1022="Forecast",(Output!$G$47*(IntermediateCalcs!DF1022-IntermediateCalcs!DF1021))+((1-Output!$G$47)*IntermediateCalcs!DG1021),""),(Output!$G$47*(IntermediateCalcs!DF1022-IntermediateCalcs!DF1021))+((1-Output!$G$47)*IntermediateCalcs!DG1021))</f>
        <v/>
      </c>
      <c r="DH1022" s="19" t="str">
        <f>IF(DataGoesHere!B1021="",IF(DD1022="Forecast",DF1022+DG1022,""),DF1022+DG1022)</f>
        <v/>
      </c>
      <c r="DI1022" s="274" t="str">
        <f>IF(DH1022="","",IF(IntermediateCalcs!$AO$9="Yes",IntermediateCalcs!DH1022*$CX1022,IntermediateCalcs!DH1022))</f>
        <v/>
      </c>
      <c r="DJ1022" s="250" t="str">
        <f>IF(DataGoesHere!$B1022="","",($CZ1022-DI1022))</f>
        <v/>
      </c>
      <c r="DK1022" s="250" t="str">
        <f>IF(DataGoesHere!$B1022="","",ABS($CZ1022-DI1022))</f>
        <v/>
      </c>
      <c r="DL1022" s="250" t="str">
        <f>IF(DataGoesHere!$B1022="","",DK1022^2)</f>
        <v/>
      </c>
      <c r="DM1022" s="249" t="str">
        <f>IF(DataGoesHere!$B1022="","",DK1022/$CZ1022)</f>
        <v/>
      </c>
      <c r="DN1022" s="250" t="str">
        <f>IF(DataGoesHere!$B1022="","",SUM(DJ$2:DJ1022)/AVERAGE(DK:DK))</f>
        <v/>
      </c>
      <c r="DP1022" s="19" t="str">
        <f>IF(DataGoesHere!B1022="",IF($DD1022="Forecast",(Output!E$48*IntermediateCalcs!CY1022)+Output!G$48,""),(Output!E$48*IntermediateCalcs!CY1022)+Output!G$48)</f>
        <v/>
      </c>
      <c r="DQ1022" s="274" t="str">
        <f>IF(DP1022="","",IF(IntermediateCalcs!$AO$9="Yes",IntermediateCalcs!DP1022*$CX1022,IntermediateCalcs!DP1022))</f>
        <v/>
      </c>
      <c r="DR1022" s="250" t="str">
        <f>IF(DataGoesHere!$B1022="","",($CZ1022-DQ1022))</f>
        <v/>
      </c>
      <c r="DS1022" s="250" t="str">
        <f>IF(DataGoesHere!$B1022="","",ABS($CZ1022-DQ1022))</f>
        <v/>
      </c>
      <c r="DT1022" s="250" t="str">
        <f>IF(DataGoesHere!$B1022="","",DS1022^2)</f>
        <v/>
      </c>
      <c r="DU1022" s="249" t="str">
        <f>IF(DataGoesHere!$B1022="","",DS1022/$CZ1022)</f>
        <v/>
      </c>
      <c r="DV1022" s="250" t="str">
        <f>IF(DataGoesHere!$B1022="","",SUM(DR$2:DR1022)/AVERAGE(DS:DS))</f>
        <v/>
      </c>
      <c r="DX1022" s="19" t="str">
        <f>IF(DataGoesHere!$B1021="","",(DB1016*(Output!$O$49/Output!$P$49))+(IntermediateCalcs!DB1017*(Output!$M$49/Output!$P$49))+(IntermediateCalcs!DB1018*(Output!$K$49/Output!$P$49))+(DB1019*(Output!$I$49/Output!$P$49))+(IntermediateCalcs!DB1020*(Output!$G$49/Output!$P$49))+(IntermediateCalcs!DB1021*(Output!$E$49/Output!$P$49)))</f>
        <v/>
      </c>
      <c r="DY1022" s="274" t="str">
        <f>IF(DX1022="","",IF(IntermediateCalcs!$AO$9="Yes",IntermediateCalcs!DX1022*$CX1022,IntermediateCalcs!DX1022))</f>
        <v/>
      </c>
      <c r="DZ1022" s="250" t="str">
        <f>IF(DataGoesHere!$B1022="","",($CZ1022-DY1022))</f>
        <v/>
      </c>
      <c r="EA1022" s="250" t="str">
        <f>IF(DataGoesHere!$B1022="","",ABS($CZ1022-DY1022))</f>
        <v/>
      </c>
      <c r="EB1022" s="250" t="str">
        <f>IF(DataGoesHere!$B1022="","",EA1022^2)</f>
        <v/>
      </c>
      <c r="EC1022" s="249" t="str">
        <f>IF(DataGoesHere!$B1022="","",EA1022/$CZ1022)</f>
        <v/>
      </c>
      <c r="ED1022" s="250" t="str">
        <f>IF(DataGoesHere!$B1022="","",SUM(DZ$2:DZ1022)/AVERAGE(EA:EA))</f>
        <v/>
      </c>
    </row>
    <row r="1023" spans="20:134" x14ac:dyDescent="0.2">
      <c r="T1023" s="240"/>
      <c r="U1023" s="245" t="str">
        <f>IF(DataGoesHere!$B1023="","",(DataGoesHere!$B1023/SUM(DataGoesHere!$B1023:'DataGoesHere'!$B1033)))</f>
        <v/>
      </c>
      <c r="V1023" s="86"/>
      <c r="W1023" s="86"/>
      <c r="X1023" s="86"/>
      <c r="Y1023" s="86"/>
      <c r="Z1023" s="86"/>
      <c r="AA1023" s="86"/>
      <c r="AB1023" s="86"/>
      <c r="AC1023" s="86"/>
      <c r="AD1023" s="86"/>
      <c r="AE1023" s="241"/>
      <c r="CV1023" s="310" t="str">
        <f>IF(DataGoesHere!B1023="","",DataGoesHere!A1023)</f>
        <v/>
      </c>
      <c r="CW1023" s="271">
        <f t="shared" ca="1" si="38"/>
        <v>2</v>
      </c>
      <c r="CX1023" s="272">
        <f t="shared" ca="1" si="39"/>
        <v>0.80574490527728204</v>
      </c>
      <c r="CY1023" s="266">
        <f>DataGoesHere!A1023</f>
        <v>1022</v>
      </c>
      <c r="CZ1023" s="19" t="str">
        <f>IF(DataGoesHere!B1023="","",DataGoesHere!B1023)</f>
        <v/>
      </c>
      <c r="DA1023" s="19" t="str">
        <f>IF(DataGoesHere!B1023="","",IF(AH$5="No",DataGoesHere!B1023,DataGoesHere!B1023-(AH$2*(DataGoesHere!A1023-1))))</f>
        <v/>
      </c>
      <c r="DB1023" s="19" t="str">
        <f>IF(DataGoesHere!B1023="","",IF(AO$9="No",DataGoesHere!B1023,DataGoesHere!B1023/CX1023))</f>
        <v/>
      </c>
      <c r="DC1023" s="19" t="str">
        <f>IF(DataGoesHere!B1023="","",IF(AO$9="No",DA1023,DA1023/CX1023))</f>
        <v/>
      </c>
      <c r="DD1023" s="293" t="str">
        <f>IF(CZ1023="",IF(COUNTIF(DD$2:DD1022,"Forecast")&lt;Output!E$43,"Forecast",""),"Actual")</f>
        <v/>
      </c>
      <c r="DF1023" s="19" t="str">
        <f>IF(DataGoesHere!B1022="",IF(DD1023="Forecast",(Output!$E$47*IntermediateCalcs!DH1022)+((1-Output!$E$47)*IntermediateCalcs!DF1022),""),(Output!$E$47*IntermediateCalcs!DB1022)+((1-Output!$E$47)*IntermediateCalcs!DF1022))</f>
        <v/>
      </c>
      <c r="DG1023" s="19" t="str">
        <f>IF(DataGoesHere!B1022="",IF(DD1023="Forecast",(Output!$G$47*(IntermediateCalcs!DF1023-IntermediateCalcs!DF1022))+((1-Output!$G$47)*IntermediateCalcs!DG1022),""),(Output!$G$47*(IntermediateCalcs!DF1023-IntermediateCalcs!DF1022))+((1-Output!$G$47)*IntermediateCalcs!DG1022))</f>
        <v/>
      </c>
      <c r="DH1023" s="19" t="str">
        <f>IF(DataGoesHere!B1022="",IF(DD1023="Forecast",DF1023+DG1023,""),DF1023+DG1023)</f>
        <v/>
      </c>
      <c r="DI1023" s="274" t="str">
        <f>IF(DH1023="","",IF(IntermediateCalcs!$AO$9="Yes",IntermediateCalcs!DH1023*$CX1023,IntermediateCalcs!DH1023))</f>
        <v/>
      </c>
      <c r="DJ1023" s="250" t="str">
        <f>IF(DataGoesHere!$B1023="","",($CZ1023-DI1023))</f>
        <v/>
      </c>
      <c r="DK1023" s="250" t="str">
        <f>IF(DataGoesHere!$B1023="","",ABS($CZ1023-DI1023))</f>
        <v/>
      </c>
      <c r="DL1023" s="250" t="str">
        <f>IF(DataGoesHere!$B1023="","",DK1023^2)</f>
        <v/>
      </c>
      <c r="DM1023" s="249" t="str">
        <f>IF(DataGoesHere!$B1023="","",DK1023/$CZ1023)</f>
        <v/>
      </c>
      <c r="DN1023" s="250" t="str">
        <f>IF(DataGoesHere!$B1023="","",SUM(DJ$2:DJ1023)/AVERAGE(DK:DK))</f>
        <v/>
      </c>
      <c r="DP1023" s="19" t="str">
        <f>IF(DataGoesHere!B1023="",IF($DD1023="Forecast",(Output!E$48*IntermediateCalcs!CY1023)+Output!G$48,""),(Output!E$48*IntermediateCalcs!CY1023)+Output!G$48)</f>
        <v/>
      </c>
      <c r="DQ1023" s="274" t="str">
        <f>IF(DP1023="","",IF(IntermediateCalcs!$AO$9="Yes",IntermediateCalcs!DP1023*$CX1023,IntermediateCalcs!DP1023))</f>
        <v/>
      </c>
      <c r="DR1023" s="250" t="str">
        <f>IF(DataGoesHere!$B1023="","",($CZ1023-DQ1023))</f>
        <v/>
      </c>
      <c r="DS1023" s="250" t="str">
        <f>IF(DataGoesHere!$B1023="","",ABS($CZ1023-DQ1023))</f>
        <v/>
      </c>
      <c r="DT1023" s="250" t="str">
        <f>IF(DataGoesHere!$B1023="","",DS1023^2)</f>
        <v/>
      </c>
      <c r="DU1023" s="249" t="str">
        <f>IF(DataGoesHere!$B1023="","",DS1023/$CZ1023)</f>
        <v/>
      </c>
      <c r="DV1023" s="250" t="str">
        <f>IF(DataGoesHere!$B1023="","",SUM(DR$2:DR1023)/AVERAGE(DS:DS))</f>
        <v/>
      </c>
      <c r="DX1023" s="19" t="str">
        <f>IF(DataGoesHere!$B1022="","",(DB1017*(Output!$O$49/Output!$P$49))+(IntermediateCalcs!DB1018*(Output!$M$49/Output!$P$49))+(IntermediateCalcs!DB1019*(Output!$K$49/Output!$P$49))+(DB1020*(Output!$I$49/Output!$P$49))+(IntermediateCalcs!DB1021*(Output!$G$49/Output!$P$49))+(IntermediateCalcs!DB1022*(Output!$E$49/Output!$P$49)))</f>
        <v/>
      </c>
      <c r="DY1023" s="274" t="str">
        <f>IF(DX1023="","",IF(IntermediateCalcs!$AO$9="Yes",IntermediateCalcs!DX1023*$CX1023,IntermediateCalcs!DX1023))</f>
        <v/>
      </c>
      <c r="DZ1023" s="250" t="str">
        <f>IF(DataGoesHere!$B1023="","",($CZ1023-DY1023))</f>
        <v/>
      </c>
      <c r="EA1023" s="250" t="str">
        <f>IF(DataGoesHere!$B1023="","",ABS($CZ1023-DY1023))</f>
        <v/>
      </c>
      <c r="EB1023" s="250" t="str">
        <f>IF(DataGoesHere!$B1023="","",EA1023^2)</f>
        <v/>
      </c>
      <c r="EC1023" s="249" t="str">
        <f>IF(DataGoesHere!$B1023="","",EA1023/$CZ1023)</f>
        <v/>
      </c>
      <c r="ED1023" s="250" t="str">
        <f>IF(DataGoesHere!$B1023="","",SUM(DZ$2:DZ1023)/AVERAGE(EA:EA))</f>
        <v/>
      </c>
    </row>
    <row r="1024" spans="20:134" x14ac:dyDescent="0.2">
      <c r="T1024" s="240"/>
      <c r="U1024" s="86"/>
      <c r="V1024" s="245" t="str">
        <f>IF(DataGoesHere!$B1024="","",(DataGoesHere!$B1024/SUM(DataGoesHere!$B1022:'DataGoesHere'!$B1033)))</f>
        <v/>
      </c>
      <c r="W1024" s="86"/>
      <c r="X1024" s="86"/>
      <c r="Y1024" s="86"/>
      <c r="Z1024" s="86"/>
      <c r="AA1024" s="86"/>
      <c r="AB1024" s="86"/>
      <c r="AC1024" s="86"/>
      <c r="AD1024" s="86"/>
      <c r="AE1024" s="241"/>
      <c r="CV1024" s="310" t="str">
        <f>IF(DataGoesHere!B1024="","",DataGoesHere!A1024)</f>
        <v/>
      </c>
      <c r="CW1024" s="271">
        <f t="shared" ca="1" si="38"/>
        <v>3</v>
      </c>
      <c r="CX1024" s="272">
        <f t="shared" ca="1" si="39"/>
        <v>0.79862940076451561</v>
      </c>
      <c r="CY1024" s="266">
        <f>DataGoesHere!A1024</f>
        <v>1023</v>
      </c>
      <c r="CZ1024" s="19" t="str">
        <f>IF(DataGoesHere!B1024="","",DataGoesHere!B1024)</f>
        <v/>
      </c>
      <c r="DA1024" s="19" t="str">
        <f>IF(DataGoesHere!B1024="","",IF(AH$5="No",DataGoesHere!B1024,DataGoesHere!B1024-(AH$2*(DataGoesHere!A1024-1))))</f>
        <v/>
      </c>
      <c r="DB1024" s="19" t="str">
        <f>IF(DataGoesHere!B1024="","",IF(AO$9="No",DataGoesHere!B1024,DataGoesHere!B1024/CX1024))</f>
        <v/>
      </c>
      <c r="DC1024" s="19" t="str">
        <f>IF(DataGoesHere!B1024="","",IF(AO$9="No",DA1024,DA1024/CX1024))</f>
        <v/>
      </c>
      <c r="DD1024" s="293" t="str">
        <f>IF(CZ1024="",IF(COUNTIF(DD$2:DD1023,"Forecast")&lt;Output!E$43,"Forecast",""),"Actual")</f>
        <v/>
      </c>
      <c r="DF1024" s="19" t="str">
        <f>IF(DataGoesHere!B1023="",IF(DD1024="Forecast",(Output!$E$47*IntermediateCalcs!DH1023)+((1-Output!$E$47)*IntermediateCalcs!DF1023),""),(Output!$E$47*IntermediateCalcs!DB1023)+((1-Output!$E$47)*IntermediateCalcs!DF1023))</f>
        <v/>
      </c>
      <c r="DG1024" s="19" t="str">
        <f>IF(DataGoesHere!B1023="",IF(DD1024="Forecast",(Output!$G$47*(IntermediateCalcs!DF1024-IntermediateCalcs!DF1023))+((1-Output!$G$47)*IntermediateCalcs!DG1023),""),(Output!$G$47*(IntermediateCalcs!DF1024-IntermediateCalcs!DF1023))+((1-Output!$G$47)*IntermediateCalcs!DG1023))</f>
        <v/>
      </c>
      <c r="DH1024" s="19" t="str">
        <f>IF(DataGoesHere!B1023="",IF(DD1024="Forecast",DF1024+DG1024,""),DF1024+DG1024)</f>
        <v/>
      </c>
      <c r="DI1024" s="274" t="str">
        <f>IF(DH1024="","",IF(IntermediateCalcs!$AO$9="Yes",IntermediateCalcs!DH1024*$CX1024,IntermediateCalcs!DH1024))</f>
        <v/>
      </c>
      <c r="DJ1024" s="250" t="str">
        <f>IF(DataGoesHere!$B1024="","",($CZ1024-DI1024))</f>
        <v/>
      </c>
      <c r="DK1024" s="250" t="str">
        <f>IF(DataGoesHere!$B1024="","",ABS($CZ1024-DI1024))</f>
        <v/>
      </c>
      <c r="DL1024" s="250" t="str">
        <f>IF(DataGoesHere!$B1024="","",DK1024^2)</f>
        <v/>
      </c>
      <c r="DM1024" s="249" t="str">
        <f>IF(DataGoesHere!$B1024="","",DK1024/$CZ1024)</f>
        <v/>
      </c>
      <c r="DN1024" s="250" t="str">
        <f>IF(DataGoesHere!$B1024="","",SUM(DJ$2:DJ1024)/AVERAGE(DK:DK))</f>
        <v/>
      </c>
      <c r="DP1024" s="19" t="str">
        <f>IF(DataGoesHere!B1024="",IF($DD1024="Forecast",(Output!E$48*IntermediateCalcs!CY1024)+Output!G$48,""),(Output!E$48*IntermediateCalcs!CY1024)+Output!G$48)</f>
        <v/>
      </c>
      <c r="DQ1024" s="274" t="str">
        <f>IF(DP1024="","",IF(IntermediateCalcs!$AO$9="Yes",IntermediateCalcs!DP1024*$CX1024,IntermediateCalcs!DP1024))</f>
        <v/>
      </c>
      <c r="DR1024" s="250" t="str">
        <f>IF(DataGoesHere!$B1024="","",($CZ1024-DQ1024))</f>
        <v/>
      </c>
      <c r="DS1024" s="250" t="str">
        <f>IF(DataGoesHere!$B1024="","",ABS($CZ1024-DQ1024))</f>
        <v/>
      </c>
      <c r="DT1024" s="250" t="str">
        <f>IF(DataGoesHere!$B1024="","",DS1024^2)</f>
        <v/>
      </c>
      <c r="DU1024" s="249" t="str">
        <f>IF(DataGoesHere!$B1024="","",DS1024/$CZ1024)</f>
        <v/>
      </c>
      <c r="DV1024" s="250" t="str">
        <f>IF(DataGoesHere!$B1024="","",SUM(DR$2:DR1024)/AVERAGE(DS:DS))</f>
        <v/>
      </c>
      <c r="DX1024" s="19" t="str">
        <f>IF(DataGoesHere!$B1023="","",(DB1018*(Output!$O$49/Output!$P$49))+(IntermediateCalcs!DB1019*(Output!$M$49/Output!$P$49))+(IntermediateCalcs!DB1020*(Output!$K$49/Output!$P$49))+(DB1021*(Output!$I$49/Output!$P$49))+(IntermediateCalcs!DB1022*(Output!$G$49/Output!$P$49))+(IntermediateCalcs!DB1023*(Output!$E$49/Output!$P$49)))</f>
        <v/>
      </c>
      <c r="DY1024" s="274" t="str">
        <f>IF(DX1024="","",IF(IntermediateCalcs!$AO$9="Yes",IntermediateCalcs!DX1024*$CX1024,IntermediateCalcs!DX1024))</f>
        <v/>
      </c>
      <c r="DZ1024" s="250" t="str">
        <f>IF(DataGoesHere!$B1024="","",($CZ1024-DY1024))</f>
        <v/>
      </c>
      <c r="EA1024" s="250" t="str">
        <f>IF(DataGoesHere!$B1024="","",ABS($CZ1024-DY1024))</f>
        <v/>
      </c>
      <c r="EB1024" s="250" t="str">
        <f>IF(DataGoesHere!$B1024="","",EA1024^2)</f>
        <v/>
      </c>
      <c r="EC1024" s="249" t="str">
        <f>IF(DataGoesHere!$B1024="","",EA1024/$CZ1024)</f>
        <v/>
      </c>
      <c r="ED1024" s="250" t="str">
        <f>IF(DataGoesHere!$B1024="","",SUM(DZ$2:DZ1024)/AVERAGE(EA:EA))</f>
        <v/>
      </c>
    </row>
    <row r="1025" spans="20:134" x14ac:dyDescent="0.2">
      <c r="T1025" s="240"/>
      <c r="U1025" s="86"/>
      <c r="V1025" s="86"/>
      <c r="W1025" s="245" t="str">
        <f>IF(DataGoesHere!$B1025="","",(DataGoesHere!$B1025/SUM(DataGoesHere!$B1022:'DataGoesHere'!$B1033)))</f>
        <v/>
      </c>
      <c r="X1025" s="86"/>
      <c r="Y1025" s="86"/>
      <c r="Z1025" s="86"/>
      <c r="AA1025" s="86"/>
      <c r="AB1025" s="86"/>
      <c r="AC1025" s="86"/>
      <c r="AD1025" s="86"/>
      <c r="AE1025" s="241"/>
      <c r="CV1025" s="310" t="str">
        <f>IF(DataGoesHere!B1025="","",DataGoesHere!A1025)</f>
        <v/>
      </c>
      <c r="CW1025" s="271">
        <f t="shared" ca="1" si="38"/>
        <v>4</v>
      </c>
      <c r="CX1025" s="272">
        <f t="shared" ca="1" si="39"/>
        <v>1.0149292433706087</v>
      </c>
      <c r="CY1025" s="266">
        <f>DataGoesHere!A1025</f>
        <v>1024</v>
      </c>
      <c r="CZ1025" s="19" t="str">
        <f>IF(DataGoesHere!B1025="","",DataGoesHere!B1025)</f>
        <v/>
      </c>
      <c r="DA1025" s="19" t="str">
        <f>IF(DataGoesHere!B1025="","",IF(AH$5="No",DataGoesHere!B1025,DataGoesHere!B1025-(AH$2*(DataGoesHere!A1025-1))))</f>
        <v/>
      </c>
      <c r="DB1025" s="19" t="str">
        <f>IF(DataGoesHere!B1025="","",IF(AO$9="No",DataGoesHere!B1025,DataGoesHere!B1025/CX1025))</f>
        <v/>
      </c>
      <c r="DC1025" s="19" t="str">
        <f>IF(DataGoesHere!B1025="","",IF(AO$9="No",DA1025,DA1025/CX1025))</f>
        <v/>
      </c>
      <c r="DD1025" s="293" t="str">
        <f>IF(CZ1025="",IF(COUNTIF(DD$2:DD1024,"Forecast")&lt;Output!E$43,"Forecast",""),"Actual")</f>
        <v/>
      </c>
      <c r="DF1025" s="19" t="str">
        <f>IF(DataGoesHere!B1024="",IF(DD1025="Forecast",(Output!$E$47*IntermediateCalcs!DH1024)+((1-Output!$E$47)*IntermediateCalcs!DF1024),""),(Output!$E$47*IntermediateCalcs!DB1024)+((1-Output!$E$47)*IntermediateCalcs!DF1024))</f>
        <v/>
      </c>
      <c r="DG1025" s="19" t="str">
        <f>IF(DataGoesHere!B1024="",IF(DD1025="Forecast",(Output!$G$47*(IntermediateCalcs!DF1025-IntermediateCalcs!DF1024))+((1-Output!$G$47)*IntermediateCalcs!DG1024),""),(Output!$G$47*(IntermediateCalcs!DF1025-IntermediateCalcs!DF1024))+((1-Output!$G$47)*IntermediateCalcs!DG1024))</f>
        <v/>
      </c>
      <c r="DH1025" s="19" t="str">
        <f>IF(DataGoesHere!B1024="",IF(DD1025="Forecast",DF1025+DG1025,""),DF1025+DG1025)</f>
        <v/>
      </c>
      <c r="DI1025" s="274" t="str">
        <f>IF(DH1025="","",IF(IntermediateCalcs!$AO$9="Yes",IntermediateCalcs!DH1025*$CX1025,IntermediateCalcs!DH1025))</f>
        <v/>
      </c>
      <c r="DJ1025" s="250" t="str">
        <f>IF(DataGoesHere!$B1025="","",($CZ1025-DI1025))</f>
        <v/>
      </c>
      <c r="DK1025" s="250" t="str">
        <f>IF(DataGoesHere!$B1025="","",ABS($CZ1025-DI1025))</f>
        <v/>
      </c>
      <c r="DL1025" s="250" t="str">
        <f>IF(DataGoesHere!$B1025="","",DK1025^2)</f>
        <v/>
      </c>
      <c r="DM1025" s="249" t="str">
        <f>IF(DataGoesHere!$B1025="","",DK1025/$CZ1025)</f>
        <v/>
      </c>
      <c r="DN1025" s="250" t="str">
        <f>IF(DataGoesHere!$B1025="","",SUM(DJ$2:DJ1025)/AVERAGE(DK:DK))</f>
        <v/>
      </c>
      <c r="DP1025" s="19" t="str">
        <f>IF(DataGoesHere!B1025="",IF($DD1025="Forecast",(Output!E$48*IntermediateCalcs!CY1025)+Output!G$48,""),(Output!E$48*IntermediateCalcs!CY1025)+Output!G$48)</f>
        <v/>
      </c>
      <c r="DQ1025" s="274" t="str">
        <f>IF(DP1025="","",IF(IntermediateCalcs!$AO$9="Yes",IntermediateCalcs!DP1025*$CX1025,IntermediateCalcs!DP1025))</f>
        <v/>
      </c>
      <c r="DR1025" s="250" t="str">
        <f>IF(DataGoesHere!$B1025="","",($CZ1025-DQ1025))</f>
        <v/>
      </c>
      <c r="DS1025" s="250" t="str">
        <f>IF(DataGoesHere!$B1025="","",ABS($CZ1025-DQ1025))</f>
        <v/>
      </c>
      <c r="DT1025" s="250" t="str">
        <f>IF(DataGoesHere!$B1025="","",DS1025^2)</f>
        <v/>
      </c>
      <c r="DU1025" s="249" t="str">
        <f>IF(DataGoesHere!$B1025="","",DS1025/$CZ1025)</f>
        <v/>
      </c>
      <c r="DV1025" s="250" t="str">
        <f>IF(DataGoesHere!$B1025="","",SUM(DR$2:DR1025)/AVERAGE(DS:DS))</f>
        <v/>
      </c>
      <c r="DX1025" s="19" t="str">
        <f>IF(DataGoesHere!$B1024="","",(DB1019*(Output!$O$49/Output!$P$49))+(IntermediateCalcs!DB1020*(Output!$M$49/Output!$P$49))+(IntermediateCalcs!DB1021*(Output!$K$49/Output!$P$49))+(DB1022*(Output!$I$49/Output!$P$49))+(IntermediateCalcs!DB1023*(Output!$G$49/Output!$P$49))+(IntermediateCalcs!DB1024*(Output!$E$49/Output!$P$49)))</f>
        <v/>
      </c>
      <c r="DY1025" s="274" t="str">
        <f>IF(DX1025="","",IF(IntermediateCalcs!$AO$9="Yes",IntermediateCalcs!DX1025*$CX1025,IntermediateCalcs!DX1025))</f>
        <v/>
      </c>
      <c r="DZ1025" s="250" t="str">
        <f>IF(DataGoesHere!$B1025="","",($CZ1025-DY1025))</f>
        <v/>
      </c>
      <c r="EA1025" s="250" t="str">
        <f>IF(DataGoesHere!$B1025="","",ABS($CZ1025-DY1025))</f>
        <v/>
      </c>
      <c r="EB1025" s="250" t="str">
        <f>IF(DataGoesHere!$B1025="","",EA1025^2)</f>
        <v/>
      </c>
      <c r="EC1025" s="249" t="str">
        <f>IF(DataGoesHere!$B1025="","",EA1025/$CZ1025)</f>
        <v/>
      </c>
      <c r="ED1025" s="250" t="str">
        <f>IF(DataGoesHere!$B1025="","",SUM(DZ$2:DZ1025)/AVERAGE(EA:EA))</f>
        <v/>
      </c>
    </row>
    <row r="1026" spans="20:134" x14ac:dyDescent="0.2">
      <c r="T1026" s="240"/>
      <c r="U1026" s="86"/>
      <c r="V1026" s="86"/>
      <c r="W1026" s="86"/>
      <c r="X1026" s="245" t="str">
        <f>IF(DataGoesHere!$B1026="","",(DataGoesHere!$B1026/SUM(DataGoesHere!$B1022:'DataGoesHere'!$B1033)))</f>
        <v/>
      </c>
      <c r="Y1026" s="86"/>
      <c r="Z1026" s="86"/>
      <c r="AA1026" s="86"/>
      <c r="AB1026" s="86"/>
      <c r="AC1026" s="86"/>
      <c r="AD1026" s="86"/>
      <c r="AE1026" s="241"/>
      <c r="CV1026" s="310" t="str">
        <f>IF(DataGoesHere!B1026="","",DataGoesHere!A1026)</f>
        <v/>
      </c>
      <c r="CW1026" s="271">
        <f t="shared" ref="CW1026:CW1089" ca="1" si="40">IF(MOD(CY1026,$AP$9)=0,$AP$9,MOD(CY1026,$AP$9))</f>
        <v>5</v>
      </c>
      <c r="CX1026" s="272">
        <f t="shared" ref="CX1026:CX1089" ca="1" si="41">VLOOKUP(CW1026,$AT$1:$CT$53,MATCH($AP$9,$AT$1:$CT$1,0),FALSE)</f>
        <v>0.97875414397996308</v>
      </c>
      <c r="CY1026" s="266">
        <f>DataGoesHere!A1026</f>
        <v>1025</v>
      </c>
      <c r="CZ1026" s="19" t="str">
        <f>IF(DataGoesHere!B1026="","",DataGoesHere!B1026)</f>
        <v/>
      </c>
      <c r="DA1026" s="19" t="str">
        <f>IF(DataGoesHere!B1026="","",IF(AH$5="No",DataGoesHere!B1026,DataGoesHere!B1026-(AH$2*(DataGoesHere!A1026-1))))</f>
        <v/>
      </c>
      <c r="DB1026" s="19" t="str">
        <f>IF(DataGoesHere!B1026="","",IF(AO$9="No",DataGoesHere!B1026,DataGoesHere!B1026/CX1026))</f>
        <v/>
      </c>
      <c r="DC1026" s="19" t="str">
        <f>IF(DataGoesHere!B1026="","",IF(AO$9="No",DA1026,DA1026/CX1026))</f>
        <v/>
      </c>
      <c r="DD1026" s="293" t="str">
        <f>IF(CZ1026="",IF(COUNTIF(DD$2:DD1025,"Forecast")&lt;Output!E$43,"Forecast",""),"Actual")</f>
        <v/>
      </c>
      <c r="DF1026" s="19" t="str">
        <f>IF(DataGoesHere!B1025="",IF(DD1026="Forecast",(Output!$E$47*IntermediateCalcs!DH1025)+((1-Output!$E$47)*IntermediateCalcs!DF1025),""),(Output!$E$47*IntermediateCalcs!DB1025)+((1-Output!$E$47)*IntermediateCalcs!DF1025))</f>
        <v/>
      </c>
      <c r="DG1026" s="19" t="str">
        <f>IF(DataGoesHere!B1025="",IF(DD1026="Forecast",(Output!$G$47*(IntermediateCalcs!DF1026-IntermediateCalcs!DF1025))+((1-Output!$G$47)*IntermediateCalcs!DG1025),""),(Output!$G$47*(IntermediateCalcs!DF1026-IntermediateCalcs!DF1025))+((1-Output!$G$47)*IntermediateCalcs!DG1025))</f>
        <v/>
      </c>
      <c r="DH1026" s="19" t="str">
        <f>IF(DataGoesHere!B1025="",IF(DD1026="Forecast",DF1026+DG1026,""),DF1026+DG1026)</f>
        <v/>
      </c>
      <c r="DI1026" s="274" t="str">
        <f>IF(DH1026="","",IF(IntermediateCalcs!$AO$9="Yes",IntermediateCalcs!DH1026*$CX1026,IntermediateCalcs!DH1026))</f>
        <v/>
      </c>
      <c r="DJ1026" s="250" t="str">
        <f>IF(DataGoesHere!$B1026="","",($CZ1026-DI1026))</f>
        <v/>
      </c>
      <c r="DK1026" s="250" t="str">
        <f>IF(DataGoesHere!$B1026="","",ABS($CZ1026-DI1026))</f>
        <v/>
      </c>
      <c r="DL1026" s="250" t="str">
        <f>IF(DataGoesHere!$B1026="","",DK1026^2)</f>
        <v/>
      </c>
      <c r="DM1026" s="249" t="str">
        <f>IF(DataGoesHere!$B1026="","",DK1026/$CZ1026)</f>
        <v/>
      </c>
      <c r="DN1026" s="250" t="str">
        <f>IF(DataGoesHere!$B1026="","",SUM(DJ$2:DJ1026)/AVERAGE(DK:DK))</f>
        <v/>
      </c>
      <c r="DP1026" s="19" t="str">
        <f>IF(DataGoesHere!B1026="",IF($DD1026="Forecast",(Output!E$48*IntermediateCalcs!CY1026)+Output!G$48,""),(Output!E$48*IntermediateCalcs!CY1026)+Output!G$48)</f>
        <v/>
      </c>
      <c r="DQ1026" s="274" t="str">
        <f>IF(DP1026="","",IF(IntermediateCalcs!$AO$9="Yes",IntermediateCalcs!DP1026*$CX1026,IntermediateCalcs!DP1026))</f>
        <v/>
      </c>
      <c r="DR1026" s="250" t="str">
        <f>IF(DataGoesHere!$B1026="","",($CZ1026-DQ1026))</f>
        <v/>
      </c>
      <c r="DS1026" s="250" t="str">
        <f>IF(DataGoesHere!$B1026="","",ABS($CZ1026-DQ1026))</f>
        <v/>
      </c>
      <c r="DT1026" s="250" t="str">
        <f>IF(DataGoesHere!$B1026="","",DS1026^2)</f>
        <v/>
      </c>
      <c r="DU1026" s="249" t="str">
        <f>IF(DataGoesHere!$B1026="","",DS1026/$CZ1026)</f>
        <v/>
      </c>
      <c r="DV1026" s="250" t="str">
        <f>IF(DataGoesHere!$B1026="","",SUM(DR$2:DR1026)/AVERAGE(DS:DS))</f>
        <v/>
      </c>
      <c r="DX1026" s="19" t="str">
        <f>IF(DataGoesHere!$B1025="","",(DB1020*(Output!$O$49/Output!$P$49))+(IntermediateCalcs!DB1021*(Output!$M$49/Output!$P$49))+(IntermediateCalcs!DB1022*(Output!$K$49/Output!$P$49))+(DB1023*(Output!$I$49/Output!$P$49))+(IntermediateCalcs!DB1024*(Output!$G$49/Output!$P$49))+(IntermediateCalcs!DB1025*(Output!$E$49/Output!$P$49)))</f>
        <v/>
      </c>
      <c r="DY1026" s="274" t="str">
        <f>IF(DX1026="","",IF(IntermediateCalcs!$AO$9="Yes",IntermediateCalcs!DX1026*$CX1026,IntermediateCalcs!DX1026))</f>
        <v/>
      </c>
      <c r="DZ1026" s="250" t="str">
        <f>IF(DataGoesHere!$B1026="","",($CZ1026-DY1026))</f>
        <v/>
      </c>
      <c r="EA1026" s="250" t="str">
        <f>IF(DataGoesHere!$B1026="","",ABS($CZ1026-DY1026))</f>
        <v/>
      </c>
      <c r="EB1026" s="250" t="str">
        <f>IF(DataGoesHere!$B1026="","",EA1026^2)</f>
        <v/>
      </c>
      <c r="EC1026" s="249" t="str">
        <f>IF(DataGoesHere!$B1026="","",EA1026/$CZ1026)</f>
        <v/>
      </c>
      <c r="ED1026" s="250" t="str">
        <f>IF(DataGoesHere!$B1026="","",SUM(DZ$2:DZ1026)/AVERAGE(EA:EA))</f>
        <v/>
      </c>
    </row>
    <row r="1027" spans="20:134" x14ac:dyDescent="0.2">
      <c r="T1027" s="240"/>
      <c r="U1027" s="86"/>
      <c r="V1027" s="86"/>
      <c r="W1027" s="86"/>
      <c r="X1027" s="86"/>
      <c r="Y1027" s="245" t="str">
        <f>IF(DataGoesHere!$B1027="","",(DataGoesHere!$B1027/SUM(DataGoesHere!$B1022:'DataGoesHere'!$B1033)))</f>
        <v/>
      </c>
      <c r="Z1027" s="86"/>
      <c r="AA1027" s="86"/>
      <c r="AB1027" s="86"/>
      <c r="AC1027" s="86"/>
      <c r="AD1027" s="86"/>
      <c r="AE1027" s="241"/>
      <c r="CV1027" s="310" t="str">
        <f>IF(DataGoesHere!B1027="","",DataGoesHere!A1027)</f>
        <v/>
      </c>
      <c r="CW1027" s="271">
        <f t="shared" ca="1" si="40"/>
        <v>6</v>
      </c>
      <c r="CX1027" s="272">
        <f t="shared" ca="1" si="41"/>
        <v>1.0779088099730167</v>
      </c>
      <c r="CY1027" s="266">
        <f>DataGoesHere!A1027</f>
        <v>1026</v>
      </c>
      <c r="CZ1027" s="19" t="str">
        <f>IF(DataGoesHere!B1027="","",DataGoesHere!B1027)</f>
        <v/>
      </c>
      <c r="DA1027" s="19" t="str">
        <f>IF(DataGoesHere!B1027="","",IF(AH$5="No",DataGoesHere!B1027,DataGoesHere!B1027-(AH$2*(DataGoesHere!A1027-1))))</f>
        <v/>
      </c>
      <c r="DB1027" s="19" t="str">
        <f>IF(DataGoesHere!B1027="","",IF(AO$9="No",DataGoesHere!B1027,DataGoesHere!B1027/CX1027))</f>
        <v/>
      </c>
      <c r="DC1027" s="19" t="str">
        <f>IF(DataGoesHere!B1027="","",IF(AO$9="No",DA1027,DA1027/CX1027))</f>
        <v/>
      </c>
      <c r="DD1027" s="293" t="str">
        <f>IF(CZ1027="",IF(COUNTIF(DD$2:DD1026,"Forecast")&lt;Output!E$43,"Forecast",""),"Actual")</f>
        <v/>
      </c>
      <c r="DF1027" s="19" t="str">
        <f>IF(DataGoesHere!B1026="",IF(DD1027="Forecast",(Output!$E$47*IntermediateCalcs!DH1026)+((1-Output!$E$47)*IntermediateCalcs!DF1026),""),(Output!$E$47*IntermediateCalcs!DB1026)+((1-Output!$E$47)*IntermediateCalcs!DF1026))</f>
        <v/>
      </c>
      <c r="DG1027" s="19" t="str">
        <f>IF(DataGoesHere!B1026="",IF(DD1027="Forecast",(Output!$G$47*(IntermediateCalcs!DF1027-IntermediateCalcs!DF1026))+((1-Output!$G$47)*IntermediateCalcs!DG1026),""),(Output!$G$47*(IntermediateCalcs!DF1027-IntermediateCalcs!DF1026))+((1-Output!$G$47)*IntermediateCalcs!DG1026))</f>
        <v/>
      </c>
      <c r="DH1027" s="19" t="str">
        <f>IF(DataGoesHere!B1026="",IF(DD1027="Forecast",DF1027+DG1027,""),DF1027+DG1027)</f>
        <v/>
      </c>
      <c r="DI1027" s="274" t="str">
        <f>IF(DH1027="","",IF(IntermediateCalcs!$AO$9="Yes",IntermediateCalcs!DH1027*$CX1027,IntermediateCalcs!DH1027))</f>
        <v/>
      </c>
      <c r="DJ1027" s="250" t="str">
        <f>IF(DataGoesHere!$B1027="","",($CZ1027-DI1027))</f>
        <v/>
      </c>
      <c r="DK1027" s="250" t="str">
        <f>IF(DataGoesHere!$B1027="","",ABS($CZ1027-DI1027))</f>
        <v/>
      </c>
      <c r="DL1027" s="250" t="str">
        <f>IF(DataGoesHere!$B1027="","",DK1027^2)</f>
        <v/>
      </c>
      <c r="DM1027" s="249" t="str">
        <f>IF(DataGoesHere!$B1027="","",DK1027/$CZ1027)</f>
        <v/>
      </c>
      <c r="DN1027" s="250" t="str">
        <f>IF(DataGoesHere!$B1027="","",SUM(DJ$2:DJ1027)/AVERAGE(DK:DK))</f>
        <v/>
      </c>
      <c r="DP1027" s="19" t="str">
        <f>IF(DataGoesHere!B1027="",IF($DD1027="Forecast",(Output!E$48*IntermediateCalcs!CY1027)+Output!G$48,""),(Output!E$48*IntermediateCalcs!CY1027)+Output!G$48)</f>
        <v/>
      </c>
      <c r="DQ1027" s="274" t="str">
        <f>IF(DP1027="","",IF(IntermediateCalcs!$AO$9="Yes",IntermediateCalcs!DP1027*$CX1027,IntermediateCalcs!DP1027))</f>
        <v/>
      </c>
      <c r="DR1027" s="250" t="str">
        <f>IF(DataGoesHere!$B1027="","",($CZ1027-DQ1027))</f>
        <v/>
      </c>
      <c r="DS1027" s="250" t="str">
        <f>IF(DataGoesHere!$B1027="","",ABS($CZ1027-DQ1027))</f>
        <v/>
      </c>
      <c r="DT1027" s="250" t="str">
        <f>IF(DataGoesHere!$B1027="","",DS1027^2)</f>
        <v/>
      </c>
      <c r="DU1027" s="249" t="str">
        <f>IF(DataGoesHere!$B1027="","",DS1027/$CZ1027)</f>
        <v/>
      </c>
      <c r="DV1027" s="250" t="str">
        <f>IF(DataGoesHere!$B1027="","",SUM(DR$2:DR1027)/AVERAGE(DS:DS))</f>
        <v/>
      </c>
      <c r="DX1027" s="19" t="str">
        <f>IF(DataGoesHere!$B1026="","",(DB1021*(Output!$O$49/Output!$P$49))+(IntermediateCalcs!DB1022*(Output!$M$49/Output!$P$49))+(IntermediateCalcs!DB1023*(Output!$K$49/Output!$P$49))+(DB1024*(Output!$I$49/Output!$P$49))+(IntermediateCalcs!DB1025*(Output!$G$49/Output!$P$49))+(IntermediateCalcs!DB1026*(Output!$E$49/Output!$P$49)))</f>
        <v/>
      </c>
      <c r="DY1027" s="274" t="str">
        <f>IF(DX1027="","",IF(IntermediateCalcs!$AO$9="Yes",IntermediateCalcs!DX1027*$CX1027,IntermediateCalcs!DX1027))</f>
        <v/>
      </c>
      <c r="DZ1027" s="250" t="str">
        <f>IF(DataGoesHere!$B1027="","",($CZ1027-DY1027))</f>
        <v/>
      </c>
      <c r="EA1027" s="250" t="str">
        <f>IF(DataGoesHere!$B1027="","",ABS($CZ1027-DY1027))</f>
        <v/>
      </c>
      <c r="EB1027" s="250" t="str">
        <f>IF(DataGoesHere!$B1027="","",EA1027^2)</f>
        <v/>
      </c>
      <c r="EC1027" s="249" t="str">
        <f>IF(DataGoesHere!$B1027="","",EA1027/$CZ1027)</f>
        <v/>
      </c>
      <c r="ED1027" s="250" t="str">
        <f>IF(DataGoesHere!$B1027="","",SUM(DZ$2:DZ1027)/AVERAGE(EA:EA))</f>
        <v/>
      </c>
    </row>
    <row r="1028" spans="20:134" x14ac:dyDescent="0.2">
      <c r="T1028" s="240"/>
      <c r="U1028" s="86"/>
      <c r="V1028" s="86"/>
      <c r="W1028" s="86"/>
      <c r="X1028" s="86"/>
      <c r="Y1028" s="86"/>
      <c r="Z1028" s="245" t="str">
        <f>IF(DataGoesHere!$B1028="","",(DataGoesHere!$B1028/SUM(DataGoesHere!$B1022:'DataGoesHere'!$B1033)))</f>
        <v/>
      </c>
      <c r="AA1028" s="86"/>
      <c r="AB1028" s="86"/>
      <c r="AC1028" s="86"/>
      <c r="AD1028" s="86"/>
      <c r="AE1028" s="241"/>
      <c r="CV1028" s="310" t="str">
        <f>IF(DataGoesHere!B1028="","",DataGoesHere!A1028)</f>
        <v/>
      </c>
      <c r="CW1028" s="271">
        <f t="shared" ca="1" si="40"/>
        <v>7</v>
      </c>
      <c r="CX1028" s="272">
        <f t="shared" ca="1" si="41"/>
        <v>1.0265458156689093</v>
      </c>
      <c r="CY1028" s="266">
        <f>DataGoesHere!A1028</f>
        <v>1027</v>
      </c>
      <c r="CZ1028" s="19" t="str">
        <f>IF(DataGoesHere!B1028="","",DataGoesHere!B1028)</f>
        <v/>
      </c>
      <c r="DA1028" s="19" t="str">
        <f>IF(DataGoesHere!B1028="","",IF(AH$5="No",DataGoesHere!B1028,DataGoesHere!B1028-(AH$2*(DataGoesHere!A1028-1))))</f>
        <v/>
      </c>
      <c r="DB1028" s="19" t="str">
        <f>IF(DataGoesHere!B1028="","",IF(AO$9="No",DataGoesHere!B1028,DataGoesHere!B1028/CX1028))</f>
        <v/>
      </c>
      <c r="DC1028" s="19" t="str">
        <f>IF(DataGoesHere!B1028="","",IF(AO$9="No",DA1028,DA1028/CX1028))</f>
        <v/>
      </c>
      <c r="DD1028" s="293" t="str">
        <f>IF(CZ1028="",IF(COUNTIF(DD$2:DD1027,"Forecast")&lt;Output!E$43,"Forecast",""),"Actual")</f>
        <v/>
      </c>
      <c r="DF1028" s="19" t="str">
        <f>IF(DataGoesHere!B1027="",IF(DD1028="Forecast",(Output!$E$47*IntermediateCalcs!DH1027)+((1-Output!$E$47)*IntermediateCalcs!DF1027),""),(Output!$E$47*IntermediateCalcs!DB1027)+((1-Output!$E$47)*IntermediateCalcs!DF1027))</f>
        <v/>
      </c>
      <c r="DG1028" s="19" t="str">
        <f>IF(DataGoesHere!B1027="",IF(DD1028="Forecast",(Output!$G$47*(IntermediateCalcs!DF1028-IntermediateCalcs!DF1027))+((1-Output!$G$47)*IntermediateCalcs!DG1027),""),(Output!$G$47*(IntermediateCalcs!DF1028-IntermediateCalcs!DF1027))+((1-Output!$G$47)*IntermediateCalcs!DG1027))</f>
        <v/>
      </c>
      <c r="DH1028" s="19" t="str">
        <f>IF(DataGoesHere!B1027="",IF(DD1028="Forecast",DF1028+DG1028,""),DF1028+DG1028)</f>
        <v/>
      </c>
      <c r="DI1028" s="274" t="str">
        <f>IF(DH1028="","",IF(IntermediateCalcs!$AO$9="Yes",IntermediateCalcs!DH1028*$CX1028,IntermediateCalcs!DH1028))</f>
        <v/>
      </c>
      <c r="DJ1028" s="250" t="str">
        <f>IF(DataGoesHere!$B1028="","",($CZ1028-DI1028))</f>
        <v/>
      </c>
      <c r="DK1028" s="250" t="str">
        <f>IF(DataGoesHere!$B1028="","",ABS($CZ1028-DI1028))</f>
        <v/>
      </c>
      <c r="DL1028" s="250" t="str">
        <f>IF(DataGoesHere!$B1028="","",DK1028^2)</f>
        <v/>
      </c>
      <c r="DM1028" s="249" t="str">
        <f>IF(DataGoesHere!$B1028="","",DK1028/$CZ1028)</f>
        <v/>
      </c>
      <c r="DN1028" s="250" t="str">
        <f>IF(DataGoesHere!$B1028="","",SUM(DJ$2:DJ1028)/AVERAGE(DK:DK))</f>
        <v/>
      </c>
      <c r="DP1028" s="19" t="str">
        <f>IF(DataGoesHere!B1028="",IF($DD1028="Forecast",(Output!E$48*IntermediateCalcs!CY1028)+Output!G$48,""),(Output!E$48*IntermediateCalcs!CY1028)+Output!G$48)</f>
        <v/>
      </c>
      <c r="DQ1028" s="274" t="str">
        <f>IF(DP1028="","",IF(IntermediateCalcs!$AO$9="Yes",IntermediateCalcs!DP1028*$CX1028,IntermediateCalcs!DP1028))</f>
        <v/>
      </c>
      <c r="DR1028" s="250" t="str">
        <f>IF(DataGoesHere!$B1028="","",($CZ1028-DQ1028))</f>
        <v/>
      </c>
      <c r="DS1028" s="250" t="str">
        <f>IF(DataGoesHere!$B1028="","",ABS($CZ1028-DQ1028))</f>
        <v/>
      </c>
      <c r="DT1028" s="250" t="str">
        <f>IF(DataGoesHere!$B1028="","",DS1028^2)</f>
        <v/>
      </c>
      <c r="DU1028" s="249" t="str">
        <f>IF(DataGoesHere!$B1028="","",DS1028/$CZ1028)</f>
        <v/>
      </c>
      <c r="DV1028" s="250" t="str">
        <f>IF(DataGoesHere!$B1028="","",SUM(DR$2:DR1028)/AVERAGE(DS:DS))</f>
        <v/>
      </c>
      <c r="DX1028" s="19" t="str">
        <f>IF(DataGoesHere!$B1027="","",(DB1022*(Output!$O$49/Output!$P$49))+(IntermediateCalcs!DB1023*(Output!$M$49/Output!$P$49))+(IntermediateCalcs!DB1024*(Output!$K$49/Output!$P$49))+(DB1025*(Output!$I$49/Output!$P$49))+(IntermediateCalcs!DB1026*(Output!$G$49/Output!$P$49))+(IntermediateCalcs!DB1027*(Output!$E$49/Output!$P$49)))</f>
        <v/>
      </c>
      <c r="DY1028" s="274" t="str">
        <f>IF(DX1028="","",IF(IntermediateCalcs!$AO$9="Yes",IntermediateCalcs!DX1028*$CX1028,IntermediateCalcs!DX1028))</f>
        <v/>
      </c>
      <c r="DZ1028" s="250" t="str">
        <f>IF(DataGoesHere!$B1028="","",($CZ1028-DY1028))</f>
        <v/>
      </c>
      <c r="EA1028" s="250" t="str">
        <f>IF(DataGoesHere!$B1028="","",ABS($CZ1028-DY1028))</f>
        <v/>
      </c>
      <c r="EB1028" s="250" t="str">
        <f>IF(DataGoesHere!$B1028="","",EA1028^2)</f>
        <v/>
      </c>
      <c r="EC1028" s="249" t="str">
        <f>IF(DataGoesHere!$B1028="","",EA1028/$CZ1028)</f>
        <v/>
      </c>
      <c r="ED1028" s="250" t="str">
        <f>IF(DataGoesHere!$B1028="","",SUM(DZ$2:DZ1028)/AVERAGE(EA:EA))</f>
        <v/>
      </c>
    </row>
    <row r="1029" spans="20:134" x14ac:dyDescent="0.2">
      <c r="T1029" s="240"/>
      <c r="U1029" s="86"/>
      <c r="V1029" s="86"/>
      <c r="W1029" s="86"/>
      <c r="X1029" s="86"/>
      <c r="Y1029" s="86"/>
      <c r="Z1029" s="86"/>
      <c r="AA1029" s="245" t="str">
        <f>IF(DataGoesHere!$B1029="","",(DataGoesHere!$B1029/SUM(DataGoesHere!$B1022:'DataGoesHere'!$B1033)))</f>
        <v/>
      </c>
      <c r="AB1029" s="86"/>
      <c r="AC1029" s="86"/>
      <c r="AD1029" s="86"/>
      <c r="AE1029" s="241"/>
      <c r="CV1029" s="310" t="str">
        <f>IF(DataGoesHere!B1029="","",DataGoesHere!A1029)</f>
        <v/>
      </c>
      <c r="CW1029" s="271">
        <f t="shared" ca="1" si="40"/>
        <v>8</v>
      </c>
      <c r="CX1029" s="272">
        <f t="shared" ca="1" si="41"/>
        <v>1.0207492390681214</v>
      </c>
      <c r="CY1029" s="266">
        <f>DataGoesHere!A1029</f>
        <v>1028</v>
      </c>
      <c r="CZ1029" s="19" t="str">
        <f>IF(DataGoesHere!B1029="","",DataGoesHere!B1029)</f>
        <v/>
      </c>
      <c r="DA1029" s="19" t="str">
        <f>IF(DataGoesHere!B1029="","",IF(AH$5="No",DataGoesHere!B1029,DataGoesHere!B1029-(AH$2*(DataGoesHere!A1029-1))))</f>
        <v/>
      </c>
      <c r="DB1029" s="19" t="str">
        <f>IF(DataGoesHere!B1029="","",IF(AO$9="No",DataGoesHere!B1029,DataGoesHere!B1029/CX1029))</f>
        <v/>
      </c>
      <c r="DC1029" s="19" t="str">
        <f>IF(DataGoesHere!B1029="","",IF(AO$9="No",DA1029,DA1029/CX1029))</f>
        <v/>
      </c>
      <c r="DD1029" s="293" t="str">
        <f>IF(CZ1029="",IF(COUNTIF(DD$2:DD1028,"Forecast")&lt;Output!E$43,"Forecast",""),"Actual")</f>
        <v/>
      </c>
      <c r="DF1029" s="19" t="str">
        <f>IF(DataGoesHere!B1028="",IF(DD1029="Forecast",(Output!$E$47*IntermediateCalcs!DH1028)+((1-Output!$E$47)*IntermediateCalcs!DF1028),""),(Output!$E$47*IntermediateCalcs!DB1028)+((1-Output!$E$47)*IntermediateCalcs!DF1028))</f>
        <v/>
      </c>
      <c r="DG1029" s="19" t="str">
        <f>IF(DataGoesHere!B1028="",IF(DD1029="Forecast",(Output!$G$47*(IntermediateCalcs!DF1029-IntermediateCalcs!DF1028))+((1-Output!$G$47)*IntermediateCalcs!DG1028),""),(Output!$G$47*(IntermediateCalcs!DF1029-IntermediateCalcs!DF1028))+((1-Output!$G$47)*IntermediateCalcs!DG1028))</f>
        <v/>
      </c>
      <c r="DH1029" s="19" t="str">
        <f>IF(DataGoesHere!B1028="",IF(DD1029="Forecast",DF1029+DG1029,""),DF1029+DG1029)</f>
        <v/>
      </c>
      <c r="DI1029" s="274" t="str">
        <f>IF(DH1029="","",IF(IntermediateCalcs!$AO$9="Yes",IntermediateCalcs!DH1029*$CX1029,IntermediateCalcs!DH1029))</f>
        <v/>
      </c>
      <c r="DJ1029" s="250" t="str">
        <f>IF(DataGoesHere!$B1029="","",($CZ1029-DI1029))</f>
        <v/>
      </c>
      <c r="DK1029" s="250" t="str">
        <f>IF(DataGoesHere!$B1029="","",ABS($CZ1029-DI1029))</f>
        <v/>
      </c>
      <c r="DL1029" s="250" t="str">
        <f>IF(DataGoesHere!$B1029="","",DK1029^2)</f>
        <v/>
      </c>
      <c r="DM1029" s="249" t="str">
        <f>IF(DataGoesHere!$B1029="","",DK1029/$CZ1029)</f>
        <v/>
      </c>
      <c r="DN1029" s="250" t="str">
        <f>IF(DataGoesHere!$B1029="","",SUM(DJ$2:DJ1029)/AVERAGE(DK:DK))</f>
        <v/>
      </c>
      <c r="DP1029" s="19" t="str">
        <f>IF(DataGoesHere!B1029="",IF($DD1029="Forecast",(Output!E$48*IntermediateCalcs!CY1029)+Output!G$48,""),(Output!E$48*IntermediateCalcs!CY1029)+Output!G$48)</f>
        <v/>
      </c>
      <c r="DQ1029" s="274" t="str">
        <f>IF(DP1029="","",IF(IntermediateCalcs!$AO$9="Yes",IntermediateCalcs!DP1029*$CX1029,IntermediateCalcs!DP1029))</f>
        <v/>
      </c>
      <c r="DR1029" s="250" t="str">
        <f>IF(DataGoesHere!$B1029="","",($CZ1029-DQ1029))</f>
        <v/>
      </c>
      <c r="DS1029" s="250" t="str">
        <f>IF(DataGoesHere!$B1029="","",ABS($CZ1029-DQ1029))</f>
        <v/>
      </c>
      <c r="DT1029" s="250" t="str">
        <f>IF(DataGoesHere!$B1029="","",DS1029^2)</f>
        <v/>
      </c>
      <c r="DU1029" s="249" t="str">
        <f>IF(DataGoesHere!$B1029="","",DS1029/$CZ1029)</f>
        <v/>
      </c>
      <c r="DV1029" s="250" t="str">
        <f>IF(DataGoesHere!$B1029="","",SUM(DR$2:DR1029)/AVERAGE(DS:DS))</f>
        <v/>
      </c>
      <c r="DX1029" s="19" t="str">
        <f>IF(DataGoesHere!$B1028="","",(DB1023*(Output!$O$49/Output!$P$49))+(IntermediateCalcs!DB1024*(Output!$M$49/Output!$P$49))+(IntermediateCalcs!DB1025*(Output!$K$49/Output!$P$49))+(DB1026*(Output!$I$49/Output!$P$49))+(IntermediateCalcs!DB1027*(Output!$G$49/Output!$P$49))+(IntermediateCalcs!DB1028*(Output!$E$49/Output!$P$49)))</f>
        <v/>
      </c>
      <c r="DY1029" s="274" t="str">
        <f>IF(DX1029="","",IF(IntermediateCalcs!$AO$9="Yes",IntermediateCalcs!DX1029*$CX1029,IntermediateCalcs!DX1029))</f>
        <v/>
      </c>
      <c r="DZ1029" s="250" t="str">
        <f>IF(DataGoesHere!$B1029="","",($CZ1029-DY1029))</f>
        <v/>
      </c>
      <c r="EA1029" s="250" t="str">
        <f>IF(DataGoesHere!$B1029="","",ABS($CZ1029-DY1029))</f>
        <v/>
      </c>
      <c r="EB1029" s="250" t="str">
        <f>IF(DataGoesHere!$B1029="","",EA1029^2)</f>
        <v/>
      </c>
      <c r="EC1029" s="249" t="str">
        <f>IF(DataGoesHere!$B1029="","",EA1029/$CZ1029)</f>
        <v/>
      </c>
      <c r="ED1029" s="250" t="str">
        <f>IF(DataGoesHere!$B1029="","",SUM(DZ$2:DZ1029)/AVERAGE(EA:EA))</f>
        <v/>
      </c>
    </row>
    <row r="1030" spans="20:134" x14ac:dyDescent="0.2">
      <c r="T1030" s="240"/>
      <c r="U1030" s="86"/>
      <c r="V1030" s="86"/>
      <c r="W1030" s="86"/>
      <c r="X1030" s="86"/>
      <c r="Y1030" s="86"/>
      <c r="Z1030" s="86"/>
      <c r="AA1030" s="86"/>
      <c r="AB1030" s="245" t="str">
        <f>IF(DataGoesHere!$B1030="","",(DataGoesHere!$B1030/SUM(DataGoesHere!$B1022:'DataGoesHere'!$B1033)))</f>
        <v/>
      </c>
      <c r="AC1030" s="86"/>
      <c r="AD1030" s="86"/>
      <c r="AE1030" s="241"/>
      <c r="CV1030" s="310" t="str">
        <f>IF(DataGoesHere!B1030="","",DataGoesHere!A1030)</f>
        <v/>
      </c>
      <c r="CW1030" s="271">
        <f t="shared" ca="1" si="40"/>
        <v>9</v>
      </c>
      <c r="CX1030" s="272">
        <f t="shared" ca="1" si="41"/>
        <v>1.0625330005567626</v>
      </c>
      <c r="CY1030" s="266">
        <f>DataGoesHere!A1030</f>
        <v>1029</v>
      </c>
      <c r="CZ1030" s="19" t="str">
        <f>IF(DataGoesHere!B1030="","",DataGoesHere!B1030)</f>
        <v/>
      </c>
      <c r="DA1030" s="19" t="str">
        <f>IF(DataGoesHere!B1030="","",IF(AH$5="No",DataGoesHere!B1030,DataGoesHere!B1030-(AH$2*(DataGoesHere!A1030-1))))</f>
        <v/>
      </c>
      <c r="DB1030" s="19" t="str">
        <f>IF(DataGoesHere!B1030="","",IF(AO$9="No",DataGoesHere!B1030,DataGoesHere!B1030/CX1030))</f>
        <v/>
      </c>
      <c r="DC1030" s="19" t="str">
        <f>IF(DataGoesHere!B1030="","",IF(AO$9="No",DA1030,DA1030/CX1030))</f>
        <v/>
      </c>
      <c r="DD1030" s="293" t="str">
        <f>IF(CZ1030="",IF(COUNTIF(DD$2:DD1029,"Forecast")&lt;Output!E$43,"Forecast",""),"Actual")</f>
        <v/>
      </c>
      <c r="DF1030" s="19" t="str">
        <f>IF(DataGoesHere!B1029="",IF(DD1030="Forecast",(Output!$E$47*IntermediateCalcs!DH1029)+((1-Output!$E$47)*IntermediateCalcs!DF1029),""),(Output!$E$47*IntermediateCalcs!DB1029)+((1-Output!$E$47)*IntermediateCalcs!DF1029))</f>
        <v/>
      </c>
      <c r="DG1030" s="19" t="str">
        <f>IF(DataGoesHere!B1029="",IF(DD1030="Forecast",(Output!$G$47*(IntermediateCalcs!DF1030-IntermediateCalcs!DF1029))+((1-Output!$G$47)*IntermediateCalcs!DG1029),""),(Output!$G$47*(IntermediateCalcs!DF1030-IntermediateCalcs!DF1029))+((1-Output!$G$47)*IntermediateCalcs!DG1029))</f>
        <v/>
      </c>
      <c r="DH1030" s="19" t="str">
        <f>IF(DataGoesHere!B1029="",IF(DD1030="Forecast",DF1030+DG1030,""),DF1030+DG1030)</f>
        <v/>
      </c>
      <c r="DI1030" s="274" t="str">
        <f>IF(DH1030="","",IF(IntermediateCalcs!$AO$9="Yes",IntermediateCalcs!DH1030*$CX1030,IntermediateCalcs!DH1030))</f>
        <v/>
      </c>
      <c r="DJ1030" s="250" t="str">
        <f>IF(DataGoesHere!$B1030="","",($CZ1030-DI1030))</f>
        <v/>
      </c>
      <c r="DK1030" s="250" t="str">
        <f>IF(DataGoesHere!$B1030="","",ABS($CZ1030-DI1030))</f>
        <v/>
      </c>
      <c r="DL1030" s="250" t="str">
        <f>IF(DataGoesHere!$B1030="","",DK1030^2)</f>
        <v/>
      </c>
      <c r="DM1030" s="249" t="str">
        <f>IF(DataGoesHere!$B1030="","",DK1030/$CZ1030)</f>
        <v/>
      </c>
      <c r="DN1030" s="250" t="str">
        <f>IF(DataGoesHere!$B1030="","",SUM(DJ$2:DJ1030)/AVERAGE(DK:DK))</f>
        <v/>
      </c>
      <c r="DP1030" s="19" t="str">
        <f>IF(DataGoesHere!B1030="",IF($DD1030="Forecast",(Output!E$48*IntermediateCalcs!CY1030)+Output!G$48,""),(Output!E$48*IntermediateCalcs!CY1030)+Output!G$48)</f>
        <v/>
      </c>
      <c r="DQ1030" s="274" t="str">
        <f>IF(DP1030="","",IF(IntermediateCalcs!$AO$9="Yes",IntermediateCalcs!DP1030*$CX1030,IntermediateCalcs!DP1030))</f>
        <v/>
      </c>
      <c r="DR1030" s="250" t="str">
        <f>IF(DataGoesHere!$B1030="","",($CZ1030-DQ1030))</f>
        <v/>
      </c>
      <c r="DS1030" s="250" t="str">
        <f>IF(DataGoesHere!$B1030="","",ABS($CZ1030-DQ1030))</f>
        <v/>
      </c>
      <c r="DT1030" s="250" t="str">
        <f>IF(DataGoesHere!$B1030="","",DS1030^2)</f>
        <v/>
      </c>
      <c r="DU1030" s="249" t="str">
        <f>IF(DataGoesHere!$B1030="","",DS1030/$CZ1030)</f>
        <v/>
      </c>
      <c r="DV1030" s="250" t="str">
        <f>IF(DataGoesHere!$B1030="","",SUM(DR$2:DR1030)/AVERAGE(DS:DS))</f>
        <v/>
      </c>
      <c r="DX1030" s="19" t="str">
        <f>IF(DataGoesHere!$B1029="","",(DB1024*(Output!$O$49/Output!$P$49))+(IntermediateCalcs!DB1025*(Output!$M$49/Output!$P$49))+(IntermediateCalcs!DB1026*(Output!$K$49/Output!$P$49))+(DB1027*(Output!$I$49/Output!$P$49))+(IntermediateCalcs!DB1028*(Output!$G$49/Output!$P$49))+(IntermediateCalcs!DB1029*(Output!$E$49/Output!$P$49)))</f>
        <v/>
      </c>
      <c r="DY1030" s="274" t="str">
        <f>IF(DX1030="","",IF(IntermediateCalcs!$AO$9="Yes",IntermediateCalcs!DX1030*$CX1030,IntermediateCalcs!DX1030))</f>
        <v/>
      </c>
      <c r="DZ1030" s="250" t="str">
        <f>IF(DataGoesHere!$B1030="","",($CZ1030-DY1030))</f>
        <v/>
      </c>
      <c r="EA1030" s="250" t="str">
        <f>IF(DataGoesHere!$B1030="","",ABS($CZ1030-DY1030))</f>
        <v/>
      </c>
      <c r="EB1030" s="250" t="str">
        <f>IF(DataGoesHere!$B1030="","",EA1030^2)</f>
        <v/>
      </c>
      <c r="EC1030" s="249" t="str">
        <f>IF(DataGoesHere!$B1030="","",EA1030/$CZ1030)</f>
        <v/>
      </c>
      <c r="ED1030" s="250" t="str">
        <f>IF(DataGoesHere!$B1030="","",SUM(DZ$2:DZ1030)/AVERAGE(EA:EA))</f>
        <v/>
      </c>
    </row>
    <row r="1031" spans="20:134" x14ac:dyDescent="0.2">
      <c r="T1031" s="240"/>
      <c r="U1031" s="86"/>
      <c r="V1031" s="86"/>
      <c r="W1031" s="86"/>
      <c r="X1031" s="86"/>
      <c r="Y1031" s="86"/>
      <c r="Z1031" s="86"/>
      <c r="AA1031" s="86"/>
      <c r="AB1031" s="86"/>
      <c r="AC1031" s="245" t="str">
        <f>IF(DataGoesHere!$B1031="","",(DataGoesHere!$B1031/SUM(DataGoesHere!$B1022:'DataGoesHere'!$B1033)))</f>
        <v/>
      </c>
      <c r="AD1031" s="86"/>
      <c r="AE1031" s="241"/>
      <c r="CV1031" s="310" t="str">
        <f>IF(DataGoesHere!B1031="","",DataGoesHere!A1031)</f>
        <v/>
      </c>
      <c r="CW1031" s="271">
        <f t="shared" ca="1" si="40"/>
        <v>10</v>
      </c>
      <c r="CX1031" s="272">
        <f t="shared" ca="1" si="41"/>
        <v>0.92557634012077306</v>
      </c>
      <c r="CY1031" s="266">
        <f>DataGoesHere!A1031</f>
        <v>1030</v>
      </c>
      <c r="CZ1031" s="19" t="str">
        <f>IF(DataGoesHere!B1031="","",DataGoesHere!B1031)</f>
        <v/>
      </c>
      <c r="DA1031" s="19" t="str">
        <f>IF(DataGoesHere!B1031="","",IF(AH$5="No",DataGoesHere!B1031,DataGoesHere!B1031-(AH$2*(DataGoesHere!A1031-1))))</f>
        <v/>
      </c>
      <c r="DB1031" s="19" t="str">
        <f>IF(DataGoesHere!B1031="","",IF(AO$9="No",DataGoesHere!B1031,DataGoesHere!B1031/CX1031))</f>
        <v/>
      </c>
      <c r="DC1031" s="19" t="str">
        <f>IF(DataGoesHere!B1031="","",IF(AO$9="No",DA1031,DA1031/CX1031))</f>
        <v/>
      </c>
      <c r="DD1031" s="293" t="str">
        <f>IF(CZ1031="",IF(COUNTIF(DD$2:DD1030,"Forecast")&lt;Output!E$43,"Forecast",""),"Actual")</f>
        <v/>
      </c>
      <c r="DF1031" s="19" t="str">
        <f>IF(DataGoesHere!B1030="",IF(DD1031="Forecast",(Output!$E$47*IntermediateCalcs!DH1030)+((1-Output!$E$47)*IntermediateCalcs!DF1030),""),(Output!$E$47*IntermediateCalcs!DB1030)+((1-Output!$E$47)*IntermediateCalcs!DF1030))</f>
        <v/>
      </c>
      <c r="DG1031" s="19" t="str">
        <f>IF(DataGoesHere!B1030="",IF(DD1031="Forecast",(Output!$G$47*(IntermediateCalcs!DF1031-IntermediateCalcs!DF1030))+((1-Output!$G$47)*IntermediateCalcs!DG1030),""),(Output!$G$47*(IntermediateCalcs!DF1031-IntermediateCalcs!DF1030))+((1-Output!$G$47)*IntermediateCalcs!DG1030))</f>
        <v/>
      </c>
      <c r="DH1031" s="19" t="str">
        <f>IF(DataGoesHere!B1030="",IF(DD1031="Forecast",DF1031+DG1031,""),DF1031+DG1031)</f>
        <v/>
      </c>
      <c r="DI1031" s="274" t="str">
        <f>IF(DH1031="","",IF(IntermediateCalcs!$AO$9="Yes",IntermediateCalcs!DH1031*$CX1031,IntermediateCalcs!DH1031))</f>
        <v/>
      </c>
      <c r="DJ1031" s="250" t="str">
        <f>IF(DataGoesHere!$B1031="","",($CZ1031-DI1031))</f>
        <v/>
      </c>
      <c r="DK1031" s="250" t="str">
        <f>IF(DataGoesHere!$B1031="","",ABS($CZ1031-DI1031))</f>
        <v/>
      </c>
      <c r="DL1031" s="250" t="str">
        <f>IF(DataGoesHere!$B1031="","",DK1031^2)</f>
        <v/>
      </c>
      <c r="DM1031" s="249" t="str">
        <f>IF(DataGoesHere!$B1031="","",DK1031/$CZ1031)</f>
        <v/>
      </c>
      <c r="DN1031" s="250" t="str">
        <f>IF(DataGoesHere!$B1031="","",SUM(DJ$2:DJ1031)/AVERAGE(DK:DK))</f>
        <v/>
      </c>
      <c r="DP1031" s="19" t="str">
        <f>IF(DataGoesHere!B1031="",IF($DD1031="Forecast",(Output!E$48*IntermediateCalcs!CY1031)+Output!G$48,""),(Output!E$48*IntermediateCalcs!CY1031)+Output!G$48)</f>
        <v/>
      </c>
      <c r="DQ1031" s="274" t="str">
        <f>IF(DP1031="","",IF(IntermediateCalcs!$AO$9="Yes",IntermediateCalcs!DP1031*$CX1031,IntermediateCalcs!DP1031))</f>
        <v/>
      </c>
      <c r="DR1031" s="250" t="str">
        <f>IF(DataGoesHere!$B1031="","",($CZ1031-DQ1031))</f>
        <v/>
      </c>
      <c r="DS1031" s="250" t="str">
        <f>IF(DataGoesHere!$B1031="","",ABS($CZ1031-DQ1031))</f>
        <v/>
      </c>
      <c r="DT1031" s="250" t="str">
        <f>IF(DataGoesHere!$B1031="","",DS1031^2)</f>
        <v/>
      </c>
      <c r="DU1031" s="249" t="str">
        <f>IF(DataGoesHere!$B1031="","",DS1031/$CZ1031)</f>
        <v/>
      </c>
      <c r="DV1031" s="250" t="str">
        <f>IF(DataGoesHere!$B1031="","",SUM(DR$2:DR1031)/AVERAGE(DS:DS))</f>
        <v/>
      </c>
      <c r="DX1031" s="19" t="str">
        <f>IF(DataGoesHere!$B1030="","",(DB1025*(Output!$O$49/Output!$P$49))+(IntermediateCalcs!DB1026*(Output!$M$49/Output!$P$49))+(IntermediateCalcs!DB1027*(Output!$K$49/Output!$P$49))+(DB1028*(Output!$I$49/Output!$P$49))+(IntermediateCalcs!DB1029*(Output!$G$49/Output!$P$49))+(IntermediateCalcs!DB1030*(Output!$E$49/Output!$P$49)))</f>
        <v/>
      </c>
      <c r="DY1031" s="274" t="str">
        <f>IF(DX1031="","",IF(IntermediateCalcs!$AO$9="Yes",IntermediateCalcs!DX1031*$CX1031,IntermediateCalcs!DX1031))</f>
        <v/>
      </c>
      <c r="DZ1031" s="250" t="str">
        <f>IF(DataGoesHere!$B1031="","",($CZ1031-DY1031))</f>
        <v/>
      </c>
      <c r="EA1031" s="250" t="str">
        <f>IF(DataGoesHere!$B1031="","",ABS($CZ1031-DY1031))</f>
        <v/>
      </c>
      <c r="EB1031" s="250" t="str">
        <f>IF(DataGoesHere!$B1031="","",EA1031^2)</f>
        <v/>
      </c>
      <c r="EC1031" s="249" t="str">
        <f>IF(DataGoesHere!$B1031="","",EA1031/$CZ1031)</f>
        <v/>
      </c>
      <c r="ED1031" s="250" t="str">
        <f>IF(DataGoesHere!$B1031="","",SUM(DZ$2:DZ1031)/AVERAGE(EA:EA))</f>
        <v/>
      </c>
    </row>
    <row r="1032" spans="20:134" x14ac:dyDescent="0.2">
      <c r="T1032" s="240"/>
      <c r="U1032" s="86"/>
      <c r="V1032" s="86"/>
      <c r="W1032" s="86"/>
      <c r="X1032" s="86"/>
      <c r="Y1032" s="86"/>
      <c r="Z1032" s="86"/>
      <c r="AA1032" s="86"/>
      <c r="AB1032" s="86"/>
      <c r="AC1032" s="86"/>
      <c r="AD1032" s="245" t="str">
        <f>IF(DataGoesHere!$B1032="","",(DataGoesHere!$B1032/SUM(DataGoesHere!$B1022:'DataGoesHere'!$B1033)))</f>
        <v/>
      </c>
      <c r="AE1032" s="241"/>
      <c r="CV1032" s="310" t="str">
        <f>IF(DataGoesHere!B1032="","",DataGoesHere!A1032)</f>
        <v/>
      </c>
      <c r="CW1032" s="271">
        <f t="shared" ca="1" si="40"/>
        <v>11</v>
      </c>
      <c r="CX1032" s="272">
        <f t="shared" ca="1" si="41"/>
        <v>0.97463169608807265</v>
      </c>
      <c r="CY1032" s="266">
        <f>DataGoesHere!A1032</f>
        <v>1031</v>
      </c>
      <c r="CZ1032" s="19" t="str">
        <f>IF(DataGoesHere!B1032="","",DataGoesHere!B1032)</f>
        <v/>
      </c>
      <c r="DA1032" s="19" t="str">
        <f>IF(DataGoesHere!B1032="","",IF(AH$5="No",DataGoesHere!B1032,DataGoesHere!B1032-(AH$2*(DataGoesHere!A1032-1))))</f>
        <v/>
      </c>
      <c r="DB1032" s="19" t="str">
        <f>IF(DataGoesHere!B1032="","",IF(AO$9="No",DataGoesHere!B1032,DataGoesHere!B1032/CX1032))</f>
        <v/>
      </c>
      <c r="DC1032" s="19" t="str">
        <f>IF(DataGoesHere!B1032="","",IF(AO$9="No",DA1032,DA1032/CX1032))</f>
        <v/>
      </c>
      <c r="DD1032" s="293" t="str">
        <f>IF(CZ1032="",IF(COUNTIF(DD$2:DD1031,"Forecast")&lt;Output!E$43,"Forecast",""),"Actual")</f>
        <v/>
      </c>
      <c r="DF1032" s="19" t="str">
        <f>IF(DataGoesHere!B1031="",IF(DD1032="Forecast",(Output!$E$47*IntermediateCalcs!DH1031)+((1-Output!$E$47)*IntermediateCalcs!DF1031),""),(Output!$E$47*IntermediateCalcs!DB1031)+((1-Output!$E$47)*IntermediateCalcs!DF1031))</f>
        <v/>
      </c>
      <c r="DG1032" s="19" t="str">
        <f>IF(DataGoesHere!B1031="",IF(DD1032="Forecast",(Output!$G$47*(IntermediateCalcs!DF1032-IntermediateCalcs!DF1031))+((1-Output!$G$47)*IntermediateCalcs!DG1031),""),(Output!$G$47*(IntermediateCalcs!DF1032-IntermediateCalcs!DF1031))+((1-Output!$G$47)*IntermediateCalcs!DG1031))</f>
        <v/>
      </c>
      <c r="DH1032" s="19" t="str">
        <f>IF(DataGoesHere!B1031="",IF(DD1032="Forecast",DF1032+DG1032,""),DF1032+DG1032)</f>
        <v/>
      </c>
      <c r="DI1032" s="274" t="str">
        <f>IF(DH1032="","",IF(IntermediateCalcs!$AO$9="Yes",IntermediateCalcs!DH1032*$CX1032,IntermediateCalcs!DH1032))</f>
        <v/>
      </c>
      <c r="DJ1032" s="250" t="str">
        <f>IF(DataGoesHere!$B1032="","",($CZ1032-DI1032))</f>
        <v/>
      </c>
      <c r="DK1032" s="250" t="str">
        <f>IF(DataGoesHere!$B1032="","",ABS($CZ1032-DI1032))</f>
        <v/>
      </c>
      <c r="DL1032" s="250" t="str">
        <f>IF(DataGoesHere!$B1032="","",DK1032^2)</f>
        <v/>
      </c>
      <c r="DM1032" s="249" t="str">
        <f>IF(DataGoesHere!$B1032="","",DK1032/$CZ1032)</f>
        <v/>
      </c>
      <c r="DN1032" s="250" t="str">
        <f>IF(DataGoesHere!$B1032="","",SUM(DJ$2:DJ1032)/AVERAGE(DK:DK))</f>
        <v/>
      </c>
      <c r="DP1032" s="19" t="str">
        <f>IF(DataGoesHere!B1032="",IF($DD1032="Forecast",(Output!E$48*IntermediateCalcs!CY1032)+Output!G$48,""),(Output!E$48*IntermediateCalcs!CY1032)+Output!G$48)</f>
        <v/>
      </c>
      <c r="DQ1032" s="274" t="str">
        <f>IF(DP1032="","",IF(IntermediateCalcs!$AO$9="Yes",IntermediateCalcs!DP1032*$CX1032,IntermediateCalcs!DP1032))</f>
        <v/>
      </c>
      <c r="DR1032" s="250" t="str">
        <f>IF(DataGoesHere!$B1032="","",($CZ1032-DQ1032))</f>
        <v/>
      </c>
      <c r="DS1032" s="250" t="str">
        <f>IF(DataGoesHere!$B1032="","",ABS($CZ1032-DQ1032))</f>
        <v/>
      </c>
      <c r="DT1032" s="250" t="str">
        <f>IF(DataGoesHere!$B1032="","",DS1032^2)</f>
        <v/>
      </c>
      <c r="DU1032" s="249" t="str">
        <f>IF(DataGoesHere!$B1032="","",DS1032/$CZ1032)</f>
        <v/>
      </c>
      <c r="DV1032" s="250" t="str">
        <f>IF(DataGoesHere!$B1032="","",SUM(DR$2:DR1032)/AVERAGE(DS:DS))</f>
        <v/>
      </c>
      <c r="DX1032" s="19" t="str">
        <f>IF(DataGoesHere!$B1031="","",(DB1026*(Output!$O$49/Output!$P$49))+(IntermediateCalcs!DB1027*(Output!$M$49/Output!$P$49))+(IntermediateCalcs!DB1028*(Output!$K$49/Output!$P$49))+(DB1029*(Output!$I$49/Output!$P$49))+(IntermediateCalcs!DB1030*(Output!$G$49/Output!$P$49))+(IntermediateCalcs!DB1031*(Output!$E$49/Output!$P$49)))</f>
        <v/>
      </c>
      <c r="DY1032" s="274" t="str">
        <f>IF(DX1032="","",IF(IntermediateCalcs!$AO$9="Yes",IntermediateCalcs!DX1032*$CX1032,IntermediateCalcs!DX1032))</f>
        <v/>
      </c>
      <c r="DZ1032" s="250" t="str">
        <f>IF(DataGoesHere!$B1032="","",($CZ1032-DY1032))</f>
        <v/>
      </c>
      <c r="EA1032" s="250" t="str">
        <f>IF(DataGoesHere!$B1032="","",ABS($CZ1032-DY1032))</f>
        <v/>
      </c>
      <c r="EB1032" s="250" t="str">
        <f>IF(DataGoesHere!$B1032="","",EA1032^2)</f>
        <v/>
      </c>
      <c r="EC1032" s="249" t="str">
        <f>IF(DataGoesHere!$B1032="","",EA1032/$CZ1032)</f>
        <v/>
      </c>
      <c r="ED1032" s="250" t="str">
        <f>IF(DataGoesHere!$B1032="","",SUM(DZ$2:DZ1032)/AVERAGE(EA:EA))</f>
        <v/>
      </c>
    </row>
    <row r="1033" spans="20:134" x14ac:dyDescent="0.2">
      <c r="T1033" s="242"/>
      <c r="U1033" s="243"/>
      <c r="V1033" s="243"/>
      <c r="W1033" s="243"/>
      <c r="X1033" s="243"/>
      <c r="Y1033" s="243"/>
      <c r="Z1033" s="243"/>
      <c r="AA1033" s="243"/>
      <c r="AB1033" s="243"/>
      <c r="AC1033" s="243"/>
      <c r="AD1033" s="243"/>
      <c r="AE1033" s="246" t="str">
        <f>IF(DataGoesHere!$B1033="","",(DataGoesHere!$B1033/SUM(DataGoesHere!$B1022:'DataGoesHere'!$B1033)))</f>
        <v/>
      </c>
      <c r="CV1033" s="310" t="str">
        <f>IF(DataGoesHere!B1033="","",DataGoesHere!A1033)</f>
        <v/>
      </c>
      <c r="CW1033" s="271">
        <f t="shared" ca="1" si="40"/>
        <v>12</v>
      </c>
      <c r="CX1033" s="272">
        <f t="shared" ca="1" si="41"/>
        <v>1.0054005237672714</v>
      </c>
      <c r="CY1033" s="266">
        <f>DataGoesHere!A1033</f>
        <v>1032</v>
      </c>
      <c r="CZ1033" s="19" t="str">
        <f>IF(DataGoesHere!B1033="","",DataGoesHere!B1033)</f>
        <v/>
      </c>
      <c r="DA1033" s="19" t="str">
        <f>IF(DataGoesHere!B1033="","",IF(AH$5="No",DataGoesHere!B1033,DataGoesHere!B1033-(AH$2*(DataGoesHere!A1033-1))))</f>
        <v/>
      </c>
      <c r="DB1033" s="19" t="str">
        <f>IF(DataGoesHere!B1033="","",IF(AO$9="No",DataGoesHere!B1033,DataGoesHere!B1033/CX1033))</f>
        <v/>
      </c>
      <c r="DC1033" s="19" t="str">
        <f>IF(DataGoesHere!B1033="","",IF(AO$9="No",DA1033,DA1033/CX1033))</f>
        <v/>
      </c>
      <c r="DD1033" s="293" t="str">
        <f>IF(CZ1033="",IF(COUNTIF(DD$2:DD1032,"Forecast")&lt;Output!E$43,"Forecast",""),"Actual")</f>
        <v/>
      </c>
      <c r="DF1033" s="19" t="str">
        <f>IF(DataGoesHere!B1032="",IF(DD1033="Forecast",(Output!$E$47*IntermediateCalcs!DH1032)+((1-Output!$E$47)*IntermediateCalcs!DF1032),""),(Output!$E$47*IntermediateCalcs!DB1032)+((1-Output!$E$47)*IntermediateCalcs!DF1032))</f>
        <v/>
      </c>
      <c r="DG1033" s="19" t="str">
        <f>IF(DataGoesHere!B1032="",IF(DD1033="Forecast",(Output!$G$47*(IntermediateCalcs!DF1033-IntermediateCalcs!DF1032))+((1-Output!$G$47)*IntermediateCalcs!DG1032),""),(Output!$G$47*(IntermediateCalcs!DF1033-IntermediateCalcs!DF1032))+((1-Output!$G$47)*IntermediateCalcs!DG1032))</f>
        <v/>
      </c>
      <c r="DH1033" s="19" t="str">
        <f>IF(DataGoesHere!B1032="",IF(DD1033="Forecast",DF1033+DG1033,""),DF1033+DG1033)</f>
        <v/>
      </c>
      <c r="DI1033" s="274" t="str">
        <f>IF(DH1033="","",IF(IntermediateCalcs!$AO$9="Yes",IntermediateCalcs!DH1033*$CX1033,IntermediateCalcs!DH1033))</f>
        <v/>
      </c>
      <c r="DJ1033" s="250" t="str">
        <f>IF(DataGoesHere!$B1033="","",($CZ1033-DI1033))</f>
        <v/>
      </c>
      <c r="DK1033" s="250" t="str">
        <f>IF(DataGoesHere!$B1033="","",ABS($CZ1033-DI1033))</f>
        <v/>
      </c>
      <c r="DL1033" s="250" t="str">
        <f>IF(DataGoesHere!$B1033="","",DK1033^2)</f>
        <v/>
      </c>
      <c r="DM1033" s="249" t="str">
        <f>IF(DataGoesHere!$B1033="","",DK1033/$CZ1033)</f>
        <v/>
      </c>
      <c r="DN1033" s="250" t="str">
        <f>IF(DataGoesHere!$B1033="","",SUM(DJ$2:DJ1033)/AVERAGE(DK:DK))</f>
        <v/>
      </c>
      <c r="DP1033" s="19" t="str">
        <f>IF(DataGoesHere!B1033="",IF($DD1033="Forecast",(Output!E$48*IntermediateCalcs!CY1033)+Output!G$48,""),(Output!E$48*IntermediateCalcs!CY1033)+Output!G$48)</f>
        <v/>
      </c>
      <c r="DQ1033" s="274" t="str">
        <f>IF(DP1033="","",IF(IntermediateCalcs!$AO$9="Yes",IntermediateCalcs!DP1033*$CX1033,IntermediateCalcs!DP1033))</f>
        <v/>
      </c>
      <c r="DR1033" s="250" t="str">
        <f>IF(DataGoesHere!$B1033="","",($CZ1033-DQ1033))</f>
        <v/>
      </c>
      <c r="DS1033" s="250" t="str">
        <f>IF(DataGoesHere!$B1033="","",ABS($CZ1033-DQ1033))</f>
        <v/>
      </c>
      <c r="DT1033" s="250" t="str">
        <f>IF(DataGoesHere!$B1033="","",DS1033^2)</f>
        <v/>
      </c>
      <c r="DU1033" s="249" t="str">
        <f>IF(DataGoesHere!$B1033="","",DS1033/$CZ1033)</f>
        <v/>
      </c>
      <c r="DV1033" s="250" t="str">
        <f>IF(DataGoesHere!$B1033="","",SUM(DR$2:DR1033)/AVERAGE(DS:DS))</f>
        <v/>
      </c>
      <c r="DX1033" s="19" t="str">
        <f>IF(DataGoesHere!$B1032="","",(DB1027*(Output!$O$49/Output!$P$49))+(IntermediateCalcs!DB1028*(Output!$M$49/Output!$P$49))+(IntermediateCalcs!DB1029*(Output!$K$49/Output!$P$49))+(DB1030*(Output!$I$49/Output!$P$49))+(IntermediateCalcs!DB1031*(Output!$G$49/Output!$P$49))+(IntermediateCalcs!DB1032*(Output!$E$49/Output!$P$49)))</f>
        <v/>
      </c>
      <c r="DY1033" s="274" t="str">
        <f>IF(DX1033="","",IF(IntermediateCalcs!$AO$9="Yes",IntermediateCalcs!DX1033*$CX1033,IntermediateCalcs!DX1033))</f>
        <v/>
      </c>
      <c r="DZ1033" s="250" t="str">
        <f>IF(DataGoesHere!$B1033="","",($CZ1033-DY1033))</f>
        <v/>
      </c>
      <c r="EA1033" s="250" t="str">
        <f>IF(DataGoesHere!$B1033="","",ABS($CZ1033-DY1033))</f>
        <v/>
      </c>
      <c r="EB1033" s="250" t="str">
        <f>IF(DataGoesHere!$B1033="","",EA1033^2)</f>
        <v/>
      </c>
      <c r="EC1033" s="249" t="str">
        <f>IF(DataGoesHere!$B1033="","",EA1033/$CZ1033)</f>
        <v/>
      </c>
      <c r="ED1033" s="250" t="str">
        <f>IF(DataGoesHere!$B1033="","",SUM(DZ$2:DZ1033)/AVERAGE(EA:EA))</f>
        <v/>
      </c>
    </row>
    <row r="1034" spans="20:134" x14ac:dyDescent="0.2">
      <c r="T1034" s="244" t="str">
        <f>IF(DataGoesHere!$B1034="","",(DataGoesHere!$B1034/SUM(DataGoesHere!$B1034:'DataGoesHere'!$B1045)))</f>
        <v/>
      </c>
      <c r="U1034" s="238"/>
      <c r="V1034" s="238"/>
      <c r="W1034" s="238"/>
      <c r="X1034" s="238"/>
      <c r="Y1034" s="238"/>
      <c r="Z1034" s="238"/>
      <c r="AA1034" s="238"/>
      <c r="AB1034" s="238"/>
      <c r="AC1034" s="238"/>
      <c r="AD1034" s="238"/>
      <c r="AE1034" s="239"/>
      <c r="CV1034" s="310" t="str">
        <f>IF(DataGoesHere!B1034="","",DataGoesHere!A1034)</f>
        <v/>
      </c>
      <c r="CW1034" s="271">
        <f t="shared" ca="1" si="40"/>
        <v>1</v>
      </c>
      <c r="CX1034" s="272">
        <f t="shared" ca="1" si="41"/>
        <v>1.3236179355303281</v>
      </c>
      <c r="CY1034" s="266">
        <f>DataGoesHere!A1034</f>
        <v>1033</v>
      </c>
      <c r="CZ1034" s="19" t="str">
        <f>IF(DataGoesHere!B1034="","",DataGoesHere!B1034)</f>
        <v/>
      </c>
      <c r="DA1034" s="19" t="str">
        <f>IF(DataGoesHere!B1034="","",IF(AH$5="No",DataGoesHere!B1034,DataGoesHere!B1034-(AH$2*(DataGoesHere!A1034-1))))</f>
        <v/>
      </c>
      <c r="DB1034" s="19" t="str">
        <f>IF(DataGoesHere!B1034="","",IF(AO$9="No",DataGoesHere!B1034,DataGoesHere!B1034/CX1034))</f>
        <v/>
      </c>
      <c r="DC1034" s="19" t="str">
        <f>IF(DataGoesHere!B1034="","",IF(AO$9="No",DA1034,DA1034/CX1034))</f>
        <v/>
      </c>
      <c r="DD1034" s="293" t="str">
        <f>IF(CZ1034="",IF(COUNTIF(DD$2:DD1033,"Forecast")&lt;Output!E$43,"Forecast",""),"Actual")</f>
        <v/>
      </c>
      <c r="DF1034" s="19" t="str">
        <f>IF(DataGoesHere!B1033="",IF(DD1034="Forecast",(Output!$E$47*IntermediateCalcs!DH1033)+((1-Output!$E$47)*IntermediateCalcs!DF1033),""),(Output!$E$47*IntermediateCalcs!DB1033)+((1-Output!$E$47)*IntermediateCalcs!DF1033))</f>
        <v/>
      </c>
      <c r="DG1034" s="19" t="str">
        <f>IF(DataGoesHere!B1033="",IF(DD1034="Forecast",(Output!$G$47*(IntermediateCalcs!DF1034-IntermediateCalcs!DF1033))+((1-Output!$G$47)*IntermediateCalcs!DG1033),""),(Output!$G$47*(IntermediateCalcs!DF1034-IntermediateCalcs!DF1033))+((1-Output!$G$47)*IntermediateCalcs!DG1033))</f>
        <v/>
      </c>
      <c r="DH1034" s="19" t="str">
        <f>IF(DataGoesHere!B1033="",IF(DD1034="Forecast",DF1034+DG1034,""),DF1034+DG1034)</f>
        <v/>
      </c>
      <c r="DI1034" s="274" t="str">
        <f>IF(DH1034="","",IF(IntermediateCalcs!$AO$9="Yes",IntermediateCalcs!DH1034*$CX1034,IntermediateCalcs!DH1034))</f>
        <v/>
      </c>
      <c r="DJ1034" s="250" t="str">
        <f>IF(DataGoesHere!$B1034="","",($CZ1034-DI1034))</f>
        <v/>
      </c>
      <c r="DK1034" s="250" t="str">
        <f>IF(DataGoesHere!$B1034="","",ABS($CZ1034-DI1034))</f>
        <v/>
      </c>
      <c r="DL1034" s="250" t="str">
        <f>IF(DataGoesHere!$B1034="","",DK1034^2)</f>
        <v/>
      </c>
      <c r="DM1034" s="249" t="str">
        <f>IF(DataGoesHere!$B1034="","",DK1034/$CZ1034)</f>
        <v/>
      </c>
      <c r="DN1034" s="250" t="str">
        <f>IF(DataGoesHere!$B1034="","",SUM(DJ$2:DJ1034)/AVERAGE(DK:DK))</f>
        <v/>
      </c>
      <c r="DP1034" s="19" t="str">
        <f>IF(DataGoesHere!B1034="",IF($DD1034="Forecast",(Output!E$48*IntermediateCalcs!CY1034)+Output!G$48,""),(Output!E$48*IntermediateCalcs!CY1034)+Output!G$48)</f>
        <v/>
      </c>
      <c r="DQ1034" s="274" t="str">
        <f>IF(DP1034="","",IF(IntermediateCalcs!$AO$9="Yes",IntermediateCalcs!DP1034*$CX1034,IntermediateCalcs!DP1034))</f>
        <v/>
      </c>
      <c r="DR1034" s="250" t="str">
        <f>IF(DataGoesHere!$B1034="","",($CZ1034-DQ1034))</f>
        <v/>
      </c>
      <c r="DS1034" s="250" t="str">
        <f>IF(DataGoesHere!$B1034="","",ABS($CZ1034-DQ1034))</f>
        <v/>
      </c>
      <c r="DT1034" s="250" t="str">
        <f>IF(DataGoesHere!$B1034="","",DS1034^2)</f>
        <v/>
      </c>
      <c r="DU1034" s="249" t="str">
        <f>IF(DataGoesHere!$B1034="","",DS1034/$CZ1034)</f>
        <v/>
      </c>
      <c r="DV1034" s="250" t="str">
        <f>IF(DataGoesHere!$B1034="","",SUM(DR$2:DR1034)/AVERAGE(DS:DS))</f>
        <v/>
      </c>
      <c r="DX1034" s="19" t="str">
        <f>IF(DataGoesHere!$B1033="","",(DB1028*(Output!$O$49/Output!$P$49))+(IntermediateCalcs!DB1029*(Output!$M$49/Output!$P$49))+(IntermediateCalcs!DB1030*(Output!$K$49/Output!$P$49))+(DB1031*(Output!$I$49/Output!$P$49))+(IntermediateCalcs!DB1032*(Output!$G$49/Output!$P$49))+(IntermediateCalcs!DB1033*(Output!$E$49/Output!$P$49)))</f>
        <v/>
      </c>
      <c r="DY1034" s="274" t="str">
        <f>IF(DX1034="","",IF(IntermediateCalcs!$AO$9="Yes",IntermediateCalcs!DX1034*$CX1034,IntermediateCalcs!DX1034))</f>
        <v/>
      </c>
      <c r="DZ1034" s="250" t="str">
        <f>IF(DataGoesHere!$B1034="","",($CZ1034-DY1034))</f>
        <v/>
      </c>
      <c r="EA1034" s="250" t="str">
        <f>IF(DataGoesHere!$B1034="","",ABS($CZ1034-DY1034))</f>
        <v/>
      </c>
      <c r="EB1034" s="250" t="str">
        <f>IF(DataGoesHere!$B1034="","",EA1034^2)</f>
        <v/>
      </c>
      <c r="EC1034" s="249" t="str">
        <f>IF(DataGoesHere!$B1034="","",EA1034/$CZ1034)</f>
        <v/>
      </c>
      <c r="ED1034" s="250" t="str">
        <f>IF(DataGoesHere!$B1034="","",SUM(DZ$2:DZ1034)/AVERAGE(EA:EA))</f>
        <v/>
      </c>
    </row>
    <row r="1035" spans="20:134" x14ac:dyDescent="0.2">
      <c r="T1035" s="240"/>
      <c r="U1035" s="245" t="str">
        <f>IF(DataGoesHere!$B1035="","",(DataGoesHere!$B1035/SUM(DataGoesHere!$B1035:'DataGoesHere'!$B1045)))</f>
        <v/>
      </c>
      <c r="V1035" s="86"/>
      <c r="W1035" s="86"/>
      <c r="X1035" s="86"/>
      <c r="Y1035" s="86"/>
      <c r="Z1035" s="86"/>
      <c r="AA1035" s="86"/>
      <c r="AB1035" s="86"/>
      <c r="AC1035" s="86"/>
      <c r="AD1035" s="86"/>
      <c r="AE1035" s="241"/>
      <c r="CV1035" s="310" t="str">
        <f>IF(DataGoesHere!B1035="","",DataGoesHere!A1035)</f>
        <v/>
      </c>
      <c r="CW1035" s="271">
        <f t="shared" ca="1" si="40"/>
        <v>2</v>
      </c>
      <c r="CX1035" s="272">
        <f t="shared" ca="1" si="41"/>
        <v>0.80574490527728204</v>
      </c>
      <c r="CY1035" s="266">
        <f>DataGoesHere!A1035</f>
        <v>1034</v>
      </c>
      <c r="CZ1035" s="19" t="str">
        <f>IF(DataGoesHere!B1035="","",DataGoesHere!B1035)</f>
        <v/>
      </c>
      <c r="DA1035" s="19" t="str">
        <f>IF(DataGoesHere!B1035="","",IF(AH$5="No",DataGoesHere!B1035,DataGoesHere!B1035-(AH$2*(DataGoesHere!A1035-1))))</f>
        <v/>
      </c>
      <c r="DB1035" s="19" t="str">
        <f>IF(DataGoesHere!B1035="","",IF(AO$9="No",DataGoesHere!B1035,DataGoesHere!B1035/CX1035))</f>
        <v/>
      </c>
      <c r="DC1035" s="19" t="str">
        <f>IF(DataGoesHere!B1035="","",IF(AO$9="No",DA1035,DA1035/CX1035))</f>
        <v/>
      </c>
      <c r="DD1035" s="293" t="str">
        <f>IF(CZ1035="",IF(COUNTIF(DD$2:DD1034,"Forecast")&lt;Output!E$43,"Forecast",""),"Actual")</f>
        <v/>
      </c>
      <c r="DF1035" s="19" t="str">
        <f>IF(DataGoesHere!B1034="",IF(DD1035="Forecast",(Output!$E$47*IntermediateCalcs!DH1034)+((1-Output!$E$47)*IntermediateCalcs!DF1034),""),(Output!$E$47*IntermediateCalcs!DB1034)+((1-Output!$E$47)*IntermediateCalcs!DF1034))</f>
        <v/>
      </c>
      <c r="DG1035" s="19" t="str">
        <f>IF(DataGoesHere!B1034="",IF(DD1035="Forecast",(Output!$G$47*(IntermediateCalcs!DF1035-IntermediateCalcs!DF1034))+((1-Output!$G$47)*IntermediateCalcs!DG1034),""),(Output!$G$47*(IntermediateCalcs!DF1035-IntermediateCalcs!DF1034))+((1-Output!$G$47)*IntermediateCalcs!DG1034))</f>
        <v/>
      </c>
      <c r="DH1035" s="19" t="str">
        <f>IF(DataGoesHere!B1034="",IF(DD1035="Forecast",DF1035+DG1035,""),DF1035+DG1035)</f>
        <v/>
      </c>
      <c r="DI1035" s="274" t="str">
        <f>IF(DH1035="","",IF(IntermediateCalcs!$AO$9="Yes",IntermediateCalcs!DH1035*$CX1035,IntermediateCalcs!DH1035))</f>
        <v/>
      </c>
      <c r="DJ1035" s="250" t="str">
        <f>IF(DataGoesHere!$B1035="","",($CZ1035-DI1035))</f>
        <v/>
      </c>
      <c r="DK1035" s="250" t="str">
        <f>IF(DataGoesHere!$B1035="","",ABS($CZ1035-DI1035))</f>
        <v/>
      </c>
      <c r="DL1035" s="250" t="str">
        <f>IF(DataGoesHere!$B1035="","",DK1035^2)</f>
        <v/>
      </c>
      <c r="DM1035" s="249" t="str">
        <f>IF(DataGoesHere!$B1035="","",DK1035/$CZ1035)</f>
        <v/>
      </c>
      <c r="DN1035" s="250" t="str">
        <f>IF(DataGoesHere!$B1035="","",SUM(DJ$2:DJ1035)/AVERAGE(DK:DK))</f>
        <v/>
      </c>
      <c r="DP1035" s="19" t="str">
        <f>IF(DataGoesHere!B1035="",IF($DD1035="Forecast",(Output!E$48*IntermediateCalcs!CY1035)+Output!G$48,""),(Output!E$48*IntermediateCalcs!CY1035)+Output!G$48)</f>
        <v/>
      </c>
      <c r="DQ1035" s="274" t="str">
        <f>IF(DP1035="","",IF(IntermediateCalcs!$AO$9="Yes",IntermediateCalcs!DP1035*$CX1035,IntermediateCalcs!DP1035))</f>
        <v/>
      </c>
      <c r="DR1035" s="250" t="str">
        <f>IF(DataGoesHere!$B1035="","",($CZ1035-DQ1035))</f>
        <v/>
      </c>
      <c r="DS1035" s="250" t="str">
        <f>IF(DataGoesHere!$B1035="","",ABS($CZ1035-DQ1035))</f>
        <v/>
      </c>
      <c r="DT1035" s="250" t="str">
        <f>IF(DataGoesHere!$B1035="","",DS1035^2)</f>
        <v/>
      </c>
      <c r="DU1035" s="249" t="str">
        <f>IF(DataGoesHere!$B1035="","",DS1035/$CZ1035)</f>
        <v/>
      </c>
      <c r="DV1035" s="250" t="str">
        <f>IF(DataGoesHere!$B1035="","",SUM(DR$2:DR1035)/AVERAGE(DS:DS))</f>
        <v/>
      </c>
      <c r="DX1035" s="19" t="str">
        <f>IF(DataGoesHere!$B1034="","",(DB1029*(Output!$O$49/Output!$P$49))+(IntermediateCalcs!DB1030*(Output!$M$49/Output!$P$49))+(IntermediateCalcs!DB1031*(Output!$K$49/Output!$P$49))+(DB1032*(Output!$I$49/Output!$P$49))+(IntermediateCalcs!DB1033*(Output!$G$49/Output!$P$49))+(IntermediateCalcs!DB1034*(Output!$E$49/Output!$P$49)))</f>
        <v/>
      </c>
      <c r="DY1035" s="274" t="str">
        <f>IF(DX1035="","",IF(IntermediateCalcs!$AO$9="Yes",IntermediateCalcs!DX1035*$CX1035,IntermediateCalcs!DX1035))</f>
        <v/>
      </c>
      <c r="DZ1035" s="250" t="str">
        <f>IF(DataGoesHere!$B1035="","",($CZ1035-DY1035))</f>
        <v/>
      </c>
      <c r="EA1035" s="250" t="str">
        <f>IF(DataGoesHere!$B1035="","",ABS($CZ1035-DY1035))</f>
        <v/>
      </c>
      <c r="EB1035" s="250" t="str">
        <f>IF(DataGoesHere!$B1035="","",EA1035^2)</f>
        <v/>
      </c>
      <c r="EC1035" s="249" t="str">
        <f>IF(DataGoesHere!$B1035="","",EA1035/$CZ1035)</f>
        <v/>
      </c>
      <c r="ED1035" s="250" t="str">
        <f>IF(DataGoesHere!$B1035="","",SUM(DZ$2:DZ1035)/AVERAGE(EA:EA))</f>
        <v/>
      </c>
    </row>
    <row r="1036" spans="20:134" x14ac:dyDescent="0.2">
      <c r="T1036" s="240"/>
      <c r="U1036" s="86"/>
      <c r="V1036" s="245" t="str">
        <f>IF(DataGoesHere!$B1036="","",(DataGoesHere!$B1036/SUM(DataGoesHere!$B1034:'DataGoesHere'!$B1045)))</f>
        <v/>
      </c>
      <c r="W1036" s="86"/>
      <c r="X1036" s="86"/>
      <c r="Y1036" s="86"/>
      <c r="Z1036" s="86"/>
      <c r="AA1036" s="86"/>
      <c r="AB1036" s="86"/>
      <c r="AC1036" s="86"/>
      <c r="AD1036" s="86"/>
      <c r="AE1036" s="241"/>
      <c r="CV1036" s="310" t="str">
        <f>IF(DataGoesHere!B1036="","",DataGoesHere!A1036)</f>
        <v/>
      </c>
      <c r="CW1036" s="271">
        <f t="shared" ca="1" si="40"/>
        <v>3</v>
      </c>
      <c r="CX1036" s="272">
        <f t="shared" ca="1" si="41"/>
        <v>0.79862940076451561</v>
      </c>
      <c r="CY1036" s="266">
        <f>DataGoesHere!A1036</f>
        <v>1035</v>
      </c>
      <c r="CZ1036" s="19" t="str">
        <f>IF(DataGoesHere!B1036="","",DataGoesHere!B1036)</f>
        <v/>
      </c>
      <c r="DA1036" s="19" t="str">
        <f>IF(DataGoesHere!B1036="","",IF(AH$5="No",DataGoesHere!B1036,DataGoesHere!B1036-(AH$2*(DataGoesHere!A1036-1))))</f>
        <v/>
      </c>
      <c r="DB1036" s="19" t="str">
        <f>IF(DataGoesHere!B1036="","",IF(AO$9="No",DataGoesHere!B1036,DataGoesHere!B1036/CX1036))</f>
        <v/>
      </c>
      <c r="DC1036" s="19" t="str">
        <f>IF(DataGoesHere!B1036="","",IF(AO$9="No",DA1036,DA1036/CX1036))</f>
        <v/>
      </c>
      <c r="DD1036" s="293" t="str">
        <f>IF(CZ1036="",IF(COUNTIF(DD$2:DD1035,"Forecast")&lt;Output!E$43,"Forecast",""),"Actual")</f>
        <v/>
      </c>
      <c r="DF1036" s="19" t="str">
        <f>IF(DataGoesHere!B1035="",IF(DD1036="Forecast",(Output!$E$47*IntermediateCalcs!DH1035)+((1-Output!$E$47)*IntermediateCalcs!DF1035),""),(Output!$E$47*IntermediateCalcs!DB1035)+((1-Output!$E$47)*IntermediateCalcs!DF1035))</f>
        <v/>
      </c>
      <c r="DG1036" s="19" t="str">
        <f>IF(DataGoesHere!B1035="",IF(DD1036="Forecast",(Output!$G$47*(IntermediateCalcs!DF1036-IntermediateCalcs!DF1035))+((1-Output!$G$47)*IntermediateCalcs!DG1035),""),(Output!$G$47*(IntermediateCalcs!DF1036-IntermediateCalcs!DF1035))+((1-Output!$G$47)*IntermediateCalcs!DG1035))</f>
        <v/>
      </c>
      <c r="DH1036" s="19" t="str">
        <f>IF(DataGoesHere!B1035="",IF(DD1036="Forecast",DF1036+DG1036,""),DF1036+DG1036)</f>
        <v/>
      </c>
      <c r="DI1036" s="274" t="str">
        <f>IF(DH1036="","",IF(IntermediateCalcs!$AO$9="Yes",IntermediateCalcs!DH1036*$CX1036,IntermediateCalcs!DH1036))</f>
        <v/>
      </c>
      <c r="DJ1036" s="250" t="str">
        <f>IF(DataGoesHere!$B1036="","",($CZ1036-DI1036))</f>
        <v/>
      </c>
      <c r="DK1036" s="250" t="str">
        <f>IF(DataGoesHere!$B1036="","",ABS($CZ1036-DI1036))</f>
        <v/>
      </c>
      <c r="DL1036" s="250" t="str">
        <f>IF(DataGoesHere!$B1036="","",DK1036^2)</f>
        <v/>
      </c>
      <c r="DM1036" s="249" t="str">
        <f>IF(DataGoesHere!$B1036="","",DK1036/$CZ1036)</f>
        <v/>
      </c>
      <c r="DN1036" s="250" t="str">
        <f>IF(DataGoesHere!$B1036="","",SUM(DJ$2:DJ1036)/AVERAGE(DK:DK))</f>
        <v/>
      </c>
      <c r="DP1036" s="19" t="str">
        <f>IF(DataGoesHere!B1036="",IF($DD1036="Forecast",(Output!E$48*IntermediateCalcs!CY1036)+Output!G$48,""),(Output!E$48*IntermediateCalcs!CY1036)+Output!G$48)</f>
        <v/>
      </c>
      <c r="DQ1036" s="274" t="str">
        <f>IF(DP1036="","",IF(IntermediateCalcs!$AO$9="Yes",IntermediateCalcs!DP1036*$CX1036,IntermediateCalcs!DP1036))</f>
        <v/>
      </c>
      <c r="DR1036" s="250" t="str">
        <f>IF(DataGoesHere!$B1036="","",($CZ1036-DQ1036))</f>
        <v/>
      </c>
      <c r="DS1036" s="250" t="str">
        <f>IF(DataGoesHere!$B1036="","",ABS($CZ1036-DQ1036))</f>
        <v/>
      </c>
      <c r="DT1036" s="250" t="str">
        <f>IF(DataGoesHere!$B1036="","",DS1036^2)</f>
        <v/>
      </c>
      <c r="DU1036" s="249" t="str">
        <f>IF(DataGoesHere!$B1036="","",DS1036/$CZ1036)</f>
        <v/>
      </c>
      <c r="DV1036" s="250" t="str">
        <f>IF(DataGoesHere!$B1036="","",SUM(DR$2:DR1036)/AVERAGE(DS:DS))</f>
        <v/>
      </c>
      <c r="DX1036" s="19" t="str">
        <f>IF(DataGoesHere!$B1035="","",(DB1030*(Output!$O$49/Output!$P$49))+(IntermediateCalcs!DB1031*(Output!$M$49/Output!$P$49))+(IntermediateCalcs!DB1032*(Output!$K$49/Output!$P$49))+(DB1033*(Output!$I$49/Output!$P$49))+(IntermediateCalcs!DB1034*(Output!$G$49/Output!$P$49))+(IntermediateCalcs!DB1035*(Output!$E$49/Output!$P$49)))</f>
        <v/>
      </c>
      <c r="DY1036" s="274" t="str">
        <f>IF(DX1036="","",IF(IntermediateCalcs!$AO$9="Yes",IntermediateCalcs!DX1036*$CX1036,IntermediateCalcs!DX1036))</f>
        <v/>
      </c>
      <c r="DZ1036" s="250" t="str">
        <f>IF(DataGoesHere!$B1036="","",($CZ1036-DY1036))</f>
        <v/>
      </c>
      <c r="EA1036" s="250" t="str">
        <f>IF(DataGoesHere!$B1036="","",ABS($CZ1036-DY1036))</f>
        <v/>
      </c>
      <c r="EB1036" s="250" t="str">
        <f>IF(DataGoesHere!$B1036="","",EA1036^2)</f>
        <v/>
      </c>
      <c r="EC1036" s="249" t="str">
        <f>IF(DataGoesHere!$B1036="","",EA1036/$CZ1036)</f>
        <v/>
      </c>
      <c r="ED1036" s="250" t="str">
        <f>IF(DataGoesHere!$B1036="","",SUM(DZ$2:DZ1036)/AVERAGE(EA:EA))</f>
        <v/>
      </c>
    </row>
    <row r="1037" spans="20:134" x14ac:dyDescent="0.2">
      <c r="T1037" s="240"/>
      <c r="U1037" s="86"/>
      <c r="V1037" s="86"/>
      <c r="W1037" s="245" t="str">
        <f>IF(DataGoesHere!$B1037="","",(DataGoesHere!$B1037/SUM(DataGoesHere!$B1034:'DataGoesHere'!$B1045)))</f>
        <v/>
      </c>
      <c r="X1037" s="86"/>
      <c r="Y1037" s="86"/>
      <c r="Z1037" s="86"/>
      <c r="AA1037" s="86"/>
      <c r="AB1037" s="86"/>
      <c r="AC1037" s="86"/>
      <c r="AD1037" s="86"/>
      <c r="AE1037" s="241"/>
      <c r="CV1037" s="310" t="str">
        <f>IF(DataGoesHere!B1037="","",DataGoesHere!A1037)</f>
        <v/>
      </c>
      <c r="CW1037" s="271">
        <f t="shared" ca="1" si="40"/>
        <v>4</v>
      </c>
      <c r="CX1037" s="272">
        <f t="shared" ca="1" si="41"/>
        <v>1.0149292433706087</v>
      </c>
      <c r="CY1037" s="266">
        <f>DataGoesHere!A1037</f>
        <v>1036</v>
      </c>
      <c r="CZ1037" s="19" t="str">
        <f>IF(DataGoesHere!B1037="","",DataGoesHere!B1037)</f>
        <v/>
      </c>
      <c r="DA1037" s="19" t="str">
        <f>IF(DataGoesHere!B1037="","",IF(AH$5="No",DataGoesHere!B1037,DataGoesHere!B1037-(AH$2*(DataGoesHere!A1037-1))))</f>
        <v/>
      </c>
      <c r="DB1037" s="19" t="str">
        <f>IF(DataGoesHere!B1037="","",IF(AO$9="No",DataGoesHere!B1037,DataGoesHere!B1037/CX1037))</f>
        <v/>
      </c>
      <c r="DC1037" s="19" t="str">
        <f>IF(DataGoesHere!B1037="","",IF(AO$9="No",DA1037,DA1037/CX1037))</f>
        <v/>
      </c>
      <c r="DD1037" s="293" t="str">
        <f>IF(CZ1037="",IF(COUNTIF(DD$2:DD1036,"Forecast")&lt;Output!E$43,"Forecast",""),"Actual")</f>
        <v/>
      </c>
      <c r="DF1037" s="19" t="str">
        <f>IF(DataGoesHere!B1036="",IF(DD1037="Forecast",(Output!$E$47*IntermediateCalcs!DH1036)+((1-Output!$E$47)*IntermediateCalcs!DF1036),""),(Output!$E$47*IntermediateCalcs!DB1036)+((1-Output!$E$47)*IntermediateCalcs!DF1036))</f>
        <v/>
      </c>
      <c r="DG1037" s="19" t="str">
        <f>IF(DataGoesHere!B1036="",IF(DD1037="Forecast",(Output!$G$47*(IntermediateCalcs!DF1037-IntermediateCalcs!DF1036))+((1-Output!$G$47)*IntermediateCalcs!DG1036),""),(Output!$G$47*(IntermediateCalcs!DF1037-IntermediateCalcs!DF1036))+((1-Output!$G$47)*IntermediateCalcs!DG1036))</f>
        <v/>
      </c>
      <c r="DH1037" s="19" t="str">
        <f>IF(DataGoesHere!B1036="",IF(DD1037="Forecast",DF1037+DG1037,""),DF1037+DG1037)</f>
        <v/>
      </c>
      <c r="DI1037" s="274" t="str">
        <f>IF(DH1037="","",IF(IntermediateCalcs!$AO$9="Yes",IntermediateCalcs!DH1037*$CX1037,IntermediateCalcs!DH1037))</f>
        <v/>
      </c>
      <c r="DJ1037" s="250" t="str">
        <f>IF(DataGoesHere!$B1037="","",($CZ1037-DI1037))</f>
        <v/>
      </c>
      <c r="DK1037" s="250" t="str">
        <f>IF(DataGoesHere!$B1037="","",ABS($CZ1037-DI1037))</f>
        <v/>
      </c>
      <c r="DL1037" s="250" t="str">
        <f>IF(DataGoesHere!$B1037="","",DK1037^2)</f>
        <v/>
      </c>
      <c r="DM1037" s="249" t="str">
        <f>IF(DataGoesHere!$B1037="","",DK1037/$CZ1037)</f>
        <v/>
      </c>
      <c r="DN1037" s="250" t="str">
        <f>IF(DataGoesHere!$B1037="","",SUM(DJ$2:DJ1037)/AVERAGE(DK:DK))</f>
        <v/>
      </c>
      <c r="DP1037" s="19" t="str">
        <f>IF(DataGoesHere!B1037="",IF($DD1037="Forecast",(Output!E$48*IntermediateCalcs!CY1037)+Output!G$48,""),(Output!E$48*IntermediateCalcs!CY1037)+Output!G$48)</f>
        <v/>
      </c>
      <c r="DQ1037" s="274" t="str">
        <f>IF(DP1037="","",IF(IntermediateCalcs!$AO$9="Yes",IntermediateCalcs!DP1037*$CX1037,IntermediateCalcs!DP1037))</f>
        <v/>
      </c>
      <c r="DR1037" s="250" t="str">
        <f>IF(DataGoesHere!$B1037="","",($CZ1037-DQ1037))</f>
        <v/>
      </c>
      <c r="DS1037" s="250" t="str">
        <f>IF(DataGoesHere!$B1037="","",ABS($CZ1037-DQ1037))</f>
        <v/>
      </c>
      <c r="DT1037" s="250" t="str">
        <f>IF(DataGoesHere!$B1037="","",DS1037^2)</f>
        <v/>
      </c>
      <c r="DU1037" s="249" t="str">
        <f>IF(DataGoesHere!$B1037="","",DS1037/$CZ1037)</f>
        <v/>
      </c>
      <c r="DV1037" s="250" t="str">
        <f>IF(DataGoesHere!$B1037="","",SUM(DR$2:DR1037)/AVERAGE(DS:DS))</f>
        <v/>
      </c>
      <c r="DX1037" s="19" t="str">
        <f>IF(DataGoesHere!$B1036="","",(DB1031*(Output!$O$49/Output!$P$49))+(IntermediateCalcs!DB1032*(Output!$M$49/Output!$P$49))+(IntermediateCalcs!DB1033*(Output!$K$49/Output!$P$49))+(DB1034*(Output!$I$49/Output!$P$49))+(IntermediateCalcs!DB1035*(Output!$G$49/Output!$P$49))+(IntermediateCalcs!DB1036*(Output!$E$49/Output!$P$49)))</f>
        <v/>
      </c>
      <c r="DY1037" s="274" t="str">
        <f>IF(DX1037="","",IF(IntermediateCalcs!$AO$9="Yes",IntermediateCalcs!DX1037*$CX1037,IntermediateCalcs!DX1037))</f>
        <v/>
      </c>
      <c r="DZ1037" s="250" t="str">
        <f>IF(DataGoesHere!$B1037="","",($CZ1037-DY1037))</f>
        <v/>
      </c>
      <c r="EA1037" s="250" t="str">
        <f>IF(DataGoesHere!$B1037="","",ABS($CZ1037-DY1037))</f>
        <v/>
      </c>
      <c r="EB1037" s="250" t="str">
        <f>IF(DataGoesHere!$B1037="","",EA1037^2)</f>
        <v/>
      </c>
      <c r="EC1037" s="249" t="str">
        <f>IF(DataGoesHere!$B1037="","",EA1037/$CZ1037)</f>
        <v/>
      </c>
      <c r="ED1037" s="250" t="str">
        <f>IF(DataGoesHere!$B1037="","",SUM(DZ$2:DZ1037)/AVERAGE(EA:EA))</f>
        <v/>
      </c>
    </row>
    <row r="1038" spans="20:134" x14ac:dyDescent="0.2">
      <c r="T1038" s="240"/>
      <c r="U1038" s="86"/>
      <c r="V1038" s="86"/>
      <c r="W1038" s="86"/>
      <c r="X1038" s="245" t="str">
        <f>IF(DataGoesHere!$B1038="","",(DataGoesHere!$B1038/SUM(DataGoesHere!$B1034:'DataGoesHere'!$B1045)))</f>
        <v/>
      </c>
      <c r="Y1038" s="86"/>
      <c r="Z1038" s="86"/>
      <c r="AA1038" s="86"/>
      <c r="AB1038" s="86"/>
      <c r="AC1038" s="86"/>
      <c r="AD1038" s="86"/>
      <c r="AE1038" s="241"/>
      <c r="CV1038" s="310" t="str">
        <f>IF(DataGoesHere!B1038="","",DataGoesHere!A1038)</f>
        <v/>
      </c>
      <c r="CW1038" s="271">
        <f t="shared" ca="1" si="40"/>
        <v>5</v>
      </c>
      <c r="CX1038" s="272">
        <f t="shared" ca="1" si="41"/>
        <v>0.97875414397996308</v>
      </c>
      <c r="CY1038" s="266">
        <f>DataGoesHere!A1038</f>
        <v>1037</v>
      </c>
      <c r="CZ1038" s="19" t="str">
        <f>IF(DataGoesHere!B1038="","",DataGoesHere!B1038)</f>
        <v/>
      </c>
      <c r="DA1038" s="19" t="str">
        <f>IF(DataGoesHere!B1038="","",IF(AH$5="No",DataGoesHere!B1038,DataGoesHere!B1038-(AH$2*(DataGoesHere!A1038-1))))</f>
        <v/>
      </c>
      <c r="DB1038" s="19" t="str">
        <f>IF(DataGoesHere!B1038="","",IF(AO$9="No",DataGoesHere!B1038,DataGoesHere!B1038/CX1038))</f>
        <v/>
      </c>
      <c r="DC1038" s="19" t="str">
        <f>IF(DataGoesHere!B1038="","",IF(AO$9="No",DA1038,DA1038/CX1038))</f>
        <v/>
      </c>
      <c r="DD1038" s="293" t="str">
        <f>IF(CZ1038="",IF(COUNTIF(DD$2:DD1037,"Forecast")&lt;Output!E$43,"Forecast",""),"Actual")</f>
        <v/>
      </c>
      <c r="DF1038" s="19" t="str">
        <f>IF(DataGoesHere!B1037="",IF(DD1038="Forecast",(Output!$E$47*IntermediateCalcs!DH1037)+((1-Output!$E$47)*IntermediateCalcs!DF1037),""),(Output!$E$47*IntermediateCalcs!DB1037)+((1-Output!$E$47)*IntermediateCalcs!DF1037))</f>
        <v/>
      </c>
      <c r="DG1038" s="19" t="str">
        <f>IF(DataGoesHere!B1037="",IF(DD1038="Forecast",(Output!$G$47*(IntermediateCalcs!DF1038-IntermediateCalcs!DF1037))+((1-Output!$G$47)*IntermediateCalcs!DG1037),""),(Output!$G$47*(IntermediateCalcs!DF1038-IntermediateCalcs!DF1037))+((1-Output!$G$47)*IntermediateCalcs!DG1037))</f>
        <v/>
      </c>
      <c r="DH1038" s="19" t="str">
        <f>IF(DataGoesHere!B1037="",IF(DD1038="Forecast",DF1038+DG1038,""),DF1038+DG1038)</f>
        <v/>
      </c>
      <c r="DI1038" s="274" t="str">
        <f>IF(DH1038="","",IF(IntermediateCalcs!$AO$9="Yes",IntermediateCalcs!DH1038*$CX1038,IntermediateCalcs!DH1038))</f>
        <v/>
      </c>
      <c r="DJ1038" s="250" t="str">
        <f>IF(DataGoesHere!$B1038="","",($CZ1038-DI1038))</f>
        <v/>
      </c>
      <c r="DK1038" s="250" t="str">
        <f>IF(DataGoesHere!$B1038="","",ABS($CZ1038-DI1038))</f>
        <v/>
      </c>
      <c r="DL1038" s="250" t="str">
        <f>IF(DataGoesHere!$B1038="","",DK1038^2)</f>
        <v/>
      </c>
      <c r="DM1038" s="249" t="str">
        <f>IF(DataGoesHere!$B1038="","",DK1038/$CZ1038)</f>
        <v/>
      </c>
      <c r="DN1038" s="250" t="str">
        <f>IF(DataGoesHere!$B1038="","",SUM(DJ$2:DJ1038)/AVERAGE(DK:DK))</f>
        <v/>
      </c>
      <c r="DP1038" s="19" t="str">
        <f>IF(DataGoesHere!B1038="",IF($DD1038="Forecast",(Output!E$48*IntermediateCalcs!CY1038)+Output!G$48,""),(Output!E$48*IntermediateCalcs!CY1038)+Output!G$48)</f>
        <v/>
      </c>
      <c r="DQ1038" s="274" t="str">
        <f>IF(DP1038="","",IF(IntermediateCalcs!$AO$9="Yes",IntermediateCalcs!DP1038*$CX1038,IntermediateCalcs!DP1038))</f>
        <v/>
      </c>
      <c r="DR1038" s="250" t="str">
        <f>IF(DataGoesHere!$B1038="","",($CZ1038-DQ1038))</f>
        <v/>
      </c>
      <c r="DS1038" s="250" t="str">
        <f>IF(DataGoesHere!$B1038="","",ABS($CZ1038-DQ1038))</f>
        <v/>
      </c>
      <c r="DT1038" s="250" t="str">
        <f>IF(DataGoesHere!$B1038="","",DS1038^2)</f>
        <v/>
      </c>
      <c r="DU1038" s="249" t="str">
        <f>IF(DataGoesHere!$B1038="","",DS1038/$CZ1038)</f>
        <v/>
      </c>
      <c r="DV1038" s="250" t="str">
        <f>IF(DataGoesHere!$B1038="","",SUM(DR$2:DR1038)/AVERAGE(DS:DS))</f>
        <v/>
      </c>
      <c r="DX1038" s="19" t="str">
        <f>IF(DataGoesHere!$B1037="","",(DB1032*(Output!$O$49/Output!$P$49))+(IntermediateCalcs!DB1033*(Output!$M$49/Output!$P$49))+(IntermediateCalcs!DB1034*(Output!$K$49/Output!$P$49))+(DB1035*(Output!$I$49/Output!$P$49))+(IntermediateCalcs!DB1036*(Output!$G$49/Output!$P$49))+(IntermediateCalcs!DB1037*(Output!$E$49/Output!$P$49)))</f>
        <v/>
      </c>
      <c r="DY1038" s="274" t="str">
        <f>IF(DX1038="","",IF(IntermediateCalcs!$AO$9="Yes",IntermediateCalcs!DX1038*$CX1038,IntermediateCalcs!DX1038))</f>
        <v/>
      </c>
      <c r="DZ1038" s="250" t="str">
        <f>IF(DataGoesHere!$B1038="","",($CZ1038-DY1038))</f>
        <v/>
      </c>
      <c r="EA1038" s="250" t="str">
        <f>IF(DataGoesHere!$B1038="","",ABS($CZ1038-DY1038))</f>
        <v/>
      </c>
      <c r="EB1038" s="250" t="str">
        <f>IF(DataGoesHere!$B1038="","",EA1038^2)</f>
        <v/>
      </c>
      <c r="EC1038" s="249" t="str">
        <f>IF(DataGoesHere!$B1038="","",EA1038/$CZ1038)</f>
        <v/>
      </c>
      <c r="ED1038" s="250" t="str">
        <f>IF(DataGoesHere!$B1038="","",SUM(DZ$2:DZ1038)/AVERAGE(EA:EA))</f>
        <v/>
      </c>
    </row>
    <row r="1039" spans="20:134" x14ac:dyDescent="0.2">
      <c r="T1039" s="240"/>
      <c r="U1039" s="86"/>
      <c r="V1039" s="86"/>
      <c r="W1039" s="86"/>
      <c r="X1039" s="86"/>
      <c r="Y1039" s="245" t="str">
        <f>IF(DataGoesHere!$B1039="","",(DataGoesHere!$B1039/SUM(DataGoesHere!$B1034:'DataGoesHere'!$B1045)))</f>
        <v/>
      </c>
      <c r="Z1039" s="86"/>
      <c r="AA1039" s="86"/>
      <c r="AB1039" s="86"/>
      <c r="AC1039" s="86"/>
      <c r="AD1039" s="86"/>
      <c r="AE1039" s="241"/>
      <c r="CV1039" s="310" t="str">
        <f>IF(DataGoesHere!B1039="","",DataGoesHere!A1039)</f>
        <v/>
      </c>
      <c r="CW1039" s="271">
        <f t="shared" ca="1" si="40"/>
        <v>6</v>
      </c>
      <c r="CX1039" s="272">
        <f t="shared" ca="1" si="41"/>
        <v>1.0779088099730167</v>
      </c>
      <c r="CY1039" s="266">
        <f>DataGoesHere!A1039</f>
        <v>1038</v>
      </c>
      <c r="CZ1039" s="19" t="str">
        <f>IF(DataGoesHere!B1039="","",DataGoesHere!B1039)</f>
        <v/>
      </c>
      <c r="DA1039" s="19" t="str">
        <f>IF(DataGoesHere!B1039="","",IF(AH$5="No",DataGoesHere!B1039,DataGoesHere!B1039-(AH$2*(DataGoesHere!A1039-1))))</f>
        <v/>
      </c>
      <c r="DB1039" s="19" t="str">
        <f>IF(DataGoesHere!B1039="","",IF(AO$9="No",DataGoesHere!B1039,DataGoesHere!B1039/CX1039))</f>
        <v/>
      </c>
      <c r="DC1039" s="19" t="str">
        <f>IF(DataGoesHere!B1039="","",IF(AO$9="No",DA1039,DA1039/CX1039))</f>
        <v/>
      </c>
      <c r="DD1039" s="293" t="str">
        <f>IF(CZ1039="",IF(COUNTIF(DD$2:DD1038,"Forecast")&lt;Output!E$43,"Forecast",""),"Actual")</f>
        <v/>
      </c>
      <c r="DF1039" s="19" t="str">
        <f>IF(DataGoesHere!B1038="",IF(DD1039="Forecast",(Output!$E$47*IntermediateCalcs!DH1038)+((1-Output!$E$47)*IntermediateCalcs!DF1038),""),(Output!$E$47*IntermediateCalcs!DB1038)+((1-Output!$E$47)*IntermediateCalcs!DF1038))</f>
        <v/>
      </c>
      <c r="DG1039" s="19" t="str">
        <f>IF(DataGoesHere!B1038="",IF(DD1039="Forecast",(Output!$G$47*(IntermediateCalcs!DF1039-IntermediateCalcs!DF1038))+((1-Output!$G$47)*IntermediateCalcs!DG1038),""),(Output!$G$47*(IntermediateCalcs!DF1039-IntermediateCalcs!DF1038))+((1-Output!$G$47)*IntermediateCalcs!DG1038))</f>
        <v/>
      </c>
      <c r="DH1039" s="19" t="str">
        <f>IF(DataGoesHere!B1038="",IF(DD1039="Forecast",DF1039+DG1039,""),DF1039+DG1039)</f>
        <v/>
      </c>
      <c r="DI1039" s="274" t="str">
        <f>IF(DH1039="","",IF(IntermediateCalcs!$AO$9="Yes",IntermediateCalcs!DH1039*$CX1039,IntermediateCalcs!DH1039))</f>
        <v/>
      </c>
      <c r="DJ1039" s="250" t="str">
        <f>IF(DataGoesHere!$B1039="","",($CZ1039-DI1039))</f>
        <v/>
      </c>
      <c r="DK1039" s="250" t="str">
        <f>IF(DataGoesHere!$B1039="","",ABS($CZ1039-DI1039))</f>
        <v/>
      </c>
      <c r="DL1039" s="250" t="str">
        <f>IF(DataGoesHere!$B1039="","",DK1039^2)</f>
        <v/>
      </c>
      <c r="DM1039" s="249" t="str">
        <f>IF(DataGoesHere!$B1039="","",DK1039/$CZ1039)</f>
        <v/>
      </c>
      <c r="DN1039" s="250" t="str">
        <f>IF(DataGoesHere!$B1039="","",SUM(DJ$2:DJ1039)/AVERAGE(DK:DK))</f>
        <v/>
      </c>
      <c r="DP1039" s="19" t="str">
        <f>IF(DataGoesHere!B1039="",IF($DD1039="Forecast",(Output!E$48*IntermediateCalcs!CY1039)+Output!G$48,""),(Output!E$48*IntermediateCalcs!CY1039)+Output!G$48)</f>
        <v/>
      </c>
      <c r="DQ1039" s="274" t="str">
        <f>IF(DP1039="","",IF(IntermediateCalcs!$AO$9="Yes",IntermediateCalcs!DP1039*$CX1039,IntermediateCalcs!DP1039))</f>
        <v/>
      </c>
      <c r="DR1039" s="250" t="str">
        <f>IF(DataGoesHere!$B1039="","",($CZ1039-DQ1039))</f>
        <v/>
      </c>
      <c r="DS1039" s="250" t="str">
        <f>IF(DataGoesHere!$B1039="","",ABS($CZ1039-DQ1039))</f>
        <v/>
      </c>
      <c r="DT1039" s="250" t="str">
        <f>IF(DataGoesHere!$B1039="","",DS1039^2)</f>
        <v/>
      </c>
      <c r="DU1039" s="249" t="str">
        <f>IF(DataGoesHere!$B1039="","",DS1039/$CZ1039)</f>
        <v/>
      </c>
      <c r="DV1039" s="250" t="str">
        <f>IF(DataGoesHere!$B1039="","",SUM(DR$2:DR1039)/AVERAGE(DS:DS))</f>
        <v/>
      </c>
      <c r="DX1039" s="19" t="str">
        <f>IF(DataGoesHere!$B1038="","",(DB1033*(Output!$O$49/Output!$P$49))+(IntermediateCalcs!DB1034*(Output!$M$49/Output!$P$49))+(IntermediateCalcs!DB1035*(Output!$K$49/Output!$P$49))+(DB1036*(Output!$I$49/Output!$P$49))+(IntermediateCalcs!DB1037*(Output!$G$49/Output!$P$49))+(IntermediateCalcs!DB1038*(Output!$E$49/Output!$P$49)))</f>
        <v/>
      </c>
      <c r="DY1039" s="274" t="str">
        <f>IF(DX1039="","",IF(IntermediateCalcs!$AO$9="Yes",IntermediateCalcs!DX1039*$CX1039,IntermediateCalcs!DX1039))</f>
        <v/>
      </c>
      <c r="DZ1039" s="250" t="str">
        <f>IF(DataGoesHere!$B1039="","",($CZ1039-DY1039))</f>
        <v/>
      </c>
      <c r="EA1039" s="250" t="str">
        <f>IF(DataGoesHere!$B1039="","",ABS($CZ1039-DY1039))</f>
        <v/>
      </c>
      <c r="EB1039" s="250" t="str">
        <f>IF(DataGoesHere!$B1039="","",EA1039^2)</f>
        <v/>
      </c>
      <c r="EC1039" s="249" t="str">
        <f>IF(DataGoesHere!$B1039="","",EA1039/$CZ1039)</f>
        <v/>
      </c>
      <c r="ED1039" s="250" t="str">
        <f>IF(DataGoesHere!$B1039="","",SUM(DZ$2:DZ1039)/AVERAGE(EA:EA))</f>
        <v/>
      </c>
    </row>
    <row r="1040" spans="20:134" x14ac:dyDescent="0.2">
      <c r="T1040" s="240"/>
      <c r="U1040" s="86"/>
      <c r="V1040" s="86"/>
      <c r="W1040" s="86"/>
      <c r="X1040" s="86"/>
      <c r="Y1040" s="86"/>
      <c r="Z1040" s="245" t="str">
        <f>IF(DataGoesHere!$B1040="","",(DataGoesHere!$B1040/SUM(DataGoesHere!$B1034:'DataGoesHere'!$B1045)))</f>
        <v/>
      </c>
      <c r="AA1040" s="86"/>
      <c r="AB1040" s="86"/>
      <c r="AC1040" s="86"/>
      <c r="AD1040" s="86"/>
      <c r="AE1040" s="241"/>
      <c r="CV1040" s="310" t="str">
        <f>IF(DataGoesHere!B1040="","",DataGoesHere!A1040)</f>
        <v/>
      </c>
      <c r="CW1040" s="271">
        <f t="shared" ca="1" si="40"/>
        <v>7</v>
      </c>
      <c r="CX1040" s="272">
        <f t="shared" ca="1" si="41"/>
        <v>1.0265458156689093</v>
      </c>
      <c r="CY1040" s="266">
        <f>DataGoesHere!A1040</f>
        <v>1039</v>
      </c>
      <c r="CZ1040" s="19" t="str">
        <f>IF(DataGoesHere!B1040="","",DataGoesHere!B1040)</f>
        <v/>
      </c>
      <c r="DA1040" s="19" t="str">
        <f>IF(DataGoesHere!B1040="","",IF(AH$5="No",DataGoesHere!B1040,DataGoesHere!B1040-(AH$2*(DataGoesHere!A1040-1))))</f>
        <v/>
      </c>
      <c r="DB1040" s="19" t="str">
        <f>IF(DataGoesHere!B1040="","",IF(AO$9="No",DataGoesHere!B1040,DataGoesHere!B1040/CX1040))</f>
        <v/>
      </c>
      <c r="DC1040" s="19" t="str">
        <f>IF(DataGoesHere!B1040="","",IF(AO$9="No",DA1040,DA1040/CX1040))</f>
        <v/>
      </c>
      <c r="DD1040" s="293" t="str">
        <f>IF(CZ1040="",IF(COUNTIF(DD$2:DD1039,"Forecast")&lt;Output!E$43,"Forecast",""),"Actual")</f>
        <v/>
      </c>
      <c r="DF1040" s="19" t="str">
        <f>IF(DataGoesHere!B1039="",IF(DD1040="Forecast",(Output!$E$47*IntermediateCalcs!DH1039)+((1-Output!$E$47)*IntermediateCalcs!DF1039),""),(Output!$E$47*IntermediateCalcs!DB1039)+((1-Output!$E$47)*IntermediateCalcs!DF1039))</f>
        <v/>
      </c>
      <c r="DG1040" s="19" t="str">
        <f>IF(DataGoesHere!B1039="",IF(DD1040="Forecast",(Output!$G$47*(IntermediateCalcs!DF1040-IntermediateCalcs!DF1039))+((1-Output!$G$47)*IntermediateCalcs!DG1039),""),(Output!$G$47*(IntermediateCalcs!DF1040-IntermediateCalcs!DF1039))+((1-Output!$G$47)*IntermediateCalcs!DG1039))</f>
        <v/>
      </c>
      <c r="DH1040" s="19" t="str">
        <f>IF(DataGoesHere!B1039="",IF(DD1040="Forecast",DF1040+DG1040,""),DF1040+DG1040)</f>
        <v/>
      </c>
      <c r="DI1040" s="274" t="str">
        <f>IF(DH1040="","",IF(IntermediateCalcs!$AO$9="Yes",IntermediateCalcs!DH1040*$CX1040,IntermediateCalcs!DH1040))</f>
        <v/>
      </c>
      <c r="DJ1040" s="250" t="str">
        <f>IF(DataGoesHere!$B1040="","",($CZ1040-DI1040))</f>
        <v/>
      </c>
      <c r="DK1040" s="250" t="str">
        <f>IF(DataGoesHere!$B1040="","",ABS($CZ1040-DI1040))</f>
        <v/>
      </c>
      <c r="DL1040" s="250" t="str">
        <f>IF(DataGoesHere!$B1040="","",DK1040^2)</f>
        <v/>
      </c>
      <c r="DM1040" s="249" t="str">
        <f>IF(DataGoesHere!$B1040="","",DK1040/$CZ1040)</f>
        <v/>
      </c>
      <c r="DN1040" s="250" t="str">
        <f>IF(DataGoesHere!$B1040="","",SUM(DJ$2:DJ1040)/AVERAGE(DK:DK))</f>
        <v/>
      </c>
      <c r="DP1040" s="19" t="str">
        <f>IF(DataGoesHere!B1040="",IF($DD1040="Forecast",(Output!E$48*IntermediateCalcs!CY1040)+Output!G$48,""),(Output!E$48*IntermediateCalcs!CY1040)+Output!G$48)</f>
        <v/>
      </c>
      <c r="DQ1040" s="274" t="str">
        <f>IF(DP1040="","",IF(IntermediateCalcs!$AO$9="Yes",IntermediateCalcs!DP1040*$CX1040,IntermediateCalcs!DP1040))</f>
        <v/>
      </c>
      <c r="DR1040" s="250" t="str">
        <f>IF(DataGoesHere!$B1040="","",($CZ1040-DQ1040))</f>
        <v/>
      </c>
      <c r="DS1040" s="250" t="str">
        <f>IF(DataGoesHere!$B1040="","",ABS($CZ1040-DQ1040))</f>
        <v/>
      </c>
      <c r="DT1040" s="250" t="str">
        <f>IF(DataGoesHere!$B1040="","",DS1040^2)</f>
        <v/>
      </c>
      <c r="DU1040" s="249" t="str">
        <f>IF(DataGoesHere!$B1040="","",DS1040/$CZ1040)</f>
        <v/>
      </c>
      <c r="DV1040" s="250" t="str">
        <f>IF(DataGoesHere!$B1040="","",SUM(DR$2:DR1040)/AVERAGE(DS:DS))</f>
        <v/>
      </c>
      <c r="DX1040" s="19" t="str">
        <f>IF(DataGoesHere!$B1039="","",(DB1034*(Output!$O$49/Output!$P$49))+(IntermediateCalcs!DB1035*(Output!$M$49/Output!$P$49))+(IntermediateCalcs!DB1036*(Output!$K$49/Output!$P$49))+(DB1037*(Output!$I$49/Output!$P$49))+(IntermediateCalcs!DB1038*(Output!$G$49/Output!$P$49))+(IntermediateCalcs!DB1039*(Output!$E$49/Output!$P$49)))</f>
        <v/>
      </c>
      <c r="DY1040" s="274" t="str">
        <f>IF(DX1040="","",IF(IntermediateCalcs!$AO$9="Yes",IntermediateCalcs!DX1040*$CX1040,IntermediateCalcs!DX1040))</f>
        <v/>
      </c>
      <c r="DZ1040" s="250" t="str">
        <f>IF(DataGoesHere!$B1040="","",($CZ1040-DY1040))</f>
        <v/>
      </c>
      <c r="EA1040" s="250" t="str">
        <f>IF(DataGoesHere!$B1040="","",ABS($CZ1040-DY1040))</f>
        <v/>
      </c>
      <c r="EB1040" s="250" t="str">
        <f>IF(DataGoesHere!$B1040="","",EA1040^2)</f>
        <v/>
      </c>
      <c r="EC1040" s="249" t="str">
        <f>IF(DataGoesHere!$B1040="","",EA1040/$CZ1040)</f>
        <v/>
      </c>
      <c r="ED1040" s="250" t="str">
        <f>IF(DataGoesHere!$B1040="","",SUM(DZ$2:DZ1040)/AVERAGE(EA:EA))</f>
        <v/>
      </c>
    </row>
    <row r="1041" spans="20:134" x14ac:dyDescent="0.2">
      <c r="T1041" s="240"/>
      <c r="U1041" s="86"/>
      <c r="V1041" s="86"/>
      <c r="W1041" s="86"/>
      <c r="X1041" s="86"/>
      <c r="Y1041" s="86"/>
      <c r="Z1041" s="86"/>
      <c r="AA1041" s="245" t="str">
        <f>IF(DataGoesHere!$B1041="","",(DataGoesHere!$B1041/SUM(DataGoesHere!$B1034:'DataGoesHere'!$B1045)))</f>
        <v/>
      </c>
      <c r="AB1041" s="86"/>
      <c r="AC1041" s="86"/>
      <c r="AD1041" s="86"/>
      <c r="AE1041" s="241"/>
      <c r="CV1041" s="310" t="str">
        <f>IF(DataGoesHere!B1041="","",DataGoesHere!A1041)</f>
        <v/>
      </c>
      <c r="CW1041" s="271">
        <f t="shared" ca="1" si="40"/>
        <v>8</v>
      </c>
      <c r="CX1041" s="272">
        <f t="shared" ca="1" si="41"/>
        <v>1.0207492390681214</v>
      </c>
      <c r="CY1041" s="266">
        <f>DataGoesHere!A1041</f>
        <v>1040</v>
      </c>
      <c r="CZ1041" s="19" t="str">
        <f>IF(DataGoesHere!B1041="","",DataGoesHere!B1041)</f>
        <v/>
      </c>
      <c r="DA1041" s="19" t="str">
        <f>IF(DataGoesHere!B1041="","",IF(AH$5="No",DataGoesHere!B1041,DataGoesHere!B1041-(AH$2*(DataGoesHere!A1041-1))))</f>
        <v/>
      </c>
      <c r="DB1041" s="19" t="str">
        <f>IF(DataGoesHere!B1041="","",IF(AO$9="No",DataGoesHere!B1041,DataGoesHere!B1041/CX1041))</f>
        <v/>
      </c>
      <c r="DC1041" s="19" t="str">
        <f>IF(DataGoesHere!B1041="","",IF(AO$9="No",DA1041,DA1041/CX1041))</f>
        <v/>
      </c>
      <c r="DD1041" s="293" t="str">
        <f>IF(CZ1041="",IF(COUNTIF(DD$2:DD1040,"Forecast")&lt;Output!E$43,"Forecast",""),"Actual")</f>
        <v/>
      </c>
      <c r="DF1041" s="19" t="str">
        <f>IF(DataGoesHere!B1040="",IF(DD1041="Forecast",(Output!$E$47*IntermediateCalcs!DH1040)+((1-Output!$E$47)*IntermediateCalcs!DF1040),""),(Output!$E$47*IntermediateCalcs!DB1040)+((1-Output!$E$47)*IntermediateCalcs!DF1040))</f>
        <v/>
      </c>
      <c r="DG1041" s="19" t="str">
        <f>IF(DataGoesHere!B1040="",IF(DD1041="Forecast",(Output!$G$47*(IntermediateCalcs!DF1041-IntermediateCalcs!DF1040))+((1-Output!$G$47)*IntermediateCalcs!DG1040),""),(Output!$G$47*(IntermediateCalcs!DF1041-IntermediateCalcs!DF1040))+((1-Output!$G$47)*IntermediateCalcs!DG1040))</f>
        <v/>
      </c>
      <c r="DH1041" s="19" t="str">
        <f>IF(DataGoesHere!B1040="",IF(DD1041="Forecast",DF1041+DG1041,""),DF1041+DG1041)</f>
        <v/>
      </c>
      <c r="DI1041" s="274" t="str">
        <f>IF(DH1041="","",IF(IntermediateCalcs!$AO$9="Yes",IntermediateCalcs!DH1041*$CX1041,IntermediateCalcs!DH1041))</f>
        <v/>
      </c>
      <c r="DJ1041" s="250" t="str">
        <f>IF(DataGoesHere!$B1041="","",($CZ1041-DI1041))</f>
        <v/>
      </c>
      <c r="DK1041" s="250" t="str">
        <f>IF(DataGoesHere!$B1041="","",ABS($CZ1041-DI1041))</f>
        <v/>
      </c>
      <c r="DL1041" s="250" t="str">
        <f>IF(DataGoesHere!$B1041="","",DK1041^2)</f>
        <v/>
      </c>
      <c r="DM1041" s="249" t="str">
        <f>IF(DataGoesHere!$B1041="","",DK1041/$CZ1041)</f>
        <v/>
      </c>
      <c r="DN1041" s="250" t="str">
        <f>IF(DataGoesHere!$B1041="","",SUM(DJ$2:DJ1041)/AVERAGE(DK:DK))</f>
        <v/>
      </c>
      <c r="DP1041" s="19" t="str">
        <f>IF(DataGoesHere!B1041="",IF($DD1041="Forecast",(Output!E$48*IntermediateCalcs!CY1041)+Output!G$48,""),(Output!E$48*IntermediateCalcs!CY1041)+Output!G$48)</f>
        <v/>
      </c>
      <c r="DQ1041" s="274" t="str">
        <f>IF(DP1041="","",IF(IntermediateCalcs!$AO$9="Yes",IntermediateCalcs!DP1041*$CX1041,IntermediateCalcs!DP1041))</f>
        <v/>
      </c>
      <c r="DR1041" s="250" t="str">
        <f>IF(DataGoesHere!$B1041="","",($CZ1041-DQ1041))</f>
        <v/>
      </c>
      <c r="DS1041" s="250" t="str">
        <f>IF(DataGoesHere!$B1041="","",ABS($CZ1041-DQ1041))</f>
        <v/>
      </c>
      <c r="DT1041" s="250" t="str">
        <f>IF(DataGoesHere!$B1041="","",DS1041^2)</f>
        <v/>
      </c>
      <c r="DU1041" s="249" t="str">
        <f>IF(DataGoesHere!$B1041="","",DS1041/$CZ1041)</f>
        <v/>
      </c>
      <c r="DV1041" s="250" t="str">
        <f>IF(DataGoesHere!$B1041="","",SUM(DR$2:DR1041)/AVERAGE(DS:DS))</f>
        <v/>
      </c>
      <c r="DX1041" s="19" t="str">
        <f>IF(DataGoesHere!$B1040="","",(DB1035*(Output!$O$49/Output!$P$49))+(IntermediateCalcs!DB1036*(Output!$M$49/Output!$P$49))+(IntermediateCalcs!DB1037*(Output!$K$49/Output!$P$49))+(DB1038*(Output!$I$49/Output!$P$49))+(IntermediateCalcs!DB1039*(Output!$G$49/Output!$P$49))+(IntermediateCalcs!DB1040*(Output!$E$49/Output!$P$49)))</f>
        <v/>
      </c>
      <c r="DY1041" s="274" t="str">
        <f>IF(DX1041="","",IF(IntermediateCalcs!$AO$9="Yes",IntermediateCalcs!DX1041*$CX1041,IntermediateCalcs!DX1041))</f>
        <v/>
      </c>
      <c r="DZ1041" s="250" t="str">
        <f>IF(DataGoesHere!$B1041="","",($CZ1041-DY1041))</f>
        <v/>
      </c>
      <c r="EA1041" s="250" t="str">
        <f>IF(DataGoesHere!$B1041="","",ABS($CZ1041-DY1041))</f>
        <v/>
      </c>
      <c r="EB1041" s="250" t="str">
        <f>IF(DataGoesHere!$B1041="","",EA1041^2)</f>
        <v/>
      </c>
      <c r="EC1041" s="249" t="str">
        <f>IF(DataGoesHere!$B1041="","",EA1041/$CZ1041)</f>
        <v/>
      </c>
      <c r="ED1041" s="250" t="str">
        <f>IF(DataGoesHere!$B1041="","",SUM(DZ$2:DZ1041)/AVERAGE(EA:EA))</f>
        <v/>
      </c>
    </row>
    <row r="1042" spans="20:134" x14ac:dyDescent="0.2">
      <c r="T1042" s="240"/>
      <c r="U1042" s="86"/>
      <c r="V1042" s="86"/>
      <c r="W1042" s="86"/>
      <c r="X1042" s="86"/>
      <c r="Y1042" s="86"/>
      <c r="Z1042" s="86"/>
      <c r="AA1042" s="86"/>
      <c r="AB1042" s="245" t="str">
        <f>IF(DataGoesHere!$B1042="","",(DataGoesHere!$B1042/SUM(DataGoesHere!$B1034:'DataGoesHere'!$B1045)))</f>
        <v/>
      </c>
      <c r="AC1042" s="86"/>
      <c r="AD1042" s="86"/>
      <c r="AE1042" s="241"/>
      <c r="CV1042" s="310" t="str">
        <f>IF(DataGoesHere!B1042="","",DataGoesHere!A1042)</f>
        <v/>
      </c>
      <c r="CW1042" s="271">
        <f t="shared" ca="1" si="40"/>
        <v>9</v>
      </c>
      <c r="CX1042" s="272">
        <f t="shared" ca="1" si="41"/>
        <v>1.0625330005567626</v>
      </c>
      <c r="CY1042" s="266">
        <f>DataGoesHere!A1042</f>
        <v>1041</v>
      </c>
      <c r="CZ1042" s="19" t="str">
        <f>IF(DataGoesHere!B1042="","",DataGoesHere!B1042)</f>
        <v/>
      </c>
      <c r="DA1042" s="19" t="str">
        <f>IF(DataGoesHere!B1042="","",IF(AH$5="No",DataGoesHere!B1042,DataGoesHere!B1042-(AH$2*(DataGoesHere!A1042-1))))</f>
        <v/>
      </c>
      <c r="DB1042" s="19" t="str">
        <f>IF(DataGoesHere!B1042="","",IF(AO$9="No",DataGoesHere!B1042,DataGoesHere!B1042/CX1042))</f>
        <v/>
      </c>
      <c r="DC1042" s="19" t="str">
        <f>IF(DataGoesHere!B1042="","",IF(AO$9="No",DA1042,DA1042/CX1042))</f>
        <v/>
      </c>
      <c r="DD1042" s="293" t="str">
        <f>IF(CZ1042="",IF(COUNTIF(DD$2:DD1041,"Forecast")&lt;Output!E$43,"Forecast",""),"Actual")</f>
        <v/>
      </c>
      <c r="DF1042" s="19" t="str">
        <f>IF(DataGoesHere!B1041="",IF(DD1042="Forecast",(Output!$E$47*IntermediateCalcs!DH1041)+((1-Output!$E$47)*IntermediateCalcs!DF1041),""),(Output!$E$47*IntermediateCalcs!DB1041)+((1-Output!$E$47)*IntermediateCalcs!DF1041))</f>
        <v/>
      </c>
      <c r="DG1042" s="19" t="str">
        <f>IF(DataGoesHere!B1041="",IF(DD1042="Forecast",(Output!$G$47*(IntermediateCalcs!DF1042-IntermediateCalcs!DF1041))+((1-Output!$G$47)*IntermediateCalcs!DG1041),""),(Output!$G$47*(IntermediateCalcs!DF1042-IntermediateCalcs!DF1041))+((1-Output!$G$47)*IntermediateCalcs!DG1041))</f>
        <v/>
      </c>
      <c r="DH1042" s="19" t="str">
        <f>IF(DataGoesHere!B1041="",IF(DD1042="Forecast",DF1042+DG1042,""),DF1042+DG1042)</f>
        <v/>
      </c>
      <c r="DI1042" s="274" t="str">
        <f>IF(DH1042="","",IF(IntermediateCalcs!$AO$9="Yes",IntermediateCalcs!DH1042*$CX1042,IntermediateCalcs!DH1042))</f>
        <v/>
      </c>
      <c r="DJ1042" s="250" t="str">
        <f>IF(DataGoesHere!$B1042="","",($CZ1042-DI1042))</f>
        <v/>
      </c>
      <c r="DK1042" s="250" t="str">
        <f>IF(DataGoesHere!$B1042="","",ABS($CZ1042-DI1042))</f>
        <v/>
      </c>
      <c r="DL1042" s="250" t="str">
        <f>IF(DataGoesHere!$B1042="","",DK1042^2)</f>
        <v/>
      </c>
      <c r="DM1042" s="249" t="str">
        <f>IF(DataGoesHere!$B1042="","",DK1042/$CZ1042)</f>
        <v/>
      </c>
      <c r="DN1042" s="250" t="str">
        <f>IF(DataGoesHere!$B1042="","",SUM(DJ$2:DJ1042)/AVERAGE(DK:DK))</f>
        <v/>
      </c>
      <c r="DP1042" s="19" t="str">
        <f>IF(DataGoesHere!B1042="",IF($DD1042="Forecast",(Output!E$48*IntermediateCalcs!CY1042)+Output!G$48,""),(Output!E$48*IntermediateCalcs!CY1042)+Output!G$48)</f>
        <v/>
      </c>
      <c r="DQ1042" s="274" t="str">
        <f>IF(DP1042="","",IF(IntermediateCalcs!$AO$9="Yes",IntermediateCalcs!DP1042*$CX1042,IntermediateCalcs!DP1042))</f>
        <v/>
      </c>
      <c r="DR1042" s="250" t="str">
        <f>IF(DataGoesHere!$B1042="","",($CZ1042-DQ1042))</f>
        <v/>
      </c>
      <c r="DS1042" s="250" t="str">
        <f>IF(DataGoesHere!$B1042="","",ABS($CZ1042-DQ1042))</f>
        <v/>
      </c>
      <c r="DT1042" s="250" t="str">
        <f>IF(DataGoesHere!$B1042="","",DS1042^2)</f>
        <v/>
      </c>
      <c r="DU1042" s="249" t="str">
        <f>IF(DataGoesHere!$B1042="","",DS1042/$CZ1042)</f>
        <v/>
      </c>
      <c r="DV1042" s="250" t="str">
        <f>IF(DataGoesHere!$B1042="","",SUM(DR$2:DR1042)/AVERAGE(DS:DS))</f>
        <v/>
      </c>
      <c r="DX1042" s="19" t="str">
        <f>IF(DataGoesHere!$B1041="","",(DB1036*(Output!$O$49/Output!$P$49))+(IntermediateCalcs!DB1037*(Output!$M$49/Output!$P$49))+(IntermediateCalcs!DB1038*(Output!$K$49/Output!$P$49))+(DB1039*(Output!$I$49/Output!$P$49))+(IntermediateCalcs!DB1040*(Output!$G$49/Output!$P$49))+(IntermediateCalcs!DB1041*(Output!$E$49/Output!$P$49)))</f>
        <v/>
      </c>
      <c r="DY1042" s="274" t="str">
        <f>IF(DX1042="","",IF(IntermediateCalcs!$AO$9="Yes",IntermediateCalcs!DX1042*$CX1042,IntermediateCalcs!DX1042))</f>
        <v/>
      </c>
      <c r="DZ1042" s="250" t="str">
        <f>IF(DataGoesHere!$B1042="","",($CZ1042-DY1042))</f>
        <v/>
      </c>
      <c r="EA1042" s="250" t="str">
        <f>IF(DataGoesHere!$B1042="","",ABS($CZ1042-DY1042))</f>
        <v/>
      </c>
      <c r="EB1042" s="250" t="str">
        <f>IF(DataGoesHere!$B1042="","",EA1042^2)</f>
        <v/>
      </c>
      <c r="EC1042" s="249" t="str">
        <f>IF(DataGoesHere!$B1042="","",EA1042/$CZ1042)</f>
        <v/>
      </c>
      <c r="ED1042" s="250" t="str">
        <f>IF(DataGoesHere!$B1042="","",SUM(DZ$2:DZ1042)/AVERAGE(EA:EA))</f>
        <v/>
      </c>
    </row>
    <row r="1043" spans="20:134" x14ac:dyDescent="0.2">
      <c r="T1043" s="240"/>
      <c r="U1043" s="86"/>
      <c r="V1043" s="86"/>
      <c r="W1043" s="86"/>
      <c r="X1043" s="86"/>
      <c r="Y1043" s="86"/>
      <c r="Z1043" s="86"/>
      <c r="AA1043" s="86"/>
      <c r="AB1043" s="86"/>
      <c r="AC1043" s="245" t="str">
        <f>IF(DataGoesHere!$B1043="","",(DataGoesHere!$B1043/SUM(DataGoesHere!$B1034:'DataGoesHere'!$B1045)))</f>
        <v/>
      </c>
      <c r="AD1043" s="86"/>
      <c r="AE1043" s="241"/>
      <c r="CV1043" s="310" t="str">
        <f>IF(DataGoesHere!B1043="","",DataGoesHere!A1043)</f>
        <v/>
      </c>
      <c r="CW1043" s="271">
        <f t="shared" ca="1" si="40"/>
        <v>10</v>
      </c>
      <c r="CX1043" s="272">
        <f t="shared" ca="1" si="41"/>
        <v>0.92557634012077306</v>
      </c>
      <c r="CY1043" s="266">
        <f>DataGoesHere!A1043</f>
        <v>1042</v>
      </c>
      <c r="CZ1043" s="19" t="str">
        <f>IF(DataGoesHere!B1043="","",DataGoesHere!B1043)</f>
        <v/>
      </c>
      <c r="DA1043" s="19" t="str">
        <f>IF(DataGoesHere!B1043="","",IF(AH$5="No",DataGoesHere!B1043,DataGoesHere!B1043-(AH$2*(DataGoesHere!A1043-1))))</f>
        <v/>
      </c>
      <c r="DB1043" s="19" t="str">
        <f>IF(DataGoesHere!B1043="","",IF(AO$9="No",DataGoesHere!B1043,DataGoesHere!B1043/CX1043))</f>
        <v/>
      </c>
      <c r="DC1043" s="19" t="str">
        <f>IF(DataGoesHere!B1043="","",IF(AO$9="No",DA1043,DA1043/CX1043))</f>
        <v/>
      </c>
      <c r="DD1043" s="293" t="str">
        <f>IF(CZ1043="",IF(COUNTIF(DD$2:DD1042,"Forecast")&lt;Output!E$43,"Forecast",""),"Actual")</f>
        <v/>
      </c>
      <c r="DF1043" s="19" t="str">
        <f>IF(DataGoesHere!B1042="",IF(DD1043="Forecast",(Output!$E$47*IntermediateCalcs!DH1042)+((1-Output!$E$47)*IntermediateCalcs!DF1042),""),(Output!$E$47*IntermediateCalcs!DB1042)+((1-Output!$E$47)*IntermediateCalcs!DF1042))</f>
        <v/>
      </c>
      <c r="DG1043" s="19" t="str">
        <f>IF(DataGoesHere!B1042="",IF(DD1043="Forecast",(Output!$G$47*(IntermediateCalcs!DF1043-IntermediateCalcs!DF1042))+((1-Output!$G$47)*IntermediateCalcs!DG1042),""),(Output!$G$47*(IntermediateCalcs!DF1043-IntermediateCalcs!DF1042))+((1-Output!$G$47)*IntermediateCalcs!DG1042))</f>
        <v/>
      </c>
      <c r="DH1043" s="19" t="str">
        <f>IF(DataGoesHere!B1042="",IF(DD1043="Forecast",DF1043+DG1043,""),DF1043+DG1043)</f>
        <v/>
      </c>
      <c r="DI1043" s="274" t="str">
        <f>IF(DH1043="","",IF(IntermediateCalcs!$AO$9="Yes",IntermediateCalcs!DH1043*$CX1043,IntermediateCalcs!DH1043))</f>
        <v/>
      </c>
      <c r="DJ1043" s="250" t="str">
        <f>IF(DataGoesHere!$B1043="","",($CZ1043-DI1043))</f>
        <v/>
      </c>
      <c r="DK1043" s="250" t="str">
        <f>IF(DataGoesHere!$B1043="","",ABS($CZ1043-DI1043))</f>
        <v/>
      </c>
      <c r="DL1043" s="250" t="str">
        <f>IF(DataGoesHere!$B1043="","",DK1043^2)</f>
        <v/>
      </c>
      <c r="DM1043" s="249" t="str">
        <f>IF(DataGoesHere!$B1043="","",DK1043/$CZ1043)</f>
        <v/>
      </c>
      <c r="DN1043" s="250" t="str">
        <f>IF(DataGoesHere!$B1043="","",SUM(DJ$2:DJ1043)/AVERAGE(DK:DK))</f>
        <v/>
      </c>
      <c r="DP1043" s="19" t="str">
        <f>IF(DataGoesHere!B1043="",IF($DD1043="Forecast",(Output!E$48*IntermediateCalcs!CY1043)+Output!G$48,""),(Output!E$48*IntermediateCalcs!CY1043)+Output!G$48)</f>
        <v/>
      </c>
      <c r="DQ1043" s="274" t="str">
        <f>IF(DP1043="","",IF(IntermediateCalcs!$AO$9="Yes",IntermediateCalcs!DP1043*$CX1043,IntermediateCalcs!DP1043))</f>
        <v/>
      </c>
      <c r="DR1043" s="250" t="str">
        <f>IF(DataGoesHere!$B1043="","",($CZ1043-DQ1043))</f>
        <v/>
      </c>
      <c r="DS1043" s="250" t="str">
        <f>IF(DataGoesHere!$B1043="","",ABS($CZ1043-DQ1043))</f>
        <v/>
      </c>
      <c r="DT1043" s="250" t="str">
        <f>IF(DataGoesHere!$B1043="","",DS1043^2)</f>
        <v/>
      </c>
      <c r="DU1043" s="249" t="str">
        <f>IF(DataGoesHere!$B1043="","",DS1043/$CZ1043)</f>
        <v/>
      </c>
      <c r="DV1043" s="250" t="str">
        <f>IF(DataGoesHere!$B1043="","",SUM(DR$2:DR1043)/AVERAGE(DS:DS))</f>
        <v/>
      </c>
      <c r="DX1043" s="19" t="str">
        <f>IF(DataGoesHere!$B1042="","",(DB1037*(Output!$O$49/Output!$P$49))+(IntermediateCalcs!DB1038*(Output!$M$49/Output!$P$49))+(IntermediateCalcs!DB1039*(Output!$K$49/Output!$P$49))+(DB1040*(Output!$I$49/Output!$P$49))+(IntermediateCalcs!DB1041*(Output!$G$49/Output!$P$49))+(IntermediateCalcs!DB1042*(Output!$E$49/Output!$P$49)))</f>
        <v/>
      </c>
      <c r="DY1043" s="274" t="str">
        <f>IF(DX1043="","",IF(IntermediateCalcs!$AO$9="Yes",IntermediateCalcs!DX1043*$CX1043,IntermediateCalcs!DX1043))</f>
        <v/>
      </c>
      <c r="DZ1043" s="250" t="str">
        <f>IF(DataGoesHere!$B1043="","",($CZ1043-DY1043))</f>
        <v/>
      </c>
      <c r="EA1043" s="250" t="str">
        <f>IF(DataGoesHere!$B1043="","",ABS($CZ1043-DY1043))</f>
        <v/>
      </c>
      <c r="EB1043" s="250" t="str">
        <f>IF(DataGoesHere!$B1043="","",EA1043^2)</f>
        <v/>
      </c>
      <c r="EC1043" s="249" t="str">
        <f>IF(DataGoesHere!$B1043="","",EA1043/$CZ1043)</f>
        <v/>
      </c>
      <c r="ED1043" s="250" t="str">
        <f>IF(DataGoesHere!$B1043="","",SUM(DZ$2:DZ1043)/AVERAGE(EA:EA))</f>
        <v/>
      </c>
    </row>
    <row r="1044" spans="20:134" x14ac:dyDescent="0.2">
      <c r="T1044" s="240"/>
      <c r="U1044" s="86"/>
      <c r="V1044" s="86"/>
      <c r="W1044" s="86"/>
      <c r="X1044" s="86"/>
      <c r="Y1044" s="86"/>
      <c r="Z1044" s="86"/>
      <c r="AA1044" s="86"/>
      <c r="AB1044" s="86"/>
      <c r="AC1044" s="86"/>
      <c r="AD1044" s="245" t="str">
        <f>IF(DataGoesHere!$B1044="","",(DataGoesHere!$B1044/SUM(DataGoesHere!$B1034:'DataGoesHere'!$B1045)))</f>
        <v/>
      </c>
      <c r="AE1044" s="241"/>
      <c r="CV1044" s="310" t="str">
        <f>IF(DataGoesHere!B1044="","",DataGoesHere!A1044)</f>
        <v/>
      </c>
      <c r="CW1044" s="271">
        <f t="shared" ca="1" si="40"/>
        <v>11</v>
      </c>
      <c r="CX1044" s="272">
        <f t="shared" ca="1" si="41"/>
        <v>0.97463169608807265</v>
      </c>
      <c r="CY1044" s="266">
        <f>DataGoesHere!A1044</f>
        <v>1043</v>
      </c>
      <c r="CZ1044" s="19" t="str">
        <f>IF(DataGoesHere!B1044="","",DataGoesHere!B1044)</f>
        <v/>
      </c>
      <c r="DA1044" s="19" t="str">
        <f>IF(DataGoesHere!B1044="","",IF(AH$5="No",DataGoesHere!B1044,DataGoesHere!B1044-(AH$2*(DataGoesHere!A1044-1))))</f>
        <v/>
      </c>
      <c r="DB1044" s="19" t="str">
        <f>IF(DataGoesHere!B1044="","",IF(AO$9="No",DataGoesHere!B1044,DataGoesHere!B1044/CX1044))</f>
        <v/>
      </c>
      <c r="DC1044" s="19" t="str">
        <f>IF(DataGoesHere!B1044="","",IF(AO$9="No",DA1044,DA1044/CX1044))</f>
        <v/>
      </c>
      <c r="DD1044" s="293" t="str">
        <f>IF(CZ1044="",IF(COUNTIF(DD$2:DD1043,"Forecast")&lt;Output!E$43,"Forecast",""),"Actual")</f>
        <v/>
      </c>
      <c r="DF1044" s="19" t="str">
        <f>IF(DataGoesHere!B1043="",IF(DD1044="Forecast",(Output!$E$47*IntermediateCalcs!DH1043)+((1-Output!$E$47)*IntermediateCalcs!DF1043),""),(Output!$E$47*IntermediateCalcs!DB1043)+((1-Output!$E$47)*IntermediateCalcs!DF1043))</f>
        <v/>
      </c>
      <c r="DG1044" s="19" t="str">
        <f>IF(DataGoesHere!B1043="",IF(DD1044="Forecast",(Output!$G$47*(IntermediateCalcs!DF1044-IntermediateCalcs!DF1043))+((1-Output!$G$47)*IntermediateCalcs!DG1043),""),(Output!$G$47*(IntermediateCalcs!DF1044-IntermediateCalcs!DF1043))+((1-Output!$G$47)*IntermediateCalcs!DG1043))</f>
        <v/>
      </c>
      <c r="DH1044" s="19" t="str">
        <f>IF(DataGoesHere!B1043="",IF(DD1044="Forecast",DF1044+DG1044,""),DF1044+DG1044)</f>
        <v/>
      </c>
      <c r="DI1044" s="274" t="str">
        <f>IF(DH1044="","",IF(IntermediateCalcs!$AO$9="Yes",IntermediateCalcs!DH1044*$CX1044,IntermediateCalcs!DH1044))</f>
        <v/>
      </c>
      <c r="DJ1044" s="250" t="str">
        <f>IF(DataGoesHere!$B1044="","",($CZ1044-DI1044))</f>
        <v/>
      </c>
      <c r="DK1044" s="250" t="str">
        <f>IF(DataGoesHere!$B1044="","",ABS($CZ1044-DI1044))</f>
        <v/>
      </c>
      <c r="DL1044" s="250" t="str">
        <f>IF(DataGoesHere!$B1044="","",DK1044^2)</f>
        <v/>
      </c>
      <c r="DM1044" s="249" t="str">
        <f>IF(DataGoesHere!$B1044="","",DK1044/$CZ1044)</f>
        <v/>
      </c>
      <c r="DN1044" s="250" t="str">
        <f>IF(DataGoesHere!$B1044="","",SUM(DJ$2:DJ1044)/AVERAGE(DK:DK))</f>
        <v/>
      </c>
      <c r="DP1044" s="19" t="str">
        <f>IF(DataGoesHere!B1044="",IF($DD1044="Forecast",(Output!E$48*IntermediateCalcs!CY1044)+Output!G$48,""),(Output!E$48*IntermediateCalcs!CY1044)+Output!G$48)</f>
        <v/>
      </c>
      <c r="DQ1044" s="274" t="str">
        <f>IF(DP1044="","",IF(IntermediateCalcs!$AO$9="Yes",IntermediateCalcs!DP1044*$CX1044,IntermediateCalcs!DP1044))</f>
        <v/>
      </c>
      <c r="DR1044" s="250" t="str">
        <f>IF(DataGoesHere!$B1044="","",($CZ1044-DQ1044))</f>
        <v/>
      </c>
      <c r="DS1044" s="250" t="str">
        <f>IF(DataGoesHere!$B1044="","",ABS($CZ1044-DQ1044))</f>
        <v/>
      </c>
      <c r="DT1044" s="250" t="str">
        <f>IF(DataGoesHere!$B1044="","",DS1044^2)</f>
        <v/>
      </c>
      <c r="DU1044" s="249" t="str">
        <f>IF(DataGoesHere!$B1044="","",DS1044/$CZ1044)</f>
        <v/>
      </c>
      <c r="DV1044" s="250" t="str">
        <f>IF(DataGoesHere!$B1044="","",SUM(DR$2:DR1044)/AVERAGE(DS:DS))</f>
        <v/>
      </c>
      <c r="DX1044" s="19" t="str">
        <f>IF(DataGoesHere!$B1043="","",(DB1038*(Output!$O$49/Output!$P$49))+(IntermediateCalcs!DB1039*(Output!$M$49/Output!$P$49))+(IntermediateCalcs!DB1040*(Output!$K$49/Output!$P$49))+(DB1041*(Output!$I$49/Output!$P$49))+(IntermediateCalcs!DB1042*(Output!$G$49/Output!$P$49))+(IntermediateCalcs!DB1043*(Output!$E$49/Output!$P$49)))</f>
        <v/>
      </c>
      <c r="DY1044" s="274" t="str">
        <f>IF(DX1044="","",IF(IntermediateCalcs!$AO$9="Yes",IntermediateCalcs!DX1044*$CX1044,IntermediateCalcs!DX1044))</f>
        <v/>
      </c>
      <c r="DZ1044" s="250" t="str">
        <f>IF(DataGoesHere!$B1044="","",($CZ1044-DY1044))</f>
        <v/>
      </c>
      <c r="EA1044" s="250" t="str">
        <f>IF(DataGoesHere!$B1044="","",ABS($CZ1044-DY1044))</f>
        <v/>
      </c>
      <c r="EB1044" s="250" t="str">
        <f>IF(DataGoesHere!$B1044="","",EA1044^2)</f>
        <v/>
      </c>
      <c r="EC1044" s="249" t="str">
        <f>IF(DataGoesHere!$B1044="","",EA1044/$CZ1044)</f>
        <v/>
      </c>
      <c r="ED1044" s="250" t="str">
        <f>IF(DataGoesHere!$B1044="","",SUM(DZ$2:DZ1044)/AVERAGE(EA:EA))</f>
        <v/>
      </c>
    </row>
    <row r="1045" spans="20:134" x14ac:dyDescent="0.2">
      <c r="T1045" s="242"/>
      <c r="U1045" s="243"/>
      <c r="V1045" s="243"/>
      <c r="W1045" s="243"/>
      <c r="X1045" s="243"/>
      <c r="Y1045" s="243"/>
      <c r="Z1045" s="243"/>
      <c r="AA1045" s="243"/>
      <c r="AB1045" s="243"/>
      <c r="AC1045" s="243"/>
      <c r="AD1045" s="243"/>
      <c r="AE1045" s="246" t="str">
        <f>IF(DataGoesHere!$B1045="","",(DataGoesHere!$B1045/SUM(DataGoesHere!$B1034:'DataGoesHere'!$B1045)))</f>
        <v/>
      </c>
      <c r="CV1045" s="310" t="str">
        <f>IF(DataGoesHere!B1045="","",DataGoesHere!A1045)</f>
        <v/>
      </c>
      <c r="CW1045" s="271">
        <f t="shared" ca="1" si="40"/>
        <v>12</v>
      </c>
      <c r="CX1045" s="272">
        <f t="shared" ca="1" si="41"/>
        <v>1.0054005237672714</v>
      </c>
      <c r="CY1045" s="266">
        <f>DataGoesHere!A1045</f>
        <v>1044</v>
      </c>
      <c r="CZ1045" s="19" t="str">
        <f>IF(DataGoesHere!B1045="","",DataGoesHere!B1045)</f>
        <v/>
      </c>
      <c r="DA1045" s="19" t="str">
        <f>IF(DataGoesHere!B1045="","",IF(AH$5="No",DataGoesHere!B1045,DataGoesHere!B1045-(AH$2*(DataGoesHere!A1045-1))))</f>
        <v/>
      </c>
      <c r="DB1045" s="19" t="str">
        <f>IF(DataGoesHere!B1045="","",IF(AO$9="No",DataGoesHere!B1045,DataGoesHere!B1045/CX1045))</f>
        <v/>
      </c>
      <c r="DC1045" s="19" t="str">
        <f>IF(DataGoesHere!B1045="","",IF(AO$9="No",DA1045,DA1045/CX1045))</f>
        <v/>
      </c>
      <c r="DD1045" s="293" t="str">
        <f>IF(CZ1045="",IF(COUNTIF(DD$2:DD1044,"Forecast")&lt;Output!E$43,"Forecast",""),"Actual")</f>
        <v/>
      </c>
      <c r="DF1045" s="19" t="str">
        <f>IF(DataGoesHere!B1044="",IF(DD1045="Forecast",(Output!$E$47*IntermediateCalcs!DH1044)+((1-Output!$E$47)*IntermediateCalcs!DF1044),""),(Output!$E$47*IntermediateCalcs!DB1044)+((1-Output!$E$47)*IntermediateCalcs!DF1044))</f>
        <v/>
      </c>
      <c r="DG1045" s="19" t="str">
        <f>IF(DataGoesHere!B1044="",IF(DD1045="Forecast",(Output!$G$47*(IntermediateCalcs!DF1045-IntermediateCalcs!DF1044))+((1-Output!$G$47)*IntermediateCalcs!DG1044),""),(Output!$G$47*(IntermediateCalcs!DF1045-IntermediateCalcs!DF1044))+((1-Output!$G$47)*IntermediateCalcs!DG1044))</f>
        <v/>
      </c>
      <c r="DH1045" s="19" t="str">
        <f>IF(DataGoesHere!B1044="",IF(DD1045="Forecast",DF1045+DG1045,""),DF1045+DG1045)</f>
        <v/>
      </c>
      <c r="DI1045" s="274" t="str">
        <f>IF(DH1045="","",IF(IntermediateCalcs!$AO$9="Yes",IntermediateCalcs!DH1045*$CX1045,IntermediateCalcs!DH1045))</f>
        <v/>
      </c>
      <c r="DJ1045" s="250" t="str">
        <f>IF(DataGoesHere!$B1045="","",($CZ1045-DI1045))</f>
        <v/>
      </c>
      <c r="DK1045" s="250" t="str">
        <f>IF(DataGoesHere!$B1045="","",ABS($CZ1045-DI1045))</f>
        <v/>
      </c>
      <c r="DL1045" s="250" t="str">
        <f>IF(DataGoesHere!$B1045="","",DK1045^2)</f>
        <v/>
      </c>
      <c r="DM1045" s="249" t="str">
        <f>IF(DataGoesHere!$B1045="","",DK1045/$CZ1045)</f>
        <v/>
      </c>
      <c r="DN1045" s="250" t="str">
        <f>IF(DataGoesHere!$B1045="","",SUM(DJ$2:DJ1045)/AVERAGE(DK:DK))</f>
        <v/>
      </c>
      <c r="DP1045" s="19" t="str">
        <f>IF(DataGoesHere!B1045="",IF($DD1045="Forecast",(Output!E$48*IntermediateCalcs!CY1045)+Output!G$48,""),(Output!E$48*IntermediateCalcs!CY1045)+Output!G$48)</f>
        <v/>
      </c>
      <c r="DQ1045" s="274" t="str">
        <f>IF(DP1045="","",IF(IntermediateCalcs!$AO$9="Yes",IntermediateCalcs!DP1045*$CX1045,IntermediateCalcs!DP1045))</f>
        <v/>
      </c>
      <c r="DR1045" s="250" t="str">
        <f>IF(DataGoesHere!$B1045="","",($CZ1045-DQ1045))</f>
        <v/>
      </c>
      <c r="DS1045" s="250" t="str">
        <f>IF(DataGoesHere!$B1045="","",ABS($CZ1045-DQ1045))</f>
        <v/>
      </c>
      <c r="DT1045" s="250" t="str">
        <f>IF(DataGoesHere!$B1045="","",DS1045^2)</f>
        <v/>
      </c>
      <c r="DU1045" s="249" t="str">
        <f>IF(DataGoesHere!$B1045="","",DS1045/$CZ1045)</f>
        <v/>
      </c>
      <c r="DV1045" s="250" t="str">
        <f>IF(DataGoesHere!$B1045="","",SUM(DR$2:DR1045)/AVERAGE(DS:DS))</f>
        <v/>
      </c>
      <c r="DX1045" s="19" t="str">
        <f>IF(DataGoesHere!$B1044="","",(DB1039*(Output!$O$49/Output!$P$49))+(IntermediateCalcs!DB1040*(Output!$M$49/Output!$P$49))+(IntermediateCalcs!DB1041*(Output!$K$49/Output!$P$49))+(DB1042*(Output!$I$49/Output!$P$49))+(IntermediateCalcs!DB1043*(Output!$G$49/Output!$P$49))+(IntermediateCalcs!DB1044*(Output!$E$49/Output!$P$49)))</f>
        <v/>
      </c>
      <c r="DY1045" s="274" t="str">
        <f>IF(DX1045="","",IF(IntermediateCalcs!$AO$9="Yes",IntermediateCalcs!DX1045*$CX1045,IntermediateCalcs!DX1045))</f>
        <v/>
      </c>
      <c r="DZ1045" s="250" t="str">
        <f>IF(DataGoesHere!$B1045="","",($CZ1045-DY1045))</f>
        <v/>
      </c>
      <c r="EA1045" s="250" t="str">
        <f>IF(DataGoesHere!$B1045="","",ABS($CZ1045-DY1045))</f>
        <v/>
      </c>
      <c r="EB1045" s="250" t="str">
        <f>IF(DataGoesHere!$B1045="","",EA1045^2)</f>
        <v/>
      </c>
      <c r="EC1045" s="249" t="str">
        <f>IF(DataGoesHere!$B1045="","",EA1045/$CZ1045)</f>
        <v/>
      </c>
      <c r="ED1045" s="250" t="str">
        <f>IF(DataGoesHere!$B1045="","",SUM(DZ$2:DZ1045)/AVERAGE(EA:EA))</f>
        <v/>
      </c>
    </row>
    <row r="1046" spans="20:134" x14ac:dyDescent="0.2">
      <c r="T1046" s="244" t="str">
        <f>IF(DataGoesHere!$B1046="","",(DataGoesHere!$B1046/SUM(DataGoesHere!$B1046:'DataGoesHere'!$B1057)))</f>
        <v/>
      </c>
      <c r="U1046" s="238"/>
      <c r="V1046" s="238"/>
      <c r="W1046" s="238"/>
      <c r="X1046" s="238"/>
      <c r="Y1046" s="238"/>
      <c r="Z1046" s="238"/>
      <c r="AA1046" s="238"/>
      <c r="AB1046" s="238"/>
      <c r="AC1046" s="238"/>
      <c r="AD1046" s="238"/>
      <c r="AE1046" s="239"/>
      <c r="CV1046" s="310" t="str">
        <f>IF(DataGoesHere!B1046="","",DataGoesHere!A1046)</f>
        <v/>
      </c>
      <c r="CW1046" s="271">
        <f t="shared" ca="1" si="40"/>
        <v>1</v>
      </c>
      <c r="CX1046" s="272">
        <f t="shared" ca="1" si="41"/>
        <v>1.3236179355303281</v>
      </c>
      <c r="CY1046" s="266">
        <f>DataGoesHere!A1046</f>
        <v>1045</v>
      </c>
      <c r="CZ1046" s="19" t="str">
        <f>IF(DataGoesHere!B1046="","",DataGoesHere!B1046)</f>
        <v/>
      </c>
      <c r="DA1046" s="19" t="str">
        <f>IF(DataGoesHere!B1046="","",IF(AH$5="No",DataGoesHere!B1046,DataGoesHere!B1046-(AH$2*(DataGoesHere!A1046-1))))</f>
        <v/>
      </c>
      <c r="DB1046" s="19" t="str">
        <f>IF(DataGoesHere!B1046="","",IF(AO$9="No",DataGoesHere!B1046,DataGoesHere!B1046/CX1046))</f>
        <v/>
      </c>
      <c r="DC1046" s="19" t="str">
        <f>IF(DataGoesHere!B1046="","",IF(AO$9="No",DA1046,DA1046/CX1046))</f>
        <v/>
      </c>
      <c r="DD1046" s="293" t="str">
        <f>IF(CZ1046="",IF(COUNTIF(DD$2:DD1045,"Forecast")&lt;Output!E$43,"Forecast",""),"Actual")</f>
        <v/>
      </c>
      <c r="DF1046" s="19" t="str">
        <f>IF(DataGoesHere!B1045="",IF(DD1046="Forecast",(Output!$E$47*IntermediateCalcs!DH1045)+((1-Output!$E$47)*IntermediateCalcs!DF1045),""),(Output!$E$47*IntermediateCalcs!DB1045)+((1-Output!$E$47)*IntermediateCalcs!DF1045))</f>
        <v/>
      </c>
      <c r="DG1046" s="19" t="str">
        <f>IF(DataGoesHere!B1045="",IF(DD1046="Forecast",(Output!$G$47*(IntermediateCalcs!DF1046-IntermediateCalcs!DF1045))+((1-Output!$G$47)*IntermediateCalcs!DG1045),""),(Output!$G$47*(IntermediateCalcs!DF1046-IntermediateCalcs!DF1045))+((1-Output!$G$47)*IntermediateCalcs!DG1045))</f>
        <v/>
      </c>
      <c r="DH1046" s="19" t="str">
        <f>IF(DataGoesHere!B1045="",IF(DD1046="Forecast",DF1046+DG1046,""),DF1046+DG1046)</f>
        <v/>
      </c>
      <c r="DI1046" s="274" t="str">
        <f>IF(DH1046="","",IF(IntermediateCalcs!$AO$9="Yes",IntermediateCalcs!DH1046*$CX1046,IntermediateCalcs!DH1046))</f>
        <v/>
      </c>
      <c r="DJ1046" s="250" t="str">
        <f>IF(DataGoesHere!$B1046="","",($CZ1046-DI1046))</f>
        <v/>
      </c>
      <c r="DK1046" s="250" t="str">
        <f>IF(DataGoesHere!$B1046="","",ABS($CZ1046-DI1046))</f>
        <v/>
      </c>
      <c r="DL1046" s="250" t="str">
        <f>IF(DataGoesHere!$B1046="","",DK1046^2)</f>
        <v/>
      </c>
      <c r="DM1046" s="249" t="str">
        <f>IF(DataGoesHere!$B1046="","",DK1046/$CZ1046)</f>
        <v/>
      </c>
      <c r="DN1046" s="250" t="str">
        <f>IF(DataGoesHere!$B1046="","",SUM(DJ$2:DJ1046)/AVERAGE(DK:DK))</f>
        <v/>
      </c>
      <c r="DP1046" s="19" t="str">
        <f>IF(DataGoesHere!B1046="",IF($DD1046="Forecast",(Output!E$48*IntermediateCalcs!CY1046)+Output!G$48,""),(Output!E$48*IntermediateCalcs!CY1046)+Output!G$48)</f>
        <v/>
      </c>
      <c r="DQ1046" s="274" t="str">
        <f>IF(DP1046="","",IF(IntermediateCalcs!$AO$9="Yes",IntermediateCalcs!DP1046*$CX1046,IntermediateCalcs!DP1046))</f>
        <v/>
      </c>
      <c r="DR1046" s="250" t="str">
        <f>IF(DataGoesHere!$B1046="","",($CZ1046-DQ1046))</f>
        <v/>
      </c>
      <c r="DS1046" s="250" t="str">
        <f>IF(DataGoesHere!$B1046="","",ABS($CZ1046-DQ1046))</f>
        <v/>
      </c>
      <c r="DT1046" s="250" t="str">
        <f>IF(DataGoesHere!$B1046="","",DS1046^2)</f>
        <v/>
      </c>
      <c r="DU1046" s="249" t="str">
        <f>IF(DataGoesHere!$B1046="","",DS1046/$CZ1046)</f>
        <v/>
      </c>
      <c r="DV1046" s="250" t="str">
        <f>IF(DataGoesHere!$B1046="","",SUM(DR$2:DR1046)/AVERAGE(DS:DS))</f>
        <v/>
      </c>
      <c r="DX1046" s="19" t="str">
        <f>IF(DataGoesHere!$B1045="","",(DB1040*(Output!$O$49/Output!$P$49))+(IntermediateCalcs!DB1041*(Output!$M$49/Output!$P$49))+(IntermediateCalcs!DB1042*(Output!$K$49/Output!$P$49))+(DB1043*(Output!$I$49/Output!$P$49))+(IntermediateCalcs!DB1044*(Output!$G$49/Output!$P$49))+(IntermediateCalcs!DB1045*(Output!$E$49/Output!$P$49)))</f>
        <v/>
      </c>
      <c r="DY1046" s="274" t="str">
        <f>IF(DX1046="","",IF(IntermediateCalcs!$AO$9="Yes",IntermediateCalcs!DX1046*$CX1046,IntermediateCalcs!DX1046))</f>
        <v/>
      </c>
      <c r="DZ1046" s="250" t="str">
        <f>IF(DataGoesHere!$B1046="","",($CZ1046-DY1046))</f>
        <v/>
      </c>
      <c r="EA1046" s="250" t="str">
        <f>IF(DataGoesHere!$B1046="","",ABS($CZ1046-DY1046))</f>
        <v/>
      </c>
      <c r="EB1046" s="250" t="str">
        <f>IF(DataGoesHere!$B1046="","",EA1046^2)</f>
        <v/>
      </c>
      <c r="EC1046" s="249" t="str">
        <f>IF(DataGoesHere!$B1046="","",EA1046/$CZ1046)</f>
        <v/>
      </c>
      <c r="ED1046" s="250" t="str">
        <f>IF(DataGoesHere!$B1046="","",SUM(DZ$2:DZ1046)/AVERAGE(EA:EA))</f>
        <v/>
      </c>
    </row>
    <row r="1047" spans="20:134" x14ac:dyDescent="0.2">
      <c r="T1047" s="240"/>
      <c r="U1047" s="245" t="str">
        <f>IF(DataGoesHere!$B1047="","",(DataGoesHere!$B1047/SUM(DataGoesHere!$B1047:'DataGoesHere'!$B1057)))</f>
        <v/>
      </c>
      <c r="V1047" s="86"/>
      <c r="W1047" s="86"/>
      <c r="X1047" s="86"/>
      <c r="Y1047" s="86"/>
      <c r="Z1047" s="86"/>
      <c r="AA1047" s="86"/>
      <c r="AB1047" s="86"/>
      <c r="AC1047" s="86"/>
      <c r="AD1047" s="86"/>
      <c r="AE1047" s="241"/>
      <c r="CV1047" s="310" t="str">
        <f>IF(DataGoesHere!B1047="","",DataGoesHere!A1047)</f>
        <v/>
      </c>
      <c r="CW1047" s="271">
        <f t="shared" ca="1" si="40"/>
        <v>2</v>
      </c>
      <c r="CX1047" s="272">
        <f t="shared" ca="1" si="41"/>
        <v>0.80574490527728204</v>
      </c>
      <c r="CY1047" s="266">
        <f>DataGoesHere!A1047</f>
        <v>1046</v>
      </c>
      <c r="CZ1047" s="19" t="str">
        <f>IF(DataGoesHere!B1047="","",DataGoesHere!B1047)</f>
        <v/>
      </c>
      <c r="DA1047" s="19" t="str">
        <f>IF(DataGoesHere!B1047="","",IF(AH$5="No",DataGoesHere!B1047,DataGoesHere!B1047-(AH$2*(DataGoesHere!A1047-1))))</f>
        <v/>
      </c>
      <c r="DB1047" s="19" t="str">
        <f>IF(DataGoesHere!B1047="","",IF(AO$9="No",DataGoesHere!B1047,DataGoesHere!B1047/CX1047))</f>
        <v/>
      </c>
      <c r="DC1047" s="19" t="str">
        <f>IF(DataGoesHere!B1047="","",IF(AO$9="No",DA1047,DA1047/CX1047))</f>
        <v/>
      </c>
      <c r="DD1047" s="293" t="str">
        <f>IF(CZ1047="",IF(COUNTIF(DD$2:DD1046,"Forecast")&lt;Output!E$43,"Forecast",""),"Actual")</f>
        <v/>
      </c>
      <c r="DF1047" s="19" t="str">
        <f>IF(DataGoesHere!B1046="",IF(DD1047="Forecast",(Output!$E$47*IntermediateCalcs!DH1046)+((1-Output!$E$47)*IntermediateCalcs!DF1046),""),(Output!$E$47*IntermediateCalcs!DB1046)+((1-Output!$E$47)*IntermediateCalcs!DF1046))</f>
        <v/>
      </c>
      <c r="DG1047" s="19" t="str">
        <f>IF(DataGoesHere!B1046="",IF(DD1047="Forecast",(Output!$G$47*(IntermediateCalcs!DF1047-IntermediateCalcs!DF1046))+((1-Output!$G$47)*IntermediateCalcs!DG1046),""),(Output!$G$47*(IntermediateCalcs!DF1047-IntermediateCalcs!DF1046))+((1-Output!$G$47)*IntermediateCalcs!DG1046))</f>
        <v/>
      </c>
      <c r="DH1047" s="19" t="str">
        <f>IF(DataGoesHere!B1046="",IF(DD1047="Forecast",DF1047+DG1047,""),DF1047+DG1047)</f>
        <v/>
      </c>
      <c r="DI1047" s="274" t="str">
        <f>IF(DH1047="","",IF(IntermediateCalcs!$AO$9="Yes",IntermediateCalcs!DH1047*$CX1047,IntermediateCalcs!DH1047))</f>
        <v/>
      </c>
      <c r="DJ1047" s="250" t="str">
        <f>IF(DataGoesHere!$B1047="","",($CZ1047-DI1047))</f>
        <v/>
      </c>
      <c r="DK1047" s="250" t="str">
        <f>IF(DataGoesHere!$B1047="","",ABS($CZ1047-DI1047))</f>
        <v/>
      </c>
      <c r="DL1047" s="250" t="str">
        <f>IF(DataGoesHere!$B1047="","",DK1047^2)</f>
        <v/>
      </c>
      <c r="DM1047" s="249" t="str">
        <f>IF(DataGoesHere!$B1047="","",DK1047/$CZ1047)</f>
        <v/>
      </c>
      <c r="DN1047" s="250" t="str">
        <f>IF(DataGoesHere!$B1047="","",SUM(DJ$2:DJ1047)/AVERAGE(DK:DK))</f>
        <v/>
      </c>
      <c r="DP1047" s="19" t="str">
        <f>IF(DataGoesHere!B1047="",IF($DD1047="Forecast",(Output!E$48*IntermediateCalcs!CY1047)+Output!G$48,""),(Output!E$48*IntermediateCalcs!CY1047)+Output!G$48)</f>
        <v/>
      </c>
      <c r="DQ1047" s="274" t="str">
        <f>IF(DP1047="","",IF(IntermediateCalcs!$AO$9="Yes",IntermediateCalcs!DP1047*$CX1047,IntermediateCalcs!DP1047))</f>
        <v/>
      </c>
      <c r="DR1047" s="250" t="str">
        <f>IF(DataGoesHere!$B1047="","",($CZ1047-DQ1047))</f>
        <v/>
      </c>
      <c r="DS1047" s="250" t="str">
        <f>IF(DataGoesHere!$B1047="","",ABS($CZ1047-DQ1047))</f>
        <v/>
      </c>
      <c r="DT1047" s="250" t="str">
        <f>IF(DataGoesHere!$B1047="","",DS1047^2)</f>
        <v/>
      </c>
      <c r="DU1047" s="249" t="str">
        <f>IF(DataGoesHere!$B1047="","",DS1047/$CZ1047)</f>
        <v/>
      </c>
      <c r="DV1047" s="250" t="str">
        <f>IF(DataGoesHere!$B1047="","",SUM(DR$2:DR1047)/AVERAGE(DS:DS))</f>
        <v/>
      </c>
      <c r="DX1047" s="19" t="str">
        <f>IF(DataGoesHere!$B1046="","",(DB1041*(Output!$O$49/Output!$P$49))+(IntermediateCalcs!DB1042*(Output!$M$49/Output!$P$49))+(IntermediateCalcs!DB1043*(Output!$K$49/Output!$P$49))+(DB1044*(Output!$I$49/Output!$P$49))+(IntermediateCalcs!DB1045*(Output!$G$49/Output!$P$49))+(IntermediateCalcs!DB1046*(Output!$E$49/Output!$P$49)))</f>
        <v/>
      </c>
      <c r="DY1047" s="274" t="str">
        <f>IF(DX1047="","",IF(IntermediateCalcs!$AO$9="Yes",IntermediateCalcs!DX1047*$CX1047,IntermediateCalcs!DX1047))</f>
        <v/>
      </c>
      <c r="DZ1047" s="250" t="str">
        <f>IF(DataGoesHere!$B1047="","",($CZ1047-DY1047))</f>
        <v/>
      </c>
      <c r="EA1047" s="250" t="str">
        <f>IF(DataGoesHere!$B1047="","",ABS($CZ1047-DY1047))</f>
        <v/>
      </c>
      <c r="EB1047" s="250" t="str">
        <f>IF(DataGoesHere!$B1047="","",EA1047^2)</f>
        <v/>
      </c>
      <c r="EC1047" s="249" t="str">
        <f>IF(DataGoesHere!$B1047="","",EA1047/$CZ1047)</f>
        <v/>
      </c>
      <c r="ED1047" s="250" t="str">
        <f>IF(DataGoesHere!$B1047="","",SUM(DZ$2:DZ1047)/AVERAGE(EA:EA))</f>
        <v/>
      </c>
    </row>
    <row r="1048" spans="20:134" x14ac:dyDescent="0.2">
      <c r="T1048" s="240"/>
      <c r="U1048" s="86"/>
      <c r="V1048" s="245" t="str">
        <f>IF(DataGoesHere!$B1048="","",(DataGoesHere!$B1048/SUM(DataGoesHere!$B1046:'DataGoesHere'!$B1057)))</f>
        <v/>
      </c>
      <c r="W1048" s="86"/>
      <c r="X1048" s="86"/>
      <c r="Y1048" s="86"/>
      <c r="Z1048" s="86"/>
      <c r="AA1048" s="86"/>
      <c r="AB1048" s="86"/>
      <c r="AC1048" s="86"/>
      <c r="AD1048" s="86"/>
      <c r="AE1048" s="241"/>
      <c r="CV1048" s="310" t="str">
        <f>IF(DataGoesHere!B1048="","",DataGoesHere!A1048)</f>
        <v/>
      </c>
      <c r="CW1048" s="271">
        <f t="shared" ca="1" si="40"/>
        <v>3</v>
      </c>
      <c r="CX1048" s="272">
        <f t="shared" ca="1" si="41"/>
        <v>0.79862940076451561</v>
      </c>
      <c r="CY1048" s="266">
        <f>DataGoesHere!A1048</f>
        <v>1047</v>
      </c>
      <c r="CZ1048" s="19" t="str">
        <f>IF(DataGoesHere!B1048="","",DataGoesHere!B1048)</f>
        <v/>
      </c>
      <c r="DA1048" s="19" t="str">
        <f>IF(DataGoesHere!B1048="","",IF(AH$5="No",DataGoesHere!B1048,DataGoesHere!B1048-(AH$2*(DataGoesHere!A1048-1))))</f>
        <v/>
      </c>
      <c r="DB1048" s="19" t="str">
        <f>IF(DataGoesHere!B1048="","",IF(AO$9="No",DataGoesHere!B1048,DataGoesHere!B1048/CX1048))</f>
        <v/>
      </c>
      <c r="DC1048" s="19" t="str">
        <f>IF(DataGoesHere!B1048="","",IF(AO$9="No",DA1048,DA1048/CX1048))</f>
        <v/>
      </c>
      <c r="DD1048" s="293" t="str">
        <f>IF(CZ1048="",IF(COUNTIF(DD$2:DD1047,"Forecast")&lt;Output!E$43,"Forecast",""),"Actual")</f>
        <v/>
      </c>
      <c r="DF1048" s="19" t="str">
        <f>IF(DataGoesHere!B1047="",IF(DD1048="Forecast",(Output!$E$47*IntermediateCalcs!DH1047)+((1-Output!$E$47)*IntermediateCalcs!DF1047),""),(Output!$E$47*IntermediateCalcs!DB1047)+((1-Output!$E$47)*IntermediateCalcs!DF1047))</f>
        <v/>
      </c>
      <c r="DG1048" s="19" t="str">
        <f>IF(DataGoesHere!B1047="",IF(DD1048="Forecast",(Output!$G$47*(IntermediateCalcs!DF1048-IntermediateCalcs!DF1047))+((1-Output!$G$47)*IntermediateCalcs!DG1047),""),(Output!$G$47*(IntermediateCalcs!DF1048-IntermediateCalcs!DF1047))+((1-Output!$G$47)*IntermediateCalcs!DG1047))</f>
        <v/>
      </c>
      <c r="DH1048" s="19" t="str">
        <f>IF(DataGoesHere!B1047="",IF(DD1048="Forecast",DF1048+DG1048,""),DF1048+DG1048)</f>
        <v/>
      </c>
      <c r="DI1048" s="274" t="str">
        <f>IF(DH1048="","",IF(IntermediateCalcs!$AO$9="Yes",IntermediateCalcs!DH1048*$CX1048,IntermediateCalcs!DH1048))</f>
        <v/>
      </c>
      <c r="DJ1048" s="250" t="str">
        <f>IF(DataGoesHere!$B1048="","",($CZ1048-DI1048))</f>
        <v/>
      </c>
      <c r="DK1048" s="250" t="str">
        <f>IF(DataGoesHere!$B1048="","",ABS($CZ1048-DI1048))</f>
        <v/>
      </c>
      <c r="DL1048" s="250" t="str">
        <f>IF(DataGoesHere!$B1048="","",DK1048^2)</f>
        <v/>
      </c>
      <c r="DM1048" s="249" t="str">
        <f>IF(DataGoesHere!$B1048="","",DK1048/$CZ1048)</f>
        <v/>
      </c>
      <c r="DN1048" s="250" t="str">
        <f>IF(DataGoesHere!$B1048="","",SUM(DJ$2:DJ1048)/AVERAGE(DK:DK))</f>
        <v/>
      </c>
      <c r="DP1048" s="19" t="str">
        <f>IF(DataGoesHere!B1048="",IF($DD1048="Forecast",(Output!E$48*IntermediateCalcs!CY1048)+Output!G$48,""),(Output!E$48*IntermediateCalcs!CY1048)+Output!G$48)</f>
        <v/>
      </c>
      <c r="DQ1048" s="274" t="str">
        <f>IF(DP1048="","",IF(IntermediateCalcs!$AO$9="Yes",IntermediateCalcs!DP1048*$CX1048,IntermediateCalcs!DP1048))</f>
        <v/>
      </c>
      <c r="DR1048" s="250" t="str">
        <f>IF(DataGoesHere!$B1048="","",($CZ1048-DQ1048))</f>
        <v/>
      </c>
      <c r="DS1048" s="250" t="str">
        <f>IF(DataGoesHere!$B1048="","",ABS($CZ1048-DQ1048))</f>
        <v/>
      </c>
      <c r="DT1048" s="250" t="str">
        <f>IF(DataGoesHere!$B1048="","",DS1048^2)</f>
        <v/>
      </c>
      <c r="DU1048" s="249" t="str">
        <f>IF(DataGoesHere!$B1048="","",DS1048/$CZ1048)</f>
        <v/>
      </c>
      <c r="DV1048" s="250" t="str">
        <f>IF(DataGoesHere!$B1048="","",SUM(DR$2:DR1048)/AVERAGE(DS:DS))</f>
        <v/>
      </c>
      <c r="DX1048" s="19" t="str">
        <f>IF(DataGoesHere!$B1047="","",(DB1042*(Output!$O$49/Output!$P$49))+(IntermediateCalcs!DB1043*(Output!$M$49/Output!$P$49))+(IntermediateCalcs!DB1044*(Output!$K$49/Output!$P$49))+(DB1045*(Output!$I$49/Output!$P$49))+(IntermediateCalcs!DB1046*(Output!$G$49/Output!$P$49))+(IntermediateCalcs!DB1047*(Output!$E$49/Output!$P$49)))</f>
        <v/>
      </c>
      <c r="DY1048" s="274" t="str">
        <f>IF(DX1048="","",IF(IntermediateCalcs!$AO$9="Yes",IntermediateCalcs!DX1048*$CX1048,IntermediateCalcs!DX1048))</f>
        <v/>
      </c>
      <c r="DZ1048" s="250" t="str">
        <f>IF(DataGoesHere!$B1048="","",($CZ1048-DY1048))</f>
        <v/>
      </c>
      <c r="EA1048" s="250" t="str">
        <f>IF(DataGoesHere!$B1048="","",ABS($CZ1048-DY1048))</f>
        <v/>
      </c>
      <c r="EB1048" s="250" t="str">
        <f>IF(DataGoesHere!$B1048="","",EA1048^2)</f>
        <v/>
      </c>
      <c r="EC1048" s="249" t="str">
        <f>IF(DataGoesHere!$B1048="","",EA1048/$CZ1048)</f>
        <v/>
      </c>
      <c r="ED1048" s="250" t="str">
        <f>IF(DataGoesHere!$B1048="","",SUM(DZ$2:DZ1048)/AVERAGE(EA:EA))</f>
        <v/>
      </c>
    </row>
    <row r="1049" spans="20:134" x14ac:dyDescent="0.2">
      <c r="T1049" s="240"/>
      <c r="U1049" s="86"/>
      <c r="V1049" s="86"/>
      <c r="W1049" s="245" t="str">
        <f>IF(DataGoesHere!$B1049="","",(DataGoesHere!$B1049/SUM(DataGoesHere!$B1046:'DataGoesHere'!$B1057)))</f>
        <v/>
      </c>
      <c r="X1049" s="86"/>
      <c r="Y1049" s="86"/>
      <c r="Z1049" s="86"/>
      <c r="AA1049" s="86"/>
      <c r="AB1049" s="86"/>
      <c r="AC1049" s="86"/>
      <c r="AD1049" s="86"/>
      <c r="AE1049" s="241"/>
      <c r="CV1049" s="310" t="str">
        <f>IF(DataGoesHere!B1049="","",DataGoesHere!A1049)</f>
        <v/>
      </c>
      <c r="CW1049" s="271">
        <f t="shared" ca="1" si="40"/>
        <v>4</v>
      </c>
      <c r="CX1049" s="272">
        <f t="shared" ca="1" si="41"/>
        <v>1.0149292433706087</v>
      </c>
      <c r="CY1049" s="266">
        <f>DataGoesHere!A1049</f>
        <v>1048</v>
      </c>
      <c r="CZ1049" s="19" t="str">
        <f>IF(DataGoesHere!B1049="","",DataGoesHere!B1049)</f>
        <v/>
      </c>
      <c r="DA1049" s="19" t="str">
        <f>IF(DataGoesHere!B1049="","",IF(AH$5="No",DataGoesHere!B1049,DataGoesHere!B1049-(AH$2*(DataGoesHere!A1049-1))))</f>
        <v/>
      </c>
      <c r="DB1049" s="19" t="str">
        <f>IF(DataGoesHere!B1049="","",IF(AO$9="No",DataGoesHere!B1049,DataGoesHere!B1049/CX1049))</f>
        <v/>
      </c>
      <c r="DC1049" s="19" t="str">
        <f>IF(DataGoesHere!B1049="","",IF(AO$9="No",DA1049,DA1049/CX1049))</f>
        <v/>
      </c>
      <c r="DD1049" s="293" t="str">
        <f>IF(CZ1049="",IF(COUNTIF(DD$2:DD1048,"Forecast")&lt;Output!E$43,"Forecast",""),"Actual")</f>
        <v/>
      </c>
      <c r="DF1049" s="19" t="str">
        <f>IF(DataGoesHere!B1048="",IF(DD1049="Forecast",(Output!$E$47*IntermediateCalcs!DH1048)+((1-Output!$E$47)*IntermediateCalcs!DF1048),""),(Output!$E$47*IntermediateCalcs!DB1048)+((1-Output!$E$47)*IntermediateCalcs!DF1048))</f>
        <v/>
      </c>
      <c r="DG1049" s="19" t="str">
        <f>IF(DataGoesHere!B1048="",IF(DD1049="Forecast",(Output!$G$47*(IntermediateCalcs!DF1049-IntermediateCalcs!DF1048))+((1-Output!$G$47)*IntermediateCalcs!DG1048),""),(Output!$G$47*(IntermediateCalcs!DF1049-IntermediateCalcs!DF1048))+((1-Output!$G$47)*IntermediateCalcs!DG1048))</f>
        <v/>
      </c>
      <c r="DH1049" s="19" t="str">
        <f>IF(DataGoesHere!B1048="",IF(DD1049="Forecast",DF1049+DG1049,""),DF1049+DG1049)</f>
        <v/>
      </c>
      <c r="DI1049" s="274" t="str">
        <f>IF(DH1049="","",IF(IntermediateCalcs!$AO$9="Yes",IntermediateCalcs!DH1049*$CX1049,IntermediateCalcs!DH1049))</f>
        <v/>
      </c>
      <c r="DJ1049" s="250" t="str">
        <f>IF(DataGoesHere!$B1049="","",($CZ1049-DI1049))</f>
        <v/>
      </c>
      <c r="DK1049" s="250" t="str">
        <f>IF(DataGoesHere!$B1049="","",ABS($CZ1049-DI1049))</f>
        <v/>
      </c>
      <c r="DL1049" s="250" t="str">
        <f>IF(DataGoesHere!$B1049="","",DK1049^2)</f>
        <v/>
      </c>
      <c r="DM1049" s="249" t="str">
        <f>IF(DataGoesHere!$B1049="","",DK1049/$CZ1049)</f>
        <v/>
      </c>
      <c r="DN1049" s="250" t="str">
        <f>IF(DataGoesHere!$B1049="","",SUM(DJ$2:DJ1049)/AVERAGE(DK:DK))</f>
        <v/>
      </c>
      <c r="DP1049" s="19" t="str">
        <f>IF(DataGoesHere!B1049="",IF($DD1049="Forecast",(Output!E$48*IntermediateCalcs!CY1049)+Output!G$48,""),(Output!E$48*IntermediateCalcs!CY1049)+Output!G$48)</f>
        <v/>
      </c>
      <c r="DQ1049" s="274" t="str">
        <f>IF(DP1049="","",IF(IntermediateCalcs!$AO$9="Yes",IntermediateCalcs!DP1049*$CX1049,IntermediateCalcs!DP1049))</f>
        <v/>
      </c>
      <c r="DR1049" s="250" t="str">
        <f>IF(DataGoesHere!$B1049="","",($CZ1049-DQ1049))</f>
        <v/>
      </c>
      <c r="DS1049" s="250" t="str">
        <f>IF(DataGoesHere!$B1049="","",ABS($CZ1049-DQ1049))</f>
        <v/>
      </c>
      <c r="DT1049" s="250" t="str">
        <f>IF(DataGoesHere!$B1049="","",DS1049^2)</f>
        <v/>
      </c>
      <c r="DU1049" s="249" t="str">
        <f>IF(DataGoesHere!$B1049="","",DS1049/$CZ1049)</f>
        <v/>
      </c>
      <c r="DV1049" s="250" t="str">
        <f>IF(DataGoesHere!$B1049="","",SUM(DR$2:DR1049)/AVERAGE(DS:DS))</f>
        <v/>
      </c>
      <c r="DX1049" s="19" t="str">
        <f>IF(DataGoesHere!$B1048="","",(DB1043*(Output!$O$49/Output!$P$49))+(IntermediateCalcs!DB1044*(Output!$M$49/Output!$P$49))+(IntermediateCalcs!DB1045*(Output!$K$49/Output!$P$49))+(DB1046*(Output!$I$49/Output!$P$49))+(IntermediateCalcs!DB1047*(Output!$G$49/Output!$P$49))+(IntermediateCalcs!DB1048*(Output!$E$49/Output!$P$49)))</f>
        <v/>
      </c>
      <c r="DY1049" s="274" t="str">
        <f>IF(DX1049="","",IF(IntermediateCalcs!$AO$9="Yes",IntermediateCalcs!DX1049*$CX1049,IntermediateCalcs!DX1049))</f>
        <v/>
      </c>
      <c r="DZ1049" s="250" t="str">
        <f>IF(DataGoesHere!$B1049="","",($CZ1049-DY1049))</f>
        <v/>
      </c>
      <c r="EA1049" s="250" t="str">
        <f>IF(DataGoesHere!$B1049="","",ABS($CZ1049-DY1049))</f>
        <v/>
      </c>
      <c r="EB1049" s="250" t="str">
        <f>IF(DataGoesHere!$B1049="","",EA1049^2)</f>
        <v/>
      </c>
      <c r="EC1049" s="249" t="str">
        <f>IF(DataGoesHere!$B1049="","",EA1049/$CZ1049)</f>
        <v/>
      </c>
      <c r="ED1049" s="250" t="str">
        <f>IF(DataGoesHere!$B1049="","",SUM(DZ$2:DZ1049)/AVERAGE(EA:EA))</f>
        <v/>
      </c>
    </row>
    <row r="1050" spans="20:134" x14ac:dyDescent="0.2">
      <c r="T1050" s="240"/>
      <c r="U1050" s="86"/>
      <c r="V1050" s="86"/>
      <c r="W1050" s="86"/>
      <c r="X1050" s="245" t="str">
        <f>IF(DataGoesHere!$B1050="","",(DataGoesHere!$B1050/SUM(DataGoesHere!$B1046:'DataGoesHere'!$B1057)))</f>
        <v/>
      </c>
      <c r="Y1050" s="86"/>
      <c r="Z1050" s="86"/>
      <c r="AA1050" s="86"/>
      <c r="AB1050" s="86"/>
      <c r="AC1050" s="86"/>
      <c r="AD1050" s="86"/>
      <c r="AE1050" s="241"/>
      <c r="CV1050" s="310" t="str">
        <f>IF(DataGoesHere!B1050="","",DataGoesHere!A1050)</f>
        <v/>
      </c>
      <c r="CW1050" s="271">
        <f t="shared" ca="1" si="40"/>
        <v>5</v>
      </c>
      <c r="CX1050" s="272">
        <f t="shared" ca="1" si="41"/>
        <v>0.97875414397996308</v>
      </c>
      <c r="CY1050" s="266">
        <f>DataGoesHere!A1050</f>
        <v>1049</v>
      </c>
      <c r="CZ1050" s="19" t="str">
        <f>IF(DataGoesHere!B1050="","",DataGoesHere!B1050)</f>
        <v/>
      </c>
      <c r="DA1050" s="19" t="str">
        <f>IF(DataGoesHere!B1050="","",IF(AH$5="No",DataGoesHere!B1050,DataGoesHere!B1050-(AH$2*(DataGoesHere!A1050-1))))</f>
        <v/>
      </c>
      <c r="DB1050" s="19" t="str">
        <f>IF(DataGoesHere!B1050="","",IF(AO$9="No",DataGoesHere!B1050,DataGoesHere!B1050/CX1050))</f>
        <v/>
      </c>
      <c r="DC1050" s="19" t="str">
        <f>IF(DataGoesHere!B1050="","",IF(AO$9="No",DA1050,DA1050/CX1050))</f>
        <v/>
      </c>
      <c r="DD1050" s="293" t="str">
        <f>IF(CZ1050="",IF(COUNTIF(DD$2:DD1049,"Forecast")&lt;Output!E$43,"Forecast",""),"Actual")</f>
        <v/>
      </c>
      <c r="DF1050" s="19" t="str">
        <f>IF(DataGoesHere!B1049="",IF(DD1050="Forecast",(Output!$E$47*IntermediateCalcs!DH1049)+((1-Output!$E$47)*IntermediateCalcs!DF1049),""),(Output!$E$47*IntermediateCalcs!DB1049)+((1-Output!$E$47)*IntermediateCalcs!DF1049))</f>
        <v/>
      </c>
      <c r="DG1050" s="19" t="str">
        <f>IF(DataGoesHere!B1049="",IF(DD1050="Forecast",(Output!$G$47*(IntermediateCalcs!DF1050-IntermediateCalcs!DF1049))+((1-Output!$G$47)*IntermediateCalcs!DG1049),""),(Output!$G$47*(IntermediateCalcs!DF1050-IntermediateCalcs!DF1049))+((1-Output!$G$47)*IntermediateCalcs!DG1049))</f>
        <v/>
      </c>
      <c r="DH1050" s="19" t="str">
        <f>IF(DataGoesHere!B1049="",IF(DD1050="Forecast",DF1050+DG1050,""),DF1050+DG1050)</f>
        <v/>
      </c>
      <c r="DI1050" s="274" t="str">
        <f>IF(DH1050="","",IF(IntermediateCalcs!$AO$9="Yes",IntermediateCalcs!DH1050*$CX1050,IntermediateCalcs!DH1050))</f>
        <v/>
      </c>
      <c r="DJ1050" s="250" t="str">
        <f>IF(DataGoesHere!$B1050="","",($CZ1050-DI1050))</f>
        <v/>
      </c>
      <c r="DK1050" s="250" t="str">
        <f>IF(DataGoesHere!$B1050="","",ABS($CZ1050-DI1050))</f>
        <v/>
      </c>
      <c r="DL1050" s="250" t="str">
        <f>IF(DataGoesHere!$B1050="","",DK1050^2)</f>
        <v/>
      </c>
      <c r="DM1050" s="249" t="str">
        <f>IF(DataGoesHere!$B1050="","",DK1050/$CZ1050)</f>
        <v/>
      </c>
      <c r="DN1050" s="250" t="str">
        <f>IF(DataGoesHere!$B1050="","",SUM(DJ$2:DJ1050)/AVERAGE(DK:DK))</f>
        <v/>
      </c>
      <c r="DP1050" s="19" t="str">
        <f>IF(DataGoesHere!B1050="",IF($DD1050="Forecast",(Output!E$48*IntermediateCalcs!CY1050)+Output!G$48,""),(Output!E$48*IntermediateCalcs!CY1050)+Output!G$48)</f>
        <v/>
      </c>
      <c r="DQ1050" s="274" t="str">
        <f>IF(DP1050="","",IF(IntermediateCalcs!$AO$9="Yes",IntermediateCalcs!DP1050*$CX1050,IntermediateCalcs!DP1050))</f>
        <v/>
      </c>
      <c r="DR1050" s="250" t="str">
        <f>IF(DataGoesHere!$B1050="","",($CZ1050-DQ1050))</f>
        <v/>
      </c>
      <c r="DS1050" s="250" t="str">
        <f>IF(DataGoesHere!$B1050="","",ABS($CZ1050-DQ1050))</f>
        <v/>
      </c>
      <c r="DT1050" s="250" t="str">
        <f>IF(DataGoesHere!$B1050="","",DS1050^2)</f>
        <v/>
      </c>
      <c r="DU1050" s="249" t="str">
        <f>IF(DataGoesHere!$B1050="","",DS1050/$CZ1050)</f>
        <v/>
      </c>
      <c r="DV1050" s="250" t="str">
        <f>IF(DataGoesHere!$B1050="","",SUM(DR$2:DR1050)/AVERAGE(DS:DS))</f>
        <v/>
      </c>
      <c r="DX1050" s="19" t="str">
        <f>IF(DataGoesHere!$B1049="","",(DB1044*(Output!$O$49/Output!$P$49))+(IntermediateCalcs!DB1045*(Output!$M$49/Output!$P$49))+(IntermediateCalcs!DB1046*(Output!$K$49/Output!$P$49))+(DB1047*(Output!$I$49/Output!$P$49))+(IntermediateCalcs!DB1048*(Output!$G$49/Output!$P$49))+(IntermediateCalcs!DB1049*(Output!$E$49/Output!$P$49)))</f>
        <v/>
      </c>
      <c r="DY1050" s="274" t="str">
        <f>IF(DX1050="","",IF(IntermediateCalcs!$AO$9="Yes",IntermediateCalcs!DX1050*$CX1050,IntermediateCalcs!DX1050))</f>
        <v/>
      </c>
      <c r="DZ1050" s="250" t="str">
        <f>IF(DataGoesHere!$B1050="","",($CZ1050-DY1050))</f>
        <v/>
      </c>
      <c r="EA1050" s="250" t="str">
        <f>IF(DataGoesHere!$B1050="","",ABS($CZ1050-DY1050))</f>
        <v/>
      </c>
      <c r="EB1050" s="250" t="str">
        <f>IF(DataGoesHere!$B1050="","",EA1050^2)</f>
        <v/>
      </c>
      <c r="EC1050" s="249" t="str">
        <f>IF(DataGoesHere!$B1050="","",EA1050/$CZ1050)</f>
        <v/>
      </c>
      <c r="ED1050" s="250" t="str">
        <f>IF(DataGoesHere!$B1050="","",SUM(DZ$2:DZ1050)/AVERAGE(EA:EA))</f>
        <v/>
      </c>
    </row>
    <row r="1051" spans="20:134" x14ac:dyDescent="0.2">
      <c r="T1051" s="240"/>
      <c r="U1051" s="86"/>
      <c r="V1051" s="86"/>
      <c r="W1051" s="86"/>
      <c r="X1051" s="86"/>
      <c r="Y1051" s="245" t="str">
        <f>IF(DataGoesHere!$B1051="","",(DataGoesHere!$B1051/SUM(DataGoesHere!$B1046:'DataGoesHere'!$B1057)))</f>
        <v/>
      </c>
      <c r="Z1051" s="86"/>
      <c r="AA1051" s="86"/>
      <c r="AB1051" s="86"/>
      <c r="AC1051" s="86"/>
      <c r="AD1051" s="86"/>
      <c r="AE1051" s="241"/>
      <c r="CV1051" s="310" t="str">
        <f>IF(DataGoesHere!B1051="","",DataGoesHere!A1051)</f>
        <v/>
      </c>
      <c r="CW1051" s="271">
        <f t="shared" ca="1" si="40"/>
        <v>6</v>
      </c>
      <c r="CX1051" s="272">
        <f t="shared" ca="1" si="41"/>
        <v>1.0779088099730167</v>
      </c>
      <c r="CY1051" s="266">
        <f>DataGoesHere!A1051</f>
        <v>1050</v>
      </c>
      <c r="CZ1051" s="19" t="str">
        <f>IF(DataGoesHere!B1051="","",DataGoesHere!B1051)</f>
        <v/>
      </c>
      <c r="DA1051" s="19" t="str">
        <f>IF(DataGoesHere!B1051="","",IF(AH$5="No",DataGoesHere!B1051,DataGoesHere!B1051-(AH$2*(DataGoesHere!A1051-1))))</f>
        <v/>
      </c>
      <c r="DB1051" s="19" t="str">
        <f>IF(DataGoesHere!B1051="","",IF(AO$9="No",DataGoesHere!B1051,DataGoesHere!B1051/CX1051))</f>
        <v/>
      </c>
      <c r="DC1051" s="19" t="str">
        <f>IF(DataGoesHere!B1051="","",IF(AO$9="No",DA1051,DA1051/CX1051))</f>
        <v/>
      </c>
      <c r="DD1051" s="293" t="str">
        <f>IF(CZ1051="",IF(COUNTIF(DD$2:DD1050,"Forecast")&lt;Output!E$43,"Forecast",""),"Actual")</f>
        <v/>
      </c>
      <c r="DF1051" s="19" t="str">
        <f>IF(DataGoesHere!B1050="",IF(DD1051="Forecast",(Output!$E$47*IntermediateCalcs!DH1050)+((1-Output!$E$47)*IntermediateCalcs!DF1050),""),(Output!$E$47*IntermediateCalcs!DB1050)+((1-Output!$E$47)*IntermediateCalcs!DF1050))</f>
        <v/>
      </c>
      <c r="DG1051" s="19" t="str">
        <f>IF(DataGoesHere!B1050="",IF(DD1051="Forecast",(Output!$G$47*(IntermediateCalcs!DF1051-IntermediateCalcs!DF1050))+((1-Output!$G$47)*IntermediateCalcs!DG1050),""),(Output!$G$47*(IntermediateCalcs!DF1051-IntermediateCalcs!DF1050))+((1-Output!$G$47)*IntermediateCalcs!DG1050))</f>
        <v/>
      </c>
      <c r="DH1051" s="19" t="str">
        <f>IF(DataGoesHere!B1050="",IF(DD1051="Forecast",DF1051+DG1051,""),DF1051+DG1051)</f>
        <v/>
      </c>
      <c r="DI1051" s="274" t="str">
        <f>IF(DH1051="","",IF(IntermediateCalcs!$AO$9="Yes",IntermediateCalcs!DH1051*$CX1051,IntermediateCalcs!DH1051))</f>
        <v/>
      </c>
      <c r="DJ1051" s="250" t="str">
        <f>IF(DataGoesHere!$B1051="","",($CZ1051-DI1051))</f>
        <v/>
      </c>
      <c r="DK1051" s="250" t="str">
        <f>IF(DataGoesHere!$B1051="","",ABS($CZ1051-DI1051))</f>
        <v/>
      </c>
      <c r="DL1051" s="250" t="str">
        <f>IF(DataGoesHere!$B1051="","",DK1051^2)</f>
        <v/>
      </c>
      <c r="DM1051" s="249" t="str">
        <f>IF(DataGoesHere!$B1051="","",DK1051/$CZ1051)</f>
        <v/>
      </c>
      <c r="DN1051" s="250" t="str">
        <f>IF(DataGoesHere!$B1051="","",SUM(DJ$2:DJ1051)/AVERAGE(DK:DK))</f>
        <v/>
      </c>
      <c r="DP1051" s="19" t="str">
        <f>IF(DataGoesHere!B1051="",IF($DD1051="Forecast",(Output!E$48*IntermediateCalcs!CY1051)+Output!G$48,""),(Output!E$48*IntermediateCalcs!CY1051)+Output!G$48)</f>
        <v/>
      </c>
      <c r="DQ1051" s="274" t="str">
        <f>IF(DP1051="","",IF(IntermediateCalcs!$AO$9="Yes",IntermediateCalcs!DP1051*$CX1051,IntermediateCalcs!DP1051))</f>
        <v/>
      </c>
      <c r="DR1051" s="250" t="str">
        <f>IF(DataGoesHere!$B1051="","",($CZ1051-DQ1051))</f>
        <v/>
      </c>
      <c r="DS1051" s="250" t="str">
        <f>IF(DataGoesHere!$B1051="","",ABS($CZ1051-DQ1051))</f>
        <v/>
      </c>
      <c r="DT1051" s="250" t="str">
        <f>IF(DataGoesHere!$B1051="","",DS1051^2)</f>
        <v/>
      </c>
      <c r="DU1051" s="249" t="str">
        <f>IF(DataGoesHere!$B1051="","",DS1051/$CZ1051)</f>
        <v/>
      </c>
      <c r="DV1051" s="250" t="str">
        <f>IF(DataGoesHere!$B1051="","",SUM(DR$2:DR1051)/AVERAGE(DS:DS))</f>
        <v/>
      </c>
      <c r="DX1051" s="19" t="str">
        <f>IF(DataGoesHere!$B1050="","",(DB1045*(Output!$O$49/Output!$P$49))+(IntermediateCalcs!DB1046*(Output!$M$49/Output!$P$49))+(IntermediateCalcs!DB1047*(Output!$K$49/Output!$P$49))+(DB1048*(Output!$I$49/Output!$P$49))+(IntermediateCalcs!DB1049*(Output!$G$49/Output!$P$49))+(IntermediateCalcs!DB1050*(Output!$E$49/Output!$P$49)))</f>
        <v/>
      </c>
      <c r="DY1051" s="274" t="str">
        <f>IF(DX1051="","",IF(IntermediateCalcs!$AO$9="Yes",IntermediateCalcs!DX1051*$CX1051,IntermediateCalcs!DX1051))</f>
        <v/>
      </c>
      <c r="DZ1051" s="250" t="str">
        <f>IF(DataGoesHere!$B1051="","",($CZ1051-DY1051))</f>
        <v/>
      </c>
      <c r="EA1051" s="250" t="str">
        <f>IF(DataGoesHere!$B1051="","",ABS($CZ1051-DY1051))</f>
        <v/>
      </c>
      <c r="EB1051" s="250" t="str">
        <f>IF(DataGoesHere!$B1051="","",EA1051^2)</f>
        <v/>
      </c>
      <c r="EC1051" s="249" t="str">
        <f>IF(DataGoesHere!$B1051="","",EA1051/$CZ1051)</f>
        <v/>
      </c>
      <c r="ED1051" s="250" t="str">
        <f>IF(DataGoesHere!$B1051="","",SUM(DZ$2:DZ1051)/AVERAGE(EA:EA))</f>
        <v/>
      </c>
    </row>
    <row r="1052" spans="20:134" x14ac:dyDescent="0.2">
      <c r="T1052" s="240"/>
      <c r="U1052" s="86"/>
      <c r="V1052" s="86"/>
      <c r="W1052" s="86"/>
      <c r="X1052" s="86"/>
      <c r="Y1052" s="86"/>
      <c r="Z1052" s="245" t="str">
        <f>IF(DataGoesHere!$B1052="","",(DataGoesHere!$B1052/SUM(DataGoesHere!$B1046:'DataGoesHere'!$B1057)))</f>
        <v/>
      </c>
      <c r="AA1052" s="86"/>
      <c r="AB1052" s="86"/>
      <c r="AC1052" s="86"/>
      <c r="AD1052" s="86"/>
      <c r="AE1052" s="241"/>
      <c r="CV1052" s="310" t="str">
        <f>IF(DataGoesHere!B1052="","",DataGoesHere!A1052)</f>
        <v/>
      </c>
      <c r="CW1052" s="271">
        <f t="shared" ca="1" si="40"/>
        <v>7</v>
      </c>
      <c r="CX1052" s="272">
        <f t="shared" ca="1" si="41"/>
        <v>1.0265458156689093</v>
      </c>
      <c r="CY1052" s="266">
        <f>DataGoesHere!A1052</f>
        <v>1051</v>
      </c>
      <c r="CZ1052" s="19" t="str">
        <f>IF(DataGoesHere!B1052="","",DataGoesHere!B1052)</f>
        <v/>
      </c>
      <c r="DA1052" s="19" t="str">
        <f>IF(DataGoesHere!B1052="","",IF(AH$5="No",DataGoesHere!B1052,DataGoesHere!B1052-(AH$2*(DataGoesHere!A1052-1))))</f>
        <v/>
      </c>
      <c r="DB1052" s="19" t="str">
        <f>IF(DataGoesHere!B1052="","",IF(AO$9="No",DataGoesHere!B1052,DataGoesHere!B1052/CX1052))</f>
        <v/>
      </c>
      <c r="DC1052" s="19" t="str">
        <f>IF(DataGoesHere!B1052="","",IF(AO$9="No",DA1052,DA1052/CX1052))</f>
        <v/>
      </c>
      <c r="DD1052" s="293" t="str">
        <f>IF(CZ1052="",IF(COUNTIF(DD$2:DD1051,"Forecast")&lt;Output!E$43,"Forecast",""),"Actual")</f>
        <v/>
      </c>
      <c r="DF1052" s="19" t="str">
        <f>IF(DataGoesHere!B1051="",IF(DD1052="Forecast",(Output!$E$47*IntermediateCalcs!DH1051)+((1-Output!$E$47)*IntermediateCalcs!DF1051),""),(Output!$E$47*IntermediateCalcs!DB1051)+((1-Output!$E$47)*IntermediateCalcs!DF1051))</f>
        <v/>
      </c>
      <c r="DG1052" s="19" t="str">
        <f>IF(DataGoesHere!B1051="",IF(DD1052="Forecast",(Output!$G$47*(IntermediateCalcs!DF1052-IntermediateCalcs!DF1051))+((1-Output!$G$47)*IntermediateCalcs!DG1051),""),(Output!$G$47*(IntermediateCalcs!DF1052-IntermediateCalcs!DF1051))+((1-Output!$G$47)*IntermediateCalcs!DG1051))</f>
        <v/>
      </c>
      <c r="DH1052" s="19" t="str">
        <f>IF(DataGoesHere!B1051="",IF(DD1052="Forecast",DF1052+DG1052,""),DF1052+DG1052)</f>
        <v/>
      </c>
      <c r="DI1052" s="274" t="str">
        <f>IF(DH1052="","",IF(IntermediateCalcs!$AO$9="Yes",IntermediateCalcs!DH1052*$CX1052,IntermediateCalcs!DH1052))</f>
        <v/>
      </c>
      <c r="DJ1052" s="250" t="str">
        <f>IF(DataGoesHere!$B1052="","",($CZ1052-DI1052))</f>
        <v/>
      </c>
      <c r="DK1052" s="250" t="str">
        <f>IF(DataGoesHere!$B1052="","",ABS($CZ1052-DI1052))</f>
        <v/>
      </c>
      <c r="DL1052" s="250" t="str">
        <f>IF(DataGoesHere!$B1052="","",DK1052^2)</f>
        <v/>
      </c>
      <c r="DM1052" s="249" t="str">
        <f>IF(DataGoesHere!$B1052="","",DK1052/$CZ1052)</f>
        <v/>
      </c>
      <c r="DN1052" s="250" t="str">
        <f>IF(DataGoesHere!$B1052="","",SUM(DJ$2:DJ1052)/AVERAGE(DK:DK))</f>
        <v/>
      </c>
      <c r="DP1052" s="19" t="str">
        <f>IF(DataGoesHere!B1052="",IF($DD1052="Forecast",(Output!E$48*IntermediateCalcs!CY1052)+Output!G$48,""),(Output!E$48*IntermediateCalcs!CY1052)+Output!G$48)</f>
        <v/>
      </c>
      <c r="DQ1052" s="274" t="str">
        <f>IF(DP1052="","",IF(IntermediateCalcs!$AO$9="Yes",IntermediateCalcs!DP1052*$CX1052,IntermediateCalcs!DP1052))</f>
        <v/>
      </c>
      <c r="DR1052" s="250" t="str">
        <f>IF(DataGoesHere!$B1052="","",($CZ1052-DQ1052))</f>
        <v/>
      </c>
      <c r="DS1052" s="250" t="str">
        <f>IF(DataGoesHere!$B1052="","",ABS($CZ1052-DQ1052))</f>
        <v/>
      </c>
      <c r="DT1052" s="250" t="str">
        <f>IF(DataGoesHere!$B1052="","",DS1052^2)</f>
        <v/>
      </c>
      <c r="DU1052" s="249" t="str">
        <f>IF(DataGoesHere!$B1052="","",DS1052/$CZ1052)</f>
        <v/>
      </c>
      <c r="DV1052" s="250" t="str">
        <f>IF(DataGoesHere!$B1052="","",SUM(DR$2:DR1052)/AVERAGE(DS:DS))</f>
        <v/>
      </c>
      <c r="DX1052" s="19" t="str">
        <f>IF(DataGoesHere!$B1051="","",(DB1046*(Output!$O$49/Output!$P$49))+(IntermediateCalcs!DB1047*(Output!$M$49/Output!$P$49))+(IntermediateCalcs!DB1048*(Output!$K$49/Output!$P$49))+(DB1049*(Output!$I$49/Output!$P$49))+(IntermediateCalcs!DB1050*(Output!$G$49/Output!$P$49))+(IntermediateCalcs!DB1051*(Output!$E$49/Output!$P$49)))</f>
        <v/>
      </c>
      <c r="DY1052" s="274" t="str">
        <f>IF(DX1052="","",IF(IntermediateCalcs!$AO$9="Yes",IntermediateCalcs!DX1052*$CX1052,IntermediateCalcs!DX1052))</f>
        <v/>
      </c>
      <c r="DZ1052" s="250" t="str">
        <f>IF(DataGoesHere!$B1052="","",($CZ1052-DY1052))</f>
        <v/>
      </c>
      <c r="EA1052" s="250" t="str">
        <f>IF(DataGoesHere!$B1052="","",ABS($CZ1052-DY1052))</f>
        <v/>
      </c>
      <c r="EB1052" s="250" t="str">
        <f>IF(DataGoesHere!$B1052="","",EA1052^2)</f>
        <v/>
      </c>
      <c r="EC1052" s="249" t="str">
        <f>IF(DataGoesHere!$B1052="","",EA1052/$CZ1052)</f>
        <v/>
      </c>
      <c r="ED1052" s="250" t="str">
        <f>IF(DataGoesHere!$B1052="","",SUM(DZ$2:DZ1052)/AVERAGE(EA:EA))</f>
        <v/>
      </c>
    </row>
    <row r="1053" spans="20:134" x14ac:dyDescent="0.2">
      <c r="T1053" s="240"/>
      <c r="U1053" s="86"/>
      <c r="V1053" s="86"/>
      <c r="W1053" s="86"/>
      <c r="X1053" s="86"/>
      <c r="Y1053" s="86"/>
      <c r="Z1053" s="86"/>
      <c r="AA1053" s="245" t="str">
        <f>IF(DataGoesHere!$B1053="","",(DataGoesHere!$B1053/SUM(DataGoesHere!$B1046:'DataGoesHere'!$B1057)))</f>
        <v/>
      </c>
      <c r="AB1053" s="86"/>
      <c r="AC1053" s="86"/>
      <c r="AD1053" s="86"/>
      <c r="AE1053" s="241"/>
      <c r="CV1053" s="310" t="str">
        <f>IF(DataGoesHere!B1053="","",DataGoesHere!A1053)</f>
        <v/>
      </c>
      <c r="CW1053" s="271">
        <f t="shared" ca="1" si="40"/>
        <v>8</v>
      </c>
      <c r="CX1053" s="272">
        <f t="shared" ca="1" si="41"/>
        <v>1.0207492390681214</v>
      </c>
      <c r="CY1053" s="266">
        <f>DataGoesHere!A1053</f>
        <v>1052</v>
      </c>
      <c r="CZ1053" s="19" t="str">
        <f>IF(DataGoesHere!B1053="","",DataGoesHere!B1053)</f>
        <v/>
      </c>
      <c r="DA1053" s="19" t="str">
        <f>IF(DataGoesHere!B1053="","",IF(AH$5="No",DataGoesHere!B1053,DataGoesHere!B1053-(AH$2*(DataGoesHere!A1053-1))))</f>
        <v/>
      </c>
      <c r="DB1053" s="19" t="str">
        <f>IF(DataGoesHere!B1053="","",IF(AO$9="No",DataGoesHere!B1053,DataGoesHere!B1053/CX1053))</f>
        <v/>
      </c>
      <c r="DC1053" s="19" t="str">
        <f>IF(DataGoesHere!B1053="","",IF(AO$9="No",DA1053,DA1053/CX1053))</f>
        <v/>
      </c>
      <c r="DD1053" s="293" t="str">
        <f>IF(CZ1053="",IF(COUNTIF(DD$2:DD1052,"Forecast")&lt;Output!E$43,"Forecast",""),"Actual")</f>
        <v/>
      </c>
      <c r="DF1053" s="19" t="str">
        <f>IF(DataGoesHere!B1052="",IF(DD1053="Forecast",(Output!$E$47*IntermediateCalcs!DH1052)+((1-Output!$E$47)*IntermediateCalcs!DF1052),""),(Output!$E$47*IntermediateCalcs!DB1052)+((1-Output!$E$47)*IntermediateCalcs!DF1052))</f>
        <v/>
      </c>
      <c r="DG1053" s="19" t="str">
        <f>IF(DataGoesHere!B1052="",IF(DD1053="Forecast",(Output!$G$47*(IntermediateCalcs!DF1053-IntermediateCalcs!DF1052))+((1-Output!$G$47)*IntermediateCalcs!DG1052),""),(Output!$G$47*(IntermediateCalcs!DF1053-IntermediateCalcs!DF1052))+((1-Output!$G$47)*IntermediateCalcs!DG1052))</f>
        <v/>
      </c>
      <c r="DH1053" s="19" t="str">
        <f>IF(DataGoesHere!B1052="",IF(DD1053="Forecast",DF1053+DG1053,""),DF1053+DG1053)</f>
        <v/>
      </c>
      <c r="DI1053" s="274" t="str">
        <f>IF(DH1053="","",IF(IntermediateCalcs!$AO$9="Yes",IntermediateCalcs!DH1053*$CX1053,IntermediateCalcs!DH1053))</f>
        <v/>
      </c>
      <c r="DJ1053" s="250" t="str">
        <f>IF(DataGoesHere!$B1053="","",($CZ1053-DI1053))</f>
        <v/>
      </c>
      <c r="DK1053" s="250" t="str">
        <f>IF(DataGoesHere!$B1053="","",ABS($CZ1053-DI1053))</f>
        <v/>
      </c>
      <c r="DL1053" s="250" t="str">
        <f>IF(DataGoesHere!$B1053="","",DK1053^2)</f>
        <v/>
      </c>
      <c r="DM1053" s="249" t="str">
        <f>IF(DataGoesHere!$B1053="","",DK1053/$CZ1053)</f>
        <v/>
      </c>
      <c r="DN1053" s="250" t="str">
        <f>IF(DataGoesHere!$B1053="","",SUM(DJ$2:DJ1053)/AVERAGE(DK:DK))</f>
        <v/>
      </c>
      <c r="DP1053" s="19" t="str">
        <f>IF(DataGoesHere!B1053="",IF($DD1053="Forecast",(Output!E$48*IntermediateCalcs!CY1053)+Output!G$48,""),(Output!E$48*IntermediateCalcs!CY1053)+Output!G$48)</f>
        <v/>
      </c>
      <c r="DQ1053" s="274" t="str">
        <f>IF(DP1053="","",IF(IntermediateCalcs!$AO$9="Yes",IntermediateCalcs!DP1053*$CX1053,IntermediateCalcs!DP1053))</f>
        <v/>
      </c>
      <c r="DR1053" s="250" t="str">
        <f>IF(DataGoesHere!$B1053="","",($CZ1053-DQ1053))</f>
        <v/>
      </c>
      <c r="DS1053" s="250" t="str">
        <f>IF(DataGoesHere!$B1053="","",ABS($CZ1053-DQ1053))</f>
        <v/>
      </c>
      <c r="DT1053" s="250" t="str">
        <f>IF(DataGoesHere!$B1053="","",DS1053^2)</f>
        <v/>
      </c>
      <c r="DU1053" s="249" t="str">
        <f>IF(DataGoesHere!$B1053="","",DS1053/$CZ1053)</f>
        <v/>
      </c>
      <c r="DV1053" s="250" t="str">
        <f>IF(DataGoesHere!$B1053="","",SUM(DR$2:DR1053)/AVERAGE(DS:DS))</f>
        <v/>
      </c>
      <c r="DX1053" s="19" t="str">
        <f>IF(DataGoesHere!$B1052="","",(DB1047*(Output!$O$49/Output!$P$49))+(IntermediateCalcs!DB1048*(Output!$M$49/Output!$P$49))+(IntermediateCalcs!DB1049*(Output!$K$49/Output!$P$49))+(DB1050*(Output!$I$49/Output!$P$49))+(IntermediateCalcs!DB1051*(Output!$G$49/Output!$P$49))+(IntermediateCalcs!DB1052*(Output!$E$49/Output!$P$49)))</f>
        <v/>
      </c>
      <c r="DY1053" s="274" t="str">
        <f>IF(DX1053="","",IF(IntermediateCalcs!$AO$9="Yes",IntermediateCalcs!DX1053*$CX1053,IntermediateCalcs!DX1053))</f>
        <v/>
      </c>
      <c r="DZ1053" s="250" t="str">
        <f>IF(DataGoesHere!$B1053="","",($CZ1053-DY1053))</f>
        <v/>
      </c>
      <c r="EA1053" s="250" t="str">
        <f>IF(DataGoesHere!$B1053="","",ABS($CZ1053-DY1053))</f>
        <v/>
      </c>
      <c r="EB1053" s="250" t="str">
        <f>IF(DataGoesHere!$B1053="","",EA1053^2)</f>
        <v/>
      </c>
      <c r="EC1053" s="249" t="str">
        <f>IF(DataGoesHere!$B1053="","",EA1053/$CZ1053)</f>
        <v/>
      </c>
      <c r="ED1053" s="250" t="str">
        <f>IF(DataGoesHere!$B1053="","",SUM(DZ$2:DZ1053)/AVERAGE(EA:EA))</f>
        <v/>
      </c>
    </row>
    <row r="1054" spans="20:134" x14ac:dyDescent="0.2">
      <c r="T1054" s="240"/>
      <c r="U1054" s="86"/>
      <c r="V1054" s="86"/>
      <c r="W1054" s="86"/>
      <c r="X1054" s="86"/>
      <c r="Y1054" s="86"/>
      <c r="Z1054" s="86"/>
      <c r="AA1054" s="86"/>
      <c r="AB1054" s="245" t="str">
        <f>IF(DataGoesHere!$B1054="","",(DataGoesHere!$B1054/SUM(DataGoesHere!$B1046:'DataGoesHere'!$B1057)))</f>
        <v/>
      </c>
      <c r="AC1054" s="86"/>
      <c r="AD1054" s="86"/>
      <c r="AE1054" s="241"/>
      <c r="CV1054" s="310" t="str">
        <f>IF(DataGoesHere!B1054="","",DataGoesHere!A1054)</f>
        <v/>
      </c>
      <c r="CW1054" s="271">
        <f t="shared" ca="1" si="40"/>
        <v>9</v>
      </c>
      <c r="CX1054" s="272">
        <f t="shared" ca="1" si="41"/>
        <v>1.0625330005567626</v>
      </c>
      <c r="CY1054" s="266">
        <f>DataGoesHere!A1054</f>
        <v>1053</v>
      </c>
      <c r="CZ1054" s="19" t="str">
        <f>IF(DataGoesHere!B1054="","",DataGoesHere!B1054)</f>
        <v/>
      </c>
      <c r="DA1054" s="19" t="str">
        <f>IF(DataGoesHere!B1054="","",IF(AH$5="No",DataGoesHere!B1054,DataGoesHere!B1054-(AH$2*(DataGoesHere!A1054-1))))</f>
        <v/>
      </c>
      <c r="DB1054" s="19" t="str">
        <f>IF(DataGoesHere!B1054="","",IF(AO$9="No",DataGoesHere!B1054,DataGoesHere!B1054/CX1054))</f>
        <v/>
      </c>
      <c r="DC1054" s="19" t="str">
        <f>IF(DataGoesHere!B1054="","",IF(AO$9="No",DA1054,DA1054/CX1054))</f>
        <v/>
      </c>
      <c r="DD1054" s="293" t="str">
        <f>IF(CZ1054="",IF(COUNTIF(DD$2:DD1053,"Forecast")&lt;Output!E$43,"Forecast",""),"Actual")</f>
        <v/>
      </c>
      <c r="DF1054" s="19" t="str">
        <f>IF(DataGoesHere!B1053="",IF(DD1054="Forecast",(Output!$E$47*IntermediateCalcs!DH1053)+((1-Output!$E$47)*IntermediateCalcs!DF1053),""),(Output!$E$47*IntermediateCalcs!DB1053)+((1-Output!$E$47)*IntermediateCalcs!DF1053))</f>
        <v/>
      </c>
      <c r="DG1054" s="19" t="str">
        <f>IF(DataGoesHere!B1053="",IF(DD1054="Forecast",(Output!$G$47*(IntermediateCalcs!DF1054-IntermediateCalcs!DF1053))+((1-Output!$G$47)*IntermediateCalcs!DG1053),""),(Output!$G$47*(IntermediateCalcs!DF1054-IntermediateCalcs!DF1053))+((1-Output!$G$47)*IntermediateCalcs!DG1053))</f>
        <v/>
      </c>
      <c r="DH1054" s="19" t="str">
        <f>IF(DataGoesHere!B1053="",IF(DD1054="Forecast",DF1054+DG1054,""),DF1054+DG1054)</f>
        <v/>
      </c>
      <c r="DI1054" s="274" t="str">
        <f>IF(DH1054="","",IF(IntermediateCalcs!$AO$9="Yes",IntermediateCalcs!DH1054*$CX1054,IntermediateCalcs!DH1054))</f>
        <v/>
      </c>
      <c r="DJ1054" s="250" t="str">
        <f>IF(DataGoesHere!$B1054="","",($CZ1054-DI1054))</f>
        <v/>
      </c>
      <c r="DK1054" s="250" t="str">
        <f>IF(DataGoesHere!$B1054="","",ABS($CZ1054-DI1054))</f>
        <v/>
      </c>
      <c r="DL1054" s="250" t="str">
        <f>IF(DataGoesHere!$B1054="","",DK1054^2)</f>
        <v/>
      </c>
      <c r="DM1054" s="249" t="str">
        <f>IF(DataGoesHere!$B1054="","",DK1054/$CZ1054)</f>
        <v/>
      </c>
      <c r="DN1054" s="250" t="str">
        <f>IF(DataGoesHere!$B1054="","",SUM(DJ$2:DJ1054)/AVERAGE(DK:DK))</f>
        <v/>
      </c>
      <c r="DP1054" s="19" t="str">
        <f>IF(DataGoesHere!B1054="",IF($DD1054="Forecast",(Output!E$48*IntermediateCalcs!CY1054)+Output!G$48,""),(Output!E$48*IntermediateCalcs!CY1054)+Output!G$48)</f>
        <v/>
      </c>
      <c r="DQ1054" s="274" t="str">
        <f>IF(DP1054="","",IF(IntermediateCalcs!$AO$9="Yes",IntermediateCalcs!DP1054*$CX1054,IntermediateCalcs!DP1054))</f>
        <v/>
      </c>
      <c r="DR1054" s="250" t="str">
        <f>IF(DataGoesHere!$B1054="","",($CZ1054-DQ1054))</f>
        <v/>
      </c>
      <c r="DS1054" s="250" t="str">
        <f>IF(DataGoesHere!$B1054="","",ABS($CZ1054-DQ1054))</f>
        <v/>
      </c>
      <c r="DT1054" s="250" t="str">
        <f>IF(DataGoesHere!$B1054="","",DS1054^2)</f>
        <v/>
      </c>
      <c r="DU1054" s="249" t="str">
        <f>IF(DataGoesHere!$B1054="","",DS1054/$CZ1054)</f>
        <v/>
      </c>
      <c r="DV1054" s="250" t="str">
        <f>IF(DataGoesHere!$B1054="","",SUM(DR$2:DR1054)/AVERAGE(DS:DS))</f>
        <v/>
      </c>
      <c r="DX1054" s="19" t="str">
        <f>IF(DataGoesHere!$B1053="","",(DB1048*(Output!$O$49/Output!$P$49))+(IntermediateCalcs!DB1049*(Output!$M$49/Output!$P$49))+(IntermediateCalcs!DB1050*(Output!$K$49/Output!$P$49))+(DB1051*(Output!$I$49/Output!$P$49))+(IntermediateCalcs!DB1052*(Output!$G$49/Output!$P$49))+(IntermediateCalcs!DB1053*(Output!$E$49/Output!$P$49)))</f>
        <v/>
      </c>
      <c r="DY1054" s="274" t="str">
        <f>IF(DX1054="","",IF(IntermediateCalcs!$AO$9="Yes",IntermediateCalcs!DX1054*$CX1054,IntermediateCalcs!DX1054))</f>
        <v/>
      </c>
      <c r="DZ1054" s="250" t="str">
        <f>IF(DataGoesHere!$B1054="","",($CZ1054-DY1054))</f>
        <v/>
      </c>
      <c r="EA1054" s="250" t="str">
        <f>IF(DataGoesHere!$B1054="","",ABS($CZ1054-DY1054))</f>
        <v/>
      </c>
      <c r="EB1054" s="250" t="str">
        <f>IF(DataGoesHere!$B1054="","",EA1054^2)</f>
        <v/>
      </c>
      <c r="EC1054" s="249" t="str">
        <f>IF(DataGoesHere!$B1054="","",EA1054/$CZ1054)</f>
        <v/>
      </c>
      <c r="ED1054" s="250" t="str">
        <f>IF(DataGoesHere!$B1054="","",SUM(DZ$2:DZ1054)/AVERAGE(EA:EA))</f>
        <v/>
      </c>
    </row>
    <row r="1055" spans="20:134" x14ac:dyDescent="0.2">
      <c r="T1055" s="240"/>
      <c r="U1055" s="86"/>
      <c r="V1055" s="86"/>
      <c r="W1055" s="86"/>
      <c r="X1055" s="86"/>
      <c r="Y1055" s="86"/>
      <c r="Z1055" s="86"/>
      <c r="AA1055" s="86"/>
      <c r="AB1055" s="86"/>
      <c r="AC1055" s="245" t="str">
        <f>IF(DataGoesHere!$B1055="","",(DataGoesHere!$B1055/SUM(DataGoesHere!$B1046:'DataGoesHere'!$B1057)))</f>
        <v/>
      </c>
      <c r="AD1055" s="86"/>
      <c r="AE1055" s="241"/>
      <c r="CV1055" s="310" t="str">
        <f>IF(DataGoesHere!B1055="","",DataGoesHere!A1055)</f>
        <v/>
      </c>
      <c r="CW1055" s="271">
        <f t="shared" ca="1" si="40"/>
        <v>10</v>
      </c>
      <c r="CX1055" s="272">
        <f t="shared" ca="1" si="41"/>
        <v>0.92557634012077306</v>
      </c>
      <c r="CY1055" s="266">
        <f>DataGoesHere!A1055</f>
        <v>1054</v>
      </c>
      <c r="CZ1055" s="19" t="str">
        <f>IF(DataGoesHere!B1055="","",DataGoesHere!B1055)</f>
        <v/>
      </c>
      <c r="DA1055" s="19" t="str">
        <f>IF(DataGoesHere!B1055="","",IF(AH$5="No",DataGoesHere!B1055,DataGoesHere!B1055-(AH$2*(DataGoesHere!A1055-1))))</f>
        <v/>
      </c>
      <c r="DB1055" s="19" t="str">
        <f>IF(DataGoesHere!B1055="","",IF(AO$9="No",DataGoesHere!B1055,DataGoesHere!B1055/CX1055))</f>
        <v/>
      </c>
      <c r="DC1055" s="19" t="str">
        <f>IF(DataGoesHere!B1055="","",IF(AO$9="No",DA1055,DA1055/CX1055))</f>
        <v/>
      </c>
      <c r="DD1055" s="293" t="str">
        <f>IF(CZ1055="",IF(COUNTIF(DD$2:DD1054,"Forecast")&lt;Output!E$43,"Forecast",""),"Actual")</f>
        <v/>
      </c>
      <c r="DF1055" s="19" t="str">
        <f>IF(DataGoesHere!B1054="",IF(DD1055="Forecast",(Output!$E$47*IntermediateCalcs!DH1054)+((1-Output!$E$47)*IntermediateCalcs!DF1054),""),(Output!$E$47*IntermediateCalcs!DB1054)+((1-Output!$E$47)*IntermediateCalcs!DF1054))</f>
        <v/>
      </c>
      <c r="DG1055" s="19" t="str">
        <f>IF(DataGoesHere!B1054="",IF(DD1055="Forecast",(Output!$G$47*(IntermediateCalcs!DF1055-IntermediateCalcs!DF1054))+((1-Output!$G$47)*IntermediateCalcs!DG1054),""),(Output!$G$47*(IntermediateCalcs!DF1055-IntermediateCalcs!DF1054))+((1-Output!$G$47)*IntermediateCalcs!DG1054))</f>
        <v/>
      </c>
      <c r="DH1055" s="19" t="str">
        <f>IF(DataGoesHere!B1054="",IF(DD1055="Forecast",DF1055+DG1055,""),DF1055+DG1055)</f>
        <v/>
      </c>
      <c r="DI1055" s="274" t="str">
        <f>IF(DH1055="","",IF(IntermediateCalcs!$AO$9="Yes",IntermediateCalcs!DH1055*$CX1055,IntermediateCalcs!DH1055))</f>
        <v/>
      </c>
      <c r="DJ1055" s="250" t="str">
        <f>IF(DataGoesHere!$B1055="","",($CZ1055-DI1055))</f>
        <v/>
      </c>
      <c r="DK1055" s="250" t="str">
        <f>IF(DataGoesHere!$B1055="","",ABS($CZ1055-DI1055))</f>
        <v/>
      </c>
      <c r="DL1055" s="250" t="str">
        <f>IF(DataGoesHere!$B1055="","",DK1055^2)</f>
        <v/>
      </c>
      <c r="DM1055" s="249" t="str">
        <f>IF(DataGoesHere!$B1055="","",DK1055/$CZ1055)</f>
        <v/>
      </c>
      <c r="DN1055" s="250" t="str">
        <f>IF(DataGoesHere!$B1055="","",SUM(DJ$2:DJ1055)/AVERAGE(DK:DK))</f>
        <v/>
      </c>
      <c r="DP1055" s="19" t="str">
        <f>IF(DataGoesHere!B1055="",IF($DD1055="Forecast",(Output!E$48*IntermediateCalcs!CY1055)+Output!G$48,""),(Output!E$48*IntermediateCalcs!CY1055)+Output!G$48)</f>
        <v/>
      </c>
      <c r="DQ1055" s="274" t="str">
        <f>IF(DP1055="","",IF(IntermediateCalcs!$AO$9="Yes",IntermediateCalcs!DP1055*$CX1055,IntermediateCalcs!DP1055))</f>
        <v/>
      </c>
      <c r="DR1055" s="250" t="str">
        <f>IF(DataGoesHere!$B1055="","",($CZ1055-DQ1055))</f>
        <v/>
      </c>
      <c r="DS1055" s="250" t="str">
        <f>IF(DataGoesHere!$B1055="","",ABS($CZ1055-DQ1055))</f>
        <v/>
      </c>
      <c r="DT1055" s="250" t="str">
        <f>IF(DataGoesHere!$B1055="","",DS1055^2)</f>
        <v/>
      </c>
      <c r="DU1055" s="249" t="str">
        <f>IF(DataGoesHere!$B1055="","",DS1055/$CZ1055)</f>
        <v/>
      </c>
      <c r="DV1055" s="250" t="str">
        <f>IF(DataGoesHere!$B1055="","",SUM(DR$2:DR1055)/AVERAGE(DS:DS))</f>
        <v/>
      </c>
      <c r="DX1055" s="19" t="str">
        <f>IF(DataGoesHere!$B1054="","",(DB1049*(Output!$O$49/Output!$P$49))+(IntermediateCalcs!DB1050*(Output!$M$49/Output!$P$49))+(IntermediateCalcs!DB1051*(Output!$K$49/Output!$P$49))+(DB1052*(Output!$I$49/Output!$P$49))+(IntermediateCalcs!DB1053*(Output!$G$49/Output!$P$49))+(IntermediateCalcs!DB1054*(Output!$E$49/Output!$P$49)))</f>
        <v/>
      </c>
      <c r="DY1055" s="274" t="str">
        <f>IF(DX1055="","",IF(IntermediateCalcs!$AO$9="Yes",IntermediateCalcs!DX1055*$CX1055,IntermediateCalcs!DX1055))</f>
        <v/>
      </c>
      <c r="DZ1055" s="250" t="str">
        <f>IF(DataGoesHere!$B1055="","",($CZ1055-DY1055))</f>
        <v/>
      </c>
      <c r="EA1055" s="250" t="str">
        <f>IF(DataGoesHere!$B1055="","",ABS($CZ1055-DY1055))</f>
        <v/>
      </c>
      <c r="EB1055" s="250" t="str">
        <f>IF(DataGoesHere!$B1055="","",EA1055^2)</f>
        <v/>
      </c>
      <c r="EC1055" s="249" t="str">
        <f>IF(DataGoesHere!$B1055="","",EA1055/$CZ1055)</f>
        <v/>
      </c>
      <c r="ED1055" s="250" t="str">
        <f>IF(DataGoesHere!$B1055="","",SUM(DZ$2:DZ1055)/AVERAGE(EA:EA))</f>
        <v/>
      </c>
    </row>
    <row r="1056" spans="20:134" x14ac:dyDescent="0.2">
      <c r="T1056" s="240"/>
      <c r="U1056" s="86"/>
      <c r="V1056" s="86"/>
      <c r="W1056" s="86"/>
      <c r="X1056" s="86"/>
      <c r="Y1056" s="86"/>
      <c r="Z1056" s="86"/>
      <c r="AA1056" s="86"/>
      <c r="AB1056" s="86"/>
      <c r="AC1056" s="86"/>
      <c r="AD1056" s="245" t="str">
        <f>IF(DataGoesHere!$B1056="","",(DataGoesHere!$B1056/SUM(DataGoesHere!$B1046:'DataGoesHere'!$B1057)))</f>
        <v/>
      </c>
      <c r="AE1056" s="241"/>
      <c r="CV1056" s="310" t="str">
        <f>IF(DataGoesHere!B1056="","",DataGoesHere!A1056)</f>
        <v/>
      </c>
      <c r="CW1056" s="271">
        <f t="shared" ca="1" si="40"/>
        <v>11</v>
      </c>
      <c r="CX1056" s="272">
        <f t="shared" ca="1" si="41"/>
        <v>0.97463169608807265</v>
      </c>
      <c r="CY1056" s="266">
        <f>DataGoesHere!A1056</f>
        <v>1055</v>
      </c>
      <c r="CZ1056" s="19" t="str">
        <f>IF(DataGoesHere!B1056="","",DataGoesHere!B1056)</f>
        <v/>
      </c>
      <c r="DA1056" s="19" t="str">
        <f>IF(DataGoesHere!B1056="","",IF(AH$5="No",DataGoesHere!B1056,DataGoesHere!B1056-(AH$2*(DataGoesHere!A1056-1))))</f>
        <v/>
      </c>
      <c r="DB1056" s="19" t="str">
        <f>IF(DataGoesHere!B1056="","",IF(AO$9="No",DataGoesHere!B1056,DataGoesHere!B1056/CX1056))</f>
        <v/>
      </c>
      <c r="DC1056" s="19" t="str">
        <f>IF(DataGoesHere!B1056="","",IF(AO$9="No",DA1056,DA1056/CX1056))</f>
        <v/>
      </c>
      <c r="DD1056" s="293" t="str">
        <f>IF(CZ1056="",IF(COUNTIF(DD$2:DD1055,"Forecast")&lt;Output!E$43,"Forecast",""),"Actual")</f>
        <v/>
      </c>
      <c r="DF1056" s="19" t="str">
        <f>IF(DataGoesHere!B1055="",IF(DD1056="Forecast",(Output!$E$47*IntermediateCalcs!DH1055)+((1-Output!$E$47)*IntermediateCalcs!DF1055),""),(Output!$E$47*IntermediateCalcs!DB1055)+((1-Output!$E$47)*IntermediateCalcs!DF1055))</f>
        <v/>
      </c>
      <c r="DG1056" s="19" t="str">
        <f>IF(DataGoesHere!B1055="",IF(DD1056="Forecast",(Output!$G$47*(IntermediateCalcs!DF1056-IntermediateCalcs!DF1055))+((1-Output!$G$47)*IntermediateCalcs!DG1055),""),(Output!$G$47*(IntermediateCalcs!DF1056-IntermediateCalcs!DF1055))+((1-Output!$G$47)*IntermediateCalcs!DG1055))</f>
        <v/>
      </c>
      <c r="DH1056" s="19" t="str">
        <f>IF(DataGoesHere!B1055="",IF(DD1056="Forecast",DF1056+DG1056,""),DF1056+DG1056)</f>
        <v/>
      </c>
      <c r="DI1056" s="274" t="str">
        <f>IF(DH1056="","",IF(IntermediateCalcs!$AO$9="Yes",IntermediateCalcs!DH1056*$CX1056,IntermediateCalcs!DH1056))</f>
        <v/>
      </c>
      <c r="DJ1056" s="250" t="str">
        <f>IF(DataGoesHere!$B1056="","",($CZ1056-DI1056))</f>
        <v/>
      </c>
      <c r="DK1056" s="250" t="str">
        <f>IF(DataGoesHere!$B1056="","",ABS($CZ1056-DI1056))</f>
        <v/>
      </c>
      <c r="DL1056" s="250" t="str">
        <f>IF(DataGoesHere!$B1056="","",DK1056^2)</f>
        <v/>
      </c>
      <c r="DM1056" s="249" t="str">
        <f>IF(DataGoesHere!$B1056="","",DK1056/$CZ1056)</f>
        <v/>
      </c>
      <c r="DN1056" s="250" t="str">
        <f>IF(DataGoesHere!$B1056="","",SUM(DJ$2:DJ1056)/AVERAGE(DK:DK))</f>
        <v/>
      </c>
      <c r="DP1056" s="19" t="str">
        <f>IF(DataGoesHere!B1056="",IF($DD1056="Forecast",(Output!E$48*IntermediateCalcs!CY1056)+Output!G$48,""),(Output!E$48*IntermediateCalcs!CY1056)+Output!G$48)</f>
        <v/>
      </c>
      <c r="DQ1056" s="274" t="str">
        <f>IF(DP1056="","",IF(IntermediateCalcs!$AO$9="Yes",IntermediateCalcs!DP1056*$CX1056,IntermediateCalcs!DP1056))</f>
        <v/>
      </c>
      <c r="DR1056" s="250" t="str">
        <f>IF(DataGoesHere!$B1056="","",($CZ1056-DQ1056))</f>
        <v/>
      </c>
      <c r="DS1056" s="250" t="str">
        <f>IF(DataGoesHere!$B1056="","",ABS($CZ1056-DQ1056))</f>
        <v/>
      </c>
      <c r="DT1056" s="250" t="str">
        <f>IF(DataGoesHere!$B1056="","",DS1056^2)</f>
        <v/>
      </c>
      <c r="DU1056" s="249" t="str">
        <f>IF(DataGoesHere!$B1056="","",DS1056/$CZ1056)</f>
        <v/>
      </c>
      <c r="DV1056" s="250" t="str">
        <f>IF(DataGoesHere!$B1056="","",SUM(DR$2:DR1056)/AVERAGE(DS:DS))</f>
        <v/>
      </c>
      <c r="DX1056" s="19" t="str">
        <f>IF(DataGoesHere!$B1055="","",(DB1050*(Output!$O$49/Output!$P$49))+(IntermediateCalcs!DB1051*(Output!$M$49/Output!$P$49))+(IntermediateCalcs!DB1052*(Output!$K$49/Output!$P$49))+(DB1053*(Output!$I$49/Output!$P$49))+(IntermediateCalcs!DB1054*(Output!$G$49/Output!$P$49))+(IntermediateCalcs!DB1055*(Output!$E$49/Output!$P$49)))</f>
        <v/>
      </c>
      <c r="DY1056" s="274" t="str">
        <f>IF(DX1056="","",IF(IntermediateCalcs!$AO$9="Yes",IntermediateCalcs!DX1056*$CX1056,IntermediateCalcs!DX1056))</f>
        <v/>
      </c>
      <c r="DZ1056" s="250" t="str">
        <f>IF(DataGoesHere!$B1056="","",($CZ1056-DY1056))</f>
        <v/>
      </c>
      <c r="EA1056" s="250" t="str">
        <f>IF(DataGoesHere!$B1056="","",ABS($CZ1056-DY1056))</f>
        <v/>
      </c>
      <c r="EB1056" s="250" t="str">
        <f>IF(DataGoesHere!$B1056="","",EA1056^2)</f>
        <v/>
      </c>
      <c r="EC1056" s="249" t="str">
        <f>IF(DataGoesHere!$B1056="","",EA1056/$CZ1056)</f>
        <v/>
      </c>
      <c r="ED1056" s="250" t="str">
        <f>IF(DataGoesHere!$B1056="","",SUM(DZ$2:DZ1056)/AVERAGE(EA:EA))</f>
        <v/>
      </c>
    </row>
    <row r="1057" spans="20:134" x14ac:dyDescent="0.2">
      <c r="T1057" s="242"/>
      <c r="U1057" s="243"/>
      <c r="V1057" s="243"/>
      <c r="W1057" s="243"/>
      <c r="X1057" s="243"/>
      <c r="Y1057" s="243"/>
      <c r="Z1057" s="243"/>
      <c r="AA1057" s="243"/>
      <c r="AB1057" s="243"/>
      <c r="AC1057" s="243"/>
      <c r="AD1057" s="243"/>
      <c r="AE1057" s="246" t="str">
        <f>IF(DataGoesHere!$B1057="","",(DataGoesHere!$B1057/SUM(DataGoesHere!$B1046:'DataGoesHere'!$B1057)))</f>
        <v/>
      </c>
      <c r="CV1057" s="310" t="str">
        <f>IF(DataGoesHere!B1057="","",DataGoesHere!A1057)</f>
        <v/>
      </c>
      <c r="CW1057" s="271">
        <f t="shared" ca="1" si="40"/>
        <v>12</v>
      </c>
      <c r="CX1057" s="272">
        <f t="shared" ca="1" si="41"/>
        <v>1.0054005237672714</v>
      </c>
      <c r="CY1057" s="266">
        <f>DataGoesHere!A1057</f>
        <v>1056</v>
      </c>
      <c r="CZ1057" s="19" t="str">
        <f>IF(DataGoesHere!B1057="","",DataGoesHere!B1057)</f>
        <v/>
      </c>
      <c r="DA1057" s="19" t="str">
        <f>IF(DataGoesHere!B1057="","",IF(AH$5="No",DataGoesHere!B1057,DataGoesHere!B1057-(AH$2*(DataGoesHere!A1057-1))))</f>
        <v/>
      </c>
      <c r="DB1057" s="19" t="str">
        <f>IF(DataGoesHere!B1057="","",IF(AO$9="No",DataGoesHere!B1057,DataGoesHere!B1057/CX1057))</f>
        <v/>
      </c>
      <c r="DC1057" s="19" t="str">
        <f>IF(DataGoesHere!B1057="","",IF(AO$9="No",DA1057,DA1057/CX1057))</f>
        <v/>
      </c>
      <c r="DD1057" s="293" t="str">
        <f>IF(CZ1057="",IF(COUNTIF(DD$2:DD1056,"Forecast")&lt;Output!E$43,"Forecast",""),"Actual")</f>
        <v/>
      </c>
      <c r="DF1057" s="19" t="str">
        <f>IF(DataGoesHere!B1056="",IF(DD1057="Forecast",(Output!$E$47*IntermediateCalcs!DH1056)+((1-Output!$E$47)*IntermediateCalcs!DF1056),""),(Output!$E$47*IntermediateCalcs!DB1056)+((1-Output!$E$47)*IntermediateCalcs!DF1056))</f>
        <v/>
      </c>
      <c r="DG1057" s="19" t="str">
        <f>IF(DataGoesHere!B1056="",IF(DD1057="Forecast",(Output!$G$47*(IntermediateCalcs!DF1057-IntermediateCalcs!DF1056))+((1-Output!$G$47)*IntermediateCalcs!DG1056),""),(Output!$G$47*(IntermediateCalcs!DF1057-IntermediateCalcs!DF1056))+((1-Output!$G$47)*IntermediateCalcs!DG1056))</f>
        <v/>
      </c>
      <c r="DH1057" s="19" t="str">
        <f>IF(DataGoesHere!B1056="",IF(DD1057="Forecast",DF1057+DG1057,""),DF1057+DG1057)</f>
        <v/>
      </c>
      <c r="DI1057" s="274" t="str">
        <f>IF(DH1057="","",IF(IntermediateCalcs!$AO$9="Yes",IntermediateCalcs!DH1057*$CX1057,IntermediateCalcs!DH1057))</f>
        <v/>
      </c>
      <c r="DJ1057" s="250" t="str">
        <f>IF(DataGoesHere!$B1057="","",($CZ1057-DI1057))</f>
        <v/>
      </c>
      <c r="DK1057" s="250" t="str">
        <f>IF(DataGoesHere!$B1057="","",ABS($CZ1057-DI1057))</f>
        <v/>
      </c>
      <c r="DL1057" s="250" t="str">
        <f>IF(DataGoesHere!$B1057="","",DK1057^2)</f>
        <v/>
      </c>
      <c r="DM1057" s="249" t="str">
        <f>IF(DataGoesHere!$B1057="","",DK1057/$CZ1057)</f>
        <v/>
      </c>
      <c r="DN1057" s="250" t="str">
        <f>IF(DataGoesHere!$B1057="","",SUM(DJ$2:DJ1057)/AVERAGE(DK:DK))</f>
        <v/>
      </c>
      <c r="DP1057" s="19" t="str">
        <f>IF(DataGoesHere!B1057="",IF($DD1057="Forecast",(Output!E$48*IntermediateCalcs!CY1057)+Output!G$48,""),(Output!E$48*IntermediateCalcs!CY1057)+Output!G$48)</f>
        <v/>
      </c>
      <c r="DQ1057" s="274" t="str">
        <f>IF(DP1057="","",IF(IntermediateCalcs!$AO$9="Yes",IntermediateCalcs!DP1057*$CX1057,IntermediateCalcs!DP1057))</f>
        <v/>
      </c>
      <c r="DR1057" s="250" t="str">
        <f>IF(DataGoesHere!$B1057="","",($CZ1057-DQ1057))</f>
        <v/>
      </c>
      <c r="DS1057" s="250" t="str">
        <f>IF(DataGoesHere!$B1057="","",ABS($CZ1057-DQ1057))</f>
        <v/>
      </c>
      <c r="DT1057" s="250" t="str">
        <f>IF(DataGoesHere!$B1057="","",DS1057^2)</f>
        <v/>
      </c>
      <c r="DU1057" s="249" t="str">
        <f>IF(DataGoesHere!$B1057="","",DS1057/$CZ1057)</f>
        <v/>
      </c>
      <c r="DV1057" s="250" t="str">
        <f>IF(DataGoesHere!$B1057="","",SUM(DR$2:DR1057)/AVERAGE(DS:DS))</f>
        <v/>
      </c>
      <c r="DX1057" s="19" t="str">
        <f>IF(DataGoesHere!$B1056="","",(DB1051*(Output!$O$49/Output!$P$49))+(IntermediateCalcs!DB1052*(Output!$M$49/Output!$P$49))+(IntermediateCalcs!DB1053*(Output!$K$49/Output!$P$49))+(DB1054*(Output!$I$49/Output!$P$49))+(IntermediateCalcs!DB1055*(Output!$G$49/Output!$P$49))+(IntermediateCalcs!DB1056*(Output!$E$49/Output!$P$49)))</f>
        <v/>
      </c>
      <c r="DY1057" s="274" t="str">
        <f>IF(DX1057="","",IF(IntermediateCalcs!$AO$9="Yes",IntermediateCalcs!DX1057*$CX1057,IntermediateCalcs!DX1057))</f>
        <v/>
      </c>
      <c r="DZ1057" s="250" t="str">
        <f>IF(DataGoesHere!$B1057="","",($CZ1057-DY1057))</f>
        <v/>
      </c>
      <c r="EA1057" s="250" t="str">
        <f>IF(DataGoesHere!$B1057="","",ABS($CZ1057-DY1057))</f>
        <v/>
      </c>
      <c r="EB1057" s="250" t="str">
        <f>IF(DataGoesHere!$B1057="","",EA1057^2)</f>
        <v/>
      </c>
      <c r="EC1057" s="249" t="str">
        <f>IF(DataGoesHere!$B1057="","",EA1057/$CZ1057)</f>
        <v/>
      </c>
      <c r="ED1057" s="250" t="str">
        <f>IF(DataGoesHere!$B1057="","",SUM(DZ$2:DZ1057)/AVERAGE(EA:EA))</f>
        <v/>
      </c>
    </row>
    <row r="1058" spans="20:134" x14ac:dyDescent="0.2">
      <c r="T1058" s="244" t="str">
        <f>IF(DataGoesHere!$B1058="","",(DataGoesHere!$B1058/SUM(DataGoesHere!$B1058:'DataGoesHere'!$B1069)))</f>
        <v/>
      </c>
      <c r="U1058" s="238"/>
      <c r="V1058" s="238"/>
      <c r="W1058" s="238"/>
      <c r="X1058" s="238"/>
      <c r="Y1058" s="238"/>
      <c r="Z1058" s="238"/>
      <c r="AA1058" s="238"/>
      <c r="AB1058" s="238"/>
      <c r="AC1058" s="238"/>
      <c r="AD1058" s="238"/>
      <c r="AE1058" s="239"/>
      <c r="CV1058" s="310" t="str">
        <f>IF(DataGoesHere!B1058="","",DataGoesHere!A1058)</f>
        <v/>
      </c>
      <c r="CW1058" s="271">
        <f t="shared" ca="1" si="40"/>
        <v>1</v>
      </c>
      <c r="CX1058" s="272">
        <f t="shared" ca="1" si="41"/>
        <v>1.3236179355303281</v>
      </c>
      <c r="CY1058" s="266">
        <f>DataGoesHere!A1058</f>
        <v>1057</v>
      </c>
      <c r="CZ1058" s="19" t="str">
        <f>IF(DataGoesHere!B1058="","",DataGoesHere!B1058)</f>
        <v/>
      </c>
      <c r="DA1058" s="19" t="str">
        <f>IF(DataGoesHere!B1058="","",IF(AH$5="No",DataGoesHere!B1058,DataGoesHere!B1058-(AH$2*(DataGoesHere!A1058-1))))</f>
        <v/>
      </c>
      <c r="DB1058" s="19" t="str">
        <f>IF(DataGoesHere!B1058="","",IF(AO$9="No",DataGoesHere!B1058,DataGoesHere!B1058/CX1058))</f>
        <v/>
      </c>
      <c r="DC1058" s="19" t="str">
        <f>IF(DataGoesHere!B1058="","",IF(AO$9="No",DA1058,DA1058/CX1058))</f>
        <v/>
      </c>
      <c r="DD1058" s="293" t="str">
        <f>IF(CZ1058="",IF(COUNTIF(DD$2:DD1057,"Forecast")&lt;Output!E$43,"Forecast",""),"Actual")</f>
        <v/>
      </c>
      <c r="DF1058" s="19" t="str">
        <f>IF(DataGoesHere!B1057="",IF(DD1058="Forecast",(Output!$E$47*IntermediateCalcs!DH1057)+((1-Output!$E$47)*IntermediateCalcs!DF1057),""),(Output!$E$47*IntermediateCalcs!DB1057)+((1-Output!$E$47)*IntermediateCalcs!DF1057))</f>
        <v/>
      </c>
      <c r="DG1058" s="19" t="str">
        <f>IF(DataGoesHere!B1057="",IF(DD1058="Forecast",(Output!$G$47*(IntermediateCalcs!DF1058-IntermediateCalcs!DF1057))+((1-Output!$G$47)*IntermediateCalcs!DG1057),""),(Output!$G$47*(IntermediateCalcs!DF1058-IntermediateCalcs!DF1057))+((1-Output!$G$47)*IntermediateCalcs!DG1057))</f>
        <v/>
      </c>
      <c r="DH1058" s="19" t="str">
        <f>IF(DataGoesHere!B1057="",IF(DD1058="Forecast",DF1058+DG1058,""),DF1058+DG1058)</f>
        <v/>
      </c>
      <c r="DI1058" s="274" t="str">
        <f>IF(DH1058="","",IF(IntermediateCalcs!$AO$9="Yes",IntermediateCalcs!DH1058*$CX1058,IntermediateCalcs!DH1058))</f>
        <v/>
      </c>
      <c r="DJ1058" s="250" t="str">
        <f>IF(DataGoesHere!$B1058="","",($CZ1058-DI1058))</f>
        <v/>
      </c>
      <c r="DK1058" s="250" t="str">
        <f>IF(DataGoesHere!$B1058="","",ABS($CZ1058-DI1058))</f>
        <v/>
      </c>
      <c r="DL1058" s="250" t="str">
        <f>IF(DataGoesHere!$B1058="","",DK1058^2)</f>
        <v/>
      </c>
      <c r="DM1058" s="249" t="str">
        <f>IF(DataGoesHere!$B1058="","",DK1058/$CZ1058)</f>
        <v/>
      </c>
      <c r="DN1058" s="250" t="str">
        <f>IF(DataGoesHere!$B1058="","",SUM(DJ$2:DJ1058)/AVERAGE(DK:DK))</f>
        <v/>
      </c>
      <c r="DP1058" s="19" t="str">
        <f>IF(DataGoesHere!B1058="",IF($DD1058="Forecast",(Output!E$48*IntermediateCalcs!CY1058)+Output!G$48,""),(Output!E$48*IntermediateCalcs!CY1058)+Output!G$48)</f>
        <v/>
      </c>
      <c r="DQ1058" s="274" t="str">
        <f>IF(DP1058="","",IF(IntermediateCalcs!$AO$9="Yes",IntermediateCalcs!DP1058*$CX1058,IntermediateCalcs!DP1058))</f>
        <v/>
      </c>
      <c r="DR1058" s="250" t="str">
        <f>IF(DataGoesHere!$B1058="","",($CZ1058-DQ1058))</f>
        <v/>
      </c>
      <c r="DS1058" s="250" t="str">
        <f>IF(DataGoesHere!$B1058="","",ABS($CZ1058-DQ1058))</f>
        <v/>
      </c>
      <c r="DT1058" s="250" t="str">
        <f>IF(DataGoesHere!$B1058="","",DS1058^2)</f>
        <v/>
      </c>
      <c r="DU1058" s="249" t="str">
        <f>IF(DataGoesHere!$B1058="","",DS1058/$CZ1058)</f>
        <v/>
      </c>
      <c r="DV1058" s="250" t="str">
        <f>IF(DataGoesHere!$B1058="","",SUM(DR$2:DR1058)/AVERAGE(DS:DS))</f>
        <v/>
      </c>
      <c r="DX1058" s="19" t="str">
        <f>IF(DataGoesHere!$B1057="","",(DB1052*(Output!$O$49/Output!$P$49))+(IntermediateCalcs!DB1053*(Output!$M$49/Output!$P$49))+(IntermediateCalcs!DB1054*(Output!$K$49/Output!$P$49))+(DB1055*(Output!$I$49/Output!$P$49))+(IntermediateCalcs!DB1056*(Output!$G$49/Output!$P$49))+(IntermediateCalcs!DB1057*(Output!$E$49/Output!$P$49)))</f>
        <v/>
      </c>
      <c r="DY1058" s="274" t="str">
        <f>IF(DX1058="","",IF(IntermediateCalcs!$AO$9="Yes",IntermediateCalcs!DX1058*$CX1058,IntermediateCalcs!DX1058))</f>
        <v/>
      </c>
      <c r="DZ1058" s="250" t="str">
        <f>IF(DataGoesHere!$B1058="","",($CZ1058-DY1058))</f>
        <v/>
      </c>
      <c r="EA1058" s="250" t="str">
        <f>IF(DataGoesHere!$B1058="","",ABS($CZ1058-DY1058))</f>
        <v/>
      </c>
      <c r="EB1058" s="250" t="str">
        <f>IF(DataGoesHere!$B1058="","",EA1058^2)</f>
        <v/>
      </c>
      <c r="EC1058" s="249" t="str">
        <f>IF(DataGoesHere!$B1058="","",EA1058/$CZ1058)</f>
        <v/>
      </c>
      <c r="ED1058" s="250" t="str">
        <f>IF(DataGoesHere!$B1058="","",SUM(DZ$2:DZ1058)/AVERAGE(EA:EA))</f>
        <v/>
      </c>
    </row>
    <row r="1059" spans="20:134" x14ac:dyDescent="0.2">
      <c r="T1059" s="240"/>
      <c r="U1059" s="245" t="str">
        <f>IF(DataGoesHere!$B1059="","",(DataGoesHere!$B1059/SUM(DataGoesHere!$B1059:'DataGoesHere'!$B1069)))</f>
        <v/>
      </c>
      <c r="V1059" s="86"/>
      <c r="W1059" s="86"/>
      <c r="X1059" s="86"/>
      <c r="Y1059" s="86"/>
      <c r="Z1059" s="86"/>
      <c r="AA1059" s="86"/>
      <c r="AB1059" s="86"/>
      <c r="AC1059" s="86"/>
      <c r="AD1059" s="86"/>
      <c r="AE1059" s="241"/>
      <c r="CV1059" s="310" t="str">
        <f>IF(DataGoesHere!B1059="","",DataGoesHere!A1059)</f>
        <v/>
      </c>
      <c r="CW1059" s="271">
        <f t="shared" ca="1" si="40"/>
        <v>2</v>
      </c>
      <c r="CX1059" s="272">
        <f t="shared" ca="1" si="41"/>
        <v>0.80574490527728204</v>
      </c>
      <c r="CY1059" s="266">
        <f>DataGoesHere!A1059</f>
        <v>1058</v>
      </c>
      <c r="CZ1059" s="19" t="str">
        <f>IF(DataGoesHere!B1059="","",DataGoesHere!B1059)</f>
        <v/>
      </c>
      <c r="DA1059" s="19" t="str">
        <f>IF(DataGoesHere!B1059="","",IF(AH$5="No",DataGoesHere!B1059,DataGoesHere!B1059-(AH$2*(DataGoesHere!A1059-1))))</f>
        <v/>
      </c>
      <c r="DB1059" s="19" t="str">
        <f>IF(DataGoesHere!B1059="","",IF(AO$9="No",DataGoesHere!B1059,DataGoesHere!B1059/CX1059))</f>
        <v/>
      </c>
      <c r="DC1059" s="19" t="str">
        <f>IF(DataGoesHere!B1059="","",IF(AO$9="No",DA1059,DA1059/CX1059))</f>
        <v/>
      </c>
      <c r="DD1059" s="293" t="str">
        <f>IF(CZ1059="",IF(COUNTIF(DD$2:DD1058,"Forecast")&lt;Output!E$43,"Forecast",""),"Actual")</f>
        <v/>
      </c>
      <c r="DF1059" s="19" t="str">
        <f>IF(DataGoesHere!B1058="",IF(DD1059="Forecast",(Output!$E$47*IntermediateCalcs!DH1058)+((1-Output!$E$47)*IntermediateCalcs!DF1058),""),(Output!$E$47*IntermediateCalcs!DB1058)+((1-Output!$E$47)*IntermediateCalcs!DF1058))</f>
        <v/>
      </c>
      <c r="DG1059" s="19" t="str">
        <f>IF(DataGoesHere!B1058="",IF(DD1059="Forecast",(Output!$G$47*(IntermediateCalcs!DF1059-IntermediateCalcs!DF1058))+((1-Output!$G$47)*IntermediateCalcs!DG1058),""),(Output!$G$47*(IntermediateCalcs!DF1059-IntermediateCalcs!DF1058))+((1-Output!$G$47)*IntermediateCalcs!DG1058))</f>
        <v/>
      </c>
      <c r="DH1059" s="19" t="str">
        <f>IF(DataGoesHere!B1058="",IF(DD1059="Forecast",DF1059+DG1059,""),DF1059+DG1059)</f>
        <v/>
      </c>
      <c r="DI1059" s="274" t="str">
        <f>IF(DH1059="","",IF(IntermediateCalcs!$AO$9="Yes",IntermediateCalcs!DH1059*$CX1059,IntermediateCalcs!DH1059))</f>
        <v/>
      </c>
      <c r="DJ1059" s="250" t="str">
        <f>IF(DataGoesHere!$B1059="","",($CZ1059-DI1059))</f>
        <v/>
      </c>
      <c r="DK1059" s="250" t="str">
        <f>IF(DataGoesHere!$B1059="","",ABS($CZ1059-DI1059))</f>
        <v/>
      </c>
      <c r="DL1059" s="250" t="str">
        <f>IF(DataGoesHere!$B1059="","",DK1059^2)</f>
        <v/>
      </c>
      <c r="DM1059" s="249" t="str">
        <f>IF(DataGoesHere!$B1059="","",DK1059/$CZ1059)</f>
        <v/>
      </c>
      <c r="DN1059" s="250" t="str">
        <f>IF(DataGoesHere!$B1059="","",SUM(DJ$2:DJ1059)/AVERAGE(DK:DK))</f>
        <v/>
      </c>
      <c r="DP1059" s="19" t="str">
        <f>IF(DataGoesHere!B1059="",IF($DD1059="Forecast",(Output!E$48*IntermediateCalcs!CY1059)+Output!G$48,""),(Output!E$48*IntermediateCalcs!CY1059)+Output!G$48)</f>
        <v/>
      </c>
      <c r="DQ1059" s="274" t="str">
        <f>IF(DP1059="","",IF(IntermediateCalcs!$AO$9="Yes",IntermediateCalcs!DP1059*$CX1059,IntermediateCalcs!DP1059))</f>
        <v/>
      </c>
      <c r="DR1059" s="250" t="str">
        <f>IF(DataGoesHere!$B1059="","",($CZ1059-DQ1059))</f>
        <v/>
      </c>
      <c r="DS1059" s="250" t="str">
        <f>IF(DataGoesHere!$B1059="","",ABS($CZ1059-DQ1059))</f>
        <v/>
      </c>
      <c r="DT1059" s="250" t="str">
        <f>IF(DataGoesHere!$B1059="","",DS1059^2)</f>
        <v/>
      </c>
      <c r="DU1059" s="249" t="str">
        <f>IF(DataGoesHere!$B1059="","",DS1059/$CZ1059)</f>
        <v/>
      </c>
      <c r="DV1059" s="250" t="str">
        <f>IF(DataGoesHere!$B1059="","",SUM(DR$2:DR1059)/AVERAGE(DS:DS))</f>
        <v/>
      </c>
      <c r="DX1059" s="19" t="str">
        <f>IF(DataGoesHere!$B1058="","",(DB1053*(Output!$O$49/Output!$P$49))+(IntermediateCalcs!DB1054*(Output!$M$49/Output!$P$49))+(IntermediateCalcs!DB1055*(Output!$K$49/Output!$P$49))+(DB1056*(Output!$I$49/Output!$P$49))+(IntermediateCalcs!DB1057*(Output!$G$49/Output!$P$49))+(IntermediateCalcs!DB1058*(Output!$E$49/Output!$P$49)))</f>
        <v/>
      </c>
      <c r="DY1059" s="274" t="str">
        <f>IF(DX1059="","",IF(IntermediateCalcs!$AO$9="Yes",IntermediateCalcs!DX1059*$CX1059,IntermediateCalcs!DX1059))</f>
        <v/>
      </c>
      <c r="DZ1059" s="250" t="str">
        <f>IF(DataGoesHere!$B1059="","",($CZ1059-DY1059))</f>
        <v/>
      </c>
      <c r="EA1059" s="250" t="str">
        <f>IF(DataGoesHere!$B1059="","",ABS($CZ1059-DY1059))</f>
        <v/>
      </c>
      <c r="EB1059" s="250" t="str">
        <f>IF(DataGoesHere!$B1059="","",EA1059^2)</f>
        <v/>
      </c>
      <c r="EC1059" s="249" t="str">
        <f>IF(DataGoesHere!$B1059="","",EA1059/$CZ1059)</f>
        <v/>
      </c>
      <c r="ED1059" s="250" t="str">
        <f>IF(DataGoesHere!$B1059="","",SUM(DZ$2:DZ1059)/AVERAGE(EA:EA))</f>
        <v/>
      </c>
    </row>
    <row r="1060" spans="20:134" x14ac:dyDescent="0.2">
      <c r="T1060" s="240"/>
      <c r="U1060" s="86"/>
      <c r="V1060" s="245" t="str">
        <f>IF(DataGoesHere!$B1060="","",(DataGoesHere!$B1060/SUM(DataGoesHere!$B1058:'DataGoesHere'!$B1069)))</f>
        <v/>
      </c>
      <c r="W1060" s="86"/>
      <c r="X1060" s="86"/>
      <c r="Y1060" s="86"/>
      <c r="Z1060" s="86"/>
      <c r="AA1060" s="86"/>
      <c r="AB1060" s="86"/>
      <c r="AC1060" s="86"/>
      <c r="AD1060" s="86"/>
      <c r="AE1060" s="241"/>
      <c r="CV1060" s="310" t="str">
        <f>IF(DataGoesHere!B1060="","",DataGoesHere!A1060)</f>
        <v/>
      </c>
      <c r="CW1060" s="271">
        <f t="shared" ca="1" si="40"/>
        <v>3</v>
      </c>
      <c r="CX1060" s="272">
        <f t="shared" ca="1" si="41"/>
        <v>0.79862940076451561</v>
      </c>
      <c r="CY1060" s="266">
        <f>DataGoesHere!A1060</f>
        <v>1059</v>
      </c>
      <c r="CZ1060" s="19" t="str">
        <f>IF(DataGoesHere!B1060="","",DataGoesHere!B1060)</f>
        <v/>
      </c>
      <c r="DA1060" s="19" t="str">
        <f>IF(DataGoesHere!B1060="","",IF(AH$5="No",DataGoesHere!B1060,DataGoesHere!B1060-(AH$2*(DataGoesHere!A1060-1))))</f>
        <v/>
      </c>
      <c r="DB1060" s="19" t="str">
        <f>IF(DataGoesHere!B1060="","",IF(AO$9="No",DataGoesHere!B1060,DataGoesHere!B1060/CX1060))</f>
        <v/>
      </c>
      <c r="DC1060" s="19" t="str">
        <f>IF(DataGoesHere!B1060="","",IF(AO$9="No",DA1060,DA1060/CX1060))</f>
        <v/>
      </c>
      <c r="DD1060" s="293" t="str">
        <f>IF(CZ1060="",IF(COUNTIF(DD$2:DD1059,"Forecast")&lt;Output!E$43,"Forecast",""),"Actual")</f>
        <v/>
      </c>
      <c r="DF1060" s="19" t="str">
        <f>IF(DataGoesHere!B1059="",IF(DD1060="Forecast",(Output!$E$47*IntermediateCalcs!DH1059)+((1-Output!$E$47)*IntermediateCalcs!DF1059),""),(Output!$E$47*IntermediateCalcs!DB1059)+((1-Output!$E$47)*IntermediateCalcs!DF1059))</f>
        <v/>
      </c>
      <c r="DG1060" s="19" t="str">
        <f>IF(DataGoesHere!B1059="",IF(DD1060="Forecast",(Output!$G$47*(IntermediateCalcs!DF1060-IntermediateCalcs!DF1059))+((1-Output!$G$47)*IntermediateCalcs!DG1059),""),(Output!$G$47*(IntermediateCalcs!DF1060-IntermediateCalcs!DF1059))+((1-Output!$G$47)*IntermediateCalcs!DG1059))</f>
        <v/>
      </c>
      <c r="DH1060" s="19" t="str">
        <f>IF(DataGoesHere!B1059="",IF(DD1060="Forecast",DF1060+DG1060,""),DF1060+DG1060)</f>
        <v/>
      </c>
      <c r="DI1060" s="274" t="str">
        <f>IF(DH1060="","",IF(IntermediateCalcs!$AO$9="Yes",IntermediateCalcs!DH1060*$CX1060,IntermediateCalcs!DH1060))</f>
        <v/>
      </c>
      <c r="DJ1060" s="250" t="str">
        <f>IF(DataGoesHere!$B1060="","",($CZ1060-DI1060))</f>
        <v/>
      </c>
      <c r="DK1060" s="250" t="str">
        <f>IF(DataGoesHere!$B1060="","",ABS($CZ1060-DI1060))</f>
        <v/>
      </c>
      <c r="DL1060" s="250" t="str">
        <f>IF(DataGoesHere!$B1060="","",DK1060^2)</f>
        <v/>
      </c>
      <c r="DM1060" s="249" t="str">
        <f>IF(DataGoesHere!$B1060="","",DK1060/$CZ1060)</f>
        <v/>
      </c>
      <c r="DN1060" s="250" t="str">
        <f>IF(DataGoesHere!$B1060="","",SUM(DJ$2:DJ1060)/AVERAGE(DK:DK))</f>
        <v/>
      </c>
      <c r="DP1060" s="19" t="str">
        <f>IF(DataGoesHere!B1060="",IF($DD1060="Forecast",(Output!E$48*IntermediateCalcs!CY1060)+Output!G$48,""),(Output!E$48*IntermediateCalcs!CY1060)+Output!G$48)</f>
        <v/>
      </c>
      <c r="DQ1060" s="274" t="str">
        <f>IF(DP1060="","",IF(IntermediateCalcs!$AO$9="Yes",IntermediateCalcs!DP1060*$CX1060,IntermediateCalcs!DP1060))</f>
        <v/>
      </c>
      <c r="DR1060" s="250" t="str">
        <f>IF(DataGoesHere!$B1060="","",($CZ1060-DQ1060))</f>
        <v/>
      </c>
      <c r="DS1060" s="250" t="str">
        <f>IF(DataGoesHere!$B1060="","",ABS($CZ1060-DQ1060))</f>
        <v/>
      </c>
      <c r="DT1060" s="250" t="str">
        <f>IF(DataGoesHere!$B1060="","",DS1060^2)</f>
        <v/>
      </c>
      <c r="DU1060" s="249" t="str">
        <f>IF(DataGoesHere!$B1060="","",DS1060/$CZ1060)</f>
        <v/>
      </c>
      <c r="DV1060" s="250" t="str">
        <f>IF(DataGoesHere!$B1060="","",SUM(DR$2:DR1060)/AVERAGE(DS:DS))</f>
        <v/>
      </c>
      <c r="DX1060" s="19" t="str">
        <f>IF(DataGoesHere!$B1059="","",(DB1054*(Output!$O$49/Output!$P$49))+(IntermediateCalcs!DB1055*(Output!$M$49/Output!$P$49))+(IntermediateCalcs!DB1056*(Output!$K$49/Output!$P$49))+(DB1057*(Output!$I$49/Output!$P$49))+(IntermediateCalcs!DB1058*(Output!$G$49/Output!$P$49))+(IntermediateCalcs!DB1059*(Output!$E$49/Output!$P$49)))</f>
        <v/>
      </c>
      <c r="DY1060" s="274" t="str">
        <f>IF(DX1060="","",IF(IntermediateCalcs!$AO$9="Yes",IntermediateCalcs!DX1060*$CX1060,IntermediateCalcs!DX1060))</f>
        <v/>
      </c>
      <c r="DZ1060" s="250" t="str">
        <f>IF(DataGoesHere!$B1060="","",($CZ1060-DY1060))</f>
        <v/>
      </c>
      <c r="EA1060" s="250" t="str">
        <f>IF(DataGoesHere!$B1060="","",ABS($CZ1060-DY1060))</f>
        <v/>
      </c>
      <c r="EB1060" s="250" t="str">
        <f>IF(DataGoesHere!$B1060="","",EA1060^2)</f>
        <v/>
      </c>
      <c r="EC1060" s="249" t="str">
        <f>IF(DataGoesHere!$B1060="","",EA1060/$CZ1060)</f>
        <v/>
      </c>
      <c r="ED1060" s="250" t="str">
        <f>IF(DataGoesHere!$B1060="","",SUM(DZ$2:DZ1060)/AVERAGE(EA:EA))</f>
        <v/>
      </c>
    </row>
    <row r="1061" spans="20:134" x14ac:dyDescent="0.2">
      <c r="T1061" s="240"/>
      <c r="U1061" s="86"/>
      <c r="V1061" s="86"/>
      <c r="W1061" s="245" t="str">
        <f>IF(DataGoesHere!$B1061="","",(DataGoesHere!$B1061/SUM(DataGoesHere!$B1058:'DataGoesHere'!$B1069)))</f>
        <v/>
      </c>
      <c r="X1061" s="86"/>
      <c r="Y1061" s="86"/>
      <c r="Z1061" s="86"/>
      <c r="AA1061" s="86"/>
      <c r="AB1061" s="86"/>
      <c r="AC1061" s="86"/>
      <c r="AD1061" s="86"/>
      <c r="AE1061" s="241"/>
      <c r="CV1061" s="310" t="str">
        <f>IF(DataGoesHere!B1061="","",DataGoesHere!A1061)</f>
        <v/>
      </c>
      <c r="CW1061" s="271">
        <f t="shared" ca="1" si="40"/>
        <v>4</v>
      </c>
      <c r="CX1061" s="272">
        <f t="shared" ca="1" si="41"/>
        <v>1.0149292433706087</v>
      </c>
      <c r="CY1061" s="266">
        <f>DataGoesHere!A1061</f>
        <v>1060</v>
      </c>
      <c r="CZ1061" s="19" t="str">
        <f>IF(DataGoesHere!B1061="","",DataGoesHere!B1061)</f>
        <v/>
      </c>
      <c r="DA1061" s="19" t="str">
        <f>IF(DataGoesHere!B1061="","",IF(AH$5="No",DataGoesHere!B1061,DataGoesHere!B1061-(AH$2*(DataGoesHere!A1061-1))))</f>
        <v/>
      </c>
      <c r="DB1061" s="19" t="str">
        <f>IF(DataGoesHere!B1061="","",IF(AO$9="No",DataGoesHere!B1061,DataGoesHere!B1061/CX1061))</f>
        <v/>
      </c>
      <c r="DC1061" s="19" t="str">
        <f>IF(DataGoesHere!B1061="","",IF(AO$9="No",DA1061,DA1061/CX1061))</f>
        <v/>
      </c>
      <c r="DD1061" s="293" t="str">
        <f>IF(CZ1061="",IF(COUNTIF(DD$2:DD1060,"Forecast")&lt;Output!E$43,"Forecast",""),"Actual")</f>
        <v/>
      </c>
      <c r="DF1061" s="19" t="str">
        <f>IF(DataGoesHere!B1060="",IF(DD1061="Forecast",(Output!$E$47*IntermediateCalcs!DH1060)+((1-Output!$E$47)*IntermediateCalcs!DF1060),""),(Output!$E$47*IntermediateCalcs!DB1060)+((1-Output!$E$47)*IntermediateCalcs!DF1060))</f>
        <v/>
      </c>
      <c r="DG1061" s="19" t="str">
        <f>IF(DataGoesHere!B1060="",IF(DD1061="Forecast",(Output!$G$47*(IntermediateCalcs!DF1061-IntermediateCalcs!DF1060))+((1-Output!$G$47)*IntermediateCalcs!DG1060),""),(Output!$G$47*(IntermediateCalcs!DF1061-IntermediateCalcs!DF1060))+((1-Output!$G$47)*IntermediateCalcs!DG1060))</f>
        <v/>
      </c>
      <c r="DH1061" s="19" t="str">
        <f>IF(DataGoesHere!B1060="",IF(DD1061="Forecast",DF1061+DG1061,""),DF1061+DG1061)</f>
        <v/>
      </c>
      <c r="DI1061" s="274" t="str">
        <f>IF(DH1061="","",IF(IntermediateCalcs!$AO$9="Yes",IntermediateCalcs!DH1061*$CX1061,IntermediateCalcs!DH1061))</f>
        <v/>
      </c>
      <c r="DJ1061" s="250" t="str">
        <f>IF(DataGoesHere!$B1061="","",($CZ1061-DI1061))</f>
        <v/>
      </c>
      <c r="DK1061" s="250" t="str">
        <f>IF(DataGoesHere!$B1061="","",ABS($CZ1061-DI1061))</f>
        <v/>
      </c>
      <c r="DL1061" s="250" t="str">
        <f>IF(DataGoesHere!$B1061="","",DK1061^2)</f>
        <v/>
      </c>
      <c r="DM1061" s="249" t="str">
        <f>IF(DataGoesHere!$B1061="","",DK1061/$CZ1061)</f>
        <v/>
      </c>
      <c r="DN1061" s="250" t="str">
        <f>IF(DataGoesHere!$B1061="","",SUM(DJ$2:DJ1061)/AVERAGE(DK:DK))</f>
        <v/>
      </c>
      <c r="DP1061" s="19" t="str">
        <f>IF(DataGoesHere!B1061="",IF($DD1061="Forecast",(Output!E$48*IntermediateCalcs!CY1061)+Output!G$48,""),(Output!E$48*IntermediateCalcs!CY1061)+Output!G$48)</f>
        <v/>
      </c>
      <c r="DQ1061" s="274" t="str">
        <f>IF(DP1061="","",IF(IntermediateCalcs!$AO$9="Yes",IntermediateCalcs!DP1061*$CX1061,IntermediateCalcs!DP1061))</f>
        <v/>
      </c>
      <c r="DR1061" s="250" t="str">
        <f>IF(DataGoesHere!$B1061="","",($CZ1061-DQ1061))</f>
        <v/>
      </c>
      <c r="DS1061" s="250" t="str">
        <f>IF(DataGoesHere!$B1061="","",ABS($CZ1061-DQ1061))</f>
        <v/>
      </c>
      <c r="DT1061" s="250" t="str">
        <f>IF(DataGoesHere!$B1061="","",DS1061^2)</f>
        <v/>
      </c>
      <c r="DU1061" s="249" t="str">
        <f>IF(DataGoesHere!$B1061="","",DS1061/$CZ1061)</f>
        <v/>
      </c>
      <c r="DV1061" s="250" t="str">
        <f>IF(DataGoesHere!$B1061="","",SUM(DR$2:DR1061)/AVERAGE(DS:DS))</f>
        <v/>
      </c>
      <c r="DX1061" s="19" t="str">
        <f>IF(DataGoesHere!$B1060="","",(DB1055*(Output!$O$49/Output!$P$49))+(IntermediateCalcs!DB1056*(Output!$M$49/Output!$P$49))+(IntermediateCalcs!DB1057*(Output!$K$49/Output!$P$49))+(DB1058*(Output!$I$49/Output!$P$49))+(IntermediateCalcs!DB1059*(Output!$G$49/Output!$P$49))+(IntermediateCalcs!DB1060*(Output!$E$49/Output!$P$49)))</f>
        <v/>
      </c>
      <c r="DY1061" s="274" t="str">
        <f>IF(DX1061="","",IF(IntermediateCalcs!$AO$9="Yes",IntermediateCalcs!DX1061*$CX1061,IntermediateCalcs!DX1061))</f>
        <v/>
      </c>
      <c r="DZ1061" s="250" t="str">
        <f>IF(DataGoesHere!$B1061="","",($CZ1061-DY1061))</f>
        <v/>
      </c>
      <c r="EA1061" s="250" t="str">
        <f>IF(DataGoesHere!$B1061="","",ABS($CZ1061-DY1061))</f>
        <v/>
      </c>
      <c r="EB1061" s="250" t="str">
        <f>IF(DataGoesHere!$B1061="","",EA1061^2)</f>
        <v/>
      </c>
      <c r="EC1061" s="249" t="str">
        <f>IF(DataGoesHere!$B1061="","",EA1061/$CZ1061)</f>
        <v/>
      </c>
      <c r="ED1061" s="250" t="str">
        <f>IF(DataGoesHere!$B1061="","",SUM(DZ$2:DZ1061)/AVERAGE(EA:EA))</f>
        <v/>
      </c>
    </row>
    <row r="1062" spans="20:134" x14ac:dyDescent="0.2">
      <c r="T1062" s="240"/>
      <c r="U1062" s="86"/>
      <c r="V1062" s="86"/>
      <c r="W1062" s="86"/>
      <c r="X1062" s="245" t="str">
        <f>IF(DataGoesHere!$B1062="","",(DataGoesHere!$B1062/SUM(DataGoesHere!$B1058:'DataGoesHere'!$B1069)))</f>
        <v/>
      </c>
      <c r="Y1062" s="86"/>
      <c r="Z1062" s="86"/>
      <c r="AA1062" s="86"/>
      <c r="AB1062" s="86"/>
      <c r="AC1062" s="86"/>
      <c r="AD1062" s="86"/>
      <c r="AE1062" s="241"/>
      <c r="CV1062" s="310" t="str">
        <f>IF(DataGoesHere!B1062="","",DataGoesHere!A1062)</f>
        <v/>
      </c>
      <c r="CW1062" s="271">
        <f t="shared" ca="1" si="40"/>
        <v>5</v>
      </c>
      <c r="CX1062" s="272">
        <f t="shared" ca="1" si="41"/>
        <v>0.97875414397996308</v>
      </c>
      <c r="CY1062" s="266">
        <f>DataGoesHere!A1062</f>
        <v>1061</v>
      </c>
      <c r="CZ1062" s="19" t="str">
        <f>IF(DataGoesHere!B1062="","",DataGoesHere!B1062)</f>
        <v/>
      </c>
      <c r="DA1062" s="19" t="str">
        <f>IF(DataGoesHere!B1062="","",IF(AH$5="No",DataGoesHere!B1062,DataGoesHere!B1062-(AH$2*(DataGoesHere!A1062-1))))</f>
        <v/>
      </c>
      <c r="DB1062" s="19" t="str">
        <f>IF(DataGoesHere!B1062="","",IF(AO$9="No",DataGoesHere!B1062,DataGoesHere!B1062/CX1062))</f>
        <v/>
      </c>
      <c r="DC1062" s="19" t="str">
        <f>IF(DataGoesHere!B1062="","",IF(AO$9="No",DA1062,DA1062/CX1062))</f>
        <v/>
      </c>
      <c r="DD1062" s="293" t="str">
        <f>IF(CZ1062="",IF(COUNTIF(DD$2:DD1061,"Forecast")&lt;Output!E$43,"Forecast",""),"Actual")</f>
        <v/>
      </c>
      <c r="DF1062" s="19" t="str">
        <f>IF(DataGoesHere!B1061="",IF(DD1062="Forecast",(Output!$E$47*IntermediateCalcs!DH1061)+((1-Output!$E$47)*IntermediateCalcs!DF1061),""),(Output!$E$47*IntermediateCalcs!DB1061)+((1-Output!$E$47)*IntermediateCalcs!DF1061))</f>
        <v/>
      </c>
      <c r="DG1062" s="19" t="str">
        <f>IF(DataGoesHere!B1061="",IF(DD1062="Forecast",(Output!$G$47*(IntermediateCalcs!DF1062-IntermediateCalcs!DF1061))+((1-Output!$G$47)*IntermediateCalcs!DG1061),""),(Output!$G$47*(IntermediateCalcs!DF1062-IntermediateCalcs!DF1061))+((1-Output!$G$47)*IntermediateCalcs!DG1061))</f>
        <v/>
      </c>
      <c r="DH1062" s="19" t="str">
        <f>IF(DataGoesHere!B1061="",IF(DD1062="Forecast",DF1062+DG1062,""),DF1062+DG1062)</f>
        <v/>
      </c>
      <c r="DI1062" s="274" t="str">
        <f>IF(DH1062="","",IF(IntermediateCalcs!$AO$9="Yes",IntermediateCalcs!DH1062*$CX1062,IntermediateCalcs!DH1062))</f>
        <v/>
      </c>
      <c r="DJ1062" s="250" t="str">
        <f>IF(DataGoesHere!$B1062="","",($CZ1062-DI1062))</f>
        <v/>
      </c>
      <c r="DK1062" s="250" t="str">
        <f>IF(DataGoesHere!$B1062="","",ABS($CZ1062-DI1062))</f>
        <v/>
      </c>
      <c r="DL1062" s="250" t="str">
        <f>IF(DataGoesHere!$B1062="","",DK1062^2)</f>
        <v/>
      </c>
      <c r="DM1062" s="249" t="str">
        <f>IF(DataGoesHere!$B1062="","",DK1062/$CZ1062)</f>
        <v/>
      </c>
      <c r="DN1062" s="250" t="str">
        <f>IF(DataGoesHere!$B1062="","",SUM(DJ$2:DJ1062)/AVERAGE(DK:DK))</f>
        <v/>
      </c>
      <c r="DP1062" s="19" t="str">
        <f>IF(DataGoesHere!B1062="",IF($DD1062="Forecast",(Output!E$48*IntermediateCalcs!CY1062)+Output!G$48,""),(Output!E$48*IntermediateCalcs!CY1062)+Output!G$48)</f>
        <v/>
      </c>
      <c r="DQ1062" s="274" t="str">
        <f>IF(DP1062="","",IF(IntermediateCalcs!$AO$9="Yes",IntermediateCalcs!DP1062*$CX1062,IntermediateCalcs!DP1062))</f>
        <v/>
      </c>
      <c r="DR1062" s="250" t="str">
        <f>IF(DataGoesHere!$B1062="","",($CZ1062-DQ1062))</f>
        <v/>
      </c>
      <c r="DS1062" s="250" t="str">
        <f>IF(DataGoesHere!$B1062="","",ABS($CZ1062-DQ1062))</f>
        <v/>
      </c>
      <c r="DT1062" s="250" t="str">
        <f>IF(DataGoesHere!$B1062="","",DS1062^2)</f>
        <v/>
      </c>
      <c r="DU1062" s="249" t="str">
        <f>IF(DataGoesHere!$B1062="","",DS1062/$CZ1062)</f>
        <v/>
      </c>
      <c r="DV1062" s="250" t="str">
        <f>IF(DataGoesHere!$B1062="","",SUM(DR$2:DR1062)/AVERAGE(DS:DS))</f>
        <v/>
      </c>
      <c r="DX1062" s="19" t="str">
        <f>IF(DataGoesHere!$B1061="","",(DB1056*(Output!$O$49/Output!$P$49))+(IntermediateCalcs!DB1057*(Output!$M$49/Output!$P$49))+(IntermediateCalcs!DB1058*(Output!$K$49/Output!$P$49))+(DB1059*(Output!$I$49/Output!$P$49))+(IntermediateCalcs!DB1060*(Output!$G$49/Output!$P$49))+(IntermediateCalcs!DB1061*(Output!$E$49/Output!$P$49)))</f>
        <v/>
      </c>
      <c r="DY1062" s="274" t="str">
        <f>IF(DX1062="","",IF(IntermediateCalcs!$AO$9="Yes",IntermediateCalcs!DX1062*$CX1062,IntermediateCalcs!DX1062))</f>
        <v/>
      </c>
      <c r="DZ1062" s="250" t="str">
        <f>IF(DataGoesHere!$B1062="","",($CZ1062-DY1062))</f>
        <v/>
      </c>
      <c r="EA1062" s="250" t="str">
        <f>IF(DataGoesHere!$B1062="","",ABS($CZ1062-DY1062))</f>
        <v/>
      </c>
      <c r="EB1062" s="250" t="str">
        <f>IF(DataGoesHere!$B1062="","",EA1062^2)</f>
        <v/>
      </c>
      <c r="EC1062" s="249" t="str">
        <f>IF(DataGoesHere!$B1062="","",EA1062/$CZ1062)</f>
        <v/>
      </c>
      <c r="ED1062" s="250" t="str">
        <f>IF(DataGoesHere!$B1062="","",SUM(DZ$2:DZ1062)/AVERAGE(EA:EA))</f>
        <v/>
      </c>
    </row>
    <row r="1063" spans="20:134" x14ac:dyDescent="0.2">
      <c r="T1063" s="240"/>
      <c r="U1063" s="86"/>
      <c r="V1063" s="86"/>
      <c r="W1063" s="86"/>
      <c r="X1063" s="86"/>
      <c r="Y1063" s="245" t="str">
        <f>IF(DataGoesHere!$B1063="","",(DataGoesHere!$B1063/SUM(DataGoesHere!$B1058:'DataGoesHere'!$B1069)))</f>
        <v/>
      </c>
      <c r="Z1063" s="86"/>
      <c r="AA1063" s="86"/>
      <c r="AB1063" s="86"/>
      <c r="AC1063" s="86"/>
      <c r="AD1063" s="86"/>
      <c r="AE1063" s="241"/>
      <c r="CV1063" s="310" t="str">
        <f>IF(DataGoesHere!B1063="","",DataGoesHere!A1063)</f>
        <v/>
      </c>
      <c r="CW1063" s="271">
        <f t="shared" ca="1" si="40"/>
        <v>6</v>
      </c>
      <c r="CX1063" s="272">
        <f t="shared" ca="1" si="41"/>
        <v>1.0779088099730167</v>
      </c>
      <c r="CY1063" s="266">
        <f>DataGoesHere!A1063</f>
        <v>1062</v>
      </c>
      <c r="CZ1063" s="19" t="str">
        <f>IF(DataGoesHere!B1063="","",DataGoesHere!B1063)</f>
        <v/>
      </c>
      <c r="DA1063" s="19" t="str">
        <f>IF(DataGoesHere!B1063="","",IF(AH$5="No",DataGoesHere!B1063,DataGoesHere!B1063-(AH$2*(DataGoesHere!A1063-1))))</f>
        <v/>
      </c>
      <c r="DB1063" s="19" t="str">
        <f>IF(DataGoesHere!B1063="","",IF(AO$9="No",DataGoesHere!B1063,DataGoesHere!B1063/CX1063))</f>
        <v/>
      </c>
      <c r="DC1063" s="19" t="str">
        <f>IF(DataGoesHere!B1063="","",IF(AO$9="No",DA1063,DA1063/CX1063))</f>
        <v/>
      </c>
      <c r="DD1063" s="293" t="str">
        <f>IF(CZ1063="",IF(COUNTIF(DD$2:DD1062,"Forecast")&lt;Output!E$43,"Forecast",""),"Actual")</f>
        <v/>
      </c>
      <c r="DF1063" s="19" t="str">
        <f>IF(DataGoesHere!B1062="",IF(DD1063="Forecast",(Output!$E$47*IntermediateCalcs!DH1062)+((1-Output!$E$47)*IntermediateCalcs!DF1062),""),(Output!$E$47*IntermediateCalcs!DB1062)+((1-Output!$E$47)*IntermediateCalcs!DF1062))</f>
        <v/>
      </c>
      <c r="DG1063" s="19" t="str">
        <f>IF(DataGoesHere!B1062="",IF(DD1063="Forecast",(Output!$G$47*(IntermediateCalcs!DF1063-IntermediateCalcs!DF1062))+((1-Output!$G$47)*IntermediateCalcs!DG1062),""),(Output!$G$47*(IntermediateCalcs!DF1063-IntermediateCalcs!DF1062))+((1-Output!$G$47)*IntermediateCalcs!DG1062))</f>
        <v/>
      </c>
      <c r="DH1063" s="19" t="str">
        <f>IF(DataGoesHere!B1062="",IF(DD1063="Forecast",DF1063+DG1063,""),DF1063+DG1063)</f>
        <v/>
      </c>
      <c r="DI1063" s="274" t="str">
        <f>IF(DH1063="","",IF(IntermediateCalcs!$AO$9="Yes",IntermediateCalcs!DH1063*$CX1063,IntermediateCalcs!DH1063))</f>
        <v/>
      </c>
      <c r="DJ1063" s="250" t="str">
        <f>IF(DataGoesHere!$B1063="","",($CZ1063-DI1063))</f>
        <v/>
      </c>
      <c r="DK1063" s="250" t="str">
        <f>IF(DataGoesHere!$B1063="","",ABS($CZ1063-DI1063))</f>
        <v/>
      </c>
      <c r="DL1063" s="250" t="str">
        <f>IF(DataGoesHere!$B1063="","",DK1063^2)</f>
        <v/>
      </c>
      <c r="DM1063" s="249" t="str">
        <f>IF(DataGoesHere!$B1063="","",DK1063/$CZ1063)</f>
        <v/>
      </c>
      <c r="DN1063" s="250" t="str">
        <f>IF(DataGoesHere!$B1063="","",SUM(DJ$2:DJ1063)/AVERAGE(DK:DK))</f>
        <v/>
      </c>
      <c r="DP1063" s="19" t="str">
        <f>IF(DataGoesHere!B1063="",IF($DD1063="Forecast",(Output!E$48*IntermediateCalcs!CY1063)+Output!G$48,""),(Output!E$48*IntermediateCalcs!CY1063)+Output!G$48)</f>
        <v/>
      </c>
      <c r="DQ1063" s="274" t="str">
        <f>IF(DP1063="","",IF(IntermediateCalcs!$AO$9="Yes",IntermediateCalcs!DP1063*$CX1063,IntermediateCalcs!DP1063))</f>
        <v/>
      </c>
      <c r="DR1063" s="250" t="str">
        <f>IF(DataGoesHere!$B1063="","",($CZ1063-DQ1063))</f>
        <v/>
      </c>
      <c r="DS1063" s="250" t="str">
        <f>IF(DataGoesHere!$B1063="","",ABS($CZ1063-DQ1063))</f>
        <v/>
      </c>
      <c r="DT1063" s="250" t="str">
        <f>IF(DataGoesHere!$B1063="","",DS1063^2)</f>
        <v/>
      </c>
      <c r="DU1063" s="249" t="str">
        <f>IF(DataGoesHere!$B1063="","",DS1063/$CZ1063)</f>
        <v/>
      </c>
      <c r="DV1063" s="250" t="str">
        <f>IF(DataGoesHere!$B1063="","",SUM(DR$2:DR1063)/AVERAGE(DS:DS))</f>
        <v/>
      </c>
      <c r="DX1063" s="19" t="str">
        <f>IF(DataGoesHere!$B1062="","",(DB1057*(Output!$O$49/Output!$P$49))+(IntermediateCalcs!DB1058*(Output!$M$49/Output!$P$49))+(IntermediateCalcs!DB1059*(Output!$K$49/Output!$P$49))+(DB1060*(Output!$I$49/Output!$P$49))+(IntermediateCalcs!DB1061*(Output!$G$49/Output!$P$49))+(IntermediateCalcs!DB1062*(Output!$E$49/Output!$P$49)))</f>
        <v/>
      </c>
      <c r="DY1063" s="274" t="str">
        <f>IF(DX1063="","",IF(IntermediateCalcs!$AO$9="Yes",IntermediateCalcs!DX1063*$CX1063,IntermediateCalcs!DX1063))</f>
        <v/>
      </c>
      <c r="DZ1063" s="250" t="str">
        <f>IF(DataGoesHere!$B1063="","",($CZ1063-DY1063))</f>
        <v/>
      </c>
      <c r="EA1063" s="250" t="str">
        <f>IF(DataGoesHere!$B1063="","",ABS($CZ1063-DY1063))</f>
        <v/>
      </c>
      <c r="EB1063" s="250" t="str">
        <f>IF(DataGoesHere!$B1063="","",EA1063^2)</f>
        <v/>
      </c>
      <c r="EC1063" s="249" t="str">
        <f>IF(DataGoesHere!$B1063="","",EA1063/$CZ1063)</f>
        <v/>
      </c>
      <c r="ED1063" s="250" t="str">
        <f>IF(DataGoesHere!$B1063="","",SUM(DZ$2:DZ1063)/AVERAGE(EA:EA))</f>
        <v/>
      </c>
    </row>
    <row r="1064" spans="20:134" x14ac:dyDescent="0.2">
      <c r="T1064" s="240"/>
      <c r="U1064" s="86"/>
      <c r="V1064" s="86"/>
      <c r="W1064" s="86"/>
      <c r="X1064" s="86"/>
      <c r="Y1064" s="86"/>
      <c r="Z1064" s="245" t="str">
        <f>IF(DataGoesHere!$B1064="","",(DataGoesHere!$B1064/SUM(DataGoesHere!$B1058:'DataGoesHere'!$B1069)))</f>
        <v/>
      </c>
      <c r="AA1064" s="86"/>
      <c r="AB1064" s="86"/>
      <c r="AC1064" s="86"/>
      <c r="AD1064" s="86"/>
      <c r="AE1064" s="241"/>
      <c r="CV1064" s="310" t="str">
        <f>IF(DataGoesHere!B1064="","",DataGoesHere!A1064)</f>
        <v/>
      </c>
      <c r="CW1064" s="271">
        <f t="shared" ca="1" si="40"/>
        <v>7</v>
      </c>
      <c r="CX1064" s="272">
        <f t="shared" ca="1" si="41"/>
        <v>1.0265458156689093</v>
      </c>
      <c r="CY1064" s="266">
        <f>DataGoesHere!A1064</f>
        <v>1063</v>
      </c>
      <c r="CZ1064" s="19" t="str">
        <f>IF(DataGoesHere!B1064="","",DataGoesHere!B1064)</f>
        <v/>
      </c>
      <c r="DA1064" s="19" t="str">
        <f>IF(DataGoesHere!B1064="","",IF(AH$5="No",DataGoesHere!B1064,DataGoesHere!B1064-(AH$2*(DataGoesHere!A1064-1))))</f>
        <v/>
      </c>
      <c r="DB1064" s="19" t="str">
        <f>IF(DataGoesHere!B1064="","",IF(AO$9="No",DataGoesHere!B1064,DataGoesHere!B1064/CX1064))</f>
        <v/>
      </c>
      <c r="DC1064" s="19" t="str">
        <f>IF(DataGoesHere!B1064="","",IF(AO$9="No",DA1064,DA1064/CX1064))</f>
        <v/>
      </c>
      <c r="DD1064" s="293" t="str">
        <f>IF(CZ1064="",IF(COUNTIF(DD$2:DD1063,"Forecast")&lt;Output!E$43,"Forecast",""),"Actual")</f>
        <v/>
      </c>
      <c r="DF1064" s="19" t="str">
        <f>IF(DataGoesHere!B1063="",IF(DD1064="Forecast",(Output!$E$47*IntermediateCalcs!DH1063)+((1-Output!$E$47)*IntermediateCalcs!DF1063),""),(Output!$E$47*IntermediateCalcs!DB1063)+((1-Output!$E$47)*IntermediateCalcs!DF1063))</f>
        <v/>
      </c>
      <c r="DG1064" s="19" t="str">
        <f>IF(DataGoesHere!B1063="",IF(DD1064="Forecast",(Output!$G$47*(IntermediateCalcs!DF1064-IntermediateCalcs!DF1063))+((1-Output!$G$47)*IntermediateCalcs!DG1063),""),(Output!$G$47*(IntermediateCalcs!DF1064-IntermediateCalcs!DF1063))+((1-Output!$G$47)*IntermediateCalcs!DG1063))</f>
        <v/>
      </c>
      <c r="DH1064" s="19" t="str">
        <f>IF(DataGoesHere!B1063="",IF(DD1064="Forecast",DF1064+DG1064,""),DF1064+DG1064)</f>
        <v/>
      </c>
      <c r="DI1064" s="274" t="str">
        <f>IF(DH1064="","",IF(IntermediateCalcs!$AO$9="Yes",IntermediateCalcs!DH1064*$CX1064,IntermediateCalcs!DH1064))</f>
        <v/>
      </c>
      <c r="DJ1064" s="250" t="str">
        <f>IF(DataGoesHere!$B1064="","",($CZ1064-DI1064))</f>
        <v/>
      </c>
      <c r="DK1064" s="250" t="str">
        <f>IF(DataGoesHere!$B1064="","",ABS($CZ1064-DI1064))</f>
        <v/>
      </c>
      <c r="DL1064" s="250" t="str">
        <f>IF(DataGoesHere!$B1064="","",DK1064^2)</f>
        <v/>
      </c>
      <c r="DM1064" s="249" t="str">
        <f>IF(DataGoesHere!$B1064="","",DK1064/$CZ1064)</f>
        <v/>
      </c>
      <c r="DN1064" s="250" t="str">
        <f>IF(DataGoesHere!$B1064="","",SUM(DJ$2:DJ1064)/AVERAGE(DK:DK))</f>
        <v/>
      </c>
      <c r="DP1064" s="19" t="str">
        <f>IF(DataGoesHere!B1064="",IF($DD1064="Forecast",(Output!E$48*IntermediateCalcs!CY1064)+Output!G$48,""),(Output!E$48*IntermediateCalcs!CY1064)+Output!G$48)</f>
        <v/>
      </c>
      <c r="DQ1064" s="274" t="str">
        <f>IF(DP1064="","",IF(IntermediateCalcs!$AO$9="Yes",IntermediateCalcs!DP1064*$CX1064,IntermediateCalcs!DP1064))</f>
        <v/>
      </c>
      <c r="DR1064" s="250" t="str">
        <f>IF(DataGoesHere!$B1064="","",($CZ1064-DQ1064))</f>
        <v/>
      </c>
      <c r="DS1064" s="250" t="str">
        <f>IF(DataGoesHere!$B1064="","",ABS($CZ1064-DQ1064))</f>
        <v/>
      </c>
      <c r="DT1064" s="250" t="str">
        <f>IF(DataGoesHere!$B1064="","",DS1064^2)</f>
        <v/>
      </c>
      <c r="DU1064" s="249" t="str">
        <f>IF(DataGoesHere!$B1064="","",DS1064/$CZ1064)</f>
        <v/>
      </c>
      <c r="DV1064" s="250" t="str">
        <f>IF(DataGoesHere!$B1064="","",SUM(DR$2:DR1064)/AVERAGE(DS:DS))</f>
        <v/>
      </c>
      <c r="DX1064" s="19" t="str">
        <f>IF(DataGoesHere!$B1063="","",(DB1058*(Output!$O$49/Output!$P$49))+(IntermediateCalcs!DB1059*(Output!$M$49/Output!$P$49))+(IntermediateCalcs!DB1060*(Output!$K$49/Output!$P$49))+(DB1061*(Output!$I$49/Output!$P$49))+(IntermediateCalcs!DB1062*(Output!$G$49/Output!$P$49))+(IntermediateCalcs!DB1063*(Output!$E$49/Output!$P$49)))</f>
        <v/>
      </c>
      <c r="DY1064" s="274" t="str">
        <f>IF(DX1064="","",IF(IntermediateCalcs!$AO$9="Yes",IntermediateCalcs!DX1064*$CX1064,IntermediateCalcs!DX1064))</f>
        <v/>
      </c>
      <c r="DZ1064" s="250" t="str">
        <f>IF(DataGoesHere!$B1064="","",($CZ1064-DY1064))</f>
        <v/>
      </c>
      <c r="EA1064" s="250" t="str">
        <f>IF(DataGoesHere!$B1064="","",ABS($CZ1064-DY1064))</f>
        <v/>
      </c>
      <c r="EB1064" s="250" t="str">
        <f>IF(DataGoesHere!$B1064="","",EA1064^2)</f>
        <v/>
      </c>
      <c r="EC1064" s="249" t="str">
        <f>IF(DataGoesHere!$B1064="","",EA1064/$CZ1064)</f>
        <v/>
      </c>
      <c r="ED1064" s="250" t="str">
        <f>IF(DataGoesHere!$B1064="","",SUM(DZ$2:DZ1064)/AVERAGE(EA:EA))</f>
        <v/>
      </c>
    </row>
    <row r="1065" spans="20:134" x14ac:dyDescent="0.2">
      <c r="T1065" s="240"/>
      <c r="U1065" s="86"/>
      <c r="V1065" s="86"/>
      <c r="W1065" s="86"/>
      <c r="X1065" s="86"/>
      <c r="Y1065" s="86"/>
      <c r="Z1065" s="86"/>
      <c r="AA1065" s="245" t="str">
        <f>IF(DataGoesHere!$B1065="","",(DataGoesHere!$B1065/SUM(DataGoesHere!$B1058:'DataGoesHere'!$B1069)))</f>
        <v/>
      </c>
      <c r="AB1065" s="86"/>
      <c r="AC1065" s="86"/>
      <c r="AD1065" s="86"/>
      <c r="AE1065" s="241"/>
      <c r="CV1065" s="310" t="str">
        <f>IF(DataGoesHere!B1065="","",DataGoesHere!A1065)</f>
        <v/>
      </c>
      <c r="CW1065" s="271">
        <f t="shared" ca="1" si="40"/>
        <v>8</v>
      </c>
      <c r="CX1065" s="272">
        <f t="shared" ca="1" si="41"/>
        <v>1.0207492390681214</v>
      </c>
      <c r="CY1065" s="266">
        <f>DataGoesHere!A1065</f>
        <v>1064</v>
      </c>
      <c r="CZ1065" s="19" t="str">
        <f>IF(DataGoesHere!B1065="","",DataGoesHere!B1065)</f>
        <v/>
      </c>
      <c r="DA1065" s="19" t="str">
        <f>IF(DataGoesHere!B1065="","",IF(AH$5="No",DataGoesHere!B1065,DataGoesHere!B1065-(AH$2*(DataGoesHere!A1065-1))))</f>
        <v/>
      </c>
      <c r="DB1065" s="19" t="str">
        <f>IF(DataGoesHere!B1065="","",IF(AO$9="No",DataGoesHere!B1065,DataGoesHere!B1065/CX1065))</f>
        <v/>
      </c>
      <c r="DC1065" s="19" t="str">
        <f>IF(DataGoesHere!B1065="","",IF(AO$9="No",DA1065,DA1065/CX1065))</f>
        <v/>
      </c>
      <c r="DD1065" s="293" t="str">
        <f>IF(CZ1065="",IF(COUNTIF(DD$2:DD1064,"Forecast")&lt;Output!E$43,"Forecast",""),"Actual")</f>
        <v/>
      </c>
      <c r="DF1065" s="19" t="str">
        <f>IF(DataGoesHere!B1064="",IF(DD1065="Forecast",(Output!$E$47*IntermediateCalcs!DH1064)+((1-Output!$E$47)*IntermediateCalcs!DF1064),""),(Output!$E$47*IntermediateCalcs!DB1064)+((1-Output!$E$47)*IntermediateCalcs!DF1064))</f>
        <v/>
      </c>
      <c r="DG1065" s="19" t="str">
        <f>IF(DataGoesHere!B1064="",IF(DD1065="Forecast",(Output!$G$47*(IntermediateCalcs!DF1065-IntermediateCalcs!DF1064))+((1-Output!$G$47)*IntermediateCalcs!DG1064),""),(Output!$G$47*(IntermediateCalcs!DF1065-IntermediateCalcs!DF1064))+((1-Output!$G$47)*IntermediateCalcs!DG1064))</f>
        <v/>
      </c>
      <c r="DH1065" s="19" t="str">
        <f>IF(DataGoesHere!B1064="",IF(DD1065="Forecast",DF1065+DG1065,""),DF1065+DG1065)</f>
        <v/>
      </c>
      <c r="DI1065" s="274" t="str">
        <f>IF(DH1065="","",IF(IntermediateCalcs!$AO$9="Yes",IntermediateCalcs!DH1065*$CX1065,IntermediateCalcs!DH1065))</f>
        <v/>
      </c>
      <c r="DJ1065" s="250" t="str">
        <f>IF(DataGoesHere!$B1065="","",($CZ1065-DI1065))</f>
        <v/>
      </c>
      <c r="DK1065" s="250" t="str">
        <f>IF(DataGoesHere!$B1065="","",ABS($CZ1065-DI1065))</f>
        <v/>
      </c>
      <c r="DL1065" s="250" t="str">
        <f>IF(DataGoesHere!$B1065="","",DK1065^2)</f>
        <v/>
      </c>
      <c r="DM1065" s="249" t="str">
        <f>IF(DataGoesHere!$B1065="","",DK1065/$CZ1065)</f>
        <v/>
      </c>
      <c r="DN1065" s="250" t="str">
        <f>IF(DataGoesHere!$B1065="","",SUM(DJ$2:DJ1065)/AVERAGE(DK:DK))</f>
        <v/>
      </c>
      <c r="DP1065" s="19" t="str">
        <f>IF(DataGoesHere!B1065="",IF($DD1065="Forecast",(Output!E$48*IntermediateCalcs!CY1065)+Output!G$48,""),(Output!E$48*IntermediateCalcs!CY1065)+Output!G$48)</f>
        <v/>
      </c>
      <c r="DQ1065" s="274" t="str">
        <f>IF(DP1065="","",IF(IntermediateCalcs!$AO$9="Yes",IntermediateCalcs!DP1065*$CX1065,IntermediateCalcs!DP1065))</f>
        <v/>
      </c>
      <c r="DR1065" s="250" t="str">
        <f>IF(DataGoesHere!$B1065="","",($CZ1065-DQ1065))</f>
        <v/>
      </c>
      <c r="DS1065" s="250" t="str">
        <f>IF(DataGoesHere!$B1065="","",ABS($CZ1065-DQ1065))</f>
        <v/>
      </c>
      <c r="DT1065" s="250" t="str">
        <f>IF(DataGoesHere!$B1065="","",DS1065^2)</f>
        <v/>
      </c>
      <c r="DU1065" s="249" t="str">
        <f>IF(DataGoesHere!$B1065="","",DS1065/$CZ1065)</f>
        <v/>
      </c>
      <c r="DV1065" s="250" t="str">
        <f>IF(DataGoesHere!$B1065="","",SUM(DR$2:DR1065)/AVERAGE(DS:DS))</f>
        <v/>
      </c>
      <c r="DX1065" s="19" t="str">
        <f>IF(DataGoesHere!$B1064="","",(DB1059*(Output!$O$49/Output!$P$49))+(IntermediateCalcs!DB1060*(Output!$M$49/Output!$P$49))+(IntermediateCalcs!DB1061*(Output!$K$49/Output!$P$49))+(DB1062*(Output!$I$49/Output!$P$49))+(IntermediateCalcs!DB1063*(Output!$G$49/Output!$P$49))+(IntermediateCalcs!DB1064*(Output!$E$49/Output!$P$49)))</f>
        <v/>
      </c>
      <c r="DY1065" s="274" t="str">
        <f>IF(DX1065="","",IF(IntermediateCalcs!$AO$9="Yes",IntermediateCalcs!DX1065*$CX1065,IntermediateCalcs!DX1065))</f>
        <v/>
      </c>
      <c r="DZ1065" s="250" t="str">
        <f>IF(DataGoesHere!$B1065="","",($CZ1065-DY1065))</f>
        <v/>
      </c>
      <c r="EA1065" s="250" t="str">
        <f>IF(DataGoesHere!$B1065="","",ABS($CZ1065-DY1065))</f>
        <v/>
      </c>
      <c r="EB1065" s="250" t="str">
        <f>IF(DataGoesHere!$B1065="","",EA1065^2)</f>
        <v/>
      </c>
      <c r="EC1065" s="249" t="str">
        <f>IF(DataGoesHere!$B1065="","",EA1065/$CZ1065)</f>
        <v/>
      </c>
      <c r="ED1065" s="250" t="str">
        <f>IF(DataGoesHere!$B1065="","",SUM(DZ$2:DZ1065)/AVERAGE(EA:EA))</f>
        <v/>
      </c>
    </row>
    <row r="1066" spans="20:134" x14ac:dyDescent="0.2">
      <c r="T1066" s="240"/>
      <c r="U1066" s="86"/>
      <c r="V1066" s="86"/>
      <c r="W1066" s="86"/>
      <c r="X1066" s="86"/>
      <c r="Y1066" s="86"/>
      <c r="Z1066" s="86"/>
      <c r="AA1066" s="86"/>
      <c r="AB1066" s="245" t="str">
        <f>IF(DataGoesHere!$B1066="","",(DataGoesHere!$B1066/SUM(DataGoesHere!$B1058:'DataGoesHere'!$B1069)))</f>
        <v/>
      </c>
      <c r="AC1066" s="86"/>
      <c r="AD1066" s="86"/>
      <c r="AE1066" s="241"/>
      <c r="CV1066" s="310" t="str">
        <f>IF(DataGoesHere!B1066="","",DataGoesHere!A1066)</f>
        <v/>
      </c>
      <c r="CW1066" s="271">
        <f t="shared" ca="1" si="40"/>
        <v>9</v>
      </c>
      <c r="CX1066" s="272">
        <f t="shared" ca="1" si="41"/>
        <v>1.0625330005567626</v>
      </c>
      <c r="CY1066" s="266">
        <f>DataGoesHere!A1066</f>
        <v>1065</v>
      </c>
      <c r="CZ1066" s="19" t="str">
        <f>IF(DataGoesHere!B1066="","",DataGoesHere!B1066)</f>
        <v/>
      </c>
      <c r="DA1066" s="19" t="str">
        <f>IF(DataGoesHere!B1066="","",IF(AH$5="No",DataGoesHere!B1066,DataGoesHere!B1066-(AH$2*(DataGoesHere!A1066-1))))</f>
        <v/>
      </c>
      <c r="DB1066" s="19" t="str">
        <f>IF(DataGoesHere!B1066="","",IF(AO$9="No",DataGoesHere!B1066,DataGoesHere!B1066/CX1066))</f>
        <v/>
      </c>
      <c r="DC1066" s="19" t="str">
        <f>IF(DataGoesHere!B1066="","",IF(AO$9="No",DA1066,DA1066/CX1066))</f>
        <v/>
      </c>
      <c r="DD1066" s="293" t="str">
        <f>IF(CZ1066="",IF(COUNTIF(DD$2:DD1065,"Forecast")&lt;Output!E$43,"Forecast",""),"Actual")</f>
        <v/>
      </c>
      <c r="DF1066" s="19" t="str">
        <f>IF(DataGoesHere!B1065="",IF(DD1066="Forecast",(Output!$E$47*IntermediateCalcs!DH1065)+((1-Output!$E$47)*IntermediateCalcs!DF1065),""),(Output!$E$47*IntermediateCalcs!DB1065)+((1-Output!$E$47)*IntermediateCalcs!DF1065))</f>
        <v/>
      </c>
      <c r="DG1066" s="19" t="str">
        <f>IF(DataGoesHere!B1065="",IF(DD1066="Forecast",(Output!$G$47*(IntermediateCalcs!DF1066-IntermediateCalcs!DF1065))+((1-Output!$G$47)*IntermediateCalcs!DG1065),""),(Output!$G$47*(IntermediateCalcs!DF1066-IntermediateCalcs!DF1065))+((1-Output!$G$47)*IntermediateCalcs!DG1065))</f>
        <v/>
      </c>
      <c r="DH1066" s="19" t="str">
        <f>IF(DataGoesHere!B1065="",IF(DD1066="Forecast",DF1066+DG1066,""),DF1066+DG1066)</f>
        <v/>
      </c>
      <c r="DI1066" s="274" t="str">
        <f>IF(DH1066="","",IF(IntermediateCalcs!$AO$9="Yes",IntermediateCalcs!DH1066*$CX1066,IntermediateCalcs!DH1066))</f>
        <v/>
      </c>
      <c r="DJ1066" s="250" t="str">
        <f>IF(DataGoesHere!$B1066="","",($CZ1066-DI1066))</f>
        <v/>
      </c>
      <c r="DK1066" s="250" t="str">
        <f>IF(DataGoesHere!$B1066="","",ABS($CZ1066-DI1066))</f>
        <v/>
      </c>
      <c r="DL1066" s="250" t="str">
        <f>IF(DataGoesHere!$B1066="","",DK1066^2)</f>
        <v/>
      </c>
      <c r="DM1066" s="249" t="str">
        <f>IF(DataGoesHere!$B1066="","",DK1066/$CZ1066)</f>
        <v/>
      </c>
      <c r="DN1066" s="250" t="str">
        <f>IF(DataGoesHere!$B1066="","",SUM(DJ$2:DJ1066)/AVERAGE(DK:DK))</f>
        <v/>
      </c>
      <c r="DP1066" s="19" t="str">
        <f>IF(DataGoesHere!B1066="",IF($DD1066="Forecast",(Output!E$48*IntermediateCalcs!CY1066)+Output!G$48,""),(Output!E$48*IntermediateCalcs!CY1066)+Output!G$48)</f>
        <v/>
      </c>
      <c r="DQ1066" s="274" t="str">
        <f>IF(DP1066="","",IF(IntermediateCalcs!$AO$9="Yes",IntermediateCalcs!DP1066*$CX1066,IntermediateCalcs!DP1066))</f>
        <v/>
      </c>
      <c r="DR1066" s="250" t="str">
        <f>IF(DataGoesHere!$B1066="","",($CZ1066-DQ1066))</f>
        <v/>
      </c>
      <c r="DS1066" s="250" t="str">
        <f>IF(DataGoesHere!$B1066="","",ABS($CZ1066-DQ1066))</f>
        <v/>
      </c>
      <c r="DT1066" s="250" t="str">
        <f>IF(DataGoesHere!$B1066="","",DS1066^2)</f>
        <v/>
      </c>
      <c r="DU1066" s="249" t="str">
        <f>IF(DataGoesHere!$B1066="","",DS1066/$CZ1066)</f>
        <v/>
      </c>
      <c r="DV1066" s="250" t="str">
        <f>IF(DataGoesHere!$B1066="","",SUM(DR$2:DR1066)/AVERAGE(DS:DS))</f>
        <v/>
      </c>
      <c r="DX1066" s="19" t="str">
        <f>IF(DataGoesHere!$B1065="","",(DB1060*(Output!$O$49/Output!$P$49))+(IntermediateCalcs!DB1061*(Output!$M$49/Output!$P$49))+(IntermediateCalcs!DB1062*(Output!$K$49/Output!$P$49))+(DB1063*(Output!$I$49/Output!$P$49))+(IntermediateCalcs!DB1064*(Output!$G$49/Output!$P$49))+(IntermediateCalcs!DB1065*(Output!$E$49/Output!$P$49)))</f>
        <v/>
      </c>
      <c r="DY1066" s="274" t="str">
        <f>IF(DX1066="","",IF(IntermediateCalcs!$AO$9="Yes",IntermediateCalcs!DX1066*$CX1066,IntermediateCalcs!DX1066))</f>
        <v/>
      </c>
      <c r="DZ1066" s="250" t="str">
        <f>IF(DataGoesHere!$B1066="","",($CZ1066-DY1066))</f>
        <v/>
      </c>
      <c r="EA1066" s="250" t="str">
        <f>IF(DataGoesHere!$B1066="","",ABS($CZ1066-DY1066))</f>
        <v/>
      </c>
      <c r="EB1066" s="250" t="str">
        <f>IF(DataGoesHere!$B1066="","",EA1066^2)</f>
        <v/>
      </c>
      <c r="EC1066" s="249" t="str">
        <f>IF(DataGoesHere!$B1066="","",EA1066/$CZ1066)</f>
        <v/>
      </c>
      <c r="ED1066" s="250" t="str">
        <f>IF(DataGoesHere!$B1066="","",SUM(DZ$2:DZ1066)/AVERAGE(EA:EA))</f>
        <v/>
      </c>
    </row>
    <row r="1067" spans="20:134" x14ac:dyDescent="0.2">
      <c r="T1067" s="240"/>
      <c r="U1067" s="86"/>
      <c r="V1067" s="86"/>
      <c r="W1067" s="86"/>
      <c r="X1067" s="86"/>
      <c r="Y1067" s="86"/>
      <c r="Z1067" s="86"/>
      <c r="AA1067" s="86"/>
      <c r="AB1067" s="86"/>
      <c r="AC1067" s="245" t="str">
        <f>IF(DataGoesHere!$B1067="","",(DataGoesHere!$B1067/SUM(DataGoesHere!$B1058:'DataGoesHere'!$B1069)))</f>
        <v/>
      </c>
      <c r="AD1067" s="86"/>
      <c r="AE1067" s="241"/>
      <c r="CV1067" s="310" t="str">
        <f>IF(DataGoesHere!B1067="","",DataGoesHere!A1067)</f>
        <v/>
      </c>
      <c r="CW1067" s="271">
        <f t="shared" ca="1" si="40"/>
        <v>10</v>
      </c>
      <c r="CX1067" s="272">
        <f t="shared" ca="1" si="41"/>
        <v>0.92557634012077306</v>
      </c>
      <c r="CY1067" s="266">
        <f>DataGoesHere!A1067</f>
        <v>1066</v>
      </c>
      <c r="CZ1067" s="19" t="str">
        <f>IF(DataGoesHere!B1067="","",DataGoesHere!B1067)</f>
        <v/>
      </c>
      <c r="DA1067" s="19" t="str">
        <f>IF(DataGoesHere!B1067="","",IF(AH$5="No",DataGoesHere!B1067,DataGoesHere!B1067-(AH$2*(DataGoesHere!A1067-1))))</f>
        <v/>
      </c>
      <c r="DB1067" s="19" t="str">
        <f>IF(DataGoesHere!B1067="","",IF(AO$9="No",DataGoesHere!B1067,DataGoesHere!B1067/CX1067))</f>
        <v/>
      </c>
      <c r="DC1067" s="19" t="str">
        <f>IF(DataGoesHere!B1067="","",IF(AO$9="No",DA1067,DA1067/CX1067))</f>
        <v/>
      </c>
      <c r="DD1067" s="293" t="str">
        <f>IF(CZ1067="",IF(COUNTIF(DD$2:DD1066,"Forecast")&lt;Output!E$43,"Forecast",""),"Actual")</f>
        <v/>
      </c>
      <c r="DF1067" s="19" t="str">
        <f>IF(DataGoesHere!B1066="",IF(DD1067="Forecast",(Output!$E$47*IntermediateCalcs!DH1066)+((1-Output!$E$47)*IntermediateCalcs!DF1066),""),(Output!$E$47*IntermediateCalcs!DB1066)+((1-Output!$E$47)*IntermediateCalcs!DF1066))</f>
        <v/>
      </c>
      <c r="DG1067" s="19" t="str">
        <f>IF(DataGoesHere!B1066="",IF(DD1067="Forecast",(Output!$G$47*(IntermediateCalcs!DF1067-IntermediateCalcs!DF1066))+((1-Output!$G$47)*IntermediateCalcs!DG1066),""),(Output!$G$47*(IntermediateCalcs!DF1067-IntermediateCalcs!DF1066))+((1-Output!$G$47)*IntermediateCalcs!DG1066))</f>
        <v/>
      </c>
      <c r="DH1067" s="19" t="str">
        <f>IF(DataGoesHere!B1066="",IF(DD1067="Forecast",DF1067+DG1067,""),DF1067+DG1067)</f>
        <v/>
      </c>
      <c r="DI1067" s="274" t="str">
        <f>IF(DH1067="","",IF(IntermediateCalcs!$AO$9="Yes",IntermediateCalcs!DH1067*$CX1067,IntermediateCalcs!DH1067))</f>
        <v/>
      </c>
      <c r="DJ1067" s="250" t="str">
        <f>IF(DataGoesHere!$B1067="","",($CZ1067-DI1067))</f>
        <v/>
      </c>
      <c r="DK1067" s="250" t="str">
        <f>IF(DataGoesHere!$B1067="","",ABS($CZ1067-DI1067))</f>
        <v/>
      </c>
      <c r="DL1067" s="250" t="str">
        <f>IF(DataGoesHere!$B1067="","",DK1067^2)</f>
        <v/>
      </c>
      <c r="DM1067" s="249" t="str">
        <f>IF(DataGoesHere!$B1067="","",DK1067/$CZ1067)</f>
        <v/>
      </c>
      <c r="DN1067" s="250" t="str">
        <f>IF(DataGoesHere!$B1067="","",SUM(DJ$2:DJ1067)/AVERAGE(DK:DK))</f>
        <v/>
      </c>
      <c r="DP1067" s="19" t="str">
        <f>IF(DataGoesHere!B1067="",IF($DD1067="Forecast",(Output!E$48*IntermediateCalcs!CY1067)+Output!G$48,""),(Output!E$48*IntermediateCalcs!CY1067)+Output!G$48)</f>
        <v/>
      </c>
      <c r="DQ1067" s="274" t="str">
        <f>IF(DP1067="","",IF(IntermediateCalcs!$AO$9="Yes",IntermediateCalcs!DP1067*$CX1067,IntermediateCalcs!DP1067))</f>
        <v/>
      </c>
      <c r="DR1067" s="250" t="str">
        <f>IF(DataGoesHere!$B1067="","",($CZ1067-DQ1067))</f>
        <v/>
      </c>
      <c r="DS1067" s="250" t="str">
        <f>IF(DataGoesHere!$B1067="","",ABS($CZ1067-DQ1067))</f>
        <v/>
      </c>
      <c r="DT1067" s="250" t="str">
        <f>IF(DataGoesHere!$B1067="","",DS1067^2)</f>
        <v/>
      </c>
      <c r="DU1067" s="249" t="str">
        <f>IF(DataGoesHere!$B1067="","",DS1067/$CZ1067)</f>
        <v/>
      </c>
      <c r="DV1067" s="250" t="str">
        <f>IF(DataGoesHere!$B1067="","",SUM(DR$2:DR1067)/AVERAGE(DS:DS))</f>
        <v/>
      </c>
      <c r="DX1067" s="19" t="str">
        <f>IF(DataGoesHere!$B1066="","",(DB1061*(Output!$O$49/Output!$P$49))+(IntermediateCalcs!DB1062*(Output!$M$49/Output!$P$49))+(IntermediateCalcs!DB1063*(Output!$K$49/Output!$P$49))+(DB1064*(Output!$I$49/Output!$P$49))+(IntermediateCalcs!DB1065*(Output!$G$49/Output!$P$49))+(IntermediateCalcs!DB1066*(Output!$E$49/Output!$P$49)))</f>
        <v/>
      </c>
      <c r="DY1067" s="274" t="str">
        <f>IF(DX1067="","",IF(IntermediateCalcs!$AO$9="Yes",IntermediateCalcs!DX1067*$CX1067,IntermediateCalcs!DX1067))</f>
        <v/>
      </c>
      <c r="DZ1067" s="250" t="str">
        <f>IF(DataGoesHere!$B1067="","",($CZ1067-DY1067))</f>
        <v/>
      </c>
      <c r="EA1067" s="250" t="str">
        <f>IF(DataGoesHere!$B1067="","",ABS($CZ1067-DY1067))</f>
        <v/>
      </c>
      <c r="EB1067" s="250" t="str">
        <f>IF(DataGoesHere!$B1067="","",EA1067^2)</f>
        <v/>
      </c>
      <c r="EC1067" s="249" t="str">
        <f>IF(DataGoesHere!$B1067="","",EA1067/$CZ1067)</f>
        <v/>
      </c>
      <c r="ED1067" s="250" t="str">
        <f>IF(DataGoesHere!$B1067="","",SUM(DZ$2:DZ1067)/AVERAGE(EA:EA))</f>
        <v/>
      </c>
    </row>
    <row r="1068" spans="20:134" x14ac:dyDescent="0.2">
      <c r="T1068" s="240"/>
      <c r="U1068" s="86"/>
      <c r="V1068" s="86"/>
      <c r="W1068" s="86"/>
      <c r="X1068" s="86"/>
      <c r="Y1068" s="86"/>
      <c r="Z1068" s="86"/>
      <c r="AA1068" s="86"/>
      <c r="AB1068" s="86"/>
      <c r="AC1068" s="86"/>
      <c r="AD1068" s="245" t="str">
        <f>IF(DataGoesHere!$B1068="","",(DataGoesHere!$B1068/SUM(DataGoesHere!$B1058:'DataGoesHere'!$B1069)))</f>
        <v/>
      </c>
      <c r="AE1068" s="241"/>
      <c r="CV1068" s="310" t="str">
        <f>IF(DataGoesHere!B1068="","",DataGoesHere!A1068)</f>
        <v/>
      </c>
      <c r="CW1068" s="271">
        <f t="shared" ca="1" si="40"/>
        <v>11</v>
      </c>
      <c r="CX1068" s="272">
        <f t="shared" ca="1" si="41"/>
        <v>0.97463169608807265</v>
      </c>
      <c r="CY1068" s="266">
        <f>DataGoesHere!A1068</f>
        <v>1067</v>
      </c>
      <c r="CZ1068" s="19" t="str">
        <f>IF(DataGoesHere!B1068="","",DataGoesHere!B1068)</f>
        <v/>
      </c>
      <c r="DA1068" s="19" t="str">
        <f>IF(DataGoesHere!B1068="","",IF(AH$5="No",DataGoesHere!B1068,DataGoesHere!B1068-(AH$2*(DataGoesHere!A1068-1))))</f>
        <v/>
      </c>
      <c r="DB1068" s="19" t="str">
        <f>IF(DataGoesHere!B1068="","",IF(AO$9="No",DataGoesHere!B1068,DataGoesHere!B1068/CX1068))</f>
        <v/>
      </c>
      <c r="DC1068" s="19" t="str">
        <f>IF(DataGoesHere!B1068="","",IF(AO$9="No",DA1068,DA1068/CX1068))</f>
        <v/>
      </c>
      <c r="DD1068" s="293" t="str">
        <f>IF(CZ1068="",IF(COUNTIF(DD$2:DD1067,"Forecast")&lt;Output!E$43,"Forecast",""),"Actual")</f>
        <v/>
      </c>
      <c r="DF1068" s="19" t="str">
        <f>IF(DataGoesHere!B1067="",IF(DD1068="Forecast",(Output!$E$47*IntermediateCalcs!DH1067)+((1-Output!$E$47)*IntermediateCalcs!DF1067),""),(Output!$E$47*IntermediateCalcs!DB1067)+((1-Output!$E$47)*IntermediateCalcs!DF1067))</f>
        <v/>
      </c>
      <c r="DG1068" s="19" t="str">
        <f>IF(DataGoesHere!B1067="",IF(DD1068="Forecast",(Output!$G$47*(IntermediateCalcs!DF1068-IntermediateCalcs!DF1067))+((1-Output!$G$47)*IntermediateCalcs!DG1067),""),(Output!$G$47*(IntermediateCalcs!DF1068-IntermediateCalcs!DF1067))+((1-Output!$G$47)*IntermediateCalcs!DG1067))</f>
        <v/>
      </c>
      <c r="DH1068" s="19" t="str">
        <f>IF(DataGoesHere!B1067="",IF(DD1068="Forecast",DF1068+DG1068,""),DF1068+DG1068)</f>
        <v/>
      </c>
      <c r="DI1068" s="274" t="str">
        <f>IF(DH1068="","",IF(IntermediateCalcs!$AO$9="Yes",IntermediateCalcs!DH1068*$CX1068,IntermediateCalcs!DH1068))</f>
        <v/>
      </c>
      <c r="DJ1068" s="250" t="str">
        <f>IF(DataGoesHere!$B1068="","",($CZ1068-DI1068))</f>
        <v/>
      </c>
      <c r="DK1068" s="250" t="str">
        <f>IF(DataGoesHere!$B1068="","",ABS($CZ1068-DI1068))</f>
        <v/>
      </c>
      <c r="DL1068" s="250" t="str">
        <f>IF(DataGoesHere!$B1068="","",DK1068^2)</f>
        <v/>
      </c>
      <c r="DM1068" s="249" t="str">
        <f>IF(DataGoesHere!$B1068="","",DK1068/$CZ1068)</f>
        <v/>
      </c>
      <c r="DN1068" s="250" t="str">
        <f>IF(DataGoesHere!$B1068="","",SUM(DJ$2:DJ1068)/AVERAGE(DK:DK))</f>
        <v/>
      </c>
      <c r="DP1068" s="19" t="str">
        <f>IF(DataGoesHere!B1068="",IF($DD1068="Forecast",(Output!E$48*IntermediateCalcs!CY1068)+Output!G$48,""),(Output!E$48*IntermediateCalcs!CY1068)+Output!G$48)</f>
        <v/>
      </c>
      <c r="DQ1068" s="274" t="str">
        <f>IF(DP1068="","",IF(IntermediateCalcs!$AO$9="Yes",IntermediateCalcs!DP1068*$CX1068,IntermediateCalcs!DP1068))</f>
        <v/>
      </c>
      <c r="DR1068" s="250" t="str">
        <f>IF(DataGoesHere!$B1068="","",($CZ1068-DQ1068))</f>
        <v/>
      </c>
      <c r="DS1068" s="250" t="str">
        <f>IF(DataGoesHere!$B1068="","",ABS($CZ1068-DQ1068))</f>
        <v/>
      </c>
      <c r="DT1068" s="250" t="str">
        <f>IF(DataGoesHere!$B1068="","",DS1068^2)</f>
        <v/>
      </c>
      <c r="DU1068" s="249" t="str">
        <f>IF(DataGoesHere!$B1068="","",DS1068/$CZ1068)</f>
        <v/>
      </c>
      <c r="DV1068" s="250" t="str">
        <f>IF(DataGoesHere!$B1068="","",SUM(DR$2:DR1068)/AVERAGE(DS:DS))</f>
        <v/>
      </c>
      <c r="DX1068" s="19" t="str">
        <f>IF(DataGoesHere!$B1067="","",(DB1062*(Output!$O$49/Output!$P$49))+(IntermediateCalcs!DB1063*(Output!$M$49/Output!$P$49))+(IntermediateCalcs!DB1064*(Output!$K$49/Output!$P$49))+(DB1065*(Output!$I$49/Output!$P$49))+(IntermediateCalcs!DB1066*(Output!$G$49/Output!$P$49))+(IntermediateCalcs!DB1067*(Output!$E$49/Output!$P$49)))</f>
        <v/>
      </c>
      <c r="DY1068" s="274" t="str">
        <f>IF(DX1068="","",IF(IntermediateCalcs!$AO$9="Yes",IntermediateCalcs!DX1068*$CX1068,IntermediateCalcs!DX1068))</f>
        <v/>
      </c>
      <c r="DZ1068" s="250" t="str">
        <f>IF(DataGoesHere!$B1068="","",($CZ1068-DY1068))</f>
        <v/>
      </c>
      <c r="EA1068" s="250" t="str">
        <f>IF(DataGoesHere!$B1068="","",ABS($CZ1068-DY1068))</f>
        <v/>
      </c>
      <c r="EB1068" s="250" t="str">
        <f>IF(DataGoesHere!$B1068="","",EA1068^2)</f>
        <v/>
      </c>
      <c r="EC1068" s="249" t="str">
        <f>IF(DataGoesHere!$B1068="","",EA1068/$CZ1068)</f>
        <v/>
      </c>
      <c r="ED1068" s="250" t="str">
        <f>IF(DataGoesHere!$B1068="","",SUM(DZ$2:DZ1068)/AVERAGE(EA:EA))</f>
        <v/>
      </c>
    </row>
    <row r="1069" spans="20:134" x14ac:dyDescent="0.2">
      <c r="T1069" s="242"/>
      <c r="U1069" s="243"/>
      <c r="V1069" s="243"/>
      <c r="W1069" s="243"/>
      <c r="X1069" s="243"/>
      <c r="Y1069" s="243"/>
      <c r="Z1069" s="243"/>
      <c r="AA1069" s="243"/>
      <c r="AB1069" s="243"/>
      <c r="AC1069" s="243"/>
      <c r="AD1069" s="243"/>
      <c r="AE1069" s="246" t="str">
        <f>IF(DataGoesHere!$B1069="","",(DataGoesHere!$B1069/SUM(DataGoesHere!$B1058:'DataGoesHere'!$B1069)))</f>
        <v/>
      </c>
      <c r="CV1069" s="310" t="str">
        <f>IF(DataGoesHere!B1069="","",DataGoesHere!A1069)</f>
        <v/>
      </c>
      <c r="CW1069" s="271">
        <f t="shared" ca="1" si="40"/>
        <v>12</v>
      </c>
      <c r="CX1069" s="272">
        <f t="shared" ca="1" si="41"/>
        <v>1.0054005237672714</v>
      </c>
      <c r="CY1069" s="266">
        <f>DataGoesHere!A1069</f>
        <v>1068</v>
      </c>
      <c r="CZ1069" s="19" t="str">
        <f>IF(DataGoesHere!B1069="","",DataGoesHere!B1069)</f>
        <v/>
      </c>
      <c r="DA1069" s="19" t="str">
        <f>IF(DataGoesHere!B1069="","",IF(AH$5="No",DataGoesHere!B1069,DataGoesHere!B1069-(AH$2*(DataGoesHere!A1069-1))))</f>
        <v/>
      </c>
      <c r="DB1069" s="19" t="str">
        <f>IF(DataGoesHere!B1069="","",IF(AO$9="No",DataGoesHere!B1069,DataGoesHere!B1069/CX1069))</f>
        <v/>
      </c>
      <c r="DC1069" s="19" t="str">
        <f>IF(DataGoesHere!B1069="","",IF(AO$9="No",DA1069,DA1069/CX1069))</f>
        <v/>
      </c>
      <c r="DD1069" s="293" t="str">
        <f>IF(CZ1069="",IF(COUNTIF(DD$2:DD1068,"Forecast")&lt;Output!E$43,"Forecast",""),"Actual")</f>
        <v/>
      </c>
      <c r="DF1069" s="19" t="str">
        <f>IF(DataGoesHere!B1068="",IF(DD1069="Forecast",(Output!$E$47*IntermediateCalcs!DH1068)+((1-Output!$E$47)*IntermediateCalcs!DF1068),""),(Output!$E$47*IntermediateCalcs!DB1068)+((1-Output!$E$47)*IntermediateCalcs!DF1068))</f>
        <v/>
      </c>
      <c r="DG1069" s="19" t="str">
        <f>IF(DataGoesHere!B1068="",IF(DD1069="Forecast",(Output!$G$47*(IntermediateCalcs!DF1069-IntermediateCalcs!DF1068))+((1-Output!$G$47)*IntermediateCalcs!DG1068),""),(Output!$G$47*(IntermediateCalcs!DF1069-IntermediateCalcs!DF1068))+((1-Output!$G$47)*IntermediateCalcs!DG1068))</f>
        <v/>
      </c>
      <c r="DH1069" s="19" t="str">
        <f>IF(DataGoesHere!B1068="",IF(DD1069="Forecast",DF1069+DG1069,""),DF1069+DG1069)</f>
        <v/>
      </c>
      <c r="DI1069" s="274" t="str">
        <f>IF(DH1069="","",IF(IntermediateCalcs!$AO$9="Yes",IntermediateCalcs!DH1069*$CX1069,IntermediateCalcs!DH1069))</f>
        <v/>
      </c>
      <c r="DJ1069" s="250" t="str">
        <f>IF(DataGoesHere!$B1069="","",($CZ1069-DI1069))</f>
        <v/>
      </c>
      <c r="DK1069" s="250" t="str">
        <f>IF(DataGoesHere!$B1069="","",ABS($CZ1069-DI1069))</f>
        <v/>
      </c>
      <c r="DL1069" s="250" t="str">
        <f>IF(DataGoesHere!$B1069="","",DK1069^2)</f>
        <v/>
      </c>
      <c r="DM1069" s="249" t="str">
        <f>IF(DataGoesHere!$B1069="","",DK1069/$CZ1069)</f>
        <v/>
      </c>
      <c r="DN1069" s="250" t="str">
        <f>IF(DataGoesHere!$B1069="","",SUM(DJ$2:DJ1069)/AVERAGE(DK:DK))</f>
        <v/>
      </c>
      <c r="DP1069" s="19" t="str">
        <f>IF(DataGoesHere!B1069="",IF($DD1069="Forecast",(Output!E$48*IntermediateCalcs!CY1069)+Output!G$48,""),(Output!E$48*IntermediateCalcs!CY1069)+Output!G$48)</f>
        <v/>
      </c>
      <c r="DQ1069" s="274" t="str">
        <f>IF(DP1069="","",IF(IntermediateCalcs!$AO$9="Yes",IntermediateCalcs!DP1069*$CX1069,IntermediateCalcs!DP1069))</f>
        <v/>
      </c>
      <c r="DR1069" s="250" t="str">
        <f>IF(DataGoesHere!$B1069="","",($CZ1069-DQ1069))</f>
        <v/>
      </c>
      <c r="DS1069" s="250" t="str">
        <f>IF(DataGoesHere!$B1069="","",ABS($CZ1069-DQ1069))</f>
        <v/>
      </c>
      <c r="DT1069" s="250" t="str">
        <f>IF(DataGoesHere!$B1069="","",DS1069^2)</f>
        <v/>
      </c>
      <c r="DU1069" s="249" t="str">
        <f>IF(DataGoesHere!$B1069="","",DS1069/$CZ1069)</f>
        <v/>
      </c>
      <c r="DV1069" s="250" t="str">
        <f>IF(DataGoesHere!$B1069="","",SUM(DR$2:DR1069)/AVERAGE(DS:DS))</f>
        <v/>
      </c>
      <c r="DX1069" s="19" t="str">
        <f>IF(DataGoesHere!$B1068="","",(DB1063*(Output!$O$49/Output!$P$49))+(IntermediateCalcs!DB1064*(Output!$M$49/Output!$P$49))+(IntermediateCalcs!DB1065*(Output!$K$49/Output!$P$49))+(DB1066*(Output!$I$49/Output!$P$49))+(IntermediateCalcs!DB1067*(Output!$G$49/Output!$P$49))+(IntermediateCalcs!DB1068*(Output!$E$49/Output!$P$49)))</f>
        <v/>
      </c>
      <c r="DY1069" s="274" t="str">
        <f>IF(DX1069="","",IF(IntermediateCalcs!$AO$9="Yes",IntermediateCalcs!DX1069*$CX1069,IntermediateCalcs!DX1069))</f>
        <v/>
      </c>
      <c r="DZ1069" s="250" t="str">
        <f>IF(DataGoesHere!$B1069="","",($CZ1069-DY1069))</f>
        <v/>
      </c>
      <c r="EA1069" s="250" t="str">
        <f>IF(DataGoesHere!$B1069="","",ABS($CZ1069-DY1069))</f>
        <v/>
      </c>
      <c r="EB1069" s="250" t="str">
        <f>IF(DataGoesHere!$B1069="","",EA1069^2)</f>
        <v/>
      </c>
      <c r="EC1069" s="249" t="str">
        <f>IF(DataGoesHere!$B1069="","",EA1069/$CZ1069)</f>
        <v/>
      </c>
      <c r="ED1069" s="250" t="str">
        <f>IF(DataGoesHere!$B1069="","",SUM(DZ$2:DZ1069)/AVERAGE(EA:EA))</f>
        <v/>
      </c>
    </row>
    <row r="1070" spans="20:134" x14ac:dyDescent="0.2">
      <c r="T1070" s="244" t="str">
        <f>IF(DataGoesHere!$B1070="","",(DataGoesHere!$B1070/SUM(DataGoesHere!$B1070:'DataGoesHere'!$B1081)))</f>
        <v/>
      </c>
      <c r="U1070" s="238"/>
      <c r="V1070" s="238"/>
      <c r="W1070" s="238"/>
      <c r="X1070" s="238"/>
      <c r="Y1070" s="238"/>
      <c r="Z1070" s="238"/>
      <c r="AA1070" s="238"/>
      <c r="AB1070" s="238"/>
      <c r="AC1070" s="238"/>
      <c r="AD1070" s="238"/>
      <c r="AE1070" s="239"/>
      <c r="CV1070" s="310" t="str">
        <f>IF(DataGoesHere!B1070="","",DataGoesHere!A1070)</f>
        <v/>
      </c>
      <c r="CW1070" s="271">
        <f t="shared" ca="1" si="40"/>
        <v>1</v>
      </c>
      <c r="CX1070" s="272">
        <f t="shared" ca="1" si="41"/>
        <v>1.3236179355303281</v>
      </c>
      <c r="CY1070" s="266">
        <f>DataGoesHere!A1070</f>
        <v>1069</v>
      </c>
      <c r="CZ1070" s="19" t="str">
        <f>IF(DataGoesHere!B1070="","",DataGoesHere!B1070)</f>
        <v/>
      </c>
      <c r="DA1070" s="19" t="str">
        <f>IF(DataGoesHere!B1070="","",IF(AH$5="No",DataGoesHere!B1070,DataGoesHere!B1070-(AH$2*(DataGoesHere!A1070-1))))</f>
        <v/>
      </c>
      <c r="DB1070" s="19" t="str">
        <f>IF(DataGoesHere!B1070="","",IF(AO$9="No",DataGoesHere!B1070,DataGoesHere!B1070/CX1070))</f>
        <v/>
      </c>
      <c r="DC1070" s="19" t="str">
        <f>IF(DataGoesHere!B1070="","",IF(AO$9="No",DA1070,DA1070/CX1070))</f>
        <v/>
      </c>
      <c r="DD1070" s="293" t="str">
        <f>IF(CZ1070="",IF(COUNTIF(DD$2:DD1069,"Forecast")&lt;Output!E$43,"Forecast",""),"Actual")</f>
        <v/>
      </c>
      <c r="DF1070" s="19" t="str">
        <f>IF(DataGoesHere!B1069="",IF(DD1070="Forecast",(Output!$E$47*IntermediateCalcs!DH1069)+((1-Output!$E$47)*IntermediateCalcs!DF1069),""),(Output!$E$47*IntermediateCalcs!DB1069)+((1-Output!$E$47)*IntermediateCalcs!DF1069))</f>
        <v/>
      </c>
      <c r="DG1070" s="19" t="str">
        <f>IF(DataGoesHere!B1069="",IF(DD1070="Forecast",(Output!$G$47*(IntermediateCalcs!DF1070-IntermediateCalcs!DF1069))+((1-Output!$G$47)*IntermediateCalcs!DG1069),""),(Output!$G$47*(IntermediateCalcs!DF1070-IntermediateCalcs!DF1069))+((1-Output!$G$47)*IntermediateCalcs!DG1069))</f>
        <v/>
      </c>
      <c r="DH1070" s="19" t="str">
        <f>IF(DataGoesHere!B1069="",IF(DD1070="Forecast",DF1070+DG1070,""),DF1070+DG1070)</f>
        <v/>
      </c>
      <c r="DI1070" s="274" t="str">
        <f>IF(DH1070="","",IF(IntermediateCalcs!$AO$9="Yes",IntermediateCalcs!DH1070*$CX1070,IntermediateCalcs!DH1070))</f>
        <v/>
      </c>
      <c r="DJ1070" s="250" t="str">
        <f>IF(DataGoesHere!$B1070="","",($CZ1070-DI1070))</f>
        <v/>
      </c>
      <c r="DK1070" s="250" t="str">
        <f>IF(DataGoesHere!$B1070="","",ABS($CZ1070-DI1070))</f>
        <v/>
      </c>
      <c r="DL1070" s="250" t="str">
        <f>IF(DataGoesHere!$B1070="","",DK1070^2)</f>
        <v/>
      </c>
      <c r="DM1070" s="249" t="str">
        <f>IF(DataGoesHere!$B1070="","",DK1070/$CZ1070)</f>
        <v/>
      </c>
      <c r="DN1070" s="250" t="str">
        <f>IF(DataGoesHere!$B1070="","",SUM(DJ$2:DJ1070)/AVERAGE(DK:DK))</f>
        <v/>
      </c>
      <c r="DP1070" s="19" t="str">
        <f>IF(DataGoesHere!B1070="",IF($DD1070="Forecast",(Output!E$48*IntermediateCalcs!CY1070)+Output!G$48,""),(Output!E$48*IntermediateCalcs!CY1070)+Output!G$48)</f>
        <v/>
      </c>
      <c r="DQ1070" s="274" t="str">
        <f>IF(DP1070="","",IF(IntermediateCalcs!$AO$9="Yes",IntermediateCalcs!DP1070*$CX1070,IntermediateCalcs!DP1070))</f>
        <v/>
      </c>
      <c r="DR1070" s="250" t="str">
        <f>IF(DataGoesHere!$B1070="","",($CZ1070-DQ1070))</f>
        <v/>
      </c>
      <c r="DS1070" s="250" t="str">
        <f>IF(DataGoesHere!$B1070="","",ABS($CZ1070-DQ1070))</f>
        <v/>
      </c>
      <c r="DT1070" s="250" t="str">
        <f>IF(DataGoesHere!$B1070="","",DS1070^2)</f>
        <v/>
      </c>
      <c r="DU1070" s="249" t="str">
        <f>IF(DataGoesHere!$B1070="","",DS1070/$CZ1070)</f>
        <v/>
      </c>
      <c r="DV1070" s="250" t="str">
        <f>IF(DataGoesHere!$B1070="","",SUM(DR$2:DR1070)/AVERAGE(DS:DS))</f>
        <v/>
      </c>
      <c r="DX1070" s="19" t="str">
        <f>IF(DataGoesHere!$B1069="","",(DB1064*(Output!$O$49/Output!$P$49))+(IntermediateCalcs!DB1065*(Output!$M$49/Output!$P$49))+(IntermediateCalcs!DB1066*(Output!$K$49/Output!$P$49))+(DB1067*(Output!$I$49/Output!$P$49))+(IntermediateCalcs!DB1068*(Output!$G$49/Output!$P$49))+(IntermediateCalcs!DB1069*(Output!$E$49/Output!$P$49)))</f>
        <v/>
      </c>
      <c r="DY1070" s="274" t="str">
        <f>IF(DX1070="","",IF(IntermediateCalcs!$AO$9="Yes",IntermediateCalcs!DX1070*$CX1070,IntermediateCalcs!DX1070))</f>
        <v/>
      </c>
      <c r="DZ1070" s="250" t="str">
        <f>IF(DataGoesHere!$B1070="","",($CZ1070-DY1070))</f>
        <v/>
      </c>
      <c r="EA1070" s="250" t="str">
        <f>IF(DataGoesHere!$B1070="","",ABS($CZ1070-DY1070))</f>
        <v/>
      </c>
      <c r="EB1070" s="250" t="str">
        <f>IF(DataGoesHere!$B1070="","",EA1070^2)</f>
        <v/>
      </c>
      <c r="EC1070" s="249" t="str">
        <f>IF(DataGoesHere!$B1070="","",EA1070/$CZ1070)</f>
        <v/>
      </c>
      <c r="ED1070" s="250" t="str">
        <f>IF(DataGoesHere!$B1070="","",SUM(DZ$2:DZ1070)/AVERAGE(EA:EA))</f>
        <v/>
      </c>
    </row>
    <row r="1071" spans="20:134" x14ac:dyDescent="0.2">
      <c r="T1071" s="240"/>
      <c r="U1071" s="245" t="str">
        <f>IF(DataGoesHere!$B1071="","",(DataGoesHere!$B1071/SUM(DataGoesHere!$B1071:'DataGoesHere'!$B1081)))</f>
        <v/>
      </c>
      <c r="V1071" s="86"/>
      <c r="W1071" s="86"/>
      <c r="X1071" s="86"/>
      <c r="Y1071" s="86"/>
      <c r="Z1071" s="86"/>
      <c r="AA1071" s="86"/>
      <c r="AB1071" s="86"/>
      <c r="AC1071" s="86"/>
      <c r="AD1071" s="86"/>
      <c r="AE1071" s="241"/>
      <c r="CV1071" s="310" t="str">
        <f>IF(DataGoesHere!B1071="","",DataGoesHere!A1071)</f>
        <v/>
      </c>
      <c r="CW1071" s="271">
        <f t="shared" ca="1" si="40"/>
        <v>2</v>
      </c>
      <c r="CX1071" s="272">
        <f t="shared" ca="1" si="41"/>
        <v>0.80574490527728204</v>
      </c>
      <c r="CY1071" s="266">
        <f>DataGoesHere!A1071</f>
        <v>1070</v>
      </c>
      <c r="CZ1071" s="19" t="str">
        <f>IF(DataGoesHere!B1071="","",DataGoesHere!B1071)</f>
        <v/>
      </c>
      <c r="DA1071" s="19" t="str">
        <f>IF(DataGoesHere!B1071="","",IF(AH$5="No",DataGoesHere!B1071,DataGoesHere!B1071-(AH$2*(DataGoesHere!A1071-1))))</f>
        <v/>
      </c>
      <c r="DB1071" s="19" t="str">
        <f>IF(DataGoesHere!B1071="","",IF(AO$9="No",DataGoesHere!B1071,DataGoesHere!B1071/CX1071))</f>
        <v/>
      </c>
      <c r="DC1071" s="19" t="str">
        <f>IF(DataGoesHere!B1071="","",IF(AO$9="No",DA1071,DA1071/CX1071))</f>
        <v/>
      </c>
      <c r="DD1071" s="293" t="str">
        <f>IF(CZ1071="",IF(COUNTIF(DD$2:DD1070,"Forecast")&lt;Output!E$43,"Forecast",""),"Actual")</f>
        <v/>
      </c>
      <c r="DF1071" s="19" t="str">
        <f>IF(DataGoesHere!B1070="",IF(DD1071="Forecast",(Output!$E$47*IntermediateCalcs!DH1070)+((1-Output!$E$47)*IntermediateCalcs!DF1070),""),(Output!$E$47*IntermediateCalcs!DB1070)+((1-Output!$E$47)*IntermediateCalcs!DF1070))</f>
        <v/>
      </c>
      <c r="DG1071" s="19" t="str">
        <f>IF(DataGoesHere!B1070="",IF(DD1071="Forecast",(Output!$G$47*(IntermediateCalcs!DF1071-IntermediateCalcs!DF1070))+((1-Output!$G$47)*IntermediateCalcs!DG1070),""),(Output!$G$47*(IntermediateCalcs!DF1071-IntermediateCalcs!DF1070))+((1-Output!$G$47)*IntermediateCalcs!DG1070))</f>
        <v/>
      </c>
      <c r="DH1071" s="19" t="str">
        <f>IF(DataGoesHere!B1070="",IF(DD1071="Forecast",DF1071+DG1071,""),DF1071+DG1071)</f>
        <v/>
      </c>
      <c r="DI1071" s="274" t="str">
        <f>IF(DH1071="","",IF(IntermediateCalcs!$AO$9="Yes",IntermediateCalcs!DH1071*$CX1071,IntermediateCalcs!DH1071))</f>
        <v/>
      </c>
      <c r="DJ1071" s="250" t="str">
        <f>IF(DataGoesHere!$B1071="","",($CZ1071-DI1071))</f>
        <v/>
      </c>
      <c r="DK1071" s="250" t="str">
        <f>IF(DataGoesHere!$B1071="","",ABS($CZ1071-DI1071))</f>
        <v/>
      </c>
      <c r="DL1071" s="250" t="str">
        <f>IF(DataGoesHere!$B1071="","",DK1071^2)</f>
        <v/>
      </c>
      <c r="DM1071" s="249" t="str">
        <f>IF(DataGoesHere!$B1071="","",DK1071/$CZ1071)</f>
        <v/>
      </c>
      <c r="DN1071" s="250" t="str">
        <f>IF(DataGoesHere!$B1071="","",SUM(DJ$2:DJ1071)/AVERAGE(DK:DK))</f>
        <v/>
      </c>
      <c r="DP1071" s="19" t="str">
        <f>IF(DataGoesHere!B1071="",IF($DD1071="Forecast",(Output!E$48*IntermediateCalcs!CY1071)+Output!G$48,""),(Output!E$48*IntermediateCalcs!CY1071)+Output!G$48)</f>
        <v/>
      </c>
      <c r="DQ1071" s="274" t="str">
        <f>IF(DP1071="","",IF(IntermediateCalcs!$AO$9="Yes",IntermediateCalcs!DP1071*$CX1071,IntermediateCalcs!DP1071))</f>
        <v/>
      </c>
      <c r="DR1071" s="250" t="str">
        <f>IF(DataGoesHere!$B1071="","",($CZ1071-DQ1071))</f>
        <v/>
      </c>
      <c r="DS1071" s="250" t="str">
        <f>IF(DataGoesHere!$B1071="","",ABS($CZ1071-DQ1071))</f>
        <v/>
      </c>
      <c r="DT1071" s="250" t="str">
        <f>IF(DataGoesHere!$B1071="","",DS1071^2)</f>
        <v/>
      </c>
      <c r="DU1071" s="249" t="str">
        <f>IF(DataGoesHere!$B1071="","",DS1071/$CZ1071)</f>
        <v/>
      </c>
      <c r="DV1071" s="250" t="str">
        <f>IF(DataGoesHere!$B1071="","",SUM(DR$2:DR1071)/AVERAGE(DS:DS))</f>
        <v/>
      </c>
      <c r="DX1071" s="19" t="str">
        <f>IF(DataGoesHere!$B1070="","",(DB1065*(Output!$O$49/Output!$P$49))+(IntermediateCalcs!DB1066*(Output!$M$49/Output!$P$49))+(IntermediateCalcs!DB1067*(Output!$K$49/Output!$P$49))+(DB1068*(Output!$I$49/Output!$P$49))+(IntermediateCalcs!DB1069*(Output!$G$49/Output!$P$49))+(IntermediateCalcs!DB1070*(Output!$E$49/Output!$P$49)))</f>
        <v/>
      </c>
      <c r="DY1071" s="274" t="str">
        <f>IF(DX1071="","",IF(IntermediateCalcs!$AO$9="Yes",IntermediateCalcs!DX1071*$CX1071,IntermediateCalcs!DX1071))</f>
        <v/>
      </c>
      <c r="DZ1071" s="250" t="str">
        <f>IF(DataGoesHere!$B1071="","",($CZ1071-DY1071))</f>
        <v/>
      </c>
      <c r="EA1071" s="250" t="str">
        <f>IF(DataGoesHere!$B1071="","",ABS($CZ1071-DY1071))</f>
        <v/>
      </c>
      <c r="EB1071" s="250" t="str">
        <f>IF(DataGoesHere!$B1071="","",EA1071^2)</f>
        <v/>
      </c>
      <c r="EC1071" s="249" t="str">
        <f>IF(DataGoesHere!$B1071="","",EA1071/$CZ1071)</f>
        <v/>
      </c>
      <c r="ED1071" s="250" t="str">
        <f>IF(DataGoesHere!$B1071="","",SUM(DZ$2:DZ1071)/AVERAGE(EA:EA))</f>
        <v/>
      </c>
    </row>
    <row r="1072" spans="20:134" x14ac:dyDescent="0.2">
      <c r="T1072" s="240"/>
      <c r="U1072" s="86"/>
      <c r="V1072" s="245" t="str">
        <f>IF(DataGoesHere!$B1072="","",(DataGoesHere!$B1072/SUM(DataGoesHere!$B1070:'DataGoesHere'!$B1081)))</f>
        <v/>
      </c>
      <c r="W1072" s="86"/>
      <c r="X1072" s="86"/>
      <c r="Y1072" s="86"/>
      <c r="Z1072" s="86"/>
      <c r="AA1072" s="86"/>
      <c r="AB1072" s="86"/>
      <c r="AC1072" s="86"/>
      <c r="AD1072" s="86"/>
      <c r="AE1072" s="241"/>
      <c r="CV1072" s="310" t="str">
        <f>IF(DataGoesHere!B1072="","",DataGoesHere!A1072)</f>
        <v/>
      </c>
      <c r="CW1072" s="271">
        <f t="shared" ca="1" si="40"/>
        <v>3</v>
      </c>
      <c r="CX1072" s="272">
        <f t="shared" ca="1" si="41"/>
        <v>0.79862940076451561</v>
      </c>
      <c r="CY1072" s="266">
        <f>DataGoesHere!A1072</f>
        <v>1071</v>
      </c>
      <c r="CZ1072" s="19" t="str">
        <f>IF(DataGoesHere!B1072="","",DataGoesHere!B1072)</f>
        <v/>
      </c>
      <c r="DA1072" s="19" t="str">
        <f>IF(DataGoesHere!B1072="","",IF(AH$5="No",DataGoesHere!B1072,DataGoesHere!B1072-(AH$2*(DataGoesHere!A1072-1))))</f>
        <v/>
      </c>
      <c r="DB1072" s="19" t="str">
        <f>IF(DataGoesHere!B1072="","",IF(AO$9="No",DataGoesHere!B1072,DataGoesHere!B1072/CX1072))</f>
        <v/>
      </c>
      <c r="DC1072" s="19" t="str">
        <f>IF(DataGoesHere!B1072="","",IF(AO$9="No",DA1072,DA1072/CX1072))</f>
        <v/>
      </c>
      <c r="DD1072" s="293" t="str">
        <f>IF(CZ1072="",IF(COUNTIF(DD$2:DD1071,"Forecast")&lt;Output!E$43,"Forecast",""),"Actual")</f>
        <v/>
      </c>
      <c r="DF1072" s="19" t="str">
        <f>IF(DataGoesHere!B1071="",IF(DD1072="Forecast",(Output!$E$47*IntermediateCalcs!DH1071)+((1-Output!$E$47)*IntermediateCalcs!DF1071),""),(Output!$E$47*IntermediateCalcs!DB1071)+((1-Output!$E$47)*IntermediateCalcs!DF1071))</f>
        <v/>
      </c>
      <c r="DG1072" s="19" t="str">
        <f>IF(DataGoesHere!B1071="",IF(DD1072="Forecast",(Output!$G$47*(IntermediateCalcs!DF1072-IntermediateCalcs!DF1071))+((1-Output!$G$47)*IntermediateCalcs!DG1071),""),(Output!$G$47*(IntermediateCalcs!DF1072-IntermediateCalcs!DF1071))+((1-Output!$G$47)*IntermediateCalcs!DG1071))</f>
        <v/>
      </c>
      <c r="DH1072" s="19" t="str">
        <f>IF(DataGoesHere!B1071="",IF(DD1072="Forecast",DF1072+DG1072,""),DF1072+DG1072)</f>
        <v/>
      </c>
      <c r="DI1072" s="274" t="str">
        <f>IF(DH1072="","",IF(IntermediateCalcs!$AO$9="Yes",IntermediateCalcs!DH1072*$CX1072,IntermediateCalcs!DH1072))</f>
        <v/>
      </c>
      <c r="DJ1072" s="250" t="str">
        <f>IF(DataGoesHere!$B1072="","",($CZ1072-DI1072))</f>
        <v/>
      </c>
      <c r="DK1072" s="250" t="str">
        <f>IF(DataGoesHere!$B1072="","",ABS($CZ1072-DI1072))</f>
        <v/>
      </c>
      <c r="DL1072" s="250" t="str">
        <f>IF(DataGoesHere!$B1072="","",DK1072^2)</f>
        <v/>
      </c>
      <c r="DM1072" s="249" t="str">
        <f>IF(DataGoesHere!$B1072="","",DK1072/$CZ1072)</f>
        <v/>
      </c>
      <c r="DN1072" s="250" t="str">
        <f>IF(DataGoesHere!$B1072="","",SUM(DJ$2:DJ1072)/AVERAGE(DK:DK))</f>
        <v/>
      </c>
      <c r="DP1072" s="19" t="str">
        <f>IF(DataGoesHere!B1072="",IF($DD1072="Forecast",(Output!E$48*IntermediateCalcs!CY1072)+Output!G$48,""),(Output!E$48*IntermediateCalcs!CY1072)+Output!G$48)</f>
        <v/>
      </c>
      <c r="DQ1072" s="274" t="str">
        <f>IF(DP1072="","",IF(IntermediateCalcs!$AO$9="Yes",IntermediateCalcs!DP1072*$CX1072,IntermediateCalcs!DP1072))</f>
        <v/>
      </c>
      <c r="DR1072" s="250" t="str">
        <f>IF(DataGoesHere!$B1072="","",($CZ1072-DQ1072))</f>
        <v/>
      </c>
      <c r="DS1072" s="250" t="str">
        <f>IF(DataGoesHere!$B1072="","",ABS($CZ1072-DQ1072))</f>
        <v/>
      </c>
      <c r="DT1072" s="250" t="str">
        <f>IF(DataGoesHere!$B1072="","",DS1072^2)</f>
        <v/>
      </c>
      <c r="DU1072" s="249" t="str">
        <f>IF(DataGoesHere!$B1072="","",DS1072/$CZ1072)</f>
        <v/>
      </c>
      <c r="DV1072" s="250" t="str">
        <f>IF(DataGoesHere!$B1072="","",SUM(DR$2:DR1072)/AVERAGE(DS:DS))</f>
        <v/>
      </c>
      <c r="DX1072" s="19" t="str">
        <f>IF(DataGoesHere!$B1071="","",(DB1066*(Output!$O$49/Output!$P$49))+(IntermediateCalcs!DB1067*(Output!$M$49/Output!$P$49))+(IntermediateCalcs!DB1068*(Output!$K$49/Output!$P$49))+(DB1069*(Output!$I$49/Output!$P$49))+(IntermediateCalcs!DB1070*(Output!$G$49/Output!$P$49))+(IntermediateCalcs!DB1071*(Output!$E$49/Output!$P$49)))</f>
        <v/>
      </c>
      <c r="DY1072" s="274" t="str">
        <f>IF(DX1072="","",IF(IntermediateCalcs!$AO$9="Yes",IntermediateCalcs!DX1072*$CX1072,IntermediateCalcs!DX1072))</f>
        <v/>
      </c>
      <c r="DZ1072" s="250" t="str">
        <f>IF(DataGoesHere!$B1072="","",($CZ1072-DY1072))</f>
        <v/>
      </c>
      <c r="EA1072" s="250" t="str">
        <f>IF(DataGoesHere!$B1072="","",ABS($CZ1072-DY1072))</f>
        <v/>
      </c>
      <c r="EB1072" s="250" t="str">
        <f>IF(DataGoesHere!$B1072="","",EA1072^2)</f>
        <v/>
      </c>
      <c r="EC1072" s="249" t="str">
        <f>IF(DataGoesHere!$B1072="","",EA1072/$CZ1072)</f>
        <v/>
      </c>
      <c r="ED1072" s="250" t="str">
        <f>IF(DataGoesHere!$B1072="","",SUM(DZ$2:DZ1072)/AVERAGE(EA:EA))</f>
        <v/>
      </c>
    </row>
    <row r="1073" spans="20:134" x14ac:dyDescent="0.2">
      <c r="T1073" s="240"/>
      <c r="U1073" s="86"/>
      <c r="V1073" s="86"/>
      <c r="W1073" s="245" t="str">
        <f>IF(DataGoesHere!$B1073="","",(DataGoesHere!$B1073/SUM(DataGoesHere!$B1070:'DataGoesHere'!$B1081)))</f>
        <v/>
      </c>
      <c r="X1073" s="86"/>
      <c r="Y1073" s="86"/>
      <c r="Z1073" s="86"/>
      <c r="AA1073" s="86"/>
      <c r="AB1073" s="86"/>
      <c r="AC1073" s="86"/>
      <c r="AD1073" s="86"/>
      <c r="AE1073" s="241"/>
      <c r="CV1073" s="310" t="str">
        <f>IF(DataGoesHere!B1073="","",DataGoesHere!A1073)</f>
        <v/>
      </c>
      <c r="CW1073" s="271">
        <f t="shared" ca="1" si="40"/>
        <v>4</v>
      </c>
      <c r="CX1073" s="272">
        <f t="shared" ca="1" si="41"/>
        <v>1.0149292433706087</v>
      </c>
      <c r="CY1073" s="266">
        <f>DataGoesHere!A1073</f>
        <v>1072</v>
      </c>
      <c r="CZ1073" s="19" t="str">
        <f>IF(DataGoesHere!B1073="","",DataGoesHere!B1073)</f>
        <v/>
      </c>
      <c r="DA1073" s="19" t="str">
        <f>IF(DataGoesHere!B1073="","",IF(AH$5="No",DataGoesHere!B1073,DataGoesHere!B1073-(AH$2*(DataGoesHere!A1073-1))))</f>
        <v/>
      </c>
      <c r="DB1073" s="19" t="str">
        <f>IF(DataGoesHere!B1073="","",IF(AO$9="No",DataGoesHere!B1073,DataGoesHere!B1073/CX1073))</f>
        <v/>
      </c>
      <c r="DC1073" s="19" t="str">
        <f>IF(DataGoesHere!B1073="","",IF(AO$9="No",DA1073,DA1073/CX1073))</f>
        <v/>
      </c>
      <c r="DD1073" s="293" t="str">
        <f>IF(CZ1073="",IF(COUNTIF(DD$2:DD1072,"Forecast")&lt;Output!E$43,"Forecast",""),"Actual")</f>
        <v/>
      </c>
      <c r="DF1073" s="19" t="str">
        <f>IF(DataGoesHere!B1072="",IF(DD1073="Forecast",(Output!$E$47*IntermediateCalcs!DH1072)+((1-Output!$E$47)*IntermediateCalcs!DF1072),""),(Output!$E$47*IntermediateCalcs!DB1072)+((1-Output!$E$47)*IntermediateCalcs!DF1072))</f>
        <v/>
      </c>
      <c r="DG1073" s="19" t="str">
        <f>IF(DataGoesHere!B1072="",IF(DD1073="Forecast",(Output!$G$47*(IntermediateCalcs!DF1073-IntermediateCalcs!DF1072))+((1-Output!$G$47)*IntermediateCalcs!DG1072),""),(Output!$G$47*(IntermediateCalcs!DF1073-IntermediateCalcs!DF1072))+((1-Output!$G$47)*IntermediateCalcs!DG1072))</f>
        <v/>
      </c>
      <c r="DH1073" s="19" t="str">
        <f>IF(DataGoesHere!B1072="",IF(DD1073="Forecast",DF1073+DG1073,""),DF1073+DG1073)</f>
        <v/>
      </c>
      <c r="DI1073" s="274" t="str">
        <f>IF(DH1073="","",IF(IntermediateCalcs!$AO$9="Yes",IntermediateCalcs!DH1073*$CX1073,IntermediateCalcs!DH1073))</f>
        <v/>
      </c>
      <c r="DJ1073" s="250" t="str">
        <f>IF(DataGoesHere!$B1073="","",($CZ1073-DI1073))</f>
        <v/>
      </c>
      <c r="DK1073" s="250" t="str">
        <f>IF(DataGoesHere!$B1073="","",ABS($CZ1073-DI1073))</f>
        <v/>
      </c>
      <c r="DL1073" s="250" t="str">
        <f>IF(DataGoesHere!$B1073="","",DK1073^2)</f>
        <v/>
      </c>
      <c r="DM1073" s="249" t="str">
        <f>IF(DataGoesHere!$B1073="","",DK1073/$CZ1073)</f>
        <v/>
      </c>
      <c r="DN1073" s="250" t="str">
        <f>IF(DataGoesHere!$B1073="","",SUM(DJ$2:DJ1073)/AVERAGE(DK:DK))</f>
        <v/>
      </c>
      <c r="DP1073" s="19" t="str">
        <f>IF(DataGoesHere!B1073="",IF($DD1073="Forecast",(Output!E$48*IntermediateCalcs!CY1073)+Output!G$48,""),(Output!E$48*IntermediateCalcs!CY1073)+Output!G$48)</f>
        <v/>
      </c>
      <c r="DQ1073" s="274" t="str">
        <f>IF(DP1073="","",IF(IntermediateCalcs!$AO$9="Yes",IntermediateCalcs!DP1073*$CX1073,IntermediateCalcs!DP1073))</f>
        <v/>
      </c>
      <c r="DR1073" s="250" t="str">
        <f>IF(DataGoesHere!$B1073="","",($CZ1073-DQ1073))</f>
        <v/>
      </c>
      <c r="DS1073" s="250" t="str">
        <f>IF(DataGoesHere!$B1073="","",ABS($CZ1073-DQ1073))</f>
        <v/>
      </c>
      <c r="DT1073" s="250" t="str">
        <f>IF(DataGoesHere!$B1073="","",DS1073^2)</f>
        <v/>
      </c>
      <c r="DU1073" s="249" t="str">
        <f>IF(DataGoesHere!$B1073="","",DS1073/$CZ1073)</f>
        <v/>
      </c>
      <c r="DV1073" s="250" t="str">
        <f>IF(DataGoesHere!$B1073="","",SUM(DR$2:DR1073)/AVERAGE(DS:DS))</f>
        <v/>
      </c>
      <c r="DX1073" s="19" t="str">
        <f>IF(DataGoesHere!$B1072="","",(DB1067*(Output!$O$49/Output!$P$49))+(IntermediateCalcs!DB1068*(Output!$M$49/Output!$P$49))+(IntermediateCalcs!DB1069*(Output!$K$49/Output!$P$49))+(DB1070*(Output!$I$49/Output!$P$49))+(IntermediateCalcs!DB1071*(Output!$G$49/Output!$P$49))+(IntermediateCalcs!DB1072*(Output!$E$49/Output!$P$49)))</f>
        <v/>
      </c>
      <c r="DY1073" s="274" t="str">
        <f>IF(DX1073="","",IF(IntermediateCalcs!$AO$9="Yes",IntermediateCalcs!DX1073*$CX1073,IntermediateCalcs!DX1073))</f>
        <v/>
      </c>
      <c r="DZ1073" s="250" t="str">
        <f>IF(DataGoesHere!$B1073="","",($CZ1073-DY1073))</f>
        <v/>
      </c>
      <c r="EA1073" s="250" t="str">
        <f>IF(DataGoesHere!$B1073="","",ABS($CZ1073-DY1073))</f>
        <v/>
      </c>
      <c r="EB1073" s="250" t="str">
        <f>IF(DataGoesHere!$B1073="","",EA1073^2)</f>
        <v/>
      </c>
      <c r="EC1073" s="249" t="str">
        <f>IF(DataGoesHere!$B1073="","",EA1073/$CZ1073)</f>
        <v/>
      </c>
      <c r="ED1073" s="250" t="str">
        <f>IF(DataGoesHere!$B1073="","",SUM(DZ$2:DZ1073)/AVERAGE(EA:EA))</f>
        <v/>
      </c>
    </row>
    <row r="1074" spans="20:134" x14ac:dyDescent="0.2">
      <c r="T1074" s="240"/>
      <c r="U1074" s="86"/>
      <c r="V1074" s="86"/>
      <c r="W1074" s="86"/>
      <c r="X1074" s="245" t="str">
        <f>IF(DataGoesHere!$B1074="","",(DataGoesHere!$B1074/SUM(DataGoesHere!$B1070:'DataGoesHere'!$B1081)))</f>
        <v/>
      </c>
      <c r="Y1074" s="86"/>
      <c r="Z1074" s="86"/>
      <c r="AA1074" s="86"/>
      <c r="AB1074" s="86"/>
      <c r="AC1074" s="86"/>
      <c r="AD1074" s="86"/>
      <c r="AE1074" s="241"/>
      <c r="CV1074" s="310" t="str">
        <f>IF(DataGoesHere!B1074="","",DataGoesHere!A1074)</f>
        <v/>
      </c>
      <c r="CW1074" s="271">
        <f t="shared" ca="1" si="40"/>
        <v>5</v>
      </c>
      <c r="CX1074" s="272">
        <f t="shared" ca="1" si="41"/>
        <v>0.97875414397996308</v>
      </c>
      <c r="CY1074" s="266">
        <f>DataGoesHere!A1074</f>
        <v>1073</v>
      </c>
      <c r="CZ1074" s="19" t="str">
        <f>IF(DataGoesHere!B1074="","",DataGoesHere!B1074)</f>
        <v/>
      </c>
      <c r="DA1074" s="19" t="str">
        <f>IF(DataGoesHere!B1074="","",IF(AH$5="No",DataGoesHere!B1074,DataGoesHere!B1074-(AH$2*(DataGoesHere!A1074-1))))</f>
        <v/>
      </c>
      <c r="DB1074" s="19" t="str">
        <f>IF(DataGoesHere!B1074="","",IF(AO$9="No",DataGoesHere!B1074,DataGoesHere!B1074/CX1074))</f>
        <v/>
      </c>
      <c r="DC1074" s="19" t="str">
        <f>IF(DataGoesHere!B1074="","",IF(AO$9="No",DA1074,DA1074/CX1074))</f>
        <v/>
      </c>
      <c r="DD1074" s="293" t="str">
        <f>IF(CZ1074="",IF(COUNTIF(DD$2:DD1073,"Forecast")&lt;Output!E$43,"Forecast",""),"Actual")</f>
        <v/>
      </c>
      <c r="DF1074" s="19" t="str">
        <f>IF(DataGoesHere!B1073="",IF(DD1074="Forecast",(Output!$E$47*IntermediateCalcs!DH1073)+((1-Output!$E$47)*IntermediateCalcs!DF1073),""),(Output!$E$47*IntermediateCalcs!DB1073)+((1-Output!$E$47)*IntermediateCalcs!DF1073))</f>
        <v/>
      </c>
      <c r="DG1074" s="19" t="str">
        <f>IF(DataGoesHere!B1073="",IF(DD1074="Forecast",(Output!$G$47*(IntermediateCalcs!DF1074-IntermediateCalcs!DF1073))+((1-Output!$G$47)*IntermediateCalcs!DG1073),""),(Output!$G$47*(IntermediateCalcs!DF1074-IntermediateCalcs!DF1073))+((1-Output!$G$47)*IntermediateCalcs!DG1073))</f>
        <v/>
      </c>
      <c r="DH1074" s="19" t="str">
        <f>IF(DataGoesHere!B1073="",IF(DD1074="Forecast",DF1074+DG1074,""),DF1074+DG1074)</f>
        <v/>
      </c>
      <c r="DI1074" s="274" t="str">
        <f>IF(DH1074="","",IF(IntermediateCalcs!$AO$9="Yes",IntermediateCalcs!DH1074*$CX1074,IntermediateCalcs!DH1074))</f>
        <v/>
      </c>
      <c r="DJ1074" s="250" t="str">
        <f>IF(DataGoesHere!$B1074="","",($CZ1074-DI1074))</f>
        <v/>
      </c>
      <c r="DK1074" s="250" t="str">
        <f>IF(DataGoesHere!$B1074="","",ABS($CZ1074-DI1074))</f>
        <v/>
      </c>
      <c r="DL1074" s="250" t="str">
        <f>IF(DataGoesHere!$B1074="","",DK1074^2)</f>
        <v/>
      </c>
      <c r="DM1074" s="249" t="str">
        <f>IF(DataGoesHere!$B1074="","",DK1074/$CZ1074)</f>
        <v/>
      </c>
      <c r="DN1074" s="250" t="str">
        <f>IF(DataGoesHere!$B1074="","",SUM(DJ$2:DJ1074)/AVERAGE(DK:DK))</f>
        <v/>
      </c>
      <c r="DP1074" s="19" t="str">
        <f>IF(DataGoesHere!B1074="",IF($DD1074="Forecast",(Output!E$48*IntermediateCalcs!CY1074)+Output!G$48,""),(Output!E$48*IntermediateCalcs!CY1074)+Output!G$48)</f>
        <v/>
      </c>
      <c r="DQ1074" s="274" t="str">
        <f>IF(DP1074="","",IF(IntermediateCalcs!$AO$9="Yes",IntermediateCalcs!DP1074*$CX1074,IntermediateCalcs!DP1074))</f>
        <v/>
      </c>
      <c r="DR1074" s="250" t="str">
        <f>IF(DataGoesHere!$B1074="","",($CZ1074-DQ1074))</f>
        <v/>
      </c>
      <c r="DS1074" s="250" t="str">
        <f>IF(DataGoesHere!$B1074="","",ABS($CZ1074-DQ1074))</f>
        <v/>
      </c>
      <c r="DT1074" s="250" t="str">
        <f>IF(DataGoesHere!$B1074="","",DS1074^2)</f>
        <v/>
      </c>
      <c r="DU1074" s="249" t="str">
        <f>IF(DataGoesHere!$B1074="","",DS1074/$CZ1074)</f>
        <v/>
      </c>
      <c r="DV1074" s="250" t="str">
        <f>IF(DataGoesHere!$B1074="","",SUM(DR$2:DR1074)/AVERAGE(DS:DS))</f>
        <v/>
      </c>
      <c r="DX1074" s="19" t="str">
        <f>IF(DataGoesHere!$B1073="","",(DB1068*(Output!$O$49/Output!$P$49))+(IntermediateCalcs!DB1069*(Output!$M$49/Output!$P$49))+(IntermediateCalcs!DB1070*(Output!$K$49/Output!$P$49))+(DB1071*(Output!$I$49/Output!$P$49))+(IntermediateCalcs!DB1072*(Output!$G$49/Output!$P$49))+(IntermediateCalcs!DB1073*(Output!$E$49/Output!$P$49)))</f>
        <v/>
      </c>
      <c r="DY1074" s="274" t="str">
        <f>IF(DX1074="","",IF(IntermediateCalcs!$AO$9="Yes",IntermediateCalcs!DX1074*$CX1074,IntermediateCalcs!DX1074))</f>
        <v/>
      </c>
      <c r="DZ1074" s="250" t="str">
        <f>IF(DataGoesHere!$B1074="","",($CZ1074-DY1074))</f>
        <v/>
      </c>
      <c r="EA1074" s="250" t="str">
        <f>IF(DataGoesHere!$B1074="","",ABS($CZ1074-DY1074))</f>
        <v/>
      </c>
      <c r="EB1074" s="250" t="str">
        <f>IF(DataGoesHere!$B1074="","",EA1074^2)</f>
        <v/>
      </c>
      <c r="EC1074" s="249" t="str">
        <f>IF(DataGoesHere!$B1074="","",EA1074/$CZ1074)</f>
        <v/>
      </c>
      <c r="ED1074" s="250" t="str">
        <f>IF(DataGoesHere!$B1074="","",SUM(DZ$2:DZ1074)/AVERAGE(EA:EA))</f>
        <v/>
      </c>
    </row>
    <row r="1075" spans="20:134" x14ac:dyDescent="0.2">
      <c r="T1075" s="240"/>
      <c r="U1075" s="86"/>
      <c r="V1075" s="86"/>
      <c r="W1075" s="86"/>
      <c r="X1075" s="86"/>
      <c r="Y1075" s="245" t="str">
        <f>IF(DataGoesHere!$B1075="","",(DataGoesHere!$B1075/SUM(DataGoesHere!$B1070:'DataGoesHere'!$B1081)))</f>
        <v/>
      </c>
      <c r="Z1075" s="86"/>
      <c r="AA1075" s="86"/>
      <c r="AB1075" s="86"/>
      <c r="AC1075" s="86"/>
      <c r="AD1075" s="86"/>
      <c r="AE1075" s="241"/>
      <c r="CV1075" s="310" t="str">
        <f>IF(DataGoesHere!B1075="","",DataGoesHere!A1075)</f>
        <v/>
      </c>
      <c r="CW1075" s="271">
        <f t="shared" ca="1" si="40"/>
        <v>6</v>
      </c>
      <c r="CX1075" s="272">
        <f t="shared" ca="1" si="41"/>
        <v>1.0779088099730167</v>
      </c>
      <c r="CY1075" s="266">
        <f>DataGoesHere!A1075</f>
        <v>1074</v>
      </c>
      <c r="CZ1075" s="19" t="str">
        <f>IF(DataGoesHere!B1075="","",DataGoesHere!B1075)</f>
        <v/>
      </c>
      <c r="DA1075" s="19" t="str">
        <f>IF(DataGoesHere!B1075="","",IF(AH$5="No",DataGoesHere!B1075,DataGoesHere!B1075-(AH$2*(DataGoesHere!A1075-1))))</f>
        <v/>
      </c>
      <c r="DB1075" s="19" t="str">
        <f>IF(DataGoesHere!B1075="","",IF(AO$9="No",DataGoesHere!B1075,DataGoesHere!B1075/CX1075))</f>
        <v/>
      </c>
      <c r="DC1075" s="19" t="str">
        <f>IF(DataGoesHere!B1075="","",IF(AO$9="No",DA1075,DA1075/CX1075))</f>
        <v/>
      </c>
      <c r="DD1075" s="293" t="str">
        <f>IF(CZ1075="",IF(COUNTIF(DD$2:DD1074,"Forecast")&lt;Output!E$43,"Forecast",""),"Actual")</f>
        <v/>
      </c>
      <c r="DF1075" s="19" t="str">
        <f>IF(DataGoesHere!B1074="",IF(DD1075="Forecast",(Output!$E$47*IntermediateCalcs!DH1074)+((1-Output!$E$47)*IntermediateCalcs!DF1074),""),(Output!$E$47*IntermediateCalcs!DB1074)+((1-Output!$E$47)*IntermediateCalcs!DF1074))</f>
        <v/>
      </c>
      <c r="DG1075" s="19" t="str">
        <f>IF(DataGoesHere!B1074="",IF(DD1075="Forecast",(Output!$G$47*(IntermediateCalcs!DF1075-IntermediateCalcs!DF1074))+((1-Output!$G$47)*IntermediateCalcs!DG1074),""),(Output!$G$47*(IntermediateCalcs!DF1075-IntermediateCalcs!DF1074))+((1-Output!$G$47)*IntermediateCalcs!DG1074))</f>
        <v/>
      </c>
      <c r="DH1075" s="19" t="str">
        <f>IF(DataGoesHere!B1074="",IF(DD1075="Forecast",DF1075+DG1075,""),DF1075+DG1075)</f>
        <v/>
      </c>
      <c r="DI1075" s="274" t="str">
        <f>IF(DH1075="","",IF(IntermediateCalcs!$AO$9="Yes",IntermediateCalcs!DH1075*$CX1075,IntermediateCalcs!DH1075))</f>
        <v/>
      </c>
      <c r="DJ1075" s="250" t="str">
        <f>IF(DataGoesHere!$B1075="","",($CZ1075-DI1075))</f>
        <v/>
      </c>
      <c r="DK1075" s="250" t="str">
        <f>IF(DataGoesHere!$B1075="","",ABS($CZ1075-DI1075))</f>
        <v/>
      </c>
      <c r="DL1075" s="250" t="str">
        <f>IF(DataGoesHere!$B1075="","",DK1075^2)</f>
        <v/>
      </c>
      <c r="DM1075" s="249" t="str">
        <f>IF(DataGoesHere!$B1075="","",DK1075/$CZ1075)</f>
        <v/>
      </c>
      <c r="DN1075" s="250" t="str">
        <f>IF(DataGoesHere!$B1075="","",SUM(DJ$2:DJ1075)/AVERAGE(DK:DK))</f>
        <v/>
      </c>
      <c r="DP1075" s="19" t="str">
        <f>IF(DataGoesHere!B1075="",IF($DD1075="Forecast",(Output!E$48*IntermediateCalcs!CY1075)+Output!G$48,""),(Output!E$48*IntermediateCalcs!CY1075)+Output!G$48)</f>
        <v/>
      </c>
      <c r="DQ1075" s="274" t="str">
        <f>IF(DP1075="","",IF(IntermediateCalcs!$AO$9="Yes",IntermediateCalcs!DP1075*$CX1075,IntermediateCalcs!DP1075))</f>
        <v/>
      </c>
      <c r="DR1075" s="250" t="str">
        <f>IF(DataGoesHere!$B1075="","",($CZ1075-DQ1075))</f>
        <v/>
      </c>
      <c r="DS1075" s="250" t="str">
        <f>IF(DataGoesHere!$B1075="","",ABS($CZ1075-DQ1075))</f>
        <v/>
      </c>
      <c r="DT1075" s="250" t="str">
        <f>IF(DataGoesHere!$B1075="","",DS1075^2)</f>
        <v/>
      </c>
      <c r="DU1075" s="249" t="str">
        <f>IF(DataGoesHere!$B1075="","",DS1075/$CZ1075)</f>
        <v/>
      </c>
      <c r="DV1075" s="250" t="str">
        <f>IF(DataGoesHere!$B1075="","",SUM(DR$2:DR1075)/AVERAGE(DS:DS))</f>
        <v/>
      </c>
      <c r="DX1075" s="19" t="str">
        <f>IF(DataGoesHere!$B1074="","",(DB1069*(Output!$O$49/Output!$P$49))+(IntermediateCalcs!DB1070*(Output!$M$49/Output!$P$49))+(IntermediateCalcs!DB1071*(Output!$K$49/Output!$P$49))+(DB1072*(Output!$I$49/Output!$P$49))+(IntermediateCalcs!DB1073*(Output!$G$49/Output!$P$49))+(IntermediateCalcs!DB1074*(Output!$E$49/Output!$P$49)))</f>
        <v/>
      </c>
      <c r="DY1075" s="274" t="str">
        <f>IF(DX1075="","",IF(IntermediateCalcs!$AO$9="Yes",IntermediateCalcs!DX1075*$CX1075,IntermediateCalcs!DX1075))</f>
        <v/>
      </c>
      <c r="DZ1075" s="250" t="str">
        <f>IF(DataGoesHere!$B1075="","",($CZ1075-DY1075))</f>
        <v/>
      </c>
      <c r="EA1075" s="250" t="str">
        <f>IF(DataGoesHere!$B1075="","",ABS($CZ1075-DY1075))</f>
        <v/>
      </c>
      <c r="EB1075" s="250" t="str">
        <f>IF(DataGoesHere!$B1075="","",EA1075^2)</f>
        <v/>
      </c>
      <c r="EC1075" s="249" t="str">
        <f>IF(DataGoesHere!$B1075="","",EA1075/$CZ1075)</f>
        <v/>
      </c>
      <c r="ED1075" s="250" t="str">
        <f>IF(DataGoesHere!$B1075="","",SUM(DZ$2:DZ1075)/AVERAGE(EA:EA))</f>
        <v/>
      </c>
    </row>
    <row r="1076" spans="20:134" x14ac:dyDescent="0.2">
      <c r="T1076" s="240"/>
      <c r="U1076" s="86"/>
      <c r="V1076" s="86"/>
      <c r="W1076" s="86"/>
      <c r="X1076" s="86"/>
      <c r="Y1076" s="86"/>
      <c r="Z1076" s="245" t="str">
        <f>IF(DataGoesHere!$B1076="","",(DataGoesHere!$B1076/SUM(DataGoesHere!$B1070:'DataGoesHere'!$B1081)))</f>
        <v/>
      </c>
      <c r="AA1076" s="86"/>
      <c r="AB1076" s="86"/>
      <c r="AC1076" s="86"/>
      <c r="AD1076" s="86"/>
      <c r="AE1076" s="241"/>
      <c r="CV1076" s="310" t="str">
        <f>IF(DataGoesHere!B1076="","",DataGoesHere!A1076)</f>
        <v/>
      </c>
      <c r="CW1076" s="271">
        <f t="shared" ca="1" si="40"/>
        <v>7</v>
      </c>
      <c r="CX1076" s="272">
        <f t="shared" ca="1" si="41"/>
        <v>1.0265458156689093</v>
      </c>
      <c r="CY1076" s="266">
        <f>DataGoesHere!A1076</f>
        <v>1075</v>
      </c>
      <c r="CZ1076" s="19" t="str">
        <f>IF(DataGoesHere!B1076="","",DataGoesHere!B1076)</f>
        <v/>
      </c>
      <c r="DA1076" s="19" t="str">
        <f>IF(DataGoesHere!B1076="","",IF(AH$5="No",DataGoesHere!B1076,DataGoesHere!B1076-(AH$2*(DataGoesHere!A1076-1))))</f>
        <v/>
      </c>
      <c r="DB1076" s="19" t="str">
        <f>IF(DataGoesHere!B1076="","",IF(AO$9="No",DataGoesHere!B1076,DataGoesHere!B1076/CX1076))</f>
        <v/>
      </c>
      <c r="DC1076" s="19" t="str">
        <f>IF(DataGoesHere!B1076="","",IF(AO$9="No",DA1076,DA1076/CX1076))</f>
        <v/>
      </c>
      <c r="DD1076" s="293" t="str">
        <f>IF(CZ1076="",IF(COUNTIF(DD$2:DD1075,"Forecast")&lt;Output!E$43,"Forecast",""),"Actual")</f>
        <v/>
      </c>
      <c r="DF1076" s="19" t="str">
        <f>IF(DataGoesHere!B1075="",IF(DD1076="Forecast",(Output!$E$47*IntermediateCalcs!DH1075)+((1-Output!$E$47)*IntermediateCalcs!DF1075),""),(Output!$E$47*IntermediateCalcs!DB1075)+((1-Output!$E$47)*IntermediateCalcs!DF1075))</f>
        <v/>
      </c>
      <c r="DG1076" s="19" t="str">
        <f>IF(DataGoesHere!B1075="",IF(DD1076="Forecast",(Output!$G$47*(IntermediateCalcs!DF1076-IntermediateCalcs!DF1075))+((1-Output!$G$47)*IntermediateCalcs!DG1075),""),(Output!$G$47*(IntermediateCalcs!DF1076-IntermediateCalcs!DF1075))+((1-Output!$G$47)*IntermediateCalcs!DG1075))</f>
        <v/>
      </c>
      <c r="DH1076" s="19" t="str">
        <f>IF(DataGoesHere!B1075="",IF(DD1076="Forecast",DF1076+DG1076,""),DF1076+DG1076)</f>
        <v/>
      </c>
      <c r="DI1076" s="274" t="str">
        <f>IF(DH1076="","",IF(IntermediateCalcs!$AO$9="Yes",IntermediateCalcs!DH1076*$CX1076,IntermediateCalcs!DH1076))</f>
        <v/>
      </c>
      <c r="DJ1076" s="250" t="str">
        <f>IF(DataGoesHere!$B1076="","",($CZ1076-DI1076))</f>
        <v/>
      </c>
      <c r="DK1076" s="250" t="str">
        <f>IF(DataGoesHere!$B1076="","",ABS($CZ1076-DI1076))</f>
        <v/>
      </c>
      <c r="DL1076" s="250" t="str">
        <f>IF(DataGoesHere!$B1076="","",DK1076^2)</f>
        <v/>
      </c>
      <c r="DM1076" s="249" t="str">
        <f>IF(DataGoesHere!$B1076="","",DK1076/$CZ1076)</f>
        <v/>
      </c>
      <c r="DN1076" s="250" t="str">
        <f>IF(DataGoesHere!$B1076="","",SUM(DJ$2:DJ1076)/AVERAGE(DK:DK))</f>
        <v/>
      </c>
      <c r="DP1076" s="19" t="str">
        <f>IF(DataGoesHere!B1076="",IF($DD1076="Forecast",(Output!E$48*IntermediateCalcs!CY1076)+Output!G$48,""),(Output!E$48*IntermediateCalcs!CY1076)+Output!G$48)</f>
        <v/>
      </c>
      <c r="DQ1076" s="274" t="str">
        <f>IF(DP1076="","",IF(IntermediateCalcs!$AO$9="Yes",IntermediateCalcs!DP1076*$CX1076,IntermediateCalcs!DP1076))</f>
        <v/>
      </c>
      <c r="DR1076" s="250" t="str">
        <f>IF(DataGoesHere!$B1076="","",($CZ1076-DQ1076))</f>
        <v/>
      </c>
      <c r="DS1076" s="250" t="str">
        <f>IF(DataGoesHere!$B1076="","",ABS($CZ1076-DQ1076))</f>
        <v/>
      </c>
      <c r="DT1076" s="250" t="str">
        <f>IF(DataGoesHere!$B1076="","",DS1076^2)</f>
        <v/>
      </c>
      <c r="DU1076" s="249" t="str">
        <f>IF(DataGoesHere!$B1076="","",DS1076/$CZ1076)</f>
        <v/>
      </c>
      <c r="DV1076" s="250" t="str">
        <f>IF(DataGoesHere!$B1076="","",SUM(DR$2:DR1076)/AVERAGE(DS:DS))</f>
        <v/>
      </c>
      <c r="DX1076" s="19" t="str">
        <f>IF(DataGoesHere!$B1075="","",(DB1070*(Output!$O$49/Output!$P$49))+(IntermediateCalcs!DB1071*(Output!$M$49/Output!$P$49))+(IntermediateCalcs!DB1072*(Output!$K$49/Output!$P$49))+(DB1073*(Output!$I$49/Output!$P$49))+(IntermediateCalcs!DB1074*(Output!$G$49/Output!$P$49))+(IntermediateCalcs!DB1075*(Output!$E$49/Output!$P$49)))</f>
        <v/>
      </c>
      <c r="DY1076" s="274" t="str">
        <f>IF(DX1076="","",IF(IntermediateCalcs!$AO$9="Yes",IntermediateCalcs!DX1076*$CX1076,IntermediateCalcs!DX1076))</f>
        <v/>
      </c>
      <c r="DZ1076" s="250" t="str">
        <f>IF(DataGoesHere!$B1076="","",($CZ1076-DY1076))</f>
        <v/>
      </c>
      <c r="EA1076" s="250" t="str">
        <f>IF(DataGoesHere!$B1076="","",ABS($CZ1076-DY1076))</f>
        <v/>
      </c>
      <c r="EB1076" s="250" t="str">
        <f>IF(DataGoesHere!$B1076="","",EA1076^2)</f>
        <v/>
      </c>
      <c r="EC1076" s="249" t="str">
        <f>IF(DataGoesHere!$B1076="","",EA1076/$CZ1076)</f>
        <v/>
      </c>
      <c r="ED1076" s="250" t="str">
        <f>IF(DataGoesHere!$B1076="","",SUM(DZ$2:DZ1076)/AVERAGE(EA:EA))</f>
        <v/>
      </c>
    </row>
    <row r="1077" spans="20:134" x14ac:dyDescent="0.2">
      <c r="T1077" s="240"/>
      <c r="U1077" s="86"/>
      <c r="V1077" s="86"/>
      <c r="W1077" s="86"/>
      <c r="X1077" s="86"/>
      <c r="Y1077" s="86"/>
      <c r="Z1077" s="86"/>
      <c r="AA1077" s="245" t="str">
        <f>IF(DataGoesHere!$B1077="","",(DataGoesHere!$B1077/SUM(DataGoesHere!$B1070:'DataGoesHere'!$B1081)))</f>
        <v/>
      </c>
      <c r="AB1077" s="86"/>
      <c r="AC1077" s="86"/>
      <c r="AD1077" s="86"/>
      <c r="AE1077" s="241"/>
      <c r="CV1077" s="310" t="str">
        <f>IF(DataGoesHere!B1077="","",DataGoesHere!A1077)</f>
        <v/>
      </c>
      <c r="CW1077" s="271">
        <f t="shared" ca="1" si="40"/>
        <v>8</v>
      </c>
      <c r="CX1077" s="272">
        <f t="shared" ca="1" si="41"/>
        <v>1.0207492390681214</v>
      </c>
      <c r="CY1077" s="266">
        <f>DataGoesHere!A1077</f>
        <v>1076</v>
      </c>
      <c r="CZ1077" s="19" t="str">
        <f>IF(DataGoesHere!B1077="","",DataGoesHere!B1077)</f>
        <v/>
      </c>
      <c r="DA1077" s="19" t="str">
        <f>IF(DataGoesHere!B1077="","",IF(AH$5="No",DataGoesHere!B1077,DataGoesHere!B1077-(AH$2*(DataGoesHere!A1077-1))))</f>
        <v/>
      </c>
      <c r="DB1077" s="19" t="str">
        <f>IF(DataGoesHere!B1077="","",IF(AO$9="No",DataGoesHere!B1077,DataGoesHere!B1077/CX1077))</f>
        <v/>
      </c>
      <c r="DC1077" s="19" t="str">
        <f>IF(DataGoesHere!B1077="","",IF(AO$9="No",DA1077,DA1077/CX1077))</f>
        <v/>
      </c>
      <c r="DD1077" s="293" t="str">
        <f>IF(CZ1077="",IF(COUNTIF(DD$2:DD1076,"Forecast")&lt;Output!E$43,"Forecast",""),"Actual")</f>
        <v/>
      </c>
      <c r="DF1077" s="19" t="str">
        <f>IF(DataGoesHere!B1076="",IF(DD1077="Forecast",(Output!$E$47*IntermediateCalcs!DH1076)+((1-Output!$E$47)*IntermediateCalcs!DF1076),""),(Output!$E$47*IntermediateCalcs!DB1076)+((1-Output!$E$47)*IntermediateCalcs!DF1076))</f>
        <v/>
      </c>
      <c r="DG1077" s="19" t="str">
        <f>IF(DataGoesHere!B1076="",IF(DD1077="Forecast",(Output!$G$47*(IntermediateCalcs!DF1077-IntermediateCalcs!DF1076))+((1-Output!$G$47)*IntermediateCalcs!DG1076),""),(Output!$G$47*(IntermediateCalcs!DF1077-IntermediateCalcs!DF1076))+((1-Output!$G$47)*IntermediateCalcs!DG1076))</f>
        <v/>
      </c>
      <c r="DH1077" s="19" t="str">
        <f>IF(DataGoesHere!B1076="",IF(DD1077="Forecast",DF1077+DG1077,""),DF1077+DG1077)</f>
        <v/>
      </c>
      <c r="DI1077" s="274" t="str">
        <f>IF(DH1077="","",IF(IntermediateCalcs!$AO$9="Yes",IntermediateCalcs!DH1077*$CX1077,IntermediateCalcs!DH1077))</f>
        <v/>
      </c>
      <c r="DJ1077" s="250" t="str">
        <f>IF(DataGoesHere!$B1077="","",($CZ1077-DI1077))</f>
        <v/>
      </c>
      <c r="DK1077" s="250" t="str">
        <f>IF(DataGoesHere!$B1077="","",ABS($CZ1077-DI1077))</f>
        <v/>
      </c>
      <c r="DL1077" s="250" t="str">
        <f>IF(DataGoesHere!$B1077="","",DK1077^2)</f>
        <v/>
      </c>
      <c r="DM1077" s="249" t="str">
        <f>IF(DataGoesHere!$B1077="","",DK1077/$CZ1077)</f>
        <v/>
      </c>
      <c r="DN1077" s="250" t="str">
        <f>IF(DataGoesHere!$B1077="","",SUM(DJ$2:DJ1077)/AVERAGE(DK:DK))</f>
        <v/>
      </c>
      <c r="DP1077" s="19" t="str">
        <f>IF(DataGoesHere!B1077="",IF($DD1077="Forecast",(Output!E$48*IntermediateCalcs!CY1077)+Output!G$48,""),(Output!E$48*IntermediateCalcs!CY1077)+Output!G$48)</f>
        <v/>
      </c>
      <c r="DQ1077" s="274" t="str">
        <f>IF(DP1077="","",IF(IntermediateCalcs!$AO$9="Yes",IntermediateCalcs!DP1077*$CX1077,IntermediateCalcs!DP1077))</f>
        <v/>
      </c>
      <c r="DR1077" s="250" t="str">
        <f>IF(DataGoesHere!$B1077="","",($CZ1077-DQ1077))</f>
        <v/>
      </c>
      <c r="DS1077" s="250" t="str">
        <f>IF(DataGoesHere!$B1077="","",ABS($CZ1077-DQ1077))</f>
        <v/>
      </c>
      <c r="DT1077" s="250" t="str">
        <f>IF(DataGoesHere!$B1077="","",DS1077^2)</f>
        <v/>
      </c>
      <c r="DU1077" s="249" t="str">
        <f>IF(DataGoesHere!$B1077="","",DS1077/$CZ1077)</f>
        <v/>
      </c>
      <c r="DV1077" s="250" t="str">
        <f>IF(DataGoesHere!$B1077="","",SUM(DR$2:DR1077)/AVERAGE(DS:DS))</f>
        <v/>
      </c>
      <c r="DX1077" s="19" t="str">
        <f>IF(DataGoesHere!$B1076="","",(DB1071*(Output!$O$49/Output!$P$49))+(IntermediateCalcs!DB1072*(Output!$M$49/Output!$P$49))+(IntermediateCalcs!DB1073*(Output!$K$49/Output!$P$49))+(DB1074*(Output!$I$49/Output!$P$49))+(IntermediateCalcs!DB1075*(Output!$G$49/Output!$P$49))+(IntermediateCalcs!DB1076*(Output!$E$49/Output!$P$49)))</f>
        <v/>
      </c>
      <c r="DY1077" s="274" t="str">
        <f>IF(DX1077="","",IF(IntermediateCalcs!$AO$9="Yes",IntermediateCalcs!DX1077*$CX1077,IntermediateCalcs!DX1077))</f>
        <v/>
      </c>
      <c r="DZ1077" s="250" t="str">
        <f>IF(DataGoesHere!$B1077="","",($CZ1077-DY1077))</f>
        <v/>
      </c>
      <c r="EA1077" s="250" t="str">
        <f>IF(DataGoesHere!$B1077="","",ABS($CZ1077-DY1077))</f>
        <v/>
      </c>
      <c r="EB1077" s="250" t="str">
        <f>IF(DataGoesHere!$B1077="","",EA1077^2)</f>
        <v/>
      </c>
      <c r="EC1077" s="249" t="str">
        <f>IF(DataGoesHere!$B1077="","",EA1077/$CZ1077)</f>
        <v/>
      </c>
      <c r="ED1077" s="250" t="str">
        <f>IF(DataGoesHere!$B1077="","",SUM(DZ$2:DZ1077)/AVERAGE(EA:EA))</f>
        <v/>
      </c>
    </row>
    <row r="1078" spans="20:134" x14ac:dyDescent="0.2">
      <c r="T1078" s="240"/>
      <c r="U1078" s="86"/>
      <c r="V1078" s="86"/>
      <c r="W1078" s="86"/>
      <c r="X1078" s="86"/>
      <c r="Y1078" s="86"/>
      <c r="Z1078" s="86"/>
      <c r="AA1078" s="86"/>
      <c r="AB1078" s="245" t="str">
        <f>IF(DataGoesHere!$B1078="","",(DataGoesHere!$B1078/SUM(DataGoesHere!$B1070:'DataGoesHere'!$B1081)))</f>
        <v/>
      </c>
      <c r="AC1078" s="86"/>
      <c r="AD1078" s="86"/>
      <c r="AE1078" s="241"/>
      <c r="CV1078" s="310" t="str">
        <f>IF(DataGoesHere!B1078="","",DataGoesHere!A1078)</f>
        <v/>
      </c>
      <c r="CW1078" s="271">
        <f t="shared" ca="1" si="40"/>
        <v>9</v>
      </c>
      <c r="CX1078" s="272">
        <f t="shared" ca="1" si="41"/>
        <v>1.0625330005567626</v>
      </c>
      <c r="CY1078" s="266">
        <f>DataGoesHere!A1078</f>
        <v>1077</v>
      </c>
      <c r="CZ1078" s="19" t="str">
        <f>IF(DataGoesHere!B1078="","",DataGoesHere!B1078)</f>
        <v/>
      </c>
      <c r="DA1078" s="19" t="str">
        <f>IF(DataGoesHere!B1078="","",IF(AH$5="No",DataGoesHere!B1078,DataGoesHere!B1078-(AH$2*(DataGoesHere!A1078-1))))</f>
        <v/>
      </c>
      <c r="DB1078" s="19" t="str">
        <f>IF(DataGoesHere!B1078="","",IF(AO$9="No",DataGoesHere!B1078,DataGoesHere!B1078/CX1078))</f>
        <v/>
      </c>
      <c r="DC1078" s="19" t="str">
        <f>IF(DataGoesHere!B1078="","",IF(AO$9="No",DA1078,DA1078/CX1078))</f>
        <v/>
      </c>
      <c r="DD1078" s="293" t="str">
        <f>IF(CZ1078="",IF(COUNTIF(DD$2:DD1077,"Forecast")&lt;Output!E$43,"Forecast",""),"Actual")</f>
        <v/>
      </c>
      <c r="DF1078" s="19" t="str">
        <f>IF(DataGoesHere!B1077="",IF(DD1078="Forecast",(Output!$E$47*IntermediateCalcs!DH1077)+((1-Output!$E$47)*IntermediateCalcs!DF1077),""),(Output!$E$47*IntermediateCalcs!DB1077)+((1-Output!$E$47)*IntermediateCalcs!DF1077))</f>
        <v/>
      </c>
      <c r="DG1078" s="19" t="str">
        <f>IF(DataGoesHere!B1077="",IF(DD1078="Forecast",(Output!$G$47*(IntermediateCalcs!DF1078-IntermediateCalcs!DF1077))+((1-Output!$G$47)*IntermediateCalcs!DG1077),""),(Output!$G$47*(IntermediateCalcs!DF1078-IntermediateCalcs!DF1077))+((1-Output!$G$47)*IntermediateCalcs!DG1077))</f>
        <v/>
      </c>
      <c r="DH1078" s="19" t="str">
        <f>IF(DataGoesHere!B1077="",IF(DD1078="Forecast",DF1078+DG1078,""),DF1078+DG1078)</f>
        <v/>
      </c>
      <c r="DI1078" s="274" t="str">
        <f>IF(DH1078="","",IF(IntermediateCalcs!$AO$9="Yes",IntermediateCalcs!DH1078*$CX1078,IntermediateCalcs!DH1078))</f>
        <v/>
      </c>
      <c r="DJ1078" s="250" t="str">
        <f>IF(DataGoesHere!$B1078="","",($CZ1078-DI1078))</f>
        <v/>
      </c>
      <c r="DK1078" s="250" t="str">
        <f>IF(DataGoesHere!$B1078="","",ABS($CZ1078-DI1078))</f>
        <v/>
      </c>
      <c r="DL1078" s="250" t="str">
        <f>IF(DataGoesHere!$B1078="","",DK1078^2)</f>
        <v/>
      </c>
      <c r="DM1078" s="249" t="str">
        <f>IF(DataGoesHere!$B1078="","",DK1078/$CZ1078)</f>
        <v/>
      </c>
      <c r="DN1078" s="250" t="str">
        <f>IF(DataGoesHere!$B1078="","",SUM(DJ$2:DJ1078)/AVERAGE(DK:DK))</f>
        <v/>
      </c>
      <c r="DP1078" s="19" t="str">
        <f>IF(DataGoesHere!B1078="",IF($DD1078="Forecast",(Output!E$48*IntermediateCalcs!CY1078)+Output!G$48,""),(Output!E$48*IntermediateCalcs!CY1078)+Output!G$48)</f>
        <v/>
      </c>
      <c r="DQ1078" s="274" t="str">
        <f>IF(DP1078="","",IF(IntermediateCalcs!$AO$9="Yes",IntermediateCalcs!DP1078*$CX1078,IntermediateCalcs!DP1078))</f>
        <v/>
      </c>
      <c r="DR1078" s="250" t="str">
        <f>IF(DataGoesHere!$B1078="","",($CZ1078-DQ1078))</f>
        <v/>
      </c>
      <c r="DS1078" s="250" t="str">
        <f>IF(DataGoesHere!$B1078="","",ABS($CZ1078-DQ1078))</f>
        <v/>
      </c>
      <c r="DT1078" s="250" t="str">
        <f>IF(DataGoesHere!$B1078="","",DS1078^2)</f>
        <v/>
      </c>
      <c r="DU1078" s="249" t="str">
        <f>IF(DataGoesHere!$B1078="","",DS1078/$CZ1078)</f>
        <v/>
      </c>
      <c r="DV1078" s="250" t="str">
        <f>IF(DataGoesHere!$B1078="","",SUM(DR$2:DR1078)/AVERAGE(DS:DS))</f>
        <v/>
      </c>
      <c r="DX1078" s="19" t="str">
        <f>IF(DataGoesHere!$B1077="","",(DB1072*(Output!$O$49/Output!$P$49))+(IntermediateCalcs!DB1073*(Output!$M$49/Output!$P$49))+(IntermediateCalcs!DB1074*(Output!$K$49/Output!$P$49))+(DB1075*(Output!$I$49/Output!$P$49))+(IntermediateCalcs!DB1076*(Output!$G$49/Output!$P$49))+(IntermediateCalcs!DB1077*(Output!$E$49/Output!$P$49)))</f>
        <v/>
      </c>
      <c r="DY1078" s="274" t="str">
        <f>IF(DX1078="","",IF(IntermediateCalcs!$AO$9="Yes",IntermediateCalcs!DX1078*$CX1078,IntermediateCalcs!DX1078))</f>
        <v/>
      </c>
      <c r="DZ1078" s="250" t="str">
        <f>IF(DataGoesHere!$B1078="","",($CZ1078-DY1078))</f>
        <v/>
      </c>
      <c r="EA1078" s="250" t="str">
        <f>IF(DataGoesHere!$B1078="","",ABS($CZ1078-DY1078))</f>
        <v/>
      </c>
      <c r="EB1078" s="250" t="str">
        <f>IF(DataGoesHere!$B1078="","",EA1078^2)</f>
        <v/>
      </c>
      <c r="EC1078" s="249" t="str">
        <f>IF(DataGoesHere!$B1078="","",EA1078/$CZ1078)</f>
        <v/>
      </c>
      <c r="ED1078" s="250" t="str">
        <f>IF(DataGoesHere!$B1078="","",SUM(DZ$2:DZ1078)/AVERAGE(EA:EA))</f>
        <v/>
      </c>
    </row>
    <row r="1079" spans="20:134" x14ac:dyDescent="0.2">
      <c r="T1079" s="240"/>
      <c r="U1079" s="86"/>
      <c r="V1079" s="86"/>
      <c r="W1079" s="86"/>
      <c r="X1079" s="86"/>
      <c r="Y1079" s="86"/>
      <c r="Z1079" s="86"/>
      <c r="AA1079" s="86"/>
      <c r="AB1079" s="86"/>
      <c r="AC1079" s="245" t="str">
        <f>IF(DataGoesHere!$B1079="","",(DataGoesHere!$B1079/SUM(DataGoesHere!$B1070:'DataGoesHere'!$B1081)))</f>
        <v/>
      </c>
      <c r="AD1079" s="86"/>
      <c r="AE1079" s="241"/>
      <c r="CV1079" s="310" t="str">
        <f>IF(DataGoesHere!B1079="","",DataGoesHere!A1079)</f>
        <v/>
      </c>
      <c r="CW1079" s="271">
        <f t="shared" ca="1" si="40"/>
        <v>10</v>
      </c>
      <c r="CX1079" s="272">
        <f t="shared" ca="1" si="41"/>
        <v>0.92557634012077306</v>
      </c>
      <c r="CY1079" s="266">
        <f>DataGoesHere!A1079</f>
        <v>1078</v>
      </c>
      <c r="CZ1079" s="19" t="str">
        <f>IF(DataGoesHere!B1079="","",DataGoesHere!B1079)</f>
        <v/>
      </c>
      <c r="DA1079" s="19" t="str">
        <f>IF(DataGoesHere!B1079="","",IF(AH$5="No",DataGoesHere!B1079,DataGoesHere!B1079-(AH$2*(DataGoesHere!A1079-1))))</f>
        <v/>
      </c>
      <c r="DB1079" s="19" t="str">
        <f>IF(DataGoesHere!B1079="","",IF(AO$9="No",DataGoesHere!B1079,DataGoesHere!B1079/CX1079))</f>
        <v/>
      </c>
      <c r="DC1079" s="19" t="str">
        <f>IF(DataGoesHere!B1079="","",IF(AO$9="No",DA1079,DA1079/CX1079))</f>
        <v/>
      </c>
      <c r="DD1079" s="293" t="str">
        <f>IF(CZ1079="",IF(COUNTIF(DD$2:DD1078,"Forecast")&lt;Output!E$43,"Forecast",""),"Actual")</f>
        <v/>
      </c>
      <c r="DF1079" s="19" t="str">
        <f>IF(DataGoesHere!B1078="",IF(DD1079="Forecast",(Output!$E$47*IntermediateCalcs!DH1078)+((1-Output!$E$47)*IntermediateCalcs!DF1078),""),(Output!$E$47*IntermediateCalcs!DB1078)+((1-Output!$E$47)*IntermediateCalcs!DF1078))</f>
        <v/>
      </c>
      <c r="DG1079" s="19" t="str">
        <f>IF(DataGoesHere!B1078="",IF(DD1079="Forecast",(Output!$G$47*(IntermediateCalcs!DF1079-IntermediateCalcs!DF1078))+((1-Output!$G$47)*IntermediateCalcs!DG1078),""),(Output!$G$47*(IntermediateCalcs!DF1079-IntermediateCalcs!DF1078))+((1-Output!$G$47)*IntermediateCalcs!DG1078))</f>
        <v/>
      </c>
      <c r="DH1079" s="19" t="str">
        <f>IF(DataGoesHere!B1078="",IF(DD1079="Forecast",DF1079+DG1079,""),DF1079+DG1079)</f>
        <v/>
      </c>
      <c r="DI1079" s="274" t="str">
        <f>IF(DH1079="","",IF(IntermediateCalcs!$AO$9="Yes",IntermediateCalcs!DH1079*$CX1079,IntermediateCalcs!DH1079))</f>
        <v/>
      </c>
      <c r="DJ1079" s="250" t="str">
        <f>IF(DataGoesHere!$B1079="","",($CZ1079-DI1079))</f>
        <v/>
      </c>
      <c r="DK1079" s="250" t="str">
        <f>IF(DataGoesHere!$B1079="","",ABS($CZ1079-DI1079))</f>
        <v/>
      </c>
      <c r="DL1079" s="250" t="str">
        <f>IF(DataGoesHere!$B1079="","",DK1079^2)</f>
        <v/>
      </c>
      <c r="DM1079" s="249" t="str">
        <f>IF(DataGoesHere!$B1079="","",DK1079/$CZ1079)</f>
        <v/>
      </c>
      <c r="DN1079" s="250" t="str">
        <f>IF(DataGoesHere!$B1079="","",SUM(DJ$2:DJ1079)/AVERAGE(DK:DK))</f>
        <v/>
      </c>
      <c r="DP1079" s="19" t="str">
        <f>IF(DataGoesHere!B1079="",IF($DD1079="Forecast",(Output!E$48*IntermediateCalcs!CY1079)+Output!G$48,""),(Output!E$48*IntermediateCalcs!CY1079)+Output!G$48)</f>
        <v/>
      </c>
      <c r="DQ1079" s="274" t="str">
        <f>IF(DP1079="","",IF(IntermediateCalcs!$AO$9="Yes",IntermediateCalcs!DP1079*$CX1079,IntermediateCalcs!DP1079))</f>
        <v/>
      </c>
      <c r="DR1079" s="250" t="str">
        <f>IF(DataGoesHere!$B1079="","",($CZ1079-DQ1079))</f>
        <v/>
      </c>
      <c r="DS1079" s="250" t="str">
        <f>IF(DataGoesHere!$B1079="","",ABS($CZ1079-DQ1079))</f>
        <v/>
      </c>
      <c r="DT1079" s="250" t="str">
        <f>IF(DataGoesHere!$B1079="","",DS1079^2)</f>
        <v/>
      </c>
      <c r="DU1079" s="249" t="str">
        <f>IF(DataGoesHere!$B1079="","",DS1079/$CZ1079)</f>
        <v/>
      </c>
      <c r="DV1079" s="250" t="str">
        <f>IF(DataGoesHere!$B1079="","",SUM(DR$2:DR1079)/AVERAGE(DS:DS))</f>
        <v/>
      </c>
      <c r="DX1079" s="19" t="str">
        <f>IF(DataGoesHere!$B1078="","",(DB1073*(Output!$O$49/Output!$P$49))+(IntermediateCalcs!DB1074*(Output!$M$49/Output!$P$49))+(IntermediateCalcs!DB1075*(Output!$K$49/Output!$P$49))+(DB1076*(Output!$I$49/Output!$P$49))+(IntermediateCalcs!DB1077*(Output!$G$49/Output!$P$49))+(IntermediateCalcs!DB1078*(Output!$E$49/Output!$P$49)))</f>
        <v/>
      </c>
      <c r="DY1079" s="274" t="str">
        <f>IF(DX1079="","",IF(IntermediateCalcs!$AO$9="Yes",IntermediateCalcs!DX1079*$CX1079,IntermediateCalcs!DX1079))</f>
        <v/>
      </c>
      <c r="DZ1079" s="250" t="str">
        <f>IF(DataGoesHere!$B1079="","",($CZ1079-DY1079))</f>
        <v/>
      </c>
      <c r="EA1079" s="250" t="str">
        <f>IF(DataGoesHere!$B1079="","",ABS($CZ1079-DY1079))</f>
        <v/>
      </c>
      <c r="EB1079" s="250" t="str">
        <f>IF(DataGoesHere!$B1079="","",EA1079^2)</f>
        <v/>
      </c>
      <c r="EC1079" s="249" t="str">
        <f>IF(DataGoesHere!$B1079="","",EA1079/$CZ1079)</f>
        <v/>
      </c>
      <c r="ED1079" s="250" t="str">
        <f>IF(DataGoesHere!$B1079="","",SUM(DZ$2:DZ1079)/AVERAGE(EA:EA))</f>
        <v/>
      </c>
    </row>
    <row r="1080" spans="20:134" x14ac:dyDescent="0.2">
      <c r="T1080" s="240"/>
      <c r="U1080" s="86"/>
      <c r="V1080" s="86"/>
      <c r="W1080" s="86"/>
      <c r="X1080" s="86"/>
      <c r="Y1080" s="86"/>
      <c r="Z1080" s="86"/>
      <c r="AA1080" s="86"/>
      <c r="AB1080" s="86"/>
      <c r="AC1080" s="86"/>
      <c r="AD1080" s="245" t="str">
        <f>IF(DataGoesHere!$B1080="","",(DataGoesHere!$B1080/SUM(DataGoesHere!$B1070:'DataGoesHere'!$B1081)))</f>
        <v/>
      </c>
      <c r="AE1080" s="241"/>
      <c r="CV1080" s="310" t="str">
        <f>IF(DataGoesHere!B1080="","",DataGoesHere!A1080)</f>
        <v/>
      </c>
      <c r="CW1080" s="271">
        <f t="shared" ca="1" si="40"/>
        <v>11</v>
      </c>
      <c r="CX1080" s="272">
        <f t="shared" ca="1" si="41"/>
        <v>0.97463169608807265</v>
      </c>
      <c r="CY1080" s="266">
        <f>DataGoesHere!A1080</f>
        <v>1079</v>
      </c>
      <c r="CZ1080" s="19" t="str">
        <f>IF(DataGoesHere!B1080="","",DataGoesHere!B1080)</f>
        <v/>
      </c>
      <c r="DA1080" s="19" t="str">
        <f>IF(DataGoesHere!B1080="","",IF(AH$5="No",DataGoesHere!B1080,DataGoesHere!B1080-(AH$2*(DataGoesHere!A1080-1))))</f>
        <v/>
      </c>
      <c r="DB1080" s="19" t="str">
        <f>IF(DataGoesHere!B1080="","",IF(AO$9="No",DataGoesHere!B1080,DataGoesHere!B1080/CX1080))</f>
        <v/>
      </c>
      <c r="DC1080" s="19" t="str">
        <f>IF(DataGoesHere!B1080="","",IF(AO$9="No",DA1080,DA1080/CX1080))</f>
        <v/>
      </c>
      <c r="DD1080" s="293" t="str">
        <f>IF(CZ1080="",IF(COUNTIF(DD$2:DD1079,"Forecast")&lt;Output!E$43,"Forecast",""),"Actual")</f>
        <v/>
      </c>
      <c r="DF1080" s="19" t="str">
        <f>IF(DataGoesHere!B1079="",IF(DD1080="Forecast",(Output!$E$47*IntermediateCalcs!DH1079)+((1-Output!$E$47)*IntermediateCalcs!DF1079),""),(Output!$E$47*IntermediateCalcs!DB1079)+((1-Output!$E$47)*IntermediateCalcs!DF1079))</f>
        <v/>
      </c>
      <c r="DG1080" s="19" t="str">
        <f>IF(DataGoesHere!B1079="",IF(DD1080="Forecast",(Output!$G$47*(IntermediateCalcs!DF1080-IntermediateCalcs!DF1079))+((1-Output!$G$47)*IntermediateCalcs!DG1079),""),(Output!$G$47*(IntermediateCalcs!DF1080-IntermediateCalcs!DF1079))+((1-Output!$G$47)*IntermediateCalcs!DG1079))</f>
        <v/>
      </c>
      <c r="DH1080" s="19" t="str">
        <f>IF(DataGoesHere!B1079="",IF(DD1080="Forecast",DF1080+DG1080,""),DF1080+DG1080)</f>
        <v/>
      </c>
      <c r="DI1080" s="274" t="str">
        <f>IF(DH1080="","",IF(IntermediateCalcs!$AO$9="Yes",IntermediateCalcs!DH1080*$CX1080,IntermediateCalcs!DH1080))</f>
        <v/>
      </c>
      <c r="DJ1080" s="250" t="str">
        <f>IF(DataGoesHere!$B1080="","",($CZ1080-DI1080))</f>
        <v/>
      </c>
      <c r="DK1080" s="250" t="str">
        <f>IF(DataGoesHere!$B1080="","",ABS($CZ1080-DI1080))</f>
        <v/>
      </c>
      <c r="DL1080" s="250" t="str">
        <f>IF(DataGoesHere!$B1080="","",DK1080^2)</f>
        <v/>
      </c>
      <c r="DM1080" s="249" t="str">
        <f>IF(DataGoesHere!$B1080="","",DK1080/$CZ1080)</f>
        <v/>
      </c>
      <c r="DN1080" s="250" t="str">
        <f>IF(DataGoesHere!$B1080="","",SUM(DJ$2:DJ1080)/AVERAGE(DK:DK))</f>
        <v/>
      </c>
      <c r="DP1080" s="19" t="str">
        <f>IF(DataGoesHere!B1080="",IF($DD1080="Forecast",(Output!E$48*IntermediateCalcs!CY1080)+Output!G$48,""),(Output!E$48*IntermediateCalcs!CY1080)+Output!G$48)</f>
        <v/>
      </c>
      <c r="DQ1080" s="274" t="str">
        <f>IF(DP1080="","",IF(IntermediateCalcs!$AO$9="Yes",IntermediateCalcs!DP1080*$CX1080,IntermediateCalcs!DP1080))</f>
        <v/>
      </c>
      <c r="DR1080" s="250" t="str">
        <f>IF(DataGoesHere!$B1080="","",($CZ1080-DQ1080))</f>
        <v/>
      </c>
      <c r="DS1080" s="250" t="str">
        <f>IF(DataGoesHere!$B1080="","",ABS($CZ1080-DQ1080))</f>
        <v/>
      </c>
      <c r="DT1080" s="250" t="str">
        <f>IF(DataGoesHere!$B1080="","",DS1080^2)</f>
        <v/>
      </c>
      <c r="DU1080" s="249" t="str">
        <f>IF(DataGoesHere!$B1080="","",DS1080/$CZ1080)</f>
        <v/>
      </c>
      <c r="DV1080" s="250" t="str">
        <f>IF(DataGoesHere!$B1080="","",SUM(DR$2:DR1080)/AVERAGE(DS:DS))</f>
        <v/>
      </c>
      <c r="DX1080" s="19" t="str">
        <f>IF(DataGoesHere!$B1079="","",(DB1074*(Output!$O$49/Output!$P$49))+(IntermediateCalcs!DB1075*(Output!$M$49/Output!$P$49))+(IntermediateCalcs!DB1076*(Output!$K$49/Output!$P$49))+(DB1077*(Output!$I$49/Output!$P$49))+(IntermediateCalcs!DB1078*(Output!$G$49/Output!$P$49))+(IntermediateCalcs!DB1079*(Output!$E$49/Output!$P$49)))</f>
        <v/>
      </c>
      <c r="DY1080" s="274" t="str">
        <f>IF(DX1080="","",IF(IntermediateCalcs!$AO$9="Yes",IntermediateCalcs!DX1080*$CX1080,IntermediateCalcs!DX1080))</f>
        <v/>
      </c>
      <c r="DZ1080" s="250" t="str">
        <f>IF(DataGoesHere!$B1080="","",($CZ1080-DY1080))</f>
        <v/>
      </c>
      <c r="EA1080" s="250" t="str">
        <f>IF(DataGoesHere!$B1080="","",ABS($CZ1080-DY1080))</f>
        <v/>
      </c>
      <c r="EB1080" s="250" t="str">
        <f>IF(DataGoesHere!$B1080="","",EA1080^2)</f>
        <v/>
      </c>
      <c r="EC1080" s="249" t="str">
        <f>IF(DataGoesHere!$B1080="","",EA1080/$CZ1080)</f>
        <v/>
      </c>
      <c r="ED1080" s="250" t="str">
        <f>IF(DataGoesHere!$B1080="","",SUM(DZ$2:DZ1080)/AVERAGE(EA:EA))</f>
        <v/>
      </c>
    </row>
    <row r="1081" spans="20:134" x14ac:dyDescent="0.2">
      <c r="T1081" s="242"/>
      <c r="U1081" s="243"/>
      <c r="V1081" s="243"/>
      <c r="W1081" s="243"/>
      <c r="X1081" s="243"/>
      <c r="Y1081" s="243"/>
      <c r="Z1081" s="243"/>
      <c r="AA1081" s="243"/>
      <c r="AB1081" s="243"/>
      <c r="AC1081" s="243"/>
      <c r="AD1081" s="243"/>
      <c r="AE1081" s="246" t="str">
        <f>IF(DataGoesHere!$B1081="","",(DataGoesHere!$B1081/SUM(DataGoesHere!$B1070:'DataGoesHere'!$B1081)))</f>
        <v/>
      </c>
      <c r="CV1081" s="310" t="str">
        <f>IF(DataGoesHere!B1081="","",DataGoesHere!A1081)</f>
        <v/>
      </c>
      <c r="CW1081" s="271">
        <f t="shared" ca="1" si="40"/>
        <v>12</v>
      </c>
      <c r="CX1081" s="272">
        <f t="shared" ca="1" si="41"/>
        <v>1.0054005237672714</v>
      </c>
      <c r="CY1081" s="266">
        <f>DataGoesHere!A1081</f>
        <v>1080</v>
      </c>
      <c r="CZ1081" s="19" t="str">
        <f>IF(DataGoesHere!B1081="","",DataGoesHere!B1081)</f>
        <v/>
      </c>
      <c r="DA1081" s="19" t="str">
        <f>IF(DataGoesHere!B1081="","",IF(AH$5="No",DataGoesHere!B1081,DataGoesHere!B1081-(AH$2*(DataGoesHere!A1081-1))))</f>
        <v/>
      </c>
      <c r="DB1081" s="19" t="str">
        <f>IF(DataGoesHere!B1081="","",IF(AO$9="No",DataGoesHere!B1081,DataGoesHere!B1081/CX1081))</f>
        <v/>
      </c>
      <c r="DC1081" s="19" t="str">
        <f>IF(DataGoesHere!B1081="","",IF(AO$9="No",DA1081,DA1081/CX1081))</f>
        <v/>
      </c>
      <c r="DD1081" s="293" t="str">
        <f>IF(CZ1081="",IF(COUNTIF(DD$2:DD1080,"Forecast")&lt;Output!E$43,"Forecast",""),"Actual")</f>
        <v/>
      </c>
      <c r="DF1081" s="19" t="str">
        <f>IF(DataGoesHere!B1080="",IF(DD1081="Forecast",(Output!$E$47*IntermediateCalcs!DH1080)+((1-Output!$E$47)*IntermediateCalcs!DF1080),""),(Output!$E$47*IntermediateCalcs!DB1080)+((1-Output!$E$47)*IntermediateCalcs!DF1080))</f>
        <v/>
      </c>
      <c r="DG1081" s="19" t="str">
        <f>IF(DataGoesHere!B1080="",IF(DD1081="Forecast",(Output!$G$47*(IntermediateCalcs!DF1081-IntermediateCalcs!DF1080))+((1-Output!$G$47)*IntermediateCalcs!DG1080),""),(Output!$G$47*(IntermediateCalcs!DF1081-IntermediateCalcs!DF1080))+((1-Output!$G$47)*IntermediateCalcs!DG1080))</f>
        <v/>
      </c>
      <c r="DH1081" s="19" t="str">
        <f>IF(DataGoesHere!B1080="",IF(DD1081="Forecast",DF1081+DG1081,""),DF1081+DG1081)</f>
        <v/>
      </c>
      <c r="DI1081" s="274" t="str">
        <f>IF(DH1081="","",IF(IntermediateCalcs!$AO$9="Yes",IntermediateCalcs!DH1081*$CX1081,IntermediateCalcs!DH1081))</f>
        <v/>
      </c>
      <c r="DJ1081" s="250" t="str">
        <f>IF(DataGoesHere!$B1081="","",($CZ1081-DI1081))</f>
        <v/>
      </c>
      <c r="DK1081" s="250" t="str">
        <f>IF(DataGoesHere!$B1081="","",ABS($CZ1081-DI1081))</f>
        <v/>
      </c>
      <c r="DL1081" s="250" t="str">
        <f>IF(DataGoesHere!$B1081="","",DK1081^2)</f>
        <v/>
      </c>
      <c r="DM1081" s="249" t="str">
        <f>IF(DataGoesHere!$B1081="","",DK1081/$CZ1081)</f>
        <v/>
      </c>
      <c r="DN1081" s="250" t="str">
        <f>IF(DataGoesHere!$B1081="","",SUM(DJ$2:DJ1081)/AVERAGE(DK:DK))</f>
        <v/>
      </c>
      <c r="DP1081" s="19" t="str">
        <f>IF(DataGoesHere!B1081="",IF($DD1081="Forecast",(Output!E$48*IntermediateCalcs!CY1081)+Output!G$48,""),(Output!E$48*IntermediateCalcs!CY1081)+Output!G$48)</f>
        <v/>
      </c>
      <c r="DQ1081" s="274" t="str">
        <f>IF(DP1081="","",IF(IntermediateCalcs!$AO$9="Yes",IntermediateCalcs!DP1081*$CX1081,IntermediateCalcs!DP1081))</f>
        <v/>
      </c>
      <c r="DR1081" s="250" t="str">
        <f>IF(DataGoesHere!$B1081="","",($CZ1081-DQ1081))</f>
        <v/>
      </c>
      <c r="DS1081" s="250" t="str">
        <f>IF(DataGoesHere!$B1081="","",ABS($CZ1081-DQ1081))</f>
        <v/>
      </c>
      <c r="DT1081" s="250" t="str">
        <f>IF(DataGoesHere!$B1081="","",DS1081^2)</f>
        <v/>
      </c>
      <c r="DU1081" s="249" t="str">
        <f>IF(DataGoesHere!$B1081="","",DS1081/$CZ1081)</f>
        <v/>
      </c>
      <c r="DV1081" s="250" t="str">
        <f>IF(DataGoesHere!$B1081="","",SUM(DR$2:DR1081)/AVERAGE(DS:DS))</f>
        <v/>
      </c>
      <c r="DX1081" s="19" t="str">
        <f>IF(DataGoesHere!$B1080="","",(DB1075*(Output!$O$49/Output!$P$49))+(IntermediateCalcs!DB1076*(Output!$M$49/Output!$P$49))+(IntermediateCalcs!DB1077*(Output!$K$49/Output!$P$49))+(DB1078*(Output!$I$49/Output!$P$49))+(IntermediateCalcs!DB1079*(Output!$G$49/Output!$P$49))+(IntermediateCalcs!DB1080*(Output!$E$49/Output!$P$49)))</f>
        <v/>
      </c>
      <c r="DY1081" s="274" t="str">
        <f>IF(DX1081="","",IF(IntermediateCalcs!$AO$9="Yes",IntermediateCalcs!DX1081*$CX1081,IntermediateCalcs!DX1081))</f>
        <v/>
      </c>
      <c r="DZ1081" s="250" t="str">
        <f>IF(DataGoesHere!$B1081="","",($CZ1081-DY1081))</f>
        <v/>
      </c>
      <c r="EA1081" s="250" t="str">
        <f>IF(DataGoesHere!$B1081="","",ABS($CZ1081-DY1081))</f>
        <v/>
      </c>
      <c r="EB1081" s="250" t="str">
        <f>IF(DataGoesHere!$B1081="","",EA1081^2)</f>
        <v/>
      </c>
      <c r="EC1081" s="249" t="str">
        <f>IF(DataGoesHere!$B1081="","",EA1081/$CZ1081)</f>
        <v/>
      </c>
      <c r="ED1081" s="250" t="str">
        <f>IF(DataGoesHere!$B1081="","",SUM(DZ$2:DZ1081)/AVERAGE(EA:EA))</f>
        <v/>
      </c>
    </row>
    <row r="1082" spans="20:134" x14ac:dyDescent="0.2">
      <c r="T1082" s="244" t="str">
        <f>IF(DataGoesHere!$B1082="","",(DataGoesHere!$B1082/SUM(DataGoesHere!$B1082:'DataGoesHere'!$B1093)))</f>
        <v/>
      </c>
      <c r="U1082" s="238"/>
      <c r="V1082" s="238"/>
      <c r="W1082" s="238"/>
      <c r="X1082" s="238"/>
      <c r="Y1082" s="238"/>
      <c r="Z1082" s="238"/>
      <c r="AA1082" s="238"/>
      <c r="AB1082" s="238"/>
      <c r="AC1082" s="238"/>
      <c r="AD1082" s="238"/>
      <c r="AE1082" s="239"/>
      <c r="CV1082" s="310" t="str">
        <f>IF(DataGoesHere!B1082="","",DataGoesHere!A1082)</f>
        <v/>
      </c>
      <c r="CW1082" s="271">
        <f t="shared" ca="1" si="40"/>
        <v>1</v>
      </c>
      <c r="CX1082" s="272">
        <f t="shared" ca="1" si="41"/>
        <v>1.3236179355303281</v>
      </c>
      <c r="CY1082" s="266">
        <f>DataGoesHere!A1082</f>
        <v>1081</v>
      </c>
      <c r="CZ1082" s="19" t="str">
        <f>IF(DataGoesHere!B1082="","",DataGoesHere!B1082)</f>
        <v/>
      </c>
      <c r="DA1082" s="19" t="str">
        <f>IF(DataGoesHere!B1082="","",IF(AH$5="No",DataGoesHere!B1082,DataGoesHere!B1082-(AH$2*(DataGoesHere!A1082-1))))</f>
        <v/>
      </c>
      <c r="DB1082" s="19" t="str">
        <f>IF(DataGoesHere!B1082="","",IF(AO$9="No",DataGoesHere!B1082,DataGoesHere!B1082/CX1082))</f>
        <v/>
      </c>
      <c r="DC1082" s="19" t="str">
        <f>IF(DataGoesHere!B1082="","",IF(AO$9="No",DA1082,DA1082/CX1082))</f>
        <v/>
      </c>
      <c r="DD1082" s="293" t="str">
        <f>IF(CZ1082="",IF(COUNTIF(DD$2:DD1081,"Forecast")&lt;Output!E$43,"Forecast",""),"Actual")</f>
        <v/>
      </c>
      <c r="DF1082" s="19" t="str">
        <f>IF(DataGoesHere!B1081="",IF(DD1082="Forecast",(Output!$E$47*IntermediateCalcs!DH1081)+((1-Output!$E$47)*IntermediateCalcs!DF1081),""),(Output!$E$47*IntermediateCalcs!DB1081)+((1-Output!$E$47)*IntermediateCalcs!DF1081))</f>
        <v/>
      </c>
      <c r="DG1082" s="19" t="str">
        <f>IF(DataGoesHere!B1081="",IF(DD1082="Forecast",(Output!$G$47*(IntermediateCalcs!DF1082-IntermediateCalcs!DF1081))+((1-Output!$G$47)*IntermediateCalcs!DG1081),""),(Output!$G$47*(IntermediateCalcs!DF1082-IntermediateCalcs!DF1081))+((1-Output!$G$47)*IntermediateCalcs!DG1081))</f>
        <v/>
      </c>
      <c r="DH1082" s="19" t="str">
        <f>IF(DataGoesHere!B1081="",IF(DD1082="Forecast",DF1082+DG1082,""),DF1082+DG1082)</f>
        <v/>
      </c>
      <c r="DI1082" s="274" t="str">
        <f>IF(DH1082="","",IF(IntermediateCalcs!$AO$9="Yes",IntermediateCalcs!DH1082*$CX1082,IntermediateCalcs!DH1082))</f>
        <v/>
      </c>
      <c r="DJ1082" s="250" t="str">
        <f>IF(DataGoesHere!$B1082="","",($CZ1082-DI1082))</f>
        <v/>
      </c>
      <c r="DK1082" s="250" t="str">
        <f>IF(DataGoesHere!$B1082="","",ABS($CZ1082-DI1082))</f>
        <v/>
      </c>
      <c r="DL1082" s="250" t="str">
        <f>IF(DataGoesHere!$B1082="","",DK1082^2)</f>
        <v/>
      </c>
      <c r="DM1082" s="249" t="str">
        <f>IF(DataGoesHere!$B1082="","",DK1082/$CZ1082)</f>
        <v/>
      </c>
      <c r="DN1082" s="250" t="str">
        <f>IF(DataGoesHere!$B1082="","",SUM(DJ$2:DJ1082)/AVERAGE(DK:DK))</f>
        <v/>
      </c>
      <c r="DP1082" s="19" t="str">
        <f>IF(DataGoesHere!B1082="",IF($DD1082="Forecast",(Output!E$48*IntermediateCalcs!CY1082)+Output!G$48,""),(Output!E$48*IntermediateCalcs!CY1082)+Output!G$48)</f>
        <v/>
      </c>
      <c r="DQ1082" s="274" t="str">
        <f>IF(DP1082="","",IF(IntermediateCalcs!$AO$9="Yes",IntermediateCalcs!DP1082*$CX1082,IntermediateCalcs!DP1082))</f>
        <v/>
      </c>
      <c r="DR1082" s="250" t="str">
        <f>IF(DataGoesHere!$B1082="","",($CZ1082-DQ1082))</f>
        <v/>
      </c>
      <c r="DS1082" s="250" t="str">
        <f>IF(DataGoesHere!$B1082="","",ABS($CZ1082-DQ1082))</f>
        <v/>
      </c>
      <c r="DT1082" s="250" t="str">
        <f>IF(DataGoesHere!$B1082="","",DS1082^2)</f>
        <v/>
      </c>
      <c r="DU1082" s="249" t="str">
        <f>IF(DataGoesHere!$B1082="","",DS1082/$CZ1082)</f>
        <v/>
      </c>
      <c r="DV1082" s="250" t="str">
        <f>IF(DataGoesHere!$B1082="","",SUM(DR$2:DR1082)/AVERAGE(DS:DS))</f>
        <v/>
      </c>
      <c r="DX1082" s="19" t="str">
        <f>IF(DataGoesHere!$B1081="","",(DB1076*(Output!$O$49/Output!$P$49))+(IntermediateCalcs!DB1077*(Output!$M$49/Output!$P$49))+(IntermediateCalcs!DB1078*(Output!$K$49/Output!$P$49))+(DB1079*(Output!$I$49/Output!$P$49))+(IntermediateCalcs!DB1080*(Output!$G$49/Output!$P$49))+(IntermediateCalcs!DB1081*(Output!$E$49/Output!$P$49)))</f>
        <v/>
      </c>
      <c r="DY1082" s="274" t="str">
        <f>IF(DX1082="","",IF(IntermediateCalcs!$AO$9="Yes",IntermediateCalcs!DX1082*$CX1082,IntermediateCalcs!DX1082))</f>
        <v/>
      </c>
      <c r="DZ1082" s="250" t="str">
        <f>IF(DataGoesHere!$B1082="","",($CZ1082-DY1082))</f>
        <v/>
      </c>
      <c r="EA1082" s="250" t="str">
        <f>IF(DataGoesHere!$B1082="","",ABS($CZ1082-DY1082))</f>
        <v/>
      </c>
      <c r="EB1082" s="250" t="str">
        <f>IF(DataGoesHere!$B1082="","",EA1082^2)</f>
        <v/>
      </c>
      <c r="EC1082" s="249" t="str">
        <f>IF(DataGoesHere!$B1082="","",EA1082/$CZ1082)</f>
        <v/>
      </c>
      <c r="ED1082" s="250" t="str">
        <f>IF(DataGoesHere!$B1082="","",SUM(DZ$2:DZ1082)/AVERAGE(EA:EA))</f>
        <v/>
      </c>
    </row>
    <row r="1083" spans="20:134" x14ac:dyDescent="0.2">
      <c r="T1083" s="240"/>
      <c r="U1083" s="245" t="str">
        <f>IF(DataGoesHere!$B1083="","",(DataGoesHere!$B1083/SUM(DataGoesHere!$B1083:'DataGoesHere'!$B1093)))</f>
        <v/>
      </c>
      <c r="V1083" s="86"/>
      <c r="W1083" s="86"/>
      <c r="X1083" s="86"/>
      <c r="Y1083" s="86"/>
      <c r="Z1083" s="86"/>
      <c r="AA1083" s="86"/>
      <c r="AB1083" s="86"/>
      <c r="AC1083" s="86"/>
      <c r="AD1083" s="86"/>
      <c r="AE1083" s="241"/>
      <c r="CV1083" s="310" t="str">
        <f>IF(DataGoesHere!B1083="","",DataGoesHere!A1083)</f>
        <v/>
      </c>
      <c r="CW1083" s="271">
        <f t="shared" ca="1" si="40"/>
        <v>2</v>
      </c>
      <c r="CX1083" s="272">
        <f t="shared" ca="1" si="41"/>
        <v>0.80574490527728204</v>
      </c>
      <c r="CY1083" s="266">
        <f>DataGoesHere!A1083</f>
        <v>1082</v>
      </c>
      <c r="CZ1083" s="19" t="str">
        <f>IF(DataGoesHere!B1083="","",DataGoesHere!B1083)</f>
        <v/>
      </c>
      <c r="DA1083" s="19" t="str">
        <f>IF(DataGoesHere!B1083="","",IF(AH$5="No",DataGoesHere!B1083,DataGoesHere!B1083-(AH$2*(DataGoesHere!A1083-1))))</f>
        <v/>
      </c>
      <c r="DB1083" s="19" t="str">
        <f>IF(DataGoesHere!B1083="","",IF(AO$9="No",DataGoesHere!B1083,DataGoesHere!B1083/CX1083))</f>
        <v/>
      </c>
      <c r="DC1083" s="19" t="str">
        <f>IF(DataGoesHere!B1083="","",IF(AO$9="No",DA1083,DA1083/CX1083))</f>
        <v/>
      </c>
      <c r="DD1083" s="293" t="str">
        <f>IF(CZ1083="",IF(COUNTIF(DD$2:DD1082,"Forecast")&lt;Output!E$43,"Forecast",""),"Actual")</f>
        <v/>
      </c>
      <c r="DF1083" s="19" t="str">
        <f>IF(DataGoesHere!B1082="",IF(DD1083="Forecast",(Output!$E$47*IntermediateCalcs!DH1082)+((1-Output!$E$47)*IntermediateCalcs!DF1082),""),(Output!$E$47*IntermediateCalcs!DB1082)+((1-Output!$E$47)*IntermediateCalcs!DF1082))</f>
        <v/>
      </c>
      <c r="DG1083" s="19" t="str">
        <f>IF(DataGoesHere!B1082="",IF(DD1083="Forecast",(Output!$G$47*(IntermediateCalcs!DF1083-IntermediateCalcs!DF1082))+((1-Output!$G$47)*IntermediateCalcs!DG1082),""),(Output!$G$47*(IntermediateCalcs!DF1083-IntermediateCalcs!DF1082))+((1-Output!$G$47)*IntermediateCalcs!DG1082))</f>
        <v/>
      </c>
      <c r="DH1083" s="19" t="str">
        <f>IF(DataGoesHere!B1082="",IF(DD1083="Forecast",DF1083+DG1083,""),DF1083+DG1083)</f>
        <v/>
      </c>
      <c r="DI1083" s="274" t="str">
        <f>IF(DH1083="","",IF(IntermediateCalcs!$AO$9="Yes",IntermediateCalcs!DH1083*$CX1083,IntermediateCalcs!DH1083))</f>
        <v/>
      </c>
      <c r="DJ1083" s="250" t="str">
        <f>IF(DataGoesHere!$B1083="","",($CZ1083-DI1083))</f>
        <v/>
      </c>
      <c r="DK1083" s="250" t="str">
        <f>IF(DataGoesHere!$B1083="","",ABS($CZ1083-DI1083))</f>
        <v/>
      </c>
      <c r="DL1083" s="250" t="str">
        <f>IF(DataGoesHere!$B1083="","",DK1083^2)</f>
        <v/>
      </c>
      <c r="DM1083" s="249" t="str">
        <f>IF(DataGoesHere!$B1083="","",DK1083/$CZ1083)</f>
        <v/>
      </c>
      <c r="DN1083" s="250" t="str">
        <f>IF(DataGoesHere!$B1083="","",SUM(DJ$2:DJ1083)/AVERAGE(DK:DK))</f>
        <v/>
      </c>
      <c r="DP1083" s="19" t="str">
        <f>IF(DataGoesHere!B1083="",IF($DD1083="Forecast",(Output!E$48*IntermediateCalcs!CY1083)+Output!G$48,""),(Output!E$48*IntermediateCalcs!CY1083)+Output!G$48)</f>
        <v/>
      </c>
      <c r="DQ1083" s="274" t="str">
        <f>IF(DP1083="","",IF(IntermediateCalcs!$AO$9="Yes",IntermediateCalcs!DP1083*$CX1083,IntermediateCalcs!DP1083))</f>
        <v/>
      </c>
      <c r="DR1083" s="250" t="str">
        <f>IF(DataGoesHere!$B1083="","",($CZ1083-DQ1083))</f>
        <v/>
      </c>
      <c r="DS1083" s="250" t="str">
        <f>IF(DataGoesHere!$B1083="","",ABS($CZ1083-DQ1083))</f>
        <v/>
      </c>
      <c r="DT1083" s="250" t="str">
        <f>IF(DataGoesHere!$B1083="","",DS1083^2)</f>
        <v/>
      </c>
      <c r="DU1083" s="249" t="str">
        <f>IF(DataGoesHere!$B1083="","",DS1083/$CZ1083)</f>
        <v/>
      </c>
      <c r="DV1083" s="250" t="str">
        <f>IF(DataGoesHere!$B1083="","",SUM(DR$2:DR1083)/AVERAGE(DS:DS))</f>
        <v/>
      </c>
      <c r="DX1083" s="19" t="str">
        <f>IF(DataGoesHere!$B1082="","",(DB1077*(Output!$O$49/Output!$P$49))+(IntermediateCalcs!DB1078*(Output!$M$49/Output!$P$49))+(IntermediateCalcs!DB1079*(Output!$K$49/Output!$P$49))+(DB1080*(Output!$I$49/Output!$P$49))+(IntermediateCalcs!DB1081*(Output!$G$49/Output!$P$49))+(IntermediateCalcs!DB1082*(Output!$E$49/Output!$P$49)))</f>
        <v/>
      </c>
      <c r="DY1083" s="274" t="str">
        <f>IF(DX1083="","",IF(IntermediateCalcs!$AO$9="Yes",IntermediateCalcs!DX1083*$CX1083,IntermediateCalcs!DX1083))</f>
        <v/>
      </c>
      <c r="DZ1083" s="250" t="str">
        <f>IF(DataGoesHere!$B1083="","",($CZ1083-DY1083))</f>
        <v/>
      </c>
      <c r="EA1083" s="250" t="str">
        <f>IF(DataGoesHere!$B1083="","",ABS($CZ1083-DY1083))</f>
        <v/>
      </c>
      <c r="EB1083" s="250" t="str">
        <f>IF(DataGoesHere!$B1083="","",EA1083^2)</f>
        <v/>
      </c>
      <c r="EC1083" s="249" t="str">
        <f>IF(DataGoesHere!$B1083="","",EA1083/$CZ1083)</f>
        <v/>
      </c>
      <c r="ED1083" s="250" t="str">
        <f>IF(DataGoesHere!$B1083="","",SUM(DZ$2:DZ1083)/AVERAGE(EA:EA))</f>
        <v/>
      </c>
    </row>
    <row r="1084" spans="20:134" x14ac:dyDescent="0.2">
      <c r="T1084" s="240"/>
      <c r="U1084" s="86"/>
      <c r="V1084" s="245" t="str">
        <f>IF(DataGoesHere!$B1084="","",(DataGoesHere!$B1084/SUM(DataGoesHere!$B1082:'DataGoesHere'!$B1093)))</f>
        <v/>
      </c>
      <c r="W1084" s="86"/>
      <c r="X1084" s="86"/>
      <c r="Y1084" s="86"/>
      <c r="Z1084" s="86"/>
      <c r="AA1084" s="86"/>
      <c r="AB1084" s="86"/>
      <c r="AC1084" s="86"/>
      <c r="AD1084" s="86"/>
      <c r="AE1084" s="241"/>
      <c r="CV1084" s="310" t="str">
        <f>IF(DataGoesHere!B1084="","",DataGoesHere!A1084)</f>
        <v/>
      </c>
      <c r="CW1084" s="271">
        <f t="shared" ca="1" si="40"/>
        <v>3</v>
      </c>
      <c r="CX1084" s="272">
        <f t="shared" ca="1" si="41"/>
        <v>0.79862940076451561</v>
      </c>
      <c r="CY1084" s="266">
        <f>DataGoesHere!A1084</f>
        <v>1083</v>
      </c>
      <c r="CZ1084" s="19" t="str">
        <f>IF(DataGoesHere!B1084="","",DataGoesHere!B1084)</f>
        <v/>
      </c>
      <c r="DA1084" s="19" t="str">
        <f>IF(DataGoesHere!B1084="","",IF(AH$5="No",DataGoesHere!B1084,DataGoesHere!B1084-(AH$2*(DataGoesHere!A1084-1))))</f>
        <v/>
      </c>
      <c r="DB1084" s="19" t="str">
        <f>IF(DataGoesHere!B1084="","",IF(AO$9="No",DataGoesHere!B1084,DataGoesHere!B1084/CX1084))</f>
        <v/>
      </c>
      <c r="DC1084" s="19" t="str">
        <f>IF(DataGoesHere!B1084="","",IF(AO$9="No",DA1084,DA1084/CX1084))</f>
        <v/>
      </c>
      <c r="DD1084" s="293" t="str">
        <f>IF(CZ1084="",IF(COUNTIF(DD$2:DD1083,"Forecast")&lt;Output!E$43,"Forecast",""),"Actual")</f>
        <v/>
      </c>
      <c r="DF1084" s="19" t="str">
        <f>IF(DataGoesHere!B1083="",IF(DD1084="Forecast",(Output!$E$47*IntermediateCalcs!DH1083)+((1-Output!$E$47)*IntermediateCalcs!DF1083),""),(Output!$E$47*IntermediateCalcs!DB1083)+((1-Output!$E$47)*IntermediateCalcs!DF1083))</f>
        <v/>
      </c>
      <c r="DG1084" s="19" t="str">
        <f>IF(DataGoesHere!B1083="",IF(DD1084="Forecast",(Output!$G$47*(IntermediateCalcs!DF1084-IntermediateCalcs!DF1083))+((1-Output!$G$47)*IntermediateCalcs!DG1083),""),(Output!$G$47*(IntermediateCalcs!DF1084-IntermediateCalcs!DF1083))+((1-Output!$G$47)*IntermediateCalcs!DG1083))</f>
        <v/>
      </c>
      <c r="DH1084" s="19" t="str">
        <f>IF(DataGoesHere!B1083="",IF(DD1084="Forecast",DF1084+DG1084,""),DF1084+DG1084)</f>
        <v/>
      </c>
      <c r="DI1084" s="274" t="str">
        <f>IF(DH1084="","",IF(IntermediateCalcs!$AO$9="Yes",IntermediateCalcs!DH1084*$CX1084,IntermediateCalcs!DH1084))</f>
        <v/>
      </c>
      <c r="DJ1084" s="250" t="str">
        <f>IF(DataGoesHere!$B1084="","",($CZ1084-DI1084))</f>
        <v/>
      </c>
      <c r="DK1084" s="250" t="str">
        <f>IF(DataGoesHere!$B1084="","",ABS($CZ1084-DI1084))</f>
        <v/>
      </c>
      <c r="DL1084" s="250" t="str">
        <f>IF(DataGoesHere!$B1084="","",DK1084^2)</f>
        <v/>
      </c>
      <c r="DM1084" s="249" t="str">
        <f>IF(DataGoesHere!$B1084="","",DK1084/$CZ1084)</f>
        <v/>
      </c>
      <c r="DN1084" s="250" t="str">
        <f>IF(DataGoesHere!$B1084="","",SUM(DJ$2:DJ1084)/AVERAGE(DK:DK))</f>
        <v/>
      </c>
      <c r="DP1084" s="19" t="str">
        <f>IF(DataGoesHere!B1084="",IF($DD1084="Forecast",(Output!E$48*IntermediateCalcs!CY1084)+Output!G$48,""),(Output!E$48*IntermediateCalcs!CY1084)+Output!G$48)</f>
        <v/>
      </c>
      <c r="DQ1084" s="274" t="str">
        <f>IF(DP1084="","",IF(IntermediateCalcs!$AO$9="Yes",IntermediateCalcs!DP1084*$CX1084,IntermediateCalcs!DP1084))</f>
        <v/>
      </c>
      <c r="DR1084" s="250" t="str">
        <f>IF(DataGoesHere!$B1084="","",($CZ1084-DQ1084))</f>
        <v/>
      </c>
      <c r="DS1084" s="250" t="str">
        <f>IF(DataGoesHere!$B1084="","",ABS($CZ1084-DQ1084))</f>
        <v/>
      </c>
      <c r="DT1084" s="250" t="str">
        <f>IF(DataGoesHere!$B1084="","",DS1084^2)</f>
        <v/>
      </c>
      <c r="DU1084" s="249" t="str">
        <f>IF(DataGoesHere!$B1084="","",DS1084/$CZ1084)</f>
        <v/>
      </c>
      <c r="DV1084" s="250" t="str">
        <f>IF(DataGoesHere!$B1084="","",SUM(DR$2:DR1084)/AVERAGE(DS:DS))</f>
        <v/>
      </c>
      <c r="DX1084" s="19" t="str">
        <f>IF(DataGoesHere!$B1083="","",(DB1078*(Output!$O$49/Output!$P$49))+(IntermediateCalcs!DB1079*(Output!$M$49/Output!$P$49))+(IntermediateCalcs!DB1080*(Output!$K$49/Output!$P$49))+(DB1081*(Output!$I$49/Output!$P$49))+(IntermediateCalcs!DB1082*(Output!$G$49/Output!$P$49))+(IntermediateCalcs!DB1083*(Output!$E$49/Output!$P$49)))</f>
        <v/>
      </c>
      <c r="DY1084" s="274" t="str">
        <f>IF(DX1084="","",IF(IntermediateCalcs!$AO$9="Yes",IntermediateCalcs!DX1084*$CX1084,IntermediateCalcs!DX1084))</f>
        <v/>
      </c>
      <c r="DZ1084" s="250" t="str">
        <f>IF(DataGoesHere!$B1084="","",($CZ1084-DY1084))</f>
        <v/>
      </c>
      <c r="EA1084" s="250" t="str">
        <f>IF(DataGoesHere!$B1084="","",ABS($CZ1084-DY1084))</f>
        <v/>
      </c>
      <c r="EB1084" s="250" t="str">
        <f>IF(DataGoesHere!$B1084="","",EA1084^2)</f>
        <v/>
      </c>
      <c r="EC1084" s="249" t="str">
        <f>IF(DataGoesHere!$B1084="","",EA1084/$CZ1084)</f>
        <v/>
      </c>
      <c r="ED1084" s="250" t="str">
        <f>IF(DataGoesHere!$B1084="","",SUM(DZ$2:DZ1084)/AVERAGE(EA:EA))</f>
        <v/>
      </c>
    </row>
    <row r="1085" spans="20:134" x14ac:dyDescent="0.2">
      <c r="T1085" s="240"/>
      <c r="U1085" s="86"/>
      <c r="V1085" s="86"/>
      <c r="W1085" s="245" t="str">
        <f>IF(DataGoesHere!$B1085="","",(DataGoesHere!$B1085/SUM(DataGoesHere!$B1082:'DataGoesHere'!$B1093)))</f>
        <v/>
      </c>
      <c r="X1085" s="86"/>
      <c r="Y1085" s="86"/>
      <c r="Z1085" s="86"/>
      <c r="AA1085" s="86"/>
      <c r="AB1085" s="86"/>
      <c r="AC1085" s="86"/>
      <c r="AD1085" s="86"/>
      <c r="AE1085" s="241"/>
      <c r="CV1085" s="310" t="str">
        <f>IF(DataGoesHere!B1085="","",DataGoesHere!A1085)</f>
        <v/>
      </c>
      <c r="CW1085" s="271">
        <f t="shared" ca="1" si="40"/>
        <v>4</v>
      </c>
      <c r="CX1085" s="272">
        <f t="shared" ca="1" si="41"/>
        <v>1.0149292433706087</v>
      </c>
      <c r="CY1085" s="266">
        <f>DataGoesHere!A1085</f>
        <v>1084</v>
      </c>
      <c r="CZ1085" s="19" t="str">
        <f>IF(DataGoesHere!B1085="","",DataGoesHere!B1085)</f>
        <v/>
      </c>
      <c r="DA1085" s="19" t="str">
        <f>IF(DataGoesHere!B1085="","",IF(AH$5="No",DataGoesHere!B1085,DataGoesHere!B1085-(AH$2*(DataGoesHere!A1085-1))))</f>
        <v/>
      </c>
      <c r="DB1085" s="19" t="str">
        <f>IF(DataGoesHere!B1085="","",IF(AO$9="No",DataGoesHere!B1085,DataGoesHere!B1085/CX1085))</f>
        <v/>
      </c>
      <c r="DC1085" s="19" t="str">
        <f>IF(DataGoesHere!B1085="","",IF(AO$9="No",DA1085,DA1085/CX1085))</f>
        <v/>
      </c>
      <c r="DD1085" s="293" t="str">
        <f>IF(CZ1085="",IF(COUNTIF(DD$2:DD1084,"Forecast")&lt;Output!E$43,"Forecast",""),"Actual")</f>
        <v/>
      </c>
      <c r="DF1085" s="19" t="str">
        <f>IF(DataGoesHere!B1084="",IF(DD1085="Forecast",(Output!$E$47*IntermediateCalcs!DH1084)+((1-Output!$E$47)*IntermediateCalcs!DF1084),""),(Output!$E$47*IntermediateCalcs!DB1084)+((1-Output!$E$47)*IntermediateCalcs!DF1084))</f>
        <v/>
      </c>
      <c r="DG1085" s="19" t="str">
        <f>IF(DataGoesHere!B1084="",IF(DD1085="Forecast",(Output!$G$47*(IntermediateCalcs!DF1085-IntermediateCalcs!DF1084))+((1-Output!$G$47)*IntermediateCalcs!DG1084),""),(Output!$G$47*(IntermediateCalcs!DF1085-IntermediateCalcs!DF1084))+((1-Output!$G$47)*IntermediateCalcs!DG1084))</f>
        <v/>
      </c>
      <c r="DH1085" s="19" t="str">
        <f>IF(DataGoesHere!B1084="",IF(DD1085="Forecast",DF1085+DG1085,""),DF1085+DG1085)</f>
        <v/>
      </c>
      <c r="DI1085" s="274" t="str">
        <f>IF(DH1085="","",IF(IntermediateCalcs!$AO$9="Yes",IntermediateCalcs!DH1085*$CX1085,IntermediateCalcs!DH1085))</f>
        <v/>
      </c>
      <c r="DJ1085" s="250" t="str">
        <f>IF(DataGoesHere!$B1085="","",($CZ1085-DI1085))</f>
        <v/>
      </c>
      <c r="DK1085" s="250" t="str">
        <f>IF(DataGoesHere!$B1085="","",ABS($CZ1085-DI1085))</f>
        <v/>
      </c>
      <c r="DL1085" s="250" t="str">
        <f>IF(DataGoesHere!$B1085="","",DK1085^2)</f>
        <v/>
      </c>
      <c r="DM1085" s="249" t="str">
        <f>IF(DataGoesHere!$B1085="","",DK1085/$CZ1085)</f>
        <v/>
      </c>
      <c r="DN1085" s="250" t="str">
        <f>IF(DataGoesHere!$B1085="","",SUM(DJ$2:DJ1085)/AVERAGE(DK:DK))</f>
        <v/>
      </c>
      <c r="DP1085" s="19" t="str">
        <f>IF(DataGoesHere!B1085="",IF($DD1085="Forecast",(Output!E$48*IntermediateCalcs!CY1085)+Output!G$48,""),(Output!E$48*IntermediateCalcs!CY1085)+Output!G$48)</f>
        <v/>
      </c>
      <c r="DQ1085" s="274" t="str">
        <f>IF(DP1085="","",IF(IntermediateCalcs!$AO$9="Yes",IntermediateCalcs!DP1085*$CX1085,IntermediateCalcs!DP1085))</f>
        <v/>
      </c>
      <c r="DR1085" s="250" t="str">
        <f>IF(DataGoesHere!$B1085="","",($CZ1085-DQ1085))</f>
        <v/>
      </c>
      <c r="DS1085" s="250" t="str">
        <f>IF(DataGoesHere!$B1085="","",ABS($CZ1085-DQ1085))</f>
        <v/>
      </c>
      <c r="DT1085" s="250" t="str">
        <f>IF(DataGoesHere!$B1085="","",DS1085^2)</f>
        <v/>
      </c>
      <c r="DU1085" s="249" t="str">
        <f>IF(DataGoesHere!$B1085="","",DS1085/$CZ1085)</f>
        <v/>
      </c>
      <c r="DV1085" s="250" t="str">
        <f>IF(DataGoesHere!$B1085="","",SUM(DR$2:DR1085)/AVERAGE(DS:DS))</f>
        <v/>
      </c>
      <c r="DX1085" s="19" t="str">
        <f>IF(DataGoesHere!$B1084="","",(DB1079*(Output!$O$49/Output!$P$49))+(IntermediateCalcs!DB1080*(Output!$M$49/Output!$P$49))+(IntermediateCalcs!DB1081*(Output!$K$49/Output!$P$49))+(DB1082*(Output!$I$49/Output!$P$49))+(IntermediateCalcs!DB1083*(Output!$G$49/Output!$P$49))+(IntermediateCalcs!DB1084*(Output!$E$49/Output!$P$49)))</f>
        <v/>
      </c>
      <c r="DY1085" s="274" t="str">
        <f>IF(DX1085="","",IF(IntermediateCalcs!$AO$9="Yes",IntermediateCalcs!DX1085*$CX1085,IntermediateCalcs!DX1085))</f>
        <v/>
      </c>
      <c r="DZ1085" s="250" t="str">
        <f>IF(DataGoesHere!$B1085="","",($CZ1085-DY1085))</f>
        <v/>
      </c>
      <c r="EA1085" s="250" t="str">
        <f>IF(DataGoesHere!$B1085="","",ABS($CZ1085-DY1085))</f>
        <v/>
      </c>
      <c r="EB1085" s="250" t="str">
        <f>IF(DataGoesHere!$B1085="","",EA1085^2)</f>
        <v/>
      </c>
      <c r="EC1085" s="249" t="str">
        <f>IF(DataGoesHere!$B1085="","",EA1085/$CZ1085)</f>
        <v/>
      </c>
      <c r="ED1085" s="250" t="str">
        <f>IF(DataGoesHere!$B1085="","",SUM(DZ$2:DZ1085)/AVERAGE(EA:EA))</f>
        <v/>
      </c>
    </row>
    <row r="1086" spans="20:134" x14ac:dyDescent="0.2">
      <c r="T1086" s="240"/>
      <c r="U1086" s="86"/>
      <c r="V1086" s="86"/>
      <c r="W1086" s="86"/>
      <c r="X1086" s="245" t="str">
        <f>IF(DataGoesHere!$B1086="","",(DataGoesHere!$B1086/SUM(DataGoesHere!$B1082:'DataGoesHere'!$B1093)))</f>
        <v/>
      </c>
      <c r="Y1086" s="86"/>
      <c r="Z1086" s="86"/>
      <c r="AA1086" s="86"/>
      <c r="AB1086" s="86"/>
      <c r="AC1086" s="86"/>
      <c r="AD1086" s="86"/>
      <c r="AE1086" s="241"/>
      <c r="CV1086" s="310" t="str">
        <f>IF(DataGoesHere!B1086="","",DataGoesHere!A1086)</f>
        <v/>
      </c>
      <c r="CW1086" s="271">
        <f t="shared" ca="1" si="40"/>
        <v>5</v>
      </c>
      <c r="CX1086" s="272">
        <f t="shared" ca="1" si="41"/>
        <v>0.97875414397996308</v>
      </c>
      <c r="CY1086" s="266">
        <f>DataGoesHere!A1086</f>
        <v>1085</v>
      </c>
      <c r="CZ1086" s="19" t="str">
        <f>IF(DataGoesHere!B1086="","",DataGoesHere!B1086)</f>
        <v/>
      </c>
      <c r="DA1086" s="19" t="str">
        <f>IF(DataGoesHere!B1086="","",IF(AH$5="No",DataGoesHere!B1086,DataGoesHere!B1086-(AH$2*(DataGoesHere!A1086-1))))</f>
        <v/>
      </c>
      <c r="DB1086" s="19" t="str">
        <f>IF(DataGoesHere!B1086="","",IF(AO$9="No",DataGoesHere!B1086,DataGoesHere!B1086/CX1086))</f>
        <v/>
      </c>
      <c r="DC1086" s="19" t="str">
        <f>IF(DataGoesHere!B1086="","",IF(AO$9="No",DA1086,DA1086/CX1086))</f>
        <v/>
      </c>
      <c r="DD1086" s="293" t="str">
        <f>IF(CZ1086="",IF(COUNTIF(DD$2:DD1085,"Forecast")&lt;Output!E$43,"Forecast",""),"Actual")</f>
        <v/>
      </c>
      <c r="DF1086" s="19" t="str">
        <f>IF(DataGoesHere!B1085="",IF(DD1086="Forecast",(Output!$E$47*IntermediateCalcs!DH1085)+((1-Output!$E$47)*IntermediateCalcs!DF1085),""),(Output!$E$47*IntermediateCalcs!DB1085)+((1-Output!$E$47)*IntermediateCalcs!DF1085))</f>
        <v/>
      </c>
      <c r="DG1086" s="19" t="str">
        <f>IF(DataGoesHere!B1085="",IF(DD1086="Forecast",(Output!$G$47*(IntermediateCalcs!DF1086-IntermediateCalcs!DF1085))+((1-Output!$G$47)*IntermediateCalcs!DG1085),""),(Output!$G$47*(IntermediateCalcs!DF1086-IntermediateCalcs!DF1085))+((1-Output!$G$47)*IntermediateCalcs!DG1085))</f>
        <v/>
      </c>
      <c r="DH1086" s="19" t="str">
        <f>IF(DataGoesHere!B1085="",IF(DD1086="Forecast",DF1086+DG1086,""),DF1086+DG1086)</f>
        <v/>
      </c>
      <c r="DI1086" s="274" t="str">
        <f>IF(DH1086="","",IF(IntermediateCalcs!$AO$9="Yes",IntermediateCalcs!DH1086*$CX1086,IntermediateCalcs!DH1086))</f>
        <v/>
      </c>
      <c r="DJ1086" s="250" t="str">
        <f>IF(DataGoesHere!$B1086="","",($CZ1086-DI1086))</f>
        <v/>
      </c>
      <c r="DK1086" s="250" t="str">
        <f>IF(DataGoesHere!$B1086="","",ABS($CZ1086-DI1086))</f>
        <v/>
      </c>
      <c r="DL1086" s="250" t="str">
        <f>IF(DataGoesHere!$B1086="","",DK1086^2)</f>
        <v/>
      </c>
      <c r="DM1086" s="249" t="str">
        <f>IF(DataGoesHere!$B1086="","",DK1086/$CZ1086)</f>
        <v/>
      </c>
      <c r="DN1086" s="250" t="str">
        <f>IF(DataGoesHere!$B1086="","",SUM(DJ$2:DJ1086)/AVERAGE(DK:DK))</f>
        <v/>
      </c>
      <c r="DP1086" s="19" t="str">
        <f>IF(DataGoesHere!B1086="",IF($DD1086="Forecast",(Output!E$48*IntermediateCalcs!CY1086)+Output!G$48,""),(Output!E$48*IntermediateCalcs!CY1086)+Output!G$48)</f>
        <v/>
      </c>
      <c r="DQ1086" s="274" t="str">
        <f>IF(DP1086="","",IF(IntermediateCalcs!$AO$9="Yes",IntermediateCalcs!DP1086*$CX1086,IntermediateCalcs!DP1086))</f>
        <v/>
      </c>
      <c r="DR1086" s="250" t="str">
        <f>IF(DataGoesHere!$B1086="","",($CZ1086-DQ1086))</f>
        <v/>
      </c>
      <c r="DS1086" s="250" t="str">
        <f>IF(DataGoesHere!$B1086="","",ABS($CZ1086-DQ1086))</f>
        <v/>
      </c>
      <c r="DT1086" s="250" t="str">
        <f>IF(DataGoesHere!$B1086="","",DS1086^2)</f>
        <v/>
      </c>
      <c r="DU1086" s="249" t="str">
        <f>IF(DataGoesHere!$B1086="","",DS1086/$CZ1086)</f>
        <v/>
      </c>
      <c r="DV1086" s="250" t="str">
        <f>IF(DataGoesHere!$B1086="","",SUM(DR$2:DR1086)/AVERAGE(DS:DS))</f>
        <v/>
      </c>
      <c r="DX1086" s="19" t="str">
        <f>IF(DataGoesHere!$B1085="","",(DB1080*(Output!$O$49/Output!$P$49))+(IntermediateCalcs!DB1081*(Output!$M$49/Output!$P$49))+(IntermediateCalcs!DB1082*(Output!$K$49/Output!$P$49))+(DB1083*(Output!$I$49/Output!$P$49))+(IntermediateCalcs!DB1084*(Output!$G$49/Output!$P$49))+(IntermediateCalcs!DB1085*(Output!$E$49/Output!$P$49)))</f>
        <v/>
      </c>
      <c r="DY1086" s="274" t="str">
        <f>IF(DX1086="","",IF(IntermediateCalcs!$AO$9="Yes",IntermediateCalcs!DX1086*$CX1086,IntermediateCalcs!DX1086))</f>
        <v/>
      </c>
      <c r="DZ1086" s="250" t="str">
        <f>IF(DataGoesHere!$B1086="","",($CZ1086-DY1086))</f>
        <v/>
      </c>
      <c r="EA1086" s="250" t="str">
        <f>IF(DataGoesHere!$B1086="","",ABS($CZ1086-DY1086))</f>
        <v/>
      </c>
      <c r="EB1086" s="250" t="str">
        <f>IF(DataGoesHere!$B1086="","",EA1086^2)</f>
        <v/>
      </c>
      <c r="EC1086" s="249" t="str">
        <f>IF(DataGoesHere!$B1086="","",EA1086/$CZ1086)</f>
        <v/>
      </c>
      <c r="ED1086" s="250" t="str">
        <f>IF(DataGoesHere!$B1086="","",SUM(DZ$2:DZ1086)/AVERAGE(EA:EA))</f>
        <v/>
      </c>
    </row>
    <row r="1087" spans="20:134" x14ac:dyDescent="0.2">
      <c r="T1087" s="240"/>
      <c r="U1087" s="86"/>
      <c r="V1087" s="86"/>
      <c r="W1087" s="86"/>
      <c r="X1087" s="86"/>
      <c r="Y1087" s="245" t="str">
        <f>IF(DataGoesHere!$B1087="","",(DataGoesHere!$B1087/SUM(DataGoesHere!$B1082:'DataGoesHere'!$B1093)))</f>
        <v/>
      </c>
      <c r="Z1087" s="86"/>
      <c r="AA1087" s="86"/>
      <c r="AB1087" s="86"/>
      <c r="AC1087" s="86"/>
      <c r="AD1087" s="86"/>
      <c r="AE1087" s="241"/>
      <c r="CV1087" s="310" t="str">
        <f>IF(DataGoesHere!B1087="","",DataGoesHere!A1087)</f>
        <v/>
      </c>
      <c r="CW1087" s="271">
        <f t="shared" ca="1" si="40"/>
        <v>6</v>
      </c>
      <c r="CX1087" s="272">
        <f t="shared" ca="1" si="41"/>
        <v>1.0779088099730167</v>
      </c>
      <c r="CY1087" s="266">
        <f>DataGoesHere!A1087</f>
        <v>1086</v>
      </c>
      <c r="CZ1087" s="19" t="str">
        <f>IF(DataGoesHere!B1087="","",DataGoesHere!B1087)</f>
        <v/>
      </c>
      <c r="DA1087" s="19" t="str">
        <f>IF(DataGoesHere!B1087="","",IF(AH$5="No",DataGoesHere!B1087,DataGoesHere!B1087-(AH$2*(DataGoesHere!A1087-1))))</f>
        <v/>
      </c>
      <c r="DB1087" s="19" t="str">
        <f>IF(DataGoesHere!B1087="","",IF(AO$9="No",DataGoesHere!B1087,DataGoesHere!B1087/CX1087))</f>
        <v/>
      </c>
      <c r="DC1087" s="19" t="str">
        <f>IF(DataGoesHere!B1087="","",IF(AO$9="No",DA1087,DA1087/CX1087))</f>
        <v/>
      </c>
      <c r="DD1087" s="293" t="str">
        <f>IF(CZ1087="",IF(COUNTIF(DD$2:DD1086,"Forecast")&lt;Output!E$43,"Forecast",""),"Actual")</f>
        <v/>
      </c>
      <c r="DF1087" s="19" t="str">
        <f>IF(DataGoesHere!B1086="",IF(DD1087="Forecast",(Output!$E$47*IntermediateCalcs!DH1086)+((1-Output!$E$47)*IntermediateCalcs!DF1086),""),(Output!$E$47*IntermediateCalcs!DB1086)+((1-Output!$E$47)*IntermediateCalcs!DF1086))</f>
        <v/>
      </c>
      <c r="DG1087" s="19" t="str">
        <f>IF(DataGoesHere!B1086="",IF(DD1087="Forecast",(Output!$G$47*(IntermediateCalcs!DF1087-IntermediateCalcs!DF1086))+((1-Output!$G$47)*IntermediateCalcs!DG1086),""),(Output!$G$47*(IntermediateCalcs!DF1087-IntermediateCalcs!DF1086))+((1-Output!$G$47)*IntermediateCalcs!DG1086))</f>
        <v/>
      </c>
      <c r="DH1087" s="19" t="str">
        <f>IF(DataGoesHere!B1086="",IF(DD1087="Forecast",DF1087+DG1087,""),DF1087+DG1087)</f>
        <v/>
      </c>
      <c r="DI1087" s="274" t="str">
        <f>IF(DH1087="","",IF(IntermediateCalcs!$AO$9="Yes",IntermediateCalcs!DH1087*$CX1087,IntermediateCalcs!DH1087))</f>
        <v/>
      </c>
      <c r="DJ1087" s="250" t="str">
        <f>IF(DataGoesHere!$B1087="","",($CZ1087-DI1087))</f>
        <v/>
      </c>
      <c r="DK1087" s="250" t="str">
        <f>IF(DataGoesHere!$B1087="","",ABS($CZ1087-DI1087))</f>
        <v/>
      </c>
      <c r="DL1087" s="250" t="str">
        <f>IF(DataGoesHere!$B1087="","",DK1087^2)</f>
        <v/>
      </c>
      <c r="DM1087" s="249" t="str">
        <f>IF(DataGoesHere!$B1087="","",DK1087/$CZ1087)</f>
        <v/>
      </c>
      <c r="DN1087" s="250" t="str">
        <f>IF(DataGoesHere!$B1087="","",SUM(DJ$2:DJ1087)/AVERAGE(DK:DK))</f>
        <v/>
      </c>
      <c r="DP1087" s="19" t="str">
        <f>IF(DataGoesHere!B1087="",IF($DD1087="Forecast",(Output!E$48*IntermediateCalcs!CY1087)+Output!G$48,""),(Output!E$48*IntermediateCalcs!CY1087)+Output!G$48)</f>
        <v/>
      </c>
      <c r="DQ1087" s="274" t="str">
        <f>IF(DP1087="","",IF(IntermediateCalcs!$AO$9="Yes",IntermediateCalcs!DP1087*$CX1087,IntermediateCalcs!DP1087))</f>
        <v/>
      </c>
      <c r="DR1087" s="250" t="str">
        <f>IF(DataGoesHere!$B1087="","",($CZ1087-DQ1087))</f>
        <v/>
      </c>
      <c r="DS1087" s="250" t="str">
        <f>IF(DataGoesHere!$B1087="","",ABS($CZ1087-DQ1087))</f>
        <v/>
      </c>
      <c r="DT1087" s="250" t="str">
        <f>IF(DataGoesHere!$B1087="","",DS1087^2)</f>
        <v/>
      </c>
      <c r="DU1087" s="249" t="str">
        <f>IF(DataGoesHere!$B1087="","",DS1087/$CZ1087)</f>
        <v/>
      </c>
      <c r="DV1087" s="250" t="str">
        <f>IF(DataGoesHere!$B1087="","",SUM(DR$2:DR1087)/AVERAGE(DS:DS))</f>
        <v/>
      </c>
      <c r="DX1087" s="19" t="str">
        <f>IF(DataGoesHere!$B1086="","",(DB1081*(Output!$O$49/Output!$P$49))+(IntermediateCalcs!DB1082*(Output!$M$49/Output!$P$49))+(IntermediateCalcs!DB1083*(Output!$K$49/Output!$P$49))+(DB1084*(Output!$I$49/Output!$P$49))+(IntermediateCalcs!DB1085*(Output!$G$49/Output!$P$49))+(IntermediateCalcs!DB1086*(Output!$E$49/Output!$P$49)))</f>
        <v/>
      </c>
      <c r="DY1087" s="274" t="str">
        <f>IF(DX1087="","",IF(IntermediateCalcs!$AO$9="Yes",IntermediateCalcs!DX1087*$CX1087,IntermediateCalcs!DX1087))</f>
        <v/>
      </c>
      <c r="DZ1087" s="250" t="str">
        <f>IF(DataGoesHere!$B1087="","",($CZ1087-DY1087))</f>
        <v/>
      </c>
      <c r="EA1087" s="250" t="str">
        <f>IF(DataGoesHere!$B1087="","",ABS($CZ1087-DY1087))</f>
        <v/>
      </c>
      <c r="EB1087" s="250" t="str">
        <f>IF(DataGoesHere!$B1087="","",EA1087^2)</f>
        <v/>
      </c>
      <c r="EC1087" s="249" t="str">
        <f>IF(DataGoesHere!$B1087="","",EA1087/$CZ1087)</f>
        <v/>
      </c>
      <c r="ED1087" s="250" t="str">
        <f>IF(DataGoesHere!$B1087="","",SUM(DZ$2:DZ1087)/AVERAGE(EA:EA))</f>
        <v/>
      </c>
    </row>
    <row r="1088" spans="20:134" x14ac:dyDescent="0.2">
      <c r="T1088" s="240"/>
      <c r="U1088" s="86"/>
      <c r="V1088" s="86"/>
      <c r="W1088" s="86"/>
      <c r="X1088" s="86"/>
      <c r="Y1088" s="86"/>
      <c r="Z1088" s="245" t="str">
        <f>IF(DataGoesHere!$B1088="","",(DataGoesHere!$B1088/SUM(DataGoesHere!$B1082:'DataGoesHere'!$B1093)))</f>
        <v/>
      </c>
      <c r="AA1088" s="86"/>
      <c r="AB1088" s="86"/>
      <c r="AC1088" s="86"/>
      <c r="AD1088" s="86"/>
      <c r="AE1088" s="241"/>
      <c r="CV1088" s="310" t="str">
        <f>IF(DataGoesHere!B1088="","",DataGoesHere!A1088)</f>
        <v/>
      </c>
      <c r="CW1088" s="271">
        <f t="shared" ca="1" si="40"/>
        <v>7</v>
      </c>
      <c r="CX1088" s="272">
        <f t="shared" ca="1" si="41"/>
        <v>1.0265458156689093</v>
      </c>
      <c r="CY1088" s="266">
        <f>DataGoesHere!A1088</f>
        <v>1087</v>
      </c>
      <c r="CZ1088" s="19" t="str">
        <f>IF(DataGoesHere!B1088="","",DataGoesHere!B1088)</f>
        <v/>
      </c>
      <c r="DA1088" s="19" t="str">
        <f>IF(DataGoesHere!B1088="","",IF(AH$5="No",DataGoesHere!B1088,DataGoesHere!B1088-(AH$2*(DataGoesHere!A1088-1))))</f>
        <v/>
      </c>
      <c r="DB1088" s="19" t="str">
        <f>IF(DataGoesHere!B1088="","",IF(AO$9="No",DataGoesHere!B1088,DataGoesHere!B1088/CX1088))</f>
        <v/>
      </c>
      <c r="DC1088" s="19" t="str">
        <f>IF(DataGoesHere!B1088="","",IF(AO$9="No",DA1088,DA1088/CX1088))</f>
        <v/>
      </c>
      <c r="DD1088" s="293" t="str">
        <f>IF(CZ1088="",IF(COUNTIF(DD$2:DD1087,"Forecast")&lt;Output!E$43,"Forecast",""),"Actual")</f>
        <v/>
      </c>
      <c r="DF1088" s="19" t="str">
        <f>IF(DataGoesHere!B1087="",IF(DD1088="Forecast",(Output!$E$47*IntermediateCalcs!DH1087)+((1-Output!$E$47)*IntermediateCalcs!DF1087),""),(Output!$E$47*IntermediateCalcs!DB1087)+((1-Output!$E$47)*IntermediateCalcs!DF1087))</f>
        <v/>
      </c>
      <c r="DG1088" s="19" t="str">
        <f>IF(DataGoesHere!B1087="",IF(DD1088="Forecast",(Output!$G$47*(IntermediateCalcs!DF1088-IntermediateCalcs!DF1087))+((1-Output!$G$47)*IntermediateCalcs!DG1087),""),(Output!$G$47*(IntermediateCalcs!DF1088-IntermediateCalcs!DF1087))+((1-Output!$G$47)*IntermediateCalcs!DG1087))</f>
        <v/>
      </c>
      <c r="DH1088" s="19" t="str">
        <f>IF(DataGoesHere!B1087="",IF(DD1088="Forecast",DF1088+DG1088,""),DF1088+DG1088)</f>
        <v/>
      </c>
      <c r="DI1088" s="274" t="str">
        <f>IF(DH1088="","",IF(IntermediateCalcs!$AO$9="Yes",IntermediateCalcs!DH1088*$CX1088,IntermediateCalcs!DH1088))</f>
        <v/>
      </c>
      <c r="DJ1088" s="250" t="str">
        <f>IF(DataGoesHere!$B1088="","",($CZ1088-DI1088))</f>
        <v/>
      </c>
      <c r="DK1088" s="250" t="str">
        <f>IF(DataGoesHere!$B1088="","",ABS($CZ1088-DI1088))</f>
        <v/>
      </c>
      <c r="DL1088" s="250" t="str">
        <f>IF(DataGoesHere!$B1088="","",DK1088^2)</f>
        <v/>
      </c>
      <c r="DM1088" s="249" t="str">
        <f>IF(DataGoesHere!$B1088="","",DK1088/$CZ1088)</f>
        <v/>
      </c>
      <c r="DN1088" s="250" t="str">
        <f>IF(DataGoesHere!$B1088="","",SUM(DJ$2:DJ1088)/AVERAGE(DK:DK))</f>
        <v/>
      </c>
      <c r="DP1088" s="19" t="str">
        <f>IF(DataGoesHere!B1088="",IF($DD1088="Forecast",(Output!E$48*IntermediateCalcs!CY1088)+Output!G$48,""),(Output!E$48*IntermediateCalcs!CY1088)+Output!G$48)</f>
        <v/>
      </c>
      <c r="DQ1088" s="274" t="str">
        <f>IF(DP1088="","",IF(IntermediateCalcs!$AO$9="Yes",IntermediateCalcs!DP1088*$CX1088,IntermediateCalcs!DP1088))</f>
        <v/>
      </c>
      <c r="DR1088" s="250" t="str">
        <f>IF(DataGoesHere!$B1088="","",($CZ1088-DQ1088))</f>
        <v/>
      </c>
      <c r="DS1088" s="250" t="str">
        <f>IF(DataGoesHere!$B1088="","",ABS($CZ1088-DQ1088))</f>
        <v/>
      </c>
      <c r="DT1088" s="250" t="str">
        <f>IF(DataGoesHere!$B1088="","",DS1088^2)</f>
        <v/>
      </c>
      <c r="DU1088" s="249" t="str">
        <f>IF(DataGoesHere!$B1088="","",DS1088/$CZ1088)</f>
        <v/>
      </c>
      <c r="DV1088" s="250" t="str">
        <f>IF(DataGoesHere!$B1088="","",SUM(DR$2:DR1088)/AVERAGE(DS:DS))</f>
        <v/>
      </c>
      <c r="DX1088" s="19" t="str">
        <f>IF(DataGoesHere!$B1087="","",(DB1082*(Output!$O$49/Output!$P$49))+(IntermediateCalcs!DB1083*(Output!$M$49/Output!$P$49))+(IntermediateCalcs!DB1084*(Output!$K$49/Output!$P$49))+(DB1085*(Output!$I$49/Output!$P$49))+(IntermediateCalcs!DB1086*(Output!$G$49/Output!$P$49))+(IntermediateCalcs!DB1087*(Output!$E$49/Output!$P$49)))</f>
        <v/>
      </c>
      <c r="DY1088" s="274" t="str">
        <f>IF(DX1088="","",IF(IntermediateCalcs!$AO$9="Yes",IntermediateCalcs!DX1088*$CX1088,IntermediateCalcs!DX1088))</f>
        <v/>
      </c>
      <c r="DZ1088" s="250" t="str">
        <f>IF(DataGoesHere!$B1088="","",($CZ1088-DY1088))</f>
        <v/>
      </c>
      <c r="EA1088" s="250" t="str">
        <f>IF(DataGoesHere!$B1088="","",ABS($CZ1088-DY1088))</f>
        <v/>
      </c>
      <c r="EB1088" s="250" t="str">
        <f>IF(DataGoesHere!$B1088="","",EA1088^2)</f>
        <v/>
      </c>
      <c r="EC1088" s="249" t="str">
        <f>IF(DataGoesHere!$B1088="","",EA1088/$CZ1088)</f>
        <v/>
      </c>
      <c r="ED1088" s="250" t="str">
        <f>IF(DataGoesHere!$B1088="","",SUM(DZ$2:DZ1088)/AVERAGE(EA:EA))</f>
        <v/>
      </c>
    </row>
    <row r="1089" spans="20:134" x14ac:dyDescent="0.2">
      <c r="T1089" s="240"/>
      <c r="U1089" s="86"/>
      <c r="V1089" s="86"/>
      <c r="W1089" s="86"/>
      <c r="X1089" s="86"/>
      <c r="Y1089" s="86"/>
      <c r="Z1089" s="86"/>
      <c r="AA1089" s="245" t="str">
        <f>IF(DataGoesHere!$B1089="","",(DataGoesHere!$B1089/SUM(DataGoesHere!$B1082:'DataGoesHere'!$B1093)))</f>
        <v/>
      </c>
      <c r="AB1089" s="86"/>
      <c r="AC1089" s="86"/>
      <c r="AD1089" s="86"/>
      <c r="AE1089" s="241"/>
      <c r="CV1089" s="310" t="str">
        <f>IF(DataGoesHere!B1089="","",DataGoesHere!A1089)</f>
        <v/>
      </c>
      <c r="CW1089" s="271">
        <f t="shared" ca="1" si="40"/>
        <v>8</v>
      </c>
      <c r="CX1089" s="272">
        <f t="shared" ca="1" si="41"/>
        <v>1.0207492390681214</v>
      </c>
      <c r="CY1089" s="266">
        <f>DataGoesHere!A1089</f>
        <v>1088</v>
      </c>
      <c r="CZ1089" s="19" t="str">
        <f>IF(DataGoesHere!B1089="","",DataGoesHere!B1089)</f>
        <v/>
      </c>
      <c r="DA1089" s="19" t="str">
        <f>IF(DataGoesHere!B1089="","",IF(AH$5="No",DataGoesHere!B1089,DataGoesHere!B1089-(AH$2*(DataGoesHere!A1089-1))))</f>
        <v/>
      </c>
      <c r="DB1089" s="19" t="str">
        <f>IF(DataGoesHere!B1089="","",IF(AO$9="No",DataGoesHere!B1089,DataGoesHere!B1089/CX1089))</f>
        <v/>
      </c>
      <c r="DC1089" s="19" t="str">
        <f>IF(DataGoesHere!B1089="","",IF(AO$9="No",DA1089,DA1089/CX1089))</f>
        <v/>
      </c>
      <c r="DD1089" s="293" t="str">
        <f>IF(CZ1089="",IF(COUNTIF(DD$2:DD1088,"Forecast")&lt;Output!E$43,"Forecast",""),"Actual")</f>
        <v/>
      </c>
      <c r="DF1089" s="19" t="str">
        <f>IF(DataGoesHere!B1088="",IF(DD1089="Forecast",(Output!$E$47*IntermediateCalcs!DH1088)+((1-Output!$E$47)*IntermediateCalcs!DF1088),""),(Output!$E$47*IntermediateCalcs!DB1088)+((1-Output!$E$47)*IntermediateCalcs!DF1088))</f>
        <v/>
      </c>
      <c r="DG1089" s="19" t="str">
        <f>IF(DataGoesHere!B1088="",IF(DD1089="Forecast",(Output!$G$47*(IntermediateCalcs!DF1089-IntermediateCalcs!DF1088))+((1-Output!$G$47)*IntermediateCalcs!DG1088),""),(Output!$G$47*(IntermediateCalcs!DF1089-IntermediateCalcs!DF1088))+((1-Output!$G$47)*IntermediateCalcs!DG1088))</f>
        <v/>
      </c>
      <c r="DH1089" s="19" t="str">
        <f>IF(DataGoesHere!B1088="",IF(DD1089="Forecast",DF1089+DG1089,""),DF1089+DG1089)</f>
        <v/>
      </c>
      <c r="DI1089" s="274" t="str">
        <f>IF(DH1089="","",IF(IntermediateCalcs!$AO$9="Yes",IntermediateCalcs!DH1089*$CX1089,IntermediateCalcs!DH1089))</f>
        <v/>
      </c>
      <c r="DJ1089" s="250" t="str">
        <f>IF(DataGoesHere!$B1089="","",($CZ1089-DI1089))</f>
        <v/>
      </c>
      <c r="DK1089" s="250" t="str">
        <f>IF(DataGoesHere!$B1089="","",ABS($CZ1089-DI1089))</f>
        <v/>
      </c>
      <c r="DL1089" s="250" t="str">
        <f>IF(DataGoesHere!$B1089="","",DK1089^2)</f>
        <v/>
      </c>
      <c r="DM1089" s="249" t="str">
        <f>IF(DataGoesHere!$B1089="","",DK1089/$CZ1089)</f>
        <v/>
      </c>
      <c r="DN1089" s="250" t="str">
        <f>IF(DataGoesHere!$B1089="","",SUM(DJ$2:DJ1089)/AVERAGE(DK:DK))</f>
        <v/>
      </c>
      <c r="DP1089" s="19" t="str">
        <f>IF(DataGoesHere!B1089="",IF($DD1089="Forecast",(Output!E$48*IntermediateCalcs!CY1089)+Output!G$48,""),(Output!E$48*IntermediateCalcs!CY1089)+Output!G$48)</f>
        <v/>
      </c>
      <c r="DQ1089" s="274" t="str">
        <f>IF(DP1089="","",IF(IntermediateCalcs!$AO$9="Yes",IntermediateCalcs!DP1089*$CX1089,IntermediateCalcs!DP1089))</f>
        <v/>
      </c>
      <c r="DR1089" s="250" t="str">
        <f>IF(DataGoesHere!$B1089="","",($CZ1089-DQ1089))</f>
        <v/>
      </c>
      <c r="DS1089" s="250" t="str">
        <f>IF(DataGoesHere!$B1089="","",ABS($CZ1089-DQ1089))</f>
        <v/>
      </c>
      <c r="DT1089" s="250" t="str">
        <f>IF(DataGoesHere!$B1089="","",DS1089^2)</f>
        <v/>
      </c>
      <c r="DU1089" s="249" t="str">
        <f>IF(DataGoesHere!$B1089="","",DS1089/$CZ1089)</f>
        <v/>
      </c>
      <c r="DV1089" s="250" t="str">
        <f>IF(DataGoesHere!$B1089="","",SUM(DR$2:DR1089)/AVERAGE(DS:DS))</f>
        <v/>
      </c>
      <c r="DX1089" s="19" t="str">
        <f>IF(DataGoesHere!$B1088="","",(DB1083*(Output!$O$49/Output!$P$49))+(IntermediateCalcs!DB1084*(Output!$M$49/Output!$P$49))+(IntermediateCalcs!DB1085*(Output!$K$49/Output!$P$49))+(DB1086*(Output!$I$49/Output!$P$49))+(IntermediateCalcs!DB1087*(Output!$G$49/Output!$P$49))+(IntermediateCalcs!DB1088*(Output!$E$49/Output!$P$49)))</f>
        <v/>
      </c>
      <c r="DY1089" s="274" t="str">
        <f>IF(DX1089="","",IF(IntermediateCalcs!$AO$9="Yes",IntermediateCalcs!DX1089*$CX1089,IntermediateCalcs!DX1089))</f>
        <v/>
      </c>
      <c r="DZ1089" s="250" t="str">
        <f>IF(DataGoesHere!$B1089="","",($CZ1089-DY1089))</f>
        <v/>
      </c>
      <c r="EA1089" s="250" t="str">
        <f>IF(DataGoesHere!$B1089="","",ABS($CZ1089-DY1089))</f>
        <v/>
      </c>
      <c r="EB1089" s="250" t="str">
        <f>IF(DataGoesHere!$B1089="","",EA1089^2)</f>
        <v/>
      </c>
      <c r="EC1089" s="249" t="str">
        <f>IF(DataGoesHere!$B1089="","",EA1089/$CZ1089)</f>
        <v/>
      </c>
      <c r="ED1089" s="250" t="str">
        <f>IF(DataGoesHere!$B1089="","",SUM(DZ$2:DZ1089)/AVERAGE(EA:EA))</f>
        <v/>
      </c>
    </row>
    <row r="1090" spans="20:134" x14ac:dyDescent="0.2">
      <c r="T1090" s="240"/>
      <c r="U1090" s="86"/>
      <c r="V1090" s="86"/>
      <c r="W1090" s="86"/>
      <c r="X1090" s="86"/>
      <c r="Y1090" s="86"/>
      <c r="Z1090" s="86"/>
      <c r="AA1090" s="86"/>
      <c r="AB1090" s="245" t="str">
        <f>IF(DataGoesHere!$B1090="","",(DataGoesHere!$B1090/SUM(DataGoesHere!$B1082:'DataGoesHere'!$B1093)))</f>
        <v/>
      </c>
      <c r="AC1090" s="86"/>
      <c r="AD1090" s="86"/>
      <c r="AE1090" s="241"/>
      <c r="CV1090" s="310" t="str">
        <f>IF(DataGoesHere!B1090="","",DataGoesHere!A1090)</f>
        <v/>
      </c>
      <c r="CW1090" s="271">
        <f t="shared" ref="CW1090:CW1153" ca="1" si="42">IF(MOD(CY1090,$AP$9)=0,$AP$9,MOD(CY1090,$AP$9))</f>
        <v>9</v>
      </c>
      <c r="CX1090" s="272">
        <f t="shared" ref="CX1090:CX1153" ca="1" si="43">VLOOKUP(CW1090,$AT$1:$CT$53,MATCH($AP$9,$AT$1:$CT$1,0),FALSE)</f>
        <v>1.0625330005567626</v>
      </c>
      <c r="CY1090" s="266">
        <f>DataGoesHere!A1090</f>
        <v>1089</v>
      </c>
      <c r="CZ1090" s="19" t="str">
        <f>IF(DataGoesHere!B1090="","",DataGoesHere!B1090)</f>
        <v/>
      </c>
      <c r="DA1090" s="19" t="str">
        <f>IF(DataGoesHere!B1090="","",IF(AH$5="No",DataGoesHere!B1090,DataGoesHere!B1090-(AH$2*(DataGoesHere!A1090-1))))</f>
        <v/>
      </c>
      <c r="DB1090" s="19" t="str">
        <f>IF(DataGoesHere!B1090="","",IF(AO$9="No",DataGoesHere!B1090,DataGoesHere!B1090/CX1090))</f>
        <v/>
      </c>
      <c r="DC1090" s="19" t="str">
        <f>IF(DataGoesHere!B1090="","",IF(AO$9="No",DA1090,DA1090/CX1090))</f>
        <v/>
      </c>
      <c r="DD1090" s="293" t="str">
        <f>IF(CZ1090="",IF(COUNTIF(DD$2:DD1089,"Forecast")&lt;Output!E$43,"Forecast",""),"Actual")</f>
        <v/>
      </c>
      <c r="DF1090" s="19" t="str">
        <f>IF(DataGoesHere!B1089="",IF(DD1090="Forecast",(Output!$E$47*IntermediateCalcs!DH1089)+((1-Output!$E$47)*IntermediateCalcs!DF1089),""),(Output!$E$47*IntermediateCalcs!DB1089)+((1-Output!$E$47)*IntermediateCalcs!DF1089))</f>
        <v/>
      </c>
      <c r="DG1090" s="19" t="str">
        <f>IF(DataGoesHere!B1089="",IF(DD1090="Forecast",(Output!$G$47*(IntermediateCalcs!DF1090-IntermediateCalcs!DF1089))+((1-Output!$G$47)*IntermediateCalcs!DG1089),""),(Output!$G$47*(IntermediateCalcs!DF1090-IntermediateCalcs!DF1089))+((1-Output!$G$47)*IntermediateCalcs!DG1089))</f>
        <v/>
      </c>
      <c r="DH1090" s="19" t="str">
        <f>IF(DataGoesHere!B1089="",IF(DD1090="Forecast",DF1090+DG1090,""),DF1090+DG1090)</f>
        <v/>
      </c>
      <c r="DI1090" s="274" t="str">
        <f>IF(DH1090="","",IF(IntermediateCalcs!$AO$9="Yes",IntermediateCalcs!DH1090*$CX1090,IntermediateCalcs!DH1090))</f>
        <v/>
      </c>
      <c r="DJ1090" s="250" t="str">
        <f>IF(DataGoesHere!$B1090="","",($CZ1090-DI1090))</f>
        <v/>
      </c>
      <c r="DK1090" s="250" t="str">
        <f>IF(DataGoesHere!$B1090="","",ABS($CZ1090-DI1090))</f>
        <v/>
      </c>
      <c r="DL1090" s="250" t="str">
        <f>IF(DataGoesHere!$B1090="","",DK1090^2)</f>
        <v/>
      </c>
      <c r="DM1090" s="249" t="str">
        <f>IF(DataGoesHere!$B1090="","",DK1090/$CZ1090)</f>
        <v/>
      </c>
      <c r="DN1090" s="250" t="str">
        <f>IF(DataGoesHere!$B1090="","",SUM(DJ$2:DJ1090)/AVERAGE(DK:DK))</f>
        <v/>
      </c>
      <c r="DP1090" s="19" t="str">
        <f>IF(DataGoesHere!B1090="",IF($DD1090="Forecast",(Output!E$48*IntermediateCalcs!CY1090)+Output!G$48,""),(Output!E$48*IntermediateCalcs!CY1090)+Output!G$48)</f>
        <v/>
      </c>
      <c r="DQ1090" s="274" t="str">
        <f>IF(DP1090="","",IF(IntermediateCalcs!$AO$9="Yes",IntermediateCalcs!DP1090*$CX1090,IntermediateCalcs!DP1090))</f>
        <v/>
      </c>
      <c r="DR1090" s="250" t="str">
        <f>IF(DataGoesHere!$B1090="","",($CZ1090-DQ1090))</f>
        <v/>
      </c>
      <c r="DS1090" s="250" t="str">
        <f>IF(DataGoesHere!$B1090="","",ABS($CZ1090-DQ1090))</f>
        <v/>
      </c>
      <c r="DT1090" s="250" t="str">
        <f>IF(DataGoesHere!$B1090="","",DS1090^2)</f>
        <v/>
      </c>
      <c r="DU1090" s="249" t="str">
        <f>IF(DataGoesHere!$B1090="","",DS1090/$CZ1090)</f>
        <v/>
      </c>
      <c r="DV1090" s="250" t="str">
        <f>IF(DataGoesHere!$B1090="","",SUM(DR$2:DR1090)/AVERAGE(DS:DS))</f>
        <v/>
      </c>
      <c r="DX1090" s="19" t="str">
        <f>IF(DataGoesHere!$B1089="","",(DB1084*(Output!$O$49/Output!$P$49))+(IntermediateCalcs!DB1085*(Output!$M$49/Output!$P$49))+(IntermediateCalcs!DB1086*(Output!$K$49/Output!$P$49))+(DB1087*(Output!$I$49/Output!$P$49))+(IntermediateCalcs!DB1088*(Output!$G$49/Output!$P$49))+(IntermediateCalcs!DB1089*(Output!$E$49/Output!$P$49)))</f>
        <v/>
      </c>
      <c r="DY1090" s="274" t="str">
        <f>IF(DX1090="","",IF(IntermediateCalcs!$AO$9="Yes",IntermediateCalcs!DX1090*$CX1090,IntermediateCalcs!DX1090))</f>
        <v/>
      </c>
      <c r="DZ1090" s="250" t="str">
        <f>IF(DataGoesHere!$B1090="","",($CZ1090-DY1090))</f>
        <v/>
      </c>
      <c r="EA1090" s="250" t="str">
        <f>IF(DataGoesHere!$B1090="","",ABS($CZ1090-DY1090))</f>
        <v/>
      </c>
      <c r="EB1090" s="250" t="str">
        <f>IF(DataGoesHere!$B1090="","",EA1090^2)</f>
        <v/>
      </c>
      <c r="EC1090" s="249" t="str">
        <f>IF(DataGoesHere!$B1090="","",EA1090/$CZ1090)</f>
        <v/>
      </c>
      <c r="ED1090" s="250" t="str">
        <f>IF(DataGoesHere!$B1090="","",SUM(DZ$2:DZ1090)/AVERAGE(EA:EA))</f>
        <v/>
      </c>
    </row>
    <row r="1091" spans="20:134" x14ac:dyDescent="0.2">
      <c r="T1091" s="240"/>
      <c r="U1091" s="86"/>
      <c r="V1091" s="86"/>
      <c r="W1091" s="86"/>
      <c r="X1091" s="86"/>
      <c r="Y1091" s="86"/>
      <c r="Z1091" s="86"/>
      <c r="AA1091" s="86"/>
      <c r="AB1091" s="86"/>
      <c r="AC1091" s="245" t="str">
        <f>IF(DataGoesHere!$B1091="","",(DataGoesHere!$B1091/SUM(DataGoesHere!$B1082:'DataGoesHere'!$B1093)))</f>
        <v/>
      </c>
      <c r="AD1091" s="86"/>
      <c r="AE1091" s="241"/>
      <c r="CV1091" s="310" t="str">
        <f>IF(DataGoesHere!B1091="","",DataGoesHere!A1091)</f>
        <v/>
      </c>
      <c r="CW1091" s="271">
        <f t="shared" ca="1" si="42"/>
        <v>10</v>
      </c>
      <c r="CX1091" s="272">
        <f t="shared" ca="1" si="43"/>
        <v>0.92557634012077306</v>
      </c>
      <c r="CY1091" s="266">
        <f>DataGoesHere!A1091</f>
        <v>1090</v>
      </c>
      <c r="CZ1091" s="19" t="str">
        <f>IF(DataGoesHere!B1091="","",DataGoesHere!B1091)</f>
        <v/>
      </c>
      <c r="DA1091" s="19" t="str">
        <f>IF(DataGoesHere!B1091="","",IF(AH$5="No",DataGoesHere!B1091,DataGoesHere!B1091-(AH$2*(DataGoesHere!A1091-1))))</f>
        <v/>
      </c>
      <c r="DB1091" s="19" t="str">
        <f>IF(DataGoesHere!B1091="","",IF(AO$9="No",DataGoesHere!B1091,DataGoesHere!B1091/CX1091))</f>
        <v/>
      </c>
      <c r="DC1091" s="19" t="str">
        <f>IF(DataGoesHere!B1091="","",IF(AO$9="No",DA1091,DA1091/CX1091))</f>
        <v/>
      </c>
      <c r="DD1091" s="293" t="str">
        <f>IF(CZ1091="",IF(COUNTIF(DD$2:DD1090,"Forecast")&lt;Output!E$43,"Forecast",""),"Actual")</f>
        <v/>
      </c>
      <c r="DF1091" s="19" t="str">
        <f>IF(DataGoesHere!B1090="",IF(DD1091="Forecast",(Output!$E$47*IntermediateCalcs!DH1090)+((1-Output!$E$47)*IntermediateCalcs!DF1090),""),(Output!$E$47*IntermediateCalcs!DB1090)+((1-Output!$E$47)*IntermediateCalcs!DF1090))</f>
        <v/>
      </c>
      <c r="DG1091" s="19" t="str">
        <f>IF(DataGoesHere!B1090="",IF(DD1091="Forecast",(Output!$G$47*(IntermediateCalcs!DF1091-IntermediateCalcs!DF1090))+((1-Output!$G$47)*IntermediateCalcs!DG1090),""),(Output!$G$47*(IntermediateCalcs!DF1091-IntermediateCalcs!DF1090))+((1-Output!$G$47)*IntermediateCalcs!DG1090))</f>
        <v/>
      </c>
      <c r="DH1091" s="19" t="str">
        <f>IF(DataGoesHere!B1090="",IF(DD1091="Forecast",DF1091+DG1091,""),DF1091+DG1091)</f>
        <v/>
      </c>
      <c r="DI1091" s="274" t="str">
        <f>IF(DH1091="","",IF(IntermediateCalcs!$AO$9="Yes",IntermediateCalcs!DH1091*$CX1091,IntermediateCalcs!DH1091))</f>
        <v/>
      </c>
      <c r="DJ1091" s="250" t="str">
        <f>IF(DataGoesHere!$B1091="","",($CZ1091-DI1091))</f>
        <v/>
      </c>
      <c r="DK1091" s="250" t="str">
        <f>IF(DataGoesHere!$B1091="","",ABS($CZ1091-DI1091))</f>
        <v/>
      </c>
      <c r="DL1091" s="250" t="str">
        <f>IF(DataGoesHere!$B1091="","",DK1091^2)</f>
        <v/>
      </c>
      <c r="DM1091" s="249" t="str">
        <f>IF(DataGoesHere!$B1091="","",DK1091/$CZ1091)</f>
        <v/>
      </c>
      <c r="DN1091" s="250" t="str">
        <f>IF(DataGoesHere!$B1091="","",SUM(DJ$2:DJ1091)/AVERAGE(DK:DK))</f>
        <v/>
      </c>
      <c r="DP1091" s="19" t="str">
        <f>IF(DataGoesHere!B1091="",IF($DD1091="Forecast",(Output!E$48*IntermediateCalcs!CY1091)+Output!G$48,""),(Output!E$48*IntermediateCalcs!CY1091)+Output!G$48)</f>
        <v/>
      </c>
      <c r="DQ1091" s="274" t="str">
        <f>IF(DP1091="","",IF(IntermediateCalcs!$AO$9="Yes",IntermediateCalcs!DP1091*$CX1091,IntermediateCalcs!DP1091))</f>
        <v/>
      </c>
      <c r="DR1091" s="250" t="str">
        <f>IF(DataGoesHere!$B1091="","",($CZ1091-DQ1091))</f>
        <v/>
      </c>
      <c r="DS1091" s="250" t="str">
        <f>IF(DataGoesHere!$B1091="","",ABS($CZ1091-DQ1091))</f>
        <v/>
      </c>
      <c r="DT1091" s="250" t="str">
        <f>IF(DataGoesHere!$B1091="","",DS1091^2)</f>
        <v/>
      </c>
      <c r="DU1091" s="249" t="str">
        <f>IF(DataGoesHere!$B1091="","",DS1091/$CZ1091)</f>
        <v/>
      </c>
      <c r="DV1091" s="250" t="str">
        <f>IF(DataGoesHere!$B1091="","",SUM(DR$2:DR1091)/AVERAGE(DS:DS))</f>
        <v/>
      </c>
      <c r="DX1091" s="19" t="str">
        <f>IF(DataGoesHere!$B1090="","",(DB1085*(Output!$O$49/Output!$P$49))+(IntermediateCalcs!DB1086*(Output!$M$49/Output!$P$49))+(IntermediateCalcs!DB1087*(Output!$K$49/Output!$P$49))+(DB1088*(Output!$I$49/Output!$P$49))+(IntermediateCalcs!DB1089*(Output!$G$49/Output!$P$49))+(IntermediateCalcs!DB1090*(Output!$E$49/Output!$P$49)))</f>
        <v/>
      </c>
      <c r="DY1091" s="274" t="str">
        <f>IF(DX1091="","",IF(IntermediateCalcs!$AO$9="Yes",IntermediateCalcs!DX1091*$CX1091,IntermediateCalcs!DX1091))</f>
        <v/>
      </c>
      <c r="DZ1091" s="250" t="str">
        <f>IF(DataGoesHere!$B1091="","",($CZ1091-DY1091))</f>
        <v/>
      </c>
      <c r="EA1091" s="250" t="str">
        <f>IF(DataGoesHere!$B1091="","",ABS($CZ1091-DY1091))</f>
        <v/>
      </c>
      <c r="EB1091" s="250" t="str">
        <f>IF(DataGoesHere!$B1091="","",EA1091^2)</f>
        <v/>
      </c>
      <c r="EC1091" s="249" t="str">
        <f>IF(DataGoesHere!$B1091="","",EA1091/$CZ1091)</f>
        <v/>
      </c>
      <c r="ED1091" s="250" t="str">
        <f>IF(DataGoesHere!$B1091="","",SUM(DZ$2:DZ1091)/AVERAGE(EA:EA))</f>
        <v/>
      </c>
    </row>
    <row r="1092" spans="20:134" x14ac:dyDescent="0.2">
      <c r="T1092" s="240"/>
      <c r="U1092" s="86"/>
      <c r="V1092" s="86"/>
      <c r="W1092" s="86"/>
      <c r="X1092" s="86"/>
      <c r="Y1092" s="86"/>
      <c r="Z1092" s="86"/>
      <c r="AA1092" s="86"/>
      <c r="AB1092" s="86"/>
      <c r="AC1092" s="86"/>
      <c r="AD1092" s="245" t="str">
        <f>IF(DataGoesHere!$B1092="","",(DataGoesHere!$B1092/SUM(DataGoesHere!$B1082:'DataGoesHere'!$B1093)))</f>
        <v/>
      </c>
      <c r="AE1092" s="241"/>
      <c r="CV1092" s="310" t="str">
        <f>IF(DataGoesHere!B1092="","",DataGoesHere!A1092)</f>
        <v/>
      </c>
      <c r="CW1092" s="271">
        <f t="shared" ca="1" si="42"/>
        <v>11</v>
      </c>
      <c r="CX1092" s="272">
        <f t="shared" ca="1" si="43"/>
        <v>0.97463169608807265</v>
      </c>
      <c r="CY1092" s="266">
        <f>DataGoesHere!A1092</f>
        <v>1091</v>
      </c>
      <c r="CZ1092" s="19" t="str">
        <f>IF(DataGoesHere!B1092="","",DataGoesHere!B1092)</f>
        <v/>
      </c>
      <c r="DA1092" s="19" t="str">
        <f>IF(DataGoesHere!B1092="","",IF(AH$5="No",DataGoesHere!B1092,DataGoesHere!B1092-(AH$2*(DataGoesHere!A1092-1))))</f>
        <v/>
      </c>
      <c r="DB1092" s="19" t="str">
        <f>IF(DataGoesHere!B1092="","",IF(AO$9="No",DataGoesHere!B1092,DataGoesHere!B1092/CX1092))</f>
        <v/>
      </c>
      <c r="DC1092" s="19" t="str">
        <f>IF(DataGoesHere!B1092="","",IF(AO$9="No",DA1092,DA1092/CX1092))</f>
        <v/>
      </c>
      <c r="DD1092" s="293" t="str">
        <f>IF(CZ1092="",IF(COUNTIF(DD$2:DD1091,"Forecast")&lt;Output!E$43,"Forecast",""),"Actual")</f>
        <v/>
      </c>
      <c r="DF1092" s="19" t="str">
        <f>IF(DataGoesHere!B1091="",IF(DD1092="Forecast",(Output!$E$47*IntermediateCalcs!DH1091)+((1-Output!$E$47)*IntermediateCalcs!DF1091),""),(Output!$E$47*IntermediateCalcs!DB1091)+((1-Output!$E$47)*IntermediateCalcs!DF1091))</f>
        <v/>
      </c>
      <c r="DG1092" s="19" t="str">
        <f>IF(DataGoesHere!B1091="",IF(DD1092="Forecast",(Output!$G$47*(IntermediateCalcs!DF1092-IntermediateCalcs!DF1091))+((1-Output!$G$47)*IntermediateCalcs!DG1091),""),(Output!$G$47*(IntermediateCalcs!DF1092-IntermediateCalcs!DF1091))+((1-Output!$G$47)*IntermediateCalcs!DG1091))</f>
        <v/>
      </c>
      <c r="DH1092" s="19" t="str">
        <f>IF(DataGoesHere!B1091="",IF(DD1092="Forecast",DF1092+DG1092,""),DF1092+DG1092)</f>
        <v/>
      </c>
      <c r="DI1092" s="274" t="str">
        <f>IF(DH1092="","",IF(IntermediateCalcs!$AO$9="Yes",IntermediateCalcs!DH1092*$CX1092,IntermediateCalcs!DH1092))</f>
        <v/>
      </c>
      <c r="DJ1092" s="250" t="str">
        <f>IF(DataGoesHere!$B1092="","",($CZ1092-DI1092))</f>
        <v/>
      </c>
      <c r="DK1092" s="250" t="str">
        <f>IF(DataGoesHere!$B1092="","",ABS($CZ1092-DI1092))</f>
        <v/>
      </c>
      <c r="DL1092" s="250" t="str">
        <f>IF(DataGoesHere!$B1092="","",DK1092^2)</f>
        <v/>
      </c>
      <c r="DM1092" s="249" t="str">
        <f>IF(DataGoesHere!$B1092="","",DK1092/$CZ1092)</f>
        <v/>
      </c>
      <c r="DN1092" s="250" t="str">
        <f>IF(DataGoesHere!$B1092="","",SUM(DJ$2:DJ1092)/AVERAGE(DK:DK))</f>
        <v/>
      </c>
      <c r="DP1092" s="19" t="str">
        <f>IF(DataGoesHere!B1092="",IF($DD1092="Forecast",(Output!E$48*IntermediateCalcs!CY1092)+Output!G$48,""),(Output!E$48*IntermediateCalcs!CY1092)+Output!G$48)</f>
        <v/>
      </c>
      <c r="DQ1092" s="274" t="str">
        <f>IF(DP1092="","",IF(IntermediateCalcs!$AO$9="Yes",IntermediateCalcs!DP1092*$CX1092,IntermediateCalcs!DP1092))</f>
        <v/>
      </c>
      <c r="DR1092" s="250" t="str">
        <f>IF(DataGoesHere!$B1092="","",($CZ1092-DQ1092))</f>
        <v/>
      </c>
      <c r="DS1092" s="250" t="str">
        <f>IF(DataGoesHere!$B1092="","",ABS($CZ1092-DQ1092))</f>
        <v/>
      </c>
      <c r="DT1092" s="250" t="str">
        <f>IF(DataGoesHere!$B1092="","",DS1092^2)</f>
        <v/>
      </c>
      <c r="DU1092" s="249" t="str">
        <f>IF(DataGoesHere!$B1092="","",DS1092/$CZ1092)</f>
        <v/>
      </c>
      <c r="DV1092" s="250" t="str">
        <f>IF(DataGoesHere!$B1092="","",SUM(DR$2:DR1092)/AVERAGE(DS:DS))</f>
        <v/>
      </c>
      <c r="DX1092" s="19" t="str">
        <f>IF(DataGoesHere!$B1091="","",(DB1086*(Output!$O$49/Output!$P$49))+(IntermediateCalcs!DB1087*(Output!$M$49/Output!$P$49))+(IntermediateCalcs!DB1088*(Output!$K$49/Output!$P$49))+(DB1089*(Output!$I$49/Output!$P$49))+(IntermediateCalcs!DB1090*(Output!$G$49/Output!$P$49))+(IntermediateCalcs!DB1091*(Output!$E$49/Output!$P$49)))</f>
        <v/>
      </c>
      <c r="DY1092" s="274" t="str">
        <f>IF(DX1092="","",IF(IntermediateCalcs!$AO$9="Yes",IntermediateCalcs!DX1092*$CX1092,IntermediateCalcs!DX1092))</f>
        <v/>
      </c>
      <c r="DZ1092" s="250" t="str">
        <f>IF(DataGoesHere!$B1092="","",($CZ1092-DY1092))</f>
        <v/>
      </c>
      <c r="EA1092" s="250" t="str">
        <f>IF(DataGoesHere!$B1092="","",ABS($CZ1092-DY1092))</f>
        <v/>
      </c>
      <c r="EB1092" s="250" t="str">
        <f>IF(DataGoesHere!$B1092="","",EA1092^2)</f>
        <v/>
      </c>
      <c r="EC1092" s="249" t="str">
        <f>IF(DataGoesHere!$B1092="","",EA1092/$CZ1092)</f>
        <v/>
      </c>
      <c r="ED1092" s="250" t="str">
        <f>IF(DataGoesHere!$B1092="","",SUM(DZ$2:DZ1092)/AVERAGE(EA:EA))</f>
        <v/>
      </c>
    </row>
    <row r="1093" spans="20:134" x14ac:dyDescent="0.2">
      <c r="T1093" s="242"/>
      <c r="U1093" s="243"/>
      <c r="V1093" s="243"/>
      <c r="W1093" s="243"/>
      <c r="X1093" s="243"/>
      <c r="Y1093" s="243"/>
      <c r="Z1093" s="243"/>
      <c r="AA1093" s="243"/>
      <c r="AB1093" s="243"/>
      <c r="AC1093" s="243"/>
      <c r="AD1093" s="243"/>
      <c r="AE1093" s="246" t="str">
        <f>IF(DataGoesHere!$B1093="","",(DataGoesHere!$B1093/SUM(DataGoesHere!$B1082:'DataGoesHere'!$B1093)))</f>
        <v/>
      </c>
      <c r="CV1093" s="310" t="str">
        <f>IF(DataGoesHere!B1093="","",DataGoesHere!A1093)</f>
        <v/>
      </c>
      <c r="CW1093" s="271">
        <f t="shared" ca="1" si="42"/>
        <v>12</v>
      </c>
      <c r="CX1093" s="272">
        <f t="shared" ca="1" si="43"/>
        <v>1.0054005237672714</v>
      </c>
      <c r="CY1093" s="266">
        <f>DataGoesHere!A1093</f>
        <v>1092</v>
      </c>
      <c r="CZ1093" s="19" t="str">
        <f>IF(DataGoesHere!B1093="","",DataGoesHere!B1093)</f>
        <v/>
      </c>
      <c r="DA1093" s="19" t="str">
        <f>IF(DataGoesHere!B1093="","",IF(AH$5="No",DataGoesHere!B1093,DataGoesHere!B1093-(AH$2*(DataGoesHere!A1093-1))))</f>
        <v/>
      </c>
      <c r="DB1093" s="19" t="str">
        <f>IF(DataGoesHere!B1093="","",IF(AO$9="No",DataGoesHere!B1093,DataGoesHere!B1093/CX1093))</f>
        <v/>
      </c>
      <c r="DC1093" s="19" t="str">
        <f>IF(DataGoesHere!B1093="","",IF(AO$9="No",DA1093,DA1093/CX1093))</f>
        <v/>
      </c>
      <c r="DD1093" s="293" t="str">
        <f>IF(CZ1093="",IF(COUNTIF(DD$2:DD1092,"Forecast")&lt;Output!E$43,"Forecast",""),"Actual")</f>
        <v/>
      </c>
      <c r="DF1093" s="19" t="str">
        <f>IF(DataGoesHere!B1092="",IF(DD1093="Forecast",(Output!$E$47*IntermediateCalcs!DH1092)+((1-Output!$E$47)*IntermediateCalcs!DF1092),""),(Output!$E$47*IntermediateCalcs!DB1092)+((1-Output!$E$47)*IntermediateCalcs!DF1092))</f>
        <v/>
      </c>
      <c r="DG1093" s="19" t="str">
        <f>IF(DataGoesHere!B1092="",IF(DD1093="Forecast",(Output!$G$47*(IntermediateCalcs!DF1093-IntermediateCalcs!DF1092))+((1-Output!$G$47)*IntermediateCalcs!DG1092),""),(Output!$G$47*(IntermediateCalcs!DF1093-IntermediateCalcs!DF1092))+((1-Output!$G$47)*IntermediateCalcs!DG1092))</f>
        <v/>
      </c>
      <c r="DH1093" s="19" t="str">
        <f>IF(DataGoesHere!B1092="",IF(DD1093="Forecast",DF1093+DG1093,""),DF1093+DG1093)</f>
        <v/>
      </c>
      <c r="DI1093" s="274" t="str">
        <f>IF(DH1093="","",IF(IntermediateCalcs!$AO$9="Yes",IntermediateCalcs!DH1093*$CX1093,IntermediateCalcs!DH1093))</f>
        <v/>
      </c>
      <c r="DJ1093" s="250" t="str">
        <f>IF(DataGoesHere!$B1093="","",($CZ1093-DI1093))</f>
        <v/>
      </c>
      <c r="DK1093" s="250" t="str">
        <f>IF(DataGoesHere!$B1093="","",ABS($CZ1093-DI1093))</f>
        <v/>
      </c>
      <c r="DL1093" s="250" t="str">
        <f>IF(DataGoesHere!$B1093="","",DK1093^2)</f>
        <v/>
      </c>
      <c r="DM1093" s="249" t="str">
        <f>IF(DataGoesHere!$B1093="","",DK1093/$CZ1093)</f>
        <v/>
      </c>
      <c r="DN1093" s="250" t="str">
        <f>IF(DataGoesHere!$B1093="","",SUM(DJ$2:DJ1093)/AVERAGE(DK:DK))</f>
        <v/>
      </c>
      <c r="DP1093" s="19" t="str">
        <f>IF(DataGoesHere!B1093="",IF($DD1093="Forecast",(Output!E$48*IntermediateCalcs!CY1093)+Output!G$48,""),(Output!E$48*IntermediateCalcs!CY1093)+Output!G$48)</f>
        <v/>
      </c>
      <c r="DQ1093" s="274" t="str">
        <f>IF(DP1093="","",IF(IntermediateCalcs!$AO$9="Yes",IntermediateCalcs!DP1093*$CX1093,IntermediateCalcs!DP1093))</f>
        <v/>
      </c>
      <c r="DR1093" s="250" t="str">
        <f>IF(DataGoesHere!$B1093="","",($CZ1093-DQ1093))</f>
        <v/>
      </c>
      <c r="DS1093" s="250" t="str">
        <f>IF(DataGoesHere!$B1093="","",ABS($CZ1093-DQ1093))</f>
        <v/>
      </c>
      <c r="DT1093" s="250" t="str">
        <f>IF(DataGoesHere!$B1093="","",DS1093^2)</f>
        <v/>
      </c>
      <c r="DU1093" s="249" t="str">
        <f>IF(DataGoesHere!$B1093="","",DS1093/$CZ1093)</f>
        <v/>
      </c>
      <c r="DV1093" s="250" t="str">
        <f>IF(DataGoesHere!$B1093="","",SUM(DR$2:DR1093)/AVERAGE(DS:DS))</f>
        <v/>
      </c>
      <c r="DX1093" s="19" t="str">
        <f>IF(DataGoesHere!$B1092="","",(DB1087*(Output!$O$49/Output!$P$49))+(IntermediateCalcs!DB1088*(Output!$M$49/Output!$P$49))+(IntermediateCalcs!DB1089*(Output!$K$49/Output!$P$49))+(DB1090*(Output!$I$49/Output!$P$49))+(IntermediateCalcs!DB1091*(Output!$G$49/Output!$P$49))+(IntermediateCalcs!DB1092*(Output!$E$49/Output!$P$49)))</f>
        <v/>
      </c>
      <c r="DY1093" s="274" t="str">
        <f>IF(DX1093="","",IF(IntermediateCalcs!$AO$9="Yes",IntermediateCalcs!DX1093*$CX1093,IntermediateCalcs!DX1093))</f>
        <v/>
      </c>
      <c r="DZ1093" s="250" t="str">
        <f>IF(DataGoesHere!$B1093="","",($CZ1093-DY1093))</f>
        <v/>
      </c>
      <c r="EA1093" s="250" t="str">
        <f>IF(DataGoesHere!$B1093="","",ABS($CZ1093-DY1093))</f>
        <v/>
      </c>
      <c r="EB1093" s="250" t="str">
        <f>IF(DataGoesHere!$B1093="","",EA1093^2)</f>
        <v/>
      </c>
      <c r="EC1093" s="249" t="str">
        <f>IF(DataGoesHere!$B1093="","",EA1093/$CZ1093)</f>
        <v/>
      </c>
      <c r="ED1093" s="250" t="str">
        <f>IF(DataGoesHere!$B1093="","",SUM(DZ$2:DZ1093)/AVERAGE(EA:EA))</f>
        <v/>
      </c>
    </row>
    <row r="1094" spans="20:134" x14ac:dyDescent="0.2">
      <c r="T1094" s="244" t="str">
        <f>IF(DataGoesHere!$B1094="","",(DataGoesHere!$B1094/SUM(DataGoesHere!$B1094:'DataGoesHere'!$B1105)))</f>
        <v/>
      </c>
      <c r="U1094" s="238"/>
      <c r="V1094" s="238"/>
      <c r="W1094" s="238"/>
      <c r="X1094" s="238"/>
      <c r="Y1094" s="238"/>
      <c r="Z1094" s="238"/>
      <c r="AA1094" s="238"/>
      <c r="AB1094" s="238"/>
      <c r="AC1094" s="238"/>
      <c r="AD1094" s="238"/>
      <c r="AE1094" s="239"/>
      <c r="CV1094" s="310" t="str">
        <f>IF(DataGoesHere!B1094="","",DataGoesHere!A1094)</f>
        <v/>
      </c>
      <c r="CW1094" s="271">
        <f t="shared" ca="1" si="42"/>
        <v>1</v>
      </c>
      <c r="CX1094" s="272">
        <f t="shared" ca="1" si="43"/>
        <v>1.3236179355303281</v>
      </c>
      <c r="CY1094" s="266">
        <f>DataGoesHere!A1094</f>
        <v>1093</v>
      </c>
      <c r="CZ1094" s="19" t="str">
        <f>IF(DataGoesHere!B1094="","",DataGoesHere!B1094)</f>
        <v/>
      </c>
      <c r="DA1094" s="19" t="str">
        <f>IF(DataGoesHere!B1094="","",IF(AH$5="No",DataGoesHere!B1094,DataGoesHere!B1094-(AH$2*(DataGoesHere!A1094-1))))</f>
        <v/>
      </c>
      <c r="DB1094" s="19" t="str">
        <f>IF(DataGoesHere!B1094="","",IF(AO$9="No",DataGoesHere!B1094,DataGoesHere!B1094/CX1094))</f>
        <v/>
      </c>
      <c r="DC1094" s="19" t="str">
        <f>IF(DataGoesHere!B1094="","",IF(AO$9="No",DA1094,DA1094/CX1094))</f>
        <v/>
      </c>
      <c r="DD1094" s="293" t="str">
        <f>IF(CZ1094="",IF(COUNTIF(DD$2:DD1093,"Forecast")&lt;Output!E$43,"Forecast",""),"Actual")</f>
        <v/>
      </c>
      <c r="DF1094" s="19" t="str">
        <f>IF(DataGoesHere!B1093="",IF(DD1094="Forecast",(Output!$E$47*IntermediateCalcs!DH1093)+((1-Output!$E$47)*IntermediateCalcs!DF1093),""),(Output!$E$47*IntermediateCalcs!DB1093)+((1-Output!$E$47)*IntermediateCalcs!DF1093))</f>
        <v/>
      </c>
      <c r="DG1094" s="19" t="str">
        <f>IF(DataGoesHere!B1093="",IF(DD1094="Forecast",(Output!$G$47*(IntermediateCalcs!DF1094-IntermediateCalcs!DF1093))+((1-Output!$G$47)*IntermediateCalcs!DG1093),""),(Output!$G$47*(IntermediateCalcs!DF1094-IntermediateCalcs!DF1093))+((1-Output!$G$47)*IntermediateCalcs!DG1093))</f>
        <v/>
      </c>
      <c r="DH1094" s="19" t="str">
        <f>IF(DataGoesHere!B1093="",IF(DD1094="Forecast",DF1094+DG1094,""),DF1094+DG1094)</f>
        <v/>
      </c>
      <c r="DI1094" s="274" t="str">
        <f>IF(DH1094="","",IF(IntermediateCalcs!$AO$9="Yes",IntermediateCalcs!DH1094*$CX1094,IntermediateCalcs!DH1094))</f>
        <v/>
      </c>
      <c r="DJ1094" s="250" t="str">
        <f>IF(DataGoesHere!$B1094="","",($CZ1094-DI1094))</f>
        <v/>
      </c>
      <c r="DK1094" s="250" t="str">
        <f>IF(DataGoesHere!$B1094="","",ABS($CZ1094-DI1094))</f>
        <v/>
      </c>
      <c r="DL1094" s="250" t="str">
        <f>IF(DataGoesHere!$B1094="","",DK1094^2)</f>
        <v/>
      </c>
      <c r="DM1094" s="249" t="str">
        <f>IF(DataGoesHere!$B1094="","",DK1094/$CZ1094)</f>
        <v/>
      </c>
      <c r="DN1094" s="250" t="str">
        <f>IF(DataGoesHere!$B1094="","",SUM(DJ$2:DJ1094)/AVERAGE(DK:DK))</f>
        <v/>
      </c>
      <c r="DP1094" s="19" t="str">
        <f>IF(DataGoesHere!B1094="",IF($DD1094="Forecast",(Output!E$48*IntermediateCalcs!CY1094)+Output!G$48,""),(Output!E$48*IntermediateCalcs!CY1094)+Output!G$48)</f>
        <v/>
      </c>
      <c r="DQ1094" s="274" t="str">
        <f>IF(DP1094="","",IF(IntermediateCalcs!$AO$9="Yes",IntermediateCalcs!DP1094*$CX1094,IntermediateCalcs!DP1094))</f>
        <v/>
      </c>
      <c r="DR1094" s="250" t="str">
        <f>IF(DataGoesHere!$B1094="","",($CZ1094-DQ1094))</f>
        <v/>
      </c>
      <c r="DS1094" s="250" t="str">
        <f>IF(DataGoesHere!$B1094="","",ABS($CZ1094-DQ1094))</f>
        <v/>
      </c>
      <c r="DT1094" s="250" t="str">
        <f>IF(DataGoesHere!$B1094="","",DS1094^2)</f>
        <v/>
      </c>
      <c r="DU1094" s="249" t="str">
        <f>IF(DataGoesHere!$B1094="","",DS1094/$CZ1094)</f>
        <v/>
      </c>
      <c r="DV1094" s="250" t="str">
        <f>IF(DataGoesHere!$B1094="","",SUM(DR$2:DR1094)/AVERAGE(DS:DS))</f>
        <v/>
      </c>
      <c r="DX1094" s="19" t="str">
        <f>IF(DataGoesHere!$B1093="","",(DB1088*(Output!$O$49/Output!$P$49))+(IntermediateCalcs!DB1089*(Output!$M$49/Output!$P$49))+(IntermediateCalcs!DB1090*(Output!$K$49/Output!$P$49))+(DB1091*(Output!$I$49/Output!$P$49))+(IntermediateCalcs!DB1092*(Output!$G$49/Output!$P$49))+(IntermediateCalcs!DB1093*(Output!$E$49/Output!$P$49)))</f>
        <v/>
      </c>
      <c r="DY1094" s="274" t="str">
        <f>IF(DX1094="","",IF(IntermediateCalcs!$AO$9="Yes",IntermediateCalcs!DX1094*$CX1094,IntermediateCalcs!DX1094))</f>
        <v/>
      </c>
      <c r="DZ1094" s="250" t="str">
        <f>IF(DataGoesHere!$B1094="","",($CZ1094-DY1094))</f>
        <v/>
      </c>
      <c r="EA1094" s="250" t="str">
        <f>IF(DataGoesHere!$B1094="","",ABS($CZ1094-DY1094))</f>
        <v/>
      </c>
      <c r="EB1094" s="250" t="str">
        <f>IF(DataGoesHere!$B1094="","",EA1094^2)</f>
        <v/>
      </c>
      <c r="EC1094" s="249" t="str">
        <f>IF(DataGoesHere!$B1094="","",EA1094/$CZ1094)</f>
        <v/>
      </c>
      <c r="ED1094" s="250" t="str">
        <f>IF(DataGoesHere!$B1094="","",SUM(DZ$2:DZ1094)/AVERAGE(EA:EA))</f>
        <v/>
      </c>
    </row>
    <row r="1095" spans="20:134" x14ac:dyDescent="0.2">
      <c r="T1095" s="240"/>
      <c r="U1095" s="245" t="str">
        <f>IF(DataGoesHere!$B1095="","",(DataGoesHere!$B1095/SUM(DataGoesHere!$B1095:'DataGoesHere'!$B1105)))</f>
        <v/>
      </c>
      <c r="V1095" s="86"/>
      <c r="W1095" s="86"/>
      <c r="X1095" s="86"/>
      <c r="Y1095" s="86"/>
      <c r="Z1095" s="86"/>
      <c r="AA1095" s="86"/>
      <c r="AB1095" s="86"/>
      <c r="AC1095" s="86"/>
      <c r="AD1095" s="86"/>
      <c r="AE1095" s="241"/>
      <c r="CV1095" s="310" t="str">
        <f>IF(DataGoesHere!B1095="","",DataGoesHere!A1095)</f>
        <v/>
      </c>
      <c r="CW1095" s="271">
        <f t="shared" ca="1" si="42"/>
        <v>2</v>
      </c>
      <c r="CX1095" s="272">
        <f t="shared" ca="1" si="43"/>
        <v>0.80574490527728204</v>
      </c>
      <c r="CY1095" s="266">
        <f>DataGoesHere!A1095</f>
        <v>1094</v>
      </c>
      <c r="CZ1095" s="19" t="str">
        <f>IF(DataGoesHere!B1095="","",DataGoesHere!B1095)</f>
        <v/>
      </c>
      <c r="DA1095" s="19" t="str">
        <f>IF(DataGoesHere!B1095="","",IF(AH$5="No",DataGoesHere!B1095,DataGoesHere!B1095-(AH$2*(DataGoesHere!A1095-1))))</f>
        <v/>
      </c>
      <c r="DB1095" s="19" t="str">
        <f>IF(DataGoesHere!B1095="","",IF(AO$9="No",DataGoesHere!B1095,DataGoesHere!B1095/CX1095))</f>
        <v/>
      </c>
      <c r="DC1095" s="19" t="str">
        <f>IF(DataGoesHere!B1095="","",IF(AO$9="No",DA1095,DA1095/CX1095))</f>
        <v/>
      </c>
      <c r="DD1095" s="293" t="str">
        <f>IF(CZ1095="",IF(COUNTIF(DD$2:DD1094,"Forecast")&lt;Output!E$43,"Forecast",""),"Actual")</f>
        <v/>
      </c>
      <c r="DF1095" s="19" t="str">
        <f>IF(DataGoesHere!B1094="",IF(DD1095="Forecast",(Output!$E$47*IntermediateCalcs!DH1094)+((1-Output!$E$47)*IntermediateCalcs!DF1094),""),(Output!$E$47*IntermediateCalcs!DB1094)+((1-Output!$E$47)*IntermediateCalcs!DF1094))</f>
        <v/>
      </c>
      <c r="DG1095" s="19" t="str">
        <f>IF(DataGoesHere!B1094="",IF(DD1095="Forecast",(Output!$G$47*(IntermediateCalcs!DF1095-IntermediateCalcs!DF1094))+((1-Output!$G$47)*IntermediateCalcs!DG1094),""),(Output!$G$47*(IntermediateCalcs!DF1095-IntermediateCalcs!DF1094))+((1-Output!$G$47)*IntermediateCalcs!DG1094))</f>
        <v/>
      </c>
      <c r="DH1095" s="19" t="str">
        <f>IF(DataGoesHere!B1094="",IF(DD1095="Forecast",DF1095+DG1095,""),DF1095+DG1095)</f>
        <v/>
      </c>
      <c r="DI1095" s="274" t="str">
        <f>IF(DH1095="","",IF(IntermediateCalcs!$AO$9="Yes",IntermediateCalcs!DH1095*$CX1095,IntermediateCalcs!DH1095))</f>
        <v/>
      </c>
      <c r="DJ1095" s="250" t="str">
        <f>IF(DataGoesHere!$B1095="","",($CZ1095-DI1095))</f>
        <v/>
      </c>
      <c r="DK1095" s="250" t="str">
        <f>IF(DataGoesHere!$B1095="","",ABS($CZ1095-DI1095))</f>
        <v/>
      </c>
      <c r="DL1095" s="250" t="str">
        <f>IF(DataGoesHere!$B1095="","",DK1095^2)</f>
        <v/>
      </c>
      <c r="DM1095" s="249" t="str">
        <f>IF(DataGoesHere!$B1095="","",DK1095/$CZ1095)</f>
        <v/>
      </c>
      <c r="DN1095" s="250" t="str">
        <f>IF(DataGoesHere!$B1095="","",SUM(DJ$2:DJ1095)/AVERAGE(DK:DK))</f>
        <v/>
      </c>
      <c r="DP1095" s="19" t="str">
        <f>IF(DataGoesHere!B1095="",IF($DD1095="Forecast",(Output!E$48*IntermediateCalcs!CY1095)+Output!G$48,""),(Output!E$48*IntermediateCalcs!CY1095)+Output!G$48)</f>
        <v/>
      </c>
      <c r="DQ1095" s="274" t="str">
        <f>IF(DP1095="","",IF(IntermediateCalcs!$AO$9="Yes",IntermediateCalcs!DP1095*$CX1095,IntermediateCalcs!DP1095))</f>
        <v/>
      </c>
      <c r="DR1095" s="250" t="str">
        <f>IF(DataGoesHere!$B1095="","",($CZ1095-DQ1095))</f>
        <v/>
      </c>
      <c r="DS1095" s="250" t="str">
        <f>IF(DataGoesHere!$B1095="","",ABS($CZ1095-DQ1095))</f>
        <v/>
      </c>
      <c r="DT1095" s="250" t="str">
        <f>IF(DataGoesHere!$B1095="","",DS1095^2)</f>
        <v/>
      </c>
      <c r="DU1095" s="249" t="str">
        <f>IF(DataGoesHere!$B1095="","",DS1095/$CZ1095)</f>
        <v/>
      </c>
      <c r="DV1095" s="250" t="str">
        <f>IF(DataGoesHere!$B1095="","",SUM(DR$2:DR1095)/AVERAGE(DS:DS))</f>
        <v/>
      </c>
      <c r="DX1095" s="19" t="str">
        <f>IF(DataGoesHere!$B1094="","",(DB1089*(Output!$O$49/Output!$P$49))+(IntermediateCalcs!DB1090*(Output!$M$49/Output!$P$49))+(IntermediateCalcs!DB1091*(Output!$K$49/Output!$P$49))+(DB1092*(Output!$I$49/Output!$P$49))+(IntermediateCalcs!DB1093*(Output!$G$49/Output!$P$49))+(IntermediateCalcs!DB1094*(Output!$E$49/Output!$P$49)))</f>
        <v/>
      </c>
      <c r="DY1095" s="274" t="str">
        <f>IF(DX1095="","",IF(IntermediateCalcs!$AO$9="Yes",IntermediateCalcs!DX1095*$CX1095,IntermediateCalcs!DX1095))</f>
        <v/>
      </c>
      <c r="DZ1095" s="250" t="str">
        <f>IF(DataGoesHere!$B1095="","",($CZ1095-DY1095))</f>
        <v/>
      </c>
      <c r="EA1095" s="250" t="str">
        <f>IF(DataGoesHere!$B1095="","",ABS($CZ1095-DY1095))</f>
        <v/>
      </c>
      <c r="EB1095" s="250" t="str">
        <f>IF(DataGoesHere!$B1095="","",EA1095^2)</f>
        <v/>
      </c>
      <c r="EC1095" s="249" t="str">
        <f>IF(DataGoesHere!$B1095="","",EA1095/$CZ1095)</f>
        <v/>
      </c>
      <c r="ED1095" s="250" t="str">
        <f>IF(DataGoesHere!$B1095="","",SUM(DZ$2:DZ1095)/AVERAGE(EA:EA))</f>
        <v/>
      </c>
    </row>
    <row r="1096" spans="20:134" x14ac:dyDescent="0.2">
      <c r="T1096" s="240"/>
      <c r="U1096" s="86"/>
      <c r="V1096" s="245" t="str">
        <f>IF(DataGoesHere!$B1096="","",(DataGoesHere!$B1096/SUM(DataGoesHere!$B1094:'DataGoesHere'!$B1105)))</f>
        <v/>
      </c>
      <c r="W1096" s="86"/>
      <c r="X1096" s="86"/>
      <c r="Y1096" s="86"/>
      <c r="Z1096" s="86"/>
      <c r="AA1096" s="86"/>
      <c r="AB1096" s="86"/>
      <c r="AC1096" s="86"/>
      <c r="AD1096" s="86"/>
      <c r="AE1096" s="241"/>
      <c r="CV1096" s="310" t="str">
        <f>IF(DataGoesHere!B1096="","",DataGoesHere!A1096)</f>
        <v/>
      </c>
      <c r="CW1096" s="271">
        <f t="shared" ca="1" si="42"/>
        <v>3</v>
      </c>
      <c r="CX1096" s="272">
        <f t="shared" ca="1" si="43"/>
        <v>0.79862940076451561</v>
      </c>
      <c r="CY1096" s="266">
        <f>DataGoesHere!A1096</f>
        <v>1095</v>
      </c>
      <c r="CZ1096" s="19" t="str">
        <f>IF(DataGoesHere!B1096="","",DataGoesHere!B1096)</f>
        <v/>
      </c>
      <c r="DA1096" s="19" t="str">
        <f>IF(DataGoesHere!B1096="","",IF(AH$5="No",DataGoesHere!B1096,DataGoesHere!B1096-(AH$2*(DataGoesHere!A1096-1))))</f>
        <v/>
      </c>
      <c r="DB1096" s="19" t="str">
        <f>IF(DataGoesHere!B1096="","",IF(AO$9="No",DataGoesHere!B1096,DataGoesHere!B1096/CX1096))</f>
        <v/>
      </c>
      <c r="DC1096" s="19" t="str">
        <f>IF(DataGoesHere!B1096="","",IF(AO$9="No",DA1096,DA1096/CX1096))</f>
        <v/>
      </c>
      <c r="DD1096" s="293" t="str">
        <f>IF(CZ1096="",IF(COUNTIF(DD$2:DD1095,"Forecast")&lt;Output!E$43,"Forecast",""),"Actual")</f>
        <v/>
      </c>
      <c r="DF1096" s="19" t="str">
        <f>IF(DataGoesHere!B1095="",IF(DD1096="Forecast",(Output!$E$47*IntermediateCalcs!DH1095)+((1-Output!$E$47)*IntermediateCalcs!DF1095),""),(Output!$E$47*IntermediateCalcs!DB1095)+((1-Output!$E$47)*IntermediateCalcs!DF1095))</f>
        <v/>
      </c>
      <c r="DG1096" s="19" t="str">
        <f>IF(DataGoesHere!B1095="",IF(DD1096="Forecast",(Output!$G$47*(IntermediateCalcs!DF1096-IntermediateCalcs!DF1095))+((1-Output!$G$47)*IntermediateCalcs!DG1095),""),(Output!$G$47*(IntermediateCalcs!DF1096-IntermediateCalcs!DF1095))+((1-Output!$G$47)*IntermediateCalcs!DG1095))</f>
        <v/>
      </c>
      <c r="DH1096" s="19" t="str">
        <f>IF(DataGoesHere!B1095="",IF(DD1096="Forecast",DF1096+DG1096,""),DF1096+DG1096)</f>
        <v/>
      </c>
      <c r="DI1096" s="274" t="str">
        <f>IF(DH1096="","",IF(IntermediateCalcs!$AO$9="Yes",IntermediateCalcs!DH1096*$CX1096,IntermediateCalcs!DH1096))</f>
        <v/>
      </c>
      <c r="DJ1096" s="250" t="str">
        <f>IF(DataGoesHere!$B1096="","",($CZ1096-DI1096))</f>
        <v/>
      </c>
      <c r="DK1096" s="250" t="str">
        <f>IF(DataGoesHere!$B1096="","",ABS($CZ1096-DI1096))</f>
        <v/>
      </c>
      <c r="DL1096" s="250" t="str">
        <f>IF(DataGoesHere!$B1096="","",DK1096^2)</f>
        <v/>
      </c>
      <c r="DM1096" s="249" t="str">
        <f>IF(DataGoesHere!$B1096="","",DK1096/$CZ1096)</f>
        <v/>
      </c>
      <c r="DN1096" s="250" t="str">
        <f>IF(DataGoesHere!$B1096="","",SUM(DJ$2:DJ1096)/AVERAGE(DK:DK))</f>
        <v/>
      </c>
      <c r="DP1096" s="19" t="str">
        <f>IF(DataGoesHere!B1096="",IF($DD1096="Forecast",(Output!E$48*IntermediateCalcs!CY1096)+Output!G$48,""),(Output!E$48*IntermediateCalcs!CY1096)+Output!G$48)</f>
        <v/>
      </c>
      <c r="DQ1096" s="274" t="str">
        <f>IF(DP1096="","",IF(IntermediateCalcs!$AO$9="Yes",IntermediateCalcs!DP1096*$CX1096,IntermediateCalcs!DP1096))</f>
        <v/>
      </c>
      <c r="DR1096" s="250" t="str">
        <f>IF(DataGoesHere!$B1096="","",($CZ1096-DQ1096))</f>
        <v/>
      </c>
      <c r="DS1096" s="250" t="str">
        <f>IF(DataGoesHere!$B1096="","",ABS($CZ1096-DQ1096))</f>
        <v/>
      </c>
      <c r="DT1096" s="250" t="str">
        <f>IF(DataGoesHere!$B1096="","",DS1096^2)</f>
        <v/>
      </c>
      <c r="DU1096" s="249" t="str">
        <f>IF(DataGoesHere!$B1096="","",DS1096/$CZ1096)</f>
        <v/>
      </c>
      <c r="DV1096" s="250" t="str">
        <f>IF(DataGoesHere!$B1096="","",SUM(DR$2:DR1096)/AVERAGE(DS:DS))</f>
        <v/>
      </c>
      <c r="DX1096" s="19" t="str">
        <f>IF(DataGoesHere!$B1095="","",(DB1090*(Output!$O$49/Output!$P$49))+(IntermediateCalcs!DB1091*(Output!$M$49/Output!$P$49))+(IntermediateCalcs!DB1092*(Output!$K$49/Output!$P$49))+(DB1093*(Output!$I$49/Output!$P$49))+(IntermediateCalcs!DB1094*(Output!$G$49/Output!$P$49))+(IntermediateCalcs!DB1095*(Output!$E$49/Output!$P$49)))</f>
        <v/>
      </c>
      <c r="DY1096" s="274" t="str">
        <f>IF(DX1096="","",IF(IntermediateCalcs!$AO$9="Yes",IntermediateCalcs!DX1096*$CX1096,IntermediateCalcs!DX1096))</f>
        <v/>
      </c>
      <c r="DZ1096" s="250" t="str">
        <f>IF(DataGoesHere!$B1096="","",($CZ1096-DY1096))</f>
        <v/>
      </c>
      <c r="EA1096" s="250" t="str">
        <f>IF(DataGoesHere!$B1096="","",ABS($CZ1096-DY1096))</f>
        <v/>
      </c>
      <c r="EB1096" s="250" t="str">
        <f>IF(DataGoesHere!$B1096="","",EA1096^2)</f>
        <v/>
      </c>
      <c r="EC1096" s="249" t="str">
        <f>IF(DataGoesHere!$B1096="","",EA1096/$CZ1096)</f>
        <v/>
      </c>
      <c r="ED1096" s="250" t="str">
        <f>IF(DataGoesHere!$B1096="","",SUM(DZ$2:DZ1096)/AVERAGE(EA:EA))</f>
        <v/>
      </c>
    </row>
    <row r="1097" spans="20:134" x14ac:dyDescent="0.2">
      <c r="T1097" s="240"/>
      <c r="U1097" s="86"/>
      <c r="V1097" s="86"/>
      <c r="W1097" s="245" t="str">
        <f>IF(DataGoesHere!$B1097="","",(DataGoesHere!$B1097/SUM(DataGoesHere!$B1094:'DataGoesHere'!$B1105)))</f>
        <v/>
      </c>
      <c r="X1097" s="86"/>
      <c r="Y1097" s="86"/>
      <c r="Z1097" s="86"/>
      <c r="AA1097" s="86"/>
      <c r="AB1097" s="86"/>
      <c r="AC1097" s="86"/>
      <c r="AD1097" s="86"/>
      <c r="AE1097" s="241"/>
      <c r="CV1097" s="310" t="str">
        <f>IF(DataGoesHere!B1097="","",DataGoesHere!A1097)</f>
        <v/>
      </c>
      <c r="CW1097" s="271">
        <f t="shared" ca="1" si="42"/>
        <v>4</v>
      </c>
      <c r="CX1097" s="272">
        <f t="shared" ca="1" si="43"/>
        <v>1.0149292433706087</v>
      </c>
      <c r="CY1097" s="266">
        <f>DataGoesHere!A1097</f>
        <v>1096</v>
      </c>
      <c r="CZ1097" s="19" t="str">
        <f>IF(DataGoesHere!B1097="","",DataGoesHere!B1097)</f>
        <v/>
      </c>
      <c r="DA1097" s="19" t="str">
        <f>IF(DataGoesHere!B1097="","",IF(AH$5="No",DataGoesHere!B1097,DataGoesHere!B1097-(AH$2*(DataGoesHere!A1097-1))))</f>
        <v/>
      </c>
      <c r="DB1097" s="19" t="str">
        <f>IF(DataGoesHere!B1097="","",IF(AO$9="No",DataGoesHere!B1097,DataGoesHere!B1097/CX1097))</f>
        <v/>
      </c>
      <c r="DC1097" s="19" t="str">
        <f>IF(DataGoesHere!B1097="","",IF(AO$9="No",DA1097,DA1097/CX1097))</f>
        <v/>
      </c>
      <c r="DD1097" s="293" t="str">
        <f>IF(CZ1097="",IF(COUNTIF(DD$2:DD1096,"Forecast")&lt;Output!E$43,"Forecast",""),"Actual")</f>
        <v/>
      </c>
      <c r="DF1097" s="19" t="str">
        <f>IF(DataGoesHere!B1096="",IF(DD1097="Forecast",(Output!$E$47*IntermediateCalcs!DH1096)+((1-Output!$E$47)*IntermediateCalcs!DF1096),""),(Output!$E$47*IntermediateCalcs!DB1096)+((1-Output!$E$47)*IntermediateCalcs!DF1096))</f>
        <v/>
      </c>
      <c r="DG1097" s="19" t="str">
        <f>IF(DataGoesHere!B1096="",IF(DD1097="Forecast",(Output!$G$47*(IntermediateCalcs!DF1097-IntermediateCalcs!DF1096))+((1-Output!$G$47)*IntermediateCalcs!DG1096),""),(Output!$G$47*(IntermediateCalcs!DF1097-IntermediateCalcs!DF1096))+((1-Output!$G$47)*IntermediateCalcs!DG1096))</f>
        <v/>
      </c>
      <c r="DH1097" s="19" t="str">
        <f>IF(DataGoesHere!B1096="",IF(DD1097="Forecast",DF1097+DG1097,""),DF1097+DG1097)</f>
        <v/>
      </c>
      <c r="DI1097" s="274" t="str">
        <f>IF(DH1097="","",IF(IntermediateCalcs!$AO$9="Yes",IntermediateCalcs!DH1097*$CX1097,IntermediateCalcs!DH1097))</f>
        <v/>
      </c>
      <c r="DJ1097" s="250" t="str">
        <f>IF(DataGoesHere!$B1097="","",($CZ1097-DI1097))</f>
        <v/>
      </c>
      <c r="DK1097" s="250" t="str">
        <f>IF(DataGoesHere!$B1097="","",ABS($CZ1097-DI1097))</f>
        <v/>
      </c>
      <c r="DL1097" s="250" t="str">
        <f>IF(DataGoesHere!$B1097="","",DK1097^2)</f>
        <v/>
      </c>
      <c r="DM1097" s="249" t="str">
        <f>IF(DataGoesHere!$B1097="","",DK1097/$CZ1097)</f>
        <v/>
      </c>
      <c r="DN1097" s="250" t="str">
        <f>IF(DataGoesHere!$B1097="","",SUM(DJ$2:DJ1097)/AVERAGE(DK:DK))</f>
        <v/>
      </c>
      <c r="DP1097" s="19" t="str">
        <f>IF(DataGoesHere!B1097="",IF($DD1097="Forecast",(Output!E$48*IntermediateCalcs!CY1097)+Output!G$48,""),(Output!E$48*IntermediateCalcs!CY1097)+Output!G$48)</f>
        <v/>
      </c>
      <c r="DQ1097" s="274" t="str">
        <f>IF(DP1097="","",IF(IntermediateCalcs!$AO$9="Yes",IntermediateCalcs!DP1097*$CX1097,IntermediateCalcs!DP1097))</f>
        <v/>
      </c>
      <c r="DR1097" s="250" t="str">
        <f>IF(DataGoesHere!$B1097="","",($CZ1097-DQ1097))</f>
        <v/>
      </c>
      <c r="DS1097" s="250" t="str">
        <f>IF(DataGoesHere!$B1097="","",ABS($CZ1097-DQ1097))</f>
        <v/>
      </c>
      <c r="DT1097" s="250" t="str">
        <f>IF(DataGoesHere!$B1097="","",DS1097^2)</f>
        <v/>
      </c>
      <c r="DU1097" s="249" t="str">
        <f>IF(DataGoesHere!$B1097="","",DS1097/$CZ1097)</f>
        <v/>
      </c>
      <c r="DV1097" s="250" t="str">
        <f>IF(DataGoesHere!$B1097="","",SUM(DR$2:DR1097)/AVERAGE(DS:DS))</f>
        <v/>
      </c>
      <c r="DX1097" s="19" t="str">
        <f>IF(DataGoesHere!$B1096="","",(DB1091*(Output!$O$49/Output!$P$49))+(IntermediateCalcs!DB1092*(Output!$M$49/Output!$P$49))+(IntermediateCalcs!DB1093*(Output!$K$49/Output!$P$49))+(DB1094*(Output!$I$49/Output!$P$49))+(IntermediateCalcs!DB1095*(Output!$G$49/Output!$P$49))+(IntermediateCalcs!DB1096*(Output!$E$49/Output!$P$49)))</f>
        <v/>
      </c>
      <c r="DY1097" s="274" t="str">
        <f>IF(DX1097="","",IF(IntermediateCalcs!$AO$9="Yes",IntermediateCalcs!DX1097*$CX1097,IntermediateCalcs!DX1097))</f>
        <v/>
      </c>
      <c r="DZ1097" s="250" t="str">
        <f>IF(DataGoesHere!$B1097="","",($CZ1097-DY1097))</f>
        <v/>
      </c>
      <c r="EA1097" s="250" t="str">
        <f>IF(DataGoesHere!$B1097="","",ABS($CZ1097-DY1097))</f>
        <v/>
      </c>
      <c r="EB1097" s="250" t="str">
        <f>IF(DataGoesHere!$B1097="","",EA1097^2)</f>
        <v/>
      </c>
      <c r="EC1097" s="249" t="str">
        <f>IF(DataGoesHere!$B1097="","",EA1097/$CZ1097)</f>
        <v/>
      </c>
      <c r="ED1097" s="250" t="str">
        <f>IF(DataGoesHere!$B1097="","",SUM(DZ$2:DZ1097)/AVERAGE(EA:EA))</f>
        <v/>
      </c>
    </row>
    <row r="1098" spans="20:134" x14ac:dyDescent="0.2">
      <c r="T1098" s="240"/>
      <c r="U1098" s="86"/>
      <c r="V1098" s="86"/>
      <c r="W1098" s="86"/>
      <c r="X1098" s="245" t="str">
        <f>IF(DataGoesHere!$B1098="","",(DataGoesHere!$B1098/SUM(DataGoesHere!$B1094:'DataGoesHere'!$B1105)))</f>
        <v/>
      </c>
      <c r="Y1098" s="86"/>
      <c r="Z1098" s="86"/>
      <c r="AA1098" s="86"/>
      <c r="AB1098" s="86"/>
      <c r="AC1098" s="86"/>
      <c r="AD1098" s="86"/>
      <c r="AE1098" s="241"/>
      <c r="CV1098" s="310" t="str">
        <f>IF(DataGoesHere!B1098="","",DataGoesHere!A1098)</f>
        <v/>
      </c>
      <c r="CW1098" s="271">
        <f t="shared" ca="1" si="42"/>
        <v>5</v>
      </c>
      <c r="CX1098" s="272">
        <f t="shared" ca="1" si="43"/>
        <v>0.97875414397996308</v>
      </c>
      <c r="CY1098" s="266">
        <f>DataGoesHere!A1098</f>
        <v>1097</v>
      </c>
      <c r="CZ1098" s="19" t="str">
        <f>IF(DataGoesHere!B1098="","",DataGoesHere!B1098)</f>
        <v/>
      </c>
      <c r="DA1098" s="19" t="str">
        <f>IF(DataGoesHere!B1098="","",IF(AH$5="No",DataGoesHere!B1098,DataGoesHere!B1098-(AH$2*(DataGoesHere!A1098-1))))</f>
        <v/>
      </c>
      <c r="DB1098" s="19" t="str">
        <f>IF(DataGoesHere!B1098="","",IF(AO$9="No",DataGoesHere!B1098,DataGoesHere!B1098/CX1098))</f>
        <v/>
      </c>
      <c r="DC1098" s="19" t="str">
        <f>IF(DataGoesHere!B1098="","",IF(AO$9="No",DA1098,DA1098/CX1098))</f>
        <v/>
      </c>
      <c r="DD1098" s="293" t="str">
        <f>IF(CZ1098="",IF(COUNTIF(DD$2:DD1097,"Forecast")&lt;Output!E$43,"Forecast",""),"Actual")</f>
        <v/>
      </c>
      <c r="DF1098" s="19" t="str">
        <f>IF(DataGoesHere!B1097="",IF(DD1098="Forecast",(Output!$E$47*IntermediateCalcs!DH1097)+((1-Output!$E$47)*IntermediateCalcs!DF1097),""),(Output!$E$47*IntermediateCalcs!DB1097)+((1-Output!$E$47)*IntermediateCalcs!DF1097))</f>
        <v/>
      </c>
      <c r="DG1098" s="19" t="str">
        <f>IF(DataGoesHere!B1097="",IF(DD1098="Forecast",(Output!$G$47*(IntermediateCalcs!DF1098-IntermediateCalcs!DF1097))+((1-Output!$G$47)*IntermediateCalcs!DG1097),""),(Output!$G$47*(IntermediateCalcs!DF1098-IntermediateCalcs!DF1097))+((1-Output!$G$47)*IntermediateCalcs!DG1097))</f>
        <v/>
      </c>
      <c r="DH1098" s="19" t="str">
        <f>IF(DataGoesHere!B1097="",IF(DD1098="Forecast",DF1098+DG1098,""),DF1098+DG1098)</f>
        <v/>
      </c>
      <c r="DI1098" s="274" t="str">
        <f>IF(DH1098="","",IF(IntermediateCalcs!$AO$9="Yes",IntermediateCalcs!DH1098*$CX1098,IntermediateCalcs!DH1098))</f>
        <v/>
      </c>
      <c r="DJ1098" s="250" t="str">
        <f>IF(DataGoesHere!$B1098="","",($CZ1098-DI1098))</f>
        <v/>
      </c>
      <c r="DK1098" s="250" t="str">
        <f>IF(DataGoesHere!$B1098="","",ABS($CZ1098-DI1098))</f>
        <v/>
      </c>
      <c r="DL1098" s="250" t="str">
        <f>IF(DataGoesHere!$B1098="","",DK1098^2)</f>
        <v/>
      </c>
      <c r="DM1098" s="249" t="str">
        <f>IF(DataGoesHere!$B1098="","",DK1098/$CZ1098)</f>
        <v/>
      </c>
      <c r="DN1098" s="250" t="str">
        <f>IF(DataGoesHere!$B1098="","",SUM(DJ$2:DJ1098)/AVERAGE(DK:DK))</f>
        <v/>
      </c>
      <c r="DP1098" s="19" t="str">
        <f>IF(DataGoesHere!B1098="",IF($DD1098="Forecast",(Output!E$48*IntermediateCalcs!CY1098)+Output!G$48,""),(Output!E$48*IntermediateCalcs!CY1098)+Output!G$48)</f>
        <v/>
      </c>
      <c r="DQ1098" s="274" t="str">
        <f>IF(DP1098="","",IF(IntermediateCalcs!$AO$9="Yes",IntermediateCalcs!DP1098*$CX1098,IntermediateCalcs!DP1098))</f>
        <v/>
      </c>
      <c r="DR1098" s="250" t="str">
        <f>IF(DataGoesHere!$B1098="","",($CZ1098-DQ1098))</f>
        <v/>
      </c>
      <c r="DS1098" s="250" t="str">
        <f>IF(DataGoesHere!$B1098="","",ABS($CZ1098-DQ1098))</f>
        <v/>
      </c>
      <c r="DT1098" s="250" t="str">
        <f>IF(DataGoesHere!$B1098="","",DS1098^2)</f>
        <v/>
      </c>
      <c r="DU1098" s="249" t="str">
        <f>IF(DataGoesHere!$B1098="","",DS1098/$CZ1098)</f>
        <v/>
      </c>
      <c r="DV1098" s="250" t="str">
        <f>IF(DataGoesHere!$B1098="","",SUM(DR$2:DR1098)/AVERAGE(DS:DS))</f>
        <v/>
      </c>
      <c r="DX1098" s="19" t="str">
        <f>IF(DataGoesHere!$B1097="","",(DB1092*(Output!$O$49/Output!$P$49))+(IntermediateCalcs!DB1093*(Output!$M$49/Output!$P$49))+(IntermediateCalcs!DB1094*(Output!$K$49/Output!$P$49))+(DB1095*(Output!$I$49/Output!$P$49))+(IntermediateCalcs!DB1096*(Output!$G$49/Output!$P$49))+(IntermediateCalcs!DB1097*(Output!$E$49/Output!$P$49)))</f>
        <v/>
      </c>
      <c r="DY1098" s="274" t="str">
        <f>IF(DX1098="","",IF(IntermediateCalcs!$AO$9="Yes",IntermediateCalcs!DX1098*$CX1098,IntermediateCalcs!DX1098))</f>
        <v/>
      </c>
      <c r="DZ1098" s="250" t="str">
        <f>IF(DataGoesHere!$B1098="","",($CZ1098-DY1098))</f>
        <v/>
      </c>
      <c r="EA1098" s="250" t="str">
        <f>IF(DataGoesHere!$B1098="","",ABS($CZ1098-DY1098))</f>
        <v/>
      </c>
      <c r="EB1098" s="250" t="str">
        <f>IF(DataGoesHere!$B1098="","",EA1098^2)</f>
        <v/>
      </c>
      <c r="EC1098" s="249" t="str">
        <f>IF(DataGoesHere!$B1098="","",EA1098/$CZ1098)</f>
        <v/>
      </c>
      <c r="ED1098" s="250" t="str">
        <f>IF(DataGoesHere!$B1098="","",SUM(DZ$2:DZ1098)/AVERAGE(EA:EA))</f>
        <v/>
      </c>
    </row>
    <row r="1099" spans="20:134" x14ac:dyDescent="0.2">
      <c r="T1099" s="240"/>
      <c r="U1099" s="86"/>
      <c r="V1099" s="86"/>
      <c r="W1099" s="86"/>
      <c r="X1099" s="86"/>
      <c r="Y1099" s="245" t="str">
        <f>IF(DataGoesHere!$B1099="","",(DataGoesHere!$B1099/SUM(DataGoesHere!$B1094:'DataGoesHere'!$B1105)))</f>
        <v/>
      </c>
      <c r="Z1099" s="86"/>
      <c r="AA1099" s="86"/>
      <c r="AB1099" s="86"/>
      <c r="AC1099" s="86"/>
      <c r="AD1099" s="86"/>
      <c r="AE1099" s="241"/>
      <c r="CV1099" s="310" t="str">
        <f>IF(DataGoesHere!B1099="","",DataGoesHere!A1099)</f>
        <v/>
      </c>
      <c r="CW1099" s="271">
        <f t="shared" ca="1" si="42"/>
        <v>6</v>
      </c>
      <c r="CX1099" s="272">
        <f t="shared" ca="1" si="43"/>
        <v>1.0779088099730167</v>
      </c>
      <c r="CY1099" s="266">
        <f>DataGoesHere!A1099</f>
        <v>1098</v>
      </c>
      <c r="CZ1099" s="19" t="str">
        <f>IF(DataGoesHere!B1099="","",DataGoesHere!B1099)</f>
        <v/>
      </c>
      <c r="DA1099" s="19" t="str">
        <f>IF(DataGoesHere!B1099="","",IF(AH$5="No",DataGoesHere!B1099,DataGoesHere!B1099-(AH$2*(DataGoesHere!A1099-1))))</f>
        <v/>
      </c>
      <c r="DB1099" s="19" t="str">
        <f>IF(DataGoesHere!B1099="","",IF(AO$9="No",DataGoesHere!B1099,DataGoesHere!B1099/CX1099))</f>
        <v/>
      </c>
      <c r="DC1099" s="19" t="str">
        <f>IF(DataGoesHere!B1099="","",IF(AO$9="No",DA1099,DA1099/CX1099))</f>
        <v/>
      </c>
      <c r="DD1099" s="293" t="str">
        <f>IF(CZ1099="",IF(COUNTIF(DD$2:DD1098,"Forecast")&lt;Output!E$43,"Forecast",""),"Actual")</f>
        <v/>
      </c>
      <c r="DF1099" s="19" t="str">
        <f>IF(DataGoesHere!B1098="",IF(DD1099="Forecast",(Output!$E$47*IntermediateCalcs!DH1098)+((1-Output!$E$47)*IntermediateCalcs!DF1098),""),(Output!$E$47*IntermediateCalcs!DB1098)+((1-Output!$E$47)*IntermediateCalcs!DF1098))</f>
        <v/>
      </c>
      <c r="DG1099" s="19" t="str">
        <f>IF(DataGoesHere!B1098="",IF(DD1099="Forecast",(Output!$G$47*(IntermediateCalcs!DF1099-IntermediateCalcs!DF1098))+((1-Output!$G$47)*IntermediateCalcs!DG1098),""),(Output!$G$47*(IntermediateCalcs!DF1099-IntermediateCalcs!DF1098))+((1-Output!$G$47)*IntermediateCalcs!DG1098))</f>
        <v/>
      </c>
      <c r="DH1099" s="19" t="str">
        <f>IF(DataGoesHere!B1098="",IF(DD1099="Forecast",DF1099+DG1099,""),DF1099+DG1099)</f>
        <v/>
      </c>
      <c r="DI1099" s="274" t="str">
        <f>IF(DH1099="","",IF(IntermediateCalcs!$AO$9="Yes",IntermediateCalcs!DH1099*$CX1099,IntermediateCalcs!DH1099))</f>
        <v/>
      </c>
      <c r="DJ1099" s="250" t="str">
        <f>IF(DataGoesHere!$B1099="","",($CZ1099-DI1099))</f>
        <v/>
      </c>
      <c r="DK1099" s="250" t="str">
        <f>IF(DataGoesHere!$B1099="","",ABS($CZ1099-DI1099))</f>
        <v/>
      </c>
      <c r="DL1099" s="250" t="str">
        <f>IF(DataGoesHere!$B1099="","",DK1099^2)</f>
        <v/>
      </c>
      <c r="DM1099" s="249" t="str">
        <f>IF(DataGoesHere!$B1099="","",DK1099/$CZ1099)</f>
        <v/>
      </c>
      <c r="DN1099" s="250" t="str">
        <f>IF(DataGoesHere!$B1099="","",SUM(DJ$2:DJ1099)/AVERAGE(DK:DK))</f>
        <v/>
      </c>
      <c r="DP1099" s="19" t="str">
        <f>IF(DataGoesHere!B1099="",IF($DD1099="Forecast",(Output!E$48*IntermediateCalcs!CY1099)+Output!G$48,""),(Output!E$48*IntermediateCalcs!CY1099)+Output!G$48)</f>
        <v/>
      </c>
      <c r="DQ1099" s="274" t="str">
        <f>IF(DP1099="","",IF(IntermediateCalcs!$AO$9="Yes",IntermediateCalcs!DP1099*$CX1099,IntermediateCalcs!DP1099))</f>
        <v/>
      </c>
      <c r="DR1099" s="250" t="str">
        <f>IF(DataGoesHere!$B1099="","",($CZ1099-DQ1099))</f>
        <v/>
      </c>
      <c r="DS1099" s="250" t="str">
        <f>IF(DataGoesHere!$B1099="","",ABS($CZ1099-DQ1099))</f>
        <v/>
      </c>
      <c r="DT1099" s="250" t="str">
        <f>IF(DataGoesHere!$B1099="","",DS1099^2)</f>
        <v/>
      </c>
      <c r="DU1099" s="249" t="str">
        <f>IF(DataGoesHere!$B1099="","",DS1099/$CZ1099)</f>
        <v/>
      </c>
      <c r="DV1099" s="250" t="str">
        <f>IF(DataGoesHere!$B1099="","",SUM(DR$2:DR1099)/AVERAGE(DS:DS))</f>
        <v/>
      </c>
      <c r="DX1099" s="19" t="str">
        <f>IF(DataGoesHere!$B1098="","",(DB1093*(Output!$O$49/Output!$P$49))+(IntermediateCalcs!DB1094*(Output!$M$49/Output!$P$49))+(IntermediateCalcs!DB1095*(Output!$K$49/Output!$P$49))+(DB1096*(Output!$I$49/Output!$P$49))+(IntermediateCalcs!DB1097*(Output!$G$49/Output!$P$49))+(IntermediateCalcs!DB1098*(Output!$E$49/Output!$P$49)))</f>
        <v/>
      </c>
      <c r="DY1099" s="274" t="str">
        <f>IF(DX1099="","",IF(IntermediateCalcs!$AO$9="Yes",IntermediateCalcs!DX1099*$CX1099,IntermediateCalcs!DX1099))</f>
        <v/>
      </c>
      <c r="DZ1099" s="250" t="str">
        <f>IF(DataGoesHere!$B1099="","",($CZ1099-DY1099))</f>
        <v/>
      </c>
      <c r="EA1099" s="250" t="str">
        <f>IF(DataGoesHere!$B1099="","",ABS($CZ1099-DY1099))</f>
        <v/>
      </c>
      <c r="EB1099" s="250" t="str">
        <f>IF(DataGoesHere!$B1099="","",EA1099^2)</f>
        <v/>
      </c>
      <c r="EC1099" s="249" t="str">
        <f>IF(DataGoesHere!$B1099="","",EA1099/$CZ1099)</f>
        <v/>
      </c>
      <c r="ED1099" s="250" t="str">
        <f>IF(DataGoesHere!$B1099="","",SUM(DZ$2:DZ1099)/AVERAGE(EA:EA))</f>
        <v/>
      </c>
    </row>
    <row r="1100" spans="20:134" x14ac:dyDescent="0.2">
      <c r="T1100" s="240"/>
      <c r="U1100" s="86"/>
      <c r="V1100" s="86"/>
      <c r="W1100" s="86"/>
      <c r="X1100" s="86"/>
      <c r="Y1100" s="86"/>
      <c r="Z1100" s="245" t="str">
        <f>IF(DataGoesHere!$B1100="","",(DataGoesHere!$B1100/SUM(DataGoesHere!$B1094:'DataGoesHere'!$B1105)))</f>
        <v/>
      </c>
      <c r="AA1100" s="86"/>
      <c r="AB1100" s="86"/>
      <c r="AC1100" s="86"/>
      <c r="AD1100" s="86"/>
      <c r="AE1100" s="241"/>
      <c r="CV1100" s="310" t="str">
        <f>IF(DataGoesHere!B1100="","",DataGoesHere!A1100)</f>
        <v/>
      </c>
      <c r="CW1100" s="271">
        <f t="shared" ca="1" si="42"/>
        <v>7</v>
      </c>
      <c r="CX1100" s="272">
        <f t="shared" ca="1" si="43"/>
        <v>1.0265458156689093</v>
      </c>
      <c r="CY1100" s="266">
        <f>DataGoesHere!A1100</f>
        <v>1099</v>
      </c>
      <c r="CZ1100" s="19" t="str">
        <f>IF(DataGoesHere!B1100="","",DataGoesHere!B1100)</f>
        <v/>
      </c>
      <c r="DA1100" s="19" t="str">
        <f>IF(DataGoesHere!B1100="","",IF(AH$5="No",DataGoesHere!B1100,DataGoesHere!B1100-(AH$2*(DataGoesHere!A1100-1))))</f>
        <v/>
      </c>
      <c r="DB1100" s="19" t="str">
        <f>IF(DataGoesHere!B1100="","",IF(AO$9="No",DataGoesHere!B1100,DataGoesHere!B1100/CX1100))</f>
        <v/>
      </c>
      <c r="DC1100" s="19" t="str">
        <f>IF(DataGoesHere!B1100="","",IF(AO$9="No",DA1100,DA1100/CX1100))</f>
        <v/>
      </c>
      <c r="DD1100" s="293" t="str">
        <f>IF(CZ1100="",IF(COUNTIF(DD$2:DD1099,"Forecast")&lt;Output!E$43,"Forecast",""),"Actual")</f>
        <v/>
      </c>
      <c r="DF1100" s="19" t="str">
        <f>IF(DataGoesHere!B1099="",IF(DD1100="Forecast",(Output!$E$47*IntermediateCalcs!DH1099)+((1-Output!$E$47)*IntermediateCalcs!DF1099),""),(Output!$E$47*IntermediateCalcs!DB1099)+((1-Output!$E$47)*IntermediateCalcs!DF1099))</f>
        <v/>
      </c>
      <c r="DG1100" s="19" t="str">
        <f>IF(DataGoesHere!B1099="",IF(DD1100="Forecast",(Output!$G$47*(IntermediateCalcs!DF1100-IntermediateCalcs!DF1099))+((1-Output!$G$47)*IntermediateCalcs!DG1099),""),(Output!$G$47*(IntermediateCalcs!DF1100-IntermediateCalcs!DF1099))+((1-Output!$G$47)*IntermediateCalcs!DG1099))</f>
        <v/>
      </c>
      <c r="DH1100" s="19" t="str">
        <f>IF(DataGoesHere!B1099="",IF(DD1100="Forecast",DF1100+DG1100,""),DF1100+DG1100)</f>
        <v/>
      </c>
      <c r="DI1100" s="274" t="str">
        <f>IF(DH1100="","",IF(IntermediateCalcs!$AO$9="Yes",IntermediateCalcs!DH1100*$CX1100,IntermediateCalcs!DH1100))</f>
        <v/>
      </c>
      <c r="DJ1100" s="250" t="str">
        <f>IF(DataGoesHere!$B1100="","",($CZ1100-DI1100))</f>
        <v/>
      </c>
      <c r="DK1100" s="250" t="str">
        <f>IF(DataGoesHere!$B1100="","",ABS($CZ1100-DI1100))</f>
        <v/>
      </c>
      <c r="DL1100" s="250" t="str">
        <f>IF(DataGoesHere!$B1100="","",DK1100^2)</f>
        <v/>
      </c>
      <c r="DM1100" s="249" t="str">
        <f>IF(DataGoesHere!$B1100="","",DK1100/$CZ1100)</f>
        <v/>
      </c>
      <c r="DN1100" s="250" t="str">
        <f>IF(DataGoesHere!$B1100="","",SUM(DJ$2:DJ1100)/AVERAGE(DK:DK))</f>
        <v/>
      </c>
      <c r="DP1100" s="19" t="str">
        <f>IF(DataGoesHere!B1100="",IF($DD1100="Forecast",(Output!E$48*IntermediateCalcs!CY1100)+Output!G$48,""),(Output!E$48*IntermediateCalcs!CY1100)+Output!G$48)</f>
        <v/>
      </c>
      <c r="DQ1100" s="274" t="str">
        <f>IF(DP1100="","",IF(IntermediateCalcs!$AO$9="Yes",IntermediateCalcs!DP1100*$CX1100,IntermediateCalcs!DP1100))</f>
        <v/>
      </c>
      <c r="DR1100" s="250" t="str">
        <f>IF(DataGoesHere!$B1100="","",($CZ1100-DQ1100))</f>
        <v/>
      </c>
      <c r="DS1100" s="250" t="str">
        <f>IF(DataGoesHere!$B1100="","",ABS($CZ1100-DQ1100))</f>
        <v/>
      </c>
      <c r="DT1100" s="250" t="str">
        <f>IF(DataGoesHere!$B1100="","",DS1100^2)</f>
        <v/>
      </c>
      <c r="DU1100" s="249" t="str">
        <f>IF(DataGoesHere!$B1100="","",DS1100/$CZ1100)</f>
        <v/>
      </c>
      <c r="DV1100" s="250" t="str">
        <f>IF(DataGoesHere!$B1100="","",SUM(DR$2:DR1100)/AVERAGE(DS:DS))</f>
        <v/>
      </c>
      <c r="DX1100" s="19" t="str">
        <f>IF(DataGoesHere!$B1099="","",(DB1094*(Output!$O$49/Output!$P$49))+(IntermediateCalcs!DB1095*(Output!$M$49/Output!$P$49))+(IntermediateCalcs!DB1096*(Output!$K$49/Output!$P$49))+(DB1097*(Output!$I$49/Output!$P$49))+(IntermediateCalcs!DB1098*(Output!$G$49/Output!$P$49))+(IntermediateCalcs!DB1099*(Output!$E$49/Output!$P$49)))</f>
        <v/>
      </c>
      <c r="DY1100" s="274" t="str">
        <f>IF(DX1100="","",IF(IntermediateCalcs!$AO$9="Yes",IntermediateCalcs!DX1100*$CX1100,IntermediateCalcs!DX1100))</f>
        <v/>
      </c>
      <c r="DZ1100" s="250" t="str">
        <f>IF(DataGoesHere!$B1100="","",($CZ1100-DY1100))</f>
        <v/>
      </c>
      <c r="EA1100" s="250" t="str">
        <f>IF(DataGoesHere!$B1100="","",ABS($CZ1100-DY1100))</f>
        <v/>
      </c>
      <c r="EB1100" s="250" t="str">
        <f>IF(DataGoesHere!$B1100="","",EA1100^2)</f>
        <v/>
      </c>
      <c r="EC1100" s="249" t="str">
        <f>IF(DataGoesHere!$B1100="","",EA1100/$CZ1100)</f>
        <v/>
      </c>
      <c r="ED1100" s="250" t="str">
        <f>IF(DataGoesHere!$B1100="","",SUM(DZ$2:DZ1100)/AVERAGE(EA:EA))</f>
        <v/>
      </c>
    </row>
    <row r="1101" spans="20:134" x14ac:dyDescent="0.2">
      <c r="T1101" s="240"/>
      <c r="U1101" s="86"/>
      <c r="V1101" s="86"/>
      <c r="W1101" s="86"/>
      <c r="X1101" s="86"/>
      <c r="Y1101" s="86"/>
      <c r="Z1101" s="86"/>
      <c r="AA1101" s="245" t="str">
        <f>IF(DataGoesHere!$B1101="","",(DataGoesHere!$B1101/SUM(DataGoesHere!$B1094:'DataGoesHere'!$B1105)))</f>
        <v/>
      </c>
      <c r="AB1101" s="86"/>
      <c r="AC1101" s="86"/>
      <c r="AD1101" s="86"/>
      <c r="AE1101" s="241"/>
      <c r="CV1101" s="310" t="str">
        <f>IF(DataGoesHere!B1101="","",DataGoesHere!A1101)</f>
        <v/>
      </c>
      <c r="CW1101" s="271">
        <f t="shared" ca="1" si="42"/>
        <v>8</v>
      </c>
      <c r="CX1101" s="272">
        <f t="shared" ca="1" si="43"/>
        <v>1.0207492390681214</v>
      </c>
      <c r="CY1101" s="266">
        <f>DataGoesHere!A1101</f>
        <v>1100</v>
      </c>
      <c r="CZ1101" s="19" t="str">
        <f>IF(DataGoesHere!B1101="","",DataGoesHere!B1101)</f>
        <v/>
      </c>
      <c r="DA1101" s="19" t="str">
        <f>IF(DataGoesHere!B1101="","",IF(AH$5="No",DataGoesHere!B1101,DataGoesHere!B1101-(AH$2*(DataGoesHere!A1101-1))))</f>
        <v/>
      </c>
      <c r="DB1101" s="19" t="str">
        <f>IF(DataGoesHere!B1101="","",IF(AO$9="No",DataGoesHere!B1101,DataGoesHere!B1101/CX1101))</f>
        <v/>
      </c>
      <c r="DC1101" s="19" t="str">
        <f>IF(DataGoesHere!B1101="","",IF(AO$9="No",DA1101,DA1101/CX1101))</f>
        <v/>
      </c>
      <c r="DD1101" s="293" t="str">
        <f>IF(CZ1101="",IF(COUNTIF(DD$2:DD1100,"Forecast")&lt;Output!E$43,"Forecast",""),"Actual")</f>
        <v/>
      </c>
      <c r="DF1101" s="19" t="str">
        <f>IF(DataGoesHere!B1100="",IF(DD1101="Forecast",(Output!$E$47*IntermediateCalcs!DH1100)+((1-Output!$E$47)*IntermediateCalcs!DF1100),""),(Output!$E$47*IntermediateCalcs!DB1100)+((1-Output!$E$47)*IntermediateCalcs!DF1100))</f>
        <v/>
      </c>
      <c r="DG1101" s="19" t="str">
        <f>IF(DataGoesHere!B1100="",IF(DD1101="Forecast",(Output!$G$47*(IntermediateCalcs!DF1101-IntermediateCalcs!DF1100))+((1-Output!$G$47)*IntermediateCalcs!DG1100),""),(Output!$G$47*(IntermediateCalcs!DF1101-IntermediateCalcs!DF1100))+((1-Output!$G$47)*IntermediateCalcs!DG1100))</f>
        <v/>
      </c>
      <c r="DH1101" s="19" t="str">
        <f>IF(DataGoesHere!B1100="",IF(DD1101="Forecast",DF1101+DG1101,""),DF1101+DG1101)</f>
        <v/>
      </c>
      <c r="DI1101" s="274" t="str">
        <f>IF(DH1101="","",IF(IntermediateCalcs!$AO$9="Yes",IntermediateCalcs!DH1101*$CX1101,IntermediateCalcs!DH1101))</f>
        <v/>
      </c>
      <c r="DJ1101" s="250" t="str">
        <f>IF(DataGoesHere!$B1101="","",($CZ1101-DI1101))</f>
        <v/>
      </c>
      <c r="DK1101" s="250" t="str">
        <f>IF(DataGoesHere!$B1101="","",ABS($CZ1101-DI1101))</f>
        <v/>
      </c>
      <c r="DL1101" s="250" t="str">
        <f>IF(DataGoesHere!$B1101="","",DK1101^2)</f>
        <v/>
      </c>
      <c r="DM1101" s="249" t="str">
        <f>IF(DataGoesHere!$B1101="","",DK1101/$CZ1101)</f>
        <v/>
      </c>
      <c r="DN1101" s="250" t="str">
        <f>IF(DataGoesHere!$B1101="","",SUM(DJ$2:DJ1101)/AVERAGE(DK:DK))</f>
        <v/>
      </c>
      <c r="DP1101" s="19" t="str">
        <f>IF(DataGoesHere!B1101="",IF($DD1101="Forecast",(Output!E$48*IntermediateCalcs!CY1101)+Output!G$48,""),(Output!E$48*IntermediateCalcs!CY1101)+Output!G$48)</f>
        <v/>
      </c>
      <c r="DQ1101" s="274" t="str">
        <f>IF(DP1101="","",IF(IntermediateCalcs!$AO$9="Yes",IntermediateCalcs!DP1101*$CX1101,IntermediateCalcs!DP1101))</f>
        <v/>
      </c>
      <c r="DR1101" s="250" t="str">
        <f>IF(DataGoesHere!$B1101="","",($CZ1101-DQ1101))</f>
        <v/>
      </c>
      <c r="DS1101" s="250" t="str">
        <f>IF(DataGoesHere!$B1101="","",ABS($CZ1101-DQ1101))</f>
        <v/>
      </c>
      <c r="DT1101" s="250" t="str">
        <f>IF(DataGoesHere!$B1101="","",DS1101^2)</f>
        <v/>
      </c>
      <c r="DU1101" s="249" t="str">
        <f>IF(DataGoesHere!$B1101="","",DS1101/$CZ1101)</f>
        <v/>
      </c>
      <c r="DV1101" s="250" t="str">
        <f>IF(DataGoesHere!$B1101="","",SUM(DR$2:DR1101)/AVERAGE(DS:DS))</f>
        <v/>
      </c>
      <c r="DX1101" s="19" t="str">
        <f>IF(DataGoesHere!$B1100="","",(DB1095*(Output!$O$49/Output!$P$49))+(IntermediateCalcs!DB1096*(Output!$M$49/Output!$P$49))+(IntermediateCalcs!DB1097*(Output!$K$49/Output!$P$49))+(DB1098*(Output!$I$49/Output!$P$49))+(IntermediateCalcs!DB1099*(Output!$G$49/Output!$P$49))+(IntermediateCalcs!DB1100*(Output!$E$49/Output!$P$49)))</f>
        <v/>
      </c>
      <c r="DY1101" s="274" t="str">
        <f>IF(DX1101="","",IF(IntermediateCalcs!$AO$9="Yes",IntermediateCalcs!DX1101*$CX1101,IntermediateCalcs!DX1101))</f>
        <v/>
      </c>
      <c r="DZ1101" s="250" t="str">
        <f>IF(DataGoesHere!$B1101="","",($CZ1101-DY1101))</f>
        <v/>
      </c>
      <c r="EA1101" s="250" t="str">
        <f>IF(DataGoesHere!$B1101="","",ABS($CZ1101-DY1101))</f>
        <v/>
      </c>
      <c r="EB1101" s="250" t="str">
        <f>IF(DataGoesHere!$B1101="","",EA1101^2)</f>
        <v/>
      </c>
      <c r="EC1101" s="249" t="str">
        <f>IF(DataGoesHere!$B1101="","",EA1101/$CZ1101)</f>
        <v/>
      </c>
      <c r="ED1101" s="250" t="str">
        <f>IF(DataGoesHere!$B1101="","",SUM(DZ$2:DZ1101)/AVERAGE(EA:EA))</f>
        <v/>
      </c>
    </row>
    <row r="1102" spans="20:134" x14ac:dyDescent="0.2">
      <c r="T1102" s="240"/>
      <c r="U1102" s="86"/>
      <c r="V1102" s="86"/>
      <c r="W1102" s="86"/>
      <c r="X1102" s="86"/>
      <c r="Y1102" s="86"/>
      <c r="Z1102" s="86"/>
      <c r="AA1102" s="86"/>
      <c r="AB1102" s="245" t="str">
        <f>IF(DataGoesHere!$B1102="","",(DataGoesHere!$B1102/SUM(DataGoesHere!$B1094:'DataGoesHere'!$B1105)))</f>
        <v/>
      </c>
      <c r="AC1102" s="86"/>
      <c r="AD1102" s="86"/>
      <c r="AE1102" s="241"/>
      <c r="CV1102" s="310" t="str">
        <f>IF(DataGoesHere!B1102="","",DataGoesHere!A1102)</f>
        <v/>
      </c>
      <c r="CW1102" s="271">
        <f t="shared" ca="1" si="42"/>
        <v>9</v>
      </c>
      <c r="CX1102" s="272">
        <f t="shared" ca="1" si="43"/>
        <v>1.0625330005567626</v>
      </c>
      <c r="CY1102" s="266">
        <f>DataGoesHere!A1102</f>
        <v>1101</v>
      </c>
      <c r="CZ1102" s="19" t="str">
        <f>IF(DataGoesHere!B1102="","",DataGoesHere!B1102)</f>
        <v/>
      </c>
      <c r="DA1102" s="19" t="str">
        <f>IF(DataGoesHere!B1102="","",IF(AH$5="No",DataGoesHere!B1102,DataGoesHere!B1102-(AH$2*(DataGoesHere!A1102-1))))</f>
        <v/>
      </c>
      <c r="DB1102" s="19" t="str">
        <f>IF(DataGoesHere!B1102="","",IF(AO$9="No",DataGoesHere!B1102,DataGoesHere!B1102/CX1102))</f>
        <v/>
      </c>
      <c r="DC1102" s="19" t="str">
        <f>IF(DataGoesHere!B1102="","",IF(AO$9="No",DA1102,DA1102/CX1102))</f>
        <v/>
      </c>
      <c r="DD1102" s="293" t="str">
        <f>IF(CZ1102="",IF(COUNTIF(DD$2:DD1101,"Forecast")&lt;Output!E$43,"Forecast",""),"Actual")</f>
        <v/>
      </c>
      <c r="DF1102" s="19" t="str">
        <f>IF(DataGoesHere!B1101="",IF(DD1102="Forecast",(Output!$E$47*IntermediateCalcs!DH1101)+((1-Output!$E$47)*IntermediateCalcs!DF1101),""),(Output!$E$47*IntermediateCalcs!DB1101)+((1-Output!$E$47)*IntermediateCalcs!DF1101))</f>
        <v/>
      </c>
      <c r="DG1102" s="19" t="str">
        <f>IF(DataGoesHere!B1101="",IF(DD1102="Forecast",(Output!$G$47*(IntermediateCalcs!DF1102-IntermediateCalcs!DF1101))+((1-Output!$G$47)*IntermediateCalcs!DG1101),""),(Output!$G$47*(IntermediateCalcs!DF1102-IntermediateCalcs!DF1101))+((1-Output!$G$47)*IntermediateCalcs!DG1101))</f>
        <v/>
      </c>
      <c r="DH1102" s="19" t="str">
        <f>IF(DataGoesHere!B1101="",IF(DD1102="Forecast",DF1102+DG1102,""),DF1102+DG1102)</f>
        <v/>
      </c>
      <c r="DI1102" s="274" t="str">
        <f>IF(DH1102="","",IF(IntermediateCalcs!$AO$9="Yes",IntermediateCalcs!DH1102*$CX1102,IntermediateCalcs!DH1102))</f>
        <v/>
      </c>
      <c r="DJ1102" s="250" t="str">
        <f>IF(DataGoesHere!$B1102="","",($CZ1102-DI1102))</f>
        <v/>
      </c>
      <c r="DK1102" s="250" t="str">
        <f>IF(DataGoesHere!$B1102="","",ABS($CZ1102-DI1102))</f>
        <v/>
      </c>
      <c r="DL1102" s="250" t="str">
        <f>IF(DataGoesHere!$B1102="","",DK1102^2)</f>
        <v/>
      </c>
      <c r="DM1102" s="249" t="str">
        <f>IF(DataGoesHere!$B1102="","",DK1102/$CZ1102)</f>
        <v/>
      </c>
      <c r="DN1102" s="250" t="str">
        <f>IF(DataGoesHere!$B1102="","",SUM(DJ$2:DJ1102)/AVERAGE(DK:DK))</f>
        <v/>
      </c>
      <c r="DP1102" s="19" t="str">
        <f>IF(DataGoesHere!B1102="",IF($DD1102="Forecast",(Output!E$48*IntermediateCalcs!CY1102)+Output!G$48,""),(Output!E$48*IntermediateCalcs!CY1102)+Output!G$48)</f>
        <v/>
      </c>
      <c r="DQ1102" s="274" t="str">
        <f>IF(DP1102="","",IF(IntermediateCalcs!$AO$9="Yes",IntermediateCalcs!DP1102*$CX1102,IntermediateCalcs!DP1102))</f>
        <v/>
      </c>
      <c r="DR1102" s="250" t="str">
        <f>IF(DataGoesHere!$B1102="","",($CZ1102-DQ1102))</f>
        <v/>
      </c>
      <c r="DS1102" s="250" t="str">
        <f>IF(DataGoesHere!$B1102="","",ABS($CZ1102-DQ1102))</f>
        <v/>
      </c>
      <c r="DT1102" s="250" t="str">
        <f>IF(DataGoesHere!$B1102="","",DS1102^2)</f>
        <v/>
      </c>
      <c r="DU1102" s="249" t="str">
        <f>IF(DataGoesHere!$B1102="","",DS1102/$CZ1102)</f>
        <v/>
      </c>
      <c r="DV1102" s="250" t="str">
        <f>IF(DataGoesHere!$B1102="","",SUM(DR$2:DR1102)/AVERAGE(DS:DS))</f>
        <v/>
      </c>
      <c r="DX1102" s="19" t="str">
        <f>IF(DataGoesHere!$B1101="","",(DB1096*(Output!$O$49/Output!$P$49))+(IntermediateCalcs!DB1097*(Output!$M$49/Output!$P$49))+(IntermediateCalcs!DB1098*(Output!$K$49/Output!$P$49))+(DB1099*(Output!$I$49/Output!$P$49))+(IntermediateCalcs!DB1100*(Output!$G$49/Output!$P$49))+(IntermediateCalcs!DB1101*(Output!$E$49/Output!$P$49)))</f>
        <v/>
      </c>
      <c r="DY1102" s="274" t="str">
        <f>IF(DX1102="","",IF(IntermediateCalcs!$AO$9="Yes",IntermediateCalcs!DX1102*$CX1102,IntermediateCalcs!DX1102))</f>
        <v/>
      </c>
      <c r="DZ1102" s="250" t="str">
        <f>IF(DataGoesHere!$B1102="","",($CZ1102-DY1102))</f>
        <v/>
      </c>
      <c r="EA1102" s="250" t="str">
        <f>IF(DataGoesHere!$B1102="","",ABS($CZ1102-DY1102))</f>
        <v/>
      </c>
      <c r="EB1102" s="250" t="str">
        <f>IF(DataGoesHere!$B1102="","",EA1102^2)</f>
        <v/>
      </c>
      <c r="EC1102" s="249" t="str">
        <f>IF(DataGoesHere!$B1102="","",EA1102/$CZ1102)</f>
        <v/>
      </c>
      <c r="ED1102" s="250" t="str">
        <f>IF(DataGoesHere!$B1102="","",SUM(DZ$2:DZ1102)/AVERAGE(EA:EA))</f>
        <v/>
      </c>
    </row>
    <row r="1103" spans="20:134" x14ac:dyDescent="0.2">
      <c r="T1103" s="240"/>
      <c r="U1103" s="86"/>
      <c r="V1103" s="86"/>
      <c r="W1103" s="86"/>
      <c r="X1103" s="86"/>
      <c r="Y1103" s="86"/>
      <c r="Z1103" s="86"/>
      <c r="AA1103" s="86"/>
      <c r="AB1103" s="86"/>
      <c r="AC1103" s="245" t="str">
        <f>IF(DataGoesHere!$B1103="","",(DataGoesHere!$B1103/SUM(DataGoesHere!$B1094:'DataGoesHere'!$B1105)))</f>
        <v/>
      </c>
      <c r="AD1103" s="86"/>
      <c r="AE1103" s="241"/>
      <c r="CV1103" s="310" t="str">
        <f>IF(DataGoesHere!B1103="","",DataGoesHere!A1103)</f>
        <v/>
      </c>
      <c r="CW1103" s="271">
        <f t="shared" ca="1" si="42"/>
        <v>10</v>
      </c>
      <c r="CX1103" s="272">
        <f t="shared" ca="1" si="43"/>
        <v>0.92557634012077306</v>
      </c>
      <c r="CY1103" s="266">
        <f>DataGoesHere!A1103</f>
        <v>1102</v>
      </c>
      <c r="CZ1103" s="19" t="str">
        <f>IF(DataGoesHere!B1103="","",DataGoesHere!B1103)</f>
        <v/>
      </c>
      <c r="DA1103" s="19" t="str">
        <f>IF(DataGoesHere!B1103="","",IF(AH$5="No",DataGoesHere!B1103,DataGoesHere!B1103-(AH$2*(DataGoesHere!A1103-1))))</f>
        <v/>
      </c>
      <c r="DB1103" s="19" t="str">
        <f>IF(DataGoesHere!B1103="","",IF(AO$9="No",DataGoesHere!B1103,DataGoesHere!B1103/CX1103))</f>
        <v/>
      </c>
      <c r="DC1103" s="19" t="str">
        <f>IF(DataGoesHere!B1103="","",IF(AO$9="No",DA1103,DA1103/CX1103))</f>
        <v/>
      </c>
      <c r="DD1103" s="293" t="str">
        <f>IF(CZ1103="",IF(COUNTIF(DD$2:DD1102,"Forecast")&lt;Output!E$43,"Forecast",""),"Actual")</f>
        <v/>
      </c>
      <c r="DF1103" s="19" t="str">
        <f>IF(DataGoesHere!B1102="",IF(DD1103="Forecast",(Output!$E$47*IntermediateCalcs!DH1102)+((1-Output!$E$47)*IntermediateCalcs!DF1102),""),(Output!$E$47*IntermediateCalcs!DB1102)+((1-Output!$E$47)*IntermediateCalcs!DF1102))</f>
        <v/>
      </c>
      <c r="DG1103" s="19" t="str">
        <f>IF(DataGoesHere!B1102="",IF(DD1103="Forecast",(Output!$G$47*(IntermediateCalcs!DF1103-IntermediateCalcs!DF1102))+((1-Output!$G$47)*IntermediateCalcs!DG1102),""),(Output!$G$47*(IntermediateCalcs!DF1103-IntermediateCalcs!DF1102))+((1-Output!$G$47)*IntermediateCalcs!DG1102))</f>
        <v/>
      </c>
      <c r="DH1103" s="19" t="str">
        <f>IF(DataGoesHere!B1102="",IF(DD1103="Forecast",DF1103+DG1103,""),DF1103+DG1103)</f>
        <v/>
      </c>
      <c r="DI1103" s="274" t="str">
        <f>IF(DH1103="","",IF(IntermediateCalcs!$AO$9="Yes",IntermediateCalcs!DH1103*$CX1103,IntermediateCalcs!DH1103))</f>
        <v/>
      </c>
      <c r="DJ1103" s="250" t="str">
        <f>IF(DataGoesHere!$B1103="","",($CZ1103-DI1103))</f>
        <v/>
      </c>
      <c r="DK1103" s="250" t="str">
        <f>IF(DataGoesHere!$B1103="","",ABS($CZ1103-DI1103))</f>
        <v/>
      </c>
      <c r="DL1103" s="250" t="str">
        <f>IF(DataGoesHere!$B1103="","",DK1103^2)</f>
        <v/>
      </c>
      <c r="DM1103" s="249" t="str">
        <f>IF(DataGoesHere!$B1103="","",DK1103/$CZ1103)</f>
        <v/>
      </c>
      <c r="DN1103" s="250" t="str">
        <f>IF(DataGoesHere!$B1103="","",SUM(DJ$2:DJ1103)/AVERAGE(DK:DK))</f>
        <v/>
      </c>
      <c r="DP1103" s="19" t="str">
        <f>IF(DataGoesHere!B1103="",IF($DD1103="Forecast",(Output!E$48*IntermediateCalcs!CY1103)+Output!G$48,""),(Output!E$48*IntermediateCalcs!CY1103)+Output!G$48)</f>
        <v/>
      </c>
      <c r="DQ1103" s="274" t="str">
        <f>IF(DP1103="","",IF(IntermediateCalcs!$AO$9="Yes",IntermediateCalcs!DP1103*$CX1103,IntermediateCalcs!DP1103))</f>
        <v/>
      </c>
      <c r="DR1103" s="250" t="str">
        <f>IF(DataGoesHere!$B1103="","",($CZ1103-DQ1103))</f>
        <v/>
      </c>
      <c r="DS1103" s="250" t="str">
        <f>IF(DataGoesHere!$B1103="","",ABS($CZ1103-DQ1103))</f>
        <v/>
      </c>
      <c r="DT1103" s="250" t="str">
        <f>IF(DataGoesHere!$B1103="","",DS1103^2)</f>
        <v/>
      </c>
      <c r="DU1103" s="249" t="str">
        <f>IF(DataGoesHere!$B1103="","",DS1103/$CZ1103)</f>
        <v/>
      </c>
      <c r="DV1103" s="250" t="str">
        <f>IF(DataGoesHere!$B1103="","",SUM(DR$2:DR1103)/AVERAGE(DS:DS))</f>
        <v/>
      </c>
      <c r="DX1103" s="19" t="str">
        <f>IF(DataGoesHere!$B1102="","",(DB1097*(Output!$O$49/Output!$P$49))+(IntermediateCalcs!DB1098*(Output!$M$49/Output!$P$49))+(IntermediateCalcs!DB1099*(Output!$K$49/Output!$P$49))+(DB1100*(Output!$I$49/Output!$P$49))+(IntermediateCalcs!DB1101*(Output!$G$49/Output!$P$49))+(IntermediateCalcs!DB1102*(Output!$E$49/Output!$P$49)))</f>
        <v/>
      </c>
      <c r="DY1103" s="274" t="str">
        <f>IF(DX1103="","",IF(IntermediateCalcs!$AO$9="Yes",IntermediateCalcs!DX1103*$CX1103,IntermediateCalcs!DX1103))</f>
        <v/>
      </c>
      <c r="DZ1103" s="250" t="str">
        <f>IF(DataGoesHere!$B1103="","",($CZ1103-DY1103))</f>
        <v/>
      </c>
      <c r="EA1103" s="250" t="str">
        <f>IF(DataGoesHere!$B1103="","",ABS($CZ1103-DY1103))</f>
        <v/>
      </c>
      <c r="EB1103" s="250" t="str">
        <f>IF(DataGoesHere!$B1103="","",EA1103^2)</f>
        <v/>
      </c>
      <c r="EC1103" s="249" t="str">
        <f>IF(DataGoesHere!$B1103="","",EA1103/$CZ1103)</f>
        <v/>
      </c>
      <c r="ED1103" s="250" t="str">
        <f>IF(DataGoesHere!$B1103="","",SUM(DZ$2:DZ1103)/AVERAGE(EA:EA))</f>
        <v/>
      </c>
    </row>
    <row r="1104" spans="20:134" x14ac:dyDescent="0.2">
      <c r="T1104" s="240"/>
      <c r="U1104" s="86"/>
      <c r="V1104" s="86"/>
      <c r="W1104" s="86"/>
      <c r="X1104" s="86"/>
      <c r="Y1104" s="86"/>
      <c r="Z1104" s="86"/>
      <c r="AA1104" s="86"/>
      <c r="AB1104" s="86"/>
      <c r="AC1104" s="86"/>
      <c r="AD1104" s="245" t="str">
        <f>IF(DataGoesHere!$B1104="","",(DataGoesHere!$B1104/SUM(DataGoesHere!$B1094:'DataGoesHere'!$B1105)))</f>
        <v/>
      </c>
      <c r="AE1104" s="241"/>
      <c r="CV1104" s="310" t="str">
        <f>IF(DataGoesHere!B1104="","",DataGoesHere!A1104)</f>
        <v/>
      </c>
      <c r="CW1104" s="271">
        <f t="shared" ca="1" si="42"/>
        <v>11</v>
      </c>
      <c r="CX1104" s="272">
        <f t="shared" ca="1" si="43"/>
        <v>0.97463169608807265</v>
      </c>
      <c r="CY1104" s="266">
        <f>DataGoesHere!A1104</f>
        <v>1103</v>
      </c>
      <c r="CZ1104" s="19" t="str">
        <f>IF(DataGoesHere!B1104="","",DataGoesHere!B1104)</f>
        <v/>
      </c>
      <c r="DA1104" s="19" t="str">
        <f>IF(DataGoesHere!B1104="","",IF(AH$5="No",DataGoesHere!B1104,DataGoesHere!B1104-(AH$2*(DataGoesHere!A1104-1))))</f>
        <v/>
      </c>
      <c r="DB1104" s="19" t="str">
        <f>IF(DataGoesHere!B1104="","",IF(AO$9="No",DataGoesHere!B1104,DataGoesHere!B1104/CX1104))</f>
        <v/>
      </c>
      <c r="DC1104" s="19" t="str">
        <f>IF(DataGoesHere!B1104="","",IF(AO$9="No",DA1104,DA1104/CX1104))</f>
        <v/>
      </c>
      <c r="DD1104" s="293" t="str">
        <f>IF(CZ1104="",IF(COUNTIF(DD$2:DD1103,"Forecast")&lt;Output!E$43,"Forecast",""),"Actual")</f>
        <v/>
      </c>
      <c r="DF1104" s="19" t="str">
        <f>IF(DataGoesHere!B1103="",IF(DD1104="Forecast",(Output!$E$47*IntermediateCalcs!DH1103)+((1-Output!$E$47)*IntermediateCalcs!DF1103),""),(Output!$E$47*IntermediateCalcs!DB1103)+((1-Output!$E$47)*IntermediateCalcs!DF1103))</f>
        <v/>
      </c>
      <c r="DG1104" s="19" t="str">
        <f>IF(DataGoesHere!B1103="",IF(DD1104="Forecast",(Output!$G$47*(IntermediateCalcs!DF1104-IntermediateCalcs!DF1103))+((1-Output!$G$47)*IntermediateCalcs!DG1103),""),(Output!$G$47*(IntermediateCalcs!DF1104-IntermediateCalcs!DF1103))+((1-Output!$G$47)*IntermediateCalcs!DG1103))</f>
        <v/>
      </c>
      <c r="DH1104" s="19" t="str">
        <f>IF(DataGoesHere!B1103="",IF(DD1104="Forecast",DF1104+DG1104,""),DF1104+DG1104)</f>
        <v/>
      </c>
      <c r="DI1104" s="274" t="str">
        <f>IF(DH1104="","",IF(IntermediateCalcs!$AO$9="Yes",IntermediateCalcs!DH1104*$CX1104,IntermediateCalcs!DH1104))</f>
        <v/>
      </c>
      <c r="DJ1104" s="250" t="str">
        <f>IF(DataGoesHere!$B1104="","",($CZ1104-DI1104))</f>
        <v/>
      </c>
      <c r="DK1104" s="250" t="str">
        <f>IF(DataGoesHere!$B1104="","",ABS($CZ1104-DI1104))</f>
        <v/>
      </c>
      <c r="DL1104" s="250" t="str">
        <f>IF(DataGoesHere!$B1104="","",DK1104^2)</f>
        <v/>
      </c>
      <c r="DM1104" s="249" t="str">
        <f>IF(DataGoesHere!$B1104="","",DK1104/$CZ1104)</f>
        <v/>
      </c>
      <c r="DN1104" s="250" t="str">
        <f>IF(DataGoesHere!$B1104="","",SUM(DJ$2:DJ1104)/AVERAGE(DK:DK))</f>
        <v/>
      </c>
      <c r="DP1104" s="19" t="str">
        <f>IF(DataGoesHere!B1104="",IF($DD1104="Forecast",(Output!E$48*IntermediateCalcs!CY1104)+Output!G$48,""),(Output!E$48*IntermediateCalcs!CY1104)+Output!G$48)</f>
        <v/>
      </c>
      <c r="DQ1104" s="274" t="str">
        <f>IF(DP1104="","",IF(IntermediateCalcs!$AO$9="Yes",IntermediateCalcs!DP1104*$CX1104,IntermediateCalcs!DP1104))</f>
        <v/>
      </c>
      <c r="DR1104" s="250" t="str">
        <f>IF(DataGoesHere!$B1104="","",($CZ1104-DQ1104))</f>
        <v/>
      </c>
      <c r="DS1104" s="250" t="str">
        <f>IF(DataGoesHere!$B1104="","",ABS($CZ1104-DQ1104))</f>
        <v/>
      </c>
      <c r="DT1104" s="250" t="str">
        <f>IF(DataGoesHere!$B1104="","",DS1104^2)</f>
        <v/>
      </c>
      <c r="DU1104" s="249" t="str">
        <f>IF(DataGoesHere!$B1104="","",DS1104/$CZ1104)</f>
        <v/>
      </c>
      <c r="DV1104" s="250" t="str">
        <f>IF(DataGoesHere!$B1104="","",SUM(DR$2:DR1104)/AVERAGE(DS:DS))</f>
        <v/>
      </c>
      <c r="DX1104" s="19" t="str">
        <f>IF(DataGoesHere!$B1103="","",(DB1098*(Output!$O$49/Output!$P$49))+(IntermediateCalcs!DB1099*(Output!$M$49/Output!$P$49))+(IntermediateCalcs!DB1100*(Output!$K$49/Output!$P$49))+(DB1101*(Output!$I$49/Output!$P$49))+(IntermediateCalcs!DB1102*(Output!$G$49/Output!$P$49))+(IntermediateCalcs!DB1103*(Output!$E$49/Output!$P$49)))</f>
        <v/>
      </c>
      <c r="DY1104" s="274" t="str">
        <f>IF(DX1104="","",IF(IntermediateCalcs!$AO$9="Yes",IntermediateCalcs!DX1104*$CX1104,IntermediateCalcs!DX1104))</f>
        <v/>
      </c>
      <c r="DZ1104" s="250" t="str">
        <f>IF(DataGoesHere!$B1104="","",($CZ1104-DY1104))</f>
        <v/>
      </c>
      <c r="EA1104" s="250" t="str">
        <f>IF(DataGoesHere!$B1104="","",ABS($CZ1104-DY1104))</f>
        <v/>
      </c>
      <c r="EB1104" s="250" t="str">
        <f>IF(DataGoesHere!$B1104="","",EA1104^2)</f>
        <v/>
      </c>
      <c r="EC1104" s="249" t="str">
        <f>IF(DataGoesHere!$B1104="","",EA1104/$CZ1104)</f>
        <v/>
      </c>
      <c r="ED1104" s="250" t="str">
        <f>IF(DataGoesHere!$B1104="","",SUM(DZ$2:DZ1104)/AVERAGE(EA:EA))</f>
        <v/>
      </c>
    </row>
    <row r="1105" spans="20:134" x14ac:dyDescent="0.2">
      <c r="T1105" s="242"/>
      <c r="U1105" s="243"/>
      <c r="V1105" s="243"/>
      <c r="W1105" s="243"/>
      <c r="X1105" s="243"/>
      <c r="Y1105" s="243"/>
      <c r="Z1105" s="243"/>
      <c r="AA1105" s="243"/>
      <c r="AB1105" s="243"/>
      <c r="AC1105" s="243"/>
      <c r="AD1105" s="243"/>
      <c r="AE1105" s="246" t="str">
        <f>IF(DataGoesHere!$B1105="","",(DataGoesHere!$B1105/SUM(DataGoesHere!$B1094:'DataGoesHere'!$B1105)))</f>
        <v/>
      </c>
      <c r="CV1105" s="310" t="str">
        <f>IF(DataGoesHere!B1105="","",DataGoesHere!A1105)</f>
        <v/>
      </c>
      <c r="CW1105" s="271">
        <f t="shared" ca="1" si="42"/>
        <v>12</v>
      </c>
      <c r="CX1105" s="272">
        <f t="shared" ca="1" si="43"/>
        <v>1.0054005237672714</v>
      </c>
      <c r="CY1105" s="266">
        <f>DataGoesHere!A1105</f>
        <v>1104</v>
      </c>
      <c r="CZ1105" s="19" t="str">
        <f>IF(DataGoesHere!B1105="","",DataGoesHere!B1105)</f>
        <v/>
      </c>
      <c r="DA1105" s="19" t="str">
        <f>IF(DataGoesHere!B1105="","",IF(AH$5="No",DataGoesHere!B1105,DataGoesHere!B1105-(AH$2*(DataGoesHere!A1105-1))))</f>
        <v/>
      </c>
      <c r="DB1105" s="19" t="str">
        <f>IF(DataGoesHere!B1105="","",IF(AO$9="No",DataGoesHere!B1105,DataGoesHere!B1105/CX1105))</f>
        <v/>
      </c>
      <c r="DC1105" s="19" t="str">
        <f>IF(DataGoesHere!B1105="","",IF(AO$9="No",DA1105,DA1105/CX1105))</f>
        <v/>
      </c>
      <c r="DD1105" s="293" t="str">
        <f>IF(CZ1105="",IF(COUNTIF(DD$2:DD1104,"Forecast")&lt;Output!E$43,"Forecast",""),"Actual")</f>
        <v/>
      </c>
      <c r="DF1105" s="19" t="str">
        <f>IF(DataGoesHere!B1104="",IF(DD1105="Forecast",(Output!$E$47*IntermediateCalcs!DH1104)+((1-Output!$E$47)*IntermediateCalcs!DF1104),""),(Output!$E$47*IntermediateCalcs!DB1104)+((1-Output!$E$47)*IntermediateCalcs!DF1104))</f>
        <v/>
      </c>
      <c r="DG1105" s="19" t="str">
        <f>IF(DataGoesHere!B1104="",IF(DD1105="Forecast",(Output!$G$47*(IntermediateCalcs!DF1105-IntermediateCalcs!DF1104))+((1-Output!$G$47)*IntermediateCalcs!DG1104),""),(Output!$G$47*(IntermediateCalcs!DF1105-IntermediateCalcs!DF1104))+((1-Output!$G$47)*IntermediateCalcs!DG1104))</f>
        <v/>
      </c>
      <c r="DH1105" s="19" t="str">
        <f>IF(DataGoesHere!B1104="",IF(DD1105="Forecast",DF1105+DG1105,""),DF1105+DG1105)</f>
        <v/>
      </c>
      <c r="DI1105" s="274" t="str">
        <f>IF(DH1105="","",IF(IntermediateCalcs!$AO$9="Yes",IntermediateCalcs!DH1105*$CX1105,IntermediateCalcs!DH1105))</f>
        <v/>
      </c>
      <c r="DJ1105" s="250" t="str">
        <f>IF(DataGoesHere!$B1105="","",($CZ1105-DI1105))</f>
        <v/>
      </c>
      <c r="DK1105" s="250" t="str">
        <f>IF(DataGoesHere!$B1105="","",ABS($CZ1105-DI1105))</f>
        <v/>
      </c>
      <c r="DL1105" s="250" t="str">
        <f>IF(DataGoesHere!$B1105="","",DK1105^2)</f>
        <v/>
      </c>
      <c r="DM1105" s="249" t="str">
        <f>IF(DataGoesHere!$B1105="","",DK1105/$CZ1105)</f>
        <v/>
      </c>
      <c r="DN1105" s="250" t="str">
        <f>IF(DataGoesHere!$B1105="","",SUM(DJ$2:DJ1105)/AVERAGE(DK:DK))</f>
        <v/>
      </c>
      <c r="DP1105" s="19" t="str">
        <f>IF(DataGoesHere!B1105="",IF($DD1105="Forecast",(Output!E$48*IntermediateCalcs!CY1105)+Output!G$48,""),(Output!E$48*IntermediateCalcs!CY1105)+Output!G$48)</f>
        <v/>
      </c>
      <c r="DQ1105" s="274" t="str">
        <f>IF(DP1105="","",IF(IntermediateCalcs!$AO$9="Yes",IntermediateCalcs!DP1105*$CX1105,IntermediateCalcs!DP1105))</f>
        <v/>
      </c>
      <c r="DR1105" s="250" t="str">
        <f>IF(DataGoesHere!$B1105="","",($CZ1105-DQ1105))</f>
        <v/>
      </c>
      <c r="DS1105" s="250" t="str">
        <f>IF(DataGoesHere!$B1105="","",ABS($CZ1105-DQ1105))</f>
        <v/>
      </c>
      <c r="DT1105" s="250" t="str">
        <f>IF(DataGoesHere!$B1105="","",DS1105^2)</f>
        <v/>
      </c>
      <c r="DU1105" s="249" t="str">
        <f>IF(DataGoesHere!$B1105="","",DS1105/$CZ1105)</f>
        <v/>
      </c>
      <c r="DV1105" s="250" t="str">
        <f>IF(DataGoesHere!$B1105="","",SUM(DR$2:DR1105)/AVERAGE(DS:DS))</f>
        <v/>
      </c>
      <c r="DX1105" s="19" t="str">
        <f>IF(DataGoesHere!$B1104="","",(DB1099*(Output!$O$49/Output!$P$49))+(IntermediateCalcs!DB1100*(Output!$M$49/Output!$P$49))+(IntermediateCalcs!DB1101*(Output!$K$49/Output!$P$49))+(DB1102*(Output!$I$49/Output!$P$49))+(IntermediateCalcs!DB1103*(Output!$G$49/Output!$P$49))+(IntermediateCalcs!DB1104*(Output!$E$49/Output!$P$49)))</f>
        <v/>
      </c>
      <c r="DY1105" s="274" t="str">
        <f>IF(DX1105="","",IF(IntermediateCalcs!$AO$9="Yes",IntermediateCalcs!DX1105*$CX1105,IntermediateCalcs!DX1105))</f>
        <v/>
      </c>
      <c r="DZ1105" s="250" t="str">
        <f>IF(DataGoesHere!$B1105="","",($CZ1105-DY1105))</f>
        <v/>
      </c>
      <c r="EA1105" s="250" t="str">
        <f>IF(DataGoesHere!$B1105="","",ABS($CZ1105-DY1105))</f>
        <v/>
      </c>
      <c r="EB1105" s="250" t="str">
        <f>IF(DataGoesHere!$B1105="","",EA1105^2)</f>
        <v/>
      </c>
      <c r="EC1105" s="249" t="str">
        <f>IF(DataGoesHere!$B1105="","",EA1105/$CZ1105)</f>
        <v/>
      </c>
      <c r="ED1105" s="250" t="str">
        <f>IF(DataGoesHere!$B1105="","",SUM(DZ$2:DZ1105)/AVERAGE(EA:EA))</f>
        <v/>
      </c>
    </row>
    <row r="1106" spans="20:134" x14ac:dyDescent="0.2">
      <c r="T1106" s="244" t="str">
        <f>IF(DataGoesHere!$B1106="","",(DataGoesHere!$B1106/SUM(DataGoesHere!$B1106:'DataGoesHere'!$B1117)))</f>
        <v/>
      </c>
      <c r="U1106" s="238"/>
      <c r="V1106" s="238"/>
      <c r="W1106" s="238"/>
      <c r="X1106" s="238"/>
      <c r="Y1106" s="238"/>
      <c r="Z1106" s="238"/>
      <c r="AA1106" s="238"/>
      <c r="AB1106" s="238"/>
      <c r="AC1106" s="238"/>
      <c r="AD1106" s="238"/>
      <c r="AE1106" s="239"/>
      <c r="CV1106" s="310" t="str">
        <f>IF(DataGoesHere!B1106="","",DataGoesHere!A1106)</f>
        <v/>
      </c>
      <c r="CW1106" s="271">
        <f t="shared" ca="1" si="42"/>
        <v>1</v>
      </c>
      <c r="CX1106" s="272">
        <f t="shared" ca="1" si="43"/>
        <v>1.3236179355303281</v>
      </c>
      <c r="CY1106" s="266">
        <f>DataGoesHere!A1106</f>
        <v>1105</v>
      </c>
      <c r="CZ1106" s="19" t="str">
        <f>IF(DataGoesHere!B1106="","",DataGoesHere!B1106)</f>
        <v/>
      </c>
      <c r="DA1106" s="19" t="str">
        <f>IF(DataGoesHere!B1106="","",IF(AH$5="No",DataGoesHere!B1106,DataGoesHere!B1106-(AH$2*(DataGoesHere!A1106-1))))</f>
        <v/>
      </c>
      <c r="DB1106" s="19" t="str">
        <f>IF(DataGoesHere!B1106="","",IF(AO$9="No",DataGoesHere!B1106,DataGoesHere!B1106/CX1106))</f>
        <v/>
      </c>
      <c r="DC1106" s="19" t="str">
        <f>IF(DataGoesHere!B1106="","",IF(AO$9="No",DA1106,DA1106/CX1106))</f>
        <v/>
      </c>
      <c r="DD1106" s="293" t="str">
        <f>IF(CZ1106="",IF(COUNTIF(DD$2:DD1105,"Forecast")&lt;Output!E$43,"Forecast",""),"Actual")</f>
        <v/>
      </c>
      <c r="DF1106" s="19" t="str">
        <f>IF(DataGoesHere!B1105="",IF(DD1106="Forecast",(Output!$E$47*IntermediateCalcs!DH1105)+((1-Output!$E$47)*IntermediateCalcs!DF1105),""),(Output!$E$47*IntermediateCalcs!DB1105)+((1-Output!$E$47)*IntermediateCalcs!DF1105))</f>
        <v/>
      </c>
      <c r="DG1106" s="19" t="str">
        <f>IF(DataGoesHere!B1105="",IF(DD1106="Forecast",(Output!$G$47*(IntermediateCalcs!DF1106-IntermediateCalcs!DF1105))+((1-Output!$G$47)*IntermediateCalcs!DG1105),""),(Output!$G$47*(IntermediateCalcs!DF1106-IntermediateCalcs!DF1105))+((1-Output!$G$47)*IntermediateCalcs!DG1105))</f>
        <v/>
      </c>
      <c r="DH1106" s="19" t="str">
        <f>IF(DataGoesHere!B1105="",IF(DD1106="Forecast",DF1106+DG1106,""),DF1106+DG1106)</f>
        <v/>
      </c>
      <c r="DI1106" s="274" t="str">
        <f>IF(DH1106="","",IF(IntermediateCalcs!$AO$9="Yes",IntermediateCalcs!DH1106*$CX1106,IntermediateCalcs!DH1106))</f>
        <v/>
      </c>
      <c r="DJ1106" s="250" t="str">
        <f>IF(DataGoesHere!$B1106="","",($CZ1106-DI1106))</f>
        <v/>
      </c>
      <c r="DK1106" s="250" t="str">
        <f>IF(DataGoesHere!$B1106="","",ABS($CZ1106-DI1106))</f>
        <v/>
      </c>
      <c r="DL1106" s="250" t="str">
        <f>IF(DataGoesHere!$B1106="","",DK1106^2)</f>
        <v/>
      </c>
      <c r="DM1106" s="249" t="str">
        <f>IF(DataGoesHere!$B1106="","",DK1106/$CZ1106)</f>
        <v/>
      </c>
      <c r="DN1106" s="250" t="str">
        <f>IF(DataGoesHere!$B1106="","",SUM(DJ$2:DJ1106)/AVERAGE(DK:DK))</f>
        <v/>
      </c>
      <c r="DP1106" s="19" t="str">
        <f>IF(DataGoesHere!B1106="",IF($DD1106="Forecast",(Output!E$48*IntermediateCalcs!CY1106)+Output!G$48,""),(Output!E$48*IntermediateCalcs!CY1106)+Output!G$48)</f>
        <v/>
      </c>
      <c r="DQ1106" s="274" t="str">
        <f>IF(DP1106="","",IF(IntermediateCalcs!$AO$9="Yes",IntermediateCalcs!DP1106*$CX1106,IntermediateCalcs!DP1106))</f>
        <v/>
      </c>
      <c r="DR1106" s="250" t="str">
        <f>IF(DataGoesHere!$B1106="","",($CZ1106-DQ1106))</f>
        <v/>
      </c>
      <c r="DS1106" s="250" t="str">
        <f>IF(DataGoesHere!$B1106="","",ABS($CZ1106-DQ1106))</f>
        <v/>
      </c>
      <c r="DT1106" s="250" t="str">
        <f>IF(DataGoesHere!$B1106="","",DS1106^2)</f>
        <v/>
      </c>
      <c r="DU1106" s="249" t="str">
        <f>IF(DataGoesHere!$B1106="","",DS1106/$CZ1106)</f>
        <v/>
      </c>
      <c r="DV1106" s="250" t="str">
        <f>IF(DataGoesHere!$B1106="","",SUM(DR$2:DR1106)/AVERAGE(DS:DS))</f>
        <v/>
      </c>
      <c r="DX1106" s="19" t="str">
        <f>IF(DataGoesHere!$B1105="","",(DB1100*(Output!$O$49/Output!$P$49))+(IntermediateCalcs!DB1101*(Output!$M$49/Output!$P$49))+(IntermediateCalcs!DB1102*(Output!$K$49/Output!$P$49))+(DB1103*(Output!$I$49/Output!$P$49))+(IntermediateCalcs!DB1104*(Output!$G$49/Output!$P$49))+(IntermediateCalcs!DB1105*(Output!$E$49/Output!$P$49)))</f>
        <v/>
      </c>
      <c r="DY1106" s="274" t="str">
        <f>IF(DX1106="","",IF(IntermediateCalcs!$AO$9="Yes",IntermediateCalcs!DX1106*$CX1106,IntermediateCalcs!DX1106))</f>
        <v/>
      </c>
      <c r="DZ1106" s="250" t="str">
        <f>IF(DataGoesHere!$B1106="","",($CZ1106-DY1106))</f>
        <v/>
      </c>
      <c r="EA1106" s="250" t="str">
        <f>IF(DataGoesHere!$B1106="","",ABS($CZ1106-DY1106))</f>
        <v/>
      </c>
      <c r="EB1106" s="250" t="str">
        <f>IF(DataGoesHere!$B1106="","",EA1106^2)</f>
        <v/>
      </c>
      <c r="EC1106" s="249" t="str">
        <f>IF(DataGoesHere!$B1106="","",EA1106/$CZ1106)</f>
        <v/>
      </c>
      <c r="ED1106" s="250" t="str">
        <f>IF(DataGoesHere!$B1106="","",SUM(DZ$2:DZ1106)/AVERAGE(EA:EA))</f>
        <v/>
      </c>
    </row>
    <row r="1107" spans="20:134" x14ac:dyDescent="0.2">
      <c r="T1107" s="240"/>
      <c r="U1107" s="245" t="str">
        <f>IF(DataGoesHere!$B1107="","",(DataGoesHere!$B1107/SUM(DataGoesHere!$B1107:'DataGoesHere'!$B1117)))</f>
        <v/>
      </c>
      <c r="V1107" s="86"/>
      <c r="W1107" s="86"/>
      <c r="X1107" s="86"/>
      <c r="Y1107" s="86"/>
      <c r="Z1107" s="86"/>
      <c r="AA1107" s="86"/>
      <c r="AB1107" s="86"/>
      <c r="AC1107" s="86"/>
      <c r="AD1107" s="86"/>
      <c r="AE1107" s="241"/>
      <c r="CV1107" s="310" t="str">
        <f>IF(DataGoesHere!B1107="","",DataGoesHere!A1107)</f>
        <v/>
      </c>
      <c r="CW1107" s="271">
        <f t="shared" ca="1" si="42"/>
        <v>2</v>
      </c>
      <c r="CX1107" s="272">
        <f t="shared" ca="1" si="43"/>
        <v>0.80574490527728204</v>
      </c>
      <c r="CY1107" s="266">
        <f>DataGoesHere!A1107</f>
        <v>1106</v>
      </c>
      <c r="CZ1107" s="19" t="str">
        <f>IF(DataGoesHere!B1107="","",DataGoesHere!B1107)</f>
        <v/>
      </c>
      <c r="DA1107" s="19" t="str">
        <f>IF(DataGoesHere!B1107="","",IF(AH$5="No",DataGoesHere!B1107,DataGoesHere!B1107-(AH$2*(DataGoesHere!A1107-1))))</f>
        <v/>
      </c>
      <c r="DB1107" s="19" t="str">
        <f>IF(DataGoesHere!B1107="","",IF(AO$9="No",DataGoesHere!B1107,DataGoesHere!B1107/CX1107))</f>
        <v/>
      </c>
      <c r="DC1107" s="19" t="str">
        <f>IF(DataGoesHere!B1107="","",IF(AO$9="No",DA1107,DA1107/CX1107))</f>
        <v/>
      </c>
      <c r="DD1107" s="293" t="str">
        <f>IF(CZ1107="",IF(COUNTIF(DD$2:DD1106,"Forecast")&lt;Output!E$43,"Forecast",""),"Actual")</f>
        <v/>
      </c>
      <c r="DF1107" s="19" t="str">
        <f>IF(DataGoesHere!B1106="",IF(DD1107="Forecast",(Output!$E$47*IntermediateCalcs!DH1106)+((1-Output!$E$47)*IntermediateCalcs!DF1106),""),(Output!$E$47*IntermediateCalcs!DB1106)+((1-Output!$E$47)*IntermediateCalcs!DF1106))</f>
        <v/>
      </c>
      <c r="DG1107" s="19" t="str">
        <f>IF(DataGoesHere!B1106="",IF(DD1107="Forecast",(Output!$G$47*(IntermediateCalcs!DF1107-IntermediateCalcs!DF1106))+((1-Output!$G$47)*IntermediateCalcs!DG1106),""),(Output!$G$47*(IntermediateCalcs!DF1107-IntermediateCalcs!DF1106))+((1-Output!$G$47)*IntermediateCalcs!DG1106))</f>
        <v/>
      </c>
      <c r="DH1107" s="19" t="str">
        <f>IF(DataGoesHere!B1106="",IF(DD1107="Forecast",DF1107+DG1107,""),DF1107+DG1107)</f>
        <v/>
      </c>
      <c r="DI1107" s="274" t="str">
        <f>IF(DH1107="","",IF(IntermediateCalcs!$AO$9="Yes",IntermediateCalcs!DH1107*$CX1107,IntermediateCalcs!DH1107))</f>
        <v/>
      </c>
      <c r="DJ1107" s="250" t="str">
        <f>IF(DataGoesHere!$B1107="","",($CZ1107-DI1107))</f>
        <v/>
      </c>
      <c r="DK1107" s="250" t="str">
        <f>IF(DataGoesHere!$B1107="","",ABS($CZ1107-DI1107))</f>
        <v/>
      </c>
      <c r="DL1107" s="250" t="str">
        <f>IF(DataGoesHere!$B1107="","",DK1107^2)</f>
        <v/>
      </c>
      <c r="DM1107" s="249" t="str">
        <f>IF(DataGoesHere!$B1107="","",DK1107/$CZ1107)</f>
        <v/>
      </c>
      <c r="DN1107" s="250" t="str">
        <f>IF(DataGoesHere!$B1107="","",SUM(DJ$2:DJ1107)/AVERAGE(DK:DK))</f>
        <v/>
      </c>
      <c r="DP1107" s="19" t="str">
        <f>IF(DataGoesHere!B1107="",IF($DD1107="Forecast",(Output!E$48*IntermediateCalcs!CY1107)+Output!G$48,""),(Output!E$48*IntermediateCalcs!CY1107)+Output!G$48)</f>
        <v/>
      </c>
      <c r="DQ1107" s="274" t="str">
        <f>IF(DP1107="","",IF(IntermediateCalcs!$AO$9="Yes",IntermediateCalcs!DP1107*$CX1107,IntermediateCalcs!DP1107))</f>
        <v/>
      </c>
      <c r="DR1107" s="250" t="str">
        <f>IF(DataGoesHere!$B1107="","",($CZ1107-DQ1107))</f>
        <v/>
      </c>
      <c r="DS1107" s="250" t="str">
        <f>IF(DataGoesHere!$B1107="","",ABS($CZ1107-DQ1107))</f>
        <v/>
      </c>
      <c r="DT1107" s="250" t="str">
        <f>IF(DataGoesHere!$B1107="","",DS1107^2)</f>
        <v/>
      </c>
      <c r="DU1107" s="249" t="str">
        <f>IF(DataGoesHere!$B1107="","",DS1107/$CZ1107)</f>
        <v/>
      </c>
      <c r="DV1107" s="250" t="str">
        <f>IF(DataGoesHere!$B1107="","",SUM(DR$2:DR1107)/AVERAGE(DS:DS))</f>
        <v/>
      </c>
      <c r="DX1107" s="19" t="str">
        <f>IF(DataGoesHere!$B1106="","",(DB1101*(Output!$O$49/Output!$P$49))+(IntermediateCalcs!DB1102*(Output!$M$49/Output!$P$49))+(IntermediateCalcs!DB1103*(Output!$K$49/Output!$P$49))+(DB1104*(Output!$I$49/Output!$P$49))+(IntermediateCalcs!DB1105*(Output!$G$49/Output!$P$49))+(IntermediateCalcs!DB1106*(Output!$E$49/Output!$P$49)))</f>
        <v/>
      </c>
      <c r="DY1107" s="274" t="str">
        <f>IF(DX1107="","",IF(IntermediateCalcs!$AO$9="Yes",IntermediateCalcs!DX1107*$CX1107,IntermediateCalcs!DX1107))</f>
        <v/>
      </c>
      <c r="DZ1107" s="250" t="str">
        <f>IF(DataGoesHere!$B1107="","",($CZ1107-DY1107))</f>
        <v/>
      </c>
      <c r="EA1107" s="250" t="str">
        <f>IF(DataGoesHere!$B1107="","",ABS($CZ1107-DY1107))</f>
        <v/>
      </c>
      <c r="EB1107" s="250" t="str">
        <f>IF(DataGoesHere!$B1107="","",EA1107^2)</f>
        <v/>
      </c>
      <c r="EC1107" s="249" t="str">
        <f>IF(DataGoesHere!$B1107="","",EA1107/$CZ1107)</f>
        <v/>
      </c>
      <c r="ED1107" s="250" t="str">
        <f>IF(DataGoesHere!$B1107="","",SUM(DZ$2:DZ1107)/AVERAGE(EA:EA))</f>
        <v/>
      </c>
    </row>
    <row r="1108" spans="20:134" x14ac:dyDescent="0.2">
      <c r="T1108" s="240"/>
      <c r="U1108" s="86"/>
      <c r="V1108" s="245" t="str">
        <f>IF(DataGoesHere!$B1108="","",(DataGoesHere!$B1108/SUM(DataGoesHere!$B1106:'DataGoesHere'!$B1117)))</f>
        <v/>
      </c>
      <c r="W1108" s="86"/>
      <c r="X1108" s="86"/>
      <c r="Y1108" s="86"/>
      <c r="Z1108" s="86"/>
      <c r="AA1108" s="86"/>
      <c r="AB1108" s="86"/>
      <c r="AC1108" s="86"/>
      <c r="AD1108" s="86"/>
      <c r="AE1108" s="241"/>
      <c r="CV1108" s="310" t="str">
        <f>IF(DataGoesHere!B1108="","",DataGoesHere!A1108)</f>
        <v/>
      </c>
      <c r="CW1108" s="271">
        <f t="shared" ca="1" si="42"/>
        <v>3</v>
      </c>
      <c r="CX1108" s="272">
        <f t="shared" ca="1" si="43"/>
        <v>0.79862940076451561</v>
      </c>
      <c r="CY1108" s="266">
        <f>DataGoesHere!A1108</f>
        <v>1107</v>
      </c>
      <c r="CZ1108" s="19" t="str">
        <f>IF(DataGoesHere!B1108="","",DataGoesHere!B1108)</f>
        <v/>
      </c>
      <c r="DA1108" s="19" t="str">
        <f>IF(DataGoesHere!B1108="","",IF(AH$5="No",DataGoesHere!B1108,DataGoesHere!B1108-(AH$2*(DataGoesHere!A1108-1))))</f>
        <v/>
      </c>
      <c r="DB1108" s="19" t="str">
        <f>IF(DataGoesHere!B1108="","",IF(AO$9="No",DataGoesHere!B1108,DataGoesHere!B1108/CX1108))</f>
        <v/>
      </c>
      <c r="DC1108" s="19" t="str">
        <f>IF(DataGoesHere!B1108="","",IF(AO$9="No",DA1108,DA1108/CX1108))</f>
        <v/>
      </c>
      <c r="DD1108" s="293" t="str">
        <f>IF(CZ1108="",IF(COUNTIF(DD$2:DD1107,"Forecast")&lt;Output!E$43,"Forecast",""),"Actual")</f>
        <v/>
      </c>
      <c r="DF1108" s="19" t="str">
        <f>IF(DataGoesHere!B1107="",IF(DD1108="Forecast",(Output!$E$47*IntermediateCalcs!DH1107)+((1-Output!$E$47)*IntermediateCalcs!DF1107),""),(Output!$E$47*IntermediateCalcs!DB1107)+((1-Output!$E$47)*IntermediateCalcs!DF1107))</f>
        <v/>
      </c>
      <c r="DG1108" s="19" t="str">
        <f>IF(DataGoesHere!B1107="",IF(DD1108="Forecast",(Output!$G$47*(IntermediateCalcs!DF1108-IntermediateCalcs!DF1107))+((1-Output!$G$47)*IntermediateCalcs!DG1107),""),(Output!$G$47*(IntermediateCalcs!DF1108-IntermediateCalcs!DF1107))+((1-Output!$G$47)*IntermediateCalcs!DG1107))</f>
        <v/>
      </c>
      <c r="DH1108" s="19" t="str">
        <f>IF(DataGoesHere!B1107="",IF(DD1108="Forecast",DF1108+DG1108,""),DF1108+DG1108)</f>
        <v/>
      </c>
      <c r="DI1108" s="274" t="str">
        <f>IF(DH1108="","",IF(IntermediateCalcs!$AO$9="Yes",IntermediateCalcs!DH1108*$CX1108,IntermediateCalcs!DH1108))</f>
        <v/>
      </c>
      <c r="DJ1108" s="250" t="str">
        <f>IF(DataGoesHere!$B1108="","",($CZ1108-DI1108))</f>
        <v/>
      </c>
      <c r="DK1108" s="250" t="str">
        <f>IF(DataGoesHere!$B1108="","",ABS($CZ1108-DI1108))</f>
        <v/>
      </c>
      <c r="DL1108" s="250" t="str">
        <f>IF(DataGoesHere!$B1108="","",DK1108^2)</f>
        <v/>
      </c>
      <c r="DM1108" s="249" t="str">
        <f>IF(DataGoesHere!$B1108="","",DK1108/$CZ1108)</f>
        <v/>
      </c>
      <c r="DN1108" s="250" t="str">
        <f>IF(DataGoesHere!$B1108="","",SUM(DJ$2:DJ1108)/AVERAGE(DK:DK))</f>
        <v/>
      </c>
      <c r="DP1108" s="19" t="str">
        <f>IF(DataGoesHere!B1108="",IF($DD1108="Forecast",(Output!E$48*IntermediateCalcs!CY1108)+Output!G$48,""),(Output!E$48*IntermediateCalcs!CY1108)+Output!G$48)</f>
        <v/>
      </c>
      <c r="DQ1108" s="274" t="str">
        <f>IF(DP1108="","",IF(IntermediateCalcs!$AO$9="Yes",IntermediateCalcs!DP1108*$CX1108,IntermediateCalcs!DP1108))</f>
        <v/>
      </c>
      <c r="DR1108" s="250" t="str">
        <f>IF(DataGoesHere!$B1108="","",($CZ1108-DQ1108))</f>
        <v/>
      </c>
      <c r="DS1108" s="250" t="str">
        <f>IF(DataGoesHere!$B1108="","",ABS($CZ1108-DQ1108))</f>
        <v/>
      </c>
      <c r="DT1108" s="250" t="str">
        <f>IF(DataGoesHere!$B1108="","",DS1108^2)</f>
        <v/>
      </c>
      <c r="DU1108" s="249" t="str">
        <f>IF(DataGoesHere!$B1108="","",DS1108/$CZ1108)</f>
        <v/>
      </c>
      <c r="DV1108" s="250" t="str">
        <f>IF(DataGoesHere!$B1108="","",SUM(DR$2:DR1108)/AVERAGE(DS:DS))</f>
        <v/>
      </c>
      <c r="DX1108" s="19" t="str">
        <f>IF(DataGoesHere!$B1107="","",(DB1102*(Output!$O$49/Output!$P$49))+(IntermediateCalcs!DB1103*(Output!$M$49/Output!$P$49))+(IntermediateCalcs!DB1104*(Output!$K$49/Output!$P$49))+(DB1105*(Output!$I$49/Output!$P$49))+(IntermediateCalcs!DB1106*(Output!$G$49/Output!$P$49))+(IntermediateCalcs!DB1107*(Output!$E$49/Output!$P$49)))</f>
        <v/>
      </c>
      <c r="DY1108" s="274" t="str">
        <f>IF(DX1108="","",IF(IntermediateCalcs!$AO$9="Yes",IntermediateCalcs!DX1108*$CX1108,IntermediateCalcs!DX1108))</f>
        <v/>
      </c>
      <c r="DZ1108" s="250" t="str">
        <f>IF(DataGoesHere!$B1108="","",($CZ1108-DY1108))</f>
        <v/>
      </c>
      <c r="EA1108" s="250" t="str">
        <f>IF(DataGoesHere!$B1108="","",ABS($CZ1108-DY1108))</f>
        <v/>
      </c>
      <c r="EB1108" s="250" t="str">
        <f>IF(DataGoesHere!$B1108="","",EA1108^2)</f>
        <v/>
      </c>
      <c r="EC1108" s="249" t="str">
        <f>IF(DataGoesHere!$B1108="","",EA1108/$CZ1108)</f>
        <v/>
      </c>
      <c r="ED1108" s="250" t="str">
        <f>IF(DataGoesHere!$B1108="","",SUM(DZ$2:DZ1108)/AVERAGE(EA:EA))</f>
        <v/>
      </c>
    </row>
    <row r="1109" spans="20:134" x14ac:dyDescent="0.2">
      <c r="T1109" s="240"/>
      <c r="U1109" s="86"/>
      <c r="V1109" s="86"/>
      <c r="W1109" s="245" t="str">
        <f>IF(DataGoesHere!$B1109="","",(DataGoesHere!$B1109/SUM(DataGoesHere!$B1106:'DataGoesHere'!$B1117)))</f>
        <v/>
      </c>
      <c r="X1109" s="86"/>
      <c r="Y1109" s="86"/>
      <c r="Z1109" s="86"/>
      <c r="AA1109" s="86"/>
      <c r="AB1109" s="86"/>
      <c r="AC1109" s="86"/>
      <c r="AD1109" s="86"/>
      <c r="AE1109" s="241"/>
      <c r="CV1109" s="310" t="str">
        <f>IF(DataGoesHere!B1109="","",DataGoesHere!A1109)</f>
        <v/>
      </c>
      <c r="CW1109" s="271">
        <f t="shared" ca="1" si="42"/>
        <v>4</v>
      </c>
      <c r="CX1109" s="272">
        <f t="shared" ca="1" si="43"/>
        <v>1.0149292433706087</v>
      </c>
      <c r="CY1109" s="266">
        <f>DataGoesHere!A1109</f>
        <v>1108</v>
      </c>
      <c r="CZ1109" s="19" t="str">
        <f>IF(DataGoesHere!B1109="","",DataGoesHere!B1109)</f>
        <v/>
      </c>
      <c r="DA1109" s="19" t="str">
        <f>IF(DataGoesHere!B1109="","",IF(AH$5="No",DataGoesHere!B1109,DataGoesHere!B1109-(AH$2*(DataGoesHere!A1109-1))))</f>
        <v/>
      </c>
      <c r="DB1109" s="19" t="str">
        <f>IF(DataGoesHere!B1109="","",IF(AO$9="No",DataGoesHere!B1109,DataGoesHere!B1109/CX1109))</f>
        <v/>
      </c>
      <c r="DC1109" s="19" t="str">
        <f>IF(DataGoesHere!B1109="","",IF(AO$9="No",DA1109,DA1109/CX1109))</f>
        <v/>
      </c>
      <c r="DD1109" s="293" t="str">
        <f>IF(CZ1109="",IF(COUNTIF(DD$2:DD1108,"Forecast")&lt;Output!E$43,"Forecast",""),"Actual")</f>
        <v/>
      </c>
      <c r="DF1109" s="19" t="str">
        <f>IF(DataGoesHere!B1108="",IF(DD1109="Forecast",(Output!$E$47*IntermediateCalcs!DH1108)+((1-Output!$E$47)*IntermediateCalcs!DF1108),""),(Output!$E$47*IntermediateCalcs!DB1108)+((1-Output!$E$47)*IntermediateCalcs!DF1108))</f>
        <v/>
      </c>
      <c r="DG1109" s="19" t="str">
        <f>IF(DataGoesHere!B1108="",IF(DD1109="Forecast",(Output!$G$47*(IntermediateCalcs!DF1109-IntermediateCalcs!DF1108))+((1-Output!$G$47)*IntermediateCalcs!DG1108),""),(Output!$G$47*(IntermediateCalcs!DF1109-IntermediateCalcs!DF1108))+((1-Output!$G$47)*IntermediateCalcs!DG1108))</f>
        <v/>
      </c>
      <c r="DH1109" s="19" t="str">
        <f>IF(DataGoesHere!B1108="",IF(DD1109="Forecast",DF1109+DG1109,""),DF1109+DG1109)</f>
        <v/>
      </c>
      <c r="DI1109" s="274" t="str">
        <f>IF(DH1109="","",IF(IntermediateCalcs!$AO$9="Yes",IntermediateCalcs!DH1109*$CX1109,IntermediateCalcs!DH1109))</f>
        <v/>
      </c>
      <c r="DJ1109" s="250" t="str">
        <f>IF(DataGoesHere!$B1109="","",($CZ1109-DI1109))</f>
        <v/>
      </c>
      <c r="DK1109" s="250" t="str">
        <f>IF(DataGoesHere!$B1109="","",ABS($CZ1109-DI1109))</f>
        <v/>
      </c>
      <c r="DL1109" s="250" t="str">
        <f>IF(DataGoesHere!$B1109="","",DK1109^2)</f>
        <v/>
      </c>
      <c r="DM1109" s="249" t="str">
        <f>IF(DataGoesHere!$B1109="","",DK1109/$CZ1109)</f>
        <v/>
      </c>
      <c r="DN1109" s="250" t="str">
        <f>IF(DataGoesHere!$B1109="","",SUM(DJ$2:DJ1109)/AVERAGE(DK:DK))</f>
        <v/>
      </c>
      <c r="DP1109" s="19" t="str">
        <f>IF(DataGoesHere!B1109="",IF($DD1109="Forecast",(Output!E$48*IntermediateCalcs!CY1109)+Output!G$48,""),(Output!E$48*IntermediateCalcs!CY1109)+Output!G$48)</f>
        <v/>
      </c>
      <c r="DQ1109" s="274" t="str">
        <f>IF(DP1109="","",IF(IntermediateCalcs!$AO$9="Yes",IntermediateCalcs!DP1109*$CX1109,IntermediateCalcs!DP1109))</f>
        <v/>
      </c>
      <c r="DR1109" s="250" t="str">
        <f>IF(DataGoesHere!$B1109="","",($CZ1109-DQ1109))</f>
        <v/>
      </c>
      <c r="DS1109" s="250" t="str">
        <f>IF(DataGoesHere!$B1109="","",ABS($CZ1109-DQ1109))</f>
        <v/>
      </c>
      <c r="DT1109" s="250" t="str">
        <f>IF(DataGoesHere!$B1109="","",DS1109^2)</f>
        <v/>
      </c>
      <c r="DU1109" s="249" t="str">
        <f>IF(DataGoesHere!$B1109="","",DS1109/$CZ1109)</f>
        <v/>
      </c>
      <c r="DV1109" s="250" t="str">
        <f>IF(DataGoesHere!$B1109="","",SUM(DR$2:DR1109)/AVERAGE(DS:DS))</f>
        <v/>
      </c>
      <c r="DX1109" s="19" t="str">
        <f>IF(DataGoesHere!$B1108="","",(DB1103*(Output!$O$49/Output!$P$49))+(IntermediateCalcs!DB1104*(Output!$M$49/Output!$P$49))+(IntermediateCalcs!DB1105*(Output!$K$49/Output!$P$49))+(DB1106*(Output!$I$49/Output!$P$49))+(IntermediateCalcs!DB1107*(Output!$G$49/Output!$P$49))+(IntermediateCalcs!DB1108*(Output!$E$49/Output!$P$49)))</f>
        <v/>
      </c>
      <c r="DY1109" s="274" t="str">
        <f>IF(DX1109="","",IF(IntermediateCalcs!$AO$9="Yes",IntermediateCalcs!DX1109*$CX1109,IntermediateCalcs!DX1109))</f>
        <v/>
      </c>
      <c r="DZ1109" s="250" t="str">
        <f>IF(DataGoesHere!$B1109="","",($CZ1109-DY1109))</f>
        <v/>
      </c>
      <c r="EA1109" s="250" t="str">
        <f>IF(DataGoesHere!$B1109="","",ABS($CZ1109-DY1109))</f>
        <v/>
      </c>
      <c r="EB1109" s="250" t="str">
        <f>IF(DataGoesHere!$B1109="","",EA1109^2)</f>
        <v/>
      </c>
      <c r="EC1109" s="249" t="str">
        <f>IF(DataGoesHere!$B1109="","",EA1109/$CZ1109)</f>
        <v/>
      </c>
      <c r="ED1109" s="250" t="str">
        <f>IF(DataGoesHere!$B1109="","",SUM(DZ$2:DZ1109)/AVERAGE(EA:EA))</f>
        <v/>
      </c>
    </row>
    <row r="1110" spans="20:134" x14ac:dyDescent="0.2">
      <c r="T1110" s="240"/>
      <c r="U1110" s="86"/>
      <c r="V1110" s="86"/>
      <c r="W1110" s="86"/>
      <c r="X1110" s="245" t="str">
        <f>IF(DataGoesHere!$B1110="","",(DataGoesHere!$B1110/SUM(DataGoesHere!$B1106:'DataGoesHere'!$B1117)))</f>
        <v/>
      </c>
      <c r="Y1110" s="86"/>
      <c r="Z1110" s="86"/>
      <c r="AA1110" s="86"/>
      <c r="AB1110" s="86"/>
      <c r="AC1110" s="86"/>
      <c r="AD1110" s="86"/>
      <c r="AE1110" s="241"/>
      <c r="CV1110" s="310" t="str">
        <f>IF(DataGoesHere!B1110="","",DataGoesHere!A1110)</f>
        <v/>
      </c>
      <c r="CW1110" s="271">
        <f t="shared" ca="1" si="42"/>
        <v>5</v>
      </c>
      <c r="CX1110" s="272">
        <f t="shared" ca="1" si="43"/>
        <v>0.97875414397996308</v>
      </c>
      <c r="CY1110" s="266">
        <f>DataGoesHere!A1110</f>
        <v>1109</v>
      </c>
      <c r="CZ1110" s="19" t="str">
        <f>IF(DataGoesHere!B1110="","",DataGoesHere!B1110)</f>
        <v/>
      </c>
      <c r="DA1110" s="19" t="str">
        <f>IF(DataGoesHere!B1110="","",IF(AH$5="No",DataGoesHere!B1110,DataGoesHere!B1110-(AH$2*(DataGoesHere!A1110-1))))</f>
        <v/>
      </c>
      <c r="DB1110" s="19" t="str">
        <f>IF(DataGoesHere!B1110="","",IF(AO$9="No",DataGoesHere!B1110,DataGoesHere!B1110/CX1110))</f>
        <v/>
      </c>
      <c r="DC1110" s="19" t="str">
        <f>IF(DataGoesHere!B1110="","",IF(AO$9="No",DA1110,DA1110/CX1110))</f>
        <v/>
      </c>
      <c r="DD1110" s="293" t="str">
        <f>IF(CZ1110="",IF(COUNTIF(DD$2:DD1109,"Forecast")&lt;Output!E$43,"Forecast",""),"Actual")</f>
        <v/>
      </c>
      <c r="DF1110" s="19" t="str">
        <f>IF(DataGoesHere!B1109="",IF(DD1110="Forecast",(Output!$E$47*IntermediateCalcs!DH1109)+((1-Output!$E$47)*IntermediateCalcs!DF1109),""),(Output!$E$47*IntermediateCalcs!DB1109)+((1-Output!$E$47)*IntermediateCalcs!DF1109))</f>
        <v/>
      </c>
      <c r="DG1110" s="19" t="str">
        <f>IF(DataGoesHere!B1109="",IF(DD1110="Forecast",(Output!$G$47*(IntermediateCalcs!DF1110-IntermediateCalcs!DF1109))+((1-Output!$G$47)*IntermediateCalcs!DG1109),""),(Output!$G$47*(IntermediateCalcs!DF1110-IntermediateCalcs!DF1109))+((1-Output!$G$47)*IntermediateCalcs!DG1109))</f>
        <v/>
      </c>
      <c r="DH1110" s="19" t="str">
        <f>IF(DataGoesHere!B1109="",IF(DD1110="Forecast",DF1110+DG1110,""),DF1110+DG1110)</f>
        <v/>
      </c>
      <c r="DI1110" s="274" t="str">
        <f>IF(DH1110="","",IF(IntermediateCalcs!$AO$9="Yes",IntermediateCalcs!DH1110*$CX1110,IntermediateCalcs!DH1110))</f>
        <v/>
      </c>
      <c r="DJ1110" s="250" t="str">
        <f>IF(DataGoesHere!$B1110="","",($CZ1110-DI1110))</f>
        <v/>
      </c>
      <c r="DK1110" s="250" t="str">
        <f>IF(DataGoesHere!$B1110="","",ABS($CZ1110-DI1110))</f>
        <v/>
      </c>
      <c r="DL1110" s="250" t="str">
        <f>IF(DataGoesHere!$B1110="","",DK1110^2)</f>
        <v/>
      </c>
      <c r="DM1110" s="249" t="str">
        <f>IF(DataGoesHere!$B1110="","",DK1110/$CZ1110)</f>
        <v/>
      </c>
      <c r="DN1110" s="250" t="str">
        <f>IF(DataGoesHere!$B1110="","",SUM(DJ$2:DJ1110)/AVERAGE(DK:DK))</f>
        <v/>
      </c>
      <c r="DP1110" s="19" t="str">
        <f>IF(DataGoesHere!B1110="",IF($DD1110="Forecast",(Output!E$48*IntermediateCalcs!CY1110)+Output!G$48,""),(Output!E$48*IntermediateCalcs!CY1110)+Output!G$48)</f>
        <v/>
      </c>
      <c r="DQ1110" s="274" t="str">
        <f>IF(DP1110="","",IF(IntermediateCalcs!$AO$9="Yes",IntermediateCalcs!DP1110*$CX1110,IntermediateCalcs!DP1110))</f>
        <v/>
      </c>
      <c r="DR1110" s="250" t="str">
        <f>IF(DataGoesHere!$B1110="","",($CZ1110-DQ1110))</f>
        <v/>
      </c>
      <c r="DS1110" s="250" t="str">
        <f>IF(DataGoesHere!$B1110="","",ABS($CZ1110-DQ1110))</f>
        <v/>
      </c>
      <c r="DT1110" s="250" t="str">
        <f>IF(DataGoesHere!$B1110="","",DS1110^2)</f>
        <v/>
      </c>
      <c r="DU1110" s="249" t="str">
        <f>IF(DataGoesHere!$B1110="","",DS1110/$CZ1110)</f>
        <v/>
      </c>
      <c r="DV1110" s="250" t="str">
        <f>IF(DataGoesHere!$B1110="","",SUM(DR$2:DR1110)/AVERAGE(DS:DS))</f>
        <v/>
      </c>
      <c r="DX1110" s="19" t="str">
        <f>IF(DataGoesHere!$B1109="","",(DB1104*(Output!$O$49/Output!$P$49))+(IntermediateCalcs!DB1105*(Output!$M$49/Output!$P$49))+(IntermediateCalcs!DB1106*(Output!$K$49/Output!$P$49))+(DB1107*(Output!$I$49/Output!$P$49))+(IntermediateCalcs!DB1108*(Output!$G$49/Output!$P$49))+(IntermediateCalcs!DB1109*(Output!$E$49/Output!$P$49)))</f>
        <v/>
      </c>
      <c r="DY1110" s="274" t="str">
        <f>IF(DX1110="","",IF(IntermediateCalcs!$AO$9="Yes",IntermediateCalcs!DX1110*$CX1110,IntermediateCalcs!DX1110))</f>
        <v/>
      </c>
      <c r="DZ1110" s="250" t="str">
        <f>IF(DataGoesHere!$B1110="","",($CZ1110-DY1110))</f>
        <v/>
      </c>
      <c r="EA1110" s="250" t="str">
        <f>IF(DataGoesHere!$B1110="","",ABS($CZ1110-DY1110))</f>
        <v/>
      </c>
      <c r="EB1110" s="250" t="str">
        <f>IF(DataGoesHere!$B1110="","",EA1110^2)</f>
        <v/>
      </c>
      <c r="EC1110" s="249" t="str">
        <f>IF(DataGoesHere!$B1110="","",EA1110/$CZ1110)</f>
        <v/>
      </c>
      <c r="ED1110" s="250" t="str">
        <f>IF(DataGoesHere!$B1110="","",SUM(DZ$2:DZ1110)/AVERAGE(EA:EA))</f>
        <v/>
      </c>
    </row>
    <row r="1111" spans="20:134" x14ac:dyDescent="0.2">
      <c r="T1111" s="240"/>
      <c r="U1111" s="86"/>
      <c r="V1111" s="86"/>
      <c r="W1111" s="86"/>
      <c r="X1111" s="86"/>
      <c r="Y1111" s="245" t="str">
        <f>IF(DataGoesHere!$B1111="","",(DataGoesHere!$B1111/SUM(DataGoesHere!$B1106:'DataGoesHere'!$B1117)))</f>
        <v/>
      </c>
      <c r="Z1111" s="86"/>
      <c r="AA1111" s="86"/>
      <c r="AB1111" s="86"/>
      <c r="AC1111" s="86"/>
      <c r="AD1111" s="86"/>
      <c r="AE1111" s="241"/>
      <c r="CV1111" s="310" t="str">
        <f>IF(DataGoesHere!B1111="","",DataGoesHere!A1111)</f>
        <v/>
      </c>
      <c r="CW1111" s="271">
        <f t="shared" ca="1" si="42"/>
        <v>6</v>
      </c>
      <c r="CX1111" s="272">
        <f t="shared" ca="1" si="43"/>
        <v>1.0779088099730167</v>
      </c>
      <c r="CY1111" s="266">
        <f>DataGoesHere!A1111</f>
        <v>1110</v>
      </c>
      <c r="CZ1111" s="19" t="str">
        <f>IF(DataGoesHere!B1111="","",DataGoesHere!B1111)</f>
        <v/>
      </c>
      <c r="DA1111" s="19" t="str">
        <f>IF(DataGoesHere!B1111="","",IF(AH$5="No",DataGoesHere!B1111,DataGoesHere!B1111-(AH$2*(DataGoesHere!A1111-1))))</f>
        <v/>
      </c>
      <c r="DB1111" s="19" t="str">
        <f>IF(DataGoesHere!B1111="","",IF(AO$9="No",DataGoesHere!B1111,DataGoesHere!B1111/CX1111))</f>
        <v/>
      </c>
      <c r="DC1111" s="19" t="str">
        <f>IF(DataGoesHere!B1111="","",IF(AO$9="No",DA1111,DA1111/CX1111))</f>
        <v/>
      </c>
      <c r="DD1111" s="293" t="str">
        <f>IF(CZ1111="",IF(COUNTIF(DD$2:DD1110,"Forecast")&lt;Output!E$43,"Forecast",""),"Actual")</f>
        <v/>
      </c>
      <c r="DF1111" s="19" t="str">
        <f>IF(DataGoesHere!B1110="",IF(DD1111="Forecast",(Output!$E$47*IntermediateCalcs!DH1110)+((1-Output!$E$47)*IntermediateCalcs!DF1110),""),(Output!$E$47*IntermediateCalcs!DB1110)+((1-Output!$E$47)*IntermediateCalcs!DF1110))</f>
        <v/>
      </c>
      <c r="DG1111" s="19" t="str">
        <f>IF(DataGoesHere!B1110="",IF(DD1111="Forecast",(Output!$G$47*(IntermediateCalcs!DF1111-IntermediateCalcs!DF1110))+((1-Output!$G$47)*IntermediateCalcs!DG1110),""),(Output!$G$47*(IntermediateCalcs!DF1111-IntermediateCalcs!DF1110))+((1-Output!$G$47)*IntermediateCalcs!DG1110))</f>
        <v/>
      </c>
      <c r="DH1111" s="19" t="str">
        <f>IF(DataGoesHere!B1110="",IF(DD1111="Forecast",DF1111+DG1111,""),DF1111+DG1111)</f>
        <v/>
      </c>
      <c r="DI1111" s="274" t="str">
        <f>IF(DH1111="","",IF(IntermediateCalcs!$AO$9="Yes",IntermediateCalcs!DH1111*$CX1111,IntermediateCalcs!DH1111))</f>
        <v/>
      </c>
      <c r="DJ1111" s="250" t="str">
        <f>IF(DataGoesHere!$B1111="","",($CZ1111-DI1111))</f>
        <v/>
      </c>
      <c r="DK1111" s="250" t="str">
        <f>IF(DataGoesHere!$B1111="","",ABS($CZ1111-DI1111))</f>
        <v/>
      </c>
      <c r="DL1111" s="250" t="str">
        <f>IF(DataGoesHere!$B1111="","",DK1111^2)</f>
        <v/>
      </c>
      <c r="DM1111" s="249" t="str">
        <f>IF(DataGoesHere!$B1111="","",DK1111/$CZ1111)</f>
        <v/>
      </c>
      <c r="DN1111" s="250" t="str">
        <f>IF(DataGoesHere!$B1111="","",SUM(DJ$2:DJ1111)/AVERAGE(DK:DK))</f>
        <v/>
      </c>
      <c r="DP1111" s="19" t="str">
        <f>IF(DataGoesHere!B1111="",IF($DD1111="Forecast",(Output!E$48*IntermediateCalcs!CY1111)+Output!G$48,""),(Output!E$48*IntermediateCalcs!CY1111)+Output!G$48)</f>
        <v/>
      </c>
      <c r="DQ1111" s="274" t="str">
        <f>IF(DP1111="","",IF(IntermediateCalcs!$AO$9="Yes",IntermediateCalcs!DP1111*$CX1111,IntermediateCalcs!DP1111))</f>
        <v/>
      </c>
      <c r="DR1111" s="250" t="str">
        <f>IF(DataGoesHere!$B1111="","",($CZ1111-DQ1111))</f>
        <v/>
      </c>
      <c r="DS1111" s="250" t="str">
        <f>IF(DataGoesHere!$B1111="","",ABS($CZ1111-DQ1111))</f>
        <v/>
      </c>
      <c r="DT1111" s="250" t="str">
        <f>IF(DataGoesHere!$B1111="","",DS1111^2)</f>
        <v/>
      </c>
      <c r="DU1111" s="249" t="str">
        <f>IF(DataGoesHere!$B1111="","",DS1111/$CZ1111)</f>
        <v/>
      </c>
      <c r="DV1111" s="250" t="str">
        <f>IF(DataGoesHere!$B1111="","",SUM(DR$2:DR1111)/AVERAGE(DS:DS))</f>
        <v/>
      </c>
      <c r="DX1111" s="19" t="str">
        <f>IF(DataGoesHere!$B1110="","",(DB1105*(Output!$O$49/Output!$P$49))+(IntermediateCalcs!DB1106*(Output!$M$49/Output!$P$49))+(IntermediateCalcs!DB1107*(Output!$K$49/Output!$P$49))+(DB1108*(Output!$I$49/Output!$P$49))+(IntermediateCalcs!DB1109*(Output!$G$49/Output!$P$49))+(IntermediateCalcs!DB1110*(Output!$E$49/Output!$P$49)))</f>
        <v/>
      </c>
      <c r="DY1111" s="274" t="str">
        <f>IF(DX1111="","",IF(IntermediateCalcs!$AO$9="Yes",IntermediateCalcs!DX1111*$CX1111,IntermediateCalcs!DX1111))</f>
        <v/>
      </c>
      <c r="DZ1111" s="250" t="str">
        <f>IF(DataGoesHere!$B1111="","",($CZ1111-DY1111))</f>
        <v/>
      </c>
      <c r="EA1111" s="250" t="str">
        <f>IF(DataGoesHere!$B1111="","",ABS($CZ1111-DY1111))</f>
        <v/>
      </c>
      <c r="EB1111" s="250" t="str">
        <f>IF(DataGoesHere!$B1111="","",EA1111^2)</f>
        <v/>
      </c>
      <c r="EC1111" s="249" t="str">
        <f>IF(DataGoesHere!$B1111="","",EA1111/$CZ1111)</f>
        <v/>
      </c>
      <c r="ED1111" s="250" t="str">
        <f>IF(DataGoesHere!$B1111="","",SUM(DZ$2:DZ1111)/AVERAGE(EA:EA))</f>
        <v/>
      </c>
    </row>
    <row r="1112" spans="20:134" x14ac:dyDescent="0.2">
      <c r="T1112" s="240"/>
      <c r="U1112" s="86"/>
      <c r="V1112" s="86"/>
      <c r="W1112" s="86"/>
      <c r="X1112" s="86"/>
      <c r="Y1112" s="86"/>
      <c r="Z1112" s="245" t="str">
        <f>IF(DataGoesHere!$B1112="","",(DataGoesHere!$B1112/SUM(DataGoesHere!$B1106:'DataGoesHere'!$B1117)))</f>
        <v/>
      </c>
      <c r="AA1112" s="86"/>
      <c r="AB1112" s="86"/>
      <c r="AC1112" s="86"/>
      <c r="AD1112" s="86"/>
      <c r="AE1112" s="241"/>
      <c r="CV1112" s="310" t="str">
        <f>IF(DataGoesHere!B1112="","",DataGoesHere!A1112)</f>
        <v/>
      </c>
      <c r="CW1112" s="271">
        <f t="shared" ca="1" si="42"/>
        <v>7</v>
      </c>
      <c r="CX1112" s="272">
        <f t="shared" ca="1" si="43"/>
        <v>1.0265458156689093</v>
      </c>
      <c r="CY1112" s="266">
        <f>DataGoesHere!A1112</f>
        <v>1111</v>
      </c>
      <c r="CZ1112" s="19" t="str">
        <f>IF(DataGoesHere!B1112="","",DataGoesHere!B1112)</f>
        <v/>
      </c>
      <c r="DA1112" s="19" t="str">
        <f>IF(DataGoesHere!B1112="","",IF(AH$5="No",DataGoesHere!B1112,DataGoesHere!B1112-(AH$2*(DataGoesHere!A1112-1))))</f>
        <v/>
      </c>
      <c r="DB1112" s="19" t="str">
        <f>IF(DataGoesHere!B1112="","",IF(AO$9="No",DataGoesHere!B1112,DataGoesHere!B1112/CX1112))</f>
        <v/>
      </c>
      <c r="DC1112" s="19" t="str">
        <f>IF(DataGoesHere!B1112="","",IF(AO$9="No",DA1112,DA1112/CX1112))</f>
        <v/>
      </c>
      <c r="DD1112" s="293" t="str">
        <f>IF(CZ1112="",IF(COUNTIF(DD$2:DD1111,"Forecast")&lt;Output!E$43,"Forecast",""),"Actual")</f>
        <v/>
      </c>
      <c r="DF1112" s="19" t="str">
        <f>IF(DataGoesHere!B1111="",IF(DD1112="Forecast",(Output!$E$47*IntermediateCalcs!DH1111)+((1-Output!$E$47)*IntermediateCalcs!DF1111),""),(Output!$E$47*IntermediateCalcs!DB1111)+((1-Output!$E$47)*IntermediateCalcs!DF1111))</f>
        <v/>
      </c>
      <c r="DG1112" s="19" t="str">
        <f>IF(DataGoesHere!B1111="",IF(DD1112="Forecast",(Output!$G$47*(IntermediateCalcs!DF1112-IntermediateCalcs!DF1111))+((1-Output!$G$47)*IntermediateCalcs!DG1111),""),(Output!$G$47*(IntermediateCalcs!DF1112-IntermediateCalcs!DF1111))+((1-Output!$G$47)*IntermediateCalcs!DG1111))</f>
        <v/>
      </c>
      <c r="DH1112" s="19" t="str">
        <f>IF(DataGoesHere!B1111="",IF(DD1112="Forecast",DF1112+DG1112,""),DF1112+DG1112)</f>
        <v/>
      </c>
      <c r="DI1112" s="274" t="str">
        <f>IF(DH1112="","",IF(IntermediateCalcs!$AO$9="Yes",IntermediateCalcs!DH1112*$CX1112,IntermediateCalcs!DH1112))</f>
        <v/>
      </c>
      <c r="DJ1112" s="250" t="str">
        <f>IF(DataGoesHere!$B1112="","",($CZ1112-DI1112))</f>
        <v/>
      </c>
      <c r="DK1112" s="250" t="str">
        <f>IF(DataGoesHere!$B1112="","",ABS($CZ1112-DI1112))</f>
        <v/>
      </c>
      <c r="DL1112" s="250" t="str">
        <f>IF(DataGoesHere!$B1112="","",DK1112^2)</f>
        <v/>
      </c>
      <c r="DM1112" s="249" t="str">
        <f>IF(DataGoesHere!$B1112="","",DK1112/$CZ1112)</f>
        <v/>
      </c>
      <c r="DN1112" s="250" t="str">
        <f>IF(DataGoesHere!$B1112="","",SUM(DJ$2:DJ1112)/AVERAGE(DK:DK))</f>
        <v/>
      </c>
      <c r="DP1112" s="19" t="str">
        <f>IF(DataGoesHere!B1112="",IF($DD1112="Forecast",(Output!E$48*IntermediateCalcs!CY1112)+Output!G$48,""),(Output!E$48*IntermediateCalcs!CY1112)+Output!G$48)</f>
        <v/>
      </c>
      <c r="DQ1112" s="274" t="str">
        <f>IF(DP1112="","",IF(IntermediateCalcs!$AO$9="Yes",IntermediateCalcs!DP1112*$CX1112,IntermediateCalcs!DP1112))</f>
        <v/>
      </c>
      <c r="DR1112" s="250" t="str">
        <f>IF(DataGoesHere!$B1112="","",($CZ1112-DQ1112))</f>
        <v/>
      </c>
      <c r="DS1112" s="250" t="str">
        <f>IF(DataGoesHere!$B1112="","",ABS($CZ1112-DQ1112))</f>
        <v/>
      </c>
      <c r="DT1112" s="250" t="str">
        <f>IF(DataGoesHere!$B1112="","",DS1112^2)</f>
        <v/>
      </c>
      <c r="DU1112" s="249" t="str">
        <f>IF(DataGoesHere!$B1112="","",DS1112/$CZ1112)</f>
        <v/>
      </c>
      <c r="DV1112" s="250" t="str">
        <f>IF(DataGoesHere!$B1112="","",SUM(DR$2:DR1112)/AVERAGE(DS:DS))</f>
        <v/>
      </c>
      <c r="DX1112" s="19" t="str">
        <f>IF(DataGoesHere!$B1111="","",(DB1106*(Output!$O$49/Output!$P$49))+(IntermediateCalcs!DB1107*(Output!$M$49/Output!$P$49))+(IntermediateCalcs!DB1108*(Output!$K$49/Output!$P$49))+(DB1109*(Output!$I$49/Output!$P$49))+(IntermediateCalcs!DB1110*(Output!$G$49/Output!$P$49))+(IntermediateCalcs!DB1111*(Output!$E$49/Output!$P$49)))</f>
        <v/>
      </c>
      <c r="DY1112" s="274" t="str">
        <f>IF(DX1112="","",IF(IntermediateCalcs!$AO$9="Yes",IntermediateCalcs!DX1112*$CX1112,IntermediateCalcs!DX1112))</f>
        <v/>
      </c>
      <c r="DZ1112" s="250" t="str">
        <f>IF(DataGoesHere!$B1112="","",($CZ1112-DY1112))</f>
        <v/>
      </c>
      <c r="EA1112" s="250" t="str">
        <f>IF(DataGoesHere!$B1112="","",ABS($CZ1112-DY1112))</f>
        <v/>
      </c>
      <c r="EB1112" s="250" t="str">
        <f>IF(DataGoesHere!$B1112="","",EA1112^2)</f>
        <v/>
      </c>
      <c r="EC1112" s="249" t="str">
        <f>IF(DataGoesHere!$B1112="","",EA1112/$CZ1112)</f>
        <v/>
      </c>
      <c r="ED1112" s="250" t="str">
        <f>IF(DataGoesHere!$B1112="","",SUM(DZ$2:DZ1112)/AVERAGE(EA:EA))</f>
        <v/>
      </c>
    </row>
    <row r="1113" spans="20:134" x14ac:dyDescent="0.2">
      <c r="T1113" s="240"/>
      <c r="U1113" s="86"/>
      <c r="V1113" s="86"/>
      <c r="W1113" s="86"/>
      <c r="X1113" s="86"/>
      <c r="Y1113" s="86"/>
      <c r="Z1113" s="86"/>
      <c r="AA1113" s="245" t="str">
        <f>IF(DataGoesHere!$B1113="","",(DataGoesHere!$B1113/SUM(DataGoesHere!$B1106:'DataGoesHere'!$B1117)))</f>
        <v/>
      </c>
      <c r="AB1113" s="86"/>
      <c r="AC1113" s="86"/>
      <c r="AD1113" s="86"/>
      <c r="AE1113" s="241"/>
      <c r="CV1113" s="310" t="str">
        <f>IF(DataGoesHere!B1113="","",DataGoesHere!A1113)</f>
        <v/>
      </c>
      <c r="CW1113" s="271">
        <f t="shared" ca="1" si="42"/>
        <v>8</v>
      </c>
      <c r="CX1113" s="272">
        <f t="shared" ca="1" si="43"/>
        <v>1.0207492390681214</v>
      </c>
      <c r="CY1113" s="266">
        <f>DataGoesHere!A1113</f>
        <v>1112</v>
      </c>
      <c r="CZ1113" s="19" t="str">
        <f>IF(DataGoesHere!B1113="","",DataGoesHere!B1113)</f>
        <v/>
      </c>
      <c r="DA1113" s="19" t="str">
        <f>IF(DataGoesHere!B1113="","",IF(AH$5="No",DataGoesHere!B1113,DataGoesHere!B1113-(AH$2*(DataGoesHere!A1113-1))))</f>
        <v/>
      </c>
      <c r="DB1113" s="19" t="str">
        <f>IF(DataGoesHere!B1113="","",IF(AO$9="No",DataGoesHere!B1113,DataGoesHere!B1113/CX1113))</f>
        <v/>
      </c>
      <c r="DC1113" s="19" t="str">
        <f>IF(DataGoesHere!B1113="","",IF(AO$9="No",DA1113,DA1113/CX1113))</f>
        <v/>
      </c>
      <c r="DD1113" s="293" t="str">
        <f>IF(CZ1113="",IF(COUNTIF(DD$2:DD1112,"Forecast")&lt;Output!E$43,"Forecast",""),"Actual")</f>
        <v/>
      </c>
      <c r="DF1113" s="19" t="str">
        <f>IF(DataGoesHere!B1112="",IF(DD1113="Forecast",(Output!$E$47*IntermediateCalcs!DH1112)+((1-Output!$E$47)*IntermediateCalcs!DF1112),""),(Output!$E$47*IntermediateCalcs!DB1112)+((1-Output!$E$47)*IntermediateCalcs!DF1112))</f>
        <v/>
      </c>
      <c r="DG1113" s="19" t="str">
        <f>IF(DataGoesHere!B1112="",IF(DD1113="Forecast",(Output!$G$47*(IntermediateCalcs!DF1113-IntermediateCalcs!DF1112))+((1-Output!$G$47)*IntermediateCalcs!DG1112),""),(Output!$G$47*(IntermediateCalcs!DF1113-IntermediateCalcs!DF1112))+((1-Output!$G$47)*IntermediateCalcs!DG1112))</f>
        <v/>
      </c>
      <c r="DH1113" s="19" t="str">
        <f>IF(DataGoesHere!B1112="",IF(DD1113="Forecast",DF1113+DG1113,""),DF1113+DG1113)</f>
        <v/>
      </c>
      <c r="DI1113" s="274" t="str">
        <f>IF(DH1113="","",IF(IntermediateCalcs!$AO$9="Yes",IntermediateCalcs!DH1113*$CX1113,IntermediateCalcs!DH1113))</f>
        <v/>
      </c>
      <c r="DJ1113" s="250" t="str">
        <f>IF(DataGoesHere!$B1113="","",($CZ1113-DI1113))</f>
        <v/>
      </c>
      <c r="DK1113" s="250" t="str">
        <f>IF(DataGoesHere!$B1113="","",ABS($CZ1113-DI1113))</f>
        <v/>
      </c>
      <c r="DL1113" s="250" t="str">
        <f>IF(DataGoesHere!$B1113="","",DK1113^2)</f>
        <v/>
      </c>
      <c r="DM1113" s="249" t="str">
        <f>IF(DataGoesHere!$B1113="","",DK1113/$CZ1113)</f>
        <v/>
      </c>
      <c r="DN1113" s="250" t="str">
        <f>IF(DataGoesHere!$B1113="","",SUM(DJ$2:DJ1113)/AVERAGE(DK:DK))</f>
        <v/>
      </c>
      <c r="DP1113" s="19" t="str">
        <f>IF(DataGoesHere!B1113="",IF($DD1113="Forecast",(Output!E$48*IntermediateCalcs!CY1113)+Output!G$48,""),(Output!E$48*IntermediateCalcs!CY1113)+Output!G$48)</f>
        <v/>
      </c>
      <c r="DQ1113" s="274" t="str">
        <f>IF(DP1113="","",IF(IntermediateCalcs!$AO$9="Yes",IntermediateCalcs!DP1113*$CX1113,IntermediateCalcs!DP1113))</f>
        <v/>
      </c>
      <c r="DR1113" s="250" t="str">
        <f>IF(DataGoesHere!$B1113="","",($CZ1113-DQ1113))</f>
        <v/>
      </c>
      <c r="DS1113" s="250" t="str">
        <f>IF(DataGoesHere!$B1113="","",ABS($CZ1113-DQ1113))</f>
        <v/>
      </c>
      <c r="DT1113" s="250" t="str">
        <f>IF(DataGoesHere!$B1113="","",DS1113^2)</f>
        <v/>
      </c>
      <c r="DU1113" s="249" t="str">
        <f>IF(DataGoesHere!$B1113="","",DS1113/$CZ1113)</f>
        <v/>
      </c>
      <c r="DV1113" s="250" t="str">
        <f>IF(DataGoesHere!$B1113="","",SUM(DR$2:DR1113)/AVERAGE(DS:DS))</f>
        <v/>
      </c>
      <c r="DX1113" s="19" t="str">
        <f>IF(DataGoesHere!$B1112="","",(DB1107*(Output!$O$49/Output!$P$49))+(IntermediateCalcs!DB1108*(Output!$M$49/Output!$P$49))+(IntermediateCalcs!DB1109*(Output!$K$49/Output!$P$49))+(DB1110*(Output!$I$49/Output!$P$49))+(IntermediateCalcs!DB1111*(Output!$G$49/Output!$P$49))+(IntermediateCalcs!DB1112*(Output!$E$49/Output!$P$49)))</f>
        <v/>
      </c>
      <c r="DY1113" s="274" t="str">
        <f>IF(DX1113="","",IF(IntermediateCalcs!$AO$9="Yes",IntermediateCalcs!DX1113*$CX1113,IntermediateCalcs!DX1113))</f>
        <v/>
      </c>
      <c r="DZ1113" s="250" t="str">
        <f>IF(DataGoesHere!$B1113="","",($CZ1113-DY1113))</f>
        <v/>
      </c>
      <c r="EA1113" s="250" t="str">
        <f>IF(DataGoesHere!$B1113="","",ABS($CZ1113-DY1113))</f>
        <v/>
      </c>
      <c r="EB1113" s="250" t="str">
        <f>IF(DataGoesHere!$B1113="","",EA1113^2)</f>
        <v/>
      </c>
      <c r="EC1113" s="249" t="str">
        <f>IF(DataGoesHere!$B1113="","",EA1113/$CZ1113)</f>
        <v/>
      </c>
      <c r="ED1113" s="250" t="str">
        <f>IF(DataGoesHere!$B1113="","",SUM(DZ$2:DZ1113)/AVERAGE(EA:EA))</f>
        <v/>
      </c>
    </row>
    <row r="1114" spans="20:134" x14ac:dyDescent="0.2">
      <c r="T1114" s="240"/>
      <c r="U1114" s="86"/>
      <c r="V1114" s="86"/>
      <c r="W1114" s="86"/>
      <c r="X1114" s="86"/>
      <c r="Y1114" s="86"/>
      <c r="Z1114" s="86"/>
      <c r="AA1114" s="86"/>
      <c r="AB1114" s="245" t="str">
        <f>IF(DataGoesHere!$B1114="","",(DataGoesHere!$B1114/SUM(DataGoesHere!$B1106:'DataGoesHere'!$B1117)))</f>
        <v/>
      </c>
      <c r="AC1114" s="86"/>
      <c r="AD1114" s="86"/>
      <c r="AE1114" s="241"/>
      <c r="CV1114" s="310" t="str">
        <f>IF(DataGoesHere!B1114="","",DataGoesHere!A1114)</f>
        <v/>
      </c>
      <c r="CW1114" s="271">
        <f t="shared" ca="1" si="42"/>
        <v>9</v>
      </c>
      <c r="CX1114" s="272">
        <f t="shared" ca="1" si="43"/>
        <v>1.0625330005567626</v>
      </c>
      <c r="CY1114" s="266">
        <f>DataGoesHere!A1114</f>
        <v>1113</v>
      </c>
      <c r="CZ1114" s="19" t="str">
        <f>IF(DataGoesHere!B1114="","",DataGoesHere!B1114)</f>
        <v/>
      </c>
      <c r="DA1114" s="19" t="str">
        <f>IF(DataGoesHere!B1114="","",IF(AH$5="No",DataGoesHere!B1114,DataGoesHere!B1114-(AH$2*(DataGoesHere!A1114-1))))</f>
        <v/>
      </c>
      <c r="DB1114" s="19" t="str">
        <f>IF(DataGoesHere!B1114="","",IF(AO$9="No",DataGoesHere!B1114,DataGoesHere!B1114/CX1114))</f>
        <v/>
      </c>
      <c r="DC1114" s="19" t="str">
        <f>IF(DataGoesHere!B1114="","",IF(AO$9="No",DA1114,DA1114/CX1114))</f>
        <v/>
      </c>
      <c r="DD1114" s="293" t="str">
        <f>IF(CZ1114="",IF(COUNTIF(DD$2:DD1113,"Forecast")&lt;Output!E$43,"Forecast",""),"Actual")</f>
        <v/>
      </c>
      <c r="DF1114" s="19" t="str">
        <f>IF(DataGoesHere!B1113="",IF(DD1114="Forecast",(Output!$E$47*IntermediateCalcs!DH1113)+((1-Output!$E$47)*IntermediateCalcs!DF1113),""),(Output!$E$47*IntermediateCalcs!DB1113)+((1-Output!$E$47)*IntermediateCalcs!DF1113))</f>
        <v/>
      </c>
      <c r="DG1114" s="19" t="str">
        <f>IF(DataGoesHere!B1113="",IF(DD1114="Forecast",(Output!$G$47*(IntermediateCalcs!DF1114-IntermediateCalcs!DF1113))+((1-Output!$G$47)*IntermediateCalcs!DG1113),""),(Output!$G$47*(IntermediateCalcs!DF1114-IntermediateCalcs!DF1113))+((1-Output!$G$47)*IntermediateCalcs!DG1113))</f>
        <v/>
      </c>
      <c r="DH1114" s="19" t="str">
        <f>IF(DataGoesHere!B1113="",IF(DD1114="Forecast",DF1114+DG1114,""),DF1114+DG1114)</f>
        <v/>
      </c>
      <c r="DI1114" s="274" t="str">
        <f>IF(DH1114="","",IF(IntermediateCalcs!$AO$9="Yes",IntermediateCalcs!DH1114*$CX1114,IntermediateCalcs!DH1114))</f>
        <v/>
      </c>
      <c r="DJ1114" s="250" t="str">
        <f>IF(DataGoesHere!$B1114="","",($CZ1114-DI1114))</f>
        <v/>
      </c>
      <c r="DK1114" s="250" t="str">
        <f>IF(DataGoesHere!$B1114="","",ABS($CZ1114-DI1114))</f>
        <v/>
      </c>
      <c r="DL1114" s="250" t="str">
        <f>IF(DataGoesHere!$B1114="","",DK1114^2)</f>
        <v/>
      </c>
      <c r="DM1114" s="249" t="str">
        <f>IF(DataGoesHere!$B1114="","",DK1114/$CZ1114)</f>
        <v/>
      </c>
      <c r="DN1114" s="250" t="str">
        <f>IF(DataGoesHere!$B1114="","",SUM(DJ$2:DJ1114)/AVERAGE(DK:DK))</f>
        <v/>
      </c>
      <c r="DP1114" s="19" t="str">
        <f>IF(DataGoesHere!B1114="",IF($DD1114="Forecast",(Output!E$48*IntermediateCalcs!CY1114)+Output!G$48,""),(Output!E$48*IntermediateCalcs!CY1114)+Output!G$48)</f>
        <v/>
      </c>
      <c r="DQ1114" s="274" t="str">
        <f>IF(DP1114="","",IF(IntermediateCalcs!$AO$9="Yes",IntermediateCalcs!DP1114*$CX1114,IntermediateCalcs!DP1114))</f>
        <v/>
      </c>
      <c r="DR1114" s="250" t="str">
        <f>IF(DataGoesHere!$B1114="","",($CZ1114-DQ1114))</f>
        <v/>
      </c>
      <c r="DS1114" s="250" t="str">
        <f>IF(DataGoesHere!$B1114="","",ABS($CZ1114-DQ1114))</f>
        <v/>
      </c>
      <c r="DT1114" s="250" t="str">
        <f>IF(DataGoesHere!$B1114="","",DS1114^2)</f>
        <v/>
      </c>
      <c r="DU1114" s="249" t="str">
        <f>IF(DataGoesHere!$B1114="","",DS1114/$CZ1114)</f>
        <v/>
      </c>
      <c r="DV1114" s="250" t="str">
        <f>IF(DataGoesHere!$B1114="","",SUM(DR$2:DR1114)/AVERAGE(DS:DS))</f>
        <v/>
      </c>
      <c r="DX1114" s="19" t="str">
        <f>IF(DataGoesHere!$B1113="","",(DB1108*(Output!$O$49/Output!$P$49))+(IntermediateCalcs!DB1109*(Output!$M$49/Output!$P$49))+(IntermediateCalcs!DB1110*(Output!$K$49/Output!$P$49))+(DB1111*(Output!$I$49/Output!$P$49))+(IntermediateCalcs!DB1112*(Output!$G$49/Output!$P$49))+(IntermediateCalcs!DB1113*(Output!$E$49/Output!$P$49)))</f>
        <v/>
      </c>
      <c r="DY1114" s="274" t="str">
        <f>IF(DX1114="","",IF(IntermediateCalcs!$AO$9="Yes",IntermediateCalcs!DX1114*$CX1114,IntermediateCalcs!DX1114))</f>
        <v/>
      </c>
      <c r="DZ1114" s="250" t="str">
        <f>IF(DataGoesHere!$B1114="","",($CZ1114-DY1114))</f>
        <v/>
      </c>
      <c r="EA1114" s="250" t="str">
        <f>IF(DataGoesHere!$B1114="","",ABS($CZ1114-DY1114))</f>
        <v/>
      </c>
      <c r="EB1114" s="250" t="str">
        <f>IF(DataGoesHere!$B1114="","",EA1114^2)</f>
        <v/>
      </c>
      <c r="EC1114" s="249" t="str">
        <f>IF(DataGoesHere!$B1114="","",EA1114/$CZ1114)</f>
        <v/>
      </c>
      <c r="ED1114" s="250" t="str">
        <f>IF(DataGoesHere!$B1114="","",SUM(DZ$2:DZ1114)/AVERAGE(EA:EA))</f>
        <v/>
      </c>
    </row>
    <row r="1115" spans="20:134" x14ac:dyDescent="0.2">
      <c r="T1115" s="240"/>
      <c r="U1115" s="86"/>
      <c r="V1115" s="86"/>
      <c r="W1115" s="86"/>
      <c r="X1115" s="86"/>
      <c r="Y1115" s="86"/>
      <c r="Z1115" s="86"/>
      <c r="AA1115" s="86"/>
      <c r="AB1115" s="86"/>
      <c r="AC1115" s="245" t="str">
        <f>IF(DataGoesHere!$B1115="","",(DataGoesHere!$B1115/SUM(DataGoesHere!$B1106:'DataGoesHere'!$B1117)))</f>
        <v/>
      </c>
      <c r="AD1115" s="86"/>
      <c r="AE1115" s="241"/>
      <c r="CV1115" s="310" t="str">
        <f>IF(DataGoesHere!B1115="","",DataGoesHere!A1115)</f>
        <v/>
      </c>
      <c r="CW1115" s="271">
        <f t="shared" ca="1" si="42"/>
        <v>10</v>
      </c>
      <c r="CX1115" s="272">
        <f t="shared" ca="1" si="43"/>
        <v>0.92557634012077306</v>
      </c>
      <c r="CY1115" s="266">
        <f>DataGoesHere!A1115</f>
        <v>1114</v>
      </c>
      <c r="CZ1115" s="19" t="str">
        <f>IF(DataGoesHere!B1115="","",DataGoesHere!B1115)</f>
        <v/>
      </c>
      <c r="DA1115" s="19" t="str">
        <f>IF(DataGoesHere!B1115="","",IF(AH$5="No",DataGoesHere!B1115,DataGoesHere!B1115-(AH$2*(DataGoesHere!A1115-1))))</f>
        <v/>
      </c>
      <c r="DB1115" s="19" t="str">
        <f>IF(DataGoesHere!B1115="","",IF(AO$9="No",DataGoesHere!B1115,DataGoesHere!B1115/CX1115))</f>
        <v/>
      </c>
      <c r="DC1115" s="19" t="str">
        <f>IF(DataGoesHere!B1115="","",IF(AO$9="No",DA1115,DA1115/CX1115))</f>
        <v/>
      </c>
      <c r="DD1115" s="293" t="str">
        <f>IF(CZ1115="",IF(COUNTIF(DD$2:DD1114,"Forecast")&lt;Output!E$43,"Forecast",""),"Actual")</f>
        <v/>
      </c>
      <c r="DF1115" s="19" t="str">
        <f>IF(DataGoesHere!B1114="",IF(DD1115="Forecast",(Output!$E$47*IntermediateCalcs!DH1114)+((1-Output!$E$47)*IntermediateCalcs!DF1114),""),(Output!$E$47*IntermediateCalcs!DB1114)+((1-Output!$E$47)*IntermediateCalcs!DF1114))</f>
        <v/>
      </c>
      <c r="DG1115" s="19" t="str">
        <f>IF(DataGoesHere!B1114="",IF(DD1115="Forecast",(Output!$G$47*(IntermediateCalcs!DF1115-IntermediateCalcs!DF1114))+((1-Output!$G$47)*IntermediateCalcs!DG1114),""),(Output!$G$47*(IntermediateCalcs!DF1115-IntermediateCalcs!DF1114))+((1-Output!$G$47)*IntermediateCalcs!DG1114))</f>
        <v/>
      </c>
      <c r="DH1115" s="19" t="str">
        <f>IF(DataGoesHere!B1114="",IF(DD1115="Forecast",DF1115+DG1115,""),DF1115+DG1115)</f>
        <v/>
      </c>
      <c r="DI1115" s="274" t="str">
        <f>IF(DH1115="","",IF(IntermediateCalcs!$AO$9="Yes",IntermediateCalcs!DH1115*$CX1115,IntermediateCalcs!DH1115))</f>
        <v/>
      </c>
      <c r="DJ1115" s="250" t="str">
        <f>IF(DataGoesHere!$B1115="","",($CZ1115-DI1115))</f>
        <v/>
      </c>
      <c r="DK1115" s="250" t="str">
        <f>IF(DataGoesHere!$B1115="","",ABS($CZ1115-DI1115))</f>
        <v/>
      </c>
      <c r="DL1115" s="250" t="str">
        <f>IF(DataGoesHere!$B1115="","",DK1115^2)</f>
        <v/>
      </c>
      <c r="DM1115" s="249" t="str">
        <f>IF(DataGoesHere!$B1115="","",DK1115/$CZ1115)</f>
        <v/>
      </c>
      <c r="DN1115" s="250" t="str">
        <f>IF(DataGoesHere!$B1115="","",SUM(DJ$2:DJ1115)/AVERAGE(DK:DK))</f>
        <v/>
      </c>
      <c r="DP1115" s="19" t="str">
        <f>IF(DataGoesHere!B1115="",IF($DD1115="Forecast",(Output!E$48*IntermediateCalcs!CY1115)+Output!G$48,""),(Output!E$48*IntermediateCalcs!CY1115)+Output!G$48)</f>
        <v/>
      </c>
      <c r="DQ1115" s="274" t="str">
        <f>IF(DP1115="","",IF(IntermediateCalcs!$AO$9="Yes",IntermediateCalcs!DP1115*$CX1115,IntermediateCalcs!DP1115))</f>
        <v/>
      </c>
      <c r="DR1115" s="250" t="str">
        <f>IF(DataGoesHere!$B1115="","",($CZ1115-DQ1115))</f>
        <v/>
      </c>
      <c r="DS1115" s="250" t="str">
        <f>IF(DataGoesHere!$B1115="","",ABS($CZ1115-DQ1115))</f>
        <v/>
      </c>
      <c r="DT1115" s="250" t="str">
        <f>IF(DataGoesHere!$B1115="","",DS1115^2)</f>
        <v/>
      </c>
      <c r="DU1115" s="249" t="str">
        <f>IF(DataGoesHere!$B1115="","",DS1115/$CZ1115)</f>
        <v/>
      </c>
      <c r="DV1115" s="250" t="str">
        <f>IF(DataGoesHere!$B1115="","",SUM(DR$2:DR1115)/AVERAGE(DS:DS))</f>
        <v/>
      </c>
      <c r="DX1115" s="19" t="str">
        <f>IF(DataGoesHere!$B1114="","",(DB1109*(Output!$O$49/Output!$P$49))+(IntermediateCalcs!DB1110*(Output!$M$49/Output!$P$49))+(IntermediateCalcs!DB1111*(Output!$K$49/Output!$P$49))+(DB1112*(Output!$I$49/Output!$P$49))+(IntermediateCalcs!DB1113*(Output!$G$49/Output!$P$49))+(IntermediateCalcs!DB1114*(Output!$E$49/Output!$P$49)))</f>
        <v/>
      </c>
      <c r="DY1115" s="274" t="str">
        <f>IF(DX1115="","",IF(IntermediateCalcs!$AO$9="Yes",IntermediateCalcs!DX1115*$CX1115,IntermediateCalcs!DX1115))</f>
        <v/>
      </c>
      <c r="DZ1115" s="250" t="str">
        <f>IF(DataGoesHere!$B1115="","",($CZ1115-DY1115))</f>
        <v/>
      </c>
      <c r="EA1115" s="250" t="str">
        <f>IF(DataGoesHere!$B1115="","",ABS($CZ1115-DY1115))</f>
        <v/>
      </c>
      <c r="EB1115" s="250" t="str">
        <f>IF(DataGoesHere!$B1115="","",EA1115^2)</f>
        <v/>
      </c>
      <c r="EC1115" s="249" t="str">
        <f>IF(DataGoesHere!$B1115="","",EA1115/$CZ1115)</f>
        <v/>
      </c>
      <c r="ED1115" s="250" t="str">
        <f>IF(DataGoesHere!$B1115="","",SUM(DZ$2:DZ1115)/AVERAGE(EA:EA))</f>
        <v/>
      </c>
    </row>
    <row r="1116" spans="20:134" x14ac:dyDescent="0.2">
      <c r="T1116" s="240"/>
      <c r="U1116" s="86"/>
      <c r="V1116" s="86"/>
      <c r="W1116" s="86"/>
      <c r="X1116" s="86"/>
      <c r="Y1116" s="86"/>
      <c r="Z1116" s="86"/>
      <c r="AA1116" s="86"/>
      <c r="AB1116" s="86"/>
      <c r="AC1116" s="86"/>
      <c r="AD1116" s="245" t="str">
        <f>IF(DataGoesHere!$B1116="","",(DataGoesHere!$B1116/SUM(DataGoesHere!$B1106:'DataGoesHere'!$B1117)))</f>
        <v/>
      </c>
      <c r="AE1116" s="241"/>
      <c r="CV1116" s="310" t="str">
        <f>IF(DataGoesHere!B1116="","",DataGoesHere!A1116)</f>
        <v/>
      </c>
      <c r="CW1116" s="271">
        <f t="shared" ca="1" si="42"/>
        <v>11</v>
      </c>
      <c r="CX1116" s="272">
        <f t="shared" ca="1" si="43"/>
        <v>0.97463169608807265</v>
      </c>
      <c r="CY1116" s="266">
        <f>DataGoesHere!A1116</f>
        <v>1115</v>
      </c>
      <c r="CZ1116" s="19" t="str">
        <f>IF(DataGoesHere!B1116="","",DataGoesHere!B1116)</f>
        <v/>
      </c>
      <c r="DA1116" s="19" t="str">
        <f>IF(DataGoesHere!B1116="","",IF(AH$5="No",DataGoesHere!B1116,DataGoesHere!B1116-(AH$2*(DataGoesHere!A1116-1))))</f>
        <v/>
      </c>
      <c r="DB1116" s="19" t="str">
        <f>IF(DataGoesHere!B1116="","",IF(AO$9="No",DataGoesHere!B1116,DataGoesHere!B1116/CX1116))</f>
        <v/>
      </c>
      <c r="DC1116" s="19" t="str">
        <f>IF(DataGoesHere!B1116="","",IF(AO$9="No",DA1116,DA1116/CX1116))</f>
        <v/>
      </c>
      <c r="DD1116" s="293" t="str">
        <f>IF(CZ1116="",IF(COUNTIF(DD$2:DD1115,"Forecast")&lt;Output!E$43,"Forecast",""),"Actual")</f>
        <v/>
      </c>
      <c r="DF1116" s="19" t="str">
        <f>IF(DataGoesHere!B1115="",IF(DD1116="Forecast",(Output!$E$47*IntermediateCalcs!DH1115)+((1-Output!$E$47)*IntermediateCalcs!DF1115),""),(Output!$E$47*IntermediateCalcs!DB1115)+((1-Output!$E$47)*IntermediateCalcs!DF1115))</f>
        <v/>
      </c>
      <c r="DG1116" s="19" t="str">
        <f>IF(DataGoesHere!B1115="",IF(DD1116="Forecast",(Output!$G$47*(IntermediateCalcs!DF1116-IntermediateCalcs!DF1115))+((1-Output!$G$47)*IntermediateCalcs!DG1115),""),(Output!$G$47*(IntermediateCalcs!DF1116-IntermediateCalcs!DF1115))+((1-Output!$G$47)*IntermediateCalcs!DG1115))</f>
        <v/>
      </c>
      <c r="DH1116" s="19" t="str">
        <f>IF(DataGoesHere!B1115="",IF(DD1116="Forecast",DF1116+DG1116,""),DF1116+DG1116)</f>
        <v/>
      </c>
      <c r="DI1116" s="274" t="str">
        <f>IF(DH1116="","",IF(IntermediateCalcs!$AO$9="Yes",IntermediateCalcs!DH1116*$CX1116,IntermediateCalcs!DH1116))</f>
        <v/>
      </c>
      <c r="DJ1116" s="250" t="str">
        <f>IF(DataGoesHere!$B1116="","",($CZ1116-DI1116))</f>
        <v/>
      </c>
      <c r="DK1116" s="250" t="str">
        <f>IF(DataGoesHere!$B1116="","",ABS($CZ1116-DI1116))</f>
        <v/>
      </c>
      <c r="DL1116" s="250" t="str">
        <f>IF(DataGoesHere!$B1116="","",DK1116^2)</f>
        <v/>
      </c>
      <c r="DM1116" s="249" t="str">
        <f>IF(DataGoesHere!$B1116="","",DK1116/$CZ1116)</f>
        <v/>
      </c>
      <c r="DN1116" s="250" t="str">
        <f>IF(DataGoesHere!$B1116="","",SUM(DJ$2:DJ1116)/AVERAGE(DK:DK))</f>
        <v/>
      </c>
      <c r="DP1116" s="19" t="str">
        <f>IF(DataGoesHere!B1116="",IF($DD1116="Forecast",(Output!E$48*IntermediateCalcs!CY1116)+Output!G$48,""),(Output!E$48*IntermediateCalcs!CY1116)+Output!G$48)</f>
        <v/>
      </c>
      <c r="DQ1116" s="274" t="str">
        <f>IF(DP1116="","",IF(IntermediateCalcs!$AO$9="Yes",IntermediateCalcs!DP1116*$CX1116,IntermediateCalcs!DP1116))</f>
        <v/>
      </c>
      <c r="DR1116" s="250" t="str">
        <f>IF(DataGoesHere!$B1116="","",($CZ1116-DQ1116))</f>
        <v/>
      </c>
      <c r="DS1116" s="250" t="str">
        <f>IF(DataGoesHere!$B1116="","",ABS($CZ1116-DQ1116))</f>
        <v/>
      </c>
      <c r="DT1116" s="250" t="str">
        <f>IF(DataGoesHere!$B1116="","",DS1116^2)</f>
        <v/>
      </c>
      <c r="DU1116" s="249" t="str">
        <f>IF(DataGoesHere!$B1116="","",DS1116/$CZ1116)</f>
        <v/>
      </c>
      <c r="DV1116" s="250" t="str">
        <f>IF(DataGoesHere!$B1116="","",SUM(DR$2:DR1116)/AVERAGE(DS:DS))</f>
        <v/>
      </c>
      <c r="DX1116" s="19" t="str">
        <f>IF(DataGoesHere!$B1115="","",(DB1110*(Output!$O$49/Output!$P$49))+(IntermediateCalcs!DB1111*(Output!$M$49/Output!$P$49))+(IntermediateCalcs!DB1112*(Output!$K$49/Output!$P$49))+(DB1113*(Output!$I$49/Output!$P$49))+(IntermediateCalcs!DB1114*(Output!$G$49/Output!$P$49))+(IntermediateCalcs!DB1115*(Output!$E$49/Output!$P$49)))</f>
        <v/>
      </c>
      <c r="DY1116" s="274" t="str">
        <f>IF(DX1116="","",IF(IntermediateCalcs!$AO$9="Yes",IntermediateCalcs!DX1116*$CX1116,IntermediateCalcs!DX1116))</f>
        <v/>
      </c>
      <c r="DZ1116" s="250" t="str">
        <f>IF(DataGoesHere!$B1116="","",($CZ1116-DY1116))</f>
        <v/>
      </c>
      <c r="EA1116" s="250" t="str">
        <f>IF(DataGoesHere!$B1116="","",ABS($CZ1116-DY1116))</f>
        <v/>
      </c>
      <c r="EB1116" s="250" t="str">
        <f>IF(DataGoesHere!$B1116="","",EA1116^2)</f>
        <v/>
      </c>
      <c r="EC1116" s="249" t="str">
        <f>IF(DataGoesHere!$B1116="","",EA1116/$CZ1116)</f>
        <v/>
      </c>
      <c r="ED1116" s="250" t="str">
        <f>IF(DataGoesHere!$B1116="","",SUM(DZ$2:DZ1116)/AVERAGE(EA:EA))</f>
        <v/>
      </c>
    </row>
    <row r="1117" spans="20:134" x14ac:dyDescent="0.2">
      <c r="T1117" s="242"/>
      <c r="U1117" s="243"/>
      <c r="V1117" s="243"/>
      <c r="W1117" s="243"/>
      <c r="X1117" s="243"/>
      <c r="Y1117" s="243"/>
      <c r="Z1117" s="243"/>
      <c r="AA1117" s="243"/>
      <c r="AB1117" s="243"/>
      <c r="AC1117" s="243"/>
      <c r="AD1117" s="243"/>
      <c r="AE1117" s="246" t="str">
        <f>IF(DataGoesHere!$B1117="","",(DataGoesHere!$B1117/SUM(DataGoesHere!$B1106:'DataGoesHere'!$B1117)))</f>
        <v/>
      </c>
      <c r="CV1117" s="310" t="str">
        <f>IF(DataGoesHere!B1117="","",DataGoesHere!A1117)</f>
        <v/>
      </c>
      <c r="CW1117" s="271">
        <f t="shared" ca="1" si="42"/>
        <v>12</v>
      </c>
      <c r="CX1117" s="272">
        <f t="shared" ca="1" si="43"/>
        <v>1.0054005237672714</v>
      </c>
      <c r="CY1117" s="266">
        <f>DataGoesHere!A1117</f>
        <v>1116</v>
      </c>
      <c r="CZ1117" s="19" t="str">
        <f>IF(DataGoesHere!B1117="","",DataGoesHere!B1117)</f>
        <v/>
      </c>
      <c r="DA1117" s="19" t="str">
        <f>IF(DataGoesHere!B1117="","",IF(AH$5="No",DataGoesHere!B1117,DataGoesHere!B1117-(AH$2*(DataGoesHere!A1117-1))))</f>
        <v/>
      </c>
      <c r="DB1117" s="19" t="str">
        <f>IF(DataGoesHere!B1117="","",IF(AO$9="No",DataGoesHere!B1117,DataGoesHere!B1117/CX1117))</f>
        <v/>
      </c>
      <c r="DC1117" s="19" t="str">
        <f>IF(DataGoesHere!B1117="","",IF(AO$9="No",DA1117,DA1117/CX1117))</f>
        <v/>
      </c>
      <c r="DD1117" s="293" t="str">
        <f>IF(CZ1117="",IF(COUNTIF(DD$2:DD1116,"Forecast")&lt;Output!E$43,"Forecast",""),"Actual")</f>
        <v/>
      </c>
      <c r="DF1117" s="19" t="str">
        <f>IF(DataGoesHere!B1116="",IF(DD1117="Forecast",(Output!$E$47*IntermediateCalcs!DH1116)+((1-Output!$E$47)*IntermediateCalcs!DF1116),""),(Output!$E$47*IntermediateCalcs!DB1116)+((1-Output!$E$47)*IntermediateCalcs!DF1116))</f>
        <v/>
      </c>
      <c r="DG1117" s="19" t="str">
        <f>IF(DataGoesHere!B1116="",IF(DD1117="Forecast",(Output!$G$47*(IntermediateCalcs!DF1117-IntermediateCalcs!DF1116))+((1-Output!$G$47)*IntermediateCalcs!DG1116),""),(Output!$G$47*(IntermediateCalcs!DF1117-IntermediateCalcs!DF1116))+((1-Output!$G$47)*IntermediateCalcs!DG1116))</f>
        <v/>
      </c>
      <c r="DH1117" s="19" t="str">
        <f>IF(DataGoesHere!B1116="",IF(DD1117="Forecast",DF1117+DG1117,""),DF1117+DG1117)</f>
        <v/>
      </c>
      <c r="DI1117" s="274" t="str">
        <f>IF(DH1117="","",IF(IntermediateCalcs!$AO$9="Yes",IntermediateCalcs!DH1117*$CX1117,IntermediateCalcs!DH1117))</f>
        <v/>
      </c>
      <c r="DJ1117" s="250" t="str">
        <f>IF(DataGoesHere!$B1117="","",($CZ1117-DI1117))</f>
        <v/>
      </c>
      <c r="DK1117" s="250" t="str">
        <f>IF(DataGoesHere!$B1117="","",ABS($CZ1117-DI1117))</f>
        <v/>
      </c>
      <c r="DL1117" s="250" t="str">
        <f>IF(DataGoesHere!$B1117="","",DK1117^2)</f>
        <v/>
      </c>
      <c r="DM1117" s="249" t="str">
        <f>IF(DataGoesHere!$B1117="","",DK1117/$CZ1117)</f>
        <v/>
      </c>
      <c r="DN1117" s="250" t="str">
        <f>IF(DataGoesHere!$B1117="","",SUM(DJ$2:DJ1117)/AVERAGE(DK:DK))</f>
        <v/>
      </c>
      <c r="DP1117" s="19" t="str">
        <f>IF(DataGoesHere!B1117="",IF($DD1117="Forecast",(Output!E$48*IntermediateCalcs!CY1117)+Output!G$48,""),(Output!E$48*IntermediateCalcs!CY1117)+Output!G$48)</f>
        <v/>
      </c>
      <c r="DQ1117" s="274" t="str">
        <f>IF(DP1117="","",IF(IntermediateCalcs!$AO$9="Yes",IntermediateCalcs!DP1117*$CX1117,IntermediateCalcs!DP1117))</f>
        <v/>
      </c>
      <c r="DR1117" s="250" t="str">
        <f>IF(DataGoesHere!$B1117="","",($CZ1117-DQ1117))</f>
        <v/>
      </c>
      <c r="DS1117" s="250" t="str">
        <f>IF(DataGoesHere!$B1117="","",ABS($CZ1117-DQ1117))</f>
        <v/>
      </c>
      <c r="DT1117" s="250" t="str">
        <f>IF(DataGoesHere!$B1117="","",DS1117^2)</f>
        <v/>
      </c>
      <c r="DU1117" s="249" t="str">
        <f>IF(DataGoesHere!$B1117="","",DS1117/$CZ1117)</f>
        <v/>
      </c>
      <c r="DV1117" s="250" t="str">
        <f>IF(DataGoesHere!$B1117="","",SUM(DR$2:DR1117)/AVERAGE(DS:DS))</f>
        <v/>
      </c>
      <c r="DX1117" s="19" t="str">
        <f>IF(DataGoesHere!$B1116="","",(DB1111*(Output!$O$49/Output!$P$49))+(IntermediateCalcs!DB1112*(Output!$M$49/Output!$P$49))+(IntermediateCalcs!DB1113*(Output!$K$49/Output!$P$49))+(DB1114*(Output!$I$49/Output!$P$49))+(IntermediateCalcs!DB1115*(Output!$G$49/Output!$P$49))+(IntermediateCalcs!DB1116*(Output!$E$49/Output!$P$49)))</f>
        <v/>
      </c>
      <c r="DY1117" s="274" t="str">
        <f>IF(DX1117="","",IF(IntermediateCalcs!$AO$9="Yes",IntermediateCalcs!DX1117*$CX1117,IntermediateCalcs!DX1117))</f>
        <v/>
      </c>
      <c r="DZ1117" s="250" t="str">
        <f>IF(DataGoesHere!$B1117="","",($CZ1117-DY1117))</f>
        <v/>
      </c>
      <c r="EA1117" s="250" t="str">
        <f>IF(DataGoesHere!$B1117="","",ABS($CZ1117-DY1117))</f>
        <v/>
      </c>
      <c r="EB1117" s="250" t="str">
        <f>IF(DataGoesHere!$B1117="","",EA1117^2)</f>
        <v/>
      </c>
      <c r="EC1117" s="249" t="str">
        <f>IF(DataGoesHere!$B1117="","",EA1117/$CZ1117)</f>
        <v/>
      </c>
      <c r="ED1117" s="250" t="str">
        <f>IF(DataGoesHere!$B1117="","",SUM(DZ$2:DZ1117)/AVERAGE(EA:EA))</f>
        <v/>
      </c>
    </row>
    <row r="1118" spans="20:134" x14ac:dyDescent="0.2">
      <c r="T1118" s="244" t="str">
        <f>IF(DataGoesHere!$B1118="","",(DataGoesHere!$B1118/SUM(DataGoesHere!$B1118:'DataGoesHere'!$B1129)))</f>
        <v/>
      </c>
      <c r="U1118" s="238"/>
      <c r="V1118" s="238"/>
      <c r="W1118" s="238"/>
      <c r="X1118" s="238"/>
      <c r="Y1118" s="238"/>
      <c r="Z1118" s="238"/>
      <c r="AA1118" s="238"/>
      <c r="AB1118" s="238"/>
      <c r="AC1118" s="238"/>
      <c r="AD1118" s="238"/>
      <c r="AE1118" s="239"/>
      <c r="CV1118" s="310" t="str">
        <f>IF(DataGoesHere!B1118="","",DataGoesHere!A1118)</f>
        <v/>
      </c>
      <c r="CW1118" s="271">
        <f t="shared" ca="1" si="42"/>
        <v>1</v>
      </c>
      <c r="CX1118" s="272">
        <f t="shared" ca="1" si="43"/>
        <v>1.3236179355303281</v>
      </c>
      <c r="CY1118" s="266">
        <f>DataGoesHere!A1118</f>
        <v>1117</v>
      </c>
      <c r="CZ1118" s="19" t="str">
        <f>IF(DataGoesHere!B1118="","",DataGoesHere!B1118)</f>
        <v/>
      </c>
      <c r="DA1118" s="19" t="str">
        <f>IF(DataGoesHere!B1118="","",IF(AH$5="No",DataGoesHere!B1118,DataGoesHere!B1118-(AH$2*(DataGoesHere!A1118-1))))</f>
        <v/>
      </c>
      <c r="DB1118" s="19" t="str">
        <f>IF(DataGoesHere!B1118="","",IF(AO$9="No",DataGoesHere!B1118,DataGoesHere!B1118/CX1118))</f>
        <v/>
      </c>
      <c r="DC1118" s="19" t="str">
        <f>IF(DataGoesHere!B1118="","",IF(AO$9="No",DA1118,DA1118/CX1118))</f>
        <v/>
      </c>
      <c r="DD1118" s="293" t="str">
        <f>IF(CZ1118="",IF(COUNTIF(DD$2:DD1117,"Forecast")&lt;Output!E$43,"Forecast",""),"Actual")</f>
        <v/>
      </c>
      <c r="DF1118" s="19" t="str">
        <f>IF(DataGoesHere!B1117="",IF(DD1118="Forecast",(Output!$E$47*IntermediateCalcs!DH1117)+((1-Output!$E$47)*IntermediateCalcs!DF1117),""),(Output!$E$47*IntermediateCalcs!DB1117)+((1-Output!$E$47)*IntermediateCalcs!DF1117))</f>
        <v/>
      </c>
      <c r="DG1118" s="19" t="str">
        <f>IF(DataGoesHere!B1117="",IF(DD1118="Forecast",(Output!$G$47*(IntermediateCalcs!DF1118-IntermediateCalcs!DF1117))+((1-Output!$G$47)*IntermediateCalcs!DG1117),""),(Output!$G$47*(IntermediateCalcs!DF1118-IntermediateCalcs!DF1117))+((1-Output!$G$47)*IntermediateCalcs!DG1117))</f>
        <v/>
      </c>
      <c r="DH1118" s="19" t="str">
        <f>IF(DataGoesHere!B1117="",IF(DD1118="Forecast",DF1118+DG1118,""),DF1118+DG1118)</f>
        <v/>
      </c>
      <c r="DI1118" s="274" t="str">
        <f>IF(DH1118="","",IF(IntermediateCalcs!$AO$9="Yes",IntermediateCalcs!DH1118*$CX1118,IntermediateCalcs!DH1118))</f>
        <v/>
      </c>
      <c r="DJ1118" s="250" t="str">
        <f>IF(DataGoesHere!$B1118="","",($CZ1118-DI1118))</f>
        <v/>
      </c>
      <c r="DK1118" s="250" t="str">
        <f>IF(DataGoesHere!$B1118="","",ABS($CZ1118-DI1118))</f>
        <v/>
      </c>
      <c r="DL1118" s="250" t="str">
        <f>IF(DataGoesHere!$B1118="","",DK1118^2)</f>
        <v/>
      </c>
      <c r="DM1118" s="249" t="str">
        <f>IF(DataGoesHere!$B1118="","",DK1118/$CZ1118)</f>
        <v/>
      </c>
      <c r="DN1118" s="250" t="str">
        <f>IF(DataGoesHere!$B1118="","",SUM(DJ$2:DJ1118)/AVERAGE(DK:DK))</f>
        <v/>
      </c>
      <c r="DP1118" s="19" t="str">
        <f>IF(DataGoesHere!B1118="",IF($DD1118="Forecast",(Output!E$48*IntermediateCalcs!CY1118)+Output!G$48,""),(Output!E$48*IntermediateCalcs!CY1118)+Output!G$48)</f>
        <v/>
      </c>
      <c r="DQ1118" s="274" t="str">
        <f>IF(DP1118="","",IF(IntermediateCalcs!$AO$9="Yes",IntermediateCalcs!DP1118*$CX1118,IntermediateCalcs!DP1118))</f>
        <v/>
      </c>
      <c r="DR1118" s="250" t="str">
        <f>IF(DataGoesHere!$B1118="","",($CZ1118-DQ1118))</f>
        <v/>
      </c>
      <c r="DS1118" s="250" t="str">
        <f>IF(DataGoesHere!$B1118="","",ABS($CZ1118-DQ1118))</f>
        <v/>
      </c>
      <c r="DT1118" s="250" t="str">
        <f>IF(DataGoesHere!$B1118="","",DS1118^2)</f>
        <v/>
      </c>
      <c r="DU1118" s="249" t="str">
        <f>IF(DataGoesHere!$B1118="","",DS1118/$CZ1118)</f>
        <v/>
      </c>
      <c r="DV1118" s="250" t="str">
        <f>IF(DataGoesHere!$B1118="","",SUM(DR$2:DR1118)/AVERAGE(DS:DS))</f>
        <v/>
      </c>
      <c r="DX1118" s="19" t="str">
        <f>IF(DataGoesHere!$B1117="","",(DB1112*(Output!$O$49/Output!$P$49))+(IntermediateCalcs!DB1113*(Output!$M$49/Output!$P$49))+(IntermediateCalcs!DB1114*(Output!$K$49/Output!$P$49))+(DB1115*(Output!$I$49/Output!$P$49))+(IntermediateCalcs!DB1116*(Output!$G$49/Output!$P$49))+(IntermediateCalcs!DB1117*(Output!$E$49/Output!$P$49)))</f>
        <v/>
      </c>
      <c r="DY1118" s="274" t="str">
        <f>IF(DX1118="","",IF(IntermediateCalcs!$AO$9="Yes",IntermediateCalcs!DX1118*$CX1118,IntermediateCalcs!DX1118))</f>
        <v/>
      </c>
      <c r="DZ1118" s="250" t="str">
        <f>IF(DataGoesHere!$B1118="","",($CZ1118-DY1118))</f>
        <v/>
      </c>
      <c r="EA1118" s="250" t="str">
        <f>IF(DataGoesHere!$B1118="","",ABS($CZ1118-DY1118))</f>
        <v/>
      </c>
      <c r="EB1118" s="250" t="str">
        <f>IF(DataGoesHere!$B1118="","",EA1118^2)</f>
        <v/>
      </c>
      <c r="EC1118" s="249" t="str">
        <f>IF(DataGoesHere!$B1118="","",EA1118/$CZ1118)</f>
        <v/>
      </c>
      <c r="ED1118" s="250" t="str">
        <f>IF(DataGoesHere!$B1118="","",SUM(DZ$2:DZ1118)/AVERAGE(EA:EA))</f>
        <v/>
      </c>
    </row>
    <row r="1119" spans="20:134" x14ac:dyDescent="0.2">
      <c r="T1119" s="240"/>
      <c r="U1119" s="245" t="str">
        <f>IF(DataGoesHere!$B1119="","",(DataGoesHere!$B1119/SUM(DataGoesHere!$B1119:'DataGoesHere'!$B1129)))</f>
        <v/>
      </c>
      <c r="V1119" s="86"/>
      <c r="W1119" s="86"/>
      <c r="X1119" s="86"/>
      <c r="Y1119" s="86"/>
      <c r="Z1119" s="86"/>
      <c r="AA1119" s="86"/>
      <c r="AB1119" s="86"/>
      <c r="AC1119" s="86"/>
      <c r="AD1119" s="86"/>
      <c r="AE1119" s="241"/>
      <c r="CV1119" s="310" t="str">
        <f>IF(DataGoesHere!B1119="","",DataGoesHere!A1119)</f>
        <v/>
      </c>
      <c r="CW1119" s="271">
        <f t="shared" ca="1" si="42"/>
        <v>2</v>
      </c>
      <c r="CX1119" s="272">
        <f t="shared" ca="1" si="43"/>
        <v>0.80574490527728204</v>
      </c>
      <c r="CY1119" s="266">
        <f>DataGoesHere!A1119</f>
        <v>1118</v>
      </c>
      <c r="CZ1119" s="19" t="str">
        <f>IF(DataGoesHere!B1119="","",DataGoesHere!B1119)</f>
        <v/>
      </c>
      <c r="DA1119" s="19" t="str">
        <f>IF(DataGoesHere!B1119="","",IF(AH$5="No",DataGoesHere!B1119,DataGoesHere!B1119-(AH$2*(DataGoesHere!A1119-1))))</f>
        <v/>
      </c>
      <c r="DB1119" s="19" t="str">
        <f>IF(DataGoesHere!B1119="","",IF(AO$9="No",DataGoesHere!B1119,DataGoesHere!B1119/CX1119))</f>
        <v/>
      </c>
      <c r="DC1119" s="19" t="str">
        <f>IF(DataGoesHere!B1119="","",IF(AO$9="No",DA1119,DA1119/CX1119))</f>
        <v/>
      </c>
      <c r="DD1119" s="293" t="str">
        <f>IF(CZ1119="",IF(COUNTIF(DD$2:DD1118,"Forecast")&lt;Output!E$43,"Forecast",""),"Actual")</f>
        <v/>
      </c>
      <c r="DF1119" s="19" t="str">
        <f>IF(DataGoesHere!B1118="",IF(DD1119="Forecast",(Output!$E$47*IntermediateCalcs!DH1118)+((1-Output!$E$47)*IntermediateCalcs!DF1118),""),(Output!$E$47*IntermediateCalcs!DB1118)+((1-Output!$E$47)*IntermediateCalcs!DF1118))</f>
        <v/>
      </c>
      <c r="DG1119" s="19" t="str">
        <f>IF(DataGoesHere!B1118="",IF(DD1119="Forecast",(Output!$G$47*(IntermediateCalcs!DF1119-IntermediateCalcs!DF1118))+((1-Output!$G$47)*IntermediateCalcs!DG1118),""),(Output!$G$47*(IntermediateCalcs!DF1119-IntermediateCalcs!DF1118))+((1-Output!$G$47)*IntermediateCalcs!DG1118))</f>
        <v/>
      </c>
      <c r="DH1119" s="19" t="str">
        <f>IF(DataGoesHere!B1118="",IF(DD1119="Forecast",DF1119+DG1119,""),DF1119+DG1119)</f>
        <v/>
      </c>
      <c r="DI1119" s="274" t="str">
        <f>IF(DH1119="","",IF(IntermediateCalcs!$AO$9="Yes",IntermediateCalcs!DH1119*$CX1119,IntermediateCalcs!DH1119))</f>
        <v/>
      </c>
      <c r="DJ1119" s="250" t="str">
        <f>IF(DataGoesHere!$B1119="","",($CZ1119-DI1119))</f>
        <v/>
      </c>
      <c r="DK1119" s="250" t="str">
        <f>IF(DataGoesHere!$B1119="","",ABS($CZ1119-DI1119))</f>
        <v/>
      </c>
      <c r="DL1119" s="250" t="str">
        <f>IF(DataGoesHere!$B1119="","",DK1119^2)</f>
        <v/>
      </c>
      <c r="DM1119" s="249" t="str">
        <f>IF(DataGoesHere!$B1119="","",DK1119/$CZ1119)</f>
        <v/>
      </c>
      <c r="DN1119" s="250" t="str">
        <f>IF(DataGoesHere!$B1119="","",SUM(DJ$2:DJ1119)/AVERAGE(DK:DK))</f>
        <v/>
      </c>
      <c r="DP1119" s="19" t="str">
        <f>IF(DataGoesHere!B1119="",IF($DD1119="Forecast",(Output!E$48*IntermediateCalcs!CY1119)+Output!G$48,""),(Output!E$48*IntermediateCalcs!CY1119)+Output!G$48)</f>
        <v/>
      </c>
      <c r="DQ1119" s="274" t="str">
        <f>IF(DP1119="","",IF(IntermediateCalcs!$AO$9="Yes",IntermediateCalcs!DP1119*$CX1119,IntermediateCalcs!DP1119))</f>
        <v/>
      </c>
      <c r="DR1119" s="250" t="str">
        <f>IF(DataGoesHere!$B1119="","",($CZ1119-DQ1119))</f>
        <v/>
      </c>
      <c r="DS1119" s="250" t="str">
        <f>IF(DataGoesHere!$B1119="","",ABS($CZ1119-DQ1119))</f>
        <v/>
      </c>
      <c r="DT1119" s="250" t="str">
        <f>IF(DataGoesHere!$B1119="","",DS1119^2)</f>
        <v/>
      </c>
      <c r="DU1119" s="249" t="str">
        <f>IF(DataGoesHere!$B1119="","",DS1119/$CZ1119)</f>
        <v/>
      </c>
      <c r="DV1119" s="250" t="str">
        <f>IF(DataGoesHere!$B1119="","",SUM(DR$2:DR1119)/AVERAGE(DS:DS))</f>
        <v/>
      </c>
      <c r="DX1119" s="19" t="str">
        <f>IF(DataGoesHere!$B1118="","",(DB1113*(Output!$O$49/Output!$P$49))+(IntermediateCalcs!DB1114*(Output!$M$49/Output!$P$49))+(IntermediateCalcs!DB1115*(Output!$K$49/Output!$P$49))+(DB1116*(Output!$I$49/Output!$P$49))+(IntermediateCalcs!DB1117*(Output!$G$49/Output!$P$49))+(IntermediateCalcs!DB1118*(Output!$E$49/Output!$P$49)))</f>
        <v/>
      </c>
      <c r="DY1119" s="274" t="str">
        <f>IF(DX1119="","",IF(IntermediateCalcs!$AO$9="Yes",IntermediateCalcs!DX1119*$CX1119,IntermediateCalcs!DX1119))</f>
        <v/>
      </c>
      <c r="DZ1119" s="250" t="str">
        <f>IF(DataGoesHere!$B1119="","",($CZ1119-DY1119))</f>
        <v/>
      </c>
      <c r="EA1119" s="250" t="str">
        <f>IF(DataGoesHere!$B1119="","",ABS($CZ1119-DY1119))</f>
        <v/>
      </c>
      <c r="EB1119" s="250" t="str">
        <f>IF(DataGoesHere!$B1119="","",EA1119^2)</f>
        <v/>
      </c>
      <c r="EC1119" s="249" t="str">
        <f>IF(DataGoesHere!$B1119="","",EA1119/$CZ1119)</f>
        <v/>
      </c>
      <c r="ED1119" s="250" t="str">
        <f>IF(DataGoesHere!$B1119="","",SUM(DZ$2:DZ1119)/AVERAGE(EA:EA))</f>
        <v/>
      </c>
    </row>
    <row r="1120" spans="20:134" x14ac:dyDescent="0.2">
      <c r="T1120" s="240"/>
      <c r="U1120" s="86"/>
      <c r="V1120" s="245" t="str">
        <f>IF(DataGoesHere!$B1120="","",(DataGoesHere!$B1120/SUM(DataGoesHere!$B1118:'DataGoesHere'!$B1129)))</f>
        <v/>
      </c>
      <c r="W1120" s="86"/>
      <c r="X1120" s="86"/>
      <c r="Y1120" s="86"/>
      <c r="Z1120" s="86"/>
      <c r="AA1120" s="86"/>
      <c r="AB1120" s="86"/>
      <c r="AC1120" s="86"/>
      <c r="AD1120" s="86"/>
      <c r="AE1120" s="241"/>
      <c r="CV1120" s="310" t="str">
        <f>IF(DataGoesHere!B1120="","",DataGoesHere!A1120)</f>
        <v/>
      </c>
      <c r="CW1120" s="271">
        <f t="shared" ca="1" si="42"/>
        <v>3</v>
      </c>
      <c r="CX1120" s="272">
        <f t="shared" ca="1" si="43"/>
        <v>0.79862940076451561</v>
      </c>
      <c r="CY1120" s="266">
        <f>DataGoesHere!A1120</f>
        <v>1119</v>
      </c>
      <c r="CZ1120" s="19" t="str">
        <f>IF(DataGoesHere!B1120="","",DataGoesHere!B1120)</f>
        <v/>
      </c>
      <c r="DA1120" s="19" t="str">
        <f>IF(DataGoesHere!B1120="","",IF(AH$5="No",DataGoesHere!B1120,DataGoesHere!B1120-(AH$2*(DataGoesHere!A1120-1))))</f>
        <v/>
      </c>
      <c r="DB1120" s="19" t="str">
        <f>IF(DataGoesHere!B1120="","",IF(AO$9="No",DataGoesHere!B1120,DataGoesHere!B1120/CX1120))</f>
        <v/>
      </c>
      <c r="DC1120" s="19" t="str">
        <f>IF(DataGoesHere!B1120="","",IF(AO$9="No",DA1120,DA1120/CX1120))</f>
        <v/>
      </c>
      <c r="DD1120" s="293" t="str">
        <f>IF(CZ1120="",IF(COUNTIF(DD$2:DD1119,"Forecast")&lt;Output!E$43,"Forecast",""),"Actual")</f>
        <v/>
      </c>
      <c r="DF1120" s="19" t="str">
        <f>IF(DataGoesHere!B1119="",IF(DD1120="Forecast",(Output!$E$47*IntermediateCalcs!DH1119)+((1-Output!$E$47)*IntermediateCalcs!DF1119),""),(Output!$E$47*IntermediateCalcs!DB1119)+((1-Output!$E$47)*IntermediateCalcs!DF1119))</f>
        <v/>
      </c>
      <c r="DG1120" s="19" t="str">
        <f>IF(DataGoesHere!B1119="",IF(DD1120="Forecast",(Output!$G$47*(IntermediateCalcs!DF1120-IntermediateCalcs!DF1119))+((1-Output!$G$47)*IntermediateCalcs!DG1119),""),(Output!$G$47*(IntermediateCalcs!DF1120-IntermediateCalcs!DF1119))+((1-Output!$G$47)*IntermediateCalcs!DG1119))</f>
        <v/>
      </c>
      <c r="DH1120" s="19" t="str">
        <f>IF(DataGoesHere!B1119="",IF(DD1120="Forecast",DF1120+DG1120,""),DF1120+DG1120)</f>
        <v/>
      </c>
      <c r="DI1120" s="274" t="str">
        <f>IF(DH1120="","",IF(IntermediateCalcs!$AO$9="Yes",IntermediateCalcs!DH1120*$CX1120,IntermediateCalcs!DH1120))</f>
        <v/>
      </c>
      <c r="DJ1120" s="250" t="str">
        <f>IF(DataGoesHere!$B1120="","",($CZ1120-DI1120))</f>
        <v/>
      </c>
      <c r="DK1120" s="250" t="str">
        <f>IF(DataGoesHere!$B1120="","",ABS($CZ1120-DI1120))</f>
        <v/>
      </c>
      <c r="DL1120" s="250" t="str">
        <f>IF(DataGoesHere!$B1120="","",DK1120^2)</f>
        <v/>
      </c>
      <c r="DM1120" s="249" t="str">
        <f>IF(DataGoesHere!$B1120="","",DK1120/$CZ1120)</f>
        <v/>
      </c>
      <c r="DN1120" s="250" t="str">
        <f>IF(DataGoesHere!$B1120="","",SUM(DJ$2:DJ1120)/AVERAGE(DK:DK))</f>
        <v/>
      </c>
      <c r="DP1120" s="19" t="str">
        <f>IF(DataGoesHere!B1120="",IF($DD1120="Forecast",(Output!E$48*IntermediateCalcs!CY1120)+Output!G$48,""),(Output!E$48*IntermediateCalcs!CY1120)+Output!G$48)</f>
        <v/>
      </c>
      <c r="DQ1120" s="274" t="str">
        <f>IF(DP1120="","",IF(IntermediateCalcs!$AO$9="Yes",IntermediateCalcs!DP1120*$CX1120,IntermediateCalcs!DP1120))</f>
        <v/>
      </c>
      <c r="DR1120" s="250" t="str">
        <f>IF(DataGoesHere!$B1120="","",($CZ1120-DQ1120))</f>
        <v/>
      </c>
      <c r="DS1120" s="250" t="str">
        <f>IF(DataGoesHere!$B1120="","",ABS($CZ1120-DQ1120))</f>
        <v/>
      </c>
      <c r="DT1120" s="250" t="str">
        <f>IF(DataGoesHere!$B1120="","",DS1120^2)</f>
        <v/>
      </c>
      <c r="DU1120" s="249" t="str">
        <f>IF(DataGoesHere!$B1120="","",DS1120/$CZ1120)</f>
        <v/>
      </c>
      <c r="DV1120" s="250" t="str">
        <f>IF(DataGoesHere!$B1120="","",SUM(DR$2:DR1120)/AVERAGE(DS:DS))</f>
        <v/>
      </c>
      <c r="DX1120" s="19" t="str">
        <f>IF(DataGoesHere!$B1119="","",(DB1114*(Output!$O$49/Output!$P$49))+(IntermediateCalcs!DB1115*(Output!$M$49/Output!$P$49))+(IntermediateCalcs!DB1116*(Output!$K$49/Output!$P$49))+(DB1117*(Output!$I$49/Output!$P$49))+(IntermediateCalcs!DB1118*(Output!$G$49/Output!$P$49))+(IntermediateCalcs!DB1119*(Output!$E$49/Output!$P$49)))</f>
        <v/>
      </c>
      <c r="DY1120" s="274" t="str">
        <f>IF(DX1120="","",IF(IntermediateCalcs!$AO$9="Yes",IntermediateCalcs!DX1120*$CX1120,IntermediateCalcs!DX1120))</f>
        <v/>
      </c>
      <c r="DZ1120" s="250" t="str">
        <f>IF(DataGoesHere!$B1120="","",($CZ1120-DY1120))</f>
        <v/>
      </c>
      <c r="EA1120" s="250" t="str">
        <f>IF(DataGoesHere!$B1120="","",ABS($CZ1120-DY1120))</f>
        <v/>
      </c>
      <c r="EB1120" s="250" t="str">
        <f>IF(DataGoesHere!$B1120="","",EA1120^2)</f>
        <v/>
      </c>
      <c r="EC1120" s="249" t="str">
        <f>IF(DataGoesHere!$B1120="","",EA1120/$CZ1120)</f>
        <v/>
      </c>
      <c r="ED1120" s="250" t="str">
        <f>IF(DataGoesHere!$B1120="","",SUM(DZ$2:DZ1120)/AVERAGE(EA:EA))</f>
        <v/>
      </c>
    </row>
    <row r="1121" spans="20:134" x14ac:dyDescent="0.2">
      <c r="T1121" s="240"/>
      <c r="U1121" s="86"/>
      <c r="V1121" s="86"/>
      <c r="W1121" s="245" t="str">
        <f>IF(DataGoesHere!$B1121="","",(DataGoesHere!$B1121/SUM(DataGoesHere!$B1118:'DataGoesHere'!$B1129)))</f>
        <v/>
      </c>
      <c r="X1121" s="86"/>
      <c r="Y1121" s="86"/>
      <c r="Z1121" s="86"/>
      <c r="AA1121" s="86"/>
      <c r="AB1121" s="86"/>
      <c r="AC1121" s="86"/>
      <c r="AD1121" s="86"/>
      <c r="AE1121" s="241"/>
      <c r="CV1121" s="310" t="str">
        <f>IF(DataGoesHere!B1121="","",DataGoesHere!A1121)</f>
        <v/>
      </c>
      <c r="CW1121" s="271">
        <f t="shared" ca="1" si="42"/>
        <v>4</v>
      </c>
      <c r="CX1121" s="272">
        <f t="shared" ca="1" si="43"/>
        <v>1.0149292433706087</v>
      </c>
      <c r="CY1121" s="266">
        <f>DataGoesHere!A1121</f>
        <v>1120</v>
      </c>
      <c r="CZ1121" s="19" t="str">
        <f>IF(DataGoesHere!B1121="","",DataGoesHere!B1121)</f>
        <v/>
      </c>
      <c r="DA1121" s="19" t="str">
        <f>IF(DataGoesHere!B1121="","",IF(AH$5="No",DataGoesHere!B1121,DataGoesHere!B1121-(AH$2*(DataGoesHere!A1121-1))))</f>
        <v/>
      </c>
      <c r="DB1121" s="19" t="str">
        <f>IF(DataGoesHere!B1121="","",IF(AO$9="No",DataGoesHere!B1121,DataGoesHere!B1121/CX1121))</f>
        <v/>
      </c>
      <c r="DC1121" s="19" t="str">
        <f>IF(DataGoesHere!B1121="","",IF(AO$9="No",DA1121,DA1121/CX1121))</f>
        <v/>
      </c>
      <c r="DD1121" s="293" t="str">
        <f>IF(CZ1121="",IF(COUNTIF(DD$2:DD1120,"Forecast")&lt;Output!E$43,"Forecast",""),"Actual")</f>
        <v/>
      </c>
      <c r="DF1121" s="19" t="str">
        <f>IF(DataGoesHere!B1120="",IF(DD1121="Forecast",(Output!$E$47*IntermediateCalcs!DH1120)+((1-Output!$E$47)*IntermediateCalcs!DF1120),""),(Output!$E$47*IntermediateCalcs!DB1120)+((1-Output!$E$47)*IntermediateCalcs!DF1120))</f>
        <v/>
      </c>
      <c r="DG1121" s="19" t="str">
        <f>IF(DataGoesHere!B1120="",IF(DD1121="Forecast",(Output!$G$47*(IntermediateCalcs!DF1121-IntermediateCalcs!DF1120))+((1-Output!$G$47)*IntermediateCalcs!DG1120),""),(Output!$G$47*(IntermediateCalcs!DF1121-IntermediateCalcs!DF1120))+((1-Output!$G$47)*IntermediateCalcs!DG1120))</f>
        <v/>
      </c>
      <c r="DH1121" s="19" t="str">
        <f>IF(DataGoesHere!B1120="",IF(DD1121="Forecast",DF1121+DG1121,""),DF1121+DG1121)</f>
        <v/>
      </c>
      <c r="DI1121" s="274" t="str">
        <f>IF(DH1121="","",IF(IntermediateCalcs!$AO$9="Yes",IntermediateCalcs!DH1121*$CX1121,IntermediateCalcs!DH1121))</f>
        <v/>
      </c>
      <c r="DJ1121" s="250" t="str">
        <f>IF(DataGoesHere!$B1121="","",($CZ1121-DI1121))</f>
        <v/>
      </c>
      <c r="DK1121" s="250" t="str">
        <f>IF(DataGoesHere!$B1121="","",ABS($CZ1121-DI1121))</f>
        <v/>
      </c>
      <c r="DL1121" s="250" t="str">
        <f>IF(DataGoesHere!$B1121="","",DK1121^2)</f>
        <v/>
      </c>
      <c r="DM1121" s="249" t="str">
        <f>IF(DataGoesHere!$B1121="","",DK1121/$CZ1121)</f>
        <v/>
      </c>
      <c r="DN1121" s="250" t="str">
        <f>IF(DataGoesHere!$B1121="","",SUM(DJ$2:DJ1121)/AVERAGE(DK:DK))</f>
        <v/>
      </c>
      <c r="DP1121" s="19" t="str">
        <f>IF(DataGoesHere!B1121="",IF($DD1121="Forecast",(Output!E$48*IntermediateCalcs!CY1121)+Output!G$48,""),(Output!E$48*IntermediateCalcs!CY1121)+Output!G$48)</f>
        <v/>
      </c>
      <c r="DQ1121" s="274" t="str">
        <f>IF(DP1121="","",IF(IntermediateCalcs!$AO$9="Yes",IntermediateCalcs!DP1121*$CX1121,IntermediateCalcs!DP1121))</f>
        <v/>
      </c>
      <c r="DR1121" s="250" t="str">
        <f>IF(DataGoesHere!$B1121="","",($CZ1121-DQ1121))</f>
        <v/>
      </c>
      <c r="DS1121" s="250" t="str">
        <f>IF(DataGoesHere!$B1121="","",ABS($CZ1121-DQ1121))</f>
        <v/>
      </c>
      <c r="DT1121" s="250" t="str">
        <f>IF(DataGoesHere!$B1121="","",DS1121^2)</f>
        <v/>
      </c>
      <c r="DU1121" s="249" t="str">
        <f>IF(DataGoesHere!$B1121="","",DS1121/$CZ1121)</f>
        <v/>
      </c>
      <c r="DV1121" s="250" t="str">
        <f>IF(DataGoesHere!$B1121="","",SUM(DR$2:DR1121)/AVERAGE(DS:DS))</f>
        <v/>
      </c>
      <c r="DX1121" s="19" t="str">
        <f>IF(DataGoesHere!$B1120="","",(DB1115*(Output!$O$49/Output!$P$49))+(IntermediateCalcs!DB1116*(Output!$M$49/Output!$P$49))+(IntermediateCalcs!DB1117*(Output!$K$49/Output!$P$49))+(DB1118*(Output!$I$49/Output!$P$49))+(IntermediateCalcs!DB1119*(Output!$G$49/Output!$P$49))+(IntermediateCalcs!DB1120*(Output!$E$49/Output!$P$49)))</f>
        <v/>
      </c>
      <c r="DY1121" s="274" t="str">
        <f>IF(DX1121="","",IF(IntermediateCalcs!$AO$9="Yes",IntermediateCalcs!DX1121*$CX1121,IntermediateCalcs!DX1121))</f>
        <v/>
      </c>
      <c r="DZ1121" s="250" t="str">
        <f>IF(DataGoesHere!$B1121="","",($CZ1121-DY1121))</f>
        <v/>
      </c>
      <c r="EA1121" s="250" t="str">
        <f>IF(DataGoesHere!$B1121="","",ABS($CZ1121-DY1121))</f>
        <v/>
      </c>
      <c r="EB1121" s="250" t="str">
        <f>IF(DataGoesHere!$B1121="","",EA1121^2)</f>
        <v/>
      </c>
      <c r="EC1121" s="249" t="str">
        <f>IF(DataGoesHere!$B1121="","",EA1121/$CZ1121)</f>
        <v/>
      </c>
      <c r="ED1121" s="250" t="str">
        <f>IF(DataGoesHere!$B1121="","",SUM(DZ$2:DZ1121)/AVERAGE(EA:EA))</f>
        <v/>
      </c>
    </row>
    <row r="1122" spans="20:134" x14ac:dyDescent="0.2">
      <c r="T1122" s="240"/>
      <c r="U1122" s="86"/>
      <c r="V1122" s="86"/>
      <c r="W1122" s="86"/>
      <c r="X1122" s="245" t="str">
        <f>IF(DataGoesHere!$B1122="","",(DataGoesHere!$B1122/SUM(DataGoesHere!$B1118:'DataGoesHere'!$B1129)))</f>
        <v/>
      </c>
      <c r="Y1122" s="86"/>
      <c r="Z1122" s="86"/>
      <c r="AA1122" s="86"/>
      <c r="AB1122" s="86"/>
      <c r="AC1122" s="86"/>
      <c r="AD1122" s="86"/>
      <c r="AE1122" s="241"/>
      <c r="CV1122" s="310" t="str">
        <f>IF(DataGoesHere!B1122="","",DataGoesHere!A1122)</f>
        <v/>
      </c>
      <c r="CW1122" s="271">
        <f t="shared" ca="1" si="42"/>
        <v>5</v>
      </c>
      <c r="CX1122" s="272">
        <f t="shared" ca="1" si="43"/>
        <v>0.97875414397996308</v>
      </c>
      <c r="CY1122" s="266">
        <f>DataGoesHere!A1122</f>
        <v>1121</v>
      </c>
      <c r="CZ1122" s="19" t="str">
        <f>IF(DataGoesHere!B1122="","",DataGoesHere!B1122)</f>
        <v/>
      </c>
      <c r="DA1122" s="19" t="str">
        <f>IF(DataGoesHere!B1122="","",IF(AH$5="No",DataGoesHere!B1122,DataGoesHere!B1122-(AH$2*(DataGoesHere!A1122-1))))</f>
        <v/>
      </c>
      <c r="DB1122" s="19" t="str">
        <f>IF(DataGoesHere!B1122="","",IF(AO$9="No",DataGoesHere!B1122,DataGoesHere!B1122/CX1122))</f>
        <v/>
      </c>
      <c r="DC1122" s="19" t="str">
        <f>IF(DataGoesHere!B1122="","",IF(AO$9="No",DA1122,DA1122/CX1122))</f>
        <v/>
      </c>
      <c r="DD1122" s="293" t="str">
        <f>IF(CZ1122="",IF(COUNTIF(DD$2:DD1121,"Forecast")&lt;Output!E$43,"Forecast",""),"Actual")</f>
        <v/>
      </c>
      <c r="DF1122" s="19" t="str">
        <f>IF(DataGoesHere!B1121="",IF(DD1122="Forecast",(Output!$E$47*IntermediateCalcs!DH1121)+((1-Output!$E$47)*IntermediateCalcs!DF1121),""),(Output!$E$47*IntermediateCalcs!DB1121)+((1-Output!$E$47)*IntermediateCalcs!DF1121))</f>
        <v/>
      </c>
      <c r="DG1122" s="19" t="str">
        <f>IF(DataGoesHere!B1121="",IF(DD1122="Forecast",(Output!$G$47*(IntermediateCalcs!DF1122-IntermediateCalcs!DF1121))+((1-Output!$G$47)*IntermediateCalcs!DG1121),""),(Output!$G$47*(IntermediateCalcs!DF1122-IntermediateCalcs!DF1121))+((1-Output!$G$47)*IntermediateCalcs!DG1121))</f>
        <v/>
      </c>
      <c r="DH1122" s="19" t="str">
        <f>IF(DataGoesHere!B1121="",IF(DD1122="Forecast",DF1122+DG1122,""),DF1122+DG1122)</f>
        <v/>
      </c>
      <c r="DI1122" s="274" t="str">
        <f>IF(DH1122="","",IF(IntermediateCalcs!$AO$9="Yes",IntermediateCalcs!DH1122*$CX1122,IntermediateCalcs!DH1122))</f>
        <v/>
      </c>
      <c r="DJ1122" s="250" t="str">
        <f>IF(DataGoesHere!$B1122="","",($CZ1122-DI1122))</f>
        <v/>
      </c>
      <c r="DK1122" s="250" t="str">
        <f>IF(DataGoesHere!$B1122="","",ABS($CZ1122-DI1122))</f>
        <v/>
      </c>
      <c r="DL1122" s="250" t="str">
        <f>IF(DataGoesHere!$B1122="","",DK1122^2)</f>
        <v/>
      </c>
      <c r="DM1122" s="249" t="str">
        <f>IF(DataGoesHere!$B1122="","",DK1122/$CZ1122)</f>
        <v/>
      </c>
      <c r="DN1122" s="250" t="str">
        <f>IF(DataGoesHere!$B1122="","",SUM(DJ$2:DJ1122)/AVERAGE(DK:DK))</f>
        <v/>
      </c>
      <c r="DP1122" s="19" t="str">
        <f>IF(DataGoesHere!B1122="",IF($DD1122="Forecast",(Output!E$48*IntermediateCalcs!CY1122)+Output!G$48,""),(Output!E$48*IntermediateCalcs!CY1122)+Output!G$48)</f>
        <v/>
      </c>
      <c r="DQ1122" s="274" t="str">
        <f>IF(DP1122="","",IF(IntermediateCalcs!$AO$9="Yes",IntermediateCalcs!DP1122*$CX1122,IntermediateCalcs!DP1122))</f>
        <v/>
      </c>
      <c r="DR1122" s="250" t="str">
        <f>IF(DataGoesHere!$B1122="","",($CZ1122-DQ1122))</f>
        <v/>
      </c>
      <c r="DS1122" s="250" t="str">
        <f>IF(DataGoesHere!$B1122="","",ABS($CZ1122-DQ1122))</f>
        <v/>
      </c>
      <c r="DT1122" s="250" t="str">
        <f>IF(DataGoesHere!$B1122="","",DS1122^2)</f>
        <v/>
      </c>
      <c r="DU1122" s="249" t="str">
        <f>IF(DataGoesHere!$B1122="","",DS1122/$CZ1122)</f>
        <v/>
      </c>
      <c r="DV1122" s="250" t="str">
        <f>IF(DataGoesHere!$B1122="","",SUM(DR$2:DR1122)/AVERAGE(DS:DS))</f>
        <v/>
      </c>
      <c r="DX1122" s="19" t="str">
        <f>IF(DataGoesHere!$B1121="","",(DB1116*(Output!$O$49/Output!$P$49))+(IntermediateCalcs!DB1117*(Output!$M$49/Output!$P$49))+(IntermediateCalcs!DB1118*(Output!$K$49/Output!$P$49))+(DB1119*(Output!$I$49/Output!$P$49))+(IntermediateCalcs!DB1120*(Output!$G$49/Output!$P$49))+(IntermediateCalcs!DB1121*(Output!$E$49/Output!$P$49)))</f>
        <v/>
      </c>
      <c r="DY1122" s="274" t="str">
        <f>IF(DX1122="","",IF(IntermediateCalcs!$AO$9="Yes",IntermediateCalcs!DX1122*$CX1122,IntermediateCalcs!DX1122))</f>
        <v/>
      </c>
      <c r="DZ1122" s="250" t="str">
        <f>IF(DataGoesHere!$B1122="","",($CZ1122-DY1122))</f>
        <v/>
      </c>
      <c r="EA1122" s="250" t="str">
        <f>IF(DataGoesHere!$B1122="","",ABS($CZ1122-DY1122))</f>
        <v/>
      </c>
      <c r="EB1122" s="250" t="str">
        <f>IF(DataGoesHere!$B1122="","",EA1122^2)</f>
        <v/>
      </c>
      <c r="EC1122" s="249" t="str">
        <f>IF(DataGoesHere!$B1122="","",EA1122/$CZ1122)</f>
        <v/>
      </c>
      <c r="ED1122" s="250" t="str">
        <f>IF(DataGoesHere!$B1122="","",SUM(DZ$2:DZ1122)/AVERAGE(EA:EA))</f>
        <v/>
      </c>
    </row>
    <row r="1123" spans="20:134" x14ac:dyDescent="0.2">
      <c r="T1123" s="240"/>
      <c r="U1123" s="86"/>
      <c r="V1123" s="86"/>
      <c r="W1123" s="86"/>
      <c r="X1123" s="86"/>
      <c r="Y1123" s="245" t="str">
        <f>IF(DataGoesHere!$B1123="","",(DataGoesHere!$B1123/SUM(DataGoesHere!$B1118:'DataGoesHere'!$B1129)))</f>
        <v/>
      </c>
      <c r="Z1123" s="86"/>
      <c r="AA1123" s="86"/>
      <c r="AB1123" s="86"/>
      <c r="AC1123" s="86"/>
      <c r="AD1123" s="86"/>
      <c r="AE1123" s="241"/>
      <c r="CV1123" s="310" t="str">
        <f>IF(DataGoesHere!B1123="","",DataGoesHere!A1123)</f>
        <v/>
      </c>
      <c r="CW1123" s="271">
        <f t="shared" ca="1" si="42"/>
        <v>6</v>
      </c>
      <c r="CX1123" s="272">
        <f t="shared" ca="1" si="43"/>
        <v>1.0779088099730167</v>
      </c>
      <c r="CY1123" s="266">
        <f>DataGoesHere!A1123</f>
        <v>1122</v>
      </c>
      <c r="CZ1123" s="19" t="str">
        <f>IF(DataGoesHere!B1123="","",DataGoesHere!B1123)</f>
        <v/>
      </c>
      <c r="DA1123" s="19" t="str">
        <f>IF(DataGoesHere!B1123="","",IF(AH$5="No",DataGoesHere!B1123,DataGoesHere!B1123-(AH$2*(DataGoesHere!A1123-1))))</f>
        <v/>
      </c>
      <c r="DB1123" s="19" t="str">
        <f>IF(DataGoesHere!B1123="","",IF(AO$9="No",DataGoesHere!B1123,DataGoesHere!B1123/CX1123))</f>
        <v/>
      </c>
      <c r="DC1123" s="19" t="str">
        <f>IF(DataGoesHere!B1123="","",IF(AO$9="No",DA1123,DA1123/CX1123))</f>
        <v/>
      </c>
      <c r="DD1123" s="293" t="str">
        <f>IF(CZ1123="",IF(COUNTIF(DD$2:DD1122,"Forecast")&lt;Output!E$43,"Forecast",""),"Actual")</f>
        <v/>
      </c>
      <c r="DF1123" s="19" t="str">
        <f>IF(DataGoesHere!B1122="",IF(DD1123="Forecast",(Output!$E$47*IntermediateCalcs!DH1122)+((1-Output!$E$47)*IntermediateCalcs!DF1122),""),(Output!$E$47*IntermediateCalcs!DB1122)+((1-Output!$E$47)*IntermediateCalcs!DF1122))</f>
        <v/>
      </c>
      <c r="DG1123" s="19" t="str">
        <f>IF(DataGoesHere!B1122="",IF(DD1123="Forecast",(Output!$G$47*(IntermediateCalcs!DF1123-IntermediateCalcs!DF1122))+((1-Output!$G$47)*IntermediateCalcs!DG1122),""),(Output!$G$47*(IntermediateCalcs!DF1123-IntermediateCalcs!DF1122))+((1-Output!$G$47)*IntermediateCalcs!DG1122))</f>
        <v/>
      </c>
      <c r="DH1123" s="19" t="str">
        <f>IF(DataGoesHere!B1122="",IF(DD1123="Forecast",DF1123+DG1123,""),DF1123+DG1123)</f>
        <v/>
      </c>
      <c r="DI1123" s="274" t="str">
        <f>IF(DH1123="","",IF(IntermediateCalcs!$AO$9="Yes",IntermediateCalcs!DH1123*$CX1123,IntermediateCalcs!DH1123))</f>
        <v/>
      </c>
      <c r="DJ1123" s="250" t="str">
        <f>IF(DataGoesHere!$B1123="","",($CZ1123-DI1123))</f>
        <v/>
      </c>
      <c r="DK1123" s="250" t="str">
        <f>IF(DataGoesHere!$B1123="","",ABS($CZ1123-DI1123))</f>
        <v/>
      </c>
      <c r="DL1123" s="250" t="str">
        <f>IF(DataGoesHere!$B1123="","",DK1123^2)</f>
        <v/>
      </c>
      <c r="DM1123" s="249" t="str">
        <f>IF(DataGoesHere!$B1123="","",DK1123/$CZ1123)</f>
        <v/>
      </c>
      <c r="DN1123" s="250" t="str">
        <f>IF(DataGoesHere!$B1123="","",SUM(DJ$2:DJ1123)/AVERAGE(DK:DK))</f>
        <v/>
      </c>
      <c r="DP1123" s="19" t="str">
        <f>IF(DataGoesHere!B1123="",IF($DD1123="Forecast",(Output!E$48*IntermediateCalcs!CY1123)+Output!G$48,""),(Output!E$48*IntermediateCalcs!CY1123)+Output!G$48)</f>
        <v/>
      </c>
      <c r="DQ1123" s="274" t="str">
        <f>IF(DP1123="","",IF(IntermediateCalcs!$AO$9="Yes",IntermediateCalcs!DP1123*$CX1123,IntermediateCalcs!DP1123))</f>
        <v/>
      </c>
      <c r="DR1123" s="250" t="str">
        <f>IF(DataGoesHere!$B1123="","",($CZ1123-DQ1123))</f>
        <v/>
      </c>
      <c r="DS1123" s="250" t="str">
        <f>IF(DataGoesHere!$B1123="","",ABS($CZ1123-DQ1123))</f>
        <v/>
      </c>
      <c r="DT1123" s="250" t="str">
        <f>IF(DataGoesHere!$B1123="","",DS1123^2)</f>
        <v/>
      </c>
      <c r="DU1123" s="249" t="str">
        <f>IF(DataGoesHere!$B1123="","",DS1123/$CZ1123)</f>
        <v/>
      </c>
      <c r="DV1123" s="250" t="str">
        <f>IF(DataGoesHere!$B1123="","",SUM(DR$2:DR1123)/AVERAGE(DS:DS))</f>
        <v/>
      </c>
      <c r="DX1123" s="19" t="str">
        <f>IF(DataGoesHere!$B1122="","",(DB1117*(Output!$O$49/Output!$P$49))+(IntermediateCalcs!DB1118*(Output!$M$49/Output!$P$49))+(IntermediateCalcs!DB1119*(Output!$K$49/Output!$P$49))+(DB1120*(Output!$I$49/Output!$P$49))+(IntermediateCalcs!DB1121*(Output!$G$49/Output!$P$49))+(IntermediateCalcs!DB1122*(Output!$E$49/Output!$P$49)))</f>
        <v/>
      </c>
      <c r="DY1123" s="274" t="str">
        <f>IF(DX1123="","",IF(IntermediateCalcs!$AO$9="Yes",IntermediateCalcs!DX1123*$CX1123,IntermediateCalcs!DX1123))</f>
        <v/>
      </c>
      <c r="DZ1123" s="250" t="str">
        <f>IF(DataGoesHere!$B1123="","",($CZ1123-DY1123))</f>
        <v/>
      </c>
      <c r="EA1123" s="250" t="str">
        <f>IF(DataGoesHere!$B1123="","",ABS($CZ1123-DY1123))</f>
        <v/>
      </c>
      <c r="EB1123" s="250" t="str">
        <f>IF(DataGoesHere!$B1123="","",EA1123^2)</f>
        <v/>
      </c>
      <c r="EC1123" s="249" t="str">
        <f>IF(DataGoesHere!$B1123="","",EA1123/$CZ1123)</f>
        <v/>
      </c>
      <c r="ED1123" s="250" t="str">
        <f>IF(DataGoesHere!$B1123="","",SUM(DZ$2:DZ1123)/AVERAGE(EA:EA))</f>
        <v/>
      </c>
    </row>
    <row r="1124" spans="20:134" x14ac:dyDescent="0.2">
      <c r="T1124" s="240"/>
      <c r="U1124" s="86"/>
      <c r="V1124" s="86"/>
      <c r="W1124" s="86"/>
      <c r="X1124" s="86"/>
      <c r="Y1124" s="86"/>
      <c r="Z1124" s="245" t="str">
        <f>IF(DataGoesHere!$B1124="","",(DataGoesHere!$B1124/SUM(DataGoesHere!$B1118:'DataGoesHere'!$B1129)))</f>
        <v/>
      </c>
      <c r="AA1124" s="86"/>
      <c r="AB1124" s="86"/>
      <c r="AC1124" s="86"/>
      <c r="AD1124" s="86"/>
      <c r="AE1124" s="241"/>
      <c r="CV1124" s="310" t="str">
        <f>IF(DataGoesHere!B1124="","",DataGoesHere!A1124)</f>
        <v/>
      </c>
      <c r="CW1124" s="271">
        <f t="shared" ca="1" si="42"/>
        <v>7</v>
      </c>
      <c r="CX1124" s="272">
        <f t="shared" ca="1" si="43"/>
        <v>1.0265458156689093</v>
      </c>
      <c r="CY1124" s="266">
        <f>DataGoesHere!A1124</f>
        <v>1123</v>
      </c>
      <c r="CZ1124" s="19" t="str">
        <f>IF(DataGoesHere!B1124="","",DataGoesHere!B1124)</f>
        <v/>
      </c>
      <c r="DA1124" s="19" t="str">
        <f>IF(DataGoesHere!B1124="","",IF(AH$5="No",DataGoesHere!B1124,DataGoesHere!B1124-(AH$2*(DataGoesHere!A1124-1))))</f>
        <v/>
      </c>
      <c r="DB1124" s="19" t="str">
        <f>IF(DataGoesHere!B1124="","",IF(AO$9="No",DataGoesHere!B1124,DataGoesHere!B1124/CX1124))</f>
        <v/>
      </c>
      <c r="DC1124" s="19" t="str">
        <f>IF(DataGoesHere!B1124="","",IF(AO$9="No",DA1124,DA1124/CX1124))</f>
        <v/>
      </c>
      <c r="DD1124" s="293" t="str">
        <f>IF(CZ1124="",IF(COUNTIF(DD$2:DD1123,"Forecast")&lt;Output!E$43,"Forecast",""),"Actual")</f>
        <v/>
      </c>
      <c r="DF1124" s="19" t="str">
        <f>IF(DataGoesHere!B1123="",IF(DD1124="Forecast",(Output!$E$47*IntermediateCalcs!DH1123)+((1-Output!$E$47)*IntermediateCalcs!DF1123),""),(Output!$E$47*IntermediateCalcs!DB1123)+((1-Output!$E$47)*IntermediateCalcs!DF1123))</f>
        <v/>
      </c>
      <c r="DG1124" s="19" t="str">
        <f>IF(DataGoesHere!B1123="",IF(DD1124="Forecast",(Output!$G$47*(IntermediateCalcs!DF1124-IntermediateCalcs!DF1123))+((1-Output!$G$47)*IntermediateCalcs!DG1123),""),(Output!$G$47*(IntermediateCalcs!DF1124-IntermediateCalcs!DF1123))+((1-Output!$G$47)*IntermediateCalcs!DG1123))</f>
        <v/>
      </c>
      <c r="DH1124" s="19" t="str">
        <f>IF(DataGoesHere!B1123="",IF(DD1124="Forecast",DF1124+DG1124,""),DF1124+DG1124)</f>
        <v/>
      </c>
      <c r="DI1124" s="274" t="str">
        <f>IF(DH1124="","",IF(IntermediateCalcs!$AO$9="Yes",IntermediateCalcs!DH1124*$CX1124,IntermediateCalcs!DH1124))</f>
        <v/>
      </c>
      <c r="DJ1124" s="250" t="str">
        <f>IF(DataGoesHere!$B1124="","",($CZ1124-DI1124))</f>
        <v/>
      </c>
      <c r="DK1124" s="250" t="str">
        <f>IF(DataGoesHere!$B1124="","",ABS($CZ1124-DI1124))</f>
        <v/>
      </c>
      <c r="DL1124" s="250" t="str">
        <f>IF(DataGoesHere!$B1124="","",DK1124^2)</f>
        <v/>
      </c>
      <c r="DM1124" s="249" t="str">
        <f>IF(DataGoesHere!$B1124="","",DK1124/$CZ1124)</f>
        <v/>
      </c>
      <c r="DN1124" s="250" t="str">
        <f>IF(DataGoesHere!$B1124="","",SUM(DJ$2:DJ1124)/AVERAGE(DK:DK))</f>
        <v/>
      </c>
      <c r="DP1124" s="19" t="str">
        <f>IF(DataGoesHere!B1124="",IF($DD1124="Forecast",(Output!E$48*IntermediateCalcs!CY1124)+Output!G$48,""),(Output!E$48*IntermediateCalcs!CY1124)+Output!G$48)</f>
        <v/>
      </c>
      <c r="DQ1124" s="274" t="str">
        <f>IF(DP1124="","",IF(IntermediateCalcs!$AO$9="Yes",IntermediateCalcs!DP1124*$CX1124,IntermediateCalcs!DP1124))</f>
        <v/>
      </c>
      <c r="DR1124" s="250" t="str">
        <f>IF(DataGoesHere!$B1124="","",($CZ1124-DQ1124))</f>
        <v/>
      </c>
      <c r="DS1124" s="250" t="str">
        <f>IF(DataGoesHere!$B1124="","",ABS($CZ1124-DQ1124))</f>
        <v/>
      </c>
      <c r="DT1124" s="250" t="str">
        <f>IF(DataGoesHere!$B1124="","",DS1124^2)</f>
        <v/>
      </c>
      <c r="DU1124" s="249" t="str">
        <f>IF(DataGoesHere!$B1124="","",DS1124/$CZ1124)</f>
        <v/>
      </c>
      <c r="DV1124" s="250" t="str">
        <f>IF(DataGoesHere!$B1124="","",SUM(DR$2:DR1124)/AVERAGE(DS:DS))</f>
        <v/>
      </c>
      <c r="DX1124" s="19" t="str">
        <f>IF(DataGoesHere!$B1123="","",(DB1118*(Output!$O$49/Output!$P$49))+(IntermediateCalcs!DB1119*(Output!$M$49/Output!$P$49))+(IntermediateCalcs!DB1120*(Output!$K$49/Output!$P$49))+(DB1121*(Output!$I$49/Output!$P$49))+(IntermediateCalcs!DB1122*(Output!$G$49/Output!$P$49))+(IntermediateCalcs!DB1123*(Output!$E$49/Output!$P$49)))</f>
        <v/>
      </c>
      <c r="DY1124" s="274" t="str">
        <f>IF(DX1124="","",IF(IntermediateCalcs!$AO$9="Yes",IntermediateCalcs!DX1124*$CX1124,IntermediateCalcs!DX1124))</f>
        <v/>
      </c>
      <c r="DZ1124" s="250" t="str">
        <f>IF(DataGoesHere!$B1124="","",($CZ1124-DY1124))</f>
        <v/>
      </c>
      <c r="EA1124" s="250" t="str">
        <f>IF(DataGoesHere!$B1124="","",ABS($CZ1124-DY1124))</f>
        <v/>
      </c>
      <c r="EB1124" s="250" t="str">
        <f>IF(DataGoesHere!$B1124="","",EA1124^2)</f>
        <v/>
      </c>
      <c r="EC1124" s="249" t="str">
        <f>IF(DataGoesHere!$B1124="","",EA1124/$CZ1124)</f>
        <v/>
      </c>
      <c r="ED1124" s="250" t="str">
        <f>IF(DataGoesHere!$B1124="","",SUM(DZ$2:DZ1124)/AVERAGE(EA:EA))</f>
        <v/>
      </c>
    </row>
    <row r="1125" spans="20:134" x14ac:dyDescent="0.2">
      <c r="T1125" s="240"/>
      <c r="U1125" s="86"/>
      <c r="V1125" s="86"/>
      <c r="W1125" s="86"/>
      <c r="X1125" s="86"/>
      <c r="Y1125" s="86"/>
      <c r="Z1125" s="86"/>
      <c r="AA1125" s="245" t="str">
        <f>IF(DataGoesHere!$B1125="","",(DataGoesHere!$B1125/SUM(DataGoesHere!$B1118:'DataGoesHere'!$B1129)))</f>
        <v/>
      </c>
      <c r="AB1125" s="86"/>
      <c r="AC1125" s="86"/>
      <c r="AD1125" s="86"/>
      <c r="AE1125" s="241"/>
      <c r="CV1125" s="310" t="str">
        <f>IF(DataGoesHere!B1125="","",DataGoesHere!A1125)</f>
        <v/>
      </c>
      <c r="CW1125" s="271">
        <f t="shared" ca="1" si="42"/>
        <v>8</v>
      </c>
      <c r="CX1125" s="272">
        <f t="shared" ca="1" si="43"/>
        <v>1.0207492390681214</v>
      </c>
      <c r="CY1125" s="266">
        <f>DataGoesHere!A1125</f>
        <v>1124</v>
      </c>
      <c r="CZ1125" s="19" t="str">
        <f>IF(DataGoesHere!B1125="","",DataGoesHere!B1125)</f>
        <v/>
      </c>
      <c r="DA1125" s="19" t="str">
        <f>IF(DataGoesHere!B1125="","",IF(AH$5="No",DataGoesHere!B1125,DataGoesHere!B1125-(AH$2*(DataGoesHere!A1125-1))))</f>
        <v/>
      </c>
      <c r="DB1125" s="19" t="str">
        <f>IF(DataGoesHere!B1125="","",IF(AO$9="No",DataGoesHere!B1125,DataGoesHere!B1125/CX1125))</f>
        <v/>
      </c>
      <c r="DC1125" s="19" t="str">
        <f>IF(DataGoesHere!B1125="","",IF(AO$9="No",DA1125,DA1125/CX1125))</f>
        <v/>
      </c>
      <c r="DD1125" s="293" t="str">
        <f>IF(CZ1125="",IF(COUNTIF(DD$2:DD1124,"Forecast")&lt;Output!E$43,"Forecast",""),"Actual")</f>
        <v/>
      </c>
      <c r="DF1125" s="19" t="str">
        <f>IF(DataGoesHere!B1124="",IF(DD1125="Forecast",(Output!$E$47*IntermediateCalcs!DH1124)+((1-Output!$E$47)*IntermediateCalcs!DF1124),""),(Output!$E$47*IntermediateCalcs!DB1124)+((1-Output!$E$47)*IntermediateCalcs!DF1124))</f>
        <v/>
      </c>
      <c r="DG1125" s="19" t="str">
        <f>IF(DataGoesHere!B1124="",IF(DD1125="Forecast",(Output!$G$47*(IntermediateCalcs!DF1125-IntermediateCalcs!DF1124))+((1-Output!$G$47)*IntermediateCalcs!DG1124),""),(Output!$G$47*(IntermediateCalcs!DF1125-IntermediateCalcs!DF1124))+((1-Output!$G$47)*IntermediateCalcs!DG1124))</f>
        <v/>
      </c>
      <c r="DH1125" s="19" t="str">
        <f>IF(DataGoesHere!B1124="",IF(DD1125="Forecast",DF1125+DG1125,""),DF1125+DG1125)</f>
        <v/>
      </c>
      <c r="DI1125" s="274" t="str">
        <f>IF(DH1125="","",IF(IntermediateCalcs!$AO$9="Yes",IntermediateCalcs!DH1125*$CX1125,IntermediateCalcs!DH1125))</f>
        <v/>
      </c>
      <c r="DJ1125" s="250" t="str">
        <f>IF(DataGoesHere!$B1125="","",($CZ1125-DI1125))</f>
        <v/>
      </c>
      <c r="DK1125" s="250" t="str">
        <f>IF(DataGoesHere!$B1125="","",ABS($CZ1125-DI1125))</f>
        <v/>
      </c>
      <c r="DL1125" s="250" t="str">
        <f>IF(DataGoesHere!$B1125="","",DK1125^2)</f>
        <v/>
      </c>
      <c r="DM1125" s="249" t="str">
        <f>IF(DataGoesHere!$B1125="","",DK1125/$CZ1125)</f>
        <v/>
      </c>
      <c r="DN1125" s="250" t="str">
        <f>IF(DataGoesHere!$B1125="","",SUM(DJ$2:DJ1125)/AVERAGE(DK:DK))</f>
        <v/>
      </c>
      <c r="DP1125" s="19" t="str">
        <f>IF(DataGoesHere!B1125="",IF($DD1125="Forecast",(Output!E$48*IntermediateCalcs!CY1125)+Output!G$48,""),(Output!E$48*IntermediateCalcs!CY1125)+Output!G$48)</f>
        <v/>
      </c>
      <c r="DQ1125" s="274" t="str">
        <f>IF(DP1125="","",IF(IntermediateCalcs!$AO$9="Yes",IntermediateCalcs!DP1125*$CX1125,IntermediateCalcs!DP1125))</f>
        <v/>
      </c>
      <c r="DR1125" s="250" t="str">
        <f>IF(DataGoesHere!$B1125="","",($CZ1125-DQ1125))</f>
        <v/>
      </c>
      <c r="DS1125" s="250" t="str">
        <f>IF(DataGoesHere!$B1125="","",ABS($CZ1125-DQ1125))</f>
        <v/>
      </c>
      <c r="DT1125" s="250" t="str">
        <f>IF(DataGoesHere!$B1125="","",DS1125^2)</f>
        <v/>
      </c>
      <c r="DU1125" s="249" t="str">
        <f>IF(DataGoesHere!$B1125="","",DS1125/$CZ1125)</f>
        <v/>
      </c>
      <c r="DV1125" s="250" t="str">
        <f>IF(DataGoesHere!$B1125="","",SUM(DR$2:DR1125)/AVERAGE(DS:DS))</f>
        <v/>
      </c>
      <c r="DX1125" s="19" t="str">
        <f>IF(DataGoesHere!$B1124="","",(DB1119*(Output!$O$49/Output!$P$49))+(IntermediateCalcs!DB1120*(Output!$M$49/Output!$P$49))+(IntermediateCalcs!DB1121*(Output!$K$49/Output!$P$49))+(DB1122*(Output!$I$49/Output!$P$49))+(IntermediateCalcs!DB1123*(Output!$G$49/Output!$P$49))+(IntermediateCalcs!DB1124*(Output!$E$49/Output!$P$49)))</f>
        <v/>
      </c>
      <c r="DY1125" s="274" t="str">
        <f>IF(DX1125="","",IF(IntermediateCalcs!$AO$9="Yes",IntermediateCalcs!DX1125*$CX1125,IntermediateCalcs!DX1125))</f>
        <v/>
      </c>
      <c r="DZ1125" s="250" t="str">
        <f>IF(DataGoesHere!$B1125="","",($CZ1125-DY1125))</f>
        <v/>
      </c>
      <c r="EA1125" s="250" t="str">
        <f>IF(DataGoesHere!$B1125="","",ABS($CZ1125-DY1125))</f>
        <v/>
      </c>
      <c r="EB1125" s="250" t="str">
        <f>IF(DataGoesHere!$B1125="","",EA1125^2)</f>
        <v/>
      </c>
      <c r="EC1125" s="249" t="str">
        <f>IF(DataGoesHere!$B1125="","",EA1125/$CZ1125)</f>
        <v/>
      </c>
      <c r="ED1125" s="250" t="str">
        <f>IF(DataGoesHere!$B1125="","",SUM(DZ$2:DZ1125)/AVERAGE(EA:EA))</f>
        <v/>
      </c>
    </row>
    <row r="1126" spans="20:134" x14ac:dyDescent="0.2">
      <c r="T1126" s="240"/>
      <c r="U1126" s="86"/>
      <c r="V1126" s="86"/>
      <c r="W1126" s="86"/>
      <c r="X1126" s="86"/>
      <c r="Y1126" s="86"/>
      <c r="Z1126" s="86"/>
      <c r="AA1126" s="86"/>
      <c r="AB1126" s="245" t="str">
        <f>IF(DataGoesHere!$B1126="","",(DataGoesHere!$B1126/SUM(DataGoesHere!$B1118:'DataGoesHere'!$B1129)))</f>
        <v/>
      </c>
      <c r="AC1126" s="86"/>
      <c r="AD1126" s="86"/>
      <c r="AE1126" s="241"/>
      <c r="CV1126" s="310" t="str">
        <f>IF(DataGoesHere!B1126="","",DataGoesHere!A1126)</f>
        <v/>
      </c>
      <c r="CW1126" s="271">
        <f t="shared" ca="1" si="42"/>
        <v>9</v>
      </c>
      <c r="CX1126" s="272">
        <f t="shared" ca="1" si="43"/>
        <v>1.0625330005567626</v>
      </c>
      <c r="CY1126" s="266">
        <f>DataGoesHere!A1126</f>
        <v>1125</v>
      </c>
      <c r="CZ1126" s="19" t="str">
        <f>IF(DataGoesHere!B1126="","",DataGoesHere!B1126)</f>
        <v/>
      </c>
      <c r="DA1126" s="19" t="str">
        <f>IF(DataGoesHere!B1126="","",IF(AH$5="No",DataGoesHere!B1126,DataGoesHere!B1126-(AH$2*(DataGoesHere!A1126-1))))</f>
        <v/>
      </c>
      <c r="DB1126" s="19" t="str">
        <f>IF(DataGoesHere!B1126="","",IF(AO$9="No",DataGoesHere!B1126,DataGoesHere!B1126/CX1126))</f>
        <v/>
      </c>
      <c r="DC1126" s="19" t="str">
        <f>IF(DataGoesHere!B1126="","",IF(AO$9="No",DA1126,DA1126/CX1126))</f>
        <v/>
      </c>
      <c r="DD1126" s="293" t="str">
        <f>IF(CZ1126="",IF(COUNTIF(DD$2:DD1125,"Forecast")&lt;Output!E$43,"Forecast",""),"Actual")</f>
        <v/>
      </c>
      <c r="DF1126" s="19" t="str">
        <f>IF(DataGoesHere!B1125="",IF(DD1126="Forecast",(Output!$E$47*IntermediateCalcs!DH1125)+((1-Output!$E$47)*IntermediateCalcs!DF1125),""),(Output!$E$47*IntermediateCalcs!DB1125)+((1-Output!$E$47)*IntermediateCalcs!DF1125))</f>
        <v/>
      </c>
      <c r="DG1126" s="19" t="str">
        <f>IF(DataGoesHere!B1125="",IF(DD1126="Forecast",(Output!$G$47*(IntermediateCalcs!DF1126-IntermediateCalcs!DF1125))+((1-Output!$G$47)*IntermediateCalcs!DG1125),""),(Output!$G$47*(IntermediateCalcs!DF1126-IntermediateCalcs!DF1125))+((1-Output!$G$47)*IntermediateCalcs!DG1125))</f>
        <v/>
      </c>
      <c r="DH1126" s="19" t="str">
        <f>IF(DataGoesHere!B1125="",IF(DD1126="Forecast",DF1126+DG1126,""),DF1126+DG1126)</f>
        <v/>
      </c>
      <c r="DI1126" s="274" t="str">
        <f>IF(DH1126="","",IF(IntermediateCalcs!$AO$9="Yes",IntermediateCalcs!DH1126*$CX1126,IntermediateCalcs!DH1126))</f>
        <v/>
      </c>
      <c r="DJ1126" s="250" t="str">
        <f>IF(DataGoesHere!$B1126="","",($CZ1126-DI1126))</f>
        <v/>
      </c>
      <c r="DK1126" s="250" t="str">
        <f>IF(DataGoesHere!$B1126="","",ABS($CZ1126-DI1126))</f>
        <v/>
      </c>
      <c r="DL1126" s="250" t="str">
        <f>IF(DataGoesHere!$B1126="","",DK1126^2)</f>
        <v/>
      </c>
      <c r="DM1126" s="249" t="str">
        <f>IF(DataGoesHere!$B1126="","",DK1126/$CZ1126)</f>
        <v/>
      </c>
      <c r="DN1126" s="250" t="str">
        <f>IF(DataGoesHere!$B1126="","",SUM(DJ$2:DJ1126)/AVERAGE(DK:DK))</f>
        <v/>
      </c>
      <c r="DP1126" s="19" t="str">
        <f>IF(DataGoesHere!B1126="",IF($DD1126="Forecast",(Output!E$48*IntermediateCalcs!CY1126)+Output!G$48,""),(Output!E$48*IntermediateCalcs!CY1126)+Output!G$48)</f>
        <v/>
      </c>
      <c r="DQ1126" s="274" t="str">
        <f>IF(DP1126="","",IF(IntermediateCalcs!$AO$9="Yes",IntermediateCalcs!DP1126*$CX1126,IntermediateCalcs!DP1126))</f>
        <v/>
      </c>
      <c r="DR1126" s="250" t="str">
        <f>IF(DataGoesHere!$B1126="","",($CZ1126-DQ1126))</f>
        <v/>
      </c>
      <c r="DS1126" s="250" t="str">
        <f>IF(DataGoesHere!$B1126="","",ABS($CZ1126-DQ1126))</f>
        <v/>
      </c>
      <c r="DT1126" s="250" t="str">
        <f>IF(DataGoesHere!$B1126="","",DS1126^2)</f>
        <v/>
      </c>
      <c r="DU1126" s="249" t="str">
        <f>IF(DataGoesHere!$B1126="","",DS1126/$CZ1126)</f>
        <v/>
      </c>
      <c r="DV1126" s="250" t="str">
        <f>IF(DataGoesHere!$B1126="","",SUM(DR$2:DR1126)/AVERAGE(DS:DS))</f>
        <v/>
      </c>
      <c r="DX1126" s="19" t="str">
        <f>IF(DataGoesHere!$B1125="","",(DB1120*(Output!$O$49/Output!$P$49))+(IntermediateCalcs!DB1121*(Output!$M$49/Output!$P$49))+(IntermediateCalcs!DB1122*(Output!$K$49/Output!$P$49))+(DB1123*(Output!$I$49/Output!$P$49))+(IntermediateCalcs!DB1124*(Output!$G$49/Output!$P$49))+(IntermediateCalcs!DB1125*(Output!$E$49/Output!$P$49)))</f>
        <v/>
      </c>
      <c r="DY1126" s="274" t="str">
        <f>IF(DX1126="","",IF(IntermediateCalcs!$AO$9="Yes",IntermediateCalcs!DX1126*$CX1126,IntermediateCalcs!DX1126))</f>
        <v/>
      </c>
      <c r="DZ1126" s="250" t="str">
        <f>IF(DataGoesHere!$B1126="","",($CZ1126-DY1126))</f>
        <v/>
      </c>
      <c r="EA1126" s="250" t="str">
        <f>IF(DataGoesHere!$B1126="","",ABS($CZ1126-DY1126))</f>
        <v/>
      </c>
      <c r="EB1126" s="250" t="str">
        <f>IF(DataGoesHere!$B1126="","",EA1126^2)</f>
        <v/>
      </c>
      <c r="EC1126" s="249" t="str">
        <f>IF(DataGoesHere!$B1126="","",EA1126/$CZ1126)</f>
        <v/>
      </c>
      <c r="ED1126" s="250" t="str">
        <f>IF(DataGoesHere!$B1126="","",SUM(DZ$2:DZ1126)/AVERAGE(EA:EA))</f>
        <v/>
      </c>
    </row>
    <row r="1127" spans="20:134" x14ac:dyDescent="0.2">
      <c r="T1127" s="240"/>
      <c r="U1127" s="86"/>
      <c r="V1127" s="86"/>
      <c r="W1127" s="86"/>
      <c r="X1127" s="86"/>
      <c r="Y1127" s="86"/>
      <c r="Z1127" s="86"/>
      <c r="AA1127" s="86"/>
      <c r="AB1127" s="86"/>
      <c r="AC1127" s="245" t="str">
        <f>IF(DataGoesHere!$B1127="","",(DataGoesHere!$B1127/SUM(DataGoesHere!$B1118:'DataGoesHere'!$B1129)))</f>
        <v/>
      </c>
      <c r="AD1127" s="86"/>
      <c r="AE1127" s="241"/>
      <c r="CV1127" s="310" t="str">
        <f>IF(DataGoesHere!B1127="","",DataGoesHere!A1127)</f>
        <v/>
      </c>
      <c r="CW1127" s="271">
        <f t="shared" ca="1" si="42"/>
        <v>10</v>
      </c>
      <c r="CX1127" s="272">
        <f t="shared" ca="1" si="43"/>
        <v>0.92557634012077306</v>
      </c>
      <c r="CY1127" s="266">
        <f>DataGoesHere!A1127</f>
        <v>1126</v>
      </c>
      <c r="CZ1127" s="19" t="str">
        <f>IF(DataGoesHere!B1127="","",DataGoesHere!B1127)</f>
        <v/>
      </c>
      <c r="DA1127" s="19" t="str">
        <f>IF(DataGoesHere!B1127="","",IF(AH$5="No",DataGoesHere!B1127,DataGoesHere!B1127-(AH$2*(DataGoesHere!A1127-1))))</f>
        <v/>
      </c>
      <c r="DB1127" s="19" t="str">
        <f>IF(DataGoesHere!B1127="","",IF(AO$9="No",DataGoesHere!B1127,DataGoesHere!B1127/CX1127))</f>
        <v/>
      </c>
      <c r="DC1127" s="19" t="str">
        <f>IF(DataGoesHere!B1127="","",IF(AO$9="No",DA1127,DA1127/CX1127))</f>
        <v/>
      </c>
      <c r="DD1127" s="293" t="str">
        <f>IF(CZ1127="",IF(COUNTIF(DD$2:DD1126,"Forecast")&lt;Output!E$43,"Forecast",""),"Actual")</f>
        <v/>
      </c>
      <c r="DF1127" s="19" t="str">
        <f>IF(DataGoesHere!B1126="",IF(DD1127="Forecast",(Output!$E$47*IntermediateCalcs!DH1126)+((1-Output!$E$47)*IntermediateCalcs!DF1126),""),(Output!$E$47*IntermediateCalcs!DB1126)+((1-Output!$E$47)*IntermediateCalcs!DF1126))</f>
        <v/>
      </c>
      <c r="DG1127" s="19" t="str">
        <f>IF(DataGoesHere!B1126="",IF(DD1127="Forecast",(Output!$G$47*(IntermediateCalcs!DF1127-IntermediateCalcs!DF1126))+((1-Output!$G$47)*IntermediateCalcs!DG1126),""),(Output!$G$47*(IntermediateCalcs!DF1127-IntermediateCalcs!DF1126))+((1-Output!$G$47)*IntermediateCalcs!DG1126))</f>
        <v/>
      </c>
      <c r="DH1127" s="19" t="str">
        <f>IF(DataGoesHere!B1126="",IF(DD1127="Forecast",DF1127+DG1127,""),DF1127+DG1127)</f>
        <v/>
      </c>
      <c r="DI1127" s="274" t="str">
        <f>IF(DH1127="","",IF(IntermediateCalcs!$AO$9="Yes",IntermediateCalcs!DH1127*$CX1127,IntermediateCalcs!DH1127))</f>
        <v/>
      </c>
      <c r="DJ1127" s="250" t="str">
        <f>IF(DataGoesHere!$B1127="","",($CZ1127-DI1127))</f>
        <v/>
      </c>
      <c r="DK1127" s="250" t="str">
        <f>IF(DataGoesHere!$B1127="","",ABS($CZ1127-DI1127))</f>
        <v/>
      </c>
      <c r="DL1127" s="250" t="str">
        <f>IF(DataGoesHere!$B1127="","",DK1127^2)</f>
        <v/>
      </c>
      <c r="DM1127" s="249" t="str">
        <f>IF(DataGoesHere!$B1127="","",DK1127/$CZ1127)</f>
        <v/>
      </c>
      <c r="DN1127" s="250" t="str">
        <f>IF(DataGoesHere!$B1127="","",SUM(DJ$2:DJ1127)/AVERAGE(DK:DK))</f>
        <v/>
      </c>
      <c r="DP1127" s="19" t="str">
        <f>IF(DataGoesHere!B1127="",IF($DD1127="Forecast",(Output!E$48*IntermediateCalcs!CY1127)+Output!G$48,""),(Output!E$48*IntermediateCalcs!CY1127)+Output!G$48)</f>
        <v/>
      </c>
      <c r="DQ1127" s="274" t="str">
        <f>IF(DP1127="","",IF(IntermediateCalcs!$AO$9="Yes",IntermediateCalcs!DP1127*$CX1127,IntermediateCalcs!DP1127))</f>
        <v/>
      </c>
      <c r="DR1127" s="250" t="str">
        <f>IF(DataGoesHere!$B1127="","",($CZ1127-DQ1127))</f>
        <v/>
      </c>
      <c r="DS1127" s="250" t="str">
        <f>IF(DataGoesHere!$B1127="","",ABS($CZ1127-DQ1127))</f>
        <v/>
      </c>
      <c r="DT1127" s="250" t="str">
        <f>IF(DataGoesHere!$B1127="","",DS1127^2)</f>
        <v/>
      </c>
      <c r="DU1127" s="249" t="str">
        <f>IF(DataGoesHere!$B1127="","",DS1127/$CZ1127)</f>
        <v/>
      </c>
      <c r="DV1127" s="250" t="str">
        <f>IF(DataGoesHere!$B1127="","",SUM(DR$2:DR1127)/AVERAGE(DS:DS))</f>
        <v/>
      </c>
      <c r="DX1127" s="19" t="str">
        <f>IF(DataGoesHere!$B1126="","",(DB1121*(Output!$O$49/Output!$P$49))+(IntermediateCalcs!DB1122*(Output!$M$49/Output!$P$49))+(IntermediateCalcs!DB1123*(Output!$K$49/Output!$P$49))+(DB1124*(Output!$I$49/Output!$P$49))+(IntermediateCalcs!DB1125*(Output!$G$49/Output!$P$49))+(IntermediateCalcs!DB1126*(Output!$E$49/Output!$P$49)))</f>
        <v/>
      </c>
      <c r="DY1127" s="274" t="str">
        <f>IF(DX1127="","",IF(IntermediateCalcs!$AO$9="Yes",IntermediateCalcs!DX1127*$CX1127,IntermediateCalcs!DX1127))</f>
        <v/>
      </c>
      <c r="DZ1127" s="250" t="str">
        <f>IF(DataGoesHere!$B1127="","",($CZ1127-DY1127))</f>
        <v/>
      </c>
      <c r="EA1127" s="250" t="str">
        <f>IF(DataGoesHere!$B1127="","",ABS($CZ1127-DY1127))</f>
        <v/>
      </c>
      <c r="EB1127" s="250" t="str">
        <f>IF(DataGoesHere!$B1127="","",EA1127^2)</f>
        <v/>
      </c>
      <c r="EC1127" s="249" t="str">
        <f>IF(DataGoesHere!$B1127="","",EA1127/$CZ1127)</f>
        <v/>
      </c>
      <c r="ED1127" s="250" t="str">
        <f>IF(DataGoesHere!$B1127="","",SUM(DZ$2:DZ1127)/AVERAGE(EA:EA))</f>
        <v/>
      </c>
    </row>
    <row r="1128" spans="20:134" x14ac:dyDescent="0.2">
      <c r="T1128" s="240"/>
      <c r="U1128" s="86"/>
      <c r="V1128" s="86"/>
      <c r="W1128" s="86"/>
      <c r="X1128" s="86"/>
      <c r="Y1128" s="86"/>
      <c r="Z1128" s="86"/>
      <c r="AA1128" s="86"/>
      <c r="AB1128" s="86"/>
      <c r="AC1128" s="86"/>
      <c r="AD1128" s="245" t="str">
        <f>IF(DataGoesHere!$B1128="","",(DataGoesHere!$B1128/SUM(DataGoesHere!$B1118:'DataGoesHere'!$B1129)))</f>
        <v/>
      </c>
      <c r="AE1128" s="241"/>
      <c r="CV1128" s="310" t="str">
        <f>IF(DataGoesHere!B1128="","",DataGoesHere!A1128)</f>
        <v/>
      </c>
      <c r="CW1128" s="271">
        <f t="shared" ca="1" si="42"/>
        <v>11</v>
      </c>
      <c r="CX1128" s="272">
        <f t="shared" ca="1" si="43"/>
        <v>0.97463169608807265</v>
      </c>
      <c r="CY1128" s="266">
        <f>DataGoesHere!A1128</f>
        <v>1127</v>
      </c>
      <c r="CZ1128" s="19" t="str">
        <f>IF(DataGoesHere!B1128="","",DataGoesHere!B1128)</f>
        <v/>
      </c>
      <c r="DA1128" s="19" t="str">
        <f>IF(DataGoesHere!B1128="","",IF(AH$5="No",DataGoesHere!B1128,DataGoesHere!B1128-(AH$2*(DataGoesHere!A1128-1))))</f>
        <v/>
      </c>
      <c r="DB1128" s="19" t="str">
        <f>IF(DataGoesHere!B1128="","",IF(AO$9="No",DataGoesHere!B1128,DataGoesHere!B1128/CX1128))</f>
        <v/>
      </c>
      <c r="DC1128" s="19" t="str">
        <f>IF(DataGoesHere!B1128="","",IF(AO$9="No",DA1128,DA1128/CX1128))</f>
        <v/>
      </c>
      <c r="DD1128" s="293" t="str">
        <f>IF(CZ1128="",IF(COUNTIF(DD$2:DD1127,"Forecast")&lt;Output!E$43,"Forecast",""),"Actual")</f>
        <v/>
      </c>
      <c r="DF1128" s="19" t="str">
        <f>IF(DataGoesHere!B1127="",IF(DD1128="Forecast",(Output!$E$47*IntermediateCalcs!DH1127)+((1-Output!$E$47)*IntermediateCalcs!DF1127),""),(Output!$E$47*IntermediateCalcs!DB1127)+((1-Output!$E$47)*IntermediateCalcs!DF1127))</f>
        <v/>
      </c>
      <c r="DG1128" s="19" t="str">
        <f>IF(DataGoesHere!B1127="",IF(DD1128="Forecast",(Output!$G$47*(IntermediateCalcs!DF1128-IntermediateCalcs!DF1127))+((1-Output!$G$47)*IntermediateCalcs!DG1127),""),(Output!$G$47*(IntermediateCalcs!DF1128-IntermediateCalcs!DF1127))+((1-Output!$G$47)*IntermediateCalcs!DG1127))</f>
        <v/>
      </c>
      <c r="DH1128" s="19" t="str">
        <f>IF(DataGoesHere!B1127="",IF(DD1128="Forecast",DF1128+DG1128,""),DF1128+DG1128)</f>
        <v/>
      </c>
      <c r="DI1128" s="274" t="str">
        <f>IF(DH1128="","",IF(IntermediateCalcs!$AO$9="Yes",IntermediateCalcs!DH1128*$CX1128,IntermediateCalcs!DH1128))</f>
        <v/>
      </c>
      <c r="DJ1128" s="250" t="str">
        <f>IF(DataGoesHere!$B1128="","",($CZ1128-DI1128))</f>
        <v/>
      </c>
      <c r="DK1128" s="250" t="str">
        <f>IF(DataGoesHere!$B1128="","",ABS($CZ1128-DI1128))</f>
        <v/>
      </c>
      <c r="DL1128" s="250" t="str">
        <f>IF(DataGoesHere!$B1128="","",DK1128^2)</f>
        <v/>
      </c>
      <c r="DM1128" s="249" t="str">
        <f>IF(DataGoesHere!$B1128="","",DK1128/$CZ1128)</f>
        <v/>
      </c>
      <c r="DN1128" s="250" t="str">
        <f>IF(DataGoesHere!$B1128="","",SUM(DJ$2:DJ1128)/AVERAGE(DK:DK))</f>
        <v/>
      </c>
      <c r="DP1128" s="19" t="str">
        <f>IF(DataGoesHere!B1128="",IF($DD1128="Forecast",(Output!E$48*IntermediateCalcs!CY1128)+Output!G$48,""),(Output!E$48*IntermediateCalcs!CY1128)+Output!G$48)</f>
        <v/>
      </c>
      <c r="DQ1128" s="274" t="str">
        <f>IF(DP1128="","",IF(IntermediateCalcs!$AO$9="Yes",IntermediateCalcs!DP1128*$CX1128,IntermediateCalcs!DP1128))</f>
        <v/>
      </c>
      <c r="DR1128" s="250" t="str">
        <f>IF(DataGoesHere!$B1128="","",($CZ1128-DQ1128))</f>
        <v/>
      </c>
      <c r="DS1128" s="250" t="str">
        <f>IF(DataGoesHere!$B1128="","",ABS($CZ1128-DQ1128))</f>
        <v/>
      </c>
      <c r="DT1128" s="250" t="str">
        <f>IF(DataGoesHere!$B1128="","",DS1128^2)</f>
        <v/>
      </c>
      <c r="DU1128" s="249" t="str">
        <f>IF(DataGoesHere!$B1128="","",DS1128/$CZ1128)</f>
        <v/>
      </c>
      <c r="DV1128" s="250" t="str">
        <f>IF(DataGoesHere!$B1128="","",SUM(DR$2:DR1128)/AVERAGE(DS:DS))</f>
        <v/>
      </c>
      <c r="DX1128" s="19" t="str">
        <f>IF(DataGoesHere!$B1127="","",(DB1122*(Output!$O$49/Output!$P$49))+(IntermediateCalcs!DB1123*(Output!$M$49/Output!$P$49))+(IntermediateCalcs!DB1124*(Output!$K$49/Output!$P$49))+(DB1125*(Output!$I$49/Output!$P$49))+(IntermediateCalcs!DB1126*(Output!$G$49/Output!$P$49))+(IntermediateCalcs!DB1127*(Output!$E$49/Output!$P$49)))</f>
        <v/>
      </c>
      <c r="DY1128" s="274" t="str">
        <f>IF(DX1128="","",IF(IntermediateCalcs!$AO$9="Yes",IntermediateCalcs!DX1128*$CX1128,IntermediateCalcs!DX1128))</f>
        <v/>
      </c>
      <c r="DZ1128" s="250" t="str">
        <f>IF(DataGoesHere!$B1128="","",($CZ1128-DY1128))</f>
        <v/>
      </c>
      <c r="EA1128" s="250" t="str">
        <f>IF(DataGoesHere!$B1128="","",ABS($CZ1128-DY1128))</f>
        <v/>
      </c>
      <c r="EB1128" s="250" t="str">
        <f>IF(DataGoesHere!$B1128="","",EA1128^2)</f>
        <v/>
      </c>
      <c r="EC1128" s="249" t="str">
        <f>IF(DataGoesHere!$B1128="","",EA1128/$CZ1128)</f>
        <v/>
      </c>
      <c r="ED1128" s="250" t="str">
        <f>IF(DataGoesHere!$B1128="","",SUM(DZ$2:DZ1128)/AVERAGE(EA:EA))</f>
        <v/>
      </c>
    </row>
    <row r="1129" spans="20:134" x14ac:dyDescent="0.2">
      <c r="T1129" s="242"/>
      <c r="U1129" s="243"/>
      <c r="V1129" s="243"/>
      <c r="W1129" s="243"/>
      <c r="X1129" s="243"/>
      <c r="Y1129" s="243"/>
      <c r="Z1129" s="243"/>
      <c r="AA1129" s="243"/>
      <c r="AB1129" s="243"/>
      <c r="AC1129" s="243"/>
      <c r="AD1129" s="243"/>
      <c r="AE1129" s="246" t="str">
        <f>IF(DataGoesHere!$B1129="","",(DataGoesHere!$B1129/SUM(DataGoesHere!$B1118:'DataGoesHere'!$B1129)))</f>
        <v/>
      </c>
      <c r="CV1129" s="310" t="str">
        <f>IF(DataGoesHere!B1129="","",DataGoesHere!A1129)</f>
        <v/>
      </c>
      <c r="CW1129" s="271">
        <f t="shared" ca="1" si="42"/>
        <v>12</v>
      </c>
      <c r="CX1129" s="272">
        <f t="shared" ca="1" si="43"/>
        <v>1.0054005237672714</v>
      </c>
      <c r="CY1129" s="266">
        <f>DataGoesHere!A1129</f>
        <v>1128</v>
      </c>
      <c r="CZ1129" s="19" t="str">
        <f>IF(DataGoesHere!B1129="","",DataGoesHere!B1129)</f>
        <v/>
      </c>
      <c r="DA1129" s="19" t="str">
        <f>IF(DataGoesHere!B1129="","",IF(AH$5="No",DataGoesHere!B1129,DataGoesHere!B1129-(AH$2*(DataGoesHere!A1129-1))))</f>
        <v/>
      </c>
      <c r="DB1129" s="19" t="str">
        <f>IF(DataGoesHere!B1129="","",IF(AO$9="No",DataGoesHere!B1129,DataGoesHere!B1129/CX1129))</f>
        <v/>
      </c>
      <c r="DC1129" s="19" t="str">
        <f>IF(DataGoesHere!B1129="","",IF(AO$9="No",DA1129,DA1129/CX1129))</f>
        <v/>
      </c>
      <c r="DD1129" s="293" t="str">
        <f>IF(CZ1129="",IF(COUNTIF(DD$2:DD1128,"Forecast")&lt;Output!E$43,"Forecast",""),"Actual")</f>
        <v/>
      </c>
      <c r="DF1129" s="19" t="str">
        <f>IF(DataGoesHere!B1128="",IF(DD1129="Forecast",(Output!$E$47*IntermediateCalcs!DH1128)+((1-Output!$E$47)*IntermediateCalcs!DF1128),""),(Output!$E$47*IntermediateCalcs!DB1128)+((1-Output!$E$47)*IntermediateCalcs!DF1128))</f>
        <v/>
      </c>
      <c r="DG1129" s="19" t="str">
        <f>IF(DataGoesHere!B1128="",IF(DD1129="Forecast",(Output!$G$47*(IntermediateCalcs!DF1129-IntermediateCalcs!DF1128))+((1-Output!$G$47)*IntermediateCalcs!DG1128),""),(Output!$G$47*(IntermediateCalcs!DF1129-IntermediateCalcs!DF1128))+((1-Output!$G$47)*IntermediateCalcs!DG1128))</f>
        <v/>
      </c>
      <c r="DH1129" s="19" t="str">
        <f>IF(DataGoesHere!B1128="",IF(DD1129="Forecast",DF1129+DG1129,""),DF1129+DG1129)</f>
        <v/>
      </c>
      <c r="DI1129" s="274" t="str">
        <f>IF(DH1129="","",IF(IntermediateCalcs!$AO$9="Yes",IntermediateCalcs!DH1129*$CX1129,IntermediateCalcs!DH1129))</f>
        <v/>
      </c>
      <c r="DJ1129" s="250" t="str">
        <f>IF(DataGoesHere!$B1129="","",($CZ1129-DI1129))</f>
        <v/>
      </c>
      <c r="DK1129" s="250" t="str">
        <f>IF(DataGoesHere!$B1129="","",ABS($CZ1129-DI1129))</f>
        <v/>
      </c>
      <c r="DL1129" s="250" t="str">
        <f>IF(DataGoesHere!$B1129="","",DK1129^2)</f>
        <v/>
      </c>
      <c r="DM1129" s="249" t="str">
        <f>IF(DataGoesHere!$B1129="","",DK1129/$CZ1129)</f>
        <v/>
      </c>
      <c r="DN1129" s="250" t="str">
        <f>IF(DataGoesHere!$B1129="","",SUM(DJ$2:DJ1129)/AVERAGE(DK:DK))</f>
        <v/>
      </c>
      <c r="DP1129" s="19" t="str">
        <f>IF(DataGoesHere!B1129="",IF($DD1129="Forecast",(Output!E$48*IntermediateCalcs!CY1129)+Output!G$48,""),(Output!E$48*IntermediateCalcs!CY1129)+Output!G$48)</f>
        <v/>
      </c>
      <c r="DQ1129" s="274" t="str">
        <f>IF(DP1129="","",IF(IntermediateCalcs!$AO$9="Yes",IntermediateCalcs!DP1129*$CX1129,IntermediateCalcs!DP1129))</f>
        <v/>
      </c>
      <c r="DR1129" s="250" t="str">
        <f>IF(DataGoesHere!$B1129="","",($CZ1129-DQ1129))</f>
        <v/>
      </c>
      <c r="DS1129" s="250" t="str">
        <f>IF(DataGoesHere!$B1129="","",ABS($CZ1129-DQ1129))</f>
        <v/>
      </c>
      <c r="DT1129" s="250" t="str">
        <f>IF(DataGoesHere!$B1129="","",DS1129^2)</f>
        <v/>
      </c>
      <c r="DU1129" s="249" t="str">
        <f>IF(DataGoesHere!$B1129="","",DS1129/$CZ1129)</f>
        <v/>
      </c>
      <c r="DV1129" s="250" t="str">
        <f>IF(DataGoesHere!$B1129="","",SUM(DR$2:DR1129)/AVERAGE(DS:DS))</f>
        <v/>
      </c>
      <c r="DX1129" s="19" t="str">
        <f>IF(DataGoesHere!$B1128="","",(DB1123*(Output!$O$49/Output!$P$49))+(IntermediateCalcs!DB1124*(Output!$M$49/Output!$P$49))+(IntermediateCalcs!DB1125*(Output!$K$49/Output!$P$49))+(DB1126*(Output!$I$49/Output!$P$49))+(IntermediateCalcs!DB1127*(Output!$G$49/Output!$P$49))+(IntermediateCalcs!DB1128*(Output!$E$49/Output!$P$49)))</f>
        <v/>
      </c>
      <c r="DY1129" s="274" t="str">
        <f>IF(DX1129="","",IF(IntermediateCalcs!$AO$9="Yes",IntermediateCalcs!DX1129*$CX1129,IntermediateCalcs!DX1129))</f>
        <v/>
      </c>
      <c r="DZ1129" s="250" t="str">
        <f>IF(DataGoesHere!$B1129="","",($CZ1129-DY1129))</f>
        <v/>
      </c>
      <c r="EA1129" s="250" t="str">
        <f>IF(DataGoesHere!$B1129="","",ABS($CZ1129-DY1129))</f>
        <v/>
      </c>
      <c r="EB1129" s="250" t="str">
        <f>IF(DataGoesHere!$B1129="","",EA1129^2)</f>
        <v/>
      </c>
      <c r="EC1129" s="249" t="str">
        <f>IF(DataGoesHere!$B1129="","",EA1129/$CZ1129)</f>
        <v/>
      </c>
      <c r="ED1129" s="250" t="str">
        <f>IF(DataGoesHere!$B1129="","",SUM(DZ$2:DZ1129)/AVERAGE(EA:EA))</f>
        <v/>
      </c>
    </row>
    <row r="1130" spans="20:134" x14ac:dyDescent="0.2">
      <c r="T1130" s="244" t="str">
        <f>IF(DataGoesHere!$B1130="","",(DataGoesHere!$B1130/SUM(DataGoesHere!$B1130:'DataGoesHere'!$B1141)))</f>
        <v/>
      </c>
      <c r="U1130" s="238"/>
      <c r="V1130" s="238"/>
      <c r="W1130" s="238"/>
      <c r="X1130" s="238"/>
      <c r="Y1130" s="238"/>
      <c r="Z1130" s="238"/>
      <c r="AA1130" s="238"/>
      <c r="AB1130" s="238"/>
      <c r="AC1130" s="238"/>
      <c r="AD1130" s="238"/>
      <c r="AE1130" s="239"/>
      <c r="CV1130" s="310" t="str">
        <f>IF(DataGoesHere!B1130="","",DataGoesHere!A1130)</f>
        <v/>
      </c>
      <c r="CW1130" s="271">
        <f t="shared" ca="1" si="42"/>
        <v>1</v>
      </c>
      <c r="CX1130" s="272">
        <f t="shared" ca="1" si="43"/>
        <v>1.3236179355303281</v>
      </c>
      <c r="CY1130" s="266">
        <f>DataGoesHere!A1130</f>
        <v>1129</v>
      </c>
      <c r="CZ1130" s="19" t="str">
        <f>IF(DataGoesHere!B1130="","",DataGoesHere!B1130)</f>
        <v/>
      </c>
      <c r="DA1130" s="19" t="str">
        <f>IF(DataGoesHere!B1130="","",IF(AH$5="No",DataGoesHere!B1130,DataGoesHere!B1130-(AH$2*(DataGoesHere!A1130-1))))</f>
        <v/>
      </c>
      <c r="DB1130" s="19" t="str">
        <f>IF(DataGoesHere!B1130="","",IF(AO$9="No",DataGoesHere!B1130,DataGoesHere!B1130/CX1130))</f>
        <v/>
      </c>
      <c r="DC1130" s="19" t="str">
        <f>IF(DataGoesHere!B1130="","",IF(AO$9="No",DA1130,DA1130/CX1130))</f>
        <v/>
      </c>
      <c r="DD1130" s="293" t="str">
        <f>IF(CZ1130="",IF(COUNTIF(DD$2:DD1129,"Forecast")&lt;Output!E$43,"Forecast",""),"Actual")</f>
        <v/>
      </c>
      <c r="DF1130" s="19" t="str">
        <f>IF(DataGoesHere!B1129="",IF(DD1130="Forecast",(Output!$E$47*IntermediateCalcs!DH1129)+((1-Output!$E$47)*IntermediateCalcs!DF1129),""),(Output!$E$47*IntermediateCalcs!DB1129)+((1-Output!$E$47)*IntermediateCalcs!DF1129))</f>
        <v/>
      </c>
      <c r="DG1130" s="19" t="str">
        <f>IF(DataGoesHere!B1129="",IF(DD1130="Forecast",(Output!$G$47*(IntermediateCalcs!DF1130-IntermediateCalcs!DF1129))+((1-Output!$G$47)*IntermediateCalcs!DG1129),""),(Output!$G$47*(IntermediateCalcs!DF1130-IntermediateCalcs!DF1129))+((1-Output!$G$47)*IntermediateCalcs!DG1129))</f>
        <v/>
      </c>
      <c r="DH1130" s="19" t="str">
        <f>IF(DataGoesHere!B1129="",IF(DD1130="Forecast",DF1130+DG1130,""),DF1130+DG1130)</f>
        <v/>
      </c>
      <c r="DI1130" s="274" t="str">
        <f>IF(DH1130="","",IF(IntermediateCalcs!$AO$9="Yes",IntermediateCalcs!DH1130*$CX1130,IntermediateCalcs!DH1130))</f>
        <v/>
      </c>
      <c r="DJ1130" s="250" t="str">
        <f>IF(DataGoesHere!$B1130="","",($CZ1130-DI1130))</f>
        <v/>
      </c>
      <c r="DK1130" s="250" t="str">
        <f>IF(DataGoesHere!$B1130="","",ABS($CZ1130-DI1130))</f>
        <v/>
      </c>
      <c r="DL1130" s="250" t="str">
        <f>IF(DataGoesHere!$B1130="","",DK1130^2)</f>
        <v/>
      </c>
      <c r="DM1130" s="249" t="str">
        <f>IF(DataGoesHere!$B1130="","",DK1130/$CZ1130)</f>
        <v/>
      </c>
      <c r="DN1130" s="250" t="str">
        <f>IF(DataGoesHere!$B1130="","",SUM(DJ$2:DJ1130)/AVERAGE(DK:DK))</f>
        <v/>
      </c>
      <c r="DP1130" s="19" t="str">
        <f>IF(DataGoesHere!B1130="",IF($DD1130="Forecast",(Output!E$48*IntermediateCalcs!CY1130)+Output!G$48,""),(Output!E$48*IntermediateCalcs!CY1130)+Output!G$48)</f>
        <v/>
      </c>
      <c r="DQ1130" s="274" t="str">
        <f>IF(DP1130="","",IF(IntermediateCalcs!$AO$9="Yes",IntermediateCalcs!DP1130*$CX1130,IntermediateCalcs!DP1130))</f>
        <v/>
      </c>
      <c r="DR1130" s="250" t="str">
        <f>IF(DataGoesHere!$B1130="","",($CZ1130-DQ1130))</f>
        <v/>
      </c>
      <c r="DS1130" s="250" t="str">
        <f>IF(DataGoesHere!$B1130="","",ABS($CZ1130-DQ1130))</f>
        <v/>
      </c>
      <c r="DT1130" s="250" t="str">
        <f>IF(DataGoesHere!$B1130="","",DS1130^2)</f>
        <v/>
      </c>
      <c r="DU1130" s="249" t="str">
        <f>IF(DataGoesHere!$B1130="","",DS1130/$CZ1130)</f>
        <v/>
      </c>
      <c r="DV1130" s="250" t="str">
        <f>IF(DataGoesHere!$B1130="","",SUM(DR$2:DR1130)/AVERAGE(DS:DS))</f>
        <v/>
      </c>
      <c r="DX1130" s="19" t="str">
        <f>IF(DataGoesHere!$B1129="","",(DB1124*(Output!$O$49/Output!$P$49))+(IntermediateCalcs!DB1125*(Output!$M$49/Output!$P$49))+(IntermediateCalcs!DB1126*(Output!$K$49/Output!$P$49))+(DB1127*(Output!$I$49/Output!$P$49))+(IntermediateCalcs!DB1128*(Output!$G$49/Output!$P$49))+(IntermediateCalcs!DB1129*(Output!$E$49/Output!$P$49)))</f>
        <v/>
      </c>
      <c r="DY1130" s="274" t="str">
        <f>IF(DX1130="","",IF(IntermediateCalcs!$AO$9="Yes",IntermediateCalcs!DX1130*$CX1130,IntermediateCalcs!DX1130))</f>
        <v/>
      </c>
      <c r="DZ1130" s="250" t="str">
        <f>IF(DataGoesHere!$B1130="","",($CZ1130-DY1130))</f>
        <v/>
      </c>
      <c r="EA1130" s="250" t="str">
        <f>IF(DataGoesHere!$B1130="","",ABS($CZ1130-DY1130))</f>
        <v/>
      </c>
      <c r="EB1130" s="250" t="str">
        <f>IF(DataGoesHere!$B1130="","",EA1130^2)</f>
        <v/>
      </c>
      <c r="EC1130" s="249" t="str">
        <f>IF(DataGoesHere!$B1130="","",EA1130/$CZ1130)</f>
        <v/>
      </c>
      <c r="ED1130" s="250" t="str">
        <f>IF(DataGoesHere!$B1130="","",SUM(DZ$2:DZ1130)/AVERAGE(EA:EA))</f>
        <v/>
      </c>
    </row>
    <row r="1131" spans="20:134" x14ac:dyDescent="0.2">
      <c r="T1131" s="240"/>
      <c r="U1131" s="245" t="str">
        <f>IF(DataGoesHere!$B1131="","",(DataGoesHere!$B1131/SUM(DataGoesHere!$B1131:'DataGoesHere'!$B1141)))</f>
        <v/>
      </c>
      <c r="V1131" s="86"/>
      <c r="W1131" s="86"/>
      <c r="X1131" s="86"/>
      <c r="Y1131" s="86"/>
      <c r="Z1131" s="86"/>
      <c r="AA1131" s="86"/>
      <c r="AB1131" s="86"/>
      <c r="AC1131" s="86"/>
      <c r="AD1131" s="86"/>
      <c r="AE1131" s="241"/>
      <c r="CV1131" s="310" t="str">
        <f>IF(DataGoesHere!B1131="","",DataGoesHere!A1131)</f>
        <v/>
      </c>
      <c r="CW1131" s="271">
        <f t="shared" ca="1" si="42"/>
        <v>2</v>
      </c>
      <c r="CX1131" s="272">
        <f t="shared" ca="1" si="43"/>
        <v>0.80574490527728204</v>
      </c>
      <c r="CY1131" s="266">
        <f>DataGoesHere!A1131</f>
        <v>1130</v>
      </c>
      <c r="CZ1131" s="19" t="str">
        <f>IF(DataGoesHere!B1131="","",DataGoesHere!B1131)</f>
        <v/>
      </c>
      <c r="DA1131" s="19" t="str">
        <f>IF(DataGoesHere!B1131="","",IF(AH$5="No",DataGoesHere!B1131,DataGoesHere!B1131-(AH$2*(DataGoesHere!A1131-1))))</f>
        <v/>
      </c>
      <c r="DB1131" s="19" t="str">
        <f>IF(DataGoesHere!B1131="","",IF(AO$9="No",DataGoesHere!B1131,DataGoesHere!B1131/CX1131))</f>
        <v/>
      </c>
      <c r="DC1131" s="19" t="str">
        <f>IF(DataGoesHere!B1131="","",IF(AO$9="No",DA1131,DA1131/CX1131))</f>
        <v/>
      </c>
      <c r="DD1131" s="293" t="str">
        <f>IF(CZ1131="",IF(COUNTIF(DD$2:DD1130,"Forecast")&lt;Output!E$43,"Forecast",""),"Actual")</f>
        <v/>
      </c>
      <c r="DF1131" s="19" t="str">
        <f>IF(DataGoesHere!B1130="",IF(DD1131="Forecast",(Output!$E$47*IntermediateCalcs!DH1130)+((1-Output!$E$47)*IntermediateCalcs!DF1130),""),(Output!$E$47*IntermediateCalcs!DB1130)+((1-Output!$E$47)*IntermediateCalcs!DF1130))</f>
        <v/>
      </c>
      <c r="DG1131" s="19" t="str">
        <f>IF(DataGoesHere!B1130="",IF(DD1131="Forecast",(Output!$G$47*(IntermediateCalcs!DF1131-IntermediateCalcs!DF1130))+((1-Output!$G$47)*IntermediateCalcs!DG1130),""),(Output!$G$47*(IntermediateCalcs!DF1131-IntermediateCalcs!DF1130))+((1-Output!$G$47)*IntermediateCalcs!DG1130))</f>
        <v/>
      </c>
      <c r="DH1131" s="19" t="str">
        <f>IF(DataGoesHere!B1130="",IF(DD1131="Forecast",DF1131+DG1131,""),DF1131+DG1131)</f>
        <v/>
      </c>
      <c r="DI1131" s="274" t="str">
        <f>IF(DH1131="","",IF(IntermediateCalcs!$AO$9="Yes",IntermediateCalcs!DH1131*$CX1131,IntermediateCalcs!DH1131))</f>
        <v/>
      </c>
      <c r="DJ1131" s="250" t="str">
        <f>IF(DataGoesHere!$B1131="","",($CZ1131-DI1131))</f>
        <v/>
      </c>
      <c r="DK1131" s="250" t="str">
        <f>IF(DataGoesHere!$B1131="","",ABS($CZ1131-DI1131))</f>
        <v/>
      </c>
      <c r="DL1131" s="250" t="str">
        <f>IF(DataGoesHere!$B1131="","",DK1131^2)</f>
        <v/>
      </c>
      <c r="DM1131" s="249" t="str">
        <f>IF(DataGoesHere!$B1131="","",DK1131/$CZ1131)</f>
        <v/>
      </c>
      <c r="DN1131" s="250" t="str">
        <f>IF(DataGoesHere!$B1131="","",SUM(DJ$2:DJ1131)/AVERAGE(DK:DK))</f>
        <v/>
      </c>
      <c r="DP1131" s="19" t="str">
        <f>IF(DataGoesHere!B1131="",IF($DD1131="Forecast",(Output!E$48*IntermediateCalcs!CY1131)+Output!G$48,""),(Output!E$48*IntermediateCalcs!CY1131)+Output!G$48)</f>
        <v/>
      </c>
      <c r="DQ1131" s="274" t="str">
        <f>IF(DP1131="","",IF(IntermediateCalcs!$AO$9="Yes",IntermediateCalcs!DP1131*$CX1131,IntermediateCalcs!DP1131))</f>
        <v/>
      </c>
      <c r="DR1131" s="250" t="str">
        <f>IF(DataGoesHere!$B1131="","",($CZ1131-DQ1131))</f>
        <v/>
      </c>
      <c r="DS1131" s="250" t="str">
        <f>IF(DataGoesHere!$B1131="","",ABS($CZ1131-DQ1131))</f>
        <v/>
      </c>
      <c r="DT1131" s="250" t="str">
        <f>IF(DataGoesHere!$B1131="","",DS1131^2)</f>
        <v/>
      </c>
      <c r="DU1131" s="249" t="str">
        <f>IF(DataGoesHere!$B1131="","",DS1131/$CZ1131)</f>
        <v/>
      </c>
      <c r="DV1131" s="250" t="str">
        <f>IF(DataGoesHere!$B1131="","",SUM(DR$2:DR1131)/AVERAGE(DS:DS))</f>
        <v/>
      </c>
      <c r="DX1131" s="19" t="str">
        <f>IF(DataGoesHere!$B1130="","",(DB1125*(Output!$O$49/Output!$P$49))+(IntermediateCalcs!DB1126*(Output!$M$49/Output!$P$49))+(IntermediateCalcs!DB1127*(Output!$K$49/Output!$P$49))+(DB1128*(Output!$I$49/Output!$P$49))+(IntermediateCalcs!DB1129*(Output!$G$49/Output!$P$49))+(IntermediateCalcs!DB1130*(Output!$E$49/Output!$P$49)))</f>
        <v/>
      </c>
      <c r="DY1131" s="274" t="str">
        <f>IF(DX1131="","",IF(IntermediateCalcs!$AO$9="Yes",IntermediateCalcs!DX1131*$CX1131,IntermediateCalcs!DX1131))</f>
        <v/>
      </c>
      <c r="DZ1131" s="250" t="str">
        <f>IF(DataGoesHere!$B1131="","",($CZ1131-DY1131))</f>
        <v/>
      </c>
      <c r="EA1131" s="250" t="str">
        <f>IF(DataGoesHere!$B1131="","",ABS($CZ1131-DY1131))</f>
        <v/>
      </c>
      <c r="EB1131" s="250" t="str">
        <f>IF(DataGoesHere!$B1131="","",EA1131^2)</f>
        <v/>
      </c>
      <c r="EC1131" s="249" t="str">
        <f>IF(DataGoesHere!$B1131="","",EA1131/$CZ1131)</f>
        <v/>
      </c>
      <c r="ED1131" s="250" t="str">
        <f>IF(DataGoesHere!$B1131="","",SUM(DZ$2:DZ1131)/AVERAGE(EA:EA))</f>
        <v/>
      </c>
    </row>
    <row r="1132" spans="20:134" x14ac:dyDescent="0.2">
      <c r="T1132" s="240"/>
      <c r="U1132" s="86"/>
      <c r="V1132" s="245" t="str">
        <f>IF(DataGoesHere!$B1132="","",(DataGoesHere!$B1132/SUM(DataGoesHere!$B1130:'DataGoesHere'!$B1141)))</f>
        <v/>
      </c>
      <c r="W1132" s="86"/>
      <c r="X1132" s="86"/>
      <c r="Y1132" s="86"/>
      <c r="Z1132" s="86"/>
      <c r="AA1132" s="86"/>
      <c r="AB1132" s="86"/>
      <c r="AC1132" s="86"/>
      <c r="AD1132" s="86"/>
      <c r="AE1132" s="241"/>
      <c r="CV1132" s="310" t="str">
        <f>IF(DataGoesHere!B1132="","",DataGoesHere!A1132)</f>
        <v/>
      </c>
      <c r="CW1132" s="271">
        <f t="shared" ca="1" si="42"/>
        <v>3</v>
      </c>
      <c r="CX1132" s="272">
        <f t="shared" ca="1" si="43"/>
        <v>0.79862940076451561</v>
      </c>
      <c r="CY1132" s="266">
        <f>DataGoesHere!A1132</f>
        <v>1131</v>
      </c>
      <c r="CZ1132" s="19" t="str">
        <f>IF(DataGoesHere!B1132="","",DataGoesHere!B1132)</f>
        <v/>
      </c>
      <c r="DA1132" s="19" t="str">
        <f>IF(DataGoesHere!B1132="","",IF(AH$5="No",DataGoesHere!B1132,DataGoesHere!B1132-(AH$2*(DataGoesHere!A1132-1))))</f>
        <v/>
      </c>
      <c r="DB1132" s="19" t="str">
        <f>IF(DataGoesHere!B1132="","",IF(AO$9="No",DataGoesHere!B1132,DataGoesHere!B1132/CX1132))</f>
        <v/>
      </c>
      <c r="DC1132" s="19" t="str">
        <f>IF(DataGoesHere!B1132="","",IF(AO$9="No",DA1132,DA1132/CX1132))</f>
        <v/>
      </c>
      <c r="DD1132" s="293" t="str">
        <f>IF(CZ1132="",IF(COUNTIF(DD$2:DD1131,"Forecast")&lt;Output!E$43,"Forecast",""),"Actual")</f>
        <v/>
      </c>
      <c r="DF1132" s="19" t="str">
        <f>IF(DataGoesHere!B1131="",IF(DD1132="Forecast",(Output!$E$47*IntermediateCalcs!DH1131)+((1-Output!$E$47)*IntermediateCalcs!DF1131),""),(Output!$E$47*IntermediateCalcs!DB1131)+((1-Output!$E$47)*IntermediateCalcs!DF1131))</f>
        <v/>
      </c>
      <c r="DG1132" s="19" t="str">
        <f>IF(DataGoesHere!B1131="",IF(DD1132="Forecast",(Output!$G$47*(IntermediateCalcs!DF1132-IntermediateCalcs!DF1131))+((1-Output!$G$47)*IntermediateCalcs!DG1131),""),(Output!$G$47*(IntermediateCalcs!DF1132-IntermediateCalcs!DF1131))+((1-Output!$G$47)*IntermediateCalcs!DG1131))</f>
        <v/>
      </c>
      <c r="DH1132" s="19" t="str">
        <f>IF(DataGoesHere!B1131="",IF(DD1132="Forecast",DF1132+DG1132,""),DF1132+DG1132)</f>
        <v/>
      </c>
      <c r="DI1132" s="274" t="str">
        <f>IF(DH1132="","",IF(IntermediateCalcs!$AO$9="Yes",IntermediateCalcs!DH1132*$CX1132,IntermediateCalcs!DH1132))</f>
        <v/>
      </c>
      <c r="DJ1132" s="250" t="str">
        <f>IF(DataGoesHere!$B1132="","",($CZ1132-DI1132))</f>
        <v/>
      </c>
      <c r="DK1132" s="250" t="str">
        <f>IF(DataGoesHere!$B1132="","",ABS($CZ1132-DI1132))</f>
        <v/>
      </c>
      <c r="DL1132" s="250" t="str">
        <f>IF(DataGoesHere!$B1132="","",DK1132^2)</f>
        <v/>
      </c>
      <c r="DM1132" s="249" t="str">
        <f>IF(DataGoesHere!$B1132="","",DK1132/$CZ1132)</f>
        <v/>
      </c>
      <c r="DN1132" s="250" t="str">
        <f>IF(DataGoesHere!$B1132="","",SUM(DJ$2:DJ1132)/AVERAGE(DK:DK))</f>
        <v/>
      </c>
      <c r="DP1132" s="19" t="str">
        <f>IF(DataGoesHere!B1132="",IF($DD1132="Forecast",(Output!E$48*IntermediateCalcs!CY1132)+Output!G$48,""),(Output!E$48*IntermediateCalcs!CY1132)+Output!G$48)</f>
        <v/>
      </c>
      <c r="DQ1132" s="274" t="str">
        <f>IF(DP1132="","",IF(IntermediateCalcs!$AO$9="Yes",IntermediateCalcs!DP1132*$CX1132,IntermediateCalcs!DP1132))</f>
        <v/>
      </c>
      <c r="DR1132" s="250" t="str">
        <f>IF(DataGoesHere!$B1132="","",($CZ1132-DQ1132))</f>
        <v/>
      </c>
      <c r="DS1132" s="250" t="str">
        <f>IF(DataGoesHere!$B1132="","",ABS($CZ1132-DQ1132))</f>
        <v/>
      </c>
      <c r="DT1132" s="250" t="str">
        <f>IF(DataGoesHere!$B1132="","",DS1132^2)</f>
        <v/>
      </c>
      <c r="DU1132" s="249" t="str">
        <f>IF(DataGoesHere!$B1132="","",DS1132/$CZ1132)</f>
        <v/>
      </c>
      <c r="DV1132" s="250" t="str">
        <f>IF(DataGoesHere!$B1132="","",SUM(DR$2:DR1132)/AVERAGE(DS:DS))</f>
        <v/>
      </c>
      <c r="DX1132" s="19" t="str">
        <f>IF(DataGoesHere!$B1131="","",(DB1126*(Output!$O$49/Output!$P$49))+(IntermediateCalcs!DB1127*(Output!$M$49/Output!$P$49))+(IntermediateCalcs!DB1128*(Output!$K$49/Output!$P$49))+(DB1129*(Output!$I$49/Output!$P$49))+(IntermediateCalcs!DB1130*(Output!$G$49/Output!$P$49))+(IntermediateCalcs!DB1131*(Output!$E$49/Output!$P$49)))</f>
        <v/>
      </c>
      <c r="DY1132" s="274" t="str">
        <f>IF(DX1132="","",IF(IntermediateCalcs!$AO$9="Yes",IntermediateCalcs!DX1132*$CX1132,IntermediateCalcs!DX1132))</f>
        <v/>
      </c>
      <c r="DZ1132" s="250" t="str">
        <f>IF(DataGoesHere!$B1132="","",($CZ1132-DY1132))</f>
        <v/>
      </c>
      <c r="EA1132" s="250" t="str">
        <f>IF(DataGoesHere!$B1132="","",ABS($CZ1132-DY1132))</f>
        <v/>
      </c>
      <c r="EB1132" s="250" t="str">
        <f>IF(DataGoesHere!$B1132="","",EA1132^2)</f>
        <v/>
      </c>
      <c r="EC1132" s="249" t="str">
        <f>IF(DataGoesHere!$B1132="","",EA1132/$CZ1132)</f>
        <v/>
      </c>
      <c r="ED1132" s="250" t="str">
        <f>IF(DataGoesHere!$B1132="","",SUM(DZ$2:DZ1132)/AVERAGE(EA:EA))</f>
        <v/>
      </c>
    </row>
    <row r="1133" spans="20:134" x14ac:dyDescent="0.2">
      <c r="T1133" s="240"/>
      <c r="U1133" s="86"/>
      <c r="V1133" s="86"/>
      <c r="W1133" s="245" t="str">
        <f>IF(DataGoesHere!$B1133="","",(DataGoesHere!$B1133/SUM(DataGoesHere!$B1130:'DataGoesHere'!$B1141)))</f>
        <v/>
      </c>
      <c r="X1133" s="86"/>
      <c r="Y1133" s="86"/>
      <c r="Z1133" s="86"/>
      <c r="AA1133" s="86"/>
      <c r="AB1133" s="86"/>
      <c r="AC1133" s="86"/>
      <c r="AD1133" s="86"/>
      <c r="AE1133" s="241"/>
      <c r="CV1133" s="310" t="str">
        <f>IF(DataGoesHere!B1133="","",DataGoesHere!A1133)</f>
        <v/>
      </c>
      <c r="CW1133" s="271">
        <f t="shared" ca="1" si="42"/>
        <v>4</v>
      </c>
      <c r="CX1133" s="272">
        <f t="shared" ca="1" si="43"/>
        <v>1.0149292433706087</v>
      </c>
      <c r="CY1133" s="266">
        <f>DataGoesHere!A1133</f>
        <v>1132</v>
      </c>
      <c r="CZ1133" s="19" t="str">
        <f>IF(DataGoesHere!B1133="","",DataGoesHere!B1133)</f>
        <v/>
      </c>
      <c r="DA1133" s="19" t="str">
        <f>IF(DataGoesHere!B1133="","",IF(AH$5="No",DataGoesHere!B1133,DataGoesHere!B1133-(AH$2*(DataGoesHere!A1133-1))))</f>
        <v/>
      </c>
      <c r="DB1133" s="19" t="str">
        <f>IF(DataGoesHere!B1133="","",IF(AO$9="No",DataGoesHere!B1133,DataGoesHere!B1133/CX1133))</f>
        <v/>
      </c>
      <c r="DC1133" s="19" t="str">
        <f>IF(DataGoesHere!B1133="","",IF(AO$9="No",DA1133,DA1133/CX1133))</f>
        <v/>
      </c>
      <c r="DD1133" s="293" t="str">
        <f>IF(CZ1133="",IF(COUNTIF(DD$2:DD1132,"Forecast")&lt;Output!E$43,"Forecast",""),"Actual")</f>
        <v/>
      </c>
      <c r="DF1133" s="19" t="str">
        <f>IF(DataGoesHere!B1132="",IF(DD1133="Forecast",(Output!$E$47*IntermediateCalcs!DH1132)+((1-Output!$E$47)*IntermediateCalcs!DF1132),""),(Output!$E$47*IntermediateCalcs!DB1132)+((1-Output!$E$47)*IntermediateCalcs!DF1132))</f>
        <v/>
      </c>
      <c r="DG1133" s="19" t="str">
        <f>IF(DataGoesHere!B1132="",IF(DD1133="Forecast",(Output!$G$47*(IntermediateCalcs!DF1133-IntermediateCalcs!DF1132))+((1-Output!$G$47)*IntermediateCalcs!DG1132),""),(Output!$G$47*(IntermediateCalcs!DF1133-IntermediateCalcs!DF1132))+((1-Output!$G$47)*IntermediateCalcs!DG1132))</f>
        <v/>
      </c>
      <c r="DH1133" s="19" t="str">
        <f>IF(DataGoesHere!B1132="",IF(DD1133="Forecast",DF1133+DG1133,""),DF1133+DG1133)</f>
        <v/>
      </c>
      <c r="DI1133" s="274" t="str">
        <f>IF(DH1133="","",IF(IntermediateCalcs!$AO$9="Yes",IntermediateCalcs!DH1133*$CX1133,IntermediateCalcs!DH1133))</f>
        <v/>
      </c>
      <c r="DJ1133" s="250" t="str">
        <f>IF(DataGoesHere!$B1133="","",($CZ1133-DI1133))</f>
        <v/>
      </c>
      <c r="DK1133" s="250" t="str">
        <f>IF(DataGoesHere!$B1133="","",ABS($CZ1133-DI1133))</f>
        <v/>
      </c>
      <c r="DL1133" s="250" t="str">
        <f>IF(DataGoesHere!$B1133="","",DK1133^2)</f>
        <v/>
      </c>
      <c r="DM1133" s="249" t="str">
        <f>IF(DataGoesHere!$B1133="","",DK1133/$CZ1133)</f>
        <v/>
      </c>
      <c r="DN1133" s="250" t="str">
        <f>IF(DataGoesHere!$B1133="","",SUM(DJ$2:DJ1133)/AVERAGE(DK:DK))</f>
        <v/>
      </c>
      <c r="DP1133" s="19" t="str">
        <f>IF(DataGoesHere!B1133="",IF($DD1133="Forecast",(Output!E$48*IntermediateCalcs!CY1133)+Output!G$48,""),(Output!E$48*IntermediateCalcs!CY1133)+Output!G$48)</f>
        <v/>
      </c>
      <c r="DQ1133" s="274" t="str">
        <f>IF(DP1133="","",IF(IntermediateCalcs!$AO$9="Yes",IntermediateCalcs!DP1133*$CX1133,IntermediateCalcs!DP1133))</f>
        <v/>
      </c>
      <c r="DR1133" s="250" t="str">
        <f>IF(DataGoesHere!$B1133="","",($CZ1133-DQ1133))</f>
        <v/>
      </c>
      <c r="DS1133" s="250" t="str">
        <f>IF(DataGoesHere!$B1133="","",ABS($CZ1133-DQ1133))</f>
        <v/>
      </c>
      <c r="DT1133" s="250" t="str">
        <f>IF(DataGoesHere!$B1133="","",DS1133^2)</f>
        <v/>
      </c>
      <c r="DU1133" s="249" t="str">
        <f>IF(DataGoesHere!$B1133="","",DS1133/$CZ1133)</f>
        <v/>
      </c>
      <c r="DV1133" s="250" t="str">
        <f>IF(DataGoesHere!$B1133="","",SUM(DR$2:DR1133)/AVERAGE(DS:DS))</f>
        <v/>
      </c>
      <c r="DX1133" s="19" t="str">
        <f>IF(DataGoesHere!$B1132="","",(DB1127*(Output!$O$49/Output!$P$49))+(IntermediateCalcs!DB1128*(Output!$M$49/Output!$P$49))+(IntermediateCalcs!DB1129*(Output!$K$49/Output!$P$49))+(DB1130*(Output!$I$49/Output!$P$49))+(IntermediateCalcs!DB1131*(Output!$G$49/Output!$P$49))+(IntermediateCalcs!DB1132*(Output!$E$49/Output!$P$49)))</f>
        <v/>
      </c>
      <c r="DY1133" s="274" t="str">
        <f>IF(DX1133="","",IF(IntermediateCalcs!$AO$9="Yes",IntermediateCalcs!DX1133*$CX1133,IntermediateCalcs!DX1133))</f>
        <v/>
      </c>
      <c r="DZ1133" s="250" t="str">
        <f>IF(DataGoesHere!$B1133="","",($CZ1133-DY1133))</f>
        <v/>
      </c>
      <c r="EA1133" s="250" t="str">
        <f>IF(DataGoesHere!$B1133="","",ABS($CZ1133-DY1133))</f>
        <v/>
      </c>
      <c r="EB1133" s="250" t="str">
        <f>IF(DataGoesHere!$B1133="","",EA1133^2)</f>
        <v/>
      </c>
      <c r="EC1133" s="249" t="str">
        <f>IF(DataGoesHere!$B1133="","",EA1133/$CZ1133)</f>
        <v/>
      </c>
      <c r="ED1133" s="250" t="str">
        <f>IF(DataGoesHere!$B1133="","",SUM(DZ$2:DZ1133)/AVERAGE(EA:EA))</f>
        <v/>
      </c>
    </row>
    <row r="1134" spans="20:134" x14ac:dyDescent="0.2">
      <c r="T1134" s="240"/>
      <c r="U1134" s="86"/>
      <c r="V1134" s="86"/>
      <c r="W1134" s="86"/>
      <c r="X1134" s="245" t="str">
        <f>IF(DataGoesHere!$B1134="","",(DataGoesHere!$B1134/SUM(DataGoesHere!$B1130:'DataGoesHere'!$B1141)))</f>
        <v/>
      </c>
      <c r="Y1134" s="86"/>
      <c r="Z1134" s="86"/>
      <c r="AA1134" s="86"/>
      <c r="AB1134" s="86"/>
      <c r="AC1134" s="86"/>
      <c r="AD1134" s="86"/>
      <c r="AE1134" s="241"/>
      <c r="CV1134" s="310" t="str">
        <f>IF(DataGoesHere!B1134="","",DataGoesHere!A1134)</f>
        <v/>
      </c>
      <c r="CW1134" s="271">
        <f t="shared" ca="1" si="42"/>
        <v>5</v>
      </c>
      <c r="CX1134" s="272">
        <f t="shared" ca="1" si="43"/>
        <v>0.97875414397996308</v>
      </c>
      <c r="CY1134" s="266">
        <f>DataGoesHere!A1134</f>
        <v>1133</v>
      </c>
      <c r="CZ1134" s="19" t="str">
        <f>IF(DataGoesHere!B1134="","",DataGoesHere!B1134)</f>
        <v/>
      </c>
      <c r="DA1134" s="19" t="str">
        <f>IF(DataGoesHere!B1134="","",IF(AH$5="No",DataGoesHere!B1134,DataGoesHere!B1134-(AH$2*(DataGoesHere!A1134-1))))</f>
        <v/>
      </c>
      <c r="DB1134" s="19" t="str">
        <f>IF(DataGoesHere!B1134="","",IF(AO$9="No",DataGoesHere!B1134,DataGoesHere!B1134/CX1134))</f>
        <v/>
      </c>
      <c r="DC1134" s="19" t="str">
        <f>IF(DataGoesHere!B1134="","",IF(AO$9="No",DA1134,DA1134/CX1134))</f>
        <v/>
      </c>
      <c r="DD1134" s="293" t="str">
        <f>IF(CZ1134="",IF(COUNTIF(DD$2:DD1133,"Forecast")&lt;Output!E$43,"Forecast",""),"Actual")</f>
        <v/>
      </c>
      <c r="DF1134" s="19" t="str">
        <f>IF(DataGoesHere!B1133="",IF(DD1134="Forecast",(Output!$E$47*IntermediateCalcs!DH1133)+((1-Output!$E$47)*IntermediateCalcs!DF1133),""),(Output!$E$47*IntermediateCalcs!DB1133)+((1-Output!$E$47)*IntermediateCalcs!DF1133))</f>
        <v/>
      </c>
      <c r="DG1134" s="19" t="str">
        <f>IF(DataGoesHere!B1133="",IF(DD1134="Forecast",(Output!$G$47*(IntermediateCalcs!DF1134-IntermediateCalcs!DF1133))+((1-Output!$G$47)*IntermediateCalcs!DG1133),""),(Output!$G$47*(IntermediateCalcs!DF1134-IntermediateCalcs!DF1133))+((1-Output!$G$47)*IntermediateCalcs!DG1133))</f>
        <v/>
      </c>
      <c r="DH1134" s="19" t="str">
        <f>IF(DataGoesHere!B1133="",IF(DD1134="Forecast",DF1134+DG1134,""),DF1134+DG1134)</f>
        <v/>
      </c>
      <c r="DI1134" s="274" t="str">
        <f>IF(DH1134="","",IF(IntermediateCalcs!$AO$9="Yes",IntermediateCalcs!DH1134*$CX1134,IntermediateCalcs!DH1134))</f>
        <v/>
      </c>
      <c r="DJ1134" s="250" t="str">
        <f>IF(DataGoesHere!$B1134="","",($CZ1134-DI1134))</f>
        <v/>
      </c>
      <c r="DK1134" s="250" t="str">
        <f>IF(DataGoesHere!$B1134="","",ABS($CZ1134-DI1134))</f>
        <v/>
      </c>
      <c r="DL1134" s="250" t="str">
        <f>IF(DataGoesHere!$B1134="","",DK1134^2)</f>
        <v/>
      </c>
      <c r="DM1134" s="249" t="str">
        <f>IF(DataGoesHere!$B1134="","",DK1134/$CZ1134)</f>
        <v/>
      </c>
      <c r="DN1134" s="250" t="str">
        <f>IF(DataGoesHere!$B1134="","",SUM(DJ$2:DJ1134)/AVERAGE(DK:DK))</f>
        <v/>
      </c>
      <c r="DP1134" s="19" t="str">
        <f>IF(DataGoesHere!B1134="",IF($DD1134="Forecast",(Output!E$48*IntermediateCalcs!CY1134)+Output!G$48,""),(Output!E$48*IntermediateCalcs!CY1134)+Output!G$48)</f>
        <v/>
      </c>
      <c r="DQ1134" s="274" t="str">
        <f>IF(DP1134="","",IF(IntermediateCalcs!$AO$9="Yes",IntermediateCalcs!DP1134*$CX1134,IntermediateCalcs!DP1134))</f>
        <v/>
      </c>
      <c r="DR1134" s="250" t="str">
        <f>IF(DataGoesHere!$B1134="","",($CZ1134-DQ1134))</f>
        <v/>
      </c>
      <c r="DS1134" s="250" t="str">
        <f>IF(DataGoesHere!$B1134="","",ABS($CZ1134-DQ1134))</f>
        <v/>
      </c>
      <c r="DT1134" s="250" t="str">
        <f>IF(DataGoesHere!$B1134="","",DS1134^2)</f>
        <v/>
      </c>
      <c r="DU1134" s="249" t="str">
        <f>IF(DataGoesHere!$B1134="","",DS1134/$CZ1134)</f>
        <v/>
      </c>
      <c r="DV1134" s="250" t="str">
        <f>IF(DataGoesHere!$B1134="","",SUM(DR$2:DR1134)/AVERAGE(DS:DS))</f>
        <v/>
      </c>
      <c r="DX1134" s="19" t="str">
        <f>IF(DataGoesHere!$B1133="","",(DB1128*(Output!$O$49/Output!$P$49))+(IntermediateCalcs!DB1129*(Output!$M$49/Output!$P$49))+(IntermediateCalcs!DB1130*(Output!$K$49/Output!$P$49))+(DB1131*(Output!$I$49/Output!$P$49))+(IntermediateCalcs!DB1132*(Output!$G$49/Output!$P$49))+(IntermediateCalcs!DB1133*(Output!$E$49/Output!$P$49)))</f>
        <v/>
      </c>
      <c r="DY1134" s="274" t="str">
        <f>IF(DX1134="","",IF(IntermediateCalcs!$AO$9="Yes",IntermediateCalcs!DX1134*$CX1134,IntermediateCalcs!DX1134))</f>
        <v/>
      </c>
      <c r="DZ1134" s="250" t="str">
        <f>IF(DataGoesHere!$B1134="","",($CZ1134-DY1134))</f>
        <v/>
      </c>
      <c r="EA1134" s="250" t="str">
        <f>IF(DataGoesHere!$B1134="","",ABS($CZ1134-DY1134))</f>
        <v/>
      </c>
      <c r="EB1134" s="250" t="str">
        <f>IF(DataGoesHere!$B1134="","",EA1134^2)</f>
        <v/>
      </c>
      <c r="EC1134" s="249" t="str">
        <f>IF(DataGoesHere!$B1134="","",EA1134/$CZ1134)</f>
        <v/>
      </c>
      <c r="ED1134" s="250" t="str">
        <f>IF(DataGoesHere!$B1134="","",SUM(DZ$2:DZ1134)/AVERAGE(EA:EA))</f>
        <v/>
      </c>
    </row>
    <row r="1135" spans="20:134" x14ac:dyDescent="0.2">
      <c r="T1135" s="240"/>
      <c r="U1135" s="86"/>
      <c r="V1135" s="86"/>
      <c r="W1135" s="86"/>
      <c r="X1135" s="86"/>
      <c r="Y1135" s="245" t="str">
        <f>IF(DataGoesHere!$B1135="","",(DataGoesHere!$B1135/SUM(DataGoesHere!$B1130:'DataGoesHere'!$B1141)))</f>
        <v/>
      </c>
      <c r="Z1135" s="86"/>
      <c r="AA1135" s="86"/>
      <c r="AB1135" s="86"/>
      <c r="AC1135" s="86"/>
      <c r="AD1135" s="86"/>
      <c r="AE1135" s="241"/>
      <c r="CV1135" s="310" t="str">
        <f>IF(DataGoesHere!B1135="","",DataGoesHere!A1135)</f>
        <v/>
      </c>
      <c r="CW1135" s="271">
        <f t="shared" ca="1" si="42"/>
        <v>6</v>
      </c>
      <c r="CX1135" s="272">
        <f t="shared" ca="1" si="43"/>
        <v>1.0779088099730167</v>
      </c>
      <c r="CY1135" s="266">
        <f>DataGoesHere!A1135</f>
        <v>1134</v>
      </c>
      <c r="CZ1135" s="19" t="str">
        <f>IF(DataGoesHere!B1135="","",DataGoesHere!B1135)</f>
        <v/>
      </c>
      <c r="DA1135" s="19" t="str">
        <f>IF(DataGoesHere!B1135="","",IF(AH$5="No",DataGoesHere!B1135,DataGoesHere!B1135-(AH$2*(DataGoesHere!A1135-1))))</f>
        <v/>
      </c>
      <c r="DB1135" s="19" t="str">
        <f>IF(DataGoesHere!B1135="","",IF(AO$9="No",DataGoesHere!B1135,DataGoesHere!B1135/CX1135))</f>
        <v/>
      </c>
      <c r="DC1135" s="19" t="str">
        <f>IF(DataGoesHere!B1135="","",IF(AO$9="No",DA1135,DA1135/CX1135))</f>
        <v/>
      </c>
      <c r="DD1135" s="293" t="str">
        <f>IF(CZ1135="",IF(COUNTIF(DD$2:DD1134,"Forecast")&lt;Output!E$43,"Forecast",""),"Actual")</f>
        <v/>
      </c>
      <c r="DF1135" s="19" t="str">
        <f>IF(DataGoesHere!B1134="",IF(DD1135="Forecast",(Output!$E$47*IntermediateCalcs!DH1134)+((1-Output!$E$47)*IntermediateCalcs!DF1134),""),(Output!$E$47*IntermediateCalcs!DB1134)+((1-Output!$E$47)*IntermediateCalcs!DF1134))</f>
        <v/>
      </c>
      <c r="DG1135" s="19" t="str">
        <f>IF(DataGoesHere!B1134="",IF(DD1135="Forecast",(Output!$G$47*(IntermediateCalcs!DF1135-IntermediateCalcs!DF1134))+((1-Output!$G$47)*IntermediateCalcs!DG1134),""),(Output!$G$47*(IntermediateCalcs!DF1135-IntermediateCalcs!DF1134))+((1-Output!$G$47)*IntermediateCalcs!DG1134))</f>
        <v/>
      </c>
      <c r="DH1135" s="19" t="str">
        <f>IF(DataGoesHere!B1134="",IF(DD1135="Forecast",DF1135+DG1135,""),DF1135+DG1135)</f>
        <v/>
      </c>
      <c r="DI1135" s="274" t="str">
        <f>IF(DH1135="","",IF(IntermediateCalcs!$AO$9="Yes",IntermediateCalcs!DH1135*$CX1135,IntermediateCalcs!DH1135))</f>
        <v/>
      </c>
      <c r="DJ1135" s="250" t="str">
        <f>IF(DataGoesHere!$B1135="","",($CZ1135-DI1135))</f>
        <v/>
      </c>
      <c r="DK1135" s="250" t="str">
        <f>IF(DataGoesHere!$B1135="","",ABS($CZ1135-DI1135))</f>
        <v/>
      </c>
      <c r="DL1135" s="250" t="str">
        <f>IF(DataGoesHere!$B1135="","",DK1135^2)</f>
        <v/>
      </c>
      <c r="DM1135" s="249" t="str">
        <f>IF(DataGoesHere!$B1135="","",DK1135/$CZ1135)</f>
        <v/>
      </c>
      <c r="DN1135" s="250" t="str">
        <f>IF(DataGoesHere!$B1135="","",SUM(DJ$2:DJ1135)/AVERAGE(DK:DK))</f>
        <v/>
      </c>
      <c r="DP1135" s="19" t="str">
        <f>IF(DataGoesHere!B1135="",IF($DD1135="Forecast",(Output!E$48*IntermediateCalcs!CY1135)+Output!G$48,""),(Output!E$48*IntermediateCalcs!CY1135)+Output!G$48)</f>
        <v/>
      </c>
      <c r="DQ1135" s="274" t="str">
        <f>IF(DP1135="","",IF(IntermediateCalcs!$AO$9="Yes",IntermediateCalcs!DP1135*$CX1135,IntermediateCalcs!DP1135))</f>
        <v/>
      </c>
      <c r="DR1135" s="250" t="str">
        <f>IF(DataGoesHere!$B1135="","",($CZ1135-DQ1135))</f>
        <v/>
      </c>
      <c r="DS1135" s="250" t="str">
        <f>IF(DataGoesHere!$B1135="","",ABS($CZ1135-DQ1135))</f>
        <v/>
      </c>
      <c r="DT1135" s="250" t="str">
        <f>IF(DataGoesHere!$B1135="","",DS1135^2)</f>
        <v/>
      </c>
      <c r="DU1135" s="249" t="str">
        <f>IF(DataGoesHere!$B1135="","",DS1135/$CZ1135)</f>
        <v/>
      </c>
      <c r="DV1135" s="250" t="str">
        <f>IF(DataGoesHere!$B1135="","",SUM(DR$2:DR1135)/AVERAGE(DS:DS))</f>
        <v/>
      </c>
      <c r="DX1135" s="19" t="str">
        <f>IF(DataGoesHere!$B1134="","",(DB1129*(Output!$O$49/Output!$P$49))+(IntermediateCalcs!DB1130*(Output!$M$49/Output!$P$49))+(IntermediateCalcs!DB1131*(Output!$K$49/Output!$P$49))+(DB1132*(Output!$I$49/Output!$P$49))+(IntermediateCalcs!DB1133*(Output!$G$49/Output!$P$49))+(IntermediateCalcs!DB1134*(Output!$E$49/Output!$P$49)))</f>
        <v/>
      </c>
      <c r="DY1135" s="274" t="str">
        <f>IF(DX1135="","",IF(IntermediateCalcs!$AO$9="Yes",IntermediateCalcs!DX1135*$CX1135,IntermediateCalcs!DX1135))</f>
        <v/>
      </c>
      <c r="DZ1135" s="250" t="str">
        <f>IF(DataGoesHere!$B1135="","",($CZ1135-DY1135))</f>
        <v/>
      </c>
      <c r="EA1135" s="250" t="str">
        <f>IF(DataGoesHere!$B1135="","",ABS($CZ1135-DY1135))</f>
        <v/>
      </c>
      <c r="EB1135" s="250" t="str">
        <f>IF(DataGoesHere!$B1135="","",EA1135^2)</f>
        <v/>
      </c>
      <c r="EC1135" s="249" t="str">
        <f>IF(DataGoesHere!$B1135="","",EA1135/$CZ1135)</f>
        <v/>
      </c>
      <c r="ED1135" s="250" t="str">
        <f>IF(DataGoesHere!$B1135="","",SUM(DZ$2:DZ1135)/AVERAGE(EA:EA))</f>
        <v/>
      </c>
    </row>
    <row r="1136" spans="20:134" x14ac:dyDescent="0.2">
      <c r="T1136" s="240"/>
      <c r="U1136" s="86"/>
      <c r="V1136" s="86"/>
      <c r="W1136" s="86"/>
      <c r="X1136" s="86"/>
      <c r="Y1136" s="86"/>
      <c r="Z1136" s="245" t="str">
        <f>IF(DataGoesHere!$B1136="","",(DataGoesHere!$B1136/SUM(DataGoesHere!$B1130:'DataGoesHere'!$B1141)))</f>
        <v/>
      </c>
      <c r="AA1136" s="86"/>
      <c r="AB1136" s="86"/>
      <c r="AC1136" s="86"/>
      <c r="AD1136" s="86"/>
      <c r="AE1136" s="241"/>
      <c r="CV1136" s="310" t="str">
        <f>IF(DataGoesHere!B1136="","",DataGoesHere!A1136)</f>
        <v/>
      </c>
      <c r="CW1136" s="271">
        <f t="shared" ca="1" si="42"/>
        <v>7</v>
      </c>
      <c r="CX1136" s="272">
        <f t="shared" ca="1" si="43"/>
        <v>1.0265458156689093</v>
      </c>
      <c r="CY1136" s="266">
        <f>DataGoesHere!A1136</f>
        <v>1135</v>
      </c>
      <c r="CZ1136" s="19" t="str">
        <f>IF(DataGoesHere!B1136="","",DataGoesHere!B1136)</f>
        <v/>
      </c>
      <c r="DA1136" s="19" t="str">
        <f>IF(DataGoesHere!B1136="","",IF(AH$5="No",DataGoesHere!B1136,DataGoesHere!B1136-(AH$2*(DataGoesHere!A1136-1))))</f>
        <v/>
      </c>
      <c r="DB1136" s="19" t="str">
        <f>IF(DataGoesHere!B1136="","",IF(AO$9="No",DataGoesHere!B1136,DataGoesHere!B1136/CX1136))</f>
        <v/>
      </c>
      <c r="DC1136" s="19" t="str">
        <f>IF(DataGoesHere!B1136="","",IF(AO$9="No",DA1136,DA1136/CX1136))</f>
        <v/>
      </c>
      <c r="DD1136" s="293" t="str">
        <f>IF(CZ1136="",IF(COUNTIF(DD$2:DD1135,"Forecast")&lt;Output!E$43,"Forecast",""),"Actual")</f>
        <v/>
      </c>
      <c r="DF1136" s="19" t="str">
        <f>IF(DataGoesHere!B1135="",IF(DD1136="Forecast",(Output!$E$47*IntermediateCalcs!DH1135)+((1-Output!$E$47)*IntermediateCalcs!DF1135),""),(Output!$E$47*IntermediateCalcs!DB1135)+((1-Output!$E$47)*IntermediateCalcs!DF1135))</f>
        <v/>
      </c>
      <c r="DG1136" s="19" t="str">
        <f>IF(DataGoesHere!B1135="",IF(DD1136="Forecast",(Output!$G$47*(IntermediateCalcs!DF1136-IntermediateCalcs!DF1135))+((1-Output!$G$47)*IntermediateCalcs!DG1135),""),(Output!$G$47*(IntermediateCalcs!DF1136-IntermediateCalcs!DF1135))+((1-Output!$G$47)*IntermediateCalcs!DG1135))</f>
        <v/>
      </c>
      <c r="DH1136" s="19" t="str">
        <f>IF(DataGoesHere!B1135="",IF(DD1136="Forecast",DF1136+DG1136,""),DF1136+DG1136)</f>
        <v/>
      </c>
      <c r="DI1136" s="274" t="str">
        <f>IF(DH1136="","",IF(IntermediateCalcs!$AO$9="Yes",IntermediateCalcs!DH1136*$CX1136,IntermediateCalcs!DH1136))</f>
        <v/>
      </c>
      <c r="DJ1136" s="250" t="str">
        <f>IF(DataGoesHere!$B1136="","",($CZ1136-DI1136))</f>
        <v/>
      </c>
      <c r="DK1136" s="250" t="str">
        <f>IF(DataGoesHere!$B1136="","",ABS($CZ1136-DI1136))</f>
        <v/>
      </c>
      <c r="DL1136" s="250" t="str">
        <f>IF(DataGoesHere!$B1136="","",DK1136^2)</f>
        <v/>
      </c>
      <c r="DM1136" s="249" t="str">
        <f>IF(DataGoesHere!$B1136="","",DK1136/$CZ1136)</f>
        <v/>
      </c>
      <c r="DN1136" s="250" t="str">
        <f>IF(DataGoesHere!$B1136="","",SUM(DJ$2:DJ1136)/AVERAGE(DK:DK))</f>
        <v/>
      </c>
      <c r="DP1136" s="19" t="str">
        <f>IF(DataGoesHere!B1136="",IF($DD1136="Forecast",(Output!E$48*IntermediateCalcs!CY1136)+Output!G$48,""),(Output!E$48*IntermediateCalcs!CY1136)+Output!G$48)</f>
        <v/>
      </c>
      <c r="DQ1136" s="274" t="str">
        <f>IF(DP1136="","",IF(IntermediateCalcs!$AO$9="Yes",IntermediateCalcs!DP1136*$CX1136,IntermediateCalcs!DP1136))</f>
        <v/>
      </c>
      <c r="DR1136" s="250" t="str">
        <f>IF(DataGoesHere!$B1136="","",($CZ1136-DQ1136))</f>
        <v/>
      </c>
      <c r="DS1136" s="250" t="str">
        <f>IF(DataGoesHere!$B1136="","",ABS($CZ1136-DQ1136))</f>
        <v/>
      </c>
      <c r="DT1136" s="250" t="str">
        <f>IF(DataGoesHere!$B1136="","",DS1136^2)</f>
        <v/>
      </c>
      <c r="DU1136" s="249" t="str">
        <f>IF(DataGoesHere!$B1136="","",DS1136/$CZ1136)</f>
        <v/>
      </c>
      <c r="DV1136" s="250" t="str">
        <f>IF(DataGoesHere!$B1136="","",SUM(DR$2:DR1136)/AVERAGE(DS:DS))</f>
        <v/>
      </c>
      <c r="DX1136" s="19" t="str">
        <f>IF(DataGoesHere!$B1135="","",(DB1130*(Output!$O$49/Output!$P$49))+(IntermediateCalcs!DB1131*(Output!$M$49/Output!$P$49))+(IntermediateCalcs!DB1132*(Output!$K$49/Output!$P$49))+(DB1133*(Output!$I$49/Output!$P$49))+(IntermediateCalcs!DB1134*(Output!$G$49/Output!$P$49))+(IntermediateCalcs!DB1135*(Output!$E$49/Output!$P$49)))</f>
        <v/>
      </c>
      <c r="DY1136" s="274" t="str">
        <f>IF(DX1136="","",IF(IntermediateCalcs!$AO$9="Yes",IntermediateCalcs!DX1136*$CX1136,IntermediateCalcs!DX1136))</f>
        <v/>
      </c>
      <c r="DZ1136" s="250" t="str">
        <f>IF(DataGoesHere!$B1136="","",($CZ1136-DY1136))</f>
        <v/>
      </c>
      <c r="EA1136" s="250" t="str">
        <f>IF(DataGoesHere!$B1136="","",ABS($CZ1136-DY1136))</f>
        <v/>
      </c>
      <c r="EB1136" s="250" t="str">
        <f>IF(DataGoesHere!$B1136="","",EA1136^2)</f>
        <v/>
      </c>
      <c r="EC1136" s="249" t="str">
        <f>IF(DataGoesHere!$B1136="","",EA1136/$CZ1136)</f>
        <v/>
      </c>
      <c r="ED1136" s="250" t="str">
        <f>IF(DataGoesHere!$B1136="","",SUM(DZ$2:DZ1136)/AVERAGE(EA:EA))</f>
        <v/>
      </c>
    </row>
    <row r="1137" spans="20:134" x14ac:dyDescent="0.2">
      <c r="T1137" s="240"/>
      <c r="U1137" s="86"/>
      <c r="V1137" s="86"/>
      <c r="W1137" s="86"/>
      <c r="X1137" s="86"/>
      <c r="Y1137" s="86"/>
      <c r="Z1137" s="86"/>
      <c r="AA1137" s="245" t="str">
        <f>IF(DataGoesHere!$B1137="","",(DataGoesHere!$B1137/SUM(DataGoesHere!$B1130:'DataGoesHere'!$B1141)))</f>
        <v/>
      </c>
      <c r="AB1137" s="86"/>
      <c r="AC1137" s="86"/>
      <c r="AD1137" s="86"/>
      <c r="AE1137" s="241"/>
      <c r="CV1137" s="310" t="str">
        <f>IF(DataGoesHere!B1137="","",DataGoesHere!A1137)</f>
        <v/>
      </c>
      <c r="CW1137" s="271">
        <f t="shared" ca="1" si="42"/>
        <v>8</v>
      </c>
      <c r="CX1137" s="272">
        <f t="shared" ca="1" si="43"/>
        <v>1.0207492390681214</v>
      </c>
      <c r="CY1137" s="266">
        <f>DataGoesHere!A1137</f>
        <v>1136</v>
      </c>
      <c r="CZ1137" s="19" t="str">
        <f>IF(DataGoesHere!B1137="","",DataGoesHere!B1137)</f>
        <v/>
      </c>
      <c r="DA1137" s="19" t="str">
        <f>IF(DataGoesHere!B1137="","",IF(AH$5="No",DataGoesHere!B1137,DataGoesHere!B1137-(AH$2*(DataGoesHere!A1137-1))))</f>
        <v/>
      </c>
      <c r="DB1137" s="19" t="str">
        <f>IF(DataGoesHere!B1137="","",IF(AO$9="No",DataGoesHere!B1137,DataGoesHere!B1137/CX1137))</f>
        <v/>
      </c>
      <c r="DC1137" s="19" t="str">
        <f>IF(DataGoesHere!B1137="","",IF(AO$9="No",DA1137,DA1137/CX1137))</f>
        <v/>
      </c>
      <c r="DD1137" s="293" t="str">
        <f>IF(CZ1137="",IF(COUNTIF(DD$2:DD1136,"Forecast")&lt;Output!E$43,"Forecast",""),"Actual")</f>
        <v/>
      </c>
      <c r="DF1137" s="19" t="str">
        <f>IF(DataGoesHere!B1136="",IF(DD1137="Forecast",(Output!$E$47*IntermediateCalcs!DH1136)+((1-Output!$E$47)*IntermediateCalcs!DF1136),""),(Output!$E$47*IntermediateCalcs!DB1136)+((1-Output!$E$47)*IntermediateCalcs!DF1136))</f>
        <v/>
      </c>
      <c r="DG1137" s="19" t="str">
        <f>IF(DataGoesHere!B1136="",IF(DD1137="Forecast",(Output!$G$47*(IntermediateCalcs!DF1137-IntermediateCalcs!DF1136))+((1-Output!$G$47)*IntermediateCalcs!DG1136),""),(Output!$G$47*(IntermediateCalcs!DF1137-IntermediateCalcs!DF1136))+((1-Output!$G$47)*IntermediateCalcs!DG1136))</f>
        <v/>
      </c>
      <c r="DH1137" s="19" t="str">
        <f>IF(DataGoesHere!B1136="",IF(DD1137="Forecast",DF1137+DG1137,""),DF1137+DG1137)</f>
        <v/>
      </c>
      <c r="DI1137" s="274" t="str">
        <f>IF(DH1137="","",IF(IntermediateCalcs!$AO$9="Yes",IntermediateCalcs!DH1137*$CX1137,IntermediateCalcs!DH1137))</f>
        <v/>
      </c>
      <c r="DJ1137" s="250" t="str">
        <f>IF(DataGoesHere!$B1137="","",($CZ1137-DI1137))</f>
        <v/>
      </c>
      <c r="DK1137" s="250" t="str">
        <f>IF(DataGoesHere!$B1137="","",ABS($CZ1137-DI1137))</f>
        <v/>
      </c>
      <c r="DL1137" s="250" t="str">
        <f>IF(DataGoesHere!$B1137="","",DK1137^2)</f>
        <v/>
      </c>
      <c r="DM1137" s="249" t="str">
        <f>IF(DataGoesHere!$B1137="","",DK1137/$CZ1137)</f>
        <v/>
      </c>
      <c r="DN1137" s="250" t="str">
        <f>IF(DataGoesHere!$B1137="","",SUM(DJ$2:DJ1137)/AVERAGE(DK:DK))</f>
        <v/>
      </c>
      <c r="DP1137" s="19" t="str">
        <f>IF(DataGoesHere!B1137="",IF($DD1137="Forecast",(Output!E$48*IntermediateCalcs!CY1137)+Output!G$48,""),(Output!E$48*IntermediateCalcs!CY1137)+Output!G$48)</f>
        <v/>
      </c>
      <c r="DQ1137" s="274" t="str">
        <f>IF(DP1137="","",IF(IntermediateCalcs!$AO$9="Yes",IntermediateCalcs!DP1137*$CX1137,IntermediateCalcs!DP1137))</f>
        <v/>
      </c>
      <c r="DR1137" s="250" t="str">
        <f>IF(DataGoesHere!$B1137="","",($CZ1137-DQ1137))</f>
        <v/>
      </c>
      <c r="DS1137" s="250" t="str">
        <f>IF(DataGoesHere!$B1137="","",ABS($CZ1137-DQ1137))</f>
        <v/>
      </c>
      <c r="DT1137" s="250" t="str">
        <f>IF(DataGoesHere!$B1137="","",DS1137^2)</f>
        <v/>
      </c>
      <c r="DU1137" s="249" t="str">
        <f>IF(DataGoesHere!$B1137="","",DS1137/$CZ1137)</f>
        <v/>
      </c>
      <c r="DV1137" s="250" t="str">
        <f>IF(DataGoesHere!$B1137="","",SUM(DR$2:DR1137)/AVERAGE(DS:DS))</f>
        <v/>
      </c>
      <c r="DX1137" s="19" t="str">
        <f>IF(DataGoesHere!$B1136="","",(DB1131*(Output!$O$49/Output!$P$49))+(IntermediateCalcs!DB1132*(Output!$M$49/Output!$P$49))+(IntermediateCalcs!DB1133*(Output!$K$49/Output!$P$49))+(DB1134*(Output!$I$49/Output!$P$49))+(IntermediateCalcs!DB1135*(Output!$G$49/Output!$P$49))+(IntermediateCalcs!DB1136*(Output!$E$49/Output!$P$49)))</f>
        <v/>
      </c>
      <c r="DY1137" s="274" t="str">
        <f>IF(DX1137="","",IF(IntermediateCalcs!$AO$9="Yes",IntermediateCalcs!DX1137*$CX1137,IntermediateCalcs!DX1137))</f>
        <v/>
      </c>
      <c r="DZ1137" s="250" t="str">
        <f>IF(DataGoesHere!$B1137="","",($CZ1137-DY1137))</f>
        <v/>
      </c>
      <c r="EA1137" s="250" t="str">
        <f>IF(DataGoesHere!$B1137="","",ABS($CZ1137-DY1137))</f>
        <v/>
      </c>
      <c r="EB1137" s="250" t="str">
        <f>IF(DataGoesHere!$B1137="","",EA1137^2)</f>
        <v/>
      </c>
      <c r="EC1137" s="249" t="str">
        <f>IF(DataGoesHere!$B1137="","",EA1137/$CZ1137)</f>
        <v/>
      </c>
      <c r="ED1137" s="250" t="str">
        <f>IF(DataGoesHere!$B1137="","",SUM(DZ$2:DZ1137)/AVERAGE(EA:EA))</f>
        <v/>
      </c>
    </row>
    <row r="1138" spans="20:134" x14ac:dyDescent="0.2">
      <c r="T1138" s="240"/>
      <c r="U1138" s="86"/>
      <c r="V1138" s="86"/>
      <c r="W1138" s="86"/>
      <c r="X1138" s="86"/>
      <c r="Y1138" s="86"/>
      <c r="Z1138" s="86"/>
      <c r="AA1138" s="86"/>
      <c r="AB1138" s="245" t="str">
        <f>IF(DataGoesHere!$B1138="","",(DataGoesHere!$B1138/SUM(DataGoesHere!$B1130:'DataGoesHere'!$B1141)))</f>
        <v/>
      </c>
      <c r="AC1138" s="86"/>
      <c r="AD1138" s="86"/>
      <c r="AE1138" s="241"/>
      <c r="CV1138" s="310" t="str">
        <f>IF(DataGoesHere!B1138="","",DataGoesHere!A1138)</f>
        <v/>
      </c>
      <c r="CW1138" s="271">
        <f t="shared" ca="1" si="42"/>
        <v>9</v>
      </c>
      <c r="CX1138" s="272">
        <f t="shared" ca="1" si="43"/>
        <v>1.0625330005567626</v>
      </c>
      <c r="CY1138" s="266">
        <f>DataGoesHere!A1138</f>
        <v>1137</v>
      </c>
      <c r="CZ1138" s="19" t="str">
        <f>IF(DataGoesHere!B1138="","",DataGoesHere!B1138)</f>
        <v/>
      </c>
      <c r="DA1138" s="19" t="str">
        <f>IF(DataGoesHere!B1138="","",IF(AH$5="No",DataGoesHere!B1138,DataGoesHere!B1138-(AH$2*(DataGoesHere!A1138-1))))</f>
        <v/>
      </c>
      <c r="DB1138" s="19" t="str">
        <f>IF(DataGoesHere!B1138="","",IF(AO$9="No",DataGoesHere!B1138,DataGoesHere!B1138/CX1138))</f>
        <v/>
      </c>
      <c r="DC1138" s="19" t="str">
        <f>IF(DataGoesHere!B1138="","",IF(AO$9="No",DA1138,DA1138/CX1138))</f>
        <v/>
      </c>
      <c r="DD1138" s="293" t="str">
        <f>IF(CZ1138="",IF(COUNTIF(DD$2:DD1137,"Forecast")&lt;Output!E$43,"Forecast",""),"Actual")</f>
        <v/>
      </c>
      <c r="DF1138" s="19" t="str">
        <f>IF(DataGoesHere!B1137="",IF(DD1138="Forecast",(Output!$E$47*IntermediateCalcs!DH1137)+((1-Output!$E$47)*IntermediateCalcs!DF1137),""),(Output!$E$47*IntermediateCalcs!DB1137)+((1-Output!$E$47)*IntermediateCalcs!DF1137))</f>
        <v/>
      </c>
      <c r="DG1138" s="19" t="str">
        <f>IF(DataGoesHere!B1137="",IF(DD1138="Forecast",(Output!$G$47*(IntermediateCalcs!DF1138-IntermediateCalcs!DF1137))+((1-Output!$G$47)*IntermediateCalcs!DG1137),""),(Output!$G$47*(IntermediateCalcs!DF1138-IntermediateCalcs!DF1137))+((1-Output!$G$47)*IntermediateCalcs!DG1137))</f>
        <v/>
      </c>
      <c r="DH1138" s="19" t="str">
        <f>IF(DataGoesHere!B1137="",IF(DD1138="Forecast",DF1138+DG1138,""),DF1138+DG1138)</f>
        <v/>
      </c>
      <c r="DI1138" s="274" t="str">
        <f>IF(DH1138="","",IF(IntermediateCalcs!$AO$9="Yes",IntermediateCalcs!DH1138*$CX1138,IntermediateCalcs!DH1138))</f>
        <v/>
      </c>
      <c r="DJ1138" s="250" t="str">
        <f>IF(DataGoesHere!$B1138="","",($CZ1138-DI1138))</f>
        <v/>
      </c>
      <c r="DK1138" s="250" t="str">
        <f>IF(DataGoesHere!$B1138="","",ABS($CZ1138-DI1138))</f>
        <v/>
      </c>
      <c r="DL1138" s="250" t="str">
        <f>IF(DataGoesHere!$B1138="","",DK1138^2)</f>
        <v/>
      </c>
      <c r="DM1138" s="249" t="str">
        <f>IF(DataGoesHere!$B1138="","",DK1138/$CZ1138)</f>
        <v/>
      </c>
      <c r="DN1138" s="250" t="str">
        <f>IF(DataGoesHere!$B1138="","",SUM(DJ$2:DJ1138)/AVERAGE(DK:DK))</f>
        <v/>
      </c>
      <c r="DP1138" s="19" t="str">
        <f>IF(DataGoesHere!B1138="",IF($DD1138="Forecast",(Output!E$48*IntermediateCalcs!CY1138)+Output!G$48,""),(Output!E$48*IntermediateCalcs!CY1138)+Output!G$48)</f>
        <v/>
      </c>
      <c r="DQ1138" s="274" t="str">
        <f>IF(DP1138="","",IF(IntermediateCalcs!$AO$9="Yes",IntermediateCalcs!DP1138*$CX1138,IntermediateCalcs!DP1138))</f>
        <v/>
      </c>
      <c r="DR1138" s="250" t="str">
        <f>IF(DataGoesHere!$B1138="","",($CZ1138-DQ1138))</f>
        <v/>
      </c>
      <c r="DS1138" s="250" t="str">
        <f>IF(DataGoesHere!$B1138="","",ABS($CZ1138-DQ1138))</f>
        <v/>
      </c>
      <c r="DT1138" s="250" t="str">
        <f>IF(DataGoesHere!$B1138="","",DS1138^2)</f>
        <v/>
      </c>
      <c r="DU1138" s="249" t="str">
        <f>IF(DataGoesHere!$B1138="","",DS1138/$CZ1138)</f>
        <v/>
      </c>
      <c r="DV1138" s="250" t="str">
        <f>IF(DataGoesHere!$B1138="","",SUM(DR$2:DR1138)/AVERAGE(DS:DS))</f>
        <v/>
      </c>
      <c r="DX1138" s="19" t="str">
        <f>IF(DataGoesHere!$B1137="","",(DB1132*(Output!$O$49/Output!$P$49))+(IntermediateCalcs!DB1133*(Output!$M$49/Output!$P$49))+(IntermediateCalcs!DB1134*(Output!$K$49/Output!$P$49))+(DB1135*(Output!$I$49/Output!$P$49))+(IntermediateCalcs!DB1136*(Output!$G$49/Output!$P$49))+(IntermediateCalcs!DB1137*(Output!$E$49/Output!$P$49)))</f>
        <v/>
      </c>
      <c r="DY1138" s="274" t="str">
        <f>IF(DX1138="","",IF(IntermediateCalcs!$AO$9="Yes",IntermediateCalcs!DX1138*$CX1138,IntermediateCalcs!DX1138))</f>
        <v/>
      </c>
      <c r="DZ1138" s="250" t="str">
        <f>IF(DataGoesHere!$B1138="","",($CZ1138-DY1138))</f>
        <v/>
      </c>
      <c r="EA1138" s="250" t="str">
        <f>IF(DataGoesHere!$B1138="","",ABS($CZ1138-DY1138))</f>
        <v/>
      </c>
      <c r="EB1138" s="250" t="str">
        <f>IF(DataGoesHere!$B1138="","",EA1138^2)</f>
        <v/>
      </c>
      <c r="EC1138" s="249" t="str">
        <f>IF(DataGoesHere!$B1138="","",EA1138/$CZ1138)</f>
        <v/>
      </c>
      <c r="ED1138" s="250" t="str">
        <f>IF(DataGoesHere!$B1138="","",SUM(DZ$2:DZ1138)/AVERAGE(EA:EA))</f>
        <v/>
      </c>
    </row>
    <row r="1139" spans="20:134" x14ac:dyDescent="0.2">
      <c r="T1139" s="240"/>
      <c r="U1139" s="86"/>
      <c r="V1139" s="86"/>
      <c r="W1139" s="86"/>
      <c r="X1139" s="86"/>
      <c r="Y1139" s="86"/>
      <c r="Z1139" s="86"/>
      <c r="AA1139" s="86"/>
      <c r="AB1139" s="86"/>
      <c r="AC1139" s="245" t="str">
        <f>IF(DataGoesHere!$B1139="","",(DataGoesHere!$B1139/SUM(DataGoesHere!$B1130:'DataGoesHere'!$B1141)))</f>
        <v/>
      </c>
      <c r="AD1139" s="86"/>
      <c r="AE1139" s="241"/>
      <c r="CV1139" s="310" t="str">
        <f>IF(DataGoesHere!B1139="","",DataGoesHere!A1139)</f>
        <v/>
      </c>
      <c r="CW1139" s="271">
        <f t="shared" ca="1" si="42"/>
        <v>10</v>
      </c>
      <c r="CX1139" s="272">
        <f t="shared" ca="1" si="43"/>
        <v>0.92557634012077306</v>
      </c>
      <c r="CY1139" s="266">
        <f>DataGoesHere!A1139</f>
        <v>1138</v>
      </c>
      <c r="CZ1139" s="19" t="str">
        <f>IF(DataGoesHere!B1139="","",DataGoesHere!B1139)</f>
        <v/>
      </c>
      <c r="DA1139" s="19" t="str">
        <f>IF(DataGoesHere!B1139="","",IF(AH$5="No",DataGoesHere!B1139,DataGoesHere!B1139-(AH$2*(DataGoesHere!A1139-1))))</f>
        <v/>
      </c>
      <c r="DB1139" s="19" t="str">
        <f>IF(DataGoesHere!B1139="","",IF(AO$9="No",DataGoesHere!B1139,DataGoesHere!B1139/CX1139))</f>
        <v/>
      </c>
      <c r="DC1139" s="19" t="str">
        <f>IF(DataGoesHere!B1139="","",IF(AO$9="No",DA1139,DA1139/CX1139))</f>
        <v/>
      </c>
      <c r="DD1139" s="293" t="str">
        <f>IF(CZ1139="",IF(COUNTIF(DD$2:DD1138,"Forecast")&lt;Output!E$43,"Forecast",""),"Actual")</f>
        <v/>
      </c>
      <c r="DF1139" s="19" t="str">
        <f>IF(DataGoesHere!B1138="",IF(DD1139="Forecast",(Output!$E$47*IntermediateCalcs!DH1138)+((1-Output!$E$47)*IntermediateCalcs!DF1138),""),(Output!$E$47*IntermediateCalcs!DB1138)+((1-Output!$E$47)*IntermediateCalcs!DF1138))</f>
        <v/>
      </c>
      <c r="DG1139" s="19" t="str">
        <f>IF(DataGoesHere!B1138="",IF(DD1139="Forecast",(Output!$G$47*(IntermediateCalcs!DF1139-IntermediateCalcs!DF1138))+((1-Output!$G$47)*IntermediateCalcs!DG1138),""),(Output!$G$47*(IntermediateCalcs!DF1139-IntermediateCalcs!DF1138))+((1-Output!$G$47)*IntermediateCalcs!DG1138))</f>
        <v/>
      </c>
      <c r="DH1139" s="19" t="str">
        <f>IF(DataGoesHere!B1138="",IF(DD1139="Forecast",DF1139+DG1139,""),DF1139+DG1139)</f>
        <v/>
      </c>
      <c r="DI1139" s="274" t="str">
        <f>IF(DH1139="","",IF(IntermediateCalcs!$AO$9="Yes",IntermediateCalcs!DH1139*$CX1139,IntermediateCalcs!DH1139))</f>
        <v/>
      </c>
      <c r="DJ1139" s="250" t="str">
        <f>IF(DataGoesHere!$B1139="","",($CZ1139-DI1139))</f>
        <v/>
      </c>
      <c r="DK1139" s="250" t="str">
        <f>IF(DataGoesHere!$B1139="","",ABS($CZ1139-DI1139))</f>
        <v/>
      </c>
      <c r="DL1139" s="250" t="str">
        <f>IF(DataGoesHere!$B1139="","",DK1139^2)</f>
        <v/>
      </c>
      <c r="DM1139" s="249" t="str">
        <f>IF(DataGoesHere!$B1139="","",DK1139/$CZ1139)</f>
        <v/>
      </c>
      <c r="DN1139" s="250" t="str">
        <f>IF(DataGoesHere!$B1139="","",SUM(DJ$2:DJ1139)/AVERAGE(DK:DK))</f>
        <v/>
      </c>
      <c r="DP1139" s="19" t="str">
        <f>IF(DataGoesHere!B1139="",IF($DD1139="Forecast",(Output!E$48*IntermediateCalcs!CY1139)+Output!G$48,""),(Output!E$48*IntermediateCalcs!CY1139)+Output!G$48)</f>
        <v/>
      </c>
      <c r="DQ1139" s="274" t="str">
        <f>IF(DP1139="","",IF(IntermediateCalcs!$AO$9="Yes",IntermediateCalcs!DP1139*$CX1139,IntermediateCalcs!DP1139))</f>
        <v/>
      </c>
      <c r="DR1139" s="250" t="str">
        <f>IF(DataGoesHere!$B1139="","",($CZ1139-DQ1139))</f>
        <v/>
      </c>
      <c r="DS1139" s="250" t="str">
        <f>IF(DataGoesHere!$B1139="","",ABS($CZ1139-DQ1139))</f>
        <v/>
      </c>
      <c r="DT1139" s="250" t="str">
        <f>IF(DataGoesHere!$B1139="","",DS1139^2)</f>
        <v/>
      </c>
      <c r="DU1139" s="249" t="str">
        <f>IF(DataGoesHere!$B1139="","",DS1139/$CZ1139)</f>
        <v/>
      </c>
      <c r="DV1139" s="250" t="str">
        <f>IF(DataGoesHere!$B1139="","",SUM(DR$2:DR1139)/AVERAGE(DS:DS))</f>
        <v/>
      </c>
      <c r="DX1139" s="19" t="str">
        <f>IF(DataGoesHere!$B1138="","",(DB1133*(Output!$O$49/Output!$P$49))+(IntermediateCalcs!DB1134*(Output!$M$49/Output!$P$49))+(IntermediateCalcs!DB1135*(Output!$K$49/Output!$P$49))+(DB1136*(Output!$I$49/Output!$P$49))+(IntermediateCalcs!DB1137*(Output!$G$49/Output!$P$49))+(IntermediateCalcs!DB1138*(Output!$E$49/Output!$P$49)))</f>
        <v/>
      </c>
      <c r="DY1139" s="274" t="str">
        <f>IF(DX1139="","",IF(IntermediateCalcs!$AO$9="Yes",IntermediateCalcs!DX1139*$CX1139,IntermediateCalcs!DX1139))</f>
        <v/>
      </c>
      <c r="DZ1139" s="250" t="str">
        <f>IF(DataGoesHere!$B1139="","",($CZ1139-DY1139))</f>
        <v/>
      </c>
      <c r="EA1139" s="250" t="str">
        <f>IF(DataGoesHere!$B1139="","",ABS($CZ1139-DY1139))</f>
        <v/>
      </c>
      <c r="EB1139" s="250" t="str">
        <f>IF(DataGoesHere!$B1139="","",EA1139^2)</f>
        <v/>
      </c>
      <c r="EC1139" s="249" t="str">
        <f>IF(DataGoesHere!$B1139="","",EA1139/$CZ1139)</f>
        <v/>
      </c>
      <c r="ED1139" s="250" t="str">
        <f>IF(DataGoesHere!$B1139="","",SUM(DZ$2:DZ1139)/AVERAGE(EA:EA))</f>
        <v/>
      </c>
    </row>
    <row r="1140" spans="20:134" x14ac:dyDescent="0.2">
      <c r="T1140" s="240"/>
      <c r="U1140" s="86"/>
      <c r="V1140" s="86"/>
      <c r="W1140" s="86"/>
      <c r="X1140" s="86"/>
      <c r="Y1140" s="86"/>
      <c r="Z1140" s="86"/>
      <c r="AA1140" s="86"/>
      <c r="AB1140" s="86"/>
      <c r="AC1140" s="86"/>
      <c r="AD1140" s="245" t="str">
        <f>IF(DataGoesHere!$B1140="","",(DataGoesHere!$B1140/SUM(DataGoesHere!$B1130:'DataGoesHere'!$B1141)))</f>
        <v/>
      </c>
      <c r="AE1140" s="241"/>
      <c r="CV1140" s="310" t="str">
        <f>IF(DataGoesHere!B1140="","",DataGoesHere!A1140)</f>
        <v/>
      </c>
      <c r="CW1140" s="271">
        <f t="shared" ca="1" si="42"/>
        <v>11</v>
      </c>
      <c r="CX1140" s="272">
        <f t="shared" ca="1" si="43"/>
        <v>0.97463169608807265</v>
      </c>
      <c r="CY1140" s="266">
        <f>DataGoesHere!A1140</f>
        <v>1139</v>
      </c>
      <c r="CZ1140" s="19" t="str">
        <f>IF(DataGoesHere!B1140="","",DataGoesHere!B1140)</f>
        <v/>
      </c>
      <c r="DA1140" s="19" t="str">
        <f>IF(DataGoesHere!B1140="","",IF(AH$5="No",DataGoesHere!B1140,DataGoesHere!B1140-(AH$2*(DataGoesHere!A1140-1))))</f>
        <v/>
      </c>
      <c r="DB1140" s="19" t="str">
        <f>IF(DataGoesHere!B1140="","",IF(AO$9="No",DataGoesHere!B1140,DataGoesHere!B1140/CX1140))</f>
        <v/>
      </c>
      <c r="DC1140" s="19" t="str">
        <f>IF(DataGoesHere!B1140="","",IF(AO$9="No",DA1140,DA1140/CX1140))</f>
        <v/>
      </c>
      <c r="DD1140" s="293" t="str">
        <f>IF(CZ1140="",IF(COUNTIF(DD$2:DD1139,"Forecast")&lt;Output!E$43,"Forecast",""),"Actual")</f>
        <v/>
      </c>
      <c r="DF1140" s="19" t="str">
        <f>IF(DataGoesHere!B1139="",IF(DD1140="Forecast",(Output!$E$47*IntermediateCalcs!DH1139)+((1-Output!$E$47)*IntermediateCalcs!DF1139),""),(Output!$E$47*IntermediateCalcs!DB1139)+((1-Output!$E$47)*IntermediateCalcs!DF1139))</f>
        <v/>
      </c>
      <c r="DG1140" s="19" t="str">
        <f>IF(DataGoesHere!B1139="",IF(DD1140="Forecast",(Output!$G$47*(IntermediateCalcs!DF1140-IntermediateCalcs!DF1139))+((1-Output!$G$47)*IntermediateCalcs!DG1139),""),(Output!$G$47*(IntermediateCalcs!DF1140-IntermediateCalcs!DF1139))+((1-Output!$G$47)*IntermediateCalcs!DG1139))</f>
        <v/>
      </c>
      <c r="DH1140" s="19" t="str">
        <f>IF(DataGoesHere!B1139="",IF(DD1140="Forecast",DF1140+DG1140,""),DF1140+DG1140)</f>
        <v/>
      </c>
      <c r="DI1140" s="274" t="str">
        <f>IF(DH1140="","",IF(IntermediateCalcs!$AO$9="Yes",IntermediateCalcs!DH1140*$CX1140,IntermediateCalcs!DH1140))</f>
        <v/>
      </c>
      <c r="DJ1140" s="250" t="str">
        <f>IF(DataGoesHere!$B1140="","",($CZ1140-DI1140))</f>
        <v/>
      </c>
      <c r="DK1140" s="250" t="str">
        <f>IF(DataGoesHere!$B1140="","",ABS($CZ1140-DI1140))</f>
        <v/>
      </c>
      <c r="DL1140" s="250" t="str">
        <f>IF(DataGoesHere!$B1140="","",DK1140^2)</f>
        <v/>
      </c>
      <c r="DM1140" s="249" t="str">
        <f>IF(DataGoesHere!$B1140="","",DK1140/$CZ1140)</f>
        <v/>
      </c>
      <c r="DN1140" s="250" t="str">
        <f>IF(DataGoesHere!$B1140="","",SUM(DJ$2:DJ1140)/AVERAGE(DK:DK))</f>
        <v/>
      </c>
      <c r="DP1140" s="19" t="str">
        <f>IF(DataGoesHere!B1140="",IF($DD1140="Forecast",(Output!E$48*IntermediateCalcs!CY1140)+Output!G$48,""),(Output!E$48*IntermediateCalcs!CY1140)+Output!G$48)</f>
        <v/>
      </c>
      <c r="DQ1140" s="274" t="str">
        <f>IF(DP1140="","",IF(IntermediateCalcs!$AO$9="Yes",IntermediateCalcs!DP1140*$CX1140,IntermediateCalcs!DP1140))</f>
        <v/>
      </c>
      <c r="DR1140" s="250" t="str">
        <f>IF(DataGoesHere!$B1140="","",($CZ1140-DQ1140))</f>
        <v/>
      </c>
      <c r="DS1140" s="250" t="str">
        <f>IF(DataGoesHere!$B1140="","",ABS($CZ1140-DQ1140))</f>
        <v/>
      </c>
      <c r="DT1140" s="250" t="str">
        <f>IF(DataGoesHere!$B1140="","",DS1140^2)</f>
        <v/>
      </c>
      <c r="DU1140" s="249" t="str">
        <f>IF(DataGoesHere!$B1140="","",DS1140/$CZ1140)</f>
        <v/>
      </c>
      <c r="DV1140" s="250" t="str">
        <f>IF(DataGoesHere!$B1140="","",SUM(DR$2:DR1140)/AVERAGE(DS:DS))</f>
        <v/>
      </c>
      <c r="DX1140" s="19" t="str">
        <f>IF(DataGoesHere!$B1139="","",(DB1134*(Output!$O$49/Output!$P$49))+(IntermediateCalcs!DB1135*(Output!$M$49/Output!$P$49))+(IntermediateCalcs!DB1136*(Output!$K$49/Output!$P$49))+(DB1137*(Output!$I$49/Output!$P$49))+(IntermediateCalcs!DB1138*(Output!$G$49/Output!$P$49))+(IntermediateCalcs!DB1139*(Output!$E$49/Output!$P$49)))</f>
        <v/>
      </c>
      <c r="DY1140" s="274" t="str">
        <f>IF(DX1140="","",IF(IntermediateCalcs!$AO$9="Yes",IntermediateCalcs!DX1140*$CX1140,IntermediateCalcs!DX1140))</f>
        <v/>
      </c>
      <c r="DZ1140" s="250" t="str">
        <f>IF(DataGoesHere!$B1140="","",($CZ1140-DY1140))</f>
        <v/>
      </c>
      <c r="EA1140" s="250" t="str">
        <f>IF(DataGoesHere!$B1140="","",ABS($CZ1140-DY1140))</f>
        <v/>
      </c>
      <c r="EB1140" s="250" t="str">
        <f>IF(DataGoesHere!$B1140="","",EA1140^2)</f>
        <v/>
      </c>
      <c r="EC1140" s="249" t="str">
        <f>IF(DataGoesHere!$B1140="","",EA1140/$CZ1140)</f>
        <v/>
      </c>
      <c r="ED1140" s="250" t="str">
        <f>IF(DataGoesHere!$B1140="","",SUM(DZ$2:DZ1140)/AVERAGE(EA:EA))</f>
        <v/>
      </c>
    </row>
    <row r="1141" spans="20:134" x14ac:dyDescent="0.2">
      <c r="T1141" s="242"/>
      <c r="U1141" s="243"/>
      <c r="V1141" s="243"/>
      <c r="W1141" s="243"/>
      <c r="X1141" s="243"/>
      <c r="Y1141" s="243"/>
      <c r="Z1141" s="243"/>
      <c r="AA1141" s="243"/>
      <c r="AB1141" s="243"/>
      <c r="AC1141" s="243"/>
      <c r="AD1141" s="243"/>
      <c r="AE1141" s="246" t="str">
        <f>IF(DataGoesHere!$B1141="","",(DataGoesHere!$B1141/SUM(DataGoesHere!$B1130:'DataGoesHere'!$B1141)))</f>
        <v/>
      </c>
      <c r="CV1141" s="310" t="str">
        <f>IF(DataGoesHere!B1141="","",DataGoesHere!A1141)</f>
        <v/>
      </c>
      <c r="CW1141" s="271">
        <f t="shared" ca="1" si="42"/>
        <v>12</v>
      </c>
      <c r="CX1141" s="272">
        <f t="shared" ca="1" si="43"/>
        <v>1.0054005237672714</v>
      </c>
      <c r="CY1141" s="266">
        <f>DataGoesHere!A1141</f>
        <v>1140</v>
      </c>
      <c r="CZ1141" s="19" t="str">
        <f>IF(DataGoesHere!B1141="","",DataGoesHere!B1141)</f>
        <v/>
      </c>
      <c r="DA1141" s="19" t="str">
        <f>IF(DataGoesHere!B1141="","",IF(AH$5="No",DataGoesHere!B1141,DataGoesHere!B1141-(AH$2*(DataGoesHere!A1141-1))))</f>
        <v/>
      </c>
      <c r="DB1141" s="19" t="str">
        <f>IF(DataGoesHere!B1141="","",IF(AO$9="No",DataGoesHere!B1141,DataGoesHere!B1141/CX1141))</f>
        <v/>
      </c>
      <c r="DC1141" s="19" t="str">
        <f>IF(DataGoesHere!B1141="","",IF(AO$9="No",DA1141,DA1141/CX1141))</f>
        <v/>
      </c>
      <c r="DD1141" s="293" t="str">
        <f>IF(CZ1141="",IF(COUNTIF(DD$2:DD1140,"Forecast")&lt;Output!E$43,"Forecast",""),"Actual")</f>
        <v/>
      </c>
      <c r="DF1141" s="19" t="str">
        <f>IF(DataGoesHere!B1140="",IF(DD1141="Forecast",(Output!$E$47*IntermediateCalcs!DH1140)+((1-Output!$E$47)*IntermediateCalcs!DF1140),""),(Output!$E$47*IntermediateCalcs!DB1140)+((1-Output!$E$47)*IntermediateCalcs!DF1140))</f>
        <v/>
      </c>
      <c r="DG1141" s="19" t="str">
        <f>IF(DataGoesHere!B1140="",IF(DD1141="Forecast",(Output!$G$47*(IntermediateCalcs!DF1141-IntermediateCalcs!DF1140))+((1-Output!$G$47)*IntermediateCalcs!DG1140),""),(Output!$G$47*(IntermediateCalcs!DF1141-IntermediateCalcs!DF1140))+((1-Output!$G$47)*IntermediateCalcs!DG1140))</f>
        <v/>
      </c>
      <c r="DH1141" s="19" t="str">
        <f>IF(DataGoesHere!B1140="",IF(DD1141="Forecast",DF1141+DG1141,""),DF1141+DG1141)</f>
        <v/>
      </c>
      <c r="DI1141" s="274" t="str">
        <f>IF(DH1141="","",IF(IntermediateCalcs!$AO$9="Yes",IntermediateCalcs!DH1141*$CX1141,IntermediateCalcs!DH1141))</f>
        <v/>
      </c>
      <c r="DJ1141" s="250" t="str">
        <f>IF(DataGoesHere!$B1141="","",($CZ1141-DI1141))</f>
        <v/>
      </c>
      <c r="DK1141" s="250" t="str">
        <f>IF(DataGoesHere!$B1141="","",ABS($CZ1141-DI1141))</f>
        <v/>
      </c>
      <c r="DL1141" s="250" t="str">
        <f>IF(DataGoesHere!$B1141="","",DK1141^2)</f>
        <v/>
      </c>
      <c r="DM1141" s="249" t="str">
        <f>IF(DataGoesHere!$B1141="","",DK1141/$CZ1141)</f>
        <v/>
      </c>
      <c r="DN1141" s="250" t="str">
        <f>IF(DataGoesHere!$B1141="","",SUM(DJ$2:DJ1141)/AVERAGE(DK:DK))</f>
        <v/>
      </c>
      <c r="DP1141" s="19" t="str">
        <f>IF(DataGoesHere!B1141="",IF($DD1141="Forecast",(Output!E$48*IntermediateCalcs!CY1141)+Output!G$48,""),(Output!E$48*IntermediateCalcs!CY1141)+Output!G$48)</f>
        <v/>
      </c>
      <c r="DQ1141" s="274" t="str">
        <f>IF(DP1141="","",IF(IntermediateCalcs!$AO$9="Yes",IntermediateCalcs!DP1141*$CX1141,IntermediateCalcs!DP1141))</f>
        <v/>
      </c>
      <c r="DR1141" s="250" t="str">
        <f>IF(DataGoesHere!$B1141="","",($CZ1141-DQ1141))</f>
        <v/>
      </c>
      <c r="DS1141" s="250" t="str">
        <f>IF(DataGoesHere!$B1141="","",ABS($CZ1141-DQ1141))</f>
        <v/>
      </c>
      <c r="DT1141" s="250" t="str">
        <f>IF(DataGoesHere!$B1141="","",DS1141^2)</f>
        <v/>
      </c>
      <c r="DU1141" s="249" t="str">
        <f>IF(DataGoesHere!$B1141="","",DS1141/$CZ1141)</f>
        <v/>
      </c>
      <c r="DV1141" s="250" t="str">
        <f>IF(DataGoesHere!$B1141="","",SUM(DR$2:DR1141)/AVERAGE(DS:DS))</f>
        <v/>
      </c>
      <c r="DX1141" s="19" t="str">
        <f>IF(DataGoesHere!$B1140="","",(DB1135*(Output!$O$49/Output!$P$49))+(IntermediateCalcs!DB1136*(Output!$M$49/Output!$P$49))+(IntermediateCalcs!DB1137*(Output!$K$49/Output!$P$49))+(DB1138*(Output!$I$49/Output!$P$49))+(IntermediateCalcs!DB1139*(Output!$G$49/Output!$P$49))+(IntermediateCalcs!DB1140*(Output!$E$49/Output!$P$49)))</f>
        <v/>
      </c>
      <c r="DY1141" s="274" t="str">
        <f>IF(DX1141="","",IF(IntermediateCalcs!$AO$9="Yes",IntermediateCalcs!DX1141*$CX1141,IntermediateCalcs!DX1141))</f>
        <v/>
      </c>
      <c r="DZ1141" s="250" t="str">
        <f>IF(DataGoesHere!$B1141="","",($CZ1141-DY1141))</f>
        <v/>
      </c>
      <c r="EA1141" s="250" t="str">
        <f>IF(DataGoesHere!$B1141="","",ABS($CZ1141-DY1141))</f>
        <v/>
      </c>
      <c r="EB1141" s="250" t="str">
        <f>IF(DataGoesHere!$B1141="","",EA1141^2)</f>
        <v/>
      </c>
      <c r="EC1141" s="249" t="str">
        <f>IF(DataGoesHere!$B1141="","",EA1141/$CZ1141)</f>
        <v/>
      </c>
      <c r="ED1141" s="250" t="str">
        <f>IF(DataGoesHere!$B1141="","",SUM(DZ$2:DZ1141)/AVERAGE(EA:EA))</f>
        <v/>
      </c>
    </row>
    <row r="1142" spans="20:134" x14ac:dyDescent="0.2">
      <c r="T1142" s="244" t="str">
        <f>IF(DataGoesHere!$B1142="","",(DataGoesHere!$B1142/SUM(DataGoesHere!$B1142:'DataGoesHere'!$B1153)))</f>
        <v/>
      </c>
      <c r="U1142" s="238"/>
      <c r="V1142" s="238"/>
      <c r="W1142" s="238"/>
      <c r="X1142" s="238"/>
      <c r="Y1142" s="238"/>
      <c r="Z1142" s="238"/>
      <c r="AA1142" s="238"/>
      <c r="AB1142" s="238"/>
      <c r="AC1142" s="238"/>
      <c r="AD1142" s="238"/>
      <c r="AE1142" s="239"/>
      <c r="CV1142" s="310" t="str">
        <f>IF(DataGoesHere!B1142="","",DataGoesHere!A1142)</f>
        <v/>
      </c>
      <c r="CW1142" s="271">
        <f t="shared" ca="1" si="42"/>
        <v>1</v>
      </c>
      <c r="CX1142" s="272">
        <f t="shared" ca="1" si="43"/>
        <v>1.3236179355303281</v>
      </c>
      <c r="CY1142" s="266">
        <f>DataGoesHere!A1142</f>
        <v>1141</v>
      </c>
      <c r="CZ1142" s="19" t="str">
        <f>IF(DataGoesHere!B1142="","",DataGoesHere!B1142)</f>
        <v/>
      </c>
      <c r="DA1142" s="19" t="str">
        <f>IF(DataGoesHere!B1142="","",IF(AH$5="No",DataGoesHere!B1142,DataGoesHere!B1142-(AH$2*(DataGoesHere!A1142-1))))</f>
        <v/>
      </c>
      <c r="DB1142" s="19" t="str">
        <f>IF(DataGoesHere!B1142="","",IF(AO$9="No",DataGoesHere!B1142,DataGoesHere!B1142/CX1142))</f>
        <v/>
      </c>
      <c r="DC1142" s="19" t="str">
        <f>IF(DataGoesHere!B1142="","",IF(AO$9="No",DA1142,DA1142/CX1142))</f>
        <v/>
      </c>
      <c r="DD1142" s="293" t="str">
        <f>IF(CZ1142="",IF(COUNTIF(DD$2:DD1141,"Forecast")&lt;Output!E$43,"Forecast",""),"Actual")</f>
        <v/>
      </c>
      <c r="DF1142" s="19" t="str">
        <f>IF(DataGoesHere!B1141="",IF(DD1142="Forecast",(Output!$E$47*IntermediateCalcs!DH1141)+((1-Output!$E$47)*IntermediateCalcs!DF1141),""),(Output!$E$47*IntermediateCalcs!DB1141)+((1-Output!$E$47)*IntermediateCalcs!DF1141))</f>
        <v/>
      </c>
      <c r="DG1142" s="19" t="str">
        <f>IF(DataGoesHere!B1141="",IF(DD1142="Forecast",(Output!$G$47*(IntermediateCalcs!DF1142-IntermediateCalcs!DF1141))+((1-Output!$G$47)*IntermediateCalcs!DG1141),""),(Output!$G$47*(IntermediateCalcs!DF1142-IntermediateCalcs!DF1141))+((1-Output!$G$47)*IntermediateCalcs!DG1141))</f>
        <v/>
      </c>
      <c r="DH1142" s="19" t="str">
        <f>IF(DataGoesHere!B1141="",IF(DD1142="Forecast",DF1142+DG1142,""),DF1142+DG1142)</f>
        <v/>
      </c>
      <c r="DI1142" s="274" t="str">
        <f>IF(DH1142="","",IF(IntermediateCalcs!$AO$9="Yes",IntermediateCalcs!DH1142*$CX1142,IntermediateCalcs!DH1142))</f>
        <v/>
      </c>
      <c r="DJ1142" s="250" t="str">
        <f>IF(DataGoesHere!$B1142="","",($CZ1142-DI1142))</f>
        <v/>
      </c>
      <c r="DK1142" s="250" t="str">
        <f>IF(DataGoesHere!$B1142="","",ABS($CZ1142-DI1142))</f>
        <v/>
      </c>
      <c r="DL1142" s="250" t="str">
        <f>IF(DataGoesHere!$B1142="","",DK1142^2)</f>
        <v/>
      </c>
      <c r="DM1142" s="249" t="str">
        <f>IF(DataGoesHere!$B1142="","",DK1142/$CZ1142)</f>
        <v/>
      </c>
      <c r="DN1142" s="250" t="str">
        <f>IF(DataGoesHere!$B1142="","",SUM(DJ$2:DJ1142)/AVERAGE(DK:DK))</f>
        <v/>
      </c>
      <c r="DP1142" s="19" t="str">
        <f>IF(DataGoesHere!B1142="",IF($DD1142="Forecast",(Output!E$48*IntermediateCalcs!CY1142)+Output!G$48,""),(Output!E$48*IntermediateCalcs!CY1142)+Output!G$48)</f>
        <v/>
      </c>
      <c r="DQ1142" s="274" t="str">
        <f>IF(DP1142="","",IF(IntermediateCalcs!$AO$9="Yes",IntermediateCalcs!DP1142*$CX1142,IntermediateCalcs!DP1142))</f>
        <v/>
      </c>
      <c r="DR1142" s="250" t="str">
        <f>IF(DataGoesHere!$B1142="","",($CZ1142-DQ1142))</f>
        <v/>
      </c>
      <c r="DS1142" s="250" t="str">
        <f>IF(DataGoesHere!$B1142="","",ABS($CZ1142-DQ1142))</f>
        <v/>
      </c>
      <c r="DT1142" s="250" t="str">
        <f>IF(DataGoesHere!$B1142="","",DS1142^2)</f>
        <v/>
      </c>
      <c r="DU1142" s="249" t="str">
        <f>IF(DataGoesHere!$B1142="","",DS1142/$CZ1142)</f>
        <v/>
      </c>
      <c r="DV1142" s="250" t="str">
        <f>IF(DataGoesHere!$B1142="","",SUM(DR$2:DR1142)/AVERAGE(DS:DS))</f>
        <v/>
      </c>
      <c r="DX1142" s="19" t="str">
        <f>IF(DataGoesHere!$B1141="","",(DB1136*(Output!$O$49/Output!$P$49))+(IntermediateCalcs!DB1137*(Output!$M$49/Output!$P$49))+(IntermediateCalcs!DB1138*(Output!$K$49/Output!$P$49))+(DB1139*(Output!$I$49/Output!$P$49))+(IntermediateCalcs!DB1140*(Output!$G$49/Output!$P$49))+(IntermediateCalcs!DB1141*(Output!$E$49/Output!$P$49)))</f>
        <v/>
      </c>
      <c r="DY1142" s="274" t="str">
        <f>IF(DX1142="","",IF(IntermediateCalcs!$AO$9="Yes",IntermediateCalcs!DX1142*$CX1142,IntermediateCalcs!DX1142))</f>
        <v/>
      </c>
      <c r="DZ1142" s="250" t="str">
        <f>IF(DataGoesHere!$B1142="","",($CZ1142-DY1142))</f>
        <v/>
      </c>
      <c r="EA1142" s="250" t="str">
        <f>IF(DataGoesHere!$B1142="","",ABS($CZ1142-DY1142))</f>
        <v/>
      </c>
      <c r="EB1142" s="250" t="str">
        <f>IF(DataGoesHere!$B1142="","",EA1142^2)</f>
        <v/>
      </c>
      <c r="EC1142" s="249" t="str">
        <f>IF(DataGoesHere!$B1142="","",EA1142/$CZ1142)</f>
        <v/>
      </c>
      <c r="ED1142" s="250" t="str">
        <f>IF(DataGoesHere!$B1142="","",SUM(DZ$2:DZ1142)/AVERAGE(EA:EA))</f>
        <v/>
      </c>
    </row>
    <row r="1143" spans="20:134" x14ac:dyDescent="0.2">
      <c r="T1143" s="240"/>
      <c r="U1143" s="245" t="str">
        <f>IF(DataGoesHere!$B1143="","",(DataGoesHere!$B1143/SUM(DataGoesHere!$B1143:'DataGoesHere'!$B1153)))</f>
        <v/>
      </c>
      <c r="V1143" s="86"/>
      <c r="W1143" s="86"/>
      <c r="X1143" s="86"/>
      <c r="Y1143" s="86"/>
      <c r="Z1143" s="86"/>
      <c r="AA1143" s="86"/>
      <c r="AB1143" s="86"/>
      <c r="AC1143" s="86"/>
      <c r="AD1143" s="86"/>
      <c r="AE1143" s="241"/>
      <c r="CV1143" s="310" t="str">
        <f>IF(DataGoesHere!B1143="","",DataGoesHere!A1143)</f>
        <v/>
      </c>
      <c r="CW1143" s="271">
        <f t="shared" ca="1" si="42"/>
        <v>2</v>
      </c>
      <c r="CX1143" s="272">
        <f t="shared" ca="1" si="43"/>
        <v>0.80574490527728204</v>
      </c>
      <c r="CY1143" s="266">
        <f>DataGoesHere!A1143</f>
        <v>1142</v>
      </c>
      <c r="CZ1143" s="19" t="str">
        <f>IF(DataGoesHere!B1143="","",DataGoesHere!B1143)</f>
        <v/>
      </c>
      <c r="DA1143" s="19" t="str">
        <f>IF(DataGoesHere!B1143="","",IF(AH$5="No",DataGoesHere!B1143,DataGoesHere!B1143-(AH$2*(DataGoesHere!A1143-1))))</f>
        <v/>
      </c>
      <c r="DB1143" s="19" t="str">
        <f>IF(DataGoesHere!B1143="","",IF(AO$9="No",DataGoesHere!B1143,DataGoesHere!B1143/CX1143))</f>
        <v/>
      </c>
      <c r="DC1143" s="19" t="str">
        <f>IF(DataGoesHere!B1143="","",IF(AO$9="No",DA1143,DA1143/CX1143))</f>
        <v/>
      </c>
      <c r="DD1143" s="293" t="str">
        <f>IF(CZ1143="",IF(COUNTIF(DD$2:DD1142,"Forecast")&lt;Output!E$43,"Forecast",""),"Actual")</f>
        <v/>
      </c>
      <c r="DF1143" s="19" t="str">
        <f>IF(DataGoesHere!B1142="",IF(DD1143="Forecast",(Output!$E$47*IntermediateCalcs!DH1142)+((1-Output!$E$47)*IntermediateCalcs!DF1142),""),(Output!$E$47*IntermediateCalcs!DB1142)+((1-Output!$E$47)*IntermediateCalcs!DF1142))</f>
        <v/>
      </c>
      <c r="DG1143" s="19" t="str">
        <f>IF(DataGoesHere!B1142="",IF(DD1143="Forecast",(Output!$G$47*(IntermediateCalcs!DF1143-IntermediateCalcs!DF1142))+((1-Output!$G$47)*IntermediateCalcs!DG1142),""),(Output!$G$47*(IntermediateCalcs!DF1143-IntermediateCalcs!DF1142))+((1-Output!$G$47)*IntermediateCalcs!DG1142))</f>
        <v/>
      </c>
      <c r="DH1143" s="19" t="str">
        <f>IF(DataGoesHere!B1142="",IF(DD1143="Forecast",DF1143+DG1143,""),DF1143+DG1143)</f>
        <v/>
      </c>
      <c r="DI1143" s="274" t="str">
        <f>IF(DH1143="","",IF(IntermediateCalcs!$AO$9="Yes",IntermediateCalcs!DH1143*$CX1143,IntermediateCalcs!DH1143))</f>
        <v/>
      </c>
      <c r="DJ1143" s="250" t="str">
        <f>IF(DataGoesHere!$B1143="","",($CZ1143-DI1143))</f>
        <v/>
      </c>
      <c r="DK1143" s="250" t="str">
        <f>IF(DataGoesHere!$B1143="","",ABS($CZ1143-DI1143))</f>
        <v/>
      </c>
      <c r="DL1143" s="250" t="str">
        <f>IF(DataGoesHere!$B1143="","",DK1143^2)</f>
        <v/>
      </c>
      <c r="DM1143" s="249" t="str">
        <f>IF(DataGoesHere!$B1143="","",DK1143/$CZ1143)</f>
        <v/>
      </c>
      <c r="DN1143" s="250" t="str">
        <f>IF(DataGoesHere!$B1143="","",SUM(DJ$2:DJ1143)/AVERAGE(DK:DK))</f>
        <v/>
      </c>
      <c r="DP1143" s="19" t="str">
        <f>IF(DataGoesHere!B1143="",IF($DD1143="Forecast",(Output!E$48*IntermediateCalcs!CY1143)+Output!G$48,""),(Output!E$48*IntermediateCalcs!CY1143)+Output!G$48)</f>
        <v/>
      </c>
      <c r="DQ1143" s="274" t="str">
        <f>IF(DP1143="","",IF(IntermediateCalcs!$AO$9="Yes",IntermediateCalcs!DP1143*$CX1143,IntermediateCalcs!DP1143))</f>
        <v/>
      </c>
      <c r="DR1143" s="250" t="str">
        <f>IF(DataGoesHere!$B1143="","",($CZ1143-DQ1143))</f>
        <v/>
      </c>
      <c r="DS1143" s="250" t="str">
        <f>IF(DataGoesHere!$B1143="","",ABS($CZ1143-DQ1143))</f>
        <v/>
      </c>
      <c r="DT1143" s="250" t="str">
        <f>IF(DataGoesHere!$B1143="","",DS1143^2)</f>
        <v/>
      </c>
      <c r="DU1143" s="249" t="str">
        <f>IF(DataGoesHere!$B1143="","",DS1143/$CZ1143)</f>
        <v/>
      </c>
      <c r="DV1143" s="250" t="str">
        <f>IF(DataGoesHere!$B1143="","",SUM(DR$2:DR1143)/AVERAGE(DS:DS))</f>
        <v/>
      </c>
      <c r="DX1143" s="19" t="str">
        <f>IF(DataGoesHere!$B1142="","",(DB1137*(Output!$O$49/Output!$P$49))+(IntermediateCalcs!DB1138*(Output!$M$49/Output!$P$49))+(IntermediateCalcs!DB1139*(Output!$K$49/Output!$P$49))+(DB1140*(Output!$I$49/Output!$P$49))+(IntermediateCalcs!DB1141*(Output!$G$49/Output!$P$49))+(IntermediateCalcs!DB1142*(Output!$E$49/Output!$P$49)))</f>
        <v/>
      </c>
      <c r="DY1143" s="274" t="str">
        <f>IF(DX1143="","",IF(IntermediateCalcs!$AO$9="Yes",IntermediateCalcs!DX1143*$CX1143,IntermediateCalcs!DX1143))</f>
        <v/>
      </c>
      <c r="DZ1143" s="250" t="str">
        <f>IF(DataGoesHere!$B1143="","",($CZ1143-DY1143))</f>
        <v/>
      </c>
      <c r="EA1143" s="250" t="str">
        <f>IF(DataGoesHere!$B1143="","",ABS($CZ1143-DY1143))</f>
        <v/>
      </c>
      <c r="EB1143" s="250" t="str">
        <f>IF(DataGoesHere!$B1143="","",EA1143^2)</f>
        <v/>
      </c>
      <c r="EC1143" s="249" t="str">
        <f>IF(DataGoesHere!$B1143="","",EA1143/$CZ1143)</f>
        <v/>
      </c>
      <c r="ED1143" s="250" t="str">
        <f>IF(DataGoesHere!$B1143="","",SUM(DZ$2:DZ1143)/AVERAGE(EA:EA))</f>
        <v/>
      </c>
    </row>
    <row r="1144" spans="20:134" x14ac:dyDescent="0.2">
      <c r="T1144" s="240"/>
      <c r="U1144" s="86"/>
      <c r="V1144" s="245" t="str">
        <f>IF(DataGoesHere!$B1144="","",(DataGoesHere!$B1144/SUM(DataGoesHere!$B1142:'DataGoesHere'!$B1153)))</f>
        <v/>
      </c>
      <c r="W1144" s="86"/>
      <c r="X1144" s="86"/>
      <c r="Y1144" s="86"/>
      <c r="Z1144" s="86"/>
      <c r="AA1144" s="86"/>
      <c r="AB1144" s="86"/>
      <c r="AC1144" s="86"/>
      <c r="AD1144" s="86"/>
      <c r="AE1144" s="241"/>
      <c r="CV1144" s="310" t="str">
        <f>IF(DataGoesHere!B1144="","",DataGoesHere!A1144)</f>
        <v/>
      </c>
      <c r="CW1144" s="271">
        <f t="shared" ca="1" si="42"/>
        <v>3</v>
      </c>
      <c r="CX1144" s="272">
        <f t="shared" ca="1" si="43"/>
        <v>0.79862940076451561</v>
      </c>
      <c r="CY1144" s="266">
        <f>DataGoesHere!A1144</f>
        <v>1143</v>
      </c>
      <c r="CZ1144" s="19" t="str">
        <f>IF(DataGoesHere!B1144="","",DataGoesHere!B1144)</f>
        <v/>
      </c>
      <c r="DA1144" s="19" t="str">
        <f>IF(DataGoesHere!B1144="","",IF(AH$5="No",DataGoesHere!B1144,DataGoesHere!B1144-(AH$2*(DataGoesHere!A1144-1))))</f>
        <v/>
      </c>
      <c r="DB1144" s="19" t="str">
        <f>IF(DataGoesHere!B1144="","",IF(AO$9="No",DataGoesHere!B1144,DataGoesHere!B1144/CX1144))</f>
        <v/>
      </c>
      <c r="DC1144" s="19" t="str">
        <f>IF(DataGoesHere!B1144="","",IF(AO$9="No",DA1144,DA1144/CX1144))</f>
        <v/>
      </c>
      <c r="DD1144" s="293" t="str">
        <f>IF(CZ1144="",IF(COUNTIF(DD$2:DD1143,"Forecast")&lt;Output!E$43,"Forecast",""),"Actual")</f>
        <v/>
      </c>
      <c r="DF1144" s="19" t="str">
        <f>IF(DataGoesHere!B1143="",IF(DD1144="Forecast",(Output!$E$47*IntermediateCalcs!DH1143)+((1-Output!$E$47)*IntermediateCalcs!DF1143),""),(Output!$E$47*IntermediateCalcs!DB1143)+((1-Output!$E$47)*IntermediateCalcs!DF1143))</f>
        <v/>
      </c>
      <c r="DG1144" s="19" t="str">
        <f>IF(DataGoesHere!B1143="",IF(DD1144="Forecast",(Output!$G$47*(IntermediateCalcs!DF1144-IntermediateCalcs!DF1143))+((1-Output!$G$47)*IntermediateCalcs!DG1143),""),(Output!$G$47*(IntermediateCalcs!DF1144-IntermediateCalcs!DF1143))+((1-Output!$G$47)*IntermediateCalcs!DG1143))</f>
        <v/>
      </c>
      <c r="DH1144" s="19" t="str">
        <f>IF(DataGoesHere!B1143="",IF(DD1144="Forecast",DF1144+DG1144,""),DF1144+DG1144)</f>
        <v/>
      </c>
      <c r="DI1144" s="274" t="str">
        <f>IF(DH1144="","",IF(IntermediateCalcs!$AO$9="Yes",IntermediateCalcs!DH1144*$CX1144,IntermediateCalcs!DH1144))</f>
        <v/>
      </c>
      <c r="DJ1144" s="250" t="str">
        <f>IF(DataGoesHere!$B1144="","",($CZ1144-DI1144))</f>
        <v/>
      </c>
      <c r="DK1144" s="250" t="str">
        <f>IF(DataGoesHere!$B1144="","",ABS($CZ1144-DI1144))</f>
        <v/>
      </c>
      <c r="DL1144" s="250" t="str">
        <f>IF(DataGoesHere!$B1144="","",DK1144^2)</f>
        <v/>
      </c>
      <c r="DM1144" s="249" t="str">
        <f>IF(DataGoesHere!$B1144="","",DK1144/$CZ1144)</f>
        <v/>
      </c>
      <c r="DN1144" s="250" t="str">
        <f>IF(DataGoesHere!$B1144="","",SUM(DJ$2:DJ1144)/AVERAGE(DK:DK))</f>
        <v/>
      </c>
      <c r="DP1144" s="19" t="str">
        <f>IF(DataGoesHere!B1144="",IF($DD1144="Forecast",(Output!E$48*IntermediateCalcs!CY1144)+Output!G$48,""),(Output!E$48*IntermediateCalcs!CY1144)+Output!G$48)</f>
        <v/>
      </c>
      <c r="DQ1144" s="274" t="str">
        <f>IF(DP1144="","",IF(IntermediateCalcs!$AO$9="Yes",IntermediateCalcs!DP1144*$CX1144,IntermediateCalcs!DP1144))</f>
        <v/>
      </c>
      <c r="DR1144" s="250" t="str">
        <f>IF(DataGoesHere!$B1144="","",($CZ1144-DQ1144))</f>
        <v/>
      </c>
      <c r="DS1144" s="250" t="str">
        <f>IF(DataGoesHere!$B1144="","",ABS($CZ1144-DQ1144))</f>
        <v/>
      </c>
      <c r="DT1144" s="250" t="str">
        <f>IF(DataGoesHere!$B1144="","",DS1144^2)</f>
        <v/>
      </c>
      <c r="DU1144" s="249" t="str">
        <f>IF(DataGoesHere!$B1144="","",DS1144/$CZ1144)</f>
        <v/>
      </c>
      <c r="DV1144" s="250" t="str">
        <f>IF(DataGoesHere!$B1144="","",SUM(DR$2:DR1144)/AVERAGE(DS:DS))</f>
        <v/>
      </c>
      <c r="DX1144" s="19" t="str">
        <f>IF(DataGoesHere!$B1143="","",(DB1138*(Output!$O$49/Output!$P$49))+(IntermediateCalcs!DB1139*(Output!$M$49/Output!$P$49))+(IntermediateCalcs!DB1140*(Output!$K$49/Output!$P$49))+(DB1141*(Output!$I$49/Output!$P$49))+(IntermediateCalcs!DB1142*(Output!$G$49/Output!$P$49))+(IntermediateCalcs!DB1143*(Output!$E$49/Output!$P$49)))</f>
        <v/>
      </c>
      <c r="DY1144" s="274" t="str">
        <f>IF(DX1144="","",IF(IntermediateCalcs!$AO$9="Yes",IntermediateCalcs!DX1144*$CX1144,IntermediateCalcs!DX1144))</f>
        <v/>
      </c>
      <c r="DZ1144" s="250" t="str">
        <f>IF(DataGoesHere!$B1144="","",($CZ1144-DY1144))</f>
        <v/>
      </c>
      <c r="EA1144" s="250" t="str">
        <f>IF(DataGoesHere!$B1144="","",ABS($CZ1144-DY1144))</f>
        <v/>
      </c>
      <c r="EB1144" s="250" t="str">
        <f>IF(DataGoesHere!$B1144="","",EA1144^2)</f>
        <v/>
      </c>
      <c r="EC1144" s="249" t="str">
        <f>IF(DataGoesHere!$B1144="","",EA1144/$CZ1144)</f>
        <v/>
      </c>
      <c r="ED1144" s="250" t="str">
        <f>IF(DataGoesHere!$B1144="","",SUM(DZ$2:DZ1144)/AVERAGE(EA:EA))</f>
        <v/>
      </c>
    </row>
    <row r="1145" spans="20:134" x14ac:dyDescent="0.2">
      <c r="T1145" s="240"/>
      <c r="U1145" s="86"/>
      <c r="V1145" s="86"/>
      <c r="W1145" s="245" t="str">
        <f>IF(DataGoesHere!$B1145="","",(DataGoesHere!$B1145/SUM(DataGoesHere!$B1142:'DataGoesHere'!$B1153)))</f>
        <v/>
      </c>
      <c r="X1145" s="86"/>
      <c r="Y1145" s="86"/>
      <c r="Z1145" s="86"/>
      <c r="AA1145" s="86"/>
      <c r="AB1145" s="86"/>
      <c r="AC1145" s="86"/>
      <c r="AD1145" s="86"/>
      <c r="AE1145" s="241"/>
      <c r="CV1145" s="310" t="str">
        <f>IF(DataGoesHere!B1145="","",DataGoesHere!A1145)</f>
        <v/>
      </c>
      <c r="CW1145" s="271">
        <f t="shared" ca="1" si="42"/>
        <v>4</v>
      </c>
      <c r="CX1145" s="272">
        <f t="shared" ca="1" si="43"/>
        <v>1.0149292433706087</v>
      </c>
      <c r="CY1145" s="266">
        <f>DataGoesHere!A1145</f>
        <v>1144</v>
      </c>
      <c r="CZ1145" s="19" t="str">
        <f>IF(DataGoesHere!B1145="","",DataGoesHere!B1145)</f>
        <v/>
      </c>
      <c r="DA1145" s="19" t="str">
        <f>IF(DataGoesHere!B1145="","",IF(AH$5="No",DataGoesHere!B1145,DataGoesHere!B1145-(AH$2*(DataGoesHere!A1145-1))))</f>
        <v/>
      </c>
      <c r="DB1145" s="19" t="str">
        <f>IF(DataGoesHere!B1145="","",IF(AO$9="No",DataGoesHere!B1145,DataGoesHere!B1145/CX1145))</f>
        <v/>
      </c>
      <c r="DC1145" s="19" t="str">
        <f>IF(DataGoesHere!B1145="","",IF(AO$9="No",DA1145,DA1145/CX1145))</f>
        <v/>
      </c>
      <c r="DD1145" s="293" t="str">
        <f>IF(CZ1145="",IF(COUNTIF(DD$2:DD1144,"Forecast")&lt;Output!E$43,"Forecast",""),"Actual")</f>
        <v/>
      </c>
      <c r="DF1145" s="19" t="str">
        <f>IF(DataGoesHere!B1144="",IF(DD1145="Forecast",(Output!$E$47*IntermediateCalcs!DH1144)+((1-Output!$E$47)*IntermediateCalcs!DF1144),""),(Output!$E$47*IntermediateCalcs!DB1144)+((1-Output!$E$47)*IntermediateCalcs!DF1144))</f>
        <v/>
      </c>
      <c r="DG1145" s="19" t="str">
        <f>IF(DataGoesHere!B1144="",IF(DD1145="Forecast",(Output!$G$47*(IntermediateCalcs!DF1145-IntermediateCalcs!DF1144))+((1-Output!$G$47)*IntermediateCalcs!DG1144),""),(Output!$G$47*(IntermediateCalcs!DF1145-IntermediateCalcs!DF1144))+((1-Output!$G$47)*IntermediateCalcs!DG1144))</f>
        <v/>
      </c>
      <c r="DH1145" s="19" t="str">
        <f>IF(DataGoesHere!B1144="",IF(DD1145="Forecast",DF1145+DG1145,""),DF1145+DG1145)</f>
        <v/>
      </c>
      <c r="DI1145" s="274" t="str">
        <f>IF(DH1145="","",IF(IntermediateCalcs!$AO$9="Yes",IntermediateCalcs!DH1145*$CX1145,IntermediateCalcs!DH1145))</f>
        <v/>
      </c>
      <c r="DJ1145" s="250" t="str">
        <f>IF(DataGoesHere!$B1145="","",($CZ1145-DI1145))</f>
        <v/>
      </c>
      <c r="DK1145" s="250" t="str">
        <f>IF(DataGoesHere!$B1145="","",ABS($CZ1145-DI1145))</f>
        <v/>
      </c>
      <c r="DL1145" s="250" t="str">
        <f>IF(DataGoesHere!$B1145="","",DK1145^2)</f>
        <v/>
      </c>
      <c r="DM1145" s="249" t="str">
        <f>IF(DataGoesHere!$B1145="","",DK1145/$CZ1145)</f>
        <v/>
      </c>
      <c r="DN1145" s="250" t="str">
        <f>IF(DataGoesHere!$B1145="","",SUM(DJ$2:DJ1145)/AVERAGE(DK:DK))</f>
        <v/>
      </c>
      <c r="DP1145" s="19" t="str">
        <f>IF(DataGoesHere!B1145="",IF($DD1145="Forecast",(Output!E$48*IntermediateCalcs!CY1145)+Output!G$48,""),(Output!E$48*IntermediateCalcs!CY1145)+Output!G$48)</f>
        <v/>
      </c>
      <c r="DQ1145" s="274" t="str">
        <f>IF(DP1145="","",IF(IntermediateCalcs!$AO$9="Yes",IntermediateCalcs!DP1145*$CX1145,IntermediateCalcs!DP1145))</f>
        <v/>
      </c>
      <c r="DR1145" s="250" t="str">
        <f>IF(DataGoesHere!$B1145="","",($CZ1145-DQ1145))</f>
        <v/>
      </c>
      <c r="DS1145" s="250" t="str">
        <f>IF(DataGoesHere!$B1145="","",ABS($CZ1145-DQ1145))</f>
        <v/>
      </c>
      <c r="DT1145" s="250" t="str">
        <f>IF(DataGoesHere!$B1145="","",DS1145^2)</f>
        <v/>
      </c>
      <c r="DU1145" s="249" t="str">
        <f>IF(DataGoesHere!$B1145="","",DS1145/$CZ1145)</f>
        <v/>
      </c>
      <c r="DV1145" s="250" t="str">
        <f>IF(DataGoesHere!$B1145="","",SUM(DR$2:DR1145)/AVERAGE(DS:DS))</f>
        <v/>
      </c>
      <c r="DX1145" s="19" t="str">
        <f>IF(DataGoesHere!$B1144="","",(DB1139*(Output!$O$49/Output!$P$49))+(IntermediateCalcs!DB1140*(Output!$M$49/Output!$P$49))+(IntermediateCalcs!DB1141*(Output!$K$49/Output!$P$49))+(DB1142*(Output!$I$49/Output!$P$49))+(IntermediateCalcs!DB1143*(Output!$G$49/Output!$P$49))+(IntermediateCalcs!DB1144*(Output!$E$49/Output!$P$49)))</f>
        <v/>
      </c>
      <c r="DY1145" s="274" t="str">
        <f>IF(DX1145="","",IF(IntermediateCalcs!$AO$9="Yes",IntermediateCalcs!DX1145*$CX1145,IntermediateCalcs!DX1145))</f>
        <v/>
      </c>
      <c r="DZ1145" s="250" t="str">
        <f>IF(DataGoesHere!$B1145="","",($CZ1145-DY1145))</f>
        <v/>
      </c>
      <c r="EA1145" s="250" t="str">
        <f>IF(DataGoesHere!$B1145="","",ABS($CZ1145-DY1145))</f>
        <v/>
      </c>
      <c r="EB1145" s="250" t="str">
        <f>IF(DataGoesHere!$B1145="","",EA1145^2)</f>
        <v/>
      </c>
      <c r="EC1145" s="249" t="str">
        <f>IF(DataGoesHere!$B1145="","",EA1145/$CZ1145)</f>
        <v/>
      </c>
      <c r="ED1145" s="250" t="str">
        <f>IF(DataGoesHere!$B1145="","",SUM(DZ$2:DZ1145)/AVERAGE(EA:EA))</f>
        <v/>
      </c>
    </row>
    <row r="1146" spans="20:134" x14ac:dyDescent="0.2">
      <c r="T1146" s="240"/>
      <c r="U1146" s="86"/>
      <c r="V1146" s="86"/>
      <c r="W1146" s="86"/>
      <c r="X1146" s="245" t="str">
        <f>IF(DataGoesHere!$B1146="","",(DataGoesHere!$B1146/SUM(DataGoesHere!$B1142:'DataGoesHere'!$B1153)))</f>
        <v/>
      </c>
      <c r="Y1146" s="86"/>
      <c r="Z1146" s="86"/>
      <c r="AA1146" s="86"/>
      <c r="AB1146" s="86"/>
      <c r="AC1146" s="86"/>
      <c r="AD1146" s="86"/>
      <c r="AE1146" s="241"/>
      <c r="CV1146" s="310" t="str">
        <f>IF(DataGoesHere!B1146="","",DataGoesHere!A1146)</f>
        <v/>
      </c>
      <c r="CW1146" s="271">
        <f t="shared" ca="1" si="42"/>
        <v>5</v>
      </c>
      <c r="CX1146" s="272">
        <f t="shared" ca="1" si="43"/>
        <v>0.97875414397996308</v>
      </c>
      <c r="CY1146" s="266">
        <f>DataGoesHere!A1146</f>
        <v>1145</v>
      </c>
      <c r="CZ1146" s="19" t="str">
        <f>IF(DataGoesHere!B1146="","",DataGoesHere!B1146)</f>
        <v/>
      </c>
      <c r="DA1146" s="19" t="str">
        <f>IF(DataGoesHere!B1146="","",IF(AH$5="No",DataGoesHere!B1146,DataGoesHere!B1146-(AH$2*(DataGoesHere!A1146-1))))</f>
        <v/>
      </c>
      <c r="DB1146" s="19" t="str">
        <f>IF(DataGoesHere!B1146="","",IF(AO$9="No",DataGoesHere!B1146,DataGoesHere!B1146/CX1146))</f>
        <v/>
      </c>
      <c r="DC1146" s="19" t="str">
        <f>IF(DataGoesHere!B1146="","",IF(AO$9="No",DA1146,DA1146/CX1146))</f>
        <v/>
      </c>
      <c r="DD1146" s="293" t="str">
        <f>IF(CZ1146="",IF(COUNTIF(DD$2:DD1145,"Forecast")&lt;Output!E$43,"Forecast",""),"Actual")</f>
        <v/>
      </c>
      <c r="DF1146" s="19" t="str">
        <f>IF(DataGoesHere!B1145="",IF(DD1146="Forecast",(Output!$E$47*IntermediateCalcs!DH1145)+((1-Output!$E$47)*IntermediateCalcs!DF1145),""),(Output!$E$47*IntermediateCalcs!DB1145)+((1-Output!$E$47)*IntermediateCalcs!DF1145))</f>
        <v/>
      </c>
      <c r="DG1146" s="19" t="str">
        <f>IF(DataGoesHere!B1145="",IF(DD1146="Forecast",(Output!$G$47*(IntermediateCalcs!DF1146-IntermediateCalcs!DF1145))+((1-Output!$G$47)*IntermediateCalcs!DG1145),""),(Output!$G$47*(IntermediateCalcs!DF1146-IntermediateCalcs!DF1145))+((1-Output!$G$47)*IntermediateCalcs!DG1145))</f>
        <v/>
      </c>
      <c r="DH1146" s="19" t="str">
        <f>IF(DataGoesHere!B1145="",IF(DD1146="Forecast",DF1146+DG1146,""),DF1146+DG1146)</f>
        <v/>
      </c>
      <c r="DI1146" s="274" t="str">
        <f>IF(DH1146="","",IF(IntermediateCalcs!$AO$9="Yes",IntermediateCalcs!DH1146*$CX1146,IntermediateCalcs!DH1146))</f>
        <v/>
      </c>
      <c r="DJ1146" s="250" t="str">
        <f>IF(DataGoesHere!$B1146="","",($CZ1146-DI1146))</f>
        <v/>
      </c>
      <c r="DK1146" s="250" t="str">
        <f>IF(DataGoesHere!$B1146="","",ABS($CZ1146-DI1146))</f>
        <v/>
      </c>
      <c r="DL1146" s="250" t="str">
        <f>IF(DataGoesHere!$B1146="","",DK1146^2)</f>
        <v/>
      </c>
      <c r="DM1146" s="249" t="str">
        <f>IF(DataGoesHere!$B1146="","",DK1146/$CZ1146)</f>
        <v/>
      </c>
      <c r="DN1146" s="250" t="str">
        <f>IF(DataGoesHere!$B1146="","",SUM(DJ$2:DJ1146)/AVERAGE(DK:DK))</f>
        <v/>
      </c>
      <c r="DP1146" s="19" t="str">
        <f>IF(DataGoesHere!B1146="",IF($DD1146="Forecast",(Output!E$48*IntermediateCalcs!CY1146)+Output!G$48,""),(Output!E$48*IntermediateCalcs!CY1146)+Output!G$48)</f>
        <v/>
      </c>
      <c r="DQ1146" s="274" t="str">
        <f>IF(DP1146="","",IF(IntermediateCalcs!$AO$9="Yes",IntermediateCalcs!DP1146*$CX1146,IntermediateCalcs!DP1146))</f>
        <v/>
      </c>
      <c r="DR1146" s="250" t="str">
        <f>IF(DataGoesHere!$B1146="","",($CZ1146-DQ1146))</f>
        <v/>
      </c>
      <c r="DS1146" s="250" t="str">
        <f>IF(DataGoesHere!$B1146="","",ABS($CZ1146-DQ1146))</f>
        <v/>
      </c>
      <c r="DT1146" s="250" t="str">
        <f>IF(DataGoesHere!$B1146="","",DS1146^2)</f>
        <v/>
      </c>
      <c r="DU1146" s="249" t="str">
        <f>IF(DataGoesHere!$B1146="","",DS1146/$CZ1146)</f>
        <v/>
      </c>
      <c r="DV1146" s="250" t="str">
        <f>IF(DataGoesHere!$B1146="","",SUM(DR$2:DR1146)/AVERAGE(DS:DS))</f>
        <v/>
      </c>
      <c r="DX1146" s="19" t="str">
        <f>IF(DataGoesHere!$B1145="","",(DB1140*(Output!$O$49/Output!$P$49))+(IntermediateCalcs!DB1141*(Output!$M$49/Output!$P$49))+(IntermediateCalcs!DB1142*(Output!$K$49/Output!$P$49))+(DB1143*(Output!$I$49/Output!$P$49))+(IntermediateCalcs!DB1144*(Output!$G$49/Output!$P$49))+(IntermediateCalcs!DB1145*(Output!$E$49/Output!$P$49)))</f>
        <v/>
      </c>
      <c r="DY1146" s="274" t="str">
        <f>IF(DX1146="","",IF(IntermediateCalcs!$AO$9="Yes",IntermediateCalcs!DX1146*$CX1146,IntermediateCalcs!DX1146))</f>
        <v/>
      </c>
      <c r="DZ1146" s="250" t="str">
        <f>IF(DataGoesHere!$B1146="","",($CZ1146-DY1146))</f>
        <v/>
      </c>
      <c r="EA1146" s="250" t="str">
        <f>IF(DataGoesHere!$B1146="","",ABS($CZ1146-DY1146))</f>
        <v/>
      </c>
      <c r="EB1146" s="250" t="str">
        <f>IF(DataGoesHere!$B1146="","",EA1146^2)</f>
        <v/>
      </c>
      <c r="EC1146" s="249" t="str">
        <f>IF(DataGoesHere!$B1146="","",EA1146/$CZ1146)</f>
        <v/>
      </c>
      <c r="ED1146" s="250" t="str">
        <f>IF(DataGoesHere!$B1146="","",SUM(DZ$2:DZ1146)/AVERAGE(EA:EA))</f>
        <v/>
      </c>
    </row>
    <row r="1147" spans="20:134" x14ac:dyDescent="0.2">
      <c r="T1147" s="240"/>
      <c r="U1147" s="86"/>
      <c r="V1147" s="86"/>
      <c r="W1147" s="86"/>
      <c r="X1147" s="86"/>
      <c r="Y1147" s="245" t="str">
        <f>IF(DataGoesHere!$B1147="","",(DataGoesHere!$B1147/SUM(DataGoesHere!$B1142:'DataGoesHere'!$B1153)))</f>
        <v/>
      </c>
      <c r="Z1147" s="86"/>
      <c r="AA1147" s="86"/>
      <c r="AB1147" s="86"/>
      <c r="AC1147" s="86"/>
      <c r="AD1147" s="86"/>
      <c r="AE1147" s="241"/>
      <c r="CV1147" s="310" t="str">
        <f>IF(DataGoesHere!B1147="","",DataGoesHere!A1147)</f>
        <v/>
      </c>
      <c r="CW1147" s="271">
        <f t="shared" ca="1" si="42"/>
        <v>6</v>
      </c>
      <c r="CX1147" s="272">
        <f t="shared" ca="1" si="43"/>
        <v>1.0779088099730167</v>
      </c>
      <c r="CY1147" s="266">
        <f>DataGoesHere!A1147</f>
        <v>1146</v>
      </c>
      <c r="CZ1147" s="19" t="str">
        <f>IF(DataGoesHere!B1147="","",DataGoesHere!B1147)</f>
        <v/>
      </c>
      <c r="DA1147" s="19" t="str">
        <f>IF(DataGoesHere!B1147="","",IF(AH$5="No",DataGoesHere!B1147,DataGoesHere!B1147-(AH$2*(DataGoesHere!A1147-1))))</f>
        <v/>
      </c>
      <c r="DB1147" s="19" t="str">
        <f>IF(DataGoesHere!B1147="","",IF(AO$9="No",DataGoesHere!B1147,DataGoesHere!B1147/CX1147))</f>
        <v/>
      </c>
      <c r="DC1147" s="19" t="str">
        <f>IF(DataGoesHere!B1147="","",IF(AO$9="No",DA1147,DA1147/CX1147))</f>
        <v/>
      </c>
      <c r="DD1147" s="293" t="str">
        <f>IF(CZ1147="",IF(COUNTIF(DD$2:DD1146,"Forecast")&lt;Output!E$43,"Forecast",""),"Actual")</f>
        <v/>
      </c>
      <c r="DF1147" s="19" t="str">
        <f>IF(DataGoesHere!B1146="",IF(DD1147="Forecast",(Output!$E$47*IntermediateCalcs!DH1146)+((1-Output!$E$47)*IntermediateCalcs!DF1146),""),(Output!$E$47*IntermediateCalcs!DB1146)+((1-Output!$E$47)*IntermediateCalcs!DF1146))</f>
        <v/>
      </c>
      <c r="DG1147" s="19" t="str">
        <f>IF(DataGoesHere!B1146="",IF(DD1147="Forecast",(Output!$G$47*(IntermediateCalcs!DF1147-IntermediateCalcs!DF1146))+((1-Output!$G$47)*IntermediateCalcs!DG1146),""),(Output!$G$47*(IntermediateCalcs!DF1147-IntermediateCalcs!DF1146))+((1-Output!$G$47)*IntermediateCalcs!DG1146))</f>
        <v/>
      </c>
      <c r="DH1147" s="19" t="str">
        <f>IF(DataGoesHere!B1146="",IF(DD1147="Forecast",DF1147+DG1147,""),DF1147+DG1147)</f>
        <v/>
      </c>
      <c r="DI1147" s="274" t="str">
        <f>IF(DH1147="","",IF(IntermediateCalcs!$AO$9="Yes",IntermediateCalcs!DH1147*$CX1147,IntermediateCalcs!DH1147))</f>
        <v/>
      </c>
      <c r="DJ1147" s="250" t="str">
        <f>IF(DataGoesHere!$B1147="","",($CZ1147-DI1147))</f>
        <v/>
      </c>
      <c r="DK1147" s="250" t="str">
        <f>IF(DataGoesHere!$B1147="","",ABS($CZ1147-DI1147))</f>
        <v/>
      </c>
      <c r="DL1147" s="250" t="str">
        <f>IF(DataGoesHere!$B1147="","",DK1147^2)</f>
        <v/>
      </c>
      <c r="DM1147" s="249" t="str">
        <f>IF(DataGoesHere!$B1147="","",DK1147/$CZ1147)</f>
        <v/>
      </c>
      <c r="DN1147" s="250" t="str">
        <f>IF(DataGoesHere!$B1147="","",SUM(DJ$2:DJ1147)/AVERAGE(DK:DK))</f>
        <v/>
      </c>
      <c r="DP1147" s="19" t="str">
        <f>IF(DataGoesHere!B1147="",IF($DD1147="Forecast",(Output!E$48*IntermediateCalcs!CY1147)+Output!G$48,""),(Output!E$48*IntermediateCalcs!CY1147)+Output!G$48)</f>
        <v/>
      </c>
      <c r="DQ1147" s="274" t="str">
        <f>IF(DP1147="","",IF(IntermediateCalcs!$AO$9="Yes",IntermediateCalcs!DP1147*$CX1147,IntermediateCalcs!DP1147))</f>
        <v/>
      </c>
      <c r="DR1147" s="250" t="str">
        <f>IF(DataGoesHere!$B1147="","",($CZ1147-DQ1147))</f>
        <v/>
      </c>
      <c r="DS1147" s="250" t="str">
        <f>IF(DataGoesHere!$B1147="","",ABS($CZ1147-DQ1147))</f>
        <v/>
      </c>
      <c r="DT1147" s="250" t="str">
        <f>IF(DataGoesHere!$B1147="","",DS1147^2)</f>
        <v/>
      </c>
      <c r="DU1147" s="249" t="str">
        <f>IF(DataGoesHere!$B1147="","",DS1147/$CZ1147)</f>
        <v/>
      </c>
      <c r="DV1147" s="250" t="str">
        <f>IF(DataGoesHere!$B1147="","",SUM(DR$2:DR1147)/AVERAGE(DS:DS))</f>
        <v/>
      </c>
      <c r="DX1147" s="19" t="str">
        <f>IF(DataGoesHere!$B1146="","",(DB1141*(Output!$O$49/Output!$P$49))+(IntermediateCalcs!DB1142*(Output!$M$49/Output!$P$49))+(IntermediateCalcs!DB1143*(Output!$K$49/Output!$P$49))+(DB1144*(Output!$I$49/Output!$P$49))+(IntermediateCalcs!DB1145*(Output!$G$49/Output!$P$49))+(IntermediateCalcs!DB1146*(Output!$E$49/Output!$P$49)))</f>
        <v/>
      </c>
      <c r="DY1147" s="274" t="str">
        <f>IF(DX1147="","",IF(IntermediateCalcs!$AO$9="Yes",IntermediateCalcs!DX1147*$CX1147,IntermediateCalcs!DX1147))</f>
        <v/>
      </c>
      <c r="DZ1147" s="250" t="str">
        <f>IF(DataGoesHere!$B1147="","",($CZ1147-DY1147))</f>
        <v/>
      </c>
      <c r="EA1147" s="250" t="str">
        <f>IF(DataGoesHere!$B1147="","",ABS($CZ1147-DY1147))</f>
        <v/>
      </c>
      <c r="EB1147" s="250" t="str">
        <f>IF(DataGoesHere!$B1147="","",EA1147^2)</f>
        <v/>
      </c>
      <c r="EC1147" s="249" t="str">
        <f>IF(DataGoesHere!$B1147="","",EA1147/$CZ1147)</f>
        <v/>
      </c>
      <c r="ED1147" s="250" t="str">
        <f>IF(DataGoesHere!$B1147="","",SUM(DZ$2:DZ1147)/AVERAGE(EA:EA))</f>
        <v/>
      </c>
    </row>
    <row r="1148" spans="20:134" x14ac:dyDescent="0.2">
      <c r="T1148" s="240"/>
      <c r="U1148" s="86"/>
      <c r="V1148" s="86"/>
      <c r="W1148" s="86"/>
      <c r="X1148" s="86"/>
      <c r="Y1148" s="86"/>
      <c r="Z1148" s="245" t="str">
        <f>IF(DataGoesHere!$B1148="","",(DataGoesHere!$B1148/SUM(DataGoesHere!$B1142:'DataGoesHere'!$B1153)))</f>
        <v/>
      </c>
      <c r="AA1148" s="86"/>
      <c r="AB1148" s="86"/>
      <c r="AC1148" s="86"/>
      <c r="AD1148" s="86"/>
      <c r="AE1148" s="241"/>
      <c r="CV1148" s="310" t="str">
        <f>IF(DataGoesHere!B1148="","",DataGoesHere!A1148)</f>
        <v/>
      </c>
      <c r="CW1148" s="271">
        <f t="shared" ca="1" si="42"/>
        <v>7</v>
      </c>
      <c r="CX1148" s="272">
        <f t="shared" ca="1" si="43"/>
        <v>1.0265458156689093</v>
      </c>
      <c r="CY1148" s="266">
        <f>DataGoesHere!A1148</f>
        <v>1147</v>
      </c>
      <c r="CZ1148" s="19" t="str">
        <f>IF(DataGoesHere!B1148="","",DataGoesHere!B1148)</f>
        <v/>
      </c>
      <c r="DA1148" s="19" t="str">
        <f>IF(DataGoesHere!B1148="","",IF(AH$5="No",DataGoesHere!B1148,DataGoesHere!B1148-(AH$2*(DataGoesHere!A1148-1))))</f>
        <v/>
      </c>
      <c r="DB1148" s="19" t="str">
        <f>IF(DataGoesHere!B1148="","",IF(AO$9="No",DataGoesHere!B1148,DataGoesHere!B1148/CX1148))</f>
        <v/>
      </c>
      <c r="DC1148" s="19" t="str">
        <f>IF(DataGoesHere!B1148="","",IF(AO$9="No",DA1148,DA1148/CX1148))</f>
        <v/>
      </c>
      <c r="DD1148" s="293" t="str">
        <f>IF(CZ1148="",IF(COUNTIF(DD$2:DD1147,"Forecast")&lt;Output!E$43,"Forecast",""),"Actual")</f>
        <v/>
      </c>
      <c r="DF1148" s="19" t="str">
        <f>IF(DataGoesHere!B1147="",IF(DD1148="Forecast",(Output!$E$47*IntermediateCalcs!DH1147)+((1-Output!$E$47)*IntermediateCalcs!DF1147),""),(Output!$E$47*IntermediateCalcs!DB1147)+((1-Output!$E$47)*IntermediateCalcs!DF1147))</f>
        <v/>
      </c>
      <c r="DG1148" s="19" t="str">
        <f>IF(DataGoesHere!B1147="",IF(DD1148="Forecast",(Output!$G$47*(IntermediateCalcs!DF1148-IntermediateCalcs!DF1147))+((1-Output!$G$47)*IntermediateCalcs!DG1147),""),(Output!$G$47*(IntermediateCalcs!DF1148-IntermediateCalcs!DF1147))+((1-Output!$G$47)*IntermediateCalcs!DG1147))</f>
        <v/>
      </c>
      <c r="DH1148" s="19" t="str">
        <f>IF(DataGoesHere!B1147="",IF(DD1148="Forecast",DF1148+DG1148,""),DF1148+DG1148)</f>
        <v/>
      </c>
      <c r="DI1148" s="274" t="str">
        <f>IF(DH1148="","",IF(IntermediateCalcs!$AO$9="Yes",IntermediateCalcs!DH1148*$CX1148,IntermediateCalcs!DH1148))</f>
        <v/>
      </c>
      <c r="DJ1148" s="250" t="str">
        <f>IF(DataGoesHere!$B1148="","",($CZ1148-DI1148))</f>
        <v/>
      </c>
      <c r="DK1148" s="250" t="str">
        <f>IF(DataGoesHere!$B1148="","",ABS($CZ1148-DI1148))</f>
        <v/>
      </c>
      <c r="DL1148" s="250" t="str">
        <f>IF(DataGoesHere!$B1148="","",DK1148^2)</f>
        <v/>
      </c>
      <c r="DM1148" s="249" t="str">
        <f>IF(DataGoesHere!$B1148="","",DK1148/$CZ1148)</f>
        <v/>
      </c>
      <c r="DN1148" s="250" t="str">
        <f>IF(DataGoesHere!$B1148="","",SUM(DJ$2:DJ1148)/AVERAGE(DK:DK))</f>
        <v/>
      </c>
      <c r="DP1148" s="19" t="str">
        <f>IF(DataGoesHere!B1148="",IF($DD1148="Forecast",(Output!E$48*IntermediateCalcs!CY1148)+Output!G$48,""),(Output!E$48*IntermediateCalcs!CY1148)+Output!G$48)</f>
        <v/>
      </c>
      <c r="DQ1148" s="274" t="str">
        <f>IF(DP1148="","",IF(IntermediateCalcs!$AO$9="Yes",IntermediateCalcs!DP1148*$CX1148,IntermediateCalcs!DP1148))</f>
        <v/>
      </c>
      <c r="DR1148" s="250" t="str">
        <f>IF(DataGoesHere!$B1148="","",($CZ1148-DQ1148))</f>
        <v/>
      </c>
      <c r="DS1148" s="250" t="str">
        <f>IF(DataGoesHere!$B1148="","",ABS($CZ1148-DQ1148))</f>
        <v/>
      </c>
      <c r="DT1148" s="250" t="str">
        <f>IF(DataGoesHere!$B1148="","",DS1148^2)</f>
        <v/>
      </c>
      <c r="DU1148" s="249" t="str">
        <f>IF(DataGoesHere!$B1148="","",DS1148/$CZ1148)</f>
        <v/>
      </c>
      <c r="DV1148" s="250" t="str">
        <f>IF(DataGoesHere!$B1148="","",SUM(DR$2:DR1148)/AVERAGE(DS:DS))</f>
        <v/>
      </c>
      <c r="DX1148" s="19" t="str">
        <f>IF(DataGoesHere!$B1147="","",(DB1142*(Output!$O$49/Output!$P$49))+(IntermediateCalcs!DB1143*(Output!$M$49/Output!$P$49))+(IntermediateCalcs!DB1144*(Output!$K$49/Output!$P$49))+(DB1145*(Output!$I$49/Output!$P$49))+(IntermediateCalcs!DB1146*(Output!$G$49/Output!$P$49))+(IntermediateCalcs!DB1147*(Output!$E$49/Output!$P$49)))</f>
        <v/>
      </c>
      <c r="DY1148" s="274" t="str">
        <f>IF(DX1148="","",IF(IntermediateCalcs!$AO$9="Yes",IntermediateCalcs!DX1148*$CX1148,IntermediateCalcs!DX1148))</f>
        <v/>
      </c>
      <c r="DZ1148" s="250" t="str">
        <f>IF(DataGoesHere!$B1148="","",($CZ1148-DY1148))</f>
        <v/>
      </c>
      <c r="EA1148" s="250" t="str">
        <f>IF(DataGoesHere!$B1148="","",ABS($CZ1148-DY1148))</f>
        <v/>
      </c>
      <c r="EB1148" s="250" t="str">
        <f>IF(DataGoesHere!$B1148="","",EA1148^2)</f>
        <v/>
      </c>
      <c r="EC1148" s="249" t="str">
        <f>IF(DataGoesHere!$B1148="","",EA1148/$CZ1148)</f>
        <v/>
      </c>
      <c r="ED1148" s="250" t="str">
        <f>IF(DataGoesHere!$B1148="","",SUM(DZ$2:DZ1148)/AVERAGE(EA:EA))</f>
        <v/>
      </c>
    </row>
    <row r="1149" spans="20:134" x14ac:dyDescent="0.2">
      <c r="T1149" s="240"/>
      <c r="U1149" s="86"/>
      <c r="V1149" s="86"/>
      <c r="W1149" s="86"/>
      <c r="X1149" s="86"/>
      <c r="Y1149" s="86"/>
      <c r="Z1149" s="86"/>
      <c r="AA1149" s="245" t="str">
        <f>IF(DataGoesHere!$B1149="","",(DataGoesHere!$B1149/SUM(DataGoesHere!$B1142:'DataGoesHere'!$B1153)))</f>
        <v/>
      </c>
      <c r="AB1149" s="86"/>
      <c r="AC1149" s="86"/>
      <c r="AD1149" s="86"/>
      <c r="AE1149" s="241"/>
      <c r="CV1149" s="310" t="str">
        <f>IF(DataGoesHere!B1149="","",DataGoesHere!A1149)</f>
        <v/>
      </c>
      <c r="CW1149" s="271">
        <f t="shared" ca="1" si="42"/>
        <v>8</v>
      </c>
      <c r="CX1149" s="272">
        <f t="shared" ca="1" si="43"/>
        <v>1.0207492390681214</v>
      </c>
      <c r="CY1149" s="266">
        <f>DataGoesHere!A1149</f>
        <v>1148</v>
      </c>
      <c r="CZ1149" s="19" t="str">
        <f>IF(DataGoesHere!B1149="","",DataGoesHere!B1149)</f>
        <v/>
      </c>
      <c r="DA1149" s="19" t="str">
        <f>IF(DataGoesHere!B1149="","",IF(AH$5="No",DataGoesHere!B1149,DataGoesHere!B1149-(AH$2*(DataGoesHere!A1149-1))))</f>
        <v/>
      </c>
      <c r="DB1149" s="19" t="str">
        <f>IF(DataGoesHere!B1149="","",IF(AO$9="No",DataGoesHere!B1149,DataGoesHere!B1149/CX1149))</f>
        <v/>
      </c>
      <c r="DC1149" s="19" t="str">
        <f>IF(DataGoesHere!B1149="","",IF(AO$9="No",DA1149,DA1149/CX1149))</f>
        <v/>
      </c>
      <c r="DD1149" s="293" t="str">
        <f>IF(CZ1149="",IF(COUNTIF(DD$2:DD1148,"Forecast")&lt;Output!E$43,"Forecast",""),"Actual")</f>
        <v/>
      </c>
      <c r="DF1149" s="19" t="str">
        <f>IF(DataGoesHere!B1148="",IF(DD1149="Forecast",(Output!$E$47*IntermediateCalcs!DH1148)+((1-Output!$E$47)*IntermediateCalcs!DF1148),""),(Output!$E$47*IntermediateCalcs!DB1148)+((1-Output!$E$47)*IntermediateCalcs!DF1148))</f>
        <v/>
      </c>
      <c r="DG1149" s="19" t="str">
        <f>IF(DataGoesHere!B1148="",IF(DD1149="Forecast",(Output!$G$47*(IntermediateCalcs!DF1149-IntermediateCalcs!DF1148))+((1-Output!$G$47)*IntermediateCalcs!DG1148),""),(Output!$G$47*(IntermediateCalcs!DF1149-IntermediateCalcs!DF1148))+((1-Output!$G$47)*IntermediateCalcs!DG1148))</f>
        <v/>
      </c>
      <c r="DH1149" s="19" t="str">
        <f>IF(DataGoesHere!B1148="",IF(DD1149="Forecast",DF1149+DG1149,""),DF1149+DG1149)</f>
        <v/>
      </c>
      <c r="DI1149" s="274" t="str">
        <f>IF(DH1149="","",IF(IntermediateCalcs!$AO$9="Yes",IntermediateCalcs!DH1149*$CX1149,IntermediateCalcs!DH1149))</f>
        <v/>
      </c>
      <c r="DJ1149" s="250" t="str">
        <f>IF(DataGoesHere!$B1149="","",($CZ1149-DI1149))</f>
        <v/>
      </c>
      <c r="DK1149" s="250" t="str">
        <f>IF(DataGoesHere!$B1149="","",ABS($CZ1149-DI1149))</f>
        <v/>
      </c>
      <c r="DL1149" s="250" t="str">
        <f>IF(DataGoesHere!$B1149="","",DK1149^2)</f>
        <v/>
      </c>
      <c r="DM1149" s="249" t="str">
        <f>IF(DataGoesHere!$B1149="","",DK1149/$CZ1149)</f>
        <v/>
      </c>
      <c r="DN1149" s="250" t="str">
        <f>IF(DataGoesHere!$B1149="","",SUM(DJ$2:DJ1149)/AVERAGE(DK:DK))</f>
        <v/>
      </c>
      <c r="DP1149" s="19" t="str">
        <f>IF(DataGoesHere!B1149="",IF($DD1149="Forecast",(Output!E$48*IntermediateCalcs!CY1149)+Output!G$48,""),(Output!E$48*IntermediateCalcs!CY1149)+Output!G$48)</f>
        <v/>
      </c>
      <c r="DQ1149" s="274" t="str">
        <f>IF(DP1149="","",IF(IntermediateCalcs!$AO$9="Yes",IntermediateCalcs!DP1149*$CX1149,IntermediateCalcs!DP1149))</f>
        <v/>
      </c>
      <c r="DR1149" s="250" t="str">
        <f>IF(DataGoesHere!$B1149="","",($CZ1149-DQ1149))</f>
        <v/>
      </c>
      <c r="DS1149" s="250" t="str">
        <f>IF(DataGoesHere!$B1149="","",ABS($CZ1149-DQ1149))</f>
        <v/>
      </c>
      <c r="DT1149" s="250" t="str">
        <f>IF(DataGoesHere!$B1149="","",DS1149^2)</f>
        <v/>
      </c>
      <c r="DU1149" s="249" t="str">
        <f>IF(DataGoesHere!$B1149="","",DS1149/$CZ1149)</f>
        <v/>
      </c>
      <c r="DV1149" s="250" t="str">
        <f>IF(DataGoesHere!$B1149="","",SUM(DR$2:DR1149)/AVERAGE(DS:DS))</f>
        <v/>
      </c>
      <c r="DX1149" s="19" t="str">
        <f>IF(DataGoesHere!$B1148="","",(DB1143*(Output!$O$49/Output!$P$49))+(IntermediateCalcs!DB1144*(Output!$M$49/Output!$P$49))+(IntermediateCalcs!DB1145*(Output!$K$49/Output!$P$49))+(DB1146*(Output!$I$49/Output!$P$49))+(IntermediateCalcs!DB1147*(Output!$G$49/Output!$P$49))+(IntermediateCalcs!DB1148*(Output!$E$49/Output!$P$49)))</f>
        <v/>
      </c>
      <c r="DY1149" s="274" t="str">
        <f>IF(DX1149="","",IF(IntermediateCalcs!$AO$9="Yes",IntermediateCalcs!DX1149*$CX1149,IntermediateCalcs!DX1149))</f>
        <v/>
      </c>
      <c r="DZ1149" s="250" t="str">
        <f>IF(DataGoesHere!$B1149="","",($CZ1149-DY1149))</f>
        <v/>
      </c>
      <c r="EA1149" s="250" t="str">
        <f>IF(DataGoesHere!$B1149="","",ABS($CZ1149-DY1149))</f>
        <v/>
      </c>
      <c r="EB1149" s="250" t="str">
        <f>IF(DataGoesHere!$B1149="","",EA1149^2)</f>
        <v/>
      </c>
      <c r="EC1149" s="249" t="str">
        <f>IF(DataGoesHere!$B1149="","",EA1149/$CZ1149)</f>
        <v/>
      </c>
      <c r="ED1149" s="250" t="str">
        <f>IF(DataGoesHere!$B1149="","",SUM(DZ$2:DZ1149)/AVERAGE(EA:EA))</f>
        <v/>
      </c>
    </row>
    <row r="1150" spans="20:134" x14ac:dyDescent="0.2">
      <c r="T1150" s="240"/>
      <c r="U1150" s="86"/>
      <c r="V1150" s="86"/>
      <c r="W1150" s="86"/>
      <c r="X1150" s="86"/>
      <c r="Y1150" s="86"/>
      <c r="Z1150" s="86"/>
      <c r="AA1150" s="86"/>
      <c r="AB1150" s="245" t="str">
        <f>IF(DataGoesHere!$B1150="","",(DataGoesHere!$B1150/SUM(DataGoesHere!$B1142:'DataGoesHere'!$B1153)))</f>
        <v/>
      </c>
      <c r="AC1150" s="86"/>
      <c r="AD1150" s="86"/>
      <c r="AE1150" s="241"/>
      <c r="CV1150" s="310" t="str">
        <f>IF(DataGoesHere!B1150="","",DataGoesHere!A1150)</f>
        <v/>
      </c>
      <c r="CW1150" s="271">
        <f t="shared" ca="1" si="42"/>
        <v>9</v>
      </c>
      <c r="CX1150" s="272">
        <f t="shared" ca="1" si="43"/>
        <v>1.0625330005567626</v>
      </c>
      <c r="CY1150" s="266">
        <f>DataGoesHere!A1150</f>
        <v>1149</v>
      </c>
      <c r="CZ1150" s="19" t="str">
        <f>IF(DataGoesHere!B1150="","",DataGoesHere!B1150)</f>
        <v/>
      </c>
      <c r="DA1150" s="19" t="str">
        <f>IF(DataGoesHere!B1150="","",IF(AH$5="No",DataGoesHere!B1150,DataGoesHere!B1150-(AH$2*(DataGoesHere!A1150-1))))</f>
        <v/>
      </c>
      <c r="DB1150" s="19" t="str">
        <f>IF(DataGoesHere!B1150="","",IF(AO$9="No",DataGoesHere!B1150,DataGoesHere!B1150/CX1150))</f>
        <v/>
      </c>
      <c r="DC1150" s="19" t="str">
        <f>IF(DataGoesHere!B1150="","",IF(AO$9="No",DA1150,DA1150/CX1150))</f>
        <v/>
      </c>
      <c r="DD1150" s="293" t="str">
        <f>IF(CZ1150="",IF(COUNTIF(DD$2:DD1149,"Forecast")&lt;Output!E$43,"Forecast",""),"Actual")</f>
        <v/>
      </c>
      <c r="DF1150" s="19" t="str">
        <f>IF(DataGoesHere!B1149="",IF(DD1150="Forecast",(Output!$E$47*IntermediateCalcs!DH1149)+((1-Output!$E$47)*IntermediateCalcs!DF1149),""),(Output!$E$47*IntermediateCalcs!DB1149)+((1-Output!$E$47)*IntermediateCalcs!DF1149))</f>
        <v/>
      </c>
      <c r="DG1150" s="19" t="str">
        <f>IF(DataGoesHere!B1149="",IF(DD1150="Forecast",(Output!$G$47*(IntermediateCalcs!DF1150-IntermediateCalcs!DF1149))+((1-Output!$G$47)*IntermediateCalcs!DG1149),""),(Output!$G$47*(IntermediateCalcs!DF1150-IntermediateCalcs!DF1149))+((1-Output!$G$47)*IntermediateCalcs!DG1149))</f>
        <v/>
      </c>
      <c r="DH1150" s="19" t="str">
        <f>IF(DataGoesHere!B1149="",IF(DD1150="Forecast",DF1150+DG1150,""),DF1150+DG1150)</f>
        <v/>
      </c>
      <c r="DI1150" s="274" t="str">
        <f>IF(DH1150="","",IF(IntermediateCalcs!$AO$9="Yes",IntermediateCalcs!DH1150*$CX1150,IntermediateCalcs!DH1150))</f>
        <v/>
      </c>
      <c r="DJ1150" s="250" t="str">
        <f>IF(DataGoesHere!$B1150="","",($CZ1150-DI1150))</f>
        <v/>
      </c>
      <c r="DK1150" s="250" t="str">
        <f>IF(DataGoesHere!$B1150="","",ABS($CZ1150-DI1150))</f>
        <v/>
      </c>
      <c r="DL1150" s="250" t="str">
        <f>IF(DataGoesHere!$B1150="","",DK1150^2)</f>
        <v/>
      </c>
      <c r="DM1150" s="249" t="str">
        <f>IF(DataGoesHere!$B1150="","",DK1150/$CZ1150)</f>
        <v/>
      </c>
      <c r="DN1150" s="250" t="str">
        <f>IF(DataGoesHere!$B1150="","",SUM(DJ$2:DJ1150)/AVERAGE(DK:DK))</f>
        <v/>
      </c>
      <c r="DP1150" s="19" t="str">
        <f>IF(DataGoesHere!B1150="",IF($DD1150="Forecast",(Output!E$48*IntermediateCalcs!CY1150)+Output!G$48,""),(Output!E$48*IntermediateCalcs!CY1150)+Output!G$48)</f>
        <v/>
      </c>
      <c r="DQ1150" s="274" t="str">
        <f>IF(DP1150="","",IF(IntermediateCalcs!$AO$9="Yes",IntermediateCalcs!DP1150*$CX1150,IntermediateCalcs!DP1150))</f>
        <v/>
      </c>
      <c r="DR1150" s="250" t="str">
        <f>IF(DataGoesHere!$B1150="","",($CZ1150-DQ1150))</f>
        <v/>
      </c>
      <c r="DS1150" s="250" t="str">
        <f>IF(DataGoesHere!$B1150="","",ABS($CZ1150-DQ1150))</f>
        <v/>
      </c>
      <c r="DT1150" s="250" t="str">
        <f>IF(DataGoesHere!$B1150="","",DS1150^2)</f>
        <v/>
      </c>
      <c r="DU1150" s="249" t="str">
        <f>IF(DataGoesHere!$B1150="","",DS1150/$CZ1150)</f>
        <v/>
      </c>
      <c r="DV1150" s="250" t="str">
        <f>IF(DataGoesHere!$B1150="","",SUM(DR$2:DR1150)/AVERAGE(DS:DS))</f>
        <v/>
      </c>
      <c r="DX1150" s="19" t="str">
        <f>IF(DataGoesHere!$B1149="","",(DB1144*(Output!$O$49/Output!$P$49))+(IntermediateCalcs!DB1145*(Output!$M$49/Output!$P$49))+(IntermediateCalcs!DB1146*(Output!$K$49/Output!$P$49))+(DB1147*(Output!$I$49/Output!$P$49))+(IntermediateCalcs!DB1148*(Output!$G$49/Output!$P$49))+(IntermediateCalcs!DB1149*(Output!$E$49/Output!$P$49)))</f>
        <v/>
      </c>
      <c r="DY1150" s="274" t="str">
        <f>IF(DX1150="","",IF(IntermediateCalcs!$AO$9="Yes",IntermediateCalcs!DX1150*$CX1150,IntermediateCalcs!DX1150))</f>
        <v/>
      </c>
      <c r="DZ1150" s="250" t="str">
        <f>IF(DataGoesHere!$B1150="","",($CZ1150-DY1150))</f>
        <v/>
      </c>
      <c r="EA1150" s="250" t="str">
        <f>IF(DataGoesHere!$B1150="","",ABS($CZ1150-DY1150))</f>
        <v/>
      </c>
      <c r="EB1150" s="250" t="str">
        <f>IF(DataGoesHere!$B1150="","",EA1150^2)</f>
        <v/>
      </c>
      <c r="EC1150" s="249" t="str">
        <f>IF(DataGoesHere!$B1150="","",EA1150/$CZ1150)</f>
        <v/>
      </c>
      <c r="ED1150" s="250" t="str">
        <f>IF(DataGoesHere!$B1150="","",SUM(DZ$2:DZ1150)/AVERAGE(EA:EA))</f>
        <v/>
      </c>
    </row>
    <row r="1151" spans="20:134" x14ac:dyDescent="0.2">
      <c r="T1151" s="240"/>
      <c r="U1151" s="86"/>
      <c r="V1151" s="86"/>
      <c r="W1151" s="86"/>
      <c r="X1151" s="86"/>
      <c r="Y1151" s="86"/>
      <c r="Z1151" s="86"/>
      <c r="AA1151" s="86"/>
      <c r="AB1151" s="86"/>
      <c r="AC1151" s="245" t="str">
        <f>IF(DataGoesHere!$B1151="","",(DataGoesHere!$B1151/SUM(DataGoesHere!$B1142:'DataGoesHere'!$B1153)))</f>
        <v/>
      </c>
      <c r="AD1151" s="86"/>
      <c r="AE1151" s="241"/>
      <c r="CV1151" s="310" t="str">
        <f>IF(DataGoesHere!B1151="","",DataGoesHere!A1151)</f>
        <v/>
      </c>
      <c r="CW1151" s="271">
        <f t="shared" ca="1" si="42"/>
        <v>10</v>
      </c>
      <c r="CX1151" s="272">
        <f t="shared" ca="1" si="43"/>
        <v>0.92557634012077306</v>
      </c>
      <c r="CY1151" s="266">
        <f>DataGoesHere!A1151</f>
        <v>1150</v>
      </c>
      <c r="CZ1151" s="19" t="str">
        <f>IF(DataGoesHere!B1151="","",DataGoesHere!B1151)</f>
        <v/>
      </c>
      <c r="DA1151" s="19" t="str">
        <f>IF(DataGoesHere!B1151="","",IF(AH$5="No",DataGoesHere!B1151,DataGoesHere!B1151-(AH$2*(DataGoesHere!A1151-1))))</f>
        <v/>
      </c>
      <c r="DB1151" s="19" t="str">
        <f>IF(DataGoesHere!B1151="","",IF(AO$9="No",DataGoesHere!B1151,DataGoesHere!B1151/CX1151))</f>
        <v/>
      </c>
      <c r="DC1151" s="19" t="str">
        <f>IF(DataGoesHere!B1151="","",IF(AO$9="No",DA1151,DA1151/CX1151))</f>
        <v/>
      </c>
      <c r="DD1151" s="293" t="str">
        <f>IF(CZ1151="",IF(COUNTIF(DD$2:DD1150,"Forecast")&lt;Output!E$43,"Forecast",""),"Actual")</f>
        <v/>
      </c>
      <c r="DF1151" s="19" t="str">
        <f>IF(DataGoesHere!B1150="",IF(DD1151="Forecast",(Output!$E$47*IntermediateCalcs!DH1150)+((1-Output!$E$47)*IntermediateCalcs!DF1150),""),(Output!$E$47*IntermediateCalcs!DB1150)+((1-Output!$E$47)*IntermediateCalcs!DF1150))</f>
        <v/>
      </c>
      <c r="DG1151" s="19" t="str">
        <f>IF(DataGoesHere!B1150="",IF(DD1151="Forecast",(Output!$G$47*(IntermediateCalcs!DF1151-IntermediateCalcs!DF1150))+((1-Output!$G$47)*IntermediateCalcs!DG1150),""),(Output!$G$47*(IntermediateCalcs!DF1151-IntermediateCalcs!DF1150))+((1-Output!$G$47)*IntermediateCalcs!DG1150))</f>
        <v/>
      </c>
      <c r="DH1151" s="19" t="str">
        <f>IF(DataGoesHere!B1150="",IF(DD1151="Forecast",DF1151+DG1151,""),DF1151+DG1151)</f>
        <v/>
      </c>
      <c r="DI1151" s="274" t="str">
        <f>IF(DH1151="","",IF(IntermediateCalcs!$AO$9="Yes",IntermediateCalcs!DH1151*$CX1151,IntermediateCalcs!DH1151))</f>
        <v/>
      </c>
      <c r="DJ1151" s="250" t="str">
        <f>IF(DataGoesHere!$B1151="","",($CZ1151-DI1151))</f>
        <v/>
      </c>
      <c r="DK1151" s="250" t="str">
        <f>IF(DataGoesHere!$B1151="","",ABS($CZ1151-DI1151))</f>
        <v/>
      </c>
      <c r="DL1151" s="250" t="str">
        <f>IF(DataGoesHere!$B1151="","",DK1151^2)</f>
        <v/>
      </c>
      <c r="DM1151" s="249" t="str">
        <f>IF(DataGoesHere!$B1151="","",DK1151/$CZ1151)</f>
        <v/>
      </c>
      <c r="DN1151" s="250" t="str">
        <f>IF(DataGoesHere!$B1151="","",SUM(DJ$2:DJ1151)/AVERAGE(DK:DK))</f>
        <v/>
      </c>
      <c r="DP1151" s="19" t="str">
        <f>IF(DataGoesHere!B1151="",IF($DD1151="Forecast",(Output!E$48*IntermediateCalcs!CY1151)+Output!G$48,""),(Output!E$48*IntermediateCalcs!CY1151)+Output!G$48)</f>
        <v/>
      </c>
      <c r="DQ1151" s="274" t="str">
        <f>IF(DP1151="","",IF(IntermediateCalcs!$AO$9="Yes",IntermediateCalcs!DP1151*$CX1151,IntermediateCalcs!DP1151))</f>
        <v/>
      </c>
      <c r="DR1151" s="250" t="str">
        <f>IF(DataGoesHere!$B1151="","",($CZ1151-DQ1151))</f>
        <v/>
      </c>
      <c r="DS1151" s="250" t="str">
        <f>IF(DataGoesHere!$B1151="","",ABS($CZ1151-DQ1151))</f>
        <v/>
      </c>
      <c r="DT1151" s="250" t="str">
        <f>IF(DataGoesHere!$B1151="","",DS1151^2)</f>
        <v/>
      </c>
      <c r="DU1151" s="249" t="str">
        <f>IF(DataGoesHere!$B1151="","",DS1151/$CZ1151)</f>
        <v/>
      </c>
      <c r="DV1151" s="250" t="str">
        <f>IF(DataGoesHere!$B1151="","",SUM(DR$2:DR1151)/AVERAGE(DS:DS))</f>
        <v/>
      </c>
      <c r="DX1151" s="19" t="str">
        <f>IF(DataGoesHere!$B1150="","",(DB1145*(Output!$O$49/Output!$P$49))+(IntermediateCalcs!DB1146*(Output!$M$49/Output!$P$49))+(IntermediateCalcs!DB1147*(Output!$K$49/Output!$P$49))+(DB1148*(Output!$I$49/Output!$P$49))+(IntermediateCalcs!DB1149*(Output!$G$49/Output!$P$49))+(IntermediateCalcs!DB1150*(Output!$E$49/Output!$P$49)))</f>
        <v/>
      </c>
      <c r="DY1151" s="274" t="str">
        <f>IF(DX1151="","",IF(IntermediateCalcs!$AO$9="Yes",IntermediateCalcs!DX1151*$CX1151,IntermediateCalcs!DX1151))</f>
        <v/>
      </c>
      <c r="DZ1151" s="250" t="str">
        <f>IF(DataGoesHere!$B1151="","",($CZ1151-DY1151))</f>
        <v/>
      </c>
      <c r="EA1151" s="250" t="str">
        <f>IF(DataGoesHere!$B1151="","",ABS($CZ1151-DY1151))</f>
        <v/>
      </c>
      <c r="EB1151" s="250" t="str">
        <f>IF(DataGoesHere!$B1151="","",EA1151^2)</f>
        <v/>
      </c>
      <c r="EC1151" s="249" t="str">
        <f>IF(DataGoesHere!$B1151="","",EA1151/$CZ1151)</f>
        <v/>
      </c>
      <c r="ED1151" s="250" t="str">
        <f>IF(DataGoesHere!$B1151="","",SUM(DZ$2:DZ1151)/AVERAGE(EA:EA))</f>
        <v/>
      </c>
    </row>
    <row r="1152" spans="20:134" x14ac:dyDescent="0.2">
      <c r="T1152" s="240"/>
      <c r="U1152" s="86"/>
      <c r="V1152" s="86"/>
      <c r="W1152" s="86"/>
      <c r="X1152" s="86"/>
      <c r="Y1152" s="86"/>
      <c r="Z1152" s="86"/>
      <c r="AA1152" s="86"/>
      <c r="AB1152" s="86"/>
      <c r="AC1152" s="86"/>
      <c r="AD1152" s="245" t="str">
        <f>IF(DataGoesHere!$B1152="","",(DataGoesHere!$B1152/SUM(DataGoesHere!$B1142:'DataGoesHere'!$B1153)))</f>
        <v/>
      </c>
      <c r="AE1152" s="241"/>
      <c r="CV1152" s="310" t="str">
        <f>IF(DataGoesHere!B1152="","",DataGoesHere!A1152)</f>
        <v/>
      </c>
      <c r="CW1152" s="271">
        <f t="shared" ca="1" si="42"/>
        <v>11</v>
      </c>
      <c r="CX1152" s="272">
        <f t="shared" ca="1" si="43"/>
        <v>0.97463169608807265</v>
      </c>
      <c r="CY1152" s="266">
        <f>DataGoesHere!A1152</f>
        <v>1151</v>
      </c>
      <c r="CZ1152" s="19" t="str">
        <f>IF(DataGoesHere!B1152="","",DataGoesHere!B1152)</f>
        <v/>
      </c>
      <c r="DA1152" s="19" t="str">
        <f>IF(DataGoesHere!B1152="","",IF(AH$5="No",DataGoesHere!B1152,DataGoesHere!B1152-(AH$2*(DataGoesHere!A1152-1))))</f>
        <v/>
      </c>
      <c r="DB1152" s="19" t="str">
        <f>IF(DataGoesHere!B1152="","",IF(AO$9="No",DataGoesHere!B1152,DataGoesHere!B1152/CX1152))</f>
        <v/>
      </c>
      <c r="DC1152" s="19" t="str">
        <f>IF(DataGoesHere!B1152="","",IF(AO$9="No",DA1152,DA1152/CX1152))</f>
        <v/>
      </c>
      <c r="DD1152" s="293" t="str">
        <f>IF(CZ1152="",IF(COUNTIF(DD$2:DD1151,"Forecast")&lt;Output!E$43,"Forecast",""),"Actual")</f>
        <v/>
      </c>
      <c r="DF1152" s="19" t="str">
        <f>IF(DataGoesHere!B1151="",IF(DD1152="Forecast",(Output!$E$47*IntermediateCalcs!DH1151)+((1-Output!$E$47)*IntermediateCalcs!DF1151),""),(Output!$E$47*IntermediateCalcs!DB1151)+((1-Output!$E$47)*IntermediateCalcs!DF1151))</f>
        <v/>
      </c>
      <c r="DG1152" s="19" t="str">
        <f>IF(DataGoesHere!B1151="",IF(DD1152="Forecast",(Output!$G$47*(IntermediateCalcs!DF1152-IntermediateCalcs!DF1151))+((1-Output!$G$47)*IntermediateCalcs!DG1151),""),(Output!$G$47*(IntermediateCalcs!DF1152-IntermediateCalcs!DF1151))+((1-Output!$G$47)*IntermediateCalcs!DG1151))</f>
        <v/>
      </c>
      <c r="DH1152" s="19" t="str">
        <f>IF(DataGoesHere!B1151="",IF(DD1152="Forecast",DF1152+DG1152,""),DF1152+DG1152)</f>
        <v/>
      </c>
      <c r="DI1152" s="274" t="str">
        <f>IF(DH1152="","",IF(IntermediateCalcs!$AO$9="Yes",IntermediateCalcs!DH1152*$CX1152,IntermediateCalcs!DH1152))</f>
        <v/>
      </c>
      <c r="DJ1152" s="250" t="str">
        <f>IF(DataGoesHere!$B1152="","",($CZ1152-DI1152))</f>
        <v/>
      </c>
      <c r="DK1152" s="250" t="str">
        <f>IF(DataGoesHere!$B1152="","",ABS($CZ1152-DI1152))</f>
        <v/>
      </c>
      <c r="DL1152" s="250" t="str">
        <f>IF(DataGoesHere!$B1152="","",DK1152^2)</f>
        <v/>
      </c>
      <c r="DM1152" s="249" t="str">
        <f>IF(DataGoesHere!$B1152="","",DK1152/$CZ1152)</f>
        <v/>
      </c>
      <c r="DN1152" s="250" t="str">
        <f>IF(DataGoesHere!$B1152="","",SUM(DJ$2:DJ1152)/AVERAGE(DK:DK))</f>
        <v/>
      </c>
      <c r="DP1152" s="19" t="str">
        <f>IF(DataGoesHere!B1152="",IF($DD1152="Forecast",(Output!E$48*IntermediateCalcs!CY1152)+Output!G$48,""),(Output!E$48*IntermediateCalcs!CY1152)+Output!G$48)</f>
        <v/>
      </c>
      <c r="DQ1152" s="274" t="str">
        <f>IF(DP1152="","",IF(IntermediateCalcs!$AO$9="Yes",IntermediateCalcs!DP1152*$CX1152,IntermediateCalcs!DP1152))</f>
        <v/>
      </c>
      <c r="DR1152" s="250" t="str">
        <f>IF(DataGoesHere!$B1152="","",($CZ1152-DQ1152))</f>
        <v/>
      </c>
      <c r="DS1152" s="250" t="str">
        <f>IF(DataGoesHere!$B1152="","",ABS($CZ1152-DQ1152))</f>
        <v/>
      </c>
      <c r="DT1152" s="250" t="str">
        <f>IF(DataGoesHere!$B1152="","",DS1152^2)</f>
        <v/>
      </c>
      <c r="DU1152" s="249" t="str">
        <f>IF(DataGoesHere!$B1152="","",DS1152/$CZ1152)</f>
        <v/>
      </c>
      <c r="DV1152" s="250" t="str">
        <f>IF(DataGoesHere!$B1152="","",SUM(DR$2:DR1152)/AVERAGE(DS:DS))</f>
        <v/>
      </c>
      <c r="DX1152" s="19" t="str">
        <f>IF(DataGoesHere!$B1151="","",(DB1146*(Output!$O$49/Output!$P$49))+(IntermediateCalcs!DB1147*(Output!$M$49/Output!$P$49))+(IntermediateCalcs!DB1148*(Output!$K$49/Output!$P$49))+(DB1149*(Output!$I$49/Output!$P$49))+(IntermediateCalcs!DB1150*(Output!$G$49/Output!$P$49))+(IntermediateCalcs!DB1151*(Output!$E$49/Output!$P$49)))</f>
        <v/>
      </c>
      <c r="DY1152" s="274" t="str">
        <f>IF(DX1152="","",IF(IntermediateCalcs!$AO$9="Yes",IntermediateCalcs!DX1152*$CX1152,IntermediateCalcs!DX1152))</f>
        <v/>
      </c>
      <c r="DZ1152" s="250" t="str">
        <f>IF(DataGoesHere!$B1152="","",($CZ1152-DY1152))</f>
        <v/>
      </c>
      <c r="EA1152" s="250" t="str">
        <f>IF(DataGoesHere!$B1152="","",ABS($CZ1152-DY1152))</f>
        <v/>
      </c>
      <c r="EB1152" s="250" t="str">
        <f>IF(DataGoesHere!$B1152="","",EA1152^2)</f>
        <v/>
      </c>
      <c r="EC1152" s="249" t="str">
        <f>IF(DataGoesHere!$B1152="","",EA1152/$CZ1152)</f>
        <v/>
      </c>
      <c r="ED1152" s="250" t="str">
        <f>IF(DataGoesHere!$B1152="","",SUM(DZ$2:DZ1152)/AVERAGE(EA:EA))</f>
        <v/>
      </c>
    </row>
    <row r="1153" spans="20:134" x14ac:dyDescent="0.2">
      <c r="T1153" s="242"/>
      <c r="U1153" s="243"/>
      <c r="V1153" s="243"/>
      <c r="W1153" s="243"/>
      <c r="X1153" s="243"/>
      <c r="Y1153" s="243"/>
      <c r="Z1153" s="243"/>
      <c r="AA1153" s="243"/>
      <c r="AB1153" s="243"/>
      <c r="AC1153" s="243"/>
      <c r="AD1153" s="243"/>
      <c r="AE1153" s="246" t="str">
        <f>IF(DataGoesHere!$B1153="","",(DataGoesHere!$B1153/SUM(DataGoesHere!$B1142:'DataGoesHere'!$B1153)))</f>
        <v/>
      </c>
      <c r="CV1153" s="310" t="str">
        <f>IF(DataGoesHere!B1153="","",DataGoesHere!A1153)</f>
        <v/>
      </c>
      <c r="CW1153" s="271">
        <f t="shared" ca="1" si="42"/>
        <v>12</v>
      </c>
      <c r="CX1153" s="272">
        <f t="shared" ca="1" si="43"/>
        <v>1.0054005237672714</v>
      </c>
      <c r="CY1153" s="266">
        <f>DataGoesHere!A1153</f>
        <v>1152</v>
      </c>
      <c r="CZ1153" s="19" t="str">
        <f>IF(DataGoesHere!B1153="","",DataGoesHere!B1153)</f>
        <v/>
      </c>
      <c r="DA1153" s="19" t="str">
        <f>IF(DataGoesHere!B1153="","",IF(AH$5="No",DataGoesHere!B1153,DataGoesHere!B1153-(AH$2*(DataGoesHere!A1153-1))))</f>
        <v/>
      </c>
      <c r="DB1153" s="19" t="str">
        <f>IF(DataGoesHere!B1153="","",IF(AO$9="No",DataGoesHere!B1153,DataGoesHere!B1153/CX1153))</f>
        <v/>
      </c>
      <c r="DC1153" s="19" t="str">
        <f>IF(DataGoesHere!B1153="","",IF(AO$9="No",DA1153,DA1153/CX1153))</f>
        <v/>
      </c>
      <c r="DD1153" s="293" t="str">
        <f>IF(CZ1153="",IF(COUNTIF(DD$2:DD1152,"Forecast")&lt;Output!E$43,"Forecast",""),"Actual")</f>
        <v/>
      </c>
      <c r="DF1153" s="19" t="str">
        <f>IF(DataGoesHere!B1152="",IF(DD1153="Forecast",(Output!$E$47*IntermediateCalcs!DH1152)+((1-Output!$E$47)*IntermediateCalcs!DF1152),""),(Output!$E$47*IntermediateCalcs!DB1152)+((1-Output!$E$47)*IntermediateCalcs!DF1152))</f>
        <v/>
      </c>
      <c r="DG1153" s="19" t="str">
        <f>IF(DataGoesHere!B1152="",IF(DD1153="Forecast",(Output!$G$47*(IntermediateCalcs!DF1153-IntermediateCalcs!DF1152))+((1-Output!$G$47)*IntermediateCalcs!DG1152),""),(Output!$G$47*(IntermediateCalcs!DF1153-IntermediateCalcs!DF1152))+((1-Output!$G$47)*IntermediateCalcs!DG1152))</f>
        <v/>
      </c>
      <c r="DH1153" s="19" t="str">
        <f>IF(DataGoesHere!B1152="",IF(DD1153="Forecast",DF1153+DG1153,""),DF1153+DG1153)</f>
        <v/>
      </c>
      <c r="DI1153" s="274" t="str">
        <f>IF(DH1153="","",IF(IntermediateCalcs!$AO$9="Yes",IntermediateCalcs!DH1153*$CX1153,IntermediateCalcs!DH1153))</f>
        <v/>
      </c>
      <c r="DJ1153" s="250" t="str">
        <f>IF(DataGoesHere!$B1153="","",($CZ1153-DI1153))</f>
        <v/>
      </c>
      <c r="DK1153" s="250" t="str">
        <f>IF(DataGoesHere!$B1153="","",ABS($CZ1153-DI1153))</f>
        <v/>
      </c>
      <c r="DL1153" s="250" t="str">
        <f>IF(DataGoesHere!$B1153="","",DK1153^2)</f>
        <v/>
      </c>
      <c r="DM1153" s="249" t="str">
        <f>IF(DataGoesHere!$B1153="","",DK1153/$CZ1153)</f>
        <v/>
      </c>
      <c r="DN1153" s="250" t="str">
        <f>IF(DataGoesHere!$B1153="","",SUM(DJ$2:DJ1153)/AVERAGE(DK:DK))</f>
        <v/>
      </c>
      <c r="DP1153" s="19" t="str">
        <f>IF(DataGoesHere!B1153="",IF($DD1153="Forecast",(Output!E$48*IntermediateCalcs!CY1153)+Output!G$48,""),(Output!E$48*IntermediateCalcs!CY1153)+Output!G$48)</f>
        <v/>
      </c>
      <c r="DQ1153" s="274" t="str">
        <f>IF(DP1153="","",IF(IntermediateCalcs!$AO$9="Yes",IntermediateCalcs!DP1153*$CX1153,IntermediateCalcs!DP1153))</f>
        <v/>
      </c>
      <c r="DR1153" s="250" t="str">
        <f>IF(DataGoesHere!$B1153="","",($CZ1153-DQ1153))</f>
        <v/>
      </c>
      <c r="DS1153" s="250" t="str">
        <f>IF(DataGoesHere!$B1153="","",ABS($CZ1153-DQ1153))</f>
        <v/>
      </c>
      <c r="DT1153" s="250" t="str">
        <f>IF(DataGoesHere!$B1153="","",DS1153^2)</f>
        <v/>
      </c>
      <c r="DU1153" s="249" t="str">
        <f>IF(DataGoesHere!$B1153="","",DS1153/$CZ1153)</f>
        <v/>
      </c>
      <c r="DV1153" s="250" t="str">
        <f>IF(DataGoesHere!$B1153="","",SUM(DR$2:DR1153)/AVERAGE(DS:DS))</f>
        <v/>
      </c>
      <c r="DX1153" s="19" t="str">
        <f>IF(DataGoesHere!$B1152="","",(DB1147*(Output!$O$49/Output!$P$49))+(IntermediateCalcs!DB1148*(Output!$M$49/Output!$P$49))+(IntermediateCalcs!DB1149*(Output!$K$49/Output!$P$49))+(DB1150*(Output!$I$49/Output!$P$49))+(IntermediateCalcs!DB1151*(Output!$G$49/Output!$P$49))+(IntermediateCalcs!DB1152*(Output!$E$49/Output!$P$49)))</f>
        <v/>
      </c>
      <c r="DY1153" s="274" t="str">
        <f>IF(DX1153="","",IF(IntermediateCalcs!$AO$9="Yes",IntermediateCalcs!DX1153*$CX1153,IntermediateCalcs!DX1153))</f>
        <v/>
      </c>
      <c r="DZ1153" s="250" t="str">
        <f>IF(DataGoesHere!$B1153="","",($CZ1153-DY1153))</f>
        <v/>
      </c>
      <c r="EA1153" s="250" t="str">
        <f>IF(DataGoesHere!$B1153="","",ABS($CZ1153-DY1153))</f>
        <v/>
      </c>
      <c r="EB1153" s="250" t="str">
        <f>IF(DataGoesHere!$B1153="","",EA1153^2)</f>
        <v/>
      </c>
      <c r="EC1153" s="249" t="str">
        <f>IF(DataGoesHere!$B1153="","",EA1153/$CZ1153)</f>
        <v/>
      </c>
      <c r="ED1153" s="250" t="str">
        <f>IF(DataGoesHere!$B1153="","",SUM(DZ$2:DZ1153)/AVERAGE(EA:EA))</f>
        <v/>
      </c>
    </row>
    <row r="1154" spans="20:134" x14ac:dyDescent="0.2">
      <c r="T1154" s="244" t="str">
        <f>IF(DataGoesHere!$B1154="","",(DataGoesHere!$B1154/SUM(DataGoesHere!$B1154:'DataGoesHere'!$B1165)))</f>
        <v/>
      </c>
      <c r="U1154" s="238"/>
      <c r="V1154" s="238"/>
      <c r="W1154" s="238"/>
      <c r="X1154" s="238"/>
      <c r="Y1154" s="238"/>
      <c r="Z1154" s="238"/>
      <c r="AA1154" s="238"/>
      <c r="AB1154" s="238"/>
      <c r="AC1154" s="238"/>
      <c r="AD1154" s="238"/>
      <c r="AE1154" s="239"/>
      <c r="CV1154" s="310" t="str">
        <f>IF(DataGoesHere!B1154="","",DataGoesHere!A1154)</f>
        <v/>
      </c>
      <c r="CW1154" s="271">
        <f t="shared" ref="CW1154:CW1217" ca="1" si="44">IF(MOD(CY1154,$AP$9)=0,$AP$9,MOD(CY1154,$AP$9))</f>
        <v>1</v>
      </c>
      <c r="CX1154" s="272">
        <f t="shared" ref="CX1154:CX1217" ca="1" si="45">VLOOKUP(CW1154,$AT$1:$CT$53,MATCH($AP$9,$AT$1:$CT$1,0),FALSE)</f>
        <v>1.3236179355303281</v>
      </c>
      <c r="CY1154" s="266">
        <f>DataGoesHere!A1154</f>
        <v>1153</v>
      </c>
      <c r="CZ1154" s="19" t="str">
        <f>IF(DataGoesHere!B1154="","",DataGoesHere!B1154)</f>
        <v/>
      </c>
      <c r="DA1154" s="19" t="str">
        <f>IF(DataGoesHere!B1154="","",IF(AH$5="No",DataGoesHere!B1154,DataGoesHere!B1154-(AH$2*(DataGoesHere!A1154-1))))</f>
        <v/>
      </c>
      <c r="DB1154" s="19" t="str">
        <f>IF(DataGoesHere!B1154="","",IF(AO$9="No",DataGoesHere!B1154,DataGoesHere!B1154/CX1154))</f>
        <v/>
      </c>
      <c r="DC1154" s="19" t="str">
        <f>IF(DataGoesHere!B1154="","",IF(AO$9="No",DA1154,DA1154/CX1154))</f>
        <v/>
      </c>
      <c r="DD1154" s="293" t="str">
        <f>IF(CZ1154="",IF(COUNTIF(DD$2:DD1153,"Forecast")&lt;Output!E$43,"Forecast",""),"Actual")</f>
        <v/>
      </c>
      <c r="DF1154" s="19" t="str">
        <f>IF(DataGoesHere!B1153="",IF(DD1154="Forecast",(Output!$E$47*IntermediateCalcs!DH1153)+((1-Output!$E$47)*IntermediateCalcs!DF1153),""),(Output!$E$47*IntermediateCalcs!DB1153)+((1-Output!$E$47)*IntermediateCalcs!DF1153))</f>
        <v/>
      </c>
      <c r="DG1154" s="19" t="str">
        <f>IF(DataGoesHere!B1153="",IF(DD1154="Forecast",(Output!$G$47*(IntermediateCalcs!DF1154-IntermediateCalcs!DF1153))+((1-Output!$G$47)*IntermediateCalcs!DG1153),""),(Output!$G$47*(IntermediateCalcs!DF1154-IntermediateCalcs!DF1153))+((1-Output!$G$47)*IntermediateCalcs!DG1153))</f>
        <v/>
      </c>
      <c r="DH1154" s="19" t="str">
        <f>IF(DataGoesHere!B1153="",IF(DD1154="Forecast",DF1154+DG1154,""),DF1154+DG1154)</f>
        <v/>
      </c>
      <c r="DI1154" s="274" t="str">
        <f>IF(DH1154="","",IF(IntermediateCalcs!$AO$9="Yes",IntermediateCalcs!DH1154*$CX1154,IntermediateCalcs!DH1154))</f>
        <v/>
      </c>
      <c r="DJ1154" s="250" t="str">
        <f>IF(DataGoesHere!$B1154="","",($CZ1154-DI1154))</f>
        <v/>
      </c>
      <c r="DK1154" s="250" t="str">
        <f>IF(DataGoesHere!$B1154="","",ABS($CZ1154-DI1154))</f>
        <v/>
      </c>
      <c r="DL1154" s="250" t="str">
        <f>IF(DataGoesHere!$B1154="","",DK1154^2)</f>
        <v/>
      </c>
      <c r="DM1154" s="249" t="str">
        <f>IF(DataGoesHere!$B1154="","",DK1154/$CZ1154)</f>
        <v/>
      </c>
      <c r="DN1154" s="250" t="str">
        <f>IF(DataGoesHere!$B1154="","",SUM(DJ$2:DJ1154)/AVERAGE(DK:DK))</f>
        <v/>
      </c>
      <c r="DP1154" s="19" t="str">
        <f>IF(DataGoesHere!B1154="",IF($DD1154="Forecast",(Output!E$48*IntermediateCalcs!CY1154)+Output!G$48,""),(Output!E$48*IntermediateCalcs!CY1154)+Output!G$48)</f>
        <v/>
      </c>
      <c r="DQ1154" s="274" t="str">
        <f>IF(DP1154="","",IF(IntermediateCalcs!$AO$9="Yes",IntermediateCalcs!DP1154*$CX1154,IntermediateCalcs!DP1154))</f>
        <v/>
      </c>
      <c r="DR1154" s="250" t="str">
        <f>IF(DataGoesHere!$B1154="","",($CZ1154-DQ1154))</f>
        <v/>
      </c>
      <c r="DS1154" s="250" t="str">
        <f>IF(DataGoesHere!$B1154="","",ABS($CZ1154-DQ1154))</f>
        <v/>
      </c>
      <c r="DT1154" s="250" t="str">
        <f>IF(DataGoesHere!$B1154="","",DS1154^2)</f>
        <v/>
      </c>
      <c r="DU1154" s="249" t="str">
        <f>IF(DataGoesHere!$B1154="","",DS1154/$CZ1154)</f>
        <v/>
      </c>
      <c r="DV1154" s="250" t="str">
        <f>IF(DataGoesHere!$B1154="","",SUM(DR$2:DR1154)/AVERAGE(DS:DS))</f>
        <v/>
      </c>
      <c r="DX1154" s="19" t="str">
        <f>IF(DataGoesHere!$B1153="","",(DB1148*(Output!$O$49/Output!$P$49))+(IntermediateCalcs!DB1149*(Output!$M$49/Output!$P$49))+(IntermediateCalcs!DB1150*(Output!$K$49/Output!$P$49))+(DB1151*(Output!$I$49/Output!$P$49))+(IntermediateCalcs!DB1152*(Output!$G$49/Output!$P$49))+(IntermediateCalcs!DB1153*(Output!$E$49/Output!$P$49)))</f>
        <v/>
      </c>
      <c r="DY1154" s="274" t="str">
        <f>IF(DX1154="","",IF(IntermediateCalcs!$AO$9="Yes",IntermediateCalcs!DX1154*$CX1154,IntermediateCalcs!DX1154))</f>
        <v/>
      </c>
      <c r="DZ1154" s="250" t="str">
        <f>IF(DataGoesHere!$B1154="","",($CZ1154-DY1154))</f>
        <v/>
      </c>
      <c r="EA1154" s="250" t="str">
        <f>IF(DataGoesHere!$B1154="","",ABS($CZ1154-DY1154))</f>
        <v/>
      </c>
      <c r="EB1154" s="250" t="str">
        <f>IF(DataGoesHere!$B1154="","",EA1154^2)</f>
        <v/>
      </c>
      <c r="EC1154" s="249" t="str">
        <f>IF(DataGoesHere!$B1154="","",EA1154/$CZ1154)</f>
        <v/>
      </c>
      <c r="ED1154" s="250" t="str">
        <f>IF(DataGoesHere!$B1154="","",SUM(DZ$2:DZ1154)/AVERAGE(EA:EA))</f>
        <v/>
      </c>
    </row>
    <row r="1155" spans="20:134" x14ac:dyDescent="0.2">
      <c r="T1155" s="240"/>
      <c r="U1155" s="245" t="str">
        <f>IF(DataGoesHere!$B1155="","",(DataGoesHere!$B1155/SUM(DataGoesHere!$B1155:'DataGoesHere'!$B1165)))</f>
        <v/>
      </c>
      <c r="V1155" s="86"/>
      <c r="W1155" s="86"/>
      <c r="X1155" s="86"/>
      <c r="Y1155" s="86"/>
      <c r="Z1155" s="86"/>
      <c r="AA1155" s="86"/>
      <c r="AB1155" s="86"/>
      <c r="AC1155" s="86"/>
      <c r="AD1155" s="86"/>
      <c r="AE1155" s="241"/>
      <c r="CV1155" s="310" t="str">
        <f>IF(DataGoesHere!B1155="","",DataGoesHere!A1155)</f>
        <v/>
      </c>
      <c r="CW1155" s="271">
        <f t="shared" ca="1" si="44"/>
        <v>2</v>
      </c>
      <c r="CX1155" s="272">
        <f t="shared" ca="1" si="45"/>
        <v>0.80574490527728204</v>
      </c>
      <c r="CY1155" s="266">
        <f>DataGoesHere!A1155</f>
        <v>1154</v>
      </c>
      <c r="CZ1155" s="19" t="str">
        <f>IF(DataGoesHere!B1155="","",DataGoesHere!B1155)</f>
        <v/>
      </c>
      <c r="DA1155" s="19" t="str">
        <f>IF(DataGoesHere!B1155="","",IF(AH$5="No",DataGoesHere!B1155,DataGoesHere!B1155-(AH$2*(DataGoesHere!A1155-1))))</f>
        <v/>
      </c>
      <c r="DB1155" s="19" t="str">
        <f>IF(DataGoesHere!B1155="","",IF(AO$9="No",DataGoesHere!B1155,DataGoesHere!B1155/CX1155))</f>
        <v/>
      </c>
      <c r="DC1155" s="19" t="str">
        <f>IF(DataGoesHere!B1155="","",IF(AO$9="No",DA1155,DA1155/CX1155))</f>
        <v/>
      </c>
      <c r="DD1155" s="293" t="str">
        <f>IF(CZ1155="",IF(COUNTIF(DD$2:DD1154,"Forecast")&lt;Output!E$43,"Forecast",""),"Actual")</f>
        <v/>
      </c>
      <c r="DF1155" s="19" t="str">
        <f>IF(DataGoesHere!B1154="",IF(DD1155="Forecast",(Output!$E$47*IntermediateCalcs!DH1154)+((1-Output!$E$47)*IntermediateCalcs!DF1154),""),(Output!$E$47*IntermediateCalcs!DB1154)+((1-Output!$E$47)*IntermediateCalcs!DF1154))</f>
        <v/>
      </c>
      <c r="DG1155" s="19" t="str">
        <f>IF(DataGoesHere!B1154="",IF(DD1155="Forecast",(Output!$G$47*(IntermediateCalcs!DF1155-IntermediateCalcs!DF1154))+((1-Output!$G$47)*IntermediateCalcs!DG1154),""),(Output!$G$47*(IntermediateCalcs!DF1155-IntermediateCalcs!DF1154))+((1-Output!$G$47)*IntermediateCalcs!DG1154))</f>
        <v/>
      </c>
      <c r="DH1155" s="19" t="str">
        <f>IF(DataGoesHere!B1154="",IF(DD1155="Forecast",DF1155+DG1155,""),DF1155+DG1155)</f>
        <v/>
      </c>
      <c r="DI1155" s="274" t="str">
        <f>IF(DH1155="","",IF(IntermediateCalcs!$AO$9="Yes",IntermediateCalcs!DH1155*$CX1155,IntermediateCalcs!DH1155))</f>
        <v/>
      </c>
      <c r="DJ1155" s="250" t="str">
        <f>IF(DataGoesHere!$B1155="","",($CZ1155-DI1155))</f>
        <v/>
      </c>
      <c r="DK1155" s="250" t="str">
        <f>IF(DataGoesHere!$B1155="","",ABS($CZ1155-DI1155))</f>
        <v/>
      </c>
      <c r="DL1155" s="250" t="str">
        <f>IF(DataGoesHere!$B1155="","",DK1155^2)</f>
        <v/>
      </c>
      <c r="DM1155" s="249" t="str">
        <f>IF(DataGoesHere!$B1155="","",DK1155/$CZ1155)</f>
        <v/>
      </c>
      <c r="DN1155" s="250" t="str">
        <f>IF(DataGoesHere!$B1155="","",SUM(DJ$2:DJ1155)/AVERAGE(DK:DK))</f>
        <v/>
      </c>
      <c r="DP1155" s="19" t="str">
        <f>IF(DataGoesHere!B1155="",IF($DD1155="Forecast",(Output!E$48*IntermediateCalcs!CY1155)+Output!G$48,""),(Output!E$48*IntermediateCalcs!CY1155)+Output!G$48)</f>
        <v/>
      </c>
      <c r="DQ1155" s="274" t="str">
        <f>IF(DP1155="","",IF(IntermediateCalcs!$AO$9="Yes",IntermediateCalcs!DP1155*$CX1155,IntermediateCalcs!DP1155))</f>
        <v/>
      </c>
      <c r="DR1155" s="250" t="str">
        <f>IF(DataGoesHere!$B1155="","",($CZ1155-DQ1155))</f>
        <v/>
      </c>
      <c r="DS1155" s="250" t="str">
        <f>IF(DataGoesHere!$B1155="","",ABS($CZ1155-DQ1155))</f>
        <v/>
      </c>
      <c r="DT1155" s="250" t="str">
        <f>IF(DataGoesHere!$B1155="","",DS1155^2)</f>
        <v/>
      </c>
      <c r="DU1155" s="249" t="str">
        <f>IF(DataGoesHere!$B1155="","",DS1155/$CZ1155)</f>
        <v/>
      </c>
      <c r="DV1155" s="250" t="str">
        <f>IF(DataGoesHere!$B1155="","",SUM(DR$2:DR1155)/AVERAGE(DS:DS))</f>
        <v/>
      </c>
      <c r="DX1155" s="19" t="str">
        <f>IF(DataGoesHere!$B1154="","",(DB1149*(Output!$O$49/Output!$P$49))+(IntermediateCalcs!DB1150*(Output!$M$49/Output!$P$49))+(IntermediateCalcs!DB1151*(Output!$K$49/Output!$P$49))+(DB1152*(Output!$I$49/Output!$P$49))+(IntermediateCalcs!DB1153*(Output!$G$49/Output!$P$49))+(IntermediateCalcs!DB1154*(Output!$E$49/Output!$P$49)))</f>
        <v/>
      </c>
      <c r="DY1155" s="274" t="str">
        <f>IF(DX1155="","",IF(IntermediateCalcs!$AO$9="Yes",IntermediateCalcs!DX1155*$CX1155,IntermediateCalcs!DX1155))</f>
        <v/>
      </c>
      <c r="DZ1155" s="250" t="str">
        <f>IF(DataGoesHere!$B1155="","",($CZ1155-DY1155))</f>
        <v/>
      </c>
      <c r="EA1155" s="250" t="str">
        <f>IF(DataGoesHere!$B1155="","",ABS($CZ1155-DY1155))</f>
        <v/>
      </c>
      <c r="EB1155" s="250" t="str">
        <f>IF(DataGoesHere!$B1155="","",EA1155^2)</f>
        <v/>
      </c>
      <c r="EC1155" s="249" t="str">
        <f>IF(DataGoesHere!$B1155="","",EA1155/$CZ1155)</f>
        <v/>
      </c>
      <c r="ED1155" s="250" t="str">
        <f>IF(DataGoesHere!$B1155="","",SUM(DZ$2:DZ1155)/AVERAGE(EA:EA))</f>
        <v/>
      </c>
    </row>
    <row r="1156" spans="20:134" x14ac:dyDescent="0.2">
      <c r="T1156" s="240"/>
      <c r="U1156" s="86"/>
      <c r="V1156" s="245" t="str">
        <f>IF(DataGoesHere!$B1156="","",(DataGoesHere!$B1156/SUM(DataGoesHere!$B1154:'DataGoesHere'!$B1165)))</f>
        <v/>
      </c>
      <c r="W1156" s="86"/>
      <c r="X1156" s="86"/>
      <c r="Y1156" s="86"/>
      <c r="Z1156" s="86"/>
      <c r="AA1156" s="86"/>
      <c r="AB1156" s="86"/>
      <c r="AC1156" s="86"/>
      <c r="AD1156" s="86"/>
      <c r="AE1156" s="241"/>
      <c r="CV1156" s="310" t="str">
        <f>IF(DataGoesHere!B1156="","",DataGoesHere!A1156)</f>
        <v/>
      </c>
      <c r="CW1156" s="271">
        <f t="shared" ca="1" si="44"/>
        <v>3</v>
      </c>
      <c r="CX1156" s="272">
        <f t="shared" ca="1" si="45"/>
        <v>0.79862940076451561</v>
      </c>
      <c r="CY1156" s="266">
        <f>DataGoesHere!A1156</f>
        <v>1155</v>
      </c>
      <c r="CZ1156" s="19" t="str">
        <f>IF(DataGoesHere!B1156="","",DataGoesHere!B1156)</f>
        <v/>
      </c>
      <c r="DA1156" s="19" t="str">
        <f>IF(DataGoesHere!B1156="","",IF(AH$5="No",DataGoesHere!B1156,DataGoesHere!B1156-(AH$2*(DataGoesHere!A1156-1))))</f>
        <v/>
      </c>
      <c r="DB1156" s="19" t="str">
        <f>IF(DataGoesHere!B1156="","",IF(AO$9="No",DataGoesHere!B1156,DataGoesHere!B1156/CX1156))</f>
        <v/>
      </c>
      <c r="DC1156" s="19" t="str">
        <f>IF(DataGoesHere!B1156="","",IF(AO$9="No",DA1156,DA1156/CX1156))</f>
        <v/>
      </c>
      <c r="DD1156" s="293" t="str">
        <f>IF(CZ1156="",IF(COUNTIF(DD$2:DD1155,"Forecast")&lt;Output!E$43,"Forecast",""),"Actual")</f>
        <v/>
      </c>
      <c r="DF1156" s="19" t="str">
        <f>IF(DataGoesHere!B1155="",IF(DD1156="Forecast",(Output!$E$47*IntermediateCalcs!DH1155)+((1-Output!$E$47)*IntermediateCalcs!DF1155),""),(Output!$E$47*IntermediateCalcs!DB1155)+((1-Output!$E$47)*IntermediateCalcs!DF1155))</f>
        <v/>
      </c>
      <c r="DG1156" s="19" t="str">
        <f>IF(DataGoesHere!B1155="",IF(DD1156="Forecast",(Output!$G$47*(IntermediateCalcs!DF1156-IntermediateCalcs!DF1155))+((1-Output!$G$47)*IntermediateCalcs!DG1155),""),(Output!$G$47*(IntermediateCalcs!DF1156-IntermediateCalcs!DF1155))+((1-Output!$G$47)*IntermediateCalcs!DG1155))</f>
        <v/>
      </c>
      <c r="DH1156" s="19" t="str">
        <f>IF(DataGoesHere!B1155="",IF(DD1156="Forecast",DF1156+DG1156,""),DF1156+DG1156)</f>
        <v/>
      </c>
      <c r="DI1156" s="274" t="str">
        <f>IF(DH1156="","",IF(IntermediateCalcs!$AO$9="Yes",IntermediateCalcs!DH1156*$CX1156,IntermediateCalcs!DH1156))</f>
        <v/>
      </c>
      <c r="DJ1156" s="250" t="str">
        <f>IF(DataGoesHere!$B1156="","",($CZ1156-DI1156))</f>
        <v/>
      </c>
      <c r="DK1156" s="250" t="str">
        <f>IF(DataGoesHere!$B1156="","",ABS($CZ1156-DI1156))</f>
        <v/>
      </c>
      <c r="DL1156" s="250" t="str">
        <f>IF(DataGoesHere!$B1156="","",DK1156^2)</f>
        <v/>
      </c>
      <c r="DM1156" s="249" t="str">
        <f>IF(DataGoesHere!$B1156="","",DK1156/$CZ1156)</f>
        <v/>
      </c>
      <c r="DN1156" s="250" t="str">
        <f>IF(DataGoesHere!$B1156="","",SUM(DJ$2:DJ1156)/AVERAGE(DK:DK))</f>
        <v/>
      </c>
      <c r="DP1156" s="19" t="str">
        <f>IF(DataGoesHere!B1156="",IF($DD1156="Forecast",(Output!E$48*IntermediateCalcs!CY1156)+Output!G$48,""),(Output!E$48*IntermediateCalcs!CY1156)+Output!G$48)</f>
        <v/>
      </c>
      <c r="DQ1156" s="274" t="str">
        <f>IF(DP1156="","",IF(IntermediateCalcs!$AO$9="Yes",IntermediateCalcs!DP1156*$CX1156,IntermediateCalcs!DP1156))</f>
        <v/>
      </c>
      <c r="DR1156" s="250" t="str">
        <f>IF(DataGoesHere!$B1156="","",($CZ1156-DQ1156))</f>
        <v/>
      </c>
      <c r="DS1156" s="250" t="str">
        <f>IF(DataGoesHere!$B1156="","",ABS($CZ1156-DQ1156))</f>
        <v/>
      </c>
      <c r="DT1156" s="250" t="str">
        <f>IF(DataGoesHere!$B1156="","",DS1156^2)</f>
        <v/>
      </c>
      <c r="DU1156" s="249" t="str">
        <f>IF(DataGoesHere!$B1156="","",DS1156/$CZ1156)</f>
        <v/>
      </c>
      <c r="DV1156" s="250" t="str">
        <f>IF(DataGoesHere!$B1156="","",SUM(DR$2:DR1156)/AVERAGE(DS:DS))</f>
        <v/>
      </c>
      <c r="DX1156" s="19" t="str">
        <f>IF(DataGoesHere!$B1155="","",(DB1150*(Output!$O$49/Output!$P$49))+(IntermediateCalcs!DB1151*(Output!$M$49/Output!$P$49))+(IntermediateCalcs!DB1152*(Output!$K$49/Output!$P$49))+(DB1153*(Output!$I$49/Output!$P$49))+(IntermediateCalcs!DB1154*(Output!$G$49/Output!$P$49))+(IntermediateCalcs!DB1155*(Output!$E$49/Output!$P$49)))</f>
        <v/>
      </c>
      <c r="DY1156" s="274" t="str">
        <f>IF(DX1156="","",IF(IntermediateCalcs!$AO$9="Yes",IntermediateCalcs!DX1156*$CX1156,IntermediateCalcs!DX1156))</f>
        <v/>
      </c>
      <c r="DZ1156" s="250" t="str">
        <f>IF(DataGoesHere!$B1156="","",($CZ1156-DY1156))</f>
        <v/>
      </c>
      <c r="EA1156" s="250" t="str">
        <f>IF(DataGoesHere!$B1156="","",ABS($CZ1156-DY1156))</f>
        <v/>
      </c>
      <c r="EB1156" s="250" t="str">
        <f>IF(DataGoesHere!$B1156="","",EA1156^2)</f>
        <v/>
      </c>
      <c r="EC1156" s="249" t="str">
        <f>IF(DataGoesHere!$B1156="","",EA1156/$CZ1156)</f>
        <v/>
      </c>
      <c r="ED1156" s="250" t="str">
        <f>IF(DataGoesHere!$B1156="","",SUM(DZ$2:DZ1156)/AVERAGE(EA:EA))</f>
        <v/>
      </c>
    </row>
    <row r="1157" spans="20:134" x14ac:dyDescent="0.2">
      <c r="T1157" s="240"/>
      <c r="U1157" s="86"/>
      <c r="V1157" s="86"/>
      <c r="W1157" s="245" t="str">
        <f>IF(DataGoesHere!$B1157="","",(DataGoesHere!$B1157/SUM(DataGoesHere!$B1154:'DataGoesHere'!$B1165)))</f>
        <v/>
      </c>
      <c r="X1157" s="86"/>
      <c r="Y1157" s="86"/>
      <c r="Z1157" s="86"/>
      <c r="AA1157" s="86"/>
      <c r="AB1157" s="86"/>
      <c r="AC1157" s="86"/>
      <c r="AD1157" s="86"/>
      <c r="AE1157" s="241"/>
      <c r="CV1157" s="310" t="str">
        <f>IF(DataGoesHere!B1157="","",DataGoesHere!A1157)</f>
        <v/>
      </c>
      <c r="CW1157" s="271">
        <f t="shared" ca="1" si="44"/>
        <v>4</v>
      </c>
      <c r="CX1157" s="272">
        <f t="shared" ca="1" si="45"/>
        <v>1.0149292433706087</v>
      </c>
      <c r="CY1157" s="266">
        <f>DataGoesHere!A1157</f>
        <v>1156</v>
      </c>
      <c r="CZ1157" s="19" t="str">
        <f>IF(DataGoesHere!B1157="","",DataGoesHere!B1157)</f>
        <v/>
      </c>
      <c r="DA1157" s="19" t="str">
        <f>IF(DataGoesHere!B1157="","",IF(AH$5="No",DataGoesHere!B1157,DataGoesHere!B1157-(AH$2*(DataGoesHere!A1157-1))))</f>
        <v/>
      </c>
      <c r="DB1157" s="19" t="str">
        <f>IF(DataGoesHere!B1157="","",IF(AO$9="No",DataGoesHere!B1157,DataGoesHere!B1157/CX1157))</f>
        <v/>
      </c>
      <c r="DC1157" s="19" t="str">
        <f>IF(DataGoesHere!B1157="","",IF(AO$9="No",DA1157,DA1157/CX1157))</f>
        <v/>
      </c>
      <c r="DD1157" s="293" t="str">
        <f>IF(CZ1157="",IF(COUNTIF(DD$2:DD1156,"Forecast")&lt;Output!E$43,"Forecast",""),"Actual")</f>
        <v/>
      </c>
      <c r="DF1157" s="19" t="str">
        <f>IF(DataGoesHere!B1156="",IF(DD1157="Forecast",(Output!$E$47*IntermediateCalcs!DH1156)+((1-Output!$E$47)*IntermediateCalcs!DF1156),""),(Output!$E$47*IntermediateCalcs!DB1156)+((1-Output!$E$47)*IntermediateCalcs!DF1156))</f>
        <v/>
      </c>
      <c r="DG1157" s="19" t="str">
        <f>IF(DataGoesHere!B1156="",IF(DD1157="Forecast",(Output!$G$47*(IntermediateCalcs!DF1157-IntermediateCalcs!DF1156))+((1-Output!$G$47)*IntermediateCalcs!DG1156),""),(Output!$G$47*(IntermediateCalcs!DF1157-IntermediateCalcs!DF1156))+((1-Output!$G$47)*IntermediateCalcs!DG1156))</f>
        <v/>
      </c>
      <c r="DH1157" s="19" t="str">
        <f>IF(DataGoesHere!B1156="",IF(DD1157="Forecast",DF1157+DG1157,""),DF1157+DG1157)</f>
        <v/>
      </c>
      <c r="DI1157" s="274" t="str">
        <f>IF(DH1157="","",IF(IntermediateCalcs!$AO$9="Yes",IntermediateCalcs!DH1157*$CX1157,IntermediateCalcs!DH1157))</f>
        <v/>
      </c>
      <c r="DJ1157" s="250" t="str">
        <f>IF(DataGoesHere!$B1157="","",($CZ1157-DI1157))</f>
        <v/>
      </c>
      <c r="DK1157" s="250" t="str">
        <f>IF(DataGoesHere!$B1157="","",ABS($CZ1157-DI1157))</f>
        <v/>
      </c>
      <c r="DL1157" s="250" t="str">
        <f>IF(DataGoesHere!$B1157="","",DK1157^2)</f>
        <v/>
      </c>
      <c r="DM1157" s="249" t="str">
        <f>IF(DataGoesHere!$B1157="","",DK1157/$CZ1157)</f>
        <v/>
      </c>
      <c r="DN1157" s="250" t="str">
        <f>IF(DataGoesHere!$B1157="","",SUM(DJ$2:DJ1157)/AVERAGE(DK:DK))</f>
        <v/>
      </c>
      <c r="DP1157" s="19" t="str">
        <f>IF(DataGoesHere!B1157="",IF($DD1157="Forecast",(Output!E$48*IntermediateCalcs!CY1157)+Output!G$48,""),(Output!E$48*IntermediateCalcs!CY1157)+Output!G$48)</f>
        <v/>
      </c>
      <c r="DQ1157" s="274" t="str">
        <f>IF(DP1157="","",IF(IntermediateCalcs!$AO$9="Yes",IntermediateCalcs!DP1157*$CX1157,IntermediateCalcs!DP1157))</f>
        <v/>
      </c>
      <c r="DR1157" s="250" t="str">
        <f>IF(DataGoesHere!$B1157="","",($CZ1157-DQ1157))</f>
        <v/>
      </c>
      <c r="DS1157" s="250" t="str">
        <f>IF(DataGoesHere!$B1157="","",ABS($CZ1157-DQ1157))</f>
        <v/>
      </c>
      <c r="DT1157" s="250" t="str">
        <f>IF(DataGoesHere!$B1157="","",DS1157^2)</f>
        <v/>
      </c>
      <c r="DU1157" s="249" t="str">
        <f>IF(DataGoesHere!$B1157="","",DS1157/$CZ1157)</f>
        <v/>
      </c>
      <c r="DV1157" s="250" t="str">
        <f>IF(DataGoesHere!$B1157="","",SUM(DR$2:DR1157)/AVERAGE(DS:DS))</f>
        <v/>
      </c>
      <c r="DX1157" s="19" t="str">
        <f>IF(DataGoesHere!$B1156="","",(DB1151*(Output!$O$49/Output!$P$49))+(IntermediateCalcs!DB1152*(Output!$M$49/Output!$P$49))+(IntermediateCalcs!DB1153*(Output!$K$49/Output!$P$49))+(DB1154*(Output!$I$49/Output!$P$49))+(IntermediateCalcs!DB1155*(Output!$G$49/Output!$P$49))+(IntermediateCalcs!DB1156*(Output!$E$49/Output!$P$49)))</f>
        <v/>
      </c>
      <c r="DY1157" s="274" t="str">
        <f>IF(DX1157="","",IF(IntermediateCalcs!$AO$9="Yes",IntermediateCalcs!DX1157*$CX1157,IntermediateCalcs!DX1157))</f>
        <v/>
      </c>
      <c r="DZ1157" s="250" t="str">
        <f>IF(DataGoesHere!$B1157="","",($CZ1157-DY1157))</f>
        <v/>
      </c>
      <c r="EA1157" s="250" t="str">
        <f>IF(DataGoesHere!$B1157="","",ABS($CZ1157-DY1157))</f>
        <v/>
      </c>
      <c r="EB1157" s="250" t="str">
        <f>IF(DataGoesHere!$B1157="","",EA1157^2)</f>
        <v/>
      </c>
      <c r="EC1157" s="249" t="str">
        <f>IF(DataGoesHere!$B1157="","",EA1157/$CZ1157)</f>
        <v/>
      </c>
      <c r="ED1157" s="250" t="str">
        <f>IF(DataGoesHere!$B1157="","",SUM(DZ$2:DZ1157)/AVERAGE(EA:EA))</f>
        <v/>
      </c>
    </row>
    <row r="1158" spans="20:134" x14ac:dyDescent="0.2">
      <c r="T1158" s="240"/>
      <c r="U1158" s="86"/>
      <c r="V1158" s="86"/>
      <c r="W1158" s="86"/>
      <c r="X1158" s="245" t="str">
        <f>IF(DataGoesHere!$B1158="","",(DataGoesHere!$B1158/SUM(DataGoesHere!$B1154:'DataGoesHere'!$B1165)))</f>
        <v/>
      </c>
      <c r="Y1158" s="86"/>
      <c r="Z1158" s="86"/>
      <c r="AA1158" s="86"/>
      <c r="AB1158" s="86"/>
      <c r="AC1158" s="86"/>
      <c r="AD1158" s="86"/>
      <c r="AE1158" s="241"/>
      <c r="CV1158" s="310" t="str">
        <f>IF(DataGoesHere!B1158="","",DataGoesHere!A1158)</f>
        <v/>
      </c>
      <c r="CW1158" s="271">
        <f t="shared" ca="1" si="44"/>
        <v>5</v>
      </c>
      <c r="CX1158" s="272">
        <f t="shared" ca="1" si="45"/>
        <v>0.97875414397996308</v>
      </c>
      <c r="CY1158" s="266">
        <f>DataGoesHere!A1158</f>
        <v>1157</v>
      </c>
      <c r="CZ1158" s="19" t="str">
        <f>IF(DataGoesHere!B1158="","",DataGoesHere!B1158)</f>
        <v/>
      </c>
      <c r="DA1158" s="19" t="str">
        <f>IF(DataGoesHere!B1158="","",IF(AH$5="No",DataGoesHere!B1158,DataGoesHere!B1158-(AH$2*(DataGoesHere!A1158-1))))</f>
        <v/>
      </c>
      <c r="DB1158" s="19" t="str">
        <f>IF(DataGoesHere!B1158="","",IF(AO$9="No",DataGoesHere!B1158,DataGoesHere!B1158/CX1158))</f>
        <v/>
      </c>
      <c r="DC1158" s="19" t="str">
        <f>IF(DataGoesHere!B1158="","",IF(AO$9="No",DA1158,DA1158/CX1158))</f>
        <v/>
      </c>
      <c r="DD1158" s="293" t="str">
        <f>IF(CZ1158="",IF(COUNTIF(DD$2:DD1157,"Forecast")&lt;Output!E$43,"Forecast",""),"Actual")</f>
        <v/>
      </c>
      <c r="DF1158" s="19" t="str">
        <f>IF(DataGoesHere!B1157="",IF(DD1158="Forecast",(Output!$E$47*IntermediateCalcs!DH1157)+((1-Output!$E$47)*IntermediateCalcs!DF1157),""),(Output!$E$47*IntermediateCalcs!DB1157)+((1-Output!$E$47)*IntermediateCalcs!DF1157))</f>
        <v/>
      </c>
      <c r="DG1158" s="19" t="str">
        <f>IF(DataGoesHere!B1157="",IF(DD1158="Forecast",(Output!$G$47*(IntermediateCalcs!DF1158-IntermediateCalcs!DF1157))+((1-Output!$G$47)*IntermediateCalcs!DG1157),""),(Output!$G$47*(IntermediateCalcs!DF1158-IntermediateCalcs!DF1157))+((1-Output!$G$47)*IntermediateCalcs!DG1157))</f>
        <v/>
      </c>
      <c r="DH1158" s="19" t="str">
        <f>IF(DataGoesHere!B1157="",IF(DD1158="Forecast",DF1158+DG1158,""),DF1158+DG1158)</f>
        <v/>
      </c>
      <c r="DI1158" s="274" t="str">
        <f>IF(DH1158="","",IF(IntermediateCalcs!$AO$9="Yes",IntermediateCalcs!DH1158*$CX1158,IntermediateCalcs!DH1158))</f>
        <v/>
      </c>
      <c r="DJ1158" s="250" t="str">
        <f>IF(DataGoesHere!$B1158="","",($CZ1158-DI1158))</f>
        <v/>
      </c>
      <c r="DK1158" s="250" t="str">
        <f>IF(DataGoesHere!$B1158="","",ABS($CZ1158-DI1158))</f>
        <v/>
      </c>
      <c r="DL1158" s="250" t="str">
        <f>IF(DataGoesHere!$B1158="","",DK1158^2)</f>
        <v/>
      </c>
      <c r="DM1158" s="249" t="str">
        <f>IF(DataGoesHere!$B1158="","",DK1158/$CZ1158)</f>
        <v/>
      </c>
      <c r="DN1158" s="250" t="str">
        <f>IF(DataGoesHere!$B1158="","",SUM(DJ$2:DJ1158)/AVERAGE(DK:DK))</f>
        <v/>
      </c>
      <c r="DP1158" s="19" t="str">
        <f>IF(DataGoesHere!B1158="",IF($DD1158="Forecast",(Output!E$48*IntermediateCalcs!CY1158)+Output!G$48,""),(Output!E$48*IntermediateCalcs!CY1158)+Output!G$48)</f>
        <v/>
      </c>
      <c r="DQ1158" s="274" t="str">
        <f>IF(DP1158="","",IF(IntermediateCalcs!$AO$9="Yes",IntermediateCalcs!DP1158*$CX1158,IntermediateCalcs!DP1158))</f>
        <v/>
      </c>
      <c r="DR1158" s="250" t="str">
        <f>IF(DataGoesHere!$B1158="","",($CZ1158-DQ1158))</f>
        <v/>
      </c>
      <c r="DS1158" s="250" t="str">
        <f>IF(DataGoesHere!$B1158="","",ABS($CZ1158-DQ1158))</f>
        <v/>
      </c>
      <c r="DT1158" s="250" t="str">
        <f>IF(DataGoesHere!$B1158="","",DS1158^2)</f>
        <v/>
      </c>
      <c r="DU1158" s="249" t="str">
        <f>IF(DataGoesHere!$B1158="","",DS1158/$CZ1158)</f>
        <v/>
      </c>
      <c r="DV1158" s="250" t="str">
        <f>IF(DataGoesHere!$B1158="","",SUM(DR$2:DR1158)/AVERAGE(DS:DS))</f>
        <v/>
      </c>
      <c r="DX1158" s="19" t="str">
        <f>IF(DataGoesHere!$B1157="","",(DB1152*(Output!$O$49/Output!$P$49))+(IntermediateCalcs!DB1153*(Output!$M$49/Output!$P$49))+(IntermediateCalcs!DB1154*(Output!$K$49/Output!$P$49))+(DB1155*(Output!$I$49/Output!$P$49))+(IntermediateCalcs!DB1156*(Output!$G$49/Output!$P$49))+(IntermediateCalcs!DB1157*(Output!$E$49/Output!$P$49)))</f>
        <v/>
      </c>
      <c r="DY1158" s="274" t="str">
        <f>IF(DX1158="","",IF(IntermediateCalcs!$AO$9="Yes",IntermediateCalcs!DX1158*$CX1158,IntermediateCalcs!DX1158))</f>
        <v/>
      </c>
      <c r="DZ1158" s="250" t="str">
        <f>IF(DataGoesHere!$B1158="","",($CZ1158-DY1158))</f>
        <v/>
      </c>
      <c r="EA1158" s="250" t="str">
        <f>IF(DataGoesHere!$B1158="","",ABS($CZ1158-DY1158))</f>
        <v/>
      </c>
      <c r="EB1158" s="250" t="str">
        <f>IF(DataGoesHere!$B1158="","",EA1158^2)</f>
        <v/>
      </c>
      <c r="EC1158" s="249" t="str">
        <f>IF(DataGoesHere!$B1158="","",EA1158/$CZ1158)</f>
        <v/>
      </c>
      <c r="ED1158" s="250" t="str">
        <f>IF(DataGoesHere!$B1158="","",SUM(DZ$2:DZ1158)/AVERAGE(EA:EA))</f>
        <v/>
      </c>
    </row>
    <row r="1159" spans="20:134" x14ac:dyDescent="0.2">
      <c r="T1159" s="240"/>
      <c r="U1159" s="86"/>
      <c r="V1159" s="86"/>
      <c r="W1159" s="86"/>
      <c r="X1159" s="86"/>
      <c r="Y1159" s="245" t="str">
        <f>IF(DataGoesHere!$B1159="","",(DataGoesHere!$B1159/SUM(DataGoesHere!$B1154:'DataGoesHere'!$B1165)))</f>
        <v/>
      </c>
      <c r="Z1159" s="86"/>
      <c r="AA1159" s="86"/>
      <c r="AB1159" s="86"/>
      <c r="AC1159" s="86"/>
      <c r="AD1159" s="86"/>
      <c r="AE1159" s="241"/>
      <c r="CV1159" s="310" t="str">
        <f>IF(DataGoesHere!B1159="","",DataGoesHere!A1159)</f>
        <v/>
      </c>
      <c r="CW1159" s="271">
        <f t="shared" ca="1" si="44"/>
        <v>6</v>
      </c>
      <c r="CX1159" s="272">
        <f t="shared" ca="1" si="45"/>
        <v>1.0779088099730167</v>
      </c>
      <c r="CY1159" s="266">
        <f>DataGoesHere!A1159</f>
        <v>1158</v>
      </c>
      <c r="CZ1159" s="19" t="str">
        <f>IF(DataGoesHere!B1159="","",DataGoesHere!B1159)</f>
        <v/>
      </c>
      <c r="DA1159" s="19" t="str">
        <f>IF(DataGoesHere!B1159="","",IF(AH$5="No",DataGoesHere!B1159,DataGoesHere!B1159-(AH$2*(DataGoesHere!A1159-1))))</f>
        <v/>
      </c>
      <c r="DB1159" s="19" t="str">
        <f>IF(DataGoesHere!B1159="","",IF(AO$9="No",DataGoesHere!B1159,DataGoesHere!B1159/CX1159))</f>
        <v/>
      </c>
      <c r="DC1159" s="19" t="str">
        <f>IF(DataGoesHere!B1159="","",IF(AO$9="No",DA1159,DA1159/CX1159))</f>
        <v/>
      </c>
      <c r="DD1159" s="293" t="str">
        <f>IF(CZ1159="",IF(COUNTIF(DD$2:DD1158,"Forecast")&lt;Output!E$43,"Forecast",""),"Actual")</f>
        <v/>
      </c>
      <c r="DF1159" s="19" t="str">
        <f>IF(DataGoesHere!B1158="",IF(DD1159="Forecast",(Output!$E$47*IntermediateCalcs!DH1158)+((1-Output!$E$47)*IntermediateCalcs!DF1158),""),(Output!$E$47*IntermediateCalcs!DB1158)+((1-Output!$E$47)*IntermediateCalcs!DF1158))</f>
        <v/>
      </c>
      <c r="DG1159" s="19" t="str">
        <f>IF(DataGoesHere!B1158="",IF(DD1159="Forecast",(Output!$G$47*(IntermediateCalcs!DF1159-IntermediateCalcs!DF1158))+((1-Output!$G$47)*IntermediateCalcs!DG1158),""),(Output!$G$47*(IntermediateCalcs!DF1159-IntermediateCalcs!DF1158))+((1-Output!$G$47)*IntermediateCalcs!DG1158))</f>
        <v/>
      </c>
      <c r="DH1159" s="19" t="str">
        <f>IF(DataGoesHere!B1158="",IF(DD1159="Forecast",DF1159+DG1159,""),DF1159+DG1159)</f>
        <v/>
      </c>
      <c r="DI1159" s="274" t="str">
        <f>IF(DH1159="","",IF(IntermediateCalcs!$AO$9="Yes",IntermediateCalcs!DH1159*$CX1159,IntermediateCalcs!DH1159))</f>
        <v/>
      </c>
      <c r="DJ1159" s="250" t="str">
        <f>IF(DataGoesHere!$B1159="","",($CZ1159-DI1159))</f>
        <v/>
      </c>
      <c r="DK1159" s="250" t="str">
        <f>IF(DataGoesHere!$B1159="","",ABS($CZ1159-DI1159))</f>
        <v/>
      </c>
      <c r="DL1159" s="250" t="str">
        <f>IF(DataGoesHere!$B1159="","",DK1159^2)</f>
        <v/>
      </c>
      <c r="DM1159" s="249" t="str">
        <f>IF(DataGoesHere!$B1159="","",DK1159/$CZ1159)</f>
        <v/>
      </c>
      <c r="DN1159" s="250" t="str">
        <f>IF(DataGoesHere!$B1159="","",SUM(DJ$2:DJ1159)/AVERAGE(DK:DK))</f>
        <v/>
      </c>
      <c r="DP1159" s="19" t="str">
        <f>IF(DataGoesHere!B1159="",IF($DD1159="Forecast",(Output!E$48*IntermediateCalcs!CY1159)+Output!G$48,""),(Output!E$48*IntermediateCalcs!CY1159)+Output!G$48)</f>
        <v/>
      </c>
      <c r="DQ1159" s="274" t="str">
        <f>IF(DP1159="","",IF(IntermediateCalcs!$AO$9="Yes",IntermediateCalcs!DP1159*$CX1159,IntermediateCalcs!DP1159))</f>
        <v/>
      </c>
      <c r="DR1159" s="250" t="str">
        <f>IF(DataGoesHere!$B1159="","",($CZ1159-DQ1159))</f>
        <v/>
      </c>
      <c r="DS1159" s="250" t="str">
        <f>IF(DataGoesHere!$B1159="","",ABS($CZ1159-DQ1159))</f>
        <v/>
      </c>
      <c r="DT1159" s="250" t="str">
        <f>IF(DataGoesHere!$B1159="","",DS1159^2)</f>
        <v/>
      </c>
      <c r="DU1159" s="249" t="str">
        <f>IF(DataGoesHere!$B1159="","",DS1159/$CZ1159)</f>
        <v/>
      </c>
      <c r="DV1159" s="250" t="str">
        <f>IF(DataGoesHere!$B1159="","",SUM(DR$2:DR1159)/AVERAGE(DS:DS))</f>
        <v/>
      </c>
      <c r="DX1159" s="19" t="str">
        <f>IF(DataGoesHere!$B1158="","",(DB1153*(Output!$O$49/Output!$P$49))+(IntermediateCalcs!DB1154*(Output!$M$49/Output!$P$49))+(IntermediateCalcs!DB1155*(Output!$K$49/Output!$P$49))+(DB1156*(Output!$I$49/Output!$P$49))+(IntermediateCalcs!DB1157*(Output!$G$49/Output!$P$49))+(IntermediateCalcs!DB1158*(Output!$E$49/Output!$P$49)))</f>
        <v/>
      </c>
      <c r="DY1159" s="274" t="str">
        <f>IF(DX1159="","",IF(IntermediateCalcs!$AO$9="Yes",IntermediateCalcs!DX1159*$CX1159,IntermediateCalcs!DX1159))</f>
        <v/>
      </c>
      <c r="DZ1159" s="250" t="str">
        <f>IF(DataGoesHere!$B1159="","",($CZ1159-DY1159))</f>
        <v/>
      </c>
      <c r="EA1159" s="250" t="str">
        <f>IF(DataGoesHere!$B1159="","",ABS($CZ1159-DY1159))</f>
        <v/>
      </c>
      <c r="EB1159" s="250" t="str">
        <f>IF(DataGoesHere!$B1159="","",EA1159^2)</f>
        <v/>
      </c>
      <c r="EC1159" s="249" t="str">
        <f>IF(DataGoesHere!$B1159="","",EA1159/$CZ1159)</f>
        <v/>
      </c>
      <c r="ED1159" s="250" t="str">
        <f>IF(DataGoesHere!$B1159="","",SUM(DZ$2:DZ1159)/AVERAGE(EA:EA))</f>
        <v/>
      </c>
    </row>
    <row r="1160" spans="20:134" x14ac:dyDescent="0.2">
      <c r="T1160" s="240"/>
      <c r="U1160" s="86"/>
      <c r="V1160" s="86"/>
      <c r="W1160" s="86"/>
      <c r="X1160" s="86"/>
      <c r="Y1160" s="86"/>
      <c r="Z1160" s="245" t="str">
        <f>IF(DataGoesHere!$B1160="","",(DataGoesHere!$B1160/SUM(DataGoesHere!$B1154:'DataGoesHere'!$B1165)))</f>
        <v/>
      </c>
      <c r="AA1160" s="86"/>
      <c r="AB1160" s="86"/>
      <c r="AC1160" s="86"/>
      <c r="AD1160" s="86"/>
      <c r="AE1160" s="241"/>
      <c r="CV1160" s="310" t="str">
        <f>IF(DataGoesHere!B1160="","",DataGoesHere!A1160)</f>
        <v/>
      </c>
      <c r="CW1160" s="271">
        <f t="shared" ca="1" si="44"/>
        <v>7</v>
      </c>
      <c r="CX1160" s="272">
        <f t="shared" ca="1" si="45"/>
        <v>1.0265458156689093</v>
      </c>
      <c r="CY1160" s="266">
        <f>DataGoesHere!A1160</f>
        <v>1159</v>
      </c>
      <c r="CZ1160" s="19" t="str">
        <f>IF(DataGoesHere!B1160="","",DataGoesHere!B1160)</f>
        <v/>
      </c>
      <c r="DA1160" s="19" t="str">
        <f>IF(DataGoesHere!B1160="","",IF(AH$5="No",DataGoesHere!B1160,DataGoesHere!B1160-(AH$2*(DataGoesHere!A1160-1))))</f>
        <v/>
      </c>
      <c r="DB1160" s="19" t="str">
        <f>IF(DataGoesHere!B1160="","",IF(AO$9="No",DataGoesHere!B1160,DataGoesHere!B1160/CX1160))</f>
        <v/>
      </c>
      <c r="DC1160" s="19" t="str">
        <f>IF(DataGoesHere!B1160="","",IF(AO$9="No",DA1160,DA1160/CX1160))</f>
        <v/>
      </c>
      <c r="DD1160" s="293" t="str">
        <f>IF(CZ1160="",IF(COUNTIF(DD$2:DD1159,"Forecast")&lt;Output!E$43,"Forecast",""),"Actual")</f>
        <v/>
      </c>
      <c r="DF1160" s="19" t="str">
        <f>IF(DataGoesHere!B1159="",IF(DD1160="Forecast",(Output!$E$47*IntermediateCalcs!DH1159)+((1-Output!$E$47)*IntermediateCalcs!DF1159),""),(Output!$E$47*IntermediateCalcs!DB1159)+((1-Output!$E$47)*IntermediateCalcs!DF1159))</f>
        <v/>
      </c>
      <c r="DG1160" s="19" t="str">
        <f>IF(DataGoesHere!B1159="",IF(DD1160="Forecast",(Output!$G$47*(IntermediateCalcs!DF1160-IntermediateCalcs!DF1159))+((1-Output!$G$47)*IntermediateCalcs!DG1159),""),(Output!$G$47*(IntermediateCalcs!DF1160-IntermediateCalcs!DF1159))+((1-Output!$G$47)*IntermediateCalcs!DG1159))</f>
        <v/>
      </c>
      <c r="DH1160" s="19" t="str">
        <f>IF(DataGoesHere!B1159="",IF(DD1160="Forecast",DF1160+DG1160,""),DF1160+DG1160)</f>
        <v/>
      </c>
      <c r="DI1160" s="274" t="str">
        <f>IF(DH1160="","",IF(IntermediateCalcs!$AO$9="Yes",IntermediateCalcs!DH1160*$CX1160,IntermediateCalcs!DH1160))</f>
        <v/>
      </c>
      <c r="DJ1160" s="250" t="str">
        <f>IF(DataGoesHere!$B1160="","",($CZ1160-DI1160))</f>
        <v/>
      </c>
      <c r="DK1160" s="250" t="str">
        <f>IF(DataGoesHere!$B1160="","",ABS($CZ1160-DI1160))</f>
        <v/>
      </c>
      <c r="DL1160" s="250" t="str">
        <f>IF(DataGoesHere!$B1160="","",DK1160^2)</f>
        <v/>
      </c>
      <c r="DM1160" s="249" t="str">
        <f>IF(DataGoesHere!$B1160="","",DK1160/$CZ1160)</f>
        <v/>
      </c>
      <c r="DN1160" s="250" t="str">
        <f>IF(DataGoesHere!$B1160="","",SUM(DJ$2:DJ1160)/AVERAGE(DK:DK))</f>
        <v/>
      </c>
      <c r="DP1160" s="19" t="str">
        <f>IF(DataGoesHere!B1160="",IF($DD1160="Forecast",(Output!E$48*IntermediateCalcs!CY1160)+Output!G$48,""),(Output!E$48*IntermediateCalcs!CY1160)+Output!G$48)</f>
        <v/>
      </c>
      <c r="DQ1160" s="274" t="str">
        <f>IF(DP1160="","",IF(IntermediateCalcs!$AO$9="Yes",IntermediateCalcs!DP1160*$CX1160,IntermediateCalcs!DP1160))</f>
        <v/>
      </c>
      <c r="DR1160" s="250" t="str">
        <f>IF(DataGoesHere!$B1160="","",($CZ1160-DQ1160))</f>
        <v/>
      </c>
      <c r="DS1160" s="250" t="str">
        <f>IF(DataGoesHere!$B1160="","",ABS($CZ1160-DQ1160))</f>
        <v/>
      </c>
      <c r="DT1160" s="250" t="str">
        <f>IF(DataGoesHere!$B1160="","",DS1160^2)</f>
        <v/>
      </c>
      <c r="DU1160" s="249" t="str">
        <f>IF(DataGoesHere!$B1160="","",DS1160/$CZ1160)</f>
        <v/>
      </c>
      <c r="DV1160" s="250" t="str">
        <f>IF(DataGoesHere!$B1160="","",SUM(DR$2:DR1160)/AVERAGE(DS:DS))</f>
        <v/>
      </c>
      <c r="DX1160" s="19" t="str">
        <f>IF(DataGoesHere!$B1159="","",(DB1154*(Output!$O$49/Output!$P$49))+(IntermediateCalcs!DB1155*(Output!$M$49/Output!$P$49))+(IntermediateCalcs!DB1156*(Output!$K$49/Output!$P$49))+(DB1157*(Output!$I$49/Output!$P$49))+(IntermediateCalcs!DB1158*(Output!$G$49/Output!$P$49))+(IntermediateCalcs!DB1159*(Output!$E$49/Output!$P$49)))</f>
        <v/>
      </c>
      <c r="DY1160" s="274" t="str">
        <f>IF(DX1160="","",IF(IntermediateCalcs!$AO$9="Yes",IntermediateCalcs!DX1160*$CX1160,IntermediateCalcs!DX1160))</f>
        <v/>
      </c>
      <c r="DZ1160" s="250" t="str">
        <f>IF(DataGoesHere!$B1160="","",($CZ1160-DY1160))</f>
        <v/>
      </c>
      <c r="EA1160" s="250" t="str">
        <f>IF(DataGoesHere!$B1160="","",ABS($CZ1160-DY1160))</f>
        <v/>
      </c>
      <c r="EB1160" s="250" t="str">
        <f>IF(DataGoesHere!$B1160="","",EA1160^2)</f>
        <v/>
      </c>
      <c r="EC1160" s="249" t="str">
        <f>IF(DataGoesHere!$B1160="","",EA1160/$CZ1160)</f>
        <v/>
      </c>
      <c r="ED1160" s="250" t="str">
        <f>IF(DataGoesHere!$B1160="","",SUM(DZ$2:DZ1160)/AVERAGE(EA:EA))</f>
        <v/>
      </c>
    </row>
    <row r="1161" spans="20:134" x14ac:dyDescent="0.2">
      <c r="T1161" s="240"/>
      <c r="U1161" s="86"/>
      <c r="V1161" s="86"/>
      <c r="W1161" s="86"/>
      <c r="X1161" s="86"/>
      <c r="Y1161" s="86"/>
      <c r="Z1161" s="86"/>
      <c r="AA1161" s="245" t="str">
        <f>IF(DataGoesHere!$B1161="","",(DataGoesHere!$B1161/SUM(DataGoesHere!$B1154:'DataGoesHere'!$B1165)))</f>
        <v/>
      </c>
      <c r="AB1161" s="86"/>
      <c r="AC1161" s="86"/>
      <c r="AD1161" s="86"/>
      <c r="AE1161" s="241"/>
      <c r="CV1161" s="310" t="str">
        <f>IF(DataGoesHere!B1161="","",DataGoesHere!A1161)</f>
        <v/>
      </c>
      <c r="CW1161" s="271">
        <f t="shared" ca="1" si="44"/>
        <v>8</v>
      </c>
      <c r="CX1161" s="272">
        <f t="shared" ca="1" si="45"/>
        <v>1.0207492390681214</v>
      </c>
      <c r="CY1161" s="266">
        <f>DataGoesHere!A1161</f>
        <v>1160</v>
      </c>
      <c r="CZ1161" s="19" t="str">
        <f>IF(DataGoesHere!B1161="","",DataGoesHere!B1161)</f>
        <v/>
      </c>
      <c r="DA1161" s="19" t="str">
        <f>IF(DataGoesHere!B1161="","",IF(AH$5="No",DataGoesHere!B1161,DataGoesHere!B1161-(AH$2*(DataGoesHere!A1161-1))))</f>
        <v/>
      </c>
      <c r="DB1161" s="19" t="str">
        <f>IF(DataGoesHere!B1161="","",IF(AO$9="No",DataGoesHere!B1161,DataGoesHere!B1161/CX1161))</f>
        <v/>
      </c>
      <c r="DC1161" s="19" t="str">
        <f>IF(DataGoesHere!B1161="","",IF(AO$9="No",DA1161,DA1161/CX1161))</f>
        <v/>
      </c>
      <c r="DD1161" s="293" t="str">
        <f>IF(CZ1161="",IF(COUNTIF(DD$2:DD1160,"Forecast")&lt;Output!E$43,"Forecast",""),"Actual")</f>
        <v/>
      </c>
      <c r="DF1161" s="19" t="str">
        <f>IF(DataGoesHere!B1160="",IF(DD1161="Forecast",(Output!$E$47*IntermediateCalcs!DH1160)+((1-Output!$E$47)*IntermediateCalcs!DF1160),""),(Output!$E$47*IntermediateCalcs!DB1160)+((1-Output!$E$47)*IntermediateCalcs!DF1160))</f>
        <v/>
      </c>
      <c r="DG1161" s="19" t="str">
        <f>IF(DataGoesHere!B1160="",IF(DD1161="Forecast",(Output!$G$47*(IntermediateCalcs!DF1161-IntermediateCalcs!DF1160))+((1-Output!$G$47)*IntermediateCalcs!DG1160),""),(Output!$G$47*(IntermediateCalcs!DF1161-IntermediateCalcs!DF1160))+((1-Output!$G$47)*IntermediateCalcs!DG1160))</f>
        <v/>
      </c>
      <c r="DH1161" s="19" t="str">
        <f>IF(DataGoesHere!B1160="",IF(DD1161="Forecast",DF1161+DG1161,""),DF1161+DG1161)</f>
        <v/>
      </c>
      <c r="DI1161" s="274" t="str">
        <f>IF(DH1161="","",IF(IntermediateCalcs!$AO$9="Yes",IntermediateCalcs!DH1161*$CX1161,IntermediateCalcs!DH1161))</f>
        <v/>
      </c>
      <c r="DJ1161" s="250" t="str">
        <f>IF(DataGoesHere!$B1161="","",($CZ1161-DI1161))</f>
        <v/>
      </c>
      <c r="DK1161" s="250" t="str">
        <f>IF(DataGoesHere!$B1161="","",ABS($CZ1161-DI1161))</f>
        <v/>
      </c>
      <c r="DL1161" s="250" t="str">
        <f>IF(DataGoesHere!$B1161="","",DK1161^2)</f>
        <v/>
      </c>
      <c r="DM1161" s="249" t="str">
        <f>IF(DataGoesHere!$B1161="","",DK1161/$CZ1161)</f>
        <v/>
      </c>
      <c r="DN1161" s="250" t="str">
        <f>IF(DataGoesHere!$B1161="","",SUM(DJ$2:DJ1161)/AVERAGE(DK:DK))</f>
        <v/>
      </c>
      <c r="DP1161" s="19" t="str">
        <f>IF(DataGoesHere!B1161="",IF($DD1161="Forecast",(Output!E$48*IntermediateCalcs!CY1161)+Output!G$48,""),(Output!E$48*IntermediateCalcs!CY1161)+Output!G$48)</f>
        <v/>
      </c>
      <c r="DQ1161" s="274" t="str">
        <f>IF(DP1161="","",IF(IntermediateCalcs!$AO$9="Yes",IntermediateCalcs!DP1161*$CX1161,IntermediateCalcs!DP1161))</f>
        <v/>
      </c>
      <c r="DR1161" s="250" t="str">
        <f>IF(DataGoesHere!$B1161="","",($CZ1161-DQ1161))</f>
        <v/>
      </c>
      <c r="DS1161" s="250" t="str">
        <f>IF(DataGoesHere!$B1161="","",ABS($CZ1161-DQ1161))</f>
        <v/>
      </c>
      <c r="DT1161" s="250" t="str">
        <f>IF(DataGoesHere!$B1161="","",DS1161^2)</f>
        <v/>
      </c>
      <c r="DU1161" s="249" t="str">
        <f>IF(DataGoesHere!$B1161="","",DS1161/$CZ1161)</f>
        <v/>
      </c>
      <c r="DV1161" s="250" t="str">
        <f>IF(DataGoesHere!$B1161="","",SUM(DR$2:DR1161)/AVERAGE(DS:DS))</f>
        <v/>
      </c>
      <c r="DX1161" s="19" t="str">
        <f>IF(DataGoesHere!$B1160="","",(DB1155*(Output!$O$49/Output!$P$49))+(IntermediateCalcs!DB1156*(Output!$M$49/Output!$P$49))+(IntermediateCalcs!DB1157*(Output!$K$49/Output!$P$49))+(DB1158*(Output!$I$49/Output!$P$49))+(IntermediateCalcs!DB1159*(Output!$G$49/Output!$P$49))+(IntermediateCalcs!DB1160*(Output!$E$49/Output!$P$49)))</f>
        <v/>
      </c>
      <c r="DY1161" s="274" t="str">
        <f>IF(DX1161="","",IF(IntermediateCalcs!$AO$9="Yes",IntermediateCalcs!DX1161*$CX1161,IntermediateCalcs!DX1161))</f>
        <v/>
      </c>
      <c r="DZ1161" s="250" t="str">
        <f>IF(DataGoesHere!$B1161="","",($CZ1161-DY1161))</f>
        <v/>
      </c>
      <c r="EA1161" s="250" t="str">
        <f>IF(DataGoesHere!$B1161="","",ABS($CZ1161-DY1161))</f>
        <v/>
      </c>
      <c r="EB1161" s="250" t="str">
        <f>IF(DataGoesHere!$B1161="","",EA1161^2)</f>
        <v/>
      </c>
      <c r="EC1161" s="249" t="str">
        <f>IF(DataGoesHere!$B1161="","",EA1161/$CZ1161)</f>
        <v/>
      </c>
      <c r="ED1161" s="250" t="str">
        <f>IF(DataGoesHere!$B1161="","",SUM(DZ$2:DZ1161)/AVERAGE(EA:EA))</f>
        <v/>
      </c>
    </row>
    <row r="1162" spans="20:134" x14ac:dyDescent="0.2">
      <c r="T1162" s="240"/>
      <c r="U1162" s="86"/>
      <c r="V1162" s="86"/>
      <c r="W1162" s="86"/>
      <c r="X1162" s="86"/>
      <c r="Y1162" s="86"/>
      <c r="Z1162" s="86"/>
      <c r="AA1162" s="86"/>
      <c r="AB1162" s="245" t="str">
        <f>IF(DataGoesHere!$B1162="","",(DataGoesHere!$B1162/SUM(DataGoesHere!$B1154:'DataGoesHere'!$B1165)))</f>
        <v/>
      </c>
      <c r="AC1162" s="86"/>
      <c r="AD1162" s="86"/>
      <c r="AE1162" s="241"/>
      <c r="CV1162" s="310" t="str">
        <f>IF(DataGoesHere!B1162="","",DataGoesHere!A1162)</f>
        <v/>
      </c>
      <c r="CW1162" s="271">
        <f t="shared" ca="1" si="44"/>
        <v>9</v>
      </c>
      <c r="CX1162" s="272">
        <f t="shared" ca="1" si="45"/>
        <v>1.0625330005567626</v>
      </c>
      <c r="CY1162" s="266">
        <f>DataGoesHere!A1162</f>
        <v>1161</v>
      </c>
      <c r="CZ1162" s="19" t="str">
        <f>IF(DataGoesHere!B1162="","",DataGoesHere!B1162)</f>
        <v/>
      </c>
      <c r="DA1162" s="19" t="str">
        <f>IF(DataGoesHere!B1162="","",IF(AH$5="No",DataGoesHere!B1162,DataGoesHere!B1162-(AH$2*(DataGoesHere!A1162-1))))</f>
        <v/>
      </c>
      <c r="DB1162" s="19" t="str">
        <f>IF(DataGoesHere!B1162="","",IF(AO$9="No",DataGoesHere!B1162,DataGoesHere!B1162/CX1162))</f>
        <v/>
      </c>
      <c r="DC1162" s="19" t="str">
        <f>IF(DataGoesHere!B1162="","",IF(AO$9="No",DA1162,DA1162/CX1162))</f>
        <v/>
      </c>
      <c r="DD1162" s="293" t="str">
        <f>IF(CZ1162="",IF(COUNTIF(DD$2:DD1161,"Forecast")&lt;Output!E$43,"Forecast",""),"Actual")</f>
        <v/>
      </c>
      <c r="DF1162" s="19" t="str">
        <f>IF(DataGoesHere!B1161="",IF(DD1162="Forecast",(Output!$E$47*IntermediateCalcs!DH1161)+((1-Output!$E$47)*IntermediateCalcs!DF1161),""),(Output!$E$47*IntermediateCalcs!DB1161)+((1-Output!$E$47)*IntermediateCalcs!DF1161))</f>
        <v/>
      </c>
      <c r="DG1162" s="19" t="str">
        <f>IF(DataGoesHere!B1161="",IF(DD1162="Forecast",(Output!$G$47*(IntermediateCalcs!DF1162-IntermediateCalcs!DF1161))+((1-Output!$G$47)*IntermediateCalcs!DG1161),""),(Output!$G$47*(IntermediateCalcs!DF1162-IntermediateCalcs!DF1161))+((1-Output!$G$47)*IntermediateCalcs!DG1161))</f>
        <v/>
      </c>
      <c r="DH1162" s="19" t="str">
        <f>IF(DataGoesHere!B1161="",IF(DD1162="Forecast",DF1162+DG1162,""),DF1162+DG1162)</f>
        <v/>
      </c>
      <c r="DI1162" s="274" t="str">
        <f>IF(DH1162="","",IF(IntermediateCalcs!$AO$9="Yes",IntermediateCalcs!DH1162*$CX1162,IntermediateCalcs!DH1162))</f>
        <v/>
      </c>
      <c r="DJ1162" s="250" t="str">
        <f>IF(DataGoesHere!$B1162="","",($CZ1162-DI1162))</f>
        <v/>
      </c>
      <c r="DK1162" s="250" t="str">
        <f>IF(DataGoesHere!$B1162="","",ABS($CZ1162-DI1162))</f>
        <v/>
      </c>
      <c r="DL1162" s="250" t="str">
        <f>IF(DataGoesHere!$B1162="","",DK1162^2)</f>
        <v/>
      </c>
      <c r="DM1162" s="249" t="str">
        <f>IF(DataGoesHere!$B1162="","",DK1162/$CZ1162)</f>
        <v/>
      </c>
      <c r="DN1162" s="250" t="str">
        <f>IF(DataGoesHere!$B1162="","",SUM(DJ$2:DJ1162)/AVERAGE(DK:DK))</f>
        <v/>
      </c>
      <c r="DP1162" s="19" t="str">
        <f>IF(DataGoesHere!B1162="",IF($DD1162="Forecast",(Output!E$48*IntermediateCalcs!CY1162)+Output!G$48,""),(Output!E$48*IntermediateCalcs!CY1162)+Output!G$48)</f>
        <v/>
      </c>
      <c r="DQ1162" s="274" t="str">
        <f>IF(DP1162="","",IF(IntermediateCalcs!$AO$9="Yes",IntermediateCalcs!DP1162*$CX1162,IntermediateCalcs!DP1162))</f>
        <v/>
      </c>
      <c r="DR1162" s="250" t="str">
        <f>IF(DataGoesHere!$B1162="","",($CZ1162-DQ1162))</f>
        <v/>
      </c>
      <c r="DS1162" s="250" t="str">
        <f>IF(DataGoesHere!$B1162="","",ABS($CZ1162-DQ1162))</f>
        <v/>
      </c>
      <c r="DT1162" s="250" t="str">
        <f>IF(DataGoesHere!$B1162="","",DS1162^2)</f>
        <v/>
      </c>
      <c r="DU1162" s="249" t="str">
        <f>IF(DataGoesHere!$B1162="","",DS1162/$CZ1162)</f>
        <v/>
      </c>
      <c r="DV1162" s="250" t="str">
        <f>IF(DataGoesHere!$B1162="","",SUM(DR$2:DR1162)/AVERAGE(DS:DS))</f>
        <v/>
      </c>
      <c r="DX1162" s="19" t="str">
        <f>IF(DataGoesHere!$B1161="","",(DB1156*(Output!$O$49/Output!$P$49))+(IntermediateCalcs!DB1157*(Output!$M$49/Output!$P$49))+(IntermediateCalcs!DB1158*(Output!$K$49/Output!$P$49))+(DB1159*(Output!$I$49/Output!$P$49))+(IntermediateCalcs!DB1160*(Output!$G$49/Output!$P$49))+(IntermediateCalcs!DB1161*(Output!$E$49/Output!$P$49)))</f>
        <v/>
      </c>
      <c r="DY1162" s="274" t="str">
        <f>IF(DX1162="","",IF(IntermediateCalcs!$AO$9="Yes",IntermediateCalcs!DX1162*$CX1162,IntermediateCalcs!DX1162))</f>
        <v/>
      </c>
      <c r="DZ1162" s="250" t="str">
        <f>IF(DataGoesHere!$B1162="","",($CZ1162-DY1162))</f>
        <v/>
      </c>
      <c r="EA1162" s="250" t="str">
        <f>IF(DataGoesHere!$B1162="","",ABS($CZ1162-DY1162))</f>
        <v/>
      </c>
      <c r="EB1162" s="250" t="str">
        <f>IF(DataGoesHere!$B1162="","",EA1162^2)</f>
        <v/>
      </c>
      <c r="EC1162" s="249" t="str">
        <f>IF(DataGoesHere!$B1162="","",EA1162/$CZ1162)</f>
        <v/>
      </c>
      <c r="ED1162" s="250" t="str">
        <f>IF(DataGoesHere!$B1162="","",SUM(DZ$2:DZ1162)/AVERAGE(EA:EA))</f>
        <v/>
      </c>
    </row>
    <row r="1163" spans="20:134" x14ac:dyDescent="0.2">
      <c r="T1163" s="240"/>
      <c r="U1163" s="86"/>
      <c r="V1163" s="86"/>
      <c r="W1163" s="86"/>
      <c r="X1163" s="86"/>
      <c r="Y1163" s="86"/>
      <c r="Z1163" s="86"/>
      <c r="AA1163" s="86"/>
      <c r="AB1163" s="86"/>
      <c r="AC1163" s="245" t="str">
        <f>IF(DataGoesHere!$B1163="","",(DataGoesHere!$B1163/SUM(DataGoesHere!$B1154:'DataGoesHere'!$B1165)))</f>
        <v/>
      </c>
      <c r="AD1163" s="86"/>
      <c r="AE1163" s="241"/>
      <c r="CV1163" s="310" t="str">
        <f>IF(DataGoesHere!B1163="","",DataGoesHere!A1163)</f>
        <v/>
      </c>
      <c r="CW1163" s="271">
        <f t="shared" ca="1" si="44"/>
        <v>10</v>
      </c>
      <c r="CX1163" s="272">
        <f t="shared" ca="1" si="45"/>
        <v>0.92557634012077306</v>
      </c>
      <c r="CY1163" s="266">
        <f>DataGoesHere!A1163</f>
        <v>1162</v>
      </c>
      <c r="CZ1163" s="19" t="str">
        <f>IF(DataGoesHere!B1163="","",DataGoesHere!B1163)</f>
        <v/>
      </c>
      <c r="DA1163" s="19" t="str">
        <f>IF(DataGoesHere!B1163="","",IF(AH$5="No",DataGoesHere!B1163,DataGoesHere!B1163-(AH$2*(DataGoesHere!A1163-1))))</f>
        <v/>
      </c>
      <c r="DB1163" s="19" t="str">
        <f>IF(DataGoesHere!B1163="","",IF(AO$9="No",DataGoesHere!B1163,DataGoesHere!B1163/CX1163))</f>
        <v/>
      </c>
      <c r="DC1163" s="19" t="str">
        <f>IF(DataGoesHere!B1163="","",IF(AO$9="No",DA1163,DA1163/CX1163))</f>
        <v/>
      </c>
      <c r="DD1163" s="293" t="str">
        <f>IF(CZ1163="",IF(COUNTIF(DD$2:DD1162,"Forecast")&lt;Output!E$43,"Forecast",""),"Actual")</f>
        <v/>
      </c>
      <c r="DF1163" s="19" t="str">
        <f>IF(DataGoesHere!B1162="",IF(DD1163="Forecast",(Output!$E$47*IntermediateCalcs!DH1162)+((1-Output!$E$47)*IntermediateCalcs!DF1162),""),(Output!$E$47*IntermediateCalcs!DB1162)+((1-Output!$E$47)*IntermediateCalcs!DF1162))</f>
        <v/>
      </c>
      <c r="DG1163" s="19" t="str">
        <f>IF(DataGoesHere!B1162="",IF(DD1163="Forecast",(Output!$G$47*(IntermediateCalcs!DF1163-IntermediateCalcs!DF1162))+((1-Output!$G$47)*IntermediateCalcs!DG1162),""),(Output!$G$47*(IntermediateCalcs!DF1163-IntermediateCalcs!DF1162))+((1-Output!$G$47)*IntermediateCalcs!DG1162))</f>
        <v/>
      </c>
      <c r="DH1163" s="19" t="str">
        <f>IF(DataGoesHere!B1162="",IF(DD1163="Forecast",DF1163+DG1163,""),DF1163+DG1163)</f>
        <v/>
      </c>
      <c r="DI1163" s="274" t="str">
        <f>IF(DH1163="","",IF(IntermediateCalcs!$AO$9="Yes",IntermediateCalcs!DH1163*$CX1163,IntermediateCalcs!DH1163))</f>
        <v/>
      </c>
      <c r="DJ1163" s="250" t="str">
        <f>IF(DataGoesHere!$B1163="","",($CZ1163-DI1163))</f>
        <v/>
      </c>
      <c r="DK1163" s="250" t="str">
        <f>IF(DataGoesHere!$B1163="","",ABS($CZ1163-DI1163))</f>
        <v/>
      </c>
      <c r="DL1163" s="250" t="str">
        <f>IF(DataGoesHere!$B1163="","",DK1163^2)</f>
        <v/>
      </c>
      <c r="DM1163" s="249" t="str">
        <f>IF(DataGoesHere!$B1163="","",DK1163/$CZ1163)</f>
        <v/>
      </c>
      <c r="DN1163" s="250" t="str">
        <f>IF(DataGoesHere!$B1163="","",SUM(DJ$2:DJ1163)/AVERAGE(DK:DK))</f>
        <v/>
      </c>
      <c r="DP1163" s="19" t="str">
        <f>IF(DataGoesHere!B1163="",IF($DD1163="Forecast",(Output!E$48*IntermediateCalcs!CY1163)+Output!G$48,""),(Output!E$48*IntermediateCalcs!CY1163)+Output!G$48)</f>
        <v/>
      </c>
      <c r="DQ1163" s="274" t="str">
        <f>IF(DP1163="","",IF(IntermediateCalcs!$AO$9="Yes",IntermediateCalcs!DP1163*$CX1163,IntermediateCalcs!DP1163))</f>
        <v/>
      </c>
      <c r="DR1163" s="250" t="str">
        <f>IF(DataGoesHere!$B1163="","",($CZ1163-DQ1163))</f>
        <v/>
      </c>
      <c r="DS1163" s="250" t="str">
        <f>IF(DataGoesHere!$B1163="","",ABS($CZ1163-DQ1163))</f>
        <v/>
      </c>
      <c r="DT1163" s="250" t="str">
        <f>IF(DataGoesHere!$B1163="","",DS1163^2)</f>
        <v/>
      </c>
      <c r="DU1163" s="249" t="str">
        <f>IF(DataGoesHere!$B1163="","",DS1163/$CZ1163)</f>
        <v/>
      </c>
      <c r="DV1163" s="250" t="str">
        <f>IF(DataGoesHere!$B1163="","",SUM(DR$2:DR1163)/AVERAGE(DS:DS))</f>
        <v/>
      </c>
      <c r="DX1163" s="19" t="str">
        <f>IF(DataGoesHere!$B1162="","",(DB1157*(Output!$O$49/Output!$P$49))+(IntermediateCalcs!DB1158*(Output!$M$49/Output!$P$49))+(IntermediateCalcs!DB1159*(Output!$K$49/Output!$P$49))+(DB1160*(Output!$I$49/Output!$P$49))+(IntermediateCalcs!DB1161*(Output!$G$49/Output!$P$49))+(IntermediateCalcs!DB1162*(Output!$E$49/Output!$P$49)))</f>
        <v/>
      </c>
      <c r="DY1163" s="274" t="str">
        <f>IF(DX1163="","",IF(IntermediateCalcs!$AO$9="Yes",IntermediateCalcs!DX1163*$CX1163,IntermediateCalcs!DX1163))</f>
        <v/>
      </c>
      <c r="DZ1163" s="250" t="str">
        <f>IF(DataGoesHere!$B1163="","",($CZ1163-DY1163))</f>
        <v/>
      </c>
      <c r="EA1163" s="250" t="str">
        <f>IF(DataGoesHere!$B1163="","",ABS($CZ1163-DY1163))</f>
        <v/>
      </c>
      <c r="EB1163" s="250" t="str">
        <f>IF(DataGoesHere!$B1163="","",EA1163^2)</f>
        <v/>
      </c>
      <c r="EC1163" s="249" t="str">
        <f>IF(DataGoesHere!$B1163="","",EA1163/$CZ1163)</f>
        <v/>
      </c>
      <c r="ED1163" s="250" t="str">
        <f>IF(DataGoesHere!$B1163="","",SUM(DZ$2:DZ1163)/AVERAGE(EA:EA))</f>
        <v/>
      </c>
    </row>
    <row r="1164" spans="20:134" x14ac:dyDescent="0.2">
      <c r="T1164" s="240"/>
      <c r="U1164" s="86"/>
      <c r="V1164" s="86"/>
      <c r="W1164" s="86"/>
      <c r="X1164" s="86"/>
      <c r="Y1164" s="86"/>
      <c r="Z1164" s="86"/>
      <c r="AA1164" s="86"/>
      <c r="AB1164" s="86"/>
      <c r="AC1164" s="86"/>
      <c r="AD1164" s="245" t="str">
        <f>IF(DataGoesHere!$B1164="","",(DataGoesHere!$B1164/SUM(DataGoesHere!$B1154:'DataGoesHere'!$B1165)))</f>
        <v/>
      </c>
      <c r="AE1164" s="241"/>
      <c r="CV1164" s="310" t="str">
        <f>IF(DataGoesHere!B1164="","",DataGoesHere!A1164)</f>
        <v/>
      </c>
      <c r="CW1164" s="271">
        <f t="shared" ca="1" si="44"/>
        <v>11</v>
      </c>
      <c r="CX1164" s="272">
        <f t="shared" ca="1" si="45"/>
        <v>0.97463169608807265</v>
      </c>
      <c r="CY1164" s="266">
        <f>DataGoesHere!A1164</f>
        <v>1163</v>
      </c>
      <c r="CZ1164" s="19" t="str">
        <f>IF(DataGoesHere!B1164="","",DataGoesHere!B1164)</f>
        <v/>
      </c>
      <c r="DA1164" s="19" t="str">
        <f>IF(DataGoesHere!B1164="","",IF(AH$5="No",DataGoesHere!B1164,DataGoesHere!B1164-(AH$2*(DataGoesHere!A1164-1))))</f>
        <v/>
      </c>
      <c r="DB1164" s="19" t="str">
        <f>IF(DataGoesHere!B1164="","",IF(AO$9="No",DataGoesHere!B1164,DataGoesHere!B1164/CX1164))</f>
        <v/>
      </c>
      <c r="DC1164" s="19" t="str">
        <f>IF(DataGoesHere!B1164="","",IF(AO$9="No",DA1164,DA1164/CX1164))</f>
        <v/>
      </c>
      <c r="DD1164" s="293" t="str">
        <f>IF(CZ1164="",IF(COUNTIF(DD$2:DD1163,"Forecast")&lt;Output!E$43,"Forecast",""),"Actual")</f>
        <v/>
      </c>
      <c r="DF1164" s="19" t="str">
        <f>IF(DataGoesHere!B1163="",IF(DD1164="Forecast",(Output!$E$47*IntermediateCalcs!DH1163)+((1-Output!$E$47)*IntermediateCalcs!DF1163),""),(Output!$E$47*IntermediateCalcs!DB1163)+((1-Output!$E$47)*IntermediateCalcs!DF1163))</f>
        <v/>
      </c>
      <c r="DG1164" s="19" t="str">
        <f>IF(DataGoesHere!B1163="",IF(DD1164="Forecast",(Output!$G$47*(IntermediateCalcs!DF1164-IntermediateCalcs!DF1163))+((1-Output!$G$47)*IntermediateCalcs!DG1163),""),(Output!$G$47*(IntermediateCalcs!DF1164-IntermediateCalcs!DF1163))+((1-Output!$G$47)*IntermediateCalcs!DG1163))</f>
        <v/>
      </c>
      <c r="DH1164" s="19" t="str">
        <f>IF(DataGoesHere!B1163="",IF(DD1164="Forecast",DF1164+DG1164,""),DF1164+DG1164)</f>
        <v/>
      </c>
      <c r="DI1164" s="274" t="str">
        <f>IF(DH1164="","",IF(IntermediateCalcs!$AO$9="Yes",IntermediateCalcs!DH1164*$CX1164,IntermediateCalcs!DH1164))</f>
        <v/>
      </c>
      <c r="DJ1164" s="250" t="str">
        <f>IF(DataGoesHere!$B1164="","",($CZ1164-DI1164))</f>
        <v/>
      </c>
      <c r="DK1164" s="250" t="str">
        <f>IF(DataGoesHere!$B1164="","",ABS($CZ1164-DI1164))</f>
        <v/>
      </c>
      <c r="DL1164" s="250" t="str">
        <f>IF(DataGoesHere!$B1164="","",DK1164^2)</f>
        <v/>
      </c>
      <c r="DM1164" s="249" t="str">
        <f>IF(DataGoesHere!$B1164="","",DK1164/$CZ1164)</f>
        <v/>
      </c>
      <c r="DN1164" s="250" t="str">
        <f>IF(DataGoesHere!$B1164="","",SUM(DJ$2:DJ1164)/AVERAGE(DK:DK))</f>
        <v/>
      </c>
      <c r="DP1164" s="19" t="str">
        <f>IF(DataGoesHere!B1164="",IF($DD1164="Forecast",(Output!E$48*IntermediateCalcs!CY1164)+Output!G$48,""),(Output!E$48*IntermediateCalcs!CY1164)+Output!G$48)</f>
        <v/>
      </c>
      <c r="DQ1164" s="274" t="str">
        <f>IF(DP1164="","",IF(IntermediateCalcs!$AO$9="Yes",IntermediateCalcs!DP1164*$CX1164,IntermediateCalcs!DP1164))</f>
        <v/>
      </c>
      <c r="DR1164" s="250" t="str">
        <f>IF(DataGoesHere!$B1164="","",($CZ1164-DQ1164))</f>
        <v/>
      </c>
      <c r="DS1164" s="250" t="str">
        <f>IF(DataGoesHere!$B1164="","",ABS($CZ1164-DQ1164))</f>
        <v/>
      </c>
      <c r="DT1164" s="250" t="str">
        <f>IF(DataGoesHere!$B1164="","",DS1164^2)</f>
        <v/>
      </c>
      <c r="DU1164" s="249" t="str">
        <f>IF(DataGoesHere!$B1164="","",DS1164/$CZ1164)</f>
        <v/>
      </c>
      <c r="DV1164" s="250" t="str">
        <f>IF(DataGoesHere!$B1164="","",SUM(DR$2:DR1164)/AVERAGE(DS:DS))</f>
        <v/>
      </c>
      <c r="DX1164" s="19" t="str">
        <f>IF(DataGoesHere!$B1163="","",(DB1158*(Output!$O$49/Output!$P$49))+(IntermediateCalcs!DB1159*(Output!$M$49/Output!$P$49))+(IntermediateCalcs!DB1160*(Output!$K$49/Output!$P$49))+(DB1161*(Output!$I$49/Output!$P$49))+(IntermediateCalcs!DB1162*(Output!$G$49/Output!$P$49))+(IntermediateCalcs!DB1163*(Output!$E$49/Output!$P$49)))</f>
        <v/>
      </c>
      <c r="DY1164" s="274" t="str">
        <f>IF(DX1164="","",IF(IntermediateCalcs!$AO$9="Yes",IntermediateCalcs!DX1164*$CX1164,IntermediateCalcs!DX1164))</f>
        <v/>
      </c>
      <c r="DZ1164" s="250" t="str">
        <f>IF(DataGoesHere!$B1164="","",($CZ1164-DY1164))</f>
        <v/>
      </c>
      <c r="EA1164" s="250" t="str">
        <f>IF(DataGoesHere!$B1164="","",ABS($CZ1164-DY1164))</f>
        <v/>
      </c>
      <c r="EB1164" s="250" t="str">
        <f>IF(DataGoesHere!$B1164="","",EA1164^2)</f>
        <v/>
      </c>
      <c r="EC1164" s="249" t="str">
        <f>IF(DataGoesHere!$B1164="","",EA1164/$CZ1164)</f>
        <v/>
      </c>
      <c r="ED1164" s="250" t="str">
        <f>IF(DataGoesHere!$B1164="","",SUM(DZ$2:DZ1164)/AVERAGE(EA:EA))</f>
        <v/>
      </c>
    </row>
    <row r="1165" spans="20:134" x14ac:dyDescent="0.2">
      <c r="T1165" s="242"/>
      <c r="U1165" s="243"/>
      <c r="V1165" s="243"/>
      <c r="W1165" s="243"/>
      <c r="X1165" s="243"/>
      <c r="Y1165" s="243"/>
      <c r="Z1165" s="243"/>
      <c r="AA1165" s="243"/>
      <c r="AB1165" s="243"/>
      <c r="AC1165" s="243"/>
      <c r="AD1165" s="243"/>
      <c r="AE1165" s="246" t="str">
        <f>IF(DataGoesHere!$B1165="","",(DataGoesHere!$B1165/SUM(DataGoesHere!$B1154:'DataGoesHere'!$B1165)))</f>
        <v/>
      </c>
      <c r="CV1165" s="310" t="str">
        <f>IF(DataGoesHere!B1165="","",DataGoesHere!A1165)</f>
        <v/>
      </c>
      <c r="CW1165" s="271">
        <f t="shared" ca="1" si="44"/>
        <v>12</v>
      </c>
      <c r="CX1165" s="272">
        <f t="shared" ca="1" si="45"/>
        <v>1.0054005237672714</v>
      </c>
      <c r="CY1165" s="266">
        <f>DataGoesHere!A1165</f>
        <v>1164</v>
      </c>
      <c r="CZ1165" s="19" t="str">
        <f>IF(DataGoesHere!B1165="","",DataGoesHere!B1165)</f>
        <v/>
      </c>
      <c r="DA1165" s="19" t="str">
        <f>IF(DataGoesHere!B1165="","",IF(AH$5="No",DataGoesHere!B1165,DataGoesHere!B1165-(AH$2*(DataGoesHere!A1165-1))))</f>
        <v/>
      </c>
      <c r="DB1165" s="19" t="str">
        <f>IF(DataGoesHere!B1165="","",IF(AO$9="No",DataGoesHere!B1165,DataGoesHere!B1165/CX1165))</f>
        <v/>
      </c>
      <c r="DC1165" s="19" t="str">
        <f>IF(DataGoesHere!B1165="","",IF(AO$9="No",DA1165,DA1165/CX1165))</f>
        <v/>
      </c>
      <c r="DD1165" s="293" t="str">
        <f>IF(CZ1165="",IF(COUNTIF(DD$2:DD1164,"Forecast")&lt;Output!E$43,"Forecast",""),"Actual")</f>
        <v/>
      </c>
      <c r="DF1165" s="19" t="str">
        <f>IF(DataGoesHere!B1164="",IF(DD1165="Forecast",(Output!$E$47*IntermediateCalcs!DH1164)+((1-Output!$E$47)*IntermediateCalcs!DF1164),""),(Output!$E$47*IntermediateCalcs!DB1164)+((1-Output!$E$47)*IntermediateCalcs!DF1164))</f>
        <v/>
      </c>
      <c r="DG1165" s="19" t="str">
        <f>IF(DataGoesHere!B1164="",IF(DD1165="Forecast",(Output!$G$47*(IntermediateCalcs!DF1165-IntermediateCalcs!DF1164))+((1-Output!$G$47)*IntermediateCalcs!DG1164),""),(Output!$G$47*(IntermediateCalcs!DF1165-IntermediateCalcs!DF1164))+((1-Output!$G$47)*IntermediateCalcs!DG1164))</f>
        <v/>
      </c>
      <c r="DH1165" s="19" t="str">
        <f>IF(DataGoesHere!B1164="",IF(DD1165="Forecast",DF1165+DG1165,""),DF1165+DG1165)</f>
        <v/>
      </c>
      <c r="DI1165" s="274" t="str">
        <f>IF(DH1165="","",IF(IntermediateCalcs!$AO$9="Yes",IntermediateCalcs!DH1165*$CX1165,IntermediateCalcs!DH1165))</f>
        <v/>
      </c>
      <c r="DJ1165" s="250" t="str">
        <f>IF(DataGoesHere!$B1165="","",($CZ1165-DI1165))</f>
        <v/>
      </c>
      <c r="DK1165" s="250" t="str">
        <f>IF(DataGoesHere!$B1165="","",ABS($CZ1165-DI1165))</f>
        <v/>
      </c>
      <c r="DL1165" s="250" t="str">
        <f>IF(DataGoesHere!$B1165="","",DK1165^2)</f>
        <v/>
      </c>
      <c r="DM1165" s="249" t="str">
        <f>IF(DataGoesHere!$B1165="","",DK1165/$CZ1165)</f>
        <v/>
      </c>
      <c r="DN1165" s="250" t="str">
        <f>IF(DataGoesHere!$B1165="","",SUM(DJ$2:DJ1165)/AVERAGE(DK:DK))</f>
        <v/>
      </c>
      <c r="DP1165" s="19" t="str">
        <f>IF(DataGoesHere!B1165="",IF($DD1165="Forecast",(Output!E$48*IntermediateCalcs!CY1165)+Output!G$48,""),(Output!E$48*IntermediateCalcs!CY1165)+Output!G$48)</f>
        <v/>
      </c>
      <c r="DQ1165" s="274" t="str">
        <f>IF(DP1165="","",IF(IntermediateCalcs!$AO$9="Yes",IntermediateCalcs!DP1165*$CX1165,IntermediateCalcs!DP1165))</f>
        <v/>
      </c>
      <c r="DR1165" s="250" t="str">
        <f>IF(DataGoesHere!$B1165="","",($CZ1165-DQ1165))</f>
        <v/>
      </c>
      <c r="DS1165" s="250" t="str">
        <f>IF(DataGoesHere!$B1165="","",ABS($CZ1165-DQ1165))</f>
        <v/>
      </c>
      <c r="DT1165" s="250" t="str">
        <f>IF(DataGoesHere!$B1165="","",DS1165^2)</f>
        <v/>
      </c>
      <c r="DU1165" s="249" t="str">
        <f>IF(DataGoesHere!$B1165="","",DS1165/$CZ1165)</f>
        <v/>
      </c>
      <c r="DV1165" s="250" t="str">
        <f>IF(DataGoesHere!$B1165="","",SUM(DR$2:DR1165)/AVERAGE(DS:DS))</f>
        <v/>
      </c>
      <c r="DX1165" s="19" t="str">
        <f>IF(DataGoesHere!$B1164="","",(DB1159*(Output!$O$49/Output!$P$49))+(IntermediateCalcs!DB1160*(Output!$M$49/Output!$P$49))+(IntermediateCalcs!DB1161*(Output!$K$49/Output!$P$49))+(DB1162*(Output!$I$49/Output!$P$49))+(IntermediateCalcs!DB1163*(Output!$G$49/Output!$P$49))+(IntermediateCalcs!DB1164*(Output!$E$49/Output!$P$49)))</f>
        <v/>
      </c>
      <c r="DY1165" s="274" t="str">
        <f>IF(DX1165="","",IF(IntermediateCalcs!$AO$9="Yes",IntermediateCalcs!DX1165*$CX1165,IntermediateCalcs!DX1165))</f>
        <v/>
      </c>
      <c r="DZ1165" s="250" t="str">
        <f>IF(DataGoesHere!$B1165="","",($CZ1165-DY1165))</f>
        <v/>
      </c>
      <c r="EA1165" s="250" t="str">
        <f>IF(DataGoesHere!$B1165="","",ABS($CZ1165-DY1165))</f>
        <v/>
      </c>
      <c r="EB1165" s="250" t="str">
        <f>IF(DataGoesHere!$B1165="","",EA1165^2)</f>
        <v/>
      </c>
      <c r="EC1165" s="249" t="str">
        <f>IF(DataGoesHere!$B1165="","",EA1165/$CZ1165)</f>
        <v/>
      </c>
      <c r="ED1165" s="250" t="str">
        <f>IF(DataGoesHere!$B1165="","",SUM(DZ$2:DZ1165)/AVERAGE(EA:EA))</f>
        <v/>
      </c>
    </row>
    <row r="1166" spans="20:134" x14ac:dyDescent="0.2">
      <c r="T1166" s="244" t="str">
        <f>IF(DataGoesHere!$B1166="","",(DataGoesHere!$B1166/SUM(DataGoesHere!$B1166:'DataGoesHere'!$B1177)))</f>
        <v/>
      </c>
      <c r="U1166" s="238"/>
      <c r="V1166" s="238"/>
      <c r="W1166" s="238"/>
      <c r="X1166" s="238"/>
      <c r="Y1166" s="238"/>
      <c r="Z1166" s="238"/>
      <c r="AA1166" s="238"/>
      <c r="AB1166" s="238"/>
      <c r="AC1166" s="238"/>
      <c r="AD1166" s="238"/>
      <c r="AE1166" s="239"/>
      <c r="CV1166" s="310" t="str">
        <f>IF(DataGoesHere!B1166="","",DataGoesHere!A1166)</f>
        <v/>
      </c>
      <c r="CW1166" s="271">
        <f t="shared" ca="1" si="44"/>
        <v>1</v>
      </c>
      <c r="CX1166" s="272">
        <f t="shared" ca="1" si="45"/>
        <v>1.3236179355303281</v>
      </c>
      <c r="CY1166" s="266">
        <f>DataGoesHere!A1166</f>
        <v>1165</v>
      </c>
      <c r="CZ1166" s="19" t="str">
        <f>IF(DataGoesHere!B1166="","",DataGoesHere!B1166)</f>
        <v/>
      </c>
      <c r="DA1166" s="19" t="str">
        <f>IF(DataGoesHere!B1166="","",IF(AH$5="No",DataGoesHere!B1166,DataGoesHere!B1166-(AH$2*(DataGoesHere!A1166-1))))</f>
        <v/>
      </c>
      <c r="DB1166" s="19" t="str">
        <f>IF(DataGoesHere!B1166="","",IF(AO$9="No",DataGoesHere!B1166,DataGoesHere!B1166/CX1166))</f>
        <v/>
      </c>
      <c r="DC1166" s="19" t="str">
        <f>IF(DataGoesHere!B1166="","",IF(AO$9="No",DA1166,DA1166/CX1166))</f>
        <v/>
      </c>
      <c r="DD1166" s="293" t="str">
        <f>IF(CZ1166="",IF(COUNTIF(DD$2:DD1165,"Forecast")&lt;Output!E$43,"Forecast",""),"Actual")</f>
        <v/>
      </c>
      <c r="DF1166" s="19" t="str">
        <f>IF(DataGoesHere!B1165="",IF(DD1166="Forecast",(Output!$E$47*IntermediateCalcs!DH1165)+((1-Output!$E$47)*IntermediateCalcs!DF1165),""),(Output!$E$47*IntermediateCalcs!DB1165)+((1-Output!$E$47)*IntermediateCalcs!DF1165))</f>
        <v/>
      </c>
      <c r="DG1166" s="19" t="str">
        <f>IF(DataGoesHere!B1165="",IF(DD1166="Forecast",(Output!$G$47*(IntermediateCalcs!DF1166-IntermediateCalcs!DF1165))+((1-Output!$G$47)*IntermediateCalcs!DG1165),""),(Output!$G$47*(IntermediateCalcs!DF1166-IntermediateCalcs!DF1165))+((1-Output!$G$47)*IntermediateCalcs!DG1165))</f>
        <v/>
      </c>
      <c r="DH1166" s="19" t="str">
        <f>IF(DataGoesHere!B1165="",IF(DD1166="Forecast",DF1166+DG1166,""),DF1166+DG1166)</f>
        <v/>
      </c>
      <c r="DI1166" s="274" t="str">
        <f>IF(DH1166="","",IF(IntermediateCalcs!$AO$9="Yes",IntermediateCalcs!DH1166*$CX1166,IntermediateCalcs!DH1166))</f>
        <v/>
      </c>
      <c r="DJ1166" s="250" t="str">
        <f>IF(DataGoesHere!$B1166="","",($CZ1166-DI1166))</f>
        <v/>
      </c>
      <c r="DK1166" s="250" t="str">
        <f>IF(DataGoesHere!$B1166="","",ABS($CZ1166-DI1166))</f>
        <v/>
      </c>
      <c r="DL1166" s="250" t="str">
        <f>IF(DataGoesHere!$B1166="","",DK1166^2)</f>
        <v/>
      </c>
      <c r="DM1166" s="249" t="str">
        <f>IF(DataGoesHere!$B1166="","",DK1166/$CZ1166)</f>
        <v/>
      </c>
      <c r="DN1166" s="250" t="str">
        <f>IF(DataGoesHere!$B1166="","",SUM(DJ$2:DJ1166)/AVERAGE(DK:DK))</f>
        <v/>
      </c>
      <c r="DP1166" s="19" t="str">
        <f>IF(DataGoesHere!B1166="",IF($DD1166="Forecast",(Output!E$48*IntermediateCalcs!CY1166)+Output!G$48,""),(Output!E$48*IntermediateCalcs!CY1166)+Output!G$48)</f>
        <v/>
      </c>
      <c r="DQ1166" s="274" t="str">
        <f>IF(DP1166="","",IF(IntermediateCalcs!$AO$9="Yes",IntermediateCalcs!DP1166*$CX1166,IntermediateCalcs!DP1166))</f>
        <v/>
      </c>
      <c r="DR1166" s="250" t="str">
        <f>IF(DataGoesHere!$B1166="","",($CZ1166-DQ1166))</f>
        <v/>
      </c>
      <c r="DS1166" s="250" t="str">
        <f>IF(DataGoesHere!$B1166="","",ABS($CZ1166-DQ1166))</f>
        <v/>
      </c>
      <c r="DT1166" s="250" t="str">
        <f>IF(DataGoesHere!$B1166="","",DS1166^2)</f>
        <v/>
      </c>
      <c r="DU1166" s="249" t="str">
        <f>IF(DataGoesHere!$B1166="","",DS1166/$CZ1166)</f>
        <v/>
      </c>
      <c r="DV1166" s="250" t="str">
        <f>IF(DataGoesHere!$B1166="","",SUM(DR$2:DR1166)/AVERAGE(DS:DS))</f>
        <v/>
      </c>
      <c r="DX1166" s="19" t="str">
        <f>IF(DataGoesHere!$B1165="","",(DB1160*(Output!$O$49/Output!$P$49))+(IntermediateCalcs!DB1161*(Output!$M$49/Output!$P$49))+(IntermediateCalcs!DB1162*(Output!$K$49/Output!$P$49))+(DB1163*(Output!$I$49/Output!$P$49))+(IntermediateCalcs!DB1164*(Output!$G$49/Output!$P$49))+(IntermediateCalcs!DB1165*(Output!$E$49/Output!$P$49)))</f>
        <v/>
      </c>
      <c r="DY1166" s="274" t="str">
        <f>IF(DX1166="","",IF(IntermediateCalcs!$AO$9="Yes",IntermediateCalcs!DX1166*$CX1166,IntermediateCalcs!DX1166))</f>
        <v/>
      </c>
      <c r="DZ1166" s="250" t="str">
        <f>IF(DataGoesHere!$B1166="","",($CZ1166-DY1166))</f>
        <v/>
      </c>
      <c r="EA1166" s="250" t="str">
        <f>IF(DataGoesHere!$B1166="","",ABS($CZ1166-DY1166))</f>
        <v/>
      </c>
      <c r="EB1166" s="250" t="str">
        <f>IF(DataGoesHere!$B1166="","",EA1166^2)</f>
        <v/>
      </c>
      <c r="EC1166" s="249" t="str">
        <f>IF(DataGoesHere!$B1166="","",EA1166/$CZ1166)</f>
        <v/>
      </c>
      <c r="ED1166" s="250" t="str">
        <f>IF(DataGoesHere!$B1166="","",SUM(DZ$2:DZ1166)/AVERAGE(EA:EA))</f>
        <v/>
      </c>
    </row>
    <row r="1167" spans="20:134" x14ac:dyDescent="0.2">
      <c r="T1167" s="240"/>
      <c r="U1167" s="245" t="str">
        <f>IF(DataGoesHere!$B1167="","",(DataGoesHere!$B1167/SUM(DataGoesHere!$B1167:'DataGoesHere'!$B1177)))</f>
        <v/>
      </c>
      <c r="V1167" s="86"/>
      <c r="W1167" s="86"/>
      <c r="X1167" s="86"/>
      <c r="Y1167" s="86"/>
      <c r="Z1167" s="86"/>
      <c r="AA1167" s="86"/>
      <c r="AB1167" s="86"/>
      <c r="AC1167" s="86"/>
      <c r="AD1167" s="86"/>
      <c r="AE1167" s="241"/>
      <c r="CV1167" s="310" t="str">
        <f>IF(DataGoesHere!B1167="","",DataGoesHere!A1167)</f>
        <v/>
      </c>
      <c r="CW1167" s="271">
        <f t="shared" ca="1" si="44"/>
        <v>2</v>
      </c>
      <c r="CX1167" s="272">
        <f t="shared" ca="1" si="45"/>
        <v>0.80574490527728204</v>
      </c>
      <c r="CY1167" s="266">
        <f>DataGoesHere!A1167</f>
        <v>1166</v>
      </c>
      <c r="CZ1167" s="19" t="str">
        <f>IF(DataGoesHere!B1167="","",DataGoesHere!B1167)</f>
        <v/>
      </c>
      <c r="DA1167" s="19" t="str">
        <f>IF(DataGoesHere!B1167="","",IF(AH$5="No",DataGoesHere!B1167,DataGoesHere!B1167-(AH$2*(DataGoesHere!A1167-1))))</f>
        <v/>
      </c>
      <c r="DB1167" s="19" t="str">
        <f>IF(DataGoesHere!B1167="","",IF(AO$9="No",DataGoesHere!B1167,DataGoesHere!B1167/CX1167))</f>
        <v/>
      </c>
      <c r="DC1167" s="19" t="str">
        <f>IF(DataGoesHere!B1167="","",IF(AO$9="No",DA1167,DA1167/CX1167))</f>
        <v/>
      </c>
      <c r="DD1167" s="293" t="str">
        <f>IF(CZ1167="",IF(COUNTIF(DD$2:DD1166,"Forecast")&lt;Output!E$43,"Forecast",""),"Actual")</f>
        <v/>
      </c>
      <c r="DF1167" s="19" t="str">
        <f>IF(DataGoesHere!B1166="",IF(DD1167="Forecast",(Output!$E$47*IntermediateCalcs!DH1166)+((1-Output!$E$47)*IntermediateCalcs!DF1166),""),(Output!$E$47*IntermediateCalcs!DB1166)+((1-Output!$E$47)*IntermediateCalcs!DF1166))</f>
        <v/>
      </c>
      <c r="DG1167" s="19" t="str">
        <f>IF(DataGoesHere!B1166="",IF(DD1167="Forecast",(Output!$G$47*(IntermediateCalcs!DF1167-IntermediateCalcs!DF1166))+((1-Output!$G$47)*IntermediateCalcs!DG1166),""),(Output!$G$47*(IntermediateCalcs!DF1167-IntermediateCalcs!DF1166))+((1-Output!$G$47)*IntermediateCalcs!DG1166))</f>
        <v/>
      </c>
      <c r="DH1167" s="19" t="str">
        <f>IF(DataGoesHere!B1166="",IF(DD1167="Forecast",DF1167+DG1167,""),DF1167+DG1167)</f>
        <v/>
      </c>
      <c r="DI1167" s="274" t="str">
        <f>IF(DH1167="","",IF(IntermediateCalcs!$AO$9="Yes",IntermediateCalcs!DH1167*$CX1167,IntermediateCalcs!DH1167))</f>
        <v/>
      </c>
      <c r="DJ1167" s="250" t="str">
        <f>IF(DataGoesHere!$B1167="","",($CZ1167-DI1167))</f>
        <v/>
      </c>
      <c r="DK1167" s="250" t="str">
        <f>IF(DataGoesHere!$B1167="","",ABS($CZ1167-DI1167))</f>
        <v/>
      </c>
      <c r="DL1167" s="250" t="str">
        <f>IF(DataGoesHere!$B1167="","",DK1167^2)</f>
        <v/>
      </c>
      <c r="DM1167" s="249" t="str">
        <f>IF(DataGoesHere!$B1167="","",DK1167/$CZ1167)</f>
        <v/>
      </c>
      <c r="DN1167" s="250" t="str">
        <f>IF(DataGoesHere!$B1167="","",SUM(DJ$2:DJ1167)/AVERAGE(DK:DK))</f>
        <v/>
      </c>
      <c r="DP1167" s="19" t="str">
        <f>IF(DataGoesHere!B1167="",IF($DD1167="Forecast",(Output!E$48*IntermediateCalcs!CY1167)+Output!G$48,""),(Output!E$48*IntermediateCalcs!CY1167)+Output!G$48)</f>
        <v/>
      </c>
      <c r="DQ1167" s="274" t="str">
        <f>IF(DP1167="","",IF(IntermediateCalcs!$AO$9="Yes",IntermediateCalcs!DP1167*$CX1167,IntermediateCalcs!DP1167))</f>
        <v/>
      </c>
      <c r="DR1167" s="250" t="str">
        <f>IF(DataGoesHere!$B1167="","",($CZ1167-DQ1167))</f>
        <v/>
      </c>
      <c r="DS1167" s="250" t="str">
        <f>IF(DataGoesHere!$B1167="","",ABS($CZ1167-DQ1167))</f>
        <v/>
      </c>
      <c r="DT1167" s="250" t="str">
        <f>IF(DataGoesHere!$B1167="","",DS1167^2)</f>
        <v/>
      </c>
      <c r="DU1167" s="249" t="str">
        <f>IF(DataGoesHere!$B1167="","",DS1167/$CZ1167)</f>
        <v/>
      </c>
      <c r="DV1167" s="250" t="str">
        <f>IF(DataGoesHere!$B1167="","",SUM(DR$2:DR1167)/AVERAGE(DS:DS))</f>
        <v/>
      </c>
      <c r="DX1167" s="19" t="str">
        <f>IF(DataGoesHere!$B1166="","",(DB1161*(Output!$O$49/Output!$P$49))+(IntermediateCalcs!DB1162*(Output!$M$49/Output!$P$49))+(IntermediateCalcs!DB1163*(Output!$K$49/Output!$P$49))+(DB1164*(Output!$I$49/Output!$P$49))+(IntermediateCalcs!DB1165*(Output!$G$49/Output!$P$49))+(IntermediateCalcs!DB1166*(Output!$E$49/Output!$P$49)))</f>
        <v/>
      </c>
      <c r="DY1167" s="274" t="str">
        <f>IF(DX1167="","",IF(IntermediateCalcs!$AO$9="Yes",IntermediateCalcs!DX1167*$CX1167,IntermediateCalcs!DX1167))</f>
        <v/>
      </c>
      <c r="DZ1167" s="250" t="str">
        <f>IF(DataGoesHere!$B1167="","",($CZ1167-DY1167))</f>
        <v/>
      </c>
      <c r="EA1167" s="250" t="str">
        <f>IF(DataGoesHere!$B1167="","",ABS($CZ1167-DY1167))</f>
        <v/>
      </c>
      <c r="EB1167" s="250" t="str">
        <f>IF(DataGoesHere!$B1167="","",EA1167^2)</f>
        <v/>
      </c>
      <c r="EC1167" s="249" t="str">
        <f>IF(DataGoesHere!$B1167="","",EA1167/$CZ1167)</f>
        <v/>
      </c>
      <c r="ED1167" s="250" t="str">
        <f>IF(DataGoesHere!$B1167="","",SUM(DZ$2:DZ1167)/AVERAGE(EA:EA))</f>
        <v/>
      </c>
    </row>
    <row r="1168" spans="20:134" x14ac:dyDescent="0.2">
      <c r="T1168" s="240"/>
      <c r="U1168" s="86"/>
      <c r="V1168" s="245" t="str">
        <f>IF(DataGoesHere!$B1168="","",(DataGoesHere!$B1168/SUM(DataGoesHere!$B1166:'DataGoesHere'!$B1177)))</f>
        <v/>
      </c>
      <c r="W1168" s="86"/>
      <c r="X1168" s="86"/>
      <c r="Y1168" s="86"/>
      <c r="Z1168" s="86"/>
      <c r="AA1168" s="86"/>
      <c r="AB1168" s="86"/>
      <c r="AC1168" s="86"/>
      <c r="AD1168" s="86"/>
      <c r="AE1168" s="241"/>
      <c r="CV1168" s="310" t="str">
        <f>IF(DataGoesHere!B1168="","",DataGoesHere!A1168)</f>
        <v/>
      </c>
      <c r="CW1168" s="271">
        <f t="shared" ca="1" si="44"/>
        <v>3</v>
      </c>
      <c r="CX1168" s="272">
        <f t="shared" ca="1" si="45"/>
        <v>0.79862940076451561</v>
      </c>
      <c r="CY1168" s="266">
        <f>DataGoesHere!A1168</f>
        <v>1167</v>
      </c>
      <c r="CZ1168" s="19" t="str">
        <f>IF(DataGoesHere!B1168="","",DataGoesHere!B1168)</f>
        <v/>
      </c>
      <c r="DA1168" s="19" t="str">
        <f>IF(DataGoesHere!B1168="","",IF(AH$5="No",DataGoesHere!B1168,DataGoesHere!B1168-(AH$2*(DataGoesHere!A1168-1))))</f>
        <v/>
      </c>
      <c r="DB1168" s="19" t="str">
        <f>IF(DataGoesHere!B1168="","",IF(AO$9="No",DataGoesHere!B1168,DataGoesHere!B1168/CX1168))</f>
        <v/>
      </c>
      <c r="DC1168" s="19" t="str">
        <f>IF(DataGoesHere!B1168="","",IF(AO$9="No",DA1168,DA1168/CX1168))</f>
        <v/>
      </c>
      <c r="DD1168" s="293" t="str">
        <f>IF(CZ1168="",IF(COUNTIF(DD$2:DD1167,"Forecast")&lt;Output!E$43,"Forecast",""),"Actual")</f>
        <v/>
      </c>
      <c r="DF1168" s="19" t="str">
        <f>IF(DataGoesHere!B1167="",IF(DD1168="Forecast",(Output!$E$47*IntermediateCalcs!DH1167)+((1-Output!$E$47)*IntermediateCalcs!DF1167),""),(Output!$E$47*IntermediateCalcs!DB1167)+((1-Output!$E$47)*IntermediateCalcs!DF1167))</f>
        <v/>
      </c>
      <c r="DG1168" s="19" t="str">
        <f>IF(DataGoesHere!B1167="",IF(DD1168="Forecast",(Output!$G$47*(IntermediateCalcs!DF1168-IntermediateCalcs!DF1167))+((1-Output!$G$47)*IntermediateCalcs!DG1167),""),(Output!$G$47*(IntermediateCalcs!DF1168-IntermediateCalcs!DF1167))+((1-Output!$G$47)*IntermediateCalcs!DG1167))</f>
        <v/>
      </c>
      <c r="DH1168" s="19" t="str">
        <f>IF(DataGoesHere!B1167="",IF(DD1168="Forecast",DF1168+DG1168,""),DF1168+DG1168)</f>
        <v/>
      </c>
      <c r="DI1168" s="274" t="str">
        <f>IF(DH1168="","",IF(IntermediateCalcs!$AO$9="Yes",IntermediateCalcs!DH1168*$CX1168,IntermediateCalcs!DH1168))</f>
        <v/>
      </c>
      <c r="DJ1168" s="250" t="str">
        <f>IF(DataGoesHere!$B1168="","",($CZ1168-DI1168))</f>
        <v/>
      </c>
      <c r="DK1168" s="250" t="str">
        <f>IF(DataGoesHere!$B1168="","",ABS($CZ1168-DI1168))</f>
        <v/>
      </c>
      <c r="DL1168" s="250" t="str">
        <f>IF(DataGoesHere!$B1168="","",DK1168^2)</f>
        <v/>
      </c>
      <c r="DM1168" s="249" t="str">
        <f>IF(DataGoesHere!$B1168="","",DK1168/$CZ1168)</f>
        <v/>
      </c>
      <c r="DN1168" s="250" t="str">
        <f>IF(DataGoesHere!$B1168="","",SUM(DJ$2:DJ1168)/AVERAGE(DK:DK))</f>
        <v/>
      </c>
      <c r="DP1168" s="19" t="str">
        <f>IF(DataGoesHere!B1168="",IF($DD1168="Forecast",(Output!E$48*IntermediateCalcs!CY1168)+Output!G$48,""),(Output!E$48*IntermediateCalcs!CY1168)+Output!G$48)</f>
        <v/>
      </c>
      <c r="DQ1168" s="274" t="str">
        <f>IF(DP1168="","",IF(IntermediateCalcs!$AO$9="Yes",IntermediateCalcs!DP1168*$CX1168,IntermediateCalcs!DP1168))</f>
        <v/>
      </c>
      <c r="DR1168" s="250" t="str">
        <f>IF(DataGoesHere!$B1168="","",($CZ1168-DQ1168))</f>
        <v/>
      </c>
      <c r="DS1168" s="250" t="str">
        <f>IF(DataGoesHere!$B1168="","",ABS($CZ1168-DQ1168))</f>
        <v/>
      </c>
      <c r="DT1168" s="250" t="str">
        <f>IF(DataGoesHere!$B1168="","",DS1168^2)</f>
        <v/>
      </c>
      <c r="DU1168" s="249" t="str">
        <f>IF(DataGoesHere!$B1168="","",DS1168/$CZ1168)</f>
        <v/>
      </c>
      <c r="DV1168" s="250" t="str">
        <f>IF(DataGoesHere!$B1168="","",SUM(DR$2:DR1168)/AVERAGE(DS:DS))</f>
        <v/>
      </c>
      <c r="DX1168" s="19" t="str">
        <f>IF(DataGoesHere!$B1167="","",(DB1162*(Output!$O$49/Output!$P$49))+(IntermediateCalcs!DB1163*(Output!$M$49/Output!$P$49))+(IntermediateCalcs!DB1164*(Output!$K$49/Output!$P$49))+(DB1165*(Output!$I$49/Output!$P$49))+(IntermediateCalcs!DB1166*(Output!$G$49/Output!$P$49))+(IntermediateCalcs!DB1167*(Output!$E$49/Output!$P$49)))</f>
        <v/>
      </c>
      <c r="DY1168" s="274" t="str">
        <f>IF(DX1168="","",IF(IntermediateCalcs!$AO$9="Yes",IntermediateCalcs!DX1168*$CX1168,IntermediateCalcs!DX1168))</f>
        <v/>
      </c>
      <c r="DZ1168" s="250" t="str">
        <f>IF(DataGoesHere!$B1168="","",($CZ1168-DY1168))</f>
        <v/>
      </c>
      <c r="EA1168" s="250" t="str">
        <f>IF(DataGoesHere!$B1168="","",ABS($CZ1168-DY1168))</f>
        <v/>
      </c>
      <c r="EB1168" s="250" t="str">
        <f>IF(DataGoesHere!$B1168="","",EA1168^2)</f>
        <v/>
      </c>
      <c r="EC1168" s="249" t="str">
        <f>IF(DataGoesHere!$B1168="","",EA1168/$CZ1168)</f>
        <v/>
      </c>
      <c r="ED1168" s="250" t="str">
        <f>IF(DataGoesHere!$B1168="","",SUM(DZ$2:DZ1168)/AVERAGE(EA:EA))</f>
        <v/>
      </c>
    </row>
    <row r="1169" spans="20:134" x14ac:dyDescent="0.2">
      <c r="T1169" s="240"/>
      <c r="U1169" s="86"/>
      <c r="V1169" s="86"/>
      <c r="W1169" s="245" t="str">
        <f>IF(DataGoesHere!$B1169="","",(DataGoesHere!$B1169/SUM(DataGoesHere!$B1166:'DataGoesHere'!$B1177)))</f>
        <v/>
      </c>
      <c r="X1169" s="86"/>
      <c r="Y1169" s="86"/>
      <c r="Z1169" s="86"/>
      <c r="AA1169" s="86"/>
      <c r="AB1169" s="86"/>
      <c r="AC1169" s="86"/>
      <c r="AD1169" s="86"/>
      <c r="AE1169" s="241"/>
      <c r="CV1169" s="310" t="str">
        <f>IF(DataGoesHere!B1169="","",DataGoesHere!A1169)</f>
        <v/>
      </c>
      <c r="CW1169" s="271">
        <f t="shared" ca="1" si="44"/>
        <v>4</v>
      </c>
      <c r="CX1169" s="272">
        <f t="shared" ca="1" si="45"/>
        <v>1.0149292433706087</v>
      </c>
      <c r="CY1169" s="266">
        <f>DataGoesHere!A1169</f>
        <v>1168</v>
      </c>
      <c r="CZ1169" s="19" t="str">
        <f>IF(DataGoesHere!B1169="","",DataGoesHere!B1169)</f>
        <v/>
      </c>
      <c r="DA1169" s="19" t="str">
        <f>IF(DataGoesHere!B1169="","",IF(AH$5="No",DataGoesHere!B1169,DataGoesHere!B1169-(AH$2*(DataGoesHere!A1169-1))))</f>
        <v/>
      </c>
      <c r="DB1169" s="19" t="str">
        <f>IF(DataGoesHere!B1169="","",IF(AO$9="No",DataGoesHere!B1169,DataGoesHere!B1169/CX1169))</f>
        <v/>
      </c>
      <c r="DC1169" s="19" t="str">
        <f>IF(DataGoesHere!B1169="","",IF(AO$9="No",DA1169,DA1169/CX1169))</f>
        <v/>
      </c>
      <c r="DD1169" s="293" t="str">
        <f>IF(CZ1169="",IF(COUNTIF(DD$2:DD1168,"Forecast")&lt;Output!E$43,"Forecast",""),"Actual")</f>
        <v/>
      </c>
      <c r="DF1169" s="19" t="str">
        <f>IF(DataGoesHere!B1168="",IF(DD1169="Forecast",(Output!$E$47*IntermediateCalcs!DH1168)+((1-Output!$E$47)*IntermediateCalcs!DF1168),""),(Output!$E$47*IntermediateCalcs!DB1168)+((1-Output!$E$47)*IntermediateCalcs!DF1168))</f>
        <v/>
      </c>
      <c r="DG1169" s="19" t="str">
        <f>IF(DataGoesHere!B1168="",IF(DD1169="Forecast",(Output!$G$47*(IntermediateCalcs!DF1169-IntermediateCalcs!DF1168))+((1-Output!$G$47)*IntermediateCalcs!DG1168),""),(Output!$G$47*(IntermediateCalcs!DF1169-IntermediateCalcs!DF1168))+((1-Output!$G$47)*IntermediateCalcs!DG1168))</f>
        <v/>
      </c>
      <c r="DH1169" s="19" t="str">
        <f>IF(DataGoesHere!B1168="",IF(DD1169="Forecast",DF1169+DG1169,""),DF1169+DG1169)</f>
        <v/>
      </c>
      <c r="DI1169" s="274" t="str">
        <f>IF(DH1169="","",IF(IntermediateCalcs!$AO$9="Yes",IntermediateCalcs!DH1169*$CX1169,IntermediateCalcs!DH1169))</f>
        <v/>
      </c>
      <c r="DJ1169" s="250" t="str">
        <f>IF(DataGoesHere!$B1169="","",($CZ1169-DI1169))</f>
        <v/>
      </c>
      <c r="DK1169" s="250" t="str">
        <f>IF(DataGoesHere!$B1169="","",ABS($CZ1169-DI1169))</f>
        <v/>
      </c>
      <c r="DL1169" s="250" t="str">
        <f>IF(DataGoesHere!$B1169="","",DK1169^2)</f>
        <v/>
      </c>
      <c r="DM1169" s="249" t="str">
        <f>IF(DataGoesHere!$B1169="","",DK1169/$CZ1169)</f>
        <v/>
      </c>
      <c r="DN1169" s="250" t="str">
        <f>IF(DataGoesHere!$B1169="","",SUM(DJ$2:DJ1169)/AVERAGE(DK:DK))</f>
        <v/>
      </c>
      <c r="DP1169" s="19" t="str">
        <f>IF(DataGoesHere!B1169="",IF($DD1169="Forecast",(Output!E$48*IntermediateCalcs!CY1169)+Output!G$48,""),(Output!E$48*IntermediateCalcs!CY1169)+Output!G$48)</f>
        <v/>
      </c>
      <c r="DQ1169" s="274" t="str">
        <f>IF(DP1169="","",IF(IntermediateCalcs!$AO$9="Yes",IntermediateCalcs!DP1169*$CX1169,IntermediateCalcs!DP1169))</f>
        <v/>
      </c>
      <c r="DR1169" s="250" t="str">
        <f>IF(DataGoesHere!$B1169="","",($CZ1169-DQ1169))</f>
        <v/>
      </c>
      <c r="DS1169" s="250" t="str">
        <f>IF(DataGoesHere!$B1169="","",ABS($CZ1169-DQ1169))</f>
        <v/>
      </c>
      <c r="DT1169" s="250" t="str">
        <f>IF(DataGoesHere!$B1169="","",DS1169^2)</f>
        <v/>
      </c>
      <c r="DU1169" s="249" t="str">
        <f>IF(DataGoesHere!$B1169="","",DS1169/$CZ1169)</f>
        <v/>
      </c>
      <c r="DV1169" s="250" t="str">
        <f>IF(DataGoesHere!$B1169="","",SUM(DR$2:DR1169)/AVERAGE(DS:DS))</f>
        <v/>
      </c>
      <c r="DX1169" s="19" t="str">
        <f>IF(DataGoesHere!$B1168="","",(DB1163*(Output!$O$49/Output!$P$49))+(IntermediateCalcs!DB1164*(Output!$M$49/Output!$P$49))+(IntermediateCalcs!DB1165*(Output!$K$49/Output!$P$49))+(DB1166*(Output!$I$49/Output!$P$49))+(IntermediateCalcs!DB1167*(Output!$G$49/Output!$P$49))+(IntermediateCalcs!DB1168*(Output!$E$49/Output!$P$49)))</f>
        <v/>
      </c>
      <c r="DY1169" s="274" t="str">
        <f>IF(DX1169="","",IF(IntermediateCalcs!$AO$9="Yes",IntermediateCalcs!DX1169*$CX1169,IntermediateCalcs!DX1169))</f>
        <v/>
      </c>
      <c r="DZ1169" s="250" t="str">
        <f>IF(DataGoesHere!$B1169="","",($CZ1169-DY1169))</f>
        <v/>
      </c>
      <c r="EA1169" s="250" t="str">
        <f>IF(DataGoesHere!$B1169="","",ABS($CZ1169-DY1169))</f>
        <v/>
      </c>
      <c r="EB1169" s="250" t="str">
        <f>IF(DataGoesHere!$B1169="","",EA1169^2)</f>
        <v/>
      </c>
      <c r="EC1169" s="249" t="str">
        <f>IF(DataGoesHere!$B1169="","",EA1169/$CZ1169)</f>
        <v/>
      </c>
      <c r="ED1169" s="250" t="str">
        <f>IF(DataGoesHere!$B1169="","",SUM(DZ$2:DZ1169)/AVERAGE(EA:EA))</f>
        <v/>
      </c>
    </row>
    <row r="1170" spans="20:134" x14ac:dyDescent="0.2">
      <c r="T1170" s="240"/>
      <c r="U1170" s="86"/>
      <c r="V1170" s="86"/>
      <c r="W1170" s="86"/>
      <c r="X1170" s="245" t="str">
        <f>IF(DataGoesHere!$B1170="","",(DataGoesHere!$B1170/SUM(DataGoesHere!$B1166:'DataGoesHere'!$B1177)))</f>
        <v/>
      </c>
      <c r="Y1170" s="86"/>
      <c r="Z1170" s="86"/>
      <c r="AA1170" s="86"/>
      <c r="AB1170" s="86"/>
      <c r="AC1170" s="86"/>
      <c r="AD1170" s="86"/>
      <c r="AE1170" s="241"/>
      <c r="CV1170" s="310" t="str">
        <f>IF(DataGoesHere!B1170="","",DataGoesHere!A1170)</f>
        <v/>
      </c>
      <c r="CW1170" s="271">
        <f t="shared" ca="1" si="44"/>
        <v>5</v>
      </c>
      <c r="CX1170" s="272">
        <f t="shared" ca="1" si="45"/>
        <v>0.97875414397996308</v>
      </c>
      <c r="CY1170" s="266">
        <f>DataGoesHere!A1170</f>
        <v>1169</v>
      </c>
      <c r="CZ1170" s="19" t="str">
        <f>IF(DataGoesHere!B1170="","",DataGoesHere!B1170)</f>
        <v/>
      </c>
      <c r="DA1170" s="19" t="str">
        <f>IF(DataGoesHere!B1170="","",IF(AH$5="No",DataGoesHere!B1170,DataGoesHere!B1170-(AH$2*(DataGoesHere!A1170-1))))</f>
        <v/>
      </c>
      <c r="DB1170" s="19" t="str">
        <f>IF(DataGoesHere!B1170="","",IF(AO$9="No",DataGoesHere!B1170,DataGoesHere!B1170/CX1170))</f>
        <v/>
      </c>
      <c r="DC1170" s="19" t="str">
        <f>IF(DataGoesHere!B1170="","",IF(AO$9="No",DA1170,DA1170/CX1170))</f>
        <v/>
      </c>
      <c r="DD1170" s="293" t="str">
        <f>IF(CZ1170="",IF(COUNTIF(DD$2:DD1169,"Forecast")&lt;Output!E$43,"Forecast",""),"Actual")</f>
        <v/>
      </c>
      <c r="DF1170" s="19" t="str">
        <f>IF(DataGoesHere!B1169="",IF(DD1170="Forecast",(Output!$E$47*IntermediateCalcs!DH1169)+((1-Output!$E$47)*IntermediateCalcs!DF1169),""),(Output!$E$47*IntermediateCalcs!DB1169)+((1-Output!$E$47)*IntermediateCalcs!DF1169))</f>
        <v/>
      </c>
      <c r="DG1170" s="19" t="str">
        <f>IF(DataGoesHere!B1169="",IF(DD1170="Forecast",(Output!$G$47*(IntermediateCalcs!DF1170-IntermediateCalcs!DF1169))+((1-Output!$G$47)*IntermediateCalcs!DG1169),""),(Output!$G$47*(IntermediateCalcs!DF1170-IntermediateCalcs!DF1169))+((1-Output!$G$47)*IntermediateCalcs!DG1169))</f>
        <v/>
      </c>
      <c r="DH1170" s="19" t="str">
        <f>IF(DataGoesHere!B1169="",IF(DD1170="Forecast",DF1170+DG1170,""),DF1170+DG1170)</f>
        <v/>
      </c>
      <c r="DI1170" s="274" t="str">
        <f>IF(DH1170="","",IF(IntermediateCalcs!$AO$9="Yes",IntermediateCalcs!DH1170*$CX1170,IntermediateCalcs!DH1170))</f>
        <v/>
      </c>
      <c r="DJ1170" s="250" t="str">
        <f>IF(DataGoesHere!$B1170="","",($CZ1170-DI1170))</f>
        <v/>
      </c>
      <c r="DK1170" s="250" t="str">
        <f>IF(DataGoesHere!$B1170="","",ABS($CZ1170-DI1170))</f>
        <v/>
      </c>
      <c r="DL1170" s="250" t="str">
        <f>IF(DataGoesHere!$B1170="","",DK1170^2)</f>
        <v/>
      </c>
      <c r="DM1170" s="249" t="str">
        <f>IF(DataGoesHere!$B1170="","",DK1170/$CZ1170)</f>
        <v/>
      </c>
      <c r="DN1170" s="250" t="str">
        <f>IF(DataGoesHere!$B1170="","",SUM(DJ$2:DJ1170)/AVERAGE(DK:DK))</f>
        <v/>
      </c>
      <c r="DP1170" s="19" t="str">
        <f>IF(DataGoesHere!B1170="",IF($DD1170="Forecast",(Output!E$48*IntermediateCalcs!CY1170)+Output!G$48,""),(Output!E$48*IntermediateCalcs!CY1170)+Output!G$48)</f>
        <v/>
      </c>
      <c r="DQ1170" s="274" t="str">
        <f>IF(DP1170="","",IF(IntermediateCalcs!$AO$9="Yes",IntermediateCalcs!DP1170*$CX1170,IntermediateCalcs!DP1170))</f>
        <v/>
      </c>
      <c r="DR1170" s="250" t="str">
        <f>IF(DataGoesHere!$B1170="","",($CZ1170-DQ1170))</f>
        <v/>
      </c>
      <c r="DS1170" s="250" t="str">
        <f>IF(DataGoesHere!$B1170="","",ABS($CZ1170-DQ1170))</f>
        <v/>
      </c>
      <c r="DT1170" s="250" t="str">
        <f>IF(DataGoesHere!$B1170="","",DS1170^2)</f>
        <v/>
      </c>
      <c r="DU1170" s="249" t="str">
        <f>IF(DataGoesHere!$B1170="","",DS1170/$CZ1170)</f>
        <v/>
      </c>
      <c r="DV1170" s="250" t="str">
        <f>IF(DataGoesHere!$B1170="","",SUM(DR$2:DR1170)/AVERAGE(DS:DS))</f>
        <v/>
      </c>
      <c r="DX1170" s="19" t="str">
        <f>IF(DataGoesHere!$B1169="","",(DB1164*(Output!$O$49/Output!$P$49))+(IntermediateCalcs!DB1165*(Output!$M$49/Output!$P$49))+(IntermediateCalcs!DB1166*(Output!$K$49/Output!$P$49))+(DB1167*(Output!$I$49/Output!$P$49))+(IntermediateCalcs!DB1168*(Output!$G$49/Output!$P$49))+(IntermediateCalcs!DB1169*(Output!$E$49/Output!$P$49)))</f>
        <v/>
      </c>
      <c r="DY1170" s="274" t="str">
        <f>IF(DX1170="","",IF(IntermediateCalcs!$AO$9="Yes",IntermediateCalcs!DX1170*$CX1170,IntermediateCalcs!DX1170))</f>
        <v/>
      </c>
      <c r="DZ1170" s="250" t="str">
        <f>IF(DataGoesHere!$B1170="","",($CZ1170-DY1170))</f>
        <v/>
      </c>
      <c r="EA1170" s="250" t="str">
        <f>IF(DataGoesHere!$B1170="","",ABS($CZ1170-DY1170))</f>
        <v/>
      </c>
      <c r="EB1170" s="250" t="str">
        <f>IF(DataGoesHere!$B1170="","",EA1170^2)</f>
        <v/>
      </c>
      <c r="EC1170" s="249" t="str">
        <f>IF(DataGoesHere!$B1170="","",EA1170/$CZ1170)</f>
        <v/>
      </c>
      <c r="ED1170" s="250" t="str">
        <f>IF(DataGoesHere!$B1170="","",SUM(DZ$2:DZ1170)/AVERAGE(EA:EA))</f>
        <v/>
      </c>
    </row>
    <row r="1171" spans="20:134" x14ac:dyDescent="0.2">
      <c r="T1171" s="240"/>
      <c r="U1171" s="86"/>
      <c r="V1171" s="86"/>
      <c r="W1171" s="86"/>
      <c r="X1171" s="86"/>
      <c r="Y1171" s="245" t="str">
        <f>IF(DataGoesHere!$B1171="","",(DataGoesHere!$B1171/SUM(DataGoesHere!$B1166:'DataGoesHere'!$B1177)))</f>
        <v/>
      </c>
      <c r="Z1171" s="86"/>
      <c r="AA1171" s="86"/>
      <c r="AB1171" s="86"/>
      <c r="AC1171" s="86"/>
      <c r="AD1171" s="86"/>
      <c r="AE1171" s="241"/>
      <c r="CV1171" s="310" t="str">
        <f>IF(DataGoesHere!B1171="","",DataGoesHere!A1171)</f>
        <v/>
      </c>
      <c r="CW1171" s="271">
        <f t="shared" ca="1" si="44"/>
        <v>6</v>
      </c>
      <c r="CX1171" s="272">
        <f t="shared" ca="1" si="45"/>
        <v>1.0779088099730167</v>
      </c>
      <c r="CY1171" s="266">
        <f>DataGoesHere!A1171</f>
        <v>1170</v>
      </c>
      <c r="CZ1171" s="19" t="str">
        <f>IF(DataGoesHere!B1171="","",DataGoesHere!B1171)</f>
        <v/>
      </c>
      <c r="DA1171" s="19" t="str">
        <f>IF(DataGoesHere!B1171="","",IF(AH$5="No",DataGoesHere!B1171,DataGoesHere!B1171-(AH$2*(DataGoesHere!A1171-1))))</f>
        <v/>
      </c>
      <c r="DB1171" s="19" t="str">
        <f>IF(DataGoesHere!B1171="","",IF(AO$9="No",DataGoesHere!B1171,DataGoesHere!B1171/CX1171))</f>
        <v/>
      </c>
      <c r="DC1171" s="19" t="str">
        <f>IF(DataGoesHere!B1171="","",IF(AO$9="No",DA1171,DA1171/CX1171))</f>
        <v/>
      </c>
      <c r="DD1171" s="293" t="str">
        <f>IF(CZ1171="",IF(COUNTIF(DD$2:DD1170,"Forecast")&lt;Output!E$43,"Forecast",""),"Actual")</f>
        <v/>
      </c>
      <c r="DF1171" s="19" t="str">
        <f>IF(DataGoesHere!B1170="",IF(DD1171="Forecast",(Output!$E$47*IntermediateCalcs!DH1170)+((1-Output!$E$47)*IntermediateCalcs!DF1170),""),(Output!$E$47*IntermediateCalcs!DB1170)+((1-Output!$E$47)*IntermediateCalcs!DF1170))</f>
        <v/>
      </c>
      <c r="DG1171" s="19" t="str">
        <f>IF(DataGoesHere!B1170="",IF(DD1171="Forecast",(Output!$G$47*(IntermediateCalcs!DF1171-IntermediateCalcs!DF1170))+((1-Output!$G$47)*IntermediateCalcs!DG1170),""),(Output!$G$47*(IntermediateCalcs!DF1171-IntermediateCalcs!DF1170))+((1-Output!$G$47)*IntermediateCalcs!DG1170))</f>
        <v/>
      </c>
      <c r="DH1171" s="19" t="str">
        <f>IF(DataGoesHere!B1170="",IF(DD1171="Forecast",DF1171+DG1171,""),DF1171+DG1171)</f>
        <v/>
      </c>
      <c r="DI1171" s="274" t="str">
        <f>IF(DH1171="","",IF(IntermediateCalcs!$AO$9="Yes",IntermediateCalcs!DH1171*$CX1171,IntermediateCalcs!DH1171))</f>
        <v/>
      </c>
      <c r="DJ1171" s="250" t="str">
        <f>IF(DataGoesHere!$B1171="","",($CZ1171-DI1171))</f>
        <v/>
      </c>
      <c r="DK1171" s="250" t="str">
        <f>IF(DataGoesHere!$B1171="","",ABS($CZ1171-DI1171))</f>
        <v/>
      </c>
      <c r="DL1171" s="250" t="str">
        <f>IF(DataGoesHere!$B1171="","",DK1171^2)</f>
        <v/>
      </c>
      <c r="DM1171" s="249" t="str">
        <f>IF(DataGoesHere!$B1171="","",DK1171/$CZ1171)</f>
        <v/>
      </c>
      <c r="DN1171" s="250" t="str">
        <f>IF(DataGoesHere!$B1171="","",SUM(DJ$2:DJ1171)/AVERAGE(DK:DK))</f>
        <v/>
      </c>
      <c r="DP1171" s="19" t="str">
        <f>IF(DataGoesHere!B1171="",IF($DD1171="Forecast",(Output!E$48*IntermediateCalcs!CY1171)+Output!G$48,""),(Output!E$48*IntermediateCalcs!CY1171)+Output!G$48)</f>
        <v/>
      </c>
      <c r="DQ1171" s="274" t="str">
        <f>IF(DP1171="","",IF(IntermediateCalcs!$AO$9="Yes",IntermediateCalcs!DP1171*$CX1171,IntermediateCalcs!DP1171))</f>
        <v/>
      </c>
      <c r="DR1171" s="250" t="str">
        <f>IF(DataGoesHere!$B1171="","",($CZ1171-DQ1171))</f>
        <v/>
      </c>
      <c r="DS1171" s="250" t="str">
        <f>IF(DataGoesHere!$B1171="","",ABS($CZ1171-DQ1171))</f>
        <v/>
      </c>
      <c r="DT1171" s="250" t="str">
        <f>IF(DataGoesHere!$B1171="","",DS1171^2)</f>
        <v/>
      </c>
      <c r="DU1171" s="249" t="str">
        <f>IF(DataGoesHere!$B1171="","",DS1171/$CZ1171)</f>
        <v/>
      </c>
      <c r="DV1171" s="250" t="str">
        <f>IF(DataGoesHere!$B1171="","",SUM(DR$2:DR1171)/AVERAGE(DS:DS))</f>
        <v/>
      </c>
      <c r="DX1171" s="19" t="str">
        <f>IF(DataGoesHere!$B1170="","",(DB1165*(Output!$O$49/Output!$P$49))+(IntermediateCalcs!DB1166*(Output!$M$49/Output!$P$49))+(IntermediateCalcs!DB1167*(Output!$K$49/Output!$P$49))+(DB1168*(Output!$I$49/Output!$P$49))+(IntermediateCalcs!DB1169*(Output!$G$49/Output!$P$49))+(IntermediateCalcs!DB1170*(Output!$E$49/Output!$P$49)))</f>
        <v/>
      </c>
      <c r="DY1171" s="274" t="str">
        <f>IF(DX1171="","",IF(IntermediateCalcs!$AO$9="Yes",IntermediateCalcs!DX1171*$CX1171,IntermediateCalcs!DX1171))</f>
        <v/>
      </c>
      <c r="DZ1171" s="250" t="str">
        <f>IF(DataGoesHere!$B1171="","",($CZ1171-DY1171))</f>
        <v/>
      </c>
      <c r="EA1171" s="250" t="str">
        <f>IF(DataGoesHere!$B1171="","",ABS($CZ1171-DY1171))</f>
        <v/>
      </c>
      <c r="EB1171" s="250" t="str">
        <f>IF(DataGoesHere!$B1171="","",EA1171^2)</f>
        <v/>
      </c>
      <c r="EC1171" s="249" t="str">
        <f>IF(DataGoesHere!$B1171="","",EA1171/$CZ1171)</f>
        <v/>
      </c>
      <c r="ED1171" s="250" t="str">
        <f>IF(DataGoesHere!$B1171="","",SUM(DZ$2:DZ1171)/AVERAGE(EA:EA))</f>
        <v/>
      </c>
    </row>
    <row r="1172" spans="20:134" x14ac:dyDescent="0.2">
      <c r="T1172" s="240"/>
      <c r="U1172" s="86"/>
      <c r="V1172" s="86"/>
      <c r="W1172" s="86"/>
      <c r="X1172" s="86"/>
      <c r="Y1172" s="86"/>
      <c r="Z1172" s="245" t="str">
        <f>IF(DataGoesHere!$B1172="","",(DataGoesHere!$B1172/SUM(DataGoesHere!$B1166:'DataGoesHere'!$B1177)))</f>
        <v/>
      </c>
      <c r="AA1172" s="86"/>
      <c r="AB1172" s="86"/>
      <c r="AC1172" s="86"/>
      <c r="AD1172" s="86"/>
      <c r="AE1172" s="241"/>
      <c r="CV1172" s="310" t="str">
        <f>IF(DataGoesHere!B1172="","",DataGoesHere!A1172)</f>
        <v/>
      </c>
      <c r="CW1172" s="271">
        <f t="shared" ca="1" si="44"/>
        <v>7</v>
      </c>
      <c r="CX1172" s="272">
        <f t="shared" ca="1" si="45"/>
        <v>1.0265458156689093</v>
      </c>
      <c r="CY1172" s="266">
        <f>DataGoesHere!A1172</f>
        <v>1171</v>
      </c>
      <c r="CZ1172" s="19" t="str">
        <f>IF(DataGoesHere!B1172="","",DataGoesHere!B1172)</f>
        <v/>
      </c>
      <c r="DA1172" s="19" t="str">
        <f>IF(DataGoesHere!B1172="","",IF(AH$5="No",DataGoesHere!B1172,DataGoesHere!B1172-(AH$2*(DataGoesHere!A1172-1))))</f>
        <v/>
      </c>
      <c r="DB1172" s="19" t="str">
        <f>IF(DataGoesHere!B1172="","",IF(AO$9="No",DataGoesHere!B1172,DataGoesHere!B1172/CX1172))</f>
        <v/>
      </c>
      <c r="DC1172" s="19" t="str">
        <f>IF(DataGoesHere!B1172="","",IF(AO$9="No",DA1172,DA1172/CX1172))</f>
        <v/>
      </c>
      <c r="DD1172" s="293" t="str">
        <f>IF(CZ1172="",IF(COUNTIF(DD$2:DD1171,"Forecast")&lt;Output!E$43,"Forecast",""),"Actual")</f>
        <v/>
      </c>
      <c r="DF1172" s="19" t="str">
        <f>IF(DataGoesHere!B1171="",IF(DD1172="Forecast",(Output!$E$47*IntermediateCalcs!DH1171)+((1-Output!$E$47)*IntermediateCalcs!DF1171),""),(Output!$E$47*IntermediateCalcs!DB1171)+((1-Output!$E$47)*IntermediateCalcs!DF1171))</f>
        <v/>
      </c>
      <c r="DG1172" s="19" t="str">
        <f>IF(DataGoesHere!B1171="",IF(DD1172="Forecast",(Output!$G$47*(IntermediateCalcs!DF1172-IntermediateCalcs!DF1171))+((1-Output!$G$47)*IntermediateCalcs!DG1171),""),(Output!$G$47*(IntermediateCalcs!DF1172-IntermediateCalcs!DF1171))+((1-Output!$G$47)*IntermediateCalcs!DG1171))</f>
        <v/>
      </c>
      <c r="DH1172" s="19" t="str">
        <f>IF(DataGoesHere!B1171="",IF(DD1172="Forecast",DF1172+DG1172,""),DF1172+DG1172)</f>
        <v/>
      </c>
      <c r="DI1172" s="274" t="str">
        <f>IF(DH1172="","",IF(IntermediateCalcs!$AO$9="Yes",IntermediateCalcs!DH1172*$CX1172,IntermediateCalcs!DH1172))</f>
        <v/>
      </c>
      <c r="DJ1172" s="250" t="str">
        <f>IF(DataGoesHere!$B1172="","",($CZ1172-DI1172))</f>
        <v/>
      </c>
      <c r="DK1172" s="250" t="str">
        <f>IF(DataGoesHere!$B1172="","",ABS($CZ1172-DI1172))</f>
        <v/>
      </c>
      <c r="DL1172" s="250" t="str">
        <f>IF(DataGoesHere!$B1172="","",DK1172^2)</f>
        <v/>
      </c>
      <c r="DM1172" s="249" t="str">
        <f>IF(DataGoesHere!$B1172="","",DK1172/$CZ1172)</f>
        <v/>
      </c>
      <c r="DN1172" s="250" t="str">
        <f>IF(DataGoesHere!$B1172="","",SUM(DJ$2:DJ1172)/AVERAGE(DK:DK))</f>
        <v/>
      </c>
      <c r="DP1172" s="19" t="str">
        <f>IF(DataGoesHere!B1172="",IF($DD1172="Forecast",(Output!E$48*IntermediateCalcs!CY1172)+Output!G$48,""),(Output!E$48*IntermediateCalcs!CY1172)+Output!G$48)</f>
        <v/>
      </c>
      <c r="DQ1172" s="274" t="str">
        <f>IF(DP1172="","",IF(IntermediateCalcs!$AO$9="Yes",IntermediateCalcs!DP1172*$CX1172,IntermediateCalcs!DP1172))</f>
        <v/>
      </c>
      <c r="DR1172" s="250" t="str">
        <f>IF(DataGoesHere!$B1172="","",($CZ1172-DQ1172))</f>
        <v/>
      </c>
      <c r="DS1172" s="250" t="str">
        <f>IF(DataGoesHere!$B1172="","",ABS($CZ1172-DQ1172))</f>
        <v/>
      </c>
      <c r="DT1172" s="250" t="str">
        <f>IF(DataGoesHere!$B1172="","",DS1172^2)</f>
        <v/>
      </c>
      <c r="DU1172" s="249" t="str">
        <f>IF(DataGoesHere!$B1172="","",DS1172/$CZ1172)</f>
        <v/>
      </c>
      <c r="DV1172" s="250" t="str">
        <f>IF(DataGoesHere!$B1172="","",SUM(DR$2:DR1172)/AVERAGE(DS:DS))</f>
        <v/>
      </c>
      <c r="DX1172" s="19" t="str">
        <f>IF(DataGoesHere!$B1171="","",(DB1166*(Output!$O$49/Output!$P$49))+(IntermediateCalcs!DB1167*(Output!$M$49/Output!$P$49))+(IntermediateCalcs!DB1168*(Output!$K$49/Output!$P$49))+(DB1169*(Output!$I$49/Output!$P$49))+(IntermediateCalcs!DB1170*(Output!$G$49/Output!$P$49))+(IntermediateCalcs!DB1171*(Output!$E$49/Output!$P$49)))</f>
        <v/>
      </c>
      <c r="DY1172" s="274" t="str">
        <f>IF(DX1172="","",IF(IntermediateCalcs!$AO$9="Yes",IntermediateCalcs!DX1172*$CX1172,IntermediateCalcs!DX1172))</f>
        <v/>
      </c>
      <c r="DZ1172" s="250" t="str">
        <f>IF(DataGoesHere!$B1172="","",($CZ1172-DY1172))</f>
        <v/>
      </c>
      <c r="EA1172" s="250" t="str">
        <f>IF(DataGoesHere!$B1172="","",ABS($CZ1172-DY1172))</f>
        <v/>
      </c>
      <c r="EB1172" s="250" t="str">
        <f>IF(DataGoesHere!$B1172="","",EA1172^2)</f>
        <v/>
      </c>
      <c r="EC1172" s="249" t="str">
        <f>IF(DataGoesHere!$B1172="","",EA1172/$CZ1172)</f>
        <v/>
      </c>
      <c r="ED1172" s="250" t="str">
        <f>IF(DataGoesHere!$B1172="","",SUM(DZ$2:DZ1172)/AVERAGE(EA:EA))</f>
        <v/>
      </c>
    </row>
    <row r="1173" spans="20:134" x14ac:dyDescent="0.2">
      <c r="T1173" s="240"/>
      <c r="U1173" s="86"/>
      <c r="V1173" s="86"/>
      <c r="W1173" s="86"/>
      <c r="X1173" s="86"/>
      <c r="Y1173" s="86"/>
      <c r="Z1173" s="86"/>
      <c r="AA1173" s="245" t="str">
        <f>IF(DataGoesHere!$B1173="","",(DataGoesHere!$B1173/SUM(DataGoesHere!$B1166:'DataGoesHere'!$B1177)))</f>
        <v/>
      </c>
      <c r="AB1173" s="86"/>
      <c r="AC1173" s="86"/>
      <c r="AD1173" s="86"/>
      <c r="AE1173" s="241"/>
      <c r="CV1173" s="310" t="str">
        <f>IF(DataGoesHere!B1173="","",DataGoesHere!A1173)</f>
        <v/>
      </c>
      <c r="CW1173" s="271">
        <f t="shared" ca="1" si="44"/>
        <v>8</v>
      </c>
      <c r="CX1173" s="272">
        <f t="shared" ca="1" si="45"/>
        <v>1.0207492390681214</v>
      </c>
      <c r="CY1173" s="266">
        <f>DataGoesHere!A1173</f>
        <v>1172</v>
      </c>
      <c r="CZ1173" s="19" t="str">
        <f>IF(DataGoesHere!B1173="","",DataGoesHere!B1173)</f>
        <v/>
      </c>
      <c r="DA1173" s="19" t="str">
        <f>IF(DataGoesHere!B1173="","",IF(AH$5="No",DataGoesHere!B1173,DataGoesHere!B1173-(AH$2*(DataGoesHere!A1173-1))))</f>
        <v/>
      </c>
      <c r="DB1173" s="19" t="str">
        <f>IF(DataGoesHere!B1173="","",IF(AO$9="No",DataGoesHere!B1173,DataGoesHere!B1173/CX1173))</f>
        <v/>
      </c>
      <c r="DC1173" s="19" t="str">
        <f>IF(DataGoesHere!B1173="","",IF(AO$9="No",DA1173,DA1173/CX1173))</f>
        <v/>
      </c>
      <c r="DD1173" s="293" t="str">
        <f>IF(CZ1173="",IF(COUNTIF(DD$2:DD1172,"Forecast")&lt;Output!E$43,"Forecast",""),"Actual")</f>
        <v/>
      </c>
      <c r="DF1173" s="19" t="str">
        <f>IF(DataGoesHere!B1172="",IF(DD1173="Forecast",(Output!$E$47*IntermediateCalcs!DH1172)+((1-Output!$E$47)*IntermediateCalcs!DF1172),""),(Output!$E$47*IntermediateCalcs!DB1172)+((1-Output!$E$47)*IntermediateCalcs!DF1172))</f>
        <v/>
      </c>
      <c r="DG1173" s="19" t="str">
        <f>IF(DataGoesHere!B1172="",IF(DD1173="Forecast",(Output!$G$47*(IntermediateCalcs!DF1173-IntermediateCalcs!DF1172))+((1-Output!$G$47)*IntermediateCalcs!DG1172),""),(Output!$G$47*(IntermediateCalcs!DF1173-IntermediateCalcs!DF1172))+((1-Output!$G$47)*IntermediateCalcs!DG1172))</f>
        <v/>
      </c>
      <c r="DH1173" s="19" t="str">
        <f>IF(DataGoesHere!B1172="",IF(DD1173="Forecast",DF1173+DG1173,""),DF1173+DG1173)</f>
        <v/>
      </c>
      <c r="DI1173" s="274" t="str">
        <f>IF(DH1173="","",IF(IntermediateCalcs!$AO$9="Yes",IntermediateCalcs!DH1173*$CX1173,IntermediateCalcs!DH1173))</f>
        <v/>
      </c>
      <c r="DJ1173" s="250" t="str">
        <f>IF(DataGoesHere!$B1173="","",($CZ1173-DI1173))</f>
        <v/>
      </c>
      <c r="DK1173" s="250" t="str">
        <f>IF(DataGoesHere!$B1173="","",ABS($CZ1173-DI1173))</f>
        <v/>
      </c>
      <c r="DL1173" s="250" t="str">
        <f>IF(DataGoesHere!$B1173="","",DK1173^2)</f>
        <v/>
      </c>
      <c r="DM1173" s="249" t="str">
        <f>IF(DataGoesHere!$B1173="","",DK1173/$CZ1173)</f>
        <v/>
      </c>
      <c r="DN1173" s="250" t="str">
        <f>IF(DataGoesHere!$B1173="","",SUM(DJ$2:DJ1173)/AVERAGE(DK:DK))</f>
        <v/>
      </c>
      <c r="DP1173" s="19" t="str">
        <f>IF(DataGoesHere!B1173="",IF($DD1173="Forecast",(Output!E$48*IntermediateCalcs!CY1173)+Output!G$48,""),(Output!E$48*IntermediateCalcs!CY1173)+Output!G$48)</f>
        <v/>
      </c>
      <c r="DQ1173" s="274" t="str">
        <f>IF(DP1173="","",IF(IntermediateCalcs!$AO$9="Yes",IntermediateCalcs!DP1173*$CX1173,IntermediateCalcs!DP1173))</f>
        <v/>
      </c>
      <c r="DR1173" s="250" t="str">
        <f>IF(DataGoesHere!$B1173="","",($CZ1173-DQ1173))</f>
        <v/>
      </c>
      <c r="DS1173" s="250" t="str">
        <f>IF(DataGoesHere!$B1173="","",ABS($CZ1173-DQ1173))</f>
        <v/>
      </c>
      <c r="DT1173" s="250" t="str">
        <f>IF(DataGoesHere!$B1173="","",DS1173^2)</f>
        <v/>
      </c>
      <c r="DU1173" s="249" t="str">
        <f>IF(DataGoesHere!$B1173="","",DS1173/$CZ1173)</f>
        <v/>
      </c>
      <c r="DV1173" s="250" t="str">
        <f>IF(DataGoesHere!$B1173="","",SUM(DR$2:DR1173)/AVERAGE(DS:DS))</f>
        <v/>
      </c>
      <c r="DX1173" s="19" t="str">
        <f>IF(DataGoesHere!$B1172="","",(DB1167*(Output!$O$49/Output!$P$49))+(IntermediateCalcs!DB1168*(Output!$M$49/Output!$P$49))+(IntermediateCalcs!DB1169*(Output!$K$49/Output!$P$49))+(DB1170*(Output!$I$49/Output!$P$49))+(IntermediateCalcs!DB1171*(Output!$G$49/Output!$P$49))+(IntermediateCalcs!DB1172*(Output!$E$49/Output!$P$49)))</f>
        <v/>
      </c>
      <c r="DY1173" s="274" t="str">
        <f>IF(DX1173="","",IF(IntermediateCalcs!$AO$9="Yes",IntermediateCalcs!DX1173*$CX1173,IntermediateCalcs!DX1173))</f>
        <v/>
      </c>
      <c r="DZ1173" s="250" t="str">
        <f>IF(DataGoesHere!$B1173="","",($CZ1173-DY1173))</f>
        <v/>
      </c>
      <c r="EA1173" s="250" t="str">
        <f>IF(DataGoesHere!$B1173="","",ABS($CZ1173-DY1173))</f>
        <v/>
      </c>
      <c r="EB1173" s="250" t="str">
        <f>IF(DataGoesHere!$B1173="","",EA1173^2)</f>
        <v/>
      </c>
      <c r="EC1173" s="249" t="str">
        <f>IF(DataGoesHere!$B1173="","",EA1173/$CZ1173)</f>
        <v/>
      </c>
      <c r="ED1173" s="250" t="str">
        <f>IF(DataGoesHere!$B1173="","",SUM(DZ$2:DZ1173)/AVERAGE(EA:EA))</f>
        <v/>
      </c>
    </row>
    <row r="1174" spans="20:134" x14ac:dyDescent="0.2">
      <c r="T1174" s="240"/>
      <c r="U1174" s="86"/>
      <c r="V1174" s="86"/>
      <c r="W1174" s="86"/>
      <c r="X1174" s="86"/>
      <c r="Y1174" s="86"/>
      <c r="Z1174" s="86"/>
      <c r="AA1174" s="86"/>
      <c r="AB1174" s="245" t="str">
        <f>IF(DataGoesHere!$B1174="","",(DataGoesHere!$B1174/SUM(DataGoesHere!$B1166:'DataGoesHere'!$B1177)))</f>
        <v/>
      </c>
      <c r="AC1174" s="86"/>
      <c r="AD1174" s="86"/>
      <c r="AE1174" s="241"/>
      <c r="CV1174" s="310" t="str">
        <f>IF(DataGoesHere!B1174="","",DataGoesHere!A1174)</f>
        <v/>
      </c>
      <c r="CW1174" s="271">
        <f t="shared" ca="1" si="44"/>
        <v>9</v>
      </c>
      <c r="CX1174" s="272">
        <f t="shared" ca="1" si="45"/>
        <v>1.0625330005567626</v>
      </c>
      <c r="CY1174" s="266">
        <f>DataGoesHere!A1174</f>
        <v>1173</v>
      </c>
      <c r="CZ1174" s="19" t="str">
        <f>IF(DataGoesHere!B1174="","",DataGoesHere!B1174)</f>
        <v/>
      </c>
      <c r="DA1174" s="19" t="str">
        <f>IF(DataGoesHere!B1174="","",IF(AH$5="No",DataGoesHere!B1174,DataGoesHere!B1174-(AH$2*(DataGoesHere!A1174-1))))</f>
        <v/>
      </c>
      <c r="DB1174" s="19" t="str">
        <f>IF(DataGoesHere!B1174="","",IF(AO$9="No",DataGoesHere!B1174,DataGoesHere!B1174/CX1174))</f>
        <v/>
      </c>
      <c r="DC1174" s="19" t="str">
        <f>IF(DataGoesHere!B1174="","",IF(AO$9="No",DA1174,DA1174/CX1174))</f>
        <v/>
      </c>
      <c r="DD1174" s="293" t="str">
        <f>IF(CZ1174="",IF(COUNTIF(DD$2:DD1173,"Forecast")&lt;Output!E$43,"Forecast",""),"Actual")</f>
        <v/>
      </c>
      <c r="DF1174" s="19" t="str">
        <f>IF(DataGoesHere!B1173="",IF(DD1174="Forecast",(Output!$E$47*IntermediateCalcs!DH1173)+((1-Output!$E$47)*IntermediateCalcs!DF1173),""),(Output!$E$47*IntermediateCalcs!DB1173)+((1-Output!$E$47)*IntermediateCalcs!DF1173))</f>
        <v/>
      </c>
      <c r="DG1174" s="19" t="str">
        <f>IF(DataGoesHere!B1173="",IF(DD1174="Forecast",(Output!$G$47*(IntermediateCalcs!DF1174-IntermediateCalcs!DF1173))+((1-Output!$G$47)*IntermediateCalcs!DG1173),""),(Output!$G$47*(IntermediateCalcs!DF1174-IntermediateCalcs!DF1173))+((1-Output!$G$47)*IntermediateCalcs!DG1173))</f>
        <v/>
      </c>
      <c r="DH1174" s="19" t="str">
        <f>IF(DataGoesHere!B1173="",IF(DD1174="Forecast",DF1174+DG1174,""),DF1174+DG1174)</f>
        <v/>
      </c>
      <c r="DI1174" s="274" t="str">
        <f>IF(DH1174="","",IF(IntermediateCalcs!$AO$9="Yes",IntermediateCalcs!DH1174*$CX1174,IntermediateCalcs!DH1174))</f>
        <v/>
      </c>
      <c r="DJ1174" s="250" t="str">
        <f>IF(DataGoesHere!$B1174="","",($CZ1174-DI1174))</f>
        <v/>
      </c>
      <c r="DK1174" s="250" t="str">
        <f>IF(DataGoesHere!$B1174="","",ABS($CZ1174-DI1174))</f>
        <v/>
      </c>
      <c r="DL1174" s="250" t="str">
        <f>IF(DataGoesHere!$B1174="","",DK1174^2)</f>
        <v/>
      </c>
      <c r="DM1174" s="249" t="str">
        <f>IF(DataGoesHere!$B1174="","",DK1174/$CZ1174)</f>
        <v/>
      </c>
      <c r="DN1174" s="250" t="str">
        <f>IF(DataGoesHere!$B1174="","",SUM(DJ$2:DJ1174)/AVERAGE(DK:DK))</f>
        <v/>
      </c>
      <c r="DP1174" s="19" t="str">
        <f>IF(DataGoesHere!B1174="",IF($DD1174="Forecast",(Output!E$48*IntermediateCalcs!CY1174)+Output!G$48,""),(Output!E$48*IntermediateCalcs!CY1174)+Output!G$48)</f>
        <v/>
      </c>
      <c r="DQ1174" s="274" t="str">
        <f>IF(DP1174="","",IF(IntermediateCalcs!$AO$9="Yes",IntermediateCalcs!DP1174*$CX1174,IntermediateCalcs!DP1174))</f>
        <v/>
      </c>
      <c r="DR1174" s="250" t="str">
        <f>IF(DataGoesHere!$B1174="","",($CZ1174-DQ1174))</f>
        <v/>
      </c>
      <c r="DS1174" s="250" t="str">
        <f>IF(DataGoesHere!$B1174="","",ABS($CZ1174-DQ1174))</f>
        <v/>
      </c>
      <c r="DT1174" s="250" t="str">
        <f>IF(DataGoesHere!$B1174="","",DS1174^2)</f>
        <v/>
      </c>
      <c r="DU1174" s="249" t="str">
        <f>IF(DataGoesHere!$B1174="","",DS1174/$CZ1174)</f>
        <v/>
      </c>
      <c r="DV1174" s="250" t="str">
        <f>IF(DataGoesHere!$B1174="","",SUM(DR$2:DR1174)/AVERAGE(DS:DS))</f>
        <v/>
      </c>
      <c r="DX1174" s="19" t="str">
        <f>IF(DataGoesHere!$B1173="","",(DB1168*(Output!$O$49/Output!$P$49))+(IntermediateCalcs!DB1169*(Output!$M$49/Output!$P$49))+(IntermediateCalcs!DB1170*(Output!$K$49/Output!$P$49))+(DB1171*(Output!$I$49/Output!$P$49))+(IntermediateCalcs!DB1172*(Output!$G$49/Output!$P$49))+(IntermediateCalcs!DB1173*(Output!$E$49/Output!$P$49)))</f>
        <v/>
      </c>
      <c r="DY1174" s="274" t="str">
        <f>IF(DX1174="","",IF(IntermediateCalcs!$AO$9="Yes",IntermediateCalcs!DX1174*$CX1174,IntermediateCalcs!DX1174))</f>
        <v/>
      </c>
      <c r="DZ1174" s="250" t="str">
        <f>IF(DataGoesHere!$B1174="","",($CZ1174-DY1174))</f>
        <v/>
      </c>
      <c r="EA1174" s="250" t="str">
        <f>IF(DataGoesHere!$B1174="","",ABS($CZ1174-DY1174))</f>
        <v/>
      </c>
      <c r="EB1174" s="250" t="str">
        <f>IF(DataGoesHere!$B1174="","",EA1174^2)</f>
        <v/>
      </c>
      <c r="EC1174" s="249" t="str">
        <f>IF(DataGoesHere!$B1174="","",EA1174/$CZ1174)</f>
        <v/>
      </c>
      <c r="ED1174" s="250" t="str">
        <f>IF(DataGoesHere!$B1174="","",SUM(DZ$2:DZ1174)/AVERAGE(EA:EA))</f>
        <v/>
      </c>
    </row>
    <row r="1175" spans="20:134" x14ac:dyDescent="0.2">
      <c r="T1175" s="240"/>
      <c r="U1175" s="86"/>
      <c r="V1175" s="86"/>
      <c r="W1175" s="86"/>
      <c r="X1175" s="86"/>
      <c r="Y1175" s="86"/>
      <c r="Z1175" s="86"/>
      <c r="AA1175" s="86"/>
      <c r="AB1175" s="86"/>
      <c r="AC1175" s="245" t="str">
        <f>IF(DataGoesHere!$B1175="","",(DataGoesHere!$B1175/SUM(DataGoesHere!$B1166:'DataGoesHere'!$B1177)))</f>
        <v/>
      </c>
      <c r="AD1175" s="86"/>
      <c r="AE1175" s="241"/>
      <c r="CV1175" s="310" t="str">
        <f>IF(DataGoesHere!B1175="","",DataGoesHere!A1175)</f>
        <v/>
      </c>
      <c r="CW1175" s="271">
        <f t="shared" ca="1" si="44"/>
        <v>10</v>
      </c>
      <c r="CX1175" s="272">
        <f t="shared" ca="1" si="45"/>
        <v>0.92557634012077306</v>
      </c>
      <c r="CY1175" s="266">
        <f>DataGoesHere!A1175</f>
        <v>1174</v>
      </c>
      <c r="CZ1175" s="19" t="str">
        <f>IF(DataGoesHere!B1175="","",DataGoesHere!B1175)</f>
        <v/>
      </c>
      <c r="DA1175" s="19" t="str">
        <f>IF(DataGoesHere!B1175="","",IF(AH$5="No",DataGoesHere!B1175,DataGoesHere!B1175-(AH$2*(DataGoesHere!A1175-1))))</f>
        <v/>
      </c>
      <c r="DB1175" s="19" t="str">
        <f>IF(DataGoesHere!B1175="","",IF(AO$9="No",DataGoesHere!B1175,DataGoesHere!B1175/CX1175))</f>
        <v/>
      </c>
      <c r="DC1175" s="19" t="str">
        <f>IF(DataGoesHere!B1175="","",IF(AO$9="No",DA1175,DA1175/CX1175))</f>
        <v/>
      </c>
      <c r="DD1175" s="293" t="str">
        <f>IF(CZ1175="",IF(COUNTIF(DD$2:DD1174,"Forecast")&lt;Output!E$43,"Forecast",""),"Actual")</f>
        <v/>
      </c>
      <c r="DF1175" s="19" t="str">
        <f>IF(DataGoesHere!B1174="",IF(DD1175="Forecast",(Output!$E$47*IntermediateCalcs!DH1174)+((1-Output!$E$47)*IntermediateCalcs!DF1174),""),(Output!$E$47*IntermediateCalcs!DB1174)+((1-Output!$E$47)*IntermediateCalcs!DF1174))</f>
        <v/>
      </c>
      <c r="DG1175" s="19" t="str">
        <f>IF(DataGoesHere!B1174="",IF(DD1175="Forecast",(Output!$G$47*(IntermediateCalcs!DF1175-IntermediateCalcs!DF1174))+((1-Output!$G$47)*IntermediateCalcs!DG1174),""),(Output!$G$47*(IntermediateCalcs!DF1175-IntermediateCalcs!DF1174))+((1-Output!$G$47)*IntermediateCalcs!DG1174))</f>
        <v/>
      </c>
      <c r="DH1175" s="19" t="str">
        <f>IF(DataGoesHere!B1174="",IF(DD1175="Forecast",DF1175+DG1175,""),DF1175+DG1175)</f>
        <v/>
      </c>
      <c r="DI1175" s="274" t="str">
        <f>IF(DH1175="","",IF(IntermediateCalcs!$AO$9="Yes",IntermediateCalcs!DH1175*$CX1175,IntermediateCalcs!DH1175))</f>
        <v/>
      </c>
      <c r="DJ1175" s="250" t="str">
        <f>IF(DataGoesHere!$B1175="","",($CZ1175-DI1175))</f>
        <v/>
      </c>
      <c r="DK1175" s="250" t="str">
        <f>IF(DataGoesHere!$B1175="","",ABS($CZ1175-DI1175))</f>
        <v/>
      </c>
      <c r="DL1175" s="250" t="str">
        <f>IF(DataGoesHere!$B1175="","",DK1175^2)</f>
        <v/>
      </c>
      <c r="DM1175" s="249" t="str">
        <f>IF(DataGoesHere!$B1175="","",DK1175/$CZ1175)</f>
        <v/>
      </c>
      <c r="DN1175" s="250" t="str">
        <f>IF(DataGoesHere!$B1175="","",SUM(DJ$2:DJ1175)/AVERAGE(DK:DK))</f>
        <v/>
      </c>
      <c r="DP1175" s="19" t="str">
        <f>IF(DataGoesHere!B1175="",IF($DD1175="Forecast",(Output!E$48*IntermediateCalcs!CY1175)+Output!G$48,""),(Output!E$48*IntermediateCalcs!CY1175)+Output!G$48)</f>
        <v/>
      </c>
      <c r="DQ1175" s="274" t="str">
        <f>IF(DP1175="","",IF(IntermediateCalcs!$AO$9="Yes",IntermediateCalcs!DP1175*$CX1175,IntermediateCalcs!DP1175))</f>
        <v/>
      </c>
      <c r="DR1175" s="250" t="str">
        <f>IF(DataGoesHere!$B1175="","",($CZ1175-DQ1175))</f>
        <v/>
      </c>
      <c r="DS1175" s="250" t="str">
        <f>IF(DataGoesHere!$B1175="","",ABS($CZ1175-DQ1175))</f>
        <v/>
      </c>
      <c r="DT1175" s="250" t="str">
        <f>IF(DataGoesHere!$B1175="","",DS1175^2)</f>
        <v/>
      </c>
      <c r="DU1175" s="249" t="str">
        <f>IF(DataGoesHere!$B1175="","",DS1175/$CZ1175)</f>
        <v/>
      </c>
      <c r="DV1175" s="250" t="str">
        <f>IF(DataGoesHere!$B1175="","",SUM(DR$2:DR1175)/AVERAGE(DS:DS))</f>
        <v/>
      </c>
      <c r="DX1175" s="19" t="str">
        <f>IF(DataGoesHere!$B1174="","",(DB1169*(Output!$O$49/Output!$P$49))+(IntermediateCalcs!DB1170*(Output!$M$49/Output!$P$49))+(IntermediateCalcs!DB1171*(Output!$K$49/Output!$P$49))+(DB1172*(Output!$I$49/Output!$P$49))+(IntermediateCalcs!DB1173*(Output!$G$49/Output!$P$49))+(IntermediateCalcs!DB1174*(Output!$E$49/Output!$P$49)))</f>
        <v/>
      </c>
      <c r="DY1175" s="274" t="str">
        <f>IF(DX1175="","",IF(IntermediateCalcs!$AO$9="Yes",IntermediateCalcs!DX1175*$CX1175,IntermediateCalcs!DX1175))</f>
        <v/>
      </c>
      <c r="DZ1175" s="250" t="str">
        <f>IF(DataGoesHere!$B1175="","",($CZ1175-DY1175))</f>
        <v/>
      </c>
      <c r="EA1175" s="250" t="str">
        <f>IF(DataGoesHere!$B1175="","",ABS($CZ1175-DY1175))</f>
        <v/>
      </c>
      <c r="EB1175" s="250" t="str">
        <f>IF(DataGoesHere!$B1175="","",EA1175^2)</f>
        <v/>
      </c>
      <c r="EC1175" s="249" t="str">
        <f>IF(DataGoesHere!$B1175="","",EA1175/$CZ1175)</f>
        <v/>
      </c>
      <c r="ED1175" s="250" t="str">
        <f>IF(DataGoesHere!$B1175="","",SUM(DZ$2:DZ1175)/AVERAGE(EA:EA))</f>
        <v/>
      </c>
    </row>
    <row r="1176" spans="20:134" x14ac:dyDescent="0.2">
      <c r="T1176" s="240"/>
      <c r="U1176" s="86"/>
      <c r="V1176" s="86"/>
      <c r="W1176" s="86"/>
      <c r="X1176" s="86"/>
      <c r="Y1176" s="86"/>
      <c r="Z1176" s="86"/>
      <c r="AA1176" s="86"/>
      <c r="AB1176" s="86"/>
      <c r="AC1176" s="86"/>
      <c r="AD1176" s="245" t="str">
        <f>IF(DataGoesHere!$B1176="","",(DataGoesHere!$B1176/SUM(DataGoesHere!$B1166:'DataGoesHere'!$B1177)))</f>
        <v/>
      </c>
      <c r="AE1176" s="241"/>
      <c r="CV1176" s="310" t="str">
        <f>IF(DataGoesHere!B1176="","",DataGoesHere!A1176)</f>
        <v/>
      </c>
      <c r="CW1176" s="271">
        <f t="shared" ca="1" si="44"/>
        <v>11</v>
      </c>
      <c r="CX1176" s="272">
        <f t="shared" ca="1" si="45"/>
        <v>0.97463169608807265</v>
      </c>
      <c r="CY1176" s="266">
        <f>DataGoesHere!A1176</f>
        <v>1175</v>
      </c>
      <c r="CZ1176" s="19" t="str">
        <f>IF(DataGoesHere!B1176="","",DataGoesHere!B1176)</f>
        <v/>
      </c>
      <c r="DA1176" s="19" t="str">
        <f>IF(DataGoesHere!B1176="","",IF(AH$5="No",DataGoesHere!B1176,DataGoesHere!B1176-(AH$2*(DataGoesHere!A1176-1))))</f>
        <v/>
      </c>
      <c r="DB1176" s="19" t="str">
        <f>IF(DataGoesHere!B1176="","",IF(AO$9="No",DataGoesHere!B1176,DataGoesHere!B1176/CX1176))</f>
        <v/>
      </c>
      <c r="DC1176" s="19" t="str">
        <f>IF(DataGoesHere!B1176="","",IF(AO$9="No",DA1176,DA1176/CX1176))</f>
        <v/>
      </c>
      <c r="DD1176" s="293" t="str">
        <f>IF(CZ1176="",IF(COUNTIF(DD$2:DD1175,"Forecast")&lt;Output!E$43,"Forecast",""),"Actual")</f>
        <v/>
      </c>
      <c r="DF1176" s="19" t="str">
        <f>IF(DataGoesHere!B1175="",IF(DD1176="Forecast",(Output!$E$47*IntermediateCalcs!DH1175)+((1-Output!$E$47)*IntermediateCalcs!DF1175),""),(Output!$E$47*IntermediateCalcs!DB1175)+((1-Output!$E$47)*IntermediateCalcs!DF1175))</f>
        <v/>
      </c>
      <c r="DG1176" s="19" t="str">
        <f>IF(DataGoesHere!B1175="",IF(DD1176="Forecast",(Output!$G$47*(IntermediateCalcs!DF1176-IntermediateCalcs!DF1175))+((1-Output!$G$47)*IntermediateCalcs!DG1175),""),(Output!$G$47*(IntermediateCalcs!DF1176-IntermediateCalcs!DF1175))+((1-Output!$G$47)*IntermediateCalcs!DG1175))</f>
        <v/>
      </c>
      <c r="DH1176" s="19" t="str">
        <f>IF(DataGoesHere!B1175="",IF(DD1176="Forecast",DF1176+DG1176,""),DF1176+DG1176)</f>
        <v/>
      </c>
      <c r="DI1176" s="274" t="str">
        <f>IF(DH1176="","",IF(IntermediateCalcs!$AO$9="Yes",IntermediateCalcs!DH1176*$CX1176,IntermediateCalcs!DH1176))</f>
        <v/>
      </c>
      <c r="DJ1176" s="250" t="str">
        <f>IF(DataGoesHere!$B1176="","",($CZ1176-DI1176))</f>
        <v/>
      </c>
      <c r="DK1176" s="250" t="str">
        <f>IF(DataGoesHere!$B1176="","",ABS($CZ1176-DI1176))</f>
        <v/>
      </c>
      <c r="DL1176" s="250" t="str">
        <f>IF(DataGoesHere!$B1176="","",DK1176^2)</f>
        <v/>
      </c>
      <c r="DM1176" s="249" t="str">
        <f>IF(DataGoesHere!$B1176="","",DK1176/$CZ1176)</f>
        <v/>
      </c>
      <c r="DN1176" s="250" t="str">
        <f>IF(DataGoesHere!$B1176="","",SUM(DJ$2:DJ1176)/AVERAGE(DK:DK))</f>
        <v/>
      </c>
      <c r="DP1176" s="19" t="str">
        <f>IF(DataGoesHere!B1176="",IF($DD1176="Forecast",(Output!E$48*IntermediateCalcs!CY1176)+Output!G$48,""),(Output!E$48*IntermediateCalcs!CY1176)+Output!G$48)</f>
        <v/>
      </c>
      <c r="DQ1176" s="274" t="str">
        <f>IF(DP1176="","",IF(IntermediateCalcs!$AO$9="Yes",IntermediateCalcs!DP1176*$CX1176,IntermediateCalcs!DP1176))</f>
        <v/>
      </c>
      <c r="DR1176" s="250" t="str">
        <f>IF(DataGoesHere!$B1176="","",($CZ1176-DQ1176))</f>
        <v/>
      </c>
      <c r="DS1176" s="250" t="str">
        <f>IF(DataGoesHere!$B1176="","",ABS($CZ1176-DQ1176))</f>
        <v/>
      </c>
      <c r="DT1176" s="250" t="str">
        <f>IF(DataGoesHere!$B1176="","",DS1176^2)</f>
        <v/>
      </c>
      <c r="DU1176" s="249" t="str">
        <f>IF(DataGoesHere!$B1176="","",DS1176/$CZ1176)</f>
        <v/>
      </c>
      <c r="DV1176" s="250" t="str">
        <f>IF(DataGoesHere!$B1176="","",SUM(DR$2:DR1176)/AVERAGE(DS:DS))</f>
        <v/>
      </c>
      <c r="DX1176" s="19" t="str">
        <f>IF(DataGoesHere!$B1175="","",(DB1170*(Output!$O$49/Output!$P$49))+(IntermediateCalcs!DB1171*(Output!$M$49/Output!$P$49))+(IntermediateCalcs!DB1172*(Output!$K$49/Output!$P$49))+(DB1173*(Output!$I$49/Output!$P$49))+(IntermediateCalcs!DB1174*(Output!$G$49/Output!$P$49))+(IntermediateCalcs!DB1175*(Output!$E$49/Output!$P$49)))</f>
        <v/>
      </c>
      <c r="DY1176" s="274" t="str">
        <f>IF(DX1176="","",IF(IntermediateCalcs!$AO$9="Yes",IntermediateCalcs!DX1176*$CX1176,IntermediateCalcs!DX1176))</f>
        <v/>
      </c>
      <c r="DZ1176" s="250" t="str">
        <f>IF(DataGoesHere!$B1176="","",($CZ1176-DY1176))</f>
        <v/>
      </c>
      <c r="EA1176" s="250" t="str">
        <f>IF(DataGoesHere!$B1176="","",ABS($CZ1176-DY1176))</f>
        <v/>
      </c>
      <c r="EB1176" s="250" t="str">
        <f>IF(DataGoesHere!$B1176="","",EA1176^2)</f>
        <v/>
      </c>
      <c r="EC1176" s="249" t="str">
        <f>IF(DataGoesHere!$B1176="","",EA1176/$CZ1176)</f>
        <v/>
      </c>
      <c r="ED1176" s="250" t="str">
        <f>IF(DataGoesHere!$B1176="","",SUM(DZ$2:DZ1176)/AVERAGE(EA:EA))</f>
        <v/>
      </c>
    </row>
    <row r="1177" spans="20:134" x14ac:dyDescent="0.2">
      <c r="T1177" s="242"/>
      <c r="U1177" s="243"/>
      <c r="V1177" s="243"/>
      <c r="W1177" s="243"/>
      <c r="X1177" s="243"/>
      <c r="Y1177" s="243"/>
      <c r="Z1177" s="243"/>
      <c r="AA1177" s="243"/>
      <c r="AB1177" s="243"/>
      <c r="AC1177" s="243"/>
      <c r="AD1177" s="243"/>
      <c r="AE1177" s="246" t="str">
        <f>IF(DataGoesHere!$B1177="","",(DataGoesHere!$B1177/SUM(DataGoesHere!$B1166:'DataGoesHere'!$B1177)))</f>
        <v/>
      </c>
      <c r="CV1177" s="310" t="str">
        <f>IF(DataGoesHere!B1177="","",DataGoesHere!A1177)</f>
        <v/>
      </c>
      <c r="CW1177" s="271">
        <f t="shared" ca="1" si="44"/>
        <v>12</v>
      </c>
      <c r="CX1177" s="272">
        <f t="shared" ca="1" si="45"/>
        <v>1.0054005237672714</v>
      </c>
      <c r="CY1177" s="266">
        <f>DataGoesHere!A1177</f>
        <v>1176</v>
      </c>
      <c r="CZ1177" s="19" t="str">
        <f>IF(DataGoesHere!B1177="","",DataGoesHere!B1177)</f>
        <v/>
      </c>
      <c r="DA1177" s="19" t="str">
        <f>IF(DataGoesHere!B1177="","",IF(AH$5="No",DataGoesHere!B1177,DataGoesHere!B1177-(AH$2*(DataGoesHere!A1177-1))))</f>
        <v/>
      </c>
      <c r="DB1177" s="19" t="str">
        <f>IF(DataGoesHere!B1177="","",IF(AO$9="No",DataGoesHere!B1177,DataGoesHere!B1177/CX1177))</f>
        <v/>
      </c>
      <c r="DC1177" s="19" t="str">
        <f>IF(DataGoesHere!B1177="","",IF(AO$9="No",DA1177,DA1177/CX1177))</f>
        <v/>
      </c>
      <c r="DD1177" s="293" t="str">
        <f>IF(CZ1177="",IF(COUNTIF(DD$2:DD1176,"Forecast")&lt;Output!E$43,"Forecast",""),"Actual")</f>
        <v/>
      </c>
      <c r="DF1177" s="19" t="str">
        <f>IF(DataGoesHere!B1176="",IF(DD1177="Forecast",(Output!$E$47*IntermediateCalcs!DH1176)+((1-Output!$E$47)*IntermediateCalcs!DF1176),""),(Output!$E$47*IntermediateCalcs!DB1176)+((1-Output!$E$47)*IntermediateCalcs!DF1176))</f>
        <v/>
      </c>
      <c r="DG1177" s="19" t="str">
        <f>IF(DataGoesHere!B1176="",IF(DD1177="Forecast",(Output!$G$47*(IntermediateCalcs!DF1177-IntermediateCalcs!DF1176))+((1-Output!$G$47)*IntermediateCalcs!DG1176),""),(Output!$G$47*(IntermediateCalcs!DF1177-IntermediateCalcs!DF1176))+((1-Output!$G$47)*IntermediateCalcs!DG1176))</f>
        <v/>
      </c>
      <c r="DH1177" s="19" t="str">
        <f>IF(DataGoesHere!B1176="",IF(DD1177="Forecast",DF1177+DG1177,""),DF1177+DG1177)</f>
        <v/>
      </c>
      <c r="DI1177" s="274" t="str">
        <f>IF(DH1177="","",IF(IntermediateCalcs!$AO$9="Yes",IntermediateCalcs!DH1177*$CX1177,IntermediateCalcs!DH1177))</f>
        <v/>
      </c>
      <c r="DJ1177" s="250" t="str">
        <f>IF(DataGoesHere!$B1177="","",($CZ1177-DI1177))</f>
        <v/>
      </c>
      <c r="DK1177" s="250" t="str">
        <f>IF(DataGoesHere!$B1177="","",ABS($CZ1177-DI1177))</f>
        <v/>
      </c>
      <c r="DL1177" s="250" t="str">
        <f>IF(DataGoesHere!$B1177="","",DK1177^2)</f>
        <v/>
      </c>
      <c r="DM1177" s="249" t="str">
        <f>IF(DataGoesHere!$B1177="","",DK1177/$CZ1177)</f>
        <v/>
      </c>
      <c r="DN1177" s="250" t="str">
        <f>IF(DataGoesHere!$B1177="","",SUM(DJ$2:DJ1177)/AVERAGE(DK:DK))</f>
        <v/>
      </c>
      <c r="DP1177" s="19" t="str">
        <f>IF(DataGoesHere!B1177="",IF($DD1177="Forecast",(Output!E$48*IntermediateCalcs!CY1177)+Output!G$48,""),(Output!E$48*IntermediateCalcs!CY1177)+Output!G$48)</f>
        <v/>
      </c>
      <c r="DQ1177" s="274" t="str">
        <f>IF(DP1177="","",IF(IntermediateCalcs!$AO$9="Yes",IntermediateCalcs!DP1177*$CX1177,IntermediateCalcs!DP1177))</f>
        <v/>
      </c>
      <c r="DR1177" s="250" t="str">
        <f>IF(DataGoesHere!$B1177="","",($CZ1177-DQ1177))</f>
        <v/>
      </c>
      <c r="DS1177" s="250" t="str">
        <f>IF(DataGoesHere!$B1177="","",ABS($CZ1177-DQ1177))</f>
        <v/>
      </c>
      <c r="DT1177" s="250" t="str">
        <f>IF(DataGoesHere!$B1177="","",DS1177^2)</f>
        <v/>
      </c>
      <c r="DU1177" s="249" t="str">
        <f>IF(DataGoesHere!$B1177="","",DS1177/$CZ1177)</f>
        <v/>
      </c>
      <c r="DV1177" s="250" t="str">
        <f>IF(DataGoesHere!$B1177="","",SUM(DR$2:DR1177)/AVERAGE(DS:DS))</f>
        <v/>
      </c>
      <c r="DX1177" s="19" t="str">
        <f>IF(DataGoesHere!$B1176="","",(DB1171*(Output!$O$49/Output!$P$49))+(IntermediateCalcs!DB1172*(Output!$M$49/Output!$P$49))+(IntermediateCalcs!DB1173*(Output!$K$49/Output!$P$49))+(DB1174*(Output!$I$49/Output!$P$49))+(IntermediateCalcs!DB1175*(Output!$G$49/Output!$P$49))+(IntermediateCalcs!DB1176*(Output!$E$49/Output!$P$49)))</f>
        <v/>
      </c>
      <c r="DY1177" s="274" t="str">
        <f>IF(DX1177="","",IF(IntermediateCalcs!$AO$9="Yes",IntermediateCalcs!DX1177*$CX1177,IntermediateCalcs!DX1177))</f>
        <v/>
      </c>
      <c r="DZ1177" s="250" t="str">
        <f>IF(DataGoesHere!$B1177="","",($CZ1177-DY1177))</f>
        <v/>
      </c>
      <c r="EA1177" s="250" t="str">
        <f>IF(DataGoesHere!$B1177="","",ABS($CZ1177-DY1177))</f>
        <v/>
      </c>
      <c r="EB1177" s="250" t="str">
        <f>IF(DataGoesHere!$B1177="","",EA1177^2)</f>
        <v/>
      </c>
      <c r="EC1177" s="249" t="str">
        <f>IF(DataGoesHere!$B1177="","",EA1177/$CZ1177)</f>
        <v/>
      </c>
      <c r="ED1177" s="250" t="str">
        <f>IF(DataGoesHere!$B1177="","",SUM(DZ$2:DZ1177)/AVERAGE(EA:EA))</f>
        <v/>
      </c>
    </row>
    <row r="1178" spans="20:134" x14ac:dyDescent="0.2">
      <c r="T1178" s="244" t="str">
        <f>IF(DataGoesHere!$B1178="","",(DataGoesHere!$B1178/SUM(DataGoesHere!$B1178:'DataGoesHere'!$B1189)))</f>
        <v/>
      </c>
      <c r="U1178" s="238"/>
      <c r="V1178" s="238"/>
      <c r="W1178" s="238"/>
      <c r="X1178" s="238"/>
      <c r="Y1178" s="238"/>
      <c r="Z1178" s="238"/>
      <c r="AA1178" s="238"/>
      <c r="AB1178" s="238"/>
      <c r="AC1178" s="238"/>
      <c r="AD1178" s="238"/>
      <c r="AE1178" s="239"/>
      <c r="CV1178" s="310" t="str">
        <f>IF(DataGoesHere!B1178="","",DataGoesHere!A1178)</f>
        <v/>
      </c>
      <c r="CW1178" s="271">
        <f t="shared" ca="1" si="44"/>
        <v>1</v>
      </c>
      <c r="CX1178" s="272">
        <f t="shared" ca="1" si="45"/>
        <v>1.3236179355303281</v>
      </c>
      <c r="CY1178" s="266">
        <f>DataGoesHere!A1178</f>
        <v>1177</v>
      </c>
      <c r="CZ1178" s="19" t="str">
        <f>IF(DataGoesHere!B1178="","",DataGoesHere!B1178)</f>
        <v/>
      </c>
      <c r="DA1178" s="19" t="str">
        <f>IF(DataGoesHere!B1178="","",IF(AH$5="No",DataGoesHere!B1178,DataGoesHere!B1178-(AH$2*(DataGoesHere!A1178-1))))</f>
        <v/>
      </c>
      <c r="DB1178" s="19" t="str">
        <f>IF(DataGoesHere!B1178="","",IF(AO$9="No",DataGoesHere!B1178,DataGoesHere!B1178/CX1178))</f>
        <v/>
      </c>
      <c r="DC1178" s="19" t="str">
        <f>IF(DataGoesHere!B1178="","",IF(AO$9="No",DA1178,DA1178/CX1178))</f>
        <v/>
      </c>
      <c r="DD1178" s="293" t="str">
        <f>IF(CZ1178="",IF(COUNTIF(DD$2:DD1177,"Forecast")&lt;Output!E$43,"Forecast",""),"Actual")</f>
        <v/>
      </c>
      <c r="DF1178" s="19" t="str">
        <f>IF(DataGoesHere!B1177="",IF(DD1178="Forecast",(Output!$E$47*IntermediateCalcs!DH1177)+((1-Output!$E$47)*IntermediateCalcs!DF1177),""),(Output!$E$47*IntermediateCalcs!DB1177)+((1-Output!$E$47)*IntermediateCalcs!DF1177))</f>
        <v/>
      </c>
      <c r="DG1178" s="19" t="str">
        <f>IF(DataGoesHere!B1177="",IF(DD1178="Forecast",(Output!$G$47*(IntermediateCalcs!DF1178-IntermediateCalcs!DF1177))+((1-Output!$G$47)*IntermediateCalcs!DG1177),""),(Output!$G$47*(IntermediateCalcs!DF1178-IntermediateCalcs!DF1177))+((1-Output!$G$47)*IntermediateCalcs!DG1177))</f>
        <v/>
      </c>
      <c r="DH1178" s="19" t="str">
        <f>IF(DataGoesHere!B1177="",IF(DD1178="Forecast",DF1178+DG1178,""),DF1178+DG1178)</f>
        <v/>
      </c>
      <c r="DI1178" s="274" t="str">
        <f>IF(DH1178="","",IF(IntermediateCalcs!$AO$9="Yes",IntermediateCalcs!DH1178*$CX1178,IntermediateCalcs!DH1178))</f>
        <v/>
      </c>
      <c r="DJ1178" s="250" t="str">
        <f>IF(DataGoesHere!$B1178="","",($CZ1178-DI1178))</f>
        <v/>
      </c>
      <c r="DK1178" s="250" t="str">
        <f>IF(DataGoesHere!$B1178="","",ABS($CZ1178-DI1178))</f>
        <v/>
      </c>
      <c r="DL1178" s="250" t="str">
        <f>IF(DataGoesHere!$B1178="","",DK1178^2)</f>
        <v/>
      </c>
      <c r="DM1178" s="249" t="str">
        <f>IF(DataGoesHere!$B1178="","",DK1178/$CZ1178)</f>
        <v/>
      </c>
      <c r="DN1178" s="250" t="str">
        <f>IF(DataGoesHere!$B1178="","",SUM(DJ$2:DJ1178)/AVERAGE(DK:DK))</f>
        <v/>
      </c>
      <c r="DP1178" s="19" t="str">
        <f>IF(DataGoesHere!B1178="",IF($DD1178="Forecast",(Output!E$48*IntermediateCalcs!CY1178)+Output!G$48,""),(Output!E$48*IntermediateCalcs!CY1178)+Output!G$48)</f>
        <v/>
      </c>
      <c r="DQ1178" s="274" t="str">
        <f>IF(DP1178="","",IF(IntermediateCalcs!$AO$9="Yes",IntermediateCalcs!DP1178*$CX1178,IntermediateCalcs!DP1178))</f>
        <v/>
      </c>
      <c r="DR1178" s="250" t="str">
        <f>IF(DataGoesHere!$B1178="","",($CZ1178-DQ1178))</f>
        <v/>
      </c>
      <c r="DS1178" s="250" t="str">
        <f>IF(DataGoesHere!$B1178="","",ABS($CZ1178-DQ1178))</f>
        <v/>
      </c>
      <c r="DT1178" s="250" t="str">
        <f>IF(DataGoesHere!$B1178="","",DS1178^2)</f>
        <v/>
      </c>
      <c r="DU1178" s="249" t="str">
        <f>IF(DataGoesHere!$B1178="","",DS1178/$CZ1178)</f>
        <v/>
      </c>
      <c r="DV1178" s="250" t="str">
        <f>IF(DataGoesHere!$B1178="","",SUM(DR$2:DR1178)/AVERAGE(DS:DS))</f>
        <v/>
      </c>
      <c r="DX1178" s="19" t="str">
        <f>IF(DataGoesHere!$B1177="","",(DB1172*(Output!$O$49/Output!$P$49))+(IntermediateCalcs!DB1173*(Output!$M$49/Output!$P$49))+(IntermediateCalcs!DB1174*(Output!$K$49/Output!$P$49))+(DB1175*(Output!$I$49/Output!$P$49))+(IntermediateCalcs!DB1176*(Output!$G$49/Output!$P$49))+(IntermediateCalcs!DB1177*(Output!$E$49/Output!$P$49)))</f>
        <v/>
      </c>
      <c r="DY1178" s="274" t="str">
        <f>IF(DX1178="","",IF(IntermediateCalcs!$AO$9="Yes",IntermediateCalcs!DX1178*$CX1178,IntermediateCalcs!DX1178))</f>
        <v/>
      </c>
      <c r="DZ1178" s="250" t="str">
        <f>IF(DataGoesHere!$B1178="","",($CZ1178-DY1178))</f>
        <v/>
      </c>
      <c r="EA1178" s="250" t="str">
        <f>IF(DataGoesHere!$B1178="","",ABS($CZ1178-DY1178))</f>
        <v/>
      </c>
      <c r="EB1178" s="250" t="str">
        <f>IF(DataGoesHere!$B1178="","",EA1178^2)</f>
        <v/>
      </c>
      <c r="EC1178" s="249" t="str">
        <f>IF(DataGoesHere!$B1178="","",EA1178/$CZ1178)</f>
        <v/>
      </c>
      <c r="ED1178" s="250" t="str">
        <f>IF(DataGoesHere!$B1178="","",SUM(DZ$2:DZ1178)/AVERAGE(EA:EA))</f>
        <v/>
      </c>
    </row>
    <row r="1179" spans="20:134" x14ac:dyDescent="0.2">
      <c r="T1179" s="240"/>
      <c r="U1179" s="245" t="str">
        <f>IF(DataGoesHere!$B1179="","",(DataGoesHere!$B1179/SUM(DataGoesHere!$B1179:'DataGoesHere'!$B1189)))</f>
        <v/>
      </c>
      <c r="V1179" s="86"/>
      <c r="W1179" s="86"/>
      <c r="X1179" s="86"/>
      <c r="Y1179" s="86"/>
      <c r="Z1179" s="86"/>
      <c r="AA1179" s="86"/>
      <c r="AB1179" s="86"/>
      <c r="AC1179" s="86"/>
      <c r="AD1179" s="86"/>
      <c r="AE1179" s="241"/>
      <c r="CV1179" s="310" t="str">
        <f>IF(DataGoesHere!B1179="","",DataGoesHere!A1179)</f>
        <v/>
      </c>
      <c r="CW1179" s="271">
        <f t="shared" ca="1" si="44"/>
        <v>2</v>
      </c>
      <c r="CX1179" s="272">
        <f t="shared" ca="1" si="45"/>
        <v>0.80574490527728204</v>
      </c>
      <c r="CY1179" s="266">
        <f>DataGoesHere!A1179</f>
        <v>1178</v>
      </c>
      <c r="CZ1179" s="19" t="str">
        <f>IF(DataGoesHere!B1179="","",DataGoesHere!B1179)</f>
        <v/>
      </c>
      <c r="DA1179" s="19" t="str">
        <f>IF(DataGoesHere!B1179="","",IF(AH$5="No",DataGoesHere!B1179,DataGoesHere!B1179-(AH$2*(DataGoesHere!A1179-1))))</f>
        <v/>
      </c>
      <c r="DB1179" s="19" t="str">
        <f>IF(DataGoesHere!B1179="","",IF(AO$9="No",DataGoesHere!B1179,DataGoesHere!B1179/CX1179))</f>
        <v/>
      </c>
      <c r="DC1179" s="19" t="str">
        <f>IF(DataGoesHere!B1179="","",IF(AO$9="No",DA1179,DA1179/CX1179))</f>
        <v/>
      </c>
      <c r="DD1179" s="293" t="str">
        <f>IF(CZ1179="",IF(COUNTIF(DD$2:DD1178,"Forecast")&lt;Output!E$43,"Forecast",""),"Actual")</f>
        <v/>
      </c>
      <c r="DF1179" s="19" t="str">
        <f>IF(DataGoesHere!B1178="",IF(DD1179="Forecast",(Output!$E$47*IntermediateCalcs!DH1178)+((1-Output!$E$47)*IntermediateCalcs!DF1178),""),(Output!$E$47*IntermediateCalcs!DB1178)+((1-Output!$E$47)*IntermediateCalcs!DF1178))</f>
        <v/>
      </c>
      <c r="DG1179" s="19" t="str">
        <f>IF(DataGoesHere!B1178="",IF(DD1179="Forecast",(Output!$G$47*(IntermediateCalcs!DF1179-IntermediateCalcs!DF1178))+((1-Output!$G$47)*IntermediateCalcs!DG1178),""),(Output!$G$47*(IntermediateCalcs!DF1179-IntermediateCalcs!DF1178))+((1-Output!$G$47)*IntermediateCalcs!DG1178))</f>
        <v/>
      </c>
      <c r="DH1179" s="19" t="str">
        <f>IF(DataGoesHere!B1178="",IF(DD1179="Forecast",DF1179+DG1179,""),DF1179+DG1179)</f>
        <v/>
      </c>
      <c r="DI1179" s="274" t="str">
        <f>IF(DH1179="","",IF(IntermediateCalcs!$AO$9="Yes",IntermediateCalcs!DH1179*$CX1179,IntermediateCalcs!DH1179))</f>
        <v/>
      </c>
      <c r="DJ1179" s="250" t="str">
        <f>IF(DataGoesHere!$B1179="","",($CZ1179-DI1179))</f>
        <v/>
      </c>
      <c r="DK1179" s="250" t="str">
        <f>IF(DataGoesHere!$B1179="","",ABS($CZ1179-DI1179))</f>
        <v/>
      </c>
      <c r="DL1179" s="250" t="str">
        <f>IF(DataGoesHere!$B1179="","",DK1179^2)</f>
        <v/>
      </c>
      <c r="DM1179" s="249" t="str">
        <f>IF(DataGoesHere!$B1179="","",DK1179/$CZ1179)</f>
        <v/>
      </c>
      <c r="DN1179" s="250" t="str">
        <f>IF(DataGoesHere!$B1179="","",SUM(DJ$2:DJ1179)/AVERAGE(DK:DK))</f>
        <v/>
      </c>
      <c r="DP1179" s="19" t="str">
        <f>IF(DataGoesHere!B1179="",IF($DD1179="Forecast",(Output!E$48*IntermediateCalcs!CY1179)+Output!G$48,""),(Output!E$48*IntermediateCalcs!CY1179)+Output!G$48)</f>
        <v/>
      </c>
      <c r="DQ1179" s="274" t="str">
        <f>IF(DP1179="","",IF(IntermediateCalcs!$AO$9="Yes",IntermediateCalcs!DP1179*$CX1179,IntermediateCalcs!DP1179))</f>
        <v/>
      </c>
      <c r="DR1179" s="250" t="str">
        <f>IF(DataGoesHere!$B1179="","",($CZ1179-DQ1179))</f>
        <v/>
      </c>
      <c r="DS1179" s="250" t="str">
        <f>IF(DataGoesHere!$B1179="","",ABS($CZ1179-DQ1179))</f>
        <v/>
      </c>
      <c r="DT1179" s="250" t="str">
        <f>IF(DataGoesHere!$B1179="","",DS1179^2)</f>
        <v/>
      </c>
      <c r="DU1179" s="249" t="str">
        <f>IF(DataGoesHere!$B1179="","",DS1179/$CZ1179)</f>
        <v/>
      </c>
      <c r="DV1179" s="250" t="str">
        <f>IF(DataGoesHere!$B1179="","",SUM(DR$2:DR1179)/AVERAGE(DS:DS))</f>
        <v/>
      </c>
      <c r="DX1179" s="19" t="str">
        <f>IF(DataGoesHere!$B1178="","",(DB1173*(Output!$O$49/Output!$P$49))+(IntermediateCalcs!DB1174*(Output!$M$49/Output!$P$49))+(IntermediateCalcs!DB1175*(Output!$K$49/Output!$P$49))+(DB1176*(Output!$I$49/Output!$P$49))+(IntermediateCalcs!DB1177*(Output!$G$49/Output!$P$49))+(IntermediateCalcs!DB1178*(Output!$E$49/Output!$P$49)))</f>
        <v/>
      </c>
      <c r="DY1179" s="274" t="str">
        <f>IF(DX1179="","",IF(IntermediateCalcs!$AO$9="Yes",IntermediateCalcs!DX1179*$CX1179,IntermediateCalcs!DX1179))</f>
        <v/>
      </c>
      <c r="DZ1179" s="250" t="str">
        <f>IF(DataGoesHere!$B1179="","",($CZ1179-DY1179))</f>
        <v/>
      </c>
      <c r="EA1179" s="250" t="str">
        <f>IF(DataGoesHere!$B1179="","",ABS($CZ1179-DY1179))</f>
        <v/>
      </c>
      <c r="EB1179" s="250" t="str">
        <f>IF(DataGoesHere!$B1179="","",EA1179^2)</f>
        <v/>
      </c>
      <c r="EC1179" s="249" t="str">
        <f>IF(DataGoesHere!$B1179="","",EA1179/$CZ1179)</f>
        <v/>
      </c>
      <c r="ED1179" s="250" t="str">
        <f>IF(DataGoesHere!$B1179="","",SUM(DZ$2:DZ1179)/AVERAGE(EA:EA))</f>
        <v/>
      </c>
    </row>
    <row r="1180" spans="20:134" x14ac:dyDescent="0.2">
      <c r="T1180" s="240"/>
      <c r="U1180" s="86"/>
      <c r="V1180" s="245" t="str">
        <f>IF(DataGoesHere!$B1180="","",(DataGoesHere!$B1180/SUM(DataGoesHere!$B1178:'DataGoesHere'!$B1189)))</f>
        <v/>
      </c>
      <c r="W1180" s="86"/>
      <c r="X1180" s="86"/>
      <c r="Y1180" s="86"/>
      <c r="Z1180" s="86"/>
      <c r="AA1180" s="86"/>
      <c r="AB1180" s="86"/>
      <c r="AC1180" s="86"/>
      <c r="AD1180" s="86"/>
      <c r="AE1180" s="241"/>
      <c r="CV1180" s="310" t="str">
        <f>IF(DataGoesHere!B1180="","",DataGoesHere!A1180)</f>
        <v/>
      </c>
      <c r="CW1180" s="271">
        <f t="shared" ca="1" si="44"/>
        <v>3</v>
      </c>
      <c r="CX1180" s="272">
        <f t="shared" ca="1" si="45"/>
        <v>0.79862940076451561</v>
      </c>
      <c r="CY1180" s="266">
        <f>DataGoesHere!A1180</f>
        <v>1179</v>
      </c>
      <c r="CZ1180" s="19" t="str">
        <f>IF(DataGoesHere!B1180="","",DataGoesHere!B1180)</f>
        <v/>
      </c>
      <c r="DA1180" s="19" t="str">
        <f>IF(DataGoesHere!B1180="","",IF(AH$5="No",DataGoesHere!B1180,DataGoesHere!B1180-(AH$2*(DataGoesHere!A1180-1))))</f>
        <v/>
      </c>
      <c r="DB1180" s="19" t="str">
        <f>IF(DataGoesHere!B1180="","",IF(AO$9="No",DataGoesHere!B1180,DataGoesHere!B1180/CX1180))</f>
        <v/>
      </c>
      <c r="DC1180" s="19" t="str">
        <f>IF(DataGoesHere!B1180="","",IF(AO$9="No",DA1180,DA1180/CX1180))</f>
        <v/>
      </c>
      <c r="DD1180" s="293" t="str">
        <f>IF(CZ1180="",IF(COUNTIF(DD$2:DD1179,"Forecast")&lt;Output!E$43,"Forecast",""),"Actual")</f>
        <v/>
      </c>
      <c r="DF1180" s="19" t="str">
        <f>IF(DataGoesHere!B1179="",IF(DD1180="Forecast",(Output!$E$47*IntermediateCalcs!DH1179)+((1-Output!$E$47)*IntermediateCalcs!DF1179),""),(Output!$E$47*IntermediateCalcs!DB1179)+((1-Output!$E$47)*IntermediateCalcs!DF1179))</f>
        <v/>
      </c>
      <c r="DG1180" s="19" t="str">
        <f>IF(DataGoesHere!B1179="",IF(DD1180="Forecast",(Output!$G$47*(IntermediateCalcs!DF1180-IntermediateCalcs!DF1179))+((1-Output!$G$47)*IntermediateCalcs!DG1179),""),(Output!$G$47*(IntermediateCalcs!DF1180-IntermediateCalcs!DF1179))+((1-Output!$G$47)*IntermediateCalcs!DG1179))</f>
        <v/>
      </c>
      <c r="DH1180" s="19" t="str">
        <f>IF(DataGoesHere!B1179="",IF(DD1180="Forecast",DF1180+DG1180,""),DF1180+DG1180)</f>
        <v/>
      </c>
      <c r="DI1180" s="274" t="str">
        <f>IF(DH1180="","",IF(IntermediateCalcs!$AO$9="Yes",IntermediateCalcs!DH1180*$CX1180,IntermediateCalcs!DH1180))</f>
        <v/>
      </c>
      <c r="DJ1180" s="250" t="str">
        <f>IF(DataGoesHere!$B1180="","",($CZ1180-DI1180))</f>
        <v/>
      </c>
      <c r="DK1180" s="250" t="str">
        <f>IF(DataGoesHere!$B1180="","",ABS($CZ1180-DI1180))</f>
        <v/>
      </c>
      <c r="DL1180" s="250" t="str">
        <f>IF(DataGoesHere!$B1180="","",DK1180^2)</f>
        <v/>
      </c>
      <c r="DM1180" s="249" t="str">
        <f>IF(DataGoesHere!$B1180="","",DK1180/$CZ1180)</f>
        <v/>
      </c>
      <c r="DN1180" s="250" t="str">
        <f>IF(DataGoesHere!$B1180="","",SUM(DJ$2:DJ1180)/AVERAGE(DK:DK))</f>
        <v/>
      </c>
      <c r="DP1180" s="19" t="str">
        <f>IF(DataGoesHere!B1180="",IF($DD1180="Forecast",(Output!E$48*IntermediateCalcs!CY1180)+Output!G$48,""),(Output!E$48*IntermediateCalcs!CY1180)+Output!G$48)</f>
        <v/>
      </c>
      <c r="DQ1180" s="274" t="str">
        <f>IF(DP1180="","",IF(IntermediateCalcs!$AO$9="Yes",IntermediateCalcs!DP1180*$CX1180,IntermediateCalcs!DP1180))</f>
        <v/>
      </c>
      <c r="DR1180" s="250" t="str">
        <f>IF(DataGoesHere!$B1180="","",($CZ1180-DQ1180))</f>
        <v/>
      </c>
      <c r="DS1180" s="250" t="str">
        <f>IF(DataGoesHere!$B1180="","",ABS($CZ1180-DQ1180))</f>
        <v/>
      </c>
      <c r="DT1180" s="250" t="str">
        <f>IF(DataGoesHere!$B1180="","",DS1180^2)</f>
        <v/>
      </c>
      <c r="DU1180" s="249" t="str">
        <f>IF(DataGoesHere!$B1180="","",DS1180/$CZ1180)</f>
        <v/>
      </c>
      <c r="DV1180" s="250" t="str">
        <f>IF(DataGoesHere!$B1180="","",SUM(DR$2:DR1180)/AVERAGE(DS:DS))</f>
        <v/>
      </c>
      <c r="DX1180" s="19" t="str">
        <f>IF(DataGoesHere!$B1179="","",(DB1174*(Output!$O$49/Output!$P$49))+(IntermediateCalcs!DB1175*(Output!$M$49/Output!$P$49))+(IntermediateCalcs!DB1176*(Output!$K$49/Output!$P$49))+(DB1177*(Output!$I$49/Output!$P$49))+(IntermediateCalcs!DB1178*(Output!$G$49/Output!$P$49))+(IntermediateCalcs!DB1179*(Output!$E$49/Output!$P$49)))</f>
        <v/>
      </c>
      <c r="DY1180" s="274" t="str">
        <f>IF(DX1180="","",IF(IntermediateCalcs!$AO$9="Yes",IntermediateCalcs!DX1180*$CX1180,IntermediateCalcs!DX1180))</f>
        <v/>
      </c>
      <c r="DZ1180" s="250" t="str">
        <f>IF(DataGoesHere!$B1180="","",($CZ1180-DY1180))</f>
        <v/>
      </c>
      <c r="EA1180" s="250" t="str">
        <f>IF(DataGoesHere!$B1180="","",ABS($CZ1180-DY1180))</f>
        <v/>
      </c>
      <c r="EB1180" s="250" t="str">
        <f>IF(DataGoesHere!$B1180="","",EA1180^2)</f>
        <v/>
      </c>
      <c r="EC1180" s="249" t="str">
        <f>IF(DataGoesHere!$B1180="","",EA1180/$CZ1180)</f>
        <v/>
      </c>
      <c r="ED1180" s="250" t="str">
        <f>IF(DataGoesHere!$B1180="","",SUM(DZ$2:DZ1180)/AVERAGE(EA:EA))</f>
        <v/>
      </c>
    </row>
    <row r="1181" spans="20:134" x14ac:dyDescent="0.2">
      <c r="T1181" s="240"/>
      <c r="U1181" s="86"/>
      <c r="V1181" s="86"/>
      <c r="W1181" s="245" t="str">
        <f>IF(DataGoesHere!$B1181="","",(DataGoesHere!$B1181/SUM(DataGoesHere!$B1178:'DataGoesHere'!$B1189)))</f>
        <v/>
      </c>
      <c r="X1181" s="86"/>
      <c r="Y1181" s="86"/>
      <c r="Z1181" s="86"/>
      <c r="AA1181" s="86"/>
      <c r="AB1181" s="86"/>
      <c r="AC1181" s="86"/>
      <c r="AD1181" s="86"/>
      <c r="AE1181" s="241"/>
      <c r="CV1181" s="310" t="str">
        <f>IF(DataGoesHere!B1181="","",DataGoesHere!A1181)</f>
        <v/>
      </c>
      <c r="CW1181" s="271">
        <f t="shared" ca="1" si="44"/>
        <v>4</v>
      </c>
      <c r="CX1181" s="272">
        <f t="shared" ca="1" si="45"/>
        <v>1.0149292433706087</v>
      </c>
      <c r="CY1181" s="266">
        <f>DataGoesHere!A1181</f>
        <v>1180</v>
      </c>
      <c r="CZ1181" s="19" t="str">
        <f>IF(DataGoesHere!B1181="","",DataGoesHere!B1181)</f>
        <v/>
      </c>
      <c r="DA1181" s="19" t="str">
        <f>IF(DataGoesHere!B1181="","",IF(AH$5="No",DataGoesHere!B1181,DataGoesHere!B1181-(AH$2*(DataGoesHere!A1181-1))))</f>
        <v/>
      </c>
      <c r="DB1181" s="19" t="str">
        <f>IF(DataGoesHere!B1181="","",IF(AO$9="No",DataGoesHere!B1181,DataGoesHere!B1181/CX1181))</f>
        <v/>
      </c>
      <c r="DC1181" s="19" t="str">
        <f>IF(DataGoesHere!B1181="","",IF(AO$9="No",DA1181,DA1181/CX1181))</f>
        <v/>
      </c>
      <c r="DD1181" s="293" t="str">
        <f>IF(CZ1181="",IF(COUNTIF(DD$2:DD1180,"Forecast")&lt;Output!E$43,"Forecast",""),"Actual")</f>
        <v/>
      </c>
      <c r="DF1181" s="19" t="str">
        <f>IF(DataGoesHere!B1180="",IF(DD1181="Forecast",(Output!$E$47*IntermediateCalcs!DH1180)+((1-Output!$E$47)*IntermediateCalcs!DF1180),""),(Output!$E$47*IntermediateCalcs!DB1180)+((1-Output!$E$47)*IntermediateCalcs!DF1180))</f>
        <v/>
      </c>
      <c r="DG1181" s="19" t="str">
        <f>IF(DataGoesHere!B1180="",IF(DD1181="Forecast",(Output!$G$47*(IntermediateCalcs!DF1181-IntermediateCalcs!DF1180))+((1-Output!$G$47)*IntermediateCalcs!DG1180),""),(Output!$G$47*(IntermediateCalcs!DF1181-IntermediateCalcs!DF1180))+((1-Output!$G$47)*IntermediateCalcs!DG1180))</f>
        <v/>
      </c>
      <c r="DH1181" s="19" t="str">
        <f>IF(DataGoesHere!B1180="",IF(DD1181="Forecast",DF1181+DG1181,""),DF1181+DG1181)</f>
        <v/>
      </c>
      <c r="DI1181" s="274" t="str">
        <f>IF(DH1181="","",IF(IntermediateCalcs!$AO$9="Yes",IntermediateCalcs!DH1181*$CX1181,IntermediateCalcs!DH1181))</f>
        <v/>
      </c>
      <c r="DJ1181" s="250" t="str">
        <f>IF(DataGoesHere!$B1181="","",($CZ1181-DI1181))</f>
        <v/>
      </c>
      <c r="DK1181" s="250" t="str">
        <f>IF(DataGoesHere!$B1181="","",ABS($CZ1181-DI1181))</f>
        <v/>
      </c>
      <c r="DL1181" s="250" t="str">
        <f>IF(DataGoesHere!$B1181="","",DK1181^2)</f>
        <v/>
      </c>
      <c r="DM1181" s="249" t="str">
        <f>IF(DataGoesHere!$B1181="","",DK1181/$CZ1181)</f>
        <v/>
      </c>
      <c r="DN1181" s="250" t="str">
        <f>IF(DataGoesHere!$B1181="","",SUM(DJ$2:DJ1181)/AVERAGE(DK:DK))</f>
        <v/>
      </c>
      <c r="DP1181" s="19" t="str">
        <f>IF(DataGoesHere!B1181="",IF($DD1181="Forecast",(Output!E$48*IntermediateCalcs!CY1181)+Output!G$48,""),(Output!E$48*IntermediateCalcs!CY1181)+Output!G$48)</f>
        <v/>
      </c>
      <c r="DQ1181" s="274" t="str">
        <f>IF(DP1181="","",IF(IntermediateCalcs!$AO$9="Yes",IntermediateCalcs!DP1181*$CX1181,IntermediateCalcs!DP1181))</f>
        <v/>
      </c>
      <c r="DR1181" s="250" t="str">
        <f>IF(DataGoesHere!$B1181="","",($CZ1181-DQ1181))</f>
        <v/>
      </c>
      <c r="DS1181" s="250" t="str">
        <f>IF(DataGoesHere!$B1181="","",ABS($CZ1181-DQ1181))</f>
        <v/>
      </c>
      <c r="DT1181" s="250" t="str">
        <f>IF(DataGoesHere!$B1181="","",DS1181^2)</f>
        <v/>
      </c>
      <c r="DU1181" s="249" t="str">
        <f>IF(DataGoesHere!$B1181="","",DS1181/$CZ1181)</f>
        <v/>
      </c>
      <c r="DV1181" s="250" t="str">
        <f>IF(DataGoesHere!$B1181="","",SUM(DR$2:DR1181)/AVERAGE(DS:DS))</f>
        <v/>
      </c>
      <c r="DX1181" s="19" t="str">
        <f>IF(DataGoesHere!$B1180="","",(DB1175*(Output!$O$49/Output!$P$49))+(IntermediateCalcs!DB1176*(Output!$M$49/Output!$P$49))+(IntermediateCalcs!DB1177*(Output!$K$49/Output!$P$49))+(DB1178*(Output!$I$49/Output!$P$49))+(IntermediateCalcs!DB1179*(Output!$G$49/Output!$P$49))+(IntermediateCalcs!DB1180*(Output!$E$49/Output!$P$49)))</f>
        <v/>
      </c>
      <c r="DY1181" s="274" t="str">
        <f>IF(DX1181="","",IF(IntermediateCalcs!$AO$9="Yes",IntermediateCalcs!DX1181*$CX1181,IntermediateCalcs!DX1181))</f>
        <v/>
      </c>
      <c r="DZ1181" s="250" t="str">
        <f>IF(DataGoesHere!$B1181="","",($CZ1181-DY1181))</f>
        <v/>
      </c>
      <c r="EA1181" s="250" t="str">
        <f>IF(DataGoesHere!$B1181="","",ABS($CZ1181-DY1181))</f>
        <v/>
      </c>
      <c r="EB1181" s="250" t="str">
        <f>IF(DataGoesHere!$B1181="","",EA1181^2)</f>
        <v/>
      </c>
      <c r="EC1181" s="249" t="str">
        <f>IF(DataGoesHere!$B1181="","",EA1181/$CZ1181)</f>
        <v/>
      </c>
      <c r="ED1181" s="250" t="str">
        <f>IF(DataGoesHere!$B1181="","",SUM(DZ$2:DZ1181)/AVERAGE(EA:EA))</f>
        <v/>
      </c>
    </row>
    <row r="1182" spans="20:134" x14ac:dyDescent="0.2">
      <c r="T1182" s="240"/>
      <c r="U1182" s="86"/>
      <c r="V1182" s="86"/>
      <c r="W1182" s="86"/>
      <c r="X1182" s="245" t="str">
        <f>IF(DataGoesHere!$B1182="","",(DataGoesHere!$B1182/SUM(DataGoesHere!$B1178:'DataGoesHere'!$B1189)))</f>
        <v/>
      </c>
      <c r="Y1182" s="86"/>
      <c r="Z1182" s="86"/>
      <c r="AA1182" s="86"/>
      <c r="AB1182" s="86"/>
      <c r="AC1182" s="86"/>
      <c r="AD1182" s="86"/>
      <c r="AE1182" s="241"/>
      <c r="CV1182" s="310" t="str">
        <f>IF(DataGoesHere!B1182="","",DataGoesHere!A1182)</f>
        <v/>
      </c>
      <c r="CW1182" s="271">
        <f t="shared" ca="1" si="44"/>
        <v>5</v>
      </c>
      <c r="CX1182" s="272">
        <f t="shared" ca="1" si="45"/>
        <v>0.97875414397996308</v>
      </c>
      <c r="CY1182" s="266">
        <f>DataGoesHere!A1182</f>
        <v>1181</v>
      </c>
      <c r="CZ1182" s="19" t="str">
        <f>IF(DataGoesHere!B1182="","",DataGoesHere!B1182)</f>
        <v/>
      </c>
      <c r="DA1182" s="19" t="str">
        <f>IF(DataGoesHere!B1182="","",IF(AH$5="No",DataGoesHere!B1182,DataGoesHere!B1182-(AH$2*(DataGoesHere!A1182-1))))</f>
        <v/>
      </c>
      <c r="DB1182" s="19" t="str">
        <f>IF(DataGoesHere!B1182="","",IF(AO$9="No",DataGoesHere!B1182,DataGoesHere!B1182/CX1182))</f>
        <v/>
      </c>
      <c r="DC1182" s="19" t="str">
        <f>IF(DataGoesHere!B1182="","",IF(AO$9="No",DA1182,DA1182/CX1182))</f>
        <v/>
      </c>
      <c r="DD1182" s="293" t="str">
        <f>IF(CZ1182="",IF(COUNTIF(DD$2:DD1181,"Forecast")&lt;Output!E$43,"Forecast",""),"Actual")</f>
        <v/>
      </c>
      <c r="DF1182" s="19" t="str">
        <f>IF(DataGoesHere!B1181="",IF(DD1182="Forecast",(Output!$E$47*IntermediateCalcs!DH1181)+((1-Output!$E$47)*IntermediateCalcs!DF1181),""),(Output!$E$47*IntermediateCalcs!DB1181)+((1-Output!$E$47)*IntermediateCalcs!DF1181))</f>
        <v/>
      </c>
      <c r="DG1182" s="19" t="str">
        <f>IF(DataGoesHere!B1181="",IF(DD1182="Forecast",(Output!$G$47*(IntermediateCalcs!DF1182-IntermediateCalcs!DF1181))+((1-Output!$G$47)*IntermediateCalcs!DG1181),""),(Output!$G$47*(IntermediateCalcs!DF1182-IntermediateCalcs!DF1181))+((1-Output!$G$47)*IntermediateCalcs!DG1181))</f>
        <v/>
      </c>
      <c r="DH1182" s="19" t="str">
        <f>IF(DataGoesHere!B1181="",IF(DD1182="Forecast",DF1182+DG1182,""),DF1182+DG1182)</f>
        <v/>
      </c>
      <c r="DI1182" s="274" t="str">
        <f>IF(DH1182="","",IF(IntermediateCalcs!$AO$9="Yes",IntermediateCalcs!DH1182*$CX1182,IntermediateCalcs!DH1182))</f>
        <v/>
      </c>
      <c r="DJ1182" s="250" t="str">
        <f>IF(DataGoesHere!$B1182="","",($CZ1182-DI1182))</f>
        <v/>
      </c>
      <c r="DK1182" s="250" t="str">
        <f>IF(DataGoesHere!$B1182="","",ABS($CZ1182-DI1182))</f>
        <v/>
      </c>
      <c r="DL1182" s="250" t="str">
        <f>IF(DataGoesHere!$B1182="","",DK1182^2)</f>
        <v/>
      </c>
      <c r="DM1182" s="249" t="str">
        <f>IF(DataGoesHere!$B1182="","",DK1182/$CZ1182)</f>
        <v/>
      </c>
      <c r="DN1182" s="250" t="str">
        <f>IF(DataGoesHere!$B1182="","",SUM(DJ$2:DJ1182)/AVERAGE(DK:DK))</f>
        <v/>
      </c>
      <c r="DP1182" s="19" t="str">
        <f>IF(DataGoesHere!B1182="",IF($DD1182="Forecast",(Output!E$48*IntermediateCalcs!CY1182)+Output!G$48,""),(Output!E$48*IntermediateCalcs!CY1182)+Output!G$48)</f>
        <v/>
      </c>
      <c r="DQ1182" s="274" t="str">
        <f>IF(DP1182="","",IF(IntermediateCalcs!$AO$9="Yes",IntermediateCalcs!DP1182*$CX1182,IntermediateCalcs!DP1182))</f>
        <v/>
      </c>
      <c r="DR1182" s="250" t="str">
        <f>IF(DataGoesHere!$B1182="","",($CZ1182-DQ1182))</f>
        <v/>
      </c>
      <c r="DS1182" s="250" t="str">
        <f>IF(DataGoesHere!$B1182="","",ABS($CZ1182-DQ1182))</f>
        <v/>
      </c>
      <c r="DT1182" s="250" t="str">
        <f>IF(DataGoesHere!$B1182="","",DS1182^2)</f>
        <v/>
      </c>
      <c r="DU1182" s="249" t="str">
        <f>IF(DataGoesHere!$B1182="","",DS1182/$CZ1182)</f>
        <v/>
      </c>
      <c r="DV1182" s="250" t="str">
        <f>IF(DataGoesHere!$B1182="","",SUM(DR$2:DR1182)/AVERAGE(DS:DS))</f>
        <v/>
      </c>
      <c r="DX1182" s="19" t="str">
        <f>IF(DataGoesHere!$B1181="","",(DB1176*(Output!$O$49/Output!$P$49))+(IntermediateCalcs!DB1177*(Output!$M$49/Output!$P$49))+(IntermediateCalcs!DB1178*(Output!$K$49/Output!$P$49))+(DB1179*(Output!$I$49/Output!$P$49))+(IntermediateCalcs!DB1180*(Output!$G$49/Output!$P$49))+(IntermediateCalcs!DB1181*(Output!$E$49/Output!$P$49)))</f>
        <v/>
      </c>
      <c r="DY1182" s="274" t="str">
        <f>IF(DX1182="","",IF(IntermediateCalcs!$AO$9="Yes",IntermediateCalcs!DX1182*$CX1182,IntermediateCalcs!DX1182))</f>
        <v/>
      </c>
      <c r="DZ1182" s="250" t="str">
        <f>IF(DataGoesHere!$B1182="","",($CZ1182-DY1182))</f>
        <v/>
      </c>
      <c r="EA1182" s="250" t="str">
        <f>IF(DataGoesHere!$B1182="","",ABS($CZ1182-DY1182))</f>
        <v/>
      </c>
      <c r="EB1182" s="250" t="str">
        <f>IF(DataGoesHere!$B1182="","",EA1182^2)</f>
        <v/>
      </c>
      <c r="EC1182" s="249" t="str">
        <f>IF(DataGoesHere!$B1182="","",EA1182/$CZ1182)</f>
        <v/>
      </c>
      <c r="ED1182" s="250" t="str">
        <f>IF(DataGoesHere!$B1182="","",SUM(DZ$2:DZ1182)/AVERAGE(EA:EA))</f>
        <v/>
      </c>
    </row>
    <row r="1183" spans="20:134" x14ac:dyDescent="0.2">
      <c r="T1183" s="240"/>
      <c r="U1183" s="86"/>
      <c r="V1183" s="86"/>
      <c r="W1183" s="86"/>
      <c r="X1183" s="86"/>
      <c r="Y1183" s="245" t="str">
        <f>IF(DataGoesHere!$B1183="","",(DataGoesHere!$B1183/SUM(DataGoesHere!$B1178:'DataGoesHere'!$B1189)))</f>
        <v/>
      </c>
      <c r="Z1183" s="86"/>
      <c r="AA1183" s="86"/>
      <c r="AB1183" s="86"/>
      <c r="AC1183" s="86"/>
      <c r="AD1183" s="86"/>
      <c r="AE1183" s="241"/>
      <c r="CV1183" s="310" t="str">
        <f>IF(DataGoesHere!B1183="","",DataGoesHere!A1183)</f>
        <v/>
      </c>
      <c r="CW1183" s="271">
        <f t="shared" ca="1" si="44"/>
        <v>6</v>
      </c>
      <c r="CX1183" s="272">
        <f t="shared" ca="1" si="45"/>
        <v>1.0779088099730167</v>
      </c>
      <c r="CY1183" s="266">
        <f>DataGoesHere!A1183</f>
        <v>1182</v>
      </c>
      <c r="CZ1183" s="19" t="str">
        <f>IF(DataGoesHere!B1183="","",DataGoesHere!B1183)</f>
        <v/>
      </c>
      <c r="DA1183" s="19" t="str">
        <f>IF(DataGoesHere!B1183="","",IF(AH$5="No",DataGoesHere!B1183,DataGoesHere!B1183-(AH$2*(DataGoesHere!A1183-1))))</f>
        <v/>
      </c>
      <c r="DB1183" s="19" t="str">
        <f>IF(DataGoesHere!B1183="","",IF(AO$9="No",DataGoesHere!B1183,DataGoesHere!B1183/CX1183))</f>
        <v/>
      </c>
      <c r="DC1183" s="19" t="str">
        <f>IF(DataGoesHere!B1183="","",IF(AO$9="No",DA1183,DA1183/CX1183))</f>
        <v/>
      </c>
      <c r="DD1183" s="293" t="str">
        <f>IF(CZ1183="",IF(COUNTIF(DD$2:DD1182,"Forecast")&lt;Output!E$43,"Forecast",""),"Actual")</f>
        <v/>
      </c>
      <c r="DF1183" s="19" t="str">
        <f>IF(DataGoesHere!B1182="",IF(DD1183="Forecast",(Output!$E$47*IntermediateCalcs!DH1182)+((1-Output!$E$47)*IntermediateCalcs!DF1182),""),(Output!$E$47*IntermediateCalcs!DB1182)+((1-Output!$E$47)*IntermediateCalcs!DF1182))</f>
        <v/>
      </c>
      <c r="DG1183" s="19" t="str">
        <f>IF(DataGoesHere!B1182="",IF(DD1183="Forecast",(Output!$G$47*(IntermediateCalcs!DF1183-IntermediateCalcs!DF1182))+((1-Output!$G$47)*IntermediateCalcs!DG1182),""),(Output!$G$47*(IntermediateCalcs!DF1183-IntermediateCalcs!DF1182))+((1-Output!$G$47)*IntermediateCalcs!DG1182))</f>
        <v/>
      </c>
      <c r="DH1183" s="19" t="str">
        <f>IF(DataGoesHere!B1182="",IF(DD1183="Forecast",DF1183+DG1183,""),DF1183+DG1183)</f>
        <v/>
      </c>
      <c r="DI1183" s="274" t="str">
        <f>IF(DH1183="","",IF(IntermediateCalcs!$AO$9="Yes",IntermediateCalcs!DH1183*$CX1183,IntermediateCalcs!DH1183))</f>
        <v/>
      </c>
      <c r="DJ1183" s="250" t="str">
        <f>IF(DataGoesHere!$B1183="","",($CZ1183-DI1183))</f>
        <v/>
      </c>
      <c r="DK1183" s="250" t="str">
        <f>IF(DataGoesHere!$B1183="","",ABS($CZ1183-DI1183))</f>
        <v/>
      </c>
      <c r="DL1183" s="250" t="str">
        <f>IF(DataGoesHere!$B1183="","",DK1183^2)</f>
        <v/>
      </c>
      <c r="DM1183" s="249" t="str">
        <f>IF(DataGoesHere!$B1183="","",DK1183/$CZ1183)</f>
        <v/>
      </c>
      <c r="DN1183" s="250" t="str">
        <f>IF(DataGoesHere!$B1183="","",SUM(DJ$2:DJ1183)/AVERAGE(DK:DK))</f>
        <v/>
      </c>
      <c r="DP1183" s="19" t="str">
        <f>IF(DataGoesHere!B1183="",IF($DD1183="Forecast",(Output!E$48*IntermediateCalcs!CY1183)+Output!G$48,""),(Output!E$48*IntermediateCalcs!CY1183)+Output!G$48)</f>
        <v/>
      </c>
      <c r="DQ1183" s="274" t="str">
        <f>IF(DP1183="","",IF(IntermediateCalcs!$AO$9="Yes",IntermediateCalcs!DP1183*$CX1183,IntermediateCalcs!DP1183))</f>
        <v/>
      </c>
      <c r="DR1183" s="250" t="str">
        <f>IF(DataGoesHere!$B1183="","",($CZ1183-DQ1183))</f>
        <v/>
      </c>
      <c r="DS1183" s="250" t="str">
        <f>IF(DataGoesHere!$B1183="","",ABS($CZ1183-DQ1183))</f>
        <v/>
      </c>
      <c r="DT1183" s="250" t="str">
        <f>IF(DataGoesHere!$B1183="","",DS1183^2)</f>
        <v/>
      </c>
      <c r="DU1183" s="249" t="str">
        <f>IF(DataGoesHere!$B1183="","",DS1183/$CZ1183)</f>
        <v/>
      </c>
      <c r="DV1183" s="250" t="str">
        <f>IF(DataGoesHere!$B1183="","",SUM(DR$2:DR1183)/AVERAGE(DS:DS))</f>
        <v/>
      </c>
      <c r="DX1183" s="19" t="str">
        <f>IF(DataGoesHere!$B1182="","",(DB1177*(Output!$O$49/Output!$P$49))+(IntermediateCalcs!DB1178*(Output!$M$49/Output!$P$49))+(IntermediateCalcs!DB1179*(Output!$K$49/Output!$P$49))+(DB1180*(Output!$I$49/Output!$P$49))+(IntermediateCalcs!DB1181*(Output!$G$49/Output!$P$49))+(IntermediateCalcs!DB1182*(Output!$E$49/Output!$P$49)))</f>
        <v/>
      </c>
      <c r="DY1183" s="274" t="str">
        <f>IF(DX1183="","",IF(IntermediateCalcs!$AO$9="Yes",IntermediateCalcs!DX1183*$CX1183,IntermediateCalcs!DX1183))</f>
        <v/>
      </c>
      <c r="DZ1183" s="250" t="str">
        <f>IF(DataGoesHere!$B1183="","",($CZ1183-DY1183))</f>
        <v/>
      </c>
      <c r="EA1183" s="250" t="str">
        <f>IF(DataGoesHere!$B1183="","",ABS($CZ1183-DY1183))</f>
        <v/>
      </c>
      <c r="EB1183" s="250" t="str">
        <f>IF(DataGoesHere!$B1183="","",EA1183^2)</f>
        <v/>
      </c>
      <c r="EC1183" s="249" t="str">
        <f>IF(DataGoesHere!$B1183="","",EA1183/$CZ1183)</f>
        <v/>
      </c>
      <c r="ED1183" s="250" t="str">
        <f>IF(DataGoesHere!$B1183="","",SUM(DZ$2:DZ1183)/AVERAGE(EA:EA))</f>
        <v/>
      </c>
    </row>
    <row r="1184" spans="20:134" x14ac:dyDescent="0.2">
      <c r="T1184" s="240"/>
      <c r="U1184" s="86"/>
      <c r="V1184" s="86"/>
      <c r="W1184" s="86"/>
      <c r="X1184" s="86"/>
      <c r="Y1184" s="86"/>
      <c r="Z1184" s="245" t="str">
        <f>IF(DataGoesHere!$B1184="","",(DataGoesHere!$B1184/SUM(DataGoesHere!$B1178:'DataGoesHere'!$B1189)))</f>
        <v/>
      </c>
      <c r="AA1184" s="86"/>
      <c r="AB1184" s="86"/>
      <c r="AC1184" s="86"/>
      <c r="AD1184" s="86"/>
      <c r="AE1184" s="241"/>
      <c r="CV1184" s="310" t="str">
        <f>IF(DataGoesHere!B1184="","",DataGoesHere!A1184)</f>
        <v/>
      </c>
      <c r="CW1184" s="271">
        <f t="shared" ca="1" si="44"/>
        <v>7</v>
      </c>
      <c r="CX1184" s="272">
        <f t="shared" ca="1" si="45"/>
        <v>1.0265458156689093</v>
      </c>
      <c r="CY1184" s="266">
        <f>DataGoesHere!A1184</f>
        <v>1183</v>
      </c>
      <c r="CZ1184" s="19" t="str">
        <f>IF(DataGoesHere!B1184="","",DataGoesHere!B1184)</f>
        <v/>
      </c>
      <c r="DA1184" s="19" t="str">
        <f>IF(DataGoesHere!B1184="","",IF(AH$5="No",DataGoesHere!B1184,DataGoesHere!B1184-(AH$2*(DataGoesHere!A1184-1))))</f>
        <v/>
      </c>
      <c r="DB1184" s="19" t="str">
        <f>IF(DataGoesHere!B1184="","",IF(AO$9="No",DataGoesHere!B1184,DataGoesHere!B1184/CX1184))</f>
        <v/>
      </c>
      <c r="DC1184" s="19" t="str">
        <f>IF(DataGoesHere!B1184="","",IF(AO$9="No",DA1184,DA1184/CX1184))</f>
        <v/>
      </c>
      <c r="DD1184" s="293" t="str">
        <f>IF(CZ1184="",IF(COUNTIF(DD$2:DD1183,"Forecast")&lt;Output!E$43,"Forecast",""),"Actual")</f>
        <v/>
      </c>
      <c r="DF1184" s="19" t="str">
        <f>IF(DataGoesHere!B1183="",IF(DD1184="Forecast",(Output!$E$47*IntermediateCalcs!DH1183)+((1-Output!$E$47)*IntermediateCalcs!DF1183),""),(Output!$E$47*IntermediateCalcs!DB1183)+((1-Output!$E$47)*IntermediateCalcs!DF1183))</f>
        <v/>
      </c>
      <c r="DG1184" s="19" t="str">
        <f>IF(DataGoesHere!B1183="",IF(DD1184="Forecast",(Output!$G$47*(IntermediateCalcs!DF1184-IntermediateCalcs!DF1183))+((1-Output!$G$47)*IntermediateCalcs!DG1183),""),(Output!$G$47*(IntermediateCalcs!DF1184-IntermediateCalcs!DF1183))+((1-Output!$G$47)*IntermediateCalcs!DG1183))</f>
        <v/>
      </c>
      <c r="DH1184" s="19" t="str">
        <f>IF(DataGoesHere!B1183="",IF(DD1184="Forecast",DF1184+DG1184,""),DF1184+DG1184)</f>
        <v/>
      </c>
      <c r="DI1184" s="274" t="str">
        <f>IF(DH1184="","",IF(IntermediateCalcs!$AO$9="Yes",IntermediateCalcs!DH1184*$CX1184,IntermediateCalcs!DH1184))</f>
        <v/>
      </c>
      <c r="DJ1184" s="250" t="str">
        <f>IF(DataGoesHere!$B1184="","",($CZ1184-DI1184))</f>
        <v/>
      </c>
      <c r="DK1184" s="250" t="str">
        <f>IF(DataGoesHere!$B1184="","",ABS($CZ1184-DI1184))</f>
        <v/>
      </c>
      <c r="DL1184" s="250" t="str">
        <f>IF(DataGoesHere!$B1184="","",DK1184^2)</f>
        <v/>
      </c>
      <c r="DM1184" s="249" t="str">
        <f>IF(DataGoesHere!$B1184="","",DK1184/$CZ1184)</f>
        <v/>
      </c>
      <c r="DN1184" s="250" t="str">
        <f>IF(DataGoesHere!$B1184="","",SUM(DJ$2:DJ1184)/AVERAGE(DK:DK))</f>
        <v/>
      </c>
      <c r="DP1184" s="19" t="str">
        <f>IF(DataGoesHere!B1184="",IF($DD1184="Forecast",(Output!E$48*IntermediateCalcs!CY1184)+Output!G$48,""),(Output!E$48*IntermediateCalcs!CY1184)+Output!G$48)</f>
        <v/>
      </c>
      <c r="DQ1184" s="274" t="str">
        <f>IF(DP1184="","",IF(IntermediateCalcs!$AO$9="Yes",IntermediateCalcs!DP1184*$CX1184,IntermediateCalcs!DP1184))</f>
        <v/>
      </c>
      <c r="DR1184" s="250" t="str">
        <f>IF(DataGoesHere!$B1184="","",($CZ1184-DQ1184))</f>
        <v/>
      </c>
      <c r="DS1184" s="250" t="str">
        <f>IF(DataGoesHere!$B1184="","",ABS($CZ1184-DQ1184))</f>
        <v/>
      </c>
      <c r="DT1184" s="250" t="str">
        <f>IF(DataGoesHere!$B1184="","",DS1184^2)</f>
        <v/>
      </c>
      <c r="DU1184" s="249" t="str">
        <f>IF(DataGoesHere!$B1184="","",DS1184/$CZ1184)</f>
        <v/>
      </c>
      <c r="DV1184" s="250" t="str">
        <f>IF(DataGoesHere!$B1184="","",SUM(DR$2:DR1184)/AVERAGE(DS:DS))</f>
        <v/>
      </c>
      <c r="DX1184" s="19" t="str">
        <f>IF(DataGoesHere!$B1183="","",(DB1178*(Output!$O$49/Output!$P$49))+(IntermediateCalcs!DB1179*(Output!$M$49/Output!$P$49))+(IntermediateCalcs!DB1180*(Output!$K$49/Output!$P$49))+(DB1181*(Output!$I$49/Output!$P$49))+(IntermediateCalcs!DB1182*(Output!$G$49/Output!$P$49))+(IntermediateCalcs!DB1183*(Output!$E$49/Output!$P$49)))</f>
        <v/>
      </c>
      <c r="DY1184" s="274" t="str">
        <f>IF(DX1184="","",IF(IntermediateCalcs!$AO$9="Yes",IntermediateCalcs!DX1184*$CX1184,IntermediateCalcs!DX1184))</f>
        <v/>
      </c>
      <c r="DZ1184" s="250" t="str">
        <f>IF(DataGoesHere!$B1184="","",($CZ1184-DY1184))</f>
        <v/>
      </c>
      <c r="EA1184" s="250" t="str">
        <f>IF(DataGoesHere!$B1184="","",ABS($CZ1184-DY1184))</f>
        <v/>
      </c>
      <c r="EB1184" s="250" t="str">
        <f>IF(DataGoesHere!$B1184="","",EA1184^2)</f>
        <v/>
      </c>
      <c r="EC1184" s="249" t="str">
        <f>IF(DataGoesHere!$B1184="","",EA1184/$CZ1184)</f>
        <v/>
      </c>
      <c r="ED1184" s="250" t="str">
        <f>IF(DataGoesHere!$B1184="","",SUM(DZ$2:DZ1184)/AVERAGE(EA:EA))</f>
        <v/>
      </c>
    </row>
    <row r="1185" spans="20:134" x14ac:dyDescent="0.2">
      <c r="T1185" s="240"/>
      <c r="U1185" s="86"/>
      <c r="V1185" s="86"/>
      <c r="W1185" s="86"/>
      <c r="X1185" s="86"/>
      <c r="Y1185" s="86"/>
      <c r="Z1185" s="86"/>
      <c r="AA1185" s="245" t="str">
        <f>IF(DataGoesHere!$B1185="","",(DataGoesHere!$B1185/SUM(DataGoesHere!$B1178:'DataGoesHere'!$B1189)))</f>
        <v/>
      </c>
      <c r="AB1185" s="86"/>
      <c r="AC1185" s="86"/>
      <c r="AD1185" s="86"/>
      <c r="AE1185" s="241"/>
      <c r="CV1185" s="310" t="str">
        <f>IF(DataGoesHere!B1185="","",DataGoesHere!A1185)</f>
        <v/>
      </c>
      <c r="CW1185" s="271">
        <f t="shared" ca="1" si="44"/>
        <v>8</v>
      </c>
      <c r="CX1185" s="272">
        <f t="shared" ca="1" si="45"/>
        <v>1.0207492390681214</v>
      </c>
      <c r="CY1185" s="266">
        <f>DataGoesHere!A1185</f>
        <v>1184</v>
      </c>
      <c r="CZ1185" s="19" t="str">
        <f>IF(DataGoesHere!B1185="","",DataGoesHere!B1185)</f>
        <v/>
      </c>
      <c r="DA1185" s="19" t="str">
        <f>IF(DataGoesHere!B1185="","",IF(AH$5="No",DataGoesHere!B1185,DataGoesHere!B1185-(AH$2*(DataGoesHere!A1185-1))))</f>
        <v/>
      </c>
      <c r="DB1185" s="19" t="str">
        <f>IF(DataGoesHere!B1185="","",IF(AO$9="No",DataGoesHere!B1185,DataGoesHere!B1185/CX1185))</f>
        <v/>
      </c>
      <c r="DC1185" s="19" t="str">
        <f>IF(DataGoesHere!B1185="","",IF(AO$9="No",DA1185,DA1185/CX1185))</f>
        <v/>
      </c>
      <c r="DD1185" s="293" t="str">
        <f>IF(CZ1185="",IF(COUNTIF(DD$2:DD1184,"Forecast")&lt;Output!E$43,"Forecast",""),"Actual")</f>
        <v/>
      </c>
      <c r="DF1185" s="19" t="str">
        <f>IF(DataGoesHere!B1184="",IF(DD1185="Forecast",(Output!$E$47*IntermediateCalcs!DH1184)+((1-Output!$E$47)*IntermediateCalcs!DF1184),""),(Output!$E$47*IntermediateCalcs!DB1184)+((1-Output!$E$47)*IntermediateCalcs!DF1184))</f>
        <v/>
      </c>
      <c r="DG1185" s="19" t="str">
        <f>IF(DataGoesHere!B1184="",IF(DD1185="Forecast",(Output!$G$47*(IntermediateCalcs!DF1185-IntermediateCalcs!DF1184))+((1-Output!$G$47)*IntermediateCalcs!DG1184),""),(Output!$G$47*(IntermediateCalcs!DF1185-IntermediateCalcs!DF1184))+((1-Output!$G$47)*IntermediateCalcs!DG1184))</f>
        <v/>
      </c>
      <c r="DH1185" s="19" t="str">
        <f>IF(DataGoesHere!B1184="",IF(DD1185="Forecast",DF1185+DG1185,""),DF1185+DG1185)</f>
        <v/>
      </c>
      <c r="DI1185" s="274" t="str">
        <f>IF(DH1185="","",IF(IntermediateCalcs!$AO$9="Yes",IntermediateCalcs!DH1185*$CX1185,IntermediateCalcs!DH1185))</f>
        <v/>
      </c>
      <c r="DJ1185" s="250" t="str">
        <f>IF(DataGoesHere!$B1185="","",($CZ1185-DI1185))</f>
        <v/>
      </c>
      <c r="DK1185" s="250" t="str">
        <f>IF(DataGoesHere!$B1185="","",ABS($CZ1185-DI1185))</f>
        <v/>
      </c>
      <c r="DL1185" s="250" t="str">
        <f>IF(DataGoesHere!$B1185="","",DK1185^2)</f>
        <v/>
      </c>
      <c r="DM1185" s="249" t="str">
        <f>IF(DataGoesHere!$B1185="","",DK1185/$CZ1185)</f>
        <v/>
      </c>
      <c r="DN1185" s="250" t="str">
        <f>IF(DataGoesHere!$B1185="","",SUM(DJ$2:DJ1185)/AVERAGE(DK:DK))</f>
        <v/>
      </c>
      <c r="DP1185" s="19" t="str">
        <f>IF(DataGoesHere!B1185="",IF($DD1185="Forecast",(Output!E$48*IntermediateCalcs!CY1185)+Output!G$48,""),(Output!E$48*IntermediateCalcs!CY1185)+Output!G$48)</f>
        <v/>
      </c>
      <c r="DQ1185" s="274" t="str">
        <f>IF(DP1185="","",IF(IntermediateCalcs!$AO$9="Yes",IntermediateCalcs!DP1185*$CX1185,IntermediateCalcs!DP1185))</f>
        <v/>
      </c>
      <c r="DR1185" s="250" t="str">
        <f>IF(DataGoesHere!$B1185="","",($CZ1185-DQ1185))</f>
        <v/>
      </c>
      <c r="DS1185" s="250" t="str">
        <f>IF(DataGoesHere!$B1185="","",ABS($CZ1185-DQ1185))</f>
        <v/>
      </c>
      <c r="DT1185" s="250" t="str">
        <f>IF(DataGoesHere!$B1185="","",DS1185^2)</f>
        <v/>
      </c>
      <c r="DU1185" s="249" t="str">
        <f>IF(DataGoesHere!$B1185="","",DS1185/$CZ1185)</f>
        <v/>
      </c>
      <c r="DV1185" s="250" t="str">
        <f>IF(DataGoesHere!$B1185="","",SUM(DR$2:DR1185)/AVERAGE(DS:DS))</f>
        <v/>
      </c>
      <c r="DX1185" s="19" t="str">
        <f>IF(DataGoesHere!$B1184="","",(DB1179*(Output!$O$49/Output!$P$49))+(IntermediateCalcs!DB1180*(Output!$M$49/Output!$P$49))+(IntermediateCalcs!DB1181*(Output!$K$49/Output!$P$49))+(DB1182*(Output!$I$49/Output!$P$49))+(IntermediateCalcs!DB1183*(Output!$G$49/Output!$P$49))+(IntermediateCalcs!DB1184*(Output!$E$49/Output!$P$49)))</f>
        <v/>
      </c>
      <c r="DY1185" s="274" t="str">
        <f>IF(DX1185="","",IF(IntermediateCalcs!$AO$9="Yes",IntermediateCalcs!DX1185*$CX1185,IntermediateCalcs!DX1185))</f>
        <v/>
      </c>
      <c r="DZ1185" s="250" t="str">
        <f>IF(DataGoesHere!$B1185="","",($CZ1185-DY1185))</f>
        <v/>
      </c>
      <c r="EA1185" s="250" t="str">
        <f>IF(DataGoesHere!$B1185="","",ABS($CZ1185-DY1185))</f>
        <v/>
      </c>
      <c r="EB1185" s="250" t="str">
        <f>IF(DataGoesHere!$B1185="","",EA1185^2)</f>
        <v/>
      </c>
      <c r="EC1185" s="249" t="str">
        <f>IF(DataGoesHere!$B1185="","",EA1185/$CZ1185)</f>
        <v/>
      </c>
      <c r="ED1185" s="250" t="str">
        <f>IF(DataGoesHere!$B1185="","",SUM(DZ$2:DZ1185)/AVERAGE(EA:EA))</f>
        <v/>
      </c>
    </row>
    <row r="1186" spans="20:134" x14ac:dyDescent="0.2">
      <c r="T1186" s="240"/>
      <c r="U1186" s="86"/>
      <c r="V1186" s="86"/>
      <c r="W1186" s="86"/>
      <c r="X1186" s="86"/>
      <c r="Y1186" s="86"/>
      <c r="Z1186" s="86"/>
      <c r="AA1186" s="86"/>
      <c r="AB1186" s="245" t="str">
        <f>IF(DataGoesHere!$B1186="","",(DataGoesHere!$B1186/SUM(DataGoesHere!$B1178:'DataGoesHere'!$B1189)))</f>
        <v/>
      </c>
      <c r="AC1186" s="86"/>
      <c r="AD1186" s="86"/>
      <c r="AE1186" s="241"/>
      <c r="CV1186" s="310" t="str">
        <f>IF(DataGoesHere!B1186="","",DataGoesHere!A1186)</f>
        <v/>
      </c>
      <c r="CW1186" s="271">
        <f t="shared" ca="1" si="44"/>
        <v>9</v>
      </c>
      <c r="CX1186" s="272">
        <f t="shared" ca="1" si="45"/>
        <v>1.0625330005567626</v>
      </c>
      <c r="CY1186" s="266">
        <f>DataGoesHere!A1186</f>
        <v>1185</v>
      </c>
      <c r="CZ1186" s="19" t="str">
        <f>IF(DataGoesHere!B1186="","",DataGoesHere!B1186)</f>
        <v/>
      </c>
      <c r="DA1186" s="19" t="str">
        <f>IF(DataGoesHere!B1186="","",IF(AH$5="No",DataGoesHere!B1186,DataGoesHere!B1186-(AH$2*(DataGoesHere!A1186-1))))</f>
        <v/>
      </c>
      <c r="DB1186" s="19" t="str">
        <f>IF(DataGoesHere!B1186="","",IF(AO$9="No",DataGoesHere!B1186,DataGoesHere!B1186/CX1186))</f>
        <v/>
      </c>
      <c r="DC1186" s="19" t="str">
        <f>IF(DataGoesHere!B1186="","",IF(AO$9="No",DA1186,DA1186/CX1186))</f>
        <v/>
      </c>
      <c r="DD1186" s="293" t="str">
        <f>IF(CZ1186="",IF(COUNTIF(DD$2:DD1185,"Forecast")&lt;Output!E$43,"Forecast",""),"Actual")</f>
        <v/>
      </c>
      <c r="DF1186" s="19" t="str">
        <f>IF(DataGoesHere!B1185="",IF(DD1186="Forecast",(Output!$E$47*IntermediateCalcs!DH1185)+((1-Output!$E$47)*IntermediateCalcs!DF1185),""),(Output!$E$47*IntermediateCalcs!DB1185)+((1-Output!$E$47)*IntermediateCalcs!DF1185))</f>
        <v/>
      </c>
      <c r="DG1186" s="19" t="str">
        <f>IF(DataGoesHere!B1185="",IF(DD1186="Forecast",(Output!$G$47*(IntermediateCalcs!DF1186-IntermediateCalcs!DF1185))+((1-Output!$G$47)*IntermediateCalcs!DG1185),""),(Output!$G$47*(IntermediateCalcs!DF1186-IntermediateCalcs!DF1185))+((1-Output!$G$47)*IntermediateCalcs!DG1185))</f>
        <v/>
      </c>
      <c r="DH1186" s="19" t="str">
        <f>IF(DataGoesHere!B1185="",IF(DD1186="Forecast",DF1186+DG1186,""),DF1186+DG1186)</f>
        <v/>
      </c>
      <c r="DI1186" s="274" t="str">
        <f>IF(DH1186="","",IF(IntermediateCalcs!$AO$9="Yes",IntermediateCalcs!DH1186*$CX1186,IntermediateCalcs!DH1186))</f>
        <v/>
      </c>
      <c r="DJ1186" s="250" t="str">
        <f>IF(DataGoesHere!$B1186="","",($CZ1186-DI1186))</f>
        <v/>
      </c>
      <c r="DK1186" s="250" t="str">
        <f>IF(DataGoesHere!$B1186="","",ABS($CZ1186-DI1186))</f>
        <v/>
      </c>
      <c r="DL1186" s="250" t="str">
        <f>IF(DataGoesHere!$B1186="","",DK1186^2)</f>
        <v/>
      </c>
      <c r="DM1186" s="249" t="str">
        <f>IF(DataGoesHere!$B1186="","",DK1186/$CZ1186)</f>
        <v/>
      </c>
      <c r="DN1186" s="250" t="str">
        <f>IF(DataGoesHere!$B1186="","",SUM(DJ$2:DJ1186)/AVERAGE(DK:DK))</f>
        <v/>
      </c>
      <c r="DP1186" s="19" t="str">
        <f>IF(DataGoesHere!B1186="",IF($DD1186="Forecast",(Output!E$48*IntermediateCalcs!CY1186)+Output!G$48,""),(Output!E$48*IntermediateCalcs!CY1186)+Output!G$48)</f>
        <v/>
      </c>
      <c r="DQ1186" s="274" t="str">
        <f>IF(DP1186="","",IF(IntermediateCalcs!$AO$9="Yes",IntermediateCalcs!DP1186*$CX1186,IntermediateCalcs!DP1186))</f>
        <v/>
      </c>
      <c r="DR1186" s="250" t="str">
        <f>IF(DataGoesHere!$B1186="","",($CZ1186-DQ1186))</f>
        <v/>
      </c>
      <c r="DS1186" s="250" t="str">
        <f>IF(DataGoesHere!$B1186="","",ABS($CZ1186-DQ1186))</f>
        <v/>
      </c>
      <c r="DT1186" s="250" t="str">
        <f>IF(DataGoesHere!$B1186="","",DS1186^2)</f>
        <v/>
      </c>
      <c r="DU1186" s="249" t="str">
        <f>IF(DataGoesHere!$B1186="","",DS1186/$CZ1186)</f>
        <v/>
      </c>
      <c r="DV1186" s="250" t="str">
        <f>IF(DataGoesHere!$B1186="","",SUM(DR$2:DR1186)/AVERAGE(DS:DS))</f>
        <v/>
      </c>
      <c r="DX1186" s="19" t="str">
        <f>IF(DataGoesHere!$B1185="","",(DB1180*(Output!$O$49/Output!$P$49))+(IntermediateCalcs!DB1181*(Output!$M$49/Output!$P$49))+(IntermediateCalcs!DB1182*(Output!$K$49/Output!$P$49))+(DB1183*(Output!$I$49/Output!$P$49))+(IntermediateCalcs!DB1184*(Output!$G$49/Output!$P$49))+(IntermediateCalcs!DB1185*(Output!$E$49/Output!$P$49)))</f>
        <v/>
      </c>
      <c r="DY1186" s="274" t="str">
        <f>IF(DX1186="","",IF(IntermediateCalcs!$AO$9="Yes",IntermediateCalcs!DX1186*$CX1186,IntermediateCalcs!DX1186))</f>
        <v/>
      </c>
      <c r="DZ1186" s="250" t="str">
        <f>IF(DataGoesHere!$B1186="","",($CZ1186-DY1186))</f>
        <v/>
      </c>
      <c r="EA1186" s="250" t="str">
        <f>IF(DataGoesHere!$B1186="","",ABS($CZ1186-DY1186))</f>
        <v/>
      </c>
      <c r="EB1186" s="250" t="str">
        <f>IF(DataGoesHere!$B1186="","",EA1186^2)</f>
        <v/>
      </c>
      <c r="EC1186" s="249" t="str">
        <f>IF(DataGoesHere!$B1186="","",EA1186/$CZ1186)</f>
        <v/>
      </c>
      <c r="ED1186" s="250" t="str">
        <f>IF(DataGoesHere!$B1186="","",SUM(DZ$2:DZ1186)/AVERAGE(EA:EA))</f>
        <v/>
      </c>
    </row>
    <row r="1187" spans="20:134" x14ac:dyDescent="0.2">
      <c r="T1187" s="240"/>
      <c r="U1187" s="86"/>
      <c r="V1187" s="86"/>
      <c r="W1187" s="86"/>
      <c r="X1187" s="86"/>
      <c r="Y1187" s="86"/>
      <c r="Z1187" s="86"/>
      <c r="AA1187" s="86"/>
      <c r="AB1187" s="86"/>
      <c r="AC1187" s="245" t="str">
        <f>IF(DataGoesHere!$B1187="","",(DataGoesHere!$B1187/SUM(DataGoesHere!$B1178:'DataGoesHere'!$B1189)))</f>
        <v/>
      </c>
      <c r="AD1187" s="86"/>
      <c r="AE1187" s="241"/>
      <c r="CV1187" s="310" t="str">
        <f>IF(DataGoesHere!B1187="","",DataGoesHere!A1187)</f>
        <v/>
      </c>
      <c r="CW1187" s="271">
        <f t="shared" ca="1" si="44"/>
        <v>10</v>
      </c>
      <c r="CX1187" s="272">
        <f t="shared" ca="1" si="45"/>
        <v>0.92557634012077306</v>
      </c>
      <c r="CY1187" s="266">
        <f>DataGoesHere!A1187</f>
        <v>1186</v>
      </c>
      <c r="CZ1187" s="19" t="str">
        <f>IF(DataGoesHere!B1187="","",DataGoesHere!B1187)</f>
        <v/>
      </c>
      <c r="DA1187" s="19" t="str">
        <f>IF(DataGoesHere!B1187="","",IF(AH$5="No",DataGoesHere!B1187,DataGoesHere!B1187-(AH$2*(DataGoesHere!A1187-1))))</f>
        <v/>
      </c>
      <c r="DB1187" s="19" t="str">
        <f>IF(DataGoesHere!B1187="","",IF(AO$9="No",DataGoesHere!B1187,DataGoesHere!B1187/CX1187))</f>
        <v/>
      </c>
      <c r="DC1187" s="19" t="str">
        <f>IF(DataGoesHere!B1187="","",IF(AO$9="No",DA1187,DA1187/CX1187))</f>
        <v/>
      </c>
      <c r="DD1187" s="293" t="str">
        <f>IF(CZ1187="",IF(COUNTIF(DD$2:DD1186,"Forecast")&lt;Output!E$43,"Forecast",""),"Actual")</f>
        <v/>
      </c>
      <c r="DF1187" s="19" t="str">
        <f>IF(DataGoesHere!B1186="",IF(DD1187="Forecast",(Output!$E$47*IntermediateCalcs!DH1186)+((1-Output!$E$47)*IntermediateCalcs!DF1186),""),(Output!$E$47*IntermediateCalcs!DB1186)+((1-Output!$E$47)*IntermediateCalcs!DF1186))</f>
        <v/>
      </c>
      <c r="DG1187" s="19" t="str">
        <f>IF(DataGoesHere!B1186="",IF(DD1187="Forecast",(Output!$G$47*(IntermediateCalcs!DF1187-IntermediateCalcs!DF1186))+((1-Output!$G$47)*IntermediateCalcs!DG1186),""),(Output!$G$47*(IntermediateCalcs!DF1187-IntermediateCalcs!DF1186))+((1-Output!$G$47)*IntermediateCalcs!DG1186))</f>
        <v/>
      </c>
      <c r="DH1187" s="19" t="str">
        <f>IF(DataGoesHere!B1186="",IF(DD1187="Forecast",DF1187+DG1187,""),DF1187+DG1187)</f>
        <v/>
      </c>
      <c r="DI1187" s="274" t="str">
        <f>IF(DH1187="","",IF(IntermediateCalcs!$AO$9="Yes",IntermediateCalcs!DH1187*$CX1187,IntermediateCalcs!DH1187))</f>
        <v/>
      </c>
      <c r="DJ1187" s="250" t="str">
        <f>IF(DataGoesHere!$B1187="","",($CZ1187-DI1187))</f>
        <v/>
      </c>
      <c r="DK1187" s="250" t="str">
        <f>IF(DataGoesHere!$B1187="","",ABS($CZ1187-DI1187))</f>
        <v/>
      </c>
      <c r="DL1187" s="250" t="str">
        <f>IF(DataGoesHere!$B1187="","",DK1187^2)</f>
        <v/>
      </c>
      <c r="DM1187" s="249" t="str">
        <f>IF(DataGoesHere!$B1187="","",DK1187/$CZ1187)</f>
        <v/>
      </c>
      <c r="DN1187" s="250" t="str">
        <f>IF(DataGoesHere!$B1187="","",SUM(DJ$2:DJ1187)/AVERAGE(DK:DK))</f>
        <v/>
      </c>
      <c r="DP1187" s="19" t="str">
        <f>IF(DataGoesHere!B1187="",IF($DD1187="Forecast",(Output!E$48*IntermediateCalcs!CY1187)+Output!G$48,""),(Output!E$48*IntermediateCalcs!CY1187)+Output!G$48)</f>
        <v/>
      </c>
      <c r="DQ1187" s="274" t="str">
        <f>IF(DP1187="","",IF(IntermediateCalcs!$AO$9="Yes",IntermediateCalcs!DP1187*$CX1187,IntermediateCalcs!DP1187))</f>
        <v/>
      </c>
      <c r="DR1187" s="250" t="str">
        <f>IF(DataGoesHere!$B1187="","",($CZ1187-DQ1187))</f>
        <v/>
      </c>
      <c r="DS1187" s="250" t="str">
        <f>IF(DataGoesHere!$B1187="","",ABS($CZ1187-DQ1187))</f>
        <v/>
      </c>
      <c r="DT1187" s="250" t="str">
        <f>IF(DataGoesHere!$B1187="","",DS1187^2)</f>
        <v/>
      </c>
      <c r="DU1187" s="249" t="str">
        <f>IF(DataGoesHere!$B1187="","",DS1187/$CZ1187)</f>
        <v/>
      </c>
      <c r="DV1187" s="250" t="str">
        <f>IF(DataGoesHere!$B1187="","",SUM(DR$2:DR1187)/AVERAGE(DS:DS))</f>
        <v/>
      </c>
      <c r="DX1187" s="19" t="str">
        <f>IF(DataGoesHere!$B1186="","",(DB1181*(Output!$O$49/Output!$P$49))+(IntermediateCalcs!DB1182*(Output!$M$49/Output!$P$49))+(IntermediateCalcs!DB1183*(Output!$K$49/Output!$P$49))+(DB1184*(Output!$I$49/Output!$P$49))+(IntermediateCalcs!DB1185*(Output!$G$49/Output!$P$49))+(IntermediateCalcs!DB1186*(Output!$E$49/Output!$P$49)))</f>
        <v/>
      </c>
      <c r="DY1187" s="274" t="str">
        <f>IF(DX1187="","",IF(IntermediateCalcs!$AO$9="Yes",IntermediateCalcs!DX1187*$CX1187,IntermediateCalcs!DX1187))</f>
        <v/>
      </c>
      <c r="DZ1187" s="250" t="str">
        <f>IF(DataGoesHere!$B1187="","",($CZ1187-DY1187))</f>
        <v/>
      </c>
      <c r="EA1187" s="250" t="str">
        <f>IF(DataGoesHere!$B1187="","",ABS($CZ1187-DY1187))</f>
        <v/>
      </c>
      <c r="EB1187" s="250" t="str">
        <f>IF(DataGoesHere!$B1187="","",EA1187^2)</f>
        <v/>
      </c>
      <c r="EC1187" s="249" t="str">
        <f>IF(DataGoesHere!$B1187="","",EA1187/$CZ1187)</f>
        <v/>
      </c>
      <c r="ED1187" s="250" t="str">
        <f>IF(DataGoesHere!$B1187="","",SUM(DZ$2:DZ1187)/AVERAGE(EA:EA))</f>
        <v/>
      </c>
    </row>
    <row r="1188" spans="20:134" x14ac:dyDescent="0.2">
      <c r="T1188" s="240"/>
      <c r="U1188" s="86"/>
      <c r="V1188" s="86"/>
      <c r="W1188" s="86"/>
      <c r="X1188" s="86"/>
      <c r="Y1188" s="86"/>
      <c r="Z1188" s="86"/>
      <c r="AA1188" s="86"/>
      <c r="AB1188" s="86"/>
      <c r="AC1188" s="86"/>
      <c r="AD1188" s="245" t="str">
        <f>IF(DataGoesHere!$B1188="","",(DataGoesHere!$B1188/SUM(DataGoesHere!$B1178:'DataGoesHere'!$B1189)))</f>
        <v/>
      </c>
      <c r="AE1188" s="241"/>
      <c r="CV1188" s="310" t="str">
        <f>IF(DataGoesHere!B1188="","",DataGoesHere!A1188)</f>
        <v/>
      </c>
      <c r="CW1188" s="271">
        <f t="shared" ca="1" si="44"/>
        <v>11</v>
      </c>
      <c r="CX1188" s="272">
        <f t="shared" ca="1" si="45"/>
        <v>0.97463169608807265</v>
      </c>
      <c r="CY1188" s="266">
        <f>DataGoesHere!A1188</f>
        <v>1187</v>
      </c>
      <c r="CZ1188" s="19" t="str">
        <f>IF(DataGoesHere!B1188="","",DataGoesHere!B1188)</f>
        <v/>
      </c>
      <c r="DA1188" s="19" t="str">
        <f>IF(DataGoesHere!B1188="","",IF(AH$5="No",DataGoesHere!B1188,DataGoesHere!B1188-(AH$2*(DataGoesHere!A1188-1))))</f>
        <v/>
      </c>
      <c r="DB1188" s="19" t="str">
        <f>IF(DataGoesHere!B1188="","",IF(AO$9="No",DataGoesHere!B1188,DataGoesHere!B1188/CX1188))</f>
        <v/>
      </c>
      <c r="DC1188" s="19" t="str">
        <f>IF(DataGoesHere!B1188="","",IF(AO$9="No",DA1188,DA1188/CX1188))</f>
        <v/>
      </c>
      <c r="DD1188" s="293" t="str">
        <f>IF(CZ1188="",IF(COUNTIF(DD$2:DD1187,"Forecast")&lt;Output!E$43,"Forecast",""),"Actual")</f>
        <v/>
      </c>
      <c r="DF1188" s="19" t="str">
        <f>IF(DataGoesHere!B1187="",IF(DD1188="Forecast",(Output!$E$47*IntermediateCalcs!DH1187)+((1-Output!$E$47)*IntermediateCalcs!DF1187),""),(Output!$E$47*IntermediateCalcs!DB1187)+((1-Output!$E$47)*IntermediateCalcs!DF1187))</f>
        <v/>
      </c>
      <c r="DG1188" s="19" t="str">
        <f>IF(DataGoesHere!B1187="",IF(DD1188="Forecast",(Output!$G$47*(IntermediateCalcs!DF1188-IntermediateCalcs!DF1187))+((1-Output!$G$47)*IntermediateCalcs!DG1187),""),(Output!$G$47*(IntermediateCalcs!DF1188-IntermediateCalcs!DF1187))+((1-Output!$G$47)*IntermediateCalcs!DG1187))</f>
        <v/>
      </c>
      <c r="DH1188" s="19" t="str">
        <f>IF(DataGoesHere!B1187="",IF(DD1188="Forecast",DF1188+DG1188,""),DF1188+DG1188)</f>
        <v/>
      </c>
      <c r="DI1188" s="274" t="str">
        <f>IF(DH1188="","",IF(IntermediateCalcs!$AO$9="Yes",IntermediateCalcs!DH1188*$CX1188,IntermediateCalcs!DH1188))</f>
        <v/>
      </c>
      <c r="DJ1188" s="250" t="str">
        <f>IF(DataGoesHere!$B1188="","",($CZ1188-DI1188))</f>
        <v/>
      </c>
      <c r="DK1188" s="250" t="str">
        <f>IF(DataGoesHere!$B1188="","",ABS($CZ1188-DI1188))</f>
        <v/>
      </c>
      <c r="DL1188" s="250" t="str">
        <f>IF(DataGoesHere!$B1188="","",DK1188^2)</f>
        <v/>
      </c>
      <c r="DM1188" s="249" t="str">
        <f>IF(DataGoesHere!$B1188="","",DK1188/$CZ1188)</f>
        <v/>
      </c>
      <c r="DN1188" s="250" t="str">
        <f>IF(DataGoesHere!$B1188="","",SUM(DJ$2:DJ1188)/AVERAGE(DK:DK))</f>
        <v/>
      </c>
      <c r="DP1188" s="19" t="str">
        <f>IF(DataGoesHere!B1188="",IF($DD1188="Forecast",(Output!E$48*IntermediateCalcs!CY1188)+Output!G$48,""),(Output!E$48*IntermediateCalcs!CY1188)+Output!G$48)</f>
        <v/>
      </c>
      <c r="DQ1188" s="274" t="str">
        <f>IF(DP1188="","",IF(IntermediateCalcs!$AO$9="Yes",IntermediateCalcs!DP1188*$CX1188,IntermediateCalcs!DP1188))</f>
        <v/>
      </c>
      <c r="DR1188" s="250" t="str">
        <f>IF(DataGoesHere!$B1188="","",($CZ1188-DQ1188))</f>
        <v/>
      </c>
      <c r="DS1188" s="250" t="str">
        <f>IF(DataGoesHere!$B1188="","",ABS($CZ1188-DQ1188))</f>
        <v/>
      </c>
      <c r="DT1188" s="250" t="str">
        <f>IF(DataGoesHere!$B1188="","",DS1188^2)</f>
        <v/>
      </c>
      <c r="DU1188" s="249" t="str">
        <f>IF(DataGoesHere!$B1188="","",DS1188/$CZ1188)</f>
        <v/>
      </c>
      <c r="DV1188" s="250" t="str">
        <f>IF(DataGoesHere!$B1188="","",SUM(DR$2:DR1188)/AVERAGE(DS:DS))</f>
        <v/>
      </c>
      <c r="DX1188" s="19" t="str">
        <f>IF(DataGoesHere!$B1187="","",(DB1182*(Output!$O$49/Output!$P$49))+(IntermediateCalcs!DB1183*(Output!$M$49/Output!$P$49))+(IntermediateCalcs!DB1184*(Output!$K$49/Output!$P$49))+(DB1185*(Output!$I$49/Output!$P$49))+(IntermediateCalcs!DB1186*(Output!$G$49/Output!$P$49))+(IntermediateCalcs!DB1187*(Output!$E$49/Output!$P$49)))</f>
        <v/>
      </c>
      <c r="DY1188" s="274" t="str">
        <f>IF(DX1188="","",IF(IntermediateCalcs!$AO$9="Yes",IntermediateCalcs!DX1188*$CX1188,IntermediateCalcs!DX1188))</f>
        <v/>
      </c>
      <c r="DZ1188" s="250" t="str">
        <f>IF(DataGoesHere!$B1188="","",($CZ1188-DY1188))</f>
        <v/>
      </c>
      <c r="EA1188" s="250" t="str">
        <f>IF(DataGoesHere!$B1188="","",ABS($CZ1188-DY1188))</f>
        <v/>
      </c>
      <c r="EB1188" s="250" t="str">
        <f>IF(DataGoesHere!$B1188="","",EA1188^2)</f>
        <v/>
      </c>
      <c r="EC1188" s="249" t="str">
        <f>IF(DataGoesHere!$B1188="","",EA1188/$CZ1188)</f>
        <v/>
      </c>
      <c r="ED1188" s="250" t="str">
        <f>IF(DataGoesHere!$B1188="","",SUM(DZ$2:DZ1188)/AVERAGE(EA:EA))</f>
        <v/>
      </c>
    </row>
    <row r="1189" spans="20:134" x14ac:dyDescent="0.2">
      <c r="T1189" s="242"/>
      <c r="U1189" s="243"/>
      <c r="V1189" s="243"/>
      <c r="W1189" s="243"/>
      <c r="X1189" s="243"/>
      <c r="Y1189" s="243"/>
      <c r="Z1189" s="243"/>
      <c r="AA1189" s="243"/>
      <c r="AB1189" s="243"/>
      <c r="AC1189" s="243"/>
      <c r="AD1189" s="243"/>
      <c r="AE1189" s="246" t="str">
        <f>IF(DataGoesHere!$B1189="","",(DataGoesHere!$B1189/SUM(DataGoesHere!$B1178:'DataGoesHere'!$B1189)))</f>
        <v/>
      </c>
      <c r="CV1189" s="310" t="str">
        <f>IF(DataGoesHere!B1189="","",DataGoesHere!A1189)</f>
        <v/>
      </c>
      <c r="CW1189" s="271">
        <f t="shared" ca="1" si="44"/>
        <v>12</v>
      </c>
      <c r="CX1189" s="272">
        <f t="shared" ca="1" si="45"/>
        <v>1.0054005237672714</v>
      </c>
      <c r="CY1189" s="266">
        <f>DataGoesHere!A1189</f>
        <v>1188</v>
      </c>
      <c r="CZ1189" s="19" t="str">
        <f>IF(DataGoesHere!B1189="","",DataGoesHere!B1189)</f>
        <v/>
      </c>
      <c r="DA1189" s="19" t="str">
        <f>IF(DataGoesHere!B1189="","",IF(AH$5="No",DataGoesHere!B1189,DataGoesHere!B1189-(AH$2*(DataGoesHere!A1189-1))))</f>
        <v/>
      </c>
      <c r="DB1189" s="19" t="str">
        <f>IF(DataGoesHere!B1189="","",IF(AO$9="No",DataGoesHere!B1189,DataGoesHere!B1189/CX1189))</f>
        <v/>
      </c>
      <c r="DC1189" s="19" t="str">
        <f>IF(DataGoesHere!B1189="","",IF(AO$9="No",DA1189,DA1189/CX1189))</f>
        <v/>
      </c>
      <c r="DD1189" s="293" t="str">
        <f>IF(CZ1189="",IF(COUNTIF(DD$2:DD1188,"Forecast")&lt;Output!E$43,"Forecast",""),"Actual")</f>
        <v/>
      </c>
      <c r="DF1189" s="19" t="str">
        <f>IF(DataGoesHere!B1188="",IF(DD1189="Forecast",(Output!$E$47*IntermediateCalcs!DH1188)+((1-Output!$E$47)*IntermediateCalcs!DF1188),""),(Output!$E$47*IntermediateCalcs!DB1188)+((1-Output!$E$47)*IntermediateCalcs!DF1188))</f>
        <v/>
      </c>
      <c r="DG1189" s="19" t="str">
        <f>IF(DataGoesHere!B1188="",IF(DD1189="Forecast",(Output!$G$47*(IntermediateCalcs!DF1189-IntermediateCalcs!DF1188))+((1-Output!$G$47)*IntermediateCalcs!DG1188),""),(Output!$G$47*(IntermediateCalcs!DF1189-IntermediateCalcs!DF1188))+((1-Output!$G$47)*IntermediateCalcs!DG1188))</f>
        <v/>
      </c>
      <c r="DH1189" s="19" t="str">
        <f>IF(DataGoesHere!B1188="",IF(DD1189="Forecast",DF1189+DG1189,""),DF1189+DG1189)</f>
        <v/>
      </c>
      <c r="DI1189" s="274" t="str">
        <f>IF(DH1189="","",IF(IntermediateCalcs!$AO$9="Yes",IntermediateCalcs!DH1189*$CX1189,IntermediateCalcs!DH1189))</f>
        <v/>
      </c>
      <c r="DJ1189" s="250" t="str">
        <f>IF(DataGoesHere!$B1189="","",($CZ1189-DI1189))</f>
        <v/>
      </c>
      <c r="DK1189" s="250" t="str">
        <f>IF(DataGoesHere!$B1189="","",ABS($CZ1189-DI1189))</f>
        <v/>
      </c>
      <c r="DL1189" s="250" t="str">
        <f>IF(DataGoesHere!$B1189="","",DK1189^2)</f>
        <v/>
      </c>
      <c r="DM1189" s="249" t="str">
        <f>IF(DataGoesHere!$B1189="","",DK1189/$CZ1189)</f>
        <v/>
      </c>
      <c r="DN1189" s="250" t="str">
        <f>IF(DataGoesHere!$B1189="","",SUM(DJ$2:DJ1189)/AVERAGE(DK:DK))</f>
        <v/>
      </c>
      <c r="DP1189" s="19" t="str">
        <f>IF(DataGoesHere!B1189="",IF($DD1189="Forecast",(Output!E$48*IntermediateCalcs!CY1189)+Output!G$48,""),(Output!E$48*IntermediateCalcs!CY1189)+Output!G$48)</f>
        <v/>
      </c>
      <c r="DQ1189" s="274" t="str">
        <f>IF(DP1189="","",IF(IntermediateCalcs!$AO$9="Yes",IntermediateCalcs!DP1189*$CX1189,IntermediateCalcs!DP1189))</f>
        <v/>
      </c>
      <c r="DR1189" s="250" t="str">
        <f>IF(DataGoesHere!$B1189="","",($CZ1189-DQ1189))</f>
        <v/>
      </c>
      <c r="DS1189" s="250" t="str">
        <f>IF(DataGoesHere!$B1189="","",ABS($CZ1189-DQ1189))</f>
        <v/>
      </c>
      <c r="DT1189" s="250" t="str">
        <f>IF(DataGoesHere!$B1189="","",DS1189^2)</f>
        <v/>
      </c>
      <c r="DU1189" s="249" t="str">
        <f>IF(DataGoesHere!$B1189="","",DS1189/$CZ1189)</f>
        <v/>
      </c>
      <c r="DV1189" s="250" t="str">
        <f>IF(DataGoesHere!$B1189="","",SUM(DR$2:DR1189)/AVERAGE(DS:DS))</f>
        <v/>
      </c>
      <c r="DX1189" s="19" t="str">
        <f>IF(DataGoesHere!$B1188="","",(DB1183*(Output!$O$49/Output!$P$49))+(IntermediateCalcs!DB1184*(Output!$M$49/Output!$P$49))+(IntermediateCalcs!DB1185*(Output!$K$49/Output!$P$49))+(DB1186*(Output!$I$49/Output!$P$49))+(IntermediateCalcs!DB1187*(Output!$G$49/Output!$P$49))+(IntermediateCalcs!DB1188*(Output!$E$49/Output!$P$49)))</f>
        <v/>
      </c>
      <c r="DY1189" s="274" t="str">
        <f>IF(DX1189="","",IF(IntermediateCalcs!$AO$9="Yes",IntermediateCalcs!DX1189*$CX1189,IntermediateCalcs!DX1189))</f>
        <v/>
      </c>
      <c r="DZ1189" s="250" t="str">
        <f>IF(DataGoesHere!$B1189="","",($CZ1189-DY1189))</f>
        <v/>
      </c>
      <c r="EA1189" s="250" t="str">
        <f>IF(DataGoesHere!$B1189="","",ABS($CZ1189-DY1189))</f>
        <v/>
      </c>
      <c r="EB1189" s="250" t="str">
        <f>IF(DataGoesHere!$B1189="","",EA1189^2)</f>
        <v/>
      </c>
      <c r="EC1189" s="249" t="str">
        <f>IF(DataGoesHere!$B1189="","",EA1189/$CZ1189)</f>
        <v/>
      </c>
      <c r="ED1189" s="250" t="str">
        <f>IF(DataGoesHere!$B1189="","",SUM(DZ$2:DZ1189)/AVERAGE(EA:EA))</f>
        <v/>
      </c>
    </row>
    <row r="1190" spans="20:134" x14ac:dyDescent="0.2">
      <c r="T1190" s="244" t="str">
        <f>IF(DataGoesHere!$B1190="","",(DataGoesHere!$B1190/SUM(DataGoesHere!$B1190:'DataGoesHere'!$B1201)))</f>
        <v/>
      </c>
      <c r="U1190" s="238"/>
      <c r="V1190" s="238"/>
      <c r="W1190" s="238"/>
      <c r="X1190" s="238"/>
      <c r="Y1190" s="238"/>
      <c r="Z1190" s="238"/>
      <c r="AA1190" s="238"/>
      <c r="AB1190" s="238"/>
      <c r="AC1190" s="238"/>
      <c r="AD1190" s="238"/>
      <c r="AE1190" s="239"/>
      <c r="CV1190" s="310" t="str">
        <f>IF(DataGoesHere!B1190="","",DataGoesHere!A1190)</f>
        <v/>
      </c>
      <c r="CW1190" s="271">
        <f t="shared" ca="1" si="44"/>
        <v>1</v>
      </c>
      <c r="CX1190" s="272">
        <f t="shared" ca="1" si="45"/>
        <v>1.3236179355303281</v>
      </c>
      <c r="CY1190" s="266">
        <f>DataGoesHere!A1190</f>
        <v>1189</v>
      </c>
      <c r="CZ1190" s="19" t="str">
        <f>IF(DataGoesHere!B1190="","",DataGoesHere!B1190)</f>
        <v/>
      </c>
      <c r="DA1190" s="19" t="str">
        <f>IF(DataGoesHere!B1190="","",IF(AH$5="No",DataGoesHere!B1190,DataGoesHere!B1190-(AH$2*(DataGoesHere!A1190-1))))</f>
        <v/>
      </c>
      <c r="DB1190" s="19" t="str">
        <f>IF(DataGoesHere!B1190="","",IF(AO$9="No",DataGoesHere!B1190,DataGoesHere!B1190/CX1190))</f>
        <v/>
      </c>
      <c r="DC1190" s="19" t="str">
        <f>IF(DataGoesHere!B1190="","",IF(AO$9="No",DA1190,DA1190/CX1190))</f>
        <v/>
      </c>
      <c r="DD1190" s="293" t="str">
        <f>IF(CZ1190="",IF(COUNTIF(DD$2:DD1189,"Forecast")&lt;Output!E$43,"Forecast",""),"Actual")</f>
        <v/>
      </c>
      <c r="DF1190" s="19" t="str">
        <f>IF(DataGoesHere!B1189="",IF(DD1190="Forecast",(Output!$E$47*IntermediateCalcs!DH1189)+((1-Output!$E$47)*IntermediateCalcs!DF1189),""),(Output!$E$47*IntermediateCalcs!DB1189)+((1-Output!$E$47)*IntermediateCalcs!DF1189))</f>
        <v/>
      </c>
      <c r="DG1190" s="19" t="str">
        <f>IF(DataGoesHere!B1189="",IF(DD1190="Forecast",(Output!$G$47*(IntermediateCalcs!DF1190-IntermediateCalcs!DF1189))+((1-Output!$G$47)*IntermediateCalcs!DG1189),""),(Output!$G$47*(IntermediateCalcs!DF1190-IntermediateCalcs!DF1189))+((1-Output!$G$47)*IntermediateCalcs!DG1189))</f>
        <v/>
      </c>
      <c r="DH1190" s="19" t="str">
        <f>IF(DataGoesHere!B1189="",IF(DD1190="Forecast",DF1190+DG1190,""),DF1190+DG1190)</f>
        <v/>
      </c>
      <c r="DI1190" s="274" t="str">
        <f>IF(DH1190="","",IF(IntermediateCalcs!$AO$9="Yes",IntermediateCalcs!DH1190*$CX1190,IntermediateCalcs!DH1190))</f>
        <v/>
      </c>
      <c r="DJ1190" s="250" t="str">
        <f>IF(DataGoesHere!$B1190="","",($CZ1190-DI1190))</f>
        <v/>
      </c>
      <c r="DK1190" s="250" t="str">
        <f>IF(DataGoesHere!$B1190="","",ABS($CZ1190-DI1190))</f>
        <v/>
      </c>
      <c r="DL1190" s="250" t="str">
        <f>IF(DataGoesHere!$B1190="","",DK1190^2)</f>
        <v/>
      </c>
      <c r="DM1190" s="249" t="str">
        <f>IF(DataGoesHere!$B1190="","",DK1190/$CZ1190)</f>
        <v/>
      </c>
      <c r="DN1190" s="250" t="str">
        <f>IF(DataGoesHere!$B1190="","",SUM(DJ$2:DJ1190)/AVERAGE(DK:DK))</f>
        <v/>
      </c>
      <c r="DP1190" s="19" t="str">
        <f>IF(DataGoesHere!B1190="",IF($DD1190="Forecast",(Output!E$48*IntermediateCalcs!CY1190)+Output!G$48,""),(Output!E$48*IntermediateCalcs!CY1190)+Output!G$48)</f>
        <v/>
      </c>
      <c r="DQ1190" s="274" t="str">
        <f>IF(DP1190="","",IF(IntermediateCalcs!$AO$9="Yes",IntermediateCalcs!DP1190*$CX1190,IntermediateCalcs!DP1190))</f>
        <v/>
      </c>
      <c r="DR1190" s="250" t="str">
        <f>IF(DataGoesHere!$B1190="","",($CZ1190-DQ1190))</f>
        <v/>
      </c>
      <c r="DS1190" s="250" t="str">
        <f>IF(DataGoesHere!$B1190="","",ABS($CZ1190-DQ1190))</f>
        <v/>
      </c>
      <c r="DT1190" s="250" t="str">
        <f>IF(DataGoesHere!$B1190="","",DS1190^2)</f>
        <v/>
      </c>
      <c r="DU1190" s="249" t="str">
        <f>IF(DataGoesHere!$B1190="","",DS1190/$CZ1190)</f>
        <v/>
      </c>
      <c r="DV1190" s="250" t="str">
        <f>IF(DataGoesHere!$B1190="","",SUM(DR$2:DR1190)/AVERAGE(DS:DS))</f>
        <v/>
      </c>
      <c r="DX1190" s="19" t="str">
        <f>IF(DataGoesHere!$B1189="","",(DB1184*(Output!$O$49/Output!$P$49))+(IntermediateCalcs!DB1185*(Output!$M$49/Output!$P$49))+(IntermediateCalcs!DB1186*(Output!$K$49/Output!$P$49))+(DB1187*(Output!$I$49/Output!$P$49))+(IntermediateCalcs!DB1188*(Output!$G$49/Output!$P$49))+(IntermediateCalcs!DB1189*(Output!$E$49/Output!$P$49)))</f>
        <v/>
      </c>
      <c r="DY1190" s="274" t="str">
        <f>IF(DX1190="","",IF(IntermediateCalcs!$AO$9="Yes",IntermediateCalcs!DX1190*$CX1190,IntermediateCalcs!DX1190))</f>
        <v/>
      </c>
      <c r="DZ1190" s="250" t="str">
        <f>IF(DataGoesHere!$B1190="","",($CZ1190-DY1190))</f>
        <v/>
      </c>
      <c r="EA1190" s="250" t="str">
        <f>IF(DataGoesHere!$B1190="","",ABS($CZ1190-DY1190))</f>
        <v/>
      </c>
      <c r="EB1190" s="250" t="str">
        <f>IF(DataGoesHere!$B1190="","",EA1190^2)</f>
        <v/>
      </c>
      <c r="EC1190" s="249" t="str">
        <f>IF(DataGoesHere!$B1190="","",EA1190/$CZ1190)</f>
        <v/>
      </c>
      <c r="ED1190" s="250" t="str">
        <f>IF(DataGoesHere!$B1190="","",SUM(DZ$2:DZ1190)/AVERAGE(EA:EA))</f>
        <v/>
      </c>
    </row>
    <row r="1191" spans="20:134" x14ac:dyDescent="0.2">
      <c r="T1191" s="240"/>
      <c r="U1191" s="245" t="str">
        <f>IF(DataGoesHere!$B1191="","",(DataGoesHere!$B1191/SUM(DataGoesHere!$B1191:'DataGoesHere'!$B1201)))</f>
        <v/>
      </c>
      <c r="V1191" s="86"/>
      <c r="W1191" s="86"/>
      <c r="X1191" s="86"/>
      <c r="Y1191" s="86"/>
      <c r="Z1191" s="86"/>
      <c r="AA1191" s="86"/>
      <c r="AB1191" s="86"/>
      <c r="AC1191" s="86"/>
      <c r="AD1191" s="86"/>
      <c r="AE1191" s="241"/>
      <c r="CV1191" s="310" t="str">
        <f>IF(DataGoesHere!B1191="","",DataGoesHere!A1191)</f>
        <v/>
      </c>
      <c r="CW1191" s="271">
        <f t="shared" ca="1" si="44"/>
        <v>2</v>
      </c>
      <c r="CX1191" s="272">
        <f t="shared" ca="1" si="45"/>
        <v>0.80574490527728204</v>
      </c>
      <c r="CY1191" s="266">
        <f>DataGoesHere!A1191</f>
        <v>1190</v>
      </c>
      <c r="CZ1191" s="19" t="str">
        <f>IF(DataGoesHere!B1191="","",DataGoesHere!B1191)</f>
        <v/>
      </c>
      <c r="DA1191" s="19" t="str">
        <f>IF(DataGoesHere!B1191="","",IF(AH$5="No",DataGoesHere!B1191,DataGoesHere!B1191-(AH$2*(DataGoesHere!A1191-1))))</f>
        <v/>
      </c>
      <c r="DB1191" s="19" t="str">
        <f>IF(DataGoesHere!B1191="","",IF(AO$9="No",DataGoesHere!B1191,DataGoesHere!B1191/CX1191))</f>
        <v/>
      </c>
      <c r="DC1191" s="19" t="str">
        <f>IF(DataGoesHere!B1191="","",IF(AO$9="No",DA1191,DA1191/CX1191))</f>
        <v/>
      </c>
      <c r="DD1191" s="293" t="str">
        <f>IF(CZ1191="",IF(COUNTIF(DD$2:DD1190,"Forecast")&lt;Output!E$43,"Forecast",""),"Actual")</f>
        <v/>
      </c>
      <c r="DF1191" s="19" t="str">
        <f>IF(DataGoesHere!B1190="",IF(DD1191="Forecast",(Output!$E$47*IntermediateCalcs!DH1190)+((1-Output!$E$47)*IntermediateCalcs!DF1190),""),(Output!$E$47*IntermediateCalcs!DB1190)+((1-Output!$E$47)*IntermediateCalcs!DF1190))</f>
        <v/>
      </c>
      <c r="DG1191" s="19" t="str">
        <f>IF(DataGoesHere!B1190="",IF(DD1191="Forecast",(Output!$G$47*(IntermediateCalcs!DF1191-IntermediateCalcs!DF1190))+((1-Output!$G$47)*IntermediateCalcs!DG1190),""),(Output!$G$47*(IntermediateCalcs!DF1191-IntermediateCalcs!DF1190))+((1-Output!$G$47)*IntermediateCalcs!DG1190))</f>
        <v/>
      </c>
      <c r="DH1191" s="19" t="str">
        <f>IF(DataGoesHere!B1190="",IF(DD1191="Forecast",DF1191+DG1191,""),DF1191+DG1191)</f>
        <v/>
      </c>
      <c r="DI1191" s="274" t="str">
        <f>IF(DH1191="","",IF(IntermediateCalcs!$AO$9="Yes",IntermediateCalcs!DH1191*$CX1191,IntermediateCalcs!DH1191))</f>
        <v/>
      </c>
      <c r="DJ1191" s="250" t="str">
        <f>IF(DataGoesHere!$B1191="","",($CZ1191-DI1191))</f>
        <v/>
      </c>
      <c r="DK1191" s="250" t="str">
        <f>IF(DataGoesHere!$B1191="","",ABS($CZ1191-DI1191))</f>
        <v/>
      </c>
      <c r="DL1191" s="250" t="str">
        <f>IF(DataGoesHere!$B1191="","",DK1191^2)</f>
        <v/>
      </c>
      <c r="DM1191" s="249" t="str">
        <f>IF(DataGoesHere!$B1191="","",DK1191/$CZ1191)</f>
        <v/>
      </c>
      <c r="DN1191" s="250" t="str">
        <f>IF(DataGoesHere!$B1191="","",SUM(DJ$2:DJ1191)/AVERAGE(DK:DK))</f>
        <v/>
      </c>
      <c r="DP1191" s="19" t="str">
        <f>IF(DataGoesHere!B1191="",IF($DD1191="Forecast",(Output!E$48*IntermediateCalcs!CY1191)+Output!G$48,""),(Output!E$48*IntermediateCalcs!CY1191)+Output!G$48)</f>
        <v/>
      </c>
      <c r="DQ1191" s="274" t="str">
        <f>IF(DP1191="","",IF(IntermediateCalcs!$AO$9="Yes",IntermediateCalcs!DP1191*$CX1191,IntermediateCalcs!DP1191))</f>
        <v/>
      </c>
      <c r="DR1191" s="250" t="str">
        <f>IF(DataGoesHere!$B1191="","",($CZ1191-DQ1191))</f>
        <v/>
      </c>
      <c r="DS1191" s="250" t="str">
        <f>IF(DataGoesHere!$B1191="","",ABS($CZ1191-DQ1191))</f>
        <v/>
      </c>
      <c r="DT1191" s="250" t="str">
        <f>IF(DataGoesHere!$B1191="","",DS1191^2)</f>
        <v/>
      </c>
      <c r="DU1191" s="249" t="str">
        <f>IF(DataGoesHere!$B1191="","",DS1191/$CZ1191)</f>
        <v/>
      </c>
      <c r="DV1191" s="250" t="str">
        <f>IF(DataGoesHere!$B1191="","",SUM(DR$2:DR1191)/AVERAGE(DS:DS))</f>
        <v/>
      </c>
      <c r="DX1191" s="19" t="str">
        <f>IF(DataGoesHere!$B1190="","",(DB1185*(Output!$O$49/Output!$P$49))+(IntermediateCalcs!DB1186*(Output!$M$49/Output!$P$49))+(IntermediateCalcs!DB1187*(Output!$K$49/Output!$P$49))+(DB1188*(Output!$I$49/Output!$P$49))+(IntermediateCalcs!DB1189*(Output!$G$49/Output!$P$49))+(IntermediateCalcs!DB1190*(Output!$E$49/Output!$P$49)))</f>
        <v/>
      </c>
      <c r="DY1191" s="274" t="str">
        <f>IF(DX1191="","",IF(IntermediateCalcs!$AO$9="Yes",IntermediateCalcs!DX1191*$CX1191,IntermediateCalcs!DX1191))</f>
        <v/>
      </c>
      <c r="DZ1191" s="250" t="str">
        <f>IF(DataGoesHere!$B1191="","",($CZ1191-DY1191))</f>
        <v/>
      </c>
      <c r="EA1191" s="250" t="str">
        <f>IF(DataGoesHere!$B1191="","",ABS($CZ1191-DY1191))</f>
        <v/>
      </c>
      <c r="EB1191" s="250" t="str">
        <f>IF(DataGoesHere!$B1191="","",EA1191^2)</f>
        <v/>
      </c>
      <c r="EC1191" s="249" t="str">
        <f>IF(DataGoesHere!$B1191="","",EA1191/$CZ1191)</f>
        <v/>
      </c>
      <c r="ED1191" s="250" t="str">
        <f>IF(DataGoesHere!$B1191="","",SUM(DZ$2:DZ1191)/AVERAGE(EA:EA))</f>
        <v/>
      </c>
    </row>
    <row r="1192" spans="20:134" x14ac:dyDescent="0.2">
      <c r="T1192" s="240"/>
      <c r="U1192" s="86"/>
      <c r="V1192" s="245" t="str">
        <f>IF(DataGoesHere!$B1192="","",(DataGoesHere!$B1192/SUM(DataGoesHere!$B1190:'DataGoesHere'!$B1201)))</f>
        <v/>
      </c>
      <c r="W1192" s="86"/>
      <c r="X1192" s="86"/>
      <c r="Y1192" s="86"/>
      <c r="Z1192" s="86"/>
      <c r="AA1192" s="86"/>
      <c r="AB1192" s="86"/>
      <c r="AC1192" s="86"/>
      <c r="AD1192" s="86"/>
      <c r="AE1192" s="241"/>
      <c r="CV1192" s="310" t="str">
        <f>IF(DataGoesHere!B1192="","",DataGoesHere!A1192)</f>
        <v/>
      </c>
      <c r="CW1192" s="271">
        <f t="shared" ca="1" si="44"/>
        <v>3</v>
      </c>
      <c r="CX1192" s="272">
        <f t="shared" ca="1" si="45"/>
        <v>0.79862940076451561</v>
      </c>
      <c r="CY1192" s="266">
        <f>DataGoesHere!A1192</f>
        <v>1191</v>
      </c>
      <c r="CZ1192" s="19" t="str">
        <f>IF(DataGoesHere!B1192="","",DataGoesHere!B1192)</f>
        <v/>
      </c>
      <c r="DA1192" s="19" t="str">
        <f>IF(DataGoesHere!B1192="","",IF(AH$5="No",DataGoesHere!B1192,DataGoesHere!B1192-(AH$2*(DataGoesHere!A1192-1))))</f>
        <v/>
      </c>
      <c r="DB1192" s="19" t="str">
        <f>IF(DataGoesHere!B1192="","",IF(AO$9="No",DataGoesHere!B1192,DataGoesHere!B1192/CX1192))</f>
        <v/>
      </c>
      <c r="DC1192" s="19" t="str">
        <f>IF(DataGoesHere!B1192="","",IF(AO$9="No",DA1192,DA1192/CX1192))</f>
        <v/>
      </c>
      <c r="DD1192" s="293" t="str">
        <f>IF(CZ1192="",IF(COUNTIF(DD$2:DD1191,"Forecast")&lt;Output!E$43,"Forecast",""),"Actual")</f>
        <v/>
      </c>
      <c r="DF1192" s="19" t="str">
        <f>IF(DataGoesHere!B1191="",IF(DD1192="Forecast",(Output!$E$47*IntermediateCalcs!DH1191)+((1-Output!$E$47)*IntermediateCalcs!DF1191),""),(Output!$E$47*IntermediateCalcs!DB1191)+((1-Output!$E$47)*IntermediateCalcs!DF1191))</f>
        <v/>
      </c>
      <c r="DG1192" s="19" t="str">
        <f>IF(DataGoesHere!B1191="",IF(DD1192="Forecast",(Output!$G$47*(IntermediateCalcs!DF1192-IntermediateCalcs!DF1191))+((1-Output!$G$47)*IntermediateCalcs!DG1191),""),(Output!$G$47*(IntermediateCalcs!DF1192-IntermediateCalcs!DF1191))+((1-Output!$G$47)*IntermediateCalcs!DG1191))</f>
        <v/>
      </c>
      <c r="DH1192" s="19" t="str">
        <f>IF(DataGoesHere!B1191="",IF(DD1192="Forecast",DF1192+DG1192,""),DF1192+DG1192)</f>
        <v/>
      </c>
      <c r="DI1192" s="274" t="str">
        <f>IF(DH1192="","",IF(IntermediateCalcs!$AO$9="Yes",IntermediateCalcs!DH1192*$CX1192,IntermediateCalcs!DH1192))</f>
        <v/>
      </c>
      <c r="DJ1192" s="250" t="str">
        <f>IF(DataGoesHere!$B1192="","",($CZ1192-DI1192))</f>
        <v/>
      </c>
      <c r="DK1192" s="250" t="str">
        <f>IF(DataGoesHere!$B1192="","",ABS($CZ1192-DI1192))</f>
        <v/>
      </c>
      <c r="DL1192" s="250" t="str">
        <f>IF(DataGoesHere!$B1192="","",DK1192^2)</f>
        <v/>
      </c>
      <c r="DM1192" s="249" t="str">
        <f>IF(DataGoesHere!$B1192="","",DK1192/$CZ1192)</f>
        <v/>
      </c>
      <c r="DN1192" s="250" t="str">
        <f>IF(DataGoesHere!$B1192="","",SUM(DJ$2:DJ1192)/AVERAGE(DK:DK))</f>
        <v/>
      </c>
      <c r="DP1192" s="19" t="str">
        <f>IF(DataGoesHere!B1192="",IF($DD1192="Forecast",(Output!E$48*IntermediateCalcs!CY1192)+Output!G$48,""),(Output!E$48*IntermediateCalcs!CY1192)+Output!G$48)</f>
        <v/>
      </c>
      <c r="DQ1192" s="274" t="str">
        <f>IF(DP1192="","",IF(IntermediateCalcs!$AO$9="Yes",IntermediateCalcs!DP1192*$CX1192,IntermediateCalcs!DP1192))</f>
        <v/>
      </c>
      <c r="DR1192" s="250" t="str">
        <f>IF(DataGoesHere!$B1192="","",($CZ1192-DQ1192))</f>
        <v/>
      </c>
      <c r="DS1192" s="250" t="str">
        <f>IF(DataGoesHere!$B1192="","",ABS($CZ1192-DQ1192))</f>
        <v/>
      </c>
      <c r="DT1192" s="250" t="str">
        <f>IF(DataGoesHere!$B1192="","",DS1192^2)</f>
        <v/>
      </c>
      <c r="DU1192" s="249" t="str">
        <f>IF(DataGoesHere!$B1192="","",DS1192/$CZ1192)</f>
        <v/>
      </c>
      <c r="DV1192" s="250" t="str">
        <f>IF(DataGoesHere!$B1192="","",SUM(DR$2:DR1192)/AVERAGE(DS:DS))</f>
        <v/>
      </c>
      <c r="DX1192" s="19" t="str">
        <f>IF(DataGoesHere!$B1191="","",(DB1186*(Output!$O$49/Output!$P$49))+(IntermediateCalcs!DB1187*(Output!$M$49/Output!$P$49))+(IntermediateCalcs!DB1188*(Output!$K$49/Output!$P$49))+(DB1189*(Output!$I$49/Output!$P$49))+(IntermediateCalcs!DB1190*(Output!$G$49/Output!$P$49))+(IntermediateCalcs!DB1191*(Output!$E$49/Output!$P$49)))</f>
        <v/>
      </c>
      <c r="DY1192" s="274" t="str">
        <f>IF(DX1192="","",IF(IntermediateCalcs!$AO$9="Yes",IntermediateCalcs!DX1192*$CX1192,IntermediateCalcs!DX1192))</f>
        <v/>
      </c>
      <c r="DZ1192" s="250" t="str">
        <f>IF(DataGoesHere!$B1192="","",($CZ1192-DY1192))</f>
        <v/>
      </c>
      <c r="EA1192" s="250" t="str">
        <f>IF(DataGoesHere!$B1192="","",ABS($CZ1192-DY1192))</f>
        <v/>
      </c>
      <c r="EB1192" s="250" t="str">
        <f>IF(DataGoesHere!$B1192="","",EA1192^2)</f>
        <v/>
      </c>
      <c r="EC1192" s="249" t="str">
        <f>IF(DataGoesHere!$B1192="","",EA1192/$CZ1192)</f>
        <v/>
      </c>
      <c r="ED1192" s="250" t="str">
        <f>IF(DataGoesHere!$B1192="","",SUM(DZ$2:DZ1192)/AVERAGE(EA:EA))</f>
        <v/>
      </c>
    </row>
    <row r="1193" spans="20:134" x14ac:dyDescent="0.2">
      <c r="T1193" s="240"/>
      <c r="U1193" s="86"/>
      <c r="V1193" s="86"/>
      <c r="W1193" s="245" t="str">
        <f>IF(DataGoesHere!$B1193="","",(DataGoesHere!$B1193/SUM(DataGoesHere!$B1190:'DataGoesHere'!$B1201)))</f>
        <v/>
      </c>
      <c r="X1193" s="86"/>
      <c r="Y1193" s="86"/>
      <c r="Z1193" s="86"/>
      <c r="AA1193" s="86"/>
      <c r="AB1193" s="86"/>
      <c r="AC1193" s="86"/>
      <c r="AD1193" s="86"/>
      <c r="AE1193" s="241"/>
      <c r="CV1193" s="310" t="str">
        <f>IF(DataGoesHere!B1193="","",DataGoesHere!A1193)</f>
        <v/>
      </c>
      <c r="CW1193" s="271">
        <f t="shared" ca="1" si="44"/>
        <v>4</v>
      </c>
      <c r="CX1193" s="272">
        <f t="shared" ca="1" si="45"/>
        <v>1.0149292433706087</v>
      </c>
      <c r="CY1193" s="266">
        <f>DataGoesHere!A1193</f>
        <v>1192</v>
      </c>
      <c r="CZ1193" s="19" t="str">
        <f>IF(DataGoesHere!B1193="","",DataGoesHere!B1193)</f>
        <v/>
      </c>
      <c r="DA1193" s="19" t="str">
        <f>IF(DataGoesHere!B1193="","",IF(AH$5="No",DataGoesHere!B1193,DataGoesHere!B1193-(AH$2*(DataGoesHere!A1193-1))))</f>
        <v/>
      </c>
      <c r="DB1193" s="19" t="str">
        <f>IF(DataGoesHere!B1193="","",IF(AO$9="No",DataGoesHere!B1193,DataGoesHere!B1193/CX1193))</f>
        <v/>
      </c>
      <c r="DC1193" s="19" t="str">
        <f>IF(DataGoesHere!B1193="","",IF(AO$9="No",DA1193,DA1193/CX1193))</f>
        <v/>
      </c>
      <c r="DD1193" s="293" t="str">
        <f>IF(CZ1193="",IF(COUNTIF(DD$2:DD1192,"Forecast")&lt;Output!E$43,"Forecast",""),"Actual")</f>
        <v/>
      </c>
      <c r="DF1193" s="19" t="str">
        <f>IF(DataGoesHere!B1192="",IF(DD1193="Forecast",(Output!$E$47*IntermediateCalcs!DH1192)+((1-Output!$E$47)*IntermediateCalcs!DF1192),""),(Output!$E$47*IntermediateCalcs!DB1192)+((1-Output!$E$47)*IntermediateCalcs!DF1192))</f>
        <v/>
      </c>
      <c r="DG1193" s="19" t="str">
        <f>IF(DataGoesHere!B1192="",IF(DD1193="Forecast",(Output!$G$47*(IntermediateCalcs!DF1193-IntermediateCalcs!DF1192))+((1-Output!$G$47)*IntermediateCalcs!DG1192),""),(Output!$G$47*(IntermediateCalcs!DF1193-IntermediateCalcs!DF1192))+((1-Output!$G$47)*IntermediateCalcs!DG1192))</f>
        <v/>
      </c>
      <c r="DH1193" s="19" t="str">
        <f>IF(DataGoesHere!B1192="",IF(DD1193="Forecast",DF1193+DG1193,""),DF1193+DG1193)</f>
        <v/>
      </c>
      <c r="DI1193" s="274" t="str">
        <f>IF(DH1193="","",IF(IntermediateCalcs!$AO$9="Yes",IntermediateCalcs!DH1193*$CX1193,IntermediateCalcs!DH1193))</f>
        <v/>
      </c>
      <c r="DJ1193" s="250" t="str">
        <f>IF(DataGoesHere!$B1193="","",($CZ1193-DI1193))</f>
        <v/>
      </c>
      <c r="DK1193" s="250" t="str">
        <f>IF(DataGoesHere!$B1193="","",ABS($CZ1193-DI1193))</f>
        <v/>
      </c>
      <c r="DL1193" s="250" t="str">
        <f>IF(DataGoesHere!$B1193="","",DK1193^2)</f>
        <v/>
      </c>
      <c r="DM1193" s="249" t="str">
        <f>IF(DataGoesHere!$B1193="","",DK1193/$CZ1193)</f>
        <v/>
      </c>
      <c r="DN1193" s="250" t="str">
        <f>IF(DataGoesHere!$B1193="","",SUM(DJ$2:DJ1193)/AVERAGE(DK:DK))</f>
        <v/>
      </c>
      <c r="DP1193" s="19" t="str">
        <f>IF(DataGoesHere!B1193="",IF($DD1193="Forecast",(Output!E$48*IntermediateCalcs!CY1193)+Output!G$48,""),(Output!E$48*IntermediateCalcs!CY1193)+Output!G$48)</f>
        <v/>
      </c>
      <c r="DQ1193" s="274" t="str">
        <f>IF(DP1193="","",IF(IntermediateCalcs!$AO$9="Yes",IntermediateCalcs!DP1193*$CX1193,IntermediateCalcs!DP1193))</f>
        <v/>
      </c>
      <c r="DR1193" s="250" t="str">
        <f>IF(DataGoesHere!$B1193="","",($CZ1193-DQ1193))</f>
        <v/>
      </c>
      <c r="DS1193" s="250" t="str">
        <f>IF(DataGoesHere!$B1193="","",ABS($CZ1193-DQ1193))</f>
        <v/>
      </c>
      <c r="DT1193" s="250" t="str">
        <f>IF(DataGoesHere!$B1193="","",DS1193^2)</f>
        <v/>
      </c>
      <c r="DU1193" s="249" t="str">
        <f>IF(DataGoesHere!$B1193="","",DS1193/$CZ1193)</f>
        <v/>
      </c>
      <c r="DV1193" s="250" t="str">
        <f>IF(DataGoesHere!$B1193="","",SUM(DR$2:DR1193)/AVERAGE(DS:DS))</f>
        <v/>
      </c>
      <c r="DX1193" s="19" t="str">
        <f>IF(DataGoesHere!$B1192="","",(DB1187*(Output!$O$49/Output!$P$49))+(IntermediateCalcs!DB1188*(Output!$M$49/Output!$P$49))+(IntermediateCalcs!DB1189*(Output!$K$49/Output!$P$49))+(DB1190*(Output!$I$49/Output!$P$49))+(IntermediateCalcs!DB1191*(Output!$G$49/Output!$P$49))+(IntermediateCalcs!DB1192*(Output!$E$49/Output!$P$49)))</f>
        <v/>
      </c>
      <c r="DY1193" s="274" t="str">
        <f>IF(DX1193="","",IF(IntermediateCalcs!$AO$9="Yes",IntermediateCalcs!DX1193*$CX1193,IntermediateCalcs!DX1193))</f>
        <v/>
      </c>
      <c r="DZ1193" s="250" t="str">
        <f>IF(DataGoesHere!$B1193="","",($CZ1193-DY1193))</f>
        <v/>
      </c>
      <c r="EA1193" s="250" t="str">
        <f>IF(DataGoesHere!$B1193="","",ABS($CZ1193-DY1193))</f>
        <v/>
      </c>
      <c r="EB1193" s="250" t="str">
        <f>IF(DataGoesHere!$B1193="","",EA1193^2)</f>
        <v/>
      </c>
      <c r="EC1193" s="249" t="str">
        <f>IF(DataGoesHere!$B1193="","",EA1193/$CZ1193)</f>
        <v/>
      </c>
      <c r="ED1193" s="250" t="str">
        <f>IF(DataGoesHere!$B1193="","",SUM(DZ$2:DZ1193)/AVERAGE(EA:EA))</f>
        <v/>
      </c>
    </row>
    <row r="1194" spans="20:134" x14ac:dyDescent="0.2">
      <c r="T1194" s="240"/>
      <c r="U1194" s="86"/>
      <c r="V1194" s="86"/>
      <c r="W1194" s="86"/>
      <c r="X1194" s="245" t="str">
        <f>IF(DataGoesHere!$B1194="","",(DataGoesHere!$B1194/SUM(DataGoesHere!$B1190:'DataGoesHere'!$B1201)))</f>
        <v/>
      </c>
      <c r="Y1194" s="86"/>
      <c r="Z1194" s="86"/>
      <c r="AA1194" s="86"/>
      <c r="AB1194" s="86"/>
      <c r="AC1194" s="86"/>
      <c r="AD1194" s="86"/>
      <c r="AE1194" s="241"/>
      <c r="CV1194" s="310" t="str">
        <f>IF(DataGoesHere!B1194="","",DataGoesHere!A1194)</f>
        <v/>
      </c>
      <c r="CW1194" s="271">
        <f t="shared" ca="1" si="44"/>
        <v>5</v>
      </c>
      <c r="CX1194" s="272">
        <f t="shared" ca="1" si="45"/>
        <v>0.97875414397996308</v>
      </c>
      <c r="CY1194" s="266">
        <f>DataGoesHere!A1194</f>
        <v>1193</v>
      </c>
      <c r="CZ1194" s="19" t="str">
        <f>IF(DataGoesHere!B1194="","",DataGoesHere!B1194)</f>
        <v/>
      </c>
      <c r="DA1194" s="19" t="str">
        <f>IF(DataGoesHere!B1194="","",IF(AH$5="No",DataGoesHere!B1194,DataGoesHere!B1194-(AH$2*(DataGoesHere!A1194-1))))</f>
        <v/>
      </c>
      <c r="DB1194" s="19" t="str">
        <f>IF(DataGoesHere!B1194="","",IF(AO$9="No",DataGoesHere!B1194,DataGoesHere!B1194/CX1194))</f>
        <v/>
      </c>
      <c r="DC1194" s="19" t="str">
        <f>IF(DataGoesHere!B1194="","",IF(AO$9="No",DA1194,DA1194/CX1194))</f>
        <v/>
      </c>
      <c r="DD1194" s="293" t="str">
        <f>IF(CZ1194="",IF(COUNTIF(DD$2:DD1193,"Forecast")&lt;Output!E$43,"Forecast",""),"Actual")</f>
        <v/>
      </c>
      <c r="DF1194" s="19" t="str">
        <f>IF(DataGoesHere!B1193="",IF(DD1194="Forecast",(Output!$E$47*IntermediateCalcs!DH1193)+((1-Output!$E$47)*IntermediateCalcs!DF1193),""),(Output!$E$47*IntermediateCalcs!DB1193)+((1-Output!$E$47)*IntermediateCalcs!DF1193))</f>
        <v/>
      </c>
      <c r="DG1194" s="19" t="str">
        <f>IF(DataGoesHere!B1193="",IF(DD1194="Forecast",(Output!$G$47*(IntermediateCalcs!DF1194-IntermediateCalcs!DF1193))+((1-Output!$G$47)*IntermediateCalcs!DG1193),""),(Output!$G$47*(IntermediateCalcs!DF1194-IntermediateCalcs!DF1193))+((1-Output!$G$47)*IntermediateCalcs!DG1193))</f>
        <v/>
      </c>
      <c r="DH1194" s="19" t="str">
        <f>IF(DataGoesHere!B1193="",IF(DD1194="Forecast",DF1194+DG1194,""),DF1194+DG1194)</f>
        <v/>
      </c>
      <c r="DI1194" s="274" t="str">
        <f>IF(DH1194="","",IF(IntermediateCalcs!$AO$9="Yes",IntermediateCalcs!DH1194*$CX1194,IntermediateCalcs!DH1194))</f>
        <v/>
      </c>
      <c r="DJ1194" s="250" t="str">
        <f>IF(DataGoesHere!$B1194="","",($CZ1194-DI1194))</f>
        <v/>
      </c>
      <c r="DK1194" s="250" t="str">
        <f>IF(DataGoesHere!$B1194="","",ABS($CZ1194-DI1194))</f>
        <v/>
      </c>
      <c r="DL1194" s="250" t="str">
        <f>IF(DataGoesHere!$B1194="","",DK1194^2)</f>
        <v/>
      </c>
      <c r="DM1194" s="249" t="str">
        <f>IF(DataGoesHere!$B1194="","",DK1194/$CZ1194)</f>
        <v/>
      </c>
      <c r="DN1194" s="250" t="str">
        <f>IF(DataGoesHere!$B1194="","",SUM(DJ$2:DJ1194)/AVERAGE(DK:DK))</f>
        <v/>
      </c>
      <c r="DP1194" s="19" t="str">
        <f>IF(DataGoesHere!B1194="",IF($DD1194="Forecast",(Output!E$48*IntermediateCalcs!CY1194)+Output!G$48,""),(Output!E$48*IntermediateCalcs!CY1194)+Output!G$48)</f>
        <v/>
      </c>
      <c r="DQ1194" s="274" t="str">
        <f>IF(DP1194="","",IF(IntermediateCalcs!$AO$9="Yes",IntermediateCalcs!DP1194*$CX1194,IntermediateCalcs!DP1194))</f>
        <v/>
      </c>
      <c r="DR1194" s="250" t="str">
        <f>IF(DataGoesHere!$B1194="","",($CZ1194-DQ1194))</f>
        <v/>
      </c>
      <c r="DS1194" s="250" t="str">
        <f>IF(DataGoesHere!$B1194="","",ABS($CZ1194-DQ1194))</f>
        <v/>
      </c>
      <c r="DT1194" s="250" t="str">
        <f>IF(DataGoesHere!$B1194="","",DS1194^2)</f>
        <v/>
      </c>
      <c r="DU1194" s="249" t="str">
        <f>IF(DataGoesHere!$B1194="","",DS1194/$CZ1194)</f>
        <v/>
      </c>
      <c r="DV1194" s="250" t="str">
        <f>IF(DataGoesHere!$B1194="","",SUM(DR$2:DR1194)/AVERAGE(DS:DS))</f>
        <v/>
      </c>
      <c r="DX1194" s="19" t="str">
        <f>IF(DataGoesHere!$B1193="","",(DB1188*(Output!$O$49/Output!$P$49))+(IntermediateCalcs!DB1189*(Output!$M$49/Output!$P$49))+(IntermediateCalcs!DB1190*(Output!$K$49/Output!$P$49))+(DB1191*(Output!$I$49/Output!$P$49))+(IntermediateCalcs!DB1192*(Output!$G$49/Output!$P$49))+(IntermediateCalcs!DB1193*(Output!$E$49/Output!$P$49)))</f>
        <v/>
      </c>
      <c r="DY1194" s="274" t="str">
        <f>IF(DX1194="","",IF(IntermediateCalcs!$AO$9="Yes",IntermediateCalcs!DX1194*$CX1194,IntermediateCalcs!DX1194))</f>
        <v/>
      </c>
      <c r="DZ1194" s="250" t="str">
        <f>IF(DataGoesHere!$B1194="","",($CZ1194-DY1194))</f>
        <v/>
      </c>
      <c r="EA1194" s="250" t="str">
        <f>IF(DataGoesHere!$B1194="","",ABS($CZ1194-DY1194))</f>
        <v/>
      </c>
      <c r="EB1194" s="250" t="str">
        <f>IF(DataGoesHere!$B1194="","",EA1194^2)</f>
        <v/>
      </c>
      <c r="EC1194" s="249" t="str">
        <f>IF(DataGoesHere!$B1194="","",EA1194/$CZ1194)</f>
        <v/>
      </c>
      <c r="ED1194" s="250" t="str">
        <f>IF(DataGoesHere!$B1194="","",SUM(DZ$2:DZ1194)/AVERAGE(EA:EA))</f>
        <v/>
      </c>
    </row>
    <row r="1195" spans="20:134" x14ac:dyDescent="0.2">
      <c r="T1195" s="240"/>
      <c r="U1195" s="86"/>
      <c r="V1195" s="86"/>
      <c r="W1195" s="86"/>
      <c r="X1195" s="86"/>
      <c r="Y1195" s="245" t="str">
        <f>IF(DataGoesHere!$B1195="","",(DataGoesHere!$B1195/SUM(DataGoesHere!$B1190:'DataGoesHere'!$B1201)))</f>
        <v/>
      </c>
      <c r="Z1195" s="86"/>
      <c r="AA1195" s="86"/>
      <c r="AB1195" s="86"/>
      <c r="AC1195" s="86"/>
      <c r="AD1195" s="86"/>
      <c r="AE1195" s="241"/>
      <c r="CV1195" s="310" t="str">
        <f>IF(DataGoesHere!B1195="","",DataGoesHere!A1195)</f>
        <v/>
      </c>
      <c r="CW1195" s="271">
        <f t="shared" ca="1" si="44"/>
        <v>6</v>
      </c>
      <c r="CX1195" s="272">
        <f t="shared" ca="1" si="45"/>
        <v>1.0779088099730167</v>
      </c>
      <c r="CY1195" s="266">
        <f>DataGoesHere!A1195</f>
        <v>1194</v>
      </c>
      <c r="CZ1195" s="19" t="str">
        <f>IF(DataGoesHere!B1195="","",DataGoesHere!B1195)</f>
        <v/>
      </c>
      <c r="DA1195" s="19" t="str">
        <f>IF(DataGoesHere!B1195="","",IF(AH$5="No",DataGoesHere!B1195,DataGoesHere!B1195-(AH$2*(DataGoesHere!A1195-1))))</f>
        <v/>
      </c>
      <c r="DB1195" s="19" t="str">
        <f>IF(DataGoesHere!B1195="","",IF(AO$9="No",DataGoesHere!B1195,DataGoesHere!B1195/CX1195))</f>
        <v/>
      </c>
      <c r="DC1195" s="19" t="str">
        <f>IF(DataGoesHere!B1195="","",IF(AO$9="No",DA1195,DA1195/CX1195))</f>
        <v/>
      </c>
      <c r="DD1195" s="293" t="str">
        <f>IF(CZ1195="",IF(COUNTIF(DD$2:DD1194,"Forecast")&lt;Output!E$43,"Forecast",""),"Actual")</f>
        <v/>
      </c>
      <c r="DF1195" s="19" t="str">
        <f>IF(DataGoesHere!B1194="",IF(DD1195="Forecast",(Output!$E$47*IntermediateCalcs!DH1194)+((1-Output!$E$47)*IntermediateCalcs!DF1194),""),(Output!$E$47*IntermediateCalcs!DB1194)+((1-Output!$E$47)*IntermediateCalcs!DF1194))</f>
        <v/>
      </c>
      <c r="DG1195" s="19" t="str">
        <f>IF(DataGoesHere!B1194="",IF(DD1195="Forecast",(Output!$G$47*(IntermediateCalcs!DF1195-IntermediateCalcs!DF1194))+((1-Output!$G$47)*IntermediateCalcs!DG1194),""),(Output!$G$47*(IntermediateCalcs!DF1195-IntermediateCalcs!DF1194))+((1-Output!$G$47)*IntermediateCalcs!DG1194))</f>
        <v/>
      </c>
      <c r="DH1195" s="19" t="str">
        <f>IF(DataGoesHere!B1194="",IF(DD1195="Forecast",DF1195+DG1195,""),DF1195+DG1195)</f>
        <v/>
      </c>
      <c r="DI1195" s="274" t="str">
        <f>IF(DH1195="","",IF(IntermediateCalcs!$AO$9="Yes",IntermediateCalcs!DH1195*$CX1195,IntermediateCalcs!DH1195))</f>
        <v/>
      </c>
      <c r="DJ1195" s="250" t="str">
        <f>IF(DataGoesHere!$B1195="","",($CZ1195-DI1195))</f>
        <v/>
      </c>
      <c r="DK1195" s="250" t="str">
        <f>IF(DataGoesHere!$B1195="","",ABS($CZ1195-DI1195))</f>
        <v/>
      </c>
      <c r="DL1195" s="250" t="str">
        <f>IF(DataGoesHere!$B1195="","",DK1195^2)</f>
        <v/>
      </c>
      <c r="DM1195" s="249" t="str">
        <f>IF(DataGoesHere!$B1195="","",DK1195/$CZ1195)</f>
        <v/>
      </c>
      <c r="DN1195" s="250" t="str">
        <f>IF(DataGoesHere!$B1195="","",SUM(DJ$2:DJ1195)/AVERAGE(DK:DK))</f>
        <v/>
      </c>
      <c r="DP1195" s="19" t="str">
        <f>IF(DataGoesHere!B1195="",IF($DD1195="Forecast",(Output!E$48*IntermediateCalcs!CY1195)+Output!G$48,""),(Output!E$48*IntermediateCalcs!CY1195)+Output!G$48)</f>
        <v/>
      </c>
      <c r="DQ1195" s="274" t="str">
        <f>IF(DP1195="","",IF(IntermediateCalcs!$AO$9="Yes",IntermediateCalcs!DP1195*$CX1195,IntermediateCalcs!DP1195))</f>
        <v/>
      </c>
      <c r="DR1195" s="250" t="str">
        <f>IF(DataGoesHere!$B1195="","",($CZ1195-DQ1195))</f>
        <v/>
      </c>
      <c r="DS1195" s="250" t="str">
        <f>IF(DataGoesHere!$B1195="","",ABS($CZ1195-DQ1195))</f>
        <v/>
      </c>
      <c r="DT1195" s="250" t="str">
        <f>IF(DataGoesHere!$B1195="","",DS1195^2)</f>
        <v/>
      </c>
      <c r="DU1195" s="249" t="str">
        <f>IF(DataGoesHere!$B1195="","",DS1195/$CZ1195)</f>
        <v/>
      </c>
      <c r="DV1195" s="250" t="str">
        <f>IF(DataGoesHere!$B1195="","",SUM(DR$2:DR1195)/AVERAGE(DS:DS))</f>
        <v/>
      </c>
      <c r="DX1195" s="19" t="str">
        <f>IF(DataGoesHere!$B1194="","",(DB1189*(Output!$O$49/Output!$P$49))+(IntermediateCalcs!DB1190*(Output!$M$49/Output!$P$49))+(IntermediateCalcs!DB1191*(Output!$K$49/Output!$P$49))+(DB1192*(Output!$I$49/Output!$P$49))+(IntermediateCalcs!DB1193*(Output!$G$49/Output!$P$49))+(IntermediateCalcs!DB1194*(Output!$E$49/Output!$P$49)))</f>
        <v/>
      </c>
      <c r="DY1195" s="274" t="str">
        <f>IF(DX1195="","",IF(IntermediateCalcs!$AO$9="Yes",IntermediateCalcs!DX1195*$CX1195,IntermediateCalcs!DX1195))</f>
        <v/>
      </c>
      <c r="DZ1195" s="250" t="str">
        <f>IF(DataGoesHere!$B1195="","",($CZ1195-DY1195))</f>
        <v/>
      </c>
      <c r="EA1195" s="250" t="str">
        <f>IF(DataGoesHere!$B1195="","",ABS($CZ1195-DY1195))</f>
        <v/>
      </c>
      <c r="EB1195" s="250" t="str">
        <f>IF(DataGoesHere!$B1195="","",EA1195^2)</f>
        <v/>
      </c>
      <c r="EC1195" s="249" t="str">
        <f>IF(DataGoesHere!$B1195="","",EA1195/$CZ1195)</f>
        <v/>
      </c>
      <c r="ED1195" s="250" t="str">
        <f>IF(DataGoesHere!$B1195="","",SUM(DZ$2:DZ1195)/AVERAGE(EA:EA))</f>
        <v/>
      </c>
    </row>
    <row r="1196" spans="20:134" x14ac:dyDescent="0.2">
      <c r="T1196" s="240"/>
      <c r="U1196" s="86"/>
      <c r="V1196" s="86"/>
      <c r="W1196" s="86"/>
      <c r="X1196" s="86"/>
      <c r="Y1196" s="86"/>
      <c r="Z1196" s="245" t="str">
        <f>IF(DataGoesHere!$B1196="","",(DataGoesHere!$B1196/SUM(DataGoesHere!$B1190:'DataGoesHere'!$B1201)))</f>
        <v/>
      </c>
      <c r="AA1196" s="86"/>
      <c r="AB1196" s="86"/>
      <c r="AC1196" s="86"/>
      <c r="AD1196" s="86"/>
      <c r="AE1196" s="241"/>
      <c r="CV1196" s="310" t="str">
        <f>IF(DataGoesHere!B1196="","",DataGoesHere!A1196)</f>
        <v/>
      </c>
      <c r="CW1196" s="271">
        <f t="shared" ca="1" si="44"/>
        <v>7</v>
      </c>
      <c r="CX1196" s="272">
        <f t="shared" ca="1" si="45"/>
        <v>1.0265458156689093</v>
      </c>
      <c r="CY1196" s="266">
        <f>DataGoesHere!A1196</f>
        <v>1195</v>
      </c>
      <c r="CZ1196" s="19" t="str">
        <f>IF(DataGoesHere!B1196="","",DataGoesHere!B1196)</f>
        <v/>
      </c>
      <c r="DA1196" s="19" t="str">
        <f>IF(DataGoesHere!B1196="","",IF(AH$5="No",DataGoesHere!B1196,DataGoesHere!B1196-(AH$2*(DataGoesHere!A1196-1))))</f>
        <v/>
      </c>
      <c r="DB1196" s="19" t="str">
        <f>IF(DataGoesHere!B1196="","",IF(AO$9="No",DataGoesHere!B1196,DataGoesHere!B1196/CX1196))</f>
        <v/>
      </c>
      <c r="DC1196" s="19" t="str">
        <f>IF(DataGoesHere!B1196="","",IF(AO$9="No",DA1196,DA1196/CX1196))</f>
        <v/>
      </c>
      <c r="DD1196" s="293" t="str">
        <f>IF(CZ1196="",IF(COUNTIF(DD$2:DD1195,"Forecast")&lt;Output!E$43,"Forecast",""),"Actual")</f>
        <v/>
      </c>
      <c r="DF1196" s="19" t="str">
        <f>IF(DataGoesHere!B1195="",IF(DD1196="Forecast",(Output!$E$47*IntermediateCalcs!DH1195)+((1-Output!$E$47)*IntermediateCalcs!DF1195),""),(Output!$E$47*IntermediateCalcs!DB1195)+((1-Output!$E$47)*IntermediateCalcs!DF1195))</f>
        <v/>
      </c>
      <c r="DG1196" s="19" t="str">
        <f>IF(DataGoesHere!B1195="",IF(DD1196="Forecast",(Output!$G$47*(IntermediateCalcs!DF1196-IntermediateCalcs!DF1195))+((1-Output!$G$47)*IntermediateCalcs!DG1195),""),(Output!$G$47*(IntermediateCalcs!DF1196-IntermediateCalcs!DF1195))+((1-Output!$G$47)*IntermediateCalcs!DG1195))</f>
        <v/>
      </c>
      <c r="DH1196" s="19" t="str">
        <f>IF(DataGoesHere!B1195="",IF(DD1196="Forecast",DF1196+DG1196,""),DF1196+DG1196)</f>
        <v/>
      </c>
      <c r="DI1196" s="274" t="str">
        <f>IF(DH1196="","",IF(IntermediateCalcs!$AO$9="Yes",IntermediateCalcs!DH1196*$CX1196,IntermediateCalcs!DH1196))</f>
        <v/>
      </c>
      <c r="DJ1196" s="250" t="str">
        <f>IF(DataGoesHere!$B1196="","",($CZ1196-DI1196))</f>
        <v/>
      </c>
      <c r="DK1196" s="250" t="str">
        <f>IF(DataGoesHere!$B1196="","",ABS($CZ1196-DI1196))</f>
        <v/>
      </c>
      <c r="DL1196" s="250" t="str">
        <f>IF(DataGoesHere!$B1196="","",DK1196^2)</f>
        <v/>
      </c>
      <c r="DM1196" s="249" t="str">
        <f>IF(DataGoesHere!$B1196="","",DK1196/$CZ1196)</f>
        <v/>
      </c>
      <c r="DN1196" s="250" t="str">
        <f>IF(DataGoesHere!$B1196="","",SUM(DJ$2:DJ1196)/AVERAGE(DK:DK))</f>
        <v/>
      </c>
      <c r="DP1196" s="19" t="str">
        <f>IF(DataGoesHere!B1196="",IF($DD1196="Forecast",(Output!E$48*IntermediateCalcs!CY1196)+Output!G$48,""),(Output!E$48*IntermediateCalcs!CY1196)+Output!G$48)</f>
        <v/>
      </c>
      <c r="DQ1196" s="274" t="str">
        <f>IF(DP1196="","",IF(IntermediateCalcs!$AO$9="Yes",IntermediateCalcs!DP1196*$CX1196,IntermediateCalcs!DP1196))</f>
        <v/>
      </c>
      <c r="DR1196" s="250" t="str">
        <f>IF(DataGoesHere!$B1196="","",($CZ1196-DQ1196))</f>
        <v/>
      </c>
      <c r="DS1196" s="250" t="str">
        <f>IF(DataGoesHere!$B1196="","",ABS($CZ1196-DQ1196))</f>
        <v/>
      </c>
      <c r="DT1196" s="250" t="str">
        <f>IF(DataGoesHere!$B1196="","",DS1196^2)</f>
        <v/>
      </c>
      <c r="DU1196" s="249" t="str">
        <f>IF(DataGoesHere!$B1196="","",DS1196/$CZ1196)</f>
        <v/>
      </c>
      <c r="DV1196" s="250" t="str">
        <f>IF(DataGoesHere!$B1196="","",SUM(DR$2:DR1196)/AVERAGE(DS:DS))</f>
        <v/>
      </c>
      <c r="DX1196" s="19" t="str">
        <f>IF(DataGoesHere!$B1195="","",(DB1190*(Output!$O$49/Output!$P$49))+(IntermediateCalcs!DB1191*(Output!$M$49/Output!$P$49))+(IntermediateCalcs!DB1192*(Output!$K$49/Output!$P$49))+(DB1193*(Output!$I$49/Output!$P$49))+(IntermediateCalcs!DB1194*(Output!$G$49/Output!$P$49))+(IntermediateCalcs!DB1195*(Output!$E$49/Output!$P$49)))</f>
        <v/>
      </c>
      <c r="DY1196" s="274" t="str">
        <f>IF(DX1196="","",IF(IntermediateCalcs!$AO$9="Yes",IntermediateCalcs!DX1196*$CX1196,IntermediateCalcs!DX1196))</f>
        <v/>
      </c>
      <c r="DZ1196" s="250" t="str">
        <f>IF(DataGoesHere!$B1196="","",($CZ1196-DY1196))</f>
        <v/>
      </c>
      <c r="EA1196" s="250" t="str">
        <f>IF(DataGoesHere!$B1196="","",ABS($CZ1196-DY1196))</f>
        <v/>
      </c>
      <c r="EB1196" s="250" t="str">
        <f>IF(DataGoesHere!$B1196="","",EA1196^2)</f>
        <v/>
      </c>
      <c r="EC1196" s="249" t="str">
        <f>IF(DataGoesHere!$B1196="","",EA1196/$CZ1196)</f>
        <v/>
      </c>
      <c r="ED1196" s="250" t="str">
        <f>IF(DataGoesHere!$B1196="","",SUM(DZ$2:DZ1196)/AVERAGE(EA:EA))</f>
        <v/>
      </c>
    </row>
    <row r="1197" spans="20:134" x14ac:dyDescent="0.2">
      <c r="T1197" s="240"/>
      <c r="U1197" s="86"/>
      <c r="V1197" s="86"/>
      <c r="W1197" s="86"/>
      <c r="X1197" s="86"/>
      <c r="Y1197" s="86"/>
      <c r="Z1197" s="86"/>
      <c r="AA1197" s="245" t="str">
        <f>IF(DataGoesHere!$B1197="","",(DataGoesHere!$B1197/SUM(DataGoesHere!$B1190:'DataGoesHere'!$B1201)))</f>
        <v/>
      </c>
      <c r="AB1197" s="86"/>
      <c r="AC1197" s="86"/>
      <c r="AD1197" s="86"/>
      <c r="AE1197" s="241"/>
      <c r="CV1197" s="310" t="str">
        <f>IF(DataGoesHere!B1197="","",DataGoesHere!A1197)</f>
        <v/>
      </c>
      <c r="CW1197" s="271">
        <f t="shared" ca="1" si="44"/>
        <v>8</v>
      </c>
      <c r="CX1197" s="272">
        <f t="shared" ca="1" si="45"/>
        <v>1.0207492390681214</v>
      </c>
      <c r="CY1197" s="266">
        <f>DataGoesHere!A1197</f>
        <v>1196</v>
      </c>
      <c r="CZ1197" s="19" t="str">
        <f>IF(DataGoesHere!B1197="","",DataGoesHere!B1197)</f>
        <v/>
      </c>
      <c r="DA1197" s="19" t="str">
        <f>IF(DataGoesHere!B1197="","",IF(AH$5="No",DataGoesHere!B1197,DataGoesHere!B1197-(AH$2*(DataGoesHere!A1197-1))))</f>
        <v/>
      </c>
      <c r="DB1197" s="19" t="str">
        <f>IF(DataGoesHere!B1197="","",IF(AO$9="No",DataGoesHere!B1197,DataGoesHere!B1197/CX1197))</f>
        <v/>
      </c>
      <c r="DC1197" s="19" t="str">
        <f>IF(DataGoesHere!B1197="","",IF(AO$9="No",DA1197,DA1197/CX1197))</f>
        <v/>
      </c>
      <c r="DD1197" s="293" t="str">
        <f>IF(CZ1197="",IF(COUNTIF(DD$2:DD1196,"Forecast")&lt;Output!E$43,"Forecast",""),"Actual")</f>
        <v/>
      </c>
      <c r="DF1197" s="19" t="str">
        <f>IF(DataGoesHere!B1196="",IF(DD1197="Forecast",(Output!$E$47*IntermediateCalcs!DH1196)+((1-Output!$E$47)*IntermediateCalcs!DF1196),""),(Output!$E$47*IntermediateCalcs!DB1196)+((1-Output!$E$47)*IntermediateCalcs!DF1196))</f>
        <v/>
      </c>
      <c r="DG1197" s="19" t="str">
        <f>IF(DataGoesHere!B1196="",IF(DD1197="Forecast",(Output!$G$47*(IntermediateCalcs!DF1197-IntermediateCalcs!DF1196))+((1-Output!$G$47)*IntermediateCalcs!DG1196),""),(Output!$G$47*(IntermediateCalcs!DF1197-IntermediateCalcs!DF1196))+((1-Output!$G$47)*IntermediateCalcs!DG1196))</f>
        <v/>
      </c>
      <c r="DH1197" s="19" t="str">
        <f>IF(DataGoesHere!B1196="",IF(DD1197="Forecast",DF1197+DG1197,""),DF1197+DG1197)</f>
        <v/>
      </c>
      <c r="DI1197" s="274" t="str">
        <f>IF(DH1197="","",IF(IntermediateCalcs!$AO$9="Yes",IntermediateCalcs!DH1197*$CX1197,IntermediateCalcs!DH1197))</f>
        <v/>
      </c>
      <c r="DJ1197" s="250" t="str">
        <f>IF(DataGoesHere!$B1197="","",($CZ1197-DI1197))</f>
        <v/>
      </c>
      <c r="DK1197" s="250" t="str">
        <f>IF(DataGoesHere!$B1197="","",ABS($CZ1197-DI1197))</f>
        <v/>
      </c>
      <c r="DL1197" s="250" t="str">
        <f>IF(DataGoesHere!$B1197="","",DK1197^2)</f>
        <v/>
      </c>
      <c r="DM1197" s="249" t="str">
        <f>IF(DataGoesHere!$B1197="","",DK1197/$CZ1197)</f>
        <v/>
      </c>
      <c r="DN1197" s="250" t="str">
        <f>IF(DataGoesHere!$B1197="","",SUM(DJ$2:DJ1197)/AVERAGE(DK:DK))</f>
        <v/>
      </c>
      <c r="DP1197" s="19" t="str">
        <f>IF(DataGoesHere!B1197="",IF($DD1197="Forecast",(Output!E$48*IntermediateCalcs!CY1197)+Output!G$48,""),(Output!E$48*IntermediateCalcs!CY1197)+Output!G$48)</f>
        <v/>
      </c>
      <c r="DQ1197" s="274" t="str">
        <f>IF(DP1197="","",IF(IntermediateCalcs!$AO$9="Yes",IntermediateCalcs!DP1197*$CX1197,IntermediateCalcs!DP1197))</f>
        <v/>
      </c>
      <c r="DR1197" s="250" t="str">
        <f>IF(DataGoesHere!$B1197="","",($CZ1197-DQ1197))</f>
        <v/>
      </c>
      <c r="DS1197" s="250" t="str">
        <f>IF(DataGoesHere!$B1197="","",ABS($CZ1197-DQ1197))</f>
        <v/>
      </c>
      <c r="DT1197" s="250" t="str">
        <f>IF(DataGoesHere!$B1197="","",DS1197^2)</f>
        <v/>
      </c>
      <c r="DU1197" s="249" t="str">
        <f>IF(DataGoesHere!$B1197="","",DS1197/$CZ1197)</f>
        <v/>
      </c>
      <c r="DV1197" s="250" t="str">
        <f>IF(DataGoesHere!$B1197="","",SUM(DR$2:DR1197)/AVERAGE(DS:DS))</f>
        <v/>
      </c>
      <c r="DX1197" s="19" t="str">
        <f>IF(DataGoesHere!$B1196="","",(DB1191*(Output!$O$49/Output!$P$49))+(IntermediateCalcs!DB1192*(Output!$M$49/Output!$P$49))+(IntermediateCalcs!DB1193*(Output!$K$49/Output!$P$49))+(DB1194*(Output!$I$49/Output!$P$49))+(IntermediateCalcs!DB1195*(Output!$G$49/Output!$P$49))+(IntermediateCalcs!DB1196*(Output!$E$49/Output!$P$49)))</f>
        <v/>
      </c>
      <c r="DY1197" s="274" t="str">
        <f>IF(DX1197="","",IF(IntermediateCalcs!$AO$9="Yes",IntermediateCalcs!DX1197*$CX1197,IntermediateCalcs!DX1197))</f>
        <v/>
      </c>
      <c r="DZ1197" s="250" t="str">
        <f>IF(DataGoesHere!$B1197="","",($CZ1197-DY1197))</f>
        <v/>
      </c>
      <c r="EA1197" s="250" t="str">
        <f>IF(DataGoesHere!$B1197="","",ABS($CZ1197-DY1197))</f>
        <v/>
      </c>
      <c r="EB1197" s="250" t="str">
        <f>IF(DataGoesHere!$B1197="","",EA1197^2)</f>
        <v/>
      </c>
      <c r="EC1197" s="249" t="str">
        <f>IF(DataGoesHere!$B1197="","",EA1197/$CZ1197)</f>
        <v/>
      </c>
      <c r="ED1197" s="250" t="str">
        <f>IF(DataGoesHere!$B1197="","",SUM(DZ$2:DZ1197)/AVERAGE(EA:EA))</f>
        <v/>
      </c>
    </row>
    <row r="1198" spans="20:134" x14ac:dyDescent="0.2">
      <c r="T1198" s="240"/>
      <c r="U1198" s="86"/>
      <c r="V1198" s="86"/>
      <c r="W1198" s="86"/>
      <c r="X1198" s="86"/>
      <c r="Y1198" s="86"/>
      <c r="Z1198" s="86"/>
      <c r="AA1198" s="86"/>
      <c r="AB1198" s="245" t="str">
        <f>IF(DataGoesHere!$B1198="","",(DataGoesHere!$B1198/SUM(DataGoesHere!$B1190:'DataGoesHere'!$B1201)))</f>
        <v/>
      </c>
      <c r="AC1198" s="86"/>
      <c r="AD1198" s="86"/>
      <c r="AE1198" s="241"/>
      <c r="CV1198" s="310" t="str">
        <f>IF(DataGoesHere!B1198="","",DataGoesHere!A1198)</f>
        <v/>
      </c>
      <c r="CW1198" s="271">
        <f t="shared" ca="1" si="44"/>
        <v>9</v>
      </c>
      <c r="CX1198" s="272">
        <f t="shared" ca="1" si="45"/>
        <v>1.0625330005567626</v>
      </c>
      <c r="CY1198" s="266">
        <f>DataGoesHere!A1198</f>
        <v>1197</v>
      </c>
      <c r="CZ1198" s="19" t="str">
        <f>IF(DataGoesHere!B1198="","",DataGoesHere!B1198)</f>
        <v/>
      </c>
      <c r="DA1198" s="19" t="str">
        <f>IF(DataGoesHere!B1198="","",IF(AH$5="No",DataGoesHere!B1198,DataGoesHere!B1198-(AH$2*(DataGoesHere!A1198-1))))</f>
        <v/>
      </c>
      <c r="DB1198" s="19" t="str">
        <f>IF(DataGoesHere!B1198="","",IF(AO$9="No",DataGoesHere!B1198,DataGoesHere!B1198/CX1198))</f>
        <v/>
      </c>
      <c r="DC1198" s="19" t="str">
        <f>IF(DataGoesHere!B1198="","",IF(AO$9="No",DA1198,DA1198/CX1198))</f>
        <v/>
      </c>
      <c r="DD1198" s="293" t="str">
        <f>IF(CZ1198="",IF(COUNTIF(DD$2:DD1197,"Forecast")&lt;Output!E$43,"Forecast",""),"Actual")</f>
        <v/>
      </c>
      <c r="DF1198" s="19" t="str">
        <f>IF(DataGoesHere!B1197="",IF(DD1198="Forecast",(Output!$E$47*IntermediateCalcs!DH1197)+((1-Output!$E$47)*IntermediateCalcs!DF1197),""),(Output!$E$47*IntermediateCalcs!DB1197)+((1-Output!$E$47)*IntermediateCalcs!DF1197))</f>
        <v/>
      </c>
      <c r="DG1198" s="19" t="str">
        <f>IF(DataGoesHere!B1197="",IF(DD1198="Forecast",(Output!$G$47*(IntermediateCalcs!DF1198-IntermediateCalcs!DF1197))+((1-Output!$G$47)*IntermediateCalcs!DG1197),""),(Output!$G$47*(IntermediateCalcs!DF1198-IntermediateCalcs!DF1197))+((1-Output!$G$47)*IntermediateCalcs!DG1197))</f>
        <v/>
      </c>
      <c r="DH1198" s="19" t="str">
        <f>IF(DataGoesHere!B1197="",IF(DD1198="Forecast",DF1198+DG1198,""),DF1198+DG1198)</f>
        <v/>
      </c>
      <c r="DI1198" s="274" t="str">
        <f>IF(DH1198="","",IF(IntermediateCalcs!$AO$9="Yes",IntermediateCalcs!DH1198*$CX1198,IntermediateCalcs!DH1198))</f>
        <v/>
      </c>
      <c r="DJ1198" s="250" t="str">
        <f>IF(DataGoesHere!$B1198="","",($CZ1198-DI1198))</f>
        <v/>
      </c>
      <c r="DK1198" s="250" t="str">
        <f>IF(DataGoesHere!$B1198="","",ABS($CZ1198-DI1198))</f>
        <v/>
      </c>
      <c r="DL1198" s="250" t="str">
        <f>IF(DataGoesHere!$B1198="","",DK1198^2)</f>
        <v/>
      </c>
      <c r="DM1198" s="249" t="str">
        <f>IF(DataGoesHere!$B1198="","",DK1198/$CZ1198)</f>
        <v/>
      </c>
      <c r="DN1198" s="250" t="str">
        <f>IF(DataGoesHere!$B1198="","",SUM(DJ$2:DJ1198)/AVERAGE(DK:DK))</f>
        <v/>
      </c>
      <c r="DP1198" s="19" t="str">
        <f>IF(DataGoesHere!B1198="",IF($DD1198="Forecast",(Output!E$48*IntermediateCalcs!CY1198)+Output!G$48,""),(Output!E$48*IntermediateCalcs!CY1198)+Output!G$48)</f>
        <v/>
      </c>
      <c r="DQ1198" s="274" t="str">
        <f>IF(DP1198="","",IF(IntermediateCalcs!$AO$9="Yes",IntermediateCalcs!DP1198*$CX1198,IntermediateCalcs!DP1198))</f>
        <v/>
      </c>
      <c r="DR1198" s="250" t="str">
        <f>IF(DataGoesHere!$B1198="","",($CZ1198-DQ1198))</f>
        <v/>
      </c>
      <c r="DS1198" s="250" t="str">
        <f>IF(DataGoesHere!$B1198="","",ABS($CZ1198-DQ1198))</f>
        <v/>
      </c>
      <c r="DT1198" s="250" t="str">
        <f>IF(DataGoesHere!$B1198="","",DS1198^2)</f>
        <v/>
      </c>
      <c r="DU1198" s="249" t="str">
        <f>IF(DataGoesHere!$B1198="","",DS1198/$CZ1198)</f>
        <v/>
      </c>
      <c r="DV1198" s="250" t="str">
        <f>IF(DataGoesHere!$B1198="","",SUM(DR$2:DR1198)/AVERAGE(DS:DS))</f>
        <v/>
      </c>
      <c r="DX1198" s="19" t="str">
        <f>IF(DataGoesHere!$B1197="","",(DB1192*(Output!$O$49/Output!$P$49))+(IntermediateCalcs!DB1193*(Output!$M$49/Output!$P$49))+(IntermediateCalcs!DB1194*(Output!$K$49/Output!$P$49))+(DB1195*(Output!$I$49/Output!$P$49))+(IntermediateCalcs!DB1196*(Output!$G$49/Output!$P$49))+(IntermediateCalcs!DB1197*(Output!$E$49/Output!$P$49)))</f>
        <v/>
      </c>
      <c r="DY1198" s="274" t="str">
        <f>IF(DX1198="","",IF(IntermediateCalcs!$AO$9="Yes",IntermediateCalcs!DX1198*$CX1198,IntermediateCalcs!DX1198))</f>
        <v/>
      </c>
      <c r="DZ1198" s="250" t="str">
        <f>IF(DataGoesHere!$B1198="","",($CZ1198-DY1198))</f>
        <v/>
      </c>
      <c r="EA1198" s="250" t="str">
        <f>IF(DataGoesHere!$B1198="","",ABS($CZ1198-DY1198))</f>
        <v/>
      </c>
      <c r="EB1198" s="250" t="str">
        <f>IF(DataGoesHere!$B1198="","",EA1198^2)</f>
        <v/>
      </c>
      <c r="EC1198" s="249" t="str">
        <f>IF(DataGoesHere!$B1198="","",EA1198/$CZ1198)</f>
        <v/>
      </c>
      <c r="ED1198" s="250" t="str">
        <f>IF(DataGoesHere!$B1198="","",SUM(DZ$2:DZ1198)/AVERAGE(EA:EA))</f>
        <v/>
      </c>
    </row>
    <row r="1199" spans="20:134" x14ac:dyDescent="0.2">
      <c r="T1199" s="240"/>
      <c r="U1199" s="86"/>
      <c r="V1199" s="86"/>
      <c r="W1199" s="86"/>
      <c r="X1199" s="86"/>
      <c r="Y1199" s="86"/>
      <c r="Z1199" s="86"/>
      <c r="AA1199" s="86"/>
      <c r="AB1199" s="86"/>
      <c r="AC1199" s="245" t="str">
        <f>IF(DataGoesHere!$B1199="","",(DataGoesHere!$B1199/SUM(DataGoesHere!$B1190:'DataGoesHere'!$B1201)))</f>
        <v/>
      </c>
      <c r="AD1199" s="86"/>
      <c r="AE1199" s="241"/>
      <c r="CV1199" s="310" t="str">
        <f>IF(DataGoesHere!B1199="","",DataGoesHere!A1199)</f>
        <v/>
      </c>
      <c r="CW1199" s="271">
        <f t="shared" ca="1" si="44"/>
        <v>10</v>
      </c>
      <c r="CX1199" s="272">
        <f t="shared" ca="1" si="45"/>
        <v>0.92557634012077306</v>
      </c>
      <c r="CY1199" s="266">
        <f>DataGoesHere!A1199</f>
        <v>1198</v>
      </c>
      <c r="CZ1199" s="19" t="str">
        <f>IF(DataGoesHere!B1199="","",DataGoesHere!B1199)</f>
        <v/>
      </c>
      <c r="DA1199" s="19" t="str">
        <f>IF(DataGoesHere!B1199="","",IF(AH$5="No",DataGoesHere!B1199,DataGoesHere!B1199-(AH$2*(DataGoesHere!A1199-1))))</f>
        <v/>
      </c>
      <c r="DB1199" s="19" t="str">
        <f>IF(DataGoesHere!B1199="","",IF(AO$9="No",DataGoesHere!B1199,DataGoesHere!B1199/CX1199))</f>
        <v/>
      </c>
      <c r="DC1199" s="19" t="str">
        <f>IF(DataGoesHere!B1199="","",IF(AO$9="No",DA1199,DA1199/CX1199))</f>
        <v/>
      </c>
      <c r="DD1199" s="293" t="str">
        <f>IF(CZ1199="",IF(COUNTIF(DD$2:DD1198,"Forecast")&lt;Output!E$43,"Forecast",""),"Actual")</f>
        <v/>
      </c>
      <c r="DF1199" s="19" t="str">
        <f>IF(DataGoesHere!B1198="",IF(DD1199="Forecast",(Output!$E$47*IntermediateCalcs!DH1198)+((1-Output!$E$47)*IntermediateCalcs!DF1198),""),(Output!$E$47*IntermediateCalcs!DB1198)+((1-Output!$E$47)*IntermediateCalcs!DF1198))</f>
        <v/>
      </c>
      <c r="DG1199" s="19" t="str">
        <f>IF(DataGoesHere!B1198="",IF(DD1199="Forecast",(Output!$G$47*(IntermediateCalcs!DF1199-IntermediateCalcs!DF1198))+((1-Output!$G$47)*IntermediateCalcs!DG1198),""),(Output!$G$47*(IntermediateCalcs!DF1199-IntermediateCalcs!DF1198))+((1-Output!$G$47)*IntermediateCalcs!DG1198))</f>
        <v/>
      </c>
      <c r="DH1199" s="19" t="str">
        <f>IF(DataGoesHere!B1198="",IF(DD1199="Forecast",DF1199+DG1199,""),DF1199+DG1199)</f>
        <v/>
      </c>
      <c r="DI1199" s="274" t="str">
        <f>IF(DH1199="","",IF(IntermediateCalcs!$AO$9="Yes",IntermediateCalcs!DH1199*$CX1199,IntermediateCalcs!DH1199))</f>
        <v/>
      </c>
      <c r="DJ1199" s="250" t="str">
        <f>IF(DataGoesHere!$B1199="","",($CZ1199-DI1199))</f>
        <v/>
      </c>
      <c r="DK1199" s="250" t="str">
        <f>IF(DataGoesHere!$B1199="","",ABS($CZ1199-DI1199))</f>
        <v/>
      </c>
      <c r="DL1199" s="250" t="str">
        <f>IF(DataGoesHere!$B1199="","",DK1199^2)</f>
        <v/>
      </c>
      <c r="DM1199" s="249" t="str">
        <f>IF(DataGoesHere!$B1199="","",DK1199/$CZ1199)</f>
        <v/>
      </c>
      <c r="DN1199" s="250" t="str">
        <f>IF(DataGoesHere!$B1199="","",SUM(DJ$2:DJ1199)/AVERAGE(DK:DK))</f>
        <v/>
      </c>
      <c r="DP1199" s="19" t="str">
        <f>IF(DataGoesHere!B1199="",IF($DD1199="Forecast",(Output!E$48*IntermediateCalcs!CY1199)+Output!G$48,""),(Output!E$48*IntermediateCalcs!CY1199)+Output!G$48)</f>
        <v/>
      </c>
      <c r="DQ1199" s="274" t="str">
        <f>IF(DP1199="","",IF(IntermediateCalcs!$AO$9="Yes",IntermediateCalcs!DP1199*$CX1199,IntermediateCalcs!DP1199))</f>
        <v/>
      </c>
      <c r="DR1199" s="250" t="str">
        <f>IF(DataGoesHere!$B1199="","",($CZ1199-DQ1199))</f>
        <v/>
      </c>
      <c r="DS1199" s="250" t="str">
        <f>IF(DataGoesHere!$B1199="","",ABS($CZ1199-DQ1199))</f>
        <v/>
      </c>
      <c r="DT1199" s="250" t="str">
        <f>IF(DataGoesHere!$B1199="","",DS1199^2)</f>
        <v/>
      </c>
      <c r="DU1199" s="249" t="str">
        <f>IF(DataGoesHere!$B1199="","",DS1199/$CZ1199)</f>
        <v/>
      </c>
      <c r="DV1199" s="250" t="str">
        <f>IF(DataGoesHere!$B1199="","",SUM(DR$2:DR1199)/AVERAGE(DS:DS))</f>
        <v/>
      </c>
      <c r="DX1199" s="19" t="str">
        <f>IF(DataGoesHere!$B1198="","",(DB1193*(Output!$O$49/Output!$P$49))+(IntermediateCalcs!DB1194*(Output!$M$49/Output!$P$49))+(IntermediateCalcs!DB1195*(Output!$K$49/Output!$P$49))+(DB1196*(Output!$I$49/Output!$P$49))+(IntermediateCalcs!DB1197*(Output!$G$49/Output!$P$49))+(IntermediateCalcs!DB1198*(Output!$E$49/Output!$P$49)))</f>
        <v/>
      </c>
      <c r="DY1199" s="274" t="str">
        <f>IF(DX1199="","",IF(IntermediateCalcs!$AO$9="Yes",IntermediateCalcs!DX1199*$CX1199,IntermediateCalcs!DX1199))</f>
        <v/>
      </c>
      <c r="DZ1199" s="250" t="str">
        <f>IF(DataGoesHere!$B1199="","",($CZ1199-DY1199))</f>
        <v/>
      </c>
      <c r="EA1199" s="250" t="str">
        <f>IF(DataGoesHere!$B1199="","",ABS($CZ1199-DY1199))</f>
        <v/>
      </c>
      <c r="EB1199" s="250" t="str">
        <f>IF(DataGoesHere!$B1199="","",EA1199^2)</f>
        <v/>
      </c>
      <c r="EC1199" s="249" t="str">
        <f>IF(DataGoesHere!$B1199="","",EA1199/$CZ1199)</f>
        <v/>
      </c>
      <c r="ED1199" s="250" t="str">
        <f>IF(DataGoesHere!$B1199="","",SUM(DZ$2:DZ1199)/AVERAGE(EA:EA))</f>
        <v/>
      </c>
    </row>
    <row r="1200" spans="20:134" x14ac:dyDescent="0.2">
      <c r="T1200" s="240"/>
      <c r="U1200" s="86"/>
      <c r="V1200" s="86"/>
      <c r="W1200" s="86"/>
      <c r="X1200" s="86"/>
      <c r="Y1200" s="86"/>
      <c r="Z1200" s="86"/>
      <c r="AA1200" s="86"/>
      <c r="AB1200" s="86"/>
      <c r="AC1200" s="86"/>
      <c r="AD1200" s="245" t="str">
        <f>IF(DataGoesHere!$B1200="","",(DataGoesHere!$B1200/SUM(DataGoesHere!$B1190:'DataGoesHere'!$B1201)))</f>
        <v/>
      </c>
      <c r="AE1200" s="241"/>
      <c r="CV1200" s="310" t="str">
        <f>IF(DataGoesHere!B1200="","",DataGoesHere!A1200)</f>
        <v/>
      </c>
      <c r="CW1200" s="271">
        <f t="shared" ca="1" si="44"/>
        <v>11</v>
      </c>
      <c r="CX1200" s="272">
        <f t="shared" ca="1" si="45"/>
        <v>0.97463169608807265</v>
      </c>
      <c r="CY1200" s="266">
        <f>DataGoesHere!A1200</f>
        <v>1199</v>
      </c>
      <c r="CZ1200" s="19" t="str">
        <f>IF(DataGoesHere!B1200="","",DataGoesHere!B1200)</f>
        <v/>
      </c>
      <c r="DA1200" s="19" t="str">
        <f>IF(DataGoesHere!B1200="","",IF(AH$5="No",DataGoesHere!B1200,DataGoesHere!B1200-(AH$2*(DataGoesHere!A1200-1))))</f>
        <v/>
      </c>
      <c r="DB1200" s="19" t="str">
        <f>IF(DataGoesHere!B1200="","",IF(AO$9="No",DataGoesHere!B1200,DataGoesHere!B1200/CX1200))</f>
        <v/>
      </c>
      <c r="DC1200" s="19" t="str">
        <f>IF(DataGoesHere!B1200="","",IF(AO$9="No",DA1200,DA1200/CX1200))</f>
        <v/>
      </c>
      <c r="DD1200" s="293" t="str">
        <f>IF(CZ1200="",IF(COUNTIF(DD$2:DD1199,"Forecast")&lt;Output!E$43,"Forecast",""),"Actual")</f>
        <v/>
      </c>
      <c r="DF1200" s="19" t="str">
        <f>IF(DataGoesHere!B1199="",IF(DD1200="Forecast",(Output!$E$47*IntermediateCalcs!DH1199)+((1-Output!$E$47)*IntermediateCalcs!DF1199),""),(Output!$E$47*IntermediateCalcs!DB1199)+((1-Output!$E$47)*IntermediateCalcs!DF1199))</f>
        <v/>
      </c>
      <c r="DG1200" s="19" t="str">
        <f>IF(DataGoesHere!B1199="",IF(DD1200="Forecast",(Output!$G$47*(IntermediateCalcs!DF1200-IntermediateCalcs!DF1199))+((1-Output!$G$47)*IntermediateCalcs!DG1199),""),(Output!$G$47*(IntermediateCalcs!DF1200-IntermediateCalcs!DF1199))+((1-Output!$G$47)*IntermediateCalcs!DG1199))</f>
        <v/>
      </c>
      <c r="DH1200" s="19" t="str">
        <f>IF(DataGoesHere!B1199="",IF(DD1200="Forecast",DF1200+DG1200,""),DF1200+DG1200)</f>
        <v/>
      </c>
      <c r="DI1200" s="274" t="str">
        <f>IF(DH1200="","",IF(IntermediateCalcs!$AO$9="Yes",IntermediateCalcs!DH1200*$CX1200,IntermediateCalcs!DH1200))</f>
        <v/>
      </c>
      <c r="DJ1200" s="250" t="str">
        <f>IF(DataGoesHere!$B1200="","",($CZ1200-DI1200))</f>
        <v/>
      </c>
      <c r="DK1200" s="250" t="str">
        <f>IF(DataGoesHere!$B1200="","",ABS($CZ1200-DI1200))</f>
        <v/>
      </c>
      <c r="DL1200" s="250" t="str">
        <f>IF(DataGoesHere!$B1200="","",DK1200^2)</f>
        <v/>
      </c>
      <c r="DM1200" s="249" t="str">
        <f>IF(DataGoesHere!$B1200="","",DK1200/$CZ1200)</f>
        <v/>
      </c>
      <c r="DN1200" s="250" t="str">
        <f>IF(DataGoesHere!$B1200="","",SUM(DJ$2:DJ1200)/AVERAGE(DK:DK))</f>
        <v/>
      </c>
      <c r="DP1200" s="19" t="str">
        <f>IF(DataGoesHere!B1200="",IF($DD1200="Forecast",(Output!E$48*IntermediateCalcs!CY1200)+Output!G$48,""),(Output!E$48*IntermediateCalcs!CY1200)+Output!G$48)</f>
        <v/>
      </c>
      <c r="DQ1200" s="274" t="str">
        <f>IF(DP1200="","",IF(IntermediateCalcs!$AO$9="Yes",IntermediateCalcs!DP1200*$CX1200,IntermediateCalcs!DP1200))</f>
        <v/>
      </c>
      <c r="DR1200" s="250" t="str">
        <f>IF(DataGoesHere!$B1200="","",($CZ1200-DQ1200))</f>
        <v/>
      </c>
      <c r="DS1200" s="250" t="str">
        <f>IF(DataGoesHere!$B1200="","",ABS($CZ1200-DQ1200))</f>
        <v/>
      </c>
      <c r="DT1200" s="250" t="str">
        <f>IF(DataGoesHere!$B1200="","",DS1200^2)</f>
        <v/>
      </c>
      <c r="DU1200" s="249" t="str">
        <f>IF(DataGoesHere!$B1200="","",DS1200/$CZ1200)</f>
        <v/>
      </c>
      <c r="DV1200" s="250" t="str">
        <f>IF(DataGoesHere!$B1200="","",SUM(DR$2:DR1200)/AVERAGE(DS:DS))</f>
        <v/>
      </c>
      <c r="DX1200" s="19" t="str">
        <f>IF(DataGoesHere!$B1199="","",(DB1194*(Output!$O$49/Output!$P$49))+(IntermediateCalcs!DB1195*(Output!$M$49/Output!$P$49))+(IntermediateCalcs!DB1196*(Output!$K$49/Output!$P$49))+(DB1197*(Output!$I$49/Output!$P$49))+(IntermediateCalcs!DB1198*(Output!$G$49/Output!$P$49))+(IntermediateCalcs!DB1199*(Output!$E$49/Output!$P$49)))</f>
        <v/>
      </c>
      <c r="DY1200" s="274" t="str">
        <f>IF(DX1200="","",IF(IntermediateCalcs!$AO$9="Yes",IntermediateCalcs!DX1200*$CX1200,IntermediateCalcs!DX1200))</f>
        <v/>
      </c>
      <c r="DZ1200" s="250" t="str">
        <f>IF(DataGoesHere!$B1200="","",($CZ1200-DY1200))</f>
        <v/>
      </c>
      <c r="EA1200" s="250" t="str">
        <f>IF(DataGoesHere!$B1200="","",ABS($CZ1200-DY1200))</f>
        <v/>
      </c>
      <c r="EB1200" s="250" t="str">
        <f>IF(DataGoesHere!$B1200="","",EA1200^2)</f>
        <v/>
      </c>
      <c r="EC1200" s="249" t="str">
        <f>IF(DataGoesHere!$B1200="","",EA1200/$CZ1200)</f>
        <v/>
      </c>
      <c r="ED1200" s="250" t="str">
        <f>IF(DataGoesHere!$B1200="","",SUM(DZ$2:DZ1200)/AVERAGE(EA:EA))</f>
        <v/>
      </c>
    </row>
    <row r="1201" spans="20:134" x14ac:dyDescent="0.2">
      <c r="T1201" s="242"/>
      <c r="U1201" s="243"/>
      <c r="V1201" s="243"/>
      <c r="W1201" s="243"/>
      <c r="X1201" s="243"/>
      <c r="Y1201" s="243"/>
      <c r="Z1201" s="243"/>
      <c r="AA1201" s="243"/>
      <c r="AB1201" s="243"/>
      <c r="AC1201" s="243"/>
      <c r="AD1201" s="243"/>
      <c r="AE1201" s="246" t="str">
        <f>IF(DataGoesHere!$B1201="","",(DataGoesHere!$B1201/SUM(DataGoesHere!$B1190:'DataGoesHere'!$B1201)))</f>
        <v/>
      </c>
      <c r="CV1201" s="310" t="str">
        <f>IF(DataGoesHere!B1201="","",DataGoesHere!A1201)</f>
        <v/>
      </c>
      <c r="CW1201" s="271">
        <f t="shared" ca="1" si="44"/>
        <v>12</v>
      </c>
      <c r="CX1201" s="272">
        <f t="shared" ca="1" si="45"/>
        <v>1.0054005237672714</v>
      </c>
      <c r="CY1201" s="266">
        <f>DataGoesHere!A1201</f>
        <v>1200</v>
      </c>
      <c r="CZ1201" s="19" t="str">
        <f>IF(DataGoesHere!B1201="","",DataGoesHere!B1201)</f>
        <v/>
      </c>
      <c r="DA1201" s="19" t="str">
        <f>IF(DataGoesHere!B1201="","",IF(AH$5="No",DataGoesHere!B1201,DataGoesHere!B1201-(AH$2*(DataGoesHere!A1201-1))))</f>
        <v/>
      </c>
      <c r="DB1201" s="19" t="str">
        <f>IF(DataGoesHere!B1201="","",IF(AO$9="No",DataGoesHere!B1201,DataGoesHere!B1201/CX1201))</f>
        <v/>
      </c>
      <c r="DC1201" s="19" t="str">
        <f>IF(DataGoesHere!B1201="","",IF(AO$9="No",DA1201,DA1201/CX1201))</f>
        <v/>
      </c>
      <c r="DD1201" s="293" t="str">
        <f>IF(CZ1201="",IF(COUNTIF(DD$2:DD1200,"Forecast")&lt;Output!E$43,"Forecast",""),"Actual")</f>
        <v/>
      </c>
      <c r="DF1201" s="19" t="str">
        <f>IF(DataGoesHere!B1200="",IF(DD1201="Forecast",(Output!$E$47*IntermediateCalcs!DH1200)+((1-Output!$E$47)*IntermediateCalcs!DF1200),""),(Output!$E$47*IntermediateCalcs!DB1200)+((1-Output!$E$47)*IntermediateCalcs!DF1200))</f>
        <v/>
      </c>
      <c r="DG1201" s="19" t="str">
        <f>IF(DataGoesHere!B1200="",IF(DD1201="Forecast",(Output!$G$47*(IntermediateCalcs!DF1201-IntermediateCalcs!DF1200))+((1-Output!$G$47)*IntermediateCalcs!DG1200),""),(Output!$G$47*(IntermediateCalcs!DF1201-IntermediateCalcs!DF1200))+((1-Output!$G$47)*IntermediateCalcs!DG1200))</f>
        <v/>
      </c>
      <c r="DH1201" s="19" t="str">
        <f>IF(DataGoesHere!B1200="",IF(DD1201="Forecast",DF1201+DG1201,""),DF1201+DG1201)</f>
        <v/>
      </c>
      <c r="DI1201" s="274" t="str">
        <f>IF(DH1201="","",IF(IntermediateCalcs!$AO$9="Yes",IntermediateCalcs!DH1201*$CX1201,IntermediateCalcs!DH1201))</f>
        <v/>
      </c>
      <c r="DJ1201" s="250" t="str">
        <f>IF(DataGoesHere!$B1201="","",($CZ1201-DI1201))</f>
        <v/>
      </c>
      <c r="DK1201" s="250" t="str">
        <f>IF(DataGoesHere!$B1201="","",ABS($CZ1201-DI1201))</f>
        <v/>
      </c>
      <c r="DL1201" s="250" t="str">
        <f>IF(DataGoesHere!$B1201="","",DK1201^2)</f>
        <v/>
      </c>
      <c r="DM1201" s="249" t="str">
        <f>IF(DataGoesHere!$B1201="","",DK1201/$CZ1201)</f>
        <v/>
      </c>
      <c r="DN1201" s="250" t="str">
        <f>IF(DataGoesHere!$B1201="","",SUM(DJ$2:DJ1201)/AVERAGE(DK:DK))</f>
        <v/>
      </c>
      <c r="DP1201" s="19" t="str">
        <f>IF(DataGoesHere!B1201="",IF($DD1201="Forecast",(Output!E$48*IntermediateCalcs!CY1201)+Output!G$48,""),(Output!E$48*IntermediateCalcs!CY1201)+Output!G$48)</f>
        <v/>
      </c>
      <c r="DQ1201" s="274" t="str">
        <f>IF(DP1201="","",IF(IntermediateCalcs!$AO$9="Yes",IntermediateCalcs!DP1201*$CX1201,IntermediateCalcs!DP1201))</f>
        <v/>
      </c>
      <c r="DR1201" s="250" t="str">
        <f>IF(DataGoesHere!$B1201="","",($CZ1201-DQ1201))</f>
        <v/>
      </c>
      <c r="DS1201" s="250" t="str">
        <f>IF(DataGoesHere!$B1201="","",ABS($CZ1201-DQ1201))</f>
        <v/>
      </c>
      <c r="DT1201" s="250" t="str">
        <f>IF(DataGoesHere!$B1201="","",DS1201^2)</f>
        <v/>
      </c>
      <c r="DU1201" s="249" t="str">
        <f>IF(DataGoesHere!$B1201="","",DS1201/$CZ1201)</f>
        <v/>
      </c>
      <c r="DV1201" s="250" t="str">
        <f>IF(DataGoesHere!$B1201="","",SUM(DR$2:DR1201)/AVERAGE(DS:DS))</f>
        <v/>
      </c>
      <c r="DX1201" s="19" t="str">
        <f>IF(DataGoesHere!$B1200="","",(DB1195*(Output!$O$49/Output!$P$49))+(IntermediateCalcs!DB1196*(Output!$M$49/Output!$P$49))+(IntermediateCalcs!DB1197*(Output!$K$49/Output!$P$49))+(DB1198*(Output!$I$49/Output!$P$49))+(IntermediateCalcs!DB1199*(Output!$G$49/Output!$P$49))+(IntermediateCalcs!DB1200*(Output!$E$49/Output!$P$49)))</f>
        <v/>
      </c>
      <c r="DY1201" s="274" t="str">
        <f>IF(DX1201="","",IF(IntermediateCalcs!$AO$9="Yes",IntermediateCalcs!DX1201*$CX1201,IntermediateCalcs!DX1201))</f>
        <v/>
      </c>
      <c r="DZ1201" s="250" t="str">
        <f>IF(DataGoesHere!$B1201="","",($CZ1201-DY1201))</f>
        <v/>
      </c>
      <c r="EA1201" s="250" t="str">
        <f>IF(DataGoesHere!$B1201="","",ABS($CZ1201-DY1201))</f>
        <v/>
      </c>
      <c r="EB1201" s="250" t="str">
        <f>IF(DataGoesHere!$B1201="","",EA1201^2)</f>
        <v/>
      </c>
      <c r="EC1201" s="249" t="str">
        <f>IF(DataGoesHere!$B1201="","",EA1201/$CZ1201)</f>
        <v/>
      </c>
      <c r="ED1201" s="250" t="str">
        <f>IF(DataGoesHere!$B1201="","",SUM(DZ$2:DZ1201)/AVERAGE(EA:EA))</f>
        <v/>
      </c>
    </row>
    <row r="1202" spans="20:134" x14ac:dyDescent="0.2">
      <c r="T1202" s="244" t="str">
        <f>IF(DataGoesHere!$B1202="","",(DataGoesHere!$B1202/SUM(DataGoesHere!$B1202:'DataGoesHere'!$B1213)))</f>
        <v/>
      </c>
      <c r="U1202" s="238"/>
      <c r="V1202" s="238"/>
      <c r="W1202" s="238"/>
      <c r="X1202" s="238"/>
      <c r="Y1202" s="238"/>
      <c r="Z1202" s="238"/>
      <c r="AA1202" s="238"/>
      <c r="AB1202" s="238"/>
      <c r="AC1202" s="238"/>
      <c r="AD1202" s="238"/>
      <c r="AE1202" s="239"/>
      <c r="CV1202" s="310" t="str">
        <f>IF(DataGoesHere!B1202="","",DataGoesHere!A1202)</f>
        <v/>
      </c>
      <c r="CW1202" s="271">
        <f t="shared" ca="1" si="44"/>
        <v>1</v>
      </c>
      <c r="CX1202" s="272">
        <f t="shared" ca="1" si="45"/>
        <v>1.3236179355303281</v>
      </c>
      <c r="CY1202" s="266">
        <f>DataGoesHere!A1202</f>
        <v>1201</v>
      </c>
      <c r="CZ1202" s="19" t="str">
        <f>IF(DataGoesHere!B1202="","",DataGoesHere!B1202)</f>
        <v/>
      </c>
      <c r="DA1202" s="19" t="str">
        <f>IF(DataGoesHere!B1202="","",IF(AH$5="No",DataGoesHere!B1202,DataGoesHere!B1202-(AH$2*(DataGoesHere!A1202-1))))</f>
        <v/>
      </c>
      <c r="DB1202" s="19" t="str">
        <f>IF(DataGoesHere!B1202="","",IF(AO$9="No",DataGoesHere!B1202,DataGoesHere!B1202/CX1202))</f>
        <v/>
      </c>
      <c r="DC1202" s="19" t="str">
        <f>IF(DataGoesHere!B1202="","",IF(AO$9="No",DA1202,DA1202/CX1202))</f>
        <v/>
      </c>
      <c r="DD1202" s="293" t="str">
        <f>IF(CZ1202="",IF(COUNTIF(DD$2:DD1201,"Forecast")&lt;Output!E$43,"Forecast",""),"Actual")</f>
        <v/>
      </c>
      <c r="DF1202" s="19" t="str">
        <f>IF(DataGoesHere!B1201="",IF(DD1202="Forecast",(Output!$E$47*IntermediateCalcs!DH1201)+((1-Output!$E$47)*IntermediateCalcs!DF1201),""),(Output!$E$47*IntermediateCalcs!DB1201)+((1-Output!$E$47)*IntermediateCalcs!DF1201))</f>
        <v/>
      </c>
      <c r="DG1202" s="19" t="str">
        <f>IF(DataGoesHere!B1201="",IF(DD1202="Forecast",(Output!$G$47*(IntermediateCalcs!DF1202-IntermediateCalcs!DF1201))+((1-Output!$G$47)*IntermediateCalcs!DG1201),""),(Output!$G$47*(IntermediateCalcs!DF1202-IntermediateCalcs!DF1201))+((1-Output!$G$47)*IntermediateCalcs!DG1201))</f>
        <v/>
      </c>
      <c r="DH1202" s="19" t="str">
        <f>IF(DataGoesHere!B1201="",IF(DD1202="Forecast",DF1202+DG1202,""),DF1202+DG1202)</f>
        <v/>
      </c>
      <c r="DI1202" s="274" t="str">
        <f>IF(DH1202="","",IF(IntermediateCalcs!$AO$9="Yes",IntermediateCalcs!DH1202*$CX1202,IntermediateCalcs!DH1202))</f>
        <v/>
      </c>
      <c r="DJ1202" s="250" t="str">
        <f>IF(DataGoesHere!$B1202="","",($CZ1202-DI1202))</f>
        <v/>
      </c>
      <c r="DK1202" s="250" t="str">
        <f>IF(DataGoesHere!$B1202="","",ABS($CZ1202-DI1202))</f>
        <v/>
      </c>
      <c r="DL1202" s="250" t="str">
        <f>IF(DataGoesHere!$B1202="","",DK1202^2)</f>
        <v/>
      </c>
      <c r="DM1202" s="249" t="str">
        <f>IF(DataGoesHere!$B1202="","",DK1202/$CZ1202)</f>
        <v/>
      </c>
      <c r="DN1202" s="250" t="str">
        <f>IF(DataGoesHere!$B1202="","",SUM(DJ$2:DJ1202)/AVERAGE(DK:DK))</f>
        <v/>
      </c>
      <c r="DP1202" s="19" t="str">
        <f>IF(DataGoesHere!B1202="",IF($DD1202="Forecast",(Output!E$48*IntermediateCalcs!CY1202)+Output!G$48,""),(Output!E$48*IntermediateCalcs!CY1202)+Output!G$48)</f>
        <v/>
      </c>
      <c r="DQ1202" s="274" t="str">
        <f>IF(DP1202="","",IF(IntermediateCalcs!$AO$9="Yes",IntermediateCalcs!DP1202*$CX1202,IntermediateCalcs!DP1202))</f>
        <v/>
      </c>
      <c r="DR1202" s="250" t="str">
        <f>IF(DataGoesHere!$B1202="","",($CZ1202-DQ1202))</f>
        <v/>
      </c>
      <c r="DS1202" s="250" t="str">
        <f>IF(DataGoesHere!$B1202="","",ABS($CZ1202-DQ1202))</f>
        <v/>
      </c>
      <c r="DT1202" s="250" t="str">
        <f>IF(DataGoesHere!$B1202="","",DS1202^2)</f>
        <v/>
      </c>
      <c r="DU1202" s="249" t="str">
        <f>IF(DataGoesHere!$B1202="","",DS1202/$CZ1202)</f>
        <v/>
      </c>
      <c r="DV1202" s="250" t="str">
        <f>IF(DataGoesHere!$B1202="","",SUM(DR$2:DR1202)/AVERAGE(DS:DS))</f>
        <v/>
      </c>
      <c r="DX1202" s="19" t="str">
        <f>IF(DataGoesHere!$B1201="","",(DB1196*(Output!$O$49/Output!$P$49))+(IntermediateCalcs!DB1197*(Output!$M$49/Output!$P$49))+(IntermediateCalcs!DB1198*(Output!$K$49/Output!$P$49))+(DB1199*(Output!$I$49/Output!$P$49))+(IntermediateCalcs!DB1200*(Output!$G$49/Output!$P$49))+(IntermediateCalcs!DB1201*(Output!$E$49/Output!$P$49)))</f>
        <v/>
      </c>
      <c r="DY1202" s="274" t="str">
        <f>IF(DX1202="","",IF(IntermediateCalcs!$AO$9="Yes",IntermediateCalcs!DX1202*$CX1202,IntermediateCalcs!DX1202))</f>
        <v/>
      </c>
      <c r="DZ1202" s="250" t="str">
        <f>IF(DataGoesHere!$B1202="","",($CZ1202-DY1202))</f>
        <v/>
      </c>
      <c r="EA1202" s="250" t="str">
        <f>IF(DataGoesHere!$B1202="","",ABS($CZ1202-DY1202))</f>
        <v/>
      </c>
      <c r="EB1202" s="250" t="str">
        <f>IF(DataGoesHere!$B1202="","",EA1202^2)</f>
        <v/>
      </c>
      <c r="EC1202" s="249" t="str">
        <f>IF(DataGoesHere!$B1202="","",EA1202/$CZ1202)</f>
        <v/>
      </c>
      <c r="ED1202" s="250" t="str">
        <f>IF(DataGoesHere!$B1202="","",SUM(DZ$2:DZ1202)/AVERAGE(EA:EA))</f>
        <v/>
      </c>
    </row>
    <row r="1203" spans="20:134" x14ac:dyDescent="0.2">
      <c r="T1203" s="240"/>
      <c r="U1203" s="245" t="str">
        <f>IF(DataGoesHere!$B1203="","",(DataGoesHere!$B1203/SUM(DataGoesHere!$B1203:'DataGoesHere'!$B1213)))</f>
        <v/>
      </c>
      <c r="V1203" s="86"/>
      <c r="W1203" s="86"/>
      <c r="X1203" s="86"/>
      <c r="Y1203" s="86"/>
      <c r="Z1203" s="86"/>
      <c r="AA1203" s="86"/>
      <c r="AB1203" s="86"/>
      <c r="AC1203" s="86"/>
      <c r="AD1203" s="86"/>
      <c r="AE1203" s="241"/>
      <c r="CV1203" s="310" t="str">
        <f>IF(DataGoesHere!B1203="","",DataGoesHere!A1203)</f>
        <v/>
      </c>
      <c r="CW1203" s="271">
        <f t="shared" ca="1" si="44"/>
        <v>2</v>
      </c>
      <c r="CX1203" s="272">
        <f t="shared" ca="1" si="45"/>
        <v>0.80574490527728204</v>
      </c>
      <c r="CY1203" s="266">
        <f>DataGoesHere!A1203</f>
        <v>1202</v>
      </c>
      <c r="CZ1203" s="19" t="str">
        <f>IF(DataGoesHere!B1203="","",DataGoesHere!B1203)</f>
        <v/>
      </c>
      <c r="DA1203" s="19" t="str">
        <f>IF(DataGoesHere!B1203="","",IF(AH$5="No",DataGoesHere!B1203,DataGoesHere!B1203-(AH$2*(DataGoesHere!A1203-1))))</f>
        <v/>
      </c>
      <c r="DB1203" s="19" t="str">
        <f>IF(DataGoesHere!B1203="","",IF(AO$9="No",DataGoesHere!B1203,DataGoesHere!B1203/CX1203))</f>
        <v/>
      </c>
      <c r="DC1203" s="19" t="str">
        <f>IF(DataGoesHere!B1203="","",IF(AO$9="No",DA1203,DA1203/CX1203))</f>
        <v/>
      </c>
      <c r="DD1203" s="293" t="str">
        <f>IF(CZ1203="",IF(COUNTIF(DD$2:DD1202,"Forecast")&lt;Output!E$43,"Forecast",""),"Actual")</f>
        <v/>
      </c>
      <c r="DF1203" s="19" t="str">
        <f>IF(DataGoesHere!B1202="",IF(DD1203="Forecast",(Output!$E$47*IntermediateCalcs!DH1202)+((1-Output!$E$47)*IntermediateCalcs!DF1202),""),(Output!$E$47*IntermediateCalcs!DB1202)+((1-Output!$E$47)*IntermediateCalcs!DF1202))</f>
        <v/>
      </c>
      <c r="DG1203" s="19" t="str">
        <f>IF(DataGoesHere!B1202="",IF(DD1203="Forecast",(Output!$G$47*(IntermediateCalcs!DF1203-IntermediateCalcs!DF1202))+((1-Output!$G$47)*IntermediateCalcs!DG1202),""),(Output!$G$47*(IntermediateCalcs!DF1203-IntermediateCalcs!DF1202))+((1-Output!$G$47)*IntermediateCalcs!DG1202))</f>
        <v/>
      </c>
      <c r="DH1203" s="19" t="str">
        <f>IF(DataGoesHere!B1202="",IF(DD1203="Forecast",DF1203+DG1203,""),DF1203+DG1203)</f>
        <v/>
      </c>
      <c r="DI1203" s="274" t="str">
        <f>IF(DH1203="","",IF(IntermediateCalcs!$AO$9="Yes",IntermediateCalcs!DH1203*$CX1203,IntermediateCalcs!DH1203))</f>
        <v/>
      </c>
      <c r="DJ1203" s="250" t="str">
        <f>IF(DataGoesHere!$B1203="","",($CZ1203-DI1203))</f>
        <v/>
      </c>
      <c r="DK1203" s="250" t="str">
        <f>IF(DataGoesHere!$B1203="","",ABS($CZ1203-DI1203))</f>
        <v/>
      </c>
      <c r="DL1203" s="250" t="str">
        <f>IF(DataGoesHere!$B1203="","",DK1203^2)</f>
        <v/>
      </c>
      <c r="DM1203" s="249" t="str">
        <f>IF(DataGoesHere!$B1203="","",DK1203/$CZ1203)</f>
        <v/>
      </c>
      <c r="DN1203" s="250" t="str">
        <f>IF(DataGoesHere!$B1203="","",SUM(DJ$2:DJ1203)/AVERAGE(DK:DK))</f>
        <v/>
      </c>
      <c r="DP1203" s="19" t="str">
        <f>IF(DataGoesHere!B1203="",IF($DD1203="Forecast",(Output!E$48*IntermediateCalcs!CY1203)+Output!G$48,""),(Output!E$48*IntermediateCalcs!CY1203)+Output!G$48)</f>
        <v/>
      </c>
      <c r="DQ1203" s="274" t="str">
        <f>IF(DP1203="","",IF(IntermediateCalcs!$AO$9="Yes",IntermediateCalcs!DP1203*$CX1203,IntermediateCalcs!DP1203))</f>
        <v/>
      </c>
      <c r="DR1203" s="250" t="str">
        <f>IF(DataGoesHere!$B1203="","",($CZ1203-DQ1203))</f>
        <v/>
      </c>
      <c r="DS1203" s="250" t="str">
        <f>IF(DataGoesHere!$B1203="","",ABS($CZ1203-DQ1203))</f>
        <v/>
      </c>
      <c r="DT1203" s="250" t="str">
        <f>IF(DataGoesHere!$B1203="","",DS1203^2)</f>
        <v/>
      </c>
      <c r="DU1203" s="249" t="str">
        <f>IF(DataGoesHere!$B1203="","",DS1203/$CZ1203)</f>
        <v/>
      </c>
      <c r="DV1203" s="250" t="str">
        <f>IF(DataGoesHere!$B1203="","",SUM(DR$2:DR1203)/AVERAGE(DS:DS))</f>
        <v/>
      </c>
      <c r="DX1203" s="19" t="str">
        <f>IF(DataGoesHere!$B1202="","",(DB1197*(Output!$O$49/Output!$P$49))+(IntermediateCalcs!DB1198*(Output!$M$49/Output!$P$49))+(IntermediateCalcs!DB1199*(Output!$K$49/Output!$P$49))+(DB1200*(Output!$I$49/Output!$P$49))+(IntermediateCalcs!DB1201*(Output!$G$49/Output!$P$49))+(IntermediateCalcs!DB1202*(Output!$E$49/Output!$P$49)))</f>
        <v/>
      </c>
      <c r="DY1203" s="274" t="str">
        <f>IF(DX1203="","",IF(IntermediateCalcs!$AO$9="Yes",IntermediateCalcs!DX1203*$CX1203,IntermediateCalcs!DX1203))</f>
        <v/>
      </c>
      <c r="DZ1203" s="250" t="str">
        <f>IF(DataGoesHere!$B1203="","",($CZ1203-DY1203))</f>
        <v/>
      </c>
      <c r="EA1203" s="250" t="str">
        <f>IF(DataGoesHere!$B1203="","",ABS($CZ1203-DY1203))</f>
        <v/>
      </c>
      <c r="EB1203" s="250" t="str">
        <f>IF(DataGoesHere!$B1203="","",EA1203^2)</f>
        <v/>
      </c>
      <c r="EC1203" s="249" t="str">
        <f>IF(DataGoesHere!$B1203="","",EA1203/$CZ1203)</f>
        <v/>
      </c>
      <c r="ED1203" s="250" t="str">
        <f>IF(DataGoesHere!$B1203="","",SUM(DZ$2:DZ1203)/AVERAGE(EA:EA))</f>
        <v/>
      </c>
    </row>
    <row r="1204" spans="20:134" x14ac:dyDescent="0.2">
      <c r="T1204" s="240"/>
      <c r="U1204" s="86"/>
      <c r="V1204" s="245" t="str">
        <f>IF(DataGoesHere!$B1204="","",(DataGoesHere!$B1204/SUM(DataGoesHere!$B1202:'DataGoesHere'!$B1213)))</f>
        <v/>
      </c>
      <c r="W1204" s="86"/>
      <c r="X1204" s="86"/>
      <c r="Y1204" s="86"/>
      <c r="Z1204" s="86"/>
      <c r="AA1204" s="86"/>
      <c r="AB1204" s="86"/>
      <c r="AC1204" s="86"/>
      <c r="AD1204" s="86"/>
      <c r="AE1204" s="241"/>
      <c r="CV1204" s="310" t="str">
        <f>IF(DataGoesHere!B1204="","",DataGoesHere!A1204)</f>
        <v/>
      </c>
      <c r="CW1204" s="271">
        <f t="shared" ca="1" si="44"/>
        <v>3</v>
      </c>
      <c r="CX1204" s="272">
        <f t="shared" ca="1" si="45"/>
        <v>0.79862940076451561</v>
      </c>
      <c r="CY1204" s="266">
        <f>DataGoesHere!A1204</f>
        <v>1203</v>
      </c>
      <c r="CZ1204" s="19" t="str">
        <f>IF(DataGoesHere!B1204="","",DataGoesHere!B1204)</f>
        <v/>
      </c>
      <c r="DA1204" s="19" t="str">
        <f>IF(DataGoesHere!B1204="","",IF(AH$5="No",DataGoesHere!B1204,DataGoesHere!B1204-(AH$2*(DataGoesHere!A1204-1))))</f>
        <v/>
      </c>
      <c r="DB1204" s="19" t="str">
        <f>IF(DataGoesHere!B1204="","",IF(AO$9="No",DataGoesHere!B1204,DataGoesHere!B1204/CX1204))</f>
        <v/>
      </c>
      <c r="DC1204" s="19" t="str">
        <f>IF(DataGoesHere!B1204="","",IF(AO$9="No",DA1204,DA1204/CX1204))</f>
        <v/>
      </c>
      <c r="DD1204" s="293" t="str">
        <f>IF(CZ1204="",IF(COUNTIF(DD$2:DD1203,"Forecast")&lt;Output!E$43,"Forecast",""),"Actual")</f>
        <v/>
      </c>
      <c r="DF1204" s="19" t="str">
        <f>IF(DataGoesHere!B1203="",IF(DD1204="Forecast",(Output!$E$47*IntermediateCalcs!DH1203)+((1-Output!$E$47)*IntermediateCalcs!DF1203),""),(Output!$E$47*IntermediateCalcs!DB1203)+((1-Output!$E$47)*IntermediateCalcs!DF1203))</f>
        <v/>
      </c>
      <c r="DG1204" s="19" t="str">
        <f>IF(DataGoesHere!B1203="",IF(DD1204="Forecast",(Output!$G$47*(IntermediateCalcs!DF1204-IntermediateCalcs!DF1203))+((1-Output!$G$47)*IntermediateCalcs!DG1203),""),(Output!$G$47*(IntermediateCalcs!DF1204-IntermediateCalcs!DF1203))+((1-Output!$G$47)*IntermediateCalcs!DG1203))</f>
        <v/>
      </c>
      <c r="DH1204" s="19" t="str">
        <f>IF(DataGoesHere!B1203="",IF(DD1204="Forecast",DF1204+DG1204,""),DF1204+DG1204)</f>
        <v/>
      </c>
      <c r="DI1204" s="274" t="str">
        <f>IF(DH1204="","",IF(IntermediateCalcs!$AO$9="Yes",IntermediateCalcs!DH1204*$CX1204,IntermediateCalcs!DH1204))</f>
        <v/>
      </c>
      <c r="DJ1204" s="250" t="str">
        <f>IF(DataGoesHere!$B1204="","",($CZ1204-DI1204))</f>
        <v/>
      </c>
      <c r="DK1204" s="250" t="str">
        <f>IF(DataGoesHere!$B1204="","",ABS($CZ1204-DI1204))</f>
        <v/>
      </c>
      <c r="DL1204" s="250" t="str">
        <f>IF(DataGoesHere!$B1204="","",DK1204^2)</f>
        <v/>
      </c>
      <c r="DM1204" s="249" t="str">
        <f>IF(DataGoesHere!$B1204="","",DK1204/$CZ1204)</f>
        <v/>
      </c>
      <c r="DN1204" s="250" t="str">
        <f>IF(DataGoesHere!$B1204="","",SUM(DJ$2:DJ1204)/AVERAGE(DK:DK))</f>
        <v/>
      </c>
      <c r="DP1204" s="19" t="str">
        <f>IF(DataGoesHere!B1204="",IF($DD1204="Forecast",(Output!E$48*IntermediateCalcs!CY1204)+Output!G$48,""),(Output!E$48*IntermediateCalcs!CY1204)+Output!G$48)</f>
        <v/>
      </c>
      <c r="DQ1204" s="274" t="str">
        <f>IF(DP1204="","",IF(IntermediateCalcs!$AO$9="Yes",IntermediateCalcs!DP1204*$CX1204,IntermediateCalcs!DP1204))</f>
        <v/>
      </c>
      <c r="DR1204" s="250" t="str">
        <f>IF(DataGoesHere!$B1204="","",($CZ1204-DQ1204))</f>
        <v/>
      </c>
      <c r="DS1204" s="250" t="str">
        <f>IF(DataGoesHere!$B1204="","",ABS($CZ1204-DQ1204))</f>
        <v/>
      </c>
      <c r="DT1204" s="250" t="str">
        <f>IF(DataGoesHere!$B1204="","",DS1204^2)</f>
        <v/>
      </c>
      <c r="DU1204" s="249" t="str">
        <f>IF(DataGoesHere!$B1204="","",DS1204/$CZ1204)</f>
        <v/>
      </c>
      <c r="DV1204" s="250" t="str">
        <f>IF(DataGoesHere!$B1204="","",SUM(DR$2:DR1204)/AVERAGE(DS:DS))</f>
        <v/>
      </c>
      <c r="DX1204" s="19" t="str">
        <f>IF(DataGoesHere!$B1203="","",(DB1198*(Output!$O$49/Output!$P$49))+(IntermediateCalcs!DB1199*(Output!$M$49/Output!$P$49))+(IntermediateCalcs!DB1200*(Output!$K$49/Output!$P$49))+(DB1201*(Output!$I$49/Output!$P$49))+(IntermediateCalcs!DB1202*(Output!$G$49/Output!$P$49))+(IntermediateCalcs!DB1203*(Output!$E$49/Output!$P$49)))</f>
        <v/>
      </c>
      <c r="DY1204" s="274" t="str">
        <f>IF(DX1204="","",IF(IntermediateCalcs!$AO$9="Yes",IntermediateCalcs!DX1204*$CX1204,IntermediateCalcs!DX1204))</f>
        <v/>
      </c>
      <c r="DZ1204" s="250" t="str">
        <f>IF(DataGoesHere!$B1204="","",($CZ1204-DY1204))</f>
        <v/>
      </c>
      <c r="EA1204" s="250" t="str">
        <f>IF(DataGoesHere!$B1204="","",ABS($CZ1204-DY1204))</f>
        <v/>
      </c>
      <c r="EB1204" s="250" t="str">
        <f>IF(DataGoesHere!$B1204="","",EA1204^2)</f>
        <v/>
      </c>
      <c r="EC1204" s="249" t="str">
        <f>IF(DataGoesHere!$B1204="","",EA1204/$CZ1204)</f>
        <v/>
      </c>
      <c r="ED1204" s="250" t="str">
        <f>IF(DataGoesHere!$B1204="","",SUM(DZ$2:DZ1204)/AVERAGE(EA:EA))</f>
        <v/>
      </c>
    </row>
    <row r="1205" spans="20:134" x14ac:dyDescent="0.2">
      <c r="T1205" s="240"/>
      <c r="U1205" s="86"/>
      <c r="V1205" s="86"/>
      <c r="W1205" s="245" t="str">
        <f>IF(DataGoesHere!$B1205="","",(DataGoesHere!$B1205/SUM(DataGoesHere!$B1202:'DataGoesHere'!$B1213)))</f>
        <v/>
      </c>
      <c r="X1205" s="86"/>
      <c r="Y1205" s="86"/>
      <c r="Z1205" s="86"/>
      <c r="AA1205" s="86"/>
      <c r="AB1205" s="86"/>
      <c r="AC1205" s="86"/>
      <c r="AD1205" s="86"/>
      <c r="AE1205" s="241"/>
      <c r="CV1205" s="310" t="str">
        <f>IF(DataGoesHere!B1205="","",DataGoesHere!A1205)</f>
        <v/>
      </c>
      <c r="CW1205" s="271">
        <f t="shared" ca="1" si="44"/>
        <v>4</v>
      </c>
      <c r="CX1205" s="272">
        <f t="shared" ca="1" si="45"/>
        <v>1.0149292433706087</v>
      </c>
      <c r="CY1205" s="266">
        <f>DataGoesHere!A1205</f>
        <v>1204</v>
      </c>
      <c r="CZ1205" s="19" t="str">
        <f>IF(DataGoesHere!B1205="","",DataGoesHere!B1205)</f>
        <v/>
      </c>
      <c r="DA1205" s="19" t="str">
        <f>IF(DataGoesHere!B1205="","",IF(AH$5="No",DataGoesHere!B1205,DataGoesHere!B1205-(AH$2*(DataGoesHere!A1205-1))))</f>
        <v/>
      </c>
      <c r="DB1205" s="19" t="str">
        <f>IF(DataGoesHere!B1205="","",IF(AO$9="No",DataGoesHere!B1205,DataGoesHere!B1205/CX1205))</f>
        <v/>
      </c>
      <c r="DC1205" s="19" t="str">
        <f>IF(DataGoesHere!B1205="","",IF(AO$9="No",DA1205,DA1205/CX1205))</f>
        <v/>
      </c>
      <c r="DD1205" s="293" t="str">
        <f>IF(CZ1205="",IF(COUNTIF(DD$2:DD1204,"Forecast")&lt;Output!E$43,"Forecast",""),"Actual")</f>
        <v/>
      </c>
      <c r="DF1205" s="19" t="str">
        <f>IF(DataGoesHere!B1204="",IF(DD1205="Forecast",(Output!$E$47*IntermediateCalcs!DH1204)+((1-Output!$E$47)*IntermediateCalcs!DF1204),""),(Output!$E$47*IntermediateCalcs!DB1204)+((1-Output!$E$47)*IntermediateCalcs!DF1204))</f>
        <v/>
      </c>
      <c r="DG1205" s="19" t="str">
        <f>IF(DataGoesHere!B1204="",IF(DD1205="Forecast",(Output!$G$47*(IntermediateCalcs!DF1205-IntermediateCalcs!DF1204))+((1-Output!$G$47)*IntermediateCalcs!DG1204),""),(Output!$G$47*(IntermediateCalcs!DF1205-IntermediateCalcs!DF1204))+((1-Output!$G$47)*IntermediateCalcs!DG1204))</f>
        <v/>
      </c>
      <c r="DH1205" s="19" t="str">
        <f>IF(DataGoesHere!B1204="",IF(DD1205="Forecast",DF1205+DG1205,""),DF1205+DG1205)</f>
        <v/>
      </c>
      <c r="DI1205" s="274" t="str">
        <f>IF(DH1205="","",IF(IntermediateCalcs!$AO$9="Yes",IntermediateCalcs!DH1205*$CX1205,IntermediateCalcs!DH1205))</f>
        <v/>
      </c>
      <c r="DJ1205" s="250" t="str">
        <f>IF(DataGoesHere!$B1205="","",($CZ1205-DI1205))</f>
        <v/>
      </c>
      <c r="DK1205" s="250" t="str">
        <f>IF(DataGoesHere!$B1205="","",ABS($CZ1205-DI1205))</f>
        <v/>
      </c>
      <c r="DL1205" s="250" t="str">
        <f>IF(DataGoesHere!$B1205="","",DK1205^2)</f>
        <v/>
      </c>
      <c r="DM1205" s="249" t="str">
        <f>IF(DataGoesHere!$B1205="","",DK1205/$CZ1205)</f>
        <v/>
      </c>
      <c r="DN1205" s="250" t="str">
        <f>IF(DataGoesHere!$B1205="","",SUM(DJ$2:DJ1205)/AVERAGE(DK:DK))</f>
        <v/>
      </c>
      <c r="DP1205" s="19" t="str">
        <f>IF(DataGoesHere!B1205="",IF($DD1205="Forecast",(Output!E$48*IntermediateCalcs!CY1205)+Output!G$48,""),(Output!E$48*IntermediateCalcs!CY1205)+Output!G$48)</f>
        <v/>
      </c>
      <c r="DQ1205" s="274" t="str">
        <f>IF(DP1205="","",IF(IntermediateCalcs!$AO$9="Yes",IntermediateCalcs!DP1205*$CX1205,IntermediateCalcs!DP1205))</f>
        <v/>
      </c>
      <c r="DR1205" s="250" t="str">
        <f>IF(DataGoesHere!$B1205="","",($CZ1205-DQ1205))</f>
        <v/>
      </c>
      <c r="DS1205" s="250" t="str">
        <f>IF(DataGoesHere!$B1205="","",ABS($CZ1205-DQ1205))</f>
        <v/>
      </c>
      <c r="DT1205" s="250" t="str">
        <f>IF(DataGoesHere!$B1205="","",DS1205^2)</f>
        <v/>
      </c>
      <c r="DU1205" s="249" t="str">
        <f>IF(DataGoesHere!$B1205="","",DS1205/$CZ1205)</f>
        <v/>
      </c>
      <c r="DV1205" s="250" t="str">
        <f>IF(DataGoesHere!$B1205="","",SUM(DR$2:DR1205)/AVERAGE(DS:DS))</f>
        <v/>
      </c>
      <c r="DX1205" s="19" t="str">
        <f>IF(DataGoesHere!$B1204="","",(DB1199*(Output!$O$49/Output!$P$49))+(IntermediateCalcs!DB1200*(Output!$M$49/Output!$P$49))+(IntermediateCalcs!DB1201*(Output!$K$49/Output!$P$49))+(DB1202*(Output!$I$49/Output!$P$49))+(IntermediateCalcs!DB1203*(Output!$G$49/Output!$P$49))+(IntermediateCalcs!DB1204*(Output!$E$49/Output!$P$49)))</f>
        <v/>
      </c>
      <c r="DY1205" s="274" t="str">
        <f>IF(DX1205="","",IF(IntermediateCalcs!$AO$9="Yes",IntermediateCalcs!DX1205*$CX1205,IntermediateCalcs!DX1205))</f>
        <v/>
      </c>
      <c r="DZ1205" s="250" t="str">
        <f>IF(DataGoesHere!$B1205="","",($CZ1205-DY1205))</f>
        <v/>
      </c>
      <c r="EA1205" s="250" t="str">
        <f>IF(DataGoesHere!$B1205="","",ABS($CZ1205-DY1205))</f>
        <v/>
      </c>
      <c r="EB1205" s="250" t="str">
        <f>IF(DataGoesHere!$B1205="","",EA1205^2)</f>
        <v/>
      </c>
      <c r="EC1205" s="249" t="str">
        <f>IF(DataGoesHere!$B1205="","",EA1205/$CZ1205)</f>
        <v/>
      </c>
      <c r="ED1205" s="250" t="str">
        <f>IF(DataGoesHere!$B1205="","",SUM(DZ$2:DZ1205)/AVERAGE(EA:EA))</f>
        <v/>
      </c>
    </row>
    <row r="1206" spans="20:134" x14ac:dyDescent="0.2">
      <c r="T1206" s="240"/>
      <c r="U1206" s="86"/>
      <c r="V1206" s="86"/>
      <c r="W1206" s="86"/>
      <c r="X1206" s="245" t="str">
        <f>IF(DataGoesHere!$B1206="","",(DataGoesHere!$B1206/SUM(DataGoesHere!$B1202:'DataGoesHere'!$B1213)))</f>
        <v/>
      </c>
      <c r="Y1206" s="86"/>
      <c r="Z1206" s="86"/>
      <c r="AA1206" s="86"/>
      <c r="AB1206" s="86"/>
      <c r="AC1206" s="86"/>
      <c r="AD1206" s="86"/>
      <c r="AE1206" s="241"/>
      <c r="CV1206" s="310" t="str">
        <f>IF(DataGoesHere!B1206="","",DataGoesHere!A1206)</f>
        <v/>
      </c>
      <c r="CW1206" s="271">
        <f t="shared" ca="1" si="44"/>
        <v>5</v>
      </c>
      <c r="CX1206" s="272">
        <f t="shared" ca="1" si="45"/>
        <v>0.97875414397996308</v>
      </c>
      <c r="CY1206" s="266">
        <f>DataGoesHere!A1206</f>
        <v>1205</v>
      </c>
      <c r="CZ1206" s="19" t="str">
        <f>IF(DataGoesHere!B1206="","",DataGoesHere!B1206)</f>
        <v/>
      </c>
      <c r="DA1206" s="19" t="str">
        <f>IF(DataGoesHere!B1206="","",IF(AH$5="No",DataGoesHere!B1206,DataGoesHere!B1206-(AH$2*(DataGoesHere!A1206-1))))</f>
        <v/>
      </c>
      <c r="DB1206" s="19" t="str">
        <f>IF(DataGoesHere!B1206="","",IF(AO$9="No",DataGoesHere!B1206,DataGoesHere!B1206/CX1206))</f>
        <v/>
      </c>
      <c r="DC1206" s="19" t="str">
        <f>IF(DataGoesHere!B1206="","",IF(AO$9="No",DA1206,DA1206/CX1206))</f>
        <v/>
      </c>
      <c r="DD1206" s="293" t="str">
        <f>IF(CZ1206="",IF(COUNTIF(DD$2:DD1205,"Forecast")&lt;Output!E$43,"Forecast",""),"Actual")</f>
        <v/>
      </c>
      <c r="DF1206" s="19" t="str">
        <f>IF(DataGoesHere!B1205="",IF(DD1206="Forecast",(Output!$E$47*IntermediateCalcs!DH1205)+((1-Output!$E$47)*IntermediateCalcs!DF1205),""),(Output!$E$47*IntermediateCalcs!DB1205)+((1-Output!$E$47)*IntermediateCalcs!DF1205))</f>
        <v/>
      </c>
      <c r="DG1206" s="19" t="str">
        <f>IF(DataGoesHere!B1205="",IF(DD1206="Forecast",(Output!$G$47*(IntermediateCalcs!DF1206-IntermediateCalcs!DF1205))+((1-Output!$G$47)*IntermediateCalcs!DG1205),""),(Output!$G$47*(IntermediateCalcs!DF1206-IntermediateCalcs!DF1205))+((1-Output!$G$47)*IntermediateCalcs!DG1205))</f>
        <v/>
      </c>
      <c r="DH1206" s="19" t="str">
        <f>IF(DataGoesHere!B1205="",IF(DD1206="Forecast",DF1206+DG1206,""),DF1206+DG1206)</f>
        <v/>
      </c>
      <c r="DI1206" s="274" t="str">
        <f>IF(DH1206="","",IF(IntermediateCalcs!$AO$9="Yes",IntermediateCalcs!DH1206*$CX1206,IntermediateCalcs!DH1206))</f>
        <v/>
      </c>
      <c r="DJ1206" s="250" t="str">
        <f>IF(DataGoesHere!$B1206="","",($CZ1206-DI1206))</f>
        <v/>
      </c>
      <c r="DK1206" s="250" t="str">
        <f>IF(DataGoesHere!$B1206="","",ABS($CZ1206-DI1206))</f>
        <v/>
      </c>
      <c r="DL1206" s="250" t="str">
        <f>IF(DataGoesHere!$B1206="","",DK1206^2)</f>
        <v/>
      </c>
      <c r="DM1206" s="249" t="str">
        <f>IF(DataGoesHere!$B1206="","",DK1206/$CZ1206)</f>
        <v/>
      </c>
      <c r="DN1206" s="250" t="str">
        <f>IF(DataGoesHere!$B1206="","",SUM(DJ$2:DJ1206)/AVERAGE(DK:DK))</f>
        <v/>
      </c>
      <c r="DP1206" s="19" t="str">
        <f>IF(DataGoesHere!B1206="",IF($DD1206="Forecast",(Output!E$48*IntermediateCalcs!CY1206)+Output!G$48,""),(Output!E$48*IntermediateCalcs!CY1206)+Output!G$48)</f>
        <v/>
      </c>
      <c r="DQ1206" s="274" t="str">
        <f>IF(DP1206="","",IF(IntermediateCalcs!$AO$9="Yes",IntermediateCalcs!DP1206*$CX1206,IntermediateCalcs!DP1206))</f>
        <v/>
      </c>
      <c r="DR1206" s="250" t="str">
        <f>IF(DataGoesHere!$B1206="","",($CZ1206-DQ1206))</f>
        <v/>
      </c>
      <c r="DS1206" s="250" t="str">
        <f>IF(DataGoesHere!$B1206="","",ABS($CZ1206-DQ1206))</f>
        <v/>
      </c>
      <c r="DT1206" s="250" t="str">
        <f>IF(DataGoesHere!$B1206="","",DS1206^2)</f>
        <v/>
      </c>
      <c r="DU1206" s="249" t="str">
        <f>IF(DataGoesHere!$B1206="","",DS1206/$CZ1206)</f>
        <v/>
      </c>
      <c r="DV1206" s="250" t="str">
        <f>IF(DataGoesHere!$B1206="","",SUM(DR$2:DR1206)/AVERAGE(DS:DS))</f>
        <v/>
      </c>
      <c r="DX1206" s="19" t="str">
        <f>IF(DataGoesHere!$B1205="","",(DB1200*(Output!$O$49/Output!$P$49))+(IntermediateCalcs!DB1201*(Output!$M$49/Output!$P$49))+(IntermediateCalcs!DB1202*(Output!$K$49/Output!$P$49))+(DB1203*(Output!$I$49/Output!$P$49))+(IntermediateCalcs!DB1204*(Output!$G$49/Output!$P$49))+(IntermediateCalcs!DB1205*(Output!$E$49/Output!$P$49)))</f>
        <v/>
      </c>
      <c r="DY1206" s="274" t="str">
        <f>IF(DX1206="","",IF(IntermediateCalcs!$AO$9="Yes",IntermediateCalcs!DX1206*$CX1206,IntermediateCalcs!DX1206))</f>
        <v/>
      </c>
      <c r="DZ1206" s="250" t="str">
        <f>IF(DataGoesHere!$B1206="","",($CZ1206-DY1206))</f>
        <v/>
      </c>
      <c r="EA1206" s="250" t="str">
        <f>IF(DataGoesHere!$B1206="","",ABS($CZ1206-DY1206))</f>
        <v/>
      </c>
      <c r="EB1206" s="250" t="str">
        <f>IF(DataGoesHere!$B1206="","",EA1206^2)</f>
        <v/>
      </c>
      <c r="EC1206" s="249" t="str">
        <f>IF(DataGoesHere!$B1206="","",EA1206/$CZ1206)</f>
        <v/>
      </c>
      <c r="ED1206" s="250" t="str">
        <f>IF(DataGoesHere!$B1206="","",SUM(DZ$2:DZ1206)/AVERAGE(EA:EA))</f>
        <v/>
      </c>
    </row>
    <row r="1207" spans="20:134" x14ac:dyDescent="0.2">
      <c r="T1207" s="240"/>
      <c r="U1207" s="86"/>
      <c r="V1207" s="86"/>
      <c r="W1207" s="86"/>
      <c r="X1207" s="86"/>
      <c r="Y1207" s="245" t="str">
        <f>IF(DataGoesHere!$B1207="","",(DataGoesHere!$B1207/SUM(DataGoesHere!$B1202:'DataGoesHere'!$B1213)))</f>
        <v/>
      </c>
      <c r="Z1207" s="86"/>
      <c r="AA1207" s="86"/>
      <c r="AB1207" s="86"/>
      <c r="AC1207" s="86"/>
      <c r="AD1207" s="86"/>
      <c r="AE1207" s="241"/>
      <c r="CV1207" s="310" t="str">
        <f>IF(DataGoesHere!B1207="","",DataGoesHere!A1207)</f>
        <v/>
      </c>
      <c r="CW1207" s="271">
        <f t="shared" ca="1" si="44"/>
        <v>6</v>
      </c>
      <c r="CX1207" s="272">
        <f t="shared" ca="1" si="45"/>
        <v>1.0779088099730167</v>
      </c>
      <c r="CY1207" s="266">
        <f>DataGoesHere!A1207</f>
        <v>1206</v>
      </c>
      <c r="CZ1207" s="19" t="str">
        <f>IF(DataGoesHere!B1207="","",DataGoesHere!B1207)</f>
        <v/>
      </c>
      <c r="DA1207" s="19" t="str">
        <f>IF(DataGoesHere!B1207="","",IF(AH$5="No",DataGoesHere!B1207,DataGoesHere!B1207-(AH$2*(DataGoesHere!A1207-1))))</f>
        <v/>
      </c>
      <c r="DB1207" s="19" t="str">
        <f>IF(DataGoesHere!B1207="","",IF(AO$9="No",DataGoesHere!B1207,DataGoesHere!B1207/CX1207))</f>
        <v/>
      </c>
      <c r="DC1207" s="19" t="str">
        <f>IF(DataGoesHere!B1207="","",IF(AO$9="No",DA1207,DA1207/CX1207))</f>
        <v/>
      </c>
      <c r="DD1207" s="293" t="str">
        <f>IF(CZ1207="",IF(COUNTIF(DD$2:DD1206,"Forecast")&lt;Output!E$43,"Forecast",""),"Actual")</f>
        <v/>
      </c>
      <c r="DF1207" s="19" t="str">
        <f>IF(DataGoesHere!B1206="",IF(DD1207="Forecast",(Output!$E$47*IntermediateCalcs!DH1206)+((1-Output!$E$47)*IntermediateCalcs!DF1206),""),(Output!$E$47*IntermediateCalcs!DB1206)+((1-Output!$E$47)*IntermediateCalcs!DF1206))</f>
        <v/>
      </c>
      <c r="DG1207" s="19" t="str">
        <f>IF(DataGoesHere!B1206="",IF(DD1207="Forecast",(Output!$G$47*(IntermediateCalcs!DF1207-IntermediateCalcs!DF1206))+((1-Output!$G$47)*IntermediateCalcs!DG1206),""),(Output!$G$47*(IntermediateCalcs!DF1207-IntermediateCalcs!DF1206))+((1-Output!$G$47)*IntermediateCalcs!DG1206))</f>
        <v/>
      </c>
      <c r="DH1207" s="19" t="str">
        <f>IF(DataGoesHere!B1206="",IF(DD1207="Forecast",DF1207+DG1207,""),DF1207+DG1207)</f>
        <v/>
      </c>
      <c r="DI1207" s="274" t="str">
        <f>IF(DH1207="","",IF(IntermediateCalcs!$AO$9="Yes",IntermediateCalcs!DH1207*$CX1207,IntermediateCalcs!DH1207))</f>
        <v/>
      </c>
      <c r="DJ1207" s="250" t="str">
        <f>IF(DataGoesHere!$B1207="","",($CZ1207-DI1207))</f>
        <v/>
      </c>
      <c r="DK1207" s="250" t="str">
        <f>IF(DataGoesHere!$B1207="","",ABS($CZ1207-DI1207))</f>
        <v/>
      </c>
      <c r="DL1207" s="250" t="str">
        <f>IF(DataGoesHere!$B1207="","",DK1207^2)</f>
        <v/>
      </c>
      <c r="DM1207" s="249" t="str">
        <f>IF(DataGoesHere!$B1207="","",DK1207/$CZ1207)</f>
        <v/>
      </c>
      <c r="DN1207" s="250" t="str">
        <f>IF(DataGoesHere!$B1207="","",SUM(DJ$2:DJ1207)/AVERAGE(DK:DK))</f>
        <v/>
      </c>
      <c r="DP1207" s="19" t="str">
        <f>IF(DataGoesHere!B1207="",IF($DD1207="Forecast",(Output!E$48*IntermediateCalcs!CY1207)+Output!G$48,""),(Output!E$48*IntermediateCalcs!CY1207)+Output!G$48)</f>
        <v/>
      </c>
      <c r="DQ1207" s="274" t="str">
        <f>IF(DP1207="","",IF(IntermediateCalcs!$AO$9="Yes",IntermediateCalcs!DP1207*$CX1207,IntermediateCalcs!DP1207))</f>
        <v/>
      </c>
      <c r="DR1207" s="250" t="str">
        <f>IF(DataGoesHere!$B1207="","",($CZ1207-DQ1207))</f>
        <v/>
      </c>
      <c r="DS1207" s="250" t="str">
        <f>IF(DataGoesHere!$B1207="","",ABS($CZ1207-DQ1207))</f>
        <v/>
      </c>
      <c r="DT1207" s="250" t="str">
        <f>IF(DataGoesHere!$B1207="","",DS1207^2)</f>
        <v/>
      </c>
      <c r="DU1207" s="249" t="str">
        <f>IF(DataGoesHere!$B1207="","",DS1207/$CZ1207)</f>
        <v/>
      </c>
      <c r="DV1207" s="250" t="str">
        <f>IF(DataGoesHere!$B1207="","",SUM(DR$2:DR1207)/AVERAGE(DS:DS))</f>
        <v/>
      </c>
      <c r="DX1207" s="19" t="str">
        <f>IF(DataGoesHere!$B1206="","",(DB1201*(Output!$O$49/Output!$P$49))+(IntermediateCalcs!DB1202*(Output!$M$49/Output!$P$49))+(IntermediateCalcs!DB1203*(Output!$K$49/Output!$P$49))+(DB1204*(Output!$I$49/Output!$P$49))+(IntermediateCalcs!DB1205*(Output!$G$49/Output!$P$49))+(IntermediateCalcs!DB1206*(Output!$E$49/Output!$P$49)))</f>
        <v/>
      </c>
      <c r="DY1207" s="274" t="str">
        <f>IF(DX1207="","",IF(IntermediateCalcs!$AO$9="Yes",IntermediateCalcs!DX1207*$CX1207,IntermediateCalcs!DX1207))</f>
        <v/>
      </c>
      <c r="DZ1207" s="250" t="str">
        <f>IF(DataGoesHere!$B1207="","",($CZ1207-DY1207))</f>
        <v/>
      </c>
      <c r="EA1207" s="250" t="str">
        <f>IF(DataGoesHere!$B1207="","",ABS($CZ1207-DY1207))</f>
        <v/>
      </c>
      <c r="EB1207" s="250" t="str">
        <f>IF(DataGoesHere!$B1207="","",EA1207^2)</f>
        <v/>
      </c>
      <c r="EC1207" s="249" t="str">
        <f>IF(DataGoesHere!$B1207="","",EA1207/$CZ1207)</f>
        <v/>
      </c>
      <c r="ED1207" s="250" t="str">
        <f>IF(DataGoesHere!$B1207="","",SUM(DZ$2:DZ1207)/AVERAGE(EA:EA))</f>
        <v/>
      </c>
    </row>
    <row r="1208" spans="20:134" x14ac:dyDescent="0.2">
      <c r="T1208" s="240"/>
      <c r="U1208" s="86"/>
      <c r="V1208" s="86"/>
      <c r="W1208" s="86"/>
      <c r="X1208" s="86"/>
      <c r="Y1208" s="86"/>
      <c r="Z1208" s="245" t="str">
        <f>IF(DataGoesHere!$B1208="","",(DataGoesHere!$B1208/SUM(DataGoesHere!$B1202:'DataGoesHere'!$B1213)))</f>
        <v/>
      </c>
      <c r="AA1208" s="86"/>
      <c r="AB1208" s="86"/>
      <c r="AC1208" s="86"/>
      <c r="AD1208" s="86"/>
      <c r="AE1208" s="241"/>
      <c r="CV1208" s="310" t="str">
        <f>IF(DataGoesHere!B1208="","",DataGoesHere!A1208)</f>
        <v/>
      </c>
      <c r="CW1208" s="271">
        <f t="shared" ca="1" si="44"/>
        <v>7</v>
      </c>
      <c r="CX1208" s="272">
        <f t="shared" ca="1" si="45"/>
        <v>1.0265458156689093</v>
      </c>
      <c r="CY1208" s="266">
        <f>DataGoesHere!A1208</f>
        <v>1207</v>
      </c>
      <c r="CZ1208" s="19" t="str">
        <f>IF(DataGoesHere!B1208="","",DataGoesHere!B1208)</f>
        <v/>
      </c>
      <c r="DA1208" s="19" t="str">
        <f>IF(DataGoesHere!B1208="","",IF(AH$5="No",DataGoesHere!B1208,DataGoesHere!B1208-(AH$2*(DataGoesHere!A1208-1))))</f>
        <v/>
      </c>
      <c r="DB1208" s="19" t="str">
        <f>IF(DataGoesHere!B1208="","",IF(AO$9="No",DataGoesHere!B1208,DataGoesHere!B1208/CX1208))</f>
        <v/>
      </c>
      <c r="DC1208" s="19" t="str">
        <f>IF(DataGoesHere!B1208="","",IF(AO$9="No",DA1208,DA1208/CX1208))</f>
        <v/>
      </c>
      <c r="DD1208" s="293" t="str">
        <f>IF(CZ1208="",IF(COUNTIF(DD$2:DD1207,"Forecast")&lt;Output!E$43,"Forecast",""),"Actual")</f>
        <v/>
      </c>
      <c r="DF1208" s="19" t="str">
        <f>IF(DataGoesHere!B1207="",IF(DD1208="Forecast",(Output!$E$47*IntermediateCalcs!DH1207)+((1-Output!$E$47)*IntermediateCalcs!DF1207),""),(Output!$E$47*IntermediateCalcs!DB1207)+((1-Output!$E$47)*IntermediateCalcs!DF1207))</f>
        <v/>
      </c>
      <c r="DG1208" s="19" t="str">
        <f>IF(DataGoesHere!B1207="",IF(DD1208="Forecast",(Output!$G$47*(IntermediateCalcs!DF1208-IntermediateCalcs!DF1207))+((1-Output!$G$47)*IntermediateCalcs!DG1207),""),(Output!$G$47*(IntermediateCalcs!DF1208-IntermediateCalcs!DF1207))+((1-Output!$G$47)*IntermediateCalcs!DG1207))</f>
        <v/>
      </c>
      <c r="DH1208" s="19" t="str">
        <f>IF(DataGoesHere!B1207="",IF(DD1208="Forecast",DF1208+DG1208,""),DF1208+DG1208)</f>
        <v/>
      </c>
      <c r="DI1208" s="274" t="str">
        <f>IF(DH1208="","",IF(IntermediateCalcs!$AO$9="Yes",IntermediateCalcs!DH1208*$CX1208,IntermediateCalcs!DH1208))</f>
        <v/>
      </c>
      <c r="DJ1208" s="250" t="str">
        <f>IF(DataGoesHere!$B1208="","",($CZ1208-DI1208))</f>
        <v/>
      </c>
      <c r="DK1208" s="250" t="str">
        <f>IF(DataGoesHere!$B1208="","",ABS($CZ1208-DI1208))</f>
        <v/>
      </c>
      <c r="DL1208" s="250" t="str">
        <f>IF(DataGoesHere!$B1208="","",DK1208^2)</f>
        <v/>
      </c>
      <c r="DM1208" s="249" t="str">
        <f>IF(DataGoesHere!$B1208="","",DK1208/$CZ1208)</f>
        <v/>
      </c>
      <c r="DN1208" s="250" t="str">
        <f>IF(DataGoesHere!$B1208="","",SUM(DJ$2:DJ1208)/AVERAGE(DK:DK))</f>
        <v/>
      </c>
      <c r="DP1208" s="19" t="str">
        <f>IF(DataGoesHere!B1208="",IF($DD1208="Forecast",(Output!E$48*IntermediateCalcs!CY1208)+Output!G$48,""),(Output!E$48*IntermediateCalcs!CY1208)+Output!G$48)</f>
        <v/>
      </c>
      <c r="DQ1208" s="274" t="str">
        <f>IF(DP1208="","",IF(IntermediateCalcs!$AO$9="Yes",IntermediateCalcs!DP1208*$CX1208,IntermediateCalcs!DP1208))</f>
        <v/>
      </c>
      <c r="DR1208" s="250" t="str">
        <f>IF(DataGoesHere!$B1208="","",($CZ1208-DQ1208))</f>
        <v/>
      </c>
      <c r="DS1208" s="250" t="str">
        <f>IF(DataGoesHere!$B1208="","",ABS($CZ1208-DQ1208))</f>
        <v/>
      </c>
      <c r="DT1208" s="250" t="str">
        <f>IF(DataGoesHere!$B1208="","",DS1208^2)</f>
        <v/>
      </c>
      <c r="DU1208" s="249" t="str">
        <f>IF(DataGoesHere!$B1208="","",DS1208/$CZ1208)</f>
        <v/>
      </c>
      <c r="DV1208" s="250" t="str">
        <f>IF(DataGoesHere!$B1208="","",SUM(DR$2:DR1208)/AVERAGE(DS:DS))</f>
        <v/>
      </c>
      <c r="DX1208" s="19" t="str">
        <f>IF(DataGoesHere!$B1207="","",(DB1202*(Output!$O$49/Output!$P$49))+(IntermediateCalcs!DB1203*(Output!$M$49/Output!$P$49))+(IntermediateCalcs!DB1204*(Output!$K$49/Output!$P$49))+(DB1205*(Output!$I$49/Output!$P$49))+(IntermediateCalcs!DB1206*(Output!$G$49/Output!$P$49))+(IntermediateCalcs!DB1207*(Output!$E$49/Output!$P$49)))</f>
        <v/>
      </c>
      <c r="DY1208" s="274" t="str">
        <f>IF(DX1208="","",IF(IntermediateCalcs!$AO$9="Yes",IntermediateCalcs!DX1208*$CX1208,IntermediateCalcs!DX1208))</f>
        <v/>
      </c>
      <c r="DZ1208" s="250" t="str">
        <f>IF(DataGoesHere!$B1208="","",($CZ1208-DY1208))</f>
        <v/>
      </c>
      <c r="EA1208" s="250" t="str">
        <f>IF(DataGoesHere!$B1208="","",ABS($CZ1208-DY1208))</f>
        <v/>
      </c>
      <c r="EB1208" s="250" t="str">
        <f>IF(DataGoesHere!$B1208="","",EA1208^2)</f>
        <v/>
      </c>
      <c r="EC1208" s="249" t="str">
        <f>IF(DataGoesHere!$B1208="","",EA1208/$CZ1208)</f>
        <v/>
      </c>
      <c r="ED1208" s="250" t="str">
        <f>IF(DataGoesHere!$B1208="","",SUM(DZ$2:DZ1208)/AVERAGE(EA:EA))</f>
        <v/>
      </c>
    </row>
    <row r="1209" spans="20:134" x14ac:dyDescent="0.2">
      <c r="T1209" s="240"/>
      <c r="U1209" s="86"/>
      <c r="V1209" s="86"/>
      <c r="W1209" s="86"/>
      <c r="X1209" s="86"/>
      <c r="Y1209" s="86"/>
      <c r="Z1209" s="86"/>
      <c r="AA1209" s="245" t="str">
        <f>IF(DataGoesHere!$B1209="","",(DataGoesHere!$B1209/SUM(DataGoesHere!$B1202:'DataGoesHere'!$B1213)))</f>
        <v/>
      </c>
      <c r="AB1209" s="86"/>
      <c r="AC1209" s="86"/>
      <c r="AD1209" s="86"/>
      <c r="AE1209" s="241"/>
      <c r="CV1209" s="310" t="str">
        <f>IF(DataGoesHere!B1209="","",DataGoesHere!A1209)</f>
        <v/>
      </c>
      <c r="CW1209" s="271">
        <f t="shared" ca="1" si="44"/>
        <v>8</v>
      </c>
      <c r="CX1209" s="272">
        <f t="shared" ca="1" si="45"/>
        <v>1.0207492390681214</v>
      </c>
      <c r="CY1209" s="266">
        <f>DataGoesHere!A1209</f>
        <v>1208</v>
      </c>
      <c r="CZ1209" s="19" t="str">
        <f>IF(DataGoesHere!B1209="","",DataGoesHere!B1209)</f>
        <v/>
      </c>
      <c r="DA1209" s="19" t="str">
        <f>IF(DataGoesHere!B1209="","",IF(AH$5="No",DataGoesHere!B1209,DataGoesHere!B1209-(AH$2*(DataGoesHere!A1209-1))))</f>
        <v/>
      </c>
      <c r="DB1209" s="19" t="str">
        <f>IF(DataGoesHere!B1209="","",IF(AO$9="No",DataGoesHere!B1209,DataGoesHere!B1209/CX1209))</f>
        <v/>
      </c>
      <c r="DC1209" s="19" t="str">
        <f>IF(DataGoesHere!B1209="","",IF(AO$9="No",DA1209,DA1209/CX1209))</f>
        <v/>
      </c>
      <c r="DD1209" s="293" t="str">
        <f>IF(CZ1209="",IF(COUNTIF(DD$2:DD1208,"Forecast")&lt;Output!E$43,"Forecast",""),"Actual")</f>
        <v/>
      </c>
      <c r="DF1209" s="19" t="str">
        <f>IF(DataGoesHere!B1208="",IF(DD1209="Forecast",(Output!$E$47*IntermediateCalcs!DH1208)+((1-Output!$E$47)*IntermediateCalcs!DF1208),""),(Output!$E$47*IntermediateCalcs!DB1208)+((1-Output!$E$47)*IntermediateCalcs!DF1208))</f>
        <v/>
      </c>
      <c r="DG1209" s="19" t="str">
        <f>IF(DataGoesHere!B1208="",IF(DD1209="Forecast",(Output!$G$47*(IntermediateCalcs!DF1209-IntermediateCalcs!DF1208))+((1-Output!$G$47)*IntermediateCalcs!DG1208),""),(Output!$G$47*(IntermediateCalcs!DF1209-IntermediateCalcs!DF1208))+((1-Output!$G$47)*IntermediateCalcs!DG1208))</f>
        <v/>
      </c>
      <c r="DH1209" s="19" t="str">
        <f>IF(DataGoesHere!B1208="",IF(DD1209="Forecast",DF1209+DG1209,""),DF1209+DG1209)</f>
        <v/>
      </c>
      <c r="DI1209" s="274" t="str">
        <f>IF(DH1209="","",IF(IntermediateCalcs!$AO$9="Yes",IntermediateCalcs!DH1209*$CX1209,IntermediateCalcs!DH1209))</f>
        <v/>
      </c>
      <c r="DJ1209" s="250" t="str">
        <f>IF(DataGoesHere!$B1209="","",($CZ1209-DI1209))</f>
        <v/>
      </c>
      <c r="DK1209" s="250" t="str">
        <f>IF(DataGoesHere!$B1209="","",ABS($CZ1209-DI1209))</f>
        <v/>
      </c>
      <c r="DL1209" s="250" t="str">
        <f>IF(DataGoesHere!$B1209="","",DK1209^2)</f>
        <v/>
      </c>
      <c r="DM1209" s="249" t="str">
        <f>IF(DataGoesHere!$B1209="","",DK1209/$CZ1209)</f>
        <v/>
      </c>
      <c r="DN1209" s="250" t="str">
        <f>IF(DataGoesHere!$B1209="","",SUM(DJ$2:DJ1209)/AVERAGE(DK:DK))</f>
        <v/>
      </c>
      <c r="DP1209" s="19" t="str">
        <f>IF(DataGoesHere!B1209="",IF($DD1209="Forecast",(Output!E$48*IntermediateCalcs!CY1209)+Output!G$48,""),(Output!E$48*IntermediateCalcs!CY1209)+Output!G$48)</f>
        <v/>
      </c>
      <c r="DQ1209" s="274" t="str">
        <f>IF(DP1209="","",IF(IntermediateCalcs!$AO$9="Yes",IntermediateCalcs!DP1209*$CX1209,IntermediateCalcs!DP1209))</f>
        <v/>
      </c>
      <c r="DR1209" s="250" t="str">
        <f>IF(DataGoesHere!$B1209="","",($CZ1209-DQ1209))</f>
        <v/>
      </c>
      <c r="DS1209" s="250" t="str">
        <f>IF(DataGoesHere!$B1209="","",ABS($CZ1209-DQ1209))</f>
        <v/>
      </c>
      <c r="DT1209" s="250" t="str">
        <f>IF(DataGoesHere!$B1209="","",DS1209^2)</f>
        <v/>
      </c>
      <c r="DU1209" s="249" t="str">
        <f>IF(DataGoesHere!$B1209="","",DS1209/$CZ1209)</f>
        <v/>
      </c>
      <c r="DV1209" s="250" t="str">
        <f>IF(DataGoesHere!$B1209="","",SUM(DR$2:DR1209)/AVERAGE(DS:DS))</f>
        <v/>
      </c>
      <c r="DX1209" s="19" t="str">
        <f>IF(DataGoesHere!$B1208="","",(DB1203*(Output!$O$49/Output!$P$49))+(IntermediateCalcs!DB1204*(Output!$M$49/Output!$P$49))+(IntermediateCalcs!DB1205*(Output!$K$49/Output!$P$49))+(DB1206*(Output!$I$49/Output!$P$49))+(IntermediateCalcs!DB1207*(Output!$G$49/Output!$P$49))+(IntermediateCalcs!DB1208*(Output!$E$49/Output!$P$49)))</f>
        <v/>
      </c>
      <c r="DY1209" s="274" t="str">
        <f>IF(DX1209="","",IF(IntermediateCalcs!$AO$9="Yes",IntermediateCalcs!DX1209*$CX1209,IntermediateCalcs!DX1209))</f>
        <v/>
      </c>
      <c r="DZ1209" s="250" t="str">
        <f>IF(DataGoesHere!$B1209="","",($CZ1209-DY1209))</f>
        <v/>
      </c>
      <c r="EA1209" s="250" t="str">
        <f>IF(DataGoesHere!$B1209="","",ABS($CZ1209-DY1209))</f>
        <v/>
      </c>
      <c r="EB1209" s="250" t="str">
        <f>IF(DataGoesHere!$B1209="","",EA1209^2)</f>
        <v/>
      </c>
      <c r="EC1209" s="249" t="str">
        <f>IF(DataGoesHere!$B1209="","",EA1209/$CZ1209)</f>
        <v/>
      </c>
      <c r="ED1209" s="250" t="str">
        <f>IF(DataGoesHere!$B1209="","",SUM(DZ$2:DZ1209)/AVERAGE(EA:EA))</f>
        <v/>
      </c>
    </row>
    <row r="1210" spans="20:134" x14ac:dyDescent="0.2">
      <c r="T1210" s="240"/>
      <c r="U1210" s="86"/>
      <c r="V1210" s="86"/>
      <c r="W1210" s="86"/>
      <c r="X1210" s="86"/>
      <c r="Y1210" s="86"/>
      <c r="Z1210" s="86"/>
      <c r="AA1210" s="86"/>
      <c r="AB1210" s="245" t="str">
        <f>IF(DataGoesHere!$B1210="","",(DataGoesHere!$B1210/SUM(DataGoesHere!$B1202:'DataGoesHere'!$B1213)))</f>
        <v/>
      </c>
      <c r="AC1210" s="86"/>
      <c r="AD1210" s="86"/>
      <c r="AE1210" s="241"/>
      <c r="CV1210" s="310" t="str">
        <f>IF(DataGoesHere!B1210="","",DataGoesHere!A1210)</f>
        <v/>
      </c>
      <c r="CW1210" s="271">
        <f t="shared" ca="1" si="44"/>
        <v>9</v>
      </c>
      <c r="CX1210" s="272">
        <f t="shared" ca="1" si="45"/>
        <v>1.0625330005567626</v>
      </c>
      <c r="CY1210" s="266">
        <f>DataGoesHere!A1210</f>
        <v>1209</v>
      </c>
      <c r="CZ1210" s="19" t="str">
        <f>IF(DataGoesHere!B1210="","",DataGoesHere!B1210)</f>
        <v/>
      </c>
      <c r="DA1210" s="19" t="str">
        <f>IF(DataGoesHere!B1210="","",IF(AH$5="No",DataGoesHere!B1210,DataGoesHere!B1210-(AH$2*(DataGoesHere!A1210-1))))</f>
        <v/>
      </c>
      <c r="DB1210" s="19" t="str">
        <f>IF(DataGoesHere!B1210="","",IF(AO$9="No",DataGoesHere!B1210,DataGoesHere!B1210/CX1210))</f>
        <v/>
      </c>
      <c r="DC1210" s="19" t="str">
        <f>IF(DataGoesHere!B1210="","",IF(AO$9="No",DA1210,DA1210/CX1210))</f>
        <v/>
      </c>
      <c r="DD1210" s="293" t="str">
        <f>IF(CZ1210="",IF(COUNTIF(DD$2:DD1209,"Forecast")&lt;Output!E$43,"Forecast",""),"Actual")</f>
        <v/>
      </c>
      <c r="DF1210" s="19" t="str">
        <f>IF(DataGoesHere!B1209="",IF(DD1210="Forecast",(Output!$E$47*IntermediateCalcs!DH1209)+((1-Output!$E$47)*IntermediateCalcs!DF1209),""),(Output!$E$47*IntermediateCalcs!DB1209)+((1-Output!$E$47)*IntermediateCalcs!DF1209))</f>
        <v/>
      </c>
      <c r="DG1210" s="19" t="str">
        <f>IF(DataGoesHere!B1209="",IF(DD1210="Forecast",(Output!$G$47*(IntermediateCalcs!DF1210-IntermediateCalcs!DF1209))+((1-Output!$G$47)*IntermediateCalcs!DG1209),""),(Output!$G$47*(IntermediateCalcs!DF1210-IntermediateCalcs!DF1209))+((1-Output!$G$47)*IntermediateCalcs!DG1209))</f>
        <v/>
      </c>
      <c r="DH1210" s="19" t="str">
        <f>IF(DataGoesHere!B1209="",IF(DD1210="Forecast",DF1210+DG1210,""),DF1210+DG1210)</f>
        <v/>
      </c>
      <c r="DI1210" s="274" t="str">
        <f>IF(DH1210="","",IF(IntermediateCalcs!$AO$9="Yes",IntermediateCalcs!DH1210*$CX1210,IntermediateCalcs!DH1210))</f>
        <v/>
      </c>
      <c r="DJ1210" s="250" t="str">
        <f>IF(DataGoesHere!$B1210="","",($CZ1210-DI1210))</f>
        <v/>
      </c>
      <c r="DK1210" s="250" t="str">
        <f>IF(DataGoesHere!$B1210="","",ABS($CZ1210-DI1210))</f>
        <v/>
      </c>
      <c r="DL1210" s="250" t="str">
        <f>IF(DataGoesHere!$B1210="","",DK1210^2)</f>
        <v/>
      </c>
      <c r="DM1210" s="249" t="str">
        <f>IF(DataGoesHere!$B1210="","",DK1210/$CZ1210)</f>
        <v/>
      </c>
      <c r="DN1210" s="250" t="str">
        <f>IF(DataGoesHere!$B1210="","",SUM(DJ$2:DJ1210)/AVERAGE(DK:DK))</f>
        <v/>
      </c>
      <c r="DP1210" s="19" t="str">
        <f>IF(DataGoesHere!B1210="",IF($DD1210="Forecast",(Output!E$48*IntermediateCalcs!CY1210)+Output!G$48,""),(Output!E$48*IntermediateCalcs!CY1210)+Output!G$48)</f>
        <v/>
      </c>
      <c r="DQ1210" s="274" t="str">
        <f>IF(DP1210="","",IF(IntermediateCalcs!$AO$9="Yes",IntermediateCalcs!DP1210*$CX1210,IntermediateCalcs!DP1210))</f>
        <v/>
      </c>
      <c r="DR1210" s="250" t="str">
        <f>IF(DataGoesHere!$B1210="","",($CZ1210-DQ1210))</f>
        <v/>
      </c>
      <c r="DS1210" s="250" t="str">
        <f>IF(DataGoesHere!$B1210="","",ABS($CZ1210-DQ1210))</f>
        <v/>
      </c>
      <c r="DT1210" s="250" t="str">
        <f>IF(DataGoesHere!$B1210="","",DS1210^2)</f>
        <v/>
      </c>
      <c r="DU1210" s="249" t="str">
        <f>IF(DataGoesHere!$B1210="","",DS1210/$CZ1210)</f>
        <v/>
      </c>
      <c r="DV1210" s="250" t="str">
        <f>IF(DataGoesHere!$B1210="","",SUM(DR$2:DR1210)/AVERAGE(DS:DS))</f>
        <v/>
      </c>
      <c r="DX1210" s="19" t="str">
        <f>IF(DataGoesHere!$B1209="","",(DB1204*(Output!$O$49/Output!$P$49))+(IntermediateCalcs!DB1205*(Output!$M$49/Output!$P$49))+(IntermediateCalcs!DB1206*(Output!$K$49/Output!$P$49))+(DB1207*(Output!$I$49/Output!$P$49))+(IntermediateCalcs!DB1208*(Output!$G$49/Output!$P$49))+(IntermediateCalcs!DB1209*(Output!$E$49/Output!$P$49)))</f>
        <v/>
      </c>
      <c r="DY1210" s="274" t="str">
        <f>IF(DX1210="","",IF(IntermediateCalcs!$AO$9="Yes",IntermediateCalcs!DX1210*$CX1210,IntermediateCalcs!DX1210))</f>
        <v/>
      </c>
      <c r="DZ1210" s="250" t="str">
        <f>IF(DataGoesHere!$B1210="","",($CZ1210-DY1210))</f>
        <v/>
      </c>
      <c r="EA1210" s="250" t="str">
        <f>IF(DataGoesHere!$B1210="","",ABS($CZ1210-DY1210))</f>
        <v/>
      </c>
      <c r="EB1210" s="250" t="str">
        <f>IF(DataGoesHere!$B1210="","",EA1210^2)</f>
        <v/>
      </c>
      <c r="EC1210" s="249" t="str">
        <f>IF(DataGoesHere!$B1210="","",EA1210/$CZ1210)</f>
        <v/>
      </c>
      <c r="ED1210" s="250" t="str">
        <f>IF(DataGoesHere!$B1210="","",SUM(DZ$2:DZ1210)/AVERAGE(EA:EA))</f>
        <v/>
      </c>
    </row>
    <row r="1211" spans="20:134" x14ac:dyDescent="0.2">
      <c r="T1211" s="240"/>
      <c r="U1211" s="86"/>
      <c r="V1211" s="86"/>
      <c r="W1211" s="86"/>
      <c r="X1211" s="86"/>
      <c r="Y1211" s="86"/>
      <c r="Z1211" s="86"/>
      <c r="AA1211" s="86"/>
      <c r="AB1211" s="86"/>
      <c r="AC1211" s="245" t="str">
        <f>IF(DataGoesHere!$B1211="","",(DataGoesHere!$B1211/SUM(DataGoesHere!$B1202:'DataGoesHere'!$B1213)))</f>
        <v/>
      </c>
      <c r="AD1211" s="86"/>
      <c r="AE1211" s="241"/>
      <c r="CV1211" s="310" t="str">
        <f>IF(DataGoesHere!B1211="","",DataGoesHere!A1211)</f>
        <v/>
      </c>
      <c r="CW1211" s="271">
        <f t="shared" ca="1" si="44"/>
        <v>10</v>
      </c>
      <c r="CX1211" s="272">
        <f t="shared" ca="1" si="45"/>
        <v>0.92557634012077306</v>
      </c>
      <c r="CY1211" s="266">
        <f>DataGoesHere!A1211</f>
        <v>1210</v>
      </c>
      <c r="CZ1211" s="19" t="str">
        <f>IF(DataGoesHere!B1211="","",DataGoesHere!B1211)</f>
        <v/>
      </c>
      <c r="DA1211" s="19" t="str">
        <f>IF(DataGoesHere!B1211="","",IF(AH$5="No",DataGoesHere!B1211,DataGoesHere!B1211-(AH$2*(DataGoesHere!A1211-1))))</f>
        <v/>
      </c>
      <c r="DB1211" s="19" t="str">
        <f>IF(DataGoesHere!B1211="","",IF(AO$9="No",DataGoesHere!B1211,DataGoesHere!B1211/CX1211))</f>
        <v/>
      </c>
      <c r="DC1211" s="19" t="str">
        <f>IF(DataGoesHere!B1211="","",IF(AO$9="No",DA1211,DA1211/CX1211))</f>
        <v/>
      </c>
      <c r="DD1211" s="293" t="str">
        <f>IF(CZ1211="",IF(COUNTIF(DD$2:DD1210,"Forecast")&lt;Output!E$43,"Forecast",""),"Actual")</f>
        <v/>
      </c>
      <c r="DF1211" s="19" t="str">
        <f>IF(DataGoesHere!B1210="",IF(DD1211="Forecast",(Output!$E$47*IntermediateCalcs!DH1210)+((1-Output!$E$47)*IntermediateCalcs!DF1210),""),(Output!$E$47*IntermediateCalcs!DB1210)+((1-Output!$E$47)*IntermediateCalcs!DF1210))</f>
        <v/>
      </c>
      <c r="DG1211" s="19" t="str">
        <f>IF(DataGoesHere!B1210="",IF(DD1211="Forecast",(Output!$G$47*(IntermediateCalcs!DF1211-IntermediateCalcs!DF1210))+((1-Output!$G$47)*IntermediateCalcs!DG1210),""),(Output!$G$47*(IntermediateCalcs!DF1211-IntermediateCalcs!DF1210))+((1-Output!$G$47)*IntermediateCalcs!DG1210))</f>
        <v/>
      </c>
      <c r="DH1211" s="19" t="str">
        <f>IF(DataGoesHere!B1210="",IF(DD1211="Forecast",DF1211+DG1211,""),DF1211+DG1211)</f>
        <v/>
      </c>
      <c r="DI1211" s="274" t="str">
        <f>IF(DH1211="","",IF(IntermediateCalcs!$AO$9="Yes",IntermediateCalcs!DH1211*$CX1211,IntermediateCalcs!DH1211))</f>
        <v/>
      </c>
      <c r="DJ1211" s="250" t="str">
        <f>IF(DataGoesHere!$B1211="","",($CZ1211-DI1211))</f>
        <v/>
      </c>
      <c r="DK1211" s="250" t="str">
        <f>IF(DataGoesHere!$B1211="","",ABS($CZ1211-DI1211))</f>
        <v/>
      </c>
      <c r="DL1211" s="250" t="str">
        <f>IF(DataGoesHere!$B1211="","",DK1211^2)</f>
        <v/>
      </c>
      <c r="DM1211" s="249" t="str">
        <f>IF(DataGoesHere!$B1211="","",DK1211/$CZ1211)</f>
        <v/>
      </c>
      <c r="DN1211" s="250" t="str">
        <f>IF(DataGoesHere!$B1211="","",SUM(DJ$2:DJ1211)/AVERAGE(DK:DK))</f>
        <v/>
      </c>
      <c r="DP1211" s="19" t="str">
        <f>IF(DataGoesHere!B1211="",IF($DD1211="Forecast",(Output!E$48*IntermediateCalcs!CY1211)+Output!G$48,""),(Output!E$48*IntermediateCalcs!CY1211)+Output!G$48)</f>
        <v/>
      </c>
      <c r="DQ1211" s="274" t="str">
        <f>IF(DP1211="","",IF(IntermediateCalcs!$AO$9="Yes",IntermediateCalcs!DP1211*$CX1211,IntermediateCalcs!DP1211))</f>
        <v/>
      </c>
      <c r="DR1211" s="250" t="str">
        <f>IF(DataGoesHere!$B1211="","",($CZ1211-DQ1211))</f>
        <v/>
      </c>
      <c r="DS1211" s="250" t="str">
        <f>IF(DataGoesHere!$B1211="","",ABS($CZ1211-DQ1211))</f>
        <v/>
      </c>
      <c r="DT1211" s="250" t="str">
        <f>IF(DataGoesHere!$B1211="","",DS1211^2)</f>
        <v/>
      </c>
      <c r="DU1211" s="249" t="str">
        <f>IF(DataGoesHere!$B1211="","",DS1211/$CZ1211)</f>
        <v/>
      </c>
      <c r="DV1211" s="250" t="str">
        <f>IF(DataGoesHere!$B1211="","",SUM(DR$2:DR1211)/AVERAGE(DS:DS))</f>
        <v/>
      </c>
      <c r="DX1211" s="19" t="str">
        <f>IF(DataGoesHere!$B1210="","",(DB1205*(Output!$O$49/Output!$P$49))+(IntermediateCalcs!DB1206*(Output!$M$49/Output!$P$49))+(IntermediateCalcs!DB1207*(Output!$K$49/Output!$P$49))+(DB1208*(Output!$I$49/Output!$P$49))+(IntermediateCalcs!DB1209*(Output!$G$49/Output!$P$49))+(IntermediateCalcs!DB1210*(Output!$E$49/Output!$P$49)))</f>
        <v/>
      </c>
      <c r="DY1211" s="274" t="str">
        <f>IF(DX1211="","",IF(IntermediateCalcs!$AO$9="Yes",IntermediateCalcs!DX1211*$CX1211,IntermediateCalcs!DX1211))</f>
        <v/>
      </c>
      <c r="DZ1211" s="250" t="str">
        <f>IF(DataGoesHere!$B1211="","",($CZ1211-DY1211))</f>
        <v/>
      </c>
      <c r="EA1211" s="250" t="str">
        <f>IF(DataGoesHere!$B1211="","",ABS($CZ1211-DY1211))</f>
        <v/>
      </c>
      <c r="EB1211" s="250" t="str">
        <f>IF(DataGoesHere!$B1211="","",EA1211^2)</f>
        <v/>
      </c>
      <c r="EC1211" s="249" t="str">
        <f>IF(DataGoesHere!$B1211="","",EA1211/$CZ1211)</f>
        <v/>
      </c>
      <c r="ED1211" s="250" t="str">
        <f>IF(DataGoesHere!$B1211="","",SUM(DZ$2:DZ1211)/AVERAGE(EA:EA))</f>
        <v/>
      </c>
    </row>
    <row r="1212" spans="20:134" x14ac:dyDescent="0.2">
      <c r="T1212" s="240"/>
      <c r="U1212" s="86"/>
      <c r="V1212" s="86"/>
      <c r="W1212" s="86"/>
      <c r="X1212" s="86"/>
      <c r="Y1212" s="86"/>
      <c r="Z1212" s="86"/>
      <c r="AA1212" s="86"/>
      <c r="AB1212" s="86"/>
      <c r="AC1212" s="86"/>
      <c r="AD1212" s="245" t="str">
        <f>IF(DataGoesHere!$B1212="","",(DataGoesHere!$B1212/SUM(DataGoesHere!$B1202:'DataGoesHere'!$B1213)))</f>
        <v/>
      </c>
      <c r="AE1212" s="241"/>
      <c r="CV1212" s="310" t="str">
        <f>IF(DataGoesHere!B1212="","",DataGoesHere!A1212)</f>
        <v/>
      </c>
      <c r="CW1212" s="271">
        <f t="shared" ca="1" si="44"/>
        <v>11</v>
      </c>
      <c r="CX1212" s="272">
        <f t="shared" ca="1" si="45"/>
        <v>0.97463169608807265</v>
      </c>
      <c r="CY1212" s="266">
        <f>DataGoesHere!A1212</f>
        <v>1211</v>
      </c>
      <c r="CZ1212" s="19" t="str">
        <f>IF(DataGoesHere!B1212="","",DataGoesHere!B1212)</f>
        <v/>
      </c>
      <c r="DA1212" s="19" t="str">
        <f>IF(DataGoesHere!B1212="","",IF(AH$5="No",DataGoesHere!B1212,DataGoesHere!B1212-(AH$2*(DataGoesHere!A1212-1))))</f>
        <v/>
      </c>
      <c r="DB1212" s="19" t="str">
        <f>IF(DataGoesHere!B1212="","",IF(AO$9="No",DataGoesHere!B1212,DataGoesHere!B1212/CX1212))</f>
        <v/>
      </c>
      <c r="DC1212" s="19" t="str">
        <f>IF(DataGoesHere!B1212="","",IF(AO$9="No",DA1212,DA1212/CX1212))</f>
        <v/>
      </c>
      <c r="DD1212" s="293" t="str">
        <f>IF(CZ1212="",IF(COUNTIF(DD$2:DD1211,"Forecast")&lt;Output!E$43,"Forecast",""),"Actual")</f>
        <v/>
      </c>
      <c r="DF1212" s="19" t="str">
        <f>IF(DataGoesHere!B1211="",IF(DD1212="Forecast",(Output!$E$47*IntermediateCalcs!DH1211)+((1-Output!$E$47)*IntermediateCalcs!DF1211),""),(Output!$E$47*IntermediateCalcs!DB1211)+((1-Output!$E$47)*IntermediateCalcs!DF1211))</f>
        <v/>
      </c>
      <c r="DG1212" s="19" t="str">
        <f>IF(DataGoesHere!B1211="",IF(DD1212="Forecast",(Output!$G$47*(IntermediateCalcs!DF1212-IntermediateCalcs!DF1211))+((1-Output!$G$47)*IntermediateCalcs!DG1211),""),(Output!$G$47*(IntermediateCalcs!DF1212-IntermediateCalcs!DF1211))+((1-Output!$G$47)*IntermediateCalcs!DG1211))</f>
        <v/>
      </c>
      <c r="DH1212" s="19" t="str">
        <f>IF(DataGoesHere!B1211="",IF(DD1212="Forecast",DF1212+DG1212,""),DF1212+DG1212)</f>
        <v/>
      </c>
      <c r="DI1212" s="274" t="str">
        <f>IF(DH1212="","",IF(IntermediateCalcs!$AO$9="Yes",IntermediateCalcs!DH1212*$CX1212,IntermediateCalcs!DH1212))</f>
        <v/>
      </c>
      <c r="DJ1212" s="250" t="str">
        <f>IF(DataGoesHere!$B1212="","",($CZ1212-DI1212))</f>
        <v/>
      </c>
      <c r="DK1212" s="250" t="str">
        <f>IF(DataGoesHere!$B1212="","",ABS($CZ1212-DI1212))</f>
        <v/>
      </c>
      <c r="DL1212" s="250" t="str">
        <f>IF(DataGoesHere!$B1212="","",DK1212^2)</f>
        <v/>
      </c>
      <c r="DM1212" s="249" t="str">
        <f>IF(DataGoesHere!$B1212="","",DK1212/$CZ1212)</f>
        <v/>
      </c>
      <c r="DN1212" s="250" t="str">
        <f>IF(DataGoesHere!$B1212="","",SUM(DJ$2:DJ1212)/AVERAGE(DK:DK))</f>
        <v/>
      </c>
      <c r="DP1212" s="19" t="str">
        <f>IF(DataGoesHere!B1212="",IF($DD1212="Forecast",(Output!E$48*IntermediateCalcs!CY1212)+Output!G$48,""),(Output!E$48*IntermediateCalcs!CY1212)+Output!G$48)</f>
        <v/>
      </c>
      <c r="DQ1212" s="274" t="str">
        <f>IF(DP1212="","",IF(IntermediateCalcs!$AO$9="Yes",IntermediateCalcs!DP1212*$CX1212,IntermediateCalcs!DP1212))</f>
        <v/>
      </c>
      <c r="DR1212" s="250" t="str">
        <f>IF(DataGoesHere!$B1212="","",($CZ1212-DQ1212))</f>
        <v/>
      </c>
      <c r="DS1212" s="250" t="str">
        <f>IF(DataGoesHere!$B1212="","",ABS($CZ1212-DQ1212))</f>
        <v/>
      </c>
      <c r="DT1212" s="250" t="str">
        <f>IF(DataGoesHere!$B1212="","",DS1212^2)</f>
        <v/>
      </c>
      <c r="DU1212" s="249" t="str">
        <f>IF(DataGoesHere!$B1212="","",DS1212/$CZ1212)</f>
        <v/>
      </c>
      <c r="DV1212" s="250" t="str">
        <f>IF(DataGoesHere!$B1212="","",SUM(DR$2:DR1212)/AVERAGE(DS:DS))</f>
        <v/>
      </c>
      <c r="DX1212" s="19" t="str">
        <f>IF(DataGoesHere!$B1211="","",(DB1206*(Output!$O$49/Output!$P$49))+(IntermediateCalcs!DB1207*(Output!$M$49/Output!$P$49))+(IntermediateCalcs!DB1208*(Output!$K$49/Output!$P$49))+(DB1209*(Output!$I$49/Output!$P$49))+(IntermediateCalcs!DB1210*(Output!$G$49/Output!$P$49))+(IntermediateCalcs!DB1211*(Output!$E$49/Output!$P$49)))</f>
        <v/>
      </c>
      <c r="DY1212" s="274" t="str">
        <f>IF(DX1212="","",IF(IntermediateCalcs!$AO$9="Yes",IntermediateCalcs!DX1212*$CX1212,IntermediateCalcs!DX1212))</f>
        <v/>
      </c>
      <c r="DZ1212" s="250" t="str">
        <f>IF(DataGoesHere!$B1212="","",($CZ1212-DY1212))</f>
        <v/>
      </c>
      <c r="EA1212" s="250" t="str">
        <f>IF(DataGoesHere!$B1212="","",ABS($CZ1212-DY1212))</f>
        <v/>
      </c>
      <c r="EB1212" s="250" t="str">
        <f>IF(DataGoesHere!$B1212="","",EA1212^2)</f>
        <v/>
      </c>
      <c r="EC1212" s="249" t="str">
        <f>IF(DataGoesHere!$B1212="","",EA1212/$CZ1212)</f>
        <v/>
      </c>
      <c r="ED1212" s="250" t="str">
        <f>IF(DataGoesHere!$B1212="","",SUM(DZ$2:DZ1212)/AVERAGE(EA:EA))</f>
        <v/>
      </c>
    </row>
    <row r="1213" spans="20:134" x14ac:dyDescent="0.2">
      <c r="T1213" s="242"/>
      <c r="U1213" s="243"/>
      <c r="V1213" s="243"/>
      <c r="W1213" s="243"/>
      <c r="X1213" s="243"/>
      <c r="Y1213" s="243"/>
      <c r="Z1213" s="243"/>
      <c r="AA1213" s="243"/>
      <c r="AB1213" s="243"/>
      <c r="AC1213" s="243"/>
      <c r="AD1213" s="243"/>
      <c r="AE1213" s="246" t="str">
        <f>IF(DataGoesHere!$B1213="","",(DataGoesHere!$B1213/SUM(DataGoesHere!$B1202:'DataGoesHere'!$B1213)))</f>
        <v/>
      </c>
      <c r="CV1213" s="310" t="str">
        <f>IF(DataGoesHere!B1213="","",DataGoesHere!A1213)</f>
        <v/>
      </c>
      <c r="CW1213" s="271">
        <f t="shared" ca="1" si="44"/>
        <v>12</v>
      </c>
      <c r="CX1213" s="272">
        <f t="shared" ca="1" si="45"/>
        <v>1.0054005237672714</v>
      </c>
      <c r="CY1213" s="266">
        <f>DataGoesHere!A1213</f>
        <v>1212</v>
      </c>
      <c r="CZ1213" s="19" t="str">
        <f>IF(DataGoesHere!B1213="","",DataGoesHere!B1213)</f>
        <v/>
      </c>
      <c r="DA1213" s="19" t="str">
        <f>IF(DataGoesHere!B1213="","",IF(AH$5="No",DataGoesHere!B1213,DataGoesHere!B1213-(AH$2*(DataGoesHere!A1213-1))))</f>
        <v/>
      </c>
      <c r="DB1213" s="19" t="str">
        <f>IF(DataGoesHere!B1213="","",IF(AO$9="No",DataGoesHere!B1213,DataGoesHere!B1213/CX1213))</f>
        <v/>
      </c>
      <c r="DC1213" s="19" t="str">
        <f>IF(DataGoesHere!B1213="","",IF(AO$9="No",DA1213,DA1213/CX1213))</f>
        <v/>
      </c>
      <c r="DD1213" s="293" t="str">
        <f>IF(CZ1213="",IF(COUNTIF(DD$2:DD1212,"Forecast")&lt;Output!E$43,"Forecast",""),"Actual")</f>
        <v/>
      </c>
      <c r="DF1213" s="19" t="str">
        <f>IF(DataGoesHere!B1212="",IF(DD1213="Forecast",(Output!$E$47*IntermediateCalcs!DH1212)+((1-Output!$E$47)*IntermediateCalcs!DF1212),""),(Output!$E$47*IntermediateCalcs!DB1212)+((1-Output!$E$47)*IntermediateCalcs!DF1212))</f>
        <v/>
      </c>
      <c r="DG1213" s="19" t="str">
        <f>IF(DataGoesHere!B1212="",IF(DD1213="Forecast",(Output!$G$47*(IntermediateCalcs!DF1213-IntermediateCalcs!DF1212))+((1-Output!$G$47)*IntermediateCalcs!DG1212),""),(Output!$G$47*(IntermediateCalcs!DF1213-IntermediateCalcs!DF1212))+((1-Output!$G$47)*IntermediateCalcs!DG1212))</f>
        <v/>
      </c>
      <c r="DH1213" s="19" t="str">
        <f>IF(DataGoesHere!B1212="",IF(DD1213="Forecast",DF1213+DG1213,""),DF1213+DG1213)</f>
        <v/>
      </c>
      <c r="DI1213" s="274" t="str">
        <f>IF(DH1213="","",IF(IntermediateCalcs!$AO$9="Yes",IntermediateCalcs!DH1213*$CX1213,IntermediateCalcs!DH1213))</f>
        <v/>
      </c>
      <c r="DJ1213" s="250" t="str">
        <f>IF(DataGoesHere!$B1213="","",($CZ1213-DI1213))</f>
        <v/>
      </c>
      <c r="DK1213" s="250" t="str">
        <f>IF(DataGoesHere!$B1213="","",ABS($CZ1213-DI1213))</f>
        <v/>
      </c>
      <c r="DL1213" s="250" t="str">
        <f>IF(DataGoesHere!$B1213="","",DK1213^2)</f>
        <v/>
      </c>
      <c r="DM1213" s="249" t="str">
        <f>IF(DataGoesHere!$B1213="","",DK1213/$CZ1213)</f>
        <v/>
      </c>
      <c r="DN1213" s="250" t="str">
        <f>IF(DataGoesHere!$B1213="","",SUM(DJ$2:DJ1213)/AVERAGE(DK:DK))</f>
        <v/>
      </c>
      <c r="DP1213" s="19" t="str">
        <f>IF(DataGoesHere!B1213="",IF($DD1213="Forecast",(Output!E$48*IntermediateCalcs!CY1213)+Output!G$48,""),(Output!E$48*IntermediateCalcs!CY1213)+Output!G$48)</f>
        <v/>
      </c>
      <c r="DQ1213" s="274" t="str">
        <f>IF(DP1213="","",IF(IntermediateCalcs!$AO$9="Yes",IntermediateCalcs!DP1213*$CX1213,IntermediateCalcs!DP1213))</f>
        <v/>
      </c>
      <c r="DR1213" s="250" t="str">
        <f>IF(DataGoesHere!$B1213="","",($CZ1213-DQ1213))</f>
        <v/>
      </c>
      <c r="DS1213" s="250" t="str">
        <f>IF(DataGoesHere!$B1213="","",ABS($CZ1213-DQ1213))</f>
        <v/>
      </c>
      <c r="DT1213" s="250" t="str">
        <f>IF(DataGoesHere!$B1213="","",DS1213^2)</f>
        <v/>
      </c>
      <c r="DU1213" s="249" t="str">
        <f>IF(DataGoesHere!$B1213="","",DS1213/$CZ1213)</f>
        <v/>
      </c>
      <c r="DV1213" s="250" t="str">
        <f>IF(DataGoesHere!$B1213="","",SUM(DR$2:DR1213)/AVERAGE(DS:DS))</f>
        <v/>
      </c>
      <c r="DX1213" s="19" t="str">
        <f>IF(DataGoesHere!$B1212="","",(DB1207*(Output!$O$49/Output!$P$49))+(IntermediateCalcs!DB1208*(Output!$M$49/Output!$P$49))+(IntermediateCalcs!DB1209*(Output!$K$49/Output!$P$49))+(DB1210*(Output!$I$49/Output!$P$49))+(IntermediateCalcs!DB1211*(Output!$G$49/Output!$P$49))+(IntermediateCalcs!DB1212*(Output!$E$49/Output!$P$49)))</f>
        <v/>
      </c>
      <c r="DY1213" s="274" t="str">
        <f>IF(DX1213="","",IF(IntermediateCalcs!$AO$9="Yes",IntermediateCalcs!DX1213*$CX1213,IntermediateCalcs!DX1213))</f>
        <v/>
      </c>
      <c r="DZ1213" s="250" t="str">
        <f>IF(DataGoesHere!$B1213="","",($CZ1213-DY1213))</f>
        <v/>
      </c>
      <c r="EA1213" s="250" t="str">
        <f>IF(DataGoesHere!$B1213="","",ABS($CZ1213-DY1213))</f>
        <v/>
      </c>
      <c r="EB1213" s="250" t="str">
        <f>IF(DataGoesHere!$B1213="","",EA1213^2)</f>
        <v/>
      </c>
      <c r="EC1213" s="249" t="str">
        <f>IF(DataGoesHere!$B1213="","",EA1213/$CZ1213)</f>
        <v/>
      </c>
      <c r="ED1213" s="250" t="str">
        <f>IF(DataGoesHere!$B1213="","",SUM(DZ$2:DZ1213)/AVERAGE(EA:EA))</f>
        <v/>
      </c>
    </row>
    <row r="1214" spans="20:134" x14ac:dyDescent="0.2">
      <c r="T1214" s="244" t="str">
        <f>IF(DataGoesHere!$B1214="","",(DataGoesHere!$B1214/SUM(DataGoesHere!$B1214:'DataGoesHere'!$B1225)))</f>
        <v/>
      </c>
      <c r="U1214" s="238"/>
      <c r="V1214" s="238"/>
      <c r="W1214" s="238"/>
      <c r="X1214" s="238"/>
      <c r="Y1214" s="238"/>
      <c r="Z1214" s="238"/>
      <c r="AA1214" s="238"/>
      <c r="AB1214" s="238"/>
      <c r="AC1214" s="238"/>
      <c r="AD1214" s="238"/>
      <c r="AE1214" s="239"/>
      <c r="CV1214" s="310" t="str">
        <f>IF(DataGoesHere!B1214="","",DataGoesHere!A1214)</f>
        <v/>
      </c>
      <c r="CW1214" s="271">
        <f t="shared" ca="1" si="44"/>
        <v>1</v>
      </c>
      <c r="CX1214" s="272">
        <f t="shared" ca="1" si="45"/>
        <v>1.3236179355303281</v>
      </c>
      <c r="CY1214" s="266">
        <f>DataGoesHere!A1214</f>
        <v>1213</v>
      </c>
      <c r="CZ1214" s="19" t="str">
        <f>IF(DataGoesHere!B1214="","",DataGoesHere!B1214)</f>
        <v/>
      </c>
      <c r="DA1214" s="19" t="str">
        <f>IF(DataGoesHere!B1214="","",IF(AH$5="No",DataGoesHere!B1214,DataGoesHere!B1214-(AH$2*(DataGoesHere!A1214-1))))</f>
        <v/>
      </c>
      <c r="DB1214" s="19" t="str">
        <f>IF(DataGoesHere!B1214="","",IF(AO$9="No",DataGoesHere!B1214,DataGoesHere!B1214/CX1214))</f>
        <v/>
      </c>
      <c r="DC1214" s="19" t="str">
        <f>IF(DataGoesHere!B1214="","",IF(AO$9="No",DA1214,DA1214/CX1214))</f>
        <v/>
      </c>
      <c r="DD1214" s="293" t="str">
        <f>IF(CZ1214="",IF(COUNTIF(DD$2:DD1213,"Forecast")&lt;Output!E$43,"Forecast",""),"Actual")</f>
        <v/>
      </c>
      <c r="DF1214" s="19" t="str">
        <f>IF(DataGoesHere!B1213="",IF(DD1214="Forecast",(Output!$E$47*IntermediateCalcs!DH1213)+((1-Output!$E$47)*IntermediateCalcs!DF1213),""),(Output!$E$47*IntermediateCalcs!DB1213)+((1-Output!$E$47)*IntermediateCalcs!DF1213))</f>
        <v/>
      </c>
      <c r="DG1214" s="19" t="str">
        <f>IF(DataGoesHere!B1213="",IF(DD1214="Forecast",(Output!$G$47*(IntermediateCalcs!DF1214-IntermediateCalcs!DF1213))+((1-Output!$G$47)*IntermediateCalcs!DG1213),""),(Output!$G$47*(IntermediateCalcs!DF1214-IntermediateCalcs!DF1213))+((1-Output!$G$47)*IntermediateCalcs!DG1213))</f>
        <v/>
      </c>
      <c r="DH1214" s="19" t="str">
        <f>IF(DataGoesHere!B1213="",IF(DD1214="Forecast",DF1214+DG1214,""),DF1214+DG1214)</f>
        <v/>
      </c>
      <c r="DI1214" s="274" t="str">
        <f>IF(DH1214="","",IF(IntermediateCalcs!$AO$9="Yes",IntermediateCalcs!DH1214*$CX1214,IntermediateCalcs!DH1214))</f>
        <v/>
      </c>
      <c r="DJ1214" s="250" t="str">
        <f>IF(DataGoesHere!$B1214="","",($CZ1214-DI1214))</f>
        <v/>
      </c>
      <c r="DK1214" s="250" t="str">
        <f>IF(DataGoesHere!$B1214="","",ABS($CZ1214-DI1214))</f>
        <v/>
      </c>
      <c r="DL1214" s="250" t="str">
        <f>IF(DataGoesHere!$B1214="","",DK1214^2)</f>
        <v/>
      </c>
      <c r="DM1214" s="249" t="str">
        <f>IF(DataGoesHere!$B1214="","",DK1214/$CZ1214)</f>
        <v/>
      </c>
      <c r="DN1214" s="250" t="str">
        <f>IF(DataGoesHere!$B1214="","",SUM(DJ$2:DJ1214)/AVERAGE(DK:DK))</f>
        <v/>
      </c>
      <c r="DP1214" s="19" t="str">
        <f>IF(DataGoesHere!B1214="",IF($DD1214="Forecast",(Output!E$48*IntermediateCalcs!CY1214)+Output!G$48,""),(Output!E$48*IntermediateCalcs!CY1214)+Output!G$48)</f>
        <v/>
      </c>
      <c r="DQ1214" s="274" t="str">
        <f>IF(DP1214="","",IF(IntermediateCalcs!$AO$9="Yes",IntermediateCalcs!DP1214*$CX1214,IntermediateCalcs!DP1214))</f>
        <v/>
      </c>
      <c r="DR1214" s="250" t="str">
        <f>IF(DataGoesHere!$B1214="","",($CZ1214-DQ1214))</f>
        <v/>
      </c>
      <c r="DS1214" s="250" t="str">
        <f>IF(DataGoesHere!$B1214="","",ABS($CZ1214-DQ1214))</f>
        <v/>
      </c>
      <c r="DT1214" s="250" t="str">
        <f>IF(DataGoesHere!$B1214="","",DS1214^2)</f>
        <v/>
      </c>
      <c r="DU1214" s="249" t="str">
        <f>IF(DataGoesHere!$B1214="","",DS1214/$CZ1214)</f>
        <v/>
      </c>
      <c r="DV1214" s="250" t="str">
        <f>IF(DataGoesHere!$B1214="","",SUM(DR$2:DR1214)/AVERAGE(DS:DS))</f>
        <v/>
      </c>
      <c r="DX1214" s="19" t="str">
        <f>IF(DataGoesHere!$B1213="","",(DB1208*(Output!$O$49/Output!$P$49))+(IntermediateCalcs!DB1209*(Output!$M$49/Output!$P$49))+(IntermediateCalcs!DB1210*(Output!$K$49/Output!$P$49))+(DB1211*(Output!$I$49/Output!$P$49))+(IntermediateCalcs!DB1212*(Output!$G$49/Output!$P$49))+(IntermediateCalcs!DB1213*(Output!$E$49/Output!$P$49)))</f>
        <v/>
      </c>
      <c r="DY1214" s="274" t="str">
        <f>IF(DX1214="","",IF(IntermediateCalcs!$AO$9="Yes",IntermediateCalcs!DX1214*$CX1214,IntermediateCalcs!DX1214))</f>
        <v/>
      </c>
      <c r="DZ1214" s="250" t="str">
        <f>IF(DataGoesHere!$B1214="","",($CZ1214-DY1214))</f>
        <v/>
      </c>
      <c r="EA1214" s="250" t="str">
        <f>IF(DataGoesHere!$B1214="","",ABS($CZ1214-DY1214))</f>
        <v/>
      </c>
      <c r="EB1214" s="250" t="str">
        <f>IF(DataGoesHere!$B1214="","",EA1214^2)</f>
        <v/>
      </c>
      <c r="EC1214" s="249" t="str">
        <f>IF(DataGoesHere!$B1214="","",EA1214/$CZ1214)</f>
        <v/>
      </c>
      <c r="ED1214" s="250" t="str">
        <f>IF(DataGoesHere!$B1214="","",SUM(DZ$2:DZ1214)/AVERAGE(EA:EA))</f>
        <v/>
      </c>
    </row>
    <row r="1215" spans="20:134" x14ac:dyDescent="0.2">
      <c r="T1215" s="240"/>
      <c r="U1215" s="245" t="str">
        <f>IF(DataGoesHere!$B1215="","",(DataGoesHere!$B1215/SUM(DataGoesHere!$B1215:'DataGoesHere'!$B1225)))</f>
        <v/>
      </c>
      <c r="V1215" s="86"/>
      <c r="W1215" s="86"/>
      <c r="X1215" s="86"/>
      <c r="Y1215" s="86"/>
      <c r="Z1215" s="86"/>
      <c r="AA1215" s="86"/>
      <c r="AB1215" s="86"/>
      <c r="AC1215" s="86"/>
      <c r="AD1215" s="86"/>
      <c r="AE1215" s="241"/>
      <c r="CV1215" s="310" t="str">
        <f>IF(DataGoesHere!B1215="","",DataGoesHere!A1215)</f>
        <v/>
      </c>
      <c r="CW1215" s="271">
        <f t="shared" ca="1" si="44"/>
        <v>2</v>
      </c>
      <c r="CX1215" s="272">
        <f t="shared" ca="1" si="45"/>
        <v>0.80574490527728204</v>
      </c>
      <c r="CY1215" s="266">
        <f>DataGoesHere!A1215</f>
        <v>1214</v>
      </c>
      <c r="CZ1215" s="19" t="str">
        <f>IF(DataGoesHere!B1215="","",DataGoesHere!B1215)</f>
        <v/>
      </c>
      <c r="DA1215" s="19" t="str">
        <f>IF(DataGoesHere!B1215="","",IF(AH$5="No",DataGoesHere!B1215,DataGoesHere!B1215-(AH$2*(DataGoesHere!A1215-1))))</f>
        <v/>
      </c>
      <c r="DB1215" s="19" t="str">
        <f>IF(DataGoesHere!B1215="","",IF(AO$9="No",DataGoesHere!B1215,DataGoesHere!B1215/CX1215))</f>
        <v/>
      </c>
      <c r="DC1215" s="19" t="str">
        <f>IF(DataGoesHere!B1215="","",IF(AO$9="No",DA1215,DA1215/CX1215))</f>
        <v/>
      </c>
      <c r="DD1215" s="293" t="str">
        <f>IF(CZ1215="",IF(COUNTIF(DD$2:DD1214,"Forecast")&lt;Output!E$43,"Forecast",""),"Actual")</f>
        <v/>
      </c>
      <c r="DF1215" s="19" t="str">
        <f>IF(DataGoesHere!B1214="",IF(DD1215="Forecast",(Output!$E$47*IntermediateCalcs!DH1214)+((1-Output!$E$47)*IntermediateCalcs!DF1214),""),(Output!$E$47*IntermediateCalcs!DB1214)+((1-Output!$E$47)*IntermediateCalcs!DF1214))</f>
        <v/>
      </c>
      <c r="DG1215" s="19" t="str">
        <f>IF(DataGoesHere!B1214="",IF(DD1215="Forecast",(Output!$G$47*(IntermediateCalcs!DF1215-IntermediateCalcs!DF1214))+((1-Output!$G$47)*IntermediateCalcs!DG1214),""),(Output!$G$47*(IntermediateCalcs!DF1215-IntermediateCalcs!DF1214))+((1-Output!$G$47)*IntermediateCalcs!DG1214))</f>
        <v/>
      </c>
      <c r="DH1215" s="19" t="str">
        <f>IF(DataGoesHere!B1214="",IF(DD1215="Forecast",DF1215+DG1215,""),DF1215+DG1215)</f>
        <v/>
      </c>
      <c r="DI1215" s="274" t="str">
        <f>IF(DH1215="","",IF(IntermediateCalcs!$AO$9="Yes",IntermediateCalcs!DH1215*$CX1215,IntermediateCalcs!DH1215))</f>
        <v/>
      </c>
      <c r="DJ1215" s="250" t="str">
        <f>IF(DataGoesHere!$B1215="","",($CZ1215-DI1215))</f>
        <v/>
      </c>
      <c r="DK1215" s="250" t="str">
        <f>IF(DataGoesHere!$B1215="","",ABS($CZ1215-DI1215))</f>
        <v/>
      </c>
      <c r="DL1215" s="250" t="str">
        <f>IF(DataGoesHere!$B1215="","",DK1215^2)</f>
        <v/>
      </c>
      <c r="DM1215" s="249" t="str">
        <f>IF(DataGoesHere!$B1215="","",DK1215/$CZ1215)</f>
        <v/>
      </c>
      <c r="DN1215" s="250" t="str">
        <f>IF(DataGoesHere!$B1215="","",SUM(DJ$2:DJ1215)/AVERAGE(DK:DK))</f>
        <v/>
      </c>
      <c r="DP1215" s="19" t="str">
        <f>IF(DataGoesHere!B1215="",IF($DD1215="Forecast",(Output!E$48*IntermediateCalcs!CY1215)+Output!G$48,""),(Output!E$48*IntermediateCalcs!CY1215)+Output!G$48)</f>
        <v/>
      </c>
      <c r="DQ1215" s="274" t="str">
        <f>IF(DP1215="","",IF(IntermediateCalcs!$AO$9="Yes",IntermediateCalcs!DP1215*$CX1215,IntermediateCalcs!DP1215))</f>
        <v/>
      </c>
      <c r="DR1215" s="250" t="str">
        <f>IF(DataGoesHere!$B1215="","",($CZ1215-DQ1215))</f>
        <v/>
      </c>
      <c r="DS1215" s="250" t="str">
        <f>IF(DataGoesHere!$B1215="","",ABS($CZ1215-DQ1215))</f>
        <v/>
      </c>
      <c r="DT1215" s="250" t="str">
        <f>IF(DataGoesHere!$B1215="","",DS1215^2)</f>
        <v/>
      </c>
      <c r="DU1215" s="249" t="str">
        <f>IF(DataGoesHere!$B1215="","",DS1215/$CZ1215)</f>
        <v/>
      </c>
      <c r="DV1215" s="250" t="str">
        <f>IF(DataGoesHere!$B1215="","",SUM(DR$2:DR1215)/AVERAGE(DS:DS))</f>
        <v/>
      </c>
      <c r="DX1215" s="19" t="str">
        <f>IF(DataGoesHere!$B1214="","",(DB1209*(Output!$O$49/Output!$P$49))+(IntermediateCalcs!DB1210*(Output!$M$49/Output!$P$49))+(IntermediateCalcs!DB1211*(Output!$K$49/Output!$P$49))+(DB1212*(Output!$I$49/Output!$P$49))+(IntermediateCalcs!DB1213*(Output!$G$49/Output!$P$49))+(IntermediateCalcs!DB1214*(Output!$E$49/Output!$P$49)))</f>
        <v/>
      </c>
      <c r="DY1215" s="274" t="str">
        <f>IF(DX1215="","",IF(IntermediateCalcs!$AO$9="Yes",IntermediateCalcs!DX1215*$CX1215,IntermediateCalcs!DX1215))</f>
        <v/>
      </c>
      <c r="DZ1215" s="250" t="str">
        <f>IF(DataGoesHere!$B1215="","",($CZ1215-DY1215))</f>
        <v/>
      </c>
      <c r="EA1215" s="250" t="str">
        <f>IF(DataGoesHere!$B1215="","",ABS($CZ1215-DY1215))</f>
        <v/>
      </c>
      <c r="EB1215" s="250" t="str">
        <f>IF(DataGoesHere!$B1215="","",EA1215^2)</f>
        <v/>
      </c>
      <c r="EC1215" s="249" t="str">
        <f>IF(DataGoesHere!$B1215="","",EA1215/$CZ1215)</f>
        <v/>
      </c>
      <c r="ED1215" s="250" t="str">
        <f>IF(DataGoesHere!$B1215="","",SUM(DZ$2:DZ1215)/AVERAGE(EA:EA))</f>
        <v/>
      </c>
    </row>
    <row r="1216" spans="20:134" x14ac:dyDescent="0.2">
      <c r="T1216" s="240"/>
      <c r="U1216" s="86"/>
      <c r="V1216" s="245" t="str">
        <f>IF(DataGoesHere!$B1216="","",(DataGoesHere!$B1216/SUM(DataGoesHere!$B1214:'DataGoesHere'!$B1225)))</f>
        <v/>
      </c>
      <c r="W1216" s="86"/>
      <c r="X1216" s="86"/>
      <c r="Y1216" s="86"/>
      <c r="Z1216" s="86"/>
      <c r="AA1216" s="86"/>
      <c r="AB1216" s="86"/>
      <c r="AC1216" s="86"/>
      <c r="AD1216" s="86"/>
      <c r="AE1216" s="241"/>
      <c r="CV1216" s="310" t="str">
        <f>IF(DataGoesHere!B1216="","",DataGoesHere!A1216)</f>
        <v/>
      </c>
      <c r="CW1216" s="271">
        <f t="shared" ca="1" si="44"/>
        <v>3</v>
      </c>
      <c r="CX1216" s="272">
        <f t="shared" ca="1" si="45"/>
        <v>0.79862940076451561</v>
      </c>
      <c r="CY1216" s="266">
        <f>DataGoesHere!A1216</f>
        <v>1215</v>
      </c>
      <c r="CZ1216" s="19" t="str">
        <f>IF(DataGoesHere!B1216="","",DataGoesHere!B1216)</f>
        <v/>
      </c>
      <c r="DA1216" s="19" t="str">
        <f>IF(DataGoesHere!B1216="","",IF(AH$5="No",DataGoesHere!B1216,DataGoesHere!B1216-(AH$2*(DataGoesHere!A1216-1))))</f>
        <v/>
      </c>
      <c r="DB1216" s="19" t="str">
        <f>IF(DataGoesHere!B1216="","",IF(AO$9="No",DataGoesHere!B1216,DataGoesHere!B1216/CX1216))</f>
        <v/>
      </c>
      <c r="DC1216" s="19" t="str">
        <f>IF(DataGoesHere!B1216="","",IF(AO$9="No",DA1216,DA1216/CX1216))</f>
        <v/>
      </c>
      <c r="DD1216" s="293" t="str">
        <f>IF(CZ1216="",IF(COUNTIF(DD$2:DD1215,"Forecast")&lt;Output!E$43,"Forecast",""),"Actual")</f>
        <v/>
      </c>
      <c r="DF1216" s="19" t="str">
        <f>IF(DataGoesHere!B1215="",IF(DD1216="Forecast",(Output!$E$47*IntermediateCalcs!DH1215)+((1-Output!$E$47)*IntermediateCalcs!DF1215),""),(Output!$E$47*IntermediateCalcs!DB1215)+((1-Output!$E$47)*IntermediateCalcs!DF1215))</f>
        <v/>
      </c>
      <c r="DG1216" s="19" t="str">
        <f>IF(DataGoesHere!B1215="",IF(DD1216="Forecast",(Output!$G$47*(IntermediateCalcs!DF1216-IntermediateCalcs!DF1215))+((1-Output!$G$47)*IntermediateCalcs!DG1215),""),(Output!$G$47*(IntermediateCalcs!DF1216-IntermediateCalcs!DF1215))+((1-Output!$G$47)*IntermediateCalcs!DG1215))</f>
        <v/>
      </c>
      <c r="DH1216" s="19" t="str">
        <f>IF(DataGoesHere!B1215="",IF(DD1216="Forecast",DF1216+DG1216,""),DF1216+DG1216)</f>
        <v/>
      </c>
      <c r="DI1216" s="274" t="str">
        <f>IF(DH1216="","",IF(IntermediateCalcs!$AO$9="Yes",IntermediateCalcs!DH1216*$CX1216,IntermediateCalcs!DH1216))</f>
        <v/>
      </c>
      <c r="DJ1216" s="250" t="str">
        <f>IF(DataGoesHere!$B1216="","",($CZ1216-DI1216))</f>
        <v/>
      </c>
      <c r="DK1216" s="250" t="str">
        <f>IF(DataGoesHere!$B1216="","",ABS($CZ1216-DI1216))</f>
        <v/>
      </c>
      <c r="DL1216" s="250" t="str">
        <f>IF(DataGoesHere!$B1216="","",DK1216^2)</f>
        <v/>
      </c>
      <c r="DM1216" s="249" t="str">
        <f>IF(DataGoesHere!$B1216="","",DK1216/$CZ1216)</f>
        <v/>
      </c>
      <c r="DN1216" s="250" t="str">
        <f>IF(DataGoesHere!$B1216="","",SUM(DJ$2:DJ1216)/AVERAGE(DK:DK))</f>
        <v/>
      </c>
      <c r="DP1216" s="19" t="str">
        <f>IF(DataGoesHere!B1216="",IF($DD1216="Forecast",(Output!E$48*IntermediateCalcs!CY1216)+Output!G$48,""),(Output!E$48*IntermediateCalcs!CY1216)+Output!G$48)</f>
        <v/>
      </c>
      <c r="DQ1216" s="274" t="str">
        <f>IF(DP1216="","",IF(IntermediateCalcs!$AO$9="Yes",IntermediateCalcs!DP1216*$CX1216,IntermediateCalcs!DP1216))</f>
        <v/>
      </c>
      <c r="DR1216" s="250" t="str">
        <f>IF(DataGoesHere!$B1216="","",($CZ1216-DQ1216))</f>
        <v/>
      </c>
      <c r="DS1216" s="250" t="str">
        <f>IF(DataGoesHere!$B1216="","",ABS($CZ1216-DQ1216))</f>
        <v/>
      </c>
      <c r="DT1216" s="250" t="str">
        <f>IF(DataGoesHere!$B1216="","",DS1216^2)</f>
        <v/>
      </c>
      <c r="DU1216" s="249" t="str">
        <f>IF(DataGoesHere!$B1216="","",DS1216/$CZ1216)</f>
        <v/>
      </c>
      <c r="DV1216" s="250" t="str">
        <f>IF(DataGoesHere!$B1216="","",SUM(DR$2:DR1216)/AVERAGE(DS:DS))</f>
        <v/>
      </c>
      <c r="DX1216" s="19" t="str">
        <f>IF(DataGoesHere!$B1215="","",(DB1210*(Output!$O$49/Output!$P$49))+(IntermediateCalcs!DB1211*(Output!$M$49/Output!$P$49))+(IntermediateCalcs!DB1212*(Output!$K$49/Output!$P$49))+(DB1213*(Output!$I$49/Output!$P$49))+(IntermediateCalcs!DB1214*(Output!$G$49/Output!$P$49))+(IntermediateCalcs!DB1215*(Output!$E$49/Output!$P$49)))</f>
        <v/>
      </c>
      <c r="DY1216" s="274" t="str">
        <f>IF(DX1216="","",IF(IntermediateCalcs!$AO$9="Yes",IntermediateCalcs!DX1216*$CX1216,IntermediateCalcs!DX1216))</f>
        <v/>
      </c>
      <c r="DZ1216" s="250" t="str">
        <f>IF(DataGoesHere!$B1216="","",($CZ1216-DY1216))</f>
        <v/>
      </c>
      <c r="EA1216" s="250" t="str">
        <f>IF(DataGoesHere!$B1216="","",ABS($CZ1216-DY1216))</f>
        <v/>
      </c>
      <c r="EB1216" s="250" t="str">
        <f>IF(DataGoesHere!$B1216="","",EA1216^2)</f>
        <v/>
      </c>
      <c r="EC1216" s="249" t="str">
        <f>IF(DataGoesHere!$B1216="","",EA1216/$CZ1216)</f>
        <v/>
      </c>
      <c r="ED1216" s="250" t="str">
        <f>IF(DataGoesHere!$B1216="","",SUM(DZ$2:DZ1216)/AVERAGE(EA:EA))</f>
        <v/>
      </c>
    </row>
    <row r="1217" spans="20:134" x14ac:dyDescent="0.2">
      <c r="T1217" s="240"/>
      <c r="U1217" s="86"/>
      <c r="V1217" s="86"/>
      <c r="W1217" s="245" t="str">
        <f>IF(DataGoesHere!$B1217="","",(DataGoesHere!$B1217/SUM(DataGoesHere!$B1214:'DataGoesHere'!$B1225)))</f>
        <v/>
      </c>
      <c r="X1217" s="86"/>
      <c r="Y1217" s="86"/>
      <c r="Z1217" s="86"/>
      <c r="AA1217" s="86"/>
      <c r="AB1217" s="86"/>
      <c r="AC1217" s="86"/>
      <c r="AD1217" s="86"/>
      <c r="AE1217" s="241"/>
      <c r="CV1217" s="310" t="str">
        <f>IF(DataGoesHere!B1217="","",DataGoesHere!A1217)</f>
        <v/>
      </c>
      <c r="CW1217" s="271">
        <f t="shared" ca="1" si="44"/>
        <v>4</v>
      </c>
      <c r="CX1217" s="272">
        <f t="shared" ca="1" si="45"/>
        <v>1.0149292433706087</v>
      </c>
      <c r="CY1217" s="266">
        <f>DataGoesHere!A1217</f>
        <v>1216</v>
      </c>
      <c r="CZ1217" s="19" t="str">
        <f>IF(DataGoesHere!B1217="","",DataGoesHere!B1217)</f>
        <v/>
      </c>
      <c r="DA1217" s="19" t="str">
        <f>IF(DataGoesHere!B1217="","",IF(AH$5="No",DataGoesHere!B1217,DataGoesHere!B1217-(AH$2*(DataGoesHere!A1217-1))))</f>
        <v/>
      </c>
      <c r="DB1217" s="19" t="str">
        <f>IF(DataGoesHere!B1217="","",IF(AO$9="No",DataGoesHere!B1217,DataGoesHere!B1217/CX1217))</f>
        <v/>
      </c>
      <c r="DC1217" s="19" t="str">
        <f>IF(DataGoesHere!B1217="","",IF(AO$9="No",DA1217,DA1217/CX1217))</f>
        <v/>
      </c>
      <c r="DD1217" s="293" t="str">
        <f>IF(CZ1217="",IF(COUNTIF(DD$2:DD1216,"Forecast")&lt;Output!E$43,"Forecast",""),"Actual")</f>
        <v/>
      </c>
      <c r="DF1217" s="19" t="str">
        <f>IF(DataGoesHere!B1216="",IF(DD1217="Forecast",(Output!$E$47*IntermediateCalcs!DH1216)+((1-Output!$E$47)*IntermediateCalcs!DF1216),""),(Output!$E$47*IntermediateCalcs!DB1216)+((1-Output!$E$47)*IntermediateCalcs!DF1216))</f>
        <v/>
      </c>
      <c r="DG1217" s="19" t="str">
        <f>IF(DataGoesHere!B1216="",IF(DD1217="Forecast",(Output!$G$47*(IntermediateCalcs!DF1217-IntermediateCalcs!DF1216))+((1-Output!$G$47)*IntermediateCalcs!DG1216),""),(Output!$G$47*(IntermediateCalcs!DF1217-IntermediateCalcs!DF1216))+((1-Output!$G$47)*IntermediateCalcs!DG1216))</f>
        <v/>
      </c>
      <c r="DH1217" s="19" t="str">
        <f>IF(DataGoesHere!B1216="",IF(DD1217="Forecast",DF1217+DG1217,""),DF1217+DG1217)</f>
        <v/>
      </c>
      <c r="DI1217" s="274" t="str">
        <f>IF(DH1217="","",IF(IntermediateCalcs!$AO$9="Yes",IntermediateCalcs!DH1217*$CX1217,IntermediateCalcs!DH1217))</f>
        <v/>
      </c>
      <c r="DJ1217" s="250" t="str">
        <f>IF(DataGoesHere!$B1217="","",($CZ1217-DI1217))</f>
        <v/>
      </c>
      <c r="DK1217" s="250" t="str">
        <f>IF(DataGoesHere!$B1217="","",ABS($CZ1217-DI1217))</f>
        <v/>
      </c>
      <c r="DL1217" s="250" t="str">
        <f>IF(DataGoesHere!$B1217="","",DK1217^2)</f>
        <v/>
      </c>
      <c r="DM1217" s="249" t="str">
        <f>IF(DataGoesHere!$B1217="","",DK1217/$CZ1217)</f>
        <v/>
      </c>
      <c r="DN1217" s="250" t="str">
        <f>IF(DataGoesHere!$B1217="","",SUM(DJ$2:DJ1217)/AVERAGE(DK:DK))</f>
        <v/>
      </c>
      <c r="DP1217" s="19" t="str">
        <f>IF(DataGoesHere!B1217="",IF($DD1217="Forecast",(Output!E$48*IntermediateCalcs!CY1217)+Output!G$48,""),(Output!E$48*IntermediateCalcs!CY1217)+Output!G$48)</f>
        <v/>
      </c>
      <c r="DQ1217" s="274" t="str">
        <f>IF(DP1217="","",IF(IntermediateCalcs!$AO$9="Yes",IntermediateCalcs!DP1217*$CX1217,IntermediateCalcs!DP1217))</f>
        <v/>
      </c>
      <c r="DR1217" s="250" t="str">
        <f>IF(DataGoesHere!$B1217="","",($CZ1217-DQ1217))</f>
        <v/>
      </c>
      <c r="DS1217" s="250" t="str">
        <f>IF(DataGoesHere!$B1217="","",ABS($CZ1217-DQ1217))</f>
        <v/>
      </c>
      <c r="DT1217" s="250" t="str">
        <f>IF(DataGoesHere!$B1217="","",DS1217^2)</f>
        <v/>
      </c>
      <c r="DU1217" s="249" t="str">
        <f>IF(DataGoesHere!$B1217="","",DS1217/$CZ1217)</f>
        <v/>
      </c>
      <c r="DV1217" s="250" t="str">
        <f>IF(DataGoesHere!$B1217="","",SUM(DR$2:DR1217)/AVERAGE(DS:DS))</f>
        <v/>
      </c>
      <c r="DX1217" s="19" t="str">
        <f>IF(DataGoesHere!$B1216="","",(DB1211*(Output!$O$49/Output!$P$49))+(IntermediateCalcs!DB1212*(Output!$M$49/Output!$P$49))+(IntermediateCalcs!DB1213*(Output!$K$49/Output!$P$49))+(DB1214*(Output!$I$49/Output!$P$49))+(IntermediateCalcs!DB1215*(Output!$G$49/Output!$P$49))+(IntermediateCalcs!DB1216*(Output!$E$49/Output!$P$49)))</f>
        <v/>
      </c>
      <c r="DY1217" s="274" t="str">
        <f>IF(DX1217="","",IF(IntermediateCalcs!$AO$9="Yes",IntermediateCalcs!DX1217*$CX1217,IntermediateCalcs!DX1217))</f>
        <v/>
      </c>
      <c r="DZ1217" s="250" t="str">
        <f>IF(DataGoesHere!$B1217="","",($CZ1217-DY1217))</f>
        <v/>
      </c>
      <c r="EA1217" s="250" t="str">
        <f>IF(DataGoesHere!$B1217="","",ABS($CZ1217-DY1217))</f>
        <v/>
      </c>
      <c r="EB1217" s="250" t="str">
        <f>IF(DataGoesHere!$B1217="","",EA1217^2)</f>
        <v/>
      </c>
      <c r="EC1217" s="249" t="str">
        <f>IF(DataGoesHere!$B1217="","",EA1217/$CZ1217)</f>
        <v/>
      </c>
      <c r="ED1217" s="250" t="str">
        <f>IF(DataGoesHere!$B1217="","",SUM(DZ$2:DZ1217)/AVERAGE(EA:EA))</f>
        <v/>
      </c>
    </row>
    <row r="1218" spans="20:134" x14ac:dyDescent="0.2">
      <c r="T1218" s="240"/>
      <c r="U1218" s="86"/>
      <c r="V1218" s="86"/>
      <c r="W1218" s="86"/>
      <c r="X1218" s="245" t="str">
        <f>IF(DataGoesHere!$B1218="","",(DataGoesHere!$B1218/SUM(DataGoesHere!$B1214:'DataGoesHere'!$B1225)))</f>
        <v/>
      </c>
      <c r="Y1218" s="86"/>
      <c r="Z1218" s="86"/>
      <c r="AA1218" s="86"/>
      <c r="AB1218" s="86"/>
      <c r="AC1218" s="86"/>
      <c r="AD1218" s="86"/>
      <c r="AE1218" s="241"/>
      <c r="CV1218" s="310" t="str">
        <f>IF(DataGoesHere!B1218="","",DataGoesHere!A1218)</f>
        <v/>
      </c>
      <c r="CW1218" s="271">
        <f t="shared" ref="CW1218:CW1281" ca="1" si="46">IF(MOD(CY1218,$AP$9)=0,$AP$9,MOD(CY1218,$AP$9))</f>
        <v>5</v>
      </c>
      <c r="CX1218" s="272">
        <f t="shared" ref="CX1218:CX1281" ca="1" si="47">VLOOKUP(CW1218,$AT$1:$CT$53,MATCH($AP$9,$AT$1:$CT$1,0),FALSE)</f>
        <v>0.97875414397996308</v>
      </c>
      <c r="CY1218" s="266">
        <f>DataGoesHere!A1218</f>
        <v>1217</v>
      </c>
      <c r="CZ1218" s="19" t="str">
        <f>IF(DataGoesHere!B1218="","",DataGoesHere!B1218)</f>
        <v/>
      </c>
      <c r="DA1218" s="19" t="str">
        <f>IF(DataGoesHere!B1218="","",IF(AH$5="No",DataGoesHere!B1218,DataGoesHere!B1218-(AH$2*(DataGoesHere!A1218-1))))</f>
        <v/>
      </c>
      <c r="DB1218" s="19" t="str">
        <f>IF(DataGoesHere!B1218="","",IF(AO$9="No",DataGoesHere!B1218,DataGoesHere!B1218/CX1218))</f>
        <v/>
      </c>
      <c r="DC1218" s="19" t="str">
        <f>IF(DataGoesHere!B1218="","",IF(AO$9="No",DA1218,DA1218/CX1218))</f>
        <v/>
      </c>
      <c r="DD1218" s="293" t="str">
        <f>IF(CZ1218="",IF(COUNTIF(DD$2:DD1217,"Forecast")&lt;Output!E$43,"Forecast",""),"Actual")</f>
        <v/>
      </c>
      <c r="DF1218" s="19" t="str">
        <f>IF(DataGoesHere!B1217="",IF(DD1218="Forecast",(Output!$E$47*IntermediateCalcs!DH1217)+((1-Output!$E$47)*IntermediateCalcs!DF1217),""),(Output!$E$47*IntermediateCalcs!DB1217)+((1-Output!$E$47)*IntermediateCalcs!DF1217))</f>
        <v/>
      </c>
      <c r="DG1218" s="19" t="str">
        <f>IF(DataGoesHere!B1217="",IF(DD1218="Forecast",(Output!$G$47*(IntermediateCalcs!DF1218-IntermediateCalcs!DF1217))+((1-Output!$G$47)*IntermediateCalcs!DG1217),""),(Output!$G$47*(IntermediateCalcs!DF1218-IntermediateCalcs!DF1217))+((1-Output!$G$47)*IntermediateCalcs!DG1217))</f>
        <v/>
      </c>
      <c r="DH1218" s="19" t="str">
        <f>IF(DataGoesHere!B1217="",IF(DD1218="Forecast",DF1218+DG1218,""),DF1218+DG1218)</f>
        <v/>
      </c>
      <c r="DI1218" s="274" t="str">
        <f>IF(DH1218="","",IF(IntermediateCalcs!$AO$9="Yes",IntermediateCalcs!DH1218*$CX1218,IntermediateCalcs!DH1218))</f>
        <v/>
      </c>
      <c r="DJ1218" s="250" t="str">
        <f>IF(DataGoesHere!$B1218="","",($CZ1218-DI1218))</f>
        <v/>
      </c>
      <c r="DK1218" s="250" t="str">
        <f>IF(DataGoesHere!$B1218="","",ABS($CZ1218-DI1218))</f>
        <v/>
      </c>
      <c r="DL1218" s="250" t="str">
        <f>IF(DataGoesHere!$B1218="","",DK1218^2)</f>
        <v/>
      </c>
      <c r="DM1218" s="249" t="str">
        <f>IF(DataGoesHere!$B1218="","",DK1218/$CZ1218)</f>
        <v/>
      </c>
      <c r="DN1218" s="250" t="str">
        <f>IF(DataGoesHere!$B1218="","",SUM(DJ$2:DJ1218)/AVERAGE(DK:DK))</f>
        <v/>
      </c>
      <c r="DP1218" s="19" t="str">
        <f>IF(DataGoesHere!B1218="",IF($DD1218="Forecast",(Output!E$48*IntermediateCalcs!CY1218)+Output!G$48,""),(Output!E$48*IntermediateCalcs!CY1218)+Output!G$48)</f>
        <v/>
      </c>
      <c r="DQ1218" s="274" t="str">
        <f>IF(DP1218="","",IF(IntermediateCalcs!$AO$9="Yes",IntermediateCalcs!DP1218*$CX1218,IntermediateCalcs!DP1218))</f>
        <v/>
      </c>
      <c r="DR1218" s="250" t="str">
        <f>IF(DataGoesHere!$B1218="","",($CZ1218-DQ1218))</f>
        <v/>
      </c>
      <c r="DS1218" s="250" t="str">
        <f>IF(DataGoesHere!$B1218="","",ABS($CZ1218-DQ1218))</f>
        <v/>
      </c>
      <c r="DT1218" s="250" t="str">
        <f>IF(DataGoesHere!$B1218="","",DS1218^2)</f>
        <v/>
      </c>
      <c r="DU1218" s="249" t="str">
        <f>IF(DataGoesHere!$B1218="","",DS1218/$CZ1218)</f>
        <v/>
      </c>
      <c r="DV1218" s="250" t="str">
        <f>IF(DataGoesHere!$B1218="","",SUM(DR$2:DR1218)/AVERAGE(DS:DS))</f>
        <v/>
      </c>
      <c r="DX1218" s="19" t="str">
        <f>IF(DataGoesHere!$B1217="","",(DB1212*(Output!$O$49/Output!$P$49))+(IntermediateCalcs!DB1213*(Output!$M$49/Output!$P$49))+(IntermediateCalcs!DB1214*(Output!$K$49/Output!$P$49))+(DB1215*(Output!$I$49/Output!$P$49))+(IntermediateCalcs!DB1216*(Output!$G$49/Output!$P$49))+(IntermediateCalcs!DB1217*(Output!$E$49/Output!$P$49)))</f>
        <v/>
      </c>
      <c r="DY1218" s="274" t="str">
        <f>IF(DX1218="","",IF(IntermediateCalcs!$AO$9="Yes",IntermediateCalcs!DX1218*$CX1218,IntermediateCalcs!DX1218))</f>
        <v/>
      </c>
      <c r="DZ1218" s="250" t="str">
        <f>IF(DataGoesHere!$B1218="","",($CZ1218-DY1218))</f>
        <v/>
      </c>
      <c r="EA1218" s="250" t="str">
        <f>IF(DataGoesHere!$B1218="","",ABS($CZ1218-DY1218))</f>
        <v/>
      </c>
      <c r="EB1218" s="250" t="str">
        <f>IF(DataGoesHere!$B1218="","",EA1218^2)</f>
        <v/>
      </c>
      <c r="EC1218" s="249" t="str">
        <f>IF(DataGoesHere!$B1218="","",EA1218/$CZ1218)</f>
        <v/>
      </c>
      <c r="ED1218" s="250" t="str">
        <f>IF(DataGoesHere!$B1218="","",SUM(DZ$2:DZ1218)/AVERAGE(EA:EA))</f>
        <v/>
      </c>
    </row>
    <row r="1219" spans="20:134" x14ac:dyDescent="0.2">
      <c r="T1219" s="240"/>
      <c r="U1219" s="86"/>
      <c r="V1219" s="86"/>
      <c r="W1219" s="86"/>
      <c r="X1219" s="86"/>
      <c r="Y1219" s="245" t="str">
        <f>IF(DataGoesHere!$B1219="","",(DataGoesHere!$B1219/SUM(DataGoesHere!$B1214:'DataGoesHere'!$B1225)))</f>
        <v/>
      </c>
      <c r="Z1219" s="86"/>
      <c r="AA1219" s="86"/>
      <c r="AB1219" s="86"/>
      <c r="AC1219" s="86"/>
      <c r="AD1219" s="86"/>
      <c r="AE1219" s="241"/>
      <c r="CV1219" s="310" t="str">
        <f>IF(DataGoesHere!B1219="","",DataGoesHere!A1219)</f>
        <v/>
      </c>
      <c r="CW1219" s="271">
        <f t="shared" ca="1" si="46"/>
        <v>6</v>
      </c>
      <c r="CX1219" s="272">
        <f t="shared" ca="1" si="47"/>
        <v>1.0779088099730167</v>
      </c>
      <c r="CY1219" s="266">
        <f>DataGoesHere!A1219</f>
        <v>1218</v>
      </c>
      <c r="CZ1219" s="19" t="str">
        <f>IF(DataGoesHere!B1219="","",DataGoesHere!B1219)</f>
        <v/>
      </c>
      <c r="DA1219" s="19" t="str">
        <f>IF(DataGoesHere!B1219="","",IF(AH$5="No",DataGoesHere!B1219,DataGoesHere!B1219-(AH$2*(DataGoesHere!A1219-1))))</f>
        <v/>
      </c>
      <c r="DB1219" s="19" t="str">
        <f>IF(DataGoesHere!B1219="","",IF(AO$9="No",DataGoesHere!B1219,DataGoesHere!B1219/CX1219))</f>
        <v/>
      </c>
      <c r="DC1219" s="19" t="str">
        <f>IF(DataGoesHere!B1219="","",IF(AO$9="No",DA1219,DA1219/CX1219))</f>
        <v/>
      </c>
      <c r="DD1219" s="293" t="str">
        <f>IF(CZ1219="",IF(COUNTIF(DD$2:DD1218,"Forecast")&lt;Output!E$43,"Forecast",""),"Actual")</f>
        <v/>
      </c>
      <c r="DF1219" s="19" t="str">
        <f>IF(DataGoesHere!B1218="",IF(DD1219="Forecast",(Output!$E$47*IntermediateCalcs!DH1218)+((1-Output!$E$47)*IntermediateCalcs!DF1218),""),(Output!$E$47*IntermediateCalcs!DB1218)+((1-Output!$E$47)*IntermediateCalcs!DF1218))</f>
        <v/>
      </c>
      <c r="DG1219" s="19" t="str">
        <f>IF(DataGoesHere!B1218="",IF(DD1219="Forecast",(Output!$G$47*(IntermediateCalcs!DF1219-IntermediateCalcs!DF1218))+((1-Output!$G$47)*IntermediateCalcs!DG1218),""),(Output!$G$47*(IntermediateCalcs!DF1219-IntermediateCalcs!DF1218))+((1-Output!$G$47)*IntermediateCalcs!DG1218))</f>
        <v/>
      </c>
      <c r="DH1219" s="19" t="str">
        <f>IF(DataGoesHere!B1218="",IF(DD1219="Forecast",DF1219+DG1219,""),DF1219+DG1219)</f>
        <v/>
      </c>
      <c r="DI1219" s="274" t="str">
        <f>IF(DH1219="","",IF(IntermediateCalcs!$AO$9="Yes",IntermediateCalcs!DH1219*$CX1219,IntermediateCalcs!DH1219))</f>
        <v/>
      </c>
      <c r="DJ1219" s="250" t="str">
        <f>IF(DataGoesHere!$B1219="","",($CZ1219-DI1219))</f>
        <v/>
      </c>
      <c r="DK1219" s="250" t="str">
        <f>IF(DataGoesHere!$B1219="","",ABS($CZ1219-DI1219))</f>
        <v/>
      </c>
      <c r="DL1219" s="250" t="str">
        <f>IF(DataGoesHere!$B1219="","",DK1219^2)</f>
        <v/>
      </c>
      <c r="DM1219" s="249" t="str">
        <f>IF(DataGoesHere!$B1219="","",DK1219/$CZ1219)</f>
        <v/>
      </c>
      <c r="DN1219" s="250" t="str">
        <f>IF(DataGoesHere!$B1219="","",SUM(DJ$2:DJ1219)/AVERAGE(DK:DK))</f>
        <v/>
      </c>
      <c r="DP1219" s="19" t="str">
        <f>IF(DataGoesHere!B1219="",IF($DD1219="Forecast",(Output!E$48*IntermediateCalcs!CY1219)+Output!G$48,""),(Output!E$48*IntermediateCalcs!CY1219)+Output!G$48)</f>
        <v/>
      </c>
      <c r="DQ1219" s="274" t="str">
        <f>IF(DP1219="","",IF(IntermediateCalcs!$AO$9="Yes",IntermediateCalcs!DP1219*$CX1219,IntermediateCalcs!DP1219))</f>
        <v/>
      </c>
      <c r="DR1219" s="250" t="str">
        <f>IF(DataGoesHere!$B1219="","",($CZ1219-DQ1219))</f>
        <v/>
      </c>
      <c r="DS1219" s="250" t="str">
        <f>IF(DataGoesHere!$B1219="","",ABS($CZ1219-DQ1219))</f>
        <v/>
      </c>
      <c r="DT1219" s="250" t="str">
        <f>IF(DataGoesHere!$B1219="","",DS1219^2)</f>
        <v/>
      </c>
      <c r="DU1219" s="249" t="str">
        <f>IF(DataGoesHere!$B1219="","",DS1219/$CZ1219)</f>
        <v/>
      </c>
      <c r="DV1219" s="250" t="str">
        <f>IF(DataGoesHere!$B1219="","",SUM(DR$2:DR1219)/AVERAGE(DS:DS))</f>
        <v/>
      </c>
      <c r="DX1219" s="19" t="str">
        <f>IF(DataGoesHere!$B1218="","",(DB1213*(Output!$O$49/Output!$P$49))+(IntermediateCalcs!DB1214*(Output!$M$49/Output!$P$49))+(IntermediateCalcs!DB1215*(Output!$K$49/Output!$P$49))+(DB1216*(Output!$I$49/Output!$P$49))+(IntermediateCalcs!DB1217*(Output!$G$49/Output!$P$49))+(IntermediateCalcs!DB1218*(Output!$E$49/Output!$P$49)))</f>
        <v/>
      </c>
      <c r="DY1219" s="274" t="str">
        <f>IF(DX1219="","",IF(IntermediateCalcs!$AO$9="Yes",IntermediateCalcs!DX1219*$CX1219,IntermediateCalcs!DX1219))</f>
        <v/>
      </c>
      <c r="DZ1219" s="250" t="str">
        <f>IF(DataGoesHere!$B1219="","",($CZ1219-DY1219))</f>
        <v/>
      </c>
      <c r="EA1219" s="250" t="str">
        <f>IF(DataGoesHere!$B1219="","",ABS($CZ1219-DY1219))</f>
        <v/>
      </c>
      <c r="EB1219" s="250" t="str">
        <f>IF(DataGoesHere!$B1219="","",EA1219^2)</f>
        <v/>
      </c>
      <c r="EC1219" s="249" t="str">
        <f>IF(DataGoesHere!$B1219="","",EA1219/$CZ1219)</f>
        <v/>
      </c>
      <c r="ED1219" s="250" t="str">
        <f>IF(DataGoesHere!$B1219="","",SUM(DZ$2:DZ1219)/AVERAGE(EA:EA))</f>
        <v/>
      </c>
    </row>
    <row r="1220" spans="20:134" x14ac:dyDescent="0.2">
      <c r="T1220" s="240"/>
      <c r="U1220" s="86"/>
      <c r="V1220" s="86"/>
      <c r="W1220" s="86"/>
      <c r="X1220" s="86"/>
      <c r="Y1220" s="86"/>
      <c r="Z1220" s="245" t="str">
        <f>IF(DataGoesHere!$B1220="","",(DataGoesHere!$B1220/SUM(DataGoesHere!$B1214:'DataGoesHere'!$B1225)))</f>
        <v/>
      </c>
      <c r="AA1220" s="86"/>
      <c r="AB1220" s="86"/>
      <c r="AC1220" s="86"/>
      <c r="AD1220" s="86"/>
      <c r="AE1220" s="241"/>
      <c r="CV1220" s="310" t="str">
        <f>IF(DataGoesHere!B1220="","",DataGoesHere!A1220)</f>
        <v/>
      </c>
      <c r="CW1220" s="271">
        <f t="shared" ca="1" si="46"/>
        <v>7</v>
      </c>
      <c r="CX1220" s="272">
        <f t="shared" ca="1" si="47"/>
        <v>1.0265458156689093</v>
      </c>
      <c r="CY1220" s="266">
        <f>DataGoesHere!A1220</f>
        <v>1219</v>
      </c>
      <c r="CZ1220" s="19" t="str">
        <f>IF(DataGoesHere!B1220="","",DataGoesHere!B1220)</f>
        <v/>
      </c>
      <c r="DA1220" s="19" t="str">
        <f>IF(DataGoesHere!B1220="","",IF(AH$5="No",DataGoesHere!B1220,DataGoesHere!B1220-(AH$2*(DataGoesHere!A1220-1))))</f>
        <v/>
      </c>
      <c r="DB1220" s="19" t="str">
        <f>IF(DataGoesHere!B1220="","",IF(AO$9="No",DataGoesHere!B1220,DataGoesHere!B1220/CX1220))</f>
        <v/>
      </c>
      <c r="DC1220" s="19" t="str">
        <f>IF(DataGoesHere!B1220="","",IF(AO$9="No",DA1220,DA1220/CX1220))</f>
        <v/>
      </c>
      <c r="DD1220" s="293" t="str">
        <f>IF(CZ1220="",IF(COUNTIF(DD$2:DD1219,"Forecast")&lt;Output!E$43,"Forecast",""),"Actual")</f>
        <v/>
      </c>
      <c r="DF1220" s="19" t="str">
        <f>IF(DataGoesHere!B1219="",IF(DD1220="Forecast",(Output!$E$47*IntermediateCalcs!DH1219)+((1-Output!$E$47)*IntermediateCalcs!DF1219),""),(Output!$E$47*IntermediateCalcs!DB1219)+((1-Output!$E$47)*IntermediateCalcs!DF1219))</f>
        <v/>
      </c>
      <c r="DG1220" s="19" t="str">
        <f>IF(DataGoesHere!B1219="",IF(DD1220="Forecast",(Output!$G$47*(IntermediateCalcs!DF1220-IntermediateCalcs!DF1219))+((1-Output!$G$47)*IntermediateCalcs!DG1219),""),(Output!$G$47*(IntermediateCalcs!DF1220-IntermediateCalcs!DF1219))+((1-Output!$G$47)*IntermediateCalcs!DG1219))</f>
        <v/>
      </c>
      <c r="DH1220" s="19" t="str">
        <f>IF(DataGoesHere!B1219="",IF(DD1220="Forecast",DF1220+DG1220,""),DF1220+DG1220)</f>
        <v/>
      </c>
      <c r="DI1220" s="274" t="str">
        <f>IF(DH1220="","",IF(IntermediateCalcs!$AO$9="Yes",IntermediateCalcs!DH1220*$CX1220,IntermediateCalcs!DH1220))</f>
        <v/>
      </c>
      <c r="DJ1220" s="250" t="str">
        <f>IF(DataGoesHere!$B1220="","",($CZ1220-DI1220))</f>
        <v/>
      </c>
      <c r="DK1220" s="250" t="str">
        <f>IF(DataGoesHere!$B1220="","",ABS($CZ1220-DI1220))</f>
        <v/>
      </c>
      <c r="DL1220" s="250" t="str">
        <f>IF(DataGoesHere!$B1220="","",DK1220^2)</f>
        <v/>
      </c>
      <c r="DM1220" s="249" t="str">
        <f>IF(DataGoesHere!$B1220="","",DK1220/$CZ1220)</f>
        <v/>
      </c>
      <c r="DN1220" s="250" t="str">
        <f>IF(DataGoesHere!$B1220="","",SUM(DJ$2:DJ1220)/AVERAGE(DK:DK))</f>
        <v/>
      </c>
      <c r="DP1220" s="19" t="str">
        <f>IF(DataGoesHere!B1220="",IF($DD1220="Forecast",(Output!E$48*IntermediateCalcs!CY1220)+Output!G$48,""),(Output!E$48*IntermediateCalcs!CY1220)+Output!G$48)</f>
        <v/>
      </c>
      <c r="DQ1220" s="274" t="str">
        <f>IF(DP1220="","",IF(IntermediateCalcs!$AO$9="Yes",IntermediateCalcs!DP1220*$CX1220,IntermediateCalcs!DP1220))</f>
        <v/>
      </c>
      <c r="DR1220" s="250" t="str">
        <f>IF(DataGoesHere!$B1220="","",($CZ1220-DQ1220))</f>
        <v/>
      </c>
      <c r="DS1220" s="250" t="str">
        <f>IF(DataGoesHere!$B1220="","",ABS($CZ1220-DQ1220))</f>
        <v/>
      </c>
      <c r="DT1220" s="250" t="str">
        <f>IF(DataGoesHere!$B1220="","",DS1220^2)</f>
        <v/>
      </c>
      <c r="DU1220" s="249" t="str">
        <f>IF(DataGoesHere!$B1220="","",DS1220/$CZ1220)</f>
        <v/>
      </c>
      <c r="DV1220" s="250" t="str">
        <f>IF(DataGoesHere!$B1220="","",SUM(DR$2:DR1220)/AVERAGE(DS:DS))</f>
        <v/>
      </c>
      <c r="DX1220" s="19" t="str">
        <f>IF(DataGoesHere!$B1219="","",(DB1214*(Output!$O$49/Output!$P$49))+(IntermediateCalcs!DB1215*(Output!$M$49/Output!$P$49))+(IntermediateCalcs!DB1216*(Output!$K$49/Output!$P$49))+(DB1217*(Output!$I$49/Output!$P$49))+(IntermediateCalcs!DB1218*(Output!$G$49/Output!$P$49))+(IntermediateCalcs!DB1219*(Output!$E$49/Output!$P$49)))</f>
        <v/>
      </c>
      <c r="DY1220" s="274" t="str">
        <f>IF(DX1220="","",IF(IntermediateCalcs!$AO$9="Yes",IntermediateCalcs!DX1220*$CX1220,IntermediateCalcs!DX1220))</f>
        <v/>
      </c>
      <c r="DZ1220" s="250" t="str">
        <f>IF(DataGoesHere!$B1220="","",($CZ1220-DY1220))</f>
        <v/>
      </c>
      <c r="EA1220" s="250" t="str">
        <f>IF(DataGoesHere!$B1220="","",ABS($CZ1220-DY1220))</f>
        <v/>
      </c>
      <c r="EB1220" s="250" t="str">
        <f>IF(DataGoesHere!$B1220="","",EA1220^2)</f>
        <v/>
      </c>
      <c r="EC1220" s="249" t="str">
        <f>IF(DataGoesHere!$B1220="","",EA1220/$CZ1220)</f>
        <v/>
      </c>
      <c r="ED1220" s="250" t="str">
        <f>IF(DataGoesHere!$B1220="","",SUM(DZ$2:DZ1220)/AVERAGE(EA:EA))</f>
        <v/>
      </c>
    </row>
    <row r="1221" spans="20:134" x14ac:dyDescent="0.2">
      <c r="T1221" s="240"/>
      <c r="U1221" s="86"/>
      <c r="V1221" s="86"/>
      <c r="W1221" s="86"/>
      <c r="X1221" s="86"/>
      <c r="Y1221" s="86"/>
      <c r="Z1221" s="86"/>
      <c r="AA1221" s="245" t="str">
        <f>IF(DataGoesHere!$B1221="","",(DataGoesHere!$B1221/SUM(DataGoesHere!$B1214:'DataGoesHere'!$B1225)))</f>
        <v/>
      </c>
      <c r="AB1221" s="86"/>
      <c r="AC1221" s="86"/>
      <c r="AD1221" s="86"/>
      <c r="AE1221" s="241"/>
      <c r="CV1221" s="310" t="str">
        <f>IF(DataGoesHere!B1221="","",DataGoesHere!A1221)</f>
        <v/>
      </c>
      <c r="CW1221" s="271">
        <f t="shared" ca="1" si="46"/>
        <v>8</v>
      </c>
      <c r="CX1221" s="272">
        <f t="shared" ca="1" si="47"/>
        <v>1.0207492390681214</v>
      </c>
      <c r="CY1221" s="266">
        <f>DataGoesHere!A1221</f>
        <v>1220</v>
      </c>
      <c r="CZ1221" s="19" t="str">
        <f>IF(DataGoesHere!B1221="","",DataGoesHere!B1221)</f>
        <v/>
      </c>
      <c r="DA1221" s="19" t="str">
        <f>IF(DataGoesHere!B1221="","",IF(AH$5="No",DataGoesHere!B1221,DataGoesHere!B1221-(AH$2*(DataGoesHere!A1221-1))))</f>
        <v/>
      </c>
      <c r="DB1221" s="19" t="str">
        <f>IF(DataGoesHere!B1221="","",IF(AO$9="No",DataGoesHere!B1221,DataGoesHere!B1221/CX1221))</f>
        <v/>
      </c>
      <c r="DC1221" s="19" t="str">
        <f>IF(DataGoesHere!B1221="","",IF(AO$9="No",DA1221,DA1221/CX1221))</f>
        <v/>
      </c>
      <c r="DD1221" s="293" t="str">
        <f>IF(CZ1221="",IF(COUNTIF(DD$2:DD1220,"Forecast")&lt;Output!E$43,"Forecast",""),"Actual")</f>
        <v/>
      </c>
      <c r="DF1221" s="19" t="str">
        <f>IF(DataGoesHere!B1220="",IF(DD1221="Forecast",(Output!$E$47*IntermediateCalcs!DH1220)+((1-Output!$E$47)*IntermediateCalcs!DF1220),""),(Output!$E$47*IntermediateCalcs!DB1220)+((1-Output!$E$47)*IntermediateCalcs!DF1220))</f>
        <v/>
      </c>
      <c r="DG1221" s="19" t="str">
        <f>IF(DataGoesHere!B1220="",IF(DD1221="Forecast",(Output!$G$47*(IntermediateCalcs!DF1221-IntermediateCalcs!DF1220))+((1-Output!$G$47)*IntermediateCalcs!DG1220),""),(Output!$G$47*(IntermediateCalcs!DF1221-IntermediateCalcs!DF1220))+((1-Output!$G$47)*IntermediateCalcs!DG1220))</f>
        <v/>
      </c>
      <c r="DH1221" s="19" t="str">
        <f>IF(DataGoesHere!B1220="",IF(DD1221="Forecast",DF1221+DG1221,""),DF1221+DG1221)</f>
        <v/>
      </c>
      <c r="DI1221" s="274" t="str">
        <f>IF(DH1221="","",IF(IntermediateCalcs!$AO$9="Yes",IntermediateCalcs!DH1221*$CX1221,IntermediateCalcs!DH1221))</f>
        <v/>
      </c>
      <c r="DJ1221" s="250" t="str">
        <f>IF(DataGoesHere!$B1221="","",($CZ1221-DI1221))</f>
        <v/>
      </c>
      <c r="DK1221" s="250" t="str">
        <f>IF(DataGoesHere!$B1221="","",ABS($CZ1221-DI1221))</f>
        <v/>
      </c>
      <c r="DL1221" s="250" t="str">
        <f>IF(DataGoesHere!$B1221="","",DK1221^2)</f>
        <v/>
      </c>
      <c r="DM1221" s="249" t="str">
        <f>IF(DataGoesHere!$B1221="","",DK1221/$CZ1221)</f>
        <v/>
      </c>
      <c r="DN1221" s="250" t="str">
        <f>IF(DataGoesHere!$B1221="","",SUM(DJ$2:DJ1221)/AVERAGE(DK:DK))</f>
        <v/>
      </c>
      <c r="DP1221" s="19" t="str">
        <f>IF(DataGoesHere!B1221="",IF($DD1221="Forecast",(Output!E$48*IntermediateCalcs!CY1221)+Output!G$48,""),(Output!E$48*IntermediateCalcs!CY1221)+Output!G$48)</f>
        <v/>
      </c>
      <c r="DQ1221" s="274" t="str">
        <f>IF(DP1221="","",IF(IntermediateCalcs!$AO$9="Yes",IntermediateCalcs!DP1221*$CX1221,IntermediateCalcs!DP1221))</f>
        <v/>
      </c>
      <c r="DR1221" s="250" t="str">
        <f>IF(DataGoesHere!$B1221="","",($CZ1221-DQ1221))</f>
        <v/>
      </c>
      <c r="DS1221" s="250" t="str">
        <f>IF(DataGoesHere!$B1221="","",ABS($CZ1221-DQ1221))</f>
        <v/>
      </c>
      <c r="DT1221" s="250" t="str">
        <f>IF(DataGoesHere!$B1221="","",DS1221^2)</f>
        <v/>
      </c>
      <c r="DU1221" s="249" t="str">
        <f>IF(DataGoesHere!$B1221="","",DS1221/$CZ1221)</f>
        <v/>
      </c>
      <c r="DV1221" s="250" t="str">
        <f>IF(DataGoesHere!$B1221="","",SUM(DR$2:DR1221)/AVERAGE(DS:DS))</f>
        <v/>
      </c>
      <c r="DX1221" s="19" t="str">
        <f>IF(DataGoesHere!$B1220="","",(DB1215*(Output!$O$49/Output!$P$49))+(IntermediateCalcs!DB1216*(Output!$M$49/Output!$P$49))+(IntermediateCalcs!DB1217*(Output!$K$49/Output!$P$49))+(DB1218*(Output!$I$49/Output!$P$49))+(IntermediateCalcs!DB1219*(Output!$G$49/Output!$P$49))+(IntermediateCalcs!DB1220*(Output!$E$49/Output!$P$49)))</f>
        <v/>
      </c>
      <c r="DY1221" s="274" t="str">
        <f>IF(DX1221="","",IF(IntermediateCalcs!$AO$9="Yes",IntermediateCalcs!DX1221*$CX1221,IntermediateCalcs!DX1221))</f>
        <v/>
      </c>
      <c r="DZ1221" s="250" t="str">
        <f>IF(DataGoesHere!$B1221="","",($CZ1221-DY1221))</f>
        <v/>
      </c>
      <c r="EA1221" s="250" t="str">
        <f>IF(DataGoesHere!$B1221="","",ABS($CZ1221-DY1221))</f>
        <v/>
      </c>
      <c r="EB1221" s="250" t="str">
        <f>IF(DataGoesHere!$B1221="","",EA1221^2)</f>
        <v/>
      </c>
      <c r="EC1221" s="249" t="str">
        <f>IF(DataGoesHere!$B1221="","",EA1221/$CZ1221)</f>
        <v/>
      </c>
      <c r="ED1221" s="250" t="str">
        <f>IF(DataGoesHere!$B1221="","",SUM(DZ$2:DZ1221)/AVERAGE(EA:EA))</f>
        <v/>
      </c>
    </row>
    <row r="1222" spans="20:134" x14ac:dyDescent="0.2">
      <c r="T1222" s="240"/>
      <c r="U1222" s="86"/>
      <c r="V1222" s="86"/>
      <c r="W1222" s="86"/>
      <c r="X1222" s="86"/>
      <c r="Y1222" s="86"/>
      <c r="Z1222" s="86"/>
      <c r="AA1222" s="86"/>
      <c r="AB1222" s="245" t="str">
        <f>IF(DataGoesHere!$B1222="","",(DataGoesHere!$B1222/SUM(DataGoesHere!$B1214:'DataGoesHere'!$B1225)))</f>
        <v/>
      </c>
      <c r="AC1222" s="86"/>
      <c r="AD1222" s="86"/>
      <c r="AE1222" s="241"/>
      <c r="CV1222" s="310" t="str">
        <f>IF(DataGoesHere!B1222="","",DataGoesHere!A1222)</f>
        <v/>
      </c>
      <c r="CW1222" s="271">
        <f t="shared" ca="1" si="46"/>
        <v>9</v>
      </c>
      <c r="CX1222" s="272">
        <f t="shared" ca="1" si="47"/>
        <v>1.0625330005567626</v>
      </c>
      <c r="CY1222" s="266">
        <f>DataGoesHere!A1222</f>
        <v>1221</v>
      </c>
      <c r="CZ1222" s="19" t="str">
        <f>IF(DataGoesHere!B1222="","",DataGoesHere!B1222)</f>
        <v/>
      </c>
      <c r="DA1222" s="19" t="str">
        <f>IF(DataGoesHere!B1222="","",IF(AH$5="No",DataGoesHere!B1222,DataGoesHere!B1222-(AH$2*(DataGoesHere!A1222-1))))</f>
        <v/>
      </c>
      <c r="DB1222" s="19" t="str">
        <f>IF(DataGoesHere!B1222="","",IF(AO$9="No",DataGoesHere!B1222,DataGoesHere!B1222/CX1222))</f>
        <v/>
      </c>
      <c r="DC1222" s="19" t="str">
        <f>IF(DataGoesHere!B1222="","",IF(AO$9="No",DA1222,DA1222/CX1222))</f>
        <v/>
      </c>
      <c r="DD1222" s="293" t="str">
        <f>IF(CZ1222="",IF(COUNTIF(DD$2:DD1221,"Forecast")&lt;Output!E$43,"Forecast",""),"Actual")</f>
        <v/>
      </c>
      <c r="DF1222" s="19" t="str">
        <f>IF(DataGoesHere!B1221="",IF(DD1222="Forecast",(Output!$E$47*IntermediateCalcs!DH1221)+((1-Output!$E$47)*IntermediateCalcs!DF1221),""),(Output!$E$47*IntermediateCalcs!DB1221)+((1-Output!$E$47)*IntermediateCalcs!DF1221))</f>
        <v/>
      </c>
      <c r="DG1222" s="19" t="str">
        <f>IF(DataGoesHere!B1221="",IF(DD1222="Forecast",(Output!$G$47*(IntermediateCalcs!DF1222-IntermediateCalcs!DF1221))+((1-Output!$G$47)*IntermediateCalcs!DG1221),""),(Output!$G$47*(IntermediateCalcs!DF1222-IntermediateCalcs!DF1221))+((1-Output!$G$47)*IntermediateCalcs!DG1221))</f>
        <v/>
      </c>
      <c r="DH1222" s="19" t="str">
        <f>IF(DataGoesHere!B1221="",IF(DD1222="Forecast",DF1222+DG1222,""),DF1222+DG1222)</f>
        <v/>
      </c>
      <c r="DI1222" s="274" t="str">
        <f>IF(DH1222="","",IF(IntermediateCalcs!$AO$9="Yes",IntermediateCalcs!DH1222*$CX1222,IntermediateCalcs!DH1222))</f>
        <v/>
      </c>
      <c r="DJ1222" s="250" t="str">
        <f>IF(DataGoesHere!$B1222="","",($CZ1222-DI1222))</f>
        <v/>
      </c>
      <c r="DK1222" s="250" t="str">
        <f>IF(DataGoesHere!$B1222="","",ABS($CZ1222-DI1222))</f>
        <v/>
      </c>
      <c r="DL1222" s="250" t="str">
        <f>IF(DataGoesHere!$B1222="","",DK1222^2)</f>
        <v/>
      </c>
      <c r="DM1222" s="249" t="str">
        <f>IF(DataGoesHere!$B1222="","",DK1222/$CZ1222)</f>
        <v/>
      </c>
      <c r="DN1222" s="250" t="str">
        <f>IF(DataGoesHere!$B1222="","",SUM(DJ$2:DJ1222)/AVERAGE(DK:DK))</f>
        <v/>
      </c>
      <c r="DP1222" s="19" t="str">
        <f>IF(DataGoesHere!B1222="",IF($DD1222="Forecast",(Output!E$48*IntermediateCalcs!CY1222)+Output!G$48,""),(Output!E$48*IntermediateCalcs!CY1222)+Output!G$48)</f>
        <v/>
      </c>
      <c r="DQ1222" s="274" t="str">
        <f>IF(DP1222="","",IF(IntermediateCalcs!$AO$9="Yes",IntermediateCalcs!DP1222*$CX1222,IntermediateCalcs!DP1222))</f>
        <v/>
      </c>
      <c r="DR1222" s="250" t="str">
        <f>IF(DataGoesHere!$B1222="","",($CZ1222-DQ1222))</f>
        <v/>
      </c>
      <c r="DS1222" s="250" t="str">
        <f>IF(DataGoesHere!$B1222="","",ABS($CZ1222-DQ1222))</f>
        <v/>
      </c>
      <c r="DT1222" s="250" t="str">
        <f>IF(DataGoesHere!$B1222="","",DS1222^2)</f>
        <v/>
      </c>
      <c r="DU1222" s="249" t="str">
        <f>IF(DataGoesHere!$B1222="","",DS1222/$CZ1222)</f>
        <v/>
      </c>
      <c r="DV1222" s="250" t="str">
        <f>IF(DataGoesHere!$B1222="","",SUM(DR$2:DR1222)/AVERAGE(DS:DS))</f>
        <v/>
      </c>
      <c r="DX1222" s="19" t="str">
        <f>IF(DataGoesHere!$B1221="","",(DB1216*(Output!$O$49/Output!$P$49))+(IntermediateCalcs!DB1217*(Output!$M$49/Output!$P$49))+(IntermediateCalcs!DB1218*(Output!$K$49/Output!$P$49))+(DB1219*(Output!$I$49/Output!$P$49))+(IntermediateCalcs!DB1220*(Output!$G$49/Output!$P$49))+(IntermediateCalcs!DB1221*(Output!$E$49/Output!$P$49)))</f>
        <v/>
      </c>
      <c r="DY1222" s="274" t="str">
        <f>IF(DX1222="","",IF(IntermediateCalcs!$AO$9="Yes",IntermediateCalcs!DX1222*$CX1222,IntermediateCalcs!DX1222))</f>
        <v/>
      </c>
      <c r="DZ1222" s="250" t="str">
        <f>IF(DataGoesHere!$B1222="","",($CZ1222-DY1222))</f>
        <v/>
      </c>
      <c r="EA1222" s="250" t="str">
        <f>IF(DataGoesHere!$B1222="","",ABS($CZ1222-DY1222))</f>
        <v/>
      </c>
      <c r="EB1222" s="250" t="str">
        <f>IF(DataGoesHere!$B1222="","",EA1222^2)</f>
        <v/>
      </c>
      <c r="EC1222" s="249" t="str">
        <f>IF(DataGoesHere!$B1222="","",EA1222/$CZ1222)</f>
        <v/>
      </c>
      <c r="ED1222" s="250" t="str">
        <f>IF(DataGoesHere!$B1222="","",SUM(DZ$2:DZ1222)/AVERAGE(EA:EA))</f>
        <v/>
      </c>
    </row>
    <row r="1223" spans="20:134" x14ac:dyDescent="0.2">
      <c r="T1223" s="240"/>
      <c r="U1223" s="86"/>
      <c r="V1223" s="86"/>
      <c r="W1223" s="86"/>
      <c r="X1223" s="86"/>
      <c r="Y1223" s="86"/>
      <c r="Z1223" s="86"/>
      <c r="AA1223" s="86"/>
      <c r="AB1223" s="86"/>
      <c r="AC1223" s="245" t="str">
        <f>IF(DataGoesHere!$B1223="","",(DataGoesHere!$B1223/SUM(DataGoesHere!$B1214:'DataGoesHere'!$B1225)))</f>
        <v/>
      </c>
      <c r="AD1223" s="86"/>
      <c r="AE1223" s="241"/>
      <c r="CV1223" s="310" t="str">
        <f>IF(DataGoesHere!B1223="","",DataGoesHere!A1223)</f>
        <v/>
      </c>
      <c r="CW1223" s="271">
        <f t="shared" ca="1" si="46"/>
        <v>10</v>
      </c>
      <c r="CX1223" s="272">
        <f t="shared" ca="1" si="47"/>
        <v>0.92557634012077306</v>
      </c>
      <c r="CY1223" s="266">
        <f>DataGoesHere!A1223</f>
        <v>1222</v>
      </c>
      <c r="CZ1223" s="19" t="str">
        <f>IF(DataGoesHere!B1223="","",DataGoesHere!B1223)</f>
        <v/>
      </c>
      <c r="DA1223" s="19" t="str">
        <f>IF(DataGoesHere!B1223="","",IF(AH$5="No",DataGoesHere!B1223,DataGoesHere!B1223-(AH$2*(DataGoesHere!A1223-1))))</f>
        <v/>
      </c>
      <c r="DB1223" s="19" t="str">
        <f>IF(DataGoesHere!B1223="","",IF(AO$9="No",DataGoesHere!B1223,DataGoesHere!B1223/CX1223))</f>
        <v/>
      </c>
      <c r="DC1223" s="19" t="str">
        <f>IF(DataGoesHere!B1223="","",IF(AO$9="No",DA1223,DA1223/CX1223))</f>
        <v/>
      </c>
      <c r="DD1223" s="293" t="str">
        <f>IF(CZ1223="",IF(COUNTIF(DD$2:DD1222,"Forecast")&lt;Output!E$43,"Forecast",""),"Actual")</f>
        <v/>
      </c>
      <c r="DF1223" s="19" t="str">
        <f>IF(DataGoesHere!B1222="",IF(DD1223="Forecast",(Output!$E$47*IntermediateCalcs!DH1222)+((1-Output!$E$47)*IntermediateCalcs!DF1222),""),(Output!$E$47*IntermediateCalcs!DB1222)+((1-Output!$E$47)*IntermediateCalcs!DF1222))</f>
        <v/>
      </c>
      <c r="DG1223" s="19" t="str">
        <f>IF(DataGoesHere!B1222="",IF(DD1223="Forecast",(Output!$G$47*(IntermediateCalcs!DF1223-IntermediateCalcs!DF1222))+((1-Output!$G$47)*IntermediateCalcs!DG1222),""),(Output!$G$47*(IntermediateCalcs!DF1223-IntermediateCalcs!DF1222))+((1-Output!$G$47)*IntermediateCalcs!DG1222))</f>
        <v/>
      </c>
      <c r="DH1223" s="19" t="str">
        <f>IF(DataGoesHere!B1222="",IF(DD1223="Forecast",DF1223+DG1223,""),DF1223+DG1223)</f>
        <v/>
      </c>
      <c r="DI1223" s="274" t="str">
        <f>IF(DH1223="","",IF(IntermediateCalcs!$AO$9="Yes",IntermediateCalcs!DH1223*$CX1223,IntermediateCalcs!DH1223))</f>
        <v/>
      </c>
      <c r="DJ1223" s="250" t="str">
        <f>IF(DataGoesHere!$B1223="","",($CZ1223-DI1223))</f>
        <v/>
      </c>
      <c r="DK1223" s="250" t="str">
        <f>IF(DataGoesHere!$B1223="","",ABS($CZ1223-DI1223))</f>
        <v/>
      </c>
      <c r="DL1223" s="250" t="str">
        <f>IF(DataGoesHere!$B1223="","",DK1223^2)</f>
        <v/>
      </c>
      <c r="DM1223" s="249" t="str">
        <f>IF(DataGoesHere!$B1223="","",DK1223/$CZ1223)</f>
        <v/>
      </c>
      <c r="DN1223" s="250" t="str">
        <f>IF(DataGoesHere!$B1223="","",SUM(DJ$2:DJ1223)/AVERAGE(DK:DK))</f>
        <v/>
      </c>
      <c r="DP1223" s="19" t="str">
        <f>IF(DataGoesHere!B1223="",IF($DD1223="Forecast",(Output!E$48*IntermediateCalcs!CY1223)+Output!G$48,""),(Output!E$48*IntermediateCalcs!CY1223)+Output!G$48)</f>
        <v/>
      </c>
      <c r="DQ1223" s="274" t="str">
        <f>IF(DP1223="","",IF(IntermediateCalcs!$AO$9="Yes",IntermediateCalcs!DP1223*$CX1223,IntermediateCalcs!DP1223))</f>
        <v/>
      </c>
      <c r="DR1223" s="250" t="str">
        <f>IF(DataGoesHere!$B1223="","",($CZ1223-DQ1223))</f>
        <v/>
      </c>
      <c r="DS1223" s="250" t="str">
        <f>IF(DataGoesHere!$B1223="","",ABS($CZ1223-DQ1223))</f>
        <v/>
      </c>
      <c r="DT1223" s="250" t="str">
        <f>IF(DataGoesHere!$B1223="","",DS1223^2)</f>
        <v/>
      </c>
      <c r="DU1223" s="249" t="str">
        <f>IF(DataGoesHere!$B1223="","",DS1223/$CZ1223)</f>
        <v/>
      </c>
      <c r="DV1223" s="250" t="str">
        <f>IF(DataGoesHere!$B1223="","",SUM(DR$2:DR1223)/AVERAGE(DS:DS))</f>
        <v/>
      </c>
      <c r="DX1223" s="19" t="str">
        <f>IF(DataGoesHere!$B1222="","",(DB1217*(Output!$O$49/Output!$P$49))+(IntermediateCalcs!DB1218*(Output!$M$49/Output!$P$49))+(IntermediateCalcs!DB1219*(Output!$K$49/Output!$P$49))+(DB1220*(Output!$I$49/Output!$P$49))+(IntermediateCalcs!DB1221*(Output!$G$49/Output!$P$49))+(IntermediateCalcs!DB1222*(Output!$E$49/Output!$P$49)))</f>
        <v/>
      </c>
      <c r="DY1223" s="274" t="str">
        <f>IF(DX1223="","",IF(IntermediateCalcs!$AO$9="Yes",IntermediateCalcs!DX1223*$CX1223,IntermediateCalcs!DX1223))</f>
        <v/>
      </c>
      <c r="DZ1223" s="250" t="str">
        <f>IF(DataGoesHere!$B1223="","",($CZ1223-DY1223))</f>
        <v/>
      </c>
      <c r="EA1223" s="250" t="str">
        <f>IF(DataGoesHere!$B1223="","",ABS($CZ1223-DY1223))</f>
        <v/>
      </c>
      <c r="EB1223" s="250" t="str">
        <f>IF(DataGoesHere!$B1223="","",EA1223^2)</f>
        <v/>
      </c>
      <c r="EC1223" s="249" t="str">
        <f>IF(DataGoesHere!$B1223="","",EA1223/$CZ1223)</f>
        <v/>
      </c>
      <c r="ED1223" s="250" t="str">
        <f>IF(DataGoesHere!$B1223="","",SUM(DZ$2:DZ1223)/AVERAGE(EA:EA))</f>
        <v/>
      </c>
    </row>
    <row r="1224" spans="20:134" x14ac:dyDescent="0.2">
      <c r="T1224" s="240"/>
      <c r="U1224" s="86"/>
      <c r="V1224" s="86"/>
      <c r="W1224" s="86"/>
      <c r="X1224" s="86"/>
      <c r="Y1224" s="86"/>
      <c r="Z1224" s="86"/>
      <c r="AA1224" s="86"/>
      <c r="AB1224" s="86"/>
      <c r="AC1224" s="86"/>
      <c r="AD1224" s="245" t="str">
        <f>IF(DataGoesHere!$B1224="","",(DataGoesHere!$B1224/SUM(DataGoesHere!$B1214:'DataGoesHere'!$B1225)))</f>
        <v/>
      </c>
      <c r="AE1224" s="241"/>
      <c r="CV1224" s="310" t="str">
        <f>IF(DataGoesHere!B1224="","",DataGoesHere!A1224)</f>
        <v/>
      </c>
      <c r="CW1224" s="271">
        <f t="shared" ca="1" si="46"/>
        <v>11</v>
      </c>
      <c r="CX1224" s="272">
        <f t="shared" ca="1" si="47"/>
        <v>0.97463169608807265</v>
      </c>
      <c r="CY1224" s="266">
        <f>DataGoesHere!A1224</f>
        <v>1223</v>
      </c>
      <c r="CZ1224" s="19" t="str">
        <f>IF(DataGoesHere!B1224="","",DataGoesHere!B1224)</f>
        <v/>
      </c>
      <c r="DA1224" s="19" t="str">
        <f>IF(DataGoesHere!B1224="","",IF(AH$5="No",DataGoesHere!B1224,DataGoesHere!B1224-(AH$2*(DataGoesHere!A1224-1))))</f>
        <v/>
      </c>
      <c r="DB1224" s="19" t="str">
        <f>IF(DataGoesHere!B1224="","",IF(AO$9="No",DataGoesHere!B1224,DataGoesHere!B1224/CX1224))</f>
        <v/>
      </c>
      <c r="DC1224" s="19" t="str">
        <f>IF(DataGoesHere!B1224="","",IF(AO$9="No",DA1224,DA1224/CX1224))</f>
        <v/>
      </c>
      <c r="DD1224" s="293" t="str">
        <f>IF(CZ1224="",IF(COUNTIF(DD$2:DD1223,"Forecast")&lt;Output!E$43,"Forecast",""),"Actual")</f>
        <v/>
      </c>
      <c r="DF1224" s="19" t="str">
        <f>IF(DataGoesHere!B1223="",IF(DD1224="Forecast",(Output!$E$47*IntermediateCalcs!DH1223)+((1-Output!$E$47)*IntermediateCalcs!DF1223),""),(Output!$E$47*IntermediateCalcs!DB1223)+((1-Output!$E$47)*IntermediateCalcs!DF1223))</f>
        <v/>
      </c>
      <c r="DG1224" s="19" t="str">
        <f>IF(DataGoesHere!B1223="",IF(DD1224="Forecast",(Output!$G$47*(IntermediateCalcs!DF1224-IntermediateCalcs!DF1223))+((1-Output!$G$47)*IntermediateCalcs!DG1223),""),(Output!$G$47*(IntermediateCalcs!DF1224-IntermediateCalcs!DF1223))+((1-Output!$G$47)*IntermediateCalcs!DG1223))</f>
        <v/>
      </c>
      <c r="DH1224" s="19" t="str">
        <f>IF(DataGoesHere!B1223="",IF(DD1224="Forecast",DF1224+DG1224,""),DF1224+DG1224)</f>
        <v/>
      </c>
      <c r="DI1224" s="274" t="str">
        <f>IF(DH1224="","",IF(IntermediateCalcs!$AO$9="Yes",IntermediateCalcs!DH1224*$CX1224,IntermediateCalcs!DH1224))</f>
        <v/>
      </c>
      <c r="DJ1224" s="250" t="str">
        <f>IF(DataGoesHere!$B1224="","",($CZ1224-DI1224))</f>
        <v/>
      </c>
      <c r="DK1224" s="250" t="str">
        <f>IF(DataGoesHere!$B1224="","",ABS($CZ1224-DI1224))</f>
        <v/>
      </c>
      <c r="DL1224" s="250" t="str">
        <f>IF(DataGoesHere!$B1224="","",DK1224^2)</f>
        <v/>
      </c>
      <c r="DM1224" s="249" t="str">
        <f>IF(DataGoesHere!$B1224="","",DK1224/$CZ1224)</f>
        <v/>
      </c>
      <c r="DN1224" s="250" t="str">
        <f>IF(DataGoesHere!$B1224="","",SUM(DJ$2:DJ1224)/AVERAGE(DK:DK))</f>
        <v/>
      </c>
      <c r="DP1224" s="19" t="str">
        <f>IF(DataGoesHere!B1224="",IF($DD1224="Forecast",(Output!E$48*IntermediateCalcs!CY1224)+Output!G$48,""),(Output!E$48*IntermediateCalcs!CY1224)+Output!G$48)</f>
        <v/>
      </c>
      <c r="DQ1224" s="274" t="str">
        <f>IF(DP1224="","",IF(IntermediateCalcs!$AO$9="Yes",IntermediateCalcs!DP1224*$CX1224,IntermediateCalcs!DP1224))</f>
        <v/>
      </c>
      <c r="DR1224" s="250" t="str">
        <f>IF(DataGoesHere!$B1224="","",($CZ1224-DQ1224))</f>
        <v/>
      </c>
      <c r="DS1224" s="250" t="str">
        <f>IF(DataGoesHere!$B1224="","",ABS($CZ1224-DQ1224))</f>
        <v/>
      </c>
      <c r="DT1224" s="250" t="str">
        <f>IF(DataGoesHere!$B1224="","",DS1224^2)</f>
        <v/>
      </c>
      <c r="DU1224" s="249" t="str">
        <f>IF(DataGoesHere!$B1224="","",DS1224/$CZ1224)</f>
        <v/>
      </c>
      <c r="DV1224" s="250" t="str">
        <f>IF(DataGoesHere!$B1224="","",SUM(DR$2:DR1224)/AVERAGE(DS:DS))</f>
        <v/>
      </c>
      <c r="DX1224" s="19" t="str">
        <f>IF(DataGoesHere!$B1223="","",(DB1218*(Output!$O$49/Output!$P$49))+(IntermediateCalcs!DB1219*(Output!$M$49/Output!$P$49))+(IntermediateCalcs!DB1220*(Output!$K$49/Output!$P$49))+(DB1221*(Output!$I$49/Output!$P$49))+(IntermediateCalcs!DB1222*(Output!$G$49/Output!$P$49))+(IntermediateCalcs!DB1223*(Output!$E$49/Output!$P$49)))</f>
        <v/>
      </c>
      <c r="DY1224" s="274" t="str">
        <f>IF(DX1224="","",IF(IntermediateCalcs!$AO$9="Yes",IntermediateCalcs!DX1224*$CX1224,IntermediateCalcs!DX1224))</f>
        <v/>
      </c>
      <c r="DZ1224" s="250" t="str">
        <f>IF(DataGoesHere!$B1224="","",($CZ1224-DY1224))</f>
        <v/>
      </c>
      <c r="EA1224" s="250" t="str">
        <f>IF(DataGoesHere!$B1224="","",ABS($CZ1224-DY1224))</f>
        <v/>
      </c>
      <c r="EB1224" s="250" t="str">
        <f>IF(DataGoesHere!$B1224="","",EA1224^2)</f>
        <v/>
      </c>
      <c r="EC1224" s="249" t="str">
        <f>IF(DataGoesHere!$B1224="","",EA1224/$CZ1224)</f>
        <v/>
      </c>
      <c r="ED1224" s="250" t="str">
        <f>IF(DataGoesHere!$B1224="","",SUM(DZ$2:DZ1224)/AVERAGE(EA:EA))</f>
        <v/>
      </c>
    </row>
    <row r="1225" spans="20:134" x14ac:dyDescent="0.2">
      <c r="T1225" s="242"/>
      <c r="U1225" s="243"/>
      <c r="V1225" s="243"/>
      <c r="W1225" s="243"/>
      <c r="X1225" s="243"/>
      <c r="Y1225" s="243"/>
      <c r="Z1225" s="243"/>
      <c r="AA1225" s="243"/>
      <c r="AB1225" s="243"/>
      <c r="AC1225" s="243"/>
      <c r="AD1225" s="243"/>
      <c r="AE1225" s="246" t="str">
        <f>IF(DataGoesHere!$B1225="","",(DataGoesHere!$B1225/SUM(DataGoesHere!$B1214:'DataGoesHere'!$B1225)))</f>
        <v/>
      </c>
      <c r="CV1225" s="310" t="str">
        <f>IF(DataGoesHere!B1225="","",DataGoesHere!A1225)</f>
        <v/>
      </c>
      <c r="CW1225" s="271">
        <f t="shared" ca="1" si="46"/>
        <v>12</v>
      </c>
      <c r="CX1225" s="272">
        <f t="shared" ca="1" si="47"/>
        <v>1.0054005237672714</v>
      </c>
      <c r="CY1225" s="266">
        <f>DataGoesHere!A1225</f>
        <v>1224</v>
      </c>
      <c r="CZ1225" s="19" t="str">
        <f>IF(DataGoesHere!B1225="","",DataGoesHere!B1225)</f>
        <v/>
      </c>
      <c r="DA1225" s="19" t="str">
        <f>IF(DataGoesHere!B1225="","",IF(AH$5="No",DataGoesHere!B1225,DataGoesHere!B1225-(AH$2*(DataGoesHere!A1225-1))))</f>
        <v/>
      </c>
      <c r="DB1225" s="19" t="str">
        <f>IF(DataGoesHere!B1225="","",IF(AO$9="No",DataGoesHere!B1225,DataGoesHere!B1225/CX1225))</f>
        <v/>
      </c>
      <c r="DC1225" s="19" t="str">
        <f>IF(DataGoesHere!B1225="","",IF(AO$9="No",DA1225,DA1225/CX1225))</f>
        <v/>
      </c>
      <c r="DD1225" s="293" t="str">
        <f>IF(CZ1225="",IF(COUNTIF(DD$2:DD1224,"Forecast")&lt;Output!E$43,"Forecast",""),"Actual")</f>
        <v/>
      </c>
      <c r="DF1225" s="19" t="str">
        <f>IF(DataGoesHere!B1224="",IF(DD1225="Forecast",(Output!$E$47*IntermediateCalcs!DH1224)+((1-Output!$E$47)*IntermediateCalcs!DF1224),""),(Output!$E$47*IntermediateCalcs!DB1224)+((1-Output!$E$47)*IntermediateCalcs!DF1224))</f>
        <v/>
      </c>
      <c r="DG1225" s="19" t="str">
        <f>IF(DataGoesHere!B1224="",IF(DD1225="Forecast",(Output!$G$47*(IntermediateCalcs!DF1225-IntermediateCalcs!DF1224))+((1-Output!$G$47)*IntermediateCalcs!DG1224),""),(Output!$G$47*(IntermediateCalcs!DF1225-IntermediateCalcs!DF1224))+((1-Output!$G$47)*IntermediateCalcs!DG1224))</f>
        <v/>
      </c>
      <c r="DH1225" s="19" t="str">
        <f>IF(DataGoesHere!B1224="",IF(DD1225="Forecast",DF1225+DG1225,""),DF1225+DG1225)</f>
        <v/>
      </c>
      <c r="DI1225" s="274" t="str">
        <f>IF(DH1225="","",IF(IntermediateCalcs!$AO$9="Yes",IntermediateCalcs!DH1225*$CX1225,IntermediateCalcs!DH1225))</f>
        <v/>
      </c>
      <c r="DJ1225" s="250" t="str">
        <f>IF(DataGoesHere!$B1225="","",($CZ1225-DI1225))</f>
        <v/>
      </c>
      <c r="DK1225" s="250" t="str">
        <f>IF(DataGoesHere!$B1225="","",ABS($CZ1225-DI1225))</f>
        <v/>
      </c>
      <c r="DL1225" s="250" t="str">
        <f>IF(DataGoesHere!$B1225="","",DK1225^2)</f>
        <v/>
      </c>
      <c r="DM1225" s="249" t="str">
        <f>IF(DataGoesHere!$B1225="","",DK1225/$CZ1225)</f>
        <v/>
      </c>
      <c r="DN1225" s="250" t="str">
        <f>IF(DataGoesHere!$B1225="","",SUM(DJ$2:DJ1225)/AVERAGE(DK:DK))</f>
        <v/>
      </c>
      <c r="DP1225" s="19" t="str">
        <f>IF(DataGoesHere!B1225="",IF($DD1225="Forecast",(Output!E$48*IntermediateCalcs!CY1225)+Output!G$48,""),(Output!E$48*IntermediateCalcs!CY1225)+Output!G$48)</f>
        <v/>
      </c>
      <c r="DQ1225" s="274" t="str">
        <f>IF(DP1225="","",IF(IntermediateCalcs!$AO$9="Yes",IntermediateCalcs!DP1225*$CX1225,IntermediateCalcs!DP1225))</f>
        <v/>
      </c>
      <c r="DR1225" s="250" t="str">
        <f>IF(DataGoesHere!$B1225="","",($CZ1225-DQ1225))</f>
        <v/>
      </c>
      <c r="DS1225" s="250" t="str">
        <f>IF(DataGoesHere!$B1225="","",ABS($CZ1225-DQ1225))</f>
        <v/>
      </c>
      <c r="DT1225" s="250" t="str">
        <f>IF(DataGoesHere!$B1225="","",DS1225^2)</f>
        <v/>
      </c>
      <c r="DU1225" s="249" t="str">
        <f>IF(DataGoesHere!$B1225="","",DS1225/$CZ1225)</f>
        <v/>
      </c>
      <c r="DV1225" s="250" t="str">
        <f>IF(DataGoesHere!$B1225="","",SUM(DR$2:DR1225)/AVERAGE(DS:DS))</f>
        <v/>
      </c>
      <c r="DX1225" s="19" t="str">
        <f>IF(DataGoesHere!$B1224="","",(DB1219*(Output!$O$49/Output!$P$49))+(IntermediateCalcs!DB1220*(Output!$M$49/Output!$P$49))+(IntermediateCalcs!DB1221*(Output!$K$49/Output!$P$49))+(DB1222*(Output!$I$49/Output!$P$49))+(IntermediateCalcs!DB1223*(Output!$G$49/Output!$P$49))+(IntermediateCalcs!DB1224*(Output!$E$49/Output!$P$49)))</f>
        <v/>
      </c>
      <c r="DY1225" s="274" t="str">
        <f>IF(DX1225="","",IF(IntermediateCalcs!$AO$9="Yes",IntermediateCalcs!DX1225*$CX1225,IntermediateCalcs!DX1225))</f>
        <v/>
      </c>
      <c r="DZ1225" s="250" t="str">
        <f>IF(DataGoesHere!$B1225="","",($CZ1225-DY1225))</f>
        <v/>
      </c>
      <c r="EA1225" s="250" t="str">
        <f>IF(DataGoesHere!$B1225="","",ABS($CZ1225-DY1225))</f>
        <v/>
      </c>
      <c r="EB1225" s="250" t="str">
        <f>IF(DataGoesHere!$B1225="","",EA1225^2)</f>
        <v/>
      </c>
      <c r="EC1225" s="249" t="str">
        <f>IF(DataGoesHere!$B1225="","",EA1225/$CZ1225)</f>
        <v/>
      </c>
      <c r="ED1225" s="250" t="str">
        <f>IF(DataGoesHere!$B1225="","",SUM(DZ$2:DZ1225)/AVERAGE(EA:EA))</f>
        <v/>
      </c>
    </row>
    <row r="1226" spans="20:134" x14ac:dyDescent="0.2">
      <c r="T1226" s="244" t="str">
        <f>IF(DataGoesHere!$B1226="","",(DataGoesHere!$B1226/SUM(DataGoesHere!$B1226:'DataGoesHere'!$B1237)))</f>
        <v/>
      </c>
      <c r="U1226" s="238"/>
      <c r="V1226" s="238"/>
      <c r="W1226" s="238"/>
      <c r="X1226" s="238"/>
      <c r="Y1226" s="238"/>
      <c r="Z1226" s="238"/>
      <c r="AA1226" s="238"/>
      <c r="AB1226" s="238"/>
      <c r="AC1226" s="238"/>
      <c r="AD1226" s="238"/>
      <c r="AE1226" s="239"/>
      <c r="CV1226" s="310" t="str">
        <f>IF(DataGoesHere!B1226="","",DataGoesHere!A1226)</f>
        <v/>
      </c>
      <c r="CW1226" s="271">
        <f t="shared" ca="1" si="46"/>
        <v>1</v>
      </c>
      <c r="CX1226" s="272">
        <f t="shared" ca="1" si="47"/>
        <v>1.3236179355303281</v>
      </c>
      <c r="CY1226" s="266">
        <f>DataGoesHere!A1226</f>
        <v>1225</v>
      </c>
      <c r="CZ1226" s="19" t="str">
        <f>IF(DataGoesHere!B1226="","",DataGoesHere!B1226)</f>
        <v/>
      </c>
      <c r="DA1226" s="19" t="str">
        <f>IF(DataGoesHere!B1226="","",IF(AH$5="No",DataGoesHere!B1226,DataGoesHere!B1226-(AH$2*(DataGoesHere!A1226-1))))</f>
        <v/>
      </c>
      <c r="DB1226" s="19" t="str">
        <f>IF(DataGoesHere!B1226="","",IF(AO$9="No",DataGoesHere!B1226,DataGoesHere!B1226/CX1226))</f>
        <v/>
      </c>
      <c r="DC1226" s="19" t="str">
        <f>IF(DataGoesHere!B1226="","",IF(AO$9="No",DA1226,DA1226/CX1226))</f>
        <v/>
      </c>
      <c r="DD1226" s="293" t="str">
        <f>IF(CZ1226="",IF(COUNTIF(DD$2:DD1225,"Forecast")&lt;Output!E$43,"Forecast",""),"Actual")</f>
        <v/>
      </c>
      <c r="DF1226" s="19" t="str">
        <f>IF(DataGoesHere!B1225="",IF(DD1226="Forecast",(Output!$E$47*IntermediateCalcs!DH1225)+((1-Output!$E$47)*IntermediateCalcs!DF1225),""),(Output!$E$47*IntermediateCalcs!DB1225)+((1-Output!$E$47)*IntermediateCalcs!DF1225))</f>
        <v/>
      </c>
      <c r="DG1226" s="19" t="str">
        <f>IF(DataGoesHere!B1225="",IF(DD1226="Forecast",(Output!$G$47*(IntermediateCalcs!DF1226-IntermediateCalcs!DF1225))+((1-Output!$G$47)*IntermediateCalcs!DG1225),""),(Output!$G$47*(IntermediateCalcs!DF1226-IntermediateCalcs!DF1225))+((1-Output!$G$47)*IntermediateCalcs!DG1225))</f>
        <v/>
      </c>
      <c r="DH1226" s="19" t="str">
        <f>IF(DataGoesHere!B1225="",IF(DD1226="Forecast",DF1226+DG1226,""),DF1226+DG1226)</f>
        <v/>
      </c>
      <c r="DI1226" s="274" t="str">
        <f>IF(DH1226="","",IF(IntermediateCalcs!$AO$9="Yes",IntermediateCalcs!DH1226*$CX1226,IntermediateCalcs!DH1226))</f>
        <v/>
      </c>
      <c r="DJ1226" s="250" t="str">
        <f>IF(DataGoesHere!$B1226="","",($CZ1226-DI1226))</f>
        <v/>
      </c>
      <c r="DK1226" s="250" t="str">
        <f>IF(DataGoesHere!$B1226="","",ABS($CZ1226-DI1226))</f>
        <v/>
      </c>
      <c r="DL1226" s="250" t="str">
        <f>IF(DataGoesHere!$B1226="","",DK1226^2)</f>
        <v/>
      </c>
      <c r="DM1226" s="249" t="str">
        <f>IF(DataGoesHere!$B1226="","",DK1226/$CZ1226)</f>
        <v/>
      </c>
      <c r="DN1226" s="250" t="str">
        <f>IF(DataGoesHere!$B1226="","",SUM(DJ$2:DJ1226)/AVERAGE(DK:DK))</f>
        <v/>
      </c>
      <c r="DP1226" s="19" t="str">
        <f>IF(DataGoesHere!B1226="",IF($DD1226="Forecast",(Output!E$48*IntermediateCalcs!CY1226)+Output!G$48,""),(Output!E$48*IntermediateCalcs!CY1226)+Output!G$48)</f>
        <v/>
      </c>
      <c r="DQ1226" s="274" t="str">
        <f>IF(DP1226="","",IF(IntermediateCalcs!$AO$9="Yes",IntermediateCalcs!DP1226*$CX1226,IntermediateCalcs!DP1226))</f>
        <v/>
      </c>
      <c r="DR1226" s="250" t="str">
        <f>IF(DataGoesHere!$B1226="","",($CZ1226-DQ1226))</f>
        <v/>
      </c>
      <c r="DS1226" s="250" t="str">
        <f>IF(DataGoesHere!$B1226="","",ABS($CZ1226-DQ1226))</f>
        <v/>
      </c>
      <c r="DT1226" s="250" t="str">
        <f>IF(DataGoesHere!$B1226="","",DS1226^2)</f>
        <v/>
      </c>
      <c r="DU1226" s="249" t="str">
        <f>IF(DataGoesHere!$B1226="","",DS1226/$CZ1226)</f>
        <v/>
      </c>
      <c r="DV1226" s="250" t="str">
        <f>IF(DataGoesHere!$B1226="","",SUM(DR$2:DR1226)/AVERAGE(DS:DS))</f>
        <v/>
      </c>
      <c r="DX1226" s="19" t="str">
        <f>IF(DataGoesHere!$B1225="","",(DB1220*(Output!$O$49/Output!$P$49))+(IntermediateCalcs!DB1221*(Output!$M$49/Output!$P$49))+(IntermediateCalcs!DB1222*(Output!$K$49/Output!$P$49))+(DB1223*(Output!$I$49/Output!$P$49))+(IntermediateCalcs!DB1224*(Output!$G$49/Output!$P$49))+(IntermediateCalcs!DB1225*(Output!$E$49/Output!$P$49)))</f>
        <v/>
      </c>
      <c r="DY1226" s="274" t="str">
        <f>IF(DX1226="","",IF(IntermediateCalcs!$AO$9="Yes",IntermediateCalcs!DX1226*$CX1226,IntermediateCalcs!DX1226))</f>
        <v/>
      </c>
      <c r="DZ1226" s="250" t="str">
        <f>IF(DataGoesHere!$B1226="","",($CZ1226-DY1226))</f>
        <v/>
      </c>
      <c r="EA1226" s="250" t="str">
        <f>IF(DataGoesHere!$B1226="","",ABS($CZ1226-DY1226))</f>
        <v/>
      </c>
      <c r="EB1226" s="250" t="str">
        <f>IF(DataGoesHere!$B1226="","",EA1226^2)</f>
        <v/>
      </c>
      <c r="EC1226" s="249" t="str">
        <f>IF(DataGoesHere!$B1226="","",EA1226/$CZ1226)</f>
        <v/>
      </c>
      <c r="ED1226" s="250" t="str">
        <f>IF(DataGoesHere!$B1226="","",SUM(DZ$2:DZ1226)/AVERAGE(EA:EA))</f>
        <v/>
      </c>
    </row>
    <row r="1227" spans="20:134" x14ac:dyDescent="0.2">
      <c r="T1227" s="240"/>
      <c r="U1227" s="245" t="str">
        <f>IF(DataGoesHere!$B1227="","",(DataGoesHere!$B1227/SUM(DataGoesHere!$B1227:'DataGoesHere'!$B1237)))</f>
        <v/>
      </c>
      <c r="V1227" s="86"/>
      <c r="W1227" s="86"/>
      <c r="X1227" s="86"/>
      <c r="Y1227" s="86"/>
      <c r="Z1227" s="86"/>
      <c r="AA1227" s="86"/>
      <c r="AB1227" s="86"/>
      <c r="AC1227" s="86"/>
      <c r="AD1227" s="86"/>
      <c r="AE1227" s="241"/>
      <c r="CV1227" s="310" t="str">
        <f>IF(DataGoesHere!B1227="","",DataGoesHere!A1227)</f>
        <v/>
      </c>
      <c r="CW1227" s="271">
        <f t="shared" ca="1" si="46"/>
        <v>2</v>
      </c>
      <c r="CX1227" s="272">
        <f t="shared" ca="1" si="47"/>
        <v>0.80574490527728204</v>
      </c>
      <c r="CY1227" s="266">
        <f>DataGoesHere!A1227</f>
        <v>1226</v>
      </c>
      <c r="CZ1227" s="19" t="str">
        <f>IF(DataGoesHere!B1227="","",DataGoesHere!B1227)</f>
        <v/>
      </c>
      <c r="DA1227" s="19" t="str">
        <f>IF(DataGoesHere!B1227="","",IF(AH$5="No",DataGoesHere!B1227,DataGoesHere!B1227-(AH$2*(DataGoesHere!A1227-1))))</f>
        <v/>
      </c>
      <c r="DB1227" s="19" t="str">
        <f>IF(DataGoesHere!B1227="","",IF(AO$9="No",DataGoesHere!B1227,DataGoesHere!B1227/CX1227))</f>
        <v/>
      </c>
      <c r="DC1227" s="19" t="str">
        <f>IF(DataGoesHere!B1227="","",IF(AO$9="No",DA1227,DA1227/CX1227))</f>
        <v/>
      </c>
      <c r="DD1227" s="293" t="str">
        <f>IF(CZ1227="",IF(COUNTIF(DD$2:DD1226,"Forecast")&lt;Output!E$43,"Forecast",""),"Actual")</f>
        <v/>
      </c>
      <c r="DF1227" s="19" t="str">
        <f>IF(DataGoesHere!B1226="",IF(DD1227="Forecast",(Output!$E$47*IntermediateCalcs!DH1226)+((1-Output!$E$47)*IntermediateCalcs!DF1226),""),(Output!$E$47*IntermediateCalcs!DB1226)+((1-Output!$E$47)*IntermediateCalcs!DF1226))</f>
        <v/>
      </c>
      <c r="DG1227" s="19" t="str">
        <f>IF(DataGoesHere!B1226="",IF(DD1227="Forecast",(Output!$G$47*(IntermediateCalcs!DF1227-IntermediateCalcs!DF1226))+((1-Output!$G$47)*IntermediateCalcs!DG1226),""),(Output!$G$47*(IntermediateCalcs!DF1227-IntermediateCalcs!DF1226))+((1-Output!$G$47)*IntermediateCalcs!DG1226))</f>
        <v/>
      </c>
      <c r="DH1227" s="19" t="str">
        <f>IF(DataGoesHere!B1226="",IF(DD1227="Forecast",DF1227+DG1227,""),DF1227+DG1227)</f>
        <v/>
      </c>
      <c r="DI1227" s="274" t="str">
        <f>IF(DH1227="","",IF(IntermediateCalcs!$AO$9="Yes",IntermediateCalcs!DH1227*$CX1227,IntermediateCalcs!DH1227))</f>
        <v/>
      </c>
      <c r="DJ1227" s="250" t="str">
        <f>IF(DataGoesHere!$B1227="","",($CZ1227-DI1227))</f>
        <v/>
      </c>
      <c r="DK1227" s="250" t="str">
        <f>IF(DataGoesHere!$B1227="","",ABS($CZ1227-DI1227))</f>
        <v/>
      </c>
      <c r="DL1227" s="250" t="str">
        <f>IF(DataGoesHere!$B1227="","",DK1227^2)</f>
        <v/>
      </c>
      <c r="DM1227" s="249" t="str">
        <f>IF(DataGoesHere!$B1227="","",DK1227/$CZ1227)</f>
        <v/>
      </c>
      <c r="DN1227" s="250" t="str">
        <f>IF(DataGoesHere!$B1227="","",SUM(DJ$2:DJ1227)/AVERAGE(DK:DK))</f>
        <v/>
      </c>
      <c r="DP1227" s="19" t="str">
        <f>IF(DataGoesHere!B1227="",IF($DD1227="Forecast",(Output!E$48*IntermediateCalcs!CY1227)+Output!G$48,""),(Output!E$48*IntermediateCalcs!CY1227)+Output!G$48)</f>
        <v/>
      </c>
      <c r="DQ1227" s="274" t="str">
        <f>IF(DP1227="","",IF(IntermediateCalcs!$AO$9="Yes",IntermediateCalcs!DP1227*$CX1227,IntermediateCalcs!DP1227))</f>
        <v/>
      </c>
      <c r="DR1227" s="250" t="str">
        <f>IF(DataGoesHere!$B1227="","",($CZ1227-DQ1227))</f>
        <v/>
      </c>
      <c r="DS1227" s="250" t="str">
        <f>IF(DataGoesHere!$B1227="","",ABS($CZ1227-DQ1227))</f>
        <v/>
      </c>
      <c r="DT1227" s="250" t="str">
        <f>IF(DataGoesHere!$B1227="","",DS1227^2)</f>
        <v/>
      </c>
      <c r="DU1227" s="249" t="str">
        <f>IF(DataGoesHere!$B1227="","",DS1227/$CZ1227)</f>
        <v/>
      </c>
      <c r="DV1227" s="250" t="str">
        <f>IF(DataGoesHere!$B1227="","",SUM(DR$2:DR1227)/AVERAGE(DS:DS))</f>
        <v/>
      </c>
      <c r="DX1227" s="19" t="str">
        <f>IF(DataGoesHere!$B1226="","",(DB1221*(Output!$O$49/Output!$P$49))+(IntermediateCalcs!DB1222*(Output!$M$49/Output!$P$49))+(IntermediateCalcs!DB1223*(Output!$K$49/Output!$P$49))+(DB1224*(Output!$I$49/Output!$P$49))+(IntermediateCalcs!DB1225*(Output!$G$49/Output!$P$49))+(IntermediateCalcs!DB1226*(Output!$E$49/Output!$P$49)))</f>
        <v/>
      </c>
      <c r="DY1227" s="274" t="str">
        <f>IF(DX1227="","",IF(IntermediateCalcs!$AO$9="Yes",IntermediateCalcs!DX1227*$CX1227,IntermediateCalcs!DX1227))</f>
        <v/>
      </c>
      <c r="DZ1227" s="250" t="str">
        <f>IF(DataGoesHere!$B1227="","",($CZ1227-DY1227))</f>
        <v/>
      </c>
      <c r="EA1227" s="250" t="str">
        <f>IF(DataGoesHere!$B1227="","",ABS($CZ1227-DY1227))</f>
        <v/>
      </c>
      <c r="EB1227" s="250" t="str">
        <f>IF(DataGoesHere!$B1227="","",EA1227^2)</f>
        <v/>
      </c>
      <c r="EC1227" s="249" t="str">
        <f>IF(DataGoesHere!$B1227="","",EA1227/$CZ1227)</f>
        <v/>
      </c>
      <c r="ED1227" s="250" t="str">
        <f>IF(DataGoesHere!$B1227="","",SUM(DZ$2:DZ1227)/AVERAGE(EA:EA))</f>
        <v/>
      </c>
    </row>
    <row r="1228" spans="20:134" x14ac:dyDescent="0.2">
      <c r="T1228" s="240"/>
      <c r="U1228" s="86"/>
      <c r="V1228" s="245" t="str">
        <f>IF(DataGoesHere!$B1228="","",(DataGoesHere!$B1228/SUM(DataGoesHere!$B1226:'DataGoesHere'!$B1237)))</f>
        <v/>
      </c>
      <c r="W1228" s="86"/>
      <c r="X1228" s="86"/>
      <c r="Y1228" s="86"/>
      <c r="Z1228" s="86"/>
      <c r="AA1228" s="86"/>
      <c r="AB1228" s="86"/>
      <c r="AC1228" s="86"/>
      <c r="AD1228" s="86"/>
      <c r="AE1228" s="241"/>
      <c r="CV1228" s="310" t="str">
        <f>IF(DataGoesHere!B1228="","",DataGoesHere!A1228)</f>
        <v/>
      </c>
      <c r="CW1228" s="271">
        <f t="shared" ca="1" si="46"/>
        <v>3</v>
      </c>
      <c r="CX1228" s="272">
        <f t="shared" ca="1" si="47"/>
        <v>0.79862940076451561</v>
      </c>
      <c r="CY1228" s="266">
        <f>DataGoesHere!A1228</f>
        <v>1227</v>
      </c>
      <c r="CZ1228" s="19" t="str">
        <f>IF(DataGoesHere!B1228="","",DataGoesHere!B1228)</f>
        <v/>
      </c>
      <c r="DA1228" s="19" t="str">
        <f>IF(DataGoesHere!B1228="","",IF(AH$5="No",DataGoesHere!B1228,DataGoesHere!B1228-(AH$2*(DataGoesHere!A1228-1))))</f>
        <v/>
      </c>
      <c r="DB1228" s="19" t="str">
        <f>IF(DataGoesHere!B1228="","",IF(AO$9="No",DataGoesHere!B1228,DataGoesHere!B1228/CX1228))</f>
        <v/>
      </c>
      <c r="DC1228" s="19" t="str">
        <f>IF(DataGoesHere!B1228="","",IF(AO$9="No",DA1228,DA1228/CX1228))</f>
        <v/>
      </c>
      <c r="DD1228" s="293" t="str">
        <f>IF(CZ1228="",IF(COUNTIF(DD$2:DD1227,"Forecast")&lt;Output!E$43,"Forecast",""),"Actual")</f>
        <v/>
      </c>
      <c r="DF1228" s="19" t="str">
        <f>IF(DataGoesHere!B1227="",IF(DD1228="Forecast",(Output!$E$47*IntermediateCalcs!DH1227)+((1-Output!$E$47)*IntermediateCalcs!DF1227),""),(Output!$E$47*IntermediateCalcs!DB1227)+((1-Output!$E$47)*IntermediateCalcs!DF1227))</f>
        <v/>
      </c>
      <c r="DG1228" s="19" t="str">
        <f>IF(DataGoesHere!B1227="",IF(DD1228="Forecast",(Output!$G$47*(IntermediateCalcs!DF1228-IntermediateCalcs!DF1227))+((1-Output!$G$47)*IntermediateCalcs!DG1227),""),(Output!$G$47*(IntermediateCalcs!DF1228-IntermediateCalcs!DF1227))+((1-Output!$G$47)*IntermediateCalcs!DG1227))</f>
        <v/>
      </c>
      <c r="DH1228" s="19" t="str">
        <f>IF(DataGoesHere!B1227="",IF(DD1228="Forecast",DF1228+DG1228,""),DF1228+DG1228)</f>
        <v/>
      </c>
      <c r="DI1228" s="274" t="str">
        <f>IF(DH1228="","",IF(IntermediateCalcs!$AO$9="Yes",IntermediateCalcs!DH1228*$CX1228,IntermediateCalcs!DH1228))</f>
        <v/>
      </c>
      <c r="DJ1228" s="250" t="str">
        <f>IF(DataGoesHere!$B1228="","",($CZ1228-DI1228))</f>
        <v/>
      </c>
      <c r="DK1228" s="250" t="str">
        <f>IF(DataGoesHere!$B1228="","",ABS($CZ1228-DI1228))</f>
        <v/>
      </c>
      <c r="DL1228" s="250" t="str">
        <f>IF(DataGoesHere!$B1228="","",DK1228^2)</f>
        <v/>
      </c>
      <c r="DM1228" s="249" t="str">
        <f>IF(DataGoesHere!$B1228="","",DK1228/$CZ1228)</f>
        <v/>
      </c>
      <c r="DN1228" s="250" t="str">
        <f>IF(DataGoesHere!$B1228="","",SUM(DJ$2:DJ1228)/AVERAGE(DK:DK))</f>
        <v/>
      </c>
      <c r="DP1228" s="19" t="str">
        <f>IF(DataGoesHere!B1228="",IF($DD1228="Forecast",(Output!E$48*IntermediateCalcs!CY1228)+Output!G$48,""),(Output!E$48*IntermediateCalcs!CY1228)+Output!G$48)</f>
        <v/>
      </c>
      <c r="DQ1228" s="274" t="str">
        <f>IF(DP1228="","",IF(IntermediateCalcs!$AO$9="Yes",IntermediateCalcs!DP1228*$CX1228,IntermediateCalcs!DP1228))</f>
        <v/>
      </c>
      <c r="DR1228" s="250" t="str">
        <f>IF(DataGoesHere!$B1228="","",($CZ1228-DQ1228))</f>
        <v/>
      </c>
      <c r="DS1228" s="250" t="str">
        <f>IF(DataGoesHere!$B1228="","",ABS($CZ1228-DQ1228))</f>
        <v/>
      </c>
      <c r="DT1228" s="250" t="str">
        <f>IF(DataGoesHere!$B1228="","",DS1228^2)</f>
        <v/>
      </c>
      <c r="DU1228" s="249" t="str">
        <f>IF(DataGoesHere!$B1228="","",DS1228/$CZ1228)</f>
        <v/>
      </c>
      <c r="DV1228" s="250" t="str">
        <f>IF(DataGoesHere!$B1228="","",SUM(DR$2:DR1228)/AVERAGE(DS:DS))</f>
        <v/>
      </c>
      <c r="DX1228" s="19" t="str">
        <f>IF(DataGoesHere!$B1227="","",(DB1222*(Output!$O$49/Output!$P$49))+(IntermediateCalcs!DB1223*(Output!$M$49/Output!$P$49))+(IntermediateCalcs!DB1224*(Output!$K$49/Output!$P$49))+(DB1225*(Output!$I$49/Output!$P$49))+(IntermediateCalcs!DB1226*(Output!$G$49/Output!$P$49))+(IntermediateCalcs!DB1227*(Output!$E$49/Output!$P$49)))</f>
        <v/>
      </c>
      <c r="DY1228" s="274" t="str">
        <f>IF(DX1228="","",IF(IntermediateCalcs!$AO$9="Yes",IntermediateCalcs!DX1228*$CX1228,IntermediateCalcs!DX1228))</f>
        <v/>
      </c>
      <c r="DZ1228" s="250" t="str">
        <f>IF(DataGoesHere!$B1228="","",($CZ1228-DY1228))</f>
        <v/>
      </c>
      <c r="EA1228" s="250" t="str">
        <f>IF(DataGoesHere!$B1228="","",ABS($CZ1228-DY1228))</f>
        <v/>
      </c>
      <c r="EB1228" s="250" t="str">
        <f>IF(DataGoesHere!$B1228="","",EA1228^2)</f>
        <v/>
      </c>
      <c r="EC1228" s="249" t="str">
        <f>IF(DataGoesHere!$B1228="","",EA1228/$CZ1228)</f>
        <v/>
      </c>
      <c r="ED1228" s="250" t="str">
        <f>IF(DataGoesHere!$B1228="","",SUM(DZ$2:DZ1228)/AVERAGE(EA:EA))</f>
        <v/>
      </c>
    </row>
    <row r="1229" spans="20:134" x14ac:dyDescent="0.2">
      <c r="T1229" s="240"/>
      <c r="U1229" s="86"/>
      <c r="V1229" s="86"/>
      <c r="W1229" s="245" t="str">
        <f>IF(DataGoesHere!$B1229="","",(DataGoesHere!$B1229/SUM(DataGoesHere!$B1226:'DataGoesHere'!$B1237)))</f>
        <v/>
      </c>
      <c r="X1229" s="86"/>
      <c r="Y1229" s="86"/>
      <c r="Z1229" s="86"/>
      <c r="AA1229" s="86"/>
      <c r="AB1229" s="86"/>
      <c r="AC1229" s="86"/>
      <c r="AD1229" s="86"/>
      <c r="AE1229" s="241"/>
      <c r="CV1229" s="310" t="str">
        <f>IF(DataGoesHere!B1229="","",DataGoesHere!A1229)</f>
        <v/>
      </c>
      <c r="CW1229" s="271">
        <f t="shared" ca="1" si="46"/>
        <v>4</v>
      </c>
      <c r="CX1229" s="272">
        <f t="shared" ca="1" si="47"/>
        <v>1.0149292433706087</v>
      </c>
      <c r="CY1229" s="266">
        <f>DataGoesHere!A1229</f>
        <v>1228</v>
      </c>
      <c r="CZ1229" s="19" t="str">
        <f>IF(DataGoesHere!B1229="","",DataGoesHere!B1229)</f>
        <v/>
      </c>
      <c r="DA1229" s="19" t="str">
        <f>IF(DataGoesHere!B1229="","",IF(AH$5="No",DataGoesHere!B1229,DataGoesHere!B1229-(AH$2*(DataGoesHere!A1229-1))))</f>
        <v/>
      </c>
      <c r="DB1229" s="19" t="str">
        <f>IF(DataGoesHere!B1229="","",IF(AO$9="No",DataGoesHere!B1229,DataGoesHere!B1229/CX1229))</f>
        <v/>
      </c>
      <c r="DC1229" s="19" t="str">
        <f>IF(DataGoesHere!B1229="","",IF(AO$9="No",DA1229,DA1229/CX1229))</f>
        <v/>
      </c>
      <c r="DD1229" s="293" t="str">
        <f>IF(CZ1229="",IF(COUNTIF(DD$2:DD1228,"Forecast")&lt;Output!E$43,"Forecast",""),"Actual")</f>
        <v/>
      </c>
      <c r="DF1229" s="19" t="str">
        <f>IF(DataGoesHere!B1228="",IF(DD1229="Forecast",(Output!$E$47*IntermediateCalcs!DH1228)+((1-Output!$E$47)*IntermediateCalcs!DF1228),""),(Output!$E$47*IntermediateCalcs!DB1228)+((1-Output!$E$47)*IntermediateCalcs!DF1228))</f>
        <v/>
      </c>
      <c r="DG1229" s="19" t="str">
        <f>IF(DataGoesHere!B1228="",IF(DD1229="Forecast",(Output!$G$47*(IntermediateCalcs!DF1229-IntermediateCalcs!DF1228))+((1-Output!$G$47)*IntermediateCalcs!DG1228),""),(Output!$G$47*(IntermediateCalcs!DF1229-IntermediateCalcs!DF1228))+((1-Output!$G$47)*IntermediateCalcs!DG1228))</f>
        <v/>
      </c>
      <c r="DH1229" s="19" t="str">
        <f>IF(DataGoesHere!B1228="",IF(DD1229="Forecast",DF1229+DG1229,""),DF1229+DG1229)</f>
        <v/>
      </c>
      <c r="DI1229" s="274" t="str">
        <f>IF(DH1229="","",IF(IntermediateCalcs!$AO$9="Yes",IntermediateCalcs!DH1229*$CX1229,IntermediateCalcs!DH1229))</f>
        <v/>
      </c>
      <c r="DJ1229" s="250" t="str">
        <f>IF(DataGoesHere!$B1229="","",($CZ1229-DI1229))</f>
        <v/>
      </c>
      <c r="DK1229" s="250" t="str">
        <f>IF(DataGoesHere!$B1229="","",ABS($CZ1229-DI1229))</f>
        <v/>
      </c>
      <c r="DL1229" s="250" t="str">
        <f>IF(DataGoesHere!$B1229="","",DK1229^2)</f>
        <v/>
      </c>
      <c r="DM1229" s="249" t="str">
        <f>IF(DataGoesHere!$B1229="","",DK1229/$CZ1229)</f>
        <v/>
      </c>
      <c r="DN1229" s="250" t="str">
        <f>IF(DataGoesHere!$B1229="","",SUM(DJ$2:DJ1229)/AVERAGE(DK:DK))</f>
        <v/>
      </c>
      <c r="DP1229" s="19" t="str">
        <f>IF(DataGoesHere!B1229="",IF($DD1229="Forecast",(Output!E$48*IntermediateCalcs!CY1229)+Output!G$48,""),(Output!E$48*IntermediateCalcs!CY1229)+Output!G$48)</f>
        <v/>
      </c>
      <c r="DQ1229" s="274" t="str">
        <f>IF(DP1229="","",IF(IntermediateCalcs!$AO$9="Yes",IntermediateCalcs!DP1229*$CX1229,IntermediateCalcs!DP1229))</f>
        <v/>
      </c>
      <c r="DR1229" s="250" t="str">
        <f>IF(DataGoesHere!$B1229="","",($CZ1229-DQ1229))</f>
        <v/>
      </c>
      <c r="DS1229" s="250" t="str">
        <f>IF(DataGoesHere!$B1229="","",ABS($CZ1229-DQ1229))</f>
        <v/>
      </c>
      <c r="DT1229" s="250" t="str">
        <f>IF(DataGoesHere!$B1229="","",DS1229^2)</f>
        <v/>
      </c>
      <c r="DU1229" s="249" t="str">
        <f>IF(DataGoesHere!$B1229="","",DS1229/$CZ1229)</f>
        <v/>
      </c>
      <c r="DV1229" s="250" t="str">
        <f>IF(DataGoesHere!$B1229="","",SUM(DR$2:DR1229)/AVERAGE(DS:DS))</f>
        <v/>
      </c>
      <c r="DX1229" s="19" t="str">
        <f>IF(DataGoesHere!$B1228="","",(DB1223*(Output!$O$49/Output!$P$49))+(IntermediateCalcs!DB1224*(Output!$M$49/Output!$P$49))+(IntermediateCalcs!DB1225*(Output!$K$49/Output!$P$49))+(DB1226*(Output!$I$49/Output!$P$49))+(IntermediateCalcs!DB1227*(Output!$G$49/Output!$P$49))+(IntermediateCalcs!DB1228*(Output!$E$49/Output!$P$49)))</f>
        <v/>
      </c>
      <c r="DY1229" s="274" t="str">
        <f>IF(DX1229="","",IF(IntermediateCalcs!$AO$9="Yes",IntermediateCalcs!DX1229*$CX1229,IntermediateCalcs!DX1229))</f>
        <v/>
      </c>
      <c r="DZ1229" s="250" t="str">
        <f>IF(DataGoesHere!$B1229="","",($CZ1229-DY1229))</f>
        <v/>
      </c>
      <c r="EA1229" s="250" t="str">
        <f>IF(DataGoesHere!$B1229="","",ABS($CZ1229-DY1229))</f>
        <v/>
      </c>
      <c r="EB1229" s="250" t="str">
        <f>IF(DataGoesHere!$B1229="","",EA1229^2)</f>
        <v/>
      </c>
      <c r="EC1229" s="249" t="str">
        <f>IF(DataGoesHere!$B1229="","",EA1229/$CZ1229)</f>
        <v/>
      </c>
      <c r="ED1229" s="250" t="str">
        <f>IF(DataGoesHere!$B1229="","",SUM(DZ$2:DZ1229)/AVERAGE(EA:EA))</f>
        <v/>
      </c>
    </row>
    <row r="1230" spans="20:134" x14ac:dyDescent="0.2">
      <c r="T1230" s="240"/>
      <c r="U1230" s="86"/>
      <c r="V1230" s="86"/>
      <c r="W1230" s="86"/>
      <c r="X1230" s="245" t="str">
        <f>IF(DataGoesHere!$B1230="","",(DataGoesHere!$B1230/SUM(DataGoesHere!$B1226:'DataGoesHere'!$B1237)))</f>
        <v/>
      </c>
      <c r="Y1230" s="86"/>
      <c r="Z1230" s="86"/>
      <c r="AA1230" s="86"/>
      <c r="AB1230" s="86"/>
      <c r="AC1230" s="86"/>
      <c r="AD1230" s="86"/>
      <c r="AE1230" s="241"/>
      <c r="CV1230" s="310" t="str">
        <f>IF(DataGoesHere!B1230="","",DataGoesHere!A1230)</f>
        <v/>
      </c>
      <c r="CW1230" s="271">
        <f t="shared" ca="1" si="46"/>
        <v>5</v>
      </c>
      <c r="CX1230" s="272">
        <f t="shared" ca="1" si="47"/>
        <v>0.97875414397996308</v>
      </c>
      <c r="CY1230" s="266">
        <f>DataGoesHere!A1230</f>
        <v>1229</v>
      </c>
      <c r="CZ1230" s="19" t="str">
        <f>IF(DataGoesHere!B1230="","",DataGoesHere!B1230)</f>
        <v/>
      </c>
      <c r="DA1230" s="19" t="str">
        <f>IF(DataGoesHere!B1230="","",IF(AH$5="No",DataGoesHere!B1230,DataGoesHere!B1230-(AH$2*(DataGoesHere!A1230-1))))</f>
        <v/>
      </c>
      <c r="DB1230" s="19" t="str">
        <f>IF(DataGoesHere!B1230="","",IF(AO$9="No",DataGoesHere!B1230,DataGoesHere!B1230/CX1230))</f>
        <v/>
      </c>
      <c r="DC1230" s="19" t="str">
        <f>IF(DataGoesHere!B1230="","",IF(AO$9="No",DA1230,DA1230/CX1230))</f>
        <v/>
      </c>
      <c r="DD1230" s="293" t="str">
        <f>IF(CZ1230="",IF(COUNTIF(DD$2:DD1229,"Forecast")&lt;Output!E$43,"Forecast",""),"Actual")</f>
        <v/>
      </c>
      <c r="DF1230" s="19" t="str">
        <f>IF(DataGoesHere!B1229="",IF(DD1230="Forecast",(Output!$E$47*IntermediateCalcs!DH1229)+((1-Output!$E$47)*IntermediateCalcs!DF1229),""),(Output!$E$47*IntermediateCalcs!DB1229)+((1-Output!$E$47)*IntermediateCalcs!DF1229))</f>
        <v/>
      </c>
      <c r="DG1230" s="19" t="str">
        <f>IF(DataGoesHere!B1229="",IF(DD1230="Forecast",(Output!$G$47*(IntermediateCalcs!DF1230-IntermediateCalcs!DF1229))+((1-Output!$G$47)*IntermediateCalcs!DG1229),""),(Output!$G$47*(IntermediateCalcs!DF1230-IntermediateCalcs!DF1229))+((1-Output!$G$47)*IntermediateCalcs!DG1229))</f>
        <v/>
      </c>
      <c r="DH1230" s="19" t="str">
        <f>IF(DataGoesHere!B1229="",IF(DD1230="Forecast",DF1230+DG1230,""),DF1230+DG1230)</f>
        <v/>
      </c>
      <c r="DI1230" s="274" t="str">
        <f>IF(DH1230="","",IF(IntermediateCalcs!$AO$9="Yes",IntermediateCalcs!DH1230*$CX1230,IntermediateCalcs!DH1230))</f>
        <v/>
      </c>
      <c r="DJ1230" s="250" t="str">
        <f>IF(DataGoesHere!$B1230="","",($CZ1230-DI1230))</f>
        <v/>
      </c>
      <c r="DK1230" s="250" t="str">
        <f>IF(DataGoesHere!$B1230="","",ABS($CZ1230-DI1230))</f>
        <v/>
      </c>
      <c r="DL1230" s="250" t="str">
        <f>IF(DataGoesHere!$B1230="","",DK1230^2)</f>
        <v/>
      </c>
      <c r="DM1230" s="249" t="str">
        <f>IF(DataGoesHere!$B1230="","",DK1230/$CZ1230)</f>
        <v/>
      </c>
      <c r="DN1230" s="250" t="str">
        <f>IF(DataGoesHere!$B1230="","",SUM(DJ$2:DJ1230)/AVERAGE(DK:DK))</f>
        <v/>
      </c>
      <c r="DP1230" s="19" t="str">
        <f>IF(DataGoesHere!B1230="",IF($DD1230="Forecast",(Output!E$48*IntermediateCalcs!CY1230)+Output!G$48,""),(Output!E$48*IntermediateCalcs!CY1230)+Output!G$48)</f>
        <v/>
      </c>
      <c r="DQ1230" s="274" t="str">
        <f>IF(DP1230="","",IF(IntermediateCalcs!$AO$9="Yes",IntermediateCalcs!DP1230*$CX1230,IntermediateCalcs!DP1230))</f>
        <v/>
      </c>
      <c r="DR1230" s="250" t="str">
        <f>IF(DataGoesHere!$B1230="","",($CZ1230-DQ1230))</f>
        <v/>
      </c>
      <c r="DS1230" s="250" t="str">
        <f>IF(DataGoesHere!$B1230="","",ABS($CZ1230-DQ1230))</f>
        <v/>
      </c>
      <c r="DT1230" s="250" t="str">
        <f>IF(DataGoesHere!$B1230="","",DS1230^2)</f>
        <v/>
      </c>
      <c r="DU1230" s="249" t="str">
        <f>IF(DataGoesHere!$B1230="","",DS1230/$CZ1230)</f>
        <v/>
      </c>
      <c r="DV1230" s="250" t="str">
        <f>IF(DataGoesHere!$B1230="","",SUM(DR$2:DR1230)/AVERAGE(DS:DS))</f>
        <v/>
      </c>
      <c r="DX1230" s="19" t="str">
        <f>IF(DataGoesHere!$B1229="","",(DB1224*(Output!$O$49/Output!$P$49))+(IntermediateCalcs!DB1225*(Output!$M$49/Output!$P$49))+(IntermediateCalcs!DB1226*(Output!$K$49/Output!$P$49))+(DB1227*(Output!$I$49/Output!$P$49))+(IntermediateCalcs!DB1228*(Output!$G$49/Output!$P$49))+(IntermediateCalcs!DB1229*(Output!$E$49/Output!$P$49)))</f>
        <v/>
      </c>
      <c r="DY1230" s="274" t="str">
        <f>IF(DX1230="","",IF(IntermediateCalcs!$AO$9="Yes",IntermediateCalcs!DX1230*$CX1230,IntermediateCalcs!DX1230))</f>
        <v/>
      </c>
      <c r="DZ1230" s="250" t="str">
        <f>IF(DataGoesHere!$B1230="","",($CZ1230-DY1230))</f>
        <v/>
      </c>
      <c r="EA1230" s="250" t="str">
        <f>IF(DataGoesHere!$B1230="","",ABS($CZ1230-DY1230))</f>
        <v/>
      </c>
      <c r="EB1230" s="250" t="str">
        <f>IF(DataGoesHere!$B1230="","",EA1230^2)</f>
        <v/>
      </c>
      <c r="EC1230" s="249" t="str">
        <f>IF(DataGoesHere!$B1230="","",EA1230/$CZ1230)</f>
        <v/>
      </c>
      <c r="ED1230" s="250" t="str">
        <f>IF(DataGoesHere!$B1230="","",SUM(DZ$2:DZ1230)/AVERAGE(EA:EA))</f>
        <v/>
      </c>
    </row>
    <row r="1231" spans="20:134" x14ac:dyDescent="0.2">
      <c r="T1231" s="240"/>
      <c r="U1231" s="86"/>
      <c r="V1231" s="86"/>
      <c r="W1231" s="86"/>
      <c r="X1231" s="86"/>
      <c r="Y1231" s="245" t="str">
        <f>IF(DataGoesHere!$B1231="","",(DataGoesHere!$B1231/SUM(DataGoesHere!$B1226:'DataGoesHere'!$B1237)))</f>
        <v/>
      </c>
      <c r="Z1231" s="86"/>
      <c r="AA1231" s="86"/>
      <c r="AB1231" s="86"/>
      <c r="AC1231" s="86"/>
      <c r="AD1231" s="86"/>
      <c r="AE1231" s="241"/>
      <c r="CV1231" s="310" t="str">
        <f>IF(DataGoesHere!B1231="","",DataGoesHere!A1231)</f>
        <v/>
      </c>
      <c r="CW1231" s="271">
        <f t="shared" ca="1" si="46"/>
        <v>6</v>
      </c>
      <c r="CX1231" s="272">
        <f t="shared" ca="1" si="47"/>
        <v>1.0779088099730167</v>
      </c>
      <c r="CY1231" s="266">
        <f>DataGoesHere!A1231</f>
        <v>1230</v>
      </c>
      <c r="CZ1231" s="19" t="str">
        <f>IF(DataGoesHere!B1231="","",DataGoesHere!B1231)</f>
        <v/>
      </c>
      <c r="DA1231" s="19" t="str">
        <f>IF(DataGoesHere!B1231="","",IF(AH$5="No",DataGoesHere!B1231,DataGoesHere!B1231-(AH$2*(DataGoesHere!A1231-1))))</f>
        <v/>
      </c>
      <c r="DB1231" s="19" t="str">
        <f>IF(DataGoesHere!B1231="","",IF(AO$9="No",DataGoesHere!B1231,DataGoesHere!B1231/CX1231))</f>
        <v/>
      </c>
      <c r="DC1231" s="19" t="str">
        <f>IF(DataGoesHere!B1231="","",IF(AO$9="No",DA1231,DA1231/CX1231))</f>
        <v/>
      </c>
      <c r="DD1231" s="293" t="str">
        <f>IF(CZ1231="",IF(COUNTIF(DD$2:DD1230,"Forecast")&lt;Output!E$43,"Forecast",""),"Actual")</f>
        <v/>
      </c>
      <c r="DF1231" s="19" t="str">
        <f>IF(DataGoesHere!B1230="",IF(DD1231="Forecast",(Output!$E$47*IntermediateCalcs!DH1230)+((1-Output!$E$47)*IntermediateCalcs!DF1230),""),(Output!$E$47*IntermediateCalcs!DB1230)+((1-Output!$E$47)*IntermediateCalcs!DF1230))</f>
        <v/>
      </c>
      <c r="DG1231" s="19" t="str">
        <f>IF(DataGoesHere!B1230="",IF(DD1231="Forecast",(Output!$G$47*(IntermediateCalcs!DF1231-IntermediateCalcs!DF1230))+((1-Output!$G$47)*IntermediateCalcs!DG1230),""),(Output!$G$47*(IntermediateCalcs!DF1231-IntermediateCalcs!DF1230))+((1-Output!$G$47)*IntermediateCalcs!DG1230))</f>
        <v/>
      </c>
      <c r="DH1231" s="19" t="str">
        <f>IF(DataGoesHere!B1230="",IF(DD1231="Forecast",DF1231+DG1231,""),DF1231+DG1231)</f>
        <v/>
      </c>
      <c r="DI1231" s="274" t="str">
        <f>IF(DH1231="","",IF(IntermediateCalcs!$AO$9="Yes",IntermediateCalcs!DH1231*$CX1231,IntermediateCalcs!DH1231))</f>
        <v/>
      </c>
      <c r="DJ1231" s="250" t="str">
        <f>IF(DataGoesHere!$B1231="","",($CZ1231-DI1231))</f>
        <v/>
      </c>
      <c r="DK1231" s="250" t="str">
        <f>IF(DataGoesHere!$B1231="","",ABS($CZ1231-DI1231))</f>
        <v/>
      </c>
      <c r="DL1231" s="250" t="str">
        <f>IF(DataGoesHere!$B1231="","",DK1231^2)</f>
        <v/>
      </c>
      <c r="DM1231" s="249" t="str">
        <f>IF(DataGoesHere!$B1231="","",DK1231/$CZ1231)</f>
        <v/>
      </c>
      <c r="DN1231" s="250" t="str">
        <f>IF(DataGoesHere!$B1231="","",SUM(DJ$2:DJ1231)/AVERAGE(DK:DK))</f>
        <v/>
      </c>
      <c r="DP1231" s="19" t="str">
        <f>IF(DataGoesHere!B1231="",IF($DD1231="Forecast",(Output!E$48*IntermediateCalcs!CY1231)+Output!G$48,""),(Output!E$48*IntermediateCalcs!CY1231)+Output!G$48)</f>
        <v/>
      </c>
      <c r="DQ1231" s="274" t="str">
        <f>IF(DP1231="","",IF(IntermediateCalcs!$AO$9="Yes",IntermediateCalcs!DP1231*$CX1231,IntermediateCalcs!DP1231))</f>
        <v/>
      </c>
      <c r="DR1231" s="250" t="str">
        <f>IF(DataGoesHere!$B1231="","",($CZ1231-DQ1231))</f>
        <v/>
      </c>
      <c r="DS1231" s="250" t="str">
        <f>IF(DataGoesHere!$B1231="","",ABS($CZ1231-DQ1231))</f>
        <v/>
      </c>
      <c r="DT1231" s="250" t="str">
        <f>IF(DataGoesHere!$B1231="","",DS1231^2)</f>
        <v/>
      </c>
      <c r="DU1231" s="249" t="str">
        <f>IF(DataGoesHere!$B1231="","",DS1231/$CZ1231)</f>
        <v/>
      </c>
      <c r="DV1231" s="250" t="str">
        <f>IF(DataGoesHere!$B1231="","",SUM(DR$2:DR1231)/AVERAGE(DS:DS))</f>
        <v/>
      </c>
      <c r="DX1231" s="19" t="str">
        <f>IF(DataGoesHere!$B1230="","",(DB1225*(Output!$O$49/Output!$P$49))+(IntermediateCalcs!DB1226*(Output!$M$49/Output!$P$49))+(IntermediateCalcs!DB1227*(Output!$K$49/Output!$P$49))+(DB1228*(Output!$I$49/Output!$P$49))+(IntermediateCalcs!DB1229*(Output!$G$49/Output!$P$49))+(IntermediateCalcs!DB1230*(Output!$E$49/Output!$P$49)))</f>
        <v/>
      </c>
      <c r="DY1231" s="274" t="str">
        <f>IF(DX1231="","",IF(IntermediateCalcs!$AO$9="Yes",IntermediateCalcs!DX1231*$CX1231,IntermediateCalcs!DX1231))</f>
        <v/>
      </c>
      <c r="DZ1231" s="250" t="str">
        <f>IF(DataGoesHere!$B1231="","",($CZ1231-DY1231))</f>
        <v/>
      </c>
      <c r="EA1231" s="250" t="str">
        <f>IF(DataGoesHere!$B1231="","",ABS($CZ1231-DY1231))</f>
        <v/>
      </c>
      <c r="EB1231" s="250" t="str">
        <f>IF(DataGoesHere!$B1231="","",EA1231^2)</f>
        <v/>
      </c>
      <c r="EC1231" s="249" t="str">
        <f>IF(DataGoesHere!$B1231="","",EA1231/$CZ1231)</f>
        <v/>
      </c>
      <c r="ED1231" s="250" t="str">
        <f>IF(DataGoesHere!$B1231="","",SUM(DZ$2:DZ1231)/AVERAGE(EA:EA))</f>
        <v/>
      </c>
    </row>
    <row r="1232" spans="20:134" x14ac:dyDescent="0.2">
      <c r="T1232" s="240"/>
      <c r="U1232" s="86"/>
      <c r="V1232" s="86"/>
      <c r="W1232" s="86"/>
      <c r="X1232" s="86"/>
      <c r="Y1232" s="86"/>
      <c r="Z1232" s="245" t="str">
        <f>IF(DataGoesHere!$B1232="","",(DataGoesHere!$B1232/SUM(DataGoesHere!$B1226:'DataGoesHere'!$B1237)))</f>
        <v/>
      </c>
      <c r="AA1232" s="86"/>
      <c r="AB1232" s="86"/>
      <c r="AC1232" s="86"/>
      <c r="AD1232" s="86"/>
      <c r="AE1232" s="241"/>
      <c r="CV1232" s="310" t="str">
        <f>IF(DataGoesHere!B1232="","",DataGoesHere!A1232)</f>
        <v/>
      </c>
      <c r="CW1232" s="271">
        <f t="shared" ca="1" si="46"/>
        <v>7</v>
      </c>
      <c r="CX1232" s="272">
        <f t="shared" ca="1" si="47"/>
        <v>1.0265458156689093</v>
      </c>
      <c r="CY1232" s="266">
        <f>DataGoesHere!A1232</f>
        <v>1231</v>
      </c>
      <c r="CZ1232" s="19" t="str">
        <f>IF(DataGoesHere!B1232="","",DataGoesHere!B1232)</f>
        <v/>
      </c>
      <c r="DA1232" s="19" t="str">
        <f>IF(DataGoesHere!B1232="","",IF(AH$5="No",DataGoesHere!B1232,DataGoesHere!B1232-(AH$2*(DataGoesHere!A1232-1))))</f>
        <v/>
      </c>
      <c r="DB1232" s="19" t="str">
        <f>IF(DataGoesHere!B1232="","",IF(AO$9="No",DataGoesHere!B1232,DataGoesHere!B1232/CX1232))</f>
        <v/>
      </c>
      <c r="DC1232" s="19" t="str">
        <f>IF(DataGoesHere!B1232="","",IF(AO$9="No",DA1232,DA1232/CX1232))</f>
        <v/>
      </c>
      <c r="DD1232" s="293" t="str">
        <f>IF(CZ1232="",IF(COUNTIF(DD$2:DD1231,"Forecast")&lt;Output!E$43,"Forecast",""),"Actual")</f>
        <v/>
      </c>
      <c r="DF1232" s="19" t="str">
        <f>IF(DataGoesHere!B1231="",IF(DD1232="Forecast",(Output!$E$47*IntermediateCalcs!DH1231)+((1-Output!$E$47)*IntermediateCalcs!DF1231),""),(Output!$E$47*IntermediateCalcs!DB1231)+((1-Output!$E$47)*IntermediateCalcs!DF1231))</f>
        <v/>
      </c>
      <c r="DG1232" s="19" t="str">
        <f>IF(DataGoesHere!B1231="",IF(DD1232="Forecast",(Output!$G$47*(IntermediateCalcs!DF1232-IntermediateCalcs!DF1231))+((1-Output!$G$47)*IntermediateCalcs!DG1231),""),(Output!$G$47*(IntermediateCalcs!DF1232-IntermediateCalcs!DF1231))+((1-Output!$G$47)*IntermediateCalcs!DG1231))</f>
        <v/>
      </c>
      <c r="DH1232" s="19" t="str">
        <f>IF(DataGoesHere!B1231="",IF(DD1232="Forecast",DF1232+DG1232,""),DF1232+DG1232)</f>
        <v/>
      </c>
      <c r="DI1232" s="274" t="str">
        <f>IF(DH1232="","",IF(IntermediateCalcs!$AO$9="Yes",IntermediateCalcs!DH1232*$CX1232,IntermediateCalcs!DH1232))</f>
        <v/>
      </c>
      <c r="DJ1232" s="250" t="str">
        <f>IF(DataGoesHere!$B1232="","",($CZ1232-DI1232))</f>
        <v/>
      </c>
      <c r="DK1232" s="250" t="str">
        <f>IF(DataGoesHere!$B1232="","",ABS($CZ1232-DI1232))</f>
        <v/>
      </c>
      <c r="DL1232" s="250" t="str">
        <f>IF(DataGoesHere!$B1232="","",DK1232^2)</f>
        <v/>
      </c>
      <c r="DM1232" s="249" t="str">
        <f>IF(DataGoesHere!$B1232="","",DK1232/$CZ1232)</f>
        <v/>
      </c>
      <c r="DN1232" s="250" t="str">
        <f>IF(DataGoesHere!$B1232="","",SUM(DJ$2:DJ1232)/AVERAGE(DK:DK))</f>
        <v/>
      </c>
      <c r="DP1232" s="19" t="str">
        <f>IF(DataGoesHere!B1232="",IF($DD1232="Forecast",(Output!E$48*IntermediateCalcs!CY1232)+Output!G$48,""),(Output!E$48*IntermediateCalcs!CY1232)+Output!G$48)</f>
        <v/>
      </c>
      <c r="DQ1232" s="274" t="str">
        <f>IF(DP1232="","",IF(IntermediateCalcs!$AO$9="Yes",IntermediateCalcs!DP1232*$CX1232,IntermediateCalcs!DP1232))</f>
        <v/>
      </c>
      <c r="DR1232" s="250" t="str">
        <f>IF(DataGoesHere!$B1232="","",($CZ1232-DQ1232))</f>
        <v/>
      </c>
      <c r="DS1232" s="250" t="str">
        <f>IF(DataGoesHere!$B1232="","",ABS($CZ1232-DQ1232))</f>
        <v/>
      </c>
      <c r="DT1232" s="250" t="str">
        <f>IF(DataGoesHere!$B1232="","",DS1232^2)</f>
        <v/>
      </c>
      <c r="DU1232" s="249" t="str">
        <f>IF(DataGoesHere!$B1232="","",DS1232/$CZ1232)</f>
        <v/>
      </c>
      <c r="DV1232" s="250" t="str">
        <f>IF(DataGoesHere!$B1232="","",SUM(DR$2:DR1232)/AVERAGE(DS:DS))</f>
        <v/>
      </c>
      <c r="DX1232" s="19" t="str">
        <f>IF(DataGoesHere!$B1231="","",(DB1226*(Output!$O$49/Output!$P$49))+(IntermediateCalcs!DB1227*(Output!$M$49/Output!$P$49))+(IntermediateCalcs!DB1228*(Output!$K$49/Output!$P$49))+(DB1229*(Output!$I$49/Output!$P$49))+(IntermediateCalcs!DB1230*(Output!$G$49/Output!$P$49))+(IntermediateCalcs!DB1231*(Output!$E$49/Output!$P$49)))</f>
        <v/>
      </c>
      <c r="DY1232" s="274" t="str">
        <f>IF(DX1232="","",IF(IntermediateCalcs!$AO$9="Yes",IntermediateCalcs!DX1232*$CX1232,IntermediateCalcs!DX1232))</f>
        <v/>
      </c>
      <c r="DZ1232" s="250" t="str">
        <f>IF(DataGoesHere!$B1232="","",($CZ1232-DY1232))</f>
        <v/>
      </c>
      <c r="EA1232" s="250" t="str">
        <f>IF(DataGoesHere!$B1232="","",ABS($CZ1232-DY1232))</f>
        <v/>
      </c>
      <c r="EB1232" s="250" t="str">
        <f>IF(DataGoesHere!$B1232="","",EA1232^2)</f>
        <v/>
      </c>
      <c r="EC1232" s="249" t="str">
        <f>IF(DataGoesHere!$B1232="","",EA1232/$CZ1232)</f>
        <v/>
      </c>
      <c r="ED1232" s="250" t="str">
        <f>IF(DataGoesHere!$B1232="","",SUM(DZ$2:DZ1232)/AVERAGE(EA:EA))</f>
        <v/>
      </c>
    </row>
    <row r="1233" spans="20:134" x14ac:dyDescent="0.2">
      <c r="T1233" s="240"/>
      <c r="U1233" s="86"/>
      <c r="V1233" s="86"/>
      <c r="W1233" s="86"/>
      <c r="X1233" s="86"/>
      <c r="Y1233" s="86"/>
      <c r="Z1233" s="86"/>
      <c r="AA1233" s="245" t="str">
        <f>IF(DataGoesHere!$B1233="","",(DataGoesHere!$B1233/SUM(DataGoesHere!$B1226:'DataGoesHere'!$B1237)))</f>
        <v/>
      </c>
      <c r="AB1233" s="86"/>
      <c r="AC1233" s="86"/>
      <c r="AD1233" s="86"/>
      <c r="AE1233" s="241"/>
      <c r="CV1233" s="310" t="str">
        <f>IF(DataGoesHere!B1233="","",DataGoesHere!A1233)</f>
        <v/>
      </c>
      <c r="CW1233" s="271">
        <f t="shared" ca="1" si="46"/>
        <v>8</v>
      </c>
      <c r="CX1233" s="272">
        <f t="shared" ca="1" si="47"/>
        <v>1.0207492390681214</v>
      </c>
      <c r="CY1233" s="266">
        <f>DataGoesHere!A1233</f>
        <v>1232</v>
      </c>
      <c r="CZ1233" s="19" t="str">
        <f>IF(DataGoesHere!B1233="","",DataGoesHere!B1233)</f>
        <v/>
      </c>
      <c r="DA1233" s="19" t="str">
        <f>IF(DataGoesHere!B1233="","",IF(AH$5="No",DataGoesHere!B1233,DataGoesHere!B1233-(AH$2*(DataGoesHere!A1233-1))))</f>
        <v/>
      </c>
      <c r="DB1233" s="19" t="str">
        <f>IF(DataGoesHere!B1233="","",IF(AO$9="No",DataGoesHere!B1233,DataGoesHere!B1233/CX1233))</f>
        <v/>
      </c>
      <c r="DC1233" s="19" t="str">
        <f>IF(DataGoesHere!B1233="","",IF(AO$9="No",DA1233,DA1233/CX1233))</f>
        <v/>
      </c>
      <c r="DD1233" s="293" t="str">
        <f>IF(CZ1233="",IF(COUNTIF(DD$2:DD1232,"Forecast")&lt;Output!E$43,"Forecast",""),"Actual")</f>
        <v/>
      </c>
      <c r="DF1233" s="19" t="str">
        <f>IF(DataGoesHere!B1232="",IF(DD1233="Forecast",(Output!$E$47*IntermediateCalcs!DH1232)+((1-Output!$E$47)*IntermediateCalcs!DF1232),""),(Output!$E$47*IntermediateCalcs!DB1232)+((1-Output!$E$47)*IntermediateCalcs!DF1232))</f>
        <v/>
      </c>
      <c r="DG1233" s="19" t="str">
        <f>IF(DataGoesHere!B1232="",IF(DD1233="Forecast",(Output!$G$47*(IntermediateCalcs!DF1233-IntermediateCalcs!DF1232))+((1-Output!$G$47)*IntermediateCalcs!DG1232),""),(Output!$G$47*(IntermediateCalcs!DF1233-IntermediateCalcs!DF1232))+((1-Output!$G$47)*IntermediateCalcs!DG1232))</f>
        <v/>
      </c>
      <c r="DH1233" s="19" t="str">
        <f>IF(DataGoesHere!B1232="",IF(DD1233="Forecast",DF1233+DG1233,""),DF1233+DG1233)</f>
        <v/>
      </c>
      <c r="DI1233" s="274" t="str">
        <f>IF(DH1233="","",IF(IntermediateCalcs!$AO$9="Yes",IntermediateCalcs!DH1233*$CX1233,IntermediateCalcs!DH1233))</f>
        <v/>
      </c>
      <c r="DJ1233" s="250" t="str">
        <f>IF(DataGoesHere!$B1233="","",($CZ1233-DI1233))</f>
        <v/>
      </c>
      <c r="DK1233" s="250" t="str">
        <f>IF(DataGoesHere!$B1233="","",ABS($CZ1233-DI1233))</f>
        <v/>
      </c>
      <c r="DL1233" s="250" t="str">
        <f>IF(DataGoesHere!$B1233="","",DK1233^2)</f>
        <v/>
      </c>
      <c r="DM1233" s="249" t="str">
        <f>IF(DataGoesHere!$B1233="","",DK1233/$CZ1233)</f>
        <v/>
      </c>
      <c r="DN1233" s="250" t="str">
        <f>IF(DataGoesHere!$B1233="","",SUM(DJ$2:DJ1233)/AVERAGE(DK:DK))</f>
        <v/>
      </c>
      <c r="DP1233" s="19" t="str">
        <f>IF(DataGoesHere!B1233="",IF($DD1233="Forecast",(Output!E$48*IntermediateCalcs!CY1233)+Output!G$48,""),(Output!E$48*IntermediateCalcs!CY1233)+Output!G$48)</f>
        <v/>
      </c>
      <c r="DQ1233" s="274" t="str">
        <f>IF(DP1233="","",IF(IntermediateCalcs!$AO$9="Yes",IntermediateCalcs!DP1233*$CX1233,IntermediateCalcs!DP1233))</f>
        <v/>
      </c>
      <c r="DR1233" s="250" t="str">
        <f>IF(DataGoesHere!$B1233="","",($CZ1233-DQ1233))</f>
        <v/>
      </c>
      <c r="DS1233" s="250" t="str">
        <f>IF(DataGoesHere!$B1233="","",ABS($CZ1233-DQ1233))</f>
        <v/>
      </c>
      <c r="DT1233" s="250" t="str">
        <f>IF(DataGoesHere!$B1233="","",DS1233^2)</f>
        <v/>
      </c>
      <c r="DU1233" s="249" t="str">
        <f>IF(DataGoesHere!$B1233="","",DS1233/$CZ1233)</f>
        <v/>
      </c>
      <c r="DV1233" s="250" t="str">
        <f>IF(DataGoesHere!$B1233="","",SUM(DR$2:DR1233)/AVERAGE(DS:DS))</f>
        <v/>
      </c>
      <c r="DX1233" s="19" t="str">
        <f>IF(DataGoesHere!$B1232="","",(DB1227*(Output!$O$49/Output!$P$49))+(IntermediateCalcs!DB1228*(Output!$M$49/Output!$P$49))+(IntermediateCalcs!DB1229*(Output!$K$49/Output!$P$49))+(DB1230*(Output!$I$49/Output!$P$49))+(IntermediateCalcs!DB1231*(Output!$G$49/Output!$P$49))+(IntermediateCalcs!DB1232*(Output!$E$49/Output!$P$49)))</f>
        <v/>
      </c>
      <c r="DY1233" s="274" t="str">
        <f>IF(DX1233="","",IF(IntermediateCalcs!$AO$9="Yes",IntermediateCalcs!DX1233*$CX1233,IntermediateCalcs!DX1233))</f>
        <v/>
      </c>
      <c r="DZ1233" s="250" t="str">
        <f>IF(DataGoesHere!$B1233="","",($CZ1233-DY1233))</f>
        <v/>
      </c>
      <c r="EA1233" s="250" t="str">
        <f>IF(DataGoesHere!$B1233="","",ABS($CZ1233-DY1233))</f>
        <v/>
      </c>
      <c r="EB1233" s="250" t="str">
        <f>IF(DataGoesHere!$B1233="","",EA1233^2)</f>
        <v/>
      </c>
      <c r="EC1233" s="249" t="str">
        <f>IF(DataGoesHere!$B1233="","",EA1233/$CZ1233)</f>
        <v/>
      </c>
      <c r="ED1233" s="250" t="str">
        <f>IF(DataGoesHere!$B1233="","",SUM(DZ$2:DZ1233)/AVERAGE(EA:EA))</f>
        <v/>
      </c>
    </row>
    <row r="1234" spans="20:134" x14ac:dyDescent="0.2">
      <c r="T1234" s="240"/>
      <c r="U1234" s="86"/>
      <c r="V1234" s="86"/>
      <c r="W1234" s="86"/>
      <c r="X1234" s="86"/>
      <c r="Y1234" s="86"/>
      <c r="Z1234" s="86"/>
      <c r="AA1234" s="86"/>
      <c r="AB1234" s="245" t="str">
        <f>IF(DataGoesHere!$B1234="","",(DataGoesHere!$B1234/SUM(DataGoesHere!$B1226:'DataGoesHere'!$B1237)))</f>
        <v/>
      </c>
      <c r="AC1234" s="86"/>
      <c r="AD1234" s="86"/>
      <c r="AE1234" s="241"/>
      <c r="CV1234" s="310" t="str">
        <f>IF(DataGoesHere!B1234="","",DataGoesHere!A1234)</f>
        <v/>
      </c>
      <c r="CW1234" s="271">
        <f t="shared" ca="1" si="46"/>
        <v>9</v>
      </c>
      <c r="CX1234" s="272">
        <f t="shared" ca="1" si="47"/>
        <v>1.0625330005567626</v>
      </c>
      <c r="CY1234" s="266">
        <f>DataGoesHere!A1234</f>
        <v>1233</v>
      </c>
      <c r="CZ1234" s="19" t="str">
        <f>IF(DataGoesHere!B1234="","",DataGoesHere!B1234)</f>
        <v/>
      </c>
      <c r="DA1234" s="19" t="str">
        <f>IF(DataGoesHere!B1234="","",IF(AH$5="No",DataGoesHere!B1234,DataGoesHere!B1234-(AH$2*(DataGoesHere!A1234-1))))</f>
        <v/>
      </c>
      <c r="DB1234" s="19" t="str">
        <f>IF(DataGoesHere!B1234="","",IF(AO$9="No",DataGoesHere!B1234,DataGoesHere!B1234/CX1234))</f>
        <v/>
      </c>
      <c r="DC1234" s="19" t="str">
        <f>IF(DataGoesHere!B1234="","",IF(AO$9="No",DA1234,DA1234/CX1234))</f>
        <v/>
      </c>
      <c r="DD1234" s="293" t="str">
        <f>IF(CZ1234="",IF(COUNTIF(DD$2:DD1233,"Forecast")&lt;Output!E$43,"Forecast",""),"Actual")</f>
        <v/>
      </c>
      <c r="DF1234" s="19" t="str">
        <f>IF(DataGoesHere!B1233="",IF(DD1234="Forecast",(Output!$E$47*IntermediateCalcs!DH1233)+((1-Output!$E$47)*IntermediateCalcs!DF1233),""),(Output!$E$47*IntermediateCalcs!DB1233)+((1-Output!$E$47)*IntermediateCalcs!DF1233))</f>
        <v/>
      </c>
      <c r="DG1234" s="19" t="str">
        <f>IF(DataGoesHere!B1233="",IF(DD1234="Forecast",(Output!$G$47*(IntermediateCalcs!DF1234-IntermediateCalcs!DF1233))+((1-Output!$G$47)*IntermediateCalcs!DG1233),""),(Output!$G$47*(IntermediateCalcs!DF1234-IntermediateCalcs!DF1233))+((1-Output!$G$47)*IntermediateCalcs!DG1233))</f>
        <v/>
      </c>
      <c r="DH1234" s="19" t="str">
        <f>IF(DataGoesHere!B1233="",IF(DD1234="Forecast",DF1234+DG1234,""),DF1234+DG1234)</f>
        <v/>
      </c>
      <c r="DI1234" s="274" t="str">
        <f>IF(DH1234="","",IF(IntermediateCalcs!$AO$9="Yes",IntermediateCalcs!DH1234*$CX1234,IntermediateCalcs!DH1234))</f>
        <v/>
      </c>
      <c r="DJ1234" s="250" t="str">
        <f>IF(DataGoesHere!$B1234="","",($CZ1234-DI1234))</f>
        <v/>
      </c>
      <c r="DK1234" s="250" t="str">
        <f>IF(DataGoesHere!$B1234="","",ABS($CZ1234-DI1234))</f>
        <v/>
      </c>
      <c r="DL1234" s="250" t="str">
        <f>IF(DataGoesHere!$B1234="","",DK1234^2)</f>
        <v/>
      </c>
      <c r="DM1234" s="249" t="str">
        <f>IF(DataGoesHere!$B1234="","",DK1234/$CZ1234)</f>
        <v/>
      </c>
      <c r="DN1234" s="250" t="str">
        <f>IF(DataGoesHere!$B1234="","",SUM(DJ$2:DJ1234)/AVERAGE(DK:DK))</f>
        <v/>
      </c>
      <c r="DP1234" s="19" t="str">
        <f>IF(DataGoesHere!B1234="",IF($DD1234="Forecast",(Output!E$48*IntermediateCalcs!CY1234)+Output!G$48,""),(Output!E$48*IntermediateCalcs!CY1234)+Output!G$48)</f>
        <v/>
      </c>
      <c r="DQ1234" s="274" t="str">
        <f>IF(DP1234="","",IF(IntermediateCalcs!$AO$9="Yes",IntermediateCalcs!DP1234*$CX1234,IntermediateCalcs!DP1234))</f>
        <v/>
      </c>
      <c r="DR1234" s="250" t="str">
        <f>IF(DataGoesHere!$B1234="","",($CZ1234-DQ1234))</f>
        <v/>
      </c>
      <c r="DS1234" s="250" t="str">
        <f>IF(DataGoesHere!$B1234="","",ABS($CZ1234-DQ1234))</f>
        <v/>
      </c>
      <c r="DT1234" s="250" t="str">
        <f>IF(DataGoesHere!$B1234="","",DS1234^2)</f>
        <v/>
      </c>
      <c r="DU1234" s="249" t="str">
        <f>IF(DataGoesHere!$B1234="","",DS1234/$CZ1234)</f>
        <v/>
      </c>
      <c r="DV1234" s="250" t="str">
        <f>IF(DataGoesHere!$B1234="","",SUM(DR$2:DR1234)/AVERAGE(DS:DS))</f>
        <v/>
      </c>
      <c r="DX1234" s="19" t="str">
        <f>IF(DataGoesHere!$B1233="","",(DB1228*(Output!$O$49/Output!$P$49))+(IntermediateCalcs!DB1229*(Output!$M$49/Output!$P$49))+(IntermediateCalcs!DB1230*(Output!$K$49/Output!$P$49))+(DB1231*(Output!$I$49/Output!$P$49))+(IntermediateCalcs!DB1232*(Output!$G$49/Output!$P$49))+(IntermediateCalcs!DB1233*(Output!$E$49/Output!$P$49)))</f>
        <v/>
      </c>
      <c r="DY1234" s="274" t="str">
        <f>IF(DX1234="","",IF(IntermediateCalcs!$AO$9="Yes",IntermediateCalcs!DX1234*$CX1234,IntermediateCalcs!DX1234))</f>
        <v/>
      </c>
      <c r="DZ1234" s="250" t="str">
        <f>IF(DataGoesHere!$B1234="","",($CZ1234-DY1234))</f>
        <v/>
      </c>
      <c r="EA1234" s="250" t="str">
        <f>IF(DataGoesHere!$B1234="","",ABS($CZ1234-DY1234))</f>
        <v/>
      </c>
      <c r="EB1234" s="250" t="str">
        <f>IF(DataGoesHere!$B1234="","",EA1234^2)</f>
        <v/>
      </c>
      <c r="EC1234" s="249" t="str">
        <f>IF(DataGoesHere!$B1234="","",EA1234/$CZ1234)</f>
        <v/>
      </c>
      <c r="ED1234" s="250" t="str">
        <f>IF(DataGoesHere!$B1234="","",SUM(DZ$2:DZ1234)/AVERAGE(EA:EA))</f>
        <v/>
      </c>
    </row>
    <row r="1235" spans="20:134" x14ac:dyDescent="0.2">
      <c r="T1235" s="240"/>
      <c r="U1235" s="86"/>
      <c r="V1235" s="86"/>
      <c r="W1235" s="86"/>
      <c r="X1235" s="86"/>
      <c r="Y1235" s="86"/>
      <c r="Z1235" s="86"/>
      <c r="AA1235" s="86"/>
      <c r="AB1235" s="86"/>
      <c r="AC1235" s="245" t="str">
        <f>IF(DataGoesHere!$B1235="","",(DataGoesHere!$B1235/SUM(DataGoesHere!$B1226:'DataGoesHere'!$B1237)))</f>
        <v/>
      </c>
      <c r="AD1235" s="86"/>
      <c r="AE1235" s="241"/>
      <c r="CV1235" s="310" t="str">
        <f>IF(DataGoesHere!B1235="","",DataGoesHere!A1235)</f>
        <v/>
      </c>
      <c r="CW1235" s="271">
        <f t="shared" ca="1" si="46"/>
        <v>10</v>
      </c>
      <c r="CX1235" s="272">
        <f t="shared" ca="1" si="47"/>
        <v>0.92557634012077306</v>
      </c>
      <c r="CY1235" s="266">
        <f>DataGoesHere!A1235</f>
        <v>1234</v>
      </c>
      <c r="CZ1235" s="19" t="str">
        <f>IF(DataGoesHere!B1235="","",DataGoesHere!B1235)</f>
        <v/>
      </c>
      <c r="DA1235" s="19" t="str">
        <f>IF(DataGoesHere!B1235="","",IF(AH$5="No",DataGoesHere!B1235,DataGoesHere!B1235-(AH$2*(DataGoesHere!A1235-1))))</f>
        <v/>
      </c>
      <c r="DB1235" s="19" t="str">
        <f>IF(DataGoesHere!B1235="","",IF(AO$9="No",DataGoesHere!B1235,DataGoesHere!B1235/CX1235))</f>
        <v/>
      </c>
      <c r="DC1235" s="19" t="str">
        <f>IF(DataGoesHere!B1235="","",IF(AO$9="No",DA1235,DA1235/CX1235))</f>
        <v/>
      </c>
      <c r="DD1235" s="293" t="str">
        <f>IF(CZ1235="",IF(COUNTIF(DD$2:DD1234,"Forecast")&lt;Output!E$43,"Forecast",""),"Actual")</f>
        <v/>
      </c>
      <c r="DF1235" s="19" t="str">
        <f>IF(DataGoesHere!B1234="",IF(DD1235="Forecast",(Output!$E$47*IntermediateCalcs!DH1234)+((1-Output!$E$47)*IntermediateCalcs!DF1234),""),(Output!$E$47*IntermediateCalcs!DB1234)+((1-Output!$E$47)*IntermediateCalcs!DF1234))</f>
        <v/>
      </c>
      <c r="DG1235" s="19" t="str">
        <f>IF(DataGoesHere!B1234="",IF(DD1235="Forecast",(Output!$G$47*(IntermediateCalcs!DF1235-IntermediateCalcs!DF1234))+((1-Output!$G$47)*IntermediateCalcs!DG1234),""),(Output!$G$47*(IntermediateCalcs!DF1235-IntermediateCalcs!DF1234))+((1-Output!$G$47)*IntermediateCalcs!DG1234))</f>
        <v/>
      </c>
      <c r="DH1235" s="19" t="str">
        <f>IF(DataGoesHere!B1234="",IF(DD1235="Forecast",DF1235+DG1235,""),DF1235+DG1235)</f>
        <v/>
      </c>
      <c r="DI1235" s="274" t="str">
        <f>IF(DH1235="","",IF(IntermediateCalcs!$AO$9="Yes",IntermediateCalcs!DH1235*$CX1235,IntermediateCalcs!DH1235))</f>
        <v/>
      </c>
      <c r="DJ1235" s="250" t="str">
        <f>IF(DataGoesHere!$B1235="","",($CZ1235-DI1235))</f>
        <v/>
      </c>
      <c r="DK1235" s="250" t="str">
        <f>IF(DataGoesHere!$B1235="","",ABS($CZ1235-DI1235))</f>
        <v/>
      </c>
      <c r="DL1235" s="250" t="str">
        <f>IF(DataGoesHere!$B1235="","",DK1235^2)</f>
        <v/>
      </c>
      <c r="DM1235" s="249" t="str">
        <f>IF(DataGoesHere!$B1235="","",DK1235/$CZ1235)</f>
        <v/>
      </c>
      <c r="DN1235" s="250" t="str">
        <f>IF(DataGoesHere!$B1235="","",SUM(DJ$2:DJ1235)/AVERAGE(DK:DK))</f>
        <v/>
      </c>
      <c r="DP1235" s="19" t="str">
        <f>IF(DataGoesHere!B1235="",IF($DD1235="Forecast",(Output!E$48*IntermediateCalcs!CY1235)+Output!G$48,""),(Output!E$48*IntermediateCalcs!CY1235)+Output!G$48)</f>
        <v/>
      </c>
      <c r="DQ1235" s="274" t="str">
        <f>IF(DP1235="","",IF(IntermediateCalcs!$AO$9="Yes",IntermediateCalcs!DP1235*$CX1235,IntermediateCalcs!DP1235))</f>
        <v/>
      </c>
      <c r="DR1235" s="250" t="str">
        <f>IF(DataGoesHere!$B1235="","",($CZ1235-DQ1235))</f>
        <v/>
      </c>
      <c r="DS1235" s="250" t="str">
        <f>IF(DataGoesHere!$B1235="","",ABS($CZ1235-DQ1235))</f>
        <v/>
      </c>
      <c r="DT1235" s="250" t="str">
        <f>IF(DataGoesHere!$B1235="","",DS1235^2)</f>
        <v/>
      </c>
      <c r="DU1235" s="249" t="str">
        <f>IF(DataGoesHere!$B1235="","",DS1235/$CZ1235)</f>
        <v/>
      </c>
      <c r="DV1235" s="250" t="str">
        <f>IF(DataGoesHere!$B1235="","",SUM(DR$2:DR1235)/AVERAGE(DS:DS))</f>
        <v/>
      </c>
      <c r="DX1235" s="19" t="str">
        <f>IF(DataGoesHere!$B1234="","",(DB1229*(Output!$O$49/Output!$P$49))+(IntermediateCalcs!DB1230*(Output!$M$49/Output!$P$49))+(IntermediateCalcs!DB1231*(Output!$K$49/Output!$P$49))+(DB1232*(Output!$I$49/Output!$P$49))+(IntermediateCalcs!DB1233*(Output!$G$49/Output!$P$49))+(IntermediateCalcs!DB1234*(Output!$E$49/Output!$P$49)))</f>
        <v/>
      </c>
      <c r="DY1235" s="274" t="str">
        <f>IF(DX1235="","",IF(IntermediateCalcs!$AO$9="Yes",IntermediateCalcs!DX1235*$CX1235,IntermediateCalcs!DX1235))</f>
        <v/>
      </c>
      <c r="DZ1235" s="250" t="str">
        <f>IF(DataGoesHere!$B1235="","",($CZ1235-DY1235))</f>
        <v/>
      </c>
      <c r="EA1235" s="250" t="str">
        <f>IF(DataGoesHere!$B1235="","",ABS($CZ1235-DY1235))</f>
        <v/>
      </c>
      <c r="EB1235" s="250" t="str">
        <f>IF(DataGoesHere!$B1235="","",EA1235^2)</f>
        <v/>
      </c>
      <c r="EC1235" s="249" t="str">
        <f>IF(DataGoesHere!$B1235="","",EA1235/$CZ1235)</f>
        <v/>
      </c>
      <c r="ED1235" s="250" t="str">
        <f>IF(DataGoesHere!$B1235="","",SUM(DZ$2:DZ1235)/AVERAGE(EA:EA))</f>
        <v/>
      </c>
    </row>
    <row r="1236" spans="20:134" x14ac:dyDescent="0.2">
      <c r="T1236" s="240"/>
      <c r="U1236" s="86"/>
      <c r="V1236" s="86"/>
      <c r="W1236" s="86"/>
      <c r="X1236" s="86"/>
      <c r="Y1236" s="86"/>
      <c r="Z1236" s="86"/>
      <c r="AA1236" s="86"/>
      <c r="AB1236" s="86"/>
      <c r="AC1236" s="86"/>
      <c r="AD1236" s="245" t="str">
        <f>IF(DataGoesHere!$B1236="","",(DataGoesHere!$B1236/SUM(DataGoesHere!$B1226:'DataGoesHere'!$B1237)))</f>
        <v/>
      </c>
      <c r="AE1236" s="241"/>
      <c r="CV1236" s="310" t="str">
        <f>IF(DataGoesHere!B1236="","",DataGoesHere!A1236)</f>
        <v/>
      </c>
      <c r="CW1236" s="271">
        <f t="shared" ca="1" si="46"/>
        <v>11</v>
      </c>
      <c r="CX1236" s="272">
        <f t="shared" ca="1" si="47"/>
        <v>0.97463169608807265</v>
      </c>
      <c r="CY1236" s="266">
        <f>DataGoesHere!A1236</f>
        <v>1235</v>
      </c>
      <c r="CZ1236" s="19" t="str">
        <f>IF(DataGoesHere!B1236="","",DataGoesHere!B1236)</f>
        <v/>
      </c>
      <c r="DA1236" s="19" t="str">
        <f>IF(DataGoesHere!B1236="","",IF(AH$5="No",DataGoesHere!B1236,DataGoesHere!B1236-(AH$2*(DataGoesHere!A1236-1))))</f>
        <v/>
      </c>
      <c r="DB1236" s="19" t="str">
        <f>IF(DataGoesHere!B1236="","",IF(AO$9="No",DataGoesHere!B1236,DataGoesHere!B1236/CX1236))</f>
        <v/>
      </c>
      <c r="DC1236" s="19" t="str">
        <f>IF(DataGoesHere!B1236="","",IF(AO$9="No",DA1236,DA1236/CX1236))</f>
        <v/>
      </c>
      <c r="DD1236" s="293" t="str">
        <f>IF(CZ1236="",IF(COUNTIF(DD$2:DD1235,"Forecast")&lt;Output!E$43,"Forecast",""),"Actual")</f>
        <v/>
      </c>
      <c r="DF1236" s="19" t="str">
        <f>IF(DataGoesHere!B1235="",IF(DD1236="Forecast",(Output!$E$47*IntermediateCalcs!DH1235)+((1-Output!$E$47)*IntermediateCalcs!DF1235),""),(Output!$E$47*IntermediateCalcs!DB1235)+((1-Output!$E$47)*IntermediateCalcs!DF1235))</f>
        <v/>
      </c>
      <c r="DG1236" s="19" t="str">
        <f>IF(DataGoesHere!B1235="",IF(DD1236="Forecast",(Output!$G$47*(IntermediateCalcs!DF1236-IntermediateCalcs!DF1235))+((1-Output!$G$47)*IntermediateCalcs!DG1235),""),(Output!$G$47*(IntermediateCalcs!DF1236-IntermediateCalcs!DF1235))+((1-Output!$G$47)*IntermediateCalcs!DG1235))</f>
        <v/>
      </c>
      <c r="DH1236" s="19" t="str">
        <f>IF(DataGoesHere!B1235="",IF(DD1236="Forecast",DF1236+DG1236,""),DF1236+DG1236)</f>
        <v/>
      </c>
      <c r="DI1236" s="274" t="str">
        <f>IF(DH1236="","",IF(IntermediateCalcs!$AO$9="Yes",IntermediateCalcs!DH1236*$CX1236,IntermediateCalcs!DH1236))</f>
        <v/>
      </c>
      <c r="DJ1236" s="250" t="str">
        <f>IF(DataGoesHere!$B1236="","",($CZ1236-DI1236))</f>
        <v/>
      </c>
      <c r="DK1236" s="250" t="str">
        <f>IF(DataGoesHere!$B1236="","",ABS($CZ1236-DI1236))</f>
        <v/>
      </c>
      <c r="DL1236" s="250" t="str">
        <f>IF(DataGoesHere!$B1236="","",DK1236^2)</f>
        <v/>
      </c>
      <c r="DM1236" s="249" t="str">
        <f>IF(DataGoesHere!$B1236="","",DK1236/$CZ1236)</f>
        <v/>
      </c>
      <c r="DN1236" s="250" t="str">
        <f>IF(DataGoesHere!$B1236="","",SUM(DJ$2:DJ1236)/AVERAGE(DK:DK))</f>
        <v/>
      </c>
      <c r="DP1236" s="19" t="str">
        <f>IF(DataGoesHere!B1236="",IF($DD1236="Forecast",(Output!E$48*IntermediateCalcs!CY1236)+Output!G$48,""),(Output!E$48*IntermediateCalcs!CY1236)+Output!G$48)</f>
        <v/>
      </c>
      <c r="DQ1236" s="274" t="str">
        <f>IF(DP1236="","",IF(IntermediateCalcs!$AO$9="Yes",IntermediateCalcs!DP1236*$CX1236,IntermediateCalcs!DP1236))</f>
        <v/>
      </c>
      <c r="DR1236" s="250" t="str">
        <f>IF(DataGoesHere!$B1236="","",($CZ1236-DQ1236))</f>
        <v/>
      </c>
      <c r="DS1236" s="250" t="str">
        <f>IF(DataGoesHere!$B1236="","",ABS($CZ1236-DQ1236))</f>
        <v/>
      </c>
      <c r="DT1236" s="250" t="str">
        <f>IF(DataGoesHere!$B1236="","",DS1236^2)</f>
        <v/>
      </c>
      <c r="DU1236" s="249" t="str">
        <f>IF(DataGoesHere!$B1236="","",DS1236/$CZ1236)</f>
        <v/>
      </c>
      <c r="DV1236" s="250" t="str">
        <f>IF(DataGoesHere!$B1236="","",SUM(DR$2:DR1236)/AVERAGE(DS:DS))</f>
        <v/>
      </c>
      <c r="DX1236" s="19" t="str">
        <f>IF(DataGoesHere!$B1235="","",(DB1230*(Output!$O$49/Output!$P$49))+(IntermediateCalcs!DB1231*(Output!$M$49/Output!$P$49))+(IntermediateCalcs!DB1232*(Output!$K$49/Output!$P$49))+(DB1233*(Output!$I$49/Output!$P$49))+(IntermediateCalcs!DB1234*(Output!$G$49/Output!$P$49))+(IntermediateCalcs!DB1235*(Output!$E$49/Output!$P$49)))</f>
        <v/>
      </c>
      <c r="DY1236" s="274" t="str">
        <f>IF(DX1236="","",IF(IntermediateCalcs!$AO$9="Yes",IntermediateCalcs!DX1236*$CX1236,IntermediateCalcs!DX1236))</f>
        <v/>
      </c>
      <c r="DZ1236" s="250" t="str">
        <f>IF(DataGoesHere!$B1236="","",($CZ1236-DY1236))</f>
        <v/>
      </c>
      <c r="EA1236" s="250" t="str">
        <f>IF(DataGoesHere!$B1236="","",ABS($CZ1236-DY1236))</f>
        <v/>
      </c>
      <c r="EB1236" s="250" t="str">
        <f>IF(DataGoesHere!$B1236="","",EA1236^2)</f>
        <v/>
      </c>
      <c r="EC1236" s="249" t="str">
        <f>IF(DataGoesHere!$B1236="","",EA1236/$CZ1236)</f>
        <v/>
      </c>
      <c r="ED1236" s="250" t="str">
        <f>IF(DataGoesHere!$B1236="","",SUM(DZ$2:DZ1236)/AVERAGE(EA:EA))</f>
        <v/>
      </c>
    </row>
    <row r="1237" spans="20:134" x14ac:dyDescent="0.2">
      <c r="T1237" s="242"/>
      <c r="U1237" s="243"/>
      <c r="V1237" s="243"/>
      <c r="W1237" s="243"/>
      <c r="X1237" s="243"/>
      <c r="Y1237" s="243"/>
      <c r="Z1237" s="243"/>
      <c r="AA1237" s="243"/>
      <c r="AB1237" s="243"/>
      <c r="AC1237" s="243"/>
      <c r="AD1237" s="243"/>
      <c r="AE1237" s="246" t="str">
        <f>IF(DataGoesHere!$B1237="","",(DataGoesHere!$B1237/SUM(DataGoesHere!$B1226:'DataGoesHere'!$B1237)))</f>
        <v/>
      </c>
      <c r="CV1237" s="310" t="str">
        <f>IF(DataGoesHere!B1237="","",DataGoesHere!A1237)</f>
        <v/>
      </c>
      <c r="CW1237" s="271">
        <f t="shared" ca="1" si="46"/>
        <v>12</v>
      </c>
      <c r="CX1237" s="272">
        <f t="shared" ca="1" si="47"/>
        <v>1.0054005237672714</v>
      </c>
      <c r="CY1237" s="266">
        <f>DataGoesHere!A1237</f>
        <v>1236</v>
      </c>
      <c r="CZ1237" s="19" t="str">
        <f>IF(DataGoesHere!B1237="","",DataGoesHere!B1237)</f>
        <v/>
      </c>
      <c r="DA1237" s="19" t="str">
        <f>IF(DataGoesHere!B1237="","",IF(AH$5="No",DataGoesHere!B1237,DataGoesHere!B1237-(AH$2*(DataGoesHere!A1237-1))))</f>
        <v/>
      </c>
      <c r="DB1237" s="19" t="str">
        <f>IF(DataGoesHere!B1237="","",IF(AO$9="No",DataGoesHere!B1237,DataGoesHere!B1237/CX1237))</f>
        <v/>
      </c>
      <c r="DC1237" s="19" t="str">
        <f>IF(DataGoesHere!B1237="","",IF(AO$9="No",DA1237,DA1237/CX1237))</f>
        <v/>
      </c>
      <c r="DD1237" s="293" t="str">
        <f>IF(CZ1237="",IF(COUNTIF(DD$2:DD1236,"Forecast")&lt;Output!E$43,"Forecast",""),"Actual")</f>
        <v/>
      </c>
      <c r="DF1237" s="19" t="str">
        <f>IF(DataGoesHere!B1236="",IF(DD1237="Forecast",(Output!$E$47*IntermediateCalcs!DH1236)+((1-Output!$E$47)*IntermediateCalcs!DF1236),""),(Output!$E$47*IntermediateCalcs!DB1236)+((1-Output!$E$47)*IntermediateCalcs!DF1236))</f>
        <v/>
      </c>
      <c r="DG1237" s="19" t="str">
        <f>IF(DataGoesHere!B1236="",IF(DD1237="Forecast",(Output!$G$47*(IntermediateCalcs!DF1237-IntermediateCalcs!DF1236))+((1-Output!$G$47)*IntermediateCalcs!DG1236),""),(Output!$G$47*(IntermediateCalcs!DF1237-IntermediateCalcs!DF1236))+((1-Output!$G$47)*IntermediateCalcs!DG1236))</f>
        <v/>
      </c>
      <c r="DH1237" s="19" t="str">
        <f>IF(DataGoesHere!B1236="",IF(DD1237="Forecast",DF1237+DG1237,""),DF1237+DG1237)</f>
        <v/>
      </c>
      <c r="DI1237" s="274" t="str">
        <f>IF(DH1237="","",IF(IntermediateCalcs!$AO$9="Yes",IntermediateCalcs!DH1237*$CX1237,IntermediateCalcs!DH1237))</f>
        <v/>
      </c>
      <c r="DJ1237" s="250" t="str">
        <f>IF(DataGoesHere!$B1237="","",($CZ1237-DI1237))</f>
        <v/>
      </c>
      <c r="DK1237" s="250" t="str">
        <f>IF(DataGoesHere!$B1237="","",ABS($CZ1237-DI1237))</f>
        <v/>
      </c>
      <c r="DL1237" s="250" t="str">
        <f>IF(DataGoesHere!$B1237="","",DK1237^2)</f>
        <v/>
      </c>
      <c r="DM1237" s="249" t="str">
        <f>IF(DataGoesHere!$B1237="","",DK1237/$CZ1237)</f>
        <v/>
      </c>
      <c r="DN1237" s="250" t="str">
        <f>IF(DataGoesHere!$B1237="","",SUM(DJ$2:DJ1237)/AVERAGE(DK:DK))</f>
        <v/>
      </c>
      <c r="DP1237" s="19" t="str">
        <f>IF(DataGoesHere!B1237="",IF($DD1237="Forecast",(Output!E$48*IntermediateCalcs!CY1237)+Output!G$48,""),(Output!E$48*IntermediateCalcs!CY1237)+Output!G$48)</f>
        <v/>
      </c>
      <c r="DQ1237" s="274" t="str">
        <f>IF(DP1237="","",IF(IntermediateCalcs!$AO$9="Yes",IntermediateCalcs!DP1237*$CX1237,IntermediateCalcs!DP1237))</f>
        <v/>
      </c>
      <c r="DR1237" s="250" t="str">
        <f>IF(DataGoesHere!$B1237="","",($CZ1237-DQ1237))</f>
        <v/>
      </c>
      <c r="DS1237" s="250" t="str">
        <f>IF(DataGoesHere!$B1237="","",ABS($CZ1237-DQ1237))</f>
        <v/>
      </c>
      <c r="DT1237" s="250" t="str">
        <f>IF(DataGoesHere!$B1237="","",DS1237^2)</f>
        <v/>
      </c>
      <c r="DU1237" s="249" t="str">
        <f>IF(DataGoesHere!$B1237="","",DS1237/$CZ1237)</f>
        <v/>
      </c>
      <c r="DV1237" s="250" t="str">
        <f>IF(DataGoesHere!$B1237="","",SUM(DR$2:DR1237)/AVERAGE(DS:DS))</f>
        <v/>
      </c>
      <c r="DX1237" s="19" t="str">
        <f>IF(DataGoesHere!$B1236="","",(DB1231*(Output!$O$49/Output!$P$49))+(IntermediateCalcs!DB1232*(Output!$M$49/Output!$P$49))+(IntermediateCalcs!DB1233*(Output!$K$49/Output!$P$49))+(DB1234*(Output!$I$49/Output!$P$49))+(IntermediateCalcs!DB1235*(Output!$G$49/Output!$P$49))+(IntermediateCalcs!DB1236*(Output!$E$49/Output!$P$49)))</f>
        <v/>
      </c>
      <c r="DY1237" s="274" t="str">
        <f>IF(DX1237="","",IF(IntermediateCalcs!$AO$9="Yes",IntermediateCalcs!DX1237*$CX1237,IntermediateCalcs!DX1237))</f>
        <v/>
      </c>
      <c r="DZ1237" s="250" t="str">
        <f>IF(DataGoesHere!$B1237="","",($CZ1237-DY1237))</f>
        <v/>
      </c>
      <c r="EA1237" s="250" t="str">
        <f>IF(DataGoesHere!$B1237="","",ABS($CZ1237-DY1237))</f>
        <v/>
      </c>
      <c r="EB1237" s="250" t="str">
        <f>IF(DataGoesHere!$B1237="","",EA1237^2)</f>
        <v/>
      </c>
      <c r="EC1237" s="249" t="str">
        <f>IF(DataGoesHere!$B1237="","",EA1237/$CZ1237)</f>
        <v/>
      </c>
      <c r="ED1237" s="250" t="str">
        <f>IF(DataGoesHere!$B1237="","",SUM(DZ$2:DZ1237)/AVERAGE(EA:EA))</f>
        <v/>
      </c>
    </row>
    <row r="1238" spans="20:134" x14ac:dyDescent="0.2">
      <c r="T1238" s="244" t="str">
        <f>IF(DataGoesHere!$B1238="","",(DataGoesHere!$B1238/SUM(DataGoesHere!$B1238:'DataGoesHere'!$B1249)))</f>
        <v/>
      </c>
      <c r="U1238" s="238"/>
      <c r="V1238" s="238"/>
      <c r="W1238" s="238"/>
      <c r="X1238" s="238"/>
      <c r="Y1238" s="238"/>
      <c r="Z1238" s="238"/>
      <c r="AA1238" s="238"/>
      <c r="AB1238" s="238"/>
      <c r="AC1238" s="238"/>
      <c r="AD1238" s="238"/>
      <c r="AE1238" s="239"/>
      <c r="CV1238" s="310" t="str">
        <f>IF(DataGoesHere!B1238="","",DataGoesHere!A1238)</f>
        <v/>
      </c>
      <c r="CW1238" s="271">
        <f t="shared" ca="1" si="46"/>
        <v>1</v>
      </c>
      <c r="CX1238" s="272">
        <f t="shared" ca="1" si="47"/>
        <v>1.3236179355303281</v>
      </c>
      <c r="CY1238" s="266">
        <f>DataGoesHere!A1238</f>
        <v>1237</v>
      </c>
      <c r="CZ1238" s="19" t="str">
        <f>IF(DataGoesHere!B1238="","",DataGoesHere!B1238)</f>
        <v/>
      </c>
      <c r="DA1238" s="19" t="str">
        <f>IF(DataGoesHere!B1238="","",IF(AH$5="No",DataGoesHere!B1238,DataGoesHere!B1238-(AH$2*(DataGoesHere!A1238-1))))</f>
        <v/>
      </c>
      <c r="DB1238" s="19" t="str">
        <f>IF(DataGoesHere!B1238="","",IF(AO$9="No",DataGoesHere!B1238,DataGoesHere!B1238/CX1238))</f>
        <v/>
      </c>
      <c r="DC1238" s="19" t="str">
        <f>IF(DataGoesHere!B1238="","",IF(AO$9="No",DA1238,DA1238/CX1238))</f>
        <v/>
      </c>
      <c r="DD1238" s="293" t="str">
        <f>IF(CZ1238="",IF(COUNTIF(DD$2:DD1237,"Forecast")&lt;Output!E$43,"Forecast",""),"Actual")</f>
        <v/>
      </c>
      <c r="DF1238" s="19" t="str">
        <f>IF(DataGoesHere!B1237="",IF(DD1238="Forecast",(Output!$E$47*IntermediateCalcs!DH1237)+((1-Output!$E$47)*IntermediateCalcs!DF1237),""),(Output!$E$47*IntermediateCalcs!DB1237)+((1-Output!$E$47)*IntermediateCalcs!DF1237))</f>
        <v/>
      </c>
      <c r="DG1238" s="19" t="str">
        <f>IF(DataGoesHere!B1237="",IF(DD1238="Forecast",(Output!$G$47*(IntermediateCalcs!DF1238-IntermediateCalcs!DF1237))+((1-Output!$G$47)*IntermediateCalcs!DG1237),""),(Output!$G$47*(IntermediateCalcs!DF1238-IntermediateCalcs!DF1237))+((1-Output!$G$47)*IntermediateCalcs!DG1237))</f>
        <v/>
      </c>
      <c r="DH1238" s="19" t="str">
        <f>IF(DataGoesHere!B1237="",IF(DD1238="Forecast",DF1238+DG1238,""),DF1238+DG1238)</f>
        <v/>
      </c>
      <c r="DI1238" s="274" t="str">
        <f>IF(DH1238="","",IF(IntermediateCalcs!$AO$9="Yes",IntermediateCalcs!DH1238*$CX1238,IntermediateCalcs!DH1238))</f>
        <v/>
      </c>
      <c r="DJ1238" s="250" t="str">
        <f>IF(DataGoesHere!$B1238="","",($CZ1238-DI1238))</f>
        <v/>
      </c>
      <c r="DK1238" s="250" t="str">
        <f>IF(DataGoesHere!$B1238="","",ABS($CZ1238-DI1238))</f>
        <v/>
      </c>
      <c r="DL1238" s="250" t="str">
        <f>IF(DataGoesHere!$B1238="","",DK1238^2)</f>
        <v/>
      </c>
      <c r="DM1238" s="249" t="str">
        <f>IF(DataGoesHere!$B1238="","",DK1238/$CZ1238)</f>
        <v/>
      </c>
      <c r="DN1238" s="250" t="str">
        <f>IF(DataGoesHere!$B1238="","",SUM(DJ$2:DJ1238)/AVERAGE(DK:DK))</f>
        <v/>
      </c>
      <c r="DP1238" s="19" t="str">
        <f>IF(DataGoesHere!B1238="",IF($DD1238="Forecast",(Output!E$48*IntermediateCalcs!CY1238)+Output!G$48,""),(Output!E$48*IntermediateCalcs!CY1238)+Output!G$48)</f>
        <v/>
      </c>
      <c r="DQ1238" s="274" t="str">
        <f>IF(DP1238="","",IF(IntermediateCalcs!$AO$9="Yes",IntermediateCalcs!DP1238*$CX1238,IntermediateCalcs!DP1238))</f>
        <v/>
      </c>
      <c r="DR1238" s="250" t="str">
        <f>IF(DataGoesHere!$B1238="","",($CZ1238-DQ1238))</f>
        <v/>
      </c>
      <c r="DS1238" s="250" t="str">
        <f>IF(DataGoesHere!$B1238="","",ABS($CZ1238-DQ1238))</f>
        <v/>
      </c>
      <c r="DT1238" s="250" t="str">
        <f>IF(DataGoesHere!$B1238="","",DS1238^2)</f>
        <v/>
      </c>
      <c r="DU1238" s="249" t="str">
        <f>IF(DataGoesHere!$B1238="","",DS1238/$CZ1238)</f>
        <v/>
      </c>
      <c r="DV1238" s="250" t="str">
        <f>IF(DataGoesHere!$B1238="","",SUM(DR$2:DR1238)/AVERAGE(DS:DS))</f>
        <v/>
      </c>
      <c r="DX1238" s="19" t="str">
        <f>IF(DataGoesHere!$B1237="","",(DB1232*(Output!$O$49/Output!$P$49))+(IntermediateCalcs!DB1233*(Output!$M$49/Output!$P$49))+(IntermediateCalcs!DB1234*(Output!$K$49/Output!$P$49))+(DB1235*(Output!$I$49/Output!$P$49))+(IntermediateCalcs!DB1236*(Output!$G$49/Output!$P$49))+(IntermediateCalcs!DB1237*(Output!$E$49/Output!$P$49)))</f>
        <v/>
      </c>
      <c r="DY1238" s="274" t="str">
        <f>IF(DX1238="","",IF(IntermediateCalcs!$AO$9="Yes",IntermediateCalcs!DX1238*$CX1238,IntermediateCalcs!DX1238))</f>
        <v/>
      </c>
      <c r="DZ1238" s="250" t="str">
        <f>IF(DataGoesHere!$B1238="","",($CZ1238-DY1238))</f>
        <v/>
      </c>
      <c r="EA1238" s="250" t="str">
        <f>IF(DataGoesHere!$B1238="","",ABS($CZ1238-DY1238))</f>
        <v/>
      </c>
      <c r="EB1238" s="250" t="str">
        <f>IF(DataGoesHere!$B1238="","",EA1238^2)</f>
        <v/>
      </c>
      <c r="EC1238" s="249" t="str">
        <f>IF(DataGoesHere!$B1238="","",EA1238/$CZ1238)</f>
        <v/>
      </c>
      <c r="ED1238" s="250" t="str">
        <f>IF(DataGoesHere!$B1238="","",SUM(DZ$2:DZ1238)/AVERAGE(EA:EA))</f>
        <v/>
      </c>
    </row>
    <row r="1239" spans="20:134" x14ac:dyDescent="0.2">
      <c r="T1239" s="240"/>
      <c r="U1239" s="245" t="str">
        <f>IF(DataGoesHere!$B1239="","",(DataGoesHere!$B1239/SUM(DataGoesHere!$B1239:'DataGoesHere'!$B1249)))</f>
        <v/>
      </c>
      <c r="V1239" s="86"/>
      <c r="W1239" s="86"/>
      <c r="X1239" s="86"/>
      <c r="Y1239" s="86"/>
      <c r="Z1239" s="86"/>
      <c r="AA1239" s="86"/>
      <c r="AB1239" s="86"/>
      <c r="AC1239" s="86"/>
      <c r="AD1239" s="86"/>
      <c r="AE1239" s="241"/>
      <c r="CV1239" s="310" t="str">
        <f>IF(DataGoesHere!B1239="","",DataGoesHere!A1239)</f>
        <v/>
      </c>
      <c r="CW1239" s="271">
        <f t="shared" ca="1" si="46"/>
        <v>2</v>
      </c>
      <c r="CX1239" s="272">
        <f t="shared" ca="1" si="47"/>
        <v>0.80574490527728204</v>
      </c>
      <c r="CY1239" s="266">
        <f>DataGoesHere!A1239</f>
        <v>1238</v>
      </c>
      <c r="CZ1239" s="19" t="str">
        <f>IF(DataGoesHere!B1239="","",DataGoesHere!B1239)</f>
        <v/>
      </c>
      <c r="DA1239" s="19" t="str">
        <f>IF(DataGoesHere!B1239="","",IF(AH$5="No",DataGoesHere!B1239,DataGoesHere!B1239-(AH$2*(DataGoesHere!A1239-1))))</f>
        <v/>
      </c>
      <c r="DB1239" s="19" t="str">
        <f>IF(DataGoesHere!B1239="","",IF(AO$9="No",DataGoesHere!B1239,DataGoesHere!B1239/CX1239))</f>
        <v/>
      </c>
      <c r="DC1239" s="19" t="str">
        <f>IF(DataGoesHere!B1239="","",IF(AO$9="No",DA1239,DA1239/CX1239))</f>
        <v/>
      </c>
      <c r="DD1239" s="293" t="str">
        <f>IF(CZ1239="",IF(COUNTIF(DD$2:DD1238,"Forecast")&lt;Output!E$43,"Forecast",""),"Actual")</f>
        <v/>
      </c>
      <c r="DF1239" s="19" t="str">
        <f>IF(DataGoesHere!B1238="",IF(DD1239="Forecast",(Output!$E$47*IntermediateCalcs!DH1238)+((1-Output!$E$47)*IntermediateCalcs!DF1238),""),(Output!$E$47*IntermediateCalcs!DB1238)+((1-Output!$E$47)*IntermediateCalcs!DF1238))</f>
        <v/>
      </c>
      <c r="DG1239" s="19" t="str">
        <f>IF(DataGoesHere!B1238="",IF(DD1239="Forecast",(Output!$G$47*(IntermediateCalcs!DF1239-IntermediateCalcs!DF1238))+((1-Output!$G$47)*IntermediateCalcs!DG1238),""),(Output!$G$47*(IntermediateCalcs!DF1239-IntermediateCalcs!DF1238))+((1-Output!$G$47)*IntermediateCalcs!DG1238))</f>
        <v/>
      </c>
      <c r="DH1239" s="19" t="str">
        <f>IF(DataGoesHere!B1238="",IF(DD1239="Forecast",DF1239+DG1239,""),DF1239+DG1239)</f>
        <v/>
      </c>
      <c r="DI1239" s="274" t="str">
        <f>IF(DH1239="","",IF(IntermediateCalcs!$AO$9="Yes",IntermediateCalcs!DH1239*$CX1239,IntermediateCalcs!DH1239))</f>
        <v/>
      </c>
      <c r="DJ1239" s="250" t="str">
        <f>IF(DataGoesHere!$B1239="","",($CZ1239-DI1239))</f>
        <v/>
      </c>
      <c r="DK1239" s="250" t="str">
        <f>IF(DataGoesHere!$B1239="","",ABS($CZ1239-DI1239))</f>
        <v/>
      </c>
      <c r="DL1239" s="250" t="str">
        <f>IF(DataGoesHere!$B1239="","",DK1239^2)</f>
        <v/>
      </c>
      <c r="DM1239" s="249" t="str">
        <f>IF(DataGoesHere!$B1239="","",DK1239/$CZ1239)</f>
        <v/>
      </c>
      <c r="DN1239" s="250" t="str">
        <f>IF(DataGoesHere!$B1239="","",SUM(DJ$2:DJ1239)/AVERAGE(DK:DK))</f>
        <v/>
      </c>
      <c r="DP1239" s="19" t="str">
        <f>IF(DataGoesHere!B1239="",IF($DD1239="Forecast",(Output!E$48*IntermediateCalcs!CY1239)+Output!G$48,""),(Output!E$48*IntermediateCalcs!CY1239)+Output!G$48)</f>
        <v/>
      </c>
      <c r="DQ1239" s="274" t="str">
        <f>IF(DP1239="","",IF(IntermediateCalcs!$AO$9="Yes",IntermediateCalcs!DP1239*$CX1239,IntermediateCalcs!DP1239))</f>
        <v/>
      </c>
      <c r="DR1239" s="250" t="str">
        <f>IF(DataGoesHere!$B1239="","",($CZ1239-DQ1239))</f>
        <v/>
      </c>
      <c r="DS1239" s="250" t="str">
        <f>IF(DataGoesHere!$B1239="","",ABS($CZ1239-DQ1239))</f>
        <v/>
      </c>
      <c r="DT1239" s="250" t="str">
        <f>IF(DataGoesHere!$B1239="","",DS1239^2)</f>
        <v/>
      </c>
      <c r="DU1239" s="249" t="str">
        <f>IF(DataGoesHere!$B1239="","",DS1239/$CZ1239)</f>
        <v/>
      </c>
      <c r="DV1239" s="250" t="str">
        <f>IF(DataGoesHere!$B1239="","",SUM(DR$2:DR1239)/AVERAGE(DS:DS))</f>
        <v/>
      </c>
      <c r="DX1239" s="19" t="str">
        <f>IF(DataGoesHere!$B1238="","",(DB1233*(Output!$O$49/Output!$P$49))+(IntermediateCalcs!DB1234*(Output!$M$49/Output!$P$49))+(IntermediateCalcs!DB1235*(Output!$K$49/Output!$P$49))+(DB1236*(Output!$I$49/Output!$P$49))+(IntermediateCalcs!DB1237*(Output!$G$49/Output!$P$49))+(IntermediateCalcs!DB1238*(Output!$E$49/Output!$P$49)))</f>
        <v/>
      </c>
      <c r="DY1239" s="274" t="str">
        <f>IF(DX1239="","",IF(IntermediateCalcs!$AO$9="Yes",IntermediateCalcs!DX1239*$CX1239,IntermediateCalcs!DX1239))</f>
        <v/>
      </c>
      <c r="DZ1239" s="250" t="str">
        <f>IF(DataGoesHere!$B1239="","",($CZ1239-DY1239))</f>
        <v/>
      </c>
      <c r="EA1239" s="250" t="str">
        <f>IF(DataGoesHere!$B1239="","",ABS($CZ1239-DY1239))</f>
        <v/>
      </c>
      <c r="EB1239" s="250" t="str">
        <f>IF(DataGoesHere!$B1239="","",EA1239^2)</f>
        <v/>
      </c>
      <c r="EC1239" s="249" t="str">
        <f>IF(DataGoesHere!$B1239="","",EA1239/$CZ1239)</f>
        <v/>
      </c>
      <c r="ED1239" s="250" t="str">
        <f>IF(DataGoesHere!$B1239="","",SUM(DZ$2:DZ1239)/AVERAGE(EA:EA))</f>
        <v/>
      </c>
    </row>
    <row r="1240" spans="20:134" x14ac:dyDescent="0.2">
      <c r="T1240" s="240"/>
      <c r="U1240" s="86"/>
      <c r="V1240" s="245" t="str">
        <f>IF(DataGoesHere!$B1240="","",(DataGoesHere!$B1240/SUM(DataGoesHere!$B1238:'DataGoesHere'!$B1249)))</f>
        <v/>
      </c>
      <c r="W1240" s="86"/>
      <c r="X1240" s="86"/>
      <c r="Y1240" s="86"/>
      <c r="Z1240" s="86"/>
      <c r="AA1240" s="86"/>
      <c r="AB1240" s="86"/>
      <c r="AC1240" s="86"/>
      <c r="AD1240" s="86"/>
      <c r="AE1240" s="241"/>
      <c r="CV1240" s="310" t="str">
        <f>IF(DataGoesHere!B1240="","",DataGoesHere!A1240)</f>
        <v/>
      </c>
      <c r="CW1240" s="271">
        <f t="shared" ca="1" si="46"/>
        <v>3</v>
      </c>
      <c r="CX1240" s="272">
        <f t="shared" ca="1" si="47"/>
        <v>0.79862940076451561</v>
      </c>
      <c r="CY1240" s="266">
        <f>DataGoesHere!A1240</f>
        <v>1239</v>
      </c>
      <c r="CZ1240" s="19" t="str">
        <f>IF(DataGoesHere!B1240="","",DataGoesHere!B1240)</f>
        <v/>
      </c>
      <c r="DA1240" s="19" t="str">
        <f>IF(DataGoesHere!B1240="","",IF(AH$5="No",DataGoesHere!B1240,DataGoesHere!B1240-(AH$2*(DataGoesHere!A1240-1))))</f>
        <v/>
      </c>
      <c r="DB1240" s="19" t="str">
        <f>IF(DataGoesHere!B1240="","",IF(AO$9="No",DataGoesHere!B1240,DataGoesHere!B1240/CX1240))</f>
        <v/>
      </c>
      <c r="DC1240" s="19" t="str">
        <f>IF(DataGoesHere!B1240="","",IF(AO$9="No",DA1240,DA1240/CX1240))</f>
        <v/>
      </c>
      <c r="DD1240" s="293" t="str">
        <f>IF(CZ1240="",IF(COUNTIF(DD$2:DD1239,"Forecast")&lt;Output!E$43,"Forecast",""),"Actual")</f>
        <v/>
      </c>
      <c r="DF1240" s="19" t="str">
        <f>IF(DataGoesHere!B1239="",IF(DD1240="Forecast",(Output!$E$47*IntermediateCalcs!DH1239)+((1-Output!$E$47)*IntermediateCalcs!DF1239),""),(Output!$E$47*IntermediateCalcs!DB1239)+((1-Output!$E$47)*IntermediateCalcs!DF1239))</f>
        <v/>
      </c>
      <c r="DG1240" s="19" t="str">
        <f>IF(DataGoesHere!B1239="",IF(DD1240="Forecast",(Output!$G$47*(IntermediateCalcs!DF1240-IntermediateCalcs!DF1239))+((1-Output!$G$47)*IntermediateCalcs!DG1239),""),(Output!$G$47*(IntermediateCalcs!DF1240-IntermediateCalcs!DF1239))+((1-Output!$G$47)*IntermediateCalcs!DG1239))</f>
        <v/>
      </c>
      <c r="DH1240" s="19" t="str">
        <f>IF(DataGoesHere!B1239="",IF(DD1240="Forecast",DF1240+DG1240,""),DF1240+DG1240)</f>
        <v/>
      </c>
      <c r="DI1240" s="274" t="str">
        <f>IF(DH1240="","",IF(IntermediateCalcs!$AO$9="Yes",IntermediateCalcs!DH1240*$CX1240,IntermediateCalcs!DH1240))</f>
        <v/>
      </c>
      <c r="DJ1240" s="250" t="str">
        <f>IF(DataGoesHere!$B1240="","",($CZ1240-DI1240))</f>
        <v/>
      </c>
      <c r="DK1240" s="250" t="str">
        <f>IF(DataGoesHere!$B1240="","",ABS($CZ1240-DI1240))</f>
        <v/>
      </c>
      <c r="DL1240" s="250" t="str">
        <f>IF(DataGoesHere!$B1240="","",DK1240^2)</f>
        <v/>
      </c>
      <c r="DM1240" s="249" t="str">
        <f>IF(DataGoesHere!$B1240="","",DK1240/$CZ1240)</f>
        <v/>
      </c>
      <c r="DN1240" s="250" t="str">
        <f>IF(DataGoesHere!$B1240="","",SUM(DJ$2:DJ1240)/AVERAGE(DK:DK))</f>
        <v/>
      </c>
      <c r="DP1240" s="19" t="str">
        <f>IF(DataGoesHere!B1240="",IF($DD1240="Forecast",(Output!E$48*IntermediateCalcs!CY1240)+Output!G$48,""),(Output!E$48*IntermediateCalcs!CY1240)+Output!G$48)</f>
        <v/>
      </c>
      <c r="DQ1240" s="274" t="str">
        <f>IF(DP1240="","",IF(IntermediateCalcs!$AO$9="Yes",IntermediateCalcs!DP1240*$CX1240,IntermediateCalcs!DP1240))</f>
        <v/>
      </c>
      <c r="DR1240" s="250" t="str">
        <f>IF(DataGoesHere!$B1240="","",($CZ1240-DQ1240))</f>
        <v/>
      </c>
      <c r="DS1240" s="250" t="str">
        <f>IF(DataGoesHere!$B1240="","",ABS($CZ1240-DQ1240))</f>
        <v/>
      </c>
      <c r="DT1240" s="250" t="str">
        <f>IF(DataGoesHere!$B1240="","",DS1240^2)</f>
        <v/>
      </c>
      <c r="DU1240" s="249" t="str">
        <f>IF(DataGoesHere!$B1240="","",DS1240/$CZ1240)</f>
        <v/>
      </c>
      <c r="DV1240" s="250" t="str">
        <f>IF(DataGoesHere!$B1240="","",SUM(DR$2:DR1240)/AVERAGE(DS:DS))</f>
        <v/>
      </c>
      <c r="DX1240" s="19" t="str">
        <f>IF(DataGoesHere!$B1239="","",(DB1234*(Output!$O$49/Output!$P$49))+(IntermediateCalcs!DB1235*(Output!$M$49/Output!$P$49))+(IntermediateCalcs!DB1236*(Output!$K$49/Output!$P$49))+(DB1237*(Output!$I$49/Output!$P$49))+(IntermediateCalcs!DB1238*(Output!$G$49/Output!$P$49))+(IntermediateCalcs!DB1239*(Output!$E$49/Output!$P$49)))</f>
        <v/>
      </c>
      <c r="DY1240" s="274" t="str">
        <f>IF(DX1240="","",IF(IntermediateCalcs!$AO$9="Yes",IntermediateCalcs!DX1240*$CX1240,IntermediateCalcs!DX1240))</f>
        <v/>
      </c>
      <c r="DZ1240" s="250" t="str">
        <f>IF(DataGoesHere!$B1240="","",($CZ1240-DY1240))</f>
        <v/>
      </c>
      <c r="EA1240" s="250" t="str">
        <f>IF(DataGoesHere!$B1240="","",ABS($CZ1240-DY1240))</f>
        <v/>
      </c>
      <c r="EB1240" s="250" t="str">
        <f>IF(DataGoesHere!$B1240="","",EA1240^2)</f>
        <v/>
      </c>
      <c r="EC1240" s="249" t="str">
        <f>IF(DataGoesHere!$B1240="","",EA1240/$CZ1240)</f>
        <v/>
      </c>
      <c r="ED1240" s="250" t="str">
        <f>IF(DataGoesHere!$B1240="","",SUM(DZ$2:DZ1240)/AVERAGE(EA:EA))</f>
        <v/>
      </c>
    </row>
    <row r="1241" spans="20:134" x14ac:dyDescent="0.2">
      <c r="T1241" s="240"/>
      <c r="U1241" s="86"/>
      <c r="V1241" s="86"/>
      <c r="W1241" s="245" t="str">
        <f>IF(DataGoesHere!$B1241="","",(DataGoesHere!$B1241/SUM(DataGoesHere!$B1238:'DataGoesHere'!$B1249)))</f>
        <v/>
      </c>
      <c r="X1241" s="86"/>
      <c r="Y1241" s="86"/>
      <c r="Z1241" s="86"/>
      <c r="AA1241" s="86"/>
      <c r="AB1241" s="86"/>
      <c r="AC1241" s="86"/>
      <c r="AD1241" s="86"/>
      <c r="AE1241" s="241"/>
      <c r="CV1241" s="310" t="str">
        <f>IF(DataGoesHere!B1241="","",DataGoesHere!A1241)</f>
        <v/>
      </c>
      <c r="CW1241" s="271">
        <f t="shared" ca="1" si="46"/>
        <v>4</v>
      </c>
      <c r="CX1241" s="272">
        <f t="shared" ca="1" si="47"/>
        <v>1.0149292433706087</v>
      </c>
      <c r="CY1241" s="266">
        <f>DataGoesHere!A1241</f>
        <v>1240</v>
      </c>
      <c r="CZ1241" s="19" t="str">
        <f>IF(DataGoesHere!B1241="","",DataGoesHere!B1241)</f>
        <v/>
      </c>
      <c r="DA1241" s="19" t="str">
        <f>IF(DataGoesHere!B1241="","",IF(AH$5="No",DataGoesHere!B1241,DataGoesHere!B1241-(AH$2*(DataGoesHere!A1241-1))))</f>
        <v/>
      </c>
      <c r="DB1241" s="19" t="str">
        <f>IF(DataGoesHere!B1241="","",IF(AO$9="No",DataGoesHere!B1241,DataGoesHere!B1241/CX1241))</f>
        <v/>
      </c>
      <c r="DC1241" s="19" t="str">
        <f>IF(DataGoesHere!B1241="","",IF(AO$9="No",DA1241,DA1241/CX1241))</f>
        <v/>
      </c>
      <c r="DD1241" s="293" t="str">
        <f>IF(CZ1241="",IF(COUNTIF(DD$2:DD1240,"Forecast")&lt;Output!E$43,"Forecast",""),"Actual")</f>
        <v/>
      </c>
      <c r="DF1241" s="19" t="str">
        <f>IF(DataGoesHere!B1240="",IF(DD1241="Forecast",(Output!$E$47*IntermediateCalcs!DH1240)+((1-Output!$E$47)*IntermediateCalcs!DF1240),""),(Output!$E$47*IntermediateCalcs!DB1240)+((1-Output!$E$47)*IntermediateCalcs!DF1240))</f>
        <v/>
      </c>
      <c r="DG1241" s="19" t="str">
        <f>IF(DataGoesHere!B1240="",IF(DD1241="Forecast",(Output!$G$47*(IntermediateCalcs!DF1241-IntermediateCalcs!DF1240))+((1-Output!$G$47)*IntermediateCalcs!DG1240),""),(Output!$G$47*(IntermediateCalcs!DF1241-IntermediateCalcs!DF1240))+((1-Output!$G$47)*IntermediateCalcs!DG1240))</f>
        <v/>
      </c>
      <c r="DH1241" s="19" t="str">
        <f>IF(DataGoesHere!B1240="",IF(DD1241="Forecast",DF1241+DG1241,""),DF1241+DG1241)</f>
        <v/>
      </c>
      <c r="DI1241" s="274" t="str">
        <f>IF(DH1241="","",IF(IntermediateCalcs!$AO$9="Yes",IntermediateCalcs!DH1241*$CX1241,IntermediateCalcs!DH1241))</f>
        <v/>
      </c>
      <c r="DJ1241" s="250" t="str">
        <f>IF(DataGoesHere!$B1241="","",($CZ1241-DI1241))</f>
        <v/>
      </c>
      <c r="DK1241" s="250" t="str">
        <f>IF(DataGoesHere!$B1241="","",ABS($CZ1241-DI1241))</f>
        <v/>
      </c>
      <c r="DL1241" s="250" t="str">
        <f>IF(DataGoesHere!$B1241="","",DK1241^2)</f>
        <v/>
      </c>
      <c r="DM1241" s="249" t="str">
        <f>IF(DataGoesHere!$B1241="","",DK1241/$CZ1241)</f>
        <v/>
      </c>
      <c r="DN1241" s="250" t="str">
        <f>IF(DataGoesHere!$B1241="","",SUM(DJ$2:DJ1241)/AVERAGE(DK:DK))</f>
        <v/>
      </c>
      <c r="DP1241" s="19" t="str">
        <f>IF(DataGoesHere!B1241="",IF($DD1241="Forecast",(Output!E$48*IntermediateCalcs!CY1241)+Output!G$48,""),(Output!E$48*IntermediateCalcs!CY1241)+Output!G$48)</f>
        <v/>
      </c>
      <c r="DQ1241" s="274" t="str">
        <f>IF(DP1241="","",IF(IntermediateCalcs!$AO$9="Yes",IntermediateCalcs!DP1241*$CX1241,IntermediateCalcs!DP1241))</f>
        <v/>
      </c>
      <c r="DR1241" s="250" t="str">
        <f>IF(DataGoesHere!$B1241="","",($CZ1241-DQ1241))</f>
        <v/>
      </c>
      <c r="DS1241" s="250" t="str">
        <f>IF(DataGoesHere!$B1241="","",ABS($CZ1241-DQ1241))</f>
        <v/>
      </c>
      <c r="DT1241" s="250" t="str">
        <f>IF(DataGoesHere!$B1241="","",DS1241^2)</f>
        <v/>
      </c>
      <c r="DU1241" s="249" t="str">
        <f>IF(DataGoesHere!$B1241="","",DS1241/$CZ1241)</f>
        <v/>
      </c>
      <c r="DV1241" s="250" t="str">
        <f>IF(DataGoesHere!$B1241="","",SUM(DR$2:DR1241)/AVERAGE(DS:DS))</f>
        <v/>
      </c>
      <c r="DX1241" s="19" t="str">
        <f>IF(DataGoesHere!$B1240="","",(DB1235*(Output!$O$49/Output!$P$49))+(IntermediateCalcs!DB1236*(Output!$M$49/Output!$P$49))+(IntermediateCalcs!DB1237*(Output!$K$49/Output!$P$49))+(DB1238*(Output!$I$49/Output!$P$49))+(IntermediateCalcs!DB1239*(Output!$G$49/Output!$P$49))+(IntermediateCalcs!DB1240*(Output!$E$49/Output!$P$49)))</f>
        <v/>
      </c>
      <c r="DY1241" s="274" t="str">
        <f>IF(DX1241="","",IF(IntermediateCalcs!$AO$9="Yes",IntermediateCalcs!DX1241*$CX1241,IntermediateCalcs!DX1241))</f>
        <v/>
      </c>
      <c r="DZ1241" s="250" t="str">
        <f>IF(DataGoesHere!$B1241="","",($CZ1241-DY1241))</f>
        <v/>
      </c>
      <c r="EA1241" s="250" t="str">
        <f>IF(DataGoesHere!$B1241="","",ABS($CZ1241-DY1241))</f>
        <v/>
      </c>
      <c r="EB1241" s="250" t="str">
        <f>IF(DataGoesHere!$B1241="","",EA1241^2)</f>
        <v/>
      </c>
      <c r="EC1241" s="249" t="str">
        <f>IF(DataGoesHere!$B1241="","",EA1241/$CZ1241)</f>
        <v/>
      </c>
      <c r="ED1241" s="250" t="str">
        <f>IF(DataGoesHere!$B1241="","",SUM(DZ$2:DZ1241)/AVERAGE(EA:EA))</f>
        <v/>
      </c>
    </row>
    <row r="1242" spans="20:134" x14ac:dyDescent="0.2">
      <c r="T1242" s="240"/>
      <c r="U1242" s="86"/>
      <c r="V1242" s="86"/>
      <c r="W1242" s="86"/>
      <c r="X1242" s="245" t="str">
        <f>IF(DataGoesHere!$B1242="","",(DataGoesHere!$B1242/SUM(DataGoesHere!$B1238:'DataGoesHere'!$B1249)))</f>
        <v/>
      </c>
      <c r="Y1242" s="86"/>
      <c r="Z1242" s="86"/>
      <c r="AA1242" s="86"/>
      <c r="AB1242" s="86"/>
      <c r="AC1242" s="86"/>
      <c r="AD1242" s="86"/>
      <c r="AE1242" s="241"/>
      <c r="CV1242" s="310" t="str">
        <f>IF(DataGoesHere!B1242="","",DataGoesHere!A1242)</f>
        <v/>
      </c>
      <c r="CW1242" s="271">
        <f t="shared" ca="1" si="46"/>
        <v>5</v>
      </c>
      <c r="CX1242" s="272">
        <f t="shared" ca="1" si="47"/>
        <v>0.97875414397996308</v>
      </c>
      <c r="CY1242" s="266">
        <f>DataGoesHere!A1242</f>
        <v>1241</v>
      </c>
      <c r="CZ1242" s="19" t="str">
        <f>IF(DataGoesHere!B1242="","",DataGoesHere!B1242)</f>
        <v/>
      </c>
      <c r="DA1242" s="19" t="str">
        <f>IF(DataGoesHere!B1242="","",IF(AH$5="No",DataGoesHere!B1242,DataGoesHere!B1242-(AH$2*(DataGoesHere!A1242-1))))</f>
        <v/>
      </c>
      <c r="DB1242" s="19" t="str">
        <f>IF(DataGoesHere!B1242="","",IF(AO$9="No",DataGoesHere!B1242,DataGoesHere!B1242/CX1242))</f>
        <v/>
      </c>
      <c r="DC1242" s="19" t="str">
        <f>IF(DataGoesHere!B1242="","",IF(AO$9="No",DA1242,DA1242/CX1242))</f>
        <v/>
      </c>
      <c r="DD1242" s="293" t="str">
        <f>IF(CZ1242="",IF(COUNTIF(DD$2:DD1241,"Forecast")&lt;Output!E$43,"Forecast",""),"Actual")</f>
        <v/>
      </c>
      <c r="DF1242" s="19" t="str">
        <f>IF(DataGoesHere!B1241="",IF(DD1242="Forecast",(Output!$E$47*IntermediateCalcs!DH1241)+((1-Output!$E$47)*IntermediateCalcs!DF1241),""),(Output!$E$47*IntermediateCalcs!DB1241)+((1-Output!$E$47)*IntermediateCalcs!DF1241))</f>
        <v/>
      </c>
      <c r="DG1242" s="19" t="str">
        <f>IF(DataGoesHere!B1241="",IF(DD1242="Forecast",(Output!$G$47*(IntermediateCalcs!DF1242-IntermediateCalcs!DF1241))+((1-Output!$G$47)*IntermediateCalcs!DG1241),""),(Output!$G$47*(IntermediateCalcs!DF1242-IntermediateCalcs!DF1241))+((1-Output!$G$47)*IntermediateCalcs!DG1241))</f>
        <v/>
      </c>
      <c r="DH1242" s="19" t="str">
        <f>IF(DataGoesHere!B1241="",IF(DD1242="Forecast",DF1242+DG1242,""),DF1242+DG1242)</f>
        <v/>
      </c>
      <c r="DI1242" s="274" t="str">
        <f>IF(DH1242="","",IF(IntermediateCalcs!$AO$9="Yes",IntermediateCalcs!DH1242*$CX1242,IntermediateCalcs!DH1242))</f>
        <v/>
      </c>
      <c r="DJ1242" s="250" t="str">
        <f>IF(DataGoesHere!$B1242="","",($CZ1242-DI1242))</f>
        <v/>
      </c>
      <c r="DK1242" s="250" t="str">
        <f>IF(DataGoesHere!$B1242="","",ABS($CZ1242-DI1242))</f>
        <v/>
      </c>
      <c r="DL1242" s="250" t="str">
        <f>IF(DataGoesHere!$B1242="","",DK1242^2)</f>
        <v/>
      </c>
      <c r="DM1242" s="249" t="str">
        <f>IF(DataGoesHere!$B1242="","",DK1242/$CZ1242)</f>
        <v/>
      </c>
      <c r="DN1242" s="250" t="str">
        <f>IF(DataGoesHere!$B1242="","",SUM(DJ$2:DJ1242)/AVERAGE(DK:DK))</f>
        <v/>
      </c>
      <c r="DP1242" s="19" t="str">
        <f>IF(DataGoesHere!B1242="",IF($DD1242="Forecast",(Output!E$48*IntermediateCalcs!CY1242)+Output!G$48,""),(Output!E$48*IntermediateCalcs!CY1242)+Output!G$48)</f>
        <v/>
      </c>
      <c r="DQ1242" s="274" t="str">
        <f>IF(DP1242="","",IF(IntermediateCalcs!$AO$9="Yes",IntermediateCalcs!DP1242*$CX1242,IntermediateCalcs!DP1242))</f>
        <v/>
      </c>
      <c r="DR1242" s="250" t="str">
        <f>IF(DataGoesHere!$B1242="","",($CZ1242-DQ1242))</f>
        <v/>
      </c>
      <c r="DS1242" s="250" t="str">
        <f>IF(DataGoesHere!$B1242="","",ABS($CZ1242-DQ1242))</f>
        <v/>
      </c>
      <c r="DT1242" s="250" t="str">
        <f>IF(DataGoesHere!$B1242="","",DS1242^2)</f>
        <v/>
      </c>
      <c r="DU1242" s="249" t="str">
        <f>IF(DataGoesHere!$B1242="","",DS1242/$CZ1242)</f>
        <v/>
      </c>
      <c r="DV1242" s="250" t="str">
        <f>IF(DataGoesHere!$B1242="","",SUM(DR$2:DR1242)/AVERAGE(DS:DS))</f>
        <v/>
      </c>
      <c r="DX1242" s="19" t="str">
        <f>IF(DataGoesHere!$B1241="","",(DB1236*(Output!$O$49/Output!$P$49))+(IntermediateCalcs!DB1237*(Output!$M$49/Output!$P$49))+(IntermediateCalcs!DB1238*(Output!$K$49/Output!$P$49))+(DB1239*(Output!$I$49/Output!$P$49))+(IntermediateCalcs!DB1240*(Output!$G$49/Output!$P$49))+(IntermediateCalcs!DB1241*(Output!$E$49/Output!$P$49)))</f>
        <v/>
      </c>
      <c r="DY1242" s="274" t="str">
        <f>IF(DX1242="","",IF(IntermediateCalcs!$AO$9="Yes",IntermediateCalcs!DX1242*$CX1242,IntermediateCalcs!DX1242))</f>
        <v/>
      </c>
      <c r="DZ1242" s="250" t="str">
        <f>IF(DataGoesHere!$B1242="","",($CZ1242-DY1242))</f>
        <v/>
      </c>
      <c r="EA1242" s="250" t="str">
        <f>IF(DataGoesHere!$B1242="","",ABS($CZ1242-DY1242))</f>
        <v/>
      </c>
      <c r="EB1242" s="250" t="str">
        <f>IF(DataGoesHere!$B1242="","",EA1242^2)</f>
        <v/>
      </c>
      <c r="EC1242" s="249" t="str">
        <f>IF(DataGoesHere!$B1242="","",EA1242/$CZ1242)</f>
        <v/>
      </c>
      <c r="ED1242" s="250" t="str">
        <f>IF(DataGoesHere!$B1242="","",SUM(DZ$2:DZ1242)/AVERAGE(EA:EA))</f>
        <v/>
      </c>
    </row>
    <row r="1243" spans="20:134" x14ac:dyDescent="0.2">
      <c r="T1243" s="240"/>
      <c r="U1243" s="86"/>
      <c r="V1243" s="86"/>
      <c r="W1243" s="86"/>
      <c r="X1243" s="86"/>
      <c r="Y1243" s="245" t="str">
        <f>IF(DataGoesHere!$B1243="","",(DataGoesHere!$B1243/SUM(DataGoesHere!$B1238:'DataGoesHere'!$B1249)))</f>
        <v/>
      </c>
      <c r="Z1243" s="86"/>
      <c r="AA1243" s="86"/>
      <c r="AB1243" s="86"/>
      <c r="AC1243" s="86"/>
      <c r="AD1243" s="86"/>
      <c r="AE1243" s="241"/>
      <c r="CV1243" s="310" t="str">
        <f>IF(DataGoesHere!B1243="","",DataGoesHere!A1243)</f>
        <v/>
      </c>
      <c r="CW1243" s="271">
        <f t="shared" ca="1" si="46"/>
        <v>6</v>
      </c>
      <c r="CX1243" s="272">
        <f t="shared" ca="1" si="47"/>
        <v>1.0779088099730167</v>
      </c>
      <c r="CY1243" s="266">
        <f>DataGoesHere!A1243</f>
        <v>1242</v>
      </c>
      <c r="CZ1243" s="19" t="str">
        <f>IF(DataGoesHere!B1243="","",DataGoesHere!B1243)</f>
        <v/>
      </c>
      <c r="DA1243" s="19" t="str">
        <f>IF(DataGoesHere!B1243="","",IF(AH$5="No",DataGoesHere!B1243,DataGoesHere!B1243-(AH$2*(DataGoesHere!A1243-1))))</f>
        <v/>
      </c>
      <c r="DB1243" s="19" t="str">
        <f>IF(DataGoesHere!B1243="","",IF(AO$9="No",DataGoesHere!B1243,DataGoesHere!B1243/CX1243))</f>
        <v/>
      </c>
      <c r="DC1243" s="19" t="str">
        <f>IF(DataGoesHere!B1243="","",IF(AO$9="No",DA1243,DA1243/CX1243))</f>
        <v/>
      </c>
      <c r="DD1243" s="293" t="str">
        <f>IF(CZ1243="",IF(COUNTIF(DD$2:DD1242,"Forecast")&lt;Output!E$43,"Forecast",""),"Actual")</f>
        <v/>
      </c>
      <c r="DF1243" s="19" t="str">
        <f>IF(DataGoesHere!B1242="",IF(DD1243="Forecast",(Output!$E$47*IntermediateCalcs!DH1242)+((1-Output!$E$47)*IntermediateCalcs!DF1242),""),(Output!$E$47*IntermediateCalcs!DB1242)+((1-Output!$E$47)*IntermediateCalcs!DF1242))</f>
        <v/>
      </c>
      <c r="DG1243" s="19" t="str">
        <f>IF(DataGoesHere!B1242="",IF(DD1243="Forecast",(Output!$G$47*(IntermediateCalcs!DF1243-IntermediateCalcs!DF1242))+((1-Output!$G$47)*IntermediateCalcs!DG1242),""),(Output!$G$47*(IntermediateCalcs!DF1243-IntermediateCalcs!DF1242))+((1-Output!$G$47)*IntermediateCalcs!DG1242))</f>
        <v/>
      </c>
      <c r="DH1243" s="19" t="str">
        <f>IF(DataGoesHere!B1242="",IF(DD1243="Forecast",DF1243+DG1243,""),DF1243+DG1243)</f>
        <v/>
      </c>
      <c r="DI1243" s="274" t="str">
        <f>IF(DH1243="","",IF(IntermediateCalcs!$AO$9="Yes",IntermediateCalcs!DH1243*$CX1243,IntermediateCalcs!DH1243))</f>
        <v/>
      </c>
      <c r="DJ1243" s="250" t="str">
        <f>IF(DataGoesHere!$B1243="","",($CZ1243-DI1243))</f>
        <v/>
      </c>
      <c r="DK1243" s="250" t="str">
        <f>IF(DataGoesHere!$B1243="","",ABS($CZ1243-DI1243))</f>
        <v/>
      </c>
      <c r="DL1243" s="250" t="str">
        <f>IF(DataGoesHere!$B1243="","",DK1243^2)</f>
        <v/>
      </c>
      <c r="DM1243" s="249" t="str">
        <f>IF(DataGoesHere!$B1243="","",DK1243/$CZ1243)</f>
        <v/>
      </c>
      <c r="DN1243" s="250" t="str">
        <f>IF(DataGoesHere!$B1243="","",SUM(DJ$2:DJ1243)/AVERAGE(DK:DK))</f>
        <v/>
      </c>
      <c r="DP1243" s="19" t="str">
        <f>IF(DataGoesHere!B1243="",IF($DD1243="Forecast",(Output!E$48*IntermediateCalcs!CY1243)+Output!G$48,""),(Output!E$48*IntermediateCalcs!CY1243)+Output!G$48)</f>
        <v/>
      </c>
      <c r="DQ1243" s="274" t="str">
        <f>IF(DP1243="","",IF(IntermediateCalcs!$AO$9="Yes",IntermediateCalcs!DP1243*$CX1243,IntermediateCalcs!DP1243))</f>
        <v/>
      </c>
      <c r="DR1243" s="250" t="str">
        <f>IF(DataGoesHere!$B1243="","",($CZ1243-DQ1243))</f>
        <v/>
      </c>
      <c r="DS1243" s="250" t="str">
        <f>IF(DataGoesHere!$B1243="","",ABS($CZ1243-DQ1243))</f>
        <v/>
      </c>
      <c r="DT1243" s="250" t="str">
        <f>IF(DataGoesHere!$B1243="","",DS1243^2)</f>
        <v/>
      </c>
      <c r="DU1243" s="249" t="str">
        <f>IF(DataGoesHere!$B1243="","",DS1243/$CZ1243)</f>
        <v/>
      </c>
      <c r="DV1243" s="250" t="str">
        <f>IF(DataGoesHere!$B1243="","",SUM(DR$2:DR1243)/AVERAGE(DS:DS))</f>
        <v/>
      </c>
      <c r="DX1243" s="19" t="str">
        <f>IF(DataGoesHere!$B1242="","",(DB1237*(Output!$O$49/Output!$P$49))+(IntermediateCalcs!DB1238*(Output!$M$49/Output!$P$49))+(IntermediateCalcs!DB1239*(Output!$K$49/Output!$P$49))+(DB1240*(Output!$I$49/Output!$P$49))+(IntermediateCalcs!DB1241*(Output!$G$49/Output!$P$49))+(IntermediateCalcs!DB1242*(Output!$E$49/Output!$P$49)))</f>
        <v/>
      </c>
      <c r="DY1243" s="274" t="str">
        <f>IF(DX1243="","",IF(IntermediateCalcs!$AO$9="Yes",IntermediateCalcs!DX1243*$CX1243,IntermediateCalcs!DX1243))</f>
        <v/>
      </c>
      <c r="DZ1243" s="250" t="str">
        <f>IF(DataGoesHere!$B1243="","",($CZ1243-DY1243))</f>
        <v/>
      </c>
      <c r="EA1243" s="250" t="str">
        <f>IF(DataGoesHere!$B1243="","",ABS($CZ1243-DY1243))</f>
        <v/>
      </c>
      <c r="EB1243" s="250" t="str">
        <f>IF(DataGoesHere!$B1243="","",EA1243^2)</f>
        <v/>
      </c>
      <c r="EC1243" s="249" t="str">
        <f>IF(DataGoesHere!$B1243="","",EA1243/$CZ1243)</f>
        <v/>
      </c>
      <c r="ED1243" s="250" t="str">
        <f>IF(DataGoesHere!$B1243="","",SUM(DZ$2:DZ1243)/AVERAGE(EA:EA))</f>
        <v/>
      </c>
    </row>
    <row r="1244" spans="20:134" x14ac:dyDescent="0.2">
      <c r="T1244" s="240"/>
      <c r="U1244" s="86"/>
      <c r="V1244" s="86"/>
      <c r="W1244" s="86"/>
      <c r="X1244" s="86"/>
      <c r="Y1244" s="86"/>
      <c r="Z1244" s="245" t="str">
        <f>IF(DataGoesHere!$B1244="","",(DataGoesHere!$B1244/SUM(DataGoesHere!$B1238:'DataGoesHere'!$B1249)))</f>
        <v/>
      </c>
      <c r="AA1244" s="86"/>
      <c r="AB1244" s="86"/>
      <c r="AC1244" s="86"/>
      <c r="AD1244" s="86"/>
      <c r="AE1244" s="241"/>
      <c r="CV1244" s="310" t="str">
        <f>IF(DataGoesHere!B1244="","",DataGoesHere!A1244)</f>
        <v/>
      </c>
      <c r="CW1244" s="271">
        <f t="shared" ca="1" si="46"/>
        <v>7</v>
      </c>
      <c r="CX1244" s="272">
        <f t="shared" ca="1" si="47"/>
        <v>1.0265458156689093</v>
      </c>
      <c r="CY1244" s="266">
        <f>DataGoesHere!A1244</f>
        <v>1243</v>
      </c>
      <c r="CZ1244" s="19" t="str">
        <f>IF(DataGoesHere!B1244="","",DataGoesHere!B1244)</f>
        <v/>
      </c>
      <c r="DA1244" s="19" t="str">
        <f>IF(DataGoesHere!B1244="","",IF(AH$5="No",DataGoesHere!B1244,DataGoesHere!B1244-(AH$2*(DataGoesHere!A1244-1))))</f>
        <v/>
      </c>
      <c r="DB1244" s="19" t="str">
        <f>IF(DataGoesHere!B1244="","",IF(AO$9="No",DataGoesHere!B1244,DataGoesHere!B1244/CX1244))</f>
        <v/>
      </c>
      <c r="DC1244" s="19" t="str">
        <f>IF(DataGoesHere!B1244="","",IF(AO$9="No",DA1244,DA1244/CX1244))</f>
        <v/>
      </c>
      <c r="DD1244" s="293" t="str">
        <f>IF(CZ1244="",IF(COUNTIF(DD$2:DD1243,"Forecast")&lt;Output!E$43,"Forecast",""),"Actual")</f>
        <v/>
      </c>
      <c r="DF1244" s="19" t="str">
        <f>IF(DataGoesHere!B1243="",IF(DD1244="Forecast",(Output!$E$47*IntermediateCalcs!DH1243)+((1-Output!$E$47)*IntermediateCalcs!DF1243),""),(Output!$E$47*IntermediateCalcs!DB1243)+((1-Output!$E$47)*IntermediateCalcs!DF1243))</f>
        <v/>
      </c>
      <c r="DG1244" s="19" t="str">
        <f>IF(DataGoesHere!B1243="",IF(DD1244="Forecast",(Output!$G$47*(IntermediateCalcs!DF1244-IntermediateCalcs!DF1243))+((1-Output!$G$47)*IntermediateCalcs!DG1243),""),(Output!$G$47*(IntermediateCalcs!DF1244-IntermediateCalcs!DF1243))+((1-Output!$G$47)*IntermediateCalcs!DG1243))</f>
        <v/>
      </c>
      <c r="DH1244" s="19" t="str">
        <f>IF(DataGoesHere!B1243="",IF(DD1244="Forecast",DF1244+DG1244,""),DF1244+DG1244)</f>
        <v/>
      </c>
      <c r="DI1244" s="274" t="str">
        <f>IF(DH1244="","",IF(IntermediateCalcs!$AO$9="Yes",IntermediateCalcs!DH1244*$CX1244,IntermediateCalcs!DH1244))</f>
        <v/>
      </c>
      <c r="DJ1244" s="250" t="str">
        <f>IF(DataGoesHere!$B1244="","",($CZ1244-DI1244))</f>
        <v/>
      </c>
      <c r="DK1244" s="250" t="str">
        <f>IF(DataGoesHere!$B1244="","",ABS($CZ1244-DI1244))</f>
        <v/>
      </c>
      <c r="DL1244" s="250" t="str">
        <f>IF(DataGoesHere!$B1244="","",DK1244^2)</f>
        <v/>
      </c>
      <c r="DM1244" s="249" t="str">
        <f>IF(DataGoesHere!$B1244="","",DK1244/$CZ1244)</f>
        <v/>
      </c>
      <c r="DN1244" s="250" t="str">
        <f>IF(DataGoesHere!$B1244="","",SUM(DJ$2:DJ1244)/AVERAGE(DK:DK))</f>
        <v/>
      </c>
      <c r="DP1244" s="19" t="str">
        <f>IF(DataGoesHere!B1244="",IF($DD1244="Forecast",(Output!E$48*IntermediateCalcs!CY1244)+Output!G$48,""),(Output!E$48*IntermediateCalcs!CY1244)+Output!G$48)</f>
        <v/>
      </c>
      <c r="DQ1244" s="274" t="str">
        <f>IF(DP1244="","",IF(IntermediateCalcs!$AO$9="Yes",IntermediateCalcs!DP1244*$CX1244,IntermediateCalcs!DP1244))</f>
        <v/>
      </c>
      <c r="DR1244" s="250" t="str">
        <f>IF(DataGoesHere!$B1244="","",($CZ1244-DQ1244))</f>
        <v/>
      </c>
      <c r="DS1244" s="250" t="str">
        <f>IF(DataGoesHere!$B1244="","",ABS($CZ1244-DQ1244))</f>
        <v/>
      </c>
      <c r="DT1244" s="250" t="str">
        <f>IF(DataGoesHere!$B1244="","",DS1244^2)</f>
        <v/>
      </c>
      <c r="DU1244" s="249" t="str">
        <f>IF(DataGoesHere!$B1244="","",DS1244/$CZ1244)</f>
        <v/>
      </c>
      <c r="DV1244" s="250" t="str">
        <f>IF(DataGoesHere!$B1244="","",SUM(DR$2:DR1244)/AVERAGE(DS:DS))</f>
        <v/>
      </c>
      <c r="DX1244" s="19" t="str">
        <f>IF(DataGoesHere!$B1243="","",(DB1238*(Output!$O$49/Output!$P$49))+(IntermediateCalcs!DB1239*(Output!$M$49/Output!$P$49))+(IntermediateCalcs!DB1240*(Output!$K$49/Output!$P$49))+(DB1241*(Output!$I$49/Output!$P$49))+(IntermediateCalcs!DB1242*(Output!$G$49/Output!$P$49))+(IntermediateCalcs!DB1243*(Output!$E$49/Output!$P$49)))</f>
        <v/>
      </c>
      <c r="DY1244" s="274" t="str">
        <f>IF(DX1244="","",IF(IntermediateCalcs!$AO$9="Yes",IntermediateCalcs!DX1244*$CX1244,IntermediateCalcs!DX1244))</f>
        <v/>
      </c>
      <c r="DZ1244" s="250" t="str">
        <f>IF(DataGoesHere!$B1244="","",($CZ1244-DY1244))</f>
        <v/>
      </c>
      <c r="EA1244" s="250" t="str">
        <f>IF(DataGoesHere!$B1244="","",ABS($CZ1244-DY1244))</f>
        <v/>
      </c>
      <c r="EB1244" s="250" t="str">
        <f>IF(DataGoesHere!$B1244="","",EA1244^2)</f>
        <v/>
      </c>
      <c r="EC1244" s="249" t="str">
        <f>IF(DataGoesHere!$B1244="","",EA1244/$CZ1244)</f>
        <v/>
      </c>
      <c r="ED1244" s="250" t="str">
        <f>IF(DataGoesHere!$B1244="","",SUM(DZ$2:DZ1244)/AVERAGE(EA:EA))</f>
        <v/>
      </c>
    </row>
    <row r="1245" spans="20:134" x14ac:dyDescent="0.2">
      <c r="T1245" s="240"/>
      <c r="U1245" s="86"/>
      <c r="V1245" s="86"/>
      <c r="W1245" s="86"/>
      <c r="X1245" s="86"/>
      <c r="Y1245" s="86"/>
      <c r="Z1245" s="86"/>
      <c r="AA1245" s="245" t="str">
        <f>IF(DataGoesHere!$B1245="","",(DataGoesHere!$B1245/SUM(DataGoesHere!$B1238:'DataGoesHere'!$B1249)))</f>
        <v/>
      </c>
      <c r="AB1245" s="86"/>
      <c r="AC1245" s="86"/>
      <c r="AD1245" s="86"/>
      <c r="AE1245" s="241"/>
      <c r="CV1245" s="310" t="str">
        <f>IF(DataGoesHere!B1245="","",DataGoesHere!A1245)</f>
        <v/>
      </c>
      <c r="CW1245" s="271">
        <f t="shared" ca="1" si="46"/>
        <v>8</v>
      </c>
      <c r="CX1245" s="272">
        <f t="shared" ca="1" si="47"/>
        <v>1.0207492390681214</v>
      </c>
      <c r="CY1245" s="266">
        <f>DataGoesHere!A1245</f>
        <v>1244</v>
      </c>
      <c r="CZ1245" s="19" t="str">
        <f>IF(DataGoesHere!B1245="","",DataGoesHere!B1245)</f>
        <v/>
      </c>
      <c r="DA1245" s="19" t="str">
        <f>IF(DataGoesHere!B1245="","",IF(AH$5="No",DataGoesHere!B1245,DataGoesHere!B1245-(AH$2*(DataGoesHere!A1245-1))))</f>
        <v/>
      </c>
      <c r="DB1245" s="19" t="str">
        <f>IF(DataGoesHere!B1245="","",IF(AO$9="No",DataGoesHere!B1245,DataGoesHere!B1245/CX1245))</f>
        <v/>
      </c>
      <c r="DC1245" s="19" t="str">
        <f>IF(DataGoesHere!B1245="","",IF(AO$9="No",DA1245,DA1245/CX1245))</f>
        <v/>
      </c>
      <c r="DD1245" s="293" t="str">
        <f>IF(CZ1245="",IF(COUNTIF(DD$2:DD1244,"Forecast")&lt;Output!E$43,"Forecast",""),"Actual")</f>
        <v/>
      </c>
      <c r="DF1245" s="19" t="str">
        <f>IF(DataGoesHere!B1244="",IF(DD1245="Forecast",(Output!$E$47*IntermediateCalcs!DH1244)+((1-Output!$E$47)*IntermediateCalcs!DF1244),""),(Output!$E$47*IntermediateCalcs!DB1244)+((1-Output!$E$47)*IntermediateCalcs!DF1244))</f>
        <v/>
      </c>
      <c r="DG1245" s="19" t="str">
        <f>IF(DataGoesHere!B1244="",IF(DD1245="Forecast",(Output!$G$47*(IntermediateCalcs!DF1245-IntermediateCalcs!DF1244))+((1-Output!$G$47)*IntermediateCalcs!DG1244),""),(Output!$G$47*(IntermediateCalcs!DF1245-IntermediateCalcs!DF1244))+((1-Output!$G$47)*IntermediateCalcs!DG1244))</f>
        <v/>
      </c>
      <c r="DH1245" s="19" t="str">
        <f>IF(DataGoesHere!B1244="",IF(DD1245="Forecast",DF1245+DG1245,""),DF1245+DG1245)</f>
        <v/>
      </c>
      <c r="DI1245" s="274" t="str">
        <f>IF(DH1245="","",IF(IntermediateCalcs!$AO$9="Yes",IntermediateCalcs!DH1245*$CX1245,IntermediateCalcs!DH1245))</f>
        <v/>
      </c>
      <c r="DJ1245" s="250" t="str">
        <f>IF(DataGoesHere!$B1245="","",($CZ1245-DI1245))</f>
        <v/>
      </c>
      <c r="DK1245" s="250" t="str">
        <f>IF(DataGoesHere!$B1245="","",ABS($CZ1245-DI1245))</f>
        <v/>
      </c>
      <c r="DL1245" s="250" t="str">
        <f>IF(DataGoesHere!$B1245="","",DK1245^2)</f>
        <v/>
      </c>
      <c r="DM1245" s="249" t="str">
        <f>IF(DataGoesHere!$B1245="","",DK1245/$CZ1245)</f>
        <v/>
      </c>
      <c r="DN1245" s="250" t="str">
        <f>IF(DataGoesHere!$B1245="","",SUM(DJ$2:DJ1245)/AVERAGE(DK:DK))</f>
        <v/>
      </c>
      <c r="DP1245" s="19" t="str">
        <f>IF(DataGoesHere!B1245="",IF($DD1245="Forecast",(Output!E$48*IntermediateCalcs!CY1245)+Output!G$48,""),(Output!E$48*IntermediateCalcs!CY1245)+Output!G$48)</f>
        <v/>
      </c>
      <c r="DQ1245" s="274" t="str">
        <f>IF(DP1245="","",IF(IntermediateCalcs!$AO$9="Yes",IntermediateCalcs!DP1245*$CX1245,IntermediateCalcs!DP1245))</f>
        <v/>
      </c>
      <c r="DR1245" s="250" t="str">
        <f>IF(DataGoesHere!$B1245="","",($CZ1245-DQ1245))</f>
        <v/>
      </c>
      <c r="DS1245" s="250" t="str">
        <f>IF(DataGoesHere!$B1245="","",ABS($CZ1245-DQ1245))</f>
        <v/>
      </c>
      <c r="DT1245" s="250" t="str">
        <f>IF(DataGoesHere!$B1245="","",DS1245^2)</f>
        <v/>
      </c>
      <c r="DU1245" s="249" t="str">
        <f>IF(DataGoesHere!$B1245="","",DS1245/$CZ1245)</f>
        <v/>
      </c>
      <c r="DV1245" s="250" t="str">
        <f>IF(DataGoesHere!$B1245="","",SUM(DR$2:DR1245)/AVERAGE(DS:DS))</f>
        <v/>
      </c>
      <c r="DX1245" s="19" t="str">
        <f>IF(DataGoesHere!$B1244="","",(DB1239*(Output!$O$49/Output!$P$49))+(IntermediateCalcs!DB1240*(Output!$M$49/Output!$P$49))+(IntermediateCalcs!DB1241*(Output!$K$49/Output!$P$49))+(DB1242*(Output!$I$49/Output!$P$49))+(IntermediateCalcs!DB1243*(Output!$G$49/Output!$P$49))+(IntermediateCalcs!DB1244*(Output!$E$49/Output!$P$49)))</f>
        <v/>
      </c>
      <c r="DY1245" s="274" t="str">
        <f>IF(DX1245="","",IF(IntermediateCalcs!$AO$9="Yes",IntermediateCalcs!DX1245*$CX1245,IntermediateCalcs!DX1245))</f>
        <v/>
      </c>
      <c r="DZ1245" s="250" t="str">
        <f>IF(DataGoesHere!$B1245="","",($CZ1245-DY1245))</f>
        <v/>
      </c>
      <c r="EA1245" s="250" t="str">
        <f>IF(DataGoesHere!$B1245="","",ABS($CZ1245-DY1245))</f>
        <v/>
      </c>
      <c r="EB1245" s="250" t="str">
        <f>IF(DataGoesHere!$B1245="","",EA1245^2)</f>
        <v/>
      </c>
      <c r="EC1245" s="249" t="str">
        <f>IF(DataGoesHere!$B1245="","",EA1245/$CZ1245)</f>
        <v/>
      </c>
      <c r="ED1245" s="250" t="str">
        <f>IF(DataGoesHere!$B1245="","",SUM(DZ$2:DZ1245)/AVERAGE(EA:EA))</f>
        <v/>
      </c>
    </row>
    <row r="1246" spans="20:134" x14ac:dyDescent="0.2">
      <c r="T1246" s="240"/>
      <c r="U1246" s="86"/>
      <c r="V1246" s="86"/>
      <c r="W1246" s="86"/>
      <c r="X1246" s="86"/>
      <c r="Y1246" s="86"/>
      <c r="Z1246" s="86"/>
      <c r="AA1246" s="86"/>
      <c r="AB1246" s="245" t="str">
        <f>IF(DataGoesHere!$B1246="","",(DataGoesHere!$B1246/SUM(DataGoesHere!$B1238:'DataGoesHere'!$B1249)))</f>
        <v/>
      </c>
      <c r="AC1246" s="86"/>
      <c r="AD1246" s="86"/>
      <c r="AE1246" s="241"/>
      <c r="CV1246" s="310" t="str">
        <f>IF(DataGoesHere!B1246="","",DataGoesHere!A1246)</f>
        <v/>
      </c>
      <c r="CW1246" s="271">
        <f t="shared" ca="1" si="46"/>
        <v>9</v>
      </c>
      <c r="CX1246" s="272">
        <f t="shared" ca="1" si="47"/>
        <v>1.0625330005567626</v>
      </c>
      <c r="CY1246" s="266">
        <f>DataGoesHere!A1246</f>
        <v>1245</v>
      </c>
      <c r="CZ1246" s="19" t="str">
        <f>IF(DataGoesHere!B1246="","",DataGoesHere!B1246)</f>
        <v/>
      </c>
      <c r="DA1246" s="19" t="str">
        <f>IF(DataGoesHere!B1246="","",IF(AH$5="No",DataGoesHere!B1246,DataGoesHere!B1246-(AH$2*(DataGoesHere!A1246-1))))</f>
        <v/>
      </c>
      <c r="DB1246" s="19" t="str">
        <f>IF(DataGoesHere!B1246="","",IF(AO$9="No",DataGoesHere!B1246,DataGoesHere!B1246/CX1246))</f>
        <v/>
      </c>
      <c r="DC1246" s="19" t="str">
        <f>IF(DataGoesHere!B1246="","",IF(AO$9="No",DA1246,DA1246/CX1246))</f>
        <v/>
      </c>
      <c r="DD1246" s="293" t="str">
        <f>IF(CZ1246="",IF(COUNTIF(DD$2:DD1245,"Forecast")&lt;Output!E$43,"Forecast",""),"Actual")</f>
        <v/>
      </c>
      <c r="DF1246" s="19" t="str">
        <f>IF(DataGoesHere!B1245="",IF(DD1246="Forecast",(Output!$E$47*IntermediateCalcs!DH1245)+((1-Output!$E$47)*IntermediateCalcs!DF1245),""),(Output!$E$47*IntermediateCalcs!DB1245)+((1-Output!$E$47)*IntermediateCalcs!DF1245))</f>
        <v/>
      </c>
      <c r="DG1246" s="19" t="str">
        <f>IF(DataGoesHere!B1245="",IF(DD1246="Forecast",(Output!$G$47*(IntermediateCalcs!DF1246-IntermediateCalcs!DF1245))+((1-Output!$G$47)*IntermediateCalcs!DG1245),""),(Output!$G$47*(IntermediateCalcs!DF1246-IntermediateCalcs!DF1245))+((1-Output!$G$47)*IntermediateCalcs!DG1245))</f>
        <v/>
      </c>
      <c r="DH1246" s="19" t="str">
        <f>IF(DataGoesHere!B1245="",IF(DD1246="Forecast",DF1246+DG1246,""),DF1246+DG1246)</f>
        <v/>
      </c>
      <c r="DI1246" s="274" t="str">
        <f>IF(DH1246="","",IF(IntermediateCalcs!$AO$9="Yes",IntermediateCalcs!DH1246*$CX1246,IntermediateCalcs!DH1246))</f>
        <v/>
      </c>
      <c r="DJ1246" s="250" t="str">
        <f>IF(DataGoesHere!$B1246="","",($CZ1246-DI1246))</f>
        <v/>
      </c>
      <c r="DK1246" s="250" t="str">
        <f>IF(DataGoesHere!$B1246="","",ABS($CZ1246-DI1246))</f>
        <v/>
      </c>
      <c r="DL1246" s="250" t="str">
        <f>IF(DataGoesHere!$B1246="","",DK1246^2)</f>
        <v/>
      </c>
      <c r="DM1246" s="249" t="str">
        <f>IF(DataGoesHere!$B1246="","",DK1246/$CZ1246)</f>
        <v/>
      </c>
      <c r="DN1246" s="250" t="str">
        <f>IF(DataGoesHere!$B1246="","",SUM(DJ$2:DJ1246)/AVERAGE(DK:DK))</f>
        <v/>
      </c>
      <c r="DP1246" s="19" t="str">
        <f>IF(DataGoesHere!B1246="",IF($DD1246="Forecast",(Output!E$48*IntermediateCalcs!CY1246)+Output!G$48,""),(Output!E$48*IntermediateCalcs!CY1246)+Output!G$48)</f>
        <v/>
      </c>
      <c r="DQ1246" s="274" t="str">
        <f>IF(DP1246="","",IF(IntermediateCalcs!$AO$9="Yes",IntermediateCalcs!DP1246*$CX1246,IntermediateCalcs!DP1246))</f>
        <v/>
      </c>
      <c r="DR1246" s="250" t="str">
        <f>IF(DataGoesHere!$B1246="","",($CZ1246-DQ1246))</f>
        <v/>
      </c>
      <c r="DS1246" s="250" t="str">
        <f>IF(DataGoesHere!$B1246="","",ABS($CZ1246-DQ1246))</f>
        <v/>
      </c>
      <c r="DT1246" s="250" t="str">
        <f>IF(DataGoesHere!$B1246="","",DS1246^2)</f>
        <v/>
      </c>
      <c r="DU1246" s="249" t="str">
        <f>IF(DataGoesHere!$B1246="","",DS1246/$CZ1246)</f>
        <v/>
      </c>
      <c r="DV1246" s="250" t="str">
        <f>IF(DataGoesHere!$B1246="","",SUM(DR$2:DR1246)/AVERAGE(DS:DS))</f>
        <v/>
      </c>
      <c r="DX1246" s="19" t="str">
        <f>IF(DataGoesHere!$B1245="","",(DB1240*(Output!$O$49/Output!$P$49))+(IntermediateCalcs!DB1241*(Output!$M$49/Output!$P$49))+(IntermediateCalcs!DB1242*(Output!$K$49/Output!$P$49))+(DB1243*(Output!$I$49/Output!$P$49))+(IntermediateCalcs!DB1244*(Output!$G$49/Output!$P$49))+(IntermediateCalcs!DB1245*(Output!$E$49/Output!$P$49)))</f>
        <v/>
      </c>
      <c r="DY1246" s="274" t="str">
        <f>IF(DX1246="","",IF(IntermediateCalcs!$AO$9="Yes",IntermediateCalcs!DX1246*$CX1246,IntermediateCalcs!DX1246))</f>
        <v/>
      </c>
      <c r="DZ1246" s="250" t="str">
        <f>IF(DataGoesHere!$B1246="","",($CZ1246-DY1246))</f>
        <v/>
      </c>
      <c r="EA1246" s="250" t="str">
        <f>IF(DataGoesHere!$B1246="","",ABS($CZ1246-DY1246))</f>
        <v/>
      </c>
      <c r="EB1246" s="250" t="str">
        <f>IF(DataGoesHere!$B1246="","",EA1246^2)</f>
        <v/>
      </c>
      <c r="EC1246" s="249" t="str">
        <f>IF(DataGoesHere!$B1246="","",EA1246/$CZ1246)</f>
        <v/>
      </c>
      <c r="ED1246" s="250" t="str">
        <f>IF(DataGoesHere!$B1246="","",SUM(DZ$2:DZ1246)/AVERAGE(EA:EA))</f>
        <v/>
      </c>
    </row>
    <row r="1247" spans="20:134" x14ac:dyDescent="0.2">
      <c r="T1247" s="240"/>
      <c r="U1247" s="86"/>
      <c r="V1247" s="86"/>
      <c r="W1247" s="86"/>
      <c r="X1247" s="86"/>
      <c r="Y1247" s="86"/>
      <c r="Z1247" s="86"/>
      <c r="AA1247" s="86"/>
      <c r="AB1247" s="86"/>
      <c r="AC1247" s="245" t="str">
        <f>IF(DataGoesHere!$B1247="","",(DataGoesHere!$B1247/SUM(DataGoesHere!$B1238:'DataGoesHere'!$B1249)))</f>
        <v/>
      </c>
      <c r="AD1247" s="86"/>
      <c r="AE1247" s="241"/>
      <c r="CV1247" s="310" t="str">
        <f>IF(DataGoesHere!B1247="","",DataGoesHere!A1247)</f>
        <v/>
      </c>
      <c r="CW1247" s="271">
        <f t="shared" ca="1" si="46"/>
        <v>10</v>
      </c>
      <c r="CX1247" s="272">
        <f t="shared" ca="1" si="47"/>
        <v>0.92557634012077306</v>
      </c>
      <c r="CY1247" s="266">
        <f>DataGoesHere!A1247</f>
        <v>1246</v>
      </c>
      <c r="CZ1247" s="19" t="str">
        <f>IF(DataGoesHere!B1247="","",DataGoesHere!B1247)</f>
        <v/>
      </c>
      <c r="DA1247" s="19" t="str">
        <f>IF(DataGoesHere!B1247="","",IF(AH$5="No",DataGoesHere!B1247,DataGoesHere!B1247-(AH$2*(DataGoesHere!A1247-1))))</f>
        <v/>
      </c>
      <c r="DB1247" s="19" t="str">
        <f>IF(DataGoesHere!B1247="","",IF(AO$9="No",DataGoesHere!B1247,DataGoesHere!B1247/CX1247))</f>
        <v/>
      </c>
      <c r="DC1247" s="19" t="str">
        <f>IF(DataGoesHere!B1247="","",IF(AO$9="No",DA1247,DA1247/CX1247))</f>
        <v/>
      </c>
      <c r="DD1247" s="293" t="str">
        <f>IF(CZ1247="",IF(COUNTIF(DD$2:DD1246,"Forecast")&lt;Output!E$43,"Forecast",""),"Actual")</f>
        <v/>
      </c>
      <c r="DF1247" s="19" t="str">
        <f>IF(DataGoesHere!B1246="",IF(DD1247="Forecast",(Output!$E$47*IntermediateCalcs!DH1246)+((1-Output!$E$47)*IntermediateCalcs!DF1246),""),(Output!$E$47*IntermediateCalcs!DB1246)+((1-Output!$E$47)*IntermediateCalcs!DF1246))</f>
        <v/>
      </c>
      <c r="DG1247" s="19" t="str">
        <f>IF(DataGoesHere!B1246="",IF(DD1247="Forecast",(Output!$G$47*(IntermediateCalcs!DF1247-IntermediateCalcs!DF1246))+((1-Output!$G$47)*IntermediateCalcs!DG1246),""),(Output!$G$47*(IntermediateCalcs!DF1247-IntermediateCalcs!DF1246))+((1-Output!$G$47)*IntermediateCalcs!DG1246))</f>
        <v/>
      </c>
      <c r="DH1247" s="19" t="str">
        <f>IF(DataGoesHere!B1246="",IF(DD1247="Forecast",DF1247+DG1247,""),DF1247+DG1247)</f>
        <v/>
      </c>
      <c r="DI1247" s="274" t="str">
        <f>IF(DH1247="","",IF(IntermediateCalcs!$AO$9="Yes",IntermediateCalcs!DH1247*$CX1247,IntermediateCalcs!DH1247))</f>
        <v/>
      </c>
      <c r="DJ1247" s="250" t="str">
        <f>IF(DataGoesHere!$B1247="","",($CZ1247-DI1247))</f>
        <v/>
      </c>
      <c r="DK1247" s="250" t="str">
        <f>IF(DataGoesHere!$B1247="","",ABS($CZ1247-DI1247))</f>
        <v/>
      </c>
      <c r="DL1247" s="250" t="str">
        <f>IF(DataGoesHere!$B1247="","",DK1247^2)</f>
        <v/>
      </c>
      <c r="DM1247" s="249" t="str">
        <f>IF(DataGoesHere!$B1247="","",DK1247/$CZ1247)</f>
        <v/>
      </c>
      <c r="DN1247" s="250" t="str">
        <f>IF(DataGoesHere!$B1247="","",SUM(DJ$2:DJ1247)/AVERAGE(DK:DK))</f>
        <v/>
      </c>
      <c r="DP1247" s="19" t="str">
        <f>IF(DataGoesHere!B1247="",IF($DD1247="Forecast",(Output!E$48*IntermediateCalcs!CY1247)+Output!G$48,""),(Output!E$48*IntermediateCalcs!CY1247)+Output!G$48)</f>
        <v/>
      </c>
      <c r="DQ1247" s="274" t="str">
        <f>IF(DP1247="","",IF(IntermediateCalcs!$AO$9="Yes",IntermediateCalcs!DP1247*$CX1247,IntermediateCalcs!DP1247))</f>
        <v/>
      </c>
      <c r="DR1247" s="250" t="str">
        <f>IF(DataGoesHere!$B1247="","",($CZ1247-DQ1247))</f>
        <v/>
      </c>
      <c r="DS1247" s="250" t="str">
        <f>IF(DataGoesHere!$B1247="","",ABS($CZ1247-DQ1247))</f>
        <v/>
      </c>
      <c r="DT1247" s="250" t="str">
        <f>IF(DataGoesHere!$B1247="","",DS1247^2)</f>
        <v/>
      </c>
      <c r="DU1247" s="249" t="str">
        <f>IF(DataGoesHere!$B1247="","",DS1247/$CZ1247)</f>
        <v/>
      </c>
      <c r="DV1247" s="250" t="str">
        <f>IF(DataGoesHere!$B1247="","",SUM(DR$2:DR1247)/AVERAGE(DS:DS))</f>
        <v/>
      </c>
      <c r="DX1247" s="19" t="str">
        <f>IF(DataGoesHere!$B1246="","",(DB1241*(Output!$O$49/Output!$P$49))+(IntermediateCalcs!DB1242*(Output!$M$49/Output!$P$49))+(IntermediateCalcs!DB1243*(Output!$K$49/Output!$P$49))+(DB1244*(Output!$I$49/Output!$P$49))+(IntermediateCalcs!DB1245*(Output!$G$49/Output!$P$49))+(IntermediateCalcs!DB1246*(Output!$E$49/Output!$P$49)))</f>
        <v/>
      </c>
      <c r="DY1247" s="274" t="str">
        <f>IF(DX1247="","",IF(IntermediateCalcs!$AO$9="Yes",IntermediateCalcs!DX1247*$CX1247,IntermediateCalcs!DX1247))</f>
        <v/>
      </c>
      <c r="DZ1247" s="250" t="str">
        <f>IF(DataGoesHere!$B1247="","",($CZ1247-DY1247))</f>
        <v/>
      </c>
      <c r="EA1247" s="250" t="str">
        <f>IF(DataGoesHere!$B1247="","",ABS($CZ1247-DY1247))</f>
        <v/>
      </c>
      <c r="EB1247" s="250" t="str">
        <f>IF(DataGoesHere!$B1247="","",EA1247^2)</f>
        <v/>
      </c>
      <c r="EC1247" s="249" t="str">
        <f>IF(DataGoesHere!$B1247="","",EA1247/$CZ1247)</f>
        <v/>
      </c>
      <c r="ED1247" s="250" t="str">
        <f>IF(DataGoesHere!$B1247="","",SUM(DZ$2:DZ1247)/AVERAGE(EA:EA))</f>
        <v/>
      </c>
    </row>
    <row r="1248" spans="20:134" x14ac:dyDescent="0.2">
      <c r="T1248" s="240"/>
      <c r="U1248" s="86"/>
      <c r="V1248" s="86"/>
      <c r="W1248" s="86"/>
      <c r="X1248" s="86"/>
      <c r="Y1248" s="86"/>
      <c r="Z1248" s="86"/>
      <c r="AA1248" s="86"/>
      <c r="AB1248" s="86"/>
      <c r="AC1248" s="86"/>
      <c r="AD1248" s="245" t="str">
        <f>IF(DataGoesHere!$B1248="","",(DataGoesHere!$B1248/SUM(DataGoesHere!$B1238:'DataGoesHere'!$B1249)))</f>
        <v/>
      </c>
      <c r="AE1248" s="241"/>
      <c r="CV1248" s="310" t="str">
        <f>IF(DataGoesHere!B1248="","",DataGoesHere!A1248)</f>
        <v/>
      </c>
      <c r="CW1248" s="271">
        <f t="shared" ca="1" si="46"/>
        <v>11</v>
      </c>
      <c r="CX1248" s="272">
        <f t="shared" ca="1" si="47"/>
        <v>0.97463169608807265</v>
      </c>
      <c r="CY1248" s="266">
        <f>DataGoesHere!A1248</f>
        <v>1247</v>
      </c>
      <c r="CZ1248" s="19" t="str">
        <f>IF(DataGoesHere!B1248="","",DataGoesHere!B1248)</f>
        <v/>
      </c>
      <c r="DA1248" s="19" t="str">
        <f>IF(DataGoesHere!B1248="","",IF(AH$5="No",DataGoesHere!B1248,DataGoesHere!B1248-(AH$2*(DataGoesHere!A1248-1))))</f>
        <v/>
      </c>
      <c r="DB1248" s="19" t="str">
        <f>IF(DataGoesHere!B1248="","",IF(AO$9="No",DataGoesHere!B1248,DataGoesHere!B1248/CX1248))</f>
        <v/>
      </c>
      <c r="DC1248" s="19" t="str">
        <f>IF(DataGoesHere!B1248="","",IF(AO$9="No",DA1248,DA1248/CX1248))</f>
        <v/>
      </c>
      <c r="DD1248" s="293" t="str">
        <f>IF(CZ1248="",IF(COUNTIF(DD$2:DD1247,"Forecast")&lt;Output!E$43,"Forecast",""),"Actual")</f>
        <v/>
      </c>
      <c r="DF1248" s="19" t="str">
        <f>IF(DataGoesHere!B1247="",IF(DD1248="Forecast",(Output!$E$47*IntermediateCalcs!DH1247)+((1-Output!$E$47)*IntermediateCalcs!DF1247),""),(Output!$E$47*IntermediateCalcs!DB1247)+((1-Output!$E$47)*IntermediateCalcs!DF1247))</f>
        <v/>
      </c>
      <c r="DG1248" s="19" t="str">
        <f>IF(DataGoesHere!B1247="",IF(DD1248="Forecast",(Output!$G$47*(IntermediateCalcs!DF1248-IntermediateCalcs!DF1247))+((1-Output!$G$47)*IntermediateCalcs!DG1247),""),(Output!$G$47*(IntermediateCalcs!DF1248-IntermediateCalcs!DF1247))+((1-Output!$G$47)*IntermediateCalcs!DG1247))</f>
        <v/>
      </c>
      <c r="DH1248" s="19" t="str">
        <f>IF(DataGoesHere!B1247="",IF(DD1248="Forecast",DF1248+DG1248,""),DF1248+DG1248)</f>
        <v/>
      </c>
      <c r="DI1248" s="274" t="str">
        <f>IF(DH1248="","",IF(IntermediateCalcs!$AO$9="Yes",IntermediateCalcs!DH1248*$CX1248,IntermediateCalcs!DH1248))</f>
        <v/>
      </c>
      <c r="DJ1248" s="250" t="str">
        <f>IF(DataGoesHere!$B1248="","",($CZ1248-DI1248))</f>
        <v/>
      </c>
      <c r="DK1248" s="250" t="str">
        <f>IF(DataGoesHere!$B1248="","",ABS($CZ1248-DI1248))</f>
        <v/>
      </c>
      <c r="DL1248" s="250" t="str">
        <f>IF(DataGoesHere!$B1248="","",DK1248^2)</f>
        <v/>
      </c>
      <c r="DM1248" s="249" t="str">
        <f>IF(DataGoesHere!$B1248="","",DK1248/$CZ1248)</f>
        <v/>
      </c>
      <c r="DN1248" s="250" t="str">
        <f>IF(DataGoesHere!$B1248="","",SUM(DJ$2:DJ1248)/AVERAGE(DK:DK))</f>
        <v/>
      </c>
      <c r="DP1248" s="19" t="str">
        <f>IF(DataGoesHere!B1248="",IF($DD1248="Forecast",(Output!E$48*IntermediateCalcs!CY1248)+Output!G$48,""),(Output!E$48*IntermediateCalcs!CY1248)+Output!G$48)</f>
        <v/>
      </c>
      <c r="DQ1248" s="274" t="str">
        <f>IF(DP1248="","",IF(IntermediateCalcs!$AO$9="Yes",IntermediateCalcs!DP1248*$CX1248,IntermediateCalcs!DP1248))</f>
        <v/>
      </c>
      <c r="DR1248" s="250" t="str">
        <f>IF(DataGoesHere!$B1248="","",($CZ1248-DQ1248))</f>
        <v/>
      </c>
      <c r="DS1248" s="250" t="str">
        <f>IF(DataGoesHere!$B1248="","",ABS($CZ1248-DQ1248))</f>
        <v/>
      </c>
      <c r="DT1248" s="250" t="str">
        <f>IF(DataGoesHere!$B1248="","",DS1248^2)</f>
        <v/>
      </c>
      <c r="DU1248" s="249" t="str">
        <f>IF(DataGoesHere!$B1248="","",DS1248/$CZ1248)</f>
        <v/>
      </c>
      <c r="DV1248" s="250" t="str">
        <f>IF(DataGoesHere!$B1248="","",SUM(DR$2:DR1248)/AVERAGE(DS:DS))</f>
        <v/>
      </c>
      <c r="DX1248" s="19" t="str">
        <f>IF(DataGoesHere!$B1247="","",(DB1242*(Output!$O$49/Output!$P$49))+(IntermediateCalcs!DB1243*(Output!$M$49/Output!$P$49))+(IntermediateCalcs!DB1244*(Output!$K$49/Output!$P$49))+(DB1245*(Output!$I$49/Output!$P$49))+(IntermediateCalcs!DB1246*(Output!$G$49/Output!$P$49))+(IntermediateCalcs!DB1247*(Output!$E$49/Output!$P$49)))</f>
        <v/>
      </c>
      <c r="DY1248" s="274" t="str">
        <f>IF(DX1248="","",IF(IntermediateCalcs!$AO$9="Yes",IntermediateCalcs!DX1248*$CX1248,IntermediateCalcs!DX1248))</f>
        <v/>
      </c>
      <c r="DZ1248" s="250" t="str">
        <f>IF(DataGoesHere!$B1248="","",($CZ1248-DY1248))</f>
        <v/>
      </c>
      <c r="EA1248" s="250" t="str">
        <f>IF(DataGoesHere!$B1248="","",ABS($CZ1248-DY1248))</f>
        <v/>
      </c>
      <c r="EB1248" s="250" t="str">
        <f>IF(DataGoesHere!$B1248="","",EA1248^2)</f>
        <v/>
      </c>
      <c r="EC1248" s="249" t="str">
        <f>IF(DataGoesHere!$B1248="","",EA1248/$CZ1248)</f>
        <v/>
      </c>
      <c r="ED1248" s="250" t="str">
        <f>IF(DataGoesHere!$B1248="","",SUM(DZ$2:DZ1248)/AVERAGE(EA:EA))</f>
        <v/>
      </c>
    </row>
    <row r="1249" spans="20:134" x14ac:dyDescent="0.2">
      <c r="T1249" s="242"/>
      <c r="U1249" s="243"/>
      <c r="V1249" s="243"/>
      <c r="W1249" s="243"/>
      <c r="X1249" s="243"/>
      <c r="Y1249" s="243"/>
      <c r="Z1249" s="243"/>
      <c r="AA1249" s="243"/>
      <c r="AB1249" s="243"/>
      <c r="AC1249" s="243"/>
      <c r="AD1249" s="243"/>
      <c r="AE1249" s="246" t="str">
        <f>IF(DataGoesHere!$B1249="","",(DataGoesHere!$B1249/SUM(DataGoesHere!$B1238:'DataGoesHere'!$B1249)))</f>
        <v/>
      </c>
      <c r="CV1249" s="310" t="str">
        <f>IF(DataGoesHere!B1249="","",DataGoesHere!A1249)</f>
        <v/>
      </c>
      <c r="CW1249" s="271">
        <f t="shared" ca="1" si="46"/>
        <v>12</v>
      </c>
      <c r="CX1249" s="272">
        <f t="shared" ca="1" si="47"/>
        <v>1.0054005237672714</v>
      </c>
      <c r="CY1249" s="266">
        <f>DataGoesHere!A1249</f>
        <v>1248</v>
      </c>
      <c r="CZ1249" s="19" t="str">
        <f>IF(DataGoesHere!B1249="","",DataGoesHere!B1249)</f>
        <v/>
      </c>
      <c r="DA1249" s="19" t="str">
        <f>IF(DataGoesHere!B1249="","",IF(AH$5="No",DataGoesHere!B1249,DataGoesHere!B1249-(AH$2*(DataGoesHere!A1249-1))))</f>
        <v/>
      </c>
      <c r="DB1249" s="19" t="str">
        <f>IF(DataGoesHere!B1249="","",IF(AO$9="No",DataGoesHere!B1249,DataGoesHere!B1249/CX1249))</f>
        <v/>
      </c>
      <c r="DC1249" s="19" t="str">
        <f>IF(DataGoesHere!B1249="","",IF(AO$9="No",DA1249,DA1249/CX1249))</f>
        <v/>
      </c>
      <c r="DD1249" s="293" t="str">
        <f>IF(CZ1249="",IF(COUNTIF(DD$2:DD1248,"Forecast")&lt;Output!E$43,"Forecast",""),"Actual")</f>
        <v/>
      </c>
      <c r="DF1249" s="19" t="str">
        <f>IF(DataGoesHere!B1248="",IF(DD1249="Forecast",(Output!$E$47*IntermediateCalcs!DH1248)+((1-Output!$E$47)*IntermediateCalcs!DF1248),""),(Output!$E$47*IntermediateCalcs!DB1248)+((1-Output!$E$47)*IntermediateCalcs!DF1248))</f>
        <v/>
      </c>
      <c r="DG1249" s="19" t="str">
        <f>IF(DataGoesHere!B1248="",IF(DD1249="Forecast",(Output!$G$47*(IntermediateCalcs!DF1249-IntermediateCalcs!DF1248))+((1-Output!$G$47)*IntermediateCalcs!DG1248),""),(Output!$G$47*(IntermediateCalcs!DF1249-IntermediateCalcs!DF1248))+((1-Output!$G$47)*IntermediateCalcs!DG1248))</f>
        <v/>
      </c>
      <c r="DH1249" s="19" t="str">
        <f>IF(DataGoesHere!B1248="",IF(DD1249="Forecast",DF1249+DG1249,""),DF1249+DG1249)</f>
        <v/>
      </c>
      <c r="DI1249" s="274" t="str">
        <f>IF(DH1249="","",IF(IntermediateCalcs!$AO$9="Yes",IntermediateCalcs!DH1249*$CX1249,IntermediateCalcs!DH1249))</f>
        <v/>
      </c>
      <c r="DJ1249" s="250" t="str">
        <f>IF(DataGoesHere!$B1249="","",($CZ1249-DI1249))</f>
        <v/>
      </c>
      <c r="DK1249" s="250" t="str">
        <f>IF(DataGoesHere!$B1249="","",ABS($CZ1249-DI1249))</f>
        <v/>
      </c>
      <c r="DL1249" s="250" t="str">
        <f>IF(DataGoesHere!$B1249="","",DK1249^2)</f>
        <v/>
      </c>
      <c r="DM1249" s="249" t="str">
        <f>IF(DataGoesHere!$B1249="","",DK1249/$CZ1249)</f>
        <v/>
      </c>
      <c r="DN1249" s="250" t="str">
        <f>IF(DataGoesHere!$B1249="","",SUM(DJ$2:DJ1249)/AVERAGE(DK:DK))</f>
        <v/>
      </c>
      <c r="DP1249" s="19" t="str">
        <f>IF(DataGoesHere!B1249="",IF($DD1249="Forecast",(Output!E$48*IntermediateCalcs!CY1249)+Output!G$48,""),(Output!E$48*IntermediateCalcs!CY1249)+Output!G$48)</f>
        <v/>
      </c>
      <c r="DQ1249" s="274" t="str">
        <f>IF(DP1249="","",IF(IntermediateCalcs!$AO$9="Yes",IntermediateCalcs!DP1249*$CX1249,IntermediateCalcs!DP1249))</f>
        <v/>
      </c>
      <c r="DR1249" s="250" t="str">
        <f>IF(DataGoesHere!$B1249="","",($CZ1249-DQ1249))</f>
        <v/>
      </c>
      <c r="DS1249" s="250" t="str">
        <f>IF(DataGoesHere!$B1249="","",ABS($CZ1249-DQ1249))</f>
        <v/>
      </c>
      <c r="DT1249" s="250" t="str">
        <f>IF(DataGoesHere!$B1249="","",DS1249^2)</f>
        <v/>
      </c>
      <c r="DU1249" s="249" t="str">
        <f>IF(DataGoesHere!$B1249="","",DS1249/$CZ1249)</f>
        <v/>
      </c>
      <c r="DV1249" s="250" t="str">
        <f>IF(DataGoesHere!$B1249="","",SUM(DR$2:DR1249)/AVERAGE(DS:DS))</f>
        <v/>
      </c>
      <c r="DX1249" s="19" t="str">
        <f>IF(DataGoesHere!$B1248="","",(DB1243*(Output!$O$49/Output!$P$49))+(IntermediateCalcs!DB1244*(Output!$M$49/Output!$P$49))+(IntermediateCalcs!DB1245*(Output!$K$49/Output!$P$49))+(DB1246*(Output!$I$49/Output!$P$49))+(IntermediateCalcs!DB1247*(Output!$G$49/Output!$P$49))+(IntermediateCalcs!DB1248*(Output!$E$49/Output!$P$49)))</f>
        <v/>
      </c>
      <c r="DY1249" s="274" t="str">
        <f>IF(DX1249="","",IF(IntermediateCalcs!$AO$9="Yes",IntermediateCalcs!DX1249*$CX1249,IntermediateCalcs!DX1249))</f>
        <v/>
      </c>
      <c r="DZ1249" s="250" t="str">
        <f>IF(DataGoesHere!$B1249="","",($CZ1249-DY1249))</f>
        <v/>
      </c>
      <c r="EA1249" s="250" t="str">
        <f>IF(DataGoesHere!$B1249="","",ABS($CZ1249-DY1249))</f>
        <v/>
      </c>
      <c r="EB1249" s="250" t="str">
        <f>IF(DataGoesHere!$B1249="","",EA1249^2)</f>
        <v/>
      </c>
      <c r="EC1249" s="249" t="str">
        <f>IF(DataGoesHere!$B1249="","",EA1249/$CZ1249)</f>
        <v/>
      </c>
      <c r="ED1249" s="250" t="str">
        <f>IF(DataGoesHere!$B1249="","",SUM(DZ$2:DZ1249)/AVERAGE(EA:EA))</f>
        <v/>
      </c>
    </row>
    <row r="1250" spans="20:134" x14ac:dyDescent="0.2">
      <c r="T1250" s="244" t="str">
        <f>IF(DataGoesHere!$B1250="","",(DataGoesHere!$B1250/SUM(DataGoesHere!$B1250:'DataGoesHere'!$B1261)))</f>
        <v/>
      </c>
      <c r="U1250" s="238"/>
      <c r="V1250" s="238"/>
      <c r="W1250" s="238"/>
      <c r="X1250" s="238"/>
      <c r="Y1250" s="238"/>
      <c r="Z1250" s="238"/>
      <c r="AA1250" s="238"/>
      <c r="AB1250" s="238"/>
      <c r="AC1250" s="238"/>
      <c r="AD1250" s="238"/>
      <c r="AE1250" s="239"/>
      <c r="CV1250" s="310" t="str">
        <f>IF(DataGoesHere!B1250="","",DataGoesHere!A1250)</f>
        <v/>
      </c>
      <c r="CW1250" s="271">
        <f t="shared" ca="1" si="46"/>
        <v>1</v>
      </c>
      <c r="CX1250" s="272">
        <f t="shared" ca="1" si="47"/>
        <v>1.3236179355303281</v>
      </c>
      <c r="CY1250" s="266">
        <f>DataGoesHere!A1250</f>
        <v>1249</v>
      </c>
      <c r="CZ1250" s="19" t="str">
        <f>IF(DataGoesHere!B1250="","",DataGoesHere!B1250)</f>
        <v/>
      </c>
      <c r="DA1250" s="19" t="str">
        <f>IF(DataGoesHere!B1250="","",IF(AH$5="No",DataGoesHere!B1250,DataGoesHere!B1250-(AH$2*(DataGoesHere!A1250-1))))</f>
        <v/>
      </c>
      <c r="DB1250" s="19" t="str">
        <f>IF(DataGoesHere!B1250="","",IF(AO$9="No",DataGoesHere!B1250,DataGoesHere!B1250/CX1250))</f>
        <v/>
      </c>
      <c r="DC1250" s="19" t="str">
        <f>IF(DataGoesHere!B1250="","",IF(AO$9="No",DA1250,DA1250/CX1250))</f>
        <v/>
      </c>
      <c r="DD1250" s="293" t="str">
        <f>IF(CZ1250="",IF(COUNTIF(DD$2:DD1249,"Forecast")&lt;Output!E$43,"Forecast",""),"Actual")</f>
        <v/>
      </c>
      <c r="DF1250" s="19" t="str">
        <f>IF(DataGoesHere!B1249="",IF(DD1250="Forecast",(Output!$E$47*IntermediateCalcs!DH1249)+((1-Output!$E$47)*IntermediateCalcs!DF1249),""),(Output!$E$47*IntermediateCalcs!DB1249)+((1-Output!$E$47)*IntermediateCalcs!DF1249))</f>
        <v/>
      </c>
      <c r="DG1250" s="19" t="str">
        <f>IF(DataGoesHere!B1249="",IF(DD1250="Forecast",(Output!$G$47*(IntermediateCalcs!DF1250-IntermediateCalcs!DF1249))+((1-Output!$G$47)*IntermediateCalcs!DG1249),""),(Output!$G$47*(IntermediateCalcs!DF1250-IntermediateCalcs!DF1249))+((1-Output!$G$47)*IntermediateCalcs!DG1249))</f>
        <v/>
      </c>
      <c r="DH1250" s="19" t="str">
        <f>IF(DataGoesHere!B1249="",IF(DD1250="Forecast",DF1250+DG1250,""),DF1250+DG1250)</f>
        <v/>
      </c>
      <c r="DI1250" s="274" t="str">
        <f>IF(DH1250="","",IF(IntermediateCalcs!$AO$9="Yes",IntermediateCalcs!DH1250*$CX1250,IntermediateCalcs!DH1250))</f>
        <v/>
      </c>
      <c r="DJ1250" s="250" t="str">
        <f>IF(DataGoesHere!$B1250="","",($CZ1250-DI1250))</f>
        <v/>
      </c>
      <c r="DK1250" s="250" t="str">
        <f>IF(DataGoesHere!$B1250="","",ABS($CZ1250-DI1250))</f>
        <v/>
      </c>
      <c r="DL1250" s="250" t="str">
        <f>IF(DataGoesHere!$B1250="","",DK1250^2)</f>
        <v/>
      </c>
      <c r="DM1250" s="249" t="str">
        <f>IF(DataGoesHere!$B1250="","",DK1250/$CZ1250)</f>
        <v/>
      </c>
      <c r="DN1250" s="250" t="str">
        <f>IF(DataGoesHere!$B1250="","",SUM(DJ$2:DJ1250)/AVERAGE(DK:DK))</f>
        <v/>
      </c>
      <c r="DP1250" s="19" t="str">
        <f>IF(DataGoesHere!B1250="",IF($DD1250="Forecast",(Output!E$48*IntermediateCalcs!CY1250)+Output!G$48,""),(Output!E$48*IntermediateCalcs!CY1250)+Output!G$48)</f>
        <v/>
      </c>
      <c r="DQ1250" s="274" t="str">
        <f>IF(DP1250="","",IF(IntermediateCalcs!$AO$9="Yes",IntermediateCalcs!DP1250*$CX1250,IntermediateCalcs!DP1250))</f>
        <v/>
      </c>
      <c r="DR1250" s="250" t="str">
        <f>IF(DataGoesHere!$B1250="","",($CZ1250-DQ1250))</f>
        <v/>
      </c>
      <c r="DS1250" s="250" t="str">
        <f>IF(DataGoesHere!$B1250="","",ABS($CZ1250-DQ1250))</f>
        <v/>
      </c>
      <c r="DT1250" s="250" t="str">
        <f>IF(DataGoesHere!$B1250="","",DS1250^2)</f>
        <v/>
      </c>
      <c r="DU1250" s="249" t="str">
        <f>IF(DataGoesHere!$B1250="","",DS1250/$CZ1250)</f>
        <v/>
      </c>
      <c r="DV1250" s="250" t="str">
        <f>IF(DataGoesHere!$B1250="","",SUM(DR$2:DR1250)/AVERAGE(DS:DS))</f>
        <v/>
      </c>
      <c r="DX1250" s="19" t="str">
        <f>IF(DataGoesHere!$B1249="","",(DB1244*(Output!$O$49/Output!$P$49))+(IntermediateCalcs!DB1245*(Output!$M$49/Output!$P$49))+(IntermediateCalcs!DB1246*(Output!$K$49/Output!$P$49))+(DB1247*(Output!$I$49/Output!$P$49))+(IntermediateCalcs!DB1248*(Output!$G$49/Output!$P$49))+(IntermediateCalcs!DB1249*(Output!$E$49/Output!$P$49)))</f>
        <v/>
      </c>
      <c r="DY1250" s="274" t="str">
        <f>IF(DX1250="","",IF(IntermediateCalcs!$AO$9="Yes",IntermediateCalcs!DX1250*$CX1250,IntermediateCalcs!DX1250))</f>
        <v/>
      </c>
      <c r="DZ1250" s="250" t="str">
        <f>IF(DataGoesHere!$B1250="","",($CZ1250-DY1250))</f>
        <v/>
      </c>
      <c r="EA1250" s="250" t="str">
        <f>IF(DataGoesHere!$B1250="","",ABS($CZ1250-DY1250))</f>
        <v/>
      </c>
      <c r="EB1250" s="250" t="str">
        <f>IF(DataGoesHere!$B1250="","",EA1250^2)</f>
        <v/>
      </c>
      <c r="EC1250" s="249" t="str">
        <f>IF(DataGoesHere!$B1250="","",EA1250/$CZ1250)</f>
        <v/>
      </c>
      <c r="ED1250" s="250" t="str">
        <f>IF(DataGoesHere!$B1250="","",SUM(DZ$2:DZ1250)/AVERAGE(EA:EA))</f>
        <v/>
      </c>
    </row>
    <row r="1251" spans="20:134" x14ac:dyDescent="0.2">
      <c r="T1251" s="240"/>
      <c r="U1251" s="245" t="str">
        <f>IF(DataGoesHere!$B1251="","",(DataGoesHere!$B1251/SUM(DataGoesHere!$B1251:'DataGoesHere'!$B1261)))</f>
        <v/>
      </c>
      <c r="V1251" s="86"/>
      <c r="W1251" s="86"/>
      <c r="X1251" s="86"/>
      <c r="Y1251" s="86"/>
      <c r="Z1251" s="86"/>
      <c r="AA1251" s="86"/>
      <c r="AB1251" s="86"/>
      <c r="AC1251" s="86"/>
      <c r="AD1251" s="86"/>
      <c r="AE1251" s="241"/>
      <c r="CV1251" s="310" t="str">
        <f>IF(DataGoesHere!B1251="","",DataGoesHere!A1251)</f>
        <v/>
      </c>
      <c r="CW1251" s="271">
        <f t="shared" ca="1" si="46"/>
        <v>2</v>
      </c>
      <c r="CX1251" s="272">
        <f t="shared" ca="1" si="47"/>
        <v>0.80574490527728204</v>
      </c>
      <c r="CY1251" s="266">
        <f>DataGoesHere!A1251</f>
        <v>1250</v>
      </c>
      <c r="CZ1251" s="19" t="str">
        <f>IF(DataGoesHere!B1251="","",DataGoesHere!B1251)</f>
        <v/>
      </c>
      <c r="DA1251" s="19" t="str">
        <f>IF(DataGoesHere!B1251="","",IF(AH$5="No",DataGoesHere!B1251,DataGoesHere!B1251-(AH$2*(DataGoesHere!A1251-1))))</f>
        <v/>
      </c>
      <c r="DB1251" s="19" t="str">
        <f>IF(DataGoesHere!B1251="","",IF(AO$9="No",DataGoesHere!B1251,DataGoesHere!B1251/CX1251))</f>
        <v/>
      </c>
      <c r="DC1251" s="19" t="str">
        <f>IF(DataGoesHere!B1251="","",IF(AO$9="No",DA1251,DA1251/CX1251))</f>
        <v/>
      </c>
      <c r="DD1251" s="293" t="str">
        <f>IF(CZ1251="",IF(COUNTIF(DD$2:DD1250,"Forecast")&lt;Output!E$43,"Forecast",""),"Actual")</f>
        <v/>
      </c>
      <c r="DF1251" s="19" t="str">
        <f>IF(DataGoesHere!B1250="",IF(DD1251="Forecast",(Output!$E$47*IntermediateCalcs!DH1250)+((1-Output!$E$47)*IntermediateCalcs!DF1250),""),(Output!$E$47*IntermediateCalcs!DB1250)+((1-Output!$E$47)*IntermediateCalcs!DF1250))</f>
        <v/>
      </c>
      <c r="DG1251" s="19" t="str">
        <f>IF(DataGoesHere!B1250="",IF(DD1251="Forecast",(Output!$G$47*(IntermediateCalcs!DF1251-IntermediateCalcs!DF1250))+((1-Output!$G$47)*IntermediateCalcs!DG1250),""),(Output!$G$47*(IntermediateCalcs!DF1251-IntermediateCalcs!DF1250))+((1-Output!$G$47)*IntermediateCalcs!DG1250))</f>
        <v/>
      </c>
      <c r="DH1251" s="19" t="str">
        <f>IF(DataGoesHere!B1250="",IF(DD1251="Forecast",DF1251+DG1251,""),DF1251+DG1251)</f>
        <v/>
      </c>
      <c r="DI1251" s="274" t="str">
        <f>IF(DH1251="","",IF(IntermediateCalcs!$AO$9="Yes",IntermediateCalcs!DH1251*$CX1251,IntermediateCalcs!DH1251))</f>
        <v/>
      </c>
      <c r="DJ1251" s="250" t="str">
        <f>IF(DataGoesHere!$B1251="","",($CZ1251-DI1251))</f>
        <v/>
      </c>
      <c r="DK1251" s="250" t="str">
        <f>IF(DataGoesHere!$B1251="","",ABS($CZ1251-DI1251))</f>
        <v/>
      </c>
      <c r="DL1251" s="250" t="str">
        <f>IF(DataGoesHere!$B1251="","",DK1251^2)</f>
        <v/>
      </c>
      <c r="DM1251" s="249" t="str">
        <f>IF(DataGoesHere!$B1251="","",DK1251/$CZ1251)</f>
        <v/>
      </c>
      <c r="DN1251" s="250" t="str">
        <f>IF(DataGoesHere!$B1251="","",SUM(DJ$2:DJ1251)/AVERAGE(DK:DK))</f>
        <v/>
      </c>
      <c r="DP1251" s="19" t="str">
        <f>IF(DataGoesHere!B1251="",IF($DD1251="Forecast",(Output!E$48*IntermediateCalcs!CY1251)+Output!G$48,""),(Output!E$48*IntermediateCalcs!CY1251)+Output!G$48)</f>
        <v/>
      </c>
      <c r="DQ1251" s="274" t="str">
        <f>IF(DP1251="","",IF(IntermediateCalcs!$AO$9="Yes",IntermediateCalcs!DP1251*$CX1251,IntermediateCalcs!DP1251))</f>
        <v/>
      </c>
      <c r="DR1251" s="250" t="str">
        <f>IF(DataGoesHere!$B1251="","",($CZ1251-DQ1251))</f>
        <v/>
      </c>
      <c r="DS1251" s="250" t="str">
        <f>IF(DataGoesHere!$B1251="","",ABS($CZ1251-DQ1251))</f>
        <v/>
      </c>
      <c r="DT1251" s="250" t="str">
        <f>IF(DataGoesHere!$B1251="","",DS1251^2)</f>
        <v/>
      </c>
      <c r="DU1251" s="249" t="str">
        <f>IF(DataGoesHere!$B1251="","",DS1251/$CZ1251)</f>
        <v/>
      </c>
      <c r="DV1251" s="250" t="str">
        <f>IF(DataGoesHere!$B1251="","",SUM(DR$2:DR1251)/AVERAGE(DS:DS))</f>
        <v/>
      </c>
      <c r="DX1251" s="19" t="str">
        <f>IF(DataGoesHere!$B1250="","",(DB1245*(Output!$O$49/Output!$P$49))+(IntermediateCalcs!DB1246*(Output!$M$49/Output!$P$49))+(IntermediateCalcs!DB1247*(Output!$K$49/Output!$P$49))+(DB1248*(Output!$I$49/Output!$P$49))+(IntermediateCalcs!DB1249*(Output!$G$49/Output!$P$49))+(IntermediateCalcs!DB1250*(Output!$E$49/Output!$P$49)))</f>
        <v/>
      </c>
      <c r="DY1251" s="274" t="str">
        <f>IF(DX1251="","",IF(IntermediateCalcs!$AO$9="Yes",IntermediateCalcs!DX1251*$CX1251,IntermediateCalcs!DX1251))</f>
        <v/>
      </c>
      <c r="DZ1251" s="250" t="str">
        <f>IF(DataGoesHere!$B1251="","",($CZ1251-DY1251))</f>
        <v/>
      </c>
      <c r="EA1251" s="250" t="str">
        <f>IF(DataGoesHere!$B1251="","",ABS($CZ1251-DY1251))</f>
        <v/>
      </c>
      <c r="EB1251" s="250" t="str">
        <f>IF(DataGoesHere!$B1251="","",EA1251^2)</f>
        <v/>
      </c>
      <c r="EC1251" s="249" t="str">
        <f>IF(DataGoesHere!$B1251="","",EA1251/$CZ1251)</f>
        <v/>
      </c>
      <c r="ED1251" s="250" t="str">
        <f>IF(DataGoesHere!$B1251="","",SUM(DZ$2:DZ1251)/AVERAGE(EA:EA))</f>
        <v/>
      </c>
    </row>
    <row r="1252" spans="20:134" x14ac:dyDescent="0.2">
      <c r="T1252" s="240"/>
      <c r="U1252" s="86"/>
      <c r="V1252" s="245" t="str">
        <f>IF(DataGoesHere!$B1252="","",(DataGoesHere!$B1252/SUM(DataGoesHere!$B1250:'DataGoesHere'!$B1261)))</f>
        <v/>
      </c>
      <c r="W1252" s="86"/>
      <c r="X1252" s="86"/>
      <c r="Y1252" s="86"/>
      <c r="Z1252" s="86"/>
      <c r="AA1252" s="86"/>
      <c r="AB1252" s="86"/>
      <c r="AC1252" s="86"/>
      <c r="AD1252" s="86"/>
      <c r="AE1252" s="241"/>
      <c r="CV1252" s="310" t="str">
        <f>IF(DataGoesHere!B1252="","",DataGoesHere!A1252)</f>
        <v/>
      </c>
      <c r="CW1252" s="271">
        <f t="shared" ca="1" si="46"/>
        <v>3</v>
      </c>
      <c r="CX1252" s="272">
        <f t="shared" ca="1" si="47"/>
        <v>0.79862940076451561</v>
      </c>
      <c r="CY1252" s="266">
        <f>DataGoesHere!A1252</f>
        <v>1251</v>
      </c>
      <c r="CZ1252" s="19" t="str">
        <f>IF(DataGoesHere!B1252="","",DataGoesHere!B1252)</f>
        <v/>
      </c>
      <c r="DA1252" s="19" t="str">
        <f>IF(DataGoesHere!B1252="","",IF(AH$5="No",DataGoesHere!B1252,DataGoesHere!B1252-(AH$2*(DataGoesHere!A1252-1))))</f>
        <v/>
      </c>
      <c r="DB1252" s="19" t="str">
        <f>IF(DataGoesHere!B1252="","",IF(AO$9="No",DataGoesHere!B1252,DataGoesHere!B1252/CX1252))</f>
        <v/>
      </c>
      <c r="DC1252" s="19" t="str">
        <f>IF(DataGoesHere!B1252="","",IF(AO$9="No",DA1252,DA1252/CX1252))</f>
        <v/>
      </c>
      <c r="DD1252" s="293" t="str">
        <f>IF(CZ1252="",IF(COUNTIF(DD$2:DD1251,"Forecast")&lt;Output!E$43,"Forecast",""),"Actual")</f>
        <v/>
      </c>
      <c r="DF1252" s="19" t="str">
        <f>IF(DataGoesHere!B1251="",IF(DD1252="Forecast",(Output!$E$47*IntermediateCalcs!DH1251)+((1-Output!$E$47)*IntermediateCalcs!DF1251),""),(Output!$E$47*IntermediateCalcs!DB1251)+((1-Output!$E$47)*IntermediateCalcs!DF1251))</f>
        <v/>
      </c>
      <c r="DG1252" s="19" t="str">
        <f>IF(DataGoesHere!B1251="",IF(DD1252="Forecast",(Output!$G$47*(IntermediateCalcs!DF1252-IntermediateCalcs!DF1251))+((1-Output!$G$47)*IntermediateCalcs!DG1251),""),(Output!$G$47*(IntermediateCalcs!DF1252-IntermediateCalcs!DF1251))+((1-Output!$G$47)*IntermediateCalcs!DG1251))</f>
        <v/>
      </c>
      <c r="DH1252" s="19" t="str">
        <f>IF(DataGoesHere!B1251="",IF(DD1252="Forecast",DF1252+DG1252,""),DF1252+DG1252)</f>
        <v/>
      </c>
      <c r="DI1252" s="274" t="str">
        <f>IF(DH1252="","",IF(IntermediateCalcs!$AO$9="Yes",IntermediateCalcs!DH1252*$CX1252,IntermediateCalcs!DH1252))</f>
        <v/>
      </c>
      <c r="DJ1252" s="250" t="str">
        <f>IF(DataGoesHere!$B1252="","",($CZ1252-DI1252))</f>
        <v/>
      </c>
      <c r="DK1252" s="250" t="str">
        <f>IF(DataGoesHere!$B1252="","",ABS($CZ1252-DI1252))</f>
        <v/>
      </c>
      <c r="DL1252" s="250" t="str">
        <f>IF(DataGoesHere!$B1252="","",DK1252^2)</f>
        <v/>
      </c>
      <c r="DM1252" s="249" t="str">
        <f>IF(DataGoesHere!$B1252="","",DK1252/$CZ1252)</f>
        <v/>
      </c>
      <c r="DN1252" s="250" t="str">
        <f>IF(DataGoesHere!$B1252="","",SUM(DJ$2:DJ1252)/AVERAGE(DK:DK))</f>
        <v/>
      </c>
      <c r="DP1252" s="19" t="str">
        <f>IF(DataGoesHere!B1252="",IF($DD1252="Forecast",(Output!E$48*IntermediateCalcs!CY1252)+Output!G$48,""),(Output!E$48*IntermediateCalcs!CY1252)+Output!G$48)</f>
        <v/>
      </c>
      <c r="DQ1252" s="274" t="str">
        <f>IF(DP1252="","",IF(IntermediateCalcs!$AO$9="Yes",IntermediateCalcs!DP1252*$CX1252,IntermediateCalcs!DP1252))</f>
        <v/>
      </c>
      <c r="DR1252" s="250" t="str">
        <f>IF(DataGoesHere!$B1252="","",($CZ1252-DQ1252))</f>
        <v/>
      </c>
      <c r="DS1252" s="250" t="str">
        <f>IF(DataGoesHere!$B1252="","",ABS($CZ1252-DQ1252))</f>
        <v/>
      </c>
      <c r="DT1252" s="250" t="str">
        <f>IF(DataGoesHere!$B1252="","",DS1252^2)</f>
        <v/>
      </c>
      <c r="DU1252" s="249" t="str">
        <f>IF(DataGoesHere!$B1252="","",DS1252/$CZ1252)</f>
        <v/>
      </c>
      <c r="DV1252" s="250" t="str">
        <f>IF(DataGoesHere!$B1252="","",SUM(DR$2:DR1252)/AVERAGE(DS:DS))</f>
        <v/>
      </c>
      <c r="DX1252" s="19" t="str">
        <f>IF(DataGoesHere!$B1251="","",(DB1246*(Output!$O$49/Output!$P$49))+(IntermediateCalcs!DB1247*(Output!$M$49/Output!$P$49))+(IntermediateCalcs!DB1248*(Output!$K$49/Output!$P$49))+(DB1249*(Output!$I$49/Output!$P$49))+(IntermediateCalcs!DB1250*(Output!$G$49/Output!$P$49))+(IntermediateCalcs!DB1251*(Output!$E$49/Output!$P$49)))</f>
        <v/>
      </c>
      <c r="DY1252" s="274" t="str">
        <f>IF(DX1252="","",IF(IntermediateCalcs!$AO$9="Yes",IntermediateCalcs!DX1252*$CX1252,IntermediateCalcs!DX1252))</f>
        <v/>
      </c>
      <c r="DZ1252" s="250" t="str">
        <f>IF(DataGoesHere!$B1252="","",($CZ1252-DY1252))</f>
        <v/>
      </c>
      <c r="EA1252" s="250" t="str">
        <f>IF(DataGoesHere!$B1252="","",ABS($CZ1252-DY1252))</f>
        <v/>
      </c>
      <c r="EB1252" s="250" t="str">
        <f>IF(DataGoesHere!$B1252="","",EA1252^2)</f>
        <v/>
      </c>
      <c r="EC1252" s="249" t="str">
        <f>IF(DataGoesHere!$B1252="","",EA1252/$CZ1252)</f>
        <v/>
      </c>
      <c r="ED1252" s="250" t="str">
        <f>IF(DataGoesHere!$B1252="","",SUM(DZ$2:DZ1252)/AVERAGE(EA:EA))</f>
        <v/>
      </c>
    </row>
    <row r="1253" spans="20:134" x14ac:dyDescent="0.2">
      <c r="T1253" s="240"/>
      <c r="U1253" s="86"/>
      <c r="V1253" s="86"/>
      <c r="W1253" s="245" t="str">
        <f>IF(DataGoesHere!$B1253="","",(DataGoesHere!$B1253/SUM(DataGoesHere!$B1250:'DataGoesHere'!$B1261)))</f>
        <v/>
      </c>
      <c r="X1253" s="86"/>
      <c r="Y1253" s="86"/>
      <c r="Z1253" s="86"/>
      <c r="AA1253" s="86"/>
      <c r="AB1253" s="86"/>
      <c r="AC1253" s="86"/>
      <c r="AD1253" s="86"/>
      <c r="AE1253" s="241"/>
      <c r="CV1253" s="310" t="str">
        <f>IF(DataGoesHere!B1253="","",DataGoesHere!A1253)</f>
        <v/>
      </c>
      <c r="CW1253" s="271">
        <f t="shared" ca="1" si="46"/>
        <v>4</v>
      </c>
      <c r="CX1253" s="272">
        <f t="shared" ca="1" si="47"/>
        <v>1.0149292433706087</v>
      </c>
      <c r="CY1253" s="266">
        <f>DataGoesHere!A1253</f>
        <v>1252</v>
      </c>
      <c r="CZ1253" s="19" t="str">
        <f>IF(DataGoesHere!B1253="","",DataGoesHere!B1253)</f>
        <v/>
      </c>
      <c r="DA1253" s="19" t="str">
        <f>IF(DataGoesHere!B1253="","",IF(AH$5="No",DataGoesHere!B1253,DataGoesHere!B1253-(AH$2*(DataGoesHere!A1253-1))))</f>
        <v/>
      </c>
      <c r="DB1253" s="19" t="str">
        <f>IF(DataGoesHere!B1253="","",IF(AO$9="No",DataGoesHere!B1253,DataGoesHere!B1253/CX1253))</f>
        <v/>
      </c>
      <c r="DC1253" s="19" t="str">
        <f>IF(DataGoesHere!B1253="","",IF(AO$9="No",DA1253,DA1253/CX1253))</f>
        <v/>
      </c>
      <c r="DD1253" s="293" t="str">
        <f>IF(CZ1253="",IF(COUNTIF(DD$2:DD1252,"Forecast")&lt;Output!E$43,"Forecast",""),"Actual")</f>
        <v/>
      </c>
      <c r="DF1253" s="19" t="str">
        <f>IF(DataGoesHere!B1252="",IF(DD1253="Forecast",(Output!$E$47*IntermediateCalcs!DH1252)+((1-Output!$E$47)*IntermediateCalcs!DF1252),""),(Output!$E$47*IntermediateCalcs!DB1252)+((1-Output!$E$47)*IntermediateCalcs!DF1252))</f>
        <v/>
      </c>
      <c r="DG1253" s="19" t="str">
        <f>IF(DataGoesHere!B1252="",IF(DD1253="Forecast",(Output!$G$47*(IntermediateCalcs!DF1253-IntermediateCalcs!DF1252))+((1-Output!$G$47)*IntermediateCalcs!DG1252),""),(Output!$G$47*(IntermediateCalcs!DF1253-IntermediateCalcs!DF1252))+((1-Output!$G$47)*IntermediateCalcs!DG1252))</f>
        <v/>
      </c>
      <c r="DH1253" s="19" t="str">
        <f>IF(DataGoesHere!B1252="",IF(DD1253="Forecast",DF1253+DG1253,""),DF1253+DG1253)</f>
        <v/>
      </c>
      <c r="DI1253" s="274" t="str">
        <f>IF(DH1253="","",IF(IntermediateCalcs!$AO$9="Yes",IntermediateCalcs!DH1253*$CX1253,IntermediateCalcs!DH1253))</f>
        <v/>
      </c>
      <c r="DJ1253" s="250" t="str">
        <f>IF(DataGoesHere!$B1253="","",($CZ1253-DI1253))</f>
        <v/>
      </c>
      <c r="DK1253" s="250" t="str">
        <f>IF(DataGoesHere!$B1253="","",ABS($CZ1253-DI1253))</f>
        <v/>
      </c>
      <c r="DL1253" s="250" t="str">
        <f>IF(DataGoesHere!$B1253="","",DK1253^2)</f>
        <v/>
      </c>
      <c r="DM1253" s="249" t="str">
        <f>IF(DataGoesHere!$B1253="","",DK1253/$CZ1253)</f>
        <v/>
      </c>
      <c r="DN1253" s="250" t="str">
        <f>IF(DataGoesHere!$B1253="","",SUM(DJ$2:DJ1253)/AVERAGE(DK:DK))</f>
        <v/>
      </c>
      <c r="DP1253" s="19" t="str">
        <f>IF(DataGoesHere!B1253="",IF($DD1253="Forecast",(Output!E$48*IntermediateCalcs!CY1253)+Output!G$48,""),(Output!E$48*IntermediateCalcs!CY1253)+Output!G$48)</f>
        <v/>
      </c>
      <c r="DQ1253" s="274" t="str">
        <f>IF(DP1253="","",IF(IntermediateCalcs!$AO$9="Yes",IntermediateCalcs!DP1253*$CX1253,IntermediateCalcs!DP1253))</f>
        <v/>
      </c>
      <c r="DR1253" s="250" t="str">
        <f>IF(DataGoesHere!$B1253="","",($CZ1253-DQ1253))</f>
        <v/>
      </c>
      <c r="DS1253" s="250" t="str">
        <f>IF(DataGoesHere!$B1253="","",ABS($CZ1253-DQ1253))</f>
        <v/>
      </c>
      <c r="DT1253" s="250" t="str">
        <f>IF(DataGoesHere!$B1253="","",DS1253^2)</f>
        <v/>
      </c>
      <c r="DU1253" s="249" t="str">
        <f>IF(DataGoesHere!$B1253="","",DS1253/$CZ1253)</f>
        <v/>
      </c>
      <c r="DV1253" s="250" t="str">
        <f>IF(DataGoesHere!$B1253="","",SUM(DR$2:DR1253)/AVERAGE(DS:DS))</f>
        <v/>
      </c>
      <c r="DX1253" s="19" t="str">
        <f>IF(DataGoesHere!$B1252="","",(DB1247*(Output!$O$49/Output!$P$49))+(IntermediateCalcs!DB1248*(Output!$M$49/Output!$P$49))+(IntermediateCalcs!DB1249*(Output!$K$49/Output!$P$49))+(DB1250*(Output!$I$49/Output!$P$49))+(IntermediateCalcs!DB1251*(Output!$G$49/Output!$P$49))+(IntermediateCalcs!DB1252*(Output!$E$49/Output!$P$49)))</f>
        <v/>
      </c>
      <c r="DY1253" s="274" t="str">
        <f>IF(DX1253="","",IF(IntermediateCalcs!$AO$9="Yes",IntermediateCalcs!DX1253*$CX1253,IntermediateCalcs!DX1253))</f>
        <v/>
      </c>
      <c r="DZ1253" s="250" t="str">
        <f>IF(DataGoesHere!$B1253="","",($CZ1253-DY1253))</f>
        <v/>
      </c>
      <c r="EA1253" s="250" t="str">
        <f>IF(DataGoesHere!$B1253="","",ABS($CZ1253-DY1253))</f>
        <v/>
      </c>
      <c r="EB1253" s="250" t="str">
        <f>IF(DataGoesHere!$B1253="","",EA1253^2)</f>
        <v/>
      </c>
      <c r="EC1253" s="249" t="str">
        <f>IF(DataGoesHere!$B1253="","",EA1253/$CZ1253)</f>
        <v/>
      </c>
      <c r="ED1253" s="250" t="str">
        <f>IF(DataGoesHere!$B1253="","",SUM(DZ$2:DZ1253)/AVERAGE(EA:EA))</f>
        <v/>
      </c>
    </row>
    <row r="1254" spans="20:134" x14ac:dyDescent="0.2">
      <c r="T1254" s="240"/>
      <c r="U1254" s="86"/>
      <c r="V1254" s="86"/>
      <c r="W1254" s="86"/>
      <c r="X1254" s="245" t="str">
        <f>IF(DataGoesHere!$B1254="","",(DataGoesHere!$B1254/SUM(DataGoesHere!$B1250:'DataGoesHere'!$B1261)))</f>
        <v/>
      </c>
      <c r="Y1254" s="86"/>
      <c r="Z1254" s="86"/>
      <c r="AA1254" s="86"/>
      <c r="AB1254" s="86"/>
      <c r="AC1254" s="86"/>
      <c r="AD1254" s="86"/>
      <c r="AE1254" s="241"/>
      <c r="CV1254" s="310" t="str">
        <f>IF(DataGoesHere!B1254="","",DataGoesHere!A1254)</f>
        <v/>
      </c>
      <c r="CW1254" s="271">
        <f t="shared" ca="1" si="46"/>
        <v>5</v>
      </c>
      <c r="CX1254" s="272">
        <f t="shared" ca="1" si="47"/>
        <v>0.97875414397996308</v>
      </c>
      <c r="CY1254" s="266">
        <f>DataGoesHere!A1254</f>
        <v>1253</v>
      </c>
      <c r="CZ1254" s="19" t="str">
        <f>IF(DataGoesHere!B1254="","",DataGoesHere!B1254)</f>
        <v/>
      </c>
      <c r="DA1254" s="19" t="str">
        <f>IF(DataGoesHere!B1254="","",IF(AH$5="No",DataGoesHere!B1254,DataGoesHere!B1254-(AH$2*(DataGoesHere!A1254-1))))</f>
        <v/>
      </c>
      <c r="DB1254" s="19" t="str">
        <f>IF(DataGoesHere!B1254="","",IF(AO$9="No",DataGoesHere!B1254,DataGoesHere!B1254/CX1254))</f>
        <v/>
      </c>
      <c r="DC1254" s="19" t="str">
        <f>IF(DataGoesHere!B1254="","",IF(AO$9="No",DA1254,DA1254/CX1254))</f>
        <v/>
      </c>
      <c r="DD1254" s="293" t="str">
        <f>IF(CZ1254="",IF(COUNTIF(DD$2:DD1253,"Forecast")&lt;Output!E$43,"Forecast",""),"Actual")</f>
        <v/>
      </c>
      <c r="DF1254" s="19" t="str">
        <f>IF(DataGoesHere!B1253="",IF(DD1254="Forecast",(Output!$E$47*IntermediateCalcs!DH1253)+((1-Output!$E$47)*IntermediateCalcs!DF1253),""),(Output!$E$47*IntermediateCalcs!DB1253)+((1-Output!$E$47)*IntermediateCalcs!DF1253))</f>
        <v/>
      </c>
      <c r="DG1254" s="19" t="str">
        <f>IF(DataGoesHere!B1253="",IF(DD1254="Forecast",(Output!$G$47*(IntermediateCalcs!DF1254-IntermediateCalcs!DF1253))+((1-Output!$G$47)*IntermediateCalcs!DG1253),""),(Output!$G$47*(IntermediateCalcs!DF1254-IntermediateCalcs!DF1253))+((1-Output!$G$47)*IntermediateCalcs!DG1253))</f>
        <v/>
      </c>
      <c r="DH1254" s="19" t="str">
        <f>IF(DataGoesHere!B1253="",IF(DD1254="Forecast",DF1254+DG1254,""),DF1254+DG1254)</f>
        <v/>
      </c>
      <c r="DI1254" s="274" t="str">
        <f>IF(DH1254="","",IF(IntermediateCalcs!$AO$9="Yes",IntermediateCalcs!DH1254*$CX1254,IntermediateCalcs!DH1254))</f>
        <v/>
      </c>
      <c r="DJ1254" s="250" t="str">
        <f>IF(DataGoesHere!$B1254="","",($CZ1254-DI1254))</f>
        <v/>
      </c>
      <c r="DK1254" s="250" t="str">
        <f>IF(DataGoesHere!$B1254="","",ABS($CZ1254-DI1254))</f>
        <v/>
      </c>
      <c r="DL1254" s="250" t="str">
        <f>IF(DataGoesHere!$B1254="","",DK1254^2)</f>
        <v/>
      </c>
      <c r="DM1254" s="249" t="str">
        <f>IF(DataGoesHere!$B1254="","",DK1254/$CZ1254)</f>
        <v/>
      </c>
      <c r="DN1254" s="250" t="str">
        <f>IF(DataGoesHere!$B1254="","",SUM(DJ$2:DJ1254)/AVERAGE(DK:DK))</f>
        <v/>
      </c>
      <c r="DP1254" s="19" t="str">
        <f>IF(DataGoesHere!B1254="",IF($DD1254="Forecast",(Output!E$48*IntermediateCalcs!CY1254)+Output!G$48,""),(Output!E$48*IntermediateCalcs!CY1254)+Output!G$48)</f>
        <v/>
      </c>
      <c r="DQ1254" s="274" t="str">
        <f>IF(DP1254="","",IF(IntermediateCalcs!$AO$9="Yes",IntermediateCalcs!DP1254*$CX1254,IntermediateCalcs!DP1254))</f>
        <v/>
      </c>
      <c r="DR1254" s="250" t="str">
        <f>IF(DataGoesHere!$B1254="","",($CZ1254-DQ1254))</f>
        <v/>
      </c>
      <c r="DS1254" s="250" t="str">
        <f>IF(DataGoesHere!$B1254="","",ABS($CZ1254-DQ1254))</f>
        <v/>
      </c>
      <c r="DT1254" s="250" t="str">
        <f>IF(DataGoesHere!$B1254="","",DS1254^2)</f>
        <v/>
      </c>
      <c r="DU1254" s="249" t="str">
        <f>IF(DataGoesHere!$B1254="","",DS1254/$CZ1254)</f>
        <v/>
      </c>
      <c r="DV1254" s="250" t="str">
        <f>IF(DataGoesHere!$B1254="","",SUM(DR$2:DR1254)/AVERAGE(DS:DS))</f>
        <v/>
      </c>
      <c r="DX1254" s="19" t="str">
        <f>IF(DataGoesHere!$B1253="","",(DB1248*(Output!$O$49/Output!$P$49))+(IntermediateCalcs!DB1249*(Output!$M$49/Output!$P$49))+(IntermediateCalcs!DB1250*(Output!$K$49/Output!$P$49))+(DB1251*(Output!$I$49/Output!$P$49))+(IntermediateCalcs!DB1252*(Output!$G$49/Output!$P$49))+(IntermediateCalcs!DB1253*(Output!$E$49/Output!$P$49)))</f>
        <v/>
      </c>
      <c r="DY1254" s="274" t="str">
        <f>IF(DX1254="","",IF(IntermediateCalcs!$AO$9="Yes",IntermediateCalcs!DX1254*$CX1254,IntermediateCalcs!DX1254))</f>
        <v/>
      </c>
      <c r="DZ1254" s="250" t="str">
        <f>IF(DataGoesHere!$B1254="","",($CZ1254-DY1254))</f>
        <v/>
      </c>
      <c r="EA1254" s="250" t="str">
        <f>IF(DataGoesHere!$B1254="","",ABS($CZ1254-DY1254))</f>
        <v/>
      </c>
      <c r="EB1254" s="250" t="str">
        <f>IF(DataGoesHere!$B1254="","",EA1254^2)</f>
        <v/>
      </c>
      <c r="EC1254" s="249" t="str">
        <f>IF(DataGoesHere!$B1254="","",EA1254/$CZ1254)</f>
        <v/>
      </c>
      <c r="ED1254" s="250" t="str">
        <f>IF(DataGoesHere!$B1254="","",SUM(DZ$2:DZ1254)/AVERAGE(EA:EA))</f>
        <v/>
      </c>
    </row>
    <row r="1255" spans="20:134" x14ac:dyDescent="0.2">
      <c r="T1255" s="240"/>
      <c r="U1255" s="86"/>
      <c r="V1255" s="86"/>
      <c r="W1255" s="86"/>
      <c r="X1255" s="86"/>
      <c r="Y1255" s="245" t="str">
        <f>IF(DataGoesHere!$B1255="","",(DataGoesHere!$B1255/SUM(DataGoesHere!$B1250:'DataGoesHere'!$B1261)))</f>
        <v/>
      </c>
      <c r="Z1255" s="86"/>
      <c r="AA1255" s="86"/>
      <c r="AB1255" s="86"/>
      <c r="AC1255" s="86"/>
      <c r="AD1255" s="86"/>
      <c r="AE1255" s="241"/>
      <c r="CV1255" s="310" t="str">
        <f>IF(DataGoesHere!B1255="","",DataGoesHere!A1255)</f>
        <v/>
      </c>
      <c r="CW1255" s="271">
        <f t="shared" ca="1" si="46"/>
        <v>6</v>
      </c>
      <c r="CX1255" s="272">
        <f t="shared" ca="1" si="47"/>
        <v>1.0779088099730167</v>
      </c>
      <c r="CY1255" s="266">
        <f>DataGoesHere!A1255</f>
        <v>1254</v>
      </c>
      <c r="CZ1255" s="19" t="str">
        <f>IF(DataGoesHere!B1255="","",DataGoesHere!B1255)</f>
        <v/>
      </c>
      <c r="DA1255" s="19" t="str">
        <f>IF(DataGoesHere!B1255="","",IF(AH$5="No",DataGoesHere!B1255,DataGoesHere!B1255-(AH$2*(DataGoesHere!A1255-1))))</f>
        <v/>
      </c>
      <c r="DB1255" s="19" t="str">
        <f>IF(DataGoesHere!B1255="","",IF(AO$9="No",DataGoesHere!B1255,DataGoesHere!B1255/CX1255))</f>
        <v/>
      </c>
      <c r="DC1255" s="19" t="str">
        <f>IF(DataGoesHere!B1255="","",IF(AO$9="No",DA1255,DA1255/CX1255))</f>
        <v/>
      </c>
      <c r="DD1255" s="293" t="str">
        <f>IF(CZ1255="",IF(COUNTIF(DD$2:DD1254,"Forecast")&lt;Output!E$43,"Forecast",""),"Actual")</f>
        <v/>
      </c>
      <c r="DF1255" s="19" t="str">
        <f>IF(DataGoesHere!B1254="",IF(DD1255="Forecast",(Output!$E$47*IntermediateCalcs!DH1254)+((1-Output!$E$47)*IntermediateCalcs!DF1254),""),(Output!$E$47*IntermediateCalcs!DB1254)+((1-Output!$E$47)*IntermediateCalcs!DF1254))</f>
        <v/>
      </c>
      <c r="DG1255" s="19" t="str">
        <f>IF(DataGoesHere!B1254="",IF(DD1255="Forecast",(Output!$G$47*(IntermediateCalcs!DF1255-IntermediateCalcs!DF1254))+((1-Output!$G$47)*IntermediateCalcs!DG1254),""),(Output!$G$47*(IntermediateCalcs!DF1255-IntermediateCalcs!DF1254))+((1-Output!$G$47)*IntermediateCalcs!DG1254))</f>
        <v/>
      </c>
      <c r="DH1255" s="19" t="str">
        <f>IF(DataGoesHere!B1254="",IF(DD1255="Forecast",DF1255+DG1255,""),DF1255+DG1255)</f>
        <v/>
      </c>
      <c r="DI1255" s="274" t="str">
        <f>IF(DH1255="","",IF(IntermediateCalcs!$AO$9="Yes",IntermediateCalcs!DH1255*$CX1255,IntermediateCalcs!DH1255))</f>
        <v/>
      </c>
      <c r="DJ1255" s="250" t="str">
        <f>IF(DataGoesHere!$B1255="","",($CZ1255-DI1255))</f>
        <v/>
      </c>
      <c r="DK1255" s="250" t="str">
        <f>IF(DataGoesHere!$B1255="","",ABS($CZ1255-DI1255))</f>
        <v/>
      </c>
      <c r="DL1255" s="250" t="str">
        <f>IF(DataGoesHere!$B1255="","",DK1255^2)</f>
        <v/>
      </c>
      <c r="DM1255" s="249" t="str">
        <f>IF(DataGoesHere!$B1255="","",DK1255/$CZ1255)</f>
        <v/>
      </c>
      <c r="DN1255" s="250" t="str">
        <f>IF(DataGoesHere!$B1255="","",SUM(DJ$2:DJ1255)/AVERAGE(DK:DK))</f>
        <v/>
      </c>
      <c r="DP1255" s="19" t="str">
        <f>IF(DataGoesHere!B1255="",IF($DD1255="Forecast",(Output!E$48*IntermediateCalcs!CY1255)+Output!G$48,""),(Output!E$48*IntermediateCalcs!CY1255)+Output!G$48)</f>
        <v/>
      </c>
      <c r="DQ1255" s="274" t="str">
        <f>IF(DP1255="","",IF(IntermediateCalcs!$AO$9="Yes",IntermediateCalcs!DP1255*$CX1255,IntermediateCalcs!DP1255))</f>
        <v/>
      </c>
      <c r="DR1255" s="250" t="str">
        <f>IF(DataGoesHere!$B1255="","",($CZ1255-DQ1255))</f>
        <v/>
      </c>
      <c r="DS1255" s="250" t="str">
        <f>IF(DataGoesHere!$B1255="","",ABS($CZ1255-DQ1255))</f>
        <v/>
      </c>
      <c r="DT1255" s="250" t="str">
        <f>IF(DataGoesHere!$B1255="","",DS1255^2)</f>
        <v/>
      </c>
      <c r="DU1255" s="249" t="str">
        <f>IF(DataGoesHere!$B1255="","",DS1255/$CZ1255)</f>
        <v/>
      </c>
      <c r="DV1255" s="250" t="str">
        <f>IF(DataGoesHere!$B1255="","",SUM(DR$2:DR1255)/AVERAGE(DS:DS))</f>
        <v/>
      </c>
      <c r="DX1255" s="19" t="str">
        <f>IF(DataGoesHere!$B1254="","",(DB1249*(Output!$O$49/Output!$P$49))+(IntermediateCalcs!DB1250*(Output!$M$49/Output!$P$49))+(IntermediateCalcs!DB1251*(Output!$K$49/Output!$P$49))+(DB1252*(Output!$I$49/Output!$P$49))+(IntermediateCalcs!DB1253*(Output!$G$49/Output!$P$49))+(IntermediateCalcs!DB1254*(Output!$E$49/Output!$P$49)))</f>
        <v/>
      </c>
      <c r="DY1255" s="274" t="str">
        <f>IF(DX1255="","",IF(IntermediateCalcs!$AO$9="Yes",IntermediateCalcs!DX1255*$CX1255,IntermediateCalcs!DX1255))</f>
        <v/>
      </c>
      <c r="DZ1255" s="250" t="str">
        <f>IF(DataGoesHere!$B1255="","",($CZ1255-DY1255))</f>
        <v/>
      </c>
      <c r="EA1255" s="250" t="str">
        <f>IF(DataGoesHere!$B1255="","",ABS($CZ1255-DY1255))</f>
        <v/>
      </c>
      <c r="EB1255" s="250" t="str">
        <f>IF(DataGoesHere!$B1255="","",EA1255^2)</f>
        <v/>
      </c>
      <c r="EC1255" s="249" t="str">
        <f>IF(DataGoesHere!$B1255="","",EA1255/$CZ1255)</f>
        <v/>
      </c>
      <c r="ED1255" s="250" t="str">
        <f>IF(DataGoesHere!$B1255="","",SUM(DZ$2:DZ1255)/AVERAGE(EA:EA))</f>
        <v/>
      </c>
    </row>
    <row r="1256" spans="20:134" x14ac:dyDescent="0.2">
      <c r="T1256" s="240"/>
      <c r="U1256" s="86"/>
      <c r="V1256" s="86"/>
      <c r="W1256" s="86"/>
      <c r="X1256" s="86"/>
      <c r="Y1256" s="86"/>
      <c r="Z1256" s="245" t="str">
        <f>IF(DataGoesHere!$B1256="","",(DataGoesHere!$B1256/SUM(DataGoesHere!$B1250:'DataGoesHere'!$B1261)))</f>
        <v/>
      </c>
      <c r="AA1256" s="86"/>
      <c r="AB1256" s="86"/>
      <c r="AC1256" s="86"/>
      <c r="AD1256" s="86"/>
      <c r="AE1256" s="241"/>
      <c r="CV1256" s="310" t="str">
        <f>IF(DataGoesHere!B1256="","",DataGoesHere!A1256)</f>
        <v/>
      </c>
      <c r="CW1256" s="271">
        <f t="shared" ca="1" si="46"/>
        <v>7</v>
      </c>
      <c r="CX1256" s="272">
        <f t="shared" ca="1" si="47"/>
        <v>1.0265458156689093</v>
      </c>
      <c r="CY1256" s="266">
        <f>DataGoesHere!A1256</f>
        <v>1255</v>
      </c>
      <c r="CZ1256" s="19" t="str">
        <f>IF(DataGoesHere!B1256="","",DataGoesHere!B1256)</f>
        <v/>
      </c>
      <c r="DA1256" s="19" t="str">
        <f>IF(DataGoesHere!B1256="","",IF(AH$5="No",DataGoesHere!B1256,DataGoesHere!B1256-(AH$2*(DataGoesHere!A1256-1))))</f>
        <v/>
      </c>
      <c r="DB1256" s="19" t="str">
        <f>IF(DataGoesHere!B1256="","",IF(AO$9="No",DataGoesHere!B1256,DataGoesHere!B1256/CX1256))</f>
        <v/>
      </c>
      <c r="DC1256" s="19" t="str">
        <f>IF(DataGoesHere!B1256="","",IF(AO$9="No",DA1256,DA1256/CX1256))</f>
        <v/>
      </c>
      <c r="DD1256" s="293" t="str">
        <f>IF(CZ1256="",IF(COUNTIF(DD$2:DD1255,"Forecast")&lt;Output!E$43,"Forecast",""),"Actual")</f>
        <v/>
      </c>
      <c r="DF1256" s="19" t="str">
        <f>IF(DataGoesHere!B1255="",IF(DD1256="Forecast",(Output!$E$47*IntermediateCalcs!DH1255)+((1-Output!$E$47)*IntermediateCalcs!DF1255),""),(Output!$E$47*IntermediateCalcs!DB1255)+((1-Output!$E$47)*IntermediateCalcs!DF1255))</f>
        <v/>
      </c>
      <c r="DG1256" s="19" t="str">
        <f>IF(DataGoesHere!B1255="",IF(DD1256="Forecast",(Output!$G$47*(IntermediateCalcs!DF1256-IntermediateCalcs!DF1255))+((1-Output!$G$47)*IntermediateCalcs!DG1255),""),(Output!$G$47*(IntermediateCalcs!DF1256-IntermediateCalcs!DF1255))+((1-Output!$G$47)*IntermediateCalcs!DG1255))</f>
        <v/>
      </c>
      <c r="DH1256" s="19" t="str">
        <f>IF(DataGoesHere!B1255="",IF(DD1256="Forecast",DF1256+DG1256,""),DF1256+DG1256)</f>
        <v/>
      </c>
      <c r="DI1256" s="274" t="str">
        <f>IF(DH1256="","",IF(IntermediateCalcs!$AO$9="Yes",IntermediateCalcs!DH1256*$CX1256,IntermediateCalcs!DH1256))</f>
        <v/>
      </c>
      <c r="DJ1256" s="250" t="str">
        <f>IF(DataGoesHere!$B1256="","",($CZ1256-DI1256))</f>
        <v/>
      </c>
      <c r="DK1256" s="250" t="str">
        <f>IF(DataGoesHere!$B1256="","",ABS($CZ1256-DI1256))</f>
        <v/>
      </c>
      <c r="DL1256" s="250" t="str">
        <f>IF(DataGoesHere!$B1256="","",DK1256^2)</f>
        <v/>
      </c>
      <c r="DM1256" s="249" t="str">
        <f>IF(DataGoesHere!$B1256="","",DK1256/$CZ1256)</f>
        <v/>
      </c>
      <c r="DN1256" s="250" t="str">
        <f>IF(DataGoesHere!$B1256="","",SUM(DJ$2:DJ1256)/AVERAGE(DK:DK))</f>
        <v/>
      </c>
      <c r="DP1256" s="19" t="str">
        <f>IF(DataGoesHere!B1256="",IF($DD1256="Forecast",(Output!E$48*IntermediateCalcs!CY1256)+Output!G$48,""),(Output!E$48*IntermediateCalcs!CY1256)+Output!G$48)</f>
        <v/>
      </c>
      <c r="DQ1256" s="274" t="str">
        <f>IF(DP1256="","",IF(IntermediateCalcs!$AO$9="Yes",IntermediateCalcs!DP1256*$CX1256,IntermediateCalcs!DP1256))</f>
        <v/>
      </c>
      <c r="DR1256" s="250" t="str">
        <f>IF(DataGoesHere!$B1256="","",($CZ1256-DQ1256))</f>
        <v/>
      </c>
      <c r="DS1256" s="250" t="str">
        <f>IF(DataGoesHere!$B1256="","",ABS($CZ1256-DQ1256))</f>
        <v/>
      </c>
      <c r="DT1256" s="250" t="str">
        <f>IF(DataGoesHere!$B1256="","",DS1256^2)</f>
        <v/>
      </c>
      <c r="DU1256" s="249" t="str">
        <f>IF(DataGoesHere!$B1256="","",DS1256/$CZ1256)</f>
        <v/>
      </c>
      <c r="DV1256" s="250" t="str">
        <f>IF(DataGoesHere!$B1256="","",SUM(DR$2:DR1256)/AVERAGE(DS:DS))</f>
        <v/>
      </c>
      <c r="DX1256" s="19" t="str">
        <f>IF(DataGoesHere!$B1255="","",(DB1250*(Output!$O$49/Output!$P$49))+(IntermediateCalcs!DB1251*(Output!$M$49/Output!$P$49))+(IntermediateCalcs!DB1252*(Output!$K$49/Output!$P$49))+(DB1253*(Output!$I$49/Output!$P$49))+(IntermediateCalcs!DB1254*(Output!$G$49/Output!$P$49))+(IntermediateCalcs!DB1255*(Output!$E$49/Output!$P$49)))</f>
        <v/>
      </c>
      <c r="DY1256" s="274" t="str">
        <f>IF(DX1256="","",IF(IntermediateCalcs!$AO$9="Yes",IntermediateCalcs!DX1256*$CX1256,IntermediateCalcs!DX1256))</f>
        <v/>
      </c>
      <c r="DZ1256" s="250" t="str">
        <f>IF(DataGoesHere!$B1256="","",($CZ1256-DY1256))</f>
        <v/>
      </c>
      <c r="EA1256" s="250" t="str">
        <f>IF(DataGoesHere!$B1256="","",ABS($CZ1256-DY1256))</f>
        <v/>
      </c>
      <c r="EB1256" s="250" t="str">
        <f>IF(DataGoesHere!$B1256="","",EA1256^2)</f>
        <v/>
      </c>
      <c r="EC1256" s="249" t="str">
        <f>IF(DataGoesHere!$B1256="","",EA1256/$CZ1256)</f>
        <v/>
      </c>
      <c r="ED1256" s="250" t="str">
        <f>IF(DataGoesHere!$B1256="","",SUM(DZ$2:DZ1256)/AVERAGE(EA:EA))</f>
        <v/>
      </c>
    </row>
    <row r="1257" spans="20:134" x14ac:dyDescent="0.2">
      <c r="T1257" s="240"/>
      <c r="U1257" s="86"/>
      <c r="V1257" s="86"/>
      <c r="W1257" s="86"/>
      <c r="X1257" s="86"/>
      <c r="Y1257" s="86"/>
      <c r="Z1257" s="86"/>
      <c r="AA1257" s="245" t="str">
        <f>IF(DataGoesHere!$B1257="","",(DataGoesHere!$B1257/SUM(DataGoesHere!$B1250:'DataGoesHere'!$B1261)))</f>
        <v/>
      </c>
      <c r="AB1257" s="86"/>
      <c r="AC1257" s="86"/>
      <c r="AD1257" s="86"/>
      <c r="AE1257" s="241"/>
      <c r="CV1257" s="310" t="str">
        <f>IF(DataGoesHere!B1257="","",DataGoesHere!A1257)</f>
        <v/>
      </c>
      <c r="CW1257" s="271">
        <f t="shared" ca="1" si="46"/>
        <v>8</v>
      </c>
      <c r="CX1257" s="272">
        <f t="shared" ca="1" si="47"/>
        <v>1.0207492390681214</v>
      </c>
      <c r="CY1257" s="266">
        <f>DataGoesHere!A1257</f>
        <v>1256</v>
      </c>
      <c r="CZ1257" s="19" t="str">
        <f>IF(DataGoesHere!B1257="","",DataGoesHere!B1257)</f>
        <v/>
      </c>
      <c r="DA1257" s="19" t="str">
        <f>IF(DataGoesHere!B1257="","",IF(AH$5="No",DataGoesHere!B1257,DataGoesHere!B1257-(AH$2*(DataGoesHere!A1257-1))))</f>
        <v/>
      </c>
      <c r="DB1257" s="19" t="str">
        <f>IF(DataGoesHere!B1257="","",IF(AO$9="No",DataGoesHere!B1257,DataGoesHere!B1257/CX1257))</f>
        <v/>
      </c>
      <c r="DC1257" s="19" t="str">
        <f>IF(DataGoesHere!B1257="","",IF(AO$9="No",DA1257,DA1257/CX1257))</f>
        <v/>
      </c>
      <c r="DD1257" s="293" t="str">
        <f>IF(CZ1257="",IF(COUNTIF(DD$2:DD1256,"Forecast")&lt;Output!E$43,"Forecast",""),"Actual")</f>
        <v/>
      </c>
      <c r="DF1257" s="19" t="str">
        <f>IF(DataGoesHere!B1256="",IF(DD1257="Forecast",(Output!$E$47*IntermediateCalcs!DH1256)+((1-Output!$E$47)*IntermediateCalcs!DF1256),""),(Output!$E$47*IntermediateCalcs!DB1256)+((1-Output!$E$47)*IntermediateCalcs!DF1256))</f>
        <v/>
      </c>
      <c r="DG1257" s="19" t="str">
        <f>IF(DataGoesHere!B1256="",IF(DD1257="Forecast",(Output!$G$47*(IntermediateCalcs!DF1257-IntermediateCalcs!DF1256))+((1-Output!$G$47)*IntermediateCalcs!DG1256),""),(Output!$G$47*(IntermediateCalcs!DF1257-IntermediateCalcs!DF1256))+((1-Output!$G$47)*IntermediateCalcs!DG1256))</f>
        <v/>
      </c>
      <c r="DH1257" s="19" t="str">
        <f>IF(DataGoesHere!B1256="",IF(DD1257="Forecast",DF1257+DG1257,""),DF1257+DG1257)</f>
        <v/>
      </c>
      <c r="DI1257" s="274" t="str">
        <f>IF(DH1257="","",IF(IntermediateCalcs!$AO$9="Yes",IntermediateCalcs!DH1257*$CX1257,IntermediateCalcs!DH1257))</f>
        <v/>
      </c>
      <c r="DJ1257" s="250" t="str">
        <f>IF(DataGoesHere!$B1257="","",($CZ1257-DI1257))</f>
        <v/>
      </c>
      <c r="DK1257" s="250" t="str">
        <f>IF(DataGoesHere!$B1257="","",ABS($CZ1257-DI1257))</f>
        <v/>
      </c>
      <c r="DL1257" s="250" t="str">
        <f>IF(DataGoesHere!$B1257="","",DK1257^2)</f>
        <v/>
      </c>
      <c r="DM1257" s="249" t="str">
        <f>IF(DataGoesHere!$B1257="","",DK1257/$CZ1257)</f>
        <v/>
      </c>
      <c r="DN1257" s="250" t="str">
        <f>IF(DataGoesHere!$B1257="","",SUM(DJ$2:DJ1257)/AVERAGE(DK:DK))</f>
        <v/>
      </c>
      <c r="DP1257" s="19" t="str">
        <f>IF(DataGoesHere!B1257="",IF($DD1257="Forecast",(Output!E$48*IntermediateCalcs!CY1257)+Output!G$48,""),(Output!E$48*IntermediateCalcs!CY1257)+Output!G$48)</f>
        <v/>
      </c>
      <c r="DQ1257" s="274" t="str">
        <f>IF(DP1257="","",IF(IntermediateCalcs!$AO$9="Yes",IntermediateCalcs!DP1257*$CX1257,IntermediateCalcs!DP1257))</f>
        <v/>
      </c>
      <c r="DR1257" s="250" t="str">
        <f>IF(DataGoesHere!$B1257="","",($CZ1257-DQ1257))</f>
        <v/>
      </c>
      <c r="DS1257" s="250" t="str">
        <f>IF(DataGoesHere!$B1257="","",ABS($CZ1257-DQ1257))</f>
        <v/>
      </c>
      <c r="DT1257" s="250" t="str">
        <f>IF(DataGoesHere!$B1257="","",DS1257^2)</f>
        <v/>
      </c>
      <c r="DU1257" s="249" t="str">
        <f>IF(DataGoesHere!$B1257="","",DS1257/$CZ1257)</f>
        <v/>
      </c>
      <c r="DV1257" s="250" t="str">
        <f>IF(DataGoesHere!$B1257="","",SUM(DR$2:DR1257)/AVERAGE(DS:DS))</f>
        <v/>
      </c>
      <c r="DX1257" s="19" t="str">
        <f>IF(DataGoesHere!$B1256="","",(DB1251*(Output!$O$49/Output!$P$49))+(IntermediateCalcs!DB1252*(Output!$M$49/Output!$P$49))+(IntermediateCalcs!DB1253*(Output!$K$49/Output!$P$49))+(DB1254*(Output!$I$49/Output!$P$49))+(IntermediateCalcs!DB1255*(Output!$G$49/Output!$P$49))+(IntermediateCalcs!DB1256*(Output!$E$49/Output!$P$49)))</f>
        <v/>
      </c>
      <c r="DY1257" s="274" t="str">
        <f>IF(DX1257="","",IF(IntermediateCalcs!$AO$9="Yes",IntermediateCalcs!DX1257*$CX1257,IntermediateCalcs!DX1257))</f>
        <v/>
      </c>
      <c r="DZ1257" s="250" t="str">
        <f>IF(DataGoesHere!$B1257="","",($CZ1257-DY1257))</f>
        <v/>
      </c>
      <c r="EA1257" s="250" t="str">
        <f>IF(DataGoesHere!$B1257="","",ABS($CZ1257-DY1257))</f>
        <v/>
      </c>
      <c r="EB1257" s="250" t="str">
        <f>IF(DataGoesHere!$B1257="","",EA1257^2)</f>
        <v/>
      </c>
      <c r="EC1257" s="249" t="str">
        <f>IF(DataGoesHere!$B1257="","",EA1257/$CZ1257)</f>
        <v/>
      </c>
      <c r="ED1257" s="250" t="str">
        <f>IF(DataGoesHere!$B1257="","",SUM(DZ$2:DZ1257)/AVERAGE(EA:EA))</f>
        <v/>
      </c>
    </row>
    <row r="1258" spans="20:134" x14ac:dyDescent="0.2">
      <c r="T1258" s="240"/>
      <c r="U1258" s="86"/>
      <c r="V1258" s="86"/>
      <c r="W1258" s="86"/>
      <c r="X1258" s="86"/>
      <c r="Y1258" s="86"/>
      <c r="Z1258" s="86"/>
      <c r="AA1258" s="86"/>
      <c r="AB1258" s="245" t="str">
        <f>IF(DataGoesHere!$B1258="","",(DataGoesHere!$B1258/SUM(DataGoesHere!$B1250:'DataGoesHere'!$B1261)))</f>
        <v/>
      </c>
      <c r="AC1258" s="86"/>
      <c r="AD1258" s="86"/>
      <c r="AE1258" s="241"/>
      <c r="CV1258" s="310" t="str">
        <f>IF(DataGoesHere!B1258="","",DataGoesHere!A1258)</f>
        <v/>
      </c>
      <c r="CW1258" s="271">
        <f t="shared" ca="1" si="46"/>
        <v>9</v>
      </c>
      <c r="CX1258" s="272">
        <f t="shared" ca="1" si="47"/>
        <v>1.0625330005567626</v>
      </c>
      <c r="CY1258" s="266">
        <f>DataGoesHere!A1258</f>
        <v>1257</v>
      </c>
      <c r="CZ1258" s="19" t="str">
        <f>IF(DataGoesHere!B1258="","",DataGoesHere!B1258)</f>
        <v/>
      </c>
      <c r="DA1258" s="19" t="str">
        <f>IF(DataGoesHere!B1258="","",IF(AH$5="No",DataGoesHere!B1258,DataGoesHere!B1258-(AH$2*(DataGoesHere!A1258-1))))</f>
        <v/>
      </c>
      <c r="DB1258" s="19" t="str">
        <f>IF(DataGoesHere!B1258="","",IF(AO$9="No",DataGoesHere!B1258,DataGoesHere!B1258/CX1258))</f>
        <v/>
      </c>
      <c r="DC1258" s="19" t="str">
        <f>IF(DataGoesHere!B1258="","",IF(AO$9="No",DA1258,DA1258/CX1258))</f>
        <v/>
      </c>
      <c r="DD1258" s="293" t="str">
        <f>IF(CZ1258="",IF(COUNTIF(DD$2:DD1257,"Forecast")&lt;Output!E$43,"Forecast",""),"Actual")</f>
        <v/>
      </c>
      <c r="DF1258" s="19" t="str">
        <f>IF(DataGoesHere!B1257="",IF(DD1258="Forecast",(Output!$E$47*IntermediateCalcs!DH1257)+((1-Output!$E$47)*IntermediateCalcs!DF1257),""),(Output!$E$47*IntermediateCalcs!DB1257)+((1-Output!$E$47)*IntermediateCalcs!DF1257))</f>
        <v/>
      </c>
      <c r="DG1258" s="19" t="str">
        <f>IF(DataGoesHere!B1257="",IF(DD1258="Forecast",(Output!$G$47*(IntermediateCalcs!DF1258-IntermediateCalcs!DF1257))+((1-Output!$G$47)*IntermediateCalcs!DG1257),""),(Output!$G$47*(IntermediateCalcs!DF1258-IntermediateCalcs!DF1257))+((1-Output!$G$47)*IntermediateCalcs!DG1257))</f>
        <v/>
      </c>
      <c r="DH1258" s="19" t="str">
        <f>IF(DataGoesHere!B1257="",IF(DD1258="Forecast",DF1258+DG1258,""),DF1258+DG1258)</f>
        <v/>
      </c>
      <c r="DI1258" s="274" t="str">
        <f>IF(DH1258="","",IF(IntermediateCalcs!$AO$9="Yes",IntermediateCalcs!DH1258*$CX1258,IntermediateCalcs!DH1258))</f>
        <v/>
      </c>
      <c r="DJ1258" s="250" t="str">
        <f>IF(DataGoesHere!$B1258="","",($CZ1258-DI1258))</f>
        <v/>
      </c>
      <c r="DK1258" s="250" t="str">
        <f>IF(DataGoesHere!$B1258="","",ABS($CZ1258-DI1258))</f>
        <v/>
      </c>
      <c r="DL1258" s="250" t="str">
        <f>IF(DataGoesHere!$B1258="","",DK1258^2)</f>
        <v/>
      </c>
      <c r="DM1258" s="249" t="str">
        <f>IF(DataGoesHere!$B1258="","",DK1258/$CZ1258)</f>
        <v/>
      </c>
      <c r="DN1258" s="250" t="str">
        <f>IF(DataGoesHere!$B1258="","",SUM(DJ$2:DJ1258)/AVERAGE(DK:DK))</f>
        <v/>
      </c>
      <c r="DP1258" s="19" t="str">
        <f>IF(DataGoesHere!B1258="",IF($DD1258="Forecast",(Output!E$48*IntermediateCalcs!CY1258)+Output!G$48,""),(Output!E$48*IntermediateCalcs!CY1258)+Output!G$48)</f>
        <v/>
      </c>
      <c r="DQ1258" s="274" t="str">
        <f>IF(DP1258="","",IF(IntermediateCalcs!$AO$9="Yes",IntermediateCalcs!DP1258*$CX1258,IntermediateCalcs!DP1258))</f>
        <v/>
      </c>
      <c r="DR1258" s="250" t="str">
        <f>IF(DataGoesHere!$B1258="","",($CZ1258-DQ1258))</f>
        <v/>
      </c>
      <c r="DS1258" s="250" t="str">
        <f>IF(DataGoesHere!$B1258="","",ABS($CZ1258-DQ1258))</f>
        <v/>
      </c>
      <c r="DT1258" s="250" t="str">
        <f>IF(DataGoesHere!$B1258="","",DS1258^2)</f>
        <v/>
      </c>
      <c r="DU1258" s="249" t="str">
        <f>IF(DataGoesHere!$B1258="","",DS1258/$CZ1258)</f>
        <v/>
      </c>
      <c r="DV1258" s="250" t="str">
        <f>IF(DataGoesHere!$B1258="","",SUM(DR$2:DR1258)/AVERAGE(DS:DS))</f>
        <v/>
      </c>
      <c r="DX1258" s="19" t="str">
        <f>IF(DataGoesHere!$B1257="","",(DB1252*(Output!$O$49/Output!$P$49))+(IntermediateCalcs!DB1253*(Output!$M$49/Output!$P$49))+(IntermediateCalcs!DB1254*(Output!$K$49/Output!$P$49))+(DB1255*(Output!$I$49/Output!$P$49))+(IntermediateCalcs!DB1256*(Output!$G$49/Output!$P$49))+(IntermediateCalcs!DB1257*(Output!$E$49/Output!$P$49)))</f>
        <v/>
      </c>
      <c r="DY1258" s="274" t="str">
        <f>IF(DX1258="","",IF(IntermediateCalcs!$AO$9="Yes",IntermediateCalcs!DX1258*$CX1258,IntermediateCalcs!DX1258))</f>
        <v/>
      </c>
      <c r="DZ1258" s="250" t="str">
        <f>IF(DataGoesHere!$B1258="","",($CZ1258-DY1258))</f>
        <v/>
      </c>
      <c r="EA1258" s="250" t="str">
        <f>IF(DataGoesHere!$B1258="","",ABS($CZ1258-DY1258))</f>
        <v/>
      </c>
      <c r="EB1258" s="250" t="str">
        <f>IF(DataGoesHere!$B1258="","",EA1258^2)</f>
        <v/>
      </c>
      <c r="EC1258" s="249" t="str">
        <f>IF(DataGoesHere!$B1258="","",EA1258/$CZ1258)</f>
        <v/>
      </c>
      <c r="ED1258" s="250" t="str">
        <f>IF(DataGoesHere!$B1258="","",SUM(DZ$2:DZ1258)/AVERAGE(EA:EA))</f>
        <v/>
      </c>
    </row>
    <row r="1259" spans="20:134" x14ac:dyDescent="0.2">
      <c r="T1259" s="240"/>
      <c r="U1259" s="86"/>
      <c r="V1259" s="86"/>
      <c r="W1259" s="86"/>
      <c r="X1259" s="86"/>
      <c r="Y1259" s="86"/>
      <c r="Z1259" s="86"/>
      <c r="AA1259" s="86"/>
      <c r="AB1259" s="86"/>
      <c r="AC1259" s="245" t="str">
        <f>IF(DataGoesHere!$B1259="","",(DataGoesHere!$B1259/SUM(DataGoesHere!$B1250:'DataGoesHere'!$B1261)))</f>
        <v/>
      </c>
      <c r="AD1259" s="86"/>
      <c r="AE1259" s="241"/>
      <c r="CV1259" s="310" t="str">
        <f>IF(DataGoesHere!B1259="","",DataGoesHere!A1259)</f>
        <v/>
      </c>
      <c r="CW1259" s="271">
        <f t="shared" ca="1" si="46"/>
        <v>10</v>
      </c>
      <c r="CX1259" s="272">
        <f t="shared" ca="1" si="47"/>
        <v>0.92557634012077306</v>
      </c>
      <c r="CY1259" s="266">
        <f>DataGoesHere!A1259</f>
        <v>1258</v>
      </c>
      <c r="CZ1259" s="19" t="str">
        <f>IF(DataGoesHere!B1259="","",DataGoesHere!B1259)</f>
        <v/>
      </c>
      <c r="DA1259" s="19" t="str">
        <f>IF(DataGoesHere!B1259="","",IF(AH$5="No",DataGoesHere!B1259,DataGoesHere!B1259-(AH$2*(DataGoesHere!A1259-1))))</f>
        <v/>
      </c>
      <c r="DB1259" s="19" t="str">
        <f>IF(DataGoesHere!B1259="","",IF(AO$9="No",DataGoesHere!B1259,DataGoesHere!B1259/CX1259))</f>
        <v/>
      </c>
      <c r="DC1259" s="19" t="str">
        <f>IF(DataGoesHere!B1259="","",IF(AO$9="No",DA1259,DA1259/CX1259))</f>
        <v/>
      </c>
      <c r="DD1259" s="293" t="str">
        <f>IF(CZ1259="",IF(COUNTIF(DD$2:DD1258,"Forecast")&lt;Output!E$43,"Forecast",""),"Actual")</f>
        <v/>
      </c>
      <c r="DF1259" s="19" t="str">
        <f>IF(DataGoesHere!B1258="",IF(DD1259="Forecast",(Output!$E$47*IntermediateCalcs!DH1258)+((1-Output!$E$47)*IntermediateCalcs!DF1258),""),(Output!$E$47*IntermediateCalcs!DB1258)+((1-Output!$E$47)*IntermediateCalcs!DF1258))</f>
        <v/>
      </c>
      <c r="DG1259" s="19" t="str">
        <f>IF(DataGoesHere!B1258="",IF(DD1259="Forecast",(Output!$G$47*(IntermediateCalcs!DF1259-IntermediateCalcs!DF1258))+((1-Output!$G$47)*IntermediateCalcs!DG1258),""),(Output!$G$47*(IntermediateCalcs!DF1259-IntermediateCalcs!DF1258))+((1-Output!$G$47)*IntermediateCalcs!DG1258))</f>
        <v/>
      </c>
      <c r="DH1259" s="19" t="str">
        <f>IF(DataGoesHere!B1258="",IF(DD1259="Forecast",DF1259+DG1259,""),DF1259+DG1259)</f>
        <v/>
      </c>
      <c r="DI1259" s="274" t="str">
        <f>IF(DH1259="","",IF(IntermediateCalcs!$AO$9="Yes",IntermediateCalcs!DH1259*$CX1259,IntermediateCalcs!DH1259))</f>
        <v/>
      </c>
      <c r="DJ1259" s="250" t="str">
        <f>IF(DataGoesHere!$B1259="","",($CZ1259-DI1259))</f>
        <v/>
      </c>
      <c r="DK1259" s="250" t="str">
        <f>IF(DataGoesHere!$B1259="","",ABS($CZ1259-DI1259))</f>
        <v/>
      </c>
      <c r="DL1259" s="250" t="str">
        <f>IF(DataGoesHere!$B1259="","",DK1259^2)</f>
        <v/>
      </c>
      <c r="DM1259" s="249" t="str">
        <f>IF(DataGoesHere!$B1259="","",DK1259/$CZ1259)</f>
        <v/>
      </c>
      <c r="DN1259" s="250" t="str">
        <f>IF(DataGoesHere!$B1259="","",SUM(DJ$2:DJ1259)/AVERAGE(DK:DK))</f>
        <v/>
      </c>
      <c r="DP1259" s="19" t="str">
        <f>IF(DataGoesHere!B1259="",IF($DD1259="Forecast",(Output!E$48*IntermediateCalcs!CY1259)+Output!G$48,""),(Output!E$48*IntermediateCalcs!CY1259)+Output!G$48)</f>
        <v/>
      </c>
      <c r="DQ1259" s="274" t="str">
        <f>IF(DP1259="","",IF(IntermediateCalcs!$AO$9="Yes",IntermediateCalcs!DP1259*$CX1259,IntermediateCalcs!DP1259))</f>
        <v/>
      </c>
      <c r="DR1259" s="250" t="str">
        <f>IF(DataGoesHere!$B1259="","",($CZ1259-DQ1259))</f>
        <v/>
      </c>
      <c r="DS1259" s="250" t="str">
        <f>IF(DataGoesHere!$B1259="","",ABS($CZ1259-DQ1259))</f>
        <v/>
      </c>
      <c r="DT1259" s="250" t="str">
        <f>IF(DataGoesHere!$B1259="","",DS1259^2)</f>
        <v/>
      </c>
      <c r="DU1259" s="249" t="str">
        <f>IF(DataGoesHere!$B1259="","",DS1259/$CZ1259)</f>
        <v/>
      </c>
      <c r="DV1259" s="250" t="str">
        <f>IF(DataGoesHere!$B1259="","",SUM(DR$2:DR1259)/AVERAGE(DS:DS))</f>
        <v/>
      </c>
      <c r="DX1259" s="19" t="str">
        <f>IF(DataGoesHere!$B1258="","",(DB1253*(Output!$O$49/Output!$P$49))+(IntermediateCalcs!DB1254*(Output!$M$49/Output!$P$49))+(IntermediateCalcs!DB1255*(Output!$K$49/Output!$P$49))+(DB1256*(Output!$I$49/Output!$P$49))+(IntermediateCalcs!DB1257*(Output!$G$49/Output!$P$49))+(IntermediateCalcs!DB1258*(Output!$E$49/Output!$P$49)))</f>
        <v/>
      </c>
      <c r="DY1259" s="274" t="str">
        <f>IF(DX1259="","",IF(IntermediateCalcs!$AO$9="Yes",IntermediateCalcs!DX1259*$CX1259,IntermediateCalcs!DX1259))</f>
        <v/>
      </c>
      <c r="DZ1259" s="250" t="str">
        <f>IF(DataGoesHere!$B1259="","",($CZ1259-DY1259))</f>
        <v/>
      </c>
      <c r="EA1259" s="250" t="str">
        <f>IF(DataGoesHere!$B1259="","",ABS($CZ1259-DY1259))</f>
        <v/>
      </c>
      <c r="EB1259" s="250" t="str">
        <f>IF(DataGoesHere!$B1259="","",EA1259^2)</f>
        <v/>
      </c>
      <c r="EC1259" s="249" t="str">
        <f>IF(DataGoesHere!$B1259="","",EA1259/$CZ1259)</f>
        <v/>
      </c>
      <c r="ED1259" s="250" t="str">
        <f>IF(DataGoesHere!$B1259="","",SUM(DZ$2:DZ1259)/AVERAGE(EA:EA))</f>
        <v/>
      </c>
    </row>
    <row r="1260" spans="20:134" x14ac:dyDescent="0.2">
      <c r="T1260" s="240"/>
      <c r="U1260" s="86"/>
      <c r="V1260" s="86"/>
      <c r="W1260" s="86"/>
      <c r="X1260" s="86"/>
      <c r="Y1260" s="86"/>
      <c r="Z1260" s="86"/>
      <c r="AA1260" s="86"/>
      <c r="AB1260" s="86"/>
      <c r="AC1260" s="86"/>
      <c r="AD1260" s="245" t="str">
        <f>IF(DataGoesHere!$B1260="","",(DataGoesHere!$B1260/SUM(DataGoesHere!$B1250:'DataGoesHere'!$B1261)))</f>
        <v/>
      </c>
      <c r="AE1260" s="241"/>
      <c r="CV1260" s="310" t="str">
        <f>IF(DataGoesHere!B1260="","",DataGoesHere!A1260)</f>
        <v/>
      </c>
      <c r="CW1260" s="271">
        <f t="shared" ca="1" si="46"/>
        <v>11</v>
      </c>
      <c r="CX1260" s="272">
        <f t="shared" ca="1" si="47"/>
        <v>0.97463169608807265</v>
      </c>
      <c r="CY1260" s="266">
        <f>DataGoesHere!A1260</f>
        <v>1259</v>
      </c>
      <c r="CZ1260" s="19" t="str">
        <f>IF(DataGoesHere!B1260="","",DataGoesHere!B1260)</f>
        <v/>
      </c>
      <c r="DA1260" s="19" t="str">
        <f>IF(DataGoesHere!B1260="","",IF(AH$5="No",DataGoesHere!B1260,DataGoesHere!B1260-(AH$2*(DataGoesHere!A1260-1))))</f>
        <v/>
      </c>
      <c r="DB1260" s="19" t="str">
        <f>IF(DataGoesHere!B1260="","",IF(AO$9="No",DataGoesHere!B1260,DataGoesHere!B1260/CX1260))</f>
        <v/>
      </c>
      <c r="DC1260" s="19" t="str">
        <f>IF(DataGoesHere!B1260="","",IF(AO$9="No",DA1260,DA1260/CX1260))</f>
        <v/>
      </c>
      <c r="DD1260" s="293" t="str">
        <f>IF(CZ1260="",IF(COUNTIF(DD$2:DD1259,"Forecast")&lt;Output!E$43,"Forecast",""),"Actual")</f>
        <v/>
      </c>
      <c r="DF1260" s="19" t="str">
        <f>IF(DataGoesHere!B1259="",IF(DD1260="Forecast",(Output!$E$47*IntermediateCalcs!DH1259)+((1-Output!$E$47)*IntermediateCalcs!DF1259),""),(Output!$E$47*IntermediateCalcs!DB1259)+((1-Output!$E$47)*IntermediateCalcs!DF1259))</f>
        <v/>
      </c>
      <c r="DG1260" s="19" t="str">
        <f>IF(DataGoesHere!B1259="",IF(DD1260="Forecast",(Output!$G$47*(IntermediateCalcs!DF1260-IntermediateCalcs!DF1259))+((1-Output!$G$47)*IntermediateCalcs!DG1259),""),(Output!$G$47*(IntermediateCalcs!DF1260-IntermediateCalcs!DF1259))+((1-Output!$G$47)*IntermediateCalcs!DG1259))</f>
        <v/>
      </c>
      <c r="DH1260" s="19" t="str">
        <f>IF(DataGoesHere!B1259="",IF(DD1260="Forecast",DF1260+DG1260,""),DF1260+DG1260)</f>
        <v/>
      </c>
      <c r="DI1260" s="274" t="str">
        <f>IF(DH1260="","",IF(IntermediateCalcs!$AO$9="Yes",IntermediateCalcs!DH1260*$CX1260,IntermediateCalcs!DH1260))</f>
        <v/>
      </c>
      <c r="DJ1260" s="250" t="str">
        <f>IF(DataGoesHere!$B1260="","",($CZ1260-DI1260))</f>
        <v/>
      </c>
      <c r="DK1260" s="250" t="str">
        <f>IF(DataGoesHere!$B1260="","",ABS($CZ1260-DI1260))</f>
        <v/>
      </c>
      <c r="DL1260" s="250" t="str">
        <f>IF(DataGoesHere!$B1260="","",DK1260^2)</f>
        <v/>
      </c>
      <c r="DM1260" s="249" t="str">
        <f>IF(DataGoesHere!$B1260="","",DK1260/$CZ1260)</f>
        <v/>
      </c>
      <c r="DN1260" s="250" t="str">
        <f>IF(DataGoesHere!$B1260="","",SUM(DJ$2:DJ1260)/AVERAGE(DK:DK))</f>
        <v/>
      </c>
      <c r="DP1260" s="19" t="str">
        <f>IF(DataGoesHere!B1260="",IF($DD1260="Forecast",(Output!E$48*IntermediateCalcs!CY1260)+Output!G$48,""),(Output!E$48*IntermediateCalcs!CY1260)+Output!G$48)</f>
        <v/>
      </c>
      <c r="DQ1260" s="274" t="str">
        <f>IF(DP1260="","",IF(IntermediateCalcs!$AO$9="Yes",IntermediateCalcs!DP1260*$CX1260,IntermediateCalcs!DP1260))</f>
        <v/>
      </c>
      <c r="DR1260" s="250" t="str">
        <f>IF(DataGoesHere!$B1260="","",($CZ1260-DQ1260))</f>
        <v/>
      </c>
      <c r="DS1260" s="250" t="str">
        <f>IF(DataGoesHere!$B1260="","",ABS($CZ1260-DQ1260))</f>
        <v/>
      </c>
      <c r="DT1260" s="250" t="str">
        <f>IF(DataGoesHere!$B1260="","",DS1260^2)</f>
        <v/>
      </c>
      <c r="DU1260" s="249" t="str">
        <f>IF(DataGoesHere!$B1260="","",DS1260/$CZ1260)</f>
        <v/>
      </c>
      <c r="DV1260" s="250" t="str">
        <f>IF(DataGoesHere!$B1260="","",SUM(DR$2:DR1260)/AVERAGE(DS:DS))</f>
        <v/>
      </c>
      <c r="DX1260" s="19" t="str">
        <f>IF(DataGoesHere!$B1259="","",(DB1254*(Output!$O$49/Output!$P$49))+(IntermediateCalcs!DB1255*(Output!$M$49/Output!$P$49))+(IntermediateCalcs!DB1256*(Output!$K$49/Output!$P$49))+(DB1257*(Output!$I$49/Output!$P$49))+(IntermediateCalcs!DB1258*(Output!$G$49/Output!$P$49))+(IntermediateCalcs!DB1259*(Output!$E$49/Output!$P$49)))</f>
        <v/>
      </c>
      <c r="DY1260" s="274" t="str">
        <f>IF(DX1260="","",IF(IntermediateCalcs!$AO$9="Yes",IntermediateCalcs!DX1260*$CX1260,IntermediateCalcs!DX1260))</f>
        <v/>
      </c>
      <c r="DZ1260" s="250" t="str">
        <f>IF(DataGoesHere!$B1260="","",($CZ1260-DY1260))</f>
        <v/>
      </c>
      <c r="EA1260" s="250" t="str">
        <f>IF(DataGoesHere!$B1260="","",ABS($CZ1260-DY1260))</f>
        <v/>
      </c>
      <c r="EB1260" s="250" t="str">
        <f>IF(DataGoesHere!$B1260="","",EA1260^2)</f>
        <v/>
      </c>
      <c r="EC1260" s="249" t="str">
        <f>IF(DataGoesHere!$B1260="","",EA1260/$CZ1260)</f>
        <v/>
      </c>
      <c r="ED1260" s="250" t="str">
        <f>IF(DataGoesHere!$B1260="","",SUM(DZ$2:DZ1260)/AVERAGE(EA:EA))</f>
        <v/>
      </c>
    </row>
    <row r="1261" spans="20:134" x14ac:dyDescent="0.2">
      <c r="T1261" s="242"/>
      <c r="U1261" s="243"/>
      <c r="V1261" s="243"/>
      <c r="W1261" s="243"/>
      <c r="X1261" s="243"/>
      <c r="Y1261" s="243"/>
      <c r="Z1261" s="243"/>
      <c r="AA1261" s="243"/>
      <c r="AB1261" s="243"/>
      <c r="AC1261" s="243"/>
      <c r="AD1261" s="243"/>
      <c r="AE1261" s="246" t="str">
        <f>IF(DataGoesHere!$B1261="","",(DataGoesHere!$B1261/SUM(DataGoesHere!$B1250:'DataGoesHere'!$B1261)))</f>
        <v/>
      </c>
      <c r="CV1261" s="310" t="str">
        <f>IF(DataGoesHere!B1261="","",DataGoesHere!A1261)</f>
        <v/>
      </c>
      <c r="CW1261" s="271">
        <f t="shared" ca="1" si="46"/>
        <v>12</v>
      </c>
      <c r="CX1261" s="272">
        <f t="shared" ca="1" si="47"/>
        <v>1.0054005237672714</v>
      </c>
      <c r="CY1261" s="266">
        <f>DataGoesHere!A1261</f>
        <v>1260</v>
      </c>
      <c r="CZ1261" s="19" t="str">
        <f>IF(DataGoesHere!B1261="","",DataGoesHere!B1261)</f>
        <v/>
      </c>
      <c r="DA1261" s="19" t="str">
        <f>IF(DataGoesHere!B1261="","",IF(AH$5="No",DataGoesHere!B1261,DataGoesHere!B1261-(AH$2*(DataGoesHere!A1261-1))))</f>
        <v/>
      </c>
      <c r="DB1261" s="19" t="str">
        <f>IF(DataGoesHere!B1261="","",IF(AO$9="No",DataGoesHere!B1261,DataGoesHere!B1261/CX1261))</f>
        <v/>
      </c>
      <c r="DC1261" s="19" t="str">
        <f>IF(DataGoesHere!B1261="","",IF(AO$9="No",DA1261,DA1261/CX1261))</f>
        <v/>
      </c>
      <c r="DD1261" s="293" t="str">
        <f>IF(CZ1261="",IF(COUNTIF(DD$2:DD1260,"Forecast")&lt;Output!E$43,"Forecast",""),"Actual")</f>
        <v/>
      </c>
      <c r="DF1261" s="19" t="str">
        <f>IF(DataGoesHere!B1260="",IF(DD1261="Forecast",(Output!$E$47*IntermediateCalcs!DH1260)+((1-Output!$E$47)*IntermediateCalcs!DF1260),""),(Output!$E$47*IntermediateCalcs!DB1260)+((1-Output!$E$47)*IntermediateCalcs!DF1260))</f>
        <v/>
      </c>
      <c r="DG1261" s="19" t="str">
        <f>IF(DataGoesHere!B1260="",IF(DD1261="Forecast",(Output!$G$47*(IntermediateCalcs!DF1261-IntermediateCalcs!DF1260))+((1-Output!$G$47)*IntermediateCalcs!DG1260),""),(Output!$G$47*(IntermediateCalcs!DF1261-IntermediateCalcs!DF1260))+((1-Output!$G$47)*IntermediateCalcs!DG1260))</f>
        <v/>
      </c>
      <c r="DH1261" s="19" t="str">
        <f>IF(DataGoesHere!B1260="",IF(DD1261="Forecast",DF1261+DG1261,""),DF1261+DG1261)</f>
        <v/>
      </c>
      <c r="DI1261" s="274" t="str">
        <f>IF(DH1261="","",IF(IntermediateCalcs!$AO$9="Yes",IntermediateCalcs!DH1261*$CX1261,IntermediateCalcs!DH1261))</f>
        <v/>
      </c>
      <c r="DJ1261" s="250" t="str">
        <f>IF(DataGoesHere!$B1261="","",($CZ1261-DI1261))</f>
        <v/>
      </c>
      <c r="DK1261" s="250" t="str">
        <f>IF(DataGoesHere!$B1261="","",ABS($CZ1261-DI1261))</f>
        <v/>
      </c>
      <c r="DL1261" s="250" t="str">
        <f>IF(DataGoesHere!$B1261="","",DK1261^2)</f>
        <v/>
      </c>
      <c r="DM1261" s="249" t="str">
        <f>IF(DataGoesHere!$B1261="","",DK1261/$CZ1261)</f>
        <v/>
      </c>
      <c r="DN1261" s="250" t="str">
        <f>IF(DataGoesHere!$B1261="","",SUM(DJ$2:DJ1261)/AVERAGE(DK:DK))</f>
        <v/>
      </c>
      <c r="DP1261" s="19" t="str">
        <f>IF(DataGoesHere!B1261="",IF($DD1261="Forecast",(Output!E$48*IntermediateCalcs!CY1261)+Output!G$48,""),(Output!E$48*IntermediateCalcs!CY1261)+Output!G$48)</f>
        <v/>
      </c>
      <c r="DQ1261" s="274" t="str">
        <f>IF(DP1261="","",IF(IntermediateCalcs!$AO$9="Yes",IntermediateCalcs!DP1261*$CX1261,IntermediateCalcs!DP1261))</f>
        <v/>
      </c>
      <c r="DR1261" s="250" t="str">
        <f>IF(DataGoesHere!$B1261="","",($CZ1261-DQ1261))</f>
        <v/>
      </c>
      <c r="DS1261" s="250" t="str">
        <f>IF(DataGoesHere!$B1261="","",ABS($CZ1261-DQ1261))</f>
        <v/>
      </c>
      <c r="DT1261" s="250" t="str">
        <f>IF(DataGoesHere!$B1261="","",DS1261^2)</f>
        <v/>
      </c>
      <c r="DU1261" s="249" t="str">
        <f>IF(DataGoesHere!$B1261="","",DS1261/$CZ1261)</f>
        <v/>
      </c>
      <c r="DV1261" s="250" t="str">
        <f>IF(DataGoesHere!$B1261="","",SUM(DR$2:DR1261)/AVERAGE(DS:DS))</f>
        <v/>
      </c>
      <c r="DX1261" s="19" t="str">
        <f>IF(DataGoesHere!$B1260="","",(DB1255*(Output!$O$49/Output!$P$49))+(IntermediateCalcs!DB1256*(Output!$M$49/Output!$P$49))+(IntermediateCalcs!DB1257*(Output!$K$49/Output!$P$49))+(DB1258*(Output!$I$49/Output!$P$49))+(IntermediateCalcs!DB1259*(Output!$G$49/Output!$P$49))+(IntermediateCalcs!DB1260*(Output!$E$49/Output!$P$49)))</f>
        <v/>
      </c>
      <c r="DY1261" s="274" t="str">
        <f>IF(DX1261="","",IF(IntermediateCalcs!$AO$9="Yes",IntermediateCalcs!DX1261*$CX1261,IntermediateCalcs!DX1261))</f>
        <v/>
      </c>
      <c r="DZ1261" s="250" t="str">
        <f>IF(DataGoesHere!$B1261="","",($CZ1261-DY1261))</f>
        <v/>
      </c>
      <c r="EA1261" s="250" t="str">
        <f>IF(DataGoesHere!$B1261="","",ABS($CZ1261-DY1261))</f>
        <v/>
      </c>
      <c r="EB1261" s="250" t="str">
        <f>IF(DataGoesHere!$B1261="","",EA1261^2)</f>
        <v/>
      </c>
      <c r="EC1261" s="249" t="str">
        <f>IF(DataGoesHere!$B1261="","",EA1261/$CZ1261)</f>
        <v/>
      </c>
      <c r="ED1261" s="250" t="str">
        <f>IF(DataGoesHere!$B1261="","",SUM(DZ$2:DZ1261)/AVERAGE(EA:EA))</f>
        <v/>
      </c>
    </row>
    <row r="1262" spans="20:134" x14ac:dyDescent="0.2">
      <c r="T1262" s="244" t="str">
        <f>IF(DataGoesHere!$B1262="","",(DataGoesHere!$B1262/SUM(DataGoesHere!$B1262:'DataGoesHere'!$B1273)))</f>
        <v/>
      </c>
      <c r="U1262" s="238"/>
      <c r="V1262" s="238"/>
      <c r="W1262" s="238"/>
      <c r="X1262" s="238"/>
      <c r="Y1262" s="238"/>
      <c r="Z1262" s="238"/>
      <c r="AA1262" s="238"/>
      <c r="AB1262" s="238"/>
      <c r="AC1262" s="238"/>
      <c r="AD1262" s="238"/>
      <c r="AE1262" s="239"/>
      <c r="CV1262" s="310" t="str">
        <f>IF(DataGoesHere!B1262="","",DataGoesHere!A1262)</f>
        <v/>
      </c>
      <c r="CW1262" s="271">
        <f t="shared" ca="1" si="46"/>
        <v>1</v>
      </c>
      <c r="CX1262" s="272">
        <f t="shared" ca="1" si="47"/>
        <v>1.3236179355303281</v>
      </c>
      <c r="CY1262" s="266">
        <f>DataGoesHere!A1262</f>
        <v>1261</v>
      </c>
      <c r="CZ1262" s="19" t="str">
        <f>IF(DataGoesHere!B1262="","",DataGoesHere!B1262)</f>
        <v/>
      </c>
      <c r="DA1262" s="19" t="str">
        <f>IF(DataGoesHere!B1262="","",IF(AH$5="No",DataGoesHere!B1262,DataGoesHere!B1262-(AH$2*(DataGoesHere!A1262-1))))</f>
        <v/>
      </c>
      <c r="DB1262" s="19" t="str">
        <f>IF(DataGoesHere!B1262="","",IF(AO$9="No",DataGoesHere!B1262,DataGoesHere!B1262/CX1262))</f>
        <v/>
      </c>
      <c r="DC1262" s="19" t="str">
        <f>IF(DataGoesHere!B1262="","",IF(AO$9="No",DA1262,DA1262/CX1262))</f>
        <v/>
      </c>
      <c r="DD1262" s="293" t="str">
        <f>IF(CZ1262="",IF(COUNTIF(DD$2:DD1261,"Forecast")&lt;Output!E$43,"Forecast",""),"Actual")</f>
        <v/>
      </c>
      <c r="DF1262" s="19" t="str">
        <f>IF(DataGoesHere!B1261="",IF(DD1262="Forecast",(Output!$E$47*IntermediateCalcs!DH1261)+((1-Output!$E$47)*IntermediateCalcs!DF1261),""),(Output!$E$47*IntermediateCalcs!DB1261)+((1-Output!$E$47)*IntermediateCalcs!DF1261))</f>
        <v/>
      </c>
      <c r="DG1262" s="19" t="str">
        <f>IF(DataGoesHere!B1261="",IF(DD1262="Forecast",(Output!$G$47*(IntermediateCalcs!DF1262-IntermediateCalcs!DF1261))+((1-Output!$G$47)*IntermediateCalcs!DG1261),""),(Output!$G$47*(IntermediateCalcs!DF1262-IntermediateCalcs!DF1261))+((1-Output!$G$47)*IntermediateCalcs!DG1261))</f>
        <v/>
      </c>
      <c r="DH1262" s="19" t="str">
        <f>IF(DataGoesHere!B1261="",IF(DD1262="Forecast",DF1262+DG1262,""),DF1262+DG1262)</f>
        <v/>
      </c>
      <c r="DI1262" s="274" t="str">
        <f>IF(DH1262="","",IF(IntermediateCalcs!$AO$9="Yes",IntermediateCalcs!DH1262*$CX1262,IntermediateCalcs!DH1262))</f>
        <v/>
      </c>
      <c r="DJ1262" s="250" t="str">
        <f>IF(DataGoesHere!$B1262="","",($CZ1262-DI1262))</f>
        <v/>
      </c>
      <c r="DK1262" s="250" t="str">
        <f>IF(DataGoesHere!$B1262="","",ABS($CZ1262-DI1262))</f>
        <v/>
      </c>
      <c r="DL1262" s="250" t="str">
        <f>IF(DataGoesHere!$B1262="","",DK1262^2)</f>
        <v/>
      </c>
      <c r="DM1262" s="249" t="str">
        <f>IF(DataGoesHere!$B1262="","",DK1262/$CZ1262)</f>
        <v/>
      </c>
      <c r="DN1262" s="250" t="str">
        <f>IF(DataGoesHere!$B1262="","",SUM(DJ$2:DJ1262)/AVERAGE(DK:DK))</f>
        <v/>
      </c>
      <c r="DP1262" s="19" t="str">
        <f>IF(DataGoesHere!B1262="",IF($DD1262="Forecast",(Output!E$48*IntermediateCalcs!CY1262)+Output!G$48,""),(Output!E$48*IntermediateCalcs!CY1262)+Output!G$48)</f>
        <v/>
      </c>
      <c r="DQ1262" s="274" t="str">
        <f>IF(DP1262="","",IF(IntermediateCalcs!$AO$9="Yes",IntermediateCalcs!DP1262*$CX1262,IntermediateCalcs!DP1262))</f>
        <v/>
      </c>
      <c r="DR1262" s="250" t="str">
        <f>IF(DataGoesHere!$B1262="","",($CZ1262-DQ1262))</f>
        <v/>
      </c>
      <c r="DS1262" s="250" t="str">
        <f>IF(DataGoesHere!$B1262="","",ABS($CZ1262-DQ1262))</f>
        <v/>
      </c>
      <c r="DT1262" s="250" t="str">
        <f>IF(DataGoesHere!$B1262="","",DS1262^2)</f>
        <v/>
      </c>
      <c r="DU1262" s="249" t="str">
        <f>IF(DataGoesHere!$B1262="","",DS1262/$CZ1262)</f>
        <v/>
      </c>
      <c r="DV1262" s="250" t="str">
        <f>IF(DataGoesHere!$B1262="","",SUM(DR$2:DR1262)/AVERAGE(DS:DS))</f>
        <v/>
      </c>
      <c r="DX1262" s="19" t="str">
        <f>IF(DataGoesHere!$B1261="","",(DB1256*(Output!$O$49/Output!$P$49))+(IntermediateCalcs!DB1257*(Output!$M$49/Output!$P$49))+(IntermediateCalcs!DB1258*(Output!$K$49/Output!$P$49))+(DB1259*(Output!$I$49/Output!$P$49))+(IntermediateCalcs!DB1260*(Output!$G$49/Output!$P$49))+(IntermediateCalcs!DB1261*(Output!$E$49/Output!$P$49)))</f>
        <v/>
      </c>
      <c r="DY1262" s="274" t="str">
        <f>IF(DX1262="","",IF(IntermediateCalcs!$AO$9="Yes",IntermediateCalcs!DX1262*$CX1262,IntermediateCalcs!DX1262))</f>
        <v/>
      </c>
      <c r="DZ1262" s="250" t="str">
        <f>IF(DataGoesHere!$B1262="","",($CZ1262-DY1262))</f>
        <v/>
      </c>
      <c r="EA1262" s="250" t="str">
        <f>IF(DataGoesHere!$B1262="","",ABS($CZ1262-DY1262))</f>
        <v/>
      </c>
      <c r="EB1262" s="250" t="str">
        <f>IF(DataGoesHere!$B1262="","",EA1262^2)</f>
        <v/>
      </c>
      <c r="EC1262" s="249" t="str">
        <f>IF(DataGoesHere!$B1262="","",EA1262/$CZ1262)</f>
        <v/>
      </c>
      <c r="ED1262" s="250" t="str">
        <f>IF(DataGoesHere!$B1262="","",SUM(DZ$2:DZ1262)/AVERAGE(EA:EA))</f>
        <v/>
      </c>
    </row>
    <row r="1263" spans="20:134" x14ac:dyDescent="0.2">
      <c r="T1263" s="240"/>
      <c r="U1263" s="245" t="str">
        <f>IF(DataGoesHere!$B1263="","",(DataGoesHere!$B1263/SUM(DataGoesHere!$B1263:'DataGoesHere'!$B1273)))</f>
        <v/>
      </c>
      <c r="V1263" s="86"/>
      <c r="W1263" s="86"/>
      <c r="X1263" s="86"/>
      <c r="Y1263" s="86"/>
      <c r="Z1263" s="86"/>
      <c r="AA1263" s="86"/>
      <c r="AB1263" s="86"/>
      <c r="AC1263" s="86"/>
      <c r="AD1263" s="86"/>
      <c r="AE1263" s="241"/>
      <c r="CV1263" s="310" t="str">
        <f>IF(DataGoesHere!B1263="","",DataGoesHere!A1263)</f>
        <v/>
      </c>
      <c r="CW1263" s="271">
        <f t="shared" ca="1" si="46"/>
        <v>2</v>
      </c>
      <c r="CX1263" s="272">
        <f t="shared" ca="1" si="47"/>
        <v>0.80574490527728204</v>
      </c>
      <c r="CY1263" s="266">
        <f>DataGoesHere!A1263</f>
        <v>1262</v>
      </c>
      <c r="CZ1263" s="19" t="str">
        <f>IF(DataGoesHere!B1263="","",DataGoesHere!B1263)</f>
        <v/>
      </c>
      <c r="DA1263" s="19" t="str">
        <f>IF(DataGoesHere!B1263="","",IF(AH$5="No",DataGoesHere!B1263,DataGoesHere!B1263-(AH$2*(DataGoesHere!A1263-1))))</f>
        <v/>
      </c>
      <c r="DB1263" s="19" t="str">
        <f>IF(DataGoesHere!B1263="","",IF(AO$9="No",DataGoesHere!B1263,DataGoesHere!B1263/CX1263))</f>
        <v/>
      </c>
      <c r="DC1263" s="19" t="str">
        <f>IF(DataGoesHere!B1263="","",IF(AO$9="No",DA1263,DA1263/CX1263))</f>
        <v/>
      </c>
      <c r="DD1263" s="293" t="str">
        <f>IF(CZ1263="",IF(COUNTIF(DD$2:DD1262,"Forecast")&lt;Output!E$43,"Forecast",""),"Actual")</f>
        <v/>
      </c>
      <c r="DF1263" s="19" t="str">
        <f>IF(DataGoesHere!B1262="",IF(DD1263="Forecast",(Output!$E$47*IntermediateCalcs!DH1262)+((1-Output!$E$47)*IntermediateCalcs!DF1262),""),(Output!$E$47*IntermediateCalcs!DB1262)+((1-Output!$E$47)*IntermediateCalcs!DF1262))</f>
        <v/>
      </c>
      <c r="DG1263" s="19" t="str">
        <f>IF(DataGoesHere!B1262="",IF(DD1263="Forecast",(Output!$G$47*(IntermediateCalcs!DF1263-IntermediateCalcs!DF1262))+((1-Output!$G$47)*IntermediateCalcs!DG1262),""),(Output!$G$47*(IntermediateCalcs!DF1263-IntermediateCalcs!DF1262))+((1-Output!$G$47)*IntermediateCalcs!DG1262))</f>
        <v/>
      </c>
      <c r="DH1263" s="19" t="str">
        <f>IF(DataGoesHere!B1262="",IF(DD1263="Forecast",DF1263+DG1263,""),DF1263+DG1263)</f>
        <v/>
      </c>
      <c r="DI1263" s="274" t="str">
        <f>IF(DH1263="","",IF(IntermediateCalcs!$AO$9="Yes",IntermediateCalcs!DH1263*$CX1263,IntermediateCalcs!DH1263))</f>
        <v/>
      </c>
      <c r="DJ1263" s="250" t="str">
        <f>IF(DataGoesHere!$B1263="","",($CZ1263-DI1263))</f>
        <v/>
      </c>
      <c r="DK1263" s="250" t="str">
        <f>IF(DataGoesHere!$B1263="","",ABS($CZ1263-DI1263))</f>
        <v/>
      </c>
      <c r="DL1263" s="250" t="str">
        <f>IF(DataGoesHere!$B1263="","",DK1263^2)</f>
        <v/>
      </c>
      <c r="DM1263" s="249" t="str">
        <f>IF(DataGoesHere!$B1263="","",DK1263/$CZ1263)</f>
        <v/>
      </c>
      <c r="DN1263" s="250" t="str">
        <f>IF(DataGoesHere!$B1263="","",SUM(DJ$2:DJ1263)/AVERAGE(DK:DK))</f>
        <v/>
      </c>
      <c r="DP1263" s="19" t="str">
        <f>IF(DataGoesHere!B1263="",IF($DD1263="Forecast",(Output!E$48*IntermediateCalcs!CY1263)+Output!G$48,""),(Output!E$48*IntermediateCalcs!CY1263)+Output!G$48)</f>
        <v/>
      </c>
      <c r="DQ1263" s="274" t="str">
        <f>IF(DP1263="","",IF(IntermediateCalcs!$AO$9="Yes",IntermediateCalcs!DP1263*$CX1263,IntermediateCalcs!DP1263))</f>
        <v/>
      </c>
      <c r="DR1263" s="250" t="str">
        <f>IF(DataGoesHere!$B1263="","",($CZ1263-DQ1263))</f>
        <v/>
      </c>
      <c r="DS1263" s="250" t="str">
        <f>IF(DataGoesHere!$B1263="","",ABS($CZ1263-DQ1263))</f>
        <v/>
      </c>
      <c r="DT1263" s="250" t="str">
        <f>IF(DataGoesHere!$B1263="","",DS1263^2)</f>
        <v/>
      </c>
      <c r="DU1263" s="249" t="str">
        <f>IF(DataGoesHere!$B1263="","",DS1263/$CZ1263)</f>
        <v/>
      </c>
      <c r="DV1263" s="250" t="str">
        <f>IF(DataGoesHere!$B1263="","",SUM(DR$2:DR1263)/AVERAGE(DS:DS))</f>
        <v/>
      </c>
      <c r="DX1263" s="19" t="str">
        <f>IF(DataGoesHere!$B1262="","",(DB1257*(Output!$O$49/Output!$P$49))+(IntermediateCalcs!DB1258*(Output!$M$49/Output!$P$49))+(IntermediateCalcs!DB1259*(Output!$K$49/Output!$P$49))+(DB1260*(Output!$I$49/Output!$P$49))+(IntermediateCalcs!DB1261*(Output!$G$49/Output!$P$49))+(IntermediateCalcs!DB1262*(Output!$E$49/Output!$P$49)))</f>
        <v/>
      </c>
      <c r="DY1263" s="274" t="str">
        <f>IF(DX1263="","",IF(IntermediateCalcs!$AO$9="Yes",IntermediateCalcs!DX1263*$CX1263,IntermediateCalcs!DX1263))</f>
        <v/>
      </c>
      <c r="DZ1263" s="250" t="str">
        <f>IF(DataGoesHere!$B1263="","",($CZ1263-DY1263))</f>
        <v/>
      </c>
      <c r="EA1263" s="250" t="str">
        <f>IF(DataGoesHere!$B1263="","",ABS($CZ1263-DY1263))</f>
        <v/>
      </c>
      <c r="EB1263" s="250" t="str">
        <f>IF(DataGoesHere!$B1263="","",EA1263^2)</f>
        <v/>
      </c>
      <c r="EC1263" s="249" t="str">
        <f>IF(DataGoesHere!$B1263="","",EA1263/$CZ1263)</f>
        <v/>
      </c>
      <c r="ED1263" s="250" t="str">
        <f>IF(DataGoesHere!$B1263="","",SUM(DZ$2:DZ1263)/AVERAGE(EA:EA))</f>
        <v/>
      </c>
    </row>
    <row r="1264" spans="20:134" x14ac:dyDescent="0.2">
      <c r="T1264" s="240"/>
      <c r="U1264" s="86"/>
      <c r="V1264" s="245" t="str">
        <f>IF(DataGoesHere!$B1264="","",(DataGoesHere!$B1264/SUM(DataGoesHere!$B1262:'DataGoesHere'!$B1273)))</f>
        <v/>
      </c>
      <c r="W1264" s="86"/>
      <c r="X1264" s="86"/>
      <c r="Y1264" s="86"/>
      <c r="Z1264" s="86"/>
      <c r="AA1264" s="86"/>
      <c r="AB1264" s="86"/>
      <c r="AC1264" s="86"/>
      <c r="AD1264" s="86"/>
      <c r="AE1264" s="241"/>
      <c r="CV1264" s="310" t="str">
        <f>IF(DataGoesHere!B1264="","",DataGoesHere!A1264)</f>
        <v/>
      </c>
      <c r="CW1264" s="271">
        <f t="shared" ca="1" si="46"/>
        <v>3</v>
      </c>
      <c r="CX1264" s="272">
        <f t="shared" ca="1" si="47"/>
        <v>0.79862940076451561</v>
      </c>
      <c r="CY1264" s="266">
        <f>DataGoesHere!A1264</f>
        <v>1263</v>
      </c>
      <c r="CZ1264" s="19" t="str">
        <f>IF(DataGoesHere!B1264="","",DataGoesHere!B1264)</f>
        <v/>
      </c>
      <c r="DA1264" s="19" t="str">
        <f>IF(DataGoesHere!B1264="","",IF(AH$5="No",DataGoesHere!B1264,DataGoesHere!B1264-(AH$2*(DataGoesHere!A1264-1))))</f>
        <v/>
      </c>
      <c r="DB1264" s="19" t="str">
        <f>IF(DataGoesHere!B1264="","",IF(AO$9="No",DataGoesHere!B1264,DataGoesHere!B1264/CX1264))</f>
        <v/>
      </c>
      <c r="DC1264" s="19" t="str">
        <f>IF(DataGoesHere!B1264="","",IF(AO$9="No",DA1264,DA1264/CX1264))</f>
        <v/>
      </c>
      <c r="DD1264" s="293" t="str">
        <f>IF(CZ1264="",IF(COUNTIF(DD$2:DD1263,"Forecast")&lt;Output!E$43,"Forecast",""),"Actual")</f>
        <v/>
      </c>
      <c r="DF1264" s="19" t="str">
        <f>IF(DataGoesHere!B1263="",IF(DD1264="Forecast",(Output!$E$47*IntermediateCalcs!DH1263)+((1-Output!$E$47)*IntermediateCalcs!DF1263),""),(Output!$E$47*IntermediateCalcs!DB1263)+((1-Output!$E$47)*IntermediateCalcs!DF1263))</f>
        <v/>
      </c>
      <c r="DG1264" s="19" t="str">
        <f>IF(DataGoesHere!B1263="",IF(DD1264="Forecast",(Output!$G$47*(IntermediateCalcs!DF1264-IntermediateCalcs!DF1263))+((1-Output!$G$47)*IntermediateCalcs!DG1263),""),(Output!$G$47*(IntermediateCalcs!DF1264-IntermediateCalcs!DF1263))+((1-Output!$G$47)*IntermediateCalcs!DG1263))</f>
        <v/>
      </c>
      <c r="DH1264" s="19" t="str">
        <f>IF(DataGoesHere!B1263="",IF(DD1264="Forecast",DF1264+DG1264,""),DF1264+DG1264)</f>
        <v/>
      </c>
      <c r="DI1264" s="274" t="str">
        <f>IF(DH1264="","",IF(IntermediateCalcs!$AO$9="Yes",IntermediateCalcs!DH1264*$CX1264,IntermediateCalcs!DH1264))</f>
        <v/>
      </c>
      <c r="DJ1264" s="250" t="str">
        <f>IF(DataGoesHere!$B1264="","",($CZ1264-DI1264))</f>
        <v/>
      </c>
      <c r="DK1264" s="250" t="str">
        <f>IF(DataGoesHere!$B1264="","",ABS($CZ1264-DI1264))</f>
        <v/>
      </c>
      <c r="DL1264" s="250" t="str">
        <f>IF(DataGoesHere!$B1264="","",DK1264^2)</f>
        <v/>
      </c>
      <c r="DM1264" s="249" t="str">
        <f>IF(DataGoesHere!$B1264="","",DK1264/$CZ1264)</f>
        <v/>
      </c>
      <c r="DN1264" s="250" t="str">
        <f>IF(DataGoesHere!$B1264="","",SUM(DJ$2:DJ1264)/AVERAGE(DK:DK))</f>
        <v/>
      </c>
      <c r="DP1264" s="19" t="str">
        <f>IF(DataGoesHere!B1264="",IF($DD1264="Forecast",(Output!E$48*IntermediateCalcs!CY1264)+Output!G$48,""),(Output!E$48*IntermediateCalcs!CY1264)+Output!G$48)</f>
        <v/>
      </c>
      <c r="DQ1264" s="274" t="str">
        <f>IF(DP1264="","",IF(IntermediateCalcs!$AO$9="Yes",IntermediateCalcs!DP1264*$CX1264,IntermediateCalcs!DP1264))</f>
        <v/>
      </c>
      <c r="DR1264" s="250" t="str">
        <f>IF(DataGoesHere!$B1264="","",($CZ1264-DQ1264))</f>
        <v/>
      </c>
      <c r="DS1264" s="250" t="str">
        <f>IF(DataGoesHere!$B1264="","",ABS($CZ1264-DQ1264))</f>
        <v/>
      </c>
      <c r="DT1264" s="250" t="str">
        <f>IF(DataGoesHere!$B1264="","",DS1264^2)</f>
        <v/>
      </c>
      <c r="DU1264" s="249" t="str">
        <f>IF(DataGoesHere!$B1264="","",DS1264/$CZ1264)</f>
        <v/>
      </c>
      <c r="DV1264" s="250" t="str">
        <f>IF(DataGoesHere!$B1264="","",SUM(DR$2:DR1264)/AVERAGE(DS:DS))</f>
        <v/>
      </c>
      <c r="DX1264" s="19" t="str">
        <f>IF(DataGoesHere!$B1263="","",(DB1258*(Output!$O$49/Output!$P$49))+(IntermediateCalcs!DB1259*(Output!$M$49/Output!$P$49))+(IntermediateCalcs!DB1260*(Output!$K$49/Output!$P$49))+(DB1261*(Output!$I$49/Output!$P$49))+(IntermediateCalcs!DB1262*(Output!$G$49/Output!$P$49))+(IntermediateCalcs!DB1263*(Output!$E$49/Output!$P$49)))</f>
        <v/>
      </c>
      <c r="DY1264" s="274" t="str">
        <f>IF(DX1264="","",IF(IntermediateCalcs!$AO$9="Yes",IntermediateCalcs!DX1264*$CX1264,IntermediateCalcs!DX1264))</f>
        <v/>
      </c>
      <c r="DZ1264" s="250" t="str">
        <f>IF(DataGoesHere!$B1264="","",($CZ1264-DY1264))</f>
        <v/>
      </c>
      <c r="EA1264" s="250" t="str">
        <f>IF(DataGoesHere!$B1264="","",ABS($CZ1264-DY1264))</f>
        <v/>
      </c>
      <c r="EB1264" s="250" t="str">
        <f>IF(DataGoesHere!$B1264="","",EA1264^2)</f>
        <v/>
      </c>
      <c r="EC1264" s="249" t="str">
        <f>IF(DataGoesHere!$B1264="","",EA1264/$CZ1264)</f>
        <v/>
      </c>
      <c r="ED1264" s="250" t="str">
        <f>IF(DataGoesHere!$B1264="","",SUM(DZ$2:DZ1264)/AVERAGE(EA:EA))</f>
        <v/>
      </c>
    </row>
    <row r="1265" spans="20:134" x14ac:dyDescent="0.2">
      <c r="T1265" s="240"/>
      <c r="U1265" s="86"/>
      <c r="V1265" s="86"/>
      <c r="W1265" s="245" t="str">
        <f>IF(DataGoesHere!$B1265="","",(DataGoesHere!$B1265/SUM(DataGoesHere!$B1262:'DataGoesHere'!$B1273)))</f>
        <v/>
      </c>
      <c r="X1265" s="86"/>
      <c r="Y1265" s="86"/>
      <c r="Z1265" s="86"/>
      <c r="AA1265" s="86"/>
      <c r="AB1265" s="86"/>
      <c r="AC1265" s="86"/>
      <c r="AD1265" s="86"/>
      <c r="AE1265" s="241"/>
      <c r="CV1265" s="310" t="str">
        <f>IF(DataGoesHere!B1265="","",DataGoesHere!A1265)</f>
        <v/>
      </c>
      <c r="CW1265" s="271">
        <f t="shared" ca="1" si="46"/>
        <v>4</v>
      </c>
      <c r="CX1265" s="272">
        <f t="shared" ca="1" si="47"/>
        <v>1.0149292433706087</v>
      </c>
      <c r="CY1265" s="266">
        <f>DataGoesHere!A1265</f>
        <v>1264</v>
      </c>
      <c r="CZ1265" s="19" t="str">
        <f>IF(DataGoesHere!B1265="","",DataGoesHere!B1265)</f>
        <v/>
      </c>
      <c r="DA1265" s="19" t="str">
        <f>IF(DataGoesHere!B1265="","",IF(AH$5="No",DataGoesHere!B1265,DataGoesHere!B1265-(AH$2*(DataGoesHere!A1265-1))))</f>
        <v/>
      </c>
      <c r="DB1265" s="19" t="str">
        <f>IF(DataGoesHere!B1265="","",IF(AO$9="No",DataGoesHere!B1265,DataGoesHere!B1265/CX1265))</f>
        <v/>
      </c>
      <c r="DC1265" s="19" t="str">
        <f>IF(DataGoesHere!B1265="","",IF(AO$9="No",DA1265,DA1265/CX1265))</f>
        <v/>
      </c>
      <c r="DD1265" s="293" t="str">
        <f>IF(CZ1265="",IF(COUNTIF(DD$2:DD1264,"Forecast")&lt;Output!E$43,"Forecast",""),"Actual")</f>
        <v/>
      </c>
      <c r="DF1265" s="19" t="str">
        <f>IF(DataGoesHere!B1264="",IF(DD1265="Forecast",(Output!$E$47*IntermediateCalcs!DH1264)+((1-Output!$E$47)*IntermediateCalcs!DF1264),""),(Output!$E$47*IntermediateCalcs!DB1264)+((1-Output!$E$47)*IntermediateCalcs!DF1264))</f>
        <v/>
      </c>
      <c r="DG1265" s="19" t="str">
        <f>IF(DataGoesHere!B1264="",IF(DD1265="Forecast",(Output!$G$47*(IntermediateCalcs!DF1265-IntermediateCalcs!DF1264))+((1-Output!$G$47)*IntermediateCalcs!DG1264),""),(Output!$G$47*(IntermediateCalcs!DF1265-IntermediateCalcs!DF1264))+((1-Output!$G$47)*IntermediateCalcs!DG1264))</f>
        <v/>
      </c>
      <c r="DH1265" s="19" t="str">
        <f>IF(DataGoesHere!B1264="",IF(DD1265="Forecast",DF1265+DG1265,""),DF1265+DG1265)</f>
        <v/>
      </c>
      <c r="DI1265" s="274" t="str">
        <f>IF(DH1265="","",IF(IntermediateCalcs!$AO$9="Yes",IntermediateCalcs!DH1265*$CX1265,IntermediateCalcs!DH1265))</f>
        <v/>
      </c>
      <c r="DJ1265" s="250" t="str">
        <f>IF(DataGoesHere!$B1265="","",($CZ1265-DI1265))</f>
        <v/>
      </c>
      <c r="DK1265" s="250" t="str">
        <f>IF(DataGoesHere!$B1265="","",ABS($CZ1265-DI1265))</f>
        <v/>
      </c>
      <c r="DL1265" s="250" t="str">
        <f>IF(DataGoesHere!$B1265="","",DK1265^2)</f>
        <v/>
      </c>
      <c r="DM1265" s="249" t="str">
        <f>IF(DataGoesHere!$B1265="","",DK1265/$CZ1265)</f>
        <v/>
      </c>
      <c r="DN1265" s="250" t="str">
        <f>IF(DataGoesHere!$B1265="","",SUM(DJ$2:DJ1265)/AVERAGE(DK:DK))</f>
        <v/>
      </c>
      <c r="DP1265" s="19" t="str">
        <f>IF(DataGoesHere!B1265="",IF($DD1265="Forecast",(Output!E$48*IntermediateCalcs!CY1265)+Output!G$48,""),(Output!E$48*IntermediateCalcs!CY1265)+Output!G$48)</f>
        <v/>
      </c>
      <c r="DQ1265" s="274" t="str">
        <f>IF(DP1265="","",IF(IntermediateCalcs!$AO$9="Yes",IntermediateCalcs!DP1265*$CX1265,IntermediateCalcs!DP1265))</f>
        <v/>
      </c>
      <c r="DR1265" s="250" t="str">
        <f>IF(DataGoesHere!$B1265="","",($CZ1265-DQ1265))</f>
        <v/>
      </c>
      <c r="DS1265" s="250" t="str">
        <f>IF(DataGoesHere!$B1265="","",ABS($CZ1265-DQ1265))</f>
        <v/>
      </c>
      <c r="DT1265" s="250" t="str">
        <f>IF(DataGoesHere!$B1265="","",DS1265^2)</f>
        <v/>
      </c>
      <c r="DU1265" s="249" t="str">
        <f>IF(DataGoesHere!$B1265="","",DS1265/$CZ1265)</f>
        <v/>
      </c>
      <c r="DV1265" s="250" t="str">
        <f>IF(DataGoesHere!$B1265="","",SUM(DR$2:DR1265)/AVERAGE(DS:DS))</f>
        <v/>
      </c>
      <c r="DX1265" s="19" t="str">
        <f>IF(DataGoesHere!$B1264="","",(DB1259*(Output!$O$49/Output!$P$49))+(IntermediateCalcs!DB1260*(Output!$M$49/Output!$P$49))+(IntermediateCalcs!DB1261*(Output!$K$49/Output!$P$49))+(DB1262*(Output!$I$49/Output!$P$49))+(IntermediateCalcs!DB1263*(Output!$G$49/Output!$P$49))+(IntermediateCalcs!DB1264*(Output!$E$49/Output!$P$49)))</f>
        <v/>
      </c>
      <c r="DY1265" s="274" t="str">
        <f>IF(DX1265="","",IF(IntermediateCalcs!$AO$9="Yes",IntermediateCalcs!DX1265*$CX1265,IntermediateCalcs!DX1265))</f>
        <v/>
      </c>
      <c r="DZ1265" s="250" t="str">
        <f>IF(DataGoesHere!$B1265="","",($CZ1265-DY1265))</f>
        <v/>
      </c>
      <c r="EA1265" s="250" t="str">
        <f>IF(DataGoesHere!$B1265="","",ABS($CZ1265-DY1265))</f>
        <v/>
      </c>
      <c r="EB1265" s="250" t="str">
        <f>IF(DataGoesHere!$B1265="","",EA1265^2)</f>
        <v/>
      </c>
      <c r="EC1265" s="249" t="str">
        <f>IF(DataGoesHere!$B1265="","",EA1265/$CZ1265)</f>
        <v/>
      </c>
      <c r="ED1265" s="250" t="str">
        <f>IF(DataGoesHere!$B1265="","",SUM(DZ$2:DZ1265)/AVERAGE(EA:EA))</f>
        <v/>
      </c>
    </row>
    <row r="1266" spans="20:134" x14ac:dyDescent="0.2">
      <c r="T1266" s="240"/>
      <c r="U1266" s="86"/>
      <c r="V1266" s="86"/>
      <c r="W1266" s="86"/>
      <c r="X1266" s="245" t="str">
        <f>IF(DataGoesHere!$B1266="","",(DataGoesHere!$B1266/SUM(DataGoesHere!$B1262:'DataGoesHere'!$B1273)))</f>
        <v/>
      </c>
      <c r="Y1266" s="86"/>
      <c r="Z1266" s="86"/>
      <c r="AA1266" s="86"/>
      <c r="AB1266" s="86"/>
      <c r="AC1266" s="86"/>
      <c r="AD1266" s="86"/>
      <c r="AE1266" s="241"/>
      <c r="CV1266" s="310" t="str">
        <f>IF(DataGoesHere!B1266="","",DataGoesHere!A1266)</f>
        <v/>
      </c>
      <c r="CW1266" s="271">
        <f t="shared" ca="1" si="46"/>
        <v>5</v>
      </c>
      <c r="CX1266" s="272">
        <f t="shared" ca="1" si="47"/>
        <v>0.97875414397996308</v>
      </c>
      <c r="CY1266" s="266">
        <f>DataGoesHere!A1266</f>
        <v>1265</v>
      </c>
      <c r="CZ1266" s="19" t="str">
        <f>IF(DataGoesHere!B1266="","",DataGoesHere!B1266)</f>
        <v/>
      </c>
      <c r="DA1266" s="19" t="str">
        <f>IF(DataGoesHere!B1266="","",IF(AH$5="No",DataGoesHere!B1266,DataGoesHere!B1266-(AH$2*(DataGoesHere!A1266-1))))</f>
        <v/>
      </c>
      <c r="DB1266" s="19" t="str">
        <f>IF(DataGoesHere!B1266="","",IF(AO$9="No",DataGoesHere!B1266,DataGoesHere!B1266/CX1266))</f>
        <v/>
      </c>
      <c r="DC1266" s="19" t="str">
        <f>IF(DataGoesHere!B1266="","",IF(AO$9="No",DA1266,DA1266/CX1266))</f>
        <v/>
      </c>
      <c r="DD1266" s="293" t="str">
        <f>IF(CZ1266="",IF(COUNTIF(DD$2:DD1265,"Forecast")&lt;Output!E$43,"Forecast",""),"Actual")</f>
        <v/>
      </c>
      <c r="DF1266" s="19" t="str">
        <f>IF(DataGoesHere!B1265="",IF(DD1266="Forecast",(Output!$E$47*IntermediateCalcs!DH1265)+((1-Output!$E$47)*IntermediateCalcs!DF1265),""),(Output!$E$47*IntermediateCalcs!DB1265)+((1-Output!$E$47)*IntermediateCalcs!DF1265))</f>
        <v/>
      </c>
      <c r="DG1266" s="19" t="str">
        <f>IF(DataGoesHere!B1265="",IF(DD1266="Forecast",(Output!$G$47*(IntermediateCalcs!DF1266-IntermediateCalcs!DF1265))+((1-Output!$G$47)*IntermediateCalcs!DG1265),""),(Output!$G$47*(IntermediateCalcs!DF1266-IntermediateCalcs!DF1265))+((1-Output!$G$47)*IntermediateCalcs!DG1265))</f>
        <v/>
      </c>
      <c r="DH1266" s="19" t="str">
        <f>IF(DataGoesHere!B1265="",IF(DD1266="Forecast",DF1266+DG1266,""),DF1266+DG1266)</f>
        <v/>
      </c>
      <c r="DI1266" s="274" t="str">
        <f>IF(DH1266="","",IF(IntermediateCalcs!$AO$9="Yes",IntermediateCalcs!DH1266*$CX1266,IntermediateCalcs!DH1266))</f>
        <v/>
      </c>
      <c r="DJ1266" s="250" t="str">
        <f>IF(DataGoesHere!$B1266="","",($CZ1266-DI1266))</f>
        <v/>
      </c>
      <c r="DK1266" s="250" t="str">
        <f>IF(DataGoesHere!$B1266="","",ABS($CZ1266-DI1266))</f>
        <v/>
      </c>
      <c r="DL1266" s="250" t="str">
        <f>IF(DataGoesHere!$B1266="","",DK1266^2)</f>
        <v/>
      </c>
      <c r="DM1266" s="249" t="str">
        <f>IF(DataGoesHere!$B1266="","",DK1266/$CZ1266)</f>
        <v/>
      </c>
      <c r="DN1266" s="250" t="str">
        <f>IF(DataGoesHere!$B1266="","",SUM(DJ$2:DJ1266)/AVERAGE(DK:DK))</f>
        <v/>
      </c>
      <c r="DP1266" s="19" t="str">
        <f>IF(DataGoesHere!B1266="",IF($DD1266="Forecast",(Output!E$48*IntermediateCalcs!CY1266)+Output!G$48,""),(Output!E$48*IntermediateCalcs!CY1266)+Output!G$48)</f>
        <v/>
      </c>
      <c r="DQ1266" s="274" t="str">
        <f>IF(DP1266="","",IF(IntermediateCalcs!$AO$9="Yes",IntermediateCalcs!DP1266*$CX1266,IntermediateCalcs!DP1266))</f>
        <v/>
      </c>
      <c r="DR1266" s="250" t="str">
        <f>IF(DataGoesHere!$B1266="","",($CZ1266-DQ1266))</f>
        <v/>
      </c>
      <c r="DS1266" s="250" t="str">
        <f>IF(DataGoesHere!$B1266="","",ABS($CZ1266-DQ1266))</f>
        <v/>
      </c>
      <c r="DT1266" s="250" t="str">
        <f>IF(DataGoesHere!$B1266="","",DS1266^2)</f>
        <v/>
      </c>
      <c r="DU1266" s="249" t="str">
        <f>IF(DataGoesHere!$B1266="","",DS1266/$CZ1266)</f>
        <v/>
      </c>
      <c r="DV1266" s="250" t="str">
        <f>IF(DataGoesHere!$B1266="","",SUM(DR$2:DR1266)/AVERAGE(DS:DS))</f>
        <v/>
      </c>
      <c r="DX1266" s="19" t="str">
        <f>IF(DataGoesHere!$B1265="","",(DB1260*(Output!$O$49/Output!$P$49))+(IntermediateCalcs!DB1261*(Output!$M$49/Output!$P$49))+(IntermediateCalcs!DB1262*(Output!$K$49/Output!$P$49))+(DB1263*(Output!$I$49/Output!$P$49))+(IntermediateCalcs!DB1264*(Output!$G$49/Output!$P$49))+(IntermediateCalcs!DB1265*(Output!$E$49/Output!$P$49)))</f>
        <v/>
      </c>
      <c r="DY1266" s="274" t="str">
        <f>IF(DX1266="","",IF(IntermediateCalcs!$AO$9="Yes",IntermediateCalcs!DX1266*$CX1266,IntermediateCalcs!DX1266))</f>
        <v/>
      </c>
      <c r="DZ1266" s="250" t="str">
        <f>IF(DataGoesHere!$B1266="","",($CZ1266-DY1266))</f>
        <v/>
      </c>
      <c r="EA1266" s="250" t="str">
        <f>IF(DataGoesHere!$B1266="","",ABS($CZ1266-DY1266))</f>
        <v/>
      </c>
      <c r="EB1266" s="250" t="str">
        <f>IF(DataGoesHere!$B1266="","",EA1266^2)</f>
        <v/>
      </c>
      <c r="EC1266" s="249" t="str">
        <f>IF(DataGoesHere!$B1266="","",EA1266/$CZ1266)</f>
        <v/>
      </c>
      <c r="ED1266" s="250" t="str">
        <f>IF(DataGoesHere!$B1266="","",SUM(DZ$2:DZ1266)/AVERAGE(EA:EA))</f>
        <v/>
      </c>
    </row>
    <row r="1267" spans="20:134" x14ac:dyDescent="0.2">
      <c r="T1267" s="240"/>
      <c r="U1267" s="86"/>
      <c r="V1267" s="86"/>
      <c r="W1267" s="86"/>
      <c r="X1267" s="86"/>
      <c r="Y1267" s="245" t="str">
        <f>IF(DataGoesHere!$B1267="","",(DataGoesHere!$B1267/SUM(DataGoesHere!$B1262:'DataGoesHere'!$B1273)))</f>
        <v/>
      </c>
      <c r="Z1267" s="86"/>
      <c r="AA1267" s="86"/>
      <c r="AB1267" s="86"/>
      <c r="AC1267" s="86"/>
      <c r="AD1267" s="86"/>
      <c r="AE1267" s="241"/>
      <c r="CV1267" s="310" t="str">
        <f>IF(DataGoesHere!B1267="","",DataGoesHere!A1267)</f>
        <v/>
      </c>
      <c r="CW1267" s="271">
        <f t="shared" ca="1" si="46"/>
        <v>6</v>
      </c>
      <c r="CX1267" s="272">
        <f t="shared" ca="1" si="47"/>
        <v>1.0779088099730167</v>
      </c>
      <c r="CY1267" s="266">
        <f>DataGoesHere!A1267</f>
        <v>1266</v>
      </c>
      <c r="CZ1267" s="19" t="str">
        <f>IF(DataGoesHere!B1267="","",DataGoesHere!B1267)</f>
        <v/>
      </c>
      <c r="DA1267" s="19" t="str">
        <f>IF(DataGoesHere!B1267="","",IF(AH$5="No",DataGoesHere!B1267,DataGoesHere!B1267-(AH$2*(DataGoesHere!A1267-1))))</f>
        <v/>
      </c>
      <c r="DB1267" s="19" t="str">
        <f>IF(DataGoesHere!B1267="","",IF(AO$9="No",DataGoesHere!B1267,DataGoesHere!B1267/CX1267))</f>
        <v/>
      </c>
      <c r="DC1267" s="19" t="str">
        <f>IF(DataGoesHere!B1267="","",IF(AO$9="No",DA1267,DA1267/CX1267))</f>
        <v/>
      </c>
      <c r="DD1267" s="293" t="str">
        <f>IF(CZ1267="",IF(COUNTIF(DD$2:DD1266,"Forecast")&lt;Output!E$43,"Forecast",""),"Actual")</f>
        <v/>
      </c>
      <c r="DF1267" s="19" t="str">
        <f>IF(DataGoesHere!B1266="",IF(DD1267="Forecast",(Output!$E$47*IntermediateCalcs!DH1266)+((1-Output!$E$47)*IntermediateCalcs!DF1266),""),(Output!$E$47*IntermediateCalcs!DB1266)+((1-Output!$E$47)*IntermediateCalcs!DF1266))</f>
        <v/>
      </c>
      <c r="DG1267" s="19" t="str">
        <f>IF(DataGoesHere!B1266="",IF(DD1267="Forecast",(Output!$G$47*(IntermediateCalcs!DF1267-IntermediateCalcs!DF1266))+((1-Output!$G$47)*IntermediateCalcs!DG1266),""),(Output!$G$47*(IntermediateCalcs!DF1267-IntermediateCalcs!DF1266))+((1-Output!$G$47)*IntermediateCalcs!DG1266))</f>
        <v/>
      </c>
      <c r="DH1267" s="19" t="str">
        <f>IF(DataGoesHere!B1266="",IF(DD1267="Forecast",DF1267+DG1267,""),DF1267+DG1267)</f>
        <v/>
      </c>
      <c r="DI1267" s="274" t="str">
        <f>IF(DH1267="","",IF(IntermediateCalcs!$AO$9="Yes",IntermediateCalcs!DH1267*$CX1267,IntermediateCalcs!DH1267))</f>
        <v/>
      </c>
      <c r="DJ1267" s="250" t="str">
        <f>IF(DataGoesHere!$B1267="","",($CZ1267-DI1267))</f>
        <v/>
      </c>
      <c r="DK1267" s="250" t="str">
        <f>IF(DataGoesHere!$B1267="","",ABS($CZ1267-DI1267))</f>
        <v/>
      </c>
      <c r="DL1267" s="250" t="str">
        <f>IF(DataGoesHere!$B1267="","",DK1267^2)</f>
        <v/>
      </c>
      <c r="DM1267" s="249" t="str">
        <f>IF(DataGoesHere!$B1267="","",DK1267/$CZ1267)</f>
        <v/>
      </c>
      <c r="DN1267" s="250" t="str">
        <f>IF(DataGoesHere!$B1267="","",SUM(DJ$2:DJ1267)/AVERAGE(DK:DK))</f>
        <v/>
      </c>
      <c r="DP1267" s="19" t="str">
        <f>IF(DataGoesHere!B1267="",IF($DD1267="Forecast",(Output!E$48*IntermediateCalcs!CY1267)+Output!G$48,""),(Output!E$48*IntermediateCalcs!CY1267)+Output!G$48)</f>
        <v/>
      </c>
      <c r="DQ1267" s="274" t="str">
        <f>IF(DP1267="","",IF(IntermediateCalcs!$AO$9="Yes",IntermediateCalcs!DP1267*$CX1267,IntermediateCalcs!DP1267))</f>
        <v/>
      </c>
      <c r="DR1267" s="250" t="str">
        <f>IF(DataGoesHere!$B1267="","",($CZ1267-DQ1267))</f>
        <v/>
      </c>
      <c r="DS1267" s="250" t="str">
        <f>IF(DataGoesHere!$B1267="","",ABS($CZ1267-DQ1267))</f>
        <v/>
      </c>
      <c r="DT1267" s="250" t="str">
        <f>IF(DataGoesHere!$B1267="","",DS1267^2)</f>
        <v/>
      </c>
      <c r="DU1267" s="249" t="str">
        <f>IF(DataGoesHere!$B1267="","",DS1267/$CZ1267)</f>
        <v/>
      </c>
      <c r="DV1267" s="250" t="str">
        <f>IF(DataGoesHere!$B1267="","",SUM(DR$2:DR1267)/AVERAGE(DS:DS))</f>
        <v/>
      </c>
      <c r="DX1267" s="19" t="str">
        <f>IF(DataGoesHere!$B1266="","",(DB1261*(Output!$O$49/Output!$P$49))+(IntermediateCalcs!DB1262*(Output!$M$49/Output!$P$49))+(IntermediateCalcs!DB1263*(Output!$K$49/Output!$P$49))+(DB1264*(Output!$I$49/Output!$P$49))+(IntermediateCalcs!DB1265*(Output!$G$49/Output!$P$49))+(IntermediateCalcs!DB1266*(Output!$E$49/Output!$P$49)))</f>
        <v/>
      </c>
      <c r="DY1267" s="274" t="str">
        <f>IF(DX1267="","",IF(IntermediateCalcs!$AO$9="Yes",IntermediateCalcs!DX1267*$CX1267,IntermediateCalcs!DX1267))</f>
        <v/>
      </c>
      <c r="DZ1267" s="250" t="str">
        <f>IF(DataGoesHere!$B1267="","",($CZ1267-DY1267))</f>
        <v/>
      </c>
      <c r="EA1267" s="250" t="str">
        <f>IF(DataGoesHere!$B1267="","",ABS($CZ1267-DY1267))</f>
        <v/>
      </c>
      <c r="EB1267" s="250" t="str">
        <f>IF(DataGoesHere!$B1267="","",EA1267^2)</f>
        <v/>
      </c>
      <c r="EC1267" s="249" t="str">
        <f>IF(DataGoesHere!$B1267="","",EA1267/$CZ1267)</f>
        <v/>
      </c>
      <c r="ED1267" s="250" t="str">
        <f>IF(DataGoesHere!$B1267="","",SUM(DZ$2:DZ1267)/AVERAGE(EA:EA))</f>
        <v/>
      </c>
    </row>
    <row r="1268" spans="20:134" x14ac:dyDescent="0.2">
      <c r="T1268" s="240"/>
      <c r="U1268" s="86"/>
      <c r="V1268" s="86"/>
      <c r="W1268" s="86"/>
      <c r="X1268" s="86"/>
      <c r="Y1268" s="86"/>
      <c r="Z1268" s="245" t="str">
        <f>IF(DataGoesHere!$B1268="","",(DataGoesHere!$B1268/SUM(DataGoesHere!$B1262:'DataGoesHere'!$B1273)))</f>
        <v/>
      </c>
      <c r="AA1268" s="86"/>
      <c r="AB1268" s="86"/>
      <c r="AC1268" s="86"/>
      <c r="AD1268" s="86"/>
      <c r="AE1268" s="241"/>
      <c r="CV1268" s="310" t="str">
        <f>IF(DataGoesHere!B1268="","",DataGoesHere!A1268)</f>
        <v/>
      </c>
      <c r="CW1268" s="271">
        <f t="shared" ca="1" si="46"/>
        <v>7</v>
      </c>
      <c r="CX1268" s="272">
        <f t="shared" ca="1" si="47"/>
        <v>1.0265458156689093</v>
      </c>
      <c r="CY1268" s="266">
        <f>DataGoesHere!A1268</f>
        <v>1267</v>
      </c>
      <c r="CZ1268" s="19" t="str">
        <f>IF(DataGoesHere!B1268="","",DataGoesHere!B1268)</f>
        <v/>
      </c>
      <c r="DA1268" s="19" t="str">
        <f>IF(DataGoesHere!B1268="","",IF(AH$5="No",DataGoesHere!B1268,DataGoesHere!B1268-(AH$2*(DataGoesHere!A1268-1))))</f>
        <v/>
      </c>
      <c r="DB1268" s="19" t="str">
        <f>IF(DataGoesHere!B1268="","",IF(AO$9="No",DataGoesHere!B1268,DataGoesHere!B1268/CX1268))</f>
        <v/>
      </c>
      <c r="DC1268" s="19" t="str">
        <f>IF(DataGoesHere!B1268="","",IF(AO$9="No",DA1268,DA1268/CX1268))</f>
        <v/>
      </c>
      <c r="DD1268" s="293" t="str">
        <f>IF(CZ1268="",IF(COUNTIF(DD$2:DD1267,"Forecast")&lt;Output!E$43,"Forecast",""),"Actual")</f>
        <v/>
      </c>
      <c r="DF1268" s="19" t="str">
        <f>IF(DataGoesHere!B1267="",IF(DD1268="Forecast",(Output!$E$47*IntermediateCalcs!DH1267)+((1-Output!$E$47)*IntermediateCalcs!DF1267),""),(Output!$E$47*IntermediateCalcs!DB1267)+((1-Output!$E$47)*IntermediateCalcs!DF1267))</f>
        <v/>
      </c>
      <c r="DG1268" s="19" t="str">
        <f>IF(DataGoesHere!B1267="",IF(DD1268="Forecast",(Output!$G$47*(IntermediateCalcs!DF1268-IntermediateCalcs!DF1267))+((1-Output!$G$47)*IntermediateCalcs!DG1267),""),(Output!$G$47*(IntermediateCalcs!DF1268-IntermediateCalcs!DF1267))+((1-Output!$G$47)*IntermediateCalcs!DG1267))</f>
        <v/>
      </c>
      <c r="DH1268" s="19" t="str">
        <f>IF(DataGoesHere!B1267="",IF(DD1268="Forecast",DF1268+DG1268,""),DF1268+DG1268)</f>
        <v/>
      </c>
      <c r="DI1268" s="274" t="str">
        <f>IF(DH1268="","",IF(IntermediateCalcs!$AO$9="Yes",IntermediateCalcs!DH1268*$CX1268,IntermediateCalcs!DH1268))</f>
        <v/>
      </c>
      <c r="DJ1268" s="250" t="str">
        <f>IF(DataGoesHere!$B1268="","",($CZ1268-DI1268))</f>
        <v/>
      </c>
      <c r="DK1268" s="250" t="str">
        <f>IF(DataGoesHere!$B1268="","",ABS($CZ1268-DI1268))</f>
        <v/>
      </c>
      <c r="DL1268" s="250" t="str">
        <f>IF(DataGoesHere!$B1268="","",DK1268^2)</f>
        <v/>
      </c>
      <c r="DM1268" s="249" t="str">
        <f>IF(DataGoesHere!$B1268="","",DK1268/$CZ1268)</f>
        <v/>
      </c>
      <c r="DN1268" s="250" t="str">
        <f>IF(DataGoesHere!$B1268="","",SUM(DJ$2:DJ1268)/AVERAGE(DK:DK))</f>
        <v/>
      </c>
      <c r="DP1268" s="19" t="str">
        <f>IF(DataGoesHere!B1268="",IF($DD1268="Forecast",(Output!E$48*IntermediateCalcs!CY1268)+Output!G$48,""),(Output!E$48*IntermediateCalcs!CY1268)+Output!G$48)</f>
        <v/>
      </c>
      <c r="DQ1268" s="274" t="str">
        <f>IF(DP1268="","",IF(IntermediateCalcs!$AO$9="Yes",IntermediateCalcs!DP1268*$CX1268,IntermediateCalcs!DP1268))</f>
        <v/>
      </c>
      <c r="DR1268" s="250" t="str">
        <f>IF(DataGoesHere!$B1268="","",($CZ1268-DQ1268))</f>
        <v/>
      </c>
      <c r="DS1268" s="250" t="str">
        <f>IF(DataGoesHere!$B1268="","",ABS($CZ1268-DQ1268))</f>
        <v/>
      </c>
      <c r="DT1268" s="250" t="str">
        <f>IF(DataGoesHere!$B1268="","",DS1268^2)</f>
        <v/>
      </c>
      <c r="DU1268" s="249" t="str">
        <f>IF(DataGoesHere!$B1268="","",DS1268/$CZ1268)</f>
        <v/>
      </c>
      <c r="DV1268" s="250" t="str">
        <f>IF(DataGoesHere!$B1268="","",SUM(DR$2:DR1268)/AVERAGE(DS:DS))</f>
        <v/>
      </c>
      <c r="DX1268" s="19" t="str">
        <f>IF(DataGoesHere!$B1267="","",(DB1262*(Output!$O$49/Output!$P$49))+(IntermediateCalcs!DB1263*(Output!$M$49/Output!$P$49))+(IntermediateCalcs!DB1264*(Output!$K$49/Output!$P$49))+(DB1265*(Output!$I$49/Output!$P$49))+(IntermediateCalcs!DB1266*(Output!$G$49/Output!$P$49))+(IntermediateCalcs!DB1267*(Output!$E$49/Output!$P$49)))</f>
        <v/>
      </c>
      <c r="DY1268" s="274" t="str">
        <f>IF(DX1268="","",IF(IntermediateCalcs!$AO$9="Yes",IntermediateCalcs!DX1268*$CX1268,IntermediateCalcs!DX1268))</f>
        <v/>
      </c>
      <c r="DZ1268" s="250" t="str">
        <f>IF(DataGoesHere!$B1268="","",($CZ1268-DY1268))</f>
        <v/>
      </c>
      <c r="EA1268" s="250" t="str">
        <f>IF(DataGoesHere!$B1268="","",ABS($CZ1268-DY1268))</f>
        <v/>
      </c>
      <c r="EB1268" s="250" t="str">
        <f>IF(DataGoesHere!$B1268="","",EA1268^2)</f>
        <v/>
      </c>
      <c r="EC1268" s="249" t="str">
        <f>IF(DataGoesHere!$B1268="","",EA1268/$CZ1268)</f>
        <v/>
      </c>
      <c r="ED1268" s="250" t="str">
        <f>IF(DataGoesHere!$B1268="","",SUM(DZ$2:DZ1268)/AVERAGE(EA:EA))</f>
        <v/>
      </c>
    </row>
    <row r="1269" spans="20:134" x14ac:dyDescent="0.2">
      <c r="T1269" s="240"/>
      <c r="U1269" s="86"/>
      <c r="V1269" s="86"/>
      <c r="W1269" s="86"/>
      <c r="X1269" s="86"/>
      <c r="Y1269" s="86"/>
      <c r="Z1269" s="86"/>
      <c r="AA1269" s="245" t="str">
        <f>IF(DataGoesHere!$B1269="","",(DataGoesHere!$B1269/SUM(DataGoesHere!$B1262:'DataGoesHere'!$B1273)))</f>
        <v/>
      </c>
      <c r="AB1269" s="86"/>
      <c r="AC1269" s="86"/>
      <c r="AD1269" s="86"/>
      <c r="AE1269" s="241"/>
      <c r="CV1269" s="310" t="str">
        <f>IF(DataGoesHere!B1269="","",DataGoesHere!A1269)</f>
        <v/>
      </c>
      <c r="CW1269" s="271">
        <f t="shared" ca="1" si="46"/>
        <v>8</v>
      </c>
      <c r="CX1269" s="272">
        <f t="shared" ca="1" si="47"/>
        <v>1.0207492390681214</v>
      </c>
      <c r="CY1269" s="266">
        <f>DataGoesHere!A1269</f>
        <v>1268</v>
      </c>
      <c r="CZ1269" s="19" t="str">
        <f>IF(DataGoesHere!B1269="","",DataGoesHere!B1269)</f>
        <v/>
      </c>
      <c r="DA1269" s="19" t="str">
        <f>IF(DataGoesHere!B1269="","",IF(AH$5="No",DataGoesHere!B1269,DataGoesHere!B1269-(AH$2*(DataGoesHere!A1269-1))))</f>
        <v/>
      </c>
      <c r="DB1269" s="19" t="str">
        <f>IF(DataGoesHere!B1269="","",IF(AO$9="No",DataGoesHere!B1269,DataGoesHere!B1269/CX1269))</f>
        <v/>
      </c>
      <c r="DC1269" s="19" t="str">
        <f>IF(DataGoesHere!B1269="","",IF(AO$9="No",DA1269,DA1269/CX1269))</f>
        <v/>
      </c>
      <c r="DD1269" s="293" t="str">
        <f>IF(CZ1269="",IF(COUNTIF(DD$2:DD1268,"Forecast")&lt;Output!E$43,"Forecast",""),"Actual")</f>
        <v/>
      </c>
      <c r="DF1269" s="19" t="str">
        <f>IF(DataGoesHere!B1268="",IF(DD1269="Forecast",(Output!$E$47*IntermediateCalcs!DH1268)+((1-Output!$E$47)*IntermediateCalcs!DF1268),""),(Output!$E$47*IntermediateCalcs!DB1268)+((1-Output!$E$47)*IntermediateCalcs!DF1268))</f>
        <v/>
      </c>
      <c r="DG1269" s="19" t="str">
        <f>IF(DataGoesHere!B1268="",IF(DD1269="Forecast",(Output!$G$47*(IntermediateCalcs!DF1269-IntermediateCalcs!DF1268))+((1-Output!$G$47)*IntermediateCalcs!DG1268),""),(Output!$G$47*(IntermediateCalcs!DF1269-IntermediateCalcs!DF1268))+((1-Output!$G$47)*IntermediateCalcs!DG1268))</f>
        <v/>
      </c>
      <c r="DH1269" s="19" t="str">
        <f>IF(DataGoesHere!B1268="",IF(DD1269="Forecast",DF1269+DG1269,""),DF1269+DG1269)</f>
        <v/>
      </c>
      <c r="DI1269" s="274" t="str">
        <f>IF(DH1269="","",IF(IntermediateCalcs!$AO$9="Yes",IntermediateCalcs!DH1269*$CX1269,IntermediateCalcs!DH1269))</f>
        <v/>
      </c>
      <c r="DJ1269" s="250" t="str">
        <f>IF(DataGoesHere!$B1269="","",($CZ1269-DI1269))</f>
        <v/>
      </c>
      <c r="DK1269" s="250" t="str">
        <f>IF(DataGoesHere!$B1269="","",ABS($CZ1269-DI1269))</f>
        <v/>
      </c>
      <c r="DL1269" s="250" t="str">
        <f>IF(DataGoesHere!$B1269="","",DK1269^2)</f>
        <v/>
      </c>
      <c r="DM1269" s="249" t="str">
        <f>IF(DataGoesHere!$B1269="","",DK1269/$CZ1269)</f>
        <v/>
      </c>
      <c r="DN1269" s="250" t="str">
        <f>IF(DataGoesHere!$B1269="","",SUM(DJ$2:DJ1269)/AVERAGE(DK:DK))</f>
        <v/>
      </c>
      <c r="DP1269" s="19" t="str">
        <f>IF(DataGoesHere!B1269="",IF($DD1269="Forecast",(Output!E$48*IntermediateCalcs!CY1269)+Output!G$48,""),(Output!E$48*IntermediateCalcs!CY1269)+Output!G$48)</f>
        <v/>
      </c>
      <c r="DQ1269" s="274" t="str">
        <f>IF(DP1269="","",IF(IntermediateCalcs!$AO$9="Yes",IntermediateCalcs!DP1269*$CX1269,IntermediateCalcs!DP1269))</f>
        <v/>
      </c>
      <c r="DR1269" s="250" t="str">
        <f>IF(DataGoesHere!$B1269="","",($CZ1269-DQ1269))</f>
        <v/>
      </c>
      <c r="DS1269" s="250" t="str">
        <f>IF(DataGoesHere!$B1269="","",ABS($CZ1269-DQ1269))</f>
        <v/>
      </c>
      <c r="DT1269" s="250" t="str">
        <f>IF(DataGoesHere!$B1269="","",DS1269^2)</f>
        <v/>
      </c>
      <c r="DU1269" s="249" t="str">
        <f>IF(DataGoesHere!$B1269="","",DS1269/$CZ1269)</f>
        <v/>
      </c>
      <c r="DV1269" s="250" t="str">
        <f>IF(DataGoesHere!$B1269="","",SUM(DR$2:DR1269)/AVERAGE(DS:DS))</f>
        <v/>
      </c>
      <c r="DX1269" s="19" t="str">
        <f>IF(DataGoesHere!$B1268="","",(DB1263*(Output!$O$49/Output!$P$49))+(IntermediateCalcs!DB1264*(Output!$M$49/Output!$P$49))+(IntermediateCalcs!DB1265*(Output!$K$49/Output!$P$49))+(DB1266*(Output!$I$49/Output!$P$49))+(IntermediateCalcs!DB1267*(Output!$G$49/Output!$P$49))+(IntermediateCalcs!DB1268*(Output!$E$49/Output!$P$49)))</f>
        <v/>
      </c>
      <c r="DY1269" s="274" t="str">
        <f>IF(DX1269="","",IF(IntermediateCalcs!$AO$9="Yes",IntermediateCalcs!DX1269*$CX1269,IntermediateCalcs!DX1269))</f>
        <v/>
      </c>
      <c r="DZ1269" s="250" t="str">
        <f>IF(DataGoesHere!$B1269="","",($CZ1269-DY1269))</f>
        <v/>
      </c>
      <c r="EA1269" s="250" t="str">
        <f>IF(DataGoesHere!$B1269="","",ABS($CZ1269-DY1269))</f>
        <v/>
      </c>
      <c r="EB1269" s="250" t="str">
        <f>IF(DataGoesHere!$B1269="","",EA1269^2)</f>
        <v/>
      </c>
      <c r="EC1269" s="249" t="str">
        <f>IF(DataGoesHere!$B1269="","",EA1269/$CZ1269)</f>
        <v/>
      </c>
      <c r="ED1269" s="250" t="str">
        <f>IF(DataGoesHere!$B1269="","",SUM(DZ$2:DZ1269)/AVERAGE(EA:EA))</f>
        <v/>
      </c>
    </row>
    <row r="1270" spans="20:134" x14ac:dyDescent="0.2">
      <c r="T1270" s="240"/>
      <c r="U1270" s="86"/>
      <c r="V1270" s="86"/>
      <c r="W1270" s="86"/>
      <c r="X1270" s="86"/>
      <c r="Y1270" s="86"/>
      <c r="Z1270" s="86"/>
      <c r="AA1270" s="86"/>
      <c r="AB1270" s="245" t="str">
        <f>IF(DataGoesHere!$B1270="","",(DataGoesHere!$B1270/SUM(DataGoesHere!$B1262:'DataGoesHere'!$B1273)))</f>
        <v/>
      </c>
      <c r="AC1270" s="86"/>
      <c r="AD1270" s="86"/>
      <c r="AE1270" s="241"/>
      <c r="CV1270" s="310" t="str">
        <f>IF(DataGoesHere!B1270="","",DataGoesHere!A1270)</f>
        <v/>
      </c>
      <c r="CW1270" s="271">
        <f t="shared" ca="1" si="46"/>
        <v>9</v>
      </c>
      <c r="CX1270" s="272">
        <f t="shared" ca="1" si="47"/>
        <v>1.0625330005567626</v>
      </c>
      <c r="CY1270" s="266">
        <f>DataGoesHere!A1270</f>
        <v>1269</v>
      </c>
      <c r="CZ1270" s="19" t="str">
        <f>IF(DataGoesHere!B1270="","",DataGoesHere!B1270)</f>
        <v/>
      </c>
      <c r="DA1270" s="19" t="str">
        <f>IF(DataGoesHere!B1270="","",IF(AH$5="No",DataGoesHere!B1270,DataGoesHere!B1270-(AH$2*(DataGoesHere!A1270-1))))</f>
        <v/>
      </c>
      <c r="DB1270" s="19" t="str">
        <f>IF(DataGoesHere!B1270="","",IF(AO$9="No",DataGoesHere!B1270,DataGoesHere!B1270/CX1270))</f>
        <v/>
      </c>
      <c r="DC1270" s="19" t="str">
        <f>IF(DataGoesHere!B1270="","",IF(AO$9="No",DA1270,DA1270/CX1270))</f>
        <v/>
      </c>
      <c r="DD1270" s="293" t="str">
        <f>IF(CZ1270="",IF(COUNTIF(DD$2:DD1269,"Forecast")&lt;Output!E$43,"Forecast",""),"Actual")</f>
        <v/>
      </c>
      <c r="DF1270" s="19" t="str">
        <f>IF(DataGoesHere!B1269="",IF(DD1270="Forecast",(Output!$E$47*IntermediateCalcs!DH1269)+((1-Output!$E$47)*IntermediateCalcs!DF1269),""),(Output!$E$47*IntermediateCalcs!DB1269)+((1-Output!$E$47)*IntermediateCalcs!DF1269))</f>
        <v/>
      </c>
      <c r="DG1270" s="19" t="str">
        <f>IF(DataGoesHere!B1269="",IF(DD1270="Forecast",(Output!$G$47*(IntermediateCalcs!DF1270-IntermediateCalcs!DF1269))+((1-Output!$G$47)*IntermediateCalcs!DG1269),""),(Output!$G$47*(IntermediateCalcs!DF1270-IntermediateCalcs!DF1269))+((1-Output!$G$47)*IntermediateCalcs!DG1269))</f>
        <v/>
      </c>
      <c r="DH1270" s="19" t="str">
        <f>IF(DataGoesHere!B1269="",IF(DD1270="Forecast",DF1270+DG1270,""),DF1270+DG1270)</f>
        <v/>
      </c>
      <c r="DI1270" s="274" t="str">
        <f>IF(DH1270="","",IF(IntermediateCalcs!$AO$9="Yes",IntermediateCalcs!DH1270*$CX1270,IntermediateCalcs!DH1270))</f>
        <v/>
      </c>
      <c r="DJ1270" s="250" t="str">
        <f>IF(DataGoesHere!$B1270="","",($CZ1270-DI1270))</f>
        <v/>
      </c>
      <c r="DK1270" s="250" t="str">
        <f>IF(DataGoesHere!$B1270="","",ABS($CZ1270-DI1270))</f>
        <v/>
      </c>
      <c r="DL1270" s="250" t="str">
        <f>IF(DataGoesHere!$B1270="","",DK1270^2)</f>
        <v/>
      </c>
      <c r="DM1270" s="249" t="str">
        <f>IF(DataGoesHere!$B1270="","",DK1270/$CZ1270)</f>
        <v/>
      </c>
      <c r="DN1270" s="250" t="str">
        <f>IF(DataGoesHere!$B1270="","",SUM(DJ$2:DJ1270)/AVERAGE(DK:DK))</f>
        <v/>
      </c>
      <c r="DP1270" s="19" t="str">
        <f>IF(DataGoesHere!B1270="",IF($DD1270="Forecast",(Output!E$48*IntermediateCalcs!CY1270)+Output!G$48,""),(Output!E$48*IntermediateCalcs!CY1270)+Output!G$48)</f>
        <v/>
      </c>
      <c r="DQ1270" s="274" t="str">
        <f>IF(DP1270="","",IF(IntermediateCalcs!$AO$9="Yes",IntermediateCalcs!DP1270*$CX1270,IntermediateCalcs!DP1270))</f>
        <v/>
      </c>
      <c r="DR1270" s="250" t="str">
        <f>IF(DataGoesHere!$B1270="","",($CZ1270-DQ1270))</f>
        <v/>
      </c>
      <c r="DS1270" s="250" t="str">
        <f>IF(DataGoesHere!$B1270="","",ABS($CZ1270-DQ1270))</f>
        <v/>
      </c>
      <c r="DT1270" s="250" t="str">
        <f>IF(DataGoesHere!$B1270="","",DS1270^2)</f>
        <v/>
      </c>
      <c r="DU1270" s="249" t="str">
        <f>IF(DataGoesHere!$B1270="","",DS1270/$CZ1270)</f>
        <v/>
      </c>
      <c r="DV1270" s="250" t="str">
        <f>IF(DataGoesHere!$B1270="","",SUM(DR$2:DR1270)/AVERAGE(DS:DS))</f>
        <v/>
      </c>
      <c r="DX1270" s="19" t="str">
        <f>IF(DataGoesHere!$B1269="","",(DB1264*(Output!$O$49/Output!$P$49))+(IntermediateCalcs!DB1265*(Output!$M$49/Output!$P$49))+(IntermediateCalcs!DB1266*(Output!$K$49/Output!$P$49))+(DB1267*(Output!$I$49/Output!$P$49))+(IntermediateCalcs!DB1268*(Output!$G$49/Output!$P$49))+(IntermediateCalcs!DB1269*(Output!$E$49/Output!$P$49)))</f>
        <v/>
      </c>
      <c r="DY1270" s="274" t="str">
        <f>IF(DX1270="","",IF(IntermediateCalcs!$AO$9="Yes",IntermediateCalcs!DX1270*$CX1270,IntermediateCalcs!DX1270))</f>
        <v/>
      </c>
      <c r="DZ1270" s="250" t="str">
        <f>IF(DataGoesHere!$B1270="","",($CZ1270-DY1270))</f>
        <v/>
      </c>
      <c r="EA1270" s="250" t="str">
        <f>IF(DataGoesHere!$B1270="","",ABS($CZ1270-DY1270))</f>
        <v/>
      </c>
      <c r="EB1270" s="250" t="str">
        <f>IF(DataGoesHere!$B1270="","",EA1270^2)</f>
        <v/>
      </c>
      <c r="EC1270" s="249" t="str">
        <f>IF(DataGoesHere!$B1270="","",EA1270/$CZ1270)</f>
        <v/>
      </c>
      <c r="ED1270" s="250" t="str">
        <f>IF(DataGoesHere!$B1270="","",SUM(DZ$2:DZ1270)/AVERAGE(EA:EA))</f>
        <v/>
      </c>
    </row>
    <row r="1271" spans="20:134" x14ac:dyDescent="0.2">
      <c r="T1271" s="240"/>
      <c r="U1271" s="86"/>
      <c r="V1271" s="86"/>
      <c r="W1271" s="86"/>
      <c r="X1271" s="86"/>
      <c r="Y1271" s="86"/>
      <c r="Z1271" s="86"/>
      <c r="AA1271" s="86"/>
      <c r="AB1271" s="86"/>
      <c r="AC1271" s="245" t="str">
        <f>IF(DataGoesHere!$B1271="","",(DataGoesHere!$B1271/SUM(DataGoesHere!$B1262:'DataGoesHere'!$B1273)))</f>
        <v/>
      </c>
      <c r="AD1271" s="86"/>
      <c r="AE1271" s="241"/>
      <c r="CV1271" s="310" t="str">
        <f>IF(DataGoesHere!B1271="","",DataGoesHere!A1271)</f>
        <v/>
      </c>
      <c r="CW1271" s="271">
        <f t="shared" ca="1" si="46"/>
        <v>10</v>
      </c>
      <c r="CX1271" s="272">
        <f t="shared" ca="1" si="47"/>
        <v>0.92557634012077306</v>
      </c>
      <c r="CY1271" s="266">
        <f>DataGoesHere!A1271</f>
        <v>1270</v>
      </c>
      <c r="CZ1271" s="19" t="str">
        <f>IF(DataGoesHere!B1271="","",DataGoesHere!B1271)</f>
        <v/>
      </c>
      <c r="DA1271" s="19" t="str">
        <f>IF(DataGoesHere!B1271="","",IF(AH$5="No",DataGoesHere!B1271,DataGoesHere!B1271-(AH$2*(DataGoesHere!A1271-1))))</f>
        <v/>
      </c>
      <c r="DB1271" s="19" t="str">
        <f>IF(DataGoesHere!B1271="","",IF(AO$9="No",DataGoesHere!B1271,DataGoesHere!B1271/CX1271))</f>
        <v/>
      </c>
      <c r="DC1271" s="19" t="str">
        <f>IF(DataGoesHere!B1271="","",IF(AO$9="No",DA1271,DA1271/CX1271))</f>
        <v/>
      </c>
      <c r="DD1271" s="293" t="str">
        <f>IF(CZ1271="",IF(COUNTIF(DD$2:DD1270,"Forecast")&lt;Output!E$43,"Forecast",""),"Actual")</f>
        <v/>
      </c>
      <c r="DF1271" s="19" t="str">
        <f>IF(DataGoesHere!B1270="",IF(DD1271="Forecast",(Output!$E$47*IntermediateCalcs!DH1270)+((1-Output!$E$47)*IntermediateCalcs!DF1270),""),(Output!$E$47*IntermediateCalcs!DB1270)+((1-Output!$E$47)*IntermediateCalcs!DF1270))</f>
        <v/>
      </c>
      <c r="DG1271" s="19" t="str">
        <f>IF(DataGoesHere!B1270="",IF(DD1271="Forecast",(Output!$G$47*(IntermediateCalcs!DF1271-IntermediateCalcs!DF1270))+((1-Output!$G$47)*IntermediateCalcs!DG1270),""),(Output!$G$47*(IntermediateCalcs!DF1271-IntermediateCalcs!DF1270))+((1-Output!$G$47)*IntermediateCalcs!DG1270))</f>
        <v/>
      </c>
      <c r="DH1271" s="19" t="str">
        <f>IF(DataGoesHere!B1270="",IF(DD1271="Forecast",DF1271+DG1271,""),DF1271+DG1271)</f>
        <v/>
      </c>
      <c r="DI1271" s="274" t="str">
        <f>IF(DH1271="","",IF(IntermediateCalcs!$AO$9="Yes",IntermediateCalcs!DH1271*$CX1271,IntermediateCalcs!DH1271))</f>
        <v/>
      </c>
      <c r="DJ1271" s="250" t="str">
        <f>IF(DataGoesHere!$B1271="","",($CZ1271-DI1271))</f>
        <v/>
      </c>
      <c r="DK1271" s="250" t="str">
        <f>IF(DataGoesHere!$B1271="","",ABS($CZ1271-DI1271))</f>
        <v/>
      </c>
      <c r="DL1271" s="250" t="str">
        <f>IF(DataGoesHere!$B1271="","",DK1271^2)</f>
        <v/>
      </c>
      <c r="DM1271" s="249" t="str">
        <f>IF(DataGoesHere!$B1271="","",DK1271/$CZ1271)</f>
        <v/>
      </c>
      <c r="DN1271" s="250" t="str">
        <f>IF(DataGoesHere!$B1271="","",SUM(DJ$2:DJ1271)/AVERAGE(DK:DK))</f>
        <v/>
      </c>
      <c r="DP1271" s="19" t="str">
        <f>IF(DataGoesHere!B1271="",IF($DD1271="Forecast",(Output!E$48*IntermediateCalcs!CY1271)+Output!G$48,""),(Output!E$48*IntermediateCalcs!CY1271)+Output!G$48)</f>
        <v/>
      </c>
      <c r="DQ1271" s="274" t="str">
        <f>IF(DP1271="","",IF(IntermediateCalcs!$AO$9="Yes",IntermediateCalcs!DP1271*$CX1271,IntermediateCalcs!DP1271))</f>
        <v/>
      </c>
      <c r="DR1271" s="250" t="str">
        <f>IF(DataGoesHere!$B1271="","",($CZ1271-DQ1271))</f>
        <v/>
      </c>
      <c r="DS1271" s="250" t="str">
        <f>IF(DataGoesHere!$B1271="","",ABS($CZ1271-DQ1271))</f>
        <v/>
      </c>
      <c r="DT1271" s="250" t="str">
        <f>IF(DataGoesHere!$B1271="","",DS1271^2)</f>
        <v/>
      </c>
      <c r="DU1271" s="249" t="str">
        <f>IF(DataGoesHere!$B1271="","",DS1271/$CZ1271)</f>
        <v/>
      </c>
      <c r="DV1271" s="250" t="str">
        <f>IF(DataGoesHere!$B1271="","",SUM(DR$2:DR1271)/AVERAGE(DS:DS))</f>
        <v/>
      </c>
      <c r="DX1271" s="19" t="str">
        <f>IF(DataGoesHere!$B1270="","",(DB1265*(Output!$O$49/Output!$P$49))+(IntermediateCalcs!DB1266*(Output!$M$49/Output!$P$49))+(IntermediateCalcs!DB1267*(Output!$K$49/Output!$P$49))+(DB1268*(Output!$I$49/Output!$P$49))+(IntermediateCalcs!DB1269*(Output!$G$49/Output!$P$49))+(IntermediateCalcs!DB1270*(Output!$E$49/Output!$P$49)))</f>
        <v/>
      </c>
      <c r="DY1271" s="274" t="str">
        <f>IF(DX1271="","",IF(IntermediateCalcs!$AO$9="Yes",IntermediateCalcs!DX1271*$CX1271,IntermediateCalcs!DX1271))</f>
        <v/>
      </c>
      <c r="DZ1271" s="250" t="str">
        <f>IF(DataGoesHere!$B1271="","",($CZ1271-DY1271))</f>
        <v/>
      </c>
      <c r="EA1271" s="250" t="str">
        <f>IF(DataGoesHere!$B1271="","",ABS($CZ1271-DY1271))</f>
        <v/>
      </c>
      <c r="EB1271" s="250" t="str">
        <f>IF(DataGoesHere!$B1271="","",EA1271^2)</f>
        <v/>
      </c>
      <c r="EC1271" s="249" t="str">
        <f>IF(DataGoesHere!$B1271="","",EA1271/$CZ1271)</f>
        <v/>
      </c>
      <c r="ED1271" s="250" t="str">
        <f>IF(DataGoesHere!$B1271="","",SUM(DZ$2:DZ1271)/AVERAGE(EA:EA))</f>
        <v/>
      </c>
    </row>
    <row r="1272" spans="20:134" x14ac:dyDescent="0.2">
      <c r="T1272" s="240"/>
      <c r="U1272" s="86"/>
      <c r="V1272" s="86"/>
      <c r="W1272" s="86"/>
      <c r="X1272" s="86"/>
      <c r="Y1272" s="86"/>
      <c r="Z1272" s="86"/>
      <c r="AA1272" s="86"/>
      <c r="AB1272" s="86"/>
      <c r="AC1272" s="86"/>
      <c r="AD1272" s="245" t="str">
        <f>IF(DataGoesHere!$B1272="","",(DataGoesHere!$B1272/SUM(DataGoesHere!$B1262:'DataGoesHere'!$B1273)))</f>
        <v/>
      </c>
      <c r="AE1272" s="241"/>
      <c r="CV1272" s="310" t="str">
        <f>IF(DataGoesHere!B1272="","",DataGoesHere!A1272)</f>
        <v/>
      </c>
      <c r="CW1272" s="271">
        <f t="shared" ca="1" si="46"/>
        <v>11</v>
      </c>
      <c r="CX1272" s="272">
        <f t="shared" ca="1" si="47"/>
        <v>0.97463169608807265</v>
      </c>
      <c r="CY1272" s="266">
        <f>DataGoesHere!A1272</f>
        <v>1271</v>
      </c>
      <c r="CZ1272" s="19" t="str">
        <f>IF(DataGoesHere!B1272="","",DataGoesHere!B1272)</f>
        <v/>
      </c>
      <c r="DA1272" s="19" t="str">
        <f>IF(DataGoesHere!B1272="","",IF(AH$5="No",DataGoesHere!B1272,DataGoesHere!B1272-(AH$2*(DataGoesHere!A1272-1))))</f>
        <v/>
      </c>
      <c r="DB1272" s="19" t="str">
        <f>IF(DataGoesHere!B1272="","",IF(AO$9="No",DataGoesHere!B1272,DataGoesHere!B1272/CX1272))</f>
        <v/>
      </c>
      <c r="DC1272" s="19" t="str">
        <f>IF(DataGoesHere!B1272="","",IF(AO$9="No",DA1272,DA1272/CX1272))</f>
        <v/>
      </c>
      <c r="DD1272" s="293" t="str">
        <f>IF(CZ1272="",IF(COUNTIF(DD$2:DD1271,"Forecast")&lt;Output!E$43,"Forecast",""),"Actual")</f>
        <v/>
      </c>
      <c r="DF1272" s="19" t="str">
        <f>IF(DataGoesHere!B1271="",IF(DD1272="Forecast",(Output!$E$47*IntermediateCalcs!DH1271)+((1-Output!$E$47)*IntermediateCalcs!DF1271),""),(Output!$E$47*IntermediateCalcs!DB1271)+((1-Output!$E$47)*IntermediateCalcs!DF1271))</f>
        <v/>
      </c>
      <c r="DG1272" s="19" t="str">
        <f>IF(DataGoesHere!B1271="",IF(DD1272="Forecast",(Output!$G$47*(IntermediateCalcs!DF1272-IntermediateCalcs!DF1271))+((1-Output!$G$47)*IntermediateCalcs!DG1271),""),(Output!$G$47*(IntermediateCalcs!DF1272-IntermediateCalcs!DF1271))+((1-Output!$G$47)*IntermediateCalcs!DG1271))</f>
        <v/>
      </c>
      <c r="DH1272" s="19" t="str">
        <f>IF(DataGoesHere!B1271="",IF(DD1272="Forecast",DF1272+DG1272,""),DF1272+DG1272)</f>
        <v/>
      </c>
      <c r="DI1272" s="274" t="str">
        <f>IF(DH1272="","",IF(IntermediateCalcs!$AO$9="Yes",IntermediateCalcs!DH1272*$CX1272,IntermediateCalcs!DH1272))</f>
        <v/>
      </c>
      <c r="DJ1272" s="250" t="str">
        <f>IF(DataGoesHere!$B1272="","",($CZ1272-DI1272))</f>
        <v/>
      </c>
      <c r="DK1272" s="250" t="str">
        <f>IF(DataGoesHere!$B1272="","",ABS($CZ1272-DI1272))</f>
        <v/>
      </c>
      <c r="DL1272" s="250" t="str">
        <f>IF(DataGoesHere!$B1272="","",DK1272^2)</f>
        <v/>
      </c>
      <c r="DM1272" s="249" t="str">
        <f>IF(DataGoesHere!$B1272="","",DK1272/$CZ1272)</f>
        <v/>
      </c>
      <c r="DN1272" s="250" t="str">
        <f>IF(DataGoesHere!$B1272="","",SUM(DJ$2:DJ1272)/AVERAGE(DK:DK))</f>
        <v/>
      </c>
      <c r="DP1272" s="19" t="str">
        <f>IF(DataGoesHere!B1272="",IF($DD1272="Forecast",(Output!E$48*IntermediateCalcs!CY1272)+Output!G$48,""),(Output!E$48*IntermediateCalcs!CY1272)+Output!G$48)</f>
        <v/>
      </c>
      <c r="DQ1272" s="274" t="str">
        <f>IF(DP1272="","",IF(IntermediateCalcs!$AO$9="Yes",IntermediateCalcs!DP1272*$CX1272,IntermediateCalcs!DP1272))</f>
        <v/>
      </c>
      <c r="DR1272" s="250" t="str">
        <f>IF(DataGoesHere!$B1272="","",($CZ1272-DQ1272))</f>
        <v/>
      </c>
      <c r="DS1272" s="250" t="str">
        <f>IF(DataGoesHere!$B1272="","",ABS($CZ1272-DQ1272))</f>
        <v/>
      </c>
      <c r="DT1272" s="250" t="str">
        <f>IF(DataGoesHere!$B1272="","",DS1272^2)</f>
        <v/>
      </c>
      <c r="DU1272" s="249" t="str">
        <f>IF(DataGoesHere!$B1272="","",DS1272/$CZ1272)</f>
        <v/>
      </c>
      <c r="DV1272" s="250" t="str">
        <f>IF(DataGoesHere!$B1272="","",SUM(DR$2:DR1272)/AVERAGE(DS:DS))</f>
        <v/>
      </c>
      <c r="DX1272" s="19" t="str">
        <f>IF(DataGoesHere!$B1271="","",(DB1266*(Output!$O$49/Output!$P$49))+(IntermediateCalcs!DB1267*(Output!$M$49/Output!$P$49))+(IntermediateCalcs!DB1268*(Output!$K$49/Output!$P$49))+(DB1269*(Output!$I$49/Output!$P$49))+(IntermediateCalcs!DB1270*(Output!$G$49/Output!$P$49))+(IntermediateCalcs!DB1271*(Output!$E$49/Output!$P$49)))</f>
        <v/>
      </c>
      <c r="DY1272" s="274" t="str">
        <f>IF(DX1272="","",IF(IntermediateCalcs!$AO$9="Yes",IntermediateCalcs!DX1272*$CX1272,IntermediateCalcs!DX1272))</f>
        <v/>
      </c>
      <c r="DZ1272" s="250" t="str">
        <f>IF(DataGoesHere!$B1272="","",($CZ1272-DY1272))</f>
        <v/>
      </c>
      <c r="EA1272" s="250" t="str">
        <f>IF(DataGoesHere!$B1272="","",ABS($CZ1272-DY1272))</f>
        <v/>
      </c>
      <c r="EB1272" s="250" t="str">
        <f>IF(DataGoesHere!$B1272="","",EA1272^2)</f>
        <v/>
      </c>
      <c r="EC1272" s="249" t="str">
        <f>IF(DataGoesHere!$B1272="","",EA1272/$CZ1272)</f>
        <v/>
      </c>
      <c r="ED1272" s="250" t="str">
        <f>IF(DataGoesHere!$B1272="","",SUM(DZ$2:DZ1272)/AVERAGE(EA:EA))</f>
        <v/>
      </c>
    </row>
    <row r="1273" spans="20:134" x14ac:dyDescent="0.2">
      <c r="T1273" s="242"/>
      <c r="U1273" s="243"/>
      <c r="V1273" s="243"/>
      <c r="W1273" s="243"/>
      <c r="X1273" s="243"/>
      <c r="Y1273" s="243"/>
      <c r="Z1273" s="243"/>
      <c r="AA1273" s="243"/>
      <c r="AB1273" s="243"/>
      <c r="AC1273" s="243"/>
      <c r="AD1273" s="243"/>
      <c r="AE1273" s="246" t="str">
        <f>IF(DataGoesHere!$B1273="","",(DataGoesHere!$B1273/SUM(DataGoesHere!$B1262:'DataGoesHere'!$B1273)))</f>
        <v/>
      </c>
      <c r="CV1273" s="310" t="str">
        <f>IF(DataGoesHere!B1273="","",DataGoesHere!A1273)</f>
        <v/>
      </c>
      <c r="CW1273" s="271">
        <f t="shared" ca="1" si="46"/>
        <v>12</v>
      </c>
      <c r="CX1273" s="272">
        <f t="shared" ca="1" si="47"/>
        <v>1.0054005237672714</v>
      </c>
      <c r="CY1273" s="266">
        <f>DataGoesHere!A1273</f>
        <v>1272</v>
      </c>
      <c r="CZ1273" s="19" t="str">
        <f>IF(DataGoesHere!B1273="","",DataGoesHere!B1273)</f>
        <v/>
      </c>
      <c r="DA1273" s="19" t="str">
        <f>IF(DataGoesHere!B1273="","",IF(AH$5="No",DataGoesHere!B1273,DataGoesHere!B1273-(AH$2*(DataGoesHere!A1273-1))))</f>
        <v/>
      </c>
      <c r="DB1273" s="19" t="str">
        <f>IF(DataGoesHere!B1273="","",IF(AO$9="No",DataGoesHere!B1273,DataGoesHere!B1273/CX1273))</f>
        <v/>
      </c>
      <c r="DC1273" s="19" t="str">
        <f>IF(DataGoesHere!B1273="","",IF(AO$9="No",DA1273,DA1273/CX1273))</f>
        <v/>
      </c>
      <c r="DD1273" s="293" t="str">
        <f>IF(CZ1273="",IF(COUNTIF(DD$2:DD1272,"Forecast")&lt;Output!E$43,"Forecast",""),"Actual")</f>
        <v/>
      </c>
      <c r="DF1273" s="19" t="str">
        <f>IF(DataGoesHere!B1272="",IF(DD1273="Forecast",(Output!$E$47*IntermediateCalcs!DH1272)+((1-Output!$E$47)*IntermediateCalcs!DF1272),""),(Output!$E$47*IntermediateCalcs!DB1272)+((1-Output!$E$47)*IntermediateCalcs!DF1272))</f>
        <v/>
      </c>
      <c r="DG1273" s="19" t="str">
        <f>IF(DataGoesHere!B1272="",IF(DD1273="Forecast",(Output!$G$47*(IntermediateCalcs!DF1273-IntermediateCalcs!DF1272))+((1-Output!$G$47)*IntermediateCalcs!DG1272),""),(Output!$G$47*(IntermediateCalcs!DF1273-IntermediateCalcs!DF1272))+((1-Output!$G$47)*IntermediateCalcs!DG1272))</f>
        <v/>
      </c>
      <c r="DH1273" s="19" t="str">
        <f>IF(DataGoesHere!B1272="",IF(DD1273="Forecast",DF1273+DG1273,""),DF1273+DG1273)</f>
        <v/>
      </c>
      <c r="DI1273" s="274" t="str">
        <f>IF(DH1273="","",IF(IntermediateCalcs!$AO$9="Yes",IntermediateCalcs!DH1273*$CX1273,IntermediateCalcs!DH1273))</f>
        <v/>
      </c>
      <c r="DJ1273" s="250" t="str">
        <f>IF(DataGoesHere!$B1273="","",($CZ1273-DI1273))</f>
        <v/>
      </c>
      <c r="DK1273" s="250" t="str">
        <f>IF(DataGoesHere!$B1273="","",ABS($CZ1273-DI1273))</f>
        <v/>
      </c>
      <c r="DL1273" s="250" t="str">
        <f>IF(DataGoesHere!$B1273="","",DK1273^2)</f>
        <v/>
      </c>
      <c r="DM1273" s="249" t="str">
        <f>IF(DataGoesHere!$B1273="","",DK1273/$CZ1273)</f>
        <v/>
      </c>
      <c r="DN1273" s="250" t="str">
        <f>IF(DataGoesHere!$B1273="","",SUM(DJ$2:DJ1273)/AVERAGE(DK:DK))</f>
        <v/>
      </c>
      <c r="DP1273" s="19" t="str">
        <f>IF(DataGoesHere!B1273="",IF($DD1273="Forecast",(Output!E$48*IntermediateCalcs!CY1273)+Output!G$48,""),(Output!E$48*IntermediateCalcs!CY1273)+Output!G$48)</f>
        <v/>
      </c>
      <c r="DQ1273" s="274" t="str">
        <f>IF(DP1273="","",IF(IntermediateCalcs!$AO$9="Yes",IntermediateCalcs!DP1273*$CX1273,IntermediateCalcs!DP1273))</f>
        <v/>
      </c>
      <c r="DR1273" s="250" t="str">
        <f>IF(DataGoesHere!$B1273="","",($CZ1273-DQ1273))</f>
        <v/>
      </c>
      <c r="DS1273" s="250" t="str">
        <f>IF(DataGoesHere!$B1273="","",ABS($CZ1273-DQ1273))</f>
        <v/>
      </c>
      <c r="DT1273" s="250" t="str">
        <f>IF(DataGoesHere!$B1273="","",DS1273^2)</f>
        <v/>
      </c>
      <c r="DU1273" s="249" t="str">
        <f>IF(DataGoesHere!$B1273="","",DS1273/$CZ1273)</f>
        <v/>
      </c>
      <c r="DV1273" s="250" t="str">
        <f>IF(DataGoesHere!$B1273="","",SUM(DR$2:DR1273)/AVERAGE(DS:DS))</f>
        <v/>
      </c>
      <c r="DX1273" s="19" t="str">
        <f>IF(DataGoesHere!$B1272="","",(DB1267*(Output!$O$49/Output!$P$49))+(IntermediateCalcs!DB1268*(Output!$M$49/Output!$P$49))+(IntermediateCalcs!DB1269*(Output!$K$49/Output!$P$49))+(DB1270*(Output!$I$49/Output!$P$49))+(IntermediateCalcs!DB1271*(Output!$G$49/Output!$P$49))+(IntermediateCalcs!DB1272*(Output!$E$49/Output!$P$49)))</f>
        <v/>
      </c>
      <c r="DY1273" s="274" t="str">
        <f>IF(DX1273="","",IF(IntermediateCalcs!$AO$9="Yes",IntermediateCalcs!DX1273*$CX1273,IntermediateCalcs!DX1273))</f>
        <v/>
      </c>
      <c r="DZ1273" s="250" t="str">
        <f>IF(DataGoesHere!$B1273="","",($CZ1273-DY1273))</f>
        <v/>
      </c>
      <c r="EA1273" s="250" t="str">
        <f>IF(DataGoesHere!$B1273="","",ABS($CZ1273-DY1273))</f>
        <v/>
      </c>
      <c r="EB1273" s="250" t="str">
        <f>IF(DataGoesHere!$B1273="","",EA1273^2)</f>
        <v/>
      </c>
      <c r="EC1273" s="249" t="str">
        <f>IF(DataGoesHere!$B1273="","",EA1273/$CZ1273)</f>
        <v/>
      </c>
      <c r="ED1273" s="250" t="str">
        <f>IF(DataGoesHere!$B1273="","",SUM(DZ$2:DZ1273)/AVERAGE(EA:EA))</f>
        <v/>
      </c>
    </row>
    <row r="1274" spans="20:134" x14ac:dyDescent="0.2">
      <c r="T1274" s="244" t="str">
        <f>IF(DataGoesHere!$B1274="","",(DataGoesHere!$B1274/SUM(DataGoesHere!$B1274:'DataGoesHere'!$B1285)))</f>
        <v/>
      </c>
      <c r="U1274" s="238"/>
      <c r="V1274" s="238"/>
      <c r="W1274" s="238"/>
      <c r="X1274" s="238"/>
      <c r="Y1274" s="238"/>
      <c r="Z1274" s="238"/>
      <c r="AA1274" s="238"/>
      <c r="AB1274" s="238"/>
      <c r="AC1274" s="238"/>
      <c r="AD1274" s="238"/>
      <c r="AE1274" s="239"/>
      <c r="CV1274" s="310" t="str">
        <f>IF(DataGoesHere!B1274="","",DataGoesHere!A1274)</f>
        <v/>
      </c>
      <c r="CW1274" s="271">
        <f t="shared" ca="1" si="46"/>
        <v>1</v>
      </c>
      <c r="CX1274" s="272">
        <f t="shared" ca="1" si="47"/>
        <v>1.3236179355303281</v>
      </c>
      <c r="CY1274" s="266">
        <f>DataGoesHere!A1274</f>
        <v>1273</v>
      </c>
      <c r="CZ1274" s="19" t="str">
        <f>IF(DataGoesHere!B1274="","",DataGoesHere!B1274)</f>
        <v/>
      </c>
      <c r="DA1274" s="19" t="str">
        <f>IF(DataGoesHere!B1274="","",IF(AH$5="No",DataGoesHere!B1274,DataGoesHere!B1274-(AH$2*(DataGoesHere!A1274-1))))</f>
        <v/>
      </c>
      <c r="DB1274" s="19" t="str">
        <f>IF(DataGoesHere!B1274="","",IF(AO$9="No",DataGoesHere!B1274,DataGoesHere!B1274/CX1274))</f>
        <v/>
      </c>
      <c r="DC1274" s="19" t="str">
        <f>IF(DataGoesHere!B1274="","",IF(AO$9="No",DA1274,DA1274/CX1274))</f>
        <v/>
      </c>
      <c r="DD1274" s="293" t="str">
        <f>IF(CZ1274="",IF(COUNTIF(DD$2:DD1273,"Forecast")&lt;Output!E$43,"Forecast",""),"Actual")</f>
        <v/>
      </c>
      <c r="DF1274" s="19" t="str">
        <f>IF(DataGoesHere!B1273="",IF(DD1274="Forecast",(Output!$E$47*IntermediateCalcs!DH1273)+((1-Output!$E$47)*IntermediateCalcs!DF1273),""),(Output!$E$47*IntermediateCalcs!DB1273)+((1-Output!$E$47)*IntermediateCalcs!DF1273))</f>
        <v/>
      </c>
      <c r="DG1274" s="19" t="str">
        <f>IF(DataGoesHere!B1273="",IF(DD1274="Forecast",(Output!$G$47*(IntermediateCalcs!DF1274-IntermediateCalcs!DF1273))+((1-Output!$G$47)*IntermediateCalcs!DG1273),""),(Output!$G$47*(IntermediateCalcs!DF1274-IntermediateCalcs!DF1273))+((1-Output!$G$47)*IntermediateCalcs!DG1273))</f>
        <v/>
      </c>
      <c r="DH1274" s="19" t="str">
        <f>IF(DataGoesHere!B1273="",IF(DD1274="Forecast",DF1274+DG1274,""),DF1274+DG1274)</f>
        <v/>
      </c>
      <c r="DI1274" s="274" t="str">
        <f>IF(DH1274="","",IF(IntermediateCalcs!$AO$9="Yes",IntermediateCalcs!DH1274*$CX1274,IntermediateCalcs!DH1274))</f>
        <v/>
      </c>
      <c r="DJ1274" s="250" t="str">
        <f>IF(DataGoesHere!$B1274="","",($CZ1274-DI1274))</f>
        <v/>
      </c>
      <c r="DK1274" s="250" t="str">
        <f>IF(DataGoesHere!$B1274="","",ABS($CZ1274-DI1274))</f>
        <v/>
      </c>
      <c r="DL1274" s="250" t="str">
        <f>IF(DataGoesHere!$B1274="","",DK1274^2)</f>
        <v/>
      </c>
      <c r="DM1274" s="249" t="str">
        <f>IF(DataGoesHere!$B1274="","",DK1274/$CZ1274)</f>
        <v/>
      </c>
      <c r="DN1274" s="250" t="str">
        <f>IF(DataGoesHere!$B1274="","",SUM(DJ$2:DJ1274)/AVERAGE(DK:DK))</f>
        <v/>
      </c>
      <c r="DP1274" s="19" t="str">
        <f>IF(DataGoesHere!B1274="",IF($DD1274="Forecast",(Output!E$48*IntermediateCalcs!CY1274)+Output!G$48,""),(Output!E$48*IntermediateCalcs!CY1274)+Output!G$48)</f>
        <v/>
      </c>
      <c r="DQ1274" s="274" t="str">
        <f>IF(DP1274="","",IF(IntermediateCalcs!$AO$9="Yes",IntermediateCalcs!DP1274*$CX1274,IntermediateCalcs!DP1274))</f>
        <v/>
      </c>
      <c r="DR1274" s="250" t="str">
        <f>IF(DataGoesHere!$B1274="","",($CZ1274-DQ1274))</f>
        <v/>
      </c>
      <c r="DS1274" s="250" t="str">
        <f>IF(DataGoesHere!$B1274="","",ABS($CZ1274-DQ1274))</f>
        <v/>
      </c>
      <c r="DT1274" s="250" t="str">
        <f>IF(DataGoesHere!$B1274="","",DS1274^2)</f>
        <v/>
      </c>
      <c r="DU1274" s="249" t="str">
        <f>IF(DataGoesHere!$B1274="","",DS1274/$CZ1274)</f>
        <v/>
      </c>
      <c r="DV1274" s="250" t="str">
        <f>IF(DataGoesHere!$B1274="","",SUM(DR$2:DR1274)/AVERAGE(DS:DS))</f>
        <v/>
      </c>
      <c r="DX1274" s="19" t="str">
        <f>IF(DataGoesHere!$B1273="","",(DB1268*(Output!$O$49/Output!$P$49))+(IntermediateCalcs!DB1269*(Output!$M$49/Output!$P$49))+(IntermediateCalcs!DB1270*(Output!$K$49/Output!$P$49))+(DB1271*(Output!$I$49/Output!$P$49))+(IntermediateCalcs!DB1272*(Output!$G$49/Output!$P$49))+(IntermediateCalcs!DB1273*(Output!$E$49/Output!$P$49)))</f>
        <v/>
      </c>
      <c r="DY1274" s="274" t="str">
        <f>IF(DX1274="","",IF(IntermediateCalcs!$AO$9="Yes",IntermediateCalcs!DX1274*$CX1274,IntermediateCalcs!DX1274))</f>
        <v/>
      </c>
      <c r="DZ1274" s="250" t="str">
        <f>IF(DataGoesHere!$B1274="","",($CZ1274-DY1274))</f>
        <v/>
      </c>
      <c r="EA1274" s="250" t="str">
        <f>IF(DataGoesHere!$B1274="","",ABS($CZ1274-DY1274))</f>
        <v/>
      </c>
      <c r="EB1274" s="250" t="str">
        <f>IF(DataGoesHere!$B1274="","",EA1274^2)</f>
        <v/>
      </c>
      <c r="EC1274" s="249" t="str">
        <f>IF(DataGoesHere!$B1274="","",EA1274/$CZ1274)</f>
        <v/>
      </c>
      <c r="ED1274" s="250" t="str">
        <f>IF(DataGoesHere!$B1274="","",SUM(DZ$2:DZ1274)/AVERAGE(EA:EA))</f>
        <v/>
      </c>
    </row>
    <row r="1275" spans="20:134" x14ac:dyDescent="0.2">
      <c r="T1275" s="240"/>
      <c r="U1275" s="245" t="str">
        <f>IF(DataGoesHere!$B1275="","",(DataGoesHere!$B1275/SUM(DataGoesHere!$B1275:'DataGoesHere'!$B1285)))</f>
        <v/>
      </c>
      <c r="V1275" s="86"/>
      <c r="W1275" s="86"/>
      <c r="X1275" s="86"/>
      <c r="Y1275" s="86"/>
      <c r="Z1275" s="86"/>
      <c r="AA1275" s="86"/>
      <c r="AB1275" s="86"/>
      <c r="AC1275" s="86"/>
      <c r="AD1275" s="86"/>
      <c r="AE1275" s="241"/>
      <c r="CV1275" s="310" t="str">
        <f>IF(DataGoesHere!B1275="","",DataGoesHere!A1275)</f>
        <v/>
      </c>
      <c r="CW1275" s="271">
        <f t="shared" ca="1" si="46"/>
        <v>2</v>
      </c>
      <c r="CX1275" s="272">
        <f t="shared" ca="1" si="47"/>
        <v>0.80574490527728204</v>
      </c>
      <c r="CY1275" s="266">
        <f>DataGoesHere!A1275</f>
        <v>1274</v>
      </c>
      <c r="CZ1275" s="19" t="str">
        <f>IF(DataGoesHere!B1275="","",DataGoesHere!B1275)</f>
        <v/>
      </c>
      <c r="DA1275" s="19" t="str">
        <f>IF(DataGoesHere!B1275="","",IF(AH$5="No",DataGoesHere!B1275,DataGoesHere!B1275-(AH$2*(DataGoesHere!A1275-1))))</f>
        <v/>
      </c>
      <c r="DB1275" s="19" t="str">
        <f>IF(DataGoesHere!B1275="","",IF(AO$9="No",DataGoesHere!B1275,DataGoesHere!B1275/CX1275))</f>
        <v/>
      </c>
      <c r="DC1275" s="19" t="str">
        <f>IF(DataGoesHere!B1275="","",IF(AO$9="No",DA1275,DA1275/CX1275))</f>
        <v/>
      </c>
      <c r="DD1275" s="293" t="str">
        <f>IF(CZ1275="",IF(COUNTIF(DD$2:DD1274,"Forecast")&lt;Output!E$43,"Forecast",""),"Actual")</f>
        <v/>
      </c>
      <c r="DF1275" s="19" t="str">
        <f>IF(DataGoesHere!B1274="",IF(DD1275="Forecast",(Output!$E$47*IntermediateCalcs!DH1274)+((1-Output!$E$47)*IntermediateCalcs!DF1274),""),(Output!$E$47*IntermediateCalcs!DB1274)+((1-Output!$E$47)*IntermediateCalcs!DF1274))</f>
        <v/>
      </c>
      <c r="DG1275" s="19" t="str">
        <f>IF(DataGoesHere!B1274="",IF(DD1275="Forecast",(Output!$G$47*(IntermediateCalcs!DF1275-IntermediateCalcs!DF1274))+((1-Output!$G$47)*IntermediateCalcs!DG1274),""),(Output!$G$47*(IntermediateCalcs!DF1275-IntermediateCalcs!DF1274))+((1-Output!$G$47)*IntermediateCalcs!DG1274))</f>
        <v/>
      </c>
      <c r="DH1275" s="19" t="str">
        <f>IF(DataGoesHere!B1274="",IF(DD1275="Forecast",DF1275+DG1275,""),DF1275+DG1275)</f>
        <v/>
      </c>
      <c r="DI1275" s="274" t="str">
        <f>IF(DH1275="","",IF(IntermediateCalcs!$AO$9="Yes",IntermediateCalcs!DH1275*$CX1275,IntermediateCalcs!DH1275))</f>
        <v/>
      </c>
      <c r="DJ1275" s="250" t="str">
        <f>IF(DataGoesHere!$B1275="","",($CZ1275-DI1275))</f>
        <v/>
      </c>
      <c r="DK1275" s="250" t="str">
        <f>IF(DataGoesHere!$B1275="","",ABS($CZ1275-DI1275))</f>
        <v/>
      </c>
      <c r="DL1275" s="250" t="str">
        <f>IF(DataGoesHere!$B1275="","",DK1275^2)</f>
        <v/>
      </c>
      <c r="DM1275" s="249" t="str">
        <f>IF(DataGoesHere!$B1275="","",DK1275/$CZ1275)</f>
        <v/>
      </c>
      <c r="DN1275" s="250" t="str">
        <f>IF(DataGoesHere!$B1275="","",SUM(DJ$2:DJ1275)/AVERAGE(DK:DK))</f>
        <v/>
      </c>
      <c r="DP1275" s="19" t="str">
        <f>IF(DataGoesHere!B1275="",IF($DD1275="Forecast",(Output!E$48*IntermediateCalcs!CY1275)+Output!G$48,""),(Output!E$48*IntermediateCalcs!CY1275)+Output!G$48)</f>
        <v/>
      </c>
      <c r="DQ1275" s="274" t="str">
        <f>IF(DP1275="","",IF(IntermediateCalcs!$AO$9="Yes",IntermediateCalcs!DP1275*$CX1275,IntermediateCalcs!DP1275))</f>
        <v/>
      </c>
      <c r="DR1275" s="250" t="str">
        <f>IF(DataGoesHere!$B1275="","",($CZ1275-DQ1275))</f>
        <v/>
      </c>
      <c r="DS1275" s="250" t="str">
        <f>IF(DataGoesHere!$B1275="","",ABS($CZ1275-DQ1275))</f>
        <v/>
      </c>
      <c r="DT1275" s="250" t="str">
        <f>IF(DataGoesHere!$B1275="","",DS1275^2)</f>
        <v/>
      </c>
      <c r="DU1275" s="249" t="str">
        <f>IF(DataGoesHere!$B1275="","",DS1275/$CZ1275)</f>
        <v/>
      </c>
      <c r="DV1275" s="250" t="str">
        <f>IF(DataGoesHere!$B1275="","",SUM(DR$2:DR1275)/AVERAGE(DS:DS))</f>
        <v/>
      </c>
      <c r="DX1275" s="19" t="str">
        <f>IF(DataGoesHere!$B1274="","",(DB1269*(Output!$O$49/Output!$P$49))+(IntermediateCalcs!DB1270*(Output!$M$49/Output!$P$49))+(IntermediateCalcs!DB1271*(Output!$K$49/Output!$P$49))+(DB1272*(Output!$I$49/Output!$P$49))+(IntermediateCalcs!DB1273*(Output!$G$49/Output!$P$49))+(IntermediateCalcs!DB1274*(Output!$E$49/Output!$P$49)))</f>
        <v/>
      </c>
      <c r="DY1275" s="274" t="str">
        <f>IF(DX1275="","",IF(IntermediateCalcs!$AO$9="Yes",IntermediateCalcs!DX1275*$CX1275,IntermediateCalcs!DX1275))</f>
        <v/>
      </c>
      <c r="DZ1275" s="250" t="str">
        <f>IF(DataGoesHere!$B1275="","",($CZ1275-DY1275))</f>
        <v/>
      </c>
      <c r="EA1275" s="250" t="str">
        <f>IF(DataGoesHere!$B1275="","",ABS($CZ1275-DY1275))</f>
        <v/>
      </c>
      <c r="EB1275" s="250" t="str">
        <f>IF(DataGoesHere!$B1275="","",EA1275^2)</f>
        <v/>
      </c>
      <c r="EC1275" s="249" t="str">
        <f>IF(DataGoesHere!$B1275="","",EA1275/$CZ1275)</f>
        <v/>
      </c>
      <c r="ED1275" s="250" t="str">
        <f>IF(DataGoesHere!$B1275="","",SUM(DZ$2:DZ1275)/AVERAGE(EA:EA))</f>
        <v/>
      </c>
    </row>
    <row r="1276" spans="20:134" x14ac:dyDescent="0.2">
      <c r="T1276" s="240"/>
      <c r="U1276" s="86"/>
      <c r="V1276" s="245" t="str">
        <f>IF(DataGoesHere!$B1276="","",(DataGoesHere!$B1276/SUM(DataGoesHere!$B1274:'DataGoesHere'!$B1285)))</f>
        <v/>
      </c>
      <c r="W1276" s="86"/>
      <c r="X1276" s="86"/>
      <c r="Y1276" s="86"/>
      <c r="Z1276" s="86"/>
      <c r="AA1276" s="86"/>
      <c r="AB1276" s="86"/>
      <c r="AC1276" s="86"/>
      <c r="AD1276" s="86"/>
      <c r="AE1276" s="241"/>
      <c r="CV1276" s="310" t="str">
        <f>IF(DataGoesHere!B1276="","",DataGoesHere!A1276)</f>
        <v/>
      </c>
      <c r="CW1276" s="271">
        <f t="shared" ca="1" si="46"/>
        <v>3</v>
      </c>
      <c r="CX1276" s="272">
        <f t="shared" ca="1" si="47"/>
        <v>0.79862940076451561</v>
      </c>
      <c r="CY1276" s="266">
        <f>DataGoesHere!A1276</f>
        <v>1275</v>
      </c>
      <c r="CZ1276" s="19" t="str">
        <f>IF(DataGoesHere!B1276="","",DataGoesHere!B1276)</f>
        <v/>
      </c>
      <c r="DA1276" s="19" t="str">
        <f>IF(DataGoesHere!B1276="","",IF(AH$5="No",DataGoesHere!B1276,DataGoesHere!B1276-(AH$2*(DataGoesHere!A1276-1))))</f>
        <v/>
      </c>
      <c r="DB1276" s="19" t="str">
        <f>IF(DataGoesHere!B1276="","",IF(AO$9="No",DataGoesHere!B1276,DataGoesHere!B1276/CX1276))</f>
        <v/>
      </c>
      <c r="DC1276" s="19" t="str">
        <f>IF(DataGoesHere!B1276="","",IF(AO$9="No",DA1276,DA1276/CX1276))</f>
        <v/>
      </c>
      <c r="DD1276" s="293" t="str">
        <f>IF(CZ1276="",IF(COUNTIF(DD$2:DD1275,"Forecast")&lt;Output!E$43,"Forecast",""),"Actual")</f>
        <v/>
      </c>
      <c r="DF1276" s="19" t="str">
        <f>IF(DataGoesHere!B1275="",IF(DD1276="Forecast",(Output!$E$47*IntermediateCalcs!DH1275)+((1-Output!$E$47)*IntermediateCalcs!DF1275),""),(Output!$E$47*IntermediateCalcs!DB1275)+((1-Output!$E$47)*IntermediateCalcs!DF1275))</f>
        <v/>
      </c>
      <c r="DG1276" s="19" t="str">
        <f>IF(DataGoesHere!B1275="",IF(DD1276="Forecast",(Output!$G$47*(IntermediateCalcs!DF1276-IntermediateCalcs!DF1275))+((1-Output!$G$47)*IntermediateCalcs!DG1275),""),(Output!$G$47*(IntermediateCalcs!DF1276-IntermediateCalcs!DF1275))+((1-Output!$G$47)*IntermediateCalcs!DG1275))</f>
        <v/>
      </c>
      <c r="DH1276" s="19" t="str">
        <f>IF(DataGoesHere!B1275="",IF(DD1276="Forecast",DF1276+DG1276,""),DF1276+DG1276)</f>
        <v/>
      </c>
      <c r="DI1276" s="274" t="str">
        <f>IF(DH1276="","",IF(IntermediateCalcs!$AO$9="Yes",IntermediateCalcs!DH1276*$CX1276,IntermediateCalcs!DH1276))</f>
        <v/>
      </c>
      <c r="DJ1276" s="250" t="str">
        <f>IF(DataGoesHere!$B1276="","",($CZ1276-DI1276))</f>
        <v/>
      </c>
      <c r="DK1276" s="250" t="str">
        <f>IF(DataGoesHere!$B1276="","",ABS($CZ1276-DI1276))</f>
        <v/>
      </c>
      <c r="DL1276" s="250" t="str">
        <f>IF(DataGoesHere!$B1276="","",DK1276^2)</f>
        <v/>
      </c>
      <c r="DM1276" s="249" t="str">
        <f>IF(DataGoesHere!$B1276="","",DK1276/$CZ1276)</f>
        <v/>
      </c>
      <c r="DN1276" s="250" t="str">
        <f>IF(DataGoesHere!$B1276="","",SUM(DJ$2:DJ1276)/AVERAGE(DK:DK))</f>
        <v/>
      </c>
      <c r="DP1276" s="19" t="str">
        <f>IF(DataGoesHere!B1276="",IF($DD1276="Forecast",(Output!E$48*IntermediateCalcs!CY1276)+Output!G$48,""),(Output!E$48*IntermediateCalcs!CY1276)+Output!G$48)</f>
        <v/>
      </c>
      <c r="DQ1276" s="274" t="str">
        <f>IF(DP1276="","",IF(IntermediateCalcs!$AO$9="Yes",IntermediateCalcs!DP1276*$CX1276,IntermediateCalcs!DP1276))</f>
        <v/>
      </c>
      <c r="DR1276" s="250" t="str">
        <f>IF(DataGoesHere!$B1276="","",($CZ1276-DQ1276))</f>
        <v/>
      </c>
      <c r="DS1276" s="250" t="str">
        <f>IF(DataGoesHere!$B1276="","",ABS($CZ1276-DQ1276))</f>
        <v/>
      </c>
      <c r="DT1276" s="250" t="str">
        <f>IF(DataGoesHere!$B1276="","",DS1276^2)</f>
        <v/>
      </c>
      <c r="DU1276" s="249" t="str">
        <f>IF(DataGoesHere!$B1276="","",DS1276/$CZ1276)</f>
        <v/>
      </c>
      <c r="DV1276" s="250" t="str">
        <f>IF(DataGoesHere!$B1276="","",SUM(DR$2:DR1276)/AVERAGE(DS:DS))</f>
        <v/>
      </c>
      <c r="DX1276" s="19" t="str">
        <f>IF(DataGoesHere!$B1275="","",(DB1270*(Output!$O$49/Output!$P$49))+(IntermediateCalcs!DB1271*(Output!$M$49/Output!$P$49))+(IntermediateCalcs!DB1272*(Output!$K$49/Output!$P$49))+(DB1273*(Output!$I$49/Output!$P$49))+(IntermediateCalcs!DB1274*(Output!$G$49/Output!$P$49))+(IntermediateCalcs!DB1275*(Output!$E$49/Output!$P$49)))</f>
        <v/>
      </c>
      <c r="DY1276" s="274" t="str">
        <f>IF(DX1276="","",IF(IntermediateCalcs!$AO$9="Yes",IntermediateCalcs!DX1276*$CX1276,IntermediateCalcs!DX1276))</f>
        <v/>
      </c>
      <c r="DZ1276" s="250" t="str">
        <f>IF(DataGoesHere!$B1276="","",($CZ1276-DY1276))</f>
        <v/>
      </c>
      <c r="EA1276" s="250" t="str">
        <f>IF(DataGoesHere!$B1276="","",ABS($CZ1276-DY1276))</f>
        <v/>
      </c>
      <c r="EB1276" s="250" t="str">
        <f>IF(DataGoesHere!$B1276="","",EA1276^2)</f>
        <v/>
      </c>
      <c r="EC1276" s="249" t="str">
        <f>IF(DataGoesHere!$B1276="","",EA1276/$CZ1276)</f>
        <v/>
      </c>
      <c r="ED1276" s="250" t="str">
        <f>IF(DataGoesHere!$B1276="","",SUM(DZ$2:DZ1276)/AVERAGE(EA:EA))</f>
        <v/>
      </c>
    </row>
    <row r="1277" spans="20:134" x14ac:dyDescent="0.2">
      <c r="T1277" s="240"/>
      <c r="U1277" s="86"/>
      <c r="V1277" s="86"/>
      <c r="W1277" s="245" t="str">
        <f>IF(DataGoesHere!$B1277="","",(DataGoesHere!$B1277/SUM(DataGoesHere!$B1274:'DataGoesHere'!$B1285)))</f>
        <v/>
      </c>
      <c r="X1277" s="86"/>
      <c r="Y1277" s="86"/>
      <c r="Z1277" s="86"/>
      <c r="AA1277" s="86"/>
      <c r="AB1277" s="86"/>
      <c r="AC1277" s="86"/>
      <c r="AD1277" s="86"/>
      <c r="AE1277" s="241"/>
      <c r="CV1277" s="310" t="str">
        <f>IF(DataGoesHere!B1277="","",DataGoesHere!A1277)</f>
        <v/>
      </c>
      <c r="CW1277" s="271">
        <f t="shared" ca="1" si="46"/>
        <v>4</v>
      </c>
      <c r="CX1277" s="272">
        <f t="shared" ca="1" si="47"/>
        <v>1.0149292433706087</v>
      </c>
      <c r="CY1277" s="266">
        <f>DataGoesHere!A1277</f>
        <v>1276</v>
      </c>
      <c r="CZ1277" s="19" t="str">
        <f>IF(DataGoesHere!B1277="","",DataGoesHere!B1277)</f>
        <v/>
      </c>
      <c r="DA1277" s="19" t="str">
        <f>IF(DataGoesHere!B1277="","",IF(AH$5="No",DataGoesHere!B1277,DataGoesHere!B1277-(AH$2*(DataGoesHere!A1277-1))))</f>
        <v/>
      </c>
      <c r="DB1277" s="19" t="str">
        <f>IF(DataGoesHere!B1277="","",IF(AO$9="No",DataGoesHere!B1277,DataGoesHere!B1277/CX1277))</f>
        <v/>
      </c>
      <c r="DC1277" s="19" t="str">
        <f>IF(DataGoesHere!B1277="","",IF(AO$9="No",DA1277,DA1277/CX1277))</f>
        <v/>
      </c>
      <c r="DD1277" s="293" t="str">
        <f>IF(CZ1277="",IF(COUNTIF(DD$2:DD1276,"Forecast")&lt;Output!E$43,"Forecast",""),"Actual")</f>
        <v/>
      </c>
      <c r="DF1277" s="19" t="str">
        <f>IF(DataGoesHere!B1276="",IF(DD1277="Forecast",(Output!$E$47*IntermediateCalcs!DH1276)+((1-Output!$E$47)*IntermediateCalcs!DF1276),""),(Output!$E$47*IntermediateCalcs!DB1276)+((1-Output!$E$47)*IntermediateCalcs!DF1276))</f>
        <v/>
      </c>
      <c r="DG1277" s="19" t="str">
        <f>IF(DataGoesHere!B1276="",IF(DD1277="Forecast",(Output!$G$47*(IntermediateCalcs!DF1277-IntermediateCalcs!DF1276))+((1-Output!$G$47)*IntermediateCalcs!DG1276),""),(Output!$G$47*(IntermediateCalcs!DF1277-IntermediateCalcs!DF1276))+((1-Output!$G$47)*IntermediateCalcs!DG1276))</f>
        <v/>
      </c>
      <c r="DH1277" s="19" t="str">
        <f>IF(DataGoesHere!B1276="",IF(DD1277="Forecast",DF1277+DG1277,""),DF1277+DG1277)</f>
        <v/>
      </c>
      <c r="DI1277" s="274" t="str">
        <f>IF(DH1277="","",IF(IntermediateCalcs!$AO$9="Yes",IntermediateCalcs!DH1277*$CX1277,IntermediateCalcs!DH1277))</f>
        <v/>
      </c>
      <c r="DJ1277" s="250" t="str">
        <f>IF(DataGoesHere!$B1277="","",($CZ1277-DI1277))</f>
        <v/>
      </c>
      <c r="DK1277" s="250" t="str">
        <f>IF(DataGoesHere!$B1277="","",ABS($CZ1277-DI1277))</f>
        <v/>
      </c>
      <c r="DL1277" s="250" t="str">
        <f>IF(DataGoesHere!$B1277="","",DK1277^2)</f>
        <v/>
      </c>
      <c r="DM1277" s="249" t="str">
        <f>IF(DataGoesHere!$B1277="","",DK1277/$CZ1277)</f>
        <v/>
      </c>
      <c r="DN1277" s="250" t="str">
        <f>IF(DataGoesHere!$B1277="","",SUM(DJ$2:DJ1277)/AVERAGE(DK:DK))</f>
        <v/>
      </c>
      <c r="DP1277" s="19" t="str">
        <f>IF(DataGoesHere!B1277="",IF($DD1277="Forecast",(Output!E$48*IntermediateCalcs!CY1277)+Output!G$48,""),(Output!E$48*IntermediateCalcs!CY1277)+Output!G$48)</f>
        <v/>
      </c>
      <c r="DQ1277" s="274" t="str">
        <f>IF(DP1277="","",IF(IntermediateCalcs!$AO$9="Yes",IntermediateCalcs!DP1277*$CX1277,IntermediateCalcs!DP1277))</f>
        <v/>
      </c>
      <c r="DR1277" s="250" t="str">
        <f>IF(DataGoesHere!$B1277="","",($CZ1277-DQ1277))</f>
        <v/>
      </c>
      <c r="DS1277" s="250" t="str">
        <f>IF(DataGoesHere!$B1277="","",ABS($CZ1277-DQ1277))</f>
        <v/>
      </c>
      <c r="DT1277" s="250" t="str">
        <f>IF(DataGoesHere!$B1277="","",DS1277^2)</f>
        <v/>
      </c>
      <c r="DU1277" s="249" t="str">
        <f>IF(DataGoesHere!$B1277="","",DS1277/$CZ1277)</f>
        <v/>
      </c>
      <c r="DV1277" s="250" t="str">
        <f>IF(DataGoesHere!$B1277="","",SUM(DR$2:DR1277)/AVERAGE(DS:DS))</f>
        <v/>
      </c>
      <c r="DX1277" s="19" t="str">
        <f>IF(DataGoesHere!$B1276="","",(DB1271*(Output!$O$49/Output!$P$49))+(IntermediateCalcs!DB1272*(Output!$M$49/Output!$P$49))+(IntermediateCalcs!DB1273*(Output!$K$49/Output!$P$49))+(DB1274*(Output!$I$49/Output!$P$49))+(IntermediateCalcs!DB1275*(Output!$G$49/Output!$P$49))+(IntermediateCalcs!DB1276*(Output!$E$49/Output!$P$49)))</f>
        <v/>
      </c>
      <c r="DY1277" s="274" t="str">
        <f>IF(DX1277="","",IF(IntermediateCalcs!$AO$9="Yes",IntermediateCalcs!DX1277*$CX1277,IntermediateCalcs!DX1277))</f>
        <v/>
      </c>
      <c r="DZ1277" s="250" t="str">
        <f>IF(DataGoesHere!$B1277="","",($CZ1277-DY1277))</f>
        <v/>
      </c>
      <c r="EA1277" s="250" t="str">
        <f>IF(DataGoesHere!$B1277="","",ABS($CZ1277-DY1277))</f>
        <v/>
      </c>
      <c r="EB1277" s="250" t="str">
        <f>IF(DataGoesHere!$B1277="","",EA1277^2)</f>
        <v/>
      </c>
      <c r="EC1277" s="249" t="str">
        <f>IF(DataGoesHere!$B1277="","",EA1277/$CZ1277)</f>
        <v/>
      </c>
      <c r="ED1277" s="250" t="str">
        <f>IF(DataGoesHere!$B1277="","",SUM(DZ$2:DZ1277)/AVERAGE(EA:EA))</f>
        <v/>
      </c>
    </row>
    <row r="1278" spans="20:134" x14ac:dyDescent="0.2">
      <c r="T1278" s="240"/>
      <c r="U1278" s="86"/>
      <c r="V1278" s="86"/>
      <c r="W1278" s="86"/>
      <c r="X1278" s="245" t="str">
        <f>IF(DataGoesHere!$B1278="","",(DataGoesHere!$B1278/SUM(DataGoesHere!$B1274:'DataGoesHere'!$B1285)))</f>
        <v/>
      </c>
      <c r="Y1278" s="86"/>
      <c r="Z1278" s="86"/>
      <c r="AA1278" s="86"/>
      <c r="AB1278" s="86"/>
      <c r="AC1278" s="86"/>
      <c r="AD1278" s="86"/>
      <c r="AE1278" s="241"/>
      <c r="CV1278" s="310" t="str">
        <f>IF(DataGoesHere!B1278="","",DataGoesHere!A1278)</f>
        <v/>
      </c>
      <c r="CW1278" s="271">
        <f t="shared" ca="1" si="46"/>
        <v>5</v>
      </c>
      <c r="CX1278" s="272">
        <f t="shared" ca="1" si="47"/>
        <v>0.97875414397996308</v>
      </c>
      <c r="CY1278" s="266">
        <f>DataGoesHere!A1278</f>
        <v>1277</v>
      </c>
      <c r="CZ1278" s="19" t="str">
        <f>IF(DataGoesHere!B1278="","",DataGoesHere!B1278)</f>
        <v/>
      </c>
      <c r="DA1278" s="19" t="str">
        <f>IF(DataGoesHere!B1278="","",IF(AH$5="No",DataGoesHere!B1278,DataGoesHere!B1278-(AH$2*(DataGoesHere!A1278-1))))</f>
        <v/>
      </c>
      <c r="DB1278" s="19" t="str">
        <f>IF(DataGoesHere!B1278="","",IF(AO$9="No",DataGoesHere!B1278,DataGoesHere!B1278/CX1278))</f>
        <v/>
      </c>
      <c r="DC1278" s="19" t="str">
        <f>IF(DataGoesHere!B1278="","",IF(AO$9="No",DA1278,DA1278/CX1278))</f>
        <v/>
      </c>
      <c r="DD1278" s="293" t="str">
        <f>IF(CZ1278="",IF(COUNTIF(DD$2:DD1277,"Forecast")&lt;Output!E$43,"Forecast",""),"Actual")</f>
        <v/>
      </c>
      <c r="DF1278" s="19" t="str">
        <f>IF(DataGoesHere!B1277="",IF(DD1278="Forecast",(Output!$E$47*IntermediateCalcs!DH1277)+((1-Output!$E$47)*IntermediateCalcs!DF1277),""),(Output!$E$47*IntermediateCalcs!DB1277)+((1-Output!$E$47)*IntermediateCalcs!DF1277))</f>
        <v/>
      </c>
      <c r="DG1278" s="19" t="str">
        <f>IF(DataGoesHere!B1277="",IF(DD1278="Forecast",(Output!$G$47*(IntermediateCalcs!DF1278-IntermediateCalcs!DF1277))+((1-Output!$G$47)*IntermediateCalcs!DG1277),""),(Output!$G$47*(IntermediateCalcs!DF1278-IntermediateCalcs!DF1277))+((1-Output!$G$47)*IntermediateCalcs!DG1277))</f>
        <v/>
      </c>
      <c r="DH1278" s="19" t="str">
        <f>IF(DataGoesHere!B1277="",IF(DD1278="Forecast",DF1278+DG1278,""),DF1278+DG1278)</f>
        <v/>
      </c>
      <c r="DI1278" s="274" t="str">
        <f>IF(DH1278="","",IF(IntermediateCalcs!$AO$9="Yes",IntermediateCalcs!DH1278*$CX1278,IntermediateCalcs!DH1278))</f>
        <v/>
      </c>
      <c r="DJ1278" s="250" t="str">
        <f>IF(DataGoesHere!$B1278="","",($CZ1278-DI1278))</f>
        <v/>
      </c>
      <c r="DK1278" s="250" t="str">
        <f>IF(DataGoesHere!$B1278="","",ABS($CZ1278-DI1278))</f>
        <v/>
      </c>
      <c r="DL1278" s="250" t="str">
        <f>IF(DataGoesHere!$B1278="","",DK1278^2)</f>
        <v/>
      </c>
      <c r="DM1278" s="249" t="str">
        <f>IF(DataGoesHere!$B1278="","",DK1278/$CZ1278)</f>
        <v/>
      </c>
      <c r="DN1278" s="250" t="str">
        <f>IF(DataGoesHere!$B1278="","",SUM(DJ$2:DJ1278)/AVERAGE(DK:DK))</f>
        <v/>
      </c>
      <c r="DP1278" s="19" t="str">
        <f>IF(DataGoesHere!B1278="",IF($DD1278="Forecast",(Output!E$48*IntermediateCalcs!CY1278)+Output!G$48,""),(Output!E$48*IntermediateCalcs!CY1278)+Output!G$48)</f>
        <v/>
      </c>
      <c r="DQ1278" s="274" t="str">
        <f>IF(DP1278="","",IF(IntermediateCalcs!$AO$9="Yes",IntermediateCalcs!DP1278*$CX1278,IntermediateCalcs!DP1278))</f>
        <v/>
      </c>
      <c r="DR1278" s="250" t="str">
        <f>IF(DataGoesHere!$B1278="","",($CZ1278-DQ1278))</f>
        <v/>
      </c>
      <c r="DS1278" s="250" t="str">
        <f>IF(DataGoesHere!$B1278="","",ABS($CZ1278-DQ1278))</f>
        <v/>
      </c>
      <c r="DT1278" s="250" t="str">
        <f>IF(DataGoesHere!$B1278="","",DS1278^2)</f>
        <v/>
      </c>
      <c r="DU1278" s="249" t="str">
        <f>IF(DataGoesHere!$B1278="","",DS1278/$CZ1278)</f>
        <v/>
      </c>
      <c r="DV1278" s="250" t="str">
        <f>IF(DataGoesHere!$B1278="","",SUM(DR$2:DR1278)/AVERAGE(DS:DS))</f>
        <v/>
      </c>
      <c r="DX1278" s="19" t="str">
        <f>IF(DataGoesHere!$B1277="","",(DB1272*(Output!$O$49/Output!$P$49))+(IntermediateCalcs!DB1273*(Output!$M$49/Output!$P$49))+(IntermediateCalcs!DB1274*(Output!$K$49/Output!$P$49))+(DB1275*(Output!$I$49/Output!$P$49))+(IntermediateCalcs!DB1276*(Output!$G$49/Output!$P$49))+(IntermediateCalcs!DB1277*(Output!$E$49/Output!$P$49)))</f>
        <v/>
      </c>
      <c r="DY1278" s="274" t="str">
        <f>IF(DX1278="","",IF(IntermediateCalcs!$AO$9="Yes",IntermediateCalcs!DX1278*$CX1278,IntermediateCalcs!DX1278))</f>
        <v/>
      </c>
      <c r="DZ1278" s="250" t="str">
        <f>IF(DataGoesHere!$B1278="","",($CZ1278-DY1278))</f>
        <v/>
      </c>
      <c r="EA1278" s="250" t="str">
        <f>IF(DataGoesHere!$B1278="","",ABS($CZ1278-DY1278))</f>
        <v/>
      </c>
      <c r="EB1278" s="250" t="str">
        <f>IF(DataGoesHere!$B1278="","",EA1278^2)</f>
        <v/>
      </c>
      <c r="EC1278" s="249" t="str">
        <f>IF(DataGoesHere!$B1278="","",EA1278/$CZ1278)</f>
        <v/>
      </c>
      <c r="ED1278" s="250" t="str">
        <f>IF(DataGoesHere!$B1278="","",SUM(DZ$2:DZ1278)/AVERAGE(EA:EA))</f>
        <v/>
      </c>
    </row>
    <row r="1279" spans="20:134" x14ac:dyDescent="0.2">
      <c r="T1279" s="240"/>
      <c r="U1279" s="86"/>
      <c r="V1279" s="86"/>
      <c r="W1279" s="86"/>
      <c r="X1279" s="86"/>
      <c r="Y1279" s="245" t="str">
        <f>IF(DataGoesHere!$B1279="","",(DataGoesHere!$B1279/SUM(DataGoesHere!$B1274:'DataGoesHere'!$B1285)))</f>
        <v/>
      </c>
      <c r="Z1279" s="86"/>
      <c r="AA1279" s="86"/>
      <c r="AB1279" s="86"/>
      <c r="AC1279" s="86"/>
      <c r="AD1279" s="86"/>
      <c r="AE1279" s="241"/>
      <c r="CV1279" s="310" t="str">
        <f>IF(DataGoesHere!B1279="","",DataGoesHere!A1279)</f>
        <v/>
      </c>
      <c r="CW1279" s="271">
        <f t="shared" ca="1" si="46"/>
        <v>6</v>
      </c>
      <c r="CX1279" s="272">
        <f t="shared" ca="1" si="47"/>
        <v>1.0779088099730167</v>
      </c>
      <c r="CY1279" s="266">
        <f>DataGoesHere!A1279</f>
        <v>1278</v>
      </c>
      <c r="CZ1279" s="19" t="str">
        <f>IF(DataGoesHere!B1279="","",DataGoesHere!B1279)</f>
        <v/>
      </c>
      <c r="DA1279" s="19" t="str">
        <f>IF(DataGoesHere!B1279="","",IF(AH$5="No",DataGoesHere!B1279,DataGoesHere!B1279-(AH$2*(DataGoesHere!A1279-1))))</f>
        <v/>
      </c>
      <c r="DB1279" s="19" t="str">
        <f>IF(DataGoesHere!B1279="","",IF(AO$9="No",DataGoesHere!B1279,DataGoesHere!B1279/CX1279))</f>
        <v/>
      </c>
      <c r="DC1279" s="19" t="str">
        <f>IF(DataGoesHere!B1279="","",IF(AO$9="No",DA1279,DA1279/CX1279))</f>
        <v/>
      </c>
      <c r="DD1279" s="293" t="str">
        <f>IF(CZ1279="",IF(COUNTIF(DD$2:DD1278,"Forecast")&lt;Output!E$43,"Forecast",""),"Actual")</f>
        <v/>
      </c>
      <c r="DF1279" s="19" t="str">
        <f>IF(DataGoesHere!B1278="",IF(DD1279="Forecast",(Output!$E$47*IntermediateCalcs!DH1278)+((1-Output!$E$47)*IntermediateCalcs!DF1278),""),(Output!$E$47*IntermediateCalcs!DB1278)+((1-Output!$E$47)*IntermediateCalcs!DF1278))</f>
        <v/>
      </c>
      <c r="DG1279" s="19" t="str">
        <f>IF(DataGoesHere!B1278="",IF(DD1279="Forecast",(Output!$G$47*(IntermediateCalcs!DF1279-IntermediateCalcs!DF1278))+((1-Output!$G$47)*IntermediateCalcs!DG1278),""),(Output!$G$47*(IntermediateCalcs!DF1279-IntermediateCalcs!DF1278))+((1-Output!$G$47)*IntermediateCalcs!DG1278))</f>
        <v/>
      </c>
      <c r="DH1279" s="19" t="str">
        <f>IF(DataGoesHere!B1278="",IF(DD1279="Forecast",DF1279+DG1279,""),DF1279+DG1279)</f>
        <v/>
      </c>
      <c r="DI1279" s="274" t="str">
        <f>IF(DH1279="","",IF(IntermediateCalcs!$AO$9="Yes",IntermediateCalcs!DH1279*$CX1279,IntermediateCalcs!DH1279))</f>
        <v/>
      </c>
      <c r="DJ1279" s="250" t="str">
        <f>IF(DataGoesHere!$B1279="","",($CZ1279-DI1279))</f>
        <v/>
      </c>
      <c r="DK1279" s="250" t="str">
        <f>IF(DataGoesHere!$B1279="","",ABS($CZ1279-DI1279))</f>
        <v/>
      </c>
      <c r="DL1279" s="250" t="str">
        <f>IF(DataGoesHere!$B1279="","",DK1279^2)</f>
        <v/>
      </c>
      <c r="DM1279" s="249" t="str">
        <f>IF(DataGoesHere!$B1279="","",DK1279/$CZ1279)</f>
        <v/>
      </c>
      <c r="DN1279" s="250" t="str">
        <f>IF(DataGoesHere!$B1279="","",SUM(DJ$2:DJ1279)/AVERAGE(DK:DK))</f>
        <v/>
      </c>
      <c r="DP1279" s="19" t="str">
        <f>IF(DataGoesHere!B1279="",IF($DD1279="Forecast",(Output!E$48*IntermediateCalcs!CY1279)+Output!G$48,""),(Output!E$48*IntermediateCalcs!CY1279)+Output!G$48)</f>
        <v/>
      </c>
      <c r="DQ1279" s="274" t="str">
        <f>IF(DP1279="","",IF(IntermediateCalcs!$AO$9="Yes",IntermediateCalcs!DP1279*$CX1279,IntermediateCalcs!DP1279))</f>
        <v/>
      </c>
      <c r="DR1279" s="250" t="str">
        <f>IF(DataGoesHere!$B1279="","",($CZ1279-DQ1279))</f>
        <v/>
      </c>
      <c r="DS1279" s="250" t="str">
        <f>IF(DataGoesHere!$B1279="","",ABS($CZ1279-DQ1279))</f>
        <v/>
      </c>
      <c r="DT1279" s="250" t="str">
        <f>IF(DataGoesHere!$B1279="","",DS1279^2)</f>
        <v/>
      </c>
      <c r="DU1279" s="249" t="str">
        <f>IF(DataGoesHere!$B1279="","",DS1279/$CZ1279)</f>
        <v/>
      </c>
      <c r="DV1279" s="250" t="str">
        <f>IF(DataGoesHere!$B1279="","",SUM(DR$2:DR1279)/AVERAGE(DS:DS))</f>
        <v/>
      </c>
      <c r="DX1279" s="19" t="str">
        <f>IF(DataGoesHere!$B1278="","",(DB1273*(Output!$O$49/Output!$P$49))+(IntermediateCalcs!DB1274*(Output!$M$49/Output!$P$49))+(IntermediateCalcs!DB1275*(Output!$K$49/Output!$P$49))+(DB1276*(Output!$I$49/Output!$P$49))+(IntermediateCalcs!DB1277*(Output!$G$49/Output!$P$49))+(IntermediateCalcs!DB1278*(Output!$E$49/Output!$P$49)))</f>
        <v/>
      </c>
      <c r="DY1279" s="274" t="str">
        <f>IF(DX1279="","",IF(IntermediateCalcs!$AO$9="Yes",IntermediateCalcs!DX1279*$CX1279,IntermediateCalcs!DX1279))</f>
        <v/>
      </c>
      <c r="DZ1279" s="250" t="str">
        <f>IF(DataGoesHere!$B1279="","",($CZ1279-DY1279))</f>
        <v/>
      </c>
      <c r="EA1279" s="250" t="str">
        <f>IF(DataGoesHere!$B1279="","",ABS($CZ1279-DY1279))</f>
        <v/>
      </c>
      <c r="EB1279" s="250" t="str">
        <f>IF(DataGoesHere!$B1279="","",EA1279^2)</f>
        <v/>
      </c>
      <c r="EC1279" s="249" t="str">
        <f>IF(DataGoesHere!$B1279="","",EA1279/$CZ1279)</f>
        <v/>
      </c>
      <c r="ED1279" s="250" t="str">
        <f>IF(DataGoesHere!$B1279="","",SUM(DZ$2:DZ1279)/AVERAGE(EA:EA))</f>
        <v/>
      </c>
    </row>
    <row r="1280" spans="20:134" x14ac:dyDescent="0.2">
      <c r="T1280" s="240"/>
      <c r="U1280" s="86"/>
      <c r="V1280" s="86"/>
      <c r="W1280" s="86"/>
      <c r="X1280" s="86"/>
      <c r="Y1280" s="86"/>
      <c r="Z1280" s="245" t="str">
        <f>IF(DataGoesHere!$B1280="","",(DataGoesHere!$B1280/SUM(DataGoesHere!$B1274:'DataGoesHere'!$B1285)))</f>
        <v/>
      </c>
      <c r="AA1280" s="86"/>
      <c r="AB1280" s="86"/>
      <c r="AC1280" s="86"/>
      <c r="AD1280" s="86"/>
      <c r="AE1280" s="241"/>
      <c r="CV1280" s="310" t="str">
        <f>IF(DataGoesHere!B1280="","",DataGoesHere!A1280)</f>
        <v/>
      </c>
      <c r="CW1280" s="271">
        <f t="shared" ca="1" si="46"/>
        <v>7</v>
      </c>
      <c r="CX1280" s="272">
        <f t="shared" ca="1" si="47"/>
        <v>1.0265458156689093</v>
      </c>
      <c r="CY1280" s="266">
        <f>DataGoesHere!A1280</f>
        <v>1279</v>
      </c>
      <c r="CZ1280" s="19" t="str">
        <f>IF(DataGoesHere!B1280="","",DataGoesHere!B1280)</f>
        <v/>
      </c>
      <c r="DA1280" s="19" t="str">
        <f>IF(DataGoesHere!B1280="","",IF(AH$5="No",DataGoesHere!B1280,DataGoesHere!B1280-(AH$2*(DataGoesHere!A1280-1))))</f>
        <v/>
      </c>
      <c r="DB1280" s="19" t="str">
        <f>IF(DataGoesHere!B1280="","",IF(AO$9="No",DataGoesHere!B1280,DataGoesHere!B1280/CX1280))</f>
        <v/>
      </c>
      <c r="DC1280" s="19" t="str">
        <f>IF(DataGoesHere!B1280="","",IF(AO$9="No",DA1280,DA1280/CX1280))</f>
        <v/>
      </c>
      <c r="DD1280" s="293" t="str">
        <f>IF(CZ1280="",IF(COUNTIF(DD$2:DD1279,"Forecast")&lt;Output!E$43,"Forecast",""),"Actual")</f>
        <v/>
      </c>
      <c r="DF1280" s="19" t="str">
        <f>IF(DataGoesHere!B1279="",IF(DD1280="Forecast",(Output!$E$47*IntermediateCalcs!DH1279)+((1-Output!$E$47)*IntermediateCalcs!DF1279),""),(Output!$E$47*IntermediateCalcs!DB1279)+((1-Output!$E$47)*IntermediateCalcs!DF1279))</f>
        <v/>
      </c>
      <c r="DG1280" s="19" t="str">
        <f>IF(DataGoesHere!B1279="",IF(DD1280="Forecast",(Output!$G$47*(IntermediateCalcs!DF1280-IntermediateCalcs!DF1279))+((1-Output!$G$47)*IntermediateCalcs!DG1279),""),(Output!$G$47*(IntermediateCalcs!DF1280-IntermediateCalcs!DF1279))+((1-Output!$G$47)*IntermediateCalcs!DG1279))</f>
        <v/>
      </c>
      <c r="DH1280" s="19" t="str">
        <f>IF(DataGoesHere!B1279="",IF(DD1280="Forecast",DF1280+DG1280,""),DF1280+DG1280)</f>
        <v/>
      </c>
      <c r="DI1280" s="274" t="str">
        <f>IF(DH1280="","",IF(IntermediateCalcs!$AO$9="Yes",IntermediateCalcs!DH1280*$CX1280,IntermediateCalcs!DH1280))</f>
        <v/>
      </c>
      <c r="DJ1280" s="250" t="str">
        <f>IF(DataGoesHere!$B1280="","",($CZ1280-DI1280))</f>
        <v/>
      </c>
      <c r="DK1280" s="250" t="str">
        <f>IF(DataGoesHere!$B1280="","",ABS($CZ1280-DI1280))</f>
        <v/>
      </c>
      <c r="DL1280" s="250" t="str">
        <f>IF(DataGoesHere!$B1280="","",DK1280^2)</f>
        <v/>
      </c>
      <c r="DM1280" s="249" t="str">
        <f>IF(DataGoesHere!$B1280="","",DK1280/$CZ1280)</f>
        <v/>
      </c>
      <c r="DN1280" s="250" t="str">
        <f>IF(DataGoesHere!$B1280="","",SUM(DJ$2:DJ1280)/AVERAGE(DK:DK))</f>
        <v/>
      </c>
      <c r="DP1280" s="19" t="str">
        <f>IF(DataGoesHere!B1280="",IF($DD1280="Forecast",(Output!E$48*IntermediateCalcs!CY1280)+Output!G$48,""),(Output!E$48*IntermediateCalcs!CY1280)+Output!G$48)</f>
        <v/>
      </c>
      <c r="DQ1280" s="274" t="str">
        <f>IF(DP1280="","",IF(IntermediateCalcs!$AO$9="Yes",IntermediateCalcs!DP1280*$CX1280,IntermediateCalcs!DP1280))</f>
        <v/>
      </c>
      <c r="DR1280" s="250" t="str">
        <f>IF(DataGoesHere!$B1280="","",($CZ1280-DQ1280))</f>
        <v/>
      </c>
      <c r="DS1280" s="250" t="str">
        <f>IF(DataGoesHere!$B1280="","",ABS($CZ1280-DQ1280))</f>
        <v/>
      </c>
      <c r="DT1280" s="250" t="str">
        <f>IF(DataGoesHere!$B1280="","",DS1280^2)</f>
        <v/>
      </c>
      <c r="DU1280" s="249" t="str">
        <f>IF(DataGoesHere!$B1280="","",DS1280/$CZ1280)</f>
        <v/>
      </c>
      <c r="DV1280" s="250" t="str">
        <f>IF(DataGoesHere!$B1280="","",SUM(DR$2:DR1280)/AVERAGE(DS:DS))</f>
        <v/>
      </c>
      <c r="DX1280" s="19" t="str">
        <f>IF(DataGoesHere!$B1279="","",(DB1274*(Output!$O$49/Output!$P$49))+(IntermediateCalcs!DB1275*(Output!$M$49/Output!$P$49))+(IntermediateCalcs!DB1276*(Output!$K$49/Output!$P$49))+(DB1277*(Output!$I$49/Output!$P$49))+(IntermediateCalcs!DB1278*(Output!$G$49/Output!$P$49))+(IntermediateCalcs!DB1279*(Output!$E$49/Output!$P$49)))</f>
        <v/>
      </c>
      <c r="DY1280" s="274" t="str">
        <f>IF(DX1280="","",IF(IntermediateCalcs!$AO$9="Yes",IntermediateCalcs!DX1280*$CX1280,IntermediateCalcs!DX1280))</f>
        <v/>
      </c>
      <c r="DZ1280" s="250" t="str">
        <f>IF(DataGoesHere!$B1280="","",($CZ1280-DY1280))</f>
        <v/>
      </c>
      <c r="EA1280" s="250" t="str">
        <f>IF(DataGoesHere!$B1280="","",ABS($CZ1280-DY1280))</f>
        <v/>
      </c>
      <c r="EB1280" s="250" t="str">
        <f>IF(DataGoesHere!$B1280="","",EA1280^2)</f>
        <v/>
      </c>
      <c r="EC1280" s="249" t="str">
        <f>IF(DataGoesHere!$B1280="","",EA1280/$CZ1280)</f>
        <v/>
      </c>
      <c r="ED1280" s="250" t="str">
        <f>IF(DataGoesHere!$B1280="","",SUM(DZ$2:DZ1280)/AVERAGE(EA:EA))</f>
        <v/>
      </c>
    </row>
    <row r="1281" spans="20:134" x14ac:dyDescent="0.2">
      <c r="T1281" s="240"/>
      <c r="U1281" s="86"/>
      <c r="V1281" s="86"/>
      <c r="W1281" s="86"/>
      <c r="X1281" s="86"/>
      <c r="Y1281" s="86"/>
      <c r="Z1281" s="86"/>
      <c r="AA1281" s="245" t="str">
        <f>IF(DataGoesHere!$B1281="","",(DataGoesHere!$B1281/SUM(DataGoesHere!$B1274:'DataGoesHere'!$B1285)))</f>
        <v/>
      </c>
      <c r="AB1281" s="86"/>
      <c r="AC1281" s="86"/>
      <c r="AD1281" s="86"/>
      <c r="AE1281" s="241"/>
      <c r="CV1281" s="310" t="str">
        <f>IF(DataGoesHere!B1281="","",DataGoesHere!A1281)</f>
        <v/>
      </c>
      <c r="CW1281" s="271">
        <f t="shared" ca="1" si="46"/>
        <v>8</v>
      </c>
      <c r="CX1281" s="272">
        <f t="shared" ca="1" si="47"/>
        <v>1.0207492390681214</v>
      </c>
      <c r="CY1281" s="266">
        <f>DataGoesHere!A1281</f>
        <v>1280</v>
      </c>
      <c r="CZ1281" s="19" t="str">
        <f>IF(DataGoesHere!B1281="","",DataGoesHere!B1281)</f>
        <v/>
      </c>
      <c r="DA1281" s="19" t="str">
        <f>IF(DataGoesHere!B1281="","",IF(AH$5="No",DataGoesHere!B1281,DataGoesHere!B1281-(AH$2*(DataGoesHere!A1281-1))))</f>
        <v/>
      </c>
      <c r="DB1281" s="19" t="str">
        <f>IF(DataGoesHere!B1281="","",IF(AO$9="No",DataGoesHere!B1281,DataGoesHere!B1281/CX1281))</f>
        <v/>
      </c>
      <c r="DC1281" s="19" t="str">
        <f>IF(DataGoesHere!B1281="","",IF(AO$9="No",DA1281,DA1281/CX1281))</f>
        <v/>
      </c>
      <c r="DD1281" s="293" t="str">
        <f>IF(CZ1281="",IF(COUNTIF(DD$2:DD1280,"Forecast")&lt;Output!E$43,"Forecast",""),"Actual")</f>
        <v/>
      </c>
      <c r="DF1281" s="19" t="str">
        <f>IF(DataGoesHere!B1280="",IF(DD1281="Forecast",(Output!$E$47*IntermediateCalcs!DH1280)+((1-Output!$E$47)*IntermediateCalcs!DF1280),""),(Output!$E$47*IntermediateCalcs!DB1280)+((1-Output!$E$47)*IntermediateCalcs!DF1280))</f>
        <v/>
      </c>
      <c r="DG1281" s="19" t="str">
        <f>IF(DataGoesHere!B1280="",IF(DD1281="Forecast",(Output!$G$47*(IntermediateCalcs!DF1281-IntermediateCalcs!DF1280))+((1-Output!$G$47)*IntermediateCalcs!DG1280),""),(Output!$G$47*(IntermediateCalcs!DF1281-IntermediateCalcs!DF1280))+((1-Output!$G$47)*IntermediateCalcs!DG1280))</f>
        <v/>
      </c>
      <c r="DH1281" s="19" t="str">
        <f>IF(DataGoesHere!B1280="",IF(DD1281="Forecast",DF1281+DG1281,""),DF1281+DG1281)</f>
        <v/>
      </c>
      <c r="DI1281" s="274" t="str">
        <f>IF(DH1281="","",IF(IntermediateCalcs!$AO$9="Yes",IntermediateCalcs!DH1281*$CX1281,IntermediateCalcs!DH1281))</f>
        <v/>
      </c>
      <c r="DJ1281" s="250" t="str">
        <f>IF(DataGoesHere!$B1281="","",($CZ1281-DI1281))</f>
        <v/>
      </c>
      <c r="DK1281" s="250" t="str">
        <f>IF(DataGoesHere!$B1281="","",ABS($CZ1281-DI1281))</f>
        <v/>
      </c>
      <c r="DL1281" s="250" t="str">
        <f>IF(DataGoesHere!$B1281="","",DK1281^2)</f>
        <v/>
      </c>
      <c r="DM1281" s="249" t="str">
        <f>IF(DataGoesHere!$B1281="","",DK1281/$CZ1281)</f>
        <v/>
      </c>
      <c r="DN1281" s="250" t="str">
        <f>IF(DataGoesHere!$B1281="","",SUM(DJ$2:DJ1281)/AVERAGE(DK:DK))</f>
        <v/>
      </c>
      <c r="DP1281" s="19" t="str">
        <f>IF(DataGoesHere!B1281="",IF($DD1281="Forecast",(Output!E$48*IntermediateCalcs!CY1281)+Output!G$48,""),(Output!E$48*IntermediateCalcs!CY1281)+Output!G$48)</f>
        <v/>
      </c>
      <c r="DQ1281" s="274" t="str">
        <f>IF(DP1281="","",IF(IntermediateCalcs!$AO$9="Yes",IntermediateCalcs!DP1281*$CX1281,IntermediateCalcs!DP1281))</f>
        <v/>
      </c>
      <c r="DR1281" s="250" t="str">
        <f>IF(DataGoesHere!$B1281="","",($CZ1281-DQ1281))</f>
        <v/>
      </c>
      <c r="DS1281" s="250" t="str">
        <f>IF(DataGoesHere!$B1281="","",ABS($CZ1281-DQ1281))</f>
        <v/>
      </c>
      <c r="DT1281" s="250" t="str">
        <f>IF(DataGoesHere!$B1281="","",DS1281^2)</f>
        <v/>
      </c>
      <c r="DU1281" s="249" t="str">
        <f>IF(DataGoesHere!$B1281="","",DS1281/$CZ1281)</f>
        <v/>
      </c>
      <c r="DV1281" s="250" t="str">
        <f>IF(DataGoesHere!$B1281="","",SUM(DR$2:DR1281)/AVERAGE(DS:DS))</f>
        <v/>
      </c>
      <c r="DX1281" s="19" t="str">
        <f>IF(DataGoesHere!$B1280="","",(DB1275*(Output!$O$49/Output!$P$49))+(IntermediateCalcs!DB1276*(Output!$M$49/Output!$P$49))+(IntermediateCalcs!DB1277*(Output!$K$49/Output!$P$49))+(DB1278*(Output!$I$49/Output!$P$49))+(IntermediateCalcs!DB1279*(Output!$G$49/Output!$P$49))+(IntermediateCalcs!DB1280*(Output!$E$49/Output!$P$49)))</f>
        <v/>
      </c>
      <c r="DY1281" s="274" t="str">
        <f>IF(DX1281="","",IF(IntermediateCalcs!$AO$9="Yes",IntermediateCalcs!DX1281*$CX1281,IntermediateCalcs!DX1281))</f>
        <v/>
      </c>
      <c r="DZ1281" s="250" t="str">
        <f>IF(DataGoesHere!$B1281="","",($CZ1281-DY1281))</f>
        <v/>
      </c>
      <c r="EA1281" s="250" t="str">
        <f>IF(DataGoesHere!$B1281="","",ABS($CZ1281-DY1281))</f>
        <v/>
      </c>
      <c r="EB1281" s="250" t="str">
        <f>IF(DataGoesHere!$B1281="","",EA1281^2)</f>
        <v/>
      </c>
      <c r="EC1281" s="249" t="str">
        <f>IF(DataGoesHere!$B1281="","",EA1281/$CZ1281)</f>
        <v/>
      </c>
      <c r="ED1281" s="250" t="str">
        <f>IF(DataGoesHere!$B1281="","",SUM(DZ$2:DZ1281)/AVERAGE(EA:EA))</f>
        <v/>
      </c>
    </row>
    <row r="1282" spans="20:134" x14ac:dyDescent="0.2">
      <c r="T1282" s="240"/>
      <c r="U1282" s="86"/>
      <c r="V1282" s="86"/>
      <c r="W1282" s="86"/>
      <c r="X1282" s="86"/>
      <c r="Y1282" s="86"/>
      <c r="Z1282" s="86"/>
      <c r="AA1282" s="86"/>
      <c r="AB1282" s="245" t="str">
        <f>IF(DataGoesHere!$B1282="","",(DataGoesHere!$B1282/SUM(DataGoesHere!$B1274:'DataGoesHere'!$B1285)))</f>
        <v/>
      </c>
      <c r="AC1282" s="86"/>
      <c r="AD1282" s="86"/>
      <c r="AE1282" s="241"/>
      <c r="CV1282" s="310" t="str">
        <f>IF(DataGoesHere!B1282="","",DataGoesHere!A1282)</f>
        <v/>
      </c>
      <c r="CW1282" s="271">
        <f t="shared" ref="CW1282:CW1345" ca="1" si="48">IF(MOD(CY1282,$AP$9)=0,$AP$9,MOD(CY1282,$AP$9))</f>
        <v>9</v>
      </c>
      <c r="CX1282" s="272">
        <f t="shared" ref="CX1282:CX1345" ca="1" si="49">VLOOKUP(CW1282,$AT$1:$CT$53,MATCH($AP$9,$AT$1:$CT$1,0),FALSE)</f>
        <v>1.0625330005567626</v>
      </c>
      <c r="CY1282" s="266">
        <f>DataGoesHere!A1282</f>
        <v>1281</v>
      </c>
      <c r="CZ1282" s="19" t="str">
        <f>IF(DataGoesHere!B1282="","",DataGoesHere!B1282)</f>
        <v/>
      </c>
      <c r="DA1282" s="19" t="str">
        <f>IF(DataGoesHere!B1282="","",IF(AH$5="No",DataGoesHere!B1282,DataGoesHere!B1282-(AH$2*(DataGoesHere!A1282-1))))</f>
        <v/>
      </c>
      <c r="DB1282" s="19" t="str">
        <f>IF(DataGoesHere!B1282="","",IF(AO$9="No",DataGoesHere!B1282,DataGoesHere!B1282/CX1282))</f>
        <v/>
      </c>
      <c r="DC1282" s="19" t="str">
        <f>IF(DataGoesHere!B1282="","",IF(AO$9="No",DA1282,DA1282/CX1282))</f>
        <v/>
      </c>
      <c r="DD1282" s="293" t="str">
        <f>IF(CZ1282="",IF(COUNTIF(DD$2:DD1281,"Forecast")&lt;Output!E$43,"Forecast",""),"Actual")</f>
        <v/>
      </c>
      <c r="DF1282" s="19" t="str">
        <f>IF(DataGoesHere!B1281="",IF(DD1282="Forecast",(Output!$E$47*IntermediateCalcs!DH1281)+((1-Output!$E$47)*IntermediateCalcs!DF1281),""),(Output!$E$47*IntermediateCalcs!DB1281)+((1-Output!$E$47)*IntermediateCalcs!DF1281))</f>
        <v/>
      </c>
      <c r="DG1282" s="19" t="str">
        <f>IF(DataGoesHere!B1281="",IF(DD1282="Forecast",(Output!$G$47*(IntermediateCalcs!DF1282-IntermediateCalcs!DF1281))+((1-Output!$G$47)*IntermediateCalcs!DG1281),""),(Output!$G$47*(IntermediateCalcs!DF1282-IntermediateCalcs!DF1281))+((1-Output!$G$47)*IntermediateCalcs!DG1281))</f>
        <v/>
      </c>
      <c r="DH1282" s="19" t="str">
        <f>IF(DataGoesHere!B1281="",IF(DD1282="Forecast",DF1282+DG1282,""),DF1282+DG1282)</f>
        <v/>
      </c>
      <c r="DI1282" s="274" t="str">
        <f>IF(DH1282="","",IF(IntermediateCalcs!$AO$9="Yes",IntermediateCalcs!DH1282*$CX1282,IntermediateCalcs!DH1282))</f>
        <v/>
      </c>
      <c r="DJ1282" s="250" t="str">
        <f>IF(DataGoesHere!$B1282="","",($CZ1282-DI1282))</f>
        <v/>
      </c>
      <c r="DK1282" s="250" t="str">
        <f>IF(DataGoesHere!$B1282="","",ABS($CZ1282-DI1282))</f>
        <v/>
      </c>
      <c r="DL1282" s="250" t="str">
        <f>IF(DataGoesHere!$B1282="","",DK1282^2)</f>
        <v/>
      </c>
      <c r="DM1282" s="249" t="str">
        <f>IF(DataGoesHere!$B1282="","",DK1282/$CZ1282)</f>
        <v/>
      </c>
      <c r="DN1282" s="250" t="str">
        <f>IF(DataGoesHere!$B1282="","",SUM(DJ$2:DJ1282)/AVERAGE(DK:DK))</f>
        <v/>
      </c>
      <c r="DP1282" s="19" t="str">
        <f>IF(DataGoesHere!B1282="",IF($DD1282="Forecast",(Output!E$48*IntermediateCalcs!CY1282)+Output!G$48,""),(Output!E$48*IntermediateCalcs!CY1282)+Output!G$48)</f>
        <v/>
      </c>
      <c r="DQ1282" s="274" t="str">
        <f>IF(DP1282="","",IF(IntermediateCalcs!$AO$9="Yes",IntermediateCalcs!DP1282*$CX1282,IntermediateCalcs!DP1282))</f>
        <v/>
      </c>
      <c r="DR1282" s="250" t="str">
        <f>IF(DataGoesHere!$B1282="","",($CZ1282-DQ1282))</f>
        <v/>
      </c>
      <c r="DS1282" s="250" t="str">
        <f>IF(DataGoesHere!$B1282="","",ABS($CZ1282-DQ1282))</f>
        <v/>
      </c>
      <c r="DT1282" s="250" t="str">
        <f>IF(DataGoesHere!$B1282="","",DS1282^2)</f>
        <v/>
      </c>
      <c r="DU1282" s="249" t="str">
        <f>IF(DataGoesHere!$B1282="","",DS1282/$CZ1282)</f>
        <v/>
      </c>
      <c r="DV1282" s="250" t="str">
        <f>IF(DataGoesHere!$B1282="","",SUM(DR$2:DR1282)/AVERAGE(DS:DS))</f>
        <v/>
      </c>
      <c r="DX1282" s="19" t="str">
        <f>IF(DataGoesHere!$B1281="","",(DB1276*(Output!$O$49/Output!$P$49))+(IntermediateCalcs!DB1277*(Output!$M$49/Output!$P$49))+(IntermediateCalcs!DB1278*(Output!$K$49/Output!$P$49))+(DB1279*(Output!$I$49/Output!$P$49))+(IntermediateCalcs!DB1280*(Output!$G$49/Output!$P$49))+(IntermediateCalcs!DB1281*(Output!$E$49/Output!$P$49)))</f>
        <v/>
      </c>
      <c r="DY1282" s="274" t="str">
        <f>IF(DX1282="","",IF(IntermediateCalcs!$AO$9="Yes",IntermediateCalcs!DX1282*$CX1282,IntermediateCalcs!DX1282))</f>
        <v/>
      </c>
      <c r="DZ1282" s="250" t="str">
        <f>IF(DataGoesHere!$B1282="","",($CZ1282-DY1282))</f>
        <v/>
      </c>
      <c r="EA1282" s="250" t="str">
        <f>IF(DataGoesHere!$B1282="","",ABS($CZ1282-DY1282))</f>
        <v/>
      </c>
      <c r="EB1282" s="250" t="str">
        <f>IF(DataGoesHere!$B1282="","",EA1282^2)</f>
        <v/>
      </c>
      <c r="EC1282" s="249" t="str">
        <f>IF(DataGoesHere!$B1282="","",EA1282/$CZ1282)</f>
        <v/>
      </c>
      <c r="ED1282" s="250" t="str">
        <f>IF(DataGoesHere!$B1282="","",SUM(DZ$2:DZ1282)/AVERAGE(EA:EA))</f>
        <v/>
      </c>
    </row>
    <row r="1283" spans="20:134" x14ac:dyDescent="0.2">
      <c r="T1283" s="240"/>
      <c r="U1283" s="86"/>
      <c r="V1283" s="86"/>
      <c r="W1283" s="86"/>
      <c r="X1283" s="86"/>
      <c r="Y1283" s="86"/>
      <c r="Z1283" s="86"/>
      <c r="AA1283" s="86"/>
      <c r="AB1283" s="86"/>
      <c r="AC1283" s="245" t="str">
        <f>IF(DataGoesHere!$B1283="","",(DataGoesHere!$B1283/SUM(DataGoesHere!$B1274:'DataGoesHere'!$B1285)))</f>
        <v/>
      </c>
      <c r="AD1283" s="86"/>
      <c r="AE1283" s="241"/>
      <c r="CV1283" s="310" t="str">
        <f>IF(DataGoesHere!B1283="","",DataGoesHere!A1283)</f>
        <v/>
      </c>
      <c r="CW1283" s="271">
        <f t="shared" ca="1" si="48"/>
        <v>10</v>
      </c>
      <c r="CX1283" s="272">
        <f t="shared" ca="1" si="49"/>
        <v>0.92557634012077306</v>
      </c>
      <c r="CY1283" s="266">
        <f>DataGoesHere!A1283</f>
        <v>1282</v>
      </c>
      <c r="CZ1283" s="19" t="str">
        <f>IF(DataGoesHere!B1283="","",DataGoesHere!B1283)</f>
        <v/>
      </c>
      <c r="DA1283" s="19" t="str">
        <f>IF(DataGoesHere!B1283="","",IF(AH$5="No",DataGoesHere!B1283,DataGoesHere!B1283-(AH$2*(DataGoesHere!A1283-1))))</f>
        <v/>
      </c>
      <c r="DB1283" s="19" t="str">
        <f>IF(DataGoesHere!B1283="","",IF(AO$9="No",DataGoesHere!B1283,DataGoesHere!B1283/CX1283))</f>
        <v/>
      </c>
      <c r="DC1283" s="19" t="str">
        <f>IF(DataGoesHere!B1283="","",IF(AO$9="No",DA1283,DA1283/CX1283))</f>
        <v/>
      </c>
      <c r="DD1283" s="293" t="str">
        <f>IF(CZ1283="",IF(COUNTIF(DD$2:DD1282,"Forecast")&lt;Output!E$43,"Forecast",""),"Actual")</f>
        <v/>
      </c>
      <c r="DF1283" s="19" t="str">
        <f>IF(DataGoesHere!B1282="",IF(DD1283="Forecast",(Output!$E$47*IntermediateCalcs!DH1282)+((1-Output!$E$47)*IntermediateCalcs!DF1282),""),(Output!$E$47*IntermediateCalcs!DB1282)+((1-Output!$E$47)*IntermediateCalcs!DF1282))</f>
        <v/>
      </c>
      <c r="DG1283" s="19" t="str">
        <f>IF(DataGoesHere!B1282="",IF(DD1283="Forecast",(Output!$G$47*(IntermediateCalcs!DF1283-IntermediateCalcs!DF1282))+((1-Output!$G$47)*IntermediateCalcs!DG1282),""),(Output!$G$47*(IntermediateCalcs!DF1283-IntermediateCalcs!DF1282))+((1-Output!$G$47)*IntermediateCalcs!DG1282))</f>
        <v/>
      </c>
      <c r="DH1283" s="19" t="str">
        <f>IF(DataGoesHere!B1282="",IF(DD1283="Forecast",DF1283+DG1283,""),DF1283+DG1283)</f>
        <v/>
      </c>
      <c r="DI1283" s="274" t="str">
        <f>IF(DH1283="","",IF(IntermediateCalcs!$AO$9="Yes",IntermediateCalcs!DH1283*$CX1283,IntermediateCalcs!DH1283))</f>
        <v/>
      </c>
      <c r="DJ1283" s="250" t="str">
        <f>IF(DataGoesHere!$B1283="","",($CZ1283-DI1283))</f>
        <v/>
      </c>
      <c r="DK1283" s="250" t="str">
        <f>IF(DataGoesHere!$B1283="","",ABS($CZ1283-DI1283))</f>
        <v/>
      </c>
      <c r="DL1283" s="250" t="str">
        <f>IF(DataGoesHere!$B1283="","",DK1283^2)</f>
        <v/>
      </c>
      <c r="DM1283" s="249" t="str">
        <f>IF(DataGoesHere!$B1283="","",DK1283/$CZ1283)</f>
        <v/>
      </c>
      <c r="DN1283" s="250" t="str">
        <f>IF(DataGoesHere!$B1283="","",SUM(DJ$2:DJ1283)/AVERAGE(DK:DK))</f>
        <v/>
      </c>
      <c r="DP1283" s="19" t="str">
        <f>IF(DataGoesHere!B1283="",IF($DD1283="Forecast",(Output!E$48*IntermediateCalcs!CY1283)+Output!G$48,""),(Output!E$48*IntermediateCalcs!CY1283)+Output!G$48)</f>
        <v/>
      </c>
      <c r="DQ1283" s="274" t="str">
        <f>IF(DP1283="","",IF(IntermediateCalcs!$AO$9="Yes",IntermediateCalcs!DP1283*$CX1283,IntermediateCalcs!DP1283))</f>
        <v/>
      </c>
      <c r="DR1283" s="250" t="str">
        <f>IF(DataGoesHere!$B1283="","",($CZ1283-DQ1283))</f>
        <v/>
      </c>
      <c r="DS1283" s="250" t="str">
        <f>IF(DataGoesHere!$B1283="","",ABS($CZ1283-DQ1283))</f>
        <v/>
      </c>
      <c r="DT1283" s="250" t="str">
        <f>IF(DataGoesHere!$B1283="","",DS1283^2)</f>
        <v/>
      </c>
      <c r="DU1283" s="249" t="str">
        <f>IF(DataGoesHere!$B1283="","",DS1283/$CZ1283)</f>
        <v/>
      </c>
      <c r="DV1283" s="250" t="str">
        <f>IF(DataGoesHere!$B1283="","",SUM(DR$2:DR1283)/AVERAGE(DS:DS))</f>
        <v/>
      </c>
      <c r="DX1283" s="19" t="str">
        <f>IF(DataGoesHere!$B1282="","",(DB1277*(Output!$O$49/Output!$P$49))+(IntermediateCalcs!DB1278*(Output!$M$49/Output!$P$49))+(IntermediateCalcs!DB1279*(Output!$K$49/Output!$P$49))+(DB1280*(Output!$I$49/Output!$P$49))+(IntermediateCalcs!DB1281*(Output!$G$49/Output!$P$49))+(IntermediateCalcs!DB1282*(Output!$E$49/Output!$P$49)))</f>
        <v/>
      </c>
      <c r="DY1283" s="274" t="str">
        <f>IF(DX1283="","",IF(IntermediateCalcs!$AO$9="Yes",IntermediateCalcs!DX1283*$CX1283,IntermediateCalcs!DX1283))</f>
        <v/>
      </c>
      <c r="DZ1283" s="250" t="str">
        <f>IF(DataGoesHere!$B1283="","",($CZ1283-DY1283))</f>
        <v/>
      </c>
      <c r="EA1283" s="250" t="str">
        <f>IF(DataGoesHere!$B1283="","",ABS($CZ1283-DY1283))</f>
        <v/>
      </c>
      <c r="EB1283" s="250" t="str">
        <f>IF(DataGoesHere!$B1283="","",EA1283^2)</f>
        <v/>
      </c>
      <c r="EC1283" s="249" t="str">
        <f>IF(DataGoesHere!$B1283="","",EA1283/$CZ1283)</f>
        <v/>
      </c>
      <c r="ED1283" s="250" t="str">
        <f>IF(DataGoesHere!$B1283="","",SUM(DZ$2:DZ1283)/AVERAGE(EA:EA))</f>
        <v/>
      </c>
    </row>
    <row r="1284" spans="20:134" x14ac:dyDescent="0.2">
      <c r="T1284" s="240"/>
      <c r="U1284" s="86"/>
      <c r="V1284" s="86"/>
      <c r="W1284" s="86"/>
      <c r="X1284" s="86"/>
      <c r="Y1284" s="86"/>
      <c r="Z1284" s="86"/>
      <c r="AA1284" s="86"/>
      <c r="AB1284" s="86"/>
      <c r="AC1284" s="86"/>
      <c r="AD1284" s="245" t="str">
        <f>IF(DataGoesHere!$B1284="","",(DataGoesHere!$B1284/SUM(DataGoesHere!$B1274:'DataGoesHere'!$B1285)))</f>
        <v/>
      </c>
      <c r="AE1284" s="241"/>
      <c r="CV1284" s="310" t="str">
        <f>IF(DataGoesHere!B1284="","",DataGoesHere!A1284)</f>
        <v/>
      </c>
      <c r="CW1284" s="271">
        <f t="shared" ca="1" si="48"/>
        <v>11</v>
      </c>
      <c r="CX1284" s="272">
        <f t="shared" ca="1" si="49"/>
        <v>0.97463169608807265</v>
      </c>
      <c r="CY1284" s="266">
        <f>DataGoesHere!A1284</f>
        <v>1283</v>
      </c>
      <c r="CZ1284" s="19" t="str">
        <f>IF(DataGoesHere!B1284="","",DataGoesHere!B1284)</f>
        <v/>
      </c>
      <c r="DA1284" s="19" t="str">
        <f>IF(DataGoesHere!B1284="","",IF(AH$5="No",DataGoesHere!B1284,DataGoesHere!B1284-(AH$2*(DataGoesHere!A1284-1))))</f>
        <v/>
      </c>
      <c r="DB1284" s="19" t="str">
        <f>IF(DataGoesHere!B1284="","",IF(AO$9="No",DataGoesHere!B1284,DataGoesHere!B1284/CX1284))</f>
        <v/>
      </c>
      <c r="DC1284" s="19" t="str">
        <f>IF(DataGoesHere!B1284="","",IF(AO$9="No",DA1284,DA1284/CX1284))</f>
        <v/>
      </c>
      <c r="DD1284" s="293" t="str">
        <f>IF(CZ1284="",IF(COUNTIF(DD$2:DD1283,"Forecast")&lt;Output!E$43,"Forecast",""),"Actual")</f>
        <v/>
      </c>
      <c r="DF1284" s="19" t="str">
        <f>IF(DataGoesHere!B1283="",IF(DD1284="Forecast",(Output!$E$47*IntermediateCalcs!DH1283)+((1-Output!$E$47)*IntermediateCalcs!DF1283),""),(Output!$E$47*IntermediateCalcs!DB1283)+((1-Output!$E$47)*IntermediateCalcs!DF1283))</f>
        <v/>
      </c>
      <c r="DG1284" s="19" t="str">
        <f>IF(DataGoesHere!B1283="",IF(DD1284="Forecast",(Output!$G$47*(IntermediateCalcs!DF1284-IntermediateCalcs!DF1283))+((1-Output!$G$47)*IntermediateCalcs!DG1283),""),(Output!$G$47*(IntermediateCalcs!DF1284-IntermediateCalcs!DF1283))+((1-Output!$G$47)*IntermediateCalcs!DG1283))</f>
        <v/>
      </c>
      <c r="DH1284" s="19" t="str">
        <f>IF(DataGoesHere!B1283="",IF(DD1284="Forecast",DF1284+DG1284,""),DF1284+DG1284)</f>
        <v/>
      </c>
      <c r="DI1284" s="274" t="str">
        <f>IF(DH1284="","",IF(IntermediateCalcs!$AO$9="Yes",IntermediateCalcs!DH1284*$CX1284,IntermediateCalcs!DH1284))</f>
        <v/>
      </c>
      <c r="DJ1284" s="250" t="str">
        <f>IF(DataGoesHere!$B1284="","",($CZ1284-DI1284))</f>
        <v/>
      </c>
      <c r="DK1284" s="250" t="str">
        <f>IF(DataGoesHere!$B1284="","",ABS($CZ1284-DI1284))</f>
        <v/>
      </c>
      <c r="DL1284" s="250" t="str">
        <f>IF(DataGoesHere!$B1284="","",DK1284^2)</f>
        <v/>
      </c>
      <c r="DM1284" s="249" t="str">
        <f>IF(DataGoesHere!$B1284="","",DK1284/$CZ1284)</f>
        <v/>
      </c>
      <c r="DN1284" s="250" t="str">
        <f>IF(DataGoesHere!$B1284="","",SUM(DJ$2:DJ1284)/AVERAGE(DK:DK))</f>
        <v/>
      </c>
      <c r="DP1284" s="19" t="str">
        <f>IF(DataGoesHere!B1284="",IF($DD1284="Forecast",(Output!E$48*IntermediateCalcs!CY1284)+Output!G$48,""),(Output!E$48*IntermediateCalcs!CY1284)+Output!G$48)</f>
        <v/>
      </c>
      <c r="DQ1284" s="274" t="str">
        <f>IF(DP1284="","",IF(IntermediateCalcs!$AO$9="Yes",IntermediateCalcs!DP1284*$CX1284,IntermediateCalcs!DP1284))</f>
        <v/>
      </c>
      <c r="DR1284" s="250" t="str">
        <f>IF(DataGoesHere!$B1284="","",($CZ1284-DQ1284))</f>
        <v/>
      </c>
      <c r="DS1284" s="250" t="str">
        <f>IF(DataGoesHere!$B1284="","",ABS($CZ1284-DQ1284))</f>
        <v/>
      </c>
      <c r="DT1284" s="250" t="str">
        <f>IF(DataGoesHere!$B1284="","",DS1284^2)</f>
        <v/>
      </c>
      <c r="DU1284" s="249" t="str">
        <f>IF(DataGoesHere!$B1284="","",DS1284/$CZ1284)</f>
        <v/>
      </c>
      <c r="DV1284" s="250" t="str">
        <f>IF(DataGoesHere!$B1284="","",SUM(DR$2:DR1284)/AVERAGE(DS:DS))</f>
        <v/>
      </c>
      <c r="DX1284" s="19" t="str">
        <f>IF(DataGoesHere!$B1283="","",(DB1278*(Output!$O$49/Output!$P$49))+(IntermediateCalcs!DB1279*(Output!$M$49/Output!$P$49))+(IntermediateCalcs!DB1280*(Output!$K$49/Output!$P$49))+(DB1281*(Output!$I$49/Output!$P$49))+(IntermediateCalcs!DB1282*(Output!$G$49/Output!$P$49))+(IntermediateCalcs!DB1283*(Output!$E$49/Output!$P$49)))</f>
        <v/>
      </c>
      <c r="DY1284" s="274" t="str">
        <f>IF(DX1284="","",IF(IntermediateCalcs!$AO$9="Yes",IntermediateCalcs!DX1284*$CX1284,IntermediateCalcs!DX1284))</f>
        <v/>
      </c>
      <c r="DZ1284" s="250" t="str">
        <f>IF(DataGoesHere!$B1284="","",($CZ1284-DY1284))</f>
        <v/>
      </c>
      <c r="EA1284" s="250" t="str">
        <f>IF(DataGoesHere!$B1284="","",ABS($CZ1284-DY1284))</f>
        <v/>
      </c>
      <c r="EB1284" s="250" t="str">
        <f>IF(DataGoesHere!$B1284="","",EA1284^2)</f>
        <v/>
      </c>
      <c r="EC1284" s="249" t="str">
        <f>IF(DataGoesHere!$B1284="","",EA1284/$CZ1284)</f>
        <v/>
      </c>
      <c r="ED1284" s="250" t="str">
        <f>IF(DataGoesHere!$B1284="","",SUM(DZ$2:DZ1284)/AVERAGE(EA:EA))</f>
        <v/>
      </c>
    </row>
    <row r="1285" spans="20:134" x14ac:dyDescent="0.2">
      <c r="T1285" s="242"/>
      <c r="U1285" s="243"/>
      <c r="V1285" s="243"/>
      <c r="W1285" s="243"/>
      <c r="X1285" s="243"/>
      <c r="Y1285" s="243"/>
      <c r="Z1285" s="243"/>
      <c r="AA1285" s="243"/>
      <c r="AB1285" s="243"/>
      <c r="AC1285" s="243"/>
      <c r="AD1285" s="243"/>
      <c r="AE1285" s="246" t="str">
        <f>IF(DataGoesHere!$B1285="","",(DataGoesHere!$B1285/SUM(DataGoesHere!$B1274:'DataGoesHere'!$B1285)))</f>
        <v/>
      </c>
      <c r="CV1285" s="310" t="str">
        <f>IF(DataGoesHere!B1285="","",DataGoesHere!A1285)</f>
        <v/>
      </c>
      <c r="CW1285" s="271">
        <f t="shared" ca="1" si="48"/>
        <v>12</v>
      </c>
      <c r="CX1285" s="272">
        <f t="shared" ca="1" si="49"/>
        <v>1.0054005237672714</v>
      </c>
      <c r="CY1285" s="266">
        <f>DataGoesHere!A1285</f>
        <v>1284</v>
      </c>
      <c r="CZ1285" s="19" t="str">
        <f>IF(DataGoesHere!B1285="","",DataGoesHere!B1285)</f>
        <v/>
      </c>
      <c r="DA1285" s="19" t="str">
        <f>IF(DataGoesHere!B1285="","",IF(AH$5="No",DataGoesHere!B1285,DataGoesHere!B1285-(AH$2*(DataGoesHere!A1285-1))))</f>
        <v/>
      </c>
      <c r="DB1285" s="19" t="str">
        <f>IF(DataGoesHere!B1285="","",IF(AO$9="No",DataGoesHere!B1285,DataGoesHere!B1285/CX1285))</f>
        <v/>
      </c>
      <c r="DC1285" s="19" t="str">
        <f>IF(DataGoesHere!B1285="","",IF(AO$9="No",DA1285,DA1285/CX1285))</f>
        <v/>
      </c>
      <c r="DD1285" s="293" t="str">
        <f>IF(CZ1285="",IF(COUNTIF(DD$2:DD1284,"Forecast")&lt;Output!E$43,"Forecast",""),"Actual")</f>
        <v/>
      </c>
      <c r="DF1285" s="19" t="str">
        <f>IF(DataGoesHere!B1284="",IF(DD1285="Forecast",(Output!$E$47*IntermediateCalcs!DH1284)+((1-Output!$E$47)*IntermediateCalcs!DF1284),""),(Output!$E$47*IntermediateCalcs!DB1284)+((1-Output!$E$47)*IntermediateCalcs!DF1284))</f>
        <v/>
      </c>
      <c r="DG1285" s="19" t="str">
        <f>IF(DataGoesHere!B1284="",IF(DD1285="Forecast",(Output!$G$47*(IntermediateCalcs!DF1285-IntermediateCalcs!DF1284))+((1-Output!$G$47)*IntermediateCalcs!DG1284),""),(Output!$G$47*(IntermediateCalcs!DF1285-IntermediateCalcs!DF1284))+((1-Output!$G$47)*IntermediateCalcs!DG1284))</f>
        <v/>
      </c>
      <c r="DH1285" s="19" t="str">
        <f>IF(DataGoesHere!B1284="",IF(DD1285="Forecast",DF1285+DG1285,""),DF1285+DG1285)</f>
        <v/>
      </c>
      <c r="DI1285" s="274" t="str">
        <f>IF(DH1285="","",IF(IntermediateCalcs!$AO$9="Yes",IntermediateCalcs!DH1285*$CX1285,IntermediateCalcs!DH1285))</f>
        <v/>
      </c>
      <c r="DJ1285" s="250" t="str">
        <f>IF(DataGoesHere!$B1285="","",($CZ1285-DI1285))</f>
        <v/>
      </c>
      <c r="DK1285" s="250" t="str">
        <f>IF(DataGoesHere!$B1285="","",ABS($CZ1285-DI1285))</f>
        <v/>
      </c>
      <c r="DL1285" s="250" t="str">
        <f>IF(DataGoesHere!$B1285="","",DK1285^2)</f>
        <v/>
      </c>
      <c r="DM1285" s="249" t="str">
        <f>IF(DataGoesHere!$B1285="","",DK1285/$CZ1285)</f>
        <v/>
      </c>
      <c r="DN1285" s="250" t="str">
        <f>IF(DataGoesHere!$B1285="","",SUM(DJ$2:DJ1285)/AVERAGE(DK:DK))</f>
        <v/>
      </c>
      <c r="DP1285" s="19" t="str">
        <f>IF(DataGoesHere!B1285="",IF($DD1285="Forecast",(Output!E$48*IntermediateCalcs!CY1285)+Output!G$48,""),(Output!E$48*IntermediateCalcs!CY1285)+Output!G$48)</f>
        <v/>
      </c>
      <c r="DQ1285" s="274" t="str">
        <f>IF(DP1285="","",IF(IntermediateCalcs!$AO$9="Yes",IntermediateCalcs!DP1285*$CX1285,IntermediateCalcs!DP1285))</f>
        <v/>
      </c>
      <c r="DR1285" s="250" t="str">
        <f>IF(DataGoesHere!$B1285="","",($CZ1285-DQ1285))</f>
        <v/>
      </c>
      <c r="DS1285" s="250" t="str">
        <f>IF(DataGoesHere!$B1285="","",ABS($CZ1285-DQ1285))</f>
        <v/>
      </c>
      <c r="DT1285" s="250" t="str">
        <f>IF(DataGoesHere!$B1285="","",DS1285^2)</f>
        <v/>
      </c>
      <c r="DU1285" s="249" t="str">
        <f>IF(DataGoesHere!$B1285="","",DS1285/$CZ1285)</f>
        <v/>
      </c>
      <c r="DV1285" s="250" t="str">
        <f>IF(DataGoesHere!$B1285="","",SUM(DR$2:DR1285)/AVERAGE(DS:DS))</f>
        <v/>
      </c>
      <c r="DX1285" s="19" t="str">
        <f>IF(DataGoesHere!$B1284="","",(DB1279*(Output!$O$49/Output!$P$49))+(IntermediateCalcs!DB1280*(Output!$M$49/Output!$P$49))+(IntermediateCalcs!DB1281*(Output!$K$49/Output!$P$49))+(DB1282*(Output!$I$49/Output!$P$49))+(IntermediateCalcs!DB1283*(Output!$G$49/Output!$P$49))+(IntermediateCalcs!DB1284*(Output!$E$49/Output!$P$49)))</f>
        <v/>
      </c>
      <c r="DY1285" s="274" t="str">
        <f>IF(DX1285="","",IF(IntermediateCalcs!$AO$9="Yes",IntermediateCalcs!DX1285*$CX1285,IntermediateCalcs!DX1285))</f>
        <v/>
      </c>
      <c r="DZ1285" s="250" t="str">
        <f>IF(DataGoesHere!$B1285="","",($CZ1285-DY1285))</f>
        <v/>
      </c>
      <c r="EA1285" s="250" t="str">
        <f>IF(DataGoesHere!$B1285="","",ABS($CZ1285-DY1285))</f>
        <v/>
      </c>
      <c r="EB1285" s="250" t="str">
        <f>IF(DataGoesHere!$B1285="","",EA1285^2)</f>
        <v/>
      </c>
      <c r="EC1285" s="249" t="str">
        <f>IF(DataGoesHere!$B1285="","",EA1285/$CZ1285)</f>
        <v/>
      </c>
      <c r="ED1285" s="250" t="str">
        <f>IF(DataGoesHere!$B1285="","",SUM(DZ$2:DZ1285)/AVERAGE(EA:EA))</f>
        <v/>
      </c>
    </row>
    <row r="1286" spans="20:134" x14ac:dyDescent="0.2">
      <c r="T1286" s="244" t="str">
        <f>IF(DataGoesHere!$B1286="","",(DataGoesHere!$B1286/SUM(DataGoesHere!$B1286:'DataGoesHere'!$B1297)))</f>
        <v/>
      </c>
      <c r="U1286" s="238"/>
      <c r="V1286" s="238"/>
      <c r="W1286" s="238"/>
      <c r="X1286" s="238"/>
      <c r="Y1286" s="238"/>
      <c r="Z1286" s="238"/>
      <c r="AA1286" s="238"/>
      <c r="AB1286" s="238"/>
      <c r="AC1286" s="238"/>
      <c r="AD1286" s="238"/>
      <c r="AE1286" s="239"/>
      <c r="CV1286" s="310" t="str">
        <f>IF(DataGoesHere!B1286="","",DataGoesHere!A1286)</f>
        <v/>
      </c>
      <c r="CW1286" s="271">
        <f t="shared" ca="1" si="48"/>
        <v>1</v>
      </c>
      <c r="CX1286" s="272">
        <f t="shared" ca="1" si="49"/>
        <v>1.3236179355303281</v>
      </c>
      <c r="CY1286" s="266">
        <f>DataGoesHere!A1286</f>
        <v>1285</v>
      </c>
      <c r="CZ1286" s="19" t="str">
        <f>IF(DataGoesHere!B1286="","",DataGoesHere!B1286)</f>
        <v/>
      </c>
      <c r="DA1286" s="19" t="str">
        <f>IF(DataGoesHere!B1286="","",IF(AH$5="No",DataGoesHere!B1286,DataGoesHere!B1286-(AH$2*(DataGoesHere!A1286-1))))</f>
        <v/>
      </c>
      <c r="DB1286" s="19" t="str">
        <f>IF(DataGoesHere!B1286="","",IF(AO$9="No",DataGoesHere!B1286,DataGoesHere!B1286/CX1286))</f>
        <v/>
      </c>
      <c r="DC1286" s="19" t="str">
        <f>IF(DataGoesHere!B1286="","",IF(AO$9="No",DA1286,DA1286/CX1286))</f>
        <v/>
      </c>
      <c r="DD1286" s="293" t="str">
        <f>IF(CZ1286="",IF(COUNTIF(DD$2:DD1285,"Forecast")&lt;Output!E$43,"Forecast",""),"Actual")</f>
        <v/>
      </c>
      <c r="DF1286" s="19" t="str">
        <f>IF(DataGoesHere!B1285="",IF(DD1286="Forecast",(Output!$E$47*IntermediateCalcs!DH1285)+((1-Output!$E$47)*IntermediateCalcs!DF1285),""),(Output!$E$47*IntermediateCalcs!DB1285)+((1-Output!$E$47)*IntermediateCalcs!DF1285))</f>
        <v/>
      </c>
      <c r="DG1286" s="19" t="str">
        <f>IF(DataGoesHere!B1285="",IF(DD1286="Forecast",(Output!$G$47*(IntermediateCalcs!DF1286-IntermediateCalcs!DF1285))+((1-Output!$G$47)*IntermediateCalcs!DG1285),""),(Output!$G$47*(IntermediateCalcs!DF1286-IntermediateCalcs!DF1285))+((1-Output!$G$47)*IntermediateCalcs!DG1285))</f>
        <v/>
      </c>
      <c r="DH1286" s="19" t="str">
        <f>IF(DataGoesHere!B1285="",IF(DD1286="Forecast",DF1286+DG1286,""),DF1286+DG1286)</f>
        <v/>
      </c>
      <c r="DI1286" s="274" t="str">
        <f>IF(DH1286="","",IF(IntermediateCalcs!$AO$9="Yes",IntermediateCalcs!DH1286*$CX1286,IntermediateCalcs!DH1286))</f>
        <v/>
      </c>
      <c r="DJ1286" s="250" t="str">
        <f>IF(DataGoesHere!$B1286="","",($CZ1286-DI1286))</f>
        <v/>
      </c>
      <c r="DK1286" s="250" t="str">
        <f>IF(DataGoesHere!$B1286="","",ABS($CZ1286-DI1286))</f>
        <v/>
      </c>
      <c r="DL1286" s="250" t="str">
        <f>IF(DataGoesHere!$B1286="","",DK1286^2)</f>
        <v/>
      </c>
      <c r="DM1286" s="249" t="str">
        <f>IF(DataGoesHere!$B1286="","",DK1286/$CZ1286)</f>
        <v/>
      </c>
      <c r="DN1286" s="250" t="str">
        <f>IF(DataGoesHere!$B1286="","",SUM(DJ$2:DJ1286)/AVERAGE(DK:DK))</f>
        <v/>
      </c>
      <c r="DP1286" s="19" t="str">
        <f>IF(DataGoesHere!B1286="",IF($DD1286="Forecast",(Output!E$48*IntermediateCalcs!CY1286)+Output!G$48,""),(Output!E$48*IntermediateCalcs!CY1286)+Output!G$48)</f>
        <v/>
      </c>
      <c r="DQ1286" s="274" t="str">
        <f>IF(DP1286="","",IF(IntermediateCalcs!$AO$9="Yes",IntermediateCalcs!DP1286*$CX1286,IntermediateCalcs!DP1286))</f>
        <v/>
      </c>
      <c r="DR1286" s="250" t="str">
        <f>IF(DataGoesHere!$B1286="","",($CZ1286-DQ1286))</f>
        <v/>
      </c>
      <c r="DS1286" s="250" t="str">
        <f>IF(DataGoesHere!$B1286="","",ABS($CZ1286-DQ1286))</f>
        <v/>
      </c>
      <c r="DT1286" s="250" t="str">
        <f>IF(DataGoesHere!$B1286="","",DS1286^2)</f>
        <v/>
      </c>
      <c r="DU1286" s="249" t="str">
        <f>IF(DataGoesHere!$B1286="","",DS1286/$CZ1286)</f>
        <v/>
      </c>
      <c r="DV1286" s="250" t="str">
        <f>IF(DataGoesHere!$B1286="","",SUM(DR$2:DR1286)/AVERAGE(DS:DS))</f>
        <v/>
      </c>
      <c r="DX1286" s="19" t="str">
        <f>IF(DataGoesHere!$B1285="","",(DB1280*(Output!$O$49/Output!$P$49))+(IntermediateCalcs!DB1281*(Output!$M$49/Output!$P$49))+(IntermediateCalcs!DB1282*(Output!$K$49/Output!$P$49))+(DB1283*(Output!$I$49/Output!$P$49))+(IntermediateCalcs!DB1284*(Output!$G$49/Output!$P$49))+(IntermediateCalcs!DB1285*(Output!$E$49/Output!$P$49)))</f>
        <v/>
      </c>
      <c r="DY1286" s="274" t="str">
        <f>IF(DX1286="","",IF(IntermediateCalcs!$AO$9="Yes",IntermediateCalcs!DX1286*$CX1286,IntermediateCalcs!DX1286))</f>
        <v/>
      </c>
      <c r="DZ1286" s="250" t="str">
        <f>IF(DataGoesHere!$B1286="","",($CZ1286-DY1286))</f>
        <v/>
      </c>
      <c r="EA1286" s="250" t="str">
        <f>IF(DataGoesHere!$B1286="","",ABS($CZ1286-DY1286))</f>
        <v/>
      </c>
      <c r="EB1286" s="250" t="str">
        <f>IF(DataGoesHere!$B1286="","",EA1286^2)</f>
        <v/>
      </c>
      <c r="EC1286" s="249" t="str">
        <f>IF(DataGoesHere!$B1286="","",EA1286/$CZ1286)</f>
        <v/>
      </c>
      <c r="ED1286" s="250" t="str">
        <f>IF(DataGoesHere!$B1286="","",SUM(DZ$2:DZ1286)/AVERAGE(EA:EA))</f>
        <v/>
      </c>
    </row>
    <row r="1287" spans="20:134" x14ac:dyDescent="0.2">
      <c r="T1287" s="240"/>
      <c r="U1287" s="245" t="str">
        <f>IF(DataGoesHere!$B1287="","",(DataGoesHere!$B1287/SUM(DataGoesHere!$B1287:'DataGoesHere'!$B1297)))</f>
        <v/>
      </c>
      <c r="V1287" s="86"/>
      <c r="W1287" s="86"/>
      <c r="X1287" s="86"/>
      <c r="Y1287" s="86"/>
      <c r="Z1287" s="86"/>
      <c r="AA1287" s="86"/>
      <c r="AB1287" s="86"/>
      <c r="AC1287" s="86"/>
      <c r="AD1287" s="86"/>
      <c r="AE1287" s="241"/>
      <c r="CV1287" s="310" t="str">
        <f>IF(DataGoesHere!B1287="","",DataGoesHere!A1287)</f>
        <v/>
      </c>
      <c r="CW1287" s="271">
        <f t="shared" ca="1" si="48"/>
        <v>2</v>
      </c>
      <c r="CX1287" s="272">
        <f t="shared" ca="1" si="49"/>
        <v>0.80574490527728204</v>
      </c>
      <c r="CY1287" s="266">
        <f>DataGoesHere!A1287</f>
        <v>1286</v>
      </c>
      <c r="CZ1287" s="19" t="str">
        <f>IF(DataGoesHere!B1287="","",DataGoesHere!B1287)</f>
        <v/>
      </c>
      <c r="DA1287" s="19" t="str">
        <f>IF(DataGoesHere!B1287="","",IF(AH$5="No",DataGoesHere!B1287,DataGoesHere!B1287-(AH$2*(DataGoesHere!A1287-1))))</f>
        <v/>
      </c>
      <c r="DB1287" s="19" t="str">
        <f>IF(DataGoesHere!B1287="","",IF(AO$9="No",DataGoesHere!B1287,DataGoesHere!B1287/CX1287))</f>
        <v/>
      </c>
      <c r="DC1287" s="19" t="str">
        <f>IF(DataGoesHere!B1287="","",IF(AO$9="No",DA1287,DA1287/CX1287))</f>
        <v/>
      </c>
      <c r="DD1287" s="293" t="str">
        <f>IF(CZ1287="",IF(COUNTIF(DD$2:DD1286,"Forecast")&lt;Output!E$43,"Forecast",""),"Actual")</f>
        <v/>
      </c>
      <c r="DF1287" s="19" t="str">
        <f>IF(DataGoesHere!B1286="",IF(DD1287="Forecast",(Output!$E$47*IntermediateCalcs!DH1286)+((1-Output!$E$47)*IntermediateCalcs!DF1286),""),(Output!$E$47*IntermediateCalcs!DB1286)+((1-Output!$E$47)*IntermediateCalcs!DF1286))</f>
        <v/>
      </c>
      <c r="DG1287" s="19" t="str">
        <f>IF(DataGoesHere!B1286="",IF(DD1287="Forecast",(Output!$G$47*(IntermediateCalcs!DF1287-IntermediateCalcs!DF1286))+((1-Output!$G$47)*IntermediateCalcs!DG1286),""),(Output!$G$47*(IntermediateCalcs!DF1287-IntermediateCalcs!DF1286))+((1-Output!$G$47)*IntermediateCalcs!DG1286))</f>
        <v/>
      </c>
      <c r="DH1287" s="19" t="str">
        <f>IF(DataGoesHere!B1286="",IF(DD1287="Forecast",DF1287+DG1287,""),DF1287+DG1287)</f>
        <v/>
      </c>
      <c r="DI1287" s="274" t="str">
        <f>IF(DH1287="","",IF(IntermediateCalcs!$AO$9="Yes",IntermediateCalcs!DH1287*$CX1287,IntermediateCalcs!DH1287))</f>
        <v/>
      </c>
      <c r="DJ1287" s="250" t="str">
        <f>IF(DataGoesHere!$B1287="","",($CZ1287-DI1287))</f>
        <v/>
      </c>
      <c r="DK1287" s="250" t="str">
        <f>IF(DataGoesHere!$B1287="","",ABS($CZ1287-DI1287))</f>
        <v/>
      </c>
      <c r="DL1287" s="250" t="str">
        <f>IF(DataGoesHere!$B1287="","",DK1287^2)</f>
        <v/>
      </c>
      <c r="DM1287" s="249" t="str">
        <f>IF(DataGoesHere!$B1287="","",DK1287/$CZ1287)</f>
        <v/>
      </c>
      <c r="DN1287" s="250" t="str">
        <f>IF(DataGoesHere!$B1287="","",SUM(DJ$2:DJ1287)/AVERAGE(DK:DK))</f>
        <v/>
      </c>
      <c r="DP1287" s="19" t="str">
        <f>IF(DataGoesHere!B1287="",IF($DD1287="Forecast",(Output!E$48*IntermediateCalcs!CY1287)+Output!G$48,""),(Output!E$48*IntermediateCalcs!CY1287)+Output!G$48)</f>
        <v/>
      </c>
      <c r="DQ1287" s="274" t="str">
        <f>IF(DP1287="","",IF(IntermediateCalcs!$AO$9="Yes",IntermediateCalcs!DP1287*$CX1287,IntermediateCalcs!DP1287))</f>
        <v/>
      </c>
      <c r="DR1287" s="250" t="str">
        <f>IF(DataGoesHere!$B1287="","",($CZ1287-DQ1287))</f>
        <v/>
      </c>
      <c r="DS1287" s="250" t="str">
        <f>IF(DataGoesHere!$B1287="","",ABS($CZ1287-DQ1287))</f>
        <v/>
      </c>
      <c r="DT1287" s="250" t="str">
        <f>IF(DataGoesHere!$B1287="","",DS1287^2)</f>
        <v/>
      </c>
      <c r="DU1287" s="249" t="str">
        <f>IF(DataGoesHere!$B1287="","",DS1287/$CZ1287)</f>
        <v/>
      </c>
      <c r="DV1287" s="250" t="str">
        <f>IF(DataGoesHere!$B1287="","",SUM(DR$2:DR1287)/AVERAGE(DS:DS))</f>
        <v/>
      </c>
      <c r="DX1287" s="19" t="str">
        <f>IF(DataGoesHere!$B1286="","",(DB1281*(Output!$O$49/Output!$P$49))+(IntermediateCalcs!DB1282*(Output!$M$49/Output!$P$49))+(IntermediateCalcs!DB1283*(Output!$K$49/Output!$P$49))+(DB1284*(Output!$I$49/Output!$P$49))+(IntermediateCalcs!DB1285*(Output!$G$49/Output!$P$49))+(IntermediateCalcs!DB1286*(Output!$E$49/Output!$P$49)))</f>
        <v/>
      </c>
      <c r="DY1287" s="274" t="str">
        <f>IF(DX1287="","",IF(IntermediateCalcs!$AO$9="Yes",IntermediateCalcs!DX1287*$CX1287,IntermediateCalcs!DX1287))</f>
        <v/>
      </c>
      <c r="DZ1287" s="250" t="str">
        <f>IF(DataGoesHere!$B1287="","",($CZ1287-DY1287))</f>
        <v/>
      </c>
      <c r="EA1287" s="250" t="str">
        <f>IF(DataGoesHere!$B1287="","",ABS($CZ1287-DY1287))</f>
        <v/>
      </c>
      <c r="EB1287" s="250" t="str">
        <f>IF(DataGoesHere!$B1287="","",EA1287^2)</f>
        <v/>
      </c>
      <c r="EC1287" s="249" t="str">
        <f>IF(DataGoesHere!$B1287="","",EA1287/$CZ1287)</f>
        <v/>
      </c>
      <c r="ED1287" s="250" t="str">
        <f>IF(DataGoesHere!$B1287="","",SUM(DZ$2:DZ1287)/AVERAGE(EA:EA))</f>
        <v/>
      </c>
    </row>
    <row r="1288" spans="20:134" x14ac:dyDescent="0.2">
      <c r="T1288" s="240"/>
      <c r="U1288" s="86"/>
      <c r="V1288" s="245" t="str">
        <f>IF(DataGoesHere!$B1288="","",(DataGoesHere!$B1288/SUM(DataGoesHere!$B1286:'DataGoesHere'!$B1297)))</f>
        <v/>
      </c>
      <c r="W1288" s="86"/>
      <c r="X1288" s="86"/>
      <c r="Y1288" s="86"/>
      <c r="Z1288" s="86"/>
      <c r="AA1288" s="86"/>
      <c r="AB1288" s="86"/>
      <c r="AC1288" s="86"/>
      <c r="AD1288" s="86"/>
      <c r="AE1288" s="241"/>
      <c r="CV1288" s="310" t="str">
        <f>IF(DataGoesHere!B1288="","",DataGoesHere!A1288)</f>
        <v/>
      </c>
      <c r="CW1288" s="271">
        <f t="shared" ca="1" si="48"/>
        <v>3</v>
      </c>
      <c r="CX1288" s="272">
        <f t="shared" ca="1" si="49"/>
        <v>0.79862940076451561</v>
      </c>
      <c r="CY1288" s="266">
        <f>DataGoesHere!A1288</f>
        <v>1287</v>
      </c>
      <c r="CZ1288" s="19" t="str">
        <f>IF(DataGoesHere!B1288="","",DataGoesHere!B1288)</f>
        <v/>
      </c>
      <c r="DA1288" s="19" t="str">
        <f>IF(DataGoesHere!B1288="","",IF(AH$5="No",DataGoesHere!B1288,DataGoesHere!B1288-(AH$2*(DataGoesHere!A1288-1))))</f>
        <v/>
      </c>
      <c r="DB1288" s="19" t="str">
        <f>IF(DataGoesHere!B1288="","",IF(AO$9="No",DataGoesHere!B1288,DataGoesHere!B1288/CX1288))</f>
        <v/>
      </c>
      <c r="DC1288" s="19" t="str">
        <f>IF(DataGoesHere!B1288="","",IF(AO$9="No",DA1288,DA1288/CX1288))</f>
        <v/>
      </c>
      <c r="DD1288" s="293" t="str">
        <f>IF(CZ1288="",IF(COUNTIF(DD$2:DD1287,"Forecast")&lt;Output!E$43,"Forecast",""),"Actual")</f>
        <v/>
      </c>
      <c r="DF1288" s="19" t="str">
        <f>IF(DataGoesHere!B1287="",IF(DD1288="Forecast",(Output!$E$47*IntermediateCalcs!DH1287)+((1-Output!$E$47)*IntermediateCalcs!DF1287),""),(Output!$E$47*IntermediateCalcs!DB1287)+((1-Output!$E$47)*IntermediateCalcs!DF1287))</f>
        <v/>
      </c>
      <c r="DG1288" s="19" t="str">
        <f>IF(DataGoesHere!B1287="",IF(DD1288="Forecast",(Output!$G$47*(IntermediateCalcs!DF1288-IntermediateCalcs!DF1287))+((1-Output!$G$47)*IntermediateCalcs!DG1287),""),(Output!$G$47*(IntermediateCalcs!DF1288-IntermediateCalcs!DF1287))+((1-Output!$G$47)*IntermediateCalcs!DG1287))</f>
        <v/>
      </c>
      <c r="DH1288" s="19" t="str">
        <f>IF(DataGoesHere!B1287="",IF(DD1288="Forecast",DF1288+DG1288,""),DF1288+DG1288)</f>
        <v/>
      </c>
      <c r="DI1288" s="274" t="str">
        <f>IF(DH1288="","",IF(IntermediateCalcs!$AO$9="Yes",IntermediateCalcs!DH1288*$CX1288,IntermediateCalcs!DH1288))</f>
        <v/>
      </c>
      <c r="DJ1288" s="250" t="str">
        <f>IF(DataGoesHere!$B1288="","",($CZ1288-DI1288))</f>
        <v/>
      </c>
      <c r="DK1288" s="250" t="str">
        <f>IF(DataGoesHere!$B1288="","",ABS($CZ1288-DI1288))</f>
        <v/>
      </c>
      <c r="DL1288" s="250" t="str">
        <f>IF(DataGoesHere!$B1288="","",DK1288^2)</f>
        <v/>
      </c>
      <c r="DM1288" s="249" t="str">
        <f>IF(DataGoesHere!$B1288="","",DK1288/$CZ1288)</f>
        <v/>
      </c>
      <c r="DN1288" s="250" t="str">
        <f>IF(DataGoesHere!$B1288="","",SUM(DJ$2:DJ1288)/AVERAGE(DK:DK))</f>
        <v/>
      </c>
      <c r="DP1288" s="19" t="str">
        <f>IF(DataGoesHere!B1288="",IF($DD1288="Forecast",(Output!E$48*IntermediateCalcs!CY1288)+Output!G$48,""),(Output!E$48*IntermediateCalcs!CY1288)+Output!G$48)</f>
        <v/>
      </c>
      <c r="DQ1288" s="274" t="str">
        <f>IF(DP1288="","",IF(IntermediateCalcs!$AO$9="Yes",IntermediateCalcs!DP1288*$CX1288,IntermediateCalcs!DP1288))</f>
        <v/>
      </c>
      <c r="DR1288" s="250" t="str">
        <f>IF(DataGoesHere!$B1288="","",($CZ1288-DQ1288))</f>
        <v/>
      </c>
      <c r="DS1288" s="250" t="str">
        <f>IF(DataGoesHere!$B1288="","",ABS($CZ1288-DQ1288))</f>
        <v/>
      </c>
      <c r="DT1288" s="250" t="str">
        <f>IF(DataGoesHere!$B1288="","",DS1288^2)</f>
        <v/>
      </c>
      <c r="DU1288" s="249" t="str">
        <f>IF(DataGoesHere!$B1288="","",DS1288/$CZ1288)</f>
        <v/>
      </c>
      <c r="DV1288" s="250" t="str">
        <f>IF(DataGoesHere!$B1288="","",SUM(DR$2:DR1288)/AVERAGE(DS:DS))</f>
        <v/>
      </c>
      <c r="DX1288" s="19" t="str">
        <f>IF(DataGoesHere!$B1287="","",(DB1282*(Output!$O$49/Output!$P$49))+(IntermediateCalcs!DB1283*(Output!$M$49/Output!$P$49))+(IntermediateCalcs!DB1284*(Output!$K$49/Output!$P$49))+(DB1285*(Output!$I$49/Output!$P$49))+(IntermediateCalcs!DB1286*(Output!$G$49/Output!$P$49))+(IntermediateCalcs!DB1287*(Output!$E$49/Output!$P$49)))</f>
        <v/>
      </c>
      <c r="DY1288" s="274" t="str">
        <f>IF(DX1288="","",IF(IntermediateCalcs!$AO$9="Yes",IntermediateCalcs!DX1288*$CX1288,IntermediateCalcs!DX1288))</f>
        <v/>
      </c>
      <c r="DZ1288" s="250" t="str">
        <f>IF(DataGoesHere!$B1288="","",($CZ1288-DY1288))</f>
        <v/>
      </c>
      <c r="EA1288" s="250" t="str">
        <f>IF(DataGoesHere!$B1288="","",ABS($CZ1288-DY1288))</f>
        <v/>
      </c>
      <c r="EB1288" s="250" t="str">
        <f>IF(DataGoesHere!$B1288="","",EA1288^2)</f>
        <v/>
      </c>
      <c r="EC1288" s="249" t="str">
        <f>IF(DataGoesHere!$B1288="","",EA1288/$CZ1288)</f>
        <v/>
      </c>
      <c r="ED1288" s="250" t="str">
        <f>IF(DataGoesHere!$B1288="","",SUM(DZ$2:DZ1288)/AVERAGE(EA:EA))</f>
        <v/>
      </c>
    </row>
    <row r="1289" spans="20:134" x14ac:dyDescent="0.2">
      <c r="T1289" s="240"/>
      <c r="U1289" s="86"/>
      <c r="V1289" s="86"/>
      <c r="W1289" s="245" t="str">
        <f>IF(DataGoesHere!$B1289="","",(DataGoesHere!$B1289/SUM(DataGoesHere!$B1286:'DataGoesHere'!$B1297)))</f>
        <v/>
      </c>
      <c r="X1289" s="86"/>
      <c r="Y1289" s="86"/>
      <c r="Z1289" s="86"/>
      <c r="AA1289" s="86"/>
      <c r="AB1289" s="86"/>
      <c r="AC1289" s="86"/>
      <c r="AD1289" s="86"/>
      <c r="AE1289" s="241"/>
      <c r="CV1289" s="310" t="str">
        <f>IF(DataGoesHere!B1289="","",DataGoesHere!A1289)</f>
        <v/>
      </c>
      <c r="CW1289" s="271">
        <f t="shared" ca="1" si="48"/>
        <v>4</v>
      </c>
      <c r="CX1289" s="272">
        <f t="shared" ca="1" si="49"/>
        <v>1.0149292433706087</v>
      </c>
      <c r="CY1289" s="266">
        <f>DataGoesHere!A1289</f>
        <v>1288</v>
      </c>
      <c r="CZ1289" s="19" t="str">
        <f>IF(DataGoesHere!B1289="","",DataGoesHere!B1289)</f>
        <v/>
      </c>
      <c r="DA1289" s="19" t="str">
        <f>IF(DataGoesHere!B1289="","",IF(AH$5="No",DataGoesHere!B1289,DataGoesHere!B1289-(AH$2*(DataGoesHere!A1289-1))))</f>
        <v/>
      </c>
      <c r="DB1289" s="19" t="str">
        <f>IF(DataGoesHere!B1289="","",IF(AO$9="No",DataGoesHere!B1289,DataGoesHere!B1289/CX1289))</f>
        <v/>
      </c>
      <c r="DC1289" s="19" t="str">
        <f>IF(DataGoesHere!B1289="","",IF(AO$9="No",DA1289,DA1289/CX1289))</f>
        <v/>
      </c>
      <c r="DD1289" s="293" t="str">
        <f>IF(CZ1289="",IF(COUNTIF(DD$2:DD1288,"Forecast")&lt;Output!E$43,"Forecast",""),"Actual")</f>
        <v/>
      </c>
      <c r="DF1289" s="19" t="str">
        <f>IF(DataGoesHere!B1288="",IF(DD1289="Forecast",(Output!$E$47*IntermediateCalcs!DH1288)+((1-Output!$E$47)*IntermediateCalcs!DF1288),""),(Output!$E$47*IntermediateCalcs!DB1288)+((1-Output!$E$47)*IntermediateCalcs!DF1288))</f>
        <v/>
      </c>
      <c r="DG1289" s="19" t="str">
        <f>IF(DataGoesHere!B1288="",IF(DD1289="Forecast",(Output!$G$47*(IntermediateCalcs!DF1289-IntermediateCalcs!DF1288))+((1-Output!$G$47)*IntermediateCalcs!DG1288),""),(Output!$G$47*(IntermediateCalcs!DF1289-IntermediateCalcs!DF1288))+((1-Output!$G$47)*IntermediateCalcs!DG1288))</f>
        <v/>
      </c>
      <c r="DH1289" s="19" t="str">
        <f>IF(DataGoesHere!B1288="",IF(DD1289="Forecast",DF1289+DG1289,""),DF1289+DG1289)</f>
        <v/>
      </c>
      <c r="DI1289" s="274" t="str">
        <f>IF(DH1289="","",IF(IntermediateCalcs!$AO$9="Yes",IntermediateCalcs!DH1289*$CX1289,IntermediateCalcs!DH1289))</f>
        <v/>
      </c>
      <c r="DJ1289" s="250" t="str">
        <f>IF(DataGoesHere!$B1289="","",($CZ1289-DI1289))</f>
        <v/>
      </c>
      <c r="DK1289" s="250" t="str">
        <f>IF(DataGoesHere!$B1289="","",ABS($CZ1289-DI1289))</f>
        <v/>
      </c>
      <c r="DL1289" s="250" t="str">
        <f>IF(DataGoesHere!$B1289="","",DK1289^2)</f>
        <v/>
      </c>
      <c r="DM1289" s="249" t="str">
        <f>IF(DataGoesHere!$B1289="","",DK1289/$CZ1289)</f>
        <v/>
      </c>
      <c r="DN1289" s="250" t="str">
        <f>IF(DataGoesHere!$B1289="","",SUM(DJ$2:DJ1289)/AVERAGE(DK:DK))</f>
        <v/>
      </c>
      <c r="DP1289" s="19" t="str">
        <f>IF(DataGoesHere!B1289="",IF($DD1289="Forecast",(Output!E$48*IntermediateCalcs!CY1289)+Output!G$48,""),(Output!E$48*IntermediateCalcs!CY1289)+Output!G$48)</f>
        <v/>
      </c>
      <c r="DQ1289" s="274" t="str">
        <f>IF(DP1289="","",IF(IntermediateCalcs!$AO$9="Yes",IntermediateCalcs!DP1289*$CX1289,IntermediateCalcs!DP1289))</f>
        <v/>
      </c>
      <c r="DR1289" s="250" t="str">
        <f>IF(DataGoesHere!$B1289="","",($CZ1289-DQ1289))</f>
        <v/>
      </c>
      <c r="DS1289" s="250" t="str">
        <f>IF(DataGoesHere!$B1289="","",ABS($CZ1289-DQ1289))</f>
        <v/>
      </c>
      <c r="DT1289" s="250" t="str">
        <f>IF(DataGoesHere!$B1289="","",DS1289^2)</f>
        <v/>
      </c>
      <c r="DU1289" s="249" t="str">
        <f>IF(DataGoesHere!$B1289="","",DS1289/$CZ1289)</f>
        <v/>
      </c>
      <c r="DV1289" s="250" t="str">
        <f>IF(DataGoesHere!$B1289="","",SUM(DR$2:DR1289)/AVERAGE(DS:DS))</f>
        <v/>
      </c>
      <c r="DX1289" s="19" t="str">
        <f>IF(DataGoesHere!$B1288="","",(DB1283*(Output!$O$49/Output!$P$49))+(IntermediateCalcs!DB1284*(Output!$M$49/Output!$P$49))+(IntermediateCalcs!DB1285*(Output!$K$49/Output!$P$49))+(DB1286*(Output!$I$49/Output!$P$49))+(IntermediateCalcs!DB1287*(Output!$G$49/Output!$P$49))+(IntermediateCalcs!DB1288*(Output!$E$49/Output!$P$49)))</f>
        <v/>
      </c>
      <c r="DY1289" s="274" t="str">
        <f>IF(DX1289="","",IF(IntermediateCalcs!$AO$9="Yes",IntermediateCalcs!DX1289*$CX1289,IntermediateCalcs!DX1289))</f>
        <v/>
      </c>
      <c r="DZ1289" s="250" t="str">
        <f>IF(DataGoesHere!$B1289="","",($CZ1289-DY1289))</f>
        <v/>
      </c>
      <c r="EA1289" s="250" t="str">
        <f>IF(DataGoesHere!$B1289="","",ABS($CZ1289-DY1289))</f>
        <v/>
      </c>
      <c r="EB1289" s="250" t="str">
        <f>IF(DataGoesHere!$B1289="","",EA1289^2)</f>
        <v/>
      </c>
      <c r="EC1289" s="249" t="str">
        <f>IF(DataGoesHere!$B1289="","",EA1289/$CZ1289)</f>
        <v/>
      </c>
      <c r="ED1289" s="250" t="str">
        <f>IF(DataGoesHere!$B1289="","",SUM(DZ$2:DZ1289)/AVERAGE(EA:EA))</f>
        <v/>
      </c>
    </row>
    <row r="1290" spans="20:134" x14ac:dyDescent="0.2">
      <c r="T1290" s="240"/>
      <c r="U1290" s="86"/>
      <c r="V1290" s="86"/>
      <c r="W1290" s="86"/>
      <c r="X1290" s="245" t="str">
        <f>IF(DataGoesHere!$B1290="","",(DataGoesHere!$B1290/SUM(DataGoesHere!$B1286:'DataGoesHere'!$B1297)))</f>
        <v/>
      </c>
      <c r="Y1290" s="86"/>
      <c r="Z1290" s="86"/>
      <c r="AA1290" s="86"/>
      <c r="AB1290" s="86"/>
      <c r="AC1290" s="86"/>
      <c r="AD1290" s="86"/>
      <c r="AE1290" s="241"/>
      <c r="CV1290" s="310" t="str">
        <f>IF(DataGoesHere!B1290="","",DataGoesHere!A1290)</f>
        <v/>
      </c>
      <c r="CW1290" s="271">
        <f t="shared" ca="1" si="48"/>
        <v>5</v>
      </c>
      <c r="CX1290" s="272">
        <f t="shared" ca="1" si="49"/>
        <v>0.97875414397996308</v>
      </c>
      <c r="CY1290" s="266">
        <f>DataGoesHere!A1290</f>
        <v>1289</v>
      </c>
      <c r="CZ1290" s="19" t="str">
        <f>IF(DataGoesHere!B1290="","",DataGoesHere!B1290)</f>
        <v/>
      </c>
      <c r="DA1290" s="19" t="str">
        <f>IF(DataGoesHere!B1290="","",IF(AH$5="No",DataGoesHere!B1290,DataGoesHere!B1290-(AH$2*(DataGoesHere!A1290-1))))</f>
        <v/>
      </c>
      <c r="DB1290" s="19" t="str">
        <f>IF(DataGoesHere!B1290="","",IF(AO$9="No",DataGoesHere!B1290,DataGoesHere!B1290/CX1290))</f>
        <v/>
      </c>
      <c r="DC1290" s="19" t="str">
        <f>IF(DataGoesHere!B1290="","",IF(AO$9="No",DA1290,DA1290/CX1290))</f>
        <v/>
      </c>
      <c r="DD1290" s="293" t="str">
        <f>IF(CZ1290="",IF(COUNTIF(DD$2:DD1289,"Forecast")&lt;Output!E$43,"Forecast",""),"Actual")</f>
        <v/>
      </c>
      <c r="DF1290" s="19" t="str">
        <f>IF(DataGoesHere!B1289="",IF(DD1290="Forecast",(Output!$E$47*IntermediateCalcs!DH1289)+((1-Output!$E$47)*IntermediateCalcs!DF1289),""),(Output!$E$47*IntermediateCalcs!DB1289)+((1-Output!$E$47)*IntermediateCalcs!DF1289))</f>
        <v/>
      </c>
      <c r="DG1290" s="19" t="str">
        <f>IF(DataGoesHere!B1289="",IF(DD1290="Forecast",(Output!$G$47*(IntermediateCalcs!DF1290-IntermediateCalcs!DF1289))+((1-Output!$G$47)*IntermediateCalcs!DG1289),""),(Output!$G$47*(IntermediateCalcs!DF1290-IntermediateCalcs!DF1289))+((1-Output!$G$47)*IntermediateCalcs!DG1289))</f>
        <v/>
      </c>
      <c r="DH1290" s="19" t="str">
        <f>IF(DataGoesHere!B1289="",IF(DD1290="Forecast",DF1290+DG1290,""),DF1290+DG1290)</f>
        <v/>
      </c>
      <c r="DI1290" s="274" t="str">
        <f>IF(DH1290="","",IF(IntermediateCalcs!$AO$9="Yes",IntermediateCalcs!DH1290*$CX1290,IntermediateCalcs!DH1290))</f>
        <v/>
      </c>
      <c r="DJ1290" s="250" t="str">
        <f>IF(DataGoesHere!$B1290="","",($CZ1290-DI1290))</f>
        <v/>
      </c>
      <c r="DK1290" s="250" t="str">
        <f>IF(DataGoesHere!$B1290="","",ABS($CZ1290-DI1290))</f>
        <v/>
      </c>
      <c r="DL1290" s="250" t="str">
        <f>IF(DataGoesHere!$B1290="","",DK1290^2)</f>
        <v/>
      </c>
      <c r="DM1290" s="249" t="str">
        <f>IF(DataGoesHere!$B1290="","",DK1290/$CZ1290)</f>
        <v/>
      </c>
      <c r="DN1290" s="250" t="str">
        <f>IF(DataGoesHere!$B1290="","",SUM(DJ$2:DJ1290)/AVERAGE(DK:DK))</f>
        <v/>
      </c>
      <c r="DP1290" s="19" t="str">
        <f>IF(DataGoesHere!B1290="",IF($DD1290="Forecast",(Output!E$48*IntermediateCalcs!CY1290)+Output!G$48,""),(Output!E$48*IntermediateCalcs!CY1290)+Output!G$48)</f>
        <v/>
      </c>
      <c r="DQ1290" s="274" t="str">
        <f>IF(DP1290="","",IF(IntermediateCalcs!$AO$9="Yes",IntermediateCalcs!DP1290*$CX1290,IntermediateCalcs!DP1290))</f>
        <v/>
      </c>
      <c r="DR1290" s="250" t="str">
        <f>IF(DataGoesHere!$B1290="","",($CZ1290-DQ1290))</f>
        <v/>
      </c>
      <c r="DS1290" s="250" t="str">
        <f>IF(DataGoesHere!$B1290="","",ABS($CZ1290-DQ1290))</f>
        <v/>
      </c>
      <c r="DT1290" s="250" t="str">
        <f>IF(DataGoesHere!$B1290="","",DS1290^2)</f>
        <v/>
      </c>
      <c r="DU1290" s="249" t="str">
        <f>IF(DataGoesHere!$B1290="","",DS1290/$CZ1290)</f>
        <v/>
      </c>
      <c r="DV1290" s="250" t="str">
        <f>IF(DataGoesHere!$B1290="","",SUM(DR$2:DR1290)/AVERAGE(DS:DS))</f>
        <v/>
      </c>
      <c r="DX1290" s="19" t="str">
        <f>IF(DataGoesHere!$B1289="","",(DB1284*(Output!$O$49/Output!$P$49))+(IntermediateCalcs!DB1285*(Output!$M$49/Output!$P$49))+(IntermediateCalcs!DB1286*(Output!$K$49/Output!$P$49))+(DB1287*(Output!$I$49/Output!$P$49))+(IntermediateCalcs!DB1288*(Output!$G$49/Output!$P$49))+(IntermediateCalcs!DB1289*(Output!$E$49/Output!$P$49)))</f>
        <v/>
      </c>
      <c r="DY1290" s="274" t="str">
        <f>IF(DX1290="","",IF(IntermediateCalcs!$AO$9="Yes",IntermediateCalcs!DX1290*$CX1290,IntermediateCalcs!DX1290))</f>
        <v/>
      </c>
      <c r="DZ1290" s="250" t="str">
        <f>IF(DataGoesHere!$B1290="","",($CZ1290-DY1290))</f>
        <v/>
      </c>
      <c r="EA1290" s="250" t="str">
        <f>IF(DataGoesHere!$B1290="","",ABS($CZ1290-DY1290))</f>
        <v/>
      </c>
      <c r="EB1290" s="250" t="str">
        <f>IF(DataGoesHere!$B1290="","",EA1290^2)</f>
        <v/>
      </c>
      <c r="EC1290" s="249" t="str">
        <f>IF(DataGoesHere!$B1290="","",EA1290/$CZ1290)</f>
        <v/>
      </c>
      <c r="ED1290" s="250" t="str">
        <f>IF(DataGoesHere!$B1290="","",SUM(DZ$2:DZ1290)/AVERAGE(EA:EA))</f>
        <v/>
      </c>
    </row>
    <row r="1291" spans="20:134" x14ac:dyDescent="0.2">
      <c r="T1291" s="240"/>
      <c r="U1291" s="86"/>
      <c r="V1291" s="86"/>
      <c r="W1291" s="86"/>
      <c r="X1291" s="86"/>
      <c r="Y1291" s="245" t="str">
        <f>IF(DataGoesHere!$B1291="","",(DataGoesHere!$B1291/SUM(DataGoesHere!$B1286:'DataGoesHere'!$B1297)))</f>
        <v/>
      </c>
      <c r="Z1291" s="86"/>
      <c r="AA1291" s="86"/>
      <c r="AB1291" s="86"/>
      <c r="AC1291" s="86"/>
      <c r="AD1291" s="86"/>
      <c r="AE1291" s="241"/>
      <c r="CV1291" s="310" t="str">
        <f>IF(DataGoesHere!B1291="","",DataGoesHere!A1291)</f>
        <v/>
      </c>
      <c r="CW1291" s="271">
        <f t="shared" ca="1" si="48"/>
        <v>6</v>
      </c>
      <c r="CX1291" s="272">
        <f t="shared" ca="1" si="49"/>
        <v>1.0779088099730167</v>
      </c>
      <c r="CY1291" s="266">
        <f>DataGoesHere!A1291</f>
        <v>1290</v>
      </c>
      <c r="CZ1291" s="19" t="str">
        <f>IF(DataGoesHere!B1291="","",DataGoesHere!B1291)</f>
        <v/>
      </c>
      <c r="DA1291" s="19" t="str">
        <f>IF(DataGoesHere!B1291="","",IF(AH$5="No",DataGoesHere!B1291,DataGoesHere!B1291-(AH$2*(DataGoesHere!A1291-1))))</f>
        <v/>
      </c>
      <c r="DB1291" s="19" t="str">
        <f>IF(DataGoesHere!B1291="","",IF(AO$9="No",DataGoesHere!B1291,DataGoesHere!B1291/CX1291))</f>
        <v/>
      </c>
      <c r="DC1291" s="19" t="str">
        <f>IF(DataGoesHere!B1291="","",IF(AO$9="No",DA1291,DA1291/CX1291))</f>
        <v/>
      </c>
      <c r="DD1291" s="293" t="str">
        <f>IF(CZ1291="",IF(COUNTIF(DD$2:DD1290,"Forecast")&lt;Output!E$43,"Forecast",""),"Actual")</f>
        <v/>
      </c>
      <c r="DF1291" s="19" t="str">
        <f>IF(DataGoesHere!B1290="",IF(DD1291="Forecast",(Output!$E$47*IntermediateCalcs!DH1290)+((1-Output!$E$47)*IntermediateCalcs!DF1290),""),(Output!$E$47*IntermediateCalcs!DB1290)+((1-Output!$E$47)*IntermediateCalcs!DF1290))</f>
        <v/>
      </c>
      <c r="DG1291" s="19" t="str">
        <f>IF(DataGoesHere!B1290="",IF(DD1291="Forecast",(Output!$G$47*(IntermediateCalcs!DF1291-IntermediateCalcs!DF1290))+((1-Output!$G$47)*IntermediateCalcs!DG1290),""),(Output!$G$47*(IntermediateCalcs!DF1291-IntermediateCalcs!DF1290))+((1-Output!$G$47)*IntermediateCalcs!DG1290))</f>
        <v/>
      </c>
      <c r="DH1291" s="19" t="str">
        <f>IF(DataGoesHere!B1290="",IF(DD1291="Forecast",DF1291+DG1291,""),DF1291+DG1291)</f>
        <v/>
      </c>
      <c r="DI1291" s="274" t="str">
        <f>IF(DH1291="","",IF(IntermediateCalcs!$AO$9="Yes",IntermediateCalcs!DH1291*$CX1291,IntermediateCalcs!DH1291))</f>
        <v/>
      </c>
      <c r="DJ1291" s="250" t="str">
        <f>IF(DataGoesHere!$B1291="","",($CZ1291-DI1291))</f>
        <v/>
      </c>
      <c r="DK1291" s="250" t="str">
        <f>IF(DataGoesHere!$B1291="","",ABS($CZ1291-DI1291))</f>
        <v/>
      </c>
      <c r="DL1291" s="250" t="str">
        <f>IF(DataGoesHere!$B1291="","",DK1291^2)</f>
        <v/>
      </c>
      <c r="DM1291" s="249" t="str">
        <f>IF(DataGoesHere!$B1291="","",DK1291/$CZ1291)</f>
        <v/>
      </c>
      <c r="DN1291" s="250" t="str">
        <f>IF(DataGoesHere!$B1291="","",SUM(DJ$2:DJ1291)/AVERAGE(DK:DK))</f>
        <v/>
      </c>
      <c r="DP1291" s="19" t="str">
        <f>IF(DataGoesHere!B1291="",IF($DD1291="Forecast",(Output!E$48*IntermediateCalcs!CY1291)+Output!G$48,""),(Output!E$48*IntermediateCalcs!CY1291)+Output!G$48)</f>
        <v/>
      </c>
      <c r="DQ1291" s="274" t="str">
        <f>IF(DP1291="","",IF(IntermediateCalcs!$AO$9="Yes",IntermediateCalcs!DP1291*$CX1291,IntermediateCalcs!DP1291))</f>
        <v/>
      </c>
      <c r="DR1291" s="250" t="str">
        <f>IF(DataGoesHere!$B1291="","",($CZ1291-DQ1291))</f>
        <v/>
      </c>
      <c r="DS1291" s="250" t="str">
        <f>IF(DataGoesHere!$B1291="","",ABS($CZ1291-DQ1291))</f>
        <v/>
      </c>
      <c r="DT1291" s="250" t="str">
        <f>IF(DataGoesHere!$B1291="","",DS1291^2)</f>
        <v/>
      </c>
      <c r="DU1291" s="249" t="str">
        <f>IF(DataGoesHere!$B1291="","",DS1291/$CZ1291)</f>
        <v/>
      </c>
      <c r="DV1291" s="250" t="str">
        <f>IF(DataGoesHere!$B1291="","",SUM(DR$2:DR1291)/AVERAGE(DS:DS))</f>
        <v/>
      </c>
      <c r="DX1291" s="19" t="str">
        <f>IF(DataGoesHere!$B1290="","",(DB1285*(Output!$O$49/Output!$P$49))+(IntermediateCalcs!DB1286*(Output!$M$49/Output!$P$49))+(IntermediateCalcs!DB1287*(Output!$K$49/Output!$P$49))+(DB1288*(Output!$I$49/Output!$P$49))+(IntermediateCalcs!DB1289*(Output!$G$49/Output!$P$49))+(IntermediateCalcs!DB1290*(Output!$E$49/Output!$P$49)))</f>
        <v/>
      </c>
      <c r="DY1291" s="274" t="str">
        <f>IF(DX1291="","",IF(IntermediateCalcs!$AO$9="Yes",IntermediateCalcs!DX1291*$CX1291,IntermediateCalcs!DX1291))</f>
        <v/>
      </c>
      <c r="DZ1291" s="250" t="str">
        <f>IF(DataGoesHere!$B1291="","",($CZ1291-DY1291))</f>
        <v/>
      </c>
      <c r="EA1291" s="250" t="str">
        <f>IF(DataGoesHere!$B1291="","",ABS($CZ1291-DY1291))</f>
        <v/>
      </c>
      <c r="EB1291" s="250" t="str">
        <f>IF(DataGoesHere!$B1291="","",EA1291^2)</f>
        <v/>
      </c>
      <c r="EC1291" s="249" t="str">
        <f>IF(DataGoesHere!$B1291="","",EA1291/$CZ1291)</f>
        <v/>
      </c>
      <c r="ED1291" s="250" t="str">
        <f>IF(DataGoesHere!$B1291="","",SUM(DZ$2:DZ1291)/AVERAGE(EA:EA))</f>
        <v/>
      </c>
    </row>
    <row r="1292" spans="20:134" x14ac:dyDescent="0.2">
      <c r="T1292" s="240"/>
      <c r="U1292" s="86"/>
      <c r="V1292" s="86"/>
      <c r="W1292" s="86"/>
      <c r="X1292" s="86"/>
      <c r="Y1292" s="86"/>
      <c r="Z1292" s="245" t="str">
        <f>IF(DataGoesHere!$B1292="","",(DataGoesHere!$B1292/SUM(DataGoesHere!$B1286:'DataGoesHere'!$B1297)))</f>
        <v/>
      </c>
      <c r="AA1292" s="86"/>
      <c r="AB1292" s="86"/>
      <c r="AC1292" s="86"/>
      <c r="AD1292" s="86"/>
      <c r="AE1292" s="241"/>
      <c r="CV1292" s="310" t="str">
        <f>IF(DataGoesHere!B1292="","",DataGoesHere!A1292)</f>
        <v/>
      </c>
      <c r="CW1292" s="271">
        <f t="shared" ca="1" si="48"/>
        <v>7</v>
      </c>
      <c r="CX1292" s="272">
        <f t="shared" ca="1" si="49"/>
        <v>1.0265458156689093</v>
      </c>
      <c r="CY1292" s="266">
        <f>DataGoesHere!A1292</f>
        <v>1291</v>
      </c>
      <c r="CZ1292" s="19" t="str">
        <f>IF(DataGoesHere!B1292="","",DataGoesHere!B1292)</f>
        <v/>
      </c>
      <c r="DA1292" s="19" t="str">
        <f>IF(DataGoesHere!B1292="","",IF(AH$5="No",DataGoesHere!B1292,DataGoesHere!B1292-(AH$2*(DataGoesHere!A1292-1))))</f>
        <v/>
      </c>
      <c r="DB1292" s="19" t="str">
        <f>IF(DataGoesHere!B1292="","",IF(AO$9="No",DataGoesHere!B1292,DataGoesHere!B1292/CX1292))</f>
        <v/>
      </c>
      <c r="DC1292" s="19" t="str">
        <f>IF(DataGoesHere!B1292="","",IF(AO$9="No",DA1292,DA1292/CX1292))</f>
        <v/>
      </c>
      <c r="DD1292" s="293" t="str">
        <f>IF(CZ1292="",IF(COUNTIF(DD$2:DD1291,"Forecast")&lt;Output!E$43,"Forecast",""),"Actual")</f>
        <v/>
      </c>
      <c r="DF1292" s="19" t="str">
        <f>IF(DataGoesHere!B1291="",IF(DD1292="Forecast",(Output!$E$47*IntermediateCalcs!DH1291)+((1-Output!$E$47)*IntermediateCalcs!DF1291),""),(Output!$E$47*IntermediateCalcs!DB1291)+((1-Output!$E$47)*IntermediateCalcs!DF1291))</f>
        <v/>
      </c>
      <c r="DG1292" s="19" t="str">
        <f>IF(DataGoesHere!B1291="",IF(DD1292="Forecast",(Output!$G$47*(IntermediateCalcs!DF1292-IntermediateCalcs!DF1291))+((1-Output!$G$47)*IntermediateCalcs!DG1291),""),(Output!$G$47*(IntermediateCalcs!DF1292-IntermediateCalcs!DF1291))+((1-Output!$G$47)*IntermediateCalcs!DG1291))</f>
        <v/>
      </c>
      <c r="DH1292" s="19" t="str">
        <f>IF(DataGoesHere!B1291="",IF(DD1292="Forecast",DF1292+DG1292,""),DF1292+DG1292)</f>
        <v/>
      </c>
      <c r="DI1292" s="274" t="str">
        <f>IF(DH1292="","",IF(IntermediateCalcs!$AO$9="Yes",IntermediateCalcs!DH1292*$CX1292,IntermediateCalcs!DH1292))</f>
        <v/>
      </c>
      <c r="DJ1292" s="250" t="str">
        <f>IF(DataGoesHere!$B1292="","",($CZ1292-DI1292))</f>
        <v/>
      </c>
      <c r="DK1292" s="250" t="str">
        <f>IF(DataGoesHere!$B1292="","",ABS($CZ1292-DI1292))</f>
        <v/>
      </c>
      <c r="DL1292" s="250" t="str">
        <f>IF(DataGoesHere!$B1292="","",DK1292^2)</f>
        <v/>
      </c>
      <c r="DM1292" s="249" t="str">
        <f>IF(DataGoesHere!$B1292="","",DK1292/$CZ1292)</f>
        <v/>
      </c>
      <c r="DN1292" s="250" t="str">
        <f>IF(DataGoesHere!$B1292="","",SUM(DJ$2:DJ1292)/AVERAGE(DK:DK))</f>
        <v/>
      </c>
      <c r="DP1292" s="19" t="str">
        <f>IF(DataGoesHere!B1292="",IF($DD1292="Forecast",(Output!E$48*IntermediateCalcs!CY1292)+Output!G$48,""),(Output!E$48*IntermediateCalcs!CY1292)+Output!G$48)</f>
        <v/>
      </c>
      <c r="DQ1292" s="274" t="str">
        <f>IF(DP1292="","",IF(IntermediateCalcs!$AO$9="Yes",IntermediateCalcs!DP1292*$CX1292,IntermediateCalcs!DP1292))</f>
        <v/>
      </c>
      <c r="DR1292" s="250" t="str">
        <f>IF(DataGoesHere!$B1292="","",($CZ1292-DQ1292))</f>
        <v/>
      </c>
      <c r="DS1292" s="250" t="str">
        <f>IF(DataGoesHere!$B1292="","",ABS($CZ1292-DQ1292))</f>
        <v/>
      </c>
      <c r="DT1292" s="250" t="str">
        <f>IF(DataGoesHere!$B1292="","",DS1292^2)</f>
        <v/>
      </c>
      <c r="DU1292" s="249" t="str">
        <f>IF(DataGoesHere!$B1292="","",DS1292/$CZ1292)</f>
        <v/>
      </c>
      <c r="DV1292" s="250" t="str">
        <f>IF(DataGoesHere!$B1292="","",SUM(DR$2:DR1292)/AVERAGE(DS:DS))</f>
        <v/>
      </c>
      <c r="DX1292" s="19" t="str">
        <f>IF(DataGoesHere!$B1291="","",(DB1286*(Output!$O$49/Output!$P$49))+(IntermediateCalcs!DB1287*(Output!$M$49/Output!$P$49))+(IntermediateCalcs!DB1288*(Output!$K$49/Output!$P$49))+(DB1289*(Output!$I$49/Output!$P$49))+(IntermediateCalcs!DB1290*(Output!$G$49/Output!$P$49))+(IntermediateCalcs!DB1291*(Output!$E$49/Output!$P$49)))</f>
        <v/>
      </c>
      <c r="DY1292" s="274" t="str">
        <f>IF(DX1292="","",IF(IntermediateCalcs!$AO$9="Yes",IntermediateCalcs!DX1292*$CX1292,IntermediateCalcs!DX1292))</f>
        <v/>
      </c>
      <c r="DZ1292" s="250" t="str">
        <f>IF(DataGoesHere!$B1292="","",($CZ1292-DY1292))</f>
        <v/>
      </c>
      <c r="EA1292" s="250" t="str">
        <f>IF(DataGoesHere!$B1292="","",ABS($CZ1292-DY1292))</f>
        <v/>
      </c>
      <c r="EB1292" s="250" t="str">
        <f>IF(DataGoesHere!$B1292="","",EA1292^2)</f>
        <v/>
      </c>
      <c r="EC1292" s="249" t="str">
        <f>IF(DataGoesHere!$B1292="","",EA1292/$CZ1292)</f>
        <v/>
      </c>
      <c r="ED1292" s="250" t="str">
        <f>IF(DataGoesHere!$B1292="","",SUM(DZ$2:DZ1292)/AVERAGE(EA:EA))</f>
        <v/>
      </c>
    </row>
    <row r="1293" spans="20:134" x14ac:dyDescent="0.2">
      <c r="T1293" s="240"/>
      <c r="U1293" s="86"/>
      <c r="V1293" s="86"/>
      <c r="W1293" s="86"/>
      <c r="X1293" s="86"/>
      <c r="Y1293" s="86"/>
      <c r="Z1293" s="86"/>
      <c r="AA1293" s="245" t="str">
        <f>IF(DataGoesHere!$B1293="","",(DataGoesHere!$B1293/SUM(DataGoesHere!$B1286:'DataGoesHere'!$B1297)))</f>
        <v/>
      </c>
      <c r="AB1293" s="86"/>
      <c r="AC1293" s="86"/>
      <c r="AD1293" s="86"/>
      <c r="AE1293" s="241"/>
      <c r="CV1293" s="310" t="str">
        <f>IF(DataGoesHere!B1293="","",DataGoesHere!A1293)</f>
        <v/>
      </c>
      <c r="CW1293" s="271">
        <f t="shared" ca="1" si="48"/>
        <v>8</v>
      </c>
      <c r="CX1293" s="272">
        <f t="shared" ca="1" si="49"/>
        <v>1.0207492390681214</v>
      </c>
      <c r="CY1293" s="266">
        <f>DataGoesHere!A1293</f>
        <v>1292</v>
      </c>
      <c r="CZ1293" s="19" t="str">
        <f>IF(DataGoesHere!B1293="","",DataGoesHere!B1293)</f>
        <v/>
      </c>
      <c r="DA1293" s="19" t="str">
        <f>IF(DataGoesHere!B1293="","",IF(AH$5="No",DataGoesHere!B1293,DataGoesHere!B1293-(AH$2*(DataGoesHere!A1293-1))))</f>
        <v/>
      </c>
      <c r="DB1293" s="19" t="str">
        <f>IF(DataGoesHere!B1293="","",IF(AO$9="No",DataGoesHere!B1293,DataGoesHere!B1293/CX1293))</f>
        <v/>
      </c>
      <c r="DC1293" s="19" t="str">
        <f>IF(DataGoesHere!B1293="","",IF(AO$9="No",DA1293,DA1293/CX1293))</f>
        <v/>
      </c>
      <c r="DD1293" s="293" t="str">
        <f>IF(CZ1293="",IF(COUNTIF(DD$2:DD1292,"Forecast")&lt;Output!E$43,"Forecast",""),"Actual")</f>
        <v/>
      </c>
      <c r="DF1293" s="19" t="str">
        <f>IF(DataGoesHere!B1292="",IF(DD1293="Forecast",(Output!$E$47*IntermediateCalcs!DH1292)+((1-Output!$E$47)*IntermediateCalcs!DF1292),""),(Output!$E$47*IntermediateCalcs!DB1292)+((1-Output!$E$47)*IntermediateCalcs!DF1292))</f>
        <v/>
      </c>
      <c r="DG1293" s="19" t="str">
        <f>IF(DataGoesHere!B1292="",IF(DD1293="Forecast",(Output!$G$47*(IntermediateCalcs!DF1293-IntermediateCalcs!DF1292))+((1-Output!$G$47)*IntermediateCalcs!DG1292),""),(Output!$G$47*(IntermediateCalcs!DF1293-IntermediateCalcs!DF1292))+((1-Output!$G$47)*IntermediateCalcs!DG1292))</f>
        <v/>
      </c>
      <c r="DH1293" s="19" t="str">
        <f>IF(DataGoesHere!B1292="",IF(DD1293="Forecast",DF1293+DG1293,""),DF1293+DG1293)</f>
        <v/>
      </c>
      <c r="DI1293" s="274" t="str">
        <f>IF(DH1293="","",IF(IntermediateCalcs!$AO$9="Yes",IntermediateCalcs!DH1293*$CX1293,IntermediateCalcs!DH1293))</f>
        <v/>
      </c>
      <c r="DJ1293" s="250" t="str">
        <f>IF(DataGoesHere!$B1293="","",($CZ1293-DI1293))</f>
        <v/>
      </c>
      <c r="DK1293" s="250" t="str">
        <f>IF(DataGoesHere!$B1293="","",ABS($CZ1293-DI1293))</f>
        <v/>
      </c>
      <c r="DL1293" s="250" t="str">
        <f>IF(DataGoesHere!$B1293="","",DK1293^2)</f>
        <v/>
      </c>
      <c r="DM1293" s="249" t="str">
        <f>IF(DataGoesHere!$B1293="","",DK1293/$CZ1293)</f>
        <v/>
      </c>
      <c r="DN1293" s="250" t="str">
        <f>IF(DataGoesHere!$B1293="","",SUM(DJ$2:DJ1293)/AVERAGE(DK:DK))</f>
        <v/>
      </c>
      <c r="DP1293" s="19" t="str">
        <f>IF(DataGoesHere!B1293="",IF($DD1293="Forecast",(Output!E$48*IntermediateCalcs!CY1293)+Output!G$48,""),(Output!E$48*IntermediateCalcs!CY1293)+Output!G$48)</f>
        <v/>
      </c>
      <c r="DQ1293" s="274" t="str">
        <f>IF(DP1293="","",IF(IntermediateCalcs!$AO$9="Yes",IntermediateCalcs!DP1293*$CX1293,IntermediateCalcs!DP1293))</f>
        <v/>
      </c>
      <c r="DR1293" s="250" t="str">
        <f>IF(DataGoesHere!$B1293="","",($CZ1293-DQ1293))</f>
        <v/>
      </c>
      <c r="DS1293" s="250" t="str">
        <f>IF(DataGoesHere!$B1293="","",ABS($CZ1293-DQ1293))</f>
        <v/>
      </c>
      <c r="DT1293" s="250" t="str">
        <f>IF(DataGoesHere!$B1293="","",DS1293^2)</f>
        <v/>
      </c>
      <c r="DU1293" s="249" t="str">
        <f>IF(DataGoesHere!$B1293="","",DS1293/$CZ1293)</f>
        <v/>
      </c>
      <c r="DV1293" s="250" t="str">
        <f>IF(DataGoesHere!$B1293="","",SUM(DR$2:DR1293)/AVERAGE(DS:DS))</f>
        <v/>
      </c>
      <c r="DX1293" s="19" t="str">
        <f>IF(DataGoesHere!$B1292="","",(DB1287*(Output!$O$49/Output!$P$49))+(IntermediateCalcs!DB1288*(Output!$M$49/Output!$P$49))+(IntermediateCalcs!DB1289*(Output!$K$49/Output!$P$49))+(DB1290*(Output!$I$49/Output!$P$49))+(IntermediateCalcs!DB1291*(Output!$G$49/Output!$P$49))+(IntermediateCalcs!DB1292*(Output!$E$49/Output!$P$49)))</f>
        <v/>
      </c>
      <c r="DY1293" s="274" t="str">
        <f>IF(DX1293="","",IF(IntermediateCalcs!$AO$9="Yes",IntermediateCalcs!DX1293*$CX1293,IntermediateCalcs!DX1293))</f>
        <v/>
      </c>
      <c r="DZ1293" s="250" t="str">
        <f>IF(DataGoesHere!$B1293="","",($CZ1293-DY1293))</f>
        <v/>
      </c>
      <c r="EA1293" s="250" t="str">
        <f>IF(DataGoesHere!$B1293="","",ABS($CZ1293-DY1293))</f>
        <v/>
      </c>
      <c r="EB1293" s="250" t="str">
        <f>IF(DataGoesHere!$B1293="","",EA1293^2)</f>
        <v/>
      </c>
      <c r="EC1293" s="249" t="str">
        <f>IF(DataGoesHere!$B1293="","",EA1293/$CZ1293)</f>
        <v/>
      </c>
      <c r="ED1293" s="250" t="str">
        <f>IF(DataGoesHere!$B1293="","",SUM(DZ$2:DZ1293)/AVERAGE(EA:EA))</f>
        <v/>
      </c>
    </row>
    <row r="1294" spans="20:134" x14ac:dyDescent="0.2">
      <c r="T1294" s="240"/>
      <c r="U1294" s="86"/>
      <c r="V1294" s="86"/>
      <c r="W1294" s="86"/>
      <c r="X1294" s="86"/>
      <c r="Y1294" s="86"/>
      <c r="Z1294" s="86"/>
      <c r="AA1294" s="86"/>
      <c r="AB1294" s="245" t="str">
        <f>IF(DataGoesHere!$B1294="","",(DataGoesHere!$B1294/SUM(DataGoesHere!$B1286:'DataGoesHere'!$B1297)))</f>
        <v/>
      </c>
      <c r="AC1294" s="86"/>
      <c r="AD1294" s="86"/>
      <c r="AE1294" s="241"/>
      <c r="CV1294" s="310" t="str">
        <f>IF(DataGoesHere!B1294="","",DataGoesHere!A1294)</f>
        <v/>
      </c>
      <c r="CW1294" s="271">
        <f t="shared" ca="1" si="48"/>
        <v>9</v>
      </c>
      <c r="CX1294" s="272">
        <f t="shared" ca="1" si="49"/>
        <v>1.0625330005567626</v>
      </c>
      <c r="CY1294" s="266">
        <f>DataGoesHere!A1294</f>
        <v>1293</v>
      </c>
      <c r="CZ1294" s="19" t="str">
        <f>IF(DataGoesHere!B1294="","",DataGoesHere!B1294)</f>
        <v/>
      </c>
      <c r="DA1294" s="19" t="str">
        <f>IF(DataGoesHere!B1294="","",IF(AH$5="No",DataGoesHere!B1294,DataGoesHere!B1294-(AH$2*(DataGoesHere!A1294-1))))</f>
        <v/>
      </c>
      <c r="DB1294" s="19" t="str">
        <f>IF(DataGoesHere!B1294="","",IF(AO$9="No",DataGoesHere!B1294,DataGoesHere!B1294/CX1294))</f>
        <v/>
      </c>
      <c r="DC1294" s="19" t="str">
        <f>IF(DataGoesHere!B1294="","",IF(AO$9="No",DA1294,DA1294/CX1294))</f>
        <v/>
      </c>
      <c r="DD1294" s="293" t="str">
        <f>IF(CZ1294="",IF(COUNTIF(DD$2:DD1293,"Forecast")&lt;Output!E$43,"Forecast",""),"Actual")</f>
        <v/>
      </c>
      <c r="DF1294" s="19" t="str">
        <f>IF(DataGoesHere!B1293="",IF(DD1294="Forecast",(Output!$E$47*IntermediateCalcs!DH1293)+((1-Output!$E$47)*IntermediateCalcs!DF1293),""),(Output!$E$47*IntermediateCalcs!DB1293)+((1-Output!$E$47)*IntermediateCalcs!DF1293))</f>
        <v/>
      </c>
      <c r="DG1294" s="19" t="str">
        <f>IF(DataGoesHere!B1293="",IF(DD1294="Forecast",(Output!$G$47*(IntermediateCalcs!DF1294-IntermediateCalcs!DF1293))+((1-Output!$G$47)*IntermediateCalcs!DG1293),""),(Output!$G$47*(IntermediateCalcs!DF1294-IntermediateCalcs!DF1293))+((1-Output!$G$47)*IntermediateCalcs!DG1293))</f>
        <v/>
      </c>
      <c r="DH1294" s="19" t="str">
        <f>IF(DataGoesHere!B1293="",IF(DD1294="Forecast",DF1294+DG1294,""),DF1294+DG1294)</f>
        <v/>
      </c>
      <c r="DI1294" s="274" t="str">
        <f>IF(DH1294="","",IF(IntermediateCalcs!$AO$9="Yes",IntermediateCalcs!DH1294*$CX1294,IntermediateCalcs!DH1294))</f>
        <v/>
      </c>
      <c r="DJ1294" s="250" t="str">
        <f>IF(DataGoesHere!$B1294="","",($CZ1294-DI1294))</f>
        <v/>
      </c>
      <c r="DK1294" s="250" t="str">
        <f>IF(DataGoesHere!$B1294="","",ABS($CZ1294-DI1294))</f>
        <v/>
      </c>
      <c r="DL1294" s="250" t="str">
        <f>IF(DataGoesHere!$B1294="","",DK1294^2)</f>
        <v/>
      </c>
      <c r="DM1294" s="249" t="str">
        <f>IF(DataGoesHere!$B1294="","",DK1294/$CZ1294)</f>
        <v/>
      </c>
      <c r="DN1294" s="250" t="str">
        <f>IF(DataGoesHere!$B1294="","",SUM(DJ$2:DJ1294)/AVERAGE(DK:DK))</f>
        <v/>
      </c>
      <c r="DP1294" s="19" t="str">
        <f>IF(DataGoesHere!B1294="",IF($DD1294="Forecast",(Output!E$48*IntermediateCalcs!CY1294)+Output!G$48,""),(Output!E$48*IntermediateCalcs!CY1294)+Output!G$48)</f>
        <v/>
      </c>
      <c r="DQ1294" s="274" t="str">
        <f>IF(DP1294="","",IF(IntermediateCalcs!$AO$9="Yes",IntermediateCalcs!DP1294*$CX1294,IntermediateCalcs!DP1294))</f>
        <v/>
      </c>
      <c r="DR1294" s="250" t="str">
        <f>IF(DataGoesHere!$B1294="","",($CZ1294-DQ1294))</f>
        <v/>
      </c>
      <c r="DS1294" s="250" t="str">
        <f>IF(DataGoesHere!$B1294="","",ABS($CZ1294-DQ1294))</f>
        <v/>
      </c>
      <c r="DT1294" s="250" t="str">
        <f>IF(DataGoesHere!$B1294="","",DS1294^2)</f>
        <v/>
      </c>
      <c r="DU1294" s="249" t="str">
        <f>IF(DataGoesHere!$B1294="","",DS1294/$CZ1294)</f>
        <v/>
      </c>
      <c r="DV1294" s="250" t="str">
        <f>IF(DataGoesHere!$B1294="","",SUM(DR$2:DR1294)/AVERAGE(DS:DS))</f>
        <v/>
      </c>
      <c r="DX1294" s="19" t="str">
        <f>IF(DataGoesHere!$B1293="","",(DB1288*(Output!$O$49/Output!$P$49))+(IntermediateCalcs!DB1289*(Output!$M$49/Output!$P$49))+(IntermediateCalcs!DB1290*(Output!$K$49/Output!$P$49))+(DB1291*(Output!$I$49/Output!$P$49))+(IntermediateCalcs!DB1292*(Output!$G$49/Output!$P$49))+(IntermediateCalcs!DB1293*(Output!$E$49/Output!$P$49)))</f>
        <v/>
      </c>
      <c r="DY1294" s="274" t="str">
        <f>IF(DX1294="","",IF(IntermediateCalcs!$AO$9="Yes",IntermediateCalcs!DX1294*$CX1294,IntermediateCalcs!DX1294))</f>
        <v/>
      </c>
      <c r="DZ1294" s="250" t="str">
        <f>IF(DataGoesHere!$B1294="","",($CZ1294-DY1294))</f>
        <v/>
      </c>
      <c r="EA1294" s="250" t="str">
        <f>IF(DataGoesHere!$B1294="","",ABS($CZ1294-DY1294))</f>
        <v/>
      </c>
      <c r="EB1294" s="250" t="str">
        <f>IF(DataGoesHere!$B1294="","",EA1294^2)</f>
        <v/>
      </c>
      <c r="EC1294" s="249" t="str">
        <f>IF(DataGoesHere!$B1294="","",EA1294/$CZ1294)</f>
        <v/>
      </c>
      <c r="ED1294" s="250" t="str">
        <f>IF(DataGoesHere!$B1294="","",SUM(DZ$2:DZ1294)/AVERAGE(EA:EA))</f>
        <v/>
      </c>
    </row>
    <row r="1295" spans="20:134" x14ac:dyDescent="0.2">
      <c r="T1295" s="240"/>
      <c r="U1295" s="86"/>
      <c r="V1295" s="86"/>
      <c r="W1295" s="86"/>
      <c r="X1295" s="86"/>
      <c r="Y1295" s="86"/>
      <c r="Z1295" s="86"/>
      <c r="AA1295" s="86"/>
      <c r="AB1295" s="86"/>
      <c r="AC1295" s="245" t="str">
        <f>IF(DataGoesHere!$B1295="","",(DataGoesHere!$B1295/SUM(DataGoesHere!$B1286:'DataGoesHere'!$B1297)))</f>
        <v/>
      </c>
      <c r="AD1295" s="86"/>
      <c r="AE1295" s="241"/>
      <c r="CV1295" s="310" t="str">
        <f>IF(DataGoesHere!B1295="","",DataGoesHere!A1295)</f>
        <v/>
      </c>
      <c r="CW1295" s="271">
        <f t="shared" ca="1" si="48"/>
        <v>10</v>
      </c>
      <c r="CX1295" s="272">
        <f t="shared" ca="1" si="49"/>
        <v>0.92557634012077306</v>
      </c>
      <c r="CY1295" s="266">
        <f>DataGoesHere!A1295</f>
        <v>1294</v>
      </c>
      <c r="CZ1295" s="19" t="str">
        <f>IF(DataGoesHere!B1295="","",DataGoesHere!B1295)</f>
        <v/>
      </c>
      <c r="DA1295" s="19" t="str">
        <f>IF(DataGoesHere!B1295="","",IF(AH$5="No",DataGoesHere!B1295,DataGoesHere!B1295-(AH$2*(DataGoesHere!A1295-1))))</f>
        <v/>
      </c>
      <c r="DB1295" s="19" t="str">
        <f>IF(DataGoesHere!B1295="","",IF(AO$9="No",DataGoesHere!B1295,DataGoesHere!B1295/CX1295))</f>
        <v/>
      </c>
      <c r="DC1295" s="19" t="str">
        <f>IF(DataGoesHere!B1295="","",IF(AO$9="No",DA1295,DA1295/CX1295))</f>
        <v/>
      </c>
      <c r="DD1295" s="293" t="str">
        <f>IF(CZ1295="",IF(COUNTIF(DD$2:DD1294,"Forecast")&lt;Output!E$43,"Forecast",""),"Actual")</f>
        <v/>
      </c>
      <c r="DF1295" s="19" t="str">
        <f>IF(DataGoesHere!B1294="",IF(DD1295="Forecast",(Output!$E$47*IntermediateCalcs!DH1294)+((1-Output!$E$47)*IntermediateCalcs!DF1294),""),(Output!$E$47*IntermediateCalcs!DB1294)+((1-Output!$E$47)*IntermediateCalcs!DF1294))</f>
        <v/>
      </c>
      <c r="DG1295" s="19" t="str">
        <f>IF(DataGoesHere!B1294="",IF(DD1295="Forecast",(Output!$G$47*(IntermediateCalcs!DF1295-IntermediateCalcs!DF1294))+((1-Output!$G$47)*IntermediateCalcs!DG1294),""),(Output!$G$47*(IntermediateCalcs!DF1295-IntermediateCalcs!DF1294))+((1-Output!$G$47)*IntermediateCalcs!DG1294))</f>
        <v/>
      </c>
      <c r="DH1295" s="19" t="str">
        <f>IF(DataGoesHere!B1294="",IF(DD1295="Forecast",DF1295+DG1295,""),DF1295+DG1295)</f>
        <v/>
      </c>
      <c r="DI1295" s="274" t="str">
        <f>IF(DH1295="","",IF(IntermediateCalcs!$AO$9="Yes",IntermediateCalcs!DH1295*$CX1295,IntermediateCalcs!DH1295))</f>
        <v/>
      </c>
      <c r="DJ1295" s="250" t="str">
        <f>IF(DataGoesHere!$B1295="","",($CZ1295-DI1295))</f>
        <v/>
      </c>
      <c r="DK1295" s="250" t="str">
        <f>IF(DataGoesHere!$B1295="","",ABS($CZ1295-DI1295))</f>
        <v/>
      </c>
      <c r="DL1295" s="250" t="str">
        <f>IF(DataGoesHere!$B1295="","",DK1295^2)</f>
        <v/>
      </c>
      <c r="DM1295" s="249" t="str">
        <f>IF(DataGoesHere!$B1295="","",DK1295/$CZ1295)</f>
        <v/>
      </c>
      <c r="DN1295" s="250" t="str">
        <f>IF(DataGoesHere!$B1295="","",SUM(DJ$2:DJ1295)/AVERAGE(DK:DK))</f>
        <v/>
      </c>
      <c r="DP1295" s="19" t="str">
        <f>IF(DataGoesHere!B1295="",IF($DD1295="Forecast",(Output!E$48*IntermediateCalcs!CY1295)+Output!G$48,""),(Output!E$48*IntermediateCalcs!CY1295)+Output!G$48)</f>
        <v/>
      </c>
      <c r="DQ1295" s="274" t="str">
        <f>IF(DP1295="","",IF(IntermediateCalcs!$AO$9="Yes",IntermediateCalcs!DP1295*$CX1295,IntermediateCalcs!DP1295))</f>
        <v/>
      </c>
      <c r="DR1295" s="250" t="str">
        <f>IF(DataGoesHere!$B1295="","",($CZ1295-DQ1295))</f>
        <v/>
      </c>
      <c r="DS1295" s="250" t="str">
        <f>IF(DataGoesHere!$B1295="","",ABS($CZ1295-DQ1295))</f>
        <v/>
      </c>
      <c r="DT1295" s="250" t="str">
        <f>IF(DataGoesHere!$B1295="","",DS1295^2)</f>
        <v/>
      </c>
      <c r="DU1295" s="249" t="str">
        <f>IF(DataGoesHere!$B1295="","",DS1295/$CZ1295)</f>
        <v/>
      </c>
      <c r="DV1295" s="250" t="str">
        <f>IF(DataGoesHere!$B1295="","",SUM(DR$2:DR1295)/AVERAGE(DS:DS))</f>
        <v/>
      </c>
      <c r="DX1295" s="19" t="str">
        <f>IF(DataGoesHere!$B1294="","",(DB1289*(Output!$O$49/Output!$P$49))+(IntermediateCalcs!DB1290*(Output!$M$49/Output!$P$49))+(IntermediateCalcs!DB1291*(Output!$K$49/Output!$P$49))+(DB1292*(Output!$I$49/Output!$P$49))+(IntermediateCalcs!DB1293*(Output!$G$49/Output!$P$49))+(IntermediateCalcs!DB1294*(Output!$E$49/Output!$P$49)))</f>
        <v/>
      </c>
      <c r="DY1295" s="274" t="str">
        <f>IF(DX1295="","",IF(IntermediateCalcs!$AO$9="Yes",IntermediateCalcs!DX1295*$CX1295,IntermediateCalcs!DX1295))</f>
        <v/>
      </c>
      <c r="DZ1295" s="250" t="str">
        <f>IF(DataGoesHere!$B1295="","",($CZ1295-DY1295))</f>
        <v/>
      </c>
      <c r="EA1295" s="250" t="str">
        <f>IF(DataGoesHere!$B1295="","",ABS($CZ1295-DY1295))</f>
        <v/>
      </c>
      <c r="EB1295" s="250" t="str">
        <f>IF(DataGoesHere!$B1295="","",EA1295^2)</f>
        <v/>
      </c>
      <c r="EC1295" s="249" t="str">
        <f>IF(DataGoesHere!$B1295="","",EA1295/$CZ1295)</f>
        <v/>
      </c>
      <c r="ED1295" s="250" t="str">
        <f>IF(DataGoesHere!$B1295="","",SUM(DZ$2:DZ1295)/AVERAGE(EA:EA))</f>
        <v/>
      </c>
    </row>
    <row r="1296" spans="20:134" x14ac:dyDescent="0.2">
      <c r="T1296" s="240"/>
      <c r="U1296" s="86"/>
      <c r="V1296" s="86"/>
      <c r="W1296" s="86"/>
      <c r="X1296" s="86"/>
      <c r="Y1296" s="86"/>
      <c r="Z1296" s="86"/>
      <c r="AA1296" s="86"/>
      <c r="AB1296" s="86"/>
      <c r="AC1296" s="86"/>
      <c r="AD1296" s="245" t="str">
        <f>IF(DataGoesHere!$B1296="","",(DataGoesHere!$B1296/SUM(DataGoesHere!$B1286:'DataGoesHere'!$B1297)))</f>
        <v/>
      </c>
      <c r="AE1296" s="241"/>
      <c r="CV1296" s="310" t="str">
        <f>IF(DataGoesHere!B1296="","",DataGoesHere!A1296)</f>
        <v/>
      </c>
      <c r="CW1296" s="271">
        <f t="shared" ca="1" si="48"/>
        <v>11</v>
      </c>
      <c r="CX1296" s="272">
        <f t="shared" ca="1" si="49"/>
        <v>0.97463169608807265</v>
      </c>
      <c r="CY1296" s="266">
        <f>DataGoesHere!A1296</f>
        <v>1295</v>
      </c>
      <c r="CZ1296" s="19" t="str">
        <f>IF(DataGoesHere!B1296="","",DataGoesHere!B1296)</f>
        <v/>
      </c>
      <c r="DA1296" s="19" t="str">
        <f>IF(DataGoesHere!B1296="","",IF(AH$5="No",DataGoesHere!B1296,DataGoesHere!B1296-(AH$2*(DataGoesHere!A1296-1))))</f>
        <v/>
      </c>
      <c r="DB1296" s="19" t="str">
        <f>IF(DataGoesHere!B1296="","",IF(AO$9="No",DataGoesHere!B1296,DataGoesHere!B1296/CX1296))</f>
        <v/>
      </c>
      <c r="DC1296" s="19" t="str">
        <f>IF(DataGoesHere!B1296="","",IF(AO$9="No",DA1296,DA1296/CX1296))</f>
        <v/>
      </c>
      <c r="DD1296" s="293" t="str">
        <f>IF(CZ1296="",IF(COUNTIF(DD$2:DD1295,"Forecast")&lt;Output!E$43,"Forecast",""),"Actual")</f>
        <v/>
      </c>
      <c r="DF1296" s="19" t="str">
        <f>IF(DataGoesHere!B1295="",IF(DD1296="Forecast",(Output!$E$47*IntermediateCalcs!DH1295)+((1-Output!$E$47)*IntermediateCalcs!DF1295),""),(Output!$E$47*IntermediateCalcs!DB1295)+((1-Output!$E$47)*IntermediateCalcs!DF1295))</f>
        <v/>
      </c>
      <c r="DG1296" s="19" t="str">
        <f>IF(DataGoesHere!B1295="",IF(DD1296="Forecast",(Output!$G$47*(IntermediateCalcs!DF1296-IntermediateCalcs!DF1295))+((1-Output!$G$47)*IntermediateCalcs!DG1295),""),(Output!$G$47*(IntermediateCalcs!DF1296-IntermediateCalcs!DF1295))+((1-Output!$G$47)*IntermediateCalcs!DG1295))</f>
        <v/>
      </c>
      <c r="DH1296" s="19" t="str">
        <f>IF(DataGoesHere!B1295="",IF(DD1296="Forecast",DF1296+DG1296,""),DF1296+DG1296)</f>
        <v/>
      </c>
      <c r="DI1296" s="274" t="str">
        <f>IF(DH1296="","",IF(IntermediateCalcs!$AO$9="Yes",IntermediateCalcs!DH1296*$CX1296,IntermediateCalcs!DH1296))</f>
        <v/>
      </c>
      <c r="DJ1296" s="250" t="str">
        <f>IF(DataGoesHere!$B1296="","",($CZ1296-DI1296))</f>
        <v/>
      </c>
      <c r="DK1296" s="250" t="str">
        <f>IF(DataGoesHere!$B1296="","",ABS($CZ1296-DI1296))</f>
        <v/>
      </c>
      <c r="DL1296" s="250" t="str">
        <f>IF(DataGoesHere!$B1296="","",DK1296^2)</f>
        <v/>
      </c>
      <c r="DM1296" s="249" t="str">
        <f>IF(DataGoesHere!$B1296="","",DK1296/$CZ1296)</f>
        <v/>
      </c>
      <c r="DN1296" s="250" t="str">
        <f>IF(DataGoesHere!$B1296="","",SUM(DJ$2:DJ1296)/AVERAGE(DK:DK))</f>
        <v/>
      </c>
      <c r="DP1296" s="19" t="str">
        <f>IF(DataGoesHere!B1296="",IF($DD1296="Forecast",(Output!E$48*IntermediateCalcs!CY1296)+Output!G$48,""),(Output!E$48*IntermediateCalcs!CY1296)+Output!G$48)</f>
        <v/>
      </c>
      <c r="DQ1296" s="274" t="str">
        <f>IF(DP1296="","",IF(IntermediateCalcs!$AO$9="Yes",IntermediateCalcs!DP1296*$CX1296,IntermediateCalcs!DP1296))</f>
        <v/>
      </c>
      <c r="DR1296" s="250" t="str">
        <f>IF(DataGoesHere!$B1296="","",($CZ1296-DQ1296))</f>
        <v/>
      </c>
      <c r="DS1296" s="250" t="str">
        <f>IF(DataGoesHere!$B1296="","",ABS($CZ1296-DQ1296))</f>
        <v/>
      </c>
      <c r="DT1296" s="250" t="str">
        <f>IF(DataGoesHere!$B1296="","",DS1296^2)</f>
        <v/>
      </c>
      <c r="DU1296" s="249" t="str">
        <f>IF(DataGoesHere!$B1296="","",DS1296/$CZ1296)</f>
        <v/>
      </c>
      <c r="DV1296" s="250" t="str">
        <f>IF(DataGoesHere!$B1296="","",SUM(DR$2:DR1296)/AVERAGE(DS:DS))</f>
        <v/>
      </c>
      <c r="DX1296" s="19" t="str">
        <f>IF(DataGoesHere!$B1295="","",(DB1290*(Output!$O$49/Output!$P$49))+(IntermediateCalcs!DB1291*(Output!$M$49/Output!$P$49))+(IntermediateCalcs!DB1292*(Output!$K$49/Output!$P$49))+(DB1293*(Output!$I$49/Output!$P$49))+(IntermediateCalcs!DB1294*(Output!$G$49/Output!$P$49))+(IntermediateCalcs!DB1295*(Output!$E$49/Output!$P$49)))</f>
        <v/>
      </c>
      <c r="DY1296" s="274" t="str">
        <f>IF(DX1296="","",IF(IntermediateCalcs!$AO$9="Yes",IntermediateCalcs!DX1296*$CX1296,IntermediateCalcs!DX1296))</f>
        <v/>
      </c>
      <c r="DZ1296" s="250" t="str">
        <f>IF(DataGoesHere!$B1296="","",($CZ1296-DY1296))</f>
        <v/>
      </c>
      <c r="EA1296" s="250" t="str">
        <f>IF(DataGoesHere!$B1296="","",ABS($CZ1296-DY1296))</f>
        <v/>
      </c>
      <c r="EB1296" s="250" t="str">
        <f>IF(DataGoesHere!$B1296="","",EA1296^2)</f>
        <v/>
      </c>
      <c r="EC1296" s="249" t="str">
        <f>IF(DataGoesHere!$B1296="","",EA1296/$CZ1296)</f>
        <v/>
      </c>
      <c r="ED1296" s="250" t="str">
        <f>IF(DataGoesHere!$B1296="","",SUM(DZ$2:DZ1296)/AVERAGE(EA:EA))</f>
        <v/>
      </c>
    </row>
    <row r="1297" spans="20:134" x14ac:dyDescent="0.2">
      <c r="T1297" s="242"/>
      <c r="U1297" s="243"/>
      <c r="V1297" s="243"/>
      <c r="W1297" s="243"/>
      <c r="X1297" s="243"/>
      <c r="Y1297" s="243"/>
      <c r="Z1297" s="243"/>
      <c r="AA1297" s="243"/>
      <c r="AB1297" s="243"/>
      <c r="AC1297" s="243"/>
      <c r="AD1297" s="243"/>
      <c r="AE1297" s="246" t="str">
        <f>IF(DataGoesHere!$B1297="","",(DataGoesHere!$B1297/SUM(DataGoesHere!$B1286:'DataGoesHere'!$B1297)))</f>
        <v/>
      </c>
      <c r="CV1297" s="310" t="str">
        <f>IF(DataGoesHere!B1297="","",DataGoesHere!A1297)</f>
        <v/>
      </c>
      <c r="CW1297" s="271">
        <f t="shared" ca="1" si="48"/>
        <v>12</v>
      </c>
      <c r="CX1297" s="272">
        <f t="shared" ca="1" si="49"/>
        <v>1.0054005237672714</v>
      </c>
      <c r="CY1297" s="266">
        <f>DataGoesHere!A1297</f>
        <v>1296</v>
      </c>
      <c r="CZ1297" s="19" t="str">
        <f>IF(DataGoesHere!B1297="","",DataGoesHere!B1297)</f>
        <v/>
      </c>
      <c r="DA1297" s="19" t="str">
        <f>IF(DataGoesHere!B1297="","",IF(AH$5="No",DataGoesHere!B1297,DataGoesHere!B1297-(AH$2*(DataGoesHere!A1297-1))))</f>
        <v/>
      </c>
      <c r="DB1297" s="19" t="str">
        <f>IF(DataGoesHere!B1297="","",IF(AO$9="No",DataGoesHere!B1297,DataGoesHere!B1297/CX1297))</f>
        <v/>
      </c>
      <c r="DC1297" s="19" t="str">
        <f>IF(DataGoesHere!B1297="","",IF(AO$9="No",DA1297,DA1297/CX1297))</f>
        <v/>
      </c>
      <c r="DD1297" s="293" t="str">
        <f>IF(CZ1297="",IF(COUNTIF(DD$2:DD1296,"Forecast")&lt;Output!E$43,"Forecast",""),"Actual")</f>
        <v/>
      </c>
      <c r="DF1297" s="19" t="str">
        <f>IF(DataGoesHere!B1296="",IF(DD1297="Forecast",(Output!$E$47*IntermediateCalcs!DH1296)+((1-Output!$E$47)*IntermediateCalcs!DF1296),""),(Output!$E$47*IntermediateCalcs!DB1296)+((1-Output!$E$47)*IntermediateCalcs!DF1296))</f>
        <v/>
      </c>
      <c r="DG1297" s="19" t="str">
        <f>IF(DataGoesHere!B1296="",IF(DD1297="Forecast",(Output!$G$47*(IntermediateCalcs!DF1297-IntermediateCalcs!DF1296))+((1-Output!$G$47)*IntermediateCalcs!DG1296),""),(Output!$G$47*(IntermediateCalcs!DF1297-IntermediateCalcs!DF1296))+((1-Output!$G$47)*IntermediateCalcs!DG1296))</f>
        <v/>
      </c>
      <c r="DH1297" s="19" t="str">
        <f>IF(DataGoesHere!B1296="",IF(DD1297="Forecast",DF1297+DG1297,""),DF1297+DG1297)</f>
        <v/>
      </c>
      <c r="DI1297" s="274" t="str">
        <f>IF(DH1297="","",IF(IntermediateCalcs!$AO$9="Yes",IntermediateCalcs!DH1297*$CX1297,IntermediateCalcs!DH1297))</f>
        <v/>
      </c>
      <c r="DJ1297" s="250" t="str">
        <f>IF(DataGoesHere!$B1297="","",($CZ1297-DI1297))</f>
        <v/>
      </c>
      <c r="DK1297" s="250" t="str">
        <f>IF(DataGoesHere!$B1297="","",ABS($CZ1297-DI1297))</f>
        <v/>
      </c>
      <c r="DL1297" s="250" t="str">
        <f>IF(DataGoesHere!$B1297="","",DK1297^2)</f>
        <v/>
      </c>
      <c r="DM1297" s="249" t="str">
        <f>IF(DataGoesHere!$B1297="","",DK1297/$CZ1297)</f>
        <v/>
      </c>
      <c r="DN1297" s="250" t="str">
        <f>IF(DataGoesHere!$B1297="","",SUM(DJ$2:DJ1297)/AVERAGE(DK:DK))</f>
        <v/>
      </c>
      <c r="DP1297" s="19" t="str">
        <f>IF(DataGoesHere!B1297="",IF($DD1297="Forecast",(Output!E$48*IntermediateCalcs!CY1297)+Output!G$48,""),(Output!E$48*IntermediateCalcs!CY1297)+Output!G$48)</f>
        <v/>
      </c>
      <c r="DQ1297" s="274" t="str">
        <f>IF(DP1297="","",IF(IntermediateCalcs!$AO$9="Yes",IntermediateCalcs!DP1297*$CX1297,IntermediateCalcs!DP1297))</f>
        <v/>
      </c>
      <c r="DR1297" s="250" t="str">
        <f>IF(DataGoesHere!$B1297="","",($CZ1297-DQ1297))</f>
        <v/>
      </c>
      <c r="DS1297" s="250" t="str">
        <f>IF(DataGoesHere!$B1297="","",ABS($CZ1297-DQ1297))</f>
        <v/>
      </c>
      <c r="DT1297" s="250" t="str">
        <f>IF(DataGoesHere!$B1297="","",DS1297^2)</f>
        <v/>
      </c>
      <c r="DU1297" s="249" t="str">
        <f>IF(DataGoesHere!$B1297="","",DS1297/$CZ1297)</f>
        <v/>
      </c>
      <c r="DV1297" s="250" t="str">
        <f>IF(DataGoesHere!$B1297="","",SUM(DR$2:DR1297)/AVERAGE(DS:DS))</f>
        <v/>
      </c>
      <c r="DX1297" s="19" t="str">
        <f>IF(DataGoesHere!$B1296="","",(DB1291*(Output!$O$49/Output!$P$49))+(IntermediateCalcs!DB1292*(Output!$M$49/Output!$P$49))+(IntermediateCalcs!DB1293*(Output!$K$49/Output!$P$49))+(DB1294*(Output!$I$49/Output!$P$49))+(IntermediateCalcs!DB1295*(Output!$G$49/Output!$P$49))+(IntermediateCalcs!DB1296*(Output!$E$49/Output!$P$49)))</f>
        <v/>
      </c>
      <c r="DY1297" s="274" t="str">
        <f>IF(DX1297="","",IF(IntermediateCalcs!$AO$9="Yes",IntermediateCalcs!DX1297*$CX1297,IntermediateCalcs!DX1297))</f>
        <v/>
      </c>
      <c r="DZ1297" s="250" t="str">
        <f>IF(DataGoesHere!$B1297="","",($CZ1297-DY1297))</f>
        <v/>
      </c>
      <c r="EA1297" s="250" t="str">
        <f>IF(DataGoesHere!$B1297="","",ABS($CZ1297-DY1297))</f>
        <v/>
      </c>
      <c r="EB1297" s="250" t="str">
        <f>IF(DataGoesHere!$B1297="","",EA1297^2)</f>
        <v/>
      </c>
      <c r="EC1297" s="249" t="str">
        <f>IF(DataGoesHere!$B1297="","",EA1297/$CZ1297)</f>
        <v/>
      </c>
      <c r="ED1297" s="250" t="str">
        <f>IF(DataGoesHere!$B1297="","",SUM(DZ$2:DZ1297)/AVERAGE(EA:EA))</f>
        <v/>
      </c>
    </row>
    <row r="1298" spans="20:134" x14ac:dyDescent="0.2">
      <c r="T1298" s="244" t="str">
        <f>IF(DataGoesHere!$B1298="","",(DataGoesHere!$B1298/SUM(DataGoesHere!$B1298:'DataGoesHere'!$B1309)))</f>
        <v/>
      </c>
      <c r="U1298" s="238"/>
      <c r="V1298" s="238"/>
      <c r="W1298" s="238"/>
      <c r="X1298" s="238"/>
      <c r="Y1298" s="238"/>
      <c r="Z1298" s="238"/>
      <c r="AA1298" s="238"/>
      <c r="AB1298" s="238"/>
      <c r="AC1298" s="238"/>
      <c r="AD1298" s="238"/>
      <c r="AE1298" s="239"/>
      <c r="CV1298" s="310" t="str">
        <f>IF(DataGoesHere!B1298="","",DataGoesHere!A1298)</f>
        <v/>
      </c>
      <c r="CW1298" s="271">
        <f t="shared" ca="1" si="48"/>
        <v>1</v>
      </c>
      <c r="CX1298" s="272">
        <f t="shared" ca="1" si="49"/>
        <v>1.3236179355303281</v>
      </c>
      <c r="CY1298" s="266">
        <f>DataGoesHere!A1298</f>
        <v>1297</v>
      </c>
      <c r="CZ1298" s="19" t="str">
        <f>IF(DataGoesHere!B1298="","",DataGoesHere!B1298)</f>
        <v/>
      </c>
      <c r="DA1298" s="19" t="str">
        <f>IF(DataGoesHere!B1298="","",IF(AH$5="No",DataGoesHere!B1298,DataGoesHere!B1298-(AH$2*(DataGoesHere!A1298-1))))</f>
        <v/>
      </c>
      <c r="DB1298" s="19" t="str">
        <f>IF(DataGoesHere!B1298="","",IF(AO$9="No",DataGoesHere!B1298,DataGoesHere!B1298/CX1298))</f>
        <v/>
      </c>
      <c r="DC1298" s="19" t="str">
        <f>IF(DataGoesHere!B1298="","",IF(AO$9="No",DA1298,DA1298/CX1298))</f>
        <v/>
      </c>
      <c r="DD1298" s="293" t="str">
        <f>IF(CZ1298="",IF(COUNTIF(DD$2:DD1297,"Forecast")&lt;Output!E$43,"Forecast",""),"Actual")</f>
        <v/>
      </c>
      <c r="DF1298" s="19" t="str">
        <f>IF(DataGoesHere!B1297="",IF(DD1298="Forecast",(Output!$E$47*IntermediateCalcs!DH1297)+((1-Output!$E$47)*IntermediateCalcs!DF1297),""),(Output!$E$47*IntermediateCalcs!DB1297)+((1-Output!$E$47)*IntermediateCalcs!DF1297))</f>
        <v/>
      </c>
      <c r="DG1298" s="19" t="str">
        <f>IF(DataGoesHere!B1297="",IF(DD1298="Forecast",(Output!$G$47*(IntermediateCalcs!DF1298-IntermediateCalcs!DF1297))+((1-Output!$G$47)*IntermediateCalcs!DG1297),""),(Output!$G$47*(IntermediateCalcs!DF1298-IntermediateCalcs!DF1297))+((1-Output!$G$47)*IntermediateCalcs!DG1297))</f>
        <v/>
      </c>
      <c r="DH1298" s="19" t="str">
        <f>IF(DataGoesHere!B1297="",IF(DD1298="Forecast",DF1298+DG1298,""),DF1298+DG1298)</f>
        <v/>
      </c>
      <c r="DI1298" s="274" t="str">
        <f>IF(DH1298="","",IF(IntermediateCalcs!$AO$9="Yes",IntermediateCalcs!DH1298*$CX1298,IntermediateCalcs!DH1298))</f>
        <v/>
      </c>
      <c r="DJ1298" s="250" t="str">
        <f>IF(DataGoesHere!$B1298="","",($CZ1298-DI1298))</f>
        <v/>
      </c>
      <c r="DK1298" s="250" t="str">
        <f>IF(DataGoesHere!$B1298="","",ABS($CZ1298-DI1298))</f>
        <v/>
      </c>
      <c r="DL1298" s="250" t="str">
        <f>IF(DataGoesHere!$B1298="","",DK1298^2)</f>
        <v/>
      </c>
      <c r="DM1298" s="249" t="str">
        <f>IF(DataGoesHere!$B1298="","",DK1298/$CZ1298)</f>
        <v/>
      </c>
      <c r="DN1298" s="250" t="str">
        <f>IF(DataGoesHere!$B1298="","",SUM(DJ$2:DJ1298)/AVERAGE(DK:DK))</f>
        <v/>
      </c>
      <c r="DP1298" s="19" t="str">
        <f>IF(DataGoesHere!B1298="",IF($DD1298="Forecast",(Output!E$48*IntermediateCalcs!CY1298)+Output!G$48,""),(Output!E$48*IntermediateCalcs!CY1298)+Output!G$48)</f>
        <v/>
      </c>
      <c r="DQ1298" s="274" t="str">
        <f>IF(DP1298="","",IF(IntermediateCalcs!$AO$9="Yes",IntermediateCalcs!DP1298*$CX1298,IntermediateCalcs!DP1298))</f>
        <v/>
      </c>
      <c r="DR1298" s="250" t="str">
        <f>IF(DataGoesHere!$B1298="","",($CZ1298-DQ1298))</f>
        <v/>
      </c>
      <c r="DS1298" s="250" t="str">
        <f>IF(DataGoesHere!$B1298="","",ABS($CZ1298-DQ1298))</f>
        <v/>
      </c>
      <c r="DT1298" s="250" t="str">
        <f>IF(DataGoesHere!$B1298="","",DS1298^2)</f>
        <v/>
      </c>
      <c r="DU1298" s="249" t="str">
        <f>IF(DataGoesHere!$B1298="","",DS1298/$CZ1298)</f>
        <v/>
      </c>
      <c r="DV1298" s="250" t="str">
        <f>IF(DataGoesHere!$B1298="","",SUM(DR$2:DR1298)/AVERAGE(DS:DS))</f>
        <v/>
      </c>
      <c r="DX1298" s="19" t="str">
        <f>IF(DataGoesHere!$B1297="","",(DB1292*(Output!$O$49/Output!$P$49))+(IntermediateCalcs!DB1293*(Output!$M$49/Output!$P$49))+(IntermediateCalcs!DB1294*(Output!$K$49/Output!$P$49))+(DB1295*(Output!$I$49/Output!$P$49))+(IntermediateCalcs!DB1296*(Output!$G$49/Output!$P$49))+(IntermediateCalcs!DB1297*(Output!$E$49/Output!$P$49)))</f>
        <v/>
      </c>
      <c r="DY1298" s="274" t="str">
        <f>IF(DX1298="","",IF(IntermediateCalcs!$AO$9="Yes",IntermediateCalcs!DX1298*$CX1298,IntermediateCalcs!DX1298))</f>
        <v/>
      </c>
      <c r="DZ1298" s="250" t="str">
        <f>IF(DataGoesHere!$B1298="","",($CZ1298-DY1298))</f>
        <v/>
      </c>
      <c r="EA1298" s="250" t="str">
        <f>IF(DataGoesHere!$B1298="","",ABS($CZ1298-DY1298))</f>
        <v/>
      </c>
      <c r="EB1298" s="250" t="str">
        <f>IF(DataGoesHere!$B1298="","",EA1298^2)</f>
        <v/>
      </c>
      <c r="EC1298" s="249" t="str">
        <f>IF(DataGoesHere!$B1298="","",EA1298/$CZ1298)</f>
        <v/>
      </c>
      <c r="ED1298" s="250" t="str">
        <f>IF(DataGoesHere!$B1298="","",SUM(DZ$2:DZ1298)/AVERAGE(EA:EA))</f>
        <v/>
      </c>
    </row>
    <row r="1299" spans="20:134" x14ac:dyDescent="0.2">
      <c r="T1299" s="240"/>
      <c r="U1299" s="245" t="str">
        <f>IF(DataGoesHere!$B1299="","",(DataGoesHere!$B1299/SUM(DataGoesHere!$B1299:'DataGoesHere'!$B1309)))</f>
        <v/>
      </c>
      <c r="V1299" s="86"/>
      <c r="W1299" s="86"/>
      <c r="X1299" s="86"/>
      <c r="Y1299" s="86"/>
      <c r="Z1299" s="86"/>
      <c r="AA1299" s="86"/>
      <c r="AB1299" s="86"/>
      <c r="AC1299" s="86"/>
      <c r="AD1299" s="86"/>
      <c r="AE1299" s="241"/>
      <c r="CV1299" s="310" t="str">
        <f>IF(DataGoesHere!B1299="","",DataGoesHere!A1299)</f>
        <v/>
      </c>
      <c r="CW1299" s="271">
        <f t="shared" ca="1" si="48"/>
        <v>2</v>
      </c>
      <c r="CX1299" s="272">
        <f t="shared" ca="1" si="49"/>
        <v>0.80574490527728204</v>
      </c>
      <c r="CY1299" s="266">
        <f>DataGoesHere!A1299</f>
        <v>1298</v>
      </c>
      <c r="CZ1299" s="19" t="str">
        <f>IF(DataGoesHere!B1299="","",DataGoesHere!B1299)</f>
        <v/>
      </c>
      <c r="DA1299" s="19" t="str">
        <f>IF(DataGoesHere!B1299="","",IF(AH$5="No",DataGoesHere!B1299,DataGoesHere!B1299-(AH$2*(DataGoesHere!A1299-1))))</f>
        <v/>
      </c>
      <c r="DB1299" s="19" t="str">
        <f>IF(DataGoesHere!B1299="","",IF(AO$9="No",DataGoesHere!B1299,DataGoesHere!B1299/CX1299))</f>
        <v/>
      </c>
      <c r="DC1299" s="19" t="str">
        <f>IF(DataGoesHere!B1299="","",IF(AO$9="No",DA1299,DA1299/CX1299))</f>
        <v/>
      </c>
      <c r="DD1299" s="293" t="str">
        <f>IF(CZ1299="",IF(COUNTIF(DD$2:DD1298,"Forecast")&lt;Output!E$43,"Forecast",""),"Actual")</f>
        <v/>
      </c>
      <c r="DF1299" s="19" t="str">
        <f>IF(DataGoesHere!B1298="",IF(DD1299="Forecast",(Output!$E$47*IntermediateCalcs!DH1298)+((1-Output!$E$47)*IntermediateCalcs!DF1298),""),(Output!$E$47*IntermediateCalcs!DB1298)+((1-Output!$E$47)*IntermediateCalcs!DF1298))</f>
        <v/>
      </c>
      <c r="DG1299" s="19" t="str">
        <f>IF(DataGoesHere!B1298="",IF(DD1299="Forecast",(Output!$G$47*(IntermediateCalcs!DF1299-IntermediateCalcs!DF1298))+((1-Output!$G$47)*IntermediateCalcs!DG1298),""),(Output!$G$47*(IntermediateCalcs!DF1299-IntermediateCalcs!DF1298))+((1-Output!$G$47)*IntermediateCalcs!DG1298))</f>
        <v/>
      </c>
      <c r="DH1299" s="19" t="str">
        <f>IF(DataGoesHere!B1298="",IF(DD1299="Forecast",DF1299+DG1299,""),DF1299+DG1299)</f>
        <v/>
      </c>
      <c r="DI1299" s="274" t="str">
        <f>IF(DH1299="","",IF(IntermediateCalcs!$AO$9="Yes",IntermediateCalcs!DH1299*$CX1299,IntermediateCalcs!DH1299))</f>
        <v/>
      </c>
      <c r="DJ1299" s="250" t="str">
        <f>IF(DataGoesHere!$B1299="","",($CZ1299-DI1299))</f>
        <v/>
      </c>
      <c r="DK1299" s="250" t="str">
        <f>IF(DataGoesHere!$B1299="","",ABS($CZ1299-DI1299))</f>
        <v/>
      </c>
      <c r="DL1299" s="250" t="str">
        <f>IF(DataGoesHere!$B1299="","",DK1299^2)</f>
        <v/>
      </c>
      <c r="DM1299" s="249" t="str">
        <f>IF(DataGoesHere!$B1299="","",DK1299/$CZ1299)</f>
        <v/>
      </c>
      <c r="DN1299" s="250" t="str">
        <f>IF(DataGoesHere!$B1299="","",SUM(DJ$2:DJ1299)/AVERAGE(DK:DK))</f>
        <v/>
      </c>
      <c r="DP1299" s="19" t="str">
        <f>IF(DataGoesHere!B1299="",IF($DD1299="Forecast",(Output!E$48*IntermediateCalcs!CY1299)+Output!G$48,""),(Output!E$48*IntermediateCalcs!CY1299)+Output!G$48)</f>
        <v/>
      </c>
      <c r="DQ1299" s="274" t="str">
        <f>IF(DP1299="","",IF(IntermediateCalcs!$AO$9="Yes",IntermediateCalcs!DP1299*$CX1299,IntermediateCalcs!DP1299))</f>
        <v/>
      </c>
      <c r="DR1299" s="250" t="str">
        <f>IF(DataGoesHere!$B1299="","",($CZ1299-DQ1299))</f>
        <v/>
      </c>
      <c r="DS1299" s="250" t="str">
        <f>IF(DataGoesHere!$B1299="","",ABS($CZ1299-DQ1299))</f>
        <v/>
      </c>
      <c r="DT1299" s="250" t="str">
        <f>IF(DataGoesHere!$B1299="","",DS1299^2)</f>
        <v/>
      </c>
      <c r="DU1299" s="249" t="str">
        <f>IF(DataGoesHere!$B1299="","",DS1299/$CZ1299)</f>
        <v/>
      </c>
      <c r="DV1299" s="250" t="str">
        <f>IF(DataGoesHere!$B1299="","",SUM(DR$2:DR1299)/AVERAGE(DS:DS))</f>
        <v/>
      </c>
      <c r="DX1299" s="19" t="str">
        <f>IF(DataGoesHere!$B1298="","",(DB1293*(Output!$O$49/Output!$P$49))+(IntermediateCalcs!DB1294*(Output!$M$49/Output!$P$49))+(IntermediateCalcs!DB1295*(Output!$K$49/Output!$P$49))+(DB1296*(Output!$I$49/Output!$P$49))+(IntermediateCalcs!DB1297*(Output!$G$49/Output!$P$49))+(IntermediateCalcs!DB1298*(Output!$E$49/Output!$P$49)))</f>
        <v/>
      </c>
      <c r="DY1299" s="274" t="str">
        <f>IF(DX1299="","",IF(IntermediateCalcs!$AO$9="Yes",IntermediateCalcs!DX1299*$CX1299,IntermediateCalcs!DX1299))</f>
        <v/>
      </c>
      <c r="DZ1299" s="250" t="str">
        <f>IF(DataGoesHere!$B1299="","",($CZ1299-DY1299))</f>
        <v/>
      </c>
      <c r="EA1299" s="250" t="str">
        <f>IF(DataGoesHere!$B1299="","",ABS($CZ1299-DY1299))</f>
        <v/>
      </c>
      <c r="EB1299" s="250" t="str">
        <f>IF(DataGoesHere!$B1299="","",EA1299^2)</f>
        <v/>
      </c>
      <c r="EC1299" s="249" t="str">
        <f>IF(DataGoesHere!$B1299="","",EA1299/$CZ1299)</f>
        <v/>
      </c>
      <c r="ED1299" s="250" t="str">
        <f>IF(DataGoesHere!$B1299="","",SUM(DZ$2:DZ1299)/AVERAGE(EA:EA))</f>
        <v/>
      </c>
    </row>
    <row r="1300" spans="20:134" x14ac:dyDescent="0.2">
      <c r="T1300" s="240"/>
      <c r="U1300" s="86"/>
      <c r="V1300" s="245" t="str">
        <f>IF(DataGoesHere!$B1300="","",(DataGoesHere!$B1300/SUM(DataGoesHere!$B1298:'DataGoesHere'!$B1309)))</f>
        <v/>
      </c>
      <c r="W1300" s="86"/>
      <c r="X1300" s="86"/>
      <c r="Y1300" s="86"/>
      <c r="Z1300" s="86"/>
      <c r="AA1300" s="86"/>
      <c r="AB1300" s="86"/>
      <c r="AC1300" s="86"/>
      <c r="AD1300" s="86"/>
      <c r="AE1300" s="241"/>
      <c r="CV1300" s="310" t="str">
        <f>IF(DataGoesHere!B1300="","",DataGoesHere!A1300)</f>
        <v/>
      </c>
      <c r="CW1300" s="271">
        <f t="shared" ca="1" si="48"/>
        <v>3</v>
      </c>
      <c r="CX1300" s="272">
        <f t="shared" ca="1" si="49"/>
        <v>0.79862940076451561</v>
      </c>
      <c r="CY1300" s="266">
        <f>DataGoesHere!A1300</f>
        <v>1299</v>
      </c>
      <c r="CZ1300" s="19" t="str">
        <f>IF(DataGoesHere!B1300="","",DataGoesHere!B1300)</f>
        <v/>
      </c>
      <c r="DA1300" s="19" t="str">
        <f>IF(DataGoesHere!B1300="","",IF(AH$5="No",DataGoesHere!B1300,DataGoesHere!B1300-(AH$2*(DataGoesHere!A1300-1))))</f>
        <v/>
      </c>
      <c r="DB1300" s="19" t="str">
        <f>IF(DataGoesHere!B1300="","",IF(AO$9="No",DataGoesHere!B1300,DataGoesHere!B1300/CX1300))</f>
        <v/>
      </c>
      <c r="DC1300" s="19" t="str">
        <f>IF(DataGoesHere!B1300="","",IF(AO$9="No",DA1300,DA1300/CX1300))</f>
        <v/>
      </c>
      <c r="DD1300" s="293" t="str">
        <f>IF(CZ1300="",IF(COUNTIF(DD$2:DD1299,"Forecast")&lt;Output!E$43,"Forecast",""),"Actual")</f>
        <v/>
      </c>
      <c r="DF1300" s="19" t="str">
        <f>IF(DataGoesHere!B1299="",IF(DD1300="Forecast",(Output!$E$47*IntermediateCalcs!DH1299)+((1-Output!$E$47)*IntermediateCalcs!DF1299),""),(Output!$E$47*IntermediateCalcs!DB1299)+((1-Output!$E$47)*IntermediateCalcs!DF1299))</f>
        <v/>
      </c>
      <c r="DG1300" s="19" t="str">
        <f>IF(DataGoesHere!B1299="",IF(DD1300="Forecast",(Output!$G$47*(IntermediateCalcs!DF1300-IntermediateCalcs!DF1299))+((1-Output!$G$47)*IntermediateCalcs!DG1299),""),(Output!$G$47*(IntermediateCalcs!DF1300-IntermediateCalcs!DF1299))+((1-Output!$G$47)*IntermediateCalcs!DG1299))</f>
        <v/>
      </c>
      <c r="DH1300" s="19" t="str">
        <f>IF(DataGoesHere!B1299="",IF(DD1300="Forecast",DF1300+DG1300,""),DF1300+DG1300)</f>
        <v/>
      </c>
      <c r="DI1300" s="274" t="str">
        <f>IF(DH1300="","",IF(IntermediateCalcs!$AO$9="Yes",IntermediateCalcs!DH1300*$CX1300,IntermediateCalcs!DH1300))</f>
        <v/>
      </c>
      <c r="DJ1300" s="250" t="str">
        <f>IF(DataGoesHere!$B1300="","",($CZ1300-DI1300))</f>
        <v/>
      </c>
      <c r="DK1300" s="250" t="str">
        <f>IF(DataGoesHere!$B1300="","",ABS($CZ1300-DI1300))</f>
        <v/>
      </c>
      <c r="DL1300" s="250" t="str">
        <f>IF(DataGoesHere!$B1300="","",DK1300^2)</f>
        <v/>
      </c>
      <c r="DM1300" s="249" t="str">
        <f>IF(DataGoesHere!$B1300="","",DK1300/$CZ1300)</f>
        <v/>
      </c>
      <c r="DN1300" s="250" t="str">
        <f>IF(DataGoesHere!$B1300="","",SUM(DJ$2:DJ1300)/AVERAGE(DK:DK))</f>
        <v/>
      </c>
      <c r="DP1300" s="19" t="str">
        <f>IF(DataGoesHere!B1300="",IF($DD1300="Forecast",(Output!E$48*IntermediateCalcs!CY1300)+Output!G$48,""),(Output!E$48*IntermediateCalcs!CY1300)+Output!G$48)</f>
        <v/>
      </c>
      <c r="DQ1300" s="274" t="str">
        <f>IF(DP1300="","",IF(IntermediateCalcs!$AO$9="Yes",IntermediateCalcs!DP1300*$CX1300,IntermediateCalcs!DP1300))</f>
        <v/>
      </c>
      <c r="DR1300" s="250" t="str">
        <f>IF(DataGoesHere!$B1300="","",($CZ1300-DQ1300))</f>
        <v/>
      </c>
      <c r="DS1300" s="250" t="str">
        <f>IF(DataGoesHere!$B1300="","",ABS($CZ1300-DQ1300))</f>
        <v/>
      </c>
      <c r="DT1300" s="250" t="str">
        <f>IF(DataGoesHere!$B1300="","",DS1300^2)</f>
        <v/>
      </c>
      <c r="DU1300" s="249" t="str">
        <f>IF(DataGoesHere!$B1300="","",DS1300/$CZ1300)</f>
        <v/>
      </c>
      <c r="DV1300" s="250" t="str">
        <f>IF(DataGoesHere!$B1300="","",SUM(DR$2:DR1300)/AVERAGE(DS:DS))</f>
        <v/>
      </c>
      <c r="DX1300" s="19" t="str">
        <f>IF(DataGoesHere!$B1299="","",(DB1294*(Output!$O$49/Output!$P$49))+(IntermediateCalcs!DB1295*(Output!$M$49/Output!$P$49))+(IntermediateCalcs!DB1296*(Output!$K$49/Output!$P$49))+(DB1297*(Output!$I$49/Output!$P$49))+(IntermediateCalcs!DB1298*(Output!$G$49/Output!$P$49))+(IntermediateCalcs!DB1299*(Output!$E$49/Output!$P$49)))</f>
        <v/>
      </c>
      <c r="DY1300" s="274" t="str">
        <f>IF(DX1300="","",IF(IntermediateCalcs!$AO$9="Yes",IntermediateCalcs!DX1300*$CX1300,IntermediateCalcs!DX1300))</f>
        <v/>
      </c>
      <c r="DZ1300" s="250" t="str">
        <f>IF(DataGoesHere!$B1300="","",($CZ1300-DY1300))</f>
        <v/>
      </c>
      <c r="EA1300" s="250" t="str">
        <f>IF(DataGoesHere!$B1300="","",ABS($CZ1300-DY1300))</f>
        <v/>
      </c>
      <c r="EB1300" s="250" t="str">
        <f>IF(DataGoesHere!$B1300="","",EA1300^2)</f>
        <v/>
      </c>
      <c r="EC1300" s="249" t="str">
        <f>IF(DataGoesHere!$B1300="","",EA1300/$CZ1300)</f>
        <v/>
      </c>
      <c r="ED1300" s="250" t="str">
        <f>IF(DataGoesHere!$B1300="","",SUM(DZ$2:DZ1300)/AVERAGE(EA:EA))</f>
        <v/>
      </c>
    </row>
    <row r="1301" spans="20:134" x14ac:dyDescent="0.2">
      <c r="T1301" s="240"/>
      <c r="U1301" s="86"/>
      <c r="V1301" s="86"/>
      <c r="W1301" s="245" t="str">
        <f>IF(DataGoesHere!$B1301="","",(DataGoesHere!$B1301/SUM(DataGoesHere!$B1298:'DataGoesHere'!$B1309)))</f>
        <v/>
      </c>
      <c r="X1301" s="86"/>
      <c r="Y1301" s="86"/>
      <c r="Z1301" s="86"/>
      <c r="AA1301" s="86"/>
      <c r="AB1301" s="86"/>
      <c r="AC1301" s="86"/>
      <c r="AD1301" s="86"/>
      <c r="AE1301" s="241"/>
      <c r="CV1301" s="310" t="str">
        <f>IF(DataGoesHere!B1301="","",DataGoesHere!A1301)</f>
        <v/>
      </c>
      <c r="CW1301" s="271">
        <f t="shared" ca="1" si="48"/>
        <v>4</v>
      </c>
      <c r="CX1301" s="272">
        <f t="shared" ca="1" si="49"/>
        <v>1.0149292433706087</v>
      </c>
      <c r="CY1301" s="266">
        <f>DataGoesHere!A1301</f>
        <v>1300</v>
      </c>
      <c r="CZ1301" s="19" t="str">
        <f>IF(DataGoesHere!B1301="","",DataGoesHere!B1301)</f>
        <v/>
      </c>
      <c r="DA1301" s="19" t="str">
        <f>IF(DataGoesHere!B1301="","",IF(AH$5="No",DataGoesHere!B1301,DataGoesHere!B1301-(AH$2*(DataGoesHere!A1301-1))))</f>
        <v/>
      </c>
      <c r="DB1301" s="19" t="str">
        <f>IF(DataGoesHere!B1301="","",IF(AO$9="No",DataGoesHere!B1301,DataGoesHere!B1301/CX1301))</f>
        <v/>
      </c>
      <c r="DC1301" s="19" t="str">
        <f>IF(DataGoesHere!B1301="","",IF(AO$9="No",DA1301,DA1301/CX1301))</f>
        <v/>
      </c>
      <c r="DD1301" s="293" t="str">
        <f>IF(CZ1301="",IF(COUNTIF(DD$2:DD1300,"Forecast")&lt;Output!E$43,"Forecast",""),"Actual")</f>
        <v/>
      </c>
      <c r="DF1301" s="19" t="str">
        <f>IF(DataGoesHere!B1300="",IF(DD1301="Forecast",(Output!$E$47*IntermediateCalcs!DH1300)+((1-Output!$E$47)*IntermediateCalcs!DF1300),""),(Output!$E$47*IntermediateCalcs!DB1300)+((1-Output!$E$47)*IntermediateCalcs!DF1300))</f>
        <v/>
      </c>
      <c r="DG1301" s="19" t="str">
        <f>IF(DataGoesHere!B1300="",IF(DD1301="Forecast",(Output!$G$47*(IntermediateCalcs!DF1301-IntermediateCalcs!DF1300))+((1-Output!$G$47)*IntermediateCalcs!DG1300),""),(Output!$G$47*(IntermediateCalcs!DF1301-IntermediateCalcs!DF1300))+((1-Output!$G$47)*IntermediateCalcs!DG1300))</f>
        <v/>
      </c>
      <c r="DH1301" s="19" t="str">
        <f>IF(DataGoesHere!B1300="",IF(DD1301="Forecast",DF1301+DG1301,""),DF1301+DG1301)</f>
        <v/>
      </c>
      <c r="DI1301" s="274" t="str">
        <f>IF(DH1301="","",IF(IntermediateCalcs!$AO$9="Yes",IntermediateCalcs!DH1301*$CX1301,IntermediateCalcs!DH1301))</f>
        <v/>
      </c>
      <c r="DJ1301" s="250" t="str">
        <f>IF(DataGoesHere!$B1301="","",($CZ1301-DI1301))</f>
        <v/>
      </c>
      <c r="DK1301" s="250" t="str">
        <f>IF(DataGoesHere!$B1301="","",ABS($CZ1301-DI1301))</f>
        <v/>
      </c>
      <c r="DL1301" s="250" t="str">
        <f>IF(DataGoesHere!$B1301="","",DK1301^2)</f>
        <v/>
      </c>
      <c r="DM1301" s="249" t="str">
        <f>IF(DataGoesHere!$B1301="","",DK1301/$CZ1301)</f>
        <v/>
      </c>
      <c r="DN1301" s="250" t="str">
        <f>IF(DataGoesHere!$B1301="","",SUM(DJ$2:DJ1301)/AVERAGE(DK:DK))</f>
        <v/>
      </c>
      <c r="DP1301" s="19" t="str">
        <f>IF(DataGoesHere!B1301="",IF($DD1301="Forecast",(Output!E$48*IntermediateCalcs!CY1301)+Output!G$48,""),(Output!E$48*IntermediateCalcs!CY1301)+Output!G$48)</f>
        <v/>
      </c>
      <c r="DQ1301" s="274" t="str">
        <f>IF(DP1301="","",IF(IntermediateCalcs!$AO$9="Yes",IntermediateCalcs!DP1301*$CX1301,IntermediateCalcs!DP1301))</f>
        <v/>
      </c>
      <c r="DR1301" s="250" t="str">
        <f>IF(DataGoesHere!$B1301="","",($CZ1301-DQ1301))</f>
        <v/>
      </c>
      <c r="DS1301" s="250" t="str">
        <f>IF(DataGoesHere!$B1301="","",ABS($CZ1301-DQ1301))</f>
        <v/>
      </c>
      <c r="DT1301" s="250" t="str">
        <f>IF(DataGoesHere!$B1301="","",DS1301^2)</f>
        <v/>
      </c>
      <c r="DU1301" s="249" t="str">
        <f>IF(DataGoesHere!$B1301="","",DS1301/$CZ1301)</f>
        <v/>
      </c>
      <c r="DV1301" s="250" t="str">
        <f>IF(DataGoesHere!$B1301="","",SUM(DR$2:DR1301)/AVERAGE(DS:DS))</f>
        <v/>
      </c>
      <c r="DX1301" s="19" t="str">
        <f>IF(DataGoesHere!$B1300="","",(DB1295*(Output!$O$49/Output!$P$49))+(IntermediateCalcs!DB1296*(Output!$M$49/Output!$P$49))+(IntermediateCalcs!DB1297*(Output!$K$49/Output!$P$49))+(DB1298*(Output!$I$49/Output!$P$49))+(IntermediateCalcs!DB1299*(Output!$G$49/Output!$P$49))+(IntermediateCalcs!DB1300*(Output!$E$49/Output!$P$49)))</f>
        <v/>
      </c>
      <c r="DY1301" s="274" t="str">
        <f>IF(DX1301="","",IF(IntermediateCalcs!$AO$9="Yes",IntermediateCalcs!DX1301*$CX1301,IntermediateCalcs!DX1301))</f>
        <v/>
      </c>
      <c r="DZ1301" s="250" t="str">
        <f>IF(DataGoesHere!$B1301="","",($CZ1301-DY1301))</f>
        <v/>
      </c>
      <c r="EA1301" s="250" t="str">
        <f>IF(DataGoesHere!$B1301="","",ABS($CZ1301-DY1301))</f>
        <v/>
      </c>
      <c r="EB1301" s="250" t="str">
        <f>IF(DataGoesHere!$B1301="","",EA1301^2)</f>
        <v/>
      </c>
      <c r="EC1301" s="249" t="str">
        <f>IF(DataGoesHere!$B1301="","",EA1301/$CZ1301)</f>
        <v/>
      </c>
      <c r="ED1301" s="250" t="str">
        <f>IF(DataGoesHere!$B1301="","",SUM(DZ$2:DZ1301)/AVERAGE(EA:EA))</f>
        <v/>
      </c>
    </row>
    <row r="1302" spans="20:134" x14ac:dyDescent="0.2">
      <c r="T1302" s="240"/>
      <c r="U1302" s="86"/>
      <c r="V1302" s="86"/>
      <c r="W1302" s="86"/>
      <c r="X1302" s="245" t="str">
        <f>IF(DataGoesHere!$B1302="","",(DataGoesHere!$B1302/SUM(DataGoesHere!$B1298:'DataGoesHere'!$B1309)))</f>
        <v/>
      </c>
      <c r="Y1302" s="86"/>
      <c r="Z1302" s="86"/>
      <c r="AA1302" s="86"/>
      <c r="AB1302" s="86"/>
      <c r="AC1302" s="86"/>
      <c r="AD1302" s="86"/>
      <c r="AE1302" s="241"/>
      <c r="CV1302" s="310" t="str">
        <f>IF(DataGoesHere!B1302="","",DataGoesHere!A1302)</f>
        <v/>
      </c>
      <c r="CW1302" s="271">
        <f t="shared" ca="1" si="48"/>
        <v>5</v>
      </c>
      <c r="CX1302" s="272">
        <f t="shared" ca="1" si="49"/>
        <v>0.97875414397996308</v>
      </c>
      <c r="CY1302" s="266">
        <f>DataGoesHere!A1302</f>
        <v>1301</v>
      </c>
      <c r="CZ1302" s="19" t="str">
        <f>IF(DataGoesHere!B1302="","",DataGoesHere!B1302)</f>
        <v/>
      </c>
      <c r="DA1302" s="19" t="str">
        <f>IF(DataGoesHere!B1302="","",IF(AH$5="No",DataGoesHere!B1302,DataGoesHere!B1302-(AH$2*(DataGoesHere!A1302-1))))</f>
        <v/>
      </c>
      <c r="DB1302" s="19" t="str">
        <f>IF(DataGoesHere!B1302="","",IF(AO$9="No",DataGoesHere!B1302,DataGoesHere!B1302/CX1302))</f>
        <v/>
      </c>
      <c r="DC1302" s="19" t="str">
        <f>IF(DataGoesHere!B1302="","",IF(AO$9="No",DA1302,DA1302/CX1302))</f>
        <v/>
      </c>
      <c r="DD1302" s="293" t="str">
        <f>IF(CZ1302="",IF(COUNTIF(DD$2:DD1301,"Forecast")&lt;Output!E$43,"Forecast",""),"Actual")</f>
        <v/>
      </c>
      <c r="DF1302" s="19" t="str">
        <f>IF(DataGoesHere!B1301="",IF(DD1302="Forecast",(Output!$E$47*IntermediateCalcs!DH1301)+((1-Output!$E$47)*IntermediateCalcs!DF1301),""),(Output!$E$47*IntermediateCalcs!DB1301)+((1-Output!$E$47)*IntermediateCalcs!DF1301))</f>
        <v/>
      </c>
      <c r="DG1302" s="19" t="str">
        <f>IF(DataGoesHere!B1301="",IF(DD1302="Forecast",(Output!$G$47*(IntermediateCalcs!DF1302-IntermediateCalcs!DF1301))+((1-Output!$G$47)*IntermediateCalcs!DG1301),""),(Output!$G$47*(IntermediateCalcs!DF1302-IntermediateCalcs!DF1301))+((1-Output!$G$47)*IntermediateCalcs!DG1301))</f>
        <v/>
      </c>
      <c r="DH1302" s="19" t="str">
        <f>IF(DataGoesHere!B1301="",IF(DD1302="Forecast",DF1302+DG1302,""),DF1302+DG1302)</f>
        <v/>
      </c>
      <c r="DI1302" s="274" t="str">
        <f>IF(DH1302="","",IF(IntermediateCalcs!$AO$9="Yes",IntermediateCalcs!DH1302*$CX1302,IntermediateCalcs!DH1302))</f>
        <v/>
      </c>
      <c r="DJ1302" s="250" t="str">
        <f>IF(DataGoesHere!$B1302="","",($CZ1302-DI1302))</f>
        <v/>
      </c>
      <c r="DK1302" s="250" t="str">
        <f>IF(DataGoesHere!$B1302="","",ABS($CZ1302-DI1302))</f>
        <v/>
      </c>
      <c r="DL1302" s="250" t="str">
        <f>IF(DataGoesHere!$B1302="","",DK1302^2)</f>
        <v/>
      </c>
      <c r="DM1302" s="249" t="str">
        <f>IF(DataGoesHere!$B1302="","",DK1302/$CZ1302)</f>
        <v/>
      </c>
      <c r="DN1302" s="250" t="str">
        <f>IF(DataGoesHere!$B1302="","",SUM(DJ$2:DJ1302)/AVERAGE(DK:DK))</f>
        <v/>
      </c>
      <c r="DP1302" s="19" t="str">
        <f>IF(DataGoesHere!B1302="",IF($DD1302="Forecast",(Output!E$48*IntermediateCalcs!CY1302)+Output!G$48,""),(Output!E$48*IntermediateCalcs!CY1302)+Output!G$48)</f>
        <v/>
      </c>
      <c r="DQ1302" s="274" t="str">
        <f>IF(DP1302="","",IF(IntermediateCalcs!$AO$9="Yes",IntermediateCalcs!DP1302*$CX1302,IntermediateCalcs!DP1302))</f>
        <v/>
      </c>
      <c r="DR1302" s="250" t="str">
        <f>IF(DataGoesHere!$B1302="","",($CZ1302-DQ1302))</f>
        <v/>
      </c>
      <c r="DS1302" s="250" t="str">
        <f>IF(DataGoesHere!$B1302="","",ABS($CZ1302-DQ1302))</f>
        <v/>
      </c>
      <c r="DT1302" s="250" t="str">
        <f>IF(DataGoesHere!$B1302="","",DS1302^2)</f>
        <v/>
      </c>
      <c r="DU1302" s="249" t="str">
        <f>IF(DataGoesHere!$B1302="","",DS1302/$CZ1302)</f>
        <v/>
      </c>
      <c r="DV1302" s="250" t="str">
        <f>IF(DataGoesHere!$B1302="","",SUM(DR$2:DR1302)/AVERAGE(DS:DS))</f>
        <v/>
      </c>
      <c r="DX1302" s="19" t="str">
        <f>IF(DataGoesHere!$B1301="","",(DB1296*(Output!$O$49/Output!$P$49))+(IntermediateCalcs!DB1297*(Output!$M$49/Output!$P$49))+(IntermediateCalcs!DB1298*(Output!$K$49/Output!$P$49))+(DB1299*(Output!$I$49/Output!$P$49))+(IntermediateCalcs!DB1300*(Output!$G$49/Output!$P$49))+(IntermediateCalcs!DB1301*(Output!$E$49/Output!$P$49)))</f>
        <v/>
      </c>
      <c r="DY1302" s="274" t="str">
        <f>IF(DX1302="","",IF(IntermediateCalcs!$AO$9="Yes",IntermediateCalcs!DX1302*$CX1302,IntermediateCalcs!DX1302))</f>
        <v/>
      </c>
      <c r="DZ1302" s="250" t="str">
        <f>IF(DataGoesHere!$B1302="","",($CZ1302-DY1302))</f>
        <v/>
      </c>
      <c r="EA1302" s="250" t="str">
        <f>IF(DataGoesHere!$B1302="","",ABS($CZ1302-DY1302))</f>
        <v/>
      </c>
      <c r="EB1302" s="250" t="str">
        <f>IF(DataGoesHere!$B1302="","",EA1302^2)</f>
        <v/>
      </c>
      <c r="EC1302" s="249" t="str">
        <f>IF(DataGoesHere!$B1302="","",EA1302/$CZ1302)</f>
        <v/>
      </c>
      <c r="ED1302" s="250" t="str">
        <f>IF(DataGoesHere!$B1302="","",SUM(DZ$2:DZ1302)/AVERAGE(EA:EA))</f>
        <v/>
      </c>
    </row>
    <row r="1303" spans="20:134" x14ac:dyDescent="0.2">
      <c r="T1303" s="240"/>
      <c r="U1303" s="86"/>
      <c r="V1303" s="86"/>
      <c r="W1303" s="86"/>
      <c r="X1303" s="86"/>
      <c r="Y1303" s="245" t="str">
        <f>IF(DataGoesHere!$B1303="","",(DataGoesHere!$B1303/SUM(DataGoesHere!$B1298:'DataGoesHere'!$B1309)))</f>
        <v/>
      </c>
      <c r="Z1303" s="86"/>
      <c r="AA1303" s="86"/>
      <c r="AB1303" s="86"/>
      <c r="AC1303" s="86"/>
      <c r="AD1303" s="86"/>
      <c r="AE1303" s="241"/>
      <c r="CV1303" s="310" t="str">
        <f>IF(DataGoesHere!B1303="","",DataGoesHere!A1303)</f>
        <v/>
      </c>
      <c r="CW1303" s="271">
        <f t="shared" ca="1" si="48"/>
        <v>6</v>
      </c>
      <c r="CX1303" s="272">
        <f t="shared" ca="1" si="49"/>
        <v>1.0779088099730167</v>
      </c>
      <c r="CY1303" s="266">
        <f>DataGoesHere!A1303</f>
        <v>1302</v>
      </c>
      <c r="CZ1303" s="19" t="str">
        <f>IF(DataGoesHere!B1303="","",DataGoesHere!B1303)</f>
        <v/>
      </c>
      <c r="DA1303" s="19" t="str">
        <f>IF(DataGoesHere!B1303="","",IF(AH$5="No",DataGoesHere!B1303,DataGoesHere!B1303-(AH$2*(DataGoesHere!A1303-1))))</f>
        <v/>
      </c>
      <c r="DB1303" s="19" t="str">
        <f>IF(DataGoesHere!B1303="","",IF(AO$9="No",DataGoesHere!B1303,DataGoesHere!B1303/CX1303))</f>
        <v/>
      </c>
      <c r="DC1303" s="19" t="str">
        <f>IF(DataGoesHere!B1303="","",IF(AO$9="No",DA1303,DA1303/CX1303))</f>
        <v/>
      </c>
      <c r="DD1303" s="293" t="str">
        <f>IF(CZ1303="",IF(COUNTIF(DD$2:DD1302,"Forecast")&lt;Output!E$43,"Forecast",""),"Actual")</f>
        <v/>
      </c>
      <c r="DF1303" s="19" t="str">
        <f>IF(DataGoesHere!B1302="",IF(DD1303="Forecast",(Output!$E$47*IntermediateCalcs!DH1302)+((1-Output!$E$47)*IntermediateCalcs!DF1302),""),(Output!$E$47*IntermediateCalcs!DB1302)+((1-Output!$E$47)*IntermediateCalcs!DF1302))</f>
        <v/>
      </c>
      <c r="DG1303" s="19" t="str">
        <f>IF(DataGoesHere!B1302="",IF(DD1303="Forecast",(Output!$G$47*(IntermediateCalcs!DF1303-IntermediateCalcs!DF1302))+((1-Output!$G$47)*IntermediateCalcs!DG1302),""),(Output!$G$47*(IntermediateCalcs!DF1303-IntermediateCalcs!DF1302))+((1-Output!$G$47)*IntermediateCalcs!DG1302))</f>
        <v/>
      </c>
      <c r="DH1303" s="19" t="str">
        <f>IF(DataGoesHere!B1302="",IF(DD1303="Forecast",DF1303+DG1303,""),DF1303+DG1303)</f>
        <v/>
      </c>
      <c r="DI1303" s="274" t="str">
        <f>IF(DH1303="","",IF(IntermediateCalcs!$AO$9="Yes",IntermediateCalcs!DH1303*$CX1303,IntermediateCalcs!DH1303))</f>
        <v/>
      </c>
      <c r="DJ1303" s="250" t="str">
        <f>IF(DataGoesHere!$B1303="","",($CZ1303-DI1303))</f>
        <v/>
      </c>
      <c r="DK1303" s="250" t="str">
        <f>IF(DataGoesHere!$B1303="","",ABS($CZ1303-DI1303))</f>
        <v/>
      </c>
      <c r="DL1303" s="250" t="str">
        <f>IF(DataGoesHere!$B1303="","",DK1303^2)</f>
        <v/>
      </c>
      <c r="DM1303" s="249" t="str">
        <f>IF(DataGoesHere!$B1303="","",DK1303/$CZ1303)</f>
        <v/>
      </c>
      <c r="DN1303" s="250" t="str">
        <f>IF(DataGoesHere!$B1303="","",SUM(DJ$2:DJ1303)/AVERAGE(DK:DK))</f>
        <v/>
      </c>
      <c r="DP1303" s="19" t="str">
        <f>IF(DataGoesHere!B1303="",IF($DD1303="Forecast",(Output!E$48*IntermediateCalcs!CY1303)+Output!G$48,""),(Output!E$48*IntermediateCalcs!CY1303)+Output!G$48)</f>
        <v/>
      </c>
      <c r="DQ1303" s="274" t="str">
        <f>IF(DP1303="","",IF(IntermediateCalcs!$AO$9="Yes",IntermediateCalcs!DP1303*$CX1303,IntermediateCalcs!DP1303))</f>
        <v/>
      </c>
      <c r="DR1303" s="250" t="str">
        <f>IF(DataGoesHere!$B1303="","",($CZ1303-DQ1303))</f>
        <v/>
      </c>
      <c r="DS1303" s="250" t="str">
        <f>IF(DataGoesHere!$B1303="","",ABS($CZ1303-DQ1303))</f>
        <v/>
      </c>
      <c r="DT1303" s="250" t="str">
        <f>IF(DataGoesHere!$B1303="","",DS1303^2)</f>
        <v/>
      </c>
      <c r="DU1303" s="249" t="str">
        <f>IF(DataGoesHere!$B1303="","",DS1303/$CZ1303)</f>
        <v/>
      </c>
      <c r="DV1303" s="250" t="str">
        <f>IF(DataGoesHere!$B1303="","",SUM(DR$2:DR1303)/AVERAGE(DS:DS))</f>
        <v/>
      </c>
      <c r="DX1303" s="19" t="str">
        <f>IF(DataGoesHere!$B1302="","",(DB1297*(Output!$O$49/Output!$P$49))+(IntermediateCalcs!DB1298*(Output!$M$49/Output!$P$49))+(IntermediateCalcs!DB1299*(Output!$K$49/Output!$P$49))+(DB1300*(Output!$I$49/Output!$P$49))+(IntermediateCalcs!DB1301*(Output!$G$49/Output!$P$49))+(IntermediateCalcs!DB1302*(Output!$E$49/Output!$P$49)))</f>
        <v/>
      </c>
      <c r="DY1303" s="274" t="str">
        <f>IF(DX1303="","",IF(IntermediateCalcs!$AO$9="Yes",IntermediateCalcs!DX1303*$CX1303,IntermediateCalcs!DX1303))</f>
        <v/>
      </c>
      <c r="DZ1303" s="250" t="str">
        <f>IF(DataGoesHere!$B1303="","",($CZ1303-DY1303))</f>
        <v/>
      </c>
      <c r="EA1303" s="250" t="str">
        <f>IF(DataGoesHere!$B1303="","",ABS($CZ1303-DY1303))</f>
        <v/>
      </c>
      <c r="EB1303" s="250" t="str">
        <f>IF(DataGoesHere!$B1303="","",EA1303^2)</f>
        <v/>
      </c>
      <c r="EC1303" s="249" t="str">
        <f>IF(DataGoesHere!$B1303="","",EA1303/$CZ1303)</f>
        <v/>
      </c>
      <c r="ED1303" s="250" t="str">
        <f>IF(DataGoesHere!$B1303="","",SUM(DZ$2:DZ1303)/AVERAGE(EA:EA))</f>
        <v/>
      </c>
    </row>
    <row r="1304" spans="20:134" x14ac:dyDescent="0.2">
      <c r="T1304" s="240"/>
      <c r="U1304" s="86"/>
      <c r="V1304" s="86"/>
      <c r="W1304" s="86"/>
      <c r="X1304" s="86"/>
      <c r="Y1304" s="86"/>
      <c r="Z1304" s="245" t="str">
        <f>IF(DataGoesHere!$B1304="","",(DataGoesHere!$B1304/SUM(DataGoesHere!$B1298:'DataGoesHere'!$B1309)))</f>
        <v/>
      </c>
      <c r="AA1304" s="86"/>
      <c r="AB1304" s="86"/>
      <c r="AC1304" s="86"/>
      <c r="AD1304" s="86"/>
      <c r="AE1304" s="241"/>
      <c r="CV1304" s="310" t="str">
        <f>IF(DataGoesHere!B1304="","",DataGoesHere!A1304)</f>
        <v/>
      </c>
      <c r="CW1304" s="271">
        <f t="shared" ca="1" si="48"/>
        <v>7</v>
      </c>
      <c r="CX1304" s="272">
        <f t="shared" ca="1" si="49"/>
        <v>1.0265458156689093</v>
      </c>
      <c r="CY1304" s="266">
        <f>DataGoesHere!A1304</f>
        <v>1303</v>
      </c>
      <c r="CZ1304" s="19" t="str">
        <f>IF(DataGoesHere!B1304="","",DataGoesHere!B1304)</f>
        <v/>
      </c>
      <c r="DA1304" s="19" t="str">
        <f>IF(DataGoesHere!B1304="","",IF(AH$5="No",DataGoesHere!B1304,DataGoesHere!B1304-(AH$2*(DataGoesHere!A1304-1))))</f>
        <v/>
      </c>
      <c r="DB1304" s="19" t="str">
        <f>IF(DataGoesHere!B1304="","",IF(AO$9="No",DataGoesHere!B1304,DataGoesHere!B1304/CX1304))</f>
        <v/>
      </c>
      <c r="DC1304" s="19" t="str">
        <f>IF(DataGoesHere!B1304="","",IF(AO$9="No",DA1304,DA1304/CX1304))</f>
        <v/>
      </c>
      <c r="DD1304" s="293" t="str">
        <f>IF(CZ1304="",IF(COUNTIF(DD$2:DD1303,"Forecast")&lt;Output!E$43,"Forecast",""),"Actual")</f>
        <v/>
      </c>
      <c r="DF1304" s="19" t="str">
        <f>IF(DataGoesHere!B1303="",IF(DD1304="Forecast",(Output!$E$47*IntermediateCalcs!DH1303)+((1-Output!$E$47)*IntermediateCalcs!DF1303),""),(Output!$E$47*IntermediateCalcs!DB1303)+((1-Output!$E$47)*IntermediateCalcs!DF1303))</f>
        <v/>
      </c>
      <c r="DG1304" s="19" t="str">
        <f>IF(DataGoesHere!B1303="",IF(DD1304="Forecast",(Output!$G$47*(IntermediateCalcs!DF1304-IntermediateCalcs!DF1303))+((1-Output!$G$47)*IntermediateCalcs!DG1303),""),(Output!$G$47*(IntermediateCalcs!DF1304-IntermediateCalcs!DF1303))+((1-Output!$G$47)*IntermediateCalcs!DG1303))</f>
        <v/>
      </c>
      <c r="DH1304" s="19" t="str">
        <f>IF(DataGoesHere!B1303="",IF(DD1304="Forecast",DF1304+DG1304,""),DF1304+DG1304)</f>
        <v/>
      </c>
      <c r="DI1304" s="274" t="str">
        <f>IF(DH1304="","",IF(IntermediateCalcs!$AO$9="Yes",IntermediateCalcs!DH1304*$CX1304,IntermediateCalcs!DH1304))</f>
        <v/>
      </c>
      <c r="DJ1304" s="250" t="str">
        <f>IF(DataGoesHere!$B1304="","",($CZ1304-DI1304))</f>
        <v/>
      </c>
      <c r="DK1304" s="250" t="str">
        <f>IF(DataGoesHere!$B1304="","",ABS($CZ1304-DI1304))</f>
        <v/>
      </c>
      <c r="DL1304" s="250" t="str">
        <f>IF(DataGoesHere!$B1304="","",DK1304^2)</f>
        <v/>
      </c>
      <c r="DM1304" s="249" t="str">
        <f>IF(DataGoesHere!$B1304="","",DK1304/$CZ1304)</f>
        <v/>
      </c>
      <c r="DN1304" s="250" t="str">
        <f>IF(DataGoesHere!$B1304="","",SUM(DJ$2:DJ1304)/AVERAGE(DK:DK))</f>
        <v/>
      </c>
      <c r="DP1304" s="19" t="str">
        <f>IF(DataGoesHere!B1304="",IF($DD1304="Forecast",(Output!E$48*IntermediateCalcs!CY1304)+Output!G$48,""),(Output!E$48*IntermediateCalcs!CY1304)+Output!G$48)</f>
        <v/>
      </c>
      <c r="DQ1304" s="274" t="str">
        <f>IF(DP1304="","",IF(IntermediateCalcs!$AO$9="Yes",IntermediateCalcs!DP1304*$CX1304,IntermediateCalcs!DP1304))</f>
        <v/>
      </c>
      <c r="DR1304" s="250" t="str">
        <f>IF(DataGoesHere!$B1304="","",($CZ1304-DQ1304))</f>
        <v/>
      </c>
      <c r="DS1304" s="250" t="str">
        <f>IF(DataGoesHere!$B1304="","",ABS($CZ1304-DQ1304))</f>
        <v/>
      </c>
      <c r="DT1304" s="250" t="str">
        <f>IF(DataGoesHere!$B1304="","",DS1304^2)</f>
        <v/>
      </c>
      <c r="DU1304" s="249" t="str">
        <f>IF(DataGoesHere!$B1304="","",DS1304/$CZ1304)</f>
        <v/>
      </c>
      <c r="DV1304" s="250" t="str">
        <f>IF(DataGoesHere!$B1304="","",SUM(DR$2:DR1304)/AVERAGE(DS:DS))</f>
        <v/>
      </c>
      <c r="DX1304" s="19" t="str">
        <f>IF(DataGoesHere!$B1303="","",(DB1298*(Output!$O$49/Output!$P$49))+(IntermediateCalcs!DB1299*(Output!$M$49/Output!$P$49))+(IntermediateCalcs!DB1300*(Output!$K$49/Output!$P$49))+(DB1301*(Output!$I$49/Output!$P$49))+(IntermediateCalcs!DB1302*(Output!$G$49/Output!$P$49))+(IntermediateCalcs!DB1303*(Output!$E$49/Output!$P$49)))</f>
        <v/>
      </c>
      <c r="DY1304" s="274" t="str">
        <f>IF(DX1304="","",IF(IntermediateCalcs!$AO$9="Yes",IntermediateCalcs!DX1304*$CX1304,IntermediateCalcs!DX1304))</f>
        <v/>
      </c>
      <c r="DZ1304" s="250" t="str">
        <f>IF(DataGoesHere!$B1304="","",($CZ1304-DY1304))</f>
        <v/>
      </c>
      <c r="EA1304" s="250" t="str">
        <f>IF(DataGoesHere!$B1304="","",ABS($CZ1304-DY1304))</f>
        <v/>
      </c>
      <c r="EB1304" s="250" t="str">
        <f>IF(DataGoesHere!$B1304="","",EA1304^2)</f>
        <v/>
      </c>
      <c r="EC1304" s="249" t="str">
        <f>IF(DataGoesHere!$B1304="","",EA1304/$CZ1304)</f>
        <v/>
      </c>
      <c r="ED1304" s="250" t="str">
        <f>IF(DataGoesHere!$B1304="","",SUM(DZ$2:DZ1304)/AVERAGE(EA:EA))</f>
        <v/>
      </c>
    </row>
    <row r="1305" spans="20:134" x14ac:dyDescent="0.2">
      <c r="T1305" s="240"/>
      <c r="U1305" s="86"/>
      <c r="V1305" s="86"/>
      <c r="W1305" s="86"/>
      <c r="X1305" s="86"/>
      <c r="Y1305" s="86"/>
      <c r="Z1305" s="86"/>
      <c r="AA1305" s="245" t="str">
        <f>IF(DataGoesHere!$B1305="","",(DataGoesHere!$B1305/SUM(DataGoesHere!$B1298:'DataGoesHere'!$B1309)))</f>
        <v/>
      </c>
      <c r="AB1305" s="86"/>
      <c r="AC1305" s="86"/>
      <c r="AD1305" s="86"/>
      <c r="AE1305" s="241"/>
      <c r="CV1305" s="310" t="str">
        <f>IF(DataGoesHere!B1305="","",DataGoesHere!A1305)</f>
        <v/>
      </c>
      <c r="CW1305" s="271">
        <f t="shared" ca="1" si="48"/>
        <v>8</v>
      </c>
      <c r="CX1305" s="272">
        <f t="shared" ca="1" si="49"/>
        <v>1.0207492390681214</v>
      </c>
      <c r="CY1305" s="266">
        <f>DataGoesHere!A1305</f>
        <v>1304</v>
      </c>
      <c r="CZ1305" s="19" t="str">
        <f>IF(DataGoesHere!B1305="","",DataGoesHere!B1305)</f>
        <v/>
      </c>
      <c r="DA1305" s="19" t="str">
        <f>IF(DataGoesHere!B1305="","",IF(AH$5="No",DataGoesHere!B1305,DataGoesHere!B1305-(AH$2*(DataGoesHere!A1305-1))))</f>
        <v/>
      </c>
      <c r="DB1305" s="19" t="str">
        <f>IF(DataGoesHere!B1305="","",IF(AO$9="No",DataGoesHere!B1305,DataGoesHere!B1305/CX1305))</f>
        <v/>
      </c>
      <c r="DC1305" s="19" t="str">
        <f>IF(DataGoesHere!B1305="","",IF(AO$9="No",DA1305,DA1305/CX1305))</f>
        <v/>
      </c>
      <c r="DD1305" s="293" t="str">
        <f>IF(CZ1305="",IF(COUNTIF(DD$2:DD1304,"Forecast")&lt;Output!E$43,"Forecast",""),"Actual")</f>
        <v/>
      </c>
      <c r="DF1305" s="19" t="str">
        <f>IF(DataGoesHere!B1304="",IF(DD1305="Forecast",(Output!$E$47*IntermediateCalcs!DH1304)+((1-Output!$E$47)*IntermediateCalcs!DF1304),""),(Output!$E$47*IntermediateCalcs!DB1304)+((1-Output!$E$47)*IntermediateCalcs!DF1304))</f>
        <v/>
      </c>
      <c r="DG1305" s="19" t="str">
        <f>IF(DataGoesHere!B1304="",IF(DD1305="Forecast",(Output!$G$47*(IntermediateCalcs!DF1305-IntermediateCalcs!DF1304))+((1-Output!$G$47)*IntermediateCalcs!DG1304),""),(Output!$G$47*(IntermediateCalcs!DF1305-IntermediateCalcs!DF1304))+((1-Output!$G$47)*IntermediateCalcs!DG1304))</f>
        <v/>
      </c>
      <c r="DH1305" s="19" t="str">
        <f>IF(DataGoesHere!B1304="",IF(DD1305="Forecast",DF1305+DG1305,""),DF1305+DG1305)</f>
        <v/>
      </c>
      <c r="DI1305" s="274" t="str">
        <f>IF(DH1305="","",IF(IntermediateCalcs!$AO$9="Yes",IntermediateCalcs!DH1305*$CX1305,IntermediateCalcs!DH1305))</f>
        <v/>
      </c>
      <c r="DJ1305" s="250" t="str">
        <f>IF(DataGoesHere!$B1305="","",($CZ1305-DI1305))</f>
        <v/>
      </c>
      <c r="DK1305" s="250" t="str">
        <f>IF(DataGoesHere!$B1305="","",ABS($CZ1305-DI1305))</f>
        <v/>
      </c>
      <c r="DL1305" s="250" t="str">
        <f>IF(DataGoesHere!$B1305="","",DK1305^2)</f>
        <v/>
      </c>
      <c r="DM1305" s="249" t="str">
        <f>IF(DataGoesHere!$B1305="","",DK1305/$CZ1305)</f>
        <v/>
      </c>
      <c r="DN1305" s="250" t="str">
        <f>IF(DataGoesHere!$B1305="","",SUM(DJ$2:DJ1305)/AVERAGE(DK:DK))</f>
        <v/>
      </c>
      <c r="DP1305" s="19" t="str">
        <f>IF(DataGoesHere!B1305="",IF($DD1305="Forecast",(Output!E$48*IntermediateCalcs!CY1305)+Output!G$48,""),(Output!E$48*IntermediateCalcs!CY1305)+Output!G$48)</f>
        <v/>
      </c>
      <c r="DQ1305" s="274" t="str">
        <f>IF(DP1305="","",IF(IntermediateCalcs!$AO$9="Yes",IntermediateCalcs!DP1305*$CX1305,IntermediateCalcs!DP1305))</f>
        <v/>
      </c>
      <c r="DR1305" s="250" t="str">
        <f>IF(DataGoesHere!$B1305="","",($CZ1305-DQ1305))</f>
        <v/>
      </c>
      <c r="DS1305" s="250" t="str">
        <f>IF(DataGoesHere!$B1305="","",ABS($CZ1305-DQ1305))</f>
        <v/>
      </c>
      <c r="DT1305" s="250" t="str">
        <f>IF(DataGoesHere!$B1305="","",DS1305^2)</f>
        <v/>
      </c>
      <c r="DU1305" s="249" t="str">
        <f>IF(DataGoesHere!$B1305="","",DS1305/$CZ1305)</f>
        <v/>
      </c>
      <c r="DV1305" s="250" t="str">
        <f>IF(DataGoesHere!$B1305="","",SUM(DR$2:DR1305)/AVERAGE(DS:DS))</f>
        <v/>
      </c>
      <c r="DX1305" s="19" t="str">
        <f>IF(DataGoesHere!$B1304="","",(DB1299*(Output!$O$49/Output!$P$49))+(IntermediateCalcs!DB1300*(Output!$M$49/Output!$P$49))+(IntermediateCalcs!DB1301*(Output!$K$49/Output!$P$49))+(DB1302*(Output!$I$49/Output!$P$49))+(IntermediateCalcs!DB1303*(Output!$G$49/Output!$P$49))+(IntermediateCalcs!DB1304*(Output!$E$49/Output!$P$49)))</f>
        <v/>
      </c>
      <c r="DY1305" s="274" t="str">
        <f>IF(DX1305="","",IF(IntermediateCalcs!$AO$9="Yes",IntermediateCalcs!DX1305*$CX1305,IntermediateCalcs!DX1305))</f>
        <v/>
      </c>
      <c r="DZ1305" s="250" t="str">
        <f>IF(DataGoesHere!$B1305="","",($CZ1305-DY1305))</f>
        <v/>
      </c>
      <c r="EA1305" s="250" t="str">
        <f>IF(DataGoesHere!$B1305="","",ABS($CZ1305-DY1305))</f>
        <v/>
      </c>
      <c r="EB1305" s="250" t="str">
        <f>IF(DataGoesHere!$B1305="","",EA1305^2)</f>
        <v/>
      </c>
      <c r="EC1305" s="249" t="str">
        <f>IF(DataGoesHere!$B1305="","",EA1305/$CZ1305)</f>
        <v/>
      </c>
      <c r="ED1305" s="250" t="str">
        <f>IF(DataGoesHere!$B1305="","",SUM(DZ$2:DZ1305)/AVERAGE(EA:EA))</f>
        <v/>
      </c>
    </row>
    <row r="1306" spans="20:134" x14ac:dyDescent="0.2">
      <c r="T1306" s="240"/>
      <c r="U1306" s="86"/>
      <c r="V1306" s="86"/>
      <c r="W1306" s="86"/>
      <c r="X1306" s="86"/>
      <c r="Y1306" s="86"/>
      <c r="Z1306" s="86"/>
      <c r="AA1306" s="86"/>
      <c r="AB1306" s="245" t="str">
        <f>IF(DataGoesHere!$B1306="","",(DataGoesHere!$B1306/SUM(DataGoesHere!$B1298:'DataGoesHere'!$B1309)))</f>
        <v/>
      </c>
      <c r="AC1306" s="86"/>
      <c r="AD1306" s="86"/>
      <c r="AE1306" s="241"/>
      <c r="CV1306" s="310" t="str">
        <f>IF(DataGoesHere!B1306="","",DataGoesHere!A1306)</f>
        <v/>
      </c>
      <c r="CW1306" s="271">
        <f t="shared" ca="1" si="48"/>
        <v>9</v>
      </c>
      <c r="CX1306" s="272">
        <f t="shared" ca="1" si="49"/>
        <v>1.0625330005567626</v>
      </c>
      <c r="CY1306" s="266">
        <f>DataGoesHere!A1306</f>
        <v>1305</v>
      </c>
      <c r="CZ1306" s="19" t="str">
        <f>IF(DataGoesHere!B1306="","",DataGoesHere!B1306)</f>
        <v/>
      </c>
      <c r="DA1306" s="19" t="str">
        <f>IF(DataGoesHere!B1306="","",IF(AH$5="No",DataGoesHere!B1306,DataGoesHere!B1306-(AH$2*(DataGoesHere!A1306-1))))</f>
        <v/>
      </c>
      <c r="DB1306" s="19" t="str">
        <f>IF(DataGoesHere!B1306="","",IF(AO$9="No",DataGoesHere!B1306,DataGoesHere!B1306/CX1306))</f>
        <v/>
      </c>
      <c r="DC1306" s="19" t="str">
        <f>IF(DataGoesHere!B1306="","",IF(AO$9="No",DA1306,DA1306/CX1306))</f>
        <v/>
      </c>
      <c r="DD1306" s="293" t="str">
        <f>IF(CZ1306="",IF(COUNTIF(DD$2:DD1305,"Forecast")&lt;Output!E$43,"Forecast",""),"Actual")</f>
        <v/>
      </c>
      <c r="DF1306" s="19" t="str">
        <f>IF(DataGoesHere!B1305="",IF(DD1306="Forecast",(Output!$E$47*IntermediateCalcs!DH1305)+((1-Output!$E$47)*IntermediateCalcs!DF1305),""),(Output!$E$47*IntermediateCalcs!DB1305)+((1-Output!$E$47)*IntermediateCalcs!DF1305))</f>
        <v/>
      </c>
      <c r="DG1306" s="19" t="str">
        <f>IF(DataGoesHere!B1305="",IF(DD1306="Forecast",(Output!$G$47*(IntermediateCalcs!DF1306-IntermediateCalcs!DF1305))+((1-Output!$G$47)*IntermediateCalcs!DG1305),""),(Output!$G$47*(IntermediateCalcs!DF1306-IntermediateCalcs!DF1305))+((1-Output!$G$47)*IntermediateCalcs!DG1305))</f>
        <v/>
      </c>
      <c r="DH1306" s="19" t="str">
        <f>IF(DataGoesHere!B1305="",IF(DD1306="Forecast",DF1306+DG1306,""),DF1306+DG1306)</f>
        <v/>
      </c>
      <c r="DI1306" s="274" t="str">
        <f>IF(DH1306="","",IF(IntermediateCalcs!$AO$9="Yes",IntermediateCalcs!DH1306*$CX1306,IntermediateCalcs!DH1306))</f>
        <v/>
      </c>
      <c r="DJ1306" s="250" t="str">
        <f>IF(DataGoesHere!$B1306="","",($CZ1306-DI1306))</f>
        <v/>
      </c>
      <c r="DK1306" s="250" t="str">
        <f>IF(DataGoesHere!$B1306="","",ABS($CZ1306-DI1306))</f>
        <v/>
      </c>
      <c r="DL1306" s="250" t="str">
        <f>IF(DataGoesHere!$B1306="","",DK1306^2)</f>
        <v/>
      </c>
      <c r="DM1306" s="249" t="str">
        <f>IF(DataGoesHere!$B1306="","",DK1306/$CZ1306)</f>
        <v/>
      </c>
      <c r="DN1306" s="250" t="str">
        <f>IF(DataGoesHere!$B1306="","",SUM(DJ$2:DJ1306)/AVERAGE(DK:DK))</f>
        <v/>
      </c>
      <c r="DP1306" s="19" t="str">
        <f>IF(DataGoesHere!B1306="",IF($DD1306="Forecast",(Output!E$48*IntermediateCalcs!CY1306)+Output!G$48,""),(Output!E$48*IntermediateCalcs!CY1306)+Output!G$48)</f>
        <v/>
      </c>
      <c r="DQ1306" s="274" t="str">
        <f>IF(DP1306="","",IF(IntermediateCalcs!$AO$9="Yes",IntermediateCalcs!DP1306*$CX1306,IntermediateCalcs!DP1306))</f>
        <v/>
      </c>
      <c r="DR1306" s="250" t="str">
        <f>IF(DataGoesHere!$B1306="","",($CZ1306-DQ1306))</f>
        <v/>
      </c>
      <c r="DS1306" s="250" t="str">
        <f>IF(DataGoesHere!$B1306="","",ABS($CZ1306-DQ1306))</f>
        <v/>
      </c>
      <c r="DT1306" s="250" t="str">
        <f>IF(DataGoesHere!$B1306="","",DS1306^2)</f>
        <v/>
      </c>
      <c r="DU1306" s="249" t="str">
        <f>IF(DataGoesHere!$B1306="","",DS1306/$CZ1306)</f>
        <v/>
      </c>
      <c r="DV1306" s="250" t="str">
        <f>IF(DataGoesHere!$B1306="","",SUM(DR$2:DR1306)/AVERAGE(DS:DS))</f>
        <v/>
      </c>
      <c r="DX1306" s="19" t="str">
        <f>IF(DataGoesHere!$B1305="","",(DB1300*(Output!$O$49/Output!$P$49))+(IntermediateCalcs!DB1301*(Output!$M$49/Output!$P$49))+(IntermediateCalcs!DB1302*(Output!$K$49/Output!$P$49))+(DB1303*(Output!$I$49/Output!$P$49))+(IntermediateCalcs!DB1304*(Output!$G$49/Output!$P$49))+(IntermediateCalcs!DB1305*(Output!$E$49/Output!$P$49)))</f>
        <v/>
      </c>
      <c r="DY1306" s="274" t="str">
        <f>IF(DX1306="","",IF(IntermediateCalcs!$AO$9="Yes",IntermediateCalcs!DX1306*$CX1306,IntermediateCalcs!DX1306))</f>
        <v/>
      </c>
      <c r="DZ1306" s="250" t="str">
        <f>IF(DataGoesHere!$B1306="","",($CZ1306-DY1306))</f>
        <v/>
      </c>
      <c r="EA1306" s="250" t="str">
        <f>IF(DataGoesHere!$B1306="","",ABS($CZ1306-DY1306))</f>
        <v/>
      </c>
      <c r="EB1306" s="250" t="str">
        <f>IF(DataGoesHere!$B1306="","",EA1306^2)</f>
        <v/>
      </c>
      <c r="EC1306" s="249" t="str">
        <f>IF(DataGoesHere!$B1306="","",EA1306/$CZ1306)</f>
        <v/>
      </c>
      <c r="ED1306" s="250" t="str">
        <f>IF(DataGoesHere!$B1306="","",SUM(DZ$2:DZ1306)/AVERAGE(EA:EA))</f>
        <v/>
      </c>
    </row>
    <row r="1307" spans="20:134" x14ac:dyDescent="0.2">
      <c r="T1307" s="240"/>
      <c r="U1307" s="86"/>
      <c r="V1307" s="86"/>
      <c r="W1307" s="86"/>
      <c r="X1307" s="86"/>
      <c r="Y1307" s="86"/>
      <c r="Z1307" s="86"/>
      <c r="AA1307" s="86"/>
      <c r="AB1307" s="86"/>
      <c r="AC1307" s="245" t="str">
        <f>IF(DataGoesHere!$B1307="","",(DataGoesHere!$B1307/SUM(DataGoesHere!$B1298:'DataGoesHere'!$B1309)))</f>
        <v/>
      </c>
      <c r="AD1307" s="86"/>
      <c r="AE1307" s="241"/>
      <c r="CV1307" s="310" t="str">
        <f>IF(DataGoesHere!B1307="","",DataGoesHere!A1307)</f>
        <v/>
      </c>
      <c r="CW1307" s="271">
        <f t="shared" ca="1" si="48"/>
        <v>10</v>
      </c>
      <c r="CX1307" s="272">
        <f t="shared" ca="1" si="49"/>
        <v>0.92557634012077306</v>
      </c>
      <c r="CY1307" s="266">
        <f>DataGoesHere!A1307</f>
        <v>1306</v>
      </c>
      <c r="CZ1307" s="19" t="str">
        <f>IF(DataGoesHere!B1307="","",DataGoesHere!B1307)</f>
        <v/>
      </c>
      <c r="DA1307" s="19" t="str">
        <f>IF(DataGoesHere!B1307="","",IF(AH$5="No",DataGoesHere!B1307,DataGoesHere!B1307-(AH$2*(DataGoesHere!A1307-1))))</f>
        <v/>
      </c>
      <c r="DB1307" s="19" t="str">
        <f>IF(DataGoesHere!B1307="","",IF(AO$9="No",DataGoesHere!B1307,DataGoesHere!B1307/CX1307))</f>
        <v/>
      </c>
      <c r="DC1307" s="19" t="str">
        <f>IF(DataGoesHere!B1307="","",IF(AO$9="No",DA1307,DA1307/CX1307))</f>
        <v/>
      </c>
      <c r="DD1307" s="293" t="str">
        <f>IF(CZ1307="",IF(COUNTIF(DD$2:DD1306,"Forecast")&lt;Output!E$43,"Forecast",""),"Actual")</f>
        <v/>
      </c>
      <c r="DF1307" s="19" t="str">
        <f>IF(DataGoesHere!B1306="",IF(DD1307="Forecast",(Output!$E$47*IntermediateCalcs!DH1306)+((1-Output!$E$47)*IntermediateCalcs!DF1306),""),(Output!$E$47*IntermediateCalcs!DB1306)+((1-Output!$E$47)*IntermediateCalcs!DF1306))</f>
        <v/>
      </c>
      <c r="DG1307" s="19" t="str">
        <f>IF(DataGoesHere!B1306="",IF(DD1307="Forecast",(Output!$G$47*(IntermediateCalcs!DF1307-IntermediateCalcs!DF1306))+((1-Output!$G$47)*IntermediateCalcs!DG1306),""),(Output!$G$47*(IntermediateCalcs!DF1307-IntermediateCalcs!DF1306))+((1-Output!$G$47)*IntermediateCalcs!DG1306))</f>
        <v/>
      </c>
      <c r="DH1307" s="19" t="str">
        <f>IF(DataGoesHere!B1306="",IF(DD1307="Forecast",DF1307+DG1307,""),DF1307+DG1307)</f>
        <v/>
      </c>
      <c r="DI1307" s="274" t="str">
        <f>IF(DH1307="","",IF(IntermediateCalcs!$AO$9="Yes",IntermediateCalcs!DH1307*$CX1307,IntermediateCalcs!DH1307))</f>
        <v/>
      </c>
      <c r="DJ1307" s="250" t="str">
        <f>IF(DataGoesHere!$B1307="","",($CZ1307-DI1307))</f>
        <v/>
      </c>
      <c r="DK1307" s="250" t="str">
        <f>IF(DataGoesHere!$B1307="","",ABS($CZ1307-DI1307))</f>
        <v/>
      </c>
      <c r="DL1307" s="250" t="str">
        <f>IF(DataGoesHere!$B1307="","",DK1307^2)</f>
        <v/>
      </c>
      <c r="DM1307" s="249" t="str">
        <f>IF(DataGoesHere!$B1307="","",DK1307/$CZ1307)</f>
        <v/>
      </c>
      <c r="DN1307" s="250" t="str">
        <f>IF(DataGoesHere!$B1307="","",SUM(DJ$2:DJ1307)/AVERAGE(DK:DK))</f>
        <v/>
      </c>
      <c r="DP1307" s="19" t="str">
        <f>IF(DataGoesHere!B1307="",IF($DD1307="Forecast",(Output!E$48*IntermediateCalcs!CY1307)+Output!G$48,""),(Output!E$48*IntermediateCalcs!CY1307)+Output!G$48)</f>
        <v/>
      </c>
      <c r="DQ1307" s="274" t="str">
        <f>IF(DP1307="","",IF(IntermediateCalcs!$AO$9="Yes",IntermediateCalcs!DP1307*$CX1307,IntermediateCalcs!DP1307))</f>
        <v/>
      </c>
      <c r="DR1307" s="250" t="str">
        <f>IF(DataGoesHere!$B1307="","",($CZ1307-DQ1307))</f>
        <v/>
      </c>
      <c r="DS1307" s="250" t="str">
        <f>IF(DataGoesHere!$B1307="","",ABS($CZ1307-DQ1307))</f>
        <v/>
      </c>
      <c r="DT1307" s="250" t="str">
        <f>IF(DataGoesHere!$B1307="","",DS1307^2)</f>
        <v/>
      </c>
      <c r="DU1307" s="249" t="str">
        <f>IF(DataGoesHere!$B1307="","",DS1307/$CZ1307)</f>
        <v/>
      </c>
      <c r="DV1307" s="250" t="str">
        <f>IF(DataGoesHere!$B1307="","",SUM(DR$2:DR1307)/AVERAGE(DS:DS))</f>
        <v/>
      </c>
      <c r="DX1307" s="19" t="str">
        <f>IF(DataGoesHere!$B1306="","",(DB1301*(Output!$O$49/Output!$P$49))+(IntermediateCalcs!DB1302*(Output!$M$49/Output!$P$49))+(IntermediateCalcs!DB1303*(Output!$K$49/Output!$P$49))+(DB1304*(Output!$I$49/Output!$P$49))+(IntermediateCalcs!DB1305*(Output!$G$49/Output!$P$49))+(IntermediateCalcs!DB1306*(Output!$E$49/Output!$P$49)))</f>
        <v/>
      </c>
      <c r="DY1307" s="274" t="str">
        <f>IF(DX1307="","",IF(IntermediateCalcs!$AO$9="Yes",IntermediateCalcs!DX1307*$CX1307,IntermediateCalcs!DX1307))</f>
        <v/>
      </c>
      <c r="DZ1307" s="250" t="str">
        <f>IF(DataGoesHere!$B1307="","",($CZ1307-DY1307))</f>
        <v/>
      </c>
      <c r="EA1307" s="250" t="str">
        <f>IF(DataGoesHere!$B1307="","",ABS($CZ1307-DY1307))</f>
        <v/>
      </c>
      <c r="EB1307" s="250" t="str">
        <f>IF(DataGoesHere!$B1307="","",EA1307^2)</f>
        <v/>
      </c>
      <c r="EC1307" s="249" t="str">
        <f>IF(DataGoesHere!$B1307="","",EA1307/$CZ1307)</f>
        <v/>
      </c>
      <c r="ED1307" s="250" t="str">
        <f>IF(DataGoesHere!$B1307="","",SUM(DZ$2:DZ1307)/AVERAGE(EA:EA))</f>
        <v/>
      </c>
    </row>
    <row r="1308" spans="20:134" x14ac:dyDescent="0.2">
      <c r="T1308" s="240"/>
      <c r="U1308" s="86"/>
      <c r="V1308" s="86"/>
      <c r="W1308" s="86"/>
      <c r="X1308" s="86"/>
      <c r="Y1308" s="86"/>
      <c r="Z1308" s="86"/>
      <c r="AA1308" s="86"/>
      <c r="AB1308" s="86"/>
      <c r="AC1308" s="86"/>
      <c r="AD1308" s="245" t="str">
        <f>IF(DataGoesHere!$B1308="","",(DataGoesHere!$B1308/SUM(DataGoesHere!$B1298:'DataGoesHere'!$B1309)))</f>
        <v/>
      </c>
      <c r="AE1308" s="241"/>
      <c r="CV1308" s="310" t="str">
        <f>IF(DataGoesHere!B1308="","",DataGoesHere!A1308)</f>
        <v/>
      </c>
      <c r="CW1308" s="271">
        <f t="shared" ca="1" si="48"/>
        <v>11</v>
      </c>
      <c r="CX1308" s="272">
        <f t="shared" ca="1" si="49"/>
        <v>0.97463169608807265</v>
      </c>
      <c r="CY1308" s="266">
        <f>DataGoesHere!A1308</f>
        <v>1307</v>
      </c>
      <c r="CZ1308" s="19" t="str">
        <f>IF(DataGoesHere!B1308="","",DataGoesHere!B1308)</f>
        <v/>
      </c>
      <c r="DA1308" s="19" t="str">
        <f>IF(DataGoesHere!B1308="","",IF(AH$5="No",DataGoesHere!B1308,DataGoesHere!B1308-(AH$2*(DataGoesHere!A1308-1))))</f>
        <v/>
      </c>
      <c r="DB1308" s="19" t="str">
        <f>IF(DataGoesHere!B1308="","",IF(AO$9="No",DataGoesHere!B1308,DataGoesHere!B1308/CX1308))</f>
        <v/>
      </c>
      <c r="DC1308" s="19" t="str">
        <f>IF(DataGoesHere!B1308="","",IF(AO$9="No",DA1308,DA1308/CX1308))</f>
        <v/>
      </c>
      <c r="DD1308" s="293" t="str">
        <f>IF(CZ1308="",IF(COUNTIF(DD$2:DD1307,"Forecast")&lt;Output!E$43,"Forecast",""),"Actual")</f>
        <v/>
      </c>
      <c r="DF1308" s="19" t="str">
        <f>IF(DataGoesHere!B1307="",IF(DD1308="Forecast",(Output!$E$47*IntermediateCalcs!DH1307)+((1-Output!$E$47)*IntermediateCalcs!DF1307),""),(Output!$E$47*IntermediateCalcs!DB1307)+((1-Output!$E$47)*IntermediateCalcs!DF1307))</f>
        <v/>
      </c>
      <c r="DG1308" s="19" t="str">
        <f>IF(DataGoesHere!B1307="",IF(DD1308="Forecast",(Output!$G$47*(IntermediateCalcs!DF1308-IntermediateCalcs!DF1307))+((1-Output!$G$47)*IntermediateCalcs!DG1307),""),(Output!$G$47*(IntermediateCalcs!DF1308-IntermediateCalcs!DF1307))+((1-Output!$G$47)*IntermediateCalcs!DG1307))</f>
        <v/>
      </c>
      <c r="DH1308" s="19" t="str">
        <f>IF(DataGoesHere!B1307="",IF(DD1308="Forecast",DF1308+DG1308,""),DF1308+DG1308)</f>
        <v/>
      </c>
      <c r="DI1308" s="274" t="str">
        <f>IF(DH1308="","",IF(IntermediateCalcs!$AO$9="Yes",IntermediateCalcs!DH1308*$CX1308,IntermediateCalcs!DH1308))</f>
        <v/>
      </c>
      <c r="DJ1308" s="250" t="str">
        <f>IF(DataGoesHere!$B1308="","",($CZ1308-DI1308))</f>
        <v/>
      </c>
      <c r="DK1308" s="250" t="str">
        <f>IF(DataGoesHere!$B1308="","",ABS($CZ1308-DI1308))</f>
        <v/>
      </c>
      <c r="DL1308" s="250" t="str">
        <f>IF(DataGoesHere!$B1308="","",DK1308^2)</f>
        <v/>
      </c>
      <c r="DM1308" s="249" t="str">
        <f>IF(DataGoesHere!$B1308="","",DK1308/$CZ1308)</f>
        <v/>
      </c>
      <c r="DN1308" s="250" t="str">
        <f>IF(DataGoesHere!$B1308="","",SUM(DJ$2:DJ1308)/AVERAGE(DK:DK))</f>
        <v/>
      </c>
      <c r="DP1308" s="19" t="str">
        <f>IF(DataGoesHere!B1308="",IF($DD1308="Forecast",(Output!E$48*IntermediateCalcs!CY1308)+Output!G$48,""),(Output!E$48*IntermediateCalcs!CY1308)+Output!G$48)</f>
        <v/>
      </c>
      <c r="DQ1308" s="274" t="str">
        <f>IF(DP1308="","",IF(IntermediateCalcs!$AO$9="Yes",IntermediateCalcs!DP1308*$CX1308,IntermediateCalcs!DP1308))</f>
        <v/>
      </c>
      <c r="DR1308" s="250" t="str">
        <f>IF(DataGoesHere!$B1308="","",($CZ1308-DQ1308))</f>
        <v/>
      </c>
      <c r="DS1308" s="250" t="str">
        <f>IF(DataGoesHere!$B1308="","",ABS($CZ1308-DQ1308))</f>
        <v/>
      </c>
      <c r="DT1308" s="250" t="str">
        <f>IF(DataGoesHere!$B1308="","",DS1308^2)</f>
        <v/>
      </c>
      <c r="DU1308" s="249" t="str">
        <f>IF(DataGoesHere!$B1308="","",DS1308/$CZ1308)</f>
        <v/>
      </c>
      <c r="DV1308" s="250" t="str">
        <f>IF(DataGoesHere!$B1308="","",SUM(DR$2:DR1308)/AVERAGE(DS:DS))</f>
        <v/>
      </c>
      <c r="DX1308" s="19" t="str">
        <f>IF(DataGoesHere!$B1307="","",(DB1302*(Output!$O$49/Output!$P$49))+(IntermediateCalcs!DB1303*(Output!$M$49/Output!$P$49))+(IntermediateCalcs!DB1304*(Output!$K$49/Output!$P$49))+(DB1305*(Output!$I$49/Output!$P$49))+(IntermediateCalcs!DB1306*(Output!$G$49/Output!$P$49))+(IntermediateCalcs!DB1307*(Output!$E$49/Output!$P$49)))</f>
        <v/>
      </c>
      <c r="DY1308" s="274" t="str">
        <f>IF(DX1308="","",IF(IntermediateCalcs!$AO$9="Yes",IntermediateCalcs!DX1308*$CX1308,IntermediateCalcs!DX1308))</f>
        <v/>
      </c>
      <c r="DZ1308" s="250" t="str">
        <f>IF(DataGoesHere!$B1308="","",($CZ1308-DY1308))</f>
        <v/>
      </c>
      <c r="EA1308" s="250" t="str">
        <f>IF(DataGoesHere!$B1308="","",ABS($CZ1308-DY1308))</f>
        <v/>
      </c>
      <c r="EB1308" s="250" t="str">
        <f>IF(DataGoesHere!$B1308="","",EA1308^2)</f>
        <v/>
      </c>
      <c r="EC1308" s="249" t="str">
        <f>IF(DataGoesHere!$B1308="","",EA1308/$CZ1308)</f>
        <v/>
      </c>
      <c r="ED1308" s="250" t="str">
        <f>IF(DataGoesHere!$B1308="","",SUM(DZ$2:DZ1308)/AVERAGE(EA:EA))</f>
        <v/>
      </c>
    </row>
    <row r="1309" spans="20:134" x14ac:dyDescent="0.2">
      <c r="T1309" s="242"/>
      <c r="U1309" s="243"/>
      <c r="V1309" s="243"/>
      <c r="W1309" s="243"/>
      <c r="X1309" s="243"/>
      <c r="Y1309" s="243"/>
      <c r="Z1309" s="243"/>
      <c r="AA1309" s="243"/>
      <c r="AB1309" s="243"/>
      <c r="AC1309" s="243"/>
      <c r="AD1309" s="243"/>
      <c r="AE1309" s="246" t="str">
        <f>IF(DataGoesHere!$B1309="","",(DataGoesHere!$B1309/SUM(DataGoesHere!$B1298:'DataGoesHere'!$B1309)))</f>
        <v/>
      </c>
      <c r="CV1309" s="310" t="str">
        <f>IF(DataGoesHere!B1309="","",DataGoesHere!A1309)</f>
        <v/>
      </c>
      <c r="CW1309" s="271">
        <f t="shared" ca="1" si="48"/>
        <v>12</v>
      </c>
      <c r="CX1309" s="272">
        <f t="shared" ca="1" si="49"/>
        <v>1.0054005237672714</v>
      </c>
      <c r="CY1309" s="266">
        <f>DataGoesHere!A1309</f>
        <v>1308</v>
      </c>
      <c r="CZ1309" s="19" t="str">
        <f>IF(DataGoesHere!B1309="","",DataGoesHere!B1309)</f>
        <v/>
      </c>
      <c r="DA1309" s="19" t="str">
        <f>IF(DataGoesHere!B1309="","",IF(AH$5="No",DataGoesHere!B1309,DataGoesHere!B1309-(AH$2*(DataGoesHere!A1309-1))))</f>
        <v/>
      </c>
      <c r="DB1309" s="19" t="str">
        <f>IF(DataGoesHere!B1309="","",IF(AO$9="No",DataGoesHere!B1309,DataGoesHere!B1309/CX1309))</f>
        <v/>
      </c>
      <c r="DC1309" s="19" t="str">
        <f>IF(DataGoesHere!B1309="","",IF(AO$9="No",DA1309,DA1309/CX1309))</f>
        <v/>
      </c>
      <c r="DD1309" s="293" t="str">
        <f>IF(CZ1309="",IF(COUNTIF(DD$2:DD1308,"Forecast")&lt;Output!E$43,"Forecast",""),"Actual")</f>
        <v/>
      </c>
      <c r="DF1309" s="19" t="str">
        <f>IF(DataGoesHere!B1308="",IF(DD1309="Forecast",(Output!$E$47*IntermediateCalcs!DH1308)+((1-Output!$E$47)*IntermediateCalcs!DF1308),""),(Output!$E$47*IntermediateCalcs!DB1308)+((1-Output!$E$47)*IntermediateCalcs!DF1308))</f>
        <v/>
      </c>
      <c r="DG1309" s="19" t="str">
        <f>IF(DataGoesHere!B1308="",IF(DD1309="Forecast",(Output!$G$47*(IntermediateCalcs!DF1309-IntermediateCalcs!DF1308))+((1-Output!$G$47)*IntermediateCalcs!DG1308),""),(Output!$G$47*(IntermediateCalcs!DF1309-IntermediateCalcs!DF1308))+((1-Output!$G$47)*IntermediateCalcs!DG1308))</f>
        <v/>
      </c>
      <c r="DH1309" s="19" t="str">
        <f>IF(DataGoesHere!B1308="",IF(DD1309="Forecast",DF1309+DG1309,""),DF1309+DG1309)</f>
        <v/>
      </c>
      <c r="DI1309" s="274" t="str">
        <f>IF(DH1309="","",IF(IntermediateCalcs!$AO$9="Yes",IntermediateCalcs!DH1309*$CX1309,IntermediateCalcs!DH1309))</f>
        <v/>
      </c>
      <c r="DJ1309" s="250" t="str">
        <f>IF(DataGoesHere!$B1309="","",($CZ1309-DI1309))</f>
        <v/>
      </c>
      <c r="DK1309" s="250" t="str">
        <f>IF(DataGoesHere!$B1309="","",ABS($CZ1309-DI1309))</f>
        <v/>
      </c>
      <c r="DL1309" s="250" t="str">
        <f>IF(DataGoesHere!$B1309="","",DK1309^2)</f>
        <v/>
      </c>
      <c r="DM1309" s="249" t="str">
        <f>IF(DataGoesHere!$B1309="","",DK1309/$CZ1309)</f>
        <v/>
      </c>
      <c r="DN1309" s="250" t="str">
        <f>IF(DataGoesHere!$B1309="","",SUM(DJ$2:DJ1309)/AVERAGE(DK:DK))</f>
        <v/>
      </c>
      <c r="DP1309" s="19" t="str">
        <f>IF(DataGoesHere!B1309="",IF($DD1309="Forecast",(Output!E$48*IntermediateCalcs!CY1309)+Output!G$48,""),(Output!E$48*IntermediateCalcs!CY1309)+Output!G$48)</f>
        <v/>
      </c>
      <c r="DQ1309" s="274" t="str">
        <f>IF(DP1309="","",IF(IntermediateCalcs!$AO$9="Yes",IntermediateCalcs!DP1309*$CX1309,IntermediateCalcs!DP1309))</f>
        <v/>
      </c>
      <c r="DR1309" s="250" t="str">
        <f>IF(DataGoesHere!$B1309="","",($CZ1309-DQ1309))</f>
        <v/>
      </c>
      <c r="DS1309" s="250" t="str">
        <f>IF(DataGoesHere!$B1309="","",ABS($CZ1309-DQ1309))</f>
        <v/>
      </c>
      <c r="DT1309" s="250" t="str">
        <f>IF(DataGoesHere!$B1309="","",DS1309^2)</f>
        <v/>
      </c>
      <c r="DU1309" s="249" t="str">
        <f>IF(DataGoesHere!$B1309="","",DS1309/$CZ1309)</f>
        <v/>
      </c>
      <c r="DV1309" s="250" t="str">
        <f>IF(DataGoesHere!$B1309="","",SUM(DR$2:DR1309)/AVERAGE(DS:DS))</f>
        <v/>
      </c>
      <c r="DX1309" s="19" t="str">
        <f>IF(DataGoesHere!$B1308="","",(DB1303*(Output!$O$49/Output!$P$49))+(IntermediateCalcs!DB1304*(Output!$M$49/Output!$P$49))+(IntermediateCalcs!DB1305*(Output!$K$49/Output!$P$49))+(DB1306*(Output!$I$49/Output!$P$49))+(IntermediateCalcs!DB1307*(Output!$G$49/Output!$P$49))+(IntermediateCalcs!DB1308*(Output!$E$49/Output!$P$49)))</f>
        <v/>
      </c>
      <c r="DY1309" s="274" t="str">
        <f>IF(DX1309="","",IF(IntermediateCalcs!$AO$9="Yes",IntermediateCalcs!DX1309*$CX1309,IntermediateCalcs!DX1309))</f>
        <v/>
      </c>
      <c r="DZ1309" s="250" t="str">
        <f>IF(DataGoesHere!$B1309="","",($CZ1309-DY1309))</f>
        <v/>
      </c>
      <c r="EA1309" s="250" t="str">
        <f>IF(DataGoesHere!$B1309="","",ABS($CZ1309-DY1309))</f>
        <v/>
      </c>
      <c r="EB1309" s="250" t="str">
        <f>IF(DataGoesHere!$B1309="","",EA1309^2)</f>
        <v/>
      </c>
      <c r="EC1309" s="249" t="str">
        <f>IF(DataGoesHere!$B1309="","",EA1309/$CZ1309)</f>
        <v/>
      </c>
      <c r="ED1309" s="250" t="str">
        <f>IF(DataGoesHere!$B1309="","",SUM(DZ$2:DZ1309)/AVERAGE(EA:EA))</f>
        <v/>
      </c>
    </row>
    <row r="1310" spans="20:134" x14ac:dyDescent="0.2">
      <c r="T1310" s="244" t="str">
        <f>IF(DataGoesHere!$B1310="","",(DataGoesHere!$B1310/SUM(DataGoesHere!$B1310:'DataGoesHere'!$B1321)))</f>
        <v/>
      </c>
      <c r="U1310" s="238"/>
      <c r="V1310" s="238"/>
      <c r="W1310" s="238"/>
      <c r="X1310" s="238"/>
      <c r="Y1310" s="238"/>
      <c r="Z1310" s="238"/>
      <c r="AA1310" s="238"/>
      <c r="AB1310" s="238"/>
      <c r="AC1310" s="238"/>
      <c r="AD1310" s="238"/>
      <c r="AE1310" s="239"/>
      <c r="CV1310" s="310" t="str">
        <f>IF(DataGoesHere!B1310="","",DataGoesHere!A1310)</f>
        <v/>
      </c>
      <c r="CW1310" s="271">
        <f t="shared" ca="1" si="48"/>
        <v>1</v>
      </c>
      <c r="CX1310" s="272">
        <f t="shared" ca="1" si="49"/>
        <v>1.3236179355303281</v>
      </c>
      <c r="CY1310" s="266">
        <f>DataGoesHere!A1310</f>
        <v>1309</v>
      </c>
      <c r="CZ1310" s="19" t="str">
        <f>IF(DataGoesHere!B1310="","",DataGoesHere!B1310)</f>
        <v/>
      </c>
      <c r="DA1310" s="19" t="str">
        <f>IF(DataGoesHere!B1310="","",IF(AH$5="No",DataGoesHere!B1310,DataGoesHere!B1310-(AH$2*(DataGoesHere!A1310-1))))</f>
        <v/>
      </c>
      <c r="DB1310" s="19" t="str">
        <f>IF(DataGoesHere!B1310="","",IF(AO$9="No",DataGoesHere!B1310,DataGoesHere!B1310/CX1310))</f>
        <v/>
      </c>
      <c r="DC1310" s="19" t="str">
        <f>IF(DataGoesHere!B1310="","",IF(AO$9="No",DA1310,DA1310/CX1310))</f>
        <v/>
      </c>
      <c r="DD1310" s="293" t="str">
        <f>IF(CZ1310="",IF(COUNTIF(DD$2:DD1309,"Forecast")&lt;Output!E$43,"Forecast",""),"Actual")</f>
        <v/>
      </c>
      <c r="DF1310" s="19" t="str">
        <f>IF(DataGoesHere!B1309="",IF(DD1310="Forecast",(Output!$E$47*IntermediateCalcs!DH1309)+((1-Output!$E$47)*IntermediateCalcs!DF1309),""),(Output!$E$47*IntermediateCalcs!DB1309)+((1-Output!$E$47)*IntermediateCalcs!DF1309))</f>
        <v/>
      </c>
      <c r="DG1310" s="19" t="str">
        <f>IF(DataGoesHere!B1309="",IF(DD1310="Forecast",(Output!$G$47*(IntermediateCalcs!DF1310-IntermediateCalcs!DF1309))+((1-Output!$G$47)*IntermediateCalcs!DG1309),""),(Output!$G$47*(IntermediateCalcs!DF1310-IntermediateCalcs!DF1309))+((1-Output!$G$47)*IntermediateCalcs!DG1309))</f>
        <v/>
      </c>
      <c r="DH1310" s="19" t="str">
        <f>IF(DataGoesHere!B1309="",IF(DD1310="Forecast",DF1310+DG1310,""),DF1310+DG1310)</f>
        <v/>
      </c>
      <c r="DI1310" s="274" t="str">
        <f>IF(DH1310="","",IF(IntermediateCalcs!$AO$9="Yes",IntermediateCalcs!DH1310*$CX1310,IntermediateCalcs!DH1310))</f>
        <v/>
      </c>
      <c r="DJ1310" s="250" t="str">
        <f>IF(DataGoesHere!$B1310="","",($CZ1310-DI1310))</f>
        <v/>
      </c>
      <c r="DK1310" s="250" t="str">
        <f>IF(DataGoesHere!$B1310="","",ABS($CZ1310-DI1310))</f>
        <v/>
      </c>
      <c r="DL1310" s="250" t="str">
        <f>IF(DataGoesHere!$B1310="","",DK1310^2)</f>
        <v/>
      </c>
      <c r="DM1310" s="249" t="str">
        <f>IF(DataGoesHere!$B1310="","",DK1310/$CZ1310)</f>
        <v/>
      </c>
      <c r="DN1310" s="250" t="str">
        <f>IF(DataGoesHere!$B1310="","",SUM(DJ$2:DJ1310)/AVERAGE(DK:DK))</f>
        <v/>
      </c>
      <c r="DP1310" s="19" t="str">
        <f>IF(DataGoesHere!B1310="",IF($DD1310="Forecast",(Output!E$48*IntermediateCalcs!CY1310)+Output!G$48,""),(Output!E$48*IntermediateCalcs!CY1310)+Output!G$48)</f>
        <v/>
      </c>
      <c r="DQ1310" s="274" t="str">
        <f>IF(DP1310="","",IF(IntermediateCalcs!$AO$9="Yes",IntermediateCalcs!DP1310*$CX1310,IntermediateCalcs!DP1310))</f>
        <v/>
      </c>
      <c r="DR1310" s="250" t="str">
        <f>IF(DataGoesHere!$B1310="","",($CZ1310-DQ1310))</f>
        <v/>
      </c>
      <c r="DS1310" s="250" t="str">
        <f>IF(DataGoesHere!$B1310="","",ABS($CZ1310-DQ1310))</f>
        <v/>
      </c>
      <c r="DT1310" s="250" t="str">
        <f>IF(DataGoesHere!$B1310="","",DS1310^2)</f>
        <v/>
      </c>
      <c r="DU1310" s="249" t="str">
        <f>IF(DataGoesHere!$B1310="","",DS1310/$CZ1310)</f>
        <v/>
      </c>
      <c r="DV1310" s="250" t="str">
        <f>IF(DataGoesHere!$B1310="","",SUM(DR$2:DR1310)/AVERAGE(DS:DS))</f>
        <v/>
      </c>
      <c r="DX1310" s="19" t="str">
        <f>IF(DataGoesHere!$B1309="","",(DB1304*(Output!$O$49/Output!$P$49))+(IntermediateCalcs!DB1305*(Output!$M$49/Output!$P$49))+(IntermediateCalcs!DB1306*(Output!$K$49/Output!$P$49))+(DB1307*(Output!$I$49/Output!$P$49))+(IntermediateCalcs!DB1308*(Output!$G$49/Output!$P$49))+(IntermediateCalcs!DB1309*(Output!$E$49/Output!$P$49)))</f>
        <v/>
      </c>
      <c r="DY1310" s="274" t="str">
        <f>IF(DX1310="","",IF(IntermediateCalcs!$AO$9="Yes",IntermediateCalcs!DX1310*$CX1310,IntermediateCalcs!DX1310))</f>
        <v/>
      </c>
      <c r="DZ1310" s="250" t="str">
        <f>IF(DataGoesHere!$B1310="","",($CZ1310-DY1310))</f>
        <v/>
      </c>
      <c r="EA1310" s="250" t="str">
        <f>IF(DataGoesHere!$B1310="","",ABS($CZ1310-DY1310))</f>
        <v/>
      </c>
      <c r="EB1310" s="250" t="str">
        <f>IF(DataGoesHere!$B1310="","",EA1310^2)</f>
        <v/>
      </c>
      <c r="EC1310" s="249" t="str">
        <f>IF(DataGoesHere!$B1310="","",EA1310/$CZ1310)</f>
        <v/>
      </c>
      <c r="ED1310" s="250" t="str">
        <f>IF(DataGoesHere!$B1310="","",SUM(DZ$2:DZ1310)/AVERAGE(EA:EA))</f>
        <v/>
      </c>
    </row>
    <row r="1311" spans="20:134" x14ac:dyDescent="0.2">
      <c r="T1311" s="240"/>
      <c r="U1311" s="245" t="str">
        <f>IF(DataGoesHere!$B1311="","",(DataGoesHere!$B1311/SUM(DataGoesHere!$B1311:'DataGoesHere'!$B1321)))</f>
        <v/>
      </c>
      <c r="V1311" s="86"/>
      <c r="W1311" s="86"/>
      <c r="X1311" s="86"/>
      <c r="Y1311" s="86"/>
      <c r="Z1311" s="86"/>
      <c r="AA1311" s="86"/>
      <c r="AB1311" s="86"/>
      <c r="AC1311" s="86"/>
      <c r="AD1311" s="86"/>
      <c r="AE1311" s="241"/>
      <c r="CV1311" s="310" t="str">
        <f>IF(DataGoesHere!B1311="","",DataGoesHere!A1311)</f>
        <v/>
      </c>
      <c r="CW1311" s="271">
        <f t="shared" ca="1" si="48"/>
        <v>2</v>
      </c>
      <c r="CX1311" s="272">
        <f t="shared" ca="1" si="49"/>
        <v>0.80574490527728204</v>
      </c>
      <c r="CY1311" s="266">
        <f>DataGoesHere!A1311</f>
        <v>1310</v>
      </c>
      <c r="CZ1311" s="19" t="str">
        <f>IF(DataGoesHere!B1311="","",DataGoesHere!B1311)</f>
        <v/>
      </c>
      <c r="DA1311" s="19" t="str">
        <f>IF(DataGoesHere!B1311="","",IF(AH$5="No",DataGoesHere!B1311,DataGoesHere!B1311-(AH$2*(DataGoesHere!A1311-1))))</f>
        <v/>
      </c>
      <c r="DB1311" s="19" t="str">
        <f>IF(DataGoesHere!B1311="","",IF(AO$9="No",DataGoesHere!B1311,DataGoesHere!B1311/CX1311))</f>
        <v/>
      </c>
      <c r="DC1311" s="19" t="str">
        <f>IF(DataGoesHere!B1311="","",IF(AO$9="No",DA1311,DA1311/CX1311))</f>
        <v/>
      </c>
      <c r="DD1311" s="293" t="str">
        <f>IF(CZ1311="",IF(COUNTIF(DD$2:DD1310,"Forecast")&lt;Output!E$43,"Forecast",""),"Actual")</f>
        <v/>
      </c>
      <c r="DF1311" s="19" t="str">
        <f>IF(DataGoesHere!B1310="",IF(DD1311="Forecast",(Output!$E$47*IntermediateCalcs!DH1310)+((1-Output!$E$47)*IntermediateCalcs!DF1310),""),(Output!$E$47*IntermediateCalcs!DB1310)+((1-Output!$E$47)*IntermediateCalcs!DF1310))</f>
        <v/>
      </c>
      <c r="DG1311" s="19" t="str">
        <f>IF(DataGoesHere!B1310="",IF(DD1311="Forecast",(Output!$G$47*(IntermediateCalcs!DF1311-IntermediateCalcs!DF1310))+((1-Output!$G$47)*IntermediateCalcs!DG1310),""),(Output!$G$47*(IntermediateCalcs!DF1311-IntermediateCalcs!DF1310))+((1-Output!$G$47)*IntermediateCalcs!DG1310))</f>
        <v/>
      </c>
      <c r="DH1311" s="19" t="str">
        <f>IF(DataGoesHere!B1310="",IF(DD1311="Forecast",DF1311+DG1311,""),DF1311+DG1311)</f>
        <v/>
      </c>
      <c r="DI1311" s="274" t="str">
        <f>IF(DH1311="","",IF(IntermediateCalcs!$AO$9="Yes",IntermediateCalcs!DH1311*$CX1311,IntermediateCalcs!DH1311))</f>
        <v/>
      </c>
      <c r="DJ1311" s="250" t="str">
        <f>IF(DataGoesHere!$B1311="","",($CZ1311-DI1311))</f>
        <v/>
      </c>
      <c r="DK1311" s="250" t="str">
        <f>IF(DataGoesHere!$B1311="","",ABS($CZ1311-DI1311))</f>
        <v/>
      </c>
      <c r="DL1311" s="250" t="str">
        <f>IF(DataGoesHere!$B1311="","",DK1311^2)</f>
        <v/>
      </c>
      <c r="DM1311" s="249" t="str">
        <f>IF(DataGoesHere!$B1311="","",DK1311/$CZ1311)</f>
        <v/>
      </c>
      <c r="DN1311" s="250" t="str">
        <f>IF(DataGoesHere!$B1311="","",SUM(DJ$2:DJ1311)/AVERAGE(DK:DK))</f>
        <v/>
      </c>
      <c r="DP1311" s="19" t="str">
        <f>IF(DataGoesHere!B1311="",IF($DD1311="Forecast",(Output!E$48*IntermediateCalcs!CY1311)+Output!G$48,""),(Output!E$48*IntermediateCalcs!CY1311)+Output!G$48)</f>
        <v/>
      </c>
      <c r="DQ1311" s="274" t="str">
        <f>IF(DP1311="","",IF(IntermediateCalcs!$AO$9="Yes",IntermediateCalcs!DP1311*$CX1311,IntermediateCalcs!DP1311))</f>
        <v/>
      </c>
      <c r="DR1311" s="250" t="str">
        <f>IF(DataGoesHere!$B1311="","",($CZ1311-DQ1311))</f>
        <v/>
      </c>
      <c r="DS1311" s="250" t="str">
        <f>IF(DataGoesHere!$B1311="","",ABS($CZ1311-DQ1311))</f>
        <v/>
      </c>
      <c r="DT1311" s="250" t="str">
        <f>IF(DataGoesHere!$B1311="","",DS1311^2)</f>
        <v/>
      </c>
      <c r="DU1311" s="249" t="str">
        <f>IF(DataGoesHere!$B1311="","",DS1311/$CZ1311)</f>
        <v/>
      </c>
      <c r="DV1311" s="250" t="str">
        <f>IF(DataGoesHere!$B1311="","",SUM(DR$2:DR1311)/AVERAGE(DS:DS))</f>
        <v/>
      </c>
      <c r="DX1311" s="19" t="str">
        <f>IF(DataGoesHere!$B1310="","",(DB1305*(Output!$O$49/Output!$P$49))+(IntermediateCalcs!DB1306*(Output!$M$49/Output!$P$49))+(IntermediateCalcs!DB1307*(Output!$K$49/Output!$P$49))+(DB1308*(Output!$I$49/Output!$P$49))+(IntermediateCalcs!DB1309*(Output!$G$49/Output!$P$49))+(IntermediateCalcs!DB1310*(Output!$E$49/Output!$P$49)))</f>
        <v/>
      </c>
      <c r="DY1311" s="274" t="str">
        <f>IF(DX1311="","",IF(IntermediateCalcs!$AO$9="Yes",IntermediateCalcs!DX1311*$CX1311,IntermediateCalcs!DX1311))</f>
        <v/>
      </c>
      <c r="DZ1311" s="250" t="str">
        <f>IF(DataGoesHere!$B1311="","",($CZ1311-DY1311))</f>
        <v/>
      </c>
      <c r="EA1311" s="250" t="str">
        <f>IF(DataGoesHere!$B1311="","",ABS($CZ1311-DY1311))</f>
        <v/>
      </c>
      <c r="EB1311" s="250" t="str">
        <f>IF(DataGoesHere!$B1311="","",EA1311^2)</f>
        <v/>
      </c>
      <c r="EC1311" s="249" t="str">
        <f>IF(DataGoesHere!$B1311="","",EA1311/$CZ1311)</f>
        <v/>
      </c>
      <c r="ED1311" s="250" t="str">
        <f>IF(DataGoesHere!$B1311="","",SUM(DZ$2:DZ1311)/AVERAGE(EA:EA))</f>
        <v/>
      </c>
    </row>
    <row r="1312" spans="20:134" x14ac:dyDescent="0.2">
      <c r="T1312" s="240"/>
      <c r="U1312" s="86"/>
      <c r="V1312" s="245" t="str">
        <f>IF(DataGoesHere!$B1312="","",(DataGoesHere!$B1312/SUM(DataGoesHere!$B1310:'DataGoesHere'!$B1321)))</f>
        <v/>
      </c>
      <c r="W1312" s="86"/>
      <c r="X1312" s="86"/>
      <c r="Y1312" s="86"/>
      <c r="Z1312" s="86"/>
      <c r="AA1312" s="86"/>
      <c r="AB1312" s="86"/>
      <c r="AC1312" s="86"/>
      <c r="AD1312" s="86"/>
      <c r="AE1312" s="241"/>
      <c r="CV1312" s="310" t="str">
        <f>IF(DataGoesHere!B1312="","",DataGoesHere!A1312)</f>
        <v/>
      </c>
      <c r="CW1312" s="271">
        <f t="shared" ca="1" si="48"/>
        <v>3</v>
      </c>
      <c r="CX1312" s="272">
        <f t="shared" ca="1" si="49"/>
        <v>0.79862940076451561</v>
      </c>
      <c r="CY1312" s="266">
        <f>DataGoesHere!A1312</f>
        <v>1311</v>
      </c>
      <c r="CZ1312" s="19" t="str">
        <f>IF(DataGoesHere!B1312="","",DataGoesHere!B1312)</f>
        <v/>
      </c>
      <c r="DA1312" s="19" t="str">
        <f>IF(DataGoesHere!B1312="","",IF(AH$5="No",DataGoesHere!B1312,DataGoesHere!B1312-(AH$2*(DataGoesHere!A1312-1))))</f>
        <v/>
      </c>
      <c r="DB1312" s="19" t="str">
        <f>IF(DataGoesHere!B1312="","",IF(AO$9="No",DataGoesHere!B1312,DataGoesHere!B1312/CX1312))</f>
        <v/>
      </c>
      <c r="DC1312" s="19" t="str">
        <f>IF(DataGoesHere!B1312="","",IF(AO$9="No",DA1312,DA1312/CX1312))</f>
        <v/>
      </c>
      <c r="DD1312" s="293" t="str">
        <f>IF(CZ1312="",IF(COUNTIF(DD$2:DD1311,"Forecast")&lt;Output!E$43,"Forecast",""),"Actual")</f>
        <v/>
      </c>
      <c r="DF1312" s="19" t="str">
        <f>IF(DataGoesHere!B1311="",IF(DD1312="Forecast",(Output!$E$47*IntermediateCalcs!DH1311)+((1-Output!$E$47)*IntermediateCalcs!DF1311),""),(Output!$E$47*IntermediateCalcs!DB1311)+((1-Output!$E$47)*IntermediateCalcs!DF1311))</f>
        <v/>
      </c>
      <c r="DG1312" s="19" t="str">
        <f>IF(DataGoesHere!B1311="",IF(DD1312="Forecast",(Output!$G$47*(IntermediateCalcs!DF1312-IntermediateCalcs!DF1311))+((1-Output!$G$47)*IntermediateCalcs!DG1311),""),(Output!$G$47*(IntermediateCalcs!DF1312-IntermediateCalcs!DF1311))+((1-Output!$G$47)*IntermediateCalcs!DG1311))</f>
        <v/>
      </c>
      <c r="DH1312" s="19" t="str">
        <f>IF(DataGoesHere!B1311="",IF(DD1312="Forecast",DF1312+DG1312,""),DF1312+DG1312)</f>
        <v/>
      </c>
      <c r="DI1312" s="274" t="str">
        <f>IF(DH1312="","",IF(IntermediateCalcs!$AO$9="Yes",IntermediateCalcs!DH1312*$CX1312,IntermediateCalcs!DH1312))</f>
        <v/>
      </c>
      <c r="DJ1312" s="250" t="str">
        <f>IF(DataGoesHere!$B1312="","",($CZ1312-DI1312))</f>
        <v/>
      </c>
      <c r="DK1312" s="250" t="str">
        <f>IF(DataGoesHere!$B1312="","",ABS($CZ1312-DI1312))</f>
        <v/>
      </c>
      <c r="DL1312" s="250" t="str">
        <f>IF(DataGoesHere!$B1312="","",DK1312^2)</f>
        <v/>
      </c>
      <c r="DM1312" s="249" t="str">
        <f>IF(DataGoesHere!$B1312="","",DK1312/$CZ1312)</f>
        <v/>
      </c>
      <c r="DN1312" s="250" t="str">
        <f>IF(DataGoesHere!$B1312="","",SUM(DJ$2:DJ1312)/AVERAGE(DK:DK))</f>
        <v/>
      </c>
      <c r="DP1312" s="19" t="str">
        <f>IF(DataGoesHere!B1312="",IF($DD1312="Forecast",(Output!E$48*IntermediateCalcs!CY1312)+Output!G$48,""),(Output!E$48*IntermediateCalcs!CY1312)+Output!G$48)</f>
        <v/>
      </c>
      <c r="DQ1312" s="274" t="str">
        <f>IF(DP1312="","",IF(IntermediateCalcs!$AO$9="Yes",IntermediateCalcs!DP1312*$CX1312,IntermediateCalcs!DP1312))</f>
        <v/>
      </c>
      <c r="DR1312" s="250" t="str">
        <f>IF(DataGoesHere!$B1312="","",($CZ1312-DQ1312))</f>
        <v/>
      </c>
      <c r="DS1312" s="250" t="str">
        <f>IF(DataGoesHere!$B1312="","",ABS($CZ1312-DQ1312))</f>
        <v/>
      </c>
      <c r="DT1312" s="250" t="str">
        <f>IF(DataGoesHere!$B1312="","",DS1312^2)</f>
        <v/>
      </c>
      <c r="DU1312" s="249" t="str">
        <f>IF(DataGoesHere!$B1312="","",DS1312/$CZ1312)</f>
        <v/>
      </c>
      <c r="DV1312" s="250" t="str">
        <f>IF(DataGoesHere!$B1312="","",SUM(DR$2:DR1312)/AVERAGE(DS:DS))</f>
        <v/>
      </c>
      <c r="DX1312" s="19" t="str">
        <f>IF(DataGoesHere!$B1311="","",(DB1306*(Output!$O$49/Output!$P$49))+(IntermediateCalcs!DB1307*(Output!$M$49/Output!$P$49))+(IntermediateCalcs!DB1308*(Output!$K$49/Output!$P$49))+(DB1309*(Output!$I$49/Output!$P$49))+(IntermediateCalcs!DB1310*(Output!$G$49/Output!$P$49))+(IntermediateCalcs!DB1311*(Output!$E$49/Output!$P$49)))</f>
        <v/>
      </c>
      <c r="DY1312" s="274" t="str">
        <f>IF(DX1312="","",IF(IntermediateCalcs!$AO$9="Yes",IntermediateCalcs!DX1312*$CX1312,IntermediateCalcs!DX1312))</f>
        <v/>
      </c>
      <c r="DZ1312" s="250" t="str">
        <f>IF(DataGoesHere!$B1312="","",($CZ1312-DY1312))</f>
        <v/>
      </c>
      <c r="EA1312" s="250" t="str">
        <f>IF(DataGoesHere!$B1312="","",ABS($CZ1312-DY1312))</f>
        <v/>
      </c>
      <c r="EB1312" s="250" t="str">
        <f>IF(DataGoesHere!$B1312="","",EA1312^2)</f>
        <v/>
      </c>
      <c r="EC1312" s="249" t="str">
        <f>IF(DataGoesHere!$B1312="","",EA1312/$CZ1312)</f>
        <v/>
      </c>
      <c r="ED1312" s="250" t="str">
        <f>IF(DataGoesHere!$B1312="","",SUM(DZ$2:DZ1312)/AVERAGE(EA:EA))</f>
        <v/>
      </c>
    </row>
    <row r="1313" spans="20:134" x14ac:dyDescent="0.2">
      <c r="T1313" s="240"/>
      <c r="U1313" s="86"/>
      <c r="V1313" s="86"/>
      <c r="W1313" s="245" t="str">
        <f>IF(DataGoesHere!$B1313="","",(DataGoesHere!$B1313/SUM(DataGoesHere!$B1310:'DataGoesHere'!$B1321)))</f>
        <v/>
      </c>
      <c r="X1313" s="86"/>
      <c r="Y1313" s="86"/>
      <c r="Z1313" s="86"/>
      <c r="AA1313" s="86"/>
      <c r="AB1313" s="86"/>
      <c r="AC1313" s="86"/>
      <c r="AD1313" s="86"/>
      <c r="AE1313" s="241"/>
      <c r="CV1313" s="310" t="str">
        <f>IF(DataGoesHere!B1313="","",DataGoesHere!A1313)</f>
        <v/>
      </c>
      <c r="CW1313" s="271">
        <f t="shared" ca="1" si="48"/>
        <v>4</v>
      </c>
      <c r="CX1313" s="272">
        <f t="shared" ca="1" si="49"/>
        <v>1.0149292433706087</v>
      </c>
      <c r="CY1313" s="266">
        <f>DataGoesHere!A1313</f>
        <v>1312</v>
      </c>
      <c r="CZ1313" s="19" t="str">
        <f>IF(DataGoesHere!B1313="","",DataGoesHere!B1313)</f>
        <v/>
      </c>
      <c r="DA1313" s="19" t="str">
        <f>IF(DataGoesHere!B1313="","",IF(AH$5="No",DataGoesHere!B1313,DataGoesHere!B1313-(AH$2*(DataGoesHere!A1313-1))))</f>
        <v/>
      </c>
      <c r="DB1313" s="19" t="str">
        <f>IF(DataGoesHere!B1313="","",IF(AO$9="No",DataGoesHere!B1313,DataGoesHere!B1313/CX1313))</f>
        <v/>
      </c>
      <c r="DC1313" s="19" t="str">
        <f>IF(DataGoesHere!B1313="","",IF(AO$9="No",DA1313,DA1313/CX1313))</f>
        <v/>
      </c>
      <c r="DD1313" s="293" t="str">
        <f>IF(CZ1313="",IF(COUNTIF(DD$2:DD1312,"Forecast")&lt;Output!E$43,"Forecast",""),"Actual")</f>
        <v/>
      </c>
      <c r="DF1313" s="19" t="str">
        <f>IF(DataGoesHere!B1312="",IF(DD1313="Forecast",(Output!$E$47*IntermediateCalcs!DH1312)+((1-Output!$E$47)*IntermediateCalcs!DF1312),""),(Output!$E$47*IntermediateCalcs!DB1312)+((1-Output!$E$47)*IntermediateCalcs!DF1312))</f>
        <v/>
      </c>
      <c r="DG1313" s="19" t="str">
        <f>IF(DataGoesHere!B1312="",IF(DD1313="Forecast",(Output!$G$47*(IntermediateCalcs!DF1313-IntermediateCalcs!DF1312))+((1-Output!$G$47)*IntermediateCalcs!DG1312),""),(Output!$G$47*(IntermediateCalcs!DF1313-IntermediateCalcs!DF1312))+((1-Output!$G$47)*IntermediateCalcs!DG1312))</f>
        <v/>
      </c>
      <c r="DH1313" s="19" t="str">
        <f>IF(DataGoesHere!B1312="",IF(DD1313="Forecast",DF1313+DG1313,""),DF1313+DG1313)</f>
        <v/>
      </c>
      <c r="DI1313" s="274" t="str">
        <f>IF(DH1313="","",IF(IntermediateCalcs!$AO$9="Yes",IntermediateCalcs!DH1313*$CX1313,IntermediateCalcs!DH1313))</f>
        <v/>
      </c>
      <c r="DJ1313" s="250" t="str">
        <f>IF(DataGoesHere!$B1313="","",($CZ1313-DI1313))</f>
        <v/>
      </c>
      <c r="DK1313" s="250" t="str">
        <f>IF(DataGoesHere!$B1313="","",ABS($CZ1313-DI1313))</f>
        <v/>
      </c>
      <c r="DL1313" s="250" t="str">
        <f>IF(DataGoesHere!$B1313="","",DK1313^2)</f>
        <v/>
      </c>
      <c r="DM1313" s="249" t="str">
        <f>IF(DataGoesHere!$B1313="","",DK1313/$CZ1313)</f>
        <v/>
      </c>
      <c r="DN1313" s="250" t="str">
        <f>IF(DataGoesHere!$B1313="","",SUM(DJ$2:DJ1313)/AVERAGE(DK:DK))</f>
        <v/>
      </c>
      <c r="DP1313" s="19" t="str">
        <f>IF(DataGoesHere!B1313="",IF($DD1313="Forecast",(Output!E$48*IntermediateCalcs!CY1313)+Output!G$48,""),(Output!E$48*IntermediateCalcs!CY1313)+Output!G$48)</f>
        <v/>
      </c>
      <c r="DQ1313" s="274" t="str">
        <f>IF(DP1313="","",IF(IntermediateCalcs!$AO$9="Yes",IntermediateCalcs!DP1313*$CX1313,IntermediateCalcs!DP1313))</f>
        <v/>
      </c>
      <c r="DR1313" s="250" t="str">
        <f>IF(DataGoesHere!$B1313="","",($CZ1313-DQ1313))</f>
        <v/>
      </c>
      <c r="DS1313" s="250" t="str">
        <f>IF(DataGoesHere!$B1313="","",ABS($CZ1313-DQ1313))</f>
        <v/>
      </c>
      <c r="DT1313" s="250" t="str">
        <f>IF(DataGoesHere!$B1313="","",DS1313^2)</f>
        <v/>
      </c>
      <c r="DU1313" s="249" t="str">
        <f>IF(DataGoesHere!$B1313="","",DS1313/$CZ1313)</f>
        <v/>
      </c>
      <c r="DV1313" s="250" t="str">
        <f>IF(DataGoesHere!$B1313="","",SUM(DR$2:DR1313)/AVERAGE(DS:DS))</f>
        <v/>
      </c>
      <c r="DX1313" s="19" t="str">
        <f>IF(DataGoesHere!$B1312="","",(DB1307*(Output!$O$49/Output!$P$49))+(IntermediateCalcs!DB1308*(Output!$M$49/Output!$P$49))+(IntermediateCalcs!DB1309*(Output!$K$49/Output!$P$49))+(DB1310*(Output!$I$49/Output!$P$49))+(IntermediateCalcs!DB1311*(Output!$G$49/Output!$P$49))+(IntermediateCalcs!DB1312*(Output!$E$49/Output!$P$49)))</f>
        <v/>
      </c>
      <c r="DY1313" s="274" t="str">
        <f>IF(DX1313="","",IF(IntermediateCalcs!$AO$9="Yes",IntermediateCalcs!DX1313*$CX1313,IntermediateCalcs!DX1313))</f>
        <v/>
      </c>
      <c r="DZ1313" s="250" t="str">
        <f>IF(DataGoesHere!$B1313="","",($CZ1313-DY1313))</f>
        <v/>
      </c>
      <c r="EA1313" s="250" t="str">
        <f>IF(DataGoesHere!$B1313="","",ABS($CZ1313-DY1313))</f>
        <v/>
      </c>
      <c r="EB1313" s="250" t="str">
        <f>IF(DataGoesHere!$B1313="","",EA1313^2)</f>
        <v/>
      </c>
      <c r="EC1313" s="249" t="str">
        <f>IF(DataGoesHere!$B1313="","",EA1313/$CZ1313)</f>
        <v/>
      </c>
      <c r="ED1313" s="250" t="str">
        <f>IF(DataGoesHere!$B1313="","",SUM(DZ$2:DZ1313)/AVERAGE(EA:EA))</f>
        <v/>
      </c>
    </row>
    <row r="1314" spans="20:134" x14ac:dyDescent="0.2">
      <c r="T1314" s="240"/>
      <c r="U1314" s="86"/>
      <c r="V1314" s="86"/>
      <c r="W1314" s="86"/>
      <c r="X1314" s="245" t="str">
        <f>IF(DataGoesHere!$B1314="","",(DataGoesHere!$B1314/SUM(DataGoesHere!$B1310:'DataGoesHere'!$B1321)))</f>
        <v/>
      </c>
      <c r="Y1314" s="86"/>
      <c r="Z1314" s="86"/>
      <c r="AA1314" s="86"/>
      <c r="AB1314" s="86"/>
      <c r="AC1314" s="86"/>
      <c r="AD1314" s="86"/>
      <c r="AE1314" s="241"/>
      <c r="CV1314" s="310" t="str">
        <f>IF(DataGoesHere!B1314="","",DataGoesHere!A1314)</f>
        <v/>
      </c>
      <c r="CW1314" s="271">
        <f t="shared" ca="1" si="48"/>
        <v>5</v>
      </c>
      <c r="CX1314" s="272">
        <f t="shared" ca="1" si="49"/>
        <v>0.97875414397996308</v>
      </c>
      <c r="CY1314" s="266">
        <f>DataGoesHere!A1314</f>
        <v>1313</v>
      </c>
      <c r="CZ1314" s="19" t="str">
        <f>IF(DataGoesHere!B1314="","",DataGoesHere!B1314)</f>
        <v/>
      </c>
      <c r="DA1314" s="19" t="str">
        <f>IF(DataGoesHere!B1314="","",IF(AH$5="No",DataGoesHere!B1314,DataGoesHere!B1314-(AH$2*(DataGoesHere!A1314-1))))</f>
        <v/>
      </c>
      <c r="DB1314" s="19" t="str">
        <f>IF(DataGoesHere!B1314="","",IF(AO$9="No",DataGoesHere!B1314,DataGoesHere!B1314/CX1314))</f>
        <v/>
      </c>
      <c r="DC1314" s="19" t="str">
        <f>IF(DataGoesHere!B1314="","",IF(AO$9="No",DA1314,DA1314/CX1314))</f>
        <v/>
      </c>
      <c r="DD1314" s="293" t="str">
        <f>IF(CZ1314="",IF(COUNTIF(DD$2:DD1313,"Forecast")&lt;Output!E$43,"Forecast",""),"Actual")</f>
        <v/>
      </c>
      <c r="DF1314" s="19" t="str">
        <f>IF(DataGoesHere!B1313="",IF(DD1314="Forecast",(Output!$E$47*IntermediateCalcs!DH1313)+((1-Output!$E$47)*IntermediateCalcs!DF1313),""),(Output!$E$47*IntermediateCalcs!DB1313)+((1-Output!$E$47)*IntermediateCalcs!DF1313))</f>
        <v/>
      </c>
      <c r="DG1314" s="19" t="str">
        <f>IF(DataGoesHere!B1313="",IF(DD1314="Forecast",(Output!$G$47*(IntermediateCalcs!DF1314-IntermediateCalcs!DF1313))+((1-Output!$G$47)*IntermediateCalcs!DG1313),""),(Output!$G$47*(IntermediateCalcs!DF1314-IntermediateCalcs!DF1313))+((1-Output!$G$47)*IntermediateCalcs!DG1313))</f>
        <v/>
      </c>
      <c r="DH1314" s="19" t="str">
        <f>IF(DataGoesHere!B1313="",IF(DD1314="Forecast",DF1314+DG1314,""),DF1314+DG1314)</f>
        <v/>
      </c>
      <c r="DI1314" s="274" t="str">
        <f>IF(DH1314="","",IF(IntermediateCalcs!$AO$9="Yes",IntermediateCalcs!DH1314*$CX1314,IntermediateCalcs!DH1314))</f>
        <v/>
      </c>
      <c r="DJ1314" s="250" t="str">
        <f>IF(DataGoesHere!$B1314="","",($CZ1314-DI1314))</f>
        <v/>
      </c>
      <c r="DK1314" s="250" t="str">
        <f>IF(DataGoesHere!$B1314="","",ABS($CZ1314-DI1314))</f>
        <v/>
      </c>
      <c r="DL1314" s="250" t="str">
        <f>IF(DataGoesHere!$B1314="","",DK1314^2)</f>
        <v/>
      </c>
      <c r="DM1314" s="249" t="str">
        <f>IF(DataGoesHere!$B1314="","",DK1314/$CZ1314)</f>
        <v/>
      </c>
      <c r="DN1314" s="250" t="str">
        <f>IF(DataGoesHere!$B1314="","",SUM(DJ$2:DJ1314)/AVERAGE(DK:DK))</f>
        <v/>
      </c>
      <c r="DP1314" s="19" t="str">
        <f>IF(DataGoesHere!B1314="",IF($DD1314="Forecast",(Output!E$48*IntermediateCalcs!CY1314)+Output!G$48,""),(Output!E$48*IntermediateCalcs!CY1314)+Output!G$48)</f>
        <v/>
      </c>
      <c r="DQ1314" s="274" t="str">
        <f>IF(DP1314="","",IF(IntermediateCalcs!$AO$9="Yes",IntermediateCalcs!DP1314*$CX1314,IntermediateCalcs!DP1314))</f>
        <v/>
      </c>
      <c r="DR1314" s="250" t="str">
        <f>IF(DataGoesHere!$B1314="","",($CZ1314-DQ1314))</f>
        <v/>
      </c>
      <c r="DS1314" s="250" t="str">
        <f>IF(DataGoesHere!$B1314="","",ABS($CZ1314-DQ1314))</f>
        <v/>
      </c>
      <c r="DT1314" s="250" t="str">
        <f>IF(DataGoesHere!$B1314="","",DS1314^2)</f>
        <v/>
      </c>
      <c r="DU1314" s="249" t="str">
        <f>IF(DataGoesHere!$B1314="","",DS1314/$CZ1314)</f>
        <v/>
      </c>
      <c r="DV1314" s="250" t="str">
        <f>IF(DataGoesHere!$B1314="","",SUM(DR$2:DR1314)/AVERAGE(DS:DS))</f>
        <v/>
      </c>
      <c r="DX1314" s="19" t="str">
        <f>IF(DataGoesHere!$B1313="","",(DB1308*(Output!$O$49/Output!$P$49))+(IntermediateCalcs!DB1309*(Output!$M$49/Output!$P$49))+(IntermediateCalcs!DB1310*(Output!$K$49/Output!$P$49))+(DB1311*(Output!$I$49/Output!$P$49))+(IntermediateCalcs!DB1312*(Output!$G$49/Output!$P$49))+(IntermediateCalcs!DB1313*(Output!$E$49/Output!$P$49)))</f>
        <v/>
      </c>
      <c r="DY1314" s="274" t="str">
        <f>IF(DX1314="","",IF(IntermediateCalcs!$AO$9="Yes",IntermediateCalcs!DX1314*$CX1314,IntermediateCalcs!DX1314))</f>
        <v/>
      </c>
      <c r="DZ1314" s="250" t="str">
        <f>IF(DataGoesHere!$B1314="","",($CZ1314-DY1314))</f>
        <v/>
      </c>
      <c r="EA1314" s="250" t="str">
        <f>IF(DataGoesHere!$B1314="","",ABS($CZ1314-DY1314))</f>
        <v/>
      </c>
      <c r="EB1314" s="250" t="str">
        <f>IF(DataGoesHere!$B1314="","",EA1314^2)</f>
        <v/>
      </c>
      <c r="EC1314" s="249" t="str">
        <f>IF(DataGoesHere!$B1314="","",EA1314/$CZ1314)</f>
        <v/>
      </c>
      <c r="ED1314" s="250" t="str">
        <f>IF(DataGoesHere!$B1314="","",SUM(DZ$2:DZ1314)/AVERAGE(EA:EA))</f>
        <v/>
      </c>
    </row>
    <row r="1315" spans="20:134" x14ac:dyDescent="0.2">
      <c r="T1315" s="240"/>
      <c r="U1315" s="86"/>
      <c r="V1315" s="86"/>
      <c r="W1315" s="86"/>
      <c r="X1315" s="86"/>
      <c r="Y1315" s="245" t="str">
        <f>IF(DataGoesHere!$B1315="","",(DataGoesHere!$B1315/SUM(DataGoesHere!$B1310:'DataGoesHere'!$B1321)))</f>
        <v/>
      </c>
      <c r="Z1315" s="86"/>
      <c r="AA1315" s="86"/>
      <c r="AB1315" s="86"/>
      <c r="AC1315" s="86"/>
      <c r="AD1315" s="86"/>
      <c r="AE1315" s="241"/>
      <c r="CV1315" s="310" t="str">
        <f>IF(DataGoesHere!B1315="","",DataGoesHere!A1315)</f>
        <v/>
      </c>
      <c r="CW1315" s="271">
        <f t="shared" ca="1" si="48"/>
        <v>6</v>
      </c>
      <c r="CX1315" s="272">
        <f t="shared" ca="1" si="49"/>
        <v>1.0779088099730167</v>
      </c>
      <c r="CY1315" s="266">
        <f>DataGoesHere!A1315</f>
        <v>1314</v>
      </c>
      <c r="CZ1315" s="19" t="str">
        <f>IF(DataGoesHere!B1315="","",DataGoesHere!B1315)</f>
        <v/>
      </c>
      <c r="DA1315" s="19" t="str">
        <f>IF(DataGoesHere!B1315="","",IF(AH$5="No",DataGoesHere!B1315,DataGoesHere!B1315-(AH$2*(DataGoesHere!A1315-1))))</f>
        <v/>
      </c>
      <c r="DB1315" s="19" t="str">
        <f>IF(DataGoesHere!B1315="","",IF(AO$9="No",DataGoesHere!B1315,DataGoesHere!B1315/CX1315))</f>
        <v/>
      </c>
      <c r="DC1315" s="19" t="str">
        <f>IF(DataGoesHere!B1315="","",IF(AO$9="No",DA1315,DA1315/CX1315))</f>
        <v/>
      </c>
      <c r="DD1315" s="293" t="str">
        <f>IF(CZ1315="",IF(COUNTIF(DD$2:DD1314,"Forecast")&lt;Output!E$43,"Forecast",""),"Actual")</f>
        <v/>
      </c>
      <c r="DF1315" s="19" t="str">
        <f>IF(DataGoesHere!B1314="",IF(DD1315="Forecast",(Output!$E$47*IntermediateCalcs!DH1314)+((1-Output!$E$47)*IntermediateCalcs!DF1314),""),(Output!$E$47*IntermediateCalcs!DB1314)+((1-Output!$E$47)*IntermediateCalcs!DF1314))</f>
        <v/>
      </c>
      <c r="DG1315" s="19" t="str">
        <f>IF(DataGoesHere!B1314="",IF(DD1315="Forecast",(Output!$G$47*(IntermediateCalcs!DF1315-IntermediateCalcs!DF1314))+((1-Output!$G$47)*IntermediateCalcs!DG1314),""),(Output!$G$47*(IntermediateCalcs!DF1315-IntermediateCalcs!DF1314))+((1-Output!$G$47)*IntermediateCalcs!DG1314))</f>
        <v/>
      </c>
      <c r="DH1315" s="19" t="str">
        <f>IF(DataGoesHere!B1314="",IF(DD1315="Forecast",DF1315+DG1315,""),DF1315+DG1315)</f>
        <v/>
      </c>
      <c r="DI1315" s="274" t="str">
        <f>IF(DH1315="","",IF(IntermediateCalcs!$AO$9="Yes",IntermediateCalcs!DH1315*$CX1315,IntermediateCalcs!DH1315))</f>
        <v/>
      </c>
      <c r="DJ1315" s="250" t="str">
        <f>IF(DataGoesHere!$B1315="","",($CZ1315-DI1315))</f>
        <v/>
      </c>
      <c r="DK1315" s="250" t="str">
        <f>IF(DataGoesHere!$B1315="","",ABS($CZ1315-DI1315))</f>
        <v/>
      </c>
      <c r="DL1315" s="250" t="str">
        <f>IF(DataGoesHere!$B1315="","",DK1315^2)</f>
        <v/>
      </c>
      <c r="DM1315" s="249" t="str">
        <f>IF(DataGoesHere!$B1315="","",DK1315/$CZ1315)</f>
        <v/>
      </c>
      <c r="DN1315" s="250" t="str">
        <f>IF(DataGoesHere!$B1315="","",SUM(DJ$2:DJ1315)/AVERAGE(DK:DK))</f>
        <v/>
      </c>
      <c r="DP1315" s="19" t="str">
        <f>IF(DataGoesHere!B1315="",IF($DD1315="Forecast",(Output!E$48*IntermediateCalcs!CY1315)+Output!G$48,""),(Output!E$48*IntermediateCalcs!CY1315)+Output!G$48)</f>
        <v/>
      </c>
      <c r="DQ1315" s="274" t="str">
        <f>IF(DP1315="","",IF(IntermediateCalcs!$AO$9="Yes",IntermediateCalcs!DP1315*$CX1315,IntermediateCalcs!DP1315))</f>
        <v/>
      </c>
      <c r="DR1315" s="250" t="str">
        <f>IF(DataGoesHere!$B1315="","",($CZ1315-DQ1315))</f>
        <v/>
      </c>
      <c r="DS1315" s="250" t="str">
        <f>IF(DataGoesHere!$B1315="","",ABS($CZ1315-DQ1315))</f>
        <v/>
      </c>
      <c r="DT1315" s="250" t="str">
        <f>IF(DataGoesHere!$B1315="","",DS1315^2)</f>
        <v/>
      </c>
      <c r="DU1315" s="249" t="str">
        <f>IF(DataGoesHere!$B1315="","",DS1315/$CZ1315)</f>
        <v/>
      </c>
      <c r="DV1315" s="250" t="str">
        <f>IF(DataGoesHere!$B1315="","",SUM(DR$2:DR1315)/AVERAGE(DS:DS))</f>
        <v/>
      </c>
      <c r="DX1315" s="19" t="str">
        <f>IF(DataGoesHere!$B1314="","",(DB1309*(Output!$O$49/Output!$P$49))+(IntermediateCalcs!DB1310*(Output!$M$49/Output!$P$49))+(IntermediateCalcs!DB1311*(Output!$K$49/Output!$P$49))+(DB1312*(Output!$I$49/Output!$P$49))+(IntermediateCalcs!DB1313*(Output!$G$49/Output!$P$49))+(IntermediateCalcs!DB1314*(Output!$E$49/Output!$P$49)))</f>
        <v/>
      </c>
      <c r="DY1315" s="274" t="str">
        <f>IF(DX1315="","",IF(IntermediateCalcs!$AO$9="Yes",IntermediateCalcs!DX1315*$CX1315,IntermediateCalcs!DX1315))</f>
        <v/>
      </c>
      <c r="DZ1315" s="250" t="str">
        <f>IF(DataGoesHere!$B1315="","",($CZ1315-DY1315))</f>
        <v/>
      </c>
      <c r="EA1315" s="250" t="str">
        <f>IF(DataGoesHere!$B1315="","",ABS($CZ1315-DY1315))</f>
        <v/>
      </c>
      <c r="EB1315" s="250" t="str">
        <f>IF(DataGoesHere!$B1315="","",EA1315^2)</f>
        <v/>
      </c>
      <c r="EC1315" s="249" t="str">
        <f>IF(DataGoesHere!$B1315="","",EA1315/$CZ1315)</f>
        <v/>
      </c>
      <c r="ED1315" s="250" t="str">
        <f>IF(DataGoesHere!$B1315="","",SUM(DZ$2:DZ1315)/AVERAGE(EA:EA))</f>
        <v/>
      </c>
    </row>
    <row r="1316" spans="20:134" x14ac:dyDescent="0.2">
      <c r="T1316" s="240"/>
      <c r="U1316" s="86"/>
      <c r="V1316" s="86"/>
      <c r="W1316" s="86"/>
      <c r="X1316" s="86"/>
      <c r="Y1316" s="86"/>
      <c r="Z1316" s="245" t="str">
        <f>IF(DataGoesHere!$B1316="","",(DataGoesHere!$B1316/SUM(DataGoesHere!$B1310:'DataGoesHere'!$B1321)))</f>
        <v/>
      </c>
      <c r="AA1316" s="86"/>
      <c r="AB1316" s="86"/>
      <c r="AC1316" s="86"/>
      <c r="AD1316" s="86"/>
      <c r="AE1316" s="241"/>
      <c r="CV1316" s="310" t="str">
        <f>IF(DataGoesHere!B1316="","",DataGoesHere!A1316)</f>
        <v/>
      </c>
      <c r="CW1316" s="271">
        <f t="shared" ca="1" si="48"/>
        <v>7</v>
      </c>
      <c r="CX1316" s="272">
        <f t="shared" ca="1" si="49"/>
        <v>1.0265458156689093</v>
      </c>
      <c r="CY1316" s="266">
        <f>DataGoesHere!A1316</f>
        <v>1315</v>
      </c>
      <c r="CZ1316" s="19" t="str">
        <f>IF(DataGoesHere!B1316="","",DataGoesHere!B1316)</f>
        <v/>
      </c>
      <c r="DA1316" s="19" t="str">
        <f>IF(DataGoesHere!B1316="","",IF(AH$5="No",DataGoesHere!B1316,DataGoesHere!B1316-(AH$2*(DataGoesHere!A1316-1))))</f>
        <v/>
      </c>
      <c r="DB1316" s="19" t="str">
        <f>IF(DataGoesHere!B1316="","",IF(AO$9="No",DataGoesHere!B1316,DataGoesHere!B1316/CX1316))</f>
        <v/>
      </c>
      <c r="DC1316" s="19" t="str">
        <f>IF(DataGoesHere!B1316="","",IF(AO$9="No",DA1316,DA1316/CX1316))</f>
        <v/>
      </c>
      <c r="DD1316" s="293" t="str">
        <f>IF(CZ1316="",IF(COUNTIF(DD$2:DD1315,"Forecast")&lt;Output!E$43,"Forecast",""),"Actual")</f>
        <v/>
      </c>
      <c r="DF1316" s="19" t="str">
        <f>IF(DataGoesHere!B1315="",IF(DD1316="Forecast",(Output!$E$47*IntermediateCalcs!DH1315)+((1-Output!$E$47)*IntermediateCalcs!DF1315),""),(Output!$E$47*IntermediateCalcs!DB1315)+((1-Output!$E$47)*IntermediateCalcs!DF1315))</f>
        <v/>
      </c>
      <c r="DG1316" s="19" t="str">
        <f>IF(DataGoesHere!B1315="",IF(DD1316="Forecast",(Output!$G$47*(IntermediateCalcs!DF1316-IntermediateCalcs!DF1315))+((1-Output!$G$47)*IntermediateCalcs!DG1315),""),(Output!$G$47*(IntermediateCalcs!DF1316-IntermediateCalcs!DF1315))+((1-Output!$G$47)*IntermediateCalcs!DG1315))</f>
        <v/>
      </c>
      <c r="DH1316" s="19" t="str">
        <f>IF(DataGoesHere!B1315="",IF(DD1316="Forecast",DF1316+DG1316,""),DF1316+DG1316)</f>
        <v/>
      </c>
      <c r="DI1316" s="274" t="str">
        <f>IF(DH1316="","",IF(IntermediateCalcs!$AO$9="Yes",IntermediateCalcs!DH1316*$CX1316,IntermediateCalcs!DH1316))</f>
        <v/>
      </c>
      <c r="DJ1316" s="250" t="str">
        <f>IF(DataGoesHere!$B1316="","",($CZ1316-DI1316))</f>
        <v/>
      </c>
      <c r="DK1316" s="250" t="str">
        <f>IF(DataGoesHere!$B1316="","",ABS($CZ1316-DI1316))</f>
        <v/>
      </c>
      <c r="DL1316" s="250" t="str">
        <f>IF(DataGoesHere!$B1316="","",DK1316^2)</f>
        <v/>
      </c>
      <c r="DM1316" s="249" t="str">
        <f>IF(DataGoesHere!$B1316="","",DK1316/$CZ1316)</f>
        <v/>
      </c>
      <c r="DN1316" s="250" t="str">
        <f>IF(DataGoesHere!$B1316="","",SUM(DJ$2:DJ1316)/AVERAGE(DK:DK))</f>
        <v/>
      </c>
      <c r="DP1316" s="19" t="str">
        <f>IF(DataGoesHere!B1316="",IF($DD1316="Forecast",(Output!E$48*IntermediateCalcs!CY1316)+Output!G$48,""),(Output!E$48*IntermediateCalcs!CY1316)+Output!G$48)</f>
        <v/>
      </c>
      <c r="DQ1316" s="274" t="str">
        <f>IF(DP1316="","",IF(IntermediateCalcs!$AO$9="Yes",IntermediateCalcs!DP1316*$CX1316,IntermediateCalcs!DP1316))</f>
        <v/>
      </c>
      <c r="DR1316" s="250" t="str">
        <f>IF(DataGoesHere!$B1316="","",($CZ1316-DQ1316))</f>
        <v/>
      </c>
      <c r="DS1316" s="250" t="str">
        <f>IF(DataGoesHere!$B1316="","",ABS($CZ1316-DQ1316))</f>
        <v/>
      </c>
      <c r="DT1316" s="250" t="str">
        <f>IF(DataGoesHere!$B1316="","",DS1316^2)</f>
        <v/>
      </c>
      <c r="DU1316" s="249" t="str">
        <f>IF(DataGoesHere!$B1316="","",DS1316/$CZ1316)</f>
        <v/>
      </c>
      <c r="DV1316" s="250" t="str">
        <f>IF(DataGoesHere!$B1316="","",SUM(DR$2:DR1316)/AVERAGE(DS:DS))</f>
        <v/>
      </c>
      <c r="DX1316" s="19" t="str">
        <f>IF(DataGoesHere!$B1315="","",(DB1310*(Output!$O$49/Output!$P$49))+(IntermediateCalcs!DB1311*(Output!$M$49/Output!$P$49))+(IntermediateCalcs!DB1312*(Output!$K$49/Output!$P$49))+(DB1313*(Output!$I$49/Output!$P$49))+(IntermediateCalcs!DB1314*(Output!$G$49/Output!$P$49))+(IntermediateCalcs!DB1315*(Output!$E$49/Output!$P$49)))</f>
        <v/>
      </c>
      <c r="DY1316" s="274" t="str">
        <f>IF(DX1316="","",IF(IntermediateCalcs!$AO$9="Yes",IntermediateCalcs!DX1316*$CX1316,IntermediateCalcs!DX1316))</f>
        <v/>
      </c>
      <c r="DZ1316" s="250" t="str">
        <f>IF(DataGoesHere!$B1316="","",($CZ1316-DY1316))</f>
        <v/>
      </c>
      <c r="EA1316" s="250" t="str">
        <f>IF(DataGoesHere!$B1316="","",ABS($CZ1316-DY1316))</f>
        <v/>
      </c>
      <c r="EB1316" s="250" t="str">
        <f>IF(DataGoesHere!$B1316="","",EA1316^2)</f>
        <v/>
      </c>
      <c r="EC1316" s="249" t="str">
        <f>IF(DataGoesHere!$B1316="","",EA1316/$CZ1316)</f>
        <v/>
      </c>
      <c r="ED1316" s="250" t="str">
        <f>IF(DataGoesHere!$B1316="","",SUM(DZ$2:DZ1316)/AVERAGE(EA:EA))</f>
        <v/>
      </c>
    </row>
    <row r="1317" spans="20:134" x14ac:dyDescent="0.2">
      <c r="T1317" s="240"/>
      <c r="U1317" s="86"/>
      <c r="V1317" s="86"/>
      <c r="W1317" s="86"/>
      <c r="X1317" s="86"/>
      <c r="Y1317" s="86"/>
      <c r="Z1317" s="86"/>
      <c r="AA1317" s="245" t="str">
        <f>IF(DataGoesHere!$B1317="","",(DataGoesHere!$B1317/SUM(DataGoesHere!$B1310:'DataGoesHere'!$B1321)))</f>
        <v/>
      </c>
      <c r="AB1317" s="86"/>
      <c r="AC1317" s="86"/>
      <c r="AD1317" s="86"/>
      <c r="AE1317" s="241"/>
      <c r="CV1317" s="310" t="str">
        <f>IF(DataGoesHere!B1317="","",DataGoesHere!A1317)</f>
        <v/>
      </c>
      <c r="CW1317" s="271">
        <f t="shared" ca="1" si="48"/>
        <v>8</v>
      </c>
      <c r="CX1317" s="272">
        <f t="shared" ca="1" si="49"/>
        <v>1.0207492390681214</v>
      </c>
      <c r="CY1317" s="266">
        <f>DataGoesHere!A1317</f>
        <v>1316</v>
      </c>
      <c r="CZ1317" s="19" t="str">
        <f>IF(DataGoesHere!B1317="","",DataGoesHere!B1317)</f>
        <v/>
      </c>
      <c r="DA1317" s="19" t="str">
        <f>IF(DataGoesHere!B1317="","",IF(AH$5="No",DataGoesHere!B1317,DataGoesHere!B1317-(AH$2*(DataGoesHere!A1317-1))))</f>
        <v/>
      </c>
      <c r="DB1317" s="19" t="str">
        <f>IF(DataGoesHere!B1317="","",IF(AO$9="No",DataGoesHere!B1317,DataGoesHere!B1317/CX1317))</f>
        <v/>
      </c>
      <c r="DC1317" s="19" t="str">
        <f>IF(DataGoesHere!B1317="","",IF(AO$9="No",DA1317,DA1317/CX1317))</f>
        <v/>
      </c>
      <c r="DD1317" s="293" t="str">
        <f>IF(CZ1317="",IF(COUNTIF(DD$2:DD1316,"Forecast")&lt;Output!E$43,"Forecast",""),"Actual")</f>
        <v/>
      </c>
      <c r="DF1317" s="19" t="str">
        <f>IF(DataGoesHere!B1316="",IF(DD1317="Forecast",(Output!$E$47*IntermediateCalcs!DH1316)+((1-Output!$E$47)*IntermediateCalcs!DF1316),""),(Output!$E$47*IntermediateCalcs!DB1316)+((1-Output!$E$47)*IntermediateCalcs!DF1316))</f>
        <v/>
      </c>
      <c r="DG1317" s="19" t="str">
        <f>IF(DataGoesHere!B1316="",IF(DD1317="Forecast",(Output!$G$47*(IntermediateCalcs!DF1317-IntermediateCalcs!DF1316))+((1-Output!$G$47)*IntermediateCalcs!DG1316),""),(Output!$G$47*(IntermediateCalcs!DF1317-IntermediateCalcs!DF1316))+((1-Output!$G$47)*IntermediateCalcs!DG1316))</f>
        <v/>
      </c>
      <c r="DH1317" s="19" t="str">
        <f>IF(DataGoesHere!B1316="",IF(DD1317="Forecast",DF1317+DG1317,""),DF1317+DG1317)</f>
        <v/>
      </c>
      <c r="DI1317" s="274" t="str">
        <f>IF(DH1317="","",IF(IntermediateCalcs!$AO$9="Yes",IntermediateCalcs!DH1317*$CX1317,IntermediateCalcs!DH1317))</f>
        <v/>
      </c>
      <c r="DJ1317" s="250" t="str">
        <f>IF(DataGoesHere!$B1317="","",($CZ1317-DI1317))</f>
        <v/>
      </c>
      <c r="DK1317" s="250" t="str">
        <f>IF(DataGoesHere!$B1317="","",ABS($CZ1317-DI1317))</f>
        <v/>
      </c>
      <c r="DL1317" s="250" t="str">
        <f>IF(DataGoesHere!$B1317="","",DK1317^2)</f>
        <v/>
      </c>
      <c r="DM1317" s="249" t="str">
        <f>IF(DataGoesHere!$B1317="","",DK1317/$CZ1317)</f>
        <v/>
      </c>
      <c r="DN1317" s="250" t="str">
        <f>IF(DataGoesHere!$B1317="","",SUM(DJ$2:DJ1317)/AVERAGE(DK:DK))</f>
        <v/>
      </c>
      <c r="DP1317" s="19" t="str">
        <f>IF(DataGoesHere!B1317="",IF($DD1317="Forecast",(Output!E$48*IntermediateCalcs!CY1317)+Output!G$48,""),(Output!E$48*IntermediateCalcs!CY1317)+Output!G$48)</f>
        <v/>
      </c>
      <c r="DQ1317" s="274" t="str">
        <f>IF(DP1317="","",IF(IntermediateCalcs!$AO$9="Yes",IntermediateCalcs!DP1317*$CX1317,IntermediateCalcs!DP1317))</f>
        <v/>
      </c>
      <c r="DR1317" s="250" t="str">
        <f>IF(DataGoesHere!$B1317="","",($CZ1317-DQ1317))</f>
        <v/>
      </c>
      <c r="DS1317" s="250" t="str">
        <f>IF(DataGoesHere!$B1317="","",ABS($CZ1317-DQ1317))</f>
        <v/>
      </c>
      <c r="DT1317" s="250" t="str">
        <f>IF(DataGoesHere!$B1317="","",DS1317^2)</f>
        <v/>
      </c>
      <c r="DU1317" s="249" t="str">
        <f>IF(DataGoesHere!$B1317="","",DS1317/$CZ1317)</f>
        <v/>
      </c>
      <c r="DV1317" s="250" t="str">
        <f>IF(DataGoesHere!$B1317="","",SUM(DR$2:DR1317)/AVERAGE(DS:DS))</f>
        <v/>
      </c>
      <c r="DX1317" s="19" t="str">
        <f>IF(DataGoesHere!$B1316="","",(DB1311*(Output!$O$49/Output!$P$49))+(IntermediateCalcs!DB1312*(Output!$M$49/Output!$P$49))+(IntermediateCalcs!DB1313*(Output!$K$49/Output!$P$49))+(DB1314*(Output!$I$49/Output!$P$49))+(IntermediateCalcs!DB1315*(Output!$G$49/Output!$P$49))+(IntermediateCalcs!DB1316*(Output!$E$49/Output!$P$49)))</f>
        <v/>
      </c>
      <c r="DY1317" s="274" t="str">
        <f>IF(DX1317="","",IF(IntermediateCalcs!$AO$9="Yes",IntermediateCalcs!DX1317*$CX1317,IntermediateCalcs!DX1317))</f>
        <v/>
      </c>
      <c r="DZ1317" s="250" t="str">
        <f>IF(DataGoesHere!$B1317="","",($CZ1317-DY1317))</f>
        <v/>
      </c>
      <c r="EA1317" s="250" t="str">
        <f>IF(DataGoesHere!$B1317="","",ABS($CZ1317-DY1317))</f>
        <v/>
      </c>
      <c r="EB1317" s="250" t="str">
        <f>IF(DataGoesHere!$B1317="","",EA1317^2)</f>
        <v/>
      </c>
      <c r="EC1317" s="249" t="str">
        <f>IF(DataGoesHere!$B1317="","",EA1317/$CZ1317)</f>
        <v/>
      </c>
      <c r="ED1317" s="250" t="str">
        <f>IF(DataGoesHere!$B1317="","",SUM(DZ$2:DZ1317)/AVERAGE(EA:EA))</f>
        <v/>
      </c>
    </row>
    <row r="1318" spans="20:134" x14ac:dyDescent="0.2">
      <c r="T1318" s="240"/>
      <c r="U1318" s="86"/>
      <c r="V1318" s="86"/>
      <c r="W1318" s="86"/>
      <c r="X1318" s="86"/>
      <c r="Y1318" s="86"/>
      <c r="Z1318" s="86"/>
      <c r="AA1318" s="86"/>
      <c r="AB1318" s="245" t="str">
        <f>IF(DataGoesHere!$B1318="","",(DataGoesHere!$B1318/SUM(DataGoesHere!$B1310:'DataGoesHere'!$B1321)))</f>
        <v/>
      </c>
      <c r="AC1318" s="86"/>
      <c r="AD1318" s="86"/>
      <c r="AE1318" s="241"/>
      <c r="CV1318" s="310" t="str">
        <f>IF(DataGoesHere!B1318="","",DataGoesHere!A1318)</f>
        <v/>
      </c>
      <c r="CW1318" s="271">
        <f t="shared" ca="1" si="48"/>
        <v>9</v>
      </c>
      <c r="CX1318" s="272">
        <f t="shared" ca="1" si="49"/>
        <v>1.0625330005567626</v>
      </c>
      <c r="CY1318" s="266">
        <f>DataGoesHere!A1318</f>
        <v>1317</v>
      </c>
      <c r="CZ1318" s="19" t="str">
        <f>IF(DataGoesHere!B1318="","",DataGoesHere!B1318)</f>
        <v/>
      </c>
      <c r="DA1318" s="19" t="str">
        <f>IF(DataGoesHere!B1318="","",IF(AH$5="No",DataGoesHere!B1318,DataGoesHere!B1318-(AH$2*(DataGoesHere!A1318-1))))</f>
        <v/>
      </c>
      <c r="DB1318" s="19" t="str">
        <f>IF(DataGoesHere!B1318="","",IF(AO$9="No",DataGoesHere!B1318,DataGoesHere!B1318/CX1318))</f>
        <v/>
      </c>
      <c r="DC1318" s="19" t="str">
        <f>IF(DataGoesHere!B1318="","",IF(AO$9="No",DA1318,DA1318/CX1318))</f>
        <v/>
      </c>
      <c r="DD1318" s="293" t="str">
        <f>IF(CZ1318="",IF(COUNTIF(DD$2:DD1317,"Forecast")&lt;Output!E$43,"Forecast",""),"Actual")</f>
        <v/>
      </c>
      <c r="DF1318" s="19" t="str">
        <f>IF(DataGoesHere!B1317="",IF(DD1318="Forecast",(Output!$E$47*IntermediateCalcs!DH1317)+((1-Output!$E$47)*IntermediateCalcs!DF1317),""),(Output!$E$47*IntermediateCalcs!DB1317)+((1-Output!$E$47)*IntermediateCalcs!DF1317))</f>
        <v/>
      </c>
      <c r="DG1318" s="19" t="str">
        <f>IF(DataGoesHere!B1317="",IF(DD1318="Forecast",(Output!$G$47*(IntermediateCalcs!DF1318-IntermediateCalcs!DF1317))+((1-Output!$G$47)*IntermediateCalcs!DG1317),""),(Output!$G$47*(IntermediateCalcs!DF1318-IntermediateCalcs!DF1317))+((1-Output!$G$47)*IntermediateCalcs!DG1317))</f>
        <v/>
      </c>
      <c r="DH1318" s="19" t="str">
        <f>IF(DataGoesHere!B1317="",IF(DD1318="Forecast",DF1318+DG1318,""),DF1318+DG1318)</f>
        <v/>
      </c>
      <c r="DI1318" s="274" t="str">
        <f>IF(DH1318="","",IF(IntermediateCalcs!$AO$9="Yes",IntermediateCalcs!DH1318*$CX1318,IntermediateCalcs!DH1318))</f>
        <v/>
      </c>
      <c r="DJ1318" s="250" t="str">
        <f>IF(DataGoesHere!$B1318="","",($CZ1318-DI1318))</f>
        <v/>
      </c>
      <c r="DK1318" s="250" t="str">
        <f>IF(DataGoesHere!$B1318="","",ABS($CZ1318-DI1318))</f>
        <v/>
      </c>
      <c r="DL1318" s="250" t="str">
        <f>IF(DataGoesHere!$B1318="","",DK1318^2)</f>
        <v/>
      </c>
      <c r="DM1318" s="249" t="str">
        <f>IF(DataGoesHere!$B1318="","",DK1318/$CZ1318)</f>
        <v/>
      </c>
      <c r="DN1318" s="250" t="str">
        <f>IF(DataGoesHere!$B1318="","",SUM(DJ$2:DJ1318)/AVERAGE(DK:DK))</f>
        <v/>
      </c>
      <c r="DP1318" s="19" t="str">
        <f>IF(DataGoesHere!B1318="",IF($DD1318="Forecast",(Output!E$48*IntermediateCalcs!CY1318)+Output!G$48,""),(Output!E$48*IntermediateCalcs!CY1318)+Output!G$48)</f>
        <v/>
      </c>
      <c r="DQ1318" s="274" t="str">
        <f>IF(DP1318="","",IF(IntermediateCalcs!$AO$9="Yes",IntermediateCalcs!DP1318*$CX1318,IntermediateCalcs!DP1318))</f>
        <v/>
      </c>
      <c r="DR1318" s="250" t="str">
        <f>IF(DataGoesHere!$B1318="","",($CZ1318-DQ1318))</f>
        <v/>
      </c>
      <c r="DS1318" s="250" t="str">
        <f>IF(DataGoesHere!$B1318="","",ABS($CZ1318-DQ1318))</f>
        <v/>
      </c>
      <c r="DT1318" s="250" t="str">
        <f>IF(DataGoesHere!$B1318="","",DS1318^2)</f>
        <v/>
      </c>
      <c r="DU1318" s="249" t="str">
        <f>IF(DataGoesHere!$B1318="","",DS1318/$CZ1318)</f>
        <v/>
      </c>
      <c r="DV1318" s="250" t="str">
        <f>IF(DataGoesHere!$B1318="","",SUM(DR$2:DR1318)/AVERAGE(DS:DS))</f>
        <v/>
      </c>
      <c r="DX1318" s="19" t="str">
        <f>IF(DataGoesHere!$B1317="","",(DB1312*(Output!$O$49/Output!$P$49))+(IntermediateCalcs!DB1313*(Output!$M$49/Output!$P$49))+(IntermediateCalcs!DB1314*(Output!$K$49/Output!$P$49))+(DB1315*(Output!$I$49/Output!$P$49))+(IntermediateCalcs!DB1316*(Output!$G$49/Output!$P$49))+(IntermediateCalcs!DB1317*(Output!$E$49/Output!$P$49)))</f>
        <v/>
      </c>
      <c r="DY1318" s="274" t="str">
        <f>IF(DX1318="","",IF(IntermediateCalcs!$AO$9="Yes",IntermediateCalcs!DX1318*$CX1318,IntermediateCalcs!DX1318))</f>
        <v/>
      </c>
      <c r="DZ1318" s="250" t="str">
        <f>IF(DataGoesHere!$B1318="","",($CZ1318-DY1318))</f>
        <v/>
      </c>
      <c r="EA1318" s="250" t="str">
        <f>IF(DataGoesHere!$B1318="","",ABS($CZ1318-DY1318))</f>
        <v/>
      </c>
      <c r="EB1318" s="250" t="str">
        <f>IF(DataGoesHere!$B1318="","",EA1318^2)</f>
        <v/>
      </c>
      <c r="EC1318" s="249" t="str">
        <f>IF(DataGoesHere!$B1318="","",EA1318/$CZ1318)</f>
        <v/>
      </c>
      <c r="ED1318" s="250" t="str">
        <f>IF(DataGoesHere!$B1318="","",SUM(DZ$2:DZ1318)/AVERAGE(EA:EA))</f>
        <v/>
      </c>
    </row>
    <row r="1319" spans="20:134" x14ac:dyDescent="0.2">
      <c r="T1319" s="240"/>
      <c r="U1319" s="86"/>
      <c r="V1319" s="86"/>
      <c r="W1319" s="86"/>
      <c r="X1319" s="86"/>
      <c r="Y1319" s="86"/>
      <c r="Z1319" s="86"/>
      <c r="AA1319" s="86"/>
      <c r="AB1319" s="86"/>
      <c r="AC1319" s="245" t="str">
        <f>IF(DataGoesHere!$B1319="","",(DataGoesHere!$B1319/SUM(DataGoesHere!$B1310:'DataGoesHere'!$B1321)))</f>
        <v/>
      </c>
      <c r="AD1319" s="86"/>
      <c r="AE1319" s="241"/>
      <c r="CV1319" s="310" t="str">
        <f>IF(DataGoesHere!B1319="","",DataGoesHere!A1319)</f>
        <v/>
      </c>
      <c r="CW1319" s="271">
        <f t="shared" ca="1" si="48"/>
        <v>10</v>
      </c>
      <c r="CX1319" s="272">
        <f t="shared" ca="1" si="49"/>
        <v>0.92557634012077306</v>
      </c>
      <c r="CY1319" s="266">
        <f>DataGoesHere!A1319</f>
        <v>1318</v>
      </c>
      <c r="CZ1319" s="19" t="str">
        <f>IF(DataGoesHere!B1319="","",DataGoesHere!B1319)</f>
        <v/>
      </c>
      <c r="DA1319" s="19" t="str">
        <f>IF(DataGoesHere!B1319="","",IF(AH$5="No",DataGoesHere!B1319,DataGoesHere!B1319-(AH$2*(DataGoesHere!A1319-1))))</f>
        <v/>
      </c>
      <c r="DB1319" s="19" t="str">
        <f>IF(DataGoesHere!B1319="","",IF(AO$9="No",DataGoesHere!B1319,DataGoesHere!B1319/CX1319))</f>
        <v/>
      </c>
      <c r="DC1319" s="19" t="str">
        <f>IF(DataGoesHere!B1319="","",IF(AO$9="No",DA1319,DA1319/CX1319))</f>
        <v/>
      </c>
      <c r="DD1319" s="293" t="str">
        <f>IF(CZ1319="",IF(COUNTIF(DD$2:DD1318,"Forecast")&lt;Output!E$43,"Forecast",""),"Actual")</f>
        <v/>
      </c>
      <c r="DF1319" s="19" t="str">
        <f>IF(DataGoesHere!B1318="",IF(DD1319="Forecast",(Output!$E$47*IntermediateCalcs!DH1318)+((1-Output!$E$47)*IntermediateCalcs!DF1318),""),(Output!$E$47*IntermediateCalcs!DB1318)+((1-Output!$E$47)*IntermediateCalcs!DF1318))</f>
        <v/>
      </c>
      <c r="DG1319" s="19" t="str">
        <f>IF(DataGoesHere!B1318="",IF(DD1319="Forecast",(Output!$G$47*(IntermediateCalcs!DF1319-IntermediateCalcs!DF1318))+((1-Output!$G$47)*IntermediateCalcs!DG1318),""),(Output!$G$47*(IntermediateCalcs!DF1319-IntermediateCalcs!DF1318))+((1-Output!$G$47)*IntermediateCalcs!DG1318))</f>
        <v/>
      </c>
      <c r="DH1319" s="19" t="str">
        <f>IF(DataGoesHere!B1318="",IF(DD1319="Forecast",DF1319+DG1319,""),DF1319+DG1319)</f>
        <v/>
      </c>
      <c r="DI1319" s="274" t="str">
        <f>IF(DH1319="","",IF(IntermediateCalcs!$AO$9="Yes",IntermediateCalcs!DH1319*$CX1319,IntermediateCalcs!DH1319))</f>
        <v/>
      </c>
      <c r="DJ1319" s="250" t="str">
        <f>IF(DataGoesHere!$B1319="","",($CZ1319-DI1319))</f>
        <v/>
      </c>
      <c r="DK1319" s="250" t="str">
        <f>IF(DataGoesHere!$B1319="","",ABS($CZ1319-DI1319))</f>
        <v/>
      </c>
      <c r="DL1319" s="250" t="str">
        <f>IF(DataGoesHere!$B1319="","",DK1319^2)</f>
        <v/>
      </c>
      <c r="DM1319" s="249" t="str">
        <f>IF(DataGoesHere!$B1319="","",DK1319/$CZ1319)</f>
        <v/>
      </c>
      <c r="DN1319" s="250" t="str">
        <f>IF(DataGoesHere!$B1319="","",SUM(DJ$2:DJ1319)/AVERAGE(DK:DK))</f>
        <v/>
      </c>
      <c r="DP1319" s="19" t="str">
        <f>IF(DataGoesHere!B1319="",IF($DD1319="Forecast",(Output!E$48*IntermediateCalcs!CY1319)+Output!G$48,""),(Output!E$48*IntermediateCalcs!CY1319)+Output!G$48)</f>
        <v/>
      </c>
      <c r="DQ1319" s="274" t="str">
        <f>IF(DP1319="","",IF(IntermediateCalcs!$AO$9="Yes",IntermediateCalcs!DP1319*$CX1319,IntermediateCalcs!DP1319))</f>
        <v/>
      </c>
      <c r="DR1319" s="250" t="str">
        <f>IF(DataGoesHere!$B1319="","",($CZ1319-DQ1319))</f>
        <v/>
      </c>
      <c r="DS1319" s="250" t="str">
        <f>IF(DataGoesHere!$B1319="","",ABS($CZ1319-DQ1319))</f>
        <v/>
      </c>
      <c r="DT1319" s="250" t="str">
        <f>IF(DataGoesHere!$B1319="","",DS1319^2)</f>
        <v/>
      </c>
      <c r="DU1319" s="249" t="str">
        <f>IF(DataGoesHere!$B1319="","",DS1319/$CZ1319)</f>
        <v/>
      </c>
      <c r="DV1319" s="250" t="str">
        <f>IF(DataGoesHere!$B1319="","",SUM(DR$2:DR1319)/AVERAGE(DS:DS))</f>
        <v/>
      </c>
      <c r="DX1319" s="19" t="str">
        <f>IF(DataGoesHere!$B1318="","",(DB1313*(Output!$O$49/Output!$P$49))+(IntermediateCalcs!DB1314*(Output!$M$49/Output!$P$49))+(IntermediateCalcs!DB1315*(Output!$K$49/Output!$P$49))+(DB1316*(Output!$I$49/Output!$P$49))+(IntermediateCalcs!DB1317*(Output!$G$49/Output!$P$49))+(IntermediateCalcs!DB1318*(Output!$E$49/Output!$P$49)))</f>
        <v/>
      </c>
      <c r="DY1319" s="274" t="str">
        <f>IF(DX1319="","",IF(IntermediateCalcs!$AO$9="Yes",IntermediateCalcs!DX1319*$CX1319,IntermediateCalcs!DX1319))</f>
        <v/>
      </c>
      <c r="DZ1319" s="250" t="str">
        <f>IF(DataGoesHere!$B1319="","",($CZ1319-DY1319))</f>
        <v/>
      </c>
      <c r="EA1319" s="250" t="str">
        <f>IF(DataGoesHere!$B1319="","",ABS($CZ1319-DY1319))</f>
        <v/>
      </c>
      <c r="EB1319" s="250" t="str">
        <f>IF(DataGoesHere!$B1319="","",EA1319^2)</f>
        <v/>
      </c>
      <c r="EC1319" s="249" t="str">
        <f>IF(DataGoesHere!$B1319="","",EA1319/$CZ1319)</f>
        <v/>
      </c>
      <c r="ED1319" s="250" t="str">
        <f>IF(DataGoesHere!$B1319="","",SUM(DZ$2:DZ1319)/AVERAGE(EA:EA))</f>
        <v/>
      </c>
    </row>
    <row r="1320" spans="20:134" x14ac:dyDescent="0.2">
      <c r="T1320" s="240"/>
      <c r="U1320" s="86"/>
      <c r="V1320" s="86"/>
      <c r="W1320" s="86"/>
      <c r="X1320" s="86"/>
      <c r="Y1320" s="86"/>
      <c r="Z1320" s="86"/>
      <c r="AA1320" s="86"/>
      <c r="AB1320" s="86"/>
      <c r="AC1320" s="86"/>
      <c r="AD1320" s="245" t="str">
        <f>IF(DataGoesHere!$B1320="","",(DataGoesHere!$B1320/SUM(DataGoesHere!$B1310:'DataGoesHere'!$B1321)))</f>
        <v/>
      </c>
      <c r="AE1320" s="241"/>
      <c r="CV1320" s="310" t="str">
        <f>IF(DataGoesHere!B1320="","",DataGoesHere!A1320)</f>
        <v/>
      </c>
      <c r="CW1320" s="271">
        <f t="shared" ca="1" si="48"/>
        <v>11</v>
      </c>
      <c r="CX1320" s="272">
        <f t="shared" ca="1" si="49"/>
        <v>0.97463169608807265</v>
      </c>
      <c r="CY1320" s="266">
        <f>DataGoesHere!A1320</f>
        <v>1319</v>
      </c>
      <c r="CZ1320" s="19" t="str">
        <f>IF(DataGoesHere!B1320="","",DataGoesHere!B1320)</f>
        <v/>
      </c>
      <c r="DA1320" s="19" t="str">
        <f>IF(DataGoesHere!B1320="","",IF(AH$5="No",DataGoesHere!B1320,DataGoesHere!B1320-(AH$2*(DataGoesHere!A1320-1))))</f>
        <v/>
      </c>
      <c r="DB1320" s="19" t="str">
        <f>IF(DataGoesHere!B1320="","",IF(AO$9="No",DataGoesHere!B1320,DataGoesHere!B1320/CX1320))</f>
        <v/>
      </c>
      <c r="DC1320" s="19" t="str">
        <f>IF(DataGoesHere!B1320="","",IF(AO$9="No",DA1320,DA1320/CX1320))</f>
        <v/>
      </c>
      <c r="DD1320" s="293" t="str">
        <f>IF(CZ1320="",IF(COUNTIF(DD$2:DD1319,"Forecast")&lt;Output!E$43,"Forecast",""),"Actual")</f>
        <v/>
      </c>
      <c r="DF1320" s="19" t="str">
        <f>IF(DataGoesHere!B1319="",IF(DD1320="Forecast",(Output!$E$47*IntermediateCalcs!DH1319)+((1-Output!$E$47)*IntermediateCalcs!DF1319),""),(Output!$E$47*IntermediateCalcs!DB1319)+((1-Output!$E$47)*IntermediateCalcs!DF1319))</f>
        <v/>
      </c>
      <c r="DG1320" s="19" t="str">
        <f>IF(DataGoesHere!B1319="",IF(DD1320="Forecast",(Output!$G$47*(IntermediateCalcs!DF1320-IntermediateCalcs!DF1319))+((1-Output!$G$47)*IntermediateCalcs!DG1319),""),(Output!$G$47*(IntermediateCalcs!DF1320-IntermediateCalcs!DF1319))+((1-Output!$G$47)*IntermediateCalcs!DG1319))</f>
        <v/>
      </c>
      <c r="DH1320" s="19" t="str">
        <f>IF(DataGoesHere!B1319="",IF(DD1320="Forecast",DF1320+DG1320,""),DF1320+DG1320)</f>
        <v/>
      </c>
      <c r="DI1320" s="274" t="str">
        <f>IF(DH1320="","",IF(IntermediateCalcs!$AO$9="Yes",IntermediateCalcs!DH1320*$CX1320,IntermediateCalcs!DH1320))</f>
        <v/>
      </c>
      <c r="DJ1320" s="250" t="str">
        <f>IF(DataGoesHere!$B1320="","",($CZ1320-DI1320))</f>
        <v/>
      </c>
      <c r="DK1320" s="250" t="str">
        <f>IF(DataGoesHere!$B1320="","",ABS($CZ1320-DI1320))</f>
        <v/>
      </c>
      <c r="DL1320" s="250" t="str">
        <f>IF(DataGoesHere!$B1320="","",DK1320^2)</f>
        <v/>
      </c>
      <c r="DM1320" s="249" t="str">
        <f>IF(DataGoesHere!$B1320="","",DK1320/$CZ1320)</f>
        <v/>
      </c>
      <c r="DN1320" s="250" t="str">
        <f>IF(DataGoesHere!$B1320="","",SUM(DJ$2:DJ1320)/AVERAGE(DK:DK))</f>
        <v/>
      </c>
      <c r="DP1320" s="19" t="str">
        <f>IF(DataGoesHere!B1320="",IF($DD1320="Forecast",(Output!E$48*IntermediateCalcs!CY1320)+Output!G$48,""),(Output!E$48*IntermediateCalcs!CY1320)+Output!G$48)</f>
        <v/>
      </c>
      <c r="DQ1320" s="274" t="str">
        <f>IF(DP1320="","",IF(IntermediateCalcs!$AO$9="Yes",IntermediateCalcs!DP1320*$CX1320,IntermediateCalcs!DP1320))</f>
        <v/>
      </c>
      <c r="DR1320" s="250" t="str">
        <f>IF(DataGoesHere!$B1320="","",($CZ1320-DQ1320))</f>
        <v/>
      </c>
      <c r="DS1320" s="250" t="str">
        <f>IF(DataGoesHere!$B1320="","",ABS($CZ1320-DQ1320))</f>
        <v/>
      </c>
      <c r="DT1320" s="250" t="str">
        <f>IF(DataGoesHere!$B1320="","",DS1320^2)</f>
        <v/>
      </c>
      <c r="DU1320" s="249" t="str">
        <f>IF(DataGoesHere!$B1320="","",DS1320/$CZ1320)</f>
        <v/>
      </c>
      <c r="DV1320" s="250" t="str">
        <f>IF(DataGoesHere!$B1320="","",SUM(DR$2:DR1320)/AVERAGE(DS:DS))</f>
        <v/>
      </c>
      <c r="DX1320" s="19" t="str">
        <f>IF(DataGoesHere!$B1319="","",(DB1314*(Output!$O$49/Output!$P$49))+(IntermediateCalcs!DB1315*(Output!$M$49/Output!$P$49))+(IntermediateCalcs!DB1316*(Output!$K$49/Output!$P$49))+(DB1317*(Output!$I$49/Output!$P$49))+(IntermediateCalcs!DB1318*(Output!$G$49/Output!$P$49))+(IntermediateCalcs!DB1319*(Output!$E$49/Output!$P$49)))</f>
        <v/>
      </c>
      <c r="DY1320" s="274" t="str">
        <f>IF(DX1320="","",IF(IntermediateCalcs!$AO$9="Yes",IntermediateCalcs!DX1320*$CX1320,IntermediateCalcs!DX1320))</f>
        <v/>
      </c>
      <c r="DZ1320" s="250" t="str">
        <f>IF(DataGoesHere!$B1320="","",($CZ1320-DY1320))</f>
        <v/>
      </c>
      <c r="EA1320" s="250" t="str">
        <f>IF(DataGoesHere!$B1320="","",ABS($CZ1320-DY1320))</f>
        <v/>
      </c>
      <c r="EB1320" s="250" t="str">
        <f>IF(DataGoesHere!$B1320="","",EA1320^2)</f>
        <v/>
      </c>
      <c r="EC1320" s="249" t="str">
        <f>IF(DataGoesHere!$B1320="","",EA1320/$CZ1320)</f>
        <v/>
      </c>
      <c r="ED1320" s="250" t="str">
        <f>IF(DataGoesHere!$B1320="","",SUM(DZ$2:DZ1320)/AVERAGE(EA:EA))</f>
        <v/>
      </c>
    </row>
    <row r="1321" spans="20:134" x14ac:dyDescent="0.2">
      <c r="T1321" s="242"/>
      <c r="U1321" s="243"/>
      <c r="V1321" s="243"/>
      <c r="W1321" s="243"/>
      <c r="X1321" s="243"/>
      <c r="Y1321" s="243"/>
      <c r="Z1321" s="243"/>
      <c r="AA1321" s="243"/>
      <c r="AB1321" s="243"/>
      <c r="AC1321" s="243"/>
      <c r="AD1321" s="243"/>
      <c r="AE1321" s="246" t="str">
        <f>IF(DataGoesHere!$B1321="","",(DataGoesHere!$B1321/SUM(DataGoesHere!$B1310:'DataGoesHere'!$B1321)))</f>
        <v/>
      </c>
      <c r="CV1321" s="310" t="str">
        <f>IF(DataGoesHere!B1321="","",DataGoesHere!A1321)</f>
        <v/>
      </c>
      <c r="CW1321" s="271">
        <f t="shared" ca="1" si="48"/>
        <v>12</v>
      </c>
      <c r="CX1321" s="272">
        <f t="shared" ca="1" si="49"/>
        <v>1.0054005237672714</v>
      </c>
      <c r="CY1321" s="266">
        <f>DataGoesHere!A1321</f>
        <v>1320</v>
      </c>
      <c r="CZ1321" s="19" t="str">
        <f>IF(DataGoesHere!B1321="","",DataGoesHere!B1321)</f>
        <v/>
      </c>
      <c r="DA1321" s="19" t="str">
        <f>IF(DataGoesHere!B1321="","",IF(AH$5="No",DataGoesHere!B1321,DataGoesHere!B1321-(AH$2*(DataGoesHere!A1321-1))))</f>
        <v/>
      </c>
      <c r="DB1321" s="19" t="str">
        <f>IF(DataGoesHere!B1321="","",IF(AO$9="No",DataGoesHere!B1321,DataGoesHere!B1321/CX1321))</f>
        <v/>
      </c>
      <c r="DC1321" s="19" t="str">
        <f>IF(DataGoesHere!B1321="","",IF(AO$9="No",DA1321,DA1321/CX1321))</f>
        <v/>
      </c>
      <c r="DD1321" s="293" t="str">
        <f>IF(CZ1321="",IF(COUNTIF(DD$2:DD1320,"Forecast")&lt;Output!E$43,"Forecast",""),"Actual")</f>
        <v/>
      </c>
      <c r="DF1321" s="19" t="str">
        <f>IF(DataGoesHere!B1320="",IF(DD1321="Forecast",(Output!$E$47*IntermediateCalcs!DH1320)+((1-Output!$E$47)*IntermediateCalcs!DF1320),""),(Output!$E$47*IntermediateCalcs!DB1320)+((1-Output!$E$47)*IntermediateCalcs!DF1320))</f>
        <v/>
      </c>
      <c r="DG1321" s="19" t="str">
        <f>IF(DataGoesHere!B1320="",IF(DD1321="Forecast",(Output!$G$47*(IntermediateCalcs!DF1321-IntermediateCalcs!DF1320))+((1-Output!$G$47)*IntermediateCalcs!DG1320),""),(Output!$G$47*(IntermediateCalcs!DF1321-IntermediateCalcs!DF1320))+((1-Output!$G$47)*IntermediateCalcs!DG1320))</f>
        <v/>
      </c>
      <c r="DH1321" s="19" t="str">
        <f>IF(DataGoesHere!B1320="",IF(DD1321="Forecast",DF1321+DG1321,""),DF1321+DG1321)</f>
        <v/>
      </c>
      <c r="DI1321" s="274" t="str">
        <f>IF(DH1321="","",IF(IntermediateCalcs!$AO$9="Yes",IntermediateCalcs!DH1321*$CX1321,IntermediateCalcs!DH1321))</f>
        <v/>
      </c>
      <c r="DJ1321" s="250" t="str">
        <f>IF(DataGoesHere!$B1321="","",($CZ1321-DI1321))</f>
        <v/>
      </c>
      <c r="DK1321" s="250" t="str">
        <f>IF(DataGoesHere!$B1321="","",ABS($CZ1321-DI1321))</f>
        <v/>
      </c>
      <c r="DL1321" s="250" t="str">
        <f>IF(DataGoesHere!$B1321="","",DK1321^2)</f>
        <v/>
      </c>
      <c r="DM1321" s="249" t="str">
        <f>IF(DataGoesHere!$B1321="","",DK1321/$CZ1321)</f>
        <v/>
      </c>
      <c r="DN1321" s="250" t="str">
        <f>IF(DataGoesHere!$B1321="","",SUM(DJ$2:DJ1321)/AVERAGE(DK:DK))</f>
        <v/>
      </c>
      <c r="DP1321" s="19" t="str">
        <f>IF(DataGoesHere!B1321="",IF($DD1321="Forecast",(Output!E$48*IntermediateCalcs!CY1321)+Output!G$48,""),(Output!E$48*IntermediateCalcs!CY1321)+Output!G$48)</f>
        <v/>
      </c>
      <c r="DQ1321" s="274" t="str">
        <f>IF(DP1321="","",IF(IntermediateCalcs!$AO$9="Yes",IntermediateCalcs!DP1321*$CX1321,IntermediateCalcs!DP1321))</f>
        <v/>
      </c>
      <c r="DR1321" s="250" t="str">
        <f>IF(DataGoesHere!$B1321="","",($CZ1321-DQ1321))</f>
        <v/>
      </c>
      <c r="DS1321" s="250" t="str">
        <f>IF(DataGoesHere!$B1321="","",ABS($CZ1321-DQ1321))</f>
        <v/>
      </c>
      <c r="DT1321" s="250" t="str">
        <f>IF(DataGoesHere!$B1321="","",DS1321^2)</f>
        <v/>
      </c>
      <c r="DU1321" s="249" t="str">
        <f>IF(DataGoesHere!$B1321="","",DS1321/$CZ1321)</f>
        <v/>
      </c>
      <c r="DV1321" s="250" t="str">
        <f>IF(DataGoesHere!$B1321="","",SUM(DR$2:DR1321)/AVERAGE(DS:DS))</f>
        <v/>
      </c>
      <c r="DX1321" s="19" t="str">
        <f>IF(DataGoesHere!$B1320="","",(DB1315*(Output!$O$49/Output!$P$49))+(IntermediateCalcs!DB1316*(Output!$M$49/Output!$P$49))+(IntermediateCalcs!DB1317*(Output!$K$49/Output!$P$49))+(DB1318*(Output!$I$49/Output!$P$49))+(IntermediateCalcs!DB1319*(Output!$G$49/Output!$P$49))+(IntermediateCalcs!DB1320*(Output!$E$49/Output!$P$49)))</f>
        <v/>
      </c>
      <c r="DY1321" s="274" t="str">
        <f>IF(DX1321="","",IF(IntermediateCalcs!$AO$9="Yes",IntermediateCalcs!DX1321*$CX1321,IntermediateCalcs!DX1321))</f>
        <v/>
      </c>
      <c r="DZ1321" s="250" t="str">
        <f>IF(DataGoesHere!$B1321="","",($CZ1321-DY1321))</f>
        <v/>
      </c>
      <c r="EA1321" s="250" t="str">
        <f>IF(DataGoesHere!$B1321="","",ABS($CZ1321-DY1321))</f>
        <v/>
      </c>
      <c r="EB1321" s="250" t="str">
        <f>IF(DataGoesHere!$B1321="","",EA1321^2)</f>
        <v/>
      </c>
      <c r="EC1321" s="249" t="str">
        <f>IF(DataGoesHere!$B1321="","",EA1321/$CZ1321)</f>
        <v/>
      </c>
      <c r="ED1321" s="250" t="str">
        <f>IF(DataGoesHere!$B1321="","",SUM(DZ$2:DZ1321)/AVERAGE(EA:EA))</f>
        <v/>
      </c>
    </row>
    <row r="1322" spans="20:134" x14ac:dyDescent="0.2">
      <c r="T1322" s="244" t="str">
        <f>IF(DataGoesHere!$B1322="","",(DataGoesHere!$B1322/SUM(DataGoesHere!$B1322:'DataGoesHere'!$B1333)))</f>
        <v/>
      </c>
      <c r="U1322" s="238"/>
      <c r="V1322" s="238"/>
      <c r="W1322" s="238"/>
      <c r="X1322" s="238"/>
      <c r="Y1322" s="238"/>
      <c r="Z1322" s="238"/>
      <c r="AA1322" s="238"/>
      <c r="AB1322" s="238"/>
      <c r="AC1322" s="238"/>
      <c r="AD1322" s="238"/>
      <c r="AE1322" s="239"/>
      <c r="CV1322" s="310" t="str">
        <f>IF(DataGoesHere!B1322="","",DataGoesHere!A1322)</f>
        <v/>
      </c>
      <c r="CW1322" s="271">
        <f t="shared" ca="1" si="48"/>
        <v>1</v>
      </c>
      <c r="CX1322" s="272">
        <f t="shared" ca="1" si="49"/>
        <v>1.3236179355303281</v>
      </c>
      <c r="CY1322" s="266">
        <f>DataGoesHere!A1322</f>
        <v>1321</v>
      </c>
      <c r="CZ1322" s="19" t="str">
        <f>IF(DataGoesHere!B1322="","",DataGoesHere!B1322)</f>
        <v/>
      </c>
      <c r="DA1322" s="19" t="str">
        <f>IF(DataGoesHere!B1322="","",IF(AH$5="No",DataGoesHere!B1322,DataGoesHere!B1322-(AH$2*(DataGoesHere!A1322-1))))</f>
        <v/>
      </c>
      <c r="DB1322" s="19" t="str">
        <f>IF(DataGoesHere!B1322="","",IF(AO$9="No",DataGoesHere!B1322,DataGoesHere!B1322/CX1322))</f>
        <v/>
      </c>
      <c r="DC1322" s="19" t="str">
        <f>IF(DataGoesHere!B1322="","",IF(AO$9="No",DA1322,DA1322/CX1322))</f>
        <v/>
      </c>
      <c r="DD1322" s="293" t="str">
        <f>IF(CZ1322="",IF(COUNTIF(DD$2:DD1321,"Forecast")&lt;Output!E$43,"Forecast",""),"Actual")</f>
        <v/>
      </c>
      <c r="DF1322" s="19" t="str">
        <f>IF(DataGoesHere!B1321="",IF(DD1322="Forecast",(Output!$E$47*IntermediateCalcs!DH1321)+((1-Output!$E$47)*IntermediateCalcs!DF1321),""),(Output!$E$47*IntermediateCalcs!DB1321)+((1-Output!$E$47)*IntermediateCalcs!DF1321))</f>
        <v/>
      </c>
      <c r="DG1322" s="19" t="str">
        <f>IF(DataGoesHere!B1321="",IF(DD1322="Forecast",(Output!$G$47*(IntermediateCalcs!DF1322-IntermediateCalcs!DF1321))+((1-Output!$G$47)*IntermediateCalcs!DG1321),""),(Output!$G$47*(IntermediateCalcs!DF1322-IntermediateCalcs!DF1321))+((1-Output!$G$47)*IntermediateCalcs!DG1321))</f>
        <v/>
      </c>
      <c r="DH1322" s="19" t="str">
        <f>IF(DataGoesHere!B1321="",IF(DD1322="Forecast",DF1322+DG1322,""),DF1322+DG1322)</f>
        <v/>
      </c>
      <c r="DI1322" s="274" t="str">
        <f>IF(DH1322="","",IF(IntermediateCalcs!$AO$9="Yes",IntermediateCalcs!DH1322*$CX1322,IntermediateCalcs!DH1322))</f>
        <v/>
      </c>
      <c r="DJ1322" s="250" t="str">
        <f>IF(DataGoesHere!$B1322="","",($CZ1322-DI1322))</f>
        <v/>
      </c>
      <c r="DK1322" s="250" t="str">
        <f>IF(DataGoesHere!$B1322="","",ABS($CZ1322-DI1322))</f>
        <v/>
      </c>
      <c r="DL1322" s="250" t="str">
        <f>IF(DataGoesHere!$B1322="","",DK1322^2)</f>
        <v/>
      </c>
      <c r="DM1322" s="249" t="str">
        <f>IF(DataGoesHere!$B1322="","",DK1322/$CZ1322)</f>
        <v/>
      </c>
      <c r="DN1322" s="250" t="str">
        <f>IF(DataGoesHere!$B1322="","",SUM(DJ$2:DJ1322)/AVERAGE(DK:DK))</f>
        <v/>
      </c>
      <c r="DP1322" s="19" t="str">
        <f>IF(DataGoesHere!B1322="",IF($DD1322="Forecast",(Output!E$48*IntermediateCalcs!CY1322)+Output!G$48,""),(Output!E$48*IntermediateCalcs!CY1322)+Output!G$48)</f>
        <v/>
      </c>
      <c r="DQ1322" s="274" t="str">
        <f>IF(DP1322="","",IF(IntermediateCalcs!$AO$9="Yes",IntermediateCalcs!DP1322*$CX1322,IntermediateCalcs!DP1322))</f>
        <v/>
      </c>
      <c r="DR1322" s="250" t="str">
        <f>IF(DataGoesHere!$B1322="","",($CZ1322-DQ1322))</f>
        <v/>
      </c>
      <c r="DS1322" s="250" t="str">
        <f>IF(DataGoesHere!$B1322="","",ABS($CZ1322-DQ1322))</f>
        <v/>
      </c>
      <c r="DT1322" s="250" t="str">
        <f>IF(DataGoesHere!$B1322="","",DS1322^2)</f>
        <v/>
      </c>
      <c r="DU1322" s="249" t="str">
        <f>IF(DataGoesHere!$B1322="","",DS1322/$CZ1322)</f>
        <v/>
      </c>
      <c r="DV1322" s="250" t="str">
        <f>IF(DataGoesHere!$B1322="","",SUM(DR$2:DR1322)/AVERAGE(DS:DS))</f>
        <v/>
      </c>
      <c r="DX1322" s="19" t="str">
        <f>IF(DataGoesHere!$B1321="","",(DB1316*(Output!$O$49/Output!$P$49))+(IntermediateCalcs!DB1317*(Output!$M$49/Output!$P$49))+(IntermediateCalcs!DB1318*(Output!$K$49/Output!$P$49))+(DB1319*(Output!$I$49/Output!$P$49))+(IntermediateCalcs!DB1320*(Output!$G$49/Output!$P$49))+(IntermediateCalcs!DB1321*(Output!$E$49/Output!$P$49)))</f>
        <v/>
      </c>
      <c r="DY1322" s="274" t="str">
        <f>IF(DX1322="","",IF(IntermediateCalcs!$AO$9="Yes",IntermediateCalcs!DX1322*$CX1322,IntermediateCalcs!DX1322))</f>
        <v/>
      </c>
      <c r="DZ1322" s="250" t="str">
        <f>IF(DataGoesHere!$B1322="","",($CZ1322-DY1322))</f>
        <v/>
      </c>
      <c r="EA1322" s="250" t="str">
        <f>IF(DataGoesHere!$B1322="","",ABS($CZ1322-DY1322))</f>
        <v/>
      </c>
      <c r="EB1322" s="250" t="str">
        <f>IF(DataGoesHere!$B1322="","",EA1322^2)</f>
        <v/>
      </c>
      <c r="EC1322" s="249" t="str">
        <f>IF(DataGoesHere!$B1322="","",EA1322/$CZ1322)</f>
        <v/>
      </c>
      <c r="ED1322" s="250" t="str">
        <f>IF(DataGoesHere!$B1322="","",SUM(DZ$2:DZ1322)/AVERAGE(EA:EA))</f>
        <v/>
      </c>
    </row>
    <row r="1323" spans="20:134" x14ac:dyDescent="0.2">
      <c r="T1323" s="240"/>
      <c r="U1323" s="245" t="str">
        <f>IF(DataGoesHere!$B1323="","",(DataGoesHere!$B1323/SUM(DataGoesHere!$B1323:'DataGoesHere'!$B1333)))</f>
        <v/>
      </c>
      <c r="V1323" s="86"/>
      <c r="W1323" s="86"/>
      <c r="X1323" s="86"/>
      <c r="Y1323" s="86"/>
      <c r="Z1323" s="86"/>
      <c r="AA1323" s="86"/>
      <c r="AB1323" s="86"/>
      <c r="AC1323" s="86"/>
      <c r="AD1323" s="86"/>
      <c r="AE1323" s="241"/>
      <c r="CV1323" s="310" t="str">
        <f>IF(DataGoesHere!B1323="","",DataGoesHere!A1323)</f>
        <v/>
      </c>
      <c r="CW1323" s="271">
        <f t="shared" ca="1" si="48"/>
        <v>2</v>
      </c>
      <c r="CX1323" s="272">
        <f t="shared" ca="1" si="49"/>
        <v>0.80574490527728204</v>
      </c>
      <c r="CY1323" s="266">
        <f>DataGoesHere!A1323</f>
        <v>1322</v>
      </c>
      <c r="CZ1323" s="19" t="str">
        <f>IF(DataGoesHere!B1323="","",DataGoesHere!B1323)</f>
        <v/>
      </c>
      <c r="DA1323" s="19" t="str">
        <f>IF(DataGoesHere!B1323="","",IF(AH$5="No",DataGoesHere!B1323,DataGoesHere!B1323-(AH$2*(DataGoesHere!A1323-1))))</f>
        <v/>
      </c>
      <c r="DB1323" s="19" t="str">
        <f>IF(DataGoesHere!B1323="","",IF(AO$9="No",DataGoesHere!B1323,DataGoesHere!B1323/CX1323))</f>
        <v/>
      </c>
      <c r="DC1323" s="19" t="str">
        <f>IF(DataGoesHere!B1323="","",IF(AO$9="No",DA1323,DA1323/CX1323))</f>
        <v/>
      </c>
      <c r="DD1323" s="293" t="str">
        <f>IF(CZ1323="",IF(COUNTIF(DD$2:DD1322,"Forecast")&lt;Output!E$43,"Forecast",""),"Actual")</f>
        <v/>
      </c>
      <c r="DF1323" s="19" t="str">
        <f>IF(DataGoesHere!B1322="",IF(DD1323="Forecast",(Output!$E$47*IntermediateCalcs!DH1322)+((1-Output!$E$47)*IntermediateCalcs!DF1322),""),(Output!$E$47*IntermediateCalcs!DB1322)+((1-Output!$E$47)*IntermediateCalcs!DF1322))</f>
        <v/>
      </c>
      <c r="DG1323" s="19" t="str">
        <f>IF(DataGoesHere!B1322="",IF(DD1323="Forecast",(Output!$G$47*(IntermediateCalcs!DF1323-IntermediateCalcs!DF1322))+((1-Output!$G$47)*IntermediateCalcs!DG1322),""),(Output!$G$47*(IntermediateCalcs!DF1323-IntermediateCalcs!DF1322))+((1-Output!$G$47)*IntermediateCalcs!DG1322))</f>
        <v/>
      </c>
      <c r="DH1323" s="19" t="str">
        <f>IF(DataGoesHere!B1322="",IF(DD1323="Forecast",DF1323+DG1323,""),DF1323+DG1323)</f>
        <v/>
      </c>
      <c r="DI1323" s="274" t="str">
        <f>IF(DH1323="","",IF(IntermediateCalcs!$AO$9="Yes",IntermediateCalcs!DH1323*$CX1323,IntermediateCalcs!DH1323))</f>
        <v/>
      </c>
      <c r="DJ1323" s="250" t="str">
        <f>IF(DataGoesHere!$B1323="","",($CZ1323-DI1323))</f>
        <v/>
      </c>
      <c r="DK1323" s="250" t="str">
        <f>IF(DataGoesHere!$B1323="","",ABS($CZ1323-DI1323))</f>
        <v/>
      </c>
      <c r="DL1323" s="250" t="str">
        <f>IF(DataGoesHere!$B1323="","",DK1323^2)</f>
        <v/>
      </c>
      <c r="DM1323" s="249" t="str">
        <f>IF(DataGoesHere!$B1323="","",DK1323/$CZ1323)</f>
        <v/>
      </c>
      <c r="DN1323" s="250" t="str">
        <f>IF(DataGoesHere!$B1323="","",SUM(DJ$2:DJ1323)/AVERAGE(DK:DK))</f>
        <v/>
      </c>
      <c r="DP1323" s="19" t="str">
        <f>IF(DataGoesHere!B1323="",IF($DD1323="Forecast",(Output!E$48*IntermediateCalcs!CY1323)+Output!G$48,""),(Output!E$48*IntermediateCalcs!CY1323)+Output!G$48)</f>
        <v/>
      </c>
      <c r="DQ1323" s="274" t="str">
        <f>IF(DP1323="","",IF(IntermediateCalcs!$AO$9="Yes",IntermediateCalcs!DP1323*$CX1323,IntermediateCalcs!DP1323))</f>
        <v/>
      </c>
      <c r="DR1323" s="250" t="str">
        <f>IF(DataGoesHere!$B1323="","",($CZ1323-DQ1323))</f>
        <v/>
      </c>
      <c r="DS1323" s="250" t="str">
        <f>IF(DataGoesHere!$B1323="","",ABS($CZ1323-DQ1323))</f>
        <v/>
      </c>
      <c r="DT1323" s="250" t="str">
        <f>IF(DataGoesHere!$B1323="","",DS1323^2)</f>
        <v/>
      </c>
      <c r="DU1323" s="249" t="str">
        <f>IF(DataGoesHere!$B1323="","",DS1323/$CZ1323)</f>
        <v/>
      </c>
      <c r="DV1323" s="250" t="str">
        <f>IF(DataGoesHere!$B1323="","",SUM(DR$2:DR1323)/AVERAGE(DS:DS))</f>
        <v/>
      </c>
      <c r="DX1323" s="19" t="str">
        <f>IF(DataGoesHere!$B1322="","",(DB1317*(Output!$O$49/Output!$P$49))+(IntermediateCalcs!DB1318*(Output!$M$49/Output!$P$49))+(IntermediateCalcs!DB1319*(Output!$K$49/Output!$P$49))+(DB1320*(Output!$I$49/Output!$P$49))+(IntermediateCalcs!DB1321*(Output!$G$49/Output!$P$49))+(IntermediateCalcs!DB1322*(Output!$E$49/Output!$P$49)))</f>
        <v/>
      </c>
      <c r="DY1323" s="274" t="str">
        <f>IF(DX1323="","",IF(IntermediateCalcs!$AO$9="Yes",IntermediateCalcs!DX1323*$CX1323,IntermediateCalcs!DX1323))</f>
        <v/>
      </c>
      <c r="DZ1323" s="250" t="str">
        <f>IF(DataGoesHere!$B1323="","",($CZ1323-DY1323))</f>
        <v/>
      </c>
      <c r="EA1323" s="250" t="str">
        <f>IF(DataGoesHere!$B1323="","",ABS($CZ1323-DY1323))</f>
        <v/>
      </c>
      <c r="EB1323" s="250" t="str">
        <f>IF(DataGoesHere!$B1323="","",EA1323^2)</f>
        <v/>
      </c>
      <c r="EC1323" s="249" t="str">
        <f>IF(DataGoesHere!$B1323="","",EA1323/$CZ1323)</f>
        <v/>
      </c>
      <c r="ED1323" s="250" t="str">
        <f>IF(DataGoesHere!$B1323="","",SUM(DZ$2:DZ1323)/AVERAGE(EA:EA))</f>
        <v/>
      </c>
    </row>
    <row r="1324" spans="20:134" x14ac:dyDescent="0.2">
      <c r="T1324" s="240"/>
      <c r="U1324" s="86"/>
      <c r="V1324" s="245" t="str">
        <f>IF(DataGoesHere!$B1324="","",(DataGoesHere!$B1324/SUM(DataGoesHere!$B1322:'DataGoesHere'!$B1333)))</f>
        <v/>
      </c>
      <c r="W1324" s="86"/>
      <c r="X1324" s="86"/>
      <c r="Y1324" s="86"/>
      <c r="Z1324" s="86"/>
      <c r="AA1324" s="86"/>
      <c r="AB1324" s="86"/>
      <c r="AC1324" s="86"/>
      <c r="AD1324" s="86"/>
      <c r="AE1324" s="241"/>
      <c r="CV1324" s="310" t="str">
        <f>IF(DataGoesHere!B1324="","",DataGoesHere!A1324)</f>
        <v/>
      </c>
      <c r="CW1324" s="271">
        <f t="shared" ca="1" si="48"/>
        <v>3</v>
      </c>
      <c r="CX1324" s="272">
        <f t="shared" ca="1" si="49"/>
        <v>0.79862940076451561</v>
      </c>
      <c r="CY1324" s="266">
        <f>DataGoesHere!A1324</f>
        <v>1323</v>
      </c>
      <c r="CZ1324" s="19" t="str">
        <f>IF(DataGoesHere!B1324="","",DataGoesHere!B1324)</f>
        <v/>
      </c>
      <c r="DA1324" s="19" t="str">
        <f>IF(DataGoesHere!B1324="","",IF(AH$5="No",DataGoesHere!B1324,DataGoesHere!B1324-(AH$2*(DataGoesHere!A1324-1))))</f>
        <v/>
      </c>
      <c r="DB1324" s="19" t="str">
        <f>IF(DataGoesHere!B1324="","",IF(AO$9="No",DataGoesHere!B1324,DataGoesHere!B1324/CX1324))</f>
        <v/>
      </c>
      <c r="DC1324" s="19" t="str">
        <f>IF(DataGoesHere!B1324="","",IF(AO$9="No",DA1324,DA1324/CX1324))</f>
        <v/>
      </c>
      <c r="DD1324" s="293" t="str">
        <f>IF(CZ1324="",IF(COUNTIF(DD$2:DD1323,"Forecast")&lt;Output!E$43,"Forecast",""),"Actual")</f>
        <v/>
      </c>
      <c r="DF1324" s="19" t="str">
        <f>IF(DataGoesHere!B1323="",IF(DD1324="Forecast",(Output!$E$47*IntermediateCalcs!DH1323)+((1-Output!$E$47)*IntermediateCalcs!DF1323),""),(Output!$E$47*IntermediateCalcs!DB1323)+((1-Output!$E$47)*IntermediateCalcs!DF1323))</f>
        <v/>
      </c>
      <c r="DG1324" s="19" t="str">
        <f>IF(DataGoesHere!B1323="",IF(DD1324="Forecast",(Output!$G$47*(IntermediateCalcs!DF1324-IntermediateCalcs!DF1323))+((1-Output!$G$47)*IntermediateCalcs!DG1323),""),(Output!$G$47*(IntermediateCalcs!DF1324-IntermediateCalcs!DF1323))+((1-Output!$G$47)*IntermediateCalcs!DG1323))</f>
        <v/>
      </c>
      <c r="DH1324" s="19" t="str">
        <f>IF(DataGoesHere!B1323="",IF(DD1324="Forecast",DF1324+DG1324,""),DF1324+DG1324)</f>
        <v/>
      </c>
      <c r="DI1324" s="274" t="str">
        <f>IF(DH1324="","",IF(IntermediateCalcs!$AO$9="Yes",IntermediateCalcs!DH1324*$CX1324,IntermediateCalcs!DH1324))</f>
        <v/>
      </c>
      <c r="DJ1324" s="250" t="str">
        <f>IF(DataGoesHere!$B1324="","",($CZ1324-DI1324))</f>
        <v/>
      </c>
      <c r="DK1324" s="250" t="str">
        <f>IF(DataGoesHere!$B1324="","",ABS($CZ1324-DI1324))</f>
        <v/>
      </c>
      <c r="DL1324" s="250" t="str">
        <f>IF(DataGoesHere!$B1324="","",DK1324^2)</f>
        <v/>
      </c>
      <c r="DM1324" s="249" t="str">
        <f>IF(DataGoesHere!$B1324="","",DK1324/$CZ1324)</f>
        <v/>
      </c>
      <c r="DN1324" s="250" t="str">
        <f>IF(DataGoesHere!$B1324="","",SUM(DJ$2:DJ1324)/AVERAGE(DK:DK))</f>
        <v/>
      </c>
      <c r="DP1324" s="19" t="str">
        <f>IF(DataGoesHere!B1324="",IF($DD1324="Forecast",(Output!E$48*IntermediateCalcs!CY1324)+Output!G$48,""),(Output!E$48*IntermediateCalcs!CY1324)+Output!G$48)</f>
        <v/>
      </c>
      <c r="DQ1324" s="274" t="str">
        <f>IF(DP1324="","",IF(IntermediateCalcs!$AO$9="Yes",IntermediateCalcs!DP1324*$CX1324,IntermediateCalcs!DP1324))</f>
        <v/>
      </c>
      <c r="DR1324" s="250" t="str">
        <f>IF(DataGoesHere!$B1324="","",($CZ1324-DQ1324))</f>
        <v/>
      </c>
      <c r="DS1324" s="250" t="str">
        <f>IF(DataGoesHere!$B1324="","",ABS($CZ1324-DQ1324))</f>
        <v/>
      </c>
      <c r="DT1324" s="250" t="str">
        <f>IF(DataGoesHere!$B1324="","",DS1324^2)</f>
        <v/>
      </c>
      <c r="DU1324" s="249" t="str">
        <f>IF(DataGoesHere!$B1324="","",DS1324/$CZ1324)</f>
        <v/>
      </c>
      <c r="DV1324" s="250" t="str">
        <f>IF(DataGoesHere!$B1324="","",SUM(DR$2:DR1324)/AVERAGE(DS:DS))</f>
        <v/>
      </c>
      <c r="DX1324" s="19" t="str">
        <f>IF(DataGoesHere!$B1323="","",(DB1318*(Output!$O$49/Output!$P$49))+(IntermediateCalcs!DB1319*(Output!$M$49/Output!$P$49))+(IntermediateCalcs!DB1320*(Output!$K$49/Output!$P$49))+(DB1321*(Output!$I$49/Output!$P$49))+(IntermediateCalcs!DB1322*(Output!$G$49/Output!$P$49))+(IntermediateCalcs!DB1323*(Output!$E$49/Output!$P$49)))</f>
        <v/>
      </c>
      <c r="DY1324" s="274" t="str">
        <f>IF(DX1324="","",IF(IntermediateCalcs!$AO$9="Yes",IntermediateCalcs!DX1324*$CX1324,IntermediateCalcs!DX1324))</f>
        <v/>
      </c>
      <c r="DZ1324" s="250" t="str">
        <f>IF(DataGoesHere!$B1324="","",($CZ1324-DY1324))</f>
        <v/>
      </c>
      <c r="EA1324" s="250" t="str">
        <f>IF(DataGoesHere!$B1324="","",ABS($CZ1324-DY1324))</f>
        <v/>
      </c>
      <c r="EB1324" s="250" t="str">
        <f>IF(DataGoesHere!$B1324="","",EA1324^2)</f>
        <v/>
      </c>
      <c r="EC1324" s="249" t="str">
        <f>IF(DataGoesHere!$B1324="","",EA1324/$CZ1324)</f>
        <v/>
      </c>
      <c r="ED1324" s="250" t="str">
        <f>IF(DataGoesHere!$B1324="","",SUM(DZ$2:DZ1324)/AVERAGE(EA:EA))</f>
        <v/>
      </c>
    </row>
    <row r="1325" spans="20:134" x14ac:dyDescent="0.2">
      <c r="T1325" s="240"/>
      <c r="U1325" s="86"/>
      <c r="V1325" s="86"/>
      <c r="W1325" s="245" t="str">
        <f>IF(DataGoesHere!$B1325="","",(DataGoesHere!$B1325/SUM(DataGoesHere!$B1322:'DataGoesHere'!$B1333)))</f>
        <v/>
      </c>
      <c r="X1325" s="86"/>
      <c r="Y1325" s="86"/>
      <c r="Z1325" s="86"/>
      <c r="AA1325" s="86"/>
      <c r="AB1325" s="86"/>
      <c r="AC1325" s="86"/>
      <c r="AD1325" s="86"/>
      <c r="AE1325" s="241"/>
      <c r="CV1325" s="310" t="str">
        <f>IF(DataGoesHere!B1325="","",DataGoesHere!A1325)</f>
        <v/>
      </c>
      <c r="CW1325" s="271">
        <f t="shared" ca="1" si="48"/>
        <v>4</v>
      </c>
      <c r="CX1325" s="272">
        <f t="shared" ca="1" si="49"/>
        <v>1.0149292433706087</v>
      </c>
      <c r="CY1325" s="266">
        <f>DataGoesHere!A1325</f>
        <v>1324</v>
      </c>
      <c r="CZ1325" s="19" t="str">
        <f>IF(DataGoesHere!B1325="","",DataGoesHere!B1325)</f>
        <v/>
      </c>
      <c r="DA1325" s="19" t="str">
        <f>IF(DataGoesHere!B1325="","",IF(AH$5="No",DataGoesHere!B1325,DataGoesHere!B1325-(AH$2*(DataGoesHere!A1325-1))))</f>
        <v/>
      </c>
      <c r="DB1325" s="19" t="str">
        <f>IF(DataGoesHere!B1325="","",IF(AO$9="No",DataGoesHere!B1325,DataGoesHere!B1325/CX1325))</f>
        <v/>
      </c>
      <c r="DC1325" s="19" t="str">
        <f>IF(DataGoesHere!B1325="","",IF(AO$9="No",DA1325,DA1325/CX1325))</f>
        <v/>
      </c>
      <c r="DD1325" s="293" t="str">
        <f>IF(CZ1325="",IF(COUNTIF(DD$2:DD1324,"Forecast")&lt;Output!E$43,"Forecast",""),"Actual")</f>
        <v/>
      </c>
      <c r="DF1325" s="19" t="str">
        <f>IF(DataGoesHere!B1324="",IF(DD1325="Forecast",(Output!$E$47*IntermediateCalcs!DH1324)+((1-Output!$E$47)*IntermediateCalcs!DF1324),""),(Output!$E$47*IntermediateCalcs!DB1324)+((1-Output!$E$47)*IntermediateCalcs!DF1324))</f>
        <v/>
      </c>
      <c r="DG1325" s="19" t="str">
        <f>IF(DataGoesHere!B1324="",IF(DD1325="Forecast",(Output!$G$47*(IntermediateCalcs!DF1325-IntermediateCalcs!DF1324))+((1-Output!$G$47)*IntermediateCalcs!DG1324),""),(Output!$G$47*(IntermediateCalcs!DF1325-IntermediateCalcs!DF1324))+((1-Output!$G$47)*IntermediateCalcs!DG1324))</f>
        <v/>
      </c>
      <c r="DH1325" s="19" t="str">
        <f>IF(DataGoesHere!B1324="",IF(DD1325="Forecast",DF1325+DG1325,""),DF1325+DG1325)</f>
        <v/>
      </c>
      <c r="DI1325" s="274" t="str">
        <f>IF(DH1325="","",IF(IntermediateCalcs!$AO$9="Yes",IntermediateCalcs!DH1325*$CX1325,IntermediateCalcs!DH1325))</f>
        <v/>
      </c>
      <c r="DJ1325" s="250" t="str">
        <f>IF(DataGoesHere!$B1325="","",($CZ1325-DI1325))</f>
        <v/>
      </c>
      <c r="DK1325" s="250" t="str">
        <f>IF(DataGoesHere!$B1325="","",ABS($CZ1325-DI1325))</f>
        <v/>
      </c>
      <c r="DL1325" s="250" t="str">
        <f>IF(DataGoesHere!$B1325="","",DK1325^2)</f>
        <v/>
      </c>
      <c r="DM1325" s="249" t="str">
        <f>IF(DataGoesHere!$B1325="","",DK1325/$CZ1325)</f>
        <v/>
      </c>
      <c r="DN1325" s="250" t="str">
        <f>IF(DataGoesHere!$B1325="","",SUM(DJ$2:DJ1325)/AVERAGE(DK:DK))</f>
        <v/>
      </c>
      <c r="DP1325" s="19" t="str">
        <f>IF(DataGoesHere!B1325="",IF($DD1325="Forecast",(Output!E$48*IntermediateCalcs!CY1325)+Output!G$48,""),(Output!E$48*IntermediateCalcs!CY1325)+Output!G$48)</f>
        <v/>
      </c>
      <c r="DQ1325" s="274" t="str">
        <f>IF(DP1325="","",IF(IntermediateCalcs!$AO$9="Yes",IntermediateCalcs!DP1325*$CX1325,IntermediateCalcs!DP1325))</f>
        <v/>
      </c>
      <c r="DR1325" s="250" t="str">
        <f>IF(DataGoesHere!$B1325="","",($CZ1325-DQ1325))</f>
        <v/>
      </c>
      <c r="DS1325" s="250" t="str">
        <f>IF(DataGoesHere!$B1325="","",ABS($CZ1325-DQ1325))</f>
        <v/>
      </c>
      <c r="DT1325" s="250" t="str">
        <f>IF(DataGoesHere!$B1325="","",DS1325^2)</f>
        <v/>
      </c>
      <c r="DU1325" s="249" t="str">
        <f>IF(DataGoesHere!$B1325="","",DS1325/$CZ1325)</f>
        <v/>
      </c>
      <c r="DV1325" s="250" t="str">
        <f>IF(DataGoesHere!$B1325="","",SUM(DR$2:DR1325)/AVERAGE(DS:DS))</f>
        <v/>
      </c>
      <c r="DX1325" s="19" t="str">
        <f>IF(DataGoesHere!$B1324="","",(DB1319*(Output!$O$49/Output!$P$49))+(IntermediateCalcs!DB1320*(Output!$M$49/Output!$P$49))+(IntermediateCalcs!DB1321*(Output!$K$49/Output!$P$49))+(DB1322*(Output!$I$49/Output!$P$49))+(IntermediateCalcs!DB1323*(Output!$G$49/Output!$P$49))+(IntermediateCalcs!DB1324*(Output!$E$49/Output!$P$49)))</f>
        <v/>
      </c>
      <c r="DY1325" s="274" t="str">
        <f>IF(DX1325="","",IF(IntermediateCalcs!$AO$9="Yes",IntermediateCalcs!DX1325*$CX1325,IntermediateCalcs!DX1325))</f>
        <v/>
      </c>
      <c r="DZ1325" s="250" t="str">
        <f>IF(DataGoesHere!$B1325="","",($CZ1325-DY1325))</f>
        <v/>
      </c>
      <c r="EA1325" s="250" t="str">
        <f>IF(DataGoesHere!$B1325="","",ABS($CZ1325-DY1325))</f>
        <v/>
      </c>
      <c r="EB1325" s="250" t="str">
        <f>IF(DataGoesHere!$B1325="","",EA1325^2)</f>
        <v/>
      </c>
      <c r="EC1325" s="249" t="str">
        <f>IF(DataGoesHere!$B1325="","",EA1325/$CZ1325)</f>
        <v/>
      </c>
      <c r="ED1325" s="250" t="str">
        <f>IF(DataGoesHere!$B1325="","",SUM(DZ$2:DZ1325)/AVERAGE(EA:EA))</f>
        <v/>
      </c>
    </row>
    <row r="1326" spans="20:134" x14ac:dyDescent="0.2">
      <c r="T1326" s="240"/>
      <c r="U1326" s="86"/>
      <c r="V1326" s="86"/>
      <c r="W1326" s="86"/>
      <c r="X1326" s="245" t="str">
        <f>IF(DataGoesHere!$B1326="","",(DataGoesHere!$B1326/SUM(DataGoesHere!$B1322:'DataGoesHere'!$B1333)))</f>
        <v/>
      </c>
      <c r="Y1326" s="86"/>
      <c r="Z1326" s="86"/>
      <c r="AA1326" s="86"/>
      <c r="AB1326" s="86"/>
      <c r="AC1326" s="86"/>
      <c r="AD1326" s="86"/>
      <c r="AE1326" s="241"/>
      <c r="CV1326" s="310" t="str">
        <f>IF(DataGoesHere!B1326="","",DataGoesHere!A1326)</f>
        <v/>
      </c>
      <c r="CW1326" s="271">
        <f t="shared" ca="1" si="48"/>
        <v>5</v>
      </c>
      <c r="CX1326" s="272">
        <f t="shared" ca="1" si="49"/>
        <v>0.97875414397996308</v>
      </c>
      <c r="CY1326" s="266">
        <f>DataGoesHere!A1326</f>
        <v>1325</v>
      </c>
      <c r="CZ1326" s="19" t="str">
        <f>IF(DataGoesHere!B1326="","",DataGoesHere!B1326)</f>
        <v/>
      </c>
      <c r="DA1326" s="19" t="str">
        <f>IF(DataGoesHere!B1326="","",IF(AH$5="No",DataGoesHere!B1326,DataGoesHere!B1326-(AH$2*(DataGoesHere!A1326-1))))</f>
        <v/>
      </c>
      <c r="DB1326" s="19" t="str">
        <f>IF(DataGoesHere!B1326="","",IF(AO$9="No",DataGoesHere!B1326,DataGoesHere!B1326/CX1326))</f>
        <v/>
      </c>
      <c r="DC1326" s="19" t="str">
        <f>IF(DataGoesHere!B1326="","",IF(AO$9="No",DA1326,DA1326/CX1326))</f>
        <v/>
      </c>
      <c r="DD1326" s="293" t="str">
        <f>IF(CZ1326="",IF(COUNTIF(DD$2:DD1325,"Forecast")&lt;Output!E$43,"Forecast",""),"Actual")</f>
        <v/>
      </c>
      <c r="DF1326" s="19" t="str">
        <f>IF(DataGoesHere!B1325="",IF(DD1326="Forecast",(Output!$E$47*IntermediateCalcs!DH1325)+((1-Output!$E$47)*IntermediateCalcs!DF1325),""),(Output!$E$47*IntermediateCalcs!DB1325)+((1-Output!$E$47)*IntermediateCalcs!DF1325))</f>
        <v/>
      </c>
      <c r="DG1326" s="19" t="str">
        <f>IF(DataGoesHere!B1325="",IF(DD1326="Forecast",(Output!$G$47*(IntermediateCalcs!DF1326-IntermediateCalcs!DF1325))+((1-Output!$G$47)*IntermediateCalcs!DG1325),""),(Output!$G$47*(IntermediateCalcs!DF1326-IntermediateCalcs!DF1325))+((1-Output!$G$47)*IntermediateCalcs!DG1325))</f>
        <v/>
      </c>
      <c r="DH1326" s="19" t="str">
        <f>IF(DataGoesHere!B1325="",IF(DD1326="Forecast",DF1326+DG1326,""),DF1326+DG1326)</f>
        <v/>
      </c>
      <c r="DI1326" s="274" t="str">
        <f>IF(DH1326="","",IF(IntermediateCalcs!$AO$9="Yes",IntermediateCalcs!DH1326*$CX1326,IntermediateCalcs!DH1326))</f>
        <v/>
      </c>
      <c r="DJ1326" s="250" t="str">
        <f>IF(DataGoesHere!$B1326="","",($CZ1326-DI1326))</f>
        <v/>
      </c>
      <c r="DK1326" s="250" t="str">
        <f>IF(DataGoesHere!$B1326="","",ABS($CZ1326-DI1326))</f>
        <v/>
      </c>
      <c r="DL1326" s="250" t="str">
        <f>IF(DataGoesHere!$B1326="","",DK1326^2)</f>
        <v/>
      </c>
      <c r="DM1326" s="249" t="str">
        <f>IF(DataGoesHere!$B1326="","",DK1326/$CZ1326)</f>
        <v/>
      </c>
      <c r="DN1326" s="250" t="str">
        <f>IF(DataGoesHere!$B1326="","",SUM(DJ$2:DJ1326)/AVERAGE(DK:DK))</f>
        <v/>
      </c>
      <c r="DP1326" s="19" t="str">
        <f>IF(DataGoesHere!B1326="",IF($DD1326="Forecast",(Output!E$48*IntermediateCalcs!CY1326)+Output!G$48,""),(Output!E$48*IntermediateCalcs!CY1326)+Output!G$48)</f>
        <v/>
      </c>
      <c r="DQ1326" s="274" t="str">
        <f>IF(DP1326="","",IF(IntermediateCalcs!$AO$9="Yes",IntermediateCalcs!DP1326*$CX1326,IntermediateCalcs!DP1326))</f>
        <v/>
      </c>
      <c r="DR1326" s="250" t="str">
        <f>IF(DataGoesHere!$B1326="","",($CZ1326-DQ1326))</f>
        <v/>
      </c>
      <c r="DS1326" s="250" t="str">
        <f>IF(DataGoesHere!$B1326="","",ABS($CZ1326-DQ1326))</f>
        <v/>
      </c>
      <c r="DT1326" s="250" t="str">
        <f>IF(DataGoesHere!$B1326="","",DS1326^2)</f>
        <v/>
      </c>
      <c r="DU1326" s="249" t="str">
        <f>IF(DataGoesHere!$B1326="","",DS1326/$CZ1326)</f>
        <v/>
      </c>
      <c r="DV1326" s="250" t="str">
        <f>IF(DataGoesHere!$B1326="","",SUM(DR$2:DR1326)/AVERAGE(DS:DS))</f>
        <v/>
      </c>
      <c r="DX1326" s="19" t="str">
        <f>IF(DataGoesHere!$B1325="","",(DB1320*(Output!$O$49/Output!$P$49))+(IntermediateCalcs!DB1321*(Output!$M$49/Output!$P$49))+(IntermediateCalcs!DB1322*(Output!$K$49/Output!$P$49))+(DB1323*(Output!$I$49/Output!$P$49))+(IntermediateCalcs!DB1324*(Output!$G$49/Output!$P$49))+(IntermediateCalcs!DB1325*(Output!$E$49/Output!$P$49)))</f>
        <v/>
      </c>
      <c r="DY1326" s="274" t="str">
        <f>IF(DX1326="","",IF(IntermediateCalcs!$AO$9="Yes",IntermediateCalcs!DX1326*$CX1326,IntermediateCalcs!DX1326))</f>
        <v/>
      </c>
      <c r="DZ1326" s="250" t="str">
        <f>IF(DataGoesHere!$B1326="","",($CZ1326-DY1326))</f>
        <v/>
      </c>
      <c r="EA1326" s="250" t="str">
        <f>IF(DataGoesHere!$B1326="","",ABS($CZ1326-DY1326))</f>
        <v/>
      </c>
      <c r="EB1326" s="250" t="str">
        <f>IF(DataGoesHere!$B1326="","",EA1326^2)</f>
        <v/>
      </c>
      <c r="EC1326" s="249" t="str">
        <f>IF(DataGoesHere!$B1326="","",EA1326/$CZ1326)</f>
        <v/>
      </c>
      <c r="ED1326" s="250" t="str">
        <f>IF(DataGoesHere!$B1326="","",SUM(DZ$2:DZ1326)/AVERAGE(EA:EA))</f>
        <v/>
      </c>
    </row>
    <row r="1327" spans="20:134" x14ac:dyDescent="0.2">
      <c r="T1327" s="240"/>
      <c r="U1327" s="86"/>
      <c r="V1327" s="86"/>
      <c r="W1327" s="86"/>
      <c r="X1327" s="86"/>
      <c r="Y1327" s="245" t="str">
        <f>IF(DataGoesHere!$B1327="","",(DataGoesHere!$B1327/SUM(DataGoesHere!$B1322:'DataGoesHere'!$B1333)))</f>
        <v/>
      </c>
      <c r="Z1327" s="86"/>
      <c r="AA1327" s="86"/>
      <c r="AB1327" s="86"/>
      <c r="AC1327" s="86"/>
      <c r="AD1327" s="86"/>
      <c r="AE1327" s="241"/>
      <c r="CV1327" s="310" t="str">
        <f>IF(DataGoesHere!B1327="","",DataGoesHere!A1327)</f>
        <v/>
      </c>
      <c r="CW1327" s="271">
        <f t="shared" ca="1" si="48"/>
        <v>6</v>
      </c>
      <c r="CX1327" s="272">
        <f t="shared" ca="1" si="49"/>
        <v>1.0779088099730167</v>
      </c>
      <c r="CY1327" s="266">
        <f>DataGoesHere!A1327</f>
        <v>1326</v>
      </c>
      <c r="CZ1327" s="19" t="str">
        <f>IF(DataGoesHere!B1327="","",DataGoesHere!B1327)</f>
        <v/>
      </c>
      <c r="DA1327" s="19" t="str">
        <f>IF(DataGoesHere!B1327="","",IF(AH$5="No",DataGoesHere!B1327,DataGoesHere!B1327-(AH$2*(DataGoesHere!A1327-1))))</f>
        <v/>
      </c>
      <c r="DB1327" s="19" t="str">
        <f>IF(DataGoesHere!B1327="","",IF(AO$9="No",DataGoesHere!B1327,DataGoesHere!B1327/CX1327))</f>
        <v/>
      </c>
      <c r="DC1327" s="19" t="str">
        <f>IF(DataGoesHere!B1327="","",IF(AO$9="No",DA1327,DA1327/CX1327))</f>
        <v/>
      </c>
      <c r="DD1327" s="293" t="str">
        <f>IF(CZ1327="",IF(COUNTIF(DD$2:DD1326,"Forecast")&lt;Output!E$43,"Forecast",""),"Actual")</f>
        <v/>
      </c>
      <c r="DF1327" s="19" t="str">
        <f>IF(DataGoesHere!B1326="",IF(DD1327="Forecast",(Output!$E$47*IntermediateCalcs!DH1326)+((1-Output!$E$47)*IntermediateCalcs!DF1326),""),(Output!$E$47*IntermediateCalcs!DB1326)+((1-Output!$E$47)*IntermediateCalcs!DF1326))</f>
        <v/>
      </c>
      <c r="DG1327" s="19" t="str">
        <f>IF(DataGoesHere!B1326="",IF(DD1327="Forecast",(Output!$G$47*(IntermediateCalcs!DF1327-IntermediateCalcs!DF1326))+((1-Output!$G$47)*IntermediateCalcs!DG1326),""),(Output!$G$47*(IntermediateCalcs!DF1327-IntermediateCalcs!DF1326))+((1-Output!$G$47)*IntermediateCalcs!DG1326))</f>
        <v/>
      </c>
      <c r="DH1327" s="19" t="str">
        <f>IF(DataGoesHere!B1326="",IF(DD1327="Forecast",DF1327+DG1327,""),DF1327+DG1327)</f>
        <v/>
      </c>
      <c r="DI1327" s="274" t="str">
        <f>IF(DH1327="","",IF(IntermediateCalcs!$AO$9="Yes",IntermediateCalcs!DH1327*$CX1327,IntermediateCalcs!DH1327))</f>
        <v/>
      </c>
      <c r="DJ1327" s="250" t="str">
        <f>IF(DataGoesHere!$B1327="","",($CZ1327-DI1327))</f>
        <v/>
      </c>
      <c r="DK1327" s="250" t="str">
        <f>IF(DataGoesHere!$B1327="","",ABS($CZ1327-DI1327))</f>
        <v/>
      </c>
      <c r="DL1327" s="250" t="str">
        <f>IF(DataGoesHere!$B1327="","",DK1327^2)</f>
        <v/>
      </c>
      <c r="DM1327" s="249" t="str">
        <f>IF(DataGoesHere!$B1327="","",DK1327/$CZ1327)</f>
        <v/>
      </c>
      <c r="DN1327" s="250" t="str">
        <f>IF(DataGoesHere!$B1327="","",SUM(DJ$2:DJ1327)/AVERAGE(DK:DK))</f>
        <v/>
      </c>
      <c r="DP1327" s="19" t="str">
        <f>IF(DataGoesHere!B1327="",IF($DD1327="Forecast",(Output!E$48*IntermediateCalcs!CY1327)+Output!G$48,""),(Output!E$48*IntermediateCalcs!CY1327)+Output!G$48)</f>
        <v/>
      </c>
      <c r="DQ1327" s="274" t="str">
        <f>IF(DP1327="","",IF(IntermediateCalcs!$AO$9="Yes",IntermediateCalcs!DP1327*$CX1327,IntermediateCalcs!DP1327))</f>
        <v/>
      </c>
      <c r="DR1327" s="250" t="str">
        <f>IF(DataGoesHere!$B1327="","",($CZ1327-DQ1327))</f>
        <v/>
      </c>
      <c r="DS1327" s="250" t="str">
        <f>IF(DataGoesHere!$B1327="","",ABS($CZ1327-DQ1327))</f>
        <v/>
      </c>
      <c r="DT1327" s="250" t="str">
        <f>IF(DataGoesHere!$B1327="","",DS1327^2)</f>
        <v/>
      </c>
      <c r="DU1327" s="249" t="str">
        <f>IF(DataGoesHere!$B1327="","",DS1327/$CZ1327)</f>
        <v/>
      </c>
      <c r="DV1327" s="250" t="str">
        <f>IF(DataGoesHere!$B1327="","",SUM(DR$2:DR1327)/AVERAGE(DS:DS))</f>
        <v/>
      </c>
      <c r="DX1327" s="19" t="str">
        <f>IF(DataGoesHere!$B1326="","",(DB1321*(Output!$O$49/Output!$P$49))+(IntermediateCalcs!DB1322*(Output!$M$49/Output!$P$49))+(IntermediateCalcs!DB1323*(Output!$K$49/Output!$P$49))+(DB1324*(Output!$I$49/Output!$P$49))+(IntermediateCalcs!DB1325*(Output!$G$49/Output!$P$49))+(IntermediateCalcs!DB1326*(Output!$E$49/Output!$P$49)))</f>
        <v/>
      </c>
      <c r="DY1327" s="274" t="str">
        <f>IF(DX1327="","",IF(IntermediateCalcs!$AO$9="Yes",IntermediateCalcs!DX1327*$CX1327,IntermediateCalcs!DX1327))</f>
        <v/>
      </c>
      <c r="DZ1327" s="250" t="str">
        <f>IF(DataGoesHere!$B1327="","",($CZ1327-DY1327))</f>
        <v/>
      </c>
      <c r="EA1327" s="250" t="str">
        <f>IF(DataGoesHere!$B1327="","",ABS($CZ1327-DY1327))</f>
        <v/>
      </c>
      <c r="EB1327" s="250" t="str">
        <f>IF(DataGoesHere!$B1327="","",EA1327^2)</f>
        <v/>
      </c>
      <c r="EC1327" s="249" t="str">
        <f>IF(DataGoesHere!$B1327="","",EA1327/$CZ1327)</f>
        <v/>
      </c>
      <c r="ED1327" s="250" t="str">
        <f>IF(DataGoesHere!$B1327="","",SUM(DZ$2:DZ1327)/AVERAGE(EA:EA))</f>
        <v/>
      </c>
    </row>
    <row r="1328" spans="20:134" x14ac:dyDescent="0.2">
      <c r="T1328" s="240"/>
      <c r="U1328" s="86"/>
      <c r="V1328" s="86"/>
      <c r="W1328" s="86"/>
      <c r="X1328" s="86"/>
      <c r="Y1328" s="86"/>
      <c r="Z1328" s="245" t="str">
        <f>IF(DataGoesHere!$B1328="","",(DataGoesHere!$B1328/SUM(DataGoesHere!$B1322:'DataGoesHere'!$B1333)))</f>
        <v/>
      </c>
      <c r="AA1328" s="86"/>
      <c r="AB1328" s="86"/>
      <c r="AC1328" s="86"/>
      <c r="AD1328" s="86"/>
      <c r="AE1328" s="241"/>
      <c r="CV1328" s="310" t="str">
        <f>IF(DataGoesHere!B1328="","",DataGoesHere!A1328)</f>
        <v/>
      </c>
      <c r="CW1328" s="271">
        <f t="shared" ca="1" si="48"/>
        <v>7</v>
      </c>
      <c r="CX1328" s="272">
        <f t="shared" ca="1" si="49"/>
        <v>1.0265458156689093</v>
      </c>
      <c r="CY1328" s="266">
        <f>DataGoesHere!A1328</f>
        <v>1327</v>
      </c>
      <c r="CZ1328" s="19" t="str">
        <f>IF(DataGoesHere!B1328="","",DataGoesHere!B1328)</f>
        <v/>
      </c>
      <c r="DA1328" s="19" t="str">
        <f>IF(DataGoesHere!B1328="","",IF(AH$5="No",DataGoesHere!B1328,DataGoesHere!B1328-(AH$2*(DataGoesHere!A1328-1))))</f>
        <v/>
      </c>
      <c r="DB1328" s="19" t="str">
        <f>IF(DataGoesHere!B1328="","",IF(AO$9="No",DataGoesHere!B1328,DataGoesHere!B1328/CX1328))</f>
        <v/>
      </c>
      <c r="DC1328" s="19" t="str">
        <f>IF(DataGoesHere!B1328="","",IF(AO$9="No",DA1328,DA1328/CX1328))</f>
        <v/>
      </c>
      <c r="DD1328" s="293" t="str">
        <f>IF(CZ1328="",IF(COUNTIF(DD$2:DD1327,"Forecast")&lt;Output!E$43,"Forecast",""),"Actual")</f>
        <v/>
      </c>
      <c r="DF1328" s="19" t="str">
        <f>IF(DataGoesHere!B1327="",IF(DD1328="Forecast",(Output!$E$47*IntermediateCalcs!DH1327)+((1-Output!$E$47)*IntermediateCalcs!DF1327),""),(Output!$E$47*IntermediateCalcs!DB1327)+((1-Output!$E$47)*IntermediateCalcs!DF1327))</f>
        <v/>
      </c>
      <c r="DG1328" s="19" t="str">
        <f>IF(DataGoesHere!B1327="",IF(DD1328="Forecast",(Output!$G$47*(IntermediateCalcs!DF1328-IntermediateCalcs!DF1327))+((1-Output!$G$47)*IntermediateCalcs!DG1327),""),(Output!$G$47*(IntermediateCalcs!DF1328-IntermediateCalcs!DF1327))+((1-Output!$G$47)*IntermediateCalcs!DG1327))</f>
        <v/>
      </c>
      <c r="DH1328" s="19" t="str">
        <f>IF(DataGoesHere!B1327="",IF(DD1328="Forecast",DF1328+DG1328,""),DF1328+DG1328)</f>
        <v/>
      </c>
      <c r="DI1328" s="274" t="str">
        <f>IF(DH1328="","",IF(IntermediateCalcs!$AO$9="Yes",IntermediateCalcs!DH1328*$CX1328,IntermediateCalcs!DH1328))</f>
        <v/>
      </c>
      <c r="DJ1328" s="250" t="str">
        <f>IF(DataGoesHere!$B1328="","",($CZ1328-DI1328))</f>
        <v/>
      </c>
      <c r="DK1328" s="250" t="str">
        <f>IF(DataGoesHere!$B1328="","",ABS($CZ1328-DI1328))</f>
        <v/>
      </c>
      <c r="DL1328" s="250" t="str">
        <f>IF(DataGoesHere!$B1328="","",DK1328^2)</f>
        <v/>
      </c>
      <c r="DM1328" s="249" t="str">
        <f>IF(DataGoesHere!$B1328="","",DK1328/$CZ1328)</f>
        <v/>
      </c>
      <c r="DN1328" s="250" t="str">
        <f>IF(DataGoesHere!$B1328="","",SUM(DJ$2:DJ1328)/AVERAGE(DK:DK))</f>
        <v/>
      </c>
      <c r="DP1328" s="19" t="str">
        <f>IF(DataGoesHere!B1328="",IF($DD1328="Forecast",(Output!E$48*IntermediateCalcs!CY1328)+Output!G$48,""),(Output!E$48*IntermediateCalcs!CY1328)+Output!G$48)</f>
        <v/>
      </c>
      <c r="DQ1328" s="274" t="str">
        <f>IF(DP1328="","",IF(IntermediateCalcs!$AO$9="Yes",IntermediateCalcs!DP1328*$CX1328,IntermediateCalcs!DP1328))</f>
        <v/>
      </c>
      <c r="DR1328" s="250" t="str">
        <f>IF(DataGoesHere!$B1328="","",($CZ1328-DQ1328))</f>
        <v/>
      </c>
      <c r="DS1328" s="250" t="str">
        <f>IF(DataGoesHere!$B1328="","",ABS($CZ1328-DQ1328))</f>
        <v/>
      </c>
      <c r="DT1328" s="250" t="str">
        <f>IF(DataGoesHere!$B1328="","",DS1328^2)</f>
        <v/>
      </c>
      <c r="DU1328" s="249" t="str">
        <f>IF(DataGoesHere!$B1328="","",DS1328/$CZ1328)</f>
        <v/>
      </c>
      <c r="DV1328" s="250" t="str">
        <f>IF(DataGoesHere!$B1328="","",SUM(DR$2:DR1328)/AVERAGE(DS:DS))</f>
        <v/>
      </c>
      <c r="DX1328" s="19" t="str">
        <f>IF(DataGoesHere!$B1327="","",(DB1322*(Output!$O$49/Output!$P$49))+(IntermediateCalcs!DB1323*(Output!$M$49/Output!$P$49))+(IntermediateCalcs!DB1324*(Output!$K$49/Output!$P$49))+(DB1325*(Output!$I$49/Output!$P$49))+(IntermediateCalcs!DB1326*(Output!$G$49/Output!$P$49))+(IntermediateCalcs!DB1327*(Output!$E$49/Output!$P$49)))</f>
        <v/>
      </c>
      <c r="DY1328" s="274" t="str">
        <f>IF(DX1328="","",IF(IntermediateCalcs!$AO$9="Yes",IntermediateCalcs!DX1328*$CX1328,IntermediateCalcs!DX1328))</f>
        <v/>
      </c>
      <c r="DZ1328" s="250" t="str">
        <f>IF(DataGoesHere!$B1328="","",($CZ1328-DY1328))</f>
        <v/>
      </c>
      <c r="EA1328" s="250" t="str">
        <f>IF(DataGoesHere!$B1328="","",ABS($CZ1328-DY1328))</f>
        <v/>
      </c>
      <c r="EB1328" s="250" t="str">
        <f>IF(DataGoesHere!$B1328="","",EA1328^2)</f>
        <v/>
      </c>
      <c r="EC1328" s="249" t="str">
        <f>IF(DataGoesHere!$B1328="","",EA1328/$CZ1328)</f>
        <v/>
      </c>
      <c r="ED1328" s="250" t="str">
        <f>IF(DataGoesHere!$B1328="","",SUM(DZ$2:DZ1328)/AVERAGE(EA:EA))</f>
        <v/>
      </c>
    </row>
    <row r="1329" spans="20:134" x14ac:dyDescent="0.2">
      <c r="T1329" s="240"/>
      <c r="U1329" s="86"/>
      <c r="V1329" s="86"/>
      <c r="W1329" s="86"/>
      <c r="X1329" s="86"/>
      <c r="Y1329" s="86"/>
      <c r="Z1329" s="86"/>
      <c r="AA1329" s="245" t="str">
        <f>IF(DataGoesHere!$B1329="","",(DataGoesHere!$B1329/SUM(DataGoesHere!$B1322:'DataGoesHere'!$B1333)))</f>
        <v/>
      </c>
      <c r="AB1329" s="86"/>
      <c r="AC1329" s="86"/>
      <c r="AD1329" s="86"/>
      <c r="AE1329" s="241"/>
      <c r="CV1329" s="310" t="str">
        <f>IF(DataGoesHere!B1329="","",DataGoesHere!A1329)</f>
        <v/>
      </c>
      <c r="CW1329" s="271">
        <f t="shared" ca="1" si="48"/>
        <v>8</v>
      </c>
      <c r="CX1329" s="272">
        <f t="shared" ca="1" si="49"/>
        <v>1.0207492390681214</v>
      </c>
      <c r="CY1329" s="266">
        <f>DataGoesHere!A1329</f>
        <v>1328</v>
      </c>
      <c r="CZ1329" s="19" t="str">
        <f>IF(DataGoesHere!B1329="","",DataGoesHere!B1329)</f>
        <v/>
      </c>
      <c r="DA1329" s="19" t="str">
        <f>IF(DataGoesHere!B1329="","",IF(AH$5="No",DataGoesHere!B1329,DataGoesHere!B1329-(AH$2*(DataGoesHere!A1329-1))))</f>
        <v/>
      </c>
      <c r="DB1329" s="19" t="str">
        <f>IF(DataGoesHere!B1329="","",IF(AO$9="No",DataGoesHere!B1329,DataGoesHere!B1329/CX1329))</f>
        <v/>
      </c>
      <c r="DC1329" s="19" t="str">
        <f>IF(DataGoesHere!B1329="","",IF(AO$9="No",DA1329,DA1329/CX1329))</f>
        <v/>
      </c>
      <c r="DD1329" s="293" t="str">
        <f>IF(CZ1329="",IF(COUNTIF(DD$2:DD1328,"Forecast")&lt;Output!E$43,"Forecast",""),"Actual")</f>
        <v/>
      </c>
      <c r="DF1329" s="19" t="str">
        <f>IF(DataGoesHere!B1328="",IF(DD1329="Forecast",(Output!$E$47*IntermediateCalcs!DH1328)+((1-Output!$E$47)*IntermediateCalcs!DF1328),""),(Output!$E$47*IntermediateCalcs!DB1328)+((1-Output!$E$47)*IntermediateCalcs!DF1328))</f>
        <v/>
      </c>
      <c r="DG1329" s="19" t="str">
        <f>IF(DataGoesHere!B1328="",IF(DD1329="Forecast",(Output!$G$47*(IntermediateCalcs!DF1329-IntermediateCalcs!DF1328))+((1-Output!$G$47)*IntermediateCalcs!DG1328),""),(Output!$G$47*(IntermediateCalcs!DF1329-IntermediateCalcs!DF1328))+((1-Output!$G$47)*IntermediateCalcs!DG1328))</f>
        <v/>
      </c>
      <c r="DH1329" s="19" t="str">
        <f>IF(DataGoesHere!B1328="",IF(DD1329="Forecast",DF1329+DG1329,""),DF1329+DG1329)</f>
        <v/>
      </c>
      <c r="DI1329" s="274" t="str">
        <f>IF(DH1329="","",IF(IntermediateCalcs!$AO$9="Yes",IntermediateCalcs!DH1329*$CX1329,IntermediateCalcs!DH1329))</f>
        <v/>
      </c>
      <c r="DJ1329" s="250" t="str">
        <f>IF(DataGoesHere!$B1329="","",($CZ1329-DI1329))</f>
        <v/>
      </c>
      <c r="DK1329" s="250" t="str">
        <f>IF(DataGoesHere!$B1329="","",ABS($CZ1329-DI1329))</f>
        <v/>
      </c>
      <c r="DL1329" s="250" t="str">
        <f>IF(DataGoesHere!$B1329="","",DK1329^2)</f>
        <v/>
      </c>
      <c r="DM1329" s="249" t="str">
        <f>IF(DataGoesHere!$B1329="","",DK1329/$CZ1329)</f>
        <v/>
      </c>
      <c r="DN1329" s="250" t="str">
        <f>IF(DataGoesHere!$B1329="","",SUM(DJ$2:DJ1329)/AVERAGE(DK:DK))</f>
        <v/>
      </c>
      <c r="DP1329" s="19" t="str">
        <f>IF(DataGoesHere!B1329="",IF($DD1329="Forecast",(Output!E$48*IntermediateCalcs!CY1329)+Output!G$48,""),(Output!E$48*IntermediateCalcs!CY1329)+Output!G$48)</f>
        <v/>
      </c>
      <c r="DQ1329" s="274" t="str">
        <f>IF(DP1329="","",IF(IntermediateCalcs!$AO$9="Yes",IntermediateCalcs!DP1329*$CX1329,IntermediateCalcs!DP1329))</f>
        <v/>
      </c>
      <c r="DR1329" s="250" t="str">
        <f>IF(DataGoesHere!$B1329="","",($CZ1329-DQ1329))</f>
        <v/>
      </c>
      <c r="DS1329" s="250" t="str">
        <f>IF(DataGoesHere!$B1329="","",ABS($CZ1329-DQ1329))</f>
        <v/>
      </c>
      <c r="DT1329" s="250" t="str">
        <f>IF(DataGoesHere!$B1329="","",DS1329^2)</f>
        <v/>
      </c>
      <c r="DU1329" s="249" t="str">
        <f>IF(DataGoesHere!$B1329="","",DS1329/$CZ1329)</f>
        <v/>
      </c>
      <c r="DV1329" s="250" t="str">
        <f>IF(DataGoesHere!$B1329="","",SUM(DR$2:DR1329)/AVERAGE(DS:DS))</f>
        <v/>
      </c>
      <c r="DX1329" s="19" t="str">
        <f>IF(DataGoesHere!$B1328="","",(DB1323*(Output!$O$49/Output!$P$49))+(IntermediateCalcs!DB1324*(Output!$M$49/Output!$P$49))+(IntermediateCalcs!DB1325*(Output!$K$49/Output!$P$49))+(DB1326*(Output!$I$49/Output!$P$49))+(IntermediateCalcs!DB1327*(Output!$G$49/Output!$P$49))+(IntermediateCalcs!DB1328*(Output!$E$49/Output!$P$49)))</f>
        <v/>
      </c>
      <c r="DY1329" s="274" t="str">
        <f>IF(DX1329="","",IF(IntermediateCalcs!$AO$9="Yes",IntermediateCalcs!DX1329*$CX1329,IntermediateCalcs!DX1329))</f>
        <v/>
      </c>
      <c r="DZ1329" s="250" t="str">
        <f>IF(DataGoesHere!$B1329="","",($CZ1329-DY1329))</f>
        <v/>
      </c>
      <c r="EA1329" s="250" t="str">
        <f>IF(DataGoesHere!$B1329="","",ABS($CZ1329-DY1329))</f>
        <v/>
      </c>
      <c r="EB1329" s="250" t="str">
        <f>IF(DataGoesHere!$B1329="","",EA1329^2)</f>
        <v/>
      </c>
      <c r="EC1329" s="249" t="str">
        <f>IF(DataGoesHere!$B1329="","",EA1329/$CZ1329)</f>
        <v/>
      </c>
      <c r="ED1329" s="250" t="str">
        <f>IF(DataGoesHere!$B1329="","",SUM(DZ$2:DZ1329)/AVERAGE(EA:EA))</f>
        <v/>
      </c>
    </row>
    <row r="1330" spans="20:134" x14ac:dyDescent="0.2">
      <c r="T1330" s="240"/>
      <c r="U1330" s="86"/>
      <c r="V1330" s="86"/>
      <c r="W1330" s="86"/>
      <c r="X1330" s="86"/>
      <c r="Y1330" s="86"/>
      <c r="Z1330" s="86"/>
      <c r="AA1330" s="86"/>
      <c r="AB1330" s="245" t="str">
        <f>IF(DataGoesHere!$B1330="","",(DataGoesHere!$B1330/SUM(DataGoesHere!$B1322:'DataGoesHere'!$B1333)))</f>
        <v/>
      </c>
      <c r="AC1330" s="86"/>
      <c r="AD1330" s="86"/>
      <c r="AE1330" s="241"/>
      <c r="CV1330" s="310" t="str">
        <f>IF(DataGoesHere!B1330="","",DataGoesHere!A1330)</f>
        <v/>
      </c>
      <c r="CW1330" s="271">
        <f t="shared" ca="1" si="48"/>
        <v>9</v>
      </c>
      <c r="CX1330" s="272">
        <f t="shared" ca="1" si="49"/>
        <v>1.0625330005567626</v>
      </c>
      <c r="CY1330" s="266">
        <f>DataGoesHere!A1330</f>
        <v>1329</v>
      </c>
      <c r="CZ1330" s="19" t="str">
        <f>IF(DataGoesHere!B1330="","",DataGoesHere!B1330)</f>
        <v/>
      </c>
      <c r="DA1330" s="19" t="str">
        <f>IF(DataGoesHere!B1330="","",IF(AH$5="No",DataGoesHere!B1330,DataGoesHere!B1330-(AH$2*(DataGoesHere!A1330-1))))</f>
        <v/>
      </c>
      <c r="DB1330" s="19" t="str">
        <f>IF(DataGoesHere!B1330="","",IF(AO$9="No",DataGoesHere!B1330,DataGoesHere!B1330/CX1330))</f>
        <v/>
      </c>
      <c r="DC1330" s="19" t="str">
        <f>IF(DataGoesHere!B1330="","",IF(AO$9="No",DA1330,DA1330/CX1330))</f>
        <v/>
      </c>
      <c r="DD1330" s="293" t="str">
        <f>IF(CZ1330="",IF(COUNTIF(DD$2:DD1329,"Forecast")&lt;Output!E$43,"Forecast",""),"Actual")</f>
        <v/>
      </c>
      <c r="DF1330" s="19" t="str">
        <f>IF(DataGoesHere!B1329="",IF(DD1330="Forecast",(Output!$E$47*IntermediateCalcs!DH1329)+((1-Output!$E$47)*IntermediateCalcs!DF1329),""),(Output!$E$47*IntermediateCalcs!DB1329)+((1-Output!$E$47)*IntermediateCalcs!DF1329))</f>
        <v/>
      </c>
      <c r="DG1330" s="19" t="str">
        <f>IF(DataGoesHere!B1329="",IF(DD1330="Forecast",(Output!$G$47*(IntermediateCalcs!DF1330-IntermediateCalcs!DF1329))+((1-Output!$G$47)*IntermediateCalcs!DG1329),""),(Output!$G$47*(IntermediateCalcs!DF1330-IntermediateCalcs!DF1329))+((1-Output!$G$47)*IntermediateCalcs!DG1329))</f>
        <v/>
      </c>
      <c r="DH1330" s="19" t="str">
        <f>IF(DataGoesHere!B1329="",IF(DD1330="Forecast",DF1330+DG1330,""),DF1330+DG1330)</f>
        <v/>
      </c>
      <c r="DI1330" s="274" t="str">
        <f>IF(DH1330="","",IF(IntermediateCalcs!$AO$9="Yes",IntermediateCalcs!DH1330*$CX1330,IntermediateCalcs!DH1330))</f>
        <v/>
      </c>
      <c r="DJ1330" s="250" t="str">
        <f>IF(DataGoesHere!$B1330="","",($CZ1330-DI1330))</f>
        <v/>
      </c>
      <c r="DK1330" s="250" t="str">
        <f>IF(DataGoesHere!$B1330="","",ABS($CZ1330-DI1330))</f>
        <v/>
      </c>
      <c r="DL1330" s="250" t="str">
        <f>IF(DataGoesHere!$B1330="","",DK1330^2)</f>
        <v/>
      </c>
      <c r="DM1330" s="249" t="str">
        <f>IF(DataGoesHere!$B1330="","",DK1330/$CZ1330)</f>
        <v/>
      </c>
      <c r="DN1330" s="250" t="str">
        <f>IF(DataGoesHere!$B1330="","",SUM(DJ$2:DJ1330)/AVERAGE(DK:DK))</f>
        <v/>
      </c>
      <c r="DP1330" s="19" t="str">
        <f>IF(DataGoesHere!B1330="",IF($DD1330="Forecast",(Output!E$48*IntermediateCalcs!CY1330)+Output!G$48,""),(Output!E$48*IntermediateCalcs!CY1330)+Output!G$48)</f>
        <v/>
      </c>
      <c r="DQ1330" s="274" t="str">
        <f>IF(DP1330="","",IF(IntermediateCalcs!$AO$9="Yes",IntermediateCalcs!DP1330*$CX1330,IntermediateCalcs!DP1330))</f>
        <v/>
      </c>
      <c r="DR1330" s="250" t="str">
        <f>IF(DataGoesHere!$B1330="","",($CZ1330-DQ1330))</f>
        <v/>
      </c>
      <c r="DS1330" s="250" t="str">
        <f>IF(DataGoesHere!$B1330="","",ABS($CZ1330-DQ1330))</f>
        <v/>
      </c>
      <c r="DT1330" s="250" t="str">
        <f>IF(DataGoesHere!$B1330="","",DS1330^2)</f>
        <v/>
      </c>
      <c r="DU1330" s="249" t="str">
        <f>IF(DataGoesHere!$B1330="","",DS1330/$CZ1330)</f>
        <v/>
      </c>
      <c r="DV1330" s="250" t="str">
        <f>IF(DataGoesHere!$B1330="","",SUM(DR$2:DR1330)/AVERAGE(DS:DS))</f>
        <v/>
      </c>
      <c r="DX1330" s="19" t="str">
        <f>IF(DataGoesHere!$B1329="","",(DB1324*(Output!$O$49/Output!$P$49))+(IntermediateCalcs!DB1325*(Output!$M$49/Output!$P$49))+(IntermediateCalcs!DB1326*(Output!$K$49/Output!$P$49))+(DB1327*(Output!$I$49/Output!$P$49))+(IntermediateCalcs!DB1328*(Output!$G$49/Output!$P$49))+(IntermediateCalcs!DB1329*(Output!$E$49/Output!$P$49)))</f>
        <v/>
      </c>
      <c r="DY1330" s="274" t="str">
        <f>IF(DX1330="","",IF(IntermediateCalcs!$AO$9="Yes",IntermediateCalcs!DX1330*$CX1330,IntermediateCalcs!DX1330))</f>
        <v/>
      </c>
      <c r="DZ1330" s="250" t="str">
        <f>IF(DataGoesHere!$B1330="","",($CZ1330-DY1330))</f>
        <v/>
      </c>
      <c r="EA1330" s="250" t="str">
        <f>IF(DataGoesHere!$B1330="","",ABS($CZ1330-DY1330))</f>
        <v/>
      </c>
      <c r="EB1330" s="250" t="str">
        <f>IF(DataGoesHere!$B1330="","",EA1330^2)</f>
        <v/>
      </c>
      <c r="EC1330" s="249" t="str">
        <f>IF(DataGoesHere!$B1330="","",EA1330/$CZ1330)</f>
        <v/>
      </c>
      <c r="ED1330" s="250" t="str">
        <f>IF(DataGoesHere!$B1330="","",SUM(DZ$2:DZ1330)/AVERAGE(EA:EA))</f>
        <v/>
      </c>
    </row>
    <row r="1331" spans="20:134" x14ac:dyDescent="0.2">
      <c r="T1331" s="240"/>
      <c r="U1331" s="86"/>
      <c r="V1331" s="86"/>
      <c r="W1331" s="86"/>
      <c r="X1331" s="86"/>
      <c r="Y1331" s="86"/>
      <c r="Z1331" s="86"/>
      <c r="AA1331" s="86"/>
      <c r="AB1331" s="86"/>
      <c r="AC1331" s="245" t="str">
        <f>IF(DataGoesHere!$B1331="","",(DataGoesHere!$B1331/SUM(DataGoesHere!$B1322:'DataGoesHere'!$B1333)))</f>
        <v/>
      </c>
      <c r="AD1331" s="86"/>
      <c r="AE1331" s="241"/>
      <c r="CV1331" s="310" t="str">
        <f>IF(DataGoesHere!B1331="","",DataGoesHere!A1331)</f>
        <v/>
      </c>
      <c r="CW1331" s="271">
        <f t="shared" ca="1" si="48"/>
        <v>10</v>
      </c>
      <c r="CX1331" s="272">
        <f t="shared" ca="1" si="49"/>
        <v>0.92557634012077306</v>
      </c>
      <c r="CY1331" s="266">
        <f>DataGoesHere!A1331</f>
        <v>1330</v>
      </c>
      <c r="CZ1331" s="19" t="str">
        <f>IF(DataGoesHere!B1331="","",DataGoesHere!B1331)</f>
        <v/>
      </c>
      <c r="DA1331" s="19" t="str">
        <f>IF(DataGoesHere!B1331="","",IF(AH$5="No",DataGoesHere!B1331,DataGoesHere!B1331-(AH$2*(DataGoesHere!A1331-1))))</f>
        <v/>
      </c>
      <c r="DB1331" s="19" t="str">
        <f>IF(DataGoesHere!B1331="","",IF(AO$9="No",DataGoesHere!B1331,DataGoesHere!B1331/CX1331))</f>
        <v/>
      </c>
      <c r="DC1331" s="19" t="str">
        <f>IF(DataGoesHere!B1331="","",IF(AO$9="No",DA1331,DA1331/CX1331))</f>
        <v/>
      </c>
      <c r="DD1331" s="293" t="str">
        <f>IF(CZ1331="",IF(COUNTIF(DD$2:DD1330,"Forecast")&lt;Output!E$43,"Forecast",""),"Actual")</f>
        <v/>
      </c>
      <c r="DF1331" s="19" t="str">
        <f>IF(DataGoesHere!B1330="",IF(DD1331="Forecast",(Output!$E$47*IntermediateCalcs!DH1330)+((1-Output!$E$47)*IntermediateCalcs!DF1330),""),(Output!$E$47*IntermediateCalcs!DB1330)+((1-Output!$E$47)*IntermediateCalcs!DF1330))</f>
        <v/>
      </c>
      <c r="DG1331" s="19" t="str">
        <f>IF(DataGoesHere!B1330="",IF(DD1331="Forecast",(Output!$G$47*(IntermediateCalcs!DF1331-IntermediateCalcs!DF1330))+((1-Output!$G$47)*IntermediateCalcs!DG1330),""),(Output!$G$47*(IntermediateCalcs!DF1331-IntermediateCalcs!DF1330))+((1-Output!$G$47)*IntermediateCalcs!DG1330))</f>
        <v/>
      </c>
      <c r="DH1331" s="19" t="str">
        <f>IF(DataGoesHere!B1330="",IF(DD1331="Forecast",DF1331+DG1331,""),DF1331+DG1331)</f>
        <v/>
      </c>
      <c r="DI1331" s="274" t="str">
        <f>IF(DH1331="","",IF(IntermediateCalcs!$AO$9="Yes",IntermediateCalcs!DH1331*$CX1331,IntermediateCalcs!DH1331))</f>
        <v/>
      </c>
      <c r="DJ1331" s="250" t="str">
        <f>IF(DataGoesHere!$B1331="","",($CZ1331-DI1331))</f>
        <v/>
      </c>
      <c r="DK1331" s="250" t="str">
        <f>IF(DataGoesHere!$B1331="","",ABS($CZ1331-DI1331))</f>
        <v/>
      </c>
      <c r="DL1331" s="250" t="str">
        <f>IF(DataGoesHere!$B1331="","",DK1331^2)</f>
        <v/>
      </c>
      <c r="DM1331" s="249" t="str">
        <f>IF(DataGoesHere!$B1331="","",DK1331/$CZ1331)</f>
        <v/>
      </c>
      <c r="DN1331" s="250" t="str">
        <f>IF(DataGoesHere!$B1331="","",SUM(DJ$2:DJ1331)/AVERAGE(DK:DK))</f>
        <v/>
      </c>
      <c r="DP1331" s="19" t="str">
        <f>IF(DataGoesHere!B1331="",IF($DD1331="Forecast",(Output!E$48*IntermediateCalcs!CY1331)+Output!G$48,""),(Output!E$48*IntermediateCalcs!CY1331)+Output!G$48)</f>
        <v/>
      </c>
      <c r="DQ1331" s="274" t="str">
        <f>IF(DP1331="","",IF(IntermediateCalcs!$AO$9="Yes",IntermediateCalcs!DP1331*$CX1331,IntermediateCalcs!DP1331))</f>
        <v/>
      </c>
      <c r="DR1331" s="250" t="str">
        <f>IF(DataGoesHere!$B1331="","",($CZ1331-DQ1331))</f>
        <v/>
      </c>
      <c r="DS1331" s="250" t="str">
        <f>IF(DataGoesHere!$B1331="","",ABS($CZ1331-DQ1331))</f>
        <v/>
      </c>
      <c r="DT1331" s="250" t="str">
        <f>IF(DataGoesHere!$B1331="","",DS1331^2)</f>
        <v/>
      </c>
      <c r="DU1331" s="249" t="str">
        <f>IF(DataGoesHere!$B1331="","",DS1331/$CZ1331)</f>
        <v/>
      </c>
      <c r="DV1331" s="250" t="str">
        <f>IF(DataGoesHere!$B1331="","",SUM(DR$2:DR1331)/AVERAGE(DS:DS))</f>
        <v/>
      </c>
      <c r="DX1331" s="19" t="str">
        <f>IF(DataGoesHere!$B1330="","",(DB1325*(Output!$O$49/Output!$P$49))+(IntermediateCalcs!DB1326*(Output!$M$49/Output!$P$49))+(IntermediateCalcs!DB1327*(Output!$K$49/Output!$P$49))+(DB1328*(Output!$I$49/Output!$P$49))+(IntermediateCalcs!DB1329*(Output!$G$49/Output!$P$49))+(IntermediateCalcs!DB1330*(Output!$E$49/Output!$P$49)))</f>
        <v/>
      </c>
      <c r="DY1331" s="274" t="str">
        <f>IF(DX1331="","",IF(IntermediateCalcs!$AO$9="Yes",IntermediateCalcs!DX1331*$CX1331,IntermediateCalcs!DX1331))</f>
        <v/>
      </c>
      <c r="DZ1331" s="250" t="str">
        <f>IF(DataGoesHere!$B1331="","",($CZ1331-DY1331))</f>
        <v/>
      </c>
      <c r="EA1331" s="250" t="str">
        <f>IF(DataGoesHere!$B1331="","",ABS($CZ1331-DY1331))</f>
        <v/>
      </c>
      <c r="EB1331" s="250" t="str">
        <f>IF(DataGoesHere!$B1331="","",EA1331^2)</f>
        <v/>
      </c>
      <c r="EC1331" s="249" t="str">
        <f>IF(DataGoesHere!$B1331="","",EA1331/$CZ1331)</f>
        <v/>
      </c>
      <c r="ED1331" s="250" t="str">
        <f>IF(DataGoesHere!$B1331="","",SUM(DZ$2:DZ1331)/AVERAGE(EA:EA))</f>
        <v/>
      </c>
    </row>
    <row r="1332" spans="20:134" x14ac:dyDescent="0.2">
      <c r="T1332" s="240"/>
      <c r="U1332" s="86"/>
      <c r="V1332" s="86"/>
      <c r="W1332" s="86"/>
      <c r="X1332" s="86"/>
      <c r="Y1332" s="86"/>
      <c r="Z1332" s="86"/>
      <c r="AA1332" s="86"/>
      <c r="AB1332" s="86"/>
      <c r="AC1332" s="86"/>
      <c r="AD1332" s="245" t="str">
        <f>IF(DataGoesHere!$B1332="","",(DataGoesHere!$B1332/SUM(DataGoesHere!$B1322:'DataGoesHere'!$B1333)))</f>
        <v/>
      </c>
      <c r="AE1332" s="241"/>
      <c r="CV1332" s="310" t="str">
        <f>IF(DataGoesHere!B1332="","",DataGoesHere!A1332)</f>
        <v/>
      </c>
      <c r="CW1332" s="271">
        <f t="shared" ca="1" si="48"/>
        <v>11</v>
      </c>
      <c r="CX1332" s="272">
        <f t="shared" ca="1" si="49"/>
        <v>0.97463169608807265</v>
      </c>
      <c r="CY1332" s="266">
        <f>DataGoesHere!A1332</f>
        <v>1331</v>
      </c>
      <c r="CZ1332" s="19" t="str">
        <f>IF(DataGoesHere!B1332="","",DataGoesHere!B1332)</f>
        <v/>
      </c>
      <c r="DA1332" s="19" t="str">
        <f>IF(DataGoesHere!B1332="","",IF(AH$5="No",DataGoesHere!B1332,DataGoesHere!B1332-(AH$2*(DataGoesHere!A1332-1))))</f>
        <v/>
      </c>
      <c r="DB1332" s="19" t="str">
        <f>IF(DataGoesHere!B1332="","",IF(AO$9="No",DataGoesHere!B1332,DataGoesHere!B1332/CX1332))</f>
        <v/>
      </c>
      <c r="DC1332" s="19" t="str">
        <f>IF(DataGoesHere!B1332="","",IF(AO$9="No",DA1332,DA1332/CX1332))</f>
        <v/>
      </c>
      <c r="DD1332" s="293" t="str">
        <f>IF(CZ1332="",IF(COUNTIF(DD$2:DD1331,"Forecast")&lt;Output!E$43,"Forecast",""),"Actual")</f>
        <v/>
      </c>
      <c r="DF1332" s="19" t="str">
        <f>IF(DataGoesHere!B1331="",IF(DD1332="Forecast",(Output!$E$47*IntermediateCalcs!DH1331)+((1-Output!$E$47)*IntermediateCalcs!DF1331),""),(Output!$E$47*IntermediateCalcs!DB1331)+((1-Output!$E$47)*IntermediateCalcs!DF1331))</f>
        <v/>
      </c>
      <c r="DG1332" s="19" t="str">
        <f>IF(DataGoesHere!B1331="",IF(DD1332="Forecast",(Output!$G$47*(IntermediateCalcs!DF1332-IntermediateCalcs!DF1331))+((1-Output!$G$47)*IntermediateCalcs!DG1331),""),(Output!$G$47*(IntermediateCalcs!DF1332-IntermediateCalcs!DF1331))+((1-Output!$G$47)*IntermediateCalcs!DG1331))</f>
        <v/>
      </c>
      <c r="DH1332" s="19" t="str">
        <f>IF(DataGoesHere!B1331="",IF(DD1332="Forecast",DF1332+DG1332,""),DF1332+DG1332)</f>
        <v/>
      </c>
      <c r="DI1332" s="274" t="str">
        <f>IF(DH1332="","",IF(IntermediateCalcs!$AO$9="Yes",IntermediateCalcs!DH1332*$CX1332,IntermediateCalcs!DH1332))</f>
        <v/>
      </c>
      <c r="DJ1332" s="250" t="str">
        <f>IF(DataGoesHere!$B1332="","",($CZ1332-DI1332))</f>
        <v/>
      </c>
      <c r="DK1332" s="250" t="str">
        <f>IF(DataGoesHere!$B1332="","",ABS($CZ1332-DI1332))</f>
        <v/>
      </c>
      <c r="DL1332" s="250" t="str">
        <f>IF(DataGoesHere!$B1332="","",DK1332^2)</f>
        <v/>
      </c>
      <c r="DM1332" s="249" t="str">
        <f>IF(DataGoesHere!$B1332="","",DK1332/$CZ1332)</f>
        <v/>
      </c>
      <c r="DN1332" s="250" t="str">
        <f>IF(DataGoesHere!$B1332="","",SUM(DJ$2:DJ1332)/AVERAGE(DK:DK))</f>
        <v/>
      </c>
      <c r="DP1332" s="19" t="str">
        <f>IF(DataGoesHere!B1332="",IF($DD1332="Forecast",(Output!E$48*IntermediateCalcs!CY1332)+Output!G$48,""),(Output!E$48*IntermediateCalcs!CY1332)+Output!G$48)</f>
        <v/>
      </c>
      <c r="DQ1332" s="274" t="str">
        <f>IF(DP1332="","",IF(IntermediateCalcs!$AO$9="Yes",IntermediateCalcs!DP1332*$CX1332,IntermediateCalcs!DP1332))</f>
        <v/>
      </c>
      <c r="DR1332" s="250" t="str">
        <f>IF(DataGoesHere!$B1332="","",($CZ1332-DQ1332))</f>
        <v/>
      </c>
      <c r="DS1332" s="250" t="str">
        <f>IF(DataGoesHere!$B1332="","",ABS($CZ1332-DQ1332))</f>
        <v/>
      </c>
      <c r="DT1332" s="250" t="str">
        <f>IF(DataGoesHere!$B1332="","",DS1332^2)</f>
        <v/>
      </c>
      <c r="DU1332" s="249" t="str">
        <f>IF(DataGoesHere!$B1332="","",DS1332/$CZ1332)</f>
        <v/>
      </c>
      <c r="DV1332" s="250" t="str">
        <f>IF(DataGoesHere!$B1332="","",SUM(DR$2:DR1332)/AVERAGE(DS:DS))</f>
        <v/>
      </c>
      <c r="DX1332" s="19" t="str">
        <f>IF(DataGoesHere!$B1331="","",(DB1326*(Output!$O$49/Output!$P$49))+(IntermediateCalcs!DB1327*(Output!$M$49/Output!$P$49))+(IntermediateCalcs!DB1328*(Output!$K$49/Output!$P$49))+(DB1329*(Output!$I$49/Output!$P$49))+(IntermediateCalcs!DB1330*(Output!$G$49/Output!$P$49))+(IntermediateCalcs!DB1331*(Output!$E$49/Output!$P$49)))</f>
        <v/>
      </c>
      <c r="DY1332" s="274" t="str">
        <f>IF(DX1332="","",IF(IntermediateCalcs!$AO$9="Yes",IntermediateCalcs!DX1332*$CX1332,IntermediateCalcs!DX1332))</f>
        <v/>
      </c>
      <c r="DZ1332" s="250" t="str">
        <f>IF(DataGoesHere!$B1332="","",($CZ1332-DY1332))</f>
        <v/>
      </c>
      <c r="EA1332" s="250" t="str">
        <f>IF(DataGoesHere!$B1332="","",ABS($CZ1332-DY1332))</f>
        <v/>
      </c>
      <c r="EB1332" s="250" t="str">
        <f>IF(DataGoesHere!$B1332="","",EA1332^2)</f>
        <v/>
      </c>
      <c r="EC1332" s="249" t="str">
        <f>IF(DataGoesHere!$B1332="","",EA1332/$CZ1332)</f>
        <v/>
      </c>
      <c r="ED1332" s="250" t="str">
        <f>IF(DataGoesHere!$B1332="","",SUM(DZ$2:DZ1332)/AVERAGE(EA:EA))</f>
        <v/>
      </c>
    </row>
    <row r="1333" spans="20:134" x14ac:dyDescent="0.2">
      <c r="T1333" s="242"/>
      <c r="U1333" s="243"/>
      <c r="V1333" s="243"/>
      <c r="W1333" s="243"/>
      <c r="X1333" s="243"/>
      <c r="Y1333" s="243"/>
      <c r="Z1333" s="243"/>
      <c r="AA1333" s="243"/>
      <c r="AB1333" s="243"/>
      <c r="AC1333" s="243"/>
      <c r="AD1333" s="243"/>
      <c r="AE1333" s="246" t="str">
        <f>IF(DataGoesHere!$B1333="","",(DataGoesHere!$B1333/SUM(DataGoesHere!$B1322:'DataGoesHere'!$B1333)))</f>
        <v/>
      </c>
      <c r="CV1333" s="310" t="str">
        <f>IF(DataGoesHere!B1333="","",DataGoesHere!A1333)</f>
        <v/>
      </c>
      <c r="CW1333" s="271">
        <f t="shared" ca="1" si="48"/>
        <v>12</v>
      </c>
      <c r="CX1333" s="272">
        <f t="shared" ca="1" si="49"/>
        <v>1.0054005237672714</v>
      </c>
      <c r="CY1333" s="266">
        <f>DataGoesHere!A1333</f>
        <v>1332</v>
      </c>
      <c r="CZ1333" s="19" t="str">
        <f>IF(DataGoesHere!B1333="","",DataGoesHere!B1333)</f>
        <v/>
      </c>
      <c r="DA1333" s="19" t="str">
        <f>IF(DataGoesHere!B1333="","",IF(AH$5="No",DataGoesHere!B1333,DataGoesHere!B1333-(AH$2*(DataGoesHere!A1333-1))))</f>
        <v/>
      </c>
      <c r="DB1333" s="19" t="str">
        <f>IF(DataGoesHere!B1333="","",IF(AO$9="No",DataGoesHere!B1333,DataGoesHere!B1333/CX1333))</f>
        <v/>
      </c>
      <c r="DC1333" s="19" t="str">
        <f>IF(DataGoesHere!B1333="","",IF(AO$9="No",DA1333,DA1333/CX1333))</f>
        <v/>
      </c>
      <c r="DD1333" s="293" t="str">
        <f>IF(CZ1333="",IF(COUNTIF(DD$2:DD1332,"Forecast")&lt;Output!E$43,"Forecast",""),"Actual")</f>
        <v/>
      </c>
      <c r="DF1333" s="19" t="str">
        <f>IF(DataGoesHere!B1332="",IF(DD1333="Forecast",(Output!$E$47*IntermediateCalcs!DH1332)+((1-Output!$E$47)*IntermediateCalcs!DF1332),""),(Output!$E$47*IntermediateCalcs!DB1332)+((1-Output!$E$47)*IntermediateCalcs!DF1332))</f>
        <v/>
      </c>
      <c r="DG1333" s="19" t="str">
        <f>IF(DataGoesHere!B1332="",IF(DD1333="Forecast",(Output!$G$47*(IntermediateCalcs!DF1333-IntermediateCalcs!DF1332))+((1-Output!$G$47)*IntermediateCalcs!DG1332),""),(Output!$G$47*(IntermediateCalcs!DF1333-IntermediateCalcs!DF1332))+((1-Output!$G$47)*IntermediateCalcs!DG1332))</f>
        <v/>
      </c>
      <c r="DH1333" s="19" t="str">
        <f>IF(DataGoesHere!B1332="",IF(DD1333="Forecast",DF1333+DG1333,""),DF1333+DG1333)</f>
        <v/>
      </c>
      <c r="DI1333" s="274" t="str">
        <f>IF(DH1333="","",IF(IntermediateCalcs!$AO$9="Yes",IntermediateCalcs!DH1333*$CX1333,IntermediateCalcs!DH1333))</f>
        <v/>
      </c>
      <c r="DJ1333" s="250" t="str">
        <f>IF(DataGoesHere!$B1333="","",($CZ1333-DI1333))</f>
        <v/>
      </c>
      <c r="DK1333" s="250" t="str">
        <f>IF(DataGoesHere!$B1333="","",ABS($CZ1333-DI1333))</f>
        <v/>
      </c>
      <c r="DL1333" s="250" t="str">
        <f>IF(DataGoesHere!$B1333="","",DK1333^2)</f>
        <v/>
      </c>
      <c r="DM1333" s="249" t="str">
        <f>IF(DataGoesHere!$B1333="","",DK1333/$CZ1333)</f>
        <v/>
      </c>
      <c r="DN1333" s="250" t="str">
        <f>IF(DataGoesHere!$B1333="","",SUM(DJ$2:DJ1333)/AVERAGE(DK:DK))</f>
        <v/>
      </c>
      <c r="DP1333" s="19" t="str">
        <f>IF(DataGoesHere!B1333="",IF($DD1333="Forecast",(Output!E$48*IntermediateCalcs!CY1333)+Output!G$48,""),(Output!E$48*IntermediateCalcs!CY1333)+Output!G$48)</f>
        <v/>
      </c>
      <c r="DQ1333" s="274" t="str">
        <f>IF(DP1333="","",IF(IntermediateCalcs!$AO$9="Yes",IntermediateCalcs!DP1333*$CX1333,IntermediateCalcs!DP1333))</f>
        <v/>
      </c>
      <c r="DR1333" s="250" t="str">
        <f>IF(DataGoesHere!$B1333="","",($CZ1333-DQ1333))</f>
        <v/>
      </c>
      <c r="DS1333" s="250" t="str">
        <f>IF(DataGoesHere!$B1333="","",ABS($CZ1333-DQ1333))</f>
        <v/>
      </c>
      <c r="DT1333" s="250" t="str">
        <f>IF(DataGoesHere!$B1333="","",DS1333^2)</f>
        <v/>
      </c>
      <c r="DU1333" s="249" t="str">
        <f>IF(DataGoesHere!$B1333="","",DS1333/$CZ1333)</f>
        <v/>
      </c>
      <c r="DV1333" s="250" t="str">
        <f>IF(DataGoesHere!$B1333="","",SUM(DR$2:DR1333)/AVERAGE(DS:DS))</f>
        <v/>
      </c>
      <c r="DX1333" s="19" t="str">
        <f>IF(DataGoesHere!$B1332="","",(DB1327*(Output!$O$49/Output!$P$49))+(IntermediateCalcs!DB1328*(Output!$M$49/Output!$P$49))+(IntermediateCalcs!DB1329*(Output!$K$49/Output!$P$49))+(DB1330*(Output!$I$49/Output!$P$49))+(IntermediateCalcs!DB1331*(Output!$G$49/Output!$P$49))+(IntermediateCalcs!DB1332*(Output!$E$49/Output!$P$49)))</f>
        <v/>
      </c>
      <c r="DY1333" s="274" t="str">
        <f>IF(DX1333="","",IF(IntermediateCalcs!$AO$9="Yes",IntermediateCalcs!DX1333*$CX1333,IntermediateCalcs!DX1333))</f>
        <v/>
      </c>
      <c r="DZ1333" s="250" t="str">
        <f>IF(DataGoesHere!$B1333="","",($CZ1333-DY1333))</f>
        <v/>
      </c>
      <c r="EA1333" s="250" t="str">
        <f>IF(DataGoesHere!$B1333="","",ABS($CZ1333-DY1333))</f>
        <v/>
      </c>
      <c r="EB1333" s="250" t="str">
        <f>IF(DataGoesHere!$B1333="","",EA1333^2)</f>
        <v/>
      </c>
      <c r="EC1333" s="249" t="str">
        <f>IF(DataGoesHere!$B1333="","",EA1333/$CZ1333)</f>
        <v/>
      </c>
      <c r="ED1333" s="250" t="str">
        <f>IF(DataGoesHere!$B1333="","",SUM(DZ$2:DZ1333)/AVERAGE(EA:EA))</f>
        <v/>
      </c>
    </row>
    <row r="1334" spans="20:134" x14ac:dyDescent="0.2">
      <c r="T1334" s="244" t="str">
        <f>IF(DataGoesHere!$B1334="","",(DataGoesHere!$B1334/SUM(DataGoesHere!$B1334:'DataGoesHere'!$B1345)))</f>
        <v/>
      </c>
      <c r="U1334" s="238"/>
      <c r="V1334" s="238"/>
      <c r="W1334" s="238"/>
      <c r="X1334" s="238"/>
      <c r="Y1334" s="238"/>
      <c r="Z1334" s="238"/>
      <c r="AA1334" s="238"/>
      <c r="AB1334" s="238"/>
      <c r="AC1334" s="238"/>
      <c r="AD1334" s="238"/>
      <c r="AE1334" s="239"/>
      <c r="CV1334" s="310" t="str">
        <f>IF(DataGoesHere!B1334="","",DataGoesHere!A1334)</f>
        <v/>
      </c>
      <c r="CW1334" s="271">
        <f t="shared" ca="1" si="48"/>
        <v>1</v>
      </c>
      <c r="CX1334" s="272">
        <f t="shared" ca="1" si="49"/>
        <v>1.3236179355303281</v>
      </c>
      <c r="CY1334" s="266">
        <f>DataGoesHere!A1334</f>
        <v>1333</v>
      </c>
      <c r="CZ1334" s="19" t="str">
        <f>IF(DataGoesHere!B1334="","",DataGoesHere!B1334)</f>
        <v/>
      </c>
      <c r="DA1334" s="19" t="str">
        <f>IF(DataGoesHere!B1334="","",IF(AH$5="No",DataGoesHere!B1334,DataGoesHere!B1334-(AH$2*(DataGoesHere!A1334-1))))</f>
        <v/>
      </c>
      <c r="DB1334" s="19" t="str">
        <f>IF(DataGoesHere!B1334="","",IF(AO$9="No",DataGoesHere!B1334,DataGoesHere!B1334/CX1334))</f>
        <v/>
      </c>
      <c r="DC1334" s="19" t="str">
        <f>IF(DataGoesHere!B1334="","",IF(AO$9="No",DA1334,DA1334/CX1334))</f>
        <v/>
      </c>
      <c r="DD1334" s="293" t="str">
        <f>IF(CZ1334="",IF(COUNTIF(DD$2:DD1333,"Forecast")&lt;Output!E$43,"Forecast",""),"Actual")</f>
        <v/>
      </c>
      <c r="DF1334" s="19" t="str">
        <f>IF(DataGoesHere!B1333="",IF(DD1334="Forecast",(Output!$E$47*IntermediateCalcs!DH1333)+((1-Output!$E$47)*IntermediateCalcs!DF1333),""),(Output!$E$47*IntermediateCalcs!DB1333)+((1-Output!$E$47)*IntermediateCalcs!DF1333))</f>
        <v/>
      </c>
      <c r="DG1334" s="19" t="str">
        <f>IF(DataGoesHere!B1333="",IF(DD1334="Forecast",(Output!$G$47*(IntermediateCalcs!DF1334-IntermediateCalcs!DF1333))+((1-Output!$G$47)*IntermediateCalcs!DG1333),""),(Output!$G$47*(IntermediateCalcs!DF1334-IntermediateCalcs!DF1333))+((1-Output!$G$47)*IntermediateCalcs!DG1333))</f>
        <v/>
      </c>
      <c r="DH1334" s="19" t="str">
        <f>IF(DataGoesHere!B1333="",IF(DD1334="Forecast",DF1334+DG1334,""),DF1334+DG1334)</f>
        <v/>
      </c>
      <c r="DI1334" s="274" t="str">
        <f>IF(DH1334="","",IF(IntermediateCalcs!$AO$9="Yes",IntermediateCalcs!DH1334*$CX1334,IntermediateCalcs!DH1334))</f>
        <v/>
      </c>
      <c r="DJ1334" s="250" t="str">
        <f>IF(DataGoesHere!$B1334="","",($CZ1334-DI1334))</f>
        <v/>
      </c>
      <c r="DK1334" s="250" t="str">
        <f>IF(DataGoesHere!$B1334="","",ABS($CZ1334-DI1334))</f>
        <v/>
      </c>
      <c r="DL1334" s="250" t="str">
        <f>IF(DataGoesHere!$B1334="","",DK1334^2)</f>
        <v/>
      </c>
      <c r="DM1334" s="249" t="str">
        <f>IF(DataGoesHere!$B1334="","",DK1334/$CZ1334)</f>
        <v/>
      </c>
      <c r="DN1334" s="250" t="str">
        <f>IF(DataGoesHere!$B1334="","",SUM(DJ$2:DJ1334)/AVERAGE(DK:DK))</f>
        <v/>
      </c>
      <c r="DP1334" s="19" t="str">
        <f>IF(DataGoesHere!B1334="",IF($DD1334="Forecast",(Output!E$48*IntermediateCalcs!CY1334)+Output!G$48,""),(Output!E$48*IntermediateCalcs!CY1334)+Output!G$48)</f>
        <v/>
      </c>
      <c r="DQ1334" s="274" t="str">
        <f>IF(DP1334="","",IF(IntermediateCalcs!$AO$9="Yes",IntermediateCalcs!DP1334*$CX1334,IntermediateCalcs!DP1334))</f>
        <v/>
      </c>
      <c r="DR1334" s="250" t="str">
        <f>IF(DataGoesHere!$B1334="","",($CZ1334-DQ1334))</f>
        <v/>
      </c>
      <c r="DS1334" s="250" t="str">
        <f>IF(DataGoesHere!$B1334="","",ABS($CZ1334-DQ1334))</f>
        <v/>
      </c>
      <c r="DT1334" s="250" t="str">
        <f>IF(DataGoesHere!$B1334="","",DS1334^2)</f>
        <v/>
      </c>
      <c r="DU1334" s="249" t="str">
        <f>IF(DataGoesHere!$B1334="","",DS1334/$CZ1334)</f>
        <v/>
      </c>
      <c r="DV1334" s="250" t="str">
        <f>IF(DataGoesHere!$B1334="","",SUM(DR$2:DR1334)/AVERAGE(DS:DS))</f>
        <v/>
      </c>
      <c r="DX1334" s="19" t="str">
        <f>IF(DataGoesHere!$B1333="","",(DB1328*(Output!$O$49/Output!$P$49))+(IntermediateCalcs!DB1329*(Output!$M$49/Output!$P$49))+(IntermediateCalcs!DB1330*(Output!$K$49/Output!$P$49))+(DB1331*(Output!$I$49/Output!$P$49))+(IntermediateCalcs!DB1332*(Output!$G$49/Output!$P$49))+(IntermediateCalcs!DB1333*(Output!$E$49/Output!$P$49)))</f>
        <v/>
      </c>
      <c r="DY1334" s="274" t="str">
        <f>IF(DX1334="","",IF(IntermediateCalcs!$AO$9="Yes",IntermediateCalcs!DX1334*$CX1334,IntermediateCalcs!DX1334))</f>
        <v/>
      </c>
      <c r="DZ1334" s="250" t="str">
        <f>IF(DataGoesHere!$B1334="","",($CZ1334-DY1334))</f>
        <v/>
      </c>
      <c r="EA1334" s="250" t="str">
        <f>IF(DataGoesHere!$B1334="","",ABS($CZ1334-DY1334))</f>
        <v/>
      </c>
      <c r="EB1334" s="250" t="str">
        <f>IF(DataGoesHere!$B1334="","",EA1334^2)</f>
        <v/>
      </c>
      <c r="EC1334" s="249" t="str">
        <f>IF(DataGoesHere!$B1334="","",EA1334/$CZ1334)</f>
        <v/>
      </c>
      <c r="ED1334" s="250" t="str">
        <f>IF(DataGoesHere!$B1334="","",SUM(DZ$2:DZ1334)/AVERAGE(EA:EA))</f>
        <v/>
      </c>
    </row>
    <row r="1335" spans="20:134" x14ac:dyDescent="0.2">
      <c r="T1335" s="240"/>
      <c r="U1335" s="245" t="str">
        <f>IF(DataGoesHere!$B1335="","",(DataGoesHere!$B1335/SUM(DataGoesHere!$B1335:'DataGoesHere'!$B1345)))</f>
        <v/>
      </c>
      <c r="V1335" s="86"/>
      <c r="W1335" s="86"/>
      <c r="X1335" s="86"/>
      <c r="Y1335" s="86"/>
      <c r="Z1335" s="86"/>
      <c r="AA1335" s="86"/>
      <c r="AB1335" s="86"/>
      <c r="AC1335" s="86"/>
      <c r="AD1335" s="86"/>
      <c r="AE1335" s="241"/>
      <c r="CV1335" s="310" t="str">
        <f>IF(DataGoesHere!B1335="","",DataGoesHere!A1335)</f>
        <v/>
      </c>
      <c r="CW1335" s="271">
        <f t="shared" ca="1" si="48"/>
        <v>2</v>
      </c>
      <c r="CX1335" s="272">
        <f t="shared" ca="1" si="49"/>
        <v>0.80574490527728204</v>
      </c>
      <c r="CY1335" s="266">
        <f>DataGoesHere!A1335</f>
        <v>1334</v>
      </c>
      <c r="CZ1335" s="19" t="str">
        <f>IF(DataGoesHere!B1335="","",DataGoesHere!B1335)</f>
        <v/>
      </c>
      <c r="DA1335" s="19" t="str">
        <f>IF(DataGoesHere!B1335="","",IF(AH$5="No",DataGoesHere!B1335,DataGoesHere!B1335-(AH$2*(DataGoesHere!A1335-1))))</f>
        <v/>
      </c>
      <c r="DB1335" s="19" t="str">
        <f>IF(DataGoesHere!B1335="","",IF(AO$9="No",DataGoesHere!B1335,DataGoesHere!B1335/CX1335))</f>
        <v/>
      </c>
      <c r="DC1335" s="19" t="str">
        <f>IF(DataGoesHere!B1335="","",IF(AO$9="No",DA1335,DA1335/CX1335))</f>
        <v/>
      </c>
      <c r="DD1335" s="293" t="str">
        <f>IF(CZ1335="",IF(COUNTIF(DD$2:DD1334,"Forecast")&lt;Output!E$43,"Forecast",""),"Actual")</f>
        <v/>
      </c>
      <c r="DF1335" s="19" t="str">
        <f>IF(DataGoesHere!B1334="",IF(DD1335="Forecast",(Output!$E$47*IntermediateCalcs!DH1334)+((1-Output!$E$47)*IntermediateCalcs!DF1334),""),(Output!$E$47*IntermediateCalcs!DB1334)+((1-Output!$E$47)*IntermediateCalcs!DF1334))</f>
        <v/>
      </c>
      <c r="DG1335" s="19" t="str">
        <f>IF(DataGoesHere!B1334="",IF(DD1335="Forecast",(Output!$G$47*(IntermediateCalcs!DF1335-IntermediateCalcs!DF1334))+((1-Output!$G$47)*IntermediateCalcs!DG1334),""),(Output!$G$47*(IntermediateCalcs!DF1335-IntermediateCalcs!DF1334))+((1-Output!$G$47)*IntermediateCalcs!DG1334))</f>
        <v/>
      </c>
      <c r="DH1335" s="19" t="str">
        <f>IF(DataGoesHere!B1334="",IF(DD1335="Forecast",DF1335+DG1335,""),DF1335+DG1335)</f>
        <v/>
      </c>
      <c r="DI1335" s="274" t="str">
        <f>IF(DH1335="","",IF(IntermediateCalcs!$AO$9="Yes",IntermediateCalcs!DH1335*$CX1335,IntermediateCalcs!DH1335))</f>
        <v/>
      </c>
      <c r="DJ1335" s="250" t="str">
        <f>IF(DataGoesHere!$B1335="","",($CZ1335-DI1335))</f>
        <v/>
      </c>
      <c r="DK1335" s="250" t="str">
        <f>IF(DataGoesHere!$B1335="","",ABS($CZ1335-DI1335))</f>
        <v/>
      </c>
      <c r="DL1335" s="250" t="str">
        <f>IF(DataGoesHere!$B1335="","",DK1335^2)</f>
        <v/>
      </c>
      <c r="DM1335" s="249" t="str">
        <f>IF(DataGoesHere!$B1335="","",DK1335/$CZ1335)</f>
        <v/>
      </c>
      <c r="DN1335" s="250" t="str">
        <f>IF(DataGoesHere!$B1335="","",SUM(DJ$2:DJ1335)/AVERAGE(DK:DK))</f>
        <v/>
      </c>
      <c r="DP1335" s="19" t="str">
        <f>IF(DataGoesHere!B1335="",IF($DD1335="Forecast",(Output!E$48*IntermediateCalcs!CY1335)+Output!G$48,""),(Output!E$48*IntermediateCalcs!CY1335)+Output!G$48)</f>
        <v/>
      </c>
      <c r="DQ1335" s="274" t="str">
        <f>IF(DP1335="","",IF(IntermediateCalcs!$AO$9="Yes",IntermediateCalcs!DP1335*$CX1335,IntermediateCalcs!DP1335))</f>
        <v/>
      </c>
      <c r="DR1335" s="250" t="str">
        <f>IF(DataGoesHere!$B1335="","",($CZ1335-DQ1335))</f>
        <v/>
      </c>
      <c r="DS1335" s="250" t="str">
        <f>IF(DataGoesHere!$B1335="","",ABS($CZ1335-DQ1335))</f>
        <v/>
      </c>
      <c r="DT1335" s="250" t="str">
        <f>IF(DataGoesHere!$B1335="","",DS1335^2)</f>
        <v/>
      </c>
      <c r="DU1335" s="249" t="str">
        <f>IF(DataGoesHere!$B1335="","",DS1335/$CZ1335)</f>
        <v/>
      </c>
      <c r="DV1335" s="250" t="str">
        <f>IF(DataGoesHere!$B1335="","",SUM(DR$2:DR1335)/AVERAGE(DS:DS))</f>
        <v/>
      </c>
      <c r="DX1335" s="19" t="str">
        <f>IF(DataGoesHere!$B1334="","",(DB1329*(Output!$O$49/Output!$P$49))+(IntermediateCalcs!DB1330*(Output!$M$49/Output!$P$49))+(IntermediateCalcs!DB1331*(Output!$K$49/Output!$P$49))+(DB1332*(Output!$I$49/Output!$P$49))+(IntermediateCalcs!DB1333*(Output!$G$49/Output!$P$49))+(IntermediateCalcs!DB1334*(Output!$E$49/Output!$P$49)))</f>
        <v/>
      </c>
      <c r="DY1335" s="274" t="str">
        <f>IF(DX1335="","",IF(IntermediateCalcs!$AO$9="Yes",IntermediateCalcs!DX1335*$CX1335,IntermediateCalcs!DX1335))</f>
        <v/>
      </c>
      <c r="DZ1335" s="250" t="str">
        <f>IF(DataGoesHere!$B1335="","",($CZ1335-DY1335))</f>
        <v/>
      </c>
      <c r="EA1335" s="250" t="str">
        <f>IF(DataGoesHere!$B1335="","",ABS($CZ1335-DY1335))</f>
        <v/>
      </c>
      <c r="EB1335" s="250" t="str">
        <f>IF(DataGoesHere!$B1335="","",EA1335^2)</f>
        <v/>
      </c>
      <c r="EC1335" s="249" t="str">
        <f>IF(DataGoesHere!$B1335="","",EA1335/$CZ1335)</f>
        <v/>
      </c>
      <c r="ED1335" s="250" t="str">
        <f>IF(DataGoesHere!$B1335="","",SUM(DZ$2:DZ1335)/AVERAGE(EA:EA))</f>
        <v/>
      </c>
    </row>
    <row r="1336" spans="20:134" x14ac:dyDescent="0.2">
      <c r="T1336" s="240"/>
      <c r="U1336" s="86"/>
      <c r="V1336" s="245" t="str">
        <f>IF(DataGoesHere!$B1336="","",(DataGoesHere!$B1336/SUM(DataGoesHere!$B1334:'DataGoesHere'!$B1345)))</f>
        <v/>
      </c>
      <c r="W1336" s="86"/>
      <c r="X1336" s="86"/>
      <c r="Y1336" s="86"/>
      <c r="Z1336" s="86"/>
      <c r="AA1336" s="86"/>
      <c r="AB1336" s="86"/>
      <c r="AC1336" s="86"/>
      <c r="AD1336" s="86"/>
      <c r="AE1336" s="241"/>
      <c r="CV1336" s="310" t="str">
        <f>IF(DataGoesHere!B1336="","",DataGoesHere!A1336)</f>
        <v/>
      </c>
      <c r="CW1336" s="271">
        <f t="shared" ca="1" si="48"/>
        <v>3</v>
      </c>
      <c r="CX1336" s="272">
        <f t="shared" ca="1" si="49"/>
        <v>0.79862940076451561</v>
      </c>
      <c r="CY1336" s="266">
        <f>DataGoesHere!A1336</f>
        <v>1335</v>
      </c>
      <c r="CZ1336" s="19" t="str">
        <f>IF(DataGoesHere!B1336="","",DataGoesHere!B1336)</f>
        <v/>
      </c>
      <c r="DA1336" s="19" t="str">
        <f>IF(DataGoesHere!B1336="","",IF(AH$5="No",DataGoesHere!B1336,DataGoesHere!B1336-(AH$2*(DataGoesHere!A1336-1))))</f>
        <v/>
      </c>
      <c r="DB1336" s="19" t="str">
        <f>IF(DataGoesHere!B1336="","",IF(AO$9="No",DataGoesHere!B1336,DataGoesHere!B1336/CX1336))</f>
        <v/>
      </c>
      <c r="DC1336" s="19" t="str">
        <f>IF(DataGoesHere!B1336="","",IF(AO$9="No",DA1336,DA1336/CX1336))</f>
        <v/>
      </c>
      <c r="DD1336" s="293" t="str">
        <f>IF(CZ1336="",IF(COUNTIF(DD$2:DD1335,"Forecast")&lt;Output!E$43,"Forecast",""),"Actual")</f>
        <v/>
      </c>
      <c r="DF1336" s="19" t="str">
        <f>IF(DataGoesHere!B1335="",IF(DD1336="Forecast",(Output!$E$47*IntermediateCalcs!DH1335)+((1-Output!$E$47)*IntermediateCalcs!DF1335),""),(Output!$E$47*IntermediateCalcs!DB1335)+((1-Output!$E$47)*IntermediateCalcs!DF1335))</f>
        <v/>
      </c>
      <c r="DG1336" s="19" t="str">
        <f>IF(DataGoesHere!B1335="",IF(DD1336="Forecast",(Output!$G$47*(IntermediateCalcs!DF1336-IntermediateCalcs!DF1335))+((1-Output!$G$47)*IntermediateCalcs!DG1335),""),(Output!$G$47*(IntermediateCalcs!DF1336-IntermediateCalcs!DF1335))+((1-Output!$G$47)*IntermediateCalcs!DG1335))</f>
        <v/>
      </c>
      <c r="DH1336" s="19" t="str">
        <f>IF(DataGoesHere!B1335="",IF(DD1336="Forecast",DF1336+DG1336,""),DF1336+DG1336)</f>
        <v/>
      </c>
      <c r="DI1336" s="274" t="str">
        <f>IF(DH1336="","",IF(IntermediateCalcs!$AO$9="Yes",IntermediateCalcs!DH1336*$CX1336,IntermediateCalcs!DH1336))</f>
        <v/>
      </c>
      <c r="DJ1336" s="250" t="str">
        <f>IF(DataGoesHere!$B1336="","",($CZ1336-DI1336))</f>
        <v/>
      </c>
      <c r="DK1336" s="250" t="str">
        <f>IF(DataGoesHere!$B1336="","",ABS($CZ1336-DI1336))</f>
        <v/>
      </c>
      <c r="DL1336" s="250" t="str">
        <f>IF(DataGoesHere!$B1336="","",DK1336^2)</f>
        <v/>
      </c>
      <c r="DM1336" s="249" t="str">
        <f>IF(DataGoesHere!$B1336="","",DK1336/$CZ1336)</f>
        <v/>
      </c>
      <c r="DN1336" s="250" t="str">
        <f>IF(DataGoesHere!$B1336="","",SUM(DJ$2:DJ1336)/AVERAGE(DK:DK))</f>
        <v/>
      </c>
      <c r="DP1336" s="19" t="str">
        <f>IF(DataGoesHere!B1336="",IF($DD1336="Forecast",(Output!E$48*IntermediateCalcs!CY1336)+Output!G$48,""),(Output!E$48*IntermediateCalcs!CY1336)+Output!G$48)</f>
        <v/>
      </c>
      <c r="DQ1336" s="274" t="str">
        <f>IF(DP1336="","",IF(IntermediateCalcs!$AO$9="Yes",IntermediateCalcs!DP1336*$CX1336,IntermediateCalcs!DP1336))</f>
        <v/>
      </c>
      <c r="DR1336" s="250" t="str">
        <f>IF(DataGoesHere!$B1336="","",($CZ1336-DQ1336))</f>
        <v/>
      </c>
      <c r="DS1336" s="250" t="str">
        <f>IF(DataGoesHere!$B1336="","",ABS($CZ1336-DQ1336))</f>
        <v/>
      </c>
      <c r="DT1336" s="250" t="str">
        <f>IF(DataGoesHere!$B1336="","",DS1336^2)</f>
        <v/>
      </c>
      <c r="DU1336" s="249" t="str">
        <f>IF(DataGoesHere!$B1336="","",DS1336/$CZ1336)</f>
        <v/>
      </c>
      <c r="DV1336" s="250" t="str">
        <f>IF(DataGoesHere!$B1336="","",SUM(DR$2:DR1336)/AVERAGE(DS:DS))</f>
        <v/>
      </c>
      <c r="DX1336" s="19" t="str">
        <f>IF(DataGoesHere!$B1335="","",(DB1330*(Output!$O$49/Output!$P$49))+(IntermediateCalcs!DB1331*(Output!$M$49/Output!$P$49))+(IntermediateCalcs!DB1332*(Output!$K$49/Output!$P$49))+(DB1333*(Output!$I$49/Output!$P$49))+(IntermediateCalcs!DB1334*(Output!$G$49/Output!$P$49))+(IntermediateCalcs!DB1335*(Output!$E$49/Output!$P$49)))</f>
        <v/>
      </c>
      <c r="DY1336" s="274" t="str">
        <f>IF(DX1336="","",IF(IntermediateCalcs!$AO$9="Yes",IntermediateCalcs!DX1336*$CX1336,IntermediateCalcs!DX1336))</f>
        <v/>
      </c>
      <c r="DZ1336" s="250" t="str">
        <f>IF(DataGoesHere!$B1336="","",($CZ1336-DY1336))</f>
        <v/>
      </c>
      <c r="EA1336" s="250" t="str">
        <f>IF(DataGoesHere!$B1336="","",ABS($CZ1336-DY1336))</f>
        <v/>
      </c>
      <c r="EB1336" s="250" t="str">
        <f>IF(DataGoesHere!$B1336="","",EA1336^2)</f>
        <v/>
      </c>
      <c r="EC1336" s="249" t="str">
        <f>IF(DataGoesHere!$B1336="","",EA1336/$CZ1336)</f>
        <v/>
      </c>
      <c r="ED1336" s="250" t="str">
        <f>IF(DataGoesHere!$B1336="","",SUM(DZ$2:DZ1336)/AVERAGE(EA:EA))</f>
        <v/>
      </c>
    </row>
    <row r="1337" spans="20:134" x14ac:dyDescent="0.2">
      <c r="T1337" s="240"/>
      <c r="U1337" s="86"/>
      <c r="V1337" s="86"/>
      <c r="W1337" s="245" t="str">
        <f>IF(DataGoesHere!$B1337="","",(DataGoesHere!$B1337/SUM(DataGoesHere!$B1334:'DataGoesHere'!$B1345)))</f>
        <v/>
      </c>
      <c r="X1337" s="86"/>
      <c r="Y1337" s="86"/>
      <c r="Z1337" s="86"/>
      <c r="AA1337" s="86"/>
      <c r="AB1337" s="86"/>
      <c r="AC1337" s="86"/>
      <c r="AD1337" s="86"/>
      <c r="AE1337" s="241"/>
      <c r="CV1337" s="310" t="str">
        <f>IF(DataGoesHere!B1337="","",DataGoesHere!A1337)</f>
        <v/>
      </c>
      <c r="CW1337" s="271">
        <f t="shared" ca="1" si="48"/>
        <v>4</v>
      </c>
      <c r="CX1337" s="272">
        <f t="shared" ca="1" si="49"/>
        <v>1.0149292433706087</v>
      </c>
      <c r="CY1337" s="266">
        <f>DataGoesHere!A1337</f>
        <v>1336</v>
      </c>
      <c r="CZ1337" s="19" t="str">
        <f>IF(DataGoesHere!B1337="","",DataGoesHere!B1337)</f>
        <v/>
      </c>
      <c r="DA1337" s="19" t="str">
        <f>IF(DataGoesHere!B1337="","",IF(AH$5="No",DataGoesHere!B1337,DataGoesHere!B1337-(AH$2*(DataGoesHere!A1337-1))))</f>
        <v/>
      </c>
      <c r="DB1337" s="19" t="str">
        <f>IF(DataGoesHere!B1337="","",IF(AO$9="No",DataGoesHere!B1337,DataGoesHere!B1337/CX1337))</f>
        <v/>
      </c>
      <c r="DC1337" s="19" t="str">
        <f>IF(DataGoesHere!B1337="","",IF(AO$9="No",DA1337,DA1337/CX1337))</f>
        <v/>
      </c>
      <c r="DD1337" s="293" t="str">
        <f>IF(CZ1337="",IF(COUNTIF(DD$2:DD1336,"Forecast")&lt;Output!E$43,"Forecast",""),"Actual")</f>
        <v/>
      </c>
      <c r="DF1337" s="19" t="str">
        <f>IF(DataGoesHere!B1336="",IF(DD1337="Forecast",(Output!$E$47*IntermediateCalcs!DH1336)+((1-Output!$E$47)*IntermediateCalcs!DF1336),""),(Output!$E$47*IntermediateCalcs!DB1336)+((1-Output!$E$47)*IntermediateCalcs!DF1336))</f>
        <v/>
      </c>
      <c r="DG1337" s="19" t="str">
        <f>IF(DataGoesHere!B1336="",IF(DD1337="Forecast",(Output!$G$47*(IntermediateCalcs!DF1337-IntermediateCalcs!DF1336))+((1-Output!$G$47)*IntermediateCalcs!DG1336),""),(Output!$G$47*(IntermediateCalcs!DF1337-IntermediateCalcs!DF1336))+((1-Output!$G$47)*IntermediateCalcs!DG1336))</f>
        <v/>
      </c>
      <c r="DH1337" s="19" t="str">
        <f>IF(DataGoesHere!B1336="",IF(DD1337="Forecast",DF1337+DG1337,""),DF1337+DG1337)</f>
        <v/>
      </c>
      <c r="DI1337" s="274" t="str">
        <f>IF(DH1337="","",IF(IntermediateCalcs!$AO$9="Yes",IntermediateCalcs!DH1337*$CX1337,IntermediateCalcs!DH1337))</f>
        <v/>
      </c>
      <c r="DJ1337" s="250" t="str">
        <f>IF(DataGoesHere!$B1337="","",($CZ1337-DI1337))</f>
        <v/>
      </c>
      <c r="DK1337" s="250" t="str">
        <f>IF(DataGoesHere!$B1337="","",ABS($CZ1337-DI1337))</f>
        <v/>
      </c>
      <c r="DL1337" s="250" t="str">
        <f>IF(DataGoesHere!$B1337="","",DK1337^2)</f>
        <v/>
      </c>
      <c r="DM1337" s="249" t="str">
        <f>IF(DataGoesHere!$B1337="","",DK1337/$CZ1337)</f>
        <v/>
      </c>
      <c r="DN1337" s="250" t="str">
        <f>IF(DataGoesHere!$B1337="","",SUM(DJ$2:DJ1337)/AVERAGE(DK:DK))</f>
        <v/>
      </c>
      <c r="DP1337" s="19" t="str">
        <f>IF(DataGoesHere!B1337="",IF($DD1337="Forecast",(Output!E$48*IntermediateCalcs!CY1337)+Output!G$48,""),(Output!E$48*IntermediateCalcs!CY1337)+Output!G$48)</f>
        <v/>
      </c>
      <c r="DQ1337" s="274" t="str">
        <f>IF(DP1337="","",IF(IntermediateCalcs!$AO$9="Yes",IntermediateCalcs!DP1337*$CX1337,IntermediateCalcs!DP1337))</f>
        <v/>
      </c>
      <c r="DR1337" s="250" t="str">
        <f>IF(DataGoesHere!$B1337="","",($CZ1337-DQ1337))</f>
        <v/>
      </c>
      <c r="DS1337" s="250" t="str">
        <f>IF(DataGoesHere!$B1337="","",ABS($CZ1337-DQ1337))</f>
        <v/>
      </c>
      <c r="DT1337" s="250" t="str">
        <f>IF(DataGoesHere!$B1337="","",DS1337^2)</f>
        <v/>
      </c>
      <c r="DU1337" s="249" t="str">
        <f>IF(DataGoesHere!$B1337="","",DS1337/$CZ1337)</f>
        <v/>
      </c>
      <c r="DV1337" s="250" t="str">
        <f>IF(DataGoesHere!$B1337="","",SUM(DR$2:DR1337)/AVERAGE(DS:DS))</f>
        <v/>
      </c>
      <c r="DX1337" s="19" t="str">
        <f>IF(DataGoesHere!$B1336="","",(DB1331*(Output!$O$49/Output!$P$49))+(IntermediateCalcs!DB1332*(Output!$M$49/Output!$P$49))+(IntermediateCalcs!DB1333*(Output!$K$49/Output!$P$49))+(DB1334*(Output!$I$49/Output!$P$49))+(IntermediateCalcs!DB1335*(Output!$G$49/Output!$P$49))+(IntermediateCalcs!DB1336*(Output!$E$49/Output!$P$49)))</f>
        <v/>
      </c>
      <c r="DY1337" s="274" t="str">
        <f>IF(DX1337="","",IF(IntermediateCalcs!$AO$9="Yes",IntermediateCalcs!DX1337*$CX1337,IntermediateCalcs!DX1337))</f>
        <v/>
      </c>
      <c r="DZ1337" s="250" t="str">
        <f>IF(DataGoesHere!$B1337="","",($CZ1337-DY1337))</f>
        <v/>
      </c>
      <c r="EA1337" s="250" t="str">
        <f>IF(DataGoesHere!$B1337="","",ABS($CZ1337-DY1337))</f>
        <v/>
      </c>
      <c r="EB1337" s="250" t="str">
        <f>IF(DataGoesHere!$B1337="","",EA1337^2)</f>
        <v/>
      </c>
      <c r="EC1337" s="249" t="str">
        <f>IF(DataGoesHere!$B1337="","",EA1337/$CZ1337)</f>
        <v/>
      </c>
      <c r="ED1337" s="250" t="str">
        <f>IF(DataGoesHere!$B1337="","",SUM(DZ$2:DZ1337)/AVERAGE(EA:EA))</f>
        <v/>
      </c>
    </row>
    <row r="1338" spans="20:134" x14ac:dyDescent="0.2">
      <c r="T1338" s="240"/>
      <c r="U1338" s="86"/>
      <c r="V1338" s="86"/>
      <c r="W1338" s="86"/>
      <c r="X1338" s="245" t="str">
        <f>IF(DataGoesHere!$B1338="","",(DataGoesHere!$B1338/SUM(DataGoesHere!$B1334:'DataGoesHere'!$B1345)))</f>
        <v/>
      </c>
      <c r="Y1338" s="86"/>
      <c r="Z1338" s="86"/>
      <c r="AA1338" s="86"/>
      <c r="AB1338" s="86"/>
      <c r="AC1338" s="86"/>
      <c r="AD1338" s="86"/>
      <c r="AE1338" s="241"/>
      <c r="CV1338" s="310" t="str">
        <f>IF(DataGoesHere!B1338="","",DataGoesHere!A1338)</f>
        <v/>
      </c>
      <c r="CW1338" s="271">
        <f t="shared" ca="1" si="48"/>
        <v>5</v>
      </c>
      <c r="CX1338" s="272">
        <f t="shared" ca="1" si="49"/>
        <v>0.97875414397996308</v>
      </c>
      <c r="CY1338" s="266">
        <f>DataGoesHere!A1338</f>
        <v>1337</v>
      </c>
      <c r="CZ1338" s="19" t="str">
        <f>IF(DataGoesHere!B1338="","",DataGoesHere!B1338)</f>
        <v/>
      </c>
      <c r="DA1338" s="19" t="str">
        <f>IF(DataGoesHere!B1338="","",IF(AH$5="No",DataGoesHere!B1338,DataGoesHere!B1338-(AH$2*(DataGoesHere!A1338-1))))</f>
        <v/>
      </c>
      <c r="DB1338" s="19" t="str">
        <f>IF(DataGoesHere!B1338="","",IF(AO$9="No",DataGoesHere!B1338,DataGoesHere!B1338/CX1338))</f>
        <v/>
      </c>
      <c r="DC1338" s="19" t="str">
        <f>IF(DataGoesHere!B1338="","",IF(AO$9="No",DA1338,DA1338/CX1338))</f>
        <v/>
      </c>
      <c r="DD1338" s="293" t="str">
        <f>IF(CZ1338="",IF(COUNTIF(DD$2:DD1337,"Forecast")&lt;Output!E$43,"Forecast",""),"Actual")</f>
        <v/>
      </c>
      <c r="DF1338" s="19" t="str">
        <f>IF(DataGoesHere!B1337="",IF(DD1338="Forecast",(Output!$E$47*IntermediateCalcs!DH1337)+((1-Output!$E$47)*IntermediateCalcs!DF1337),""),(Output!$E$47*IntermediateCalcs!DB1337)+((1-Output!$E$47)*IntermediateCalcs!DF1337))</f>
        <v/>
      </c>
      <c r="DG1338" s="19" t="str">
        <f>IF(DataGoesHere!B1337="",IF(DD1338="Forecast",(Output!$G$47*(IntermediateCalcs!DF1338-IntermediateCalcs!DF1337))+((1-Output!$G$47)*IntermediateCalcs!DG1337),""),(Output!$G$47*(IntermediateCalcs!DF1338-IntermediateCalcs!DF1337))+((1-Output!$G$47)*IntermediateCalcs!DG1337))</f>
        <v/>
      </c>
      <c r="DH1338" s="19" t="str">
        <f>IF(DataGoesHere!B1337="",IF(DD1338="Forecast",DF1338+DG1338,""),DF1338+DG1338)</f>
        <v/>
      </c>
      <c r="DI1338" s="274" t="str">
        <f>IF(DH1338="","",IF(IntermediateCalcs!$AO$9="Yes",IntermediateCalcs!DH1338*$CX1338,IntermediateCalcs!DH1338))</f>
        <v/>
      </c>
      <c r="DJ1338" s="250" t="str">
        <f>IF(DataGoesHere!$B1338="","",($CZ1338-DI1338))</f>
        <v/>
      </c>
      <c r="DK1338" s="250" t="str">
        <f>IF(DataGoesHere!$B1338="","",ABS($CZ1338-DI1338))</f>
        <v/>
      </c>
      <c r="DL1338" s="250" t="str">
        <f>IF(DataGoesHere!$B1338="","",DK1338^2)</f>
        <v/>
      </c>
      <c r="DM1338" s="249" t="str">
        <f>IF(DataGoesHere!$B1338="","",DK1338/$CZ1338)</f>
        <v/>
      </c>
      <c r="DN1338" s="250" t="str">
        <f>IF(DataGoesHere!$B1338="","",SUM(DJ$2:DJ1338)/AVERAGE(DK:DK))</f>
        <v/>
      </c>
      <c r="DP1338" s="19" t="str">
        <f>IF(DataGoesHere!B1338="",IF($DD1338="Forecast",(Output!E$48*IntermediateCalcs!CY1338)+Output!G$48,""),(Output!E$48*IntermediateCalcs!CY1338)+Output!G$48)</f>
        <v/>
      </c>
      <c r="DQ1338" s="274" t="str">
        <f>IF(DP1338="","",IF(IntermediateCalcs!$AO$9="Yes",IntermediateCalcs!DP1338*$CX1338,IntermediateCalcs!DP1338))</f>
        <v/>
      </c>
      <c r="DR1338" s="250" t="str">
        <f>IF(DataGoesHere!$B1338="","",($CZ1338-DQ1338))</f>
        <v/>
      </c>
      <c r="DS1338" s="250" t="str">
        <f>IF(DataGoesHere!$B1338="","",ABS($CZ1338-DQ1338))</f>
        <v/>
      </c>
      <c r="DT1338" s="250" t="str">
        <f>IF(DataGoesHere!$B1338="","",DS1338^2)</f>
        <v/>
      </c>
      <c r="DU1338" s="249" t="str">
        <f>IF(DataGoesHere!$B1338="","",DS1338/$CZ1338)</f>
        <v/>
      </c>
      <c r="DV1338" s="250" t="str">
        <f>IF(DataGoesHere!$B1338="","",SUM(DR$2:DR1338)/AVERAGE(DS:DS))</f>
        <v/>
      </c>
      <c r="DX1338" s="19" t="str">
        <f>IF(DataGoesHere!$B1337="","",(DB1332*(Output!$O$49/Output!$P$49))+(IntermediateCalcs!DB1333*(Output!$M$49/Output!$P$49))+(IntermediateCalcs!DB1334*(Output!$K$49/Output!$P$49))+(DB1335*(Output!$I$49/Output!$P$49))+(IntermediateCalcs!DB1336*(Output!$G$49/Output!$P$49))+(IntermediateCalcs!DB1337*(Output!$E$49/Output!$P$49)))</f>
        <v/>
      </c>
      <c r="DY1338" s="274" t="str">
        <f>IF(DX1338="","",IF(IntermediateCalcs!$AO$9="Yes",IntermediateCalcs!DX1338*$CX1338,IntermediateCalcs!DX1338))</f>
        <v/>
      </c>
      <c r="DZ1338" s="250" t="str">
        <f>IF(DataGoesHere!$B1338="","",($CZ1338-DY1338))</f>
        <v/>
      </c>
      <c r="EA1338" s="250" t="str">
        <f>IF(DataGoesHere!$B1338="","",ABS($CZ1338-DY1338))</f>
        <v/>
      </c>
      <c r="EB1338" s="250" t="str">
        <f>IF(DataGoesHere!$B1338="","",EA1338^2)</f>
        <v/>
      </c>
      <c r="EC1338" s="249" t="str">
        <f>IF(DataGoesHere!$B1338="","",EA1338/$CZ1338)</f>
        <v/>
      </c>
      <c r="ED1338" s="250" t="str">
        <f>IF(DataGoesHere!$B1338="","",SUM(DZ$2:DZ1338)/AVERAGE(EA:EA))</f>
        <v/>
      </c>
    </row>
    <row r="1339" spans="20:134" x14ac:dyDescent="0.2">
      <c r="T1339" s="240"/>
      <c r="U1339" s="86"/>
      <c r="V1339" s="86"/>
      <c r="W1339" s="86"/>
      <c r="X1339" s="86"/>
      <c r="Y1339" s="245" t="str">
        <f>IF(DataGoesHere!$B1339="","",(DataGoesHere!$B1339/SUM(DataGoesHere!$B1334:'DataGoesHere'!$B1345)))</f>
        <v/>
      </c>
      <c r="Z1339" s="86"/>
      <c r="AA1339" s="86"/>
      <c r="AB1339" s="86"/>
      <c r="AC1339" s="86"/>
      <c r="AD1339" s="86"/>
      <c r="AE1339" s="241"/>
      <c r="CV1339" s="310" t="str">
        <f>IF(DataGoesHere!B1339="","",DataGoesHere!A1339)</f>
        <v/>
      </c>
      <c r="CW1339" s="271">
        <f t="shared" ca="1" si="48"/>
        <v>6</v>
      </c>
      <c r="CX1339" s="272">
        <f t="shared" ca="1" si="49"/>
        <v>1.0779088099730167</v>
      </c>
      <c r="CY1339" s="266">
        <f>DataGoesHere!A1339</f>
        <v>1338</v>
      </c>
      <c r="CZ1339" s="19" t="str">
        <f>IF(DataGoesHere!B1339="","",DataGoesHere!B1339)</f>
        <v/>
      </c>
      <c r="DA1339" s="19" t="str">
        <f>IF(DataGoesHere!B1339="","",IF(AH$5="No",DataGoesHere!B1339,DataGoesHere!B1339-(AH$2*(DataGoesHere!A1339-1))))</f>
        <v/>
      </c>
      <c r="DB1339" s="19" t="str">
        <f>IF(DataGoesHere!B1339="","",IF(AO$9="No",DataGoesHere!B1339,DataGoesHere!B1339/CX1339))</f>
        <v/>
      </c>
      <c r="DC1339" s="19" t="str">
        <f>IF(DataGoesHere!B1339="","",IF(AO$9="No",DA1339,DA1339/CX1339))</f>
        <v/>
      </c>
      <c r="DD1339" s="293" t="str">
        <f>IF(CZ1339="",IF(COUNTIF(DD$2:DD1338,"Forecast")&lt;Output!E$43,"Forecast",""),"Actual")</f>
        <v/>
      </c>
      <c r="DF1339" s="19" t="str">
        <f>IF(DataGoesHere!B1338="",IF(DD1339="Forecast",(Output!$E$47*IntermediateCalcs!DH1338)+((1-Output!$E$47)*IntermediateCalcs!DF1338),""),(Output!$E$47*IntermediateCalcs!DB1338)+((1-Output!$E$47)*IntermediateCalcs!DF1338))</f>
        <v/>
      </c>
      <c r="DG1339" s="19" t="str">
        <f>IF(DataGoesHere!B1338="",IF(DD1339="Forecast",(Output!$G$47*(IntermediateCalcs!DF1339-IntermediateCalcs!DF1338))+((1-Output!$G$47)*IntermediateCalcs!DG1338),""),(Output!$G$47*(IntermediateCalcs!DF1339-IntermediateCalcs!DF1338))+((1-Output!$G$47)*IntermediateCalcs!DG1338))</f>
        <v/>
      </c>
      <c r="DH1339" s="19" t="str">
        <f>IF(DataGoesHere!B1338="",IF(DD1339="Forecast",DF1339+DG1339,""),DF1339+DG1339)</f>
        <v/>
      </c>
      <c r="DI1339" s="274" t="str">
        <f>IF(DH1339="","",IF(IntermediateCalcs!$AO$9="Yes",IntermediateCalcs!DH1339*$CX1339,IntermediateCalcs!DH1339))</f>
        <v/>
      </c>
      <c r="DJ1339" s="250" t="str">
        <f>IF(DataGoesHere!$B1339="","",($CZ1339-DI1339))</f>
        <v/>
      </c>
      <c r="DK1339" s="250" t="str">
        <f>IF(DataGoesHere!$B1339="","",ABS($CZ1339-DI1339))</f>
        <v/>
      </c>
      <c r="DL1339" s="250" t="str">
        <f>IF(DataGoesHere!$B1339="","",DK1339^2)</f>
        <v/>
      </c>
      <c r="DM1339" s="249" t="str">
        <f>IF(DataGoesHere!$B1339="","",DK1339/$CZ1339)</f>
        <v/>
      </c>
      <c r="DN1339" s="250" t="str">
        <f>IF(DataGoesHere!$B1339="","",SUM(DJ$2:DJ1339)/AVERAGE(DK:DK))</f>
        <v/>
      </c>
      <c r="DP1339" s="19" t="str">
        <f>IF(DataGoesHere!B1339="",IF($DD1339="Forecast",(Output!E$48*IntermediateCalcs!CY1339)+Output!G$48,""),(Output!E$48*IntermediateCalcs!CY1339)+Output!G$48)</f>
        <v/>
      </c>
      <c r="DQ1339" s="274" t="str">
        <f>IF(DP1339="","",IF(IntermediateCalcs!$AO$9="Yes",IntermediateCalcs!DP1339*$CX1339,IntermediateCalcs!DP1339))</f>
        <v/>
      </c>
      <c r="DR1339" s="250" t="str">
        <f>IF(DataGoesHere!$B1339="","",($CZ1339-DQ1339))</f>
        <v/>
      </c>
      <c r="DS1339" s="250" t="str">
        <f>IF(DataGoesHere!$B1339="","",ABS($CZ1339-DQ1339))</f>
        <v/>
      </c>
      <c r="DT1339" s="250" t="str">
        <f>IF(DataGoesHere!$B1339="","",DS1339^2)</f>
        <v/>
      </c>
      <c r="DU1339" s="249" t="str">
        <f>IF(DataGoesHere!$B1339="","",DS1339/$CZ1339)</f>
        <v/>
      </c>
      <c r="DV1339" s="250" t="str">
        <f>IF(DataGoesHere!$B1339="","",SUM(DR$2:DR1339)/AVERAGE(DS:DS))</f>
        <v/>
      </c>
      <c r="DX1339" s="19" t="str">
        <f>IF(DataGoesHere!$B1338="","",(DB1333*(Output!$O$49/Output!$P$49))+(IntermediateCalcs!DB1334*(Output!$M$49/Output!$P$49))+(IntermediateCalcs!DB1335*(Output!$K$49/Output!$P$49))+(DB1336*(Output!$I$49/Output!$P$49))+(IntermediateCalcs!DB1337*(Output!$G$49/Output!$P$49))+(IntermediateCalcs!DB1338*(Output!$E$49/Output!$P$49)))</f>
        <v/>
      </c>
      <c r="DY1339" s="274" t="str">
        <f>IF(DX1339="","",IF(IntermediateCalcs!$AO$9="Yes",IntermediateCalcs!DX1339*$CX1339,IntermediateCalcs!DX1339))</f>
        <v/>
      </c>
      <c r="DZ1339" s="250" t="str">
        <f>IF(DataGoesHere!$B1339="","",($CZ1339-DY1339))</f>
        <v/>
      </c>
      <c r="EA1339" s="250" t="str">
        <f>IF(DataGoesHere!$B1339="","",ABS($CZ1339-DY1339))</f>
        <v/>
      </c>
      <c r="EB1339" s="250" t="str">
        <f>IF(DataGoesHere!$B1339="","",EA1339^2)</f>
        <v/>
      </c>
      <c r="EC1339" s="249" t="str">
        <f>IF(DataGoesHere!$B1339="","",EA1339/$CZ1339)</f>
        <v/>
      </c>
      <c r="ED1339" s="250" t="str">
        <f>IF(DataGoesHere!$B1339="","",SUM(DZ$2:DZ1339)/AVERAGE(EA:EA))</f>
        <v/>
      </c>
    </row>
    <row r="1340" spans="20:134" x14ac:dyDescent="0.2">
      <c r="T1340" s="240"/>
      <c r="U1340" s="86"/>
      <c r="V1340" s="86"/>
      <c r="W1340" s="86"/>
      <c r="X1340" s="86"/>
      <c r="Y1340" s="86"/>
      <c r="Z1340" s="245" t="str">
        <f>IF(DataGoesHere!$B1340="","",(DataGoesHere!$B1340/SUM(DataGoesHere!$B1334:'DataGoesHere'!$B1345)))</f>
        <v/>
      </c>
      <c r="AA1340" s="86"/>
      <c r="AB1340" s="86"/>
      <c r="AC1340" s="86"/>
      <c r="AD1340" s="86"/>
      <c r="AE1340" s="241"/>
      <c r="CV1340" s="310" t="str">
        <f>IF(DataGoesHere!B1340="","",DataGoesHere!A1340)</f>
        <v/>
      </c>
      <c r="CW1340" s="271">
        <f t="shared" ca="1" si="48"/>
        <v>7</v>
      </c>
      <c r="CX1340" s="272">
        <f t="shared" ca="1" si="49"/>
        <v>1.0265458156689093</v>
      </c>
      <c r="CY1340" s="266">
        <f>DataGoesHere!A1340</f>
        <v>1339</v>
      </c>
      <c r="CZ1340" s="19" t="str">
        <f>IF(DataGoesHere!B1340="","",DataGoesHere!B1340)</f>
        <v/>
      </c>
      <c r="DA1340" s="19" t="str">
        <f>IF(DataGoesHere!B1340="","",IF(AH$5="No",DataGoesHere!B1340,DataGoesHere!B1340-(AH$2*(DataGoesHere!A1340-1))))</f>
        <v/>
      </c>
      <c r="DB1340" s="19" t="str">
        <f>IF(DataGoesHere!B1340="","",IF(AO$9="No",DataGoesHere!B1340,DataGoesHere!B1340/CX1340))</f>
        <v/>
      </c>
      <c r="DC1340" s="19" t="str">
        <f>IF(DataGoesHere!B1340="","",IF(AO$9="No",DA1340,DA1340/CX1340))</f>
        <v/>
      </c>
      <c r="DD1340" s="293" t="str">
        <f>IF(CZ1340="",IF(COUNTIF(DD$2:DD1339,"Forecast")&lt;Output!E$43,"Forecast",""),"Actual")</f>
        <v/>
      </c>
      <c r="DF1340" s="19" t="str">
        <f>IF(DataGoesHere!B1339="",IF(DD1340="Forecast",(Output!$E$47*IntermediateCalcs!DH1339)+((1-Output!$E$47)*IntermediateCalcs!DF1339),""),(Output!$E$47*IntermediateCalcs!DB1339)+((1-Output!$E$47)*IntermediateCalcs!DF1339))</f>
        <v/>
      </c>
      <c r="DG1340" s="19" t="str">
        <f>IF(DataGoesHere!B1339="",IF(DD1340="Forecast",(Output!$G$47*(IntermediateCalcs!DF1340-IntermediateCalcs!DF1339))+((1-Output!$G$47)*IntermediateCalcs!DG1339),""),(Output!$G$47*(IntermediateCalcs!DF1340-IntermediateCalcs!DF1339))+((1-Output!$G$47)*IntermediateCalcs!DG1339))</f>
        <v/>
      </c>
      <c r="DH1340" s="19" t="str">
        <f>IF(DataGoesHere!B1339="",IF(DD1340="Forecast",DF1340+DG1340,""),DF1340+DG1340)</f>
        <v/>
      </c>
      <c r="DI1340" s="274" t="str">
        <f>IF(DH1340="","",IF(IntermediateCalcs!$AO$9="Yes",IntermediateCalcs!DH1340*$CX1340,IntermediateCalcs!DH1340))</f>
        <v/>
      </c>
      <c r="DJ1340" s="250" t="str">
        <f>IF(DataGoesHere!$B1340="","",($CZ1340-DI1340))</f>
        <v/>
      </c>
      <c r="DK1340" s="250" t="str">
        <f>IF(DataGoesHere!$B1340="","",ABS($CZ1340-DI1340))</f>
        <v/>
      </c>
      <c r="DL1340" s="250" t="str">
        <f>IF(DataGoesHere!$B1340="","",DK1340^2)</f>
        <v/>
      </c>
      <c r="DM1340" s="249" t="str">
        <f>IF(DataGoesHere!$B1340="","",DK1340/$CZ1340)</f>
        <v/>
      </c>
      <c r="DN1340" s="250" t="str">
        <f>IF(DataGoesHere!$B1340="","",SUM(DJ$2:DJ1340)/AVERAGE(DK:DK))</f>
        <v/>
      </c>
      <c r="DP1340" s="19" t="str">
        <f>IF(DataGoesHere!B1340="",IF($DD1340="Forecast",(Output!E$48*IntermediateCalcs!CY1340)+Output!G$48,""),(Output!E$48*IntermediateCalcs!CY1340)+Output!G$48)</f>
        <v/>
      </c>
      <c r="DQ1340" s="274" t="str">
        <f>IF(DP1340="","",IF(IntermediateCalcs!$AO$9="Yes",IntermediateCalcs!DP1340*$CX1340,IntermediateCalcs!DP1340))</f>
        <v/>
      </c>
      <c r="DR1340" s="250" t="str">
        <f>IF(DataGoesHere!$B1340="","",($CZ1340-DQ1340))</f>
        <v/>
      </c>
      <c r="DS1340" s="250" t="str">
        <f>IF(DataGoesHere!$B1340="","",ABS($CZ1340-DQ1340))</f>
        <v/>
      </c>
      <c r="DT1340" s="250" t="str">
        <f>IF(DataGoesHere!$B1340="","",DS1340^2)</f>
        <v/>
      </c>
      <c r="DU1340" s="249" t="str">
        <f>IF(DataGoesHere!$B1340="","",DS1340/$CZ1340)</f>
        <v/>
      </c>
      <c r="DV1340" s="250" t="str">
        <f>IF(DataGoesHere!$B1340="","",SUM(DR$2:DR1340)/AVERAGE(DS:DS))</f>
        <v/>
      </c>
      <c r="DX1340" s="19" t="str">
        <f>IF(DataGoesHere!$B1339="","",(DB1334*(Output!$O$49/Output!$P$49))+(IntermediateCalcs!DB1335*(Output!$M$49/Output!$P$49))+(IntermediateCalcs!DB1336*(Output!$K$49/Output!$P$49))+(DB1337*(Output!$I$49/Output!$P$49))+(IntermediateCalcs!DB1338*(Output!$G$49/Output!$P$49))+(IntermediateCalcs!DB1339*(Output!$E$49/Output!$P$49)))</f>
        <v/>
      </c>
      <c r="DY1340" s="274" t="str">
        <f>IF(DX1340="","",IF(IntermediateCalcs!$AO$9="Yes",IntermediateCalcs!DX1340*$CX1340,IntermediateCalcs!DX1340))</f>
        <v/>
      </c>
      <c r="DZ1340" s="250" t="str">
        <f>IF(DataGoesHere!$B1340="","",($CZ1340-DY1340))</f>
        <v/>
      </c>
      <c r="EA1340" s="250" t="str">
        <f>IF(DataGoesHere!$B1340="","",ABS($CZ1340-DY1340))</f>
        <v/>
      </c>
      <c r="EB1340" s="250" t="str">
        <f>IF(DataGoesHere!$B1340="","",EA1340^2)</f>
        <v/>
      </c>
      <c r="EC1340" s="249" t="str">
        <f>IF(DataGoesHere!$B1340="","",EA1340/$CZ1340)</f>
        <v/>
      </c>
      <c r="ED1340" s="250" t="str">
        <f>IF(DataGoesHere!$B1340="","",SUM(DZ$2:DZ1340)/AVERAGE(EA:EA))</f>
        <v/>
      </c>
    </row>
    <row r="1341" spans="20:134" x14ac:dyDescent="0.2">
      <c r="T1341" s="240"/>
      <c r="U1341" s="86"/>
      <c r="V1341" s="86"/>
      <c r="W1341" s="86"/>
      <c r="X1341" s="86"/>
      <c r="Y1341" s="86"/>
      <c r="Z1341" s="86"/>
      <c r="AA1341" s="245" t="str">
        <f>IF(DataGoesHere!$B1341="","",(DataGoesHere!$B1341/SUM(DataGoesHere!$B1334:'DataGoesHere'!$B1345)))</f>
        <v/>
      </c>
      <c r="AB1341" s="86"/>
      <c r="AC1341" s="86"/>
      <c r="AD1341" s="86"/>
      <c r="AE1341" s="241"/>
      <c r="CV1341" s="310" t="str">
        <f>IF(DataGoesHere!B1341="","",DataGoesHere!A1341)</f>
        <v/>
      </c>
      <c r="CW1341" s="271">
        <f t="shared" ca="1" si="48"/>
        <v>8</v>
      </c>
      <c r="CX1341" s="272">
        <f t="shared" ca="1" si="49"/>
        <v>1.0207492390681214</v>
      </c>
      <c r="CY1341" s="266">
        <f>DataGoesHere!A1341</f>
        <v>1340</v>
      </c>
      <c r="CZ1341" s="19" t="str">
        <f>IF(DataGoesHere!B1341="","",DataGoesHere!B1341)</f>
        <v/>
      </c>
      <c r="DA1341" s="19" t="str">
        <f>IF(DataGoesHere!B1341="","",IF(AH$5="No",DataGoesHere!B1341,DataGoesHere!B1341-(AH$2*(DataGoesHere!A1341-1))))</f>
        <v/>
      </c>
      <c r="DB1341" s="19" t="str">
        <f>IF(DataGoesHere!B1341="","",IF(AO$9="No",DataGoesHere!B1341,DataGoesHere!B1341/CX1341))</f>
        <v/>
      </c>
      <c r="DC1341" s="19" t="str">
        <f>IF(DataGoesHere!B1341="","",IF(AO$9="No",DA1341,DA1341/CX1341))</f>
        <v/>
      </c>
      <c r="DD1341" s="293" t="str">
        <f>IF(CZ1341="",IF(COUNTIF(DD$2:DD1340,"Forecast")&lt;Output!E$43,"Forecast",""),"Actual")</f>
        <v/>
      </c>
      <c r="DF1341" s="19" t="str">
        <f>IF(DataGoesHere!B1340="",IF(DD1341="Forecast",(Output!$E$47*IntermediateCalcs!DH1340)+((1-Output!$E$47)*IntermediateCalcs!DF1340),""),(Output!$E$47*IntermediateCalcs!DB1340)+((1-Output!$E$47)*IntermediateCalcs!DF1340))</f>
        <v/>
      </c>
      <c r="DG1341" s="19" t="str">
        <f>IF(DataGoesHere!B1340="",IF(DD1341="Forecast",(Output!$G$47*(IntermediateCalcs!DF1341-IntermediateCalcs!DF1340))+((1-Output!$G$47)*IntermediateCalcs!DG1340),""),(Output!$G$47*(IntermediateCalcs!DF1341-IntermediateCalcs!DF1340))+((1-Output!$G$47)*IntermediateCalcs!DG1340))</f>
        <v/>
      </c>
      <c r="DH1341" s="19" t="str">
        <f>IF(DataGoesHere!B1340="",IF(DD1341="Forecast",DF1341+DG1341,""),DF1341+DG1341)</f>
        <v/>
      </c>
      <c r="DI1341" s="274" t="str">
        <f>IF(DH1341="","",IF(IntermediateCalcs!$AO$9="Yes",IntermediateCalcs!DH1341*$CX1341,IntermediateCalcs!DH1341))</f>
        <v/>
      </c>
      <c r="DJ1341" s="250" t="str">
        <f>IF(DataGoesHere!$B1341="","",($CZ1341-DI1341))</f>
        <v/>
      </c>
      <c r="DK1341" s="250" t="str">
        <f>IF(DataGoesHere!$B1341="","",ABS($CZ1341-DI1341))</f>
        <v/>
      </c>
      <c r="DL1341" s="250" t="str">
        <f>IF(DataGoesHere!$B1341="","",DK1341^2)</f>
        <v/>
      </c>
      <c r="DM1341" s="249" t="str">
        <f>IF(DataGoesHere!$B1341="","",DK1341/$CZ1341)</f>
        <v/>
      </c>
      <c r="DN1341" s="250" t="str">
        <f>IF(DataGoesHere!$B1341="","",SUM(DJ$2:DJ1341)/AVERAGE(DK:DK))</f>
        <v/>
      </c>
      <c r="DP1341" s="19" t="str">
        <f>IF(DataGoesHere!B1341="",IF($DD1341="Forecast",(Output!E$48*IntermediateCalcs!CY1341)+Output!G$48,""),(Output!E$48*IntermediateCalcs!CY1341)+Output!G$48)</f>
        <v/>
      </c>
      <c r="DQ1341" s="274" t="str">
        <f>IF(DP1341="","",IF(IntermediateCalcs!$AO$9="Yes",IntermediateCalcs!DP1341*$CX1341,IntermediateCalcs!DP1341))</f>
        <v/>
      </c>
      <c r="DR1341" s="250" t="str">
        <f>IF(DataGoesHere!$B1341="","",($CZ1341-DQ1341))</f>
        <v/>
      </c>
      <c r="DS1341" s="250" t="str">
        <f>IF(DataGoesHere!$B1341="","",ABS($CZ1341-DQ1341))</f>
        <v/>
      </c>
      <c r="DT1341" s="250" t="str">
        <f>IF(DataGoesHere!$B1341="","",DS1341^2)</f>
        <v/>
      </c>
      <c r="DU1341" s="249" t="str">
        <f>IF(DataGoesHere!$B1341="","",DS1341/$CZ1341)</f>
        <v/>
      </c>
      <c r="DV1341" s="250" t="str">
        <f>IF(DataGoesHere!$B1341="","",SUM(DR$2:DR1341)/AVERAGE(DS:DS))</f>
        <v/>
      </c>
      <c r="DX1341" s="19" t="str">
        <f>IF(DataGoesHere!$B1340="","",(DB1335*(Output!$O$49/Output!$P$49))+(IntermediateCalcs!DB1336*(Output!$M$49/Output!$P$49))+(IntermediateCalcs!DB1337*(Output!$K$49/Output!$P$49))+(DB1338*(Output!$I$49/Output!$P$49))+(IntermediateCalcs!DB1339*(Output!$G$49/Output!$P$49))+(IntermediateCalcs!DB1340*(Output!$E$49/Output!$P$49)))</f>
        <v/>
      </c>
      <c r="DY1341" s="274" t="str">
        <f>IF(DX1341="","",IF(IntermediateCalcs!$AO$9="Yes",IntermediateCalcs!DX1341*$CX1341,IntermediateCalcs!DX1341))</f>
        <v/>
      </c>
      <c r="DZ1341" s="250" t="str">
        <f>IF(DataGoesHere!$B1341="","",($CZ1341-DY1341))</f>
        <v/>
      </c>
      <c r="EA1341" s="250" t="str">
        <f>IF(DataGoesHere!$B1341="","",ABS($CZ1341-DY1341))</f>
        <v/>
      </c>
      <c r="EB1341" s="250" t="str">
        <f>IF(DataGoesHere!$B1341="","",EA1341^2)</f>
        <v/>
      </c>
      <c r="EC1341" s="249" t="str">
        <f>IF(DataGoesHere!$B1341="","",EA1341/$CZ1341)</f>
        <v/>
      </c>
      <c r="ED1341" s="250" t="str">
        <f>IF(DataGoesHere!$B1341="","",SUM(DZ$2:DZ1341)/AVERAGE(EA:EA))</f>
        <v/>
      </c>
    </row>
    <row r="1342" spans="20:134" x14ac:dyDescent="0.2">
      <c r="T1342" s="240"/>
      <c r="U1342" s="86"/>
      <c r="V1342" s="86"/>
      <c r="W1342" s="86"/>
      <c r="X1342" s="86"/>
      <c r="Y1342" s="86"/>
      <c r="Z1342" s="86"/>
      <c r="AA1342" s="86"/>
      <c r="AB1342" s="245" t="str">
        <f>IF(DataGoesHere!$B1342="","",(DataGoesHere!$B1342/SUM(DataGoesHere!$B1334:'DataGoesHere'!$B1345)))</f>
        <v/>
      </c>
      <c r="AC1342" s="86"/>
      <c r="AD1342" s="86"/>
      <c r="AE1342" s="241"/>
      <c r="CV1342" s="310" t="str">
        <f>IF(DataGoesHere!B1342="","",DataGoesHere!A1342)</f>
        <v/>
      </c>
      <c r="CW1342" s="271">
        <f t="shared" ca="1" si="48"/>
        <v>9</v>
      </c>
      <c r="CX1342" s="272">
        <f t="shared" ca="1" si="49"/>
        <v>1.0625330005567626</v>
      </c>
      <c r="CY1342" s="266">
        <f>DataGoesHere!A1342</f>
        <v>1341</v>
      </c>
      <c r="CZ1342" s="19" t="str">
        <f>IF(DataGoesHere!B1342="","",DataGoesHere!B1342)</f>
        <v/>
      </c>
      <c r="DA1342" s="19" t="str">
        <f>IF(DataGoesHere!B1342="","",IF(AH$5="No",DataGoesHere!B1342,DataGoesHere!B1342-(AH$2*(DataGoesHere!A1342-1))))</f>
        <v/>
      </c>
      <c r="DB1342" s="19" t="str">
        <f>IF(DataGoesHere!B1342="","",IF(AO$9="No",DataGoesHere!B1342,DataGoesHere!B1342/CX1342))</f>
        <v/>
      </c>
      <c r="DC1342" s="19" t="str">
        <f>IF(DataGoesHere!B1342="","",IF(AO$9="No",DA1342,DA1342/CX1342))</f>
        <v/>
      </c>
      <c r="DD1342" s="293" t="str">
        <f>IF(CZ1342="",IF(COUNTIF(DD$2:DD1341,"Forecast")&lt;Output!E$43,"Forecast",""),"Actual")</f>
        <v/>
      </c>
      <c r="DF1342" s="19" t="str">
        <f>IF(DataGoesHere!B1341="",IF(DD1342="Forecast",(Output!$E$47*IntermediateCalcs!DH1341)+((1-Output!$E$47)*IntermediateCalcs!DF1341),""),(Output!$E$47*IntermediateCalcs!DB1341)+((1-Output!$E$47)*IntermediateCalcs!DF1341))</f>
        <v/>
      </c>
      <c r="DG1342" s="19" t="str">
        <f>IF(DataGoesHere!B1341="",IF(DD1342="Forecast",(Output!$G$47*(IntermediateCalcs!DF1342-IntermediateCalcs!DF1341))+((1-Output!$G$47)*IntermediateCalcs!DG1341),""),(Output!$G$47*(IntermediateCalcs!DF1342-IntermediateCalcs!DF1341))+((1-Output!$G$47)*IntermediateCalcs!DG1341))</f>
        <v/>
      </c>
      <c r="DH1342" s="19" t="str">
        <f>IF(DataGoesHere!B1341="",IF(DD1342="Forecast",DF1342+DG1342,""),DF1342+DG1342)</f>
        <v/>
      </c>
      <c r="DI1342" s="274" t="str">
        <f>IF(DH1342="","",IF(IntermediateCalcs!$AO$9="Yes",IntermediateCalcs!DH1342*$CX1342,IntermediateCalcs!DH1342))</f>
        <v/>
      </c>
      <c r="DJ1342" s="250" t="str">
        <f>IF(DataGoesHere!$B1342="","",($CZ1342-DI1342))</f>
        <v/>
      </c>
      <c r="DK1342" s="250" t="str">
        <f>IF(DataGoesHere!$B1342="","",ABS($CZ1342-DI1342))</f>
        <v/>
      </c>
      <c r="DL1342" s="250" t="str">
        <f>IF(DataGoesHere!$B1342="","",DK1342^2)</f>
        <v/>
      </c>
      <c r="DM1342" s="249" t="str">
        <f>IF(DataGoesHere!$B1342="","",DK1342/$CZ1342)</f>
        <v/>
      </c>
      <c r="DN1342" s="250" t="str">
        <f>IF(DataGoesHere!$B1342="","",SUM(DJ$2:DJ1342)/AVERAGE(DK:DK))</f>
        <v/>
      </c>
      <c r="DP1342" s="19" t="str">
        <f>IF(DataGoesHere!B1342="",IF($DD1342="Forecast",(Output!E$48*IntermediateCalcs!CY1342)+Output!G$48,""),(Output!E$48*IntermediateCalcs!CY1342)+Output!G$48)</f>
        <v/>
      </c>
      <c r="DQ1342" s="274" t="str">
        <f>IF(DP1342="","",IF(IntermediateCalcs!$AO$9="Yes",IntermediateCalcs!DP1342*$CX1342,IntermediateCalcs!DP1342))</f>
        <v/>
      </c>
      <c r="DR1342" s="250" t="str">
        <f>IF(DataGoesHere!$B1342="","",($CZ1342-DQ1342))</f>
        <v/>
      </c>
      <c r="DS1342" s="250" t="str">
        <f>IF(DataGoesHere!$B1342="","",ABS($CZ1342-DQ1342))</f>
        <v/>
      </c>
      <c r="DT1342" s="250" t="str">
        <f>IF(DataGoesHere!$B1342="","",DS1342^2)</f>
        <v/>
      </c>
      <c r="DU1342" s="249" t="str">
        <f>IF(DataGoesHere!$B1342="","",DS1342/$CZ1342)</f>
        <v/>
      </c>
      <c r="DV1342" s="250" t="str">
        <f>IF(DataGoesHere!$B1342="","",SUM(DR$2:DR1342)/AVERAGE(DS:DS))</f>
        <v/>
      </c>
      <c r="DX1342" s="19" t="str">
        <f>IF(DataGoesHere!$B1341="","",(DB1336*(Output!$O$49/Output!$P$49))+(IntermediateCalcs!DB1337*(Output!$M$49/Output!$P$49))+(IntermediateCalcs!DB1338*(Output!$K$49/Output!$P$49))+(DB1339*(Output!$I$49/Output!$P$49))+(IntermediateCalcs!DB1340*(Output!$G$49/Output!$P$49))+(IntermediateCalcs!DB1341*(Output!$E$49/Output!$P$49)))</f>
        <v/>
      </c>
      <c r="DY1342" s="274" t="str">
        <f>IF(DX1342="","",IF(IntermediateCalcs!$AO$9="Yes",IntermediateCalcs!DX1342*$CX1342,IntermediateCalcs!DX1342))</f>
        <v/>
      </c>
      <c r="DZ1342" s="250" t="str">
        <f>IF(DataGoesHere!$B1342="","",($CZ1342-DY1342))</f>
        <v/>
      </c>
      <c r="EA1342" s="250" t="str">
        <f>IF(DataGoesHere!$B1342="","",ABS($CZ1342-DY1342))</f>
        <v/>
      </c>
      <c r="EB1342" s="250" t="str">
        <f>IF(DataGoesHere!$B1342="","",EA1342^2)</f>
        <v/>
      </c>
      <c r="EC1342" s="249" t="str">
        <f>IF(DataGoesHere!$B1342="","",EA1342/$CZ1342)</f>
        <v/>
      </c>
      <c r="ED1342" s="250" t="str">
        <f>IF(DataGoesHere!$B1342="","",SUM(DZ$2:DZ1342)/AVERAGE(EA:EA))</f>
        <v/>
      </c>
    </row>
    <row r="1343" spans="20:134" x14ac:dyDescent="0.2">
      <c r="T1343" s="240"/>
      <c r="U1343" s="86"/>
      <c r="V1343" s="86"/>
      <c r="W1343" s="86"/>
      <c r="X1343" s="86"/>
      <c r="Y1343" s="86"/>
      <c r="Z1343" s="86"/>
      <c r="AA1343" s="86"/>
      <c r="AB1343" s="86"/>
      <c r="AC1343" s="245" t="str">
        <f>IF(DataGoesHere!$B1343="","",(DataGoesHere!$B1343/SUM(DataGoesHere!$B1334:'DataGoesHere'!$B1345)))</f>
        <v/>
      </c>
      <c r="AD1343" s="86"/>
      <c r="AE1343" s="241"/>
      <c r="CV1343" s="310" t="str">
        <f>IF(DataGoesHere!B1343="","",DataGoesHere!A1343)</f>
        <v/>
      </c>
      <c r="CW1343" s="271">
        <f t="shared" ca="1" si="48"/>
        <v>10</v>
      </c>
      <c r="CX1343" s="272">
        <f t="shared" ca="1" si="49"/>
        <v>0.92557634012077306</v>
      </c>
      <c r="CY1343" s="266">
        <f>DataGoesHere!A1343</f>
        <v>1342</v>
      </c>
      <c r="CZ1343" s="19" t="str">
        <f>IF(DataGoesHere!B1343="","",DataGoesHere!B1343)</f>
        <v/>
      </c>
      <c r="DA1343" s="19" t="str">
        <f>IF(DataGoesHere!B1343="","",IF(AH$5="No",DataGoesHere!B1343,DataGoesHere!B1343-(AH$2*(DataGoesHere!A1343-1))))</f>
        <v/>
      </c>
      <c r="DB1343" s="19" t="str">
        <f>IF(DataGoesHere!B1343="","",IF(AO$9="No",DataGoesHere!B1343,DataGoesHere!B1343/CX1343))</f>
        <v/>
      </c>
      <c r="DC1343" s="19" t="str">
        <f>IF(DataGoesHere!B1343="","",IF(AO$9="No",DA1343,DA1343/CX1343))</f>
        <v/>
      </c>
      <c r="DD1343" s="293" t="str">
        <f>IF(CZ1343="",IF(COUNTIF(DD$2:DD1342,"Forecast")&lt;Output!E$43,"Forecast",""),"Actual")</f>
        <v/>
      </c>
      <c r="DF1343" s="19" t="str">
        <f>IF(DataGoesHere!B1342="",IF(DD1343="Forecast",(Output!$E$47*IntermediateCalcs!DH1342)+((1-Output!$E$47)*IntermediateCalcs!DF1342),""),(Output!$E$47*IntermediateCalcs!DB1342)+((1-Output!$E$47)*IntermediateCalcs!DF1342))</f>
        <v/>
      </c>
      <c r="DG1343" s="19" t="str">
        <f>IF(DataGoesHere!B1342="",IF(DD1343="Forecast",(Output!$G$47*(IntermediateCalcs!DF1343-IntermediateCalcs!DF1342))+((1-Output!$G$47)*IntermediateCalcs!DG1342),""),(Output!$G$47*(IntermediateCalcs!DF1343-IntermediateCalcs!DF1342))+((1-Output!$G$47)*IntermediateCalcs!DG1342))</f>
        <v/>
      </c>
      <c r="DH1343" s="19" t="str">
        <f>IF(DataGoesHere!B1342="",IF(DD1343="Forecast",DF1343+DG1343,""),DF1343+DG1343)</f>
        <v/>
      </c>
      <c r="DI1343" s="274" t="str">
        <f>IF(DH1343="","",IF(IntermediateCalcs!$AO$9="Yes",IntermediateCalcs!DH1343*$CX1343,IntermediateCalcs!DH1343))</f>
        <v/>
      </c>
      <c r="DJ1343" s="250" t="str">
        <f>IF(DataGoesHere!$B1343="","",($CZ1343-DI1343))</f>
        <v/>
      </c>
      <c r="DK1343" s="250" t="str">
        <f>IF(DataGoesHere!$B1343="","",ABS($CZ1343-DI1343))</f>
        <v/>
      </c>
      <c r="DL1343" s="250" t="str">
        <f>IF(DataGoesHere!$B1343="","",DK1343^2)</f>
        <v/>
      </c>
      <c r="DM1343" s="249" t="str">
        <f>IF(DataGoesHere!$B1343="","",DK1343/$CZ1343)</f>
        <v/>
      </c>
      <c r="DN1343" s="250" t="str">
        <f>IF(DataGoesHere!$B1343="","",SUM(DJ$2:DJ1343)/AVERAGE(DK:DK))</f>
        <v/>
      </c>
      <c r="DP1343" s="19" t="str">
        <f>IF(DataGoesHere!B1343="",IF($DD1343="Forecast",(Output!E$48*IntermediateCalcs!CY1343)+Output!G$48,""),(Output!E$48*IntermediateCalcs!CY1343)+Output!G$48)</f>
        <v/>
      </c>
      <c r="DQ1343" s="274" t="str">
        <f>IF(DP1343="","",IF(IntermediateCalcs!$AO$9="Yes",IntermediateCalcs!DP1343*$CX1343,IntermediateCalcs!DP1343))</f>
        <v/>
      </c>
      <c r="DR1343" s="250" t="str">
        <f>IF(DataGoesHere!$B1343="","",($CZ1343-DQ1343))</f>
        <v/>
      </c>
      <c r="DS1343" s="250" t="str">
        <f>IF(DataGoesHere!$B1343="","",ABS($CZ1343-DQ1343))</f>
        <v/>
      </c>
      <c r="DT1343" s="250" t="str">
        <f>IF(DataGoesHere!$B1343="","",DS1343^2)</f>
        <v/>
      </c>
      <c r="DU1343" s="249" t="str">
        <f>IF(DataGoesHere!$B1343="","",DS1343/$CZ1343)</f>
        <v/>
      </c>
      <c r="DV1343" s="250" t="str">
        <f>IF(DataGoesHere!$B1343="","",SUM(DR$2:DR1343)/AVERAGE(DS:DS))</f>
        <v/>
      </c>
      <c r="DX1343" s="19" t="str">
        <f>IF(DataGoesHere!$B1342="","",(DB1337*(Output!$O$49/Output!$P$49))+(IntermediateCalcs!DB1338*(Output!$M$49/Output!$P$49))+(IntermediateCalcs!DB1339*(Output!$K$49/Output!$P$49))+(DB1340*(Output!$I$49/Output!$P$49))+(IntermediateCalcs!DB1341*(Output!$G$49/Output!$P$49))+(IntermediateCalcs!DB1342*(Output!$E$49/Output!$P$49)))</f>
        <v/>
      </c>
      <c r="DY1343" s="274" t="str">
        <f>IF(DX1343="","",IF(IntermediateCalcs!$AO$9="Yes",IntermediateCalcs!DX1343*$CX1343,IntermediateCalcs!DX1343))</f>
        <v/>
      </c>
      <c r="DZ1343" s="250" t="str">
        <f>IF(DataGoesHere!$B1343="","",($CZ1343-DY1343))</f>
        <v/>
      </c>
      <c r="EA1343" s="250" t="str">
        <f>IF(DataGoesHere!$B1343="","",ABS($CZ1343-DY1343))</f>
        <v/>
      </c>
      <c r="EB1343" s="250" t="str">
        <f>IF(DataGoesHere!$B1343="","",EA1343^2)</f>
        <v/>
      </c>
      <c r="EC1343" s="249" t="str">
        <f>IF(DataGoesHere!$B1343="","",EA1343/$CZ1343)</f>
        <v/>
      </c>
      <c r="ED1343" s="250" t="str">
        <f>IF(DataGoesHere!$B1343="","",SUM(DZ$2:DZ1343)/AVERAGE(EA:EA))</f>
        <v/>
      </c>
    </row>
    <row r="1344" spans="20:134" x14ac:dyDescent="0.2">
      <c r="T1344" s="240"/>
      <c r="U1344" s="86"/>
      <c r="V1344" s="86"/>
      <c r="W1344" s="86"/>
      <c r="X1344" s="86"/>
      <c r="Y1344" s="86"/>
      <c r="Z1344" s="86"/>
      <c r="AA1344" s="86"/>
      <c r="AB1344" s="86"/>
      <c r="AC1344" s="86"/>
      <c r="AD1344" s="245" t="str">
        <f>IF(DataGoesHere!$B1344="","",(DataGoesHere!$B1344/SUM(DataGoesHere!$B1334:'DataGoesHere'!$B1345)))</f>
        <v/>
      </c>
      <c r="AE1344" s="241"/>
      <c r="CV1344" s="310" t="str">
        <f>IF(DataGoesHere!B1344="","",DataGoesHere!A1344)</f>
        <v/>
      </c>
      <c r="CW1344" s="271">
        <f t="shared" ca="1" si="48"/>
        <v>11</v>
      </c>
      <c r="CX1344" s="272">
        <f t="shared" ca="1" si="49"/>
        <v>0.97463169608807265</v>
      </c>
      <c r="CY1344" s="266">
        <f>DataGoesHere!A1344</f>
        <v>1343</v>
      </c>
      <c r="CZ1344" s="19" t="str">
        <f>IF(DataGoesHere!B1344="","",DataGoesHere!B1344)</f>
        <v/>
      </c>
      <c r="DA1344" s="19" t="str">
        <f>IF(DataGoesHere!B1344="","",IF(AH$5="No",DataGoesHere!B1344,DataGoesHere!B1344-(AH$2*(DataGoesHere!A1344-1))))</f>
        <v/>
      </c>
      <c r="DB1344" s="19" t="str">
        <f>IF(DataGoesHere!B1344="","",IF(AO$9="No",DataGoesHere!B1344,DataGoesHere!B1344/CX1344))</f>
        <v/>
      </c>
      <c r="DC1344" s="19" t="str">
        <f>IF(DataGoesHere!B1344="","",IF(AO$9="No",DA1344,DA1344/CX1344))</f>
        <v/>
      </c>
      <c r="DD1344" s="293" t="str">
        <f>IF(CZ1344="",IF(COUNTIF(DD$2:DD1343,"Forecast")&lt;Output!E$43,"Forecast",""),"Actual")</f>
        <v/>
      </c>
      <c r="DF1344" s="19" t="str">
        <f>IF(DataGoesHere!B1343="",IF(DD1344="Forecast",(Output!$E$47*IntermediateCalcs!DH1343)+((1-Output!$E$47)*IntermediateCalcs!DF1343),""),(Output!$E$47*IntermediateCalcs!DB1343)+((1-Output!$E$47)*IntermediateCalcs!DF1343))</f>
        <v/>
      </c>
      <c r="DG1344" s="19" t="str">
        <f>IF(DataGoesHere!B1343="",IF(DD1344="Forecast",(Output!$G$47*(IntermediateCalcs!DF1344-IntermediateCalcs!DF1343))+((1-Output!$G$47)*IntermediateCalcs!DG1343),""),(Output!$G$47*(IntermediateCalcs!DF1344-IntermediateCalcs!DF1343))+((1-Output!$G$47)*IntermediateCalcs!DG1343))</f>
        <v/>
      </c>
      <c r="DH1344" s="19" t="str">
        <f>IF(DataGoesHere!B1343="",IF(DD1344="Forecast",DF1344+DG1344,""),DF1344+DG1344)</f>
        <v/>
      </c>
      <c r="DI1344" s="274" t="str">
        <f>IF(DH1344="","",IF(IntermediateCalcs!$AO$9="Yes",IntermediateCalcs!DH1344*$CX1344,IntermediateCalcs!DH1344))</f>
        <v/>
      </c>
      <c r="DJ1344" s="250" t="str">
        <f>IF(DataGoesHere!$B1344="","",($CZ1344-DI1344))</f>
        <v/>
      </c>
      <c r="DK1344" s="250" t="str">
        <f>IF(DataGoesHere!$B1344="","",ABS($CZ1344-DI1344))</f>
        <v/>
      </c>
      <c r="DL1344" s="250" t="str">
        <f>IF(DataGoesHere!$B1344="","",DK1344^2)</f>
        <v/>
      </c>
      <c r="DM1344" s="249" t="str">
        <f>IF(DataGoesHere!$B1344="","",DK1344/$CZ1344)</f>
        <v/>
      </c>
      <c r="DN1344" s="250" t="str">
        <f>IF(DataGoesHere!$B1344="","",SUM(DJ$2:DJ1344)/AVERAGE(DK:DK))</f>
        <v/>
      </c>
      <c r="DP1344" s="19" t="str">
        <f>IF(DataGoesHere!B1344="",IF($DD1344="Forecast",(Output!E$48*IntermediateCalcs!CY1344)+Output!G$48,""),(Output!E$48*IntermediateCalcs!CY1344)+Output!G$48)</f>
        <v/>
      </c>
      <c r="DQ1344" s="274" t="str">
        <f>IF(DP1344="","",IF(IntermediateCalcs!$AO$9="Yes",IntermediateCalcs!DP1344*$CX1344,IntermediateCalcs!DP1344))</f>
        <v/>
      </c>
      <c r="DR1344" s="250" t="str">
        <f>IF(DataGoesHere!$B1344="","",($CZ1344-DQ1344))</f>
        <v/>
      </c>
      <c r="DS1344" s="250" t="str">
        <f>IF(DataGoesHere!$B1344="","",ABS($CZ1344-DQ1344))</f>
        <v/>
      </c>
      <c r="DT1344" s="250" t="str">
        <f>IF(DataGoesHere!$B1344="","",DS1344^2)</f>
        <v/>
      </c>
      <c r="DU1344" s="249" t="str">
        <f>IF(DataGoesHere!$B1344="","",DS1344/$CZ1344)</f>
        <v/>
      </c>
      <c r="DV1344" s="250" t="str">
        <f>IF(DataGoesHere!$B1344="","",SUM(DR$2:DR1344)/AVERAGE(DS:DS))</f>
        <v/>
      </c>
      <c r="DX1344" s="19" t="str">
        <f>IF(DataGoesHere!$B1343="","",(DB1338*(Output!$O$49/Output!$P$49))+(IntermediateCalcs!DB1339*(Output!$M$49/Output!$P$49))+(IntermediateCalcs!DB1340*(Output!$K$49/Output!$P$49))+(DB1341*(Output!$I$49/Output!$P$49))+(IntermediateCalcs!DB1342*(Output!$G$49/Output!$P$49))+(IntermediateCalcs!DB1343*(Output!$E$49/Output!$P$49)))</f>
        <v/>
      </c>
      <c r="DY1344" s="274" t="str">
        <f>IF(DX1344="","",IF(IntermediateCalcs!$AO$9="Yes",IntermediateCalcs!DX1344*$CX1344,IntermediateCalcs!DX1344))</f>
        <v/>
      </c>
      <c r="DZ1344" s="250" t="str">
        <f>IF(DataGoesHere!$B1344="","",($CZ1344-DY1344))</f>
        <v/>
      </c>
      <c r="EA1344" s="250" t="str">
        <f>IF(DataGoesHere!$B1344="","",ABS($CZ1344-DY1344))</f>
        <v/>
      </c>
      <c r="EB1344" s="250" t="str">
        <f>IF(DataGoesHere!$B1344="","",EA1344^2)</f>
        <v/>
      </c>
      <c r="EC1344" s="249" t="str">
        <f>IF(DataGoesHere!$B1344="","",EA1344/$CZ1344)</f>
        <v/>
      </c>
      <c r="ED1344" s="250" t="str">
        <f>IF(DataGoesHere!$B1344="","",SUM(DZ$2:DZ1344)/AVERAGE(EA:EA))</f>
        <v/>
      </c>
    </row>
    <row r="1345" spans="20:134" x14ac:dyDescent="0.2">
      <c r="T1345" s="242"/>
      <c r="U1345" s="243"/>
      <c r="V1345" s="243"/>
      <c r="W1345" s="243"/>
      <c r="X1345" s="243"/>
      <c r="Y1345" s="243"/>
      <c r="Z1345" s="243"/>
      <c r="AA1345" s="243"/>
      <c r="AB1345" s="243"/>
      <c r="AC1345" s="243"/>
      <c r="AD1345" s="243"/>
      <c r="AE1345" s="246" t="str">
        <f>IF(DataGoesHere!$B1345="","",(DataGoesHere!$B1345/SUM(DataGoesHere!$B1334:'DataGoesHere'!$B1345)))</f>
        <v/>
      </c>
      <c r="CV1345" s="310" t="str">
        <f>IF(DataGoesHere!B1345="","",DataGoesHere!A1345)</f>
        <v/>
      </c>
      <c r="CW1345" s="271">
        <f t="shared" ca="1" si="48"/>
        <v>12</v>
      </c>
      <c r="CX1345" s="272">
        <f t="shared" ca="1" si="49"/>
        <v>1.0054005237672714</v>
      </c>
      <c r="CY1345" s="266">
        <f>DataGoesHere!A1345</f>
        <v>1344</v>
      </c>
      <c r="CZ1345" s="19" t="str">
        <f>IF(DataGoesHere!B1345="","",DataGoesHere!B1345)</f>
        <v/>
      </c>
      <c r="DA1345" s="19" t="str">
        <f>IF(DataGoesHere!B1345="","",IF(AH$5="No",DataGoesHere!B1345,DataGoesHere!B1345-(AH$2*(DataGoesHere!A1345-1))))</f>
        <v/>
      </c>
      <c r="DB1345" s="19" t="str">
        <f>IF(DataGoesHere!B1345="","",IF(AO$9="No",DataGoesHere!B1345,DataGoesHere!B1345/CX1345))</f>
        <v/>
      </c>
      <c r="DC1345" s="19" t="str">
        <f>IF(DataGoesHere!B1345="","",IF(AO$9="No",DA1345,DA1345/CX1345))</f>
        <v/>
      </c>
      <c r="DD1345" s="293" t="str">
        <f>IF(CZ1345="",IF(COUNTIF(DD$2:DD1344,"Forecast")&lt;Output!E$43,"Forecast",""),"Actual")</f>
        <v/>
      </c>
      <c r="DF1345" s="19" t="str">
        <f>IF(DataGoesHere!B1344="",IF(DD1345="Forecast",(Output!$E$47*IntermediateCalcs!DH1344)+((1-Output!$E$47)*IntermediateCalcs!DF1344),""),(Output!$E$47*IntermediateCalcs!DB1344)+((1-Output!$E$47)*IntermediateCalcs!DF1344))</f>
        <v/>
      </c>
      <c r="DG1345" s="19" t="str">
        <f>IF(DataGoesHere!B1344="",IF(DD1345="Forecast",(Output!$G$47*(IntermediateCalcs!DF1345-IntermediateCalcs!DF1344))+((1-Output!$G$47)*IntermediateCalcs!DG1344),""),(Output!$G$47*(IntermediateCalcs!DF1345-IntermediateCalcs!DF1344))+((1-Output!$G$47)*IntermediateCalcs!DG1344))</f>
        <v/>
      </c>
      <c r="DH1345" s="19" t="str">
        <f>IF(DataGoesHere!B1344="",IF(DD1345="Forecast",DF1345+DG1345,""),DF1345+DG1345)</f>
        <v/>
      </c>
      <c r="DI1345" s="274" t="str">
        <f>IF(DH1345="","",IF(IntermediateCalcs!$AO$9="Yes",IntermediateCalcs!DH1345*$CX1345,IntermediateCalcs!DH1345))</f>
        <v/>
      </c>
      <c r="DJ1345" s="250" t="str">
        <f>IF(DataGoesHere!$B1345="","",($CZ1345-DI1345))</f>
        <v/>
      </c>
      <c r="DK1345" s="250" t="str">
        <f>IF(DataGoesHere!$B1345="","",ABS($CZ1345-DI1345))</f>
        <v/>
      </c>
      <c r="DL1345" s="250" t="str">
        <f>IF(DataGoesHere!$B1345="","",DK1345^2)</f>
        <v/>
      </c>
      <c r="DM1345" s="249" t="str">
        <f>IF(DataGoesHere!$B1345="","",DK1345/$CZ1345)</f>
        <v/>
      </c>
      <c r="DN1345" s="250" t="str">
        <f>IF(DataGoesHere!$B1345="","",SUM(DJ$2:DJ1345)/AVERAGE(DK:DK))</f>
        <v/>
      </c>
      <c r="DP1345" s="19" t="str">
        <f>IF(DataGoesHere!B1345="",IF($DD1345="Forecast",(Output!E$48*IntermediateCalcs!CY1345)+Output!G$48,""),(Output!E$48*IntermediateCalcs!CY1345)+Output!G$48)</f>
        <v/>
      </c>
      <c r="DQ1345" s="274" t="str">
        <f>IF(DP1345="","",IF(IntermediateCalcs!$AO$9="Yes",IntermediateCalcs!DP1345*$CX1345,IntermediateCalcs!DP1345))</f>
        <v/>
      </c>
      <c r="DR1345" s="250" t="str">
        <f>IF(DataGoesHere!$B1345="","",($CZ1345-DQ1345))</f>
        <v/>
      </c>
      <c r="DS1345" s="250" t="str">
        <f>IF(DataGoesHere!$B1345="","",ABS($CZ1345-DQ1345))</f>
        <v/>
      </c>
      <c r="DT1345" s="250" t="str">
        <f>IF(DataGoesHere!$B1345="","",DS1345^2)</f>
        <v/>
      </c>
      <c r="DU1345" s="249" t="str">
        <f>IF(DataGoesHere!$B1345="","",DS1345/$CZ1345)</f>
        <v/>
      </c>
      <c r="DV1345" s="250" t="str">
        <f>IF(DataGoesHere!$B1345="","",SUM(DR$2:DR1345)/AVERAGE(DS:DS))</f>
        <v/>
      </c>
      <c r="DX1345" s="19" t="str">
        <f>IF(DataGoesHere!$B1344="","",(DB1339*(Output!$O$49/Output!$P$49))+(IntermediateCalcs!DB1340*(Output!$M$49/Output!$P$49))+(IntermediateCalcs!DB1341*(Output!$K$49/Output!$P$49))+(DB1342*(Output!$I$49/Output!$P$49))+(IntermediateCalcs!DB1343*(Output!$G$49/Output!$P$49))+(IntermediateCalcs!DB1344*(Output!$E$49/Output!$P$49)))</f>
        <v/>
      </c>
      <c r="DY1345" s="274" t="str">
        <f>IF(DX1345="","",IF(IntermediateCalcs!$AO$9="Yes",IntermediateCalcs!DX1345*$CX1345,IntermediateCalcs!DX1345))</f>
        <v/>
      </c>
      <c r="DZ1345" s="250" t="str">
        <f>IF(DataGoesHere!$B1345="","",($CZ1345-DY1345))</f>
        <v/>
      </c>
      <c r="EA1345" s="250" t="str">
        <f>IF(DataGoesHere!$B1345="","",ABS($CZ1345-DY1345))</f>
        <v/>
      </c>
      <c r="EB1345" s="250" t="str">
        <f>IF(DataGoesHere!$B1345="","",EA1345^2)</f>
        <v/>
      </c>
      <c r="EC1345" s="249" t="str">
        <f>IF(DataGoesHere!$B1345="","",EA1345/$CZ1345)</f>
        <v/>
      </c>
      <c r="ED1345" s="250" t="str">
        <f>IF(DataGoesHere!$B1345="","",SUM(DZ$2:DZ1345)/AVERAGE(EA:EA))</f>
        <v/>
      </c>
    </row>
    <row r="1346" spans="20:134" x14ac:dyDescent="0.2">
      <c r="T1346" s="244" t="str">
        <f>IF(DataGoesHere!$B1346="","",(DataGoesHere!$B1346/SUM(DataGoesHere!$B1346:'DataGoesHere'!$B1357)))</f>
        <v/>
      </c>
      <c r="U1346" s="238"/>
      <c r="V1346" s="238"/>
      <c r="W1346" s="238"/>
      <c r="X1346" s="238"/>
      <c r="Y1346" s="238"/>
      <c r="Z1346" s="238"/>
      <c r="AA1346" s="238"/>
      <c r="AB1346" s="238"/>
      <c r="AC1346" s="238"/>
      <c r="AD1346" s="238"/>
      <c r="AE1346" s="239"/>
      <c r="CV1346" s="310" t="str">
        <f>IF(DataGoesHere!B1346="","",DataGoesHere!A1346)</f>
        <v/>
      </c>
      <c r="CW1346" s="271">
        <f t="shared" ref="CW1346:CW1409" ca="1" si="50">IF(MOD(CY1346,$AP$9)=0,$AP$9,MOD(CY1346,$AP$9))</f>
        <v>1</v>
      </c>
      <c r="CX1346" s="272">
        <f t="shared" ref="CX1346:CX1409" ca="1" si="51">VLOOKUP(CW1346,$AT$1:$CT$53,MATCH($AP$9,$AT$1:$CT$1,0),FALSE)</f>
        <v>1.3236179355303281</v>
      </c>
      <c r="CY1346" s="266">
        <f>DataGoesHere!A1346</f>
        <v>1345</v>
      </c>
      <c r="CZ1346" s="19" t="str">
        <f>IF(DataGoesHere!B1346="","",DataGoesHere!B1346)</f>
        <v/>
      </c>
      <c r="DA1346" s="19" t="str">
        <f>IF(DataGoesHere!B1346="","",IF(AH$5="No",DataGoesHere!B1346,DataGoesHere!B1346-(AH$2*(DataGoesHere!A1346-1))))</f>
        <v/>
      </c>
      <c r="DB1346" s="19" t="str">
        <f>IF(DataGoesHere!B1346="","",IF(AO$9="No",DataGoesHere!B1346,DataGoesHere!B1346/CX1346))</f>
        <v/>
      </c>
      <c r="DC1346" s="19" t="str">
        <f>IF(DataGoesHere!B1346="","",IF(AO$9="No",DA1346,DA1346/CX1346))</f>
        <v/>
      </c>
      <c r="DD1346" s="293" t="str">
        <f>IF(CZ1346="",IF(COUNTIF(DD$2:DD1345,"Forecast")&lt;Output!E$43,"Forecast",""),"Actual")</f>
        <v/>
      </c>
      <c r="DF1346" s="19" t="str">
        <f>IF(DataGoesHere!B1345="",IF(DD1346="Forecast",(Output!$E$47*IntermediateCalcs!DH1345)+((1-Output!$E$47)*IntermediateCalcs!DF1345),""),(Output!$E$47*IntermediateCalcs!DB1345)+((1-Output!$E$47)*IntermediateCalcs!DF1345))</f>
        <v/>
      </c>
      <c r="DG1346" s="19" t="str">
        <f>IF(DataGoesHere!B1345="",IF(DD1346="Forecast",(Output!$G$47*(IntermediateCalcs!DF1346-IntermediateCalcs!DF1345))+((1-Output!$G$47)*IntermediateCalcs!DG1345),""),(Output!$G$47*(IntermediateCalcs!DF1346-IntermediateCalcs!DF1345))+((1-Output!$G$47)*IntermediateCalcs!DG1345))</f>
        <v/>
      </c>
      <c r="DH1346" s="19" t="str">
        <f>IF(DataGoesHere!B1345="",IF(DD1346="Forecast",DF1346+DG1346,""),DF1346+DG1346)</f>
        <v/>
      </c>
      <c r="DI1346" s="274" t="str">
        <f>IF(DH1346="","",IF(IntermediateCalcs!$AO$9="Yes",IntermediateCalcs!DH1346*$CX1346,IntermediateCalcs!DH1346))</f>
        <v/>
      </c>
      <c r="DJ1346" s="250" t="str">
        <f>IF(DataGoesHere!$B1346="","",($CZ1346-DI1346))</f>
        <v/>
      </c>
      <c r="DK1346" s="250" t="str">
        <f>IF(DataGoesHere!$B1346="","",ABS($CZ1346-DI1346))</f>
        <v/>
      </c>
      <c r="DL1346" s="250" t="str">
        <f>IF(DataGoesHere!$B1346="","",DK1346^2)</f>
        <v/>
      </c>
      <c r="DM1346" s="249" t="str">
        <f>IF(DataGoesHere!$B1346="","",DK1346/$CZ1346)</f>
        <v/>
      </c>
      <c r="DN1346" s="250" t="str">
        <f>IF(DataGoesHere!$B1346="","",SUM(DJ$2:DJ1346)/AVERAGE(DK:DK))</f>
        <v/>
      </c>
      <c r="DP1346" s="19" t="str">
        <f>IF(DataGoesHere!B1346="",IF($DD1346="Forecast",(Output!E$48*IntermediateCalcs!CY1346)+Output!G$48,""),(Output!E$48*IntermediateCalcs!CY1346)+Output!G$48)</f>
        <v/>
      </c>
      <c r="DQ1346" s="274" t="str">
        <f>IF(DP1346="","",IF(IntermediateCalcs!$AO$9="Yes",IntermediateCalcs!DP1346*$CX1346,IntermediateCalcs!DP1346))</f>
        <v/>
      </c>
      <c r="DR1346" s="250" t="str">
        <f>IF(DataGoesHere!$B1346="","",($CZ1346-DQ1346))</f>
        <v/>
      </c>
      <c r="DS1346" s="250" t="str">
        <f>IF(DataGoesHere!$B1346="","",ABS($CZ1346-DQ1346))</f>
        <v/>
      </c>
      <c r="DT1346" s="250" t="str">
        <f>IF(DataGoesHere!$B1346="","",DS1346^2)</f>
        <v/>
      </c>
      <c r="DU1346" s="249" t="str">
        <f>IF(DataGoesHere!$B1346="","",DS1346/$CZ1346)</f>
        <v/>
      </c>
      <c r="DV1346" s="250" t="str">
        <f>IF(DataGoesHere!$B1346="","",SUM(DR$2:DR1346)/AVERAGE(DS:DS))</f>
        <v/>
      </c>
      <c r="DX1346" s="19" t="str">
        <f>IF(DataGoesHere!$B1345="","",(DB1340*(Output!$O$49/Output!$P$49))+(IntermediateCalcs!DB1341*(Output!$M$49/Output!$P$49))+(IntermediateCalcs!DB1342*(Output!$K$49/Output!$P$49))+(DB1343*(Output!$I$49/Output!$P$49))+(IntermediateCalcs!DB1344*(Output!$G$49/Output!$P$49))+(IntermediateCalcs!DB1345*(Output!$E$49/Output!$P$49)))</f>
        <v/>
      </c>
      <c r="DY1346" s="274" t="str">
        <f>IF(DX1346="","",IF(IntermediateCalcs!$AO$9="Yes",IntermediateCalcs!DX1346*$CX1346,IntermediateCalcs!DX1346))</f>
        <v/>
      </c>
      <c r="DZ1346" s="250" t="str">
        <f>IF(DataGoesHere!$B1346="","",($CZ1346-DY1346))</f>
        <v/>
      </c>
      <c r="EA1346" s="250" t="str">
        <f>IF(DataGoesHere!$B1346="","",ABS($CZ1346-DY1346))</f>
        <v/>
      </c>
      <c r="EB1346" s="250" t="str">
        <f>IF(DataGoesHere!$B1346="","",EA1346^2)</f>
        <v/>
      </c>
      <c r="EC1346" s="249" t="str">
        <f>IF(DataGoesHere!$B1346="","",EA1346/$CZ1346)</f>
        <v/>
      </c>
      <c r="ED1346" s="250" t="str">
        <f>IF(DataGoesHere!$B1346="","",SUM(DZ$2:DZ1346)/AVERAGE(EA:EA))</f>
        <v/>
      </c>
    </row>
    <row r="1347" spans="20:134" x14ac:dyDescent="0.2">
      <c r="T1347" s="240"/>
      <c r="U1347" s="245" t="str">
        <f>IF(DataGoesHere!$B1347="","",(DataGoesHere!$B1347/SUM(DataGoesHere!$B1347:'DataGoesHere'!$B1357)))</f>
        <v/>
      </c>
      <c r="V1347" s="86"/>
      <c r="W1347" s="86"/>
      <c r="X1347" s="86"/>
      <c r="Y1347" s="86"/>
      <c r="Z1347" s="86"/>
      <c r="AA1347" s="86"/>
      <c r="AB1347" s="86"/>
      <c r="AC1347" s="86"/>
      <c r="AD1347" s="86"/>
      <c r="AE1347" s="241"/>
      <c r="CV1347" s="310" t="str">
        <f>IF(DataGoesHere!B1347="","",DataGoesHere!A1347)</f>
        <v/>
      </c>
      <c r="CW1347" s="271">
        <f t="shared" ca="1" si="50"/>
        <v>2</v>
      </c>
      <c r="CX1347" s="272">
        <f t="shared" ca="1" si="51"/>
        <v>0.80574490527728204</v>
      </c>
      <c r="CY1347" s="266">
        <f>DataGoesHere!A1347</f>
        <v>1346</v>
      </c>
      <c r="CZ1347" s="19" t="str">
        <f>IF(DataGoesHere!B1347="","",DataGoesHere!B1347)</f>
        <v/>
      </c>
      <c r="DA1347" s="19" t="str">
        <f>IF(DataGoesHere!B1347="","",IF(AH$5="No",DataGoesHere!B1347,DataGoesHere!B1347-(AH$2*(DataGoesHere!A1347-1))))</f>
        <v/>
      </c>
      <c r="DB1347" s="19" t="str">
        <f>IF(DataGoesHere!B1347="","",IF(AO$9="No",DataGoesHere!B1347,DataGoesHere!B1347/CX1347))</f>
        <v/>
      </c>
      <c r="DC1347" s="19" t="str">
        <f>IF(DataGoesHere!B1347="","",IF(AO$9="No",DA1347,DA1347/CX1347))</f>
        <v/>
      </c>
      <c r="DD1347" s="293" t="str">
        <f>IF(CZ1347="",IF(COUNTIF(DD$2:DD1346,"Forecast")&lt;Output!E$43,"Forecast",""),"Actual")</f>
        <v/>
      </c>
      <c r="DF1347" s="19" t="str">
        <f>IF(DataGoesHere!B1346="",IF(DD1347="Forecast",(Output!$E$47*IntermediateCalcs!DH1346)+((1-Output!$E$47)*IntermediateCalcs!DF1346),""),(Output!$E$47*IntermediateCalcs!DB1346)+((1-Output!$E$47)*IntermediateCalcs!DF1346))</f>
        <v/>
      </c>
      <c r="DG1347" s="19" t="str">
        <f>IF(DataGoesHere!B1346="",IF(DD1347="Forecast",(Output!$G$47*(IntermediateCalcs!DF1347-IntermediateCalcs!DF1346))+((1-Output!$G$47)*IntermediateCalcs!DG1346),""),(Output!$G$47*(IntermediateCalcs!DF1347-IntermediateCalcs!DF1346))+((1-Output!$G$47)*IntermediateCalcs!DG1346))</f>
        <v/>
      </c>
      <c r="DH1347" s="19" t="str">
        <f>IF(DataGoesHere!B1346="",IF(DD1347="Forecast",DF1347+DG1347,""),DF1347+DG1347)</f>
        <v/>
      </c>
      <c r="DI1347" s="274" t="str">
        <f>IF(DH1347="","",IF(IntermediateCalcs!$AO$9="Yes",IntermediateCalcs!DH1347*$CX1347,IntermediateCalcs!DH1347))</f>
        <v/>
      </c>
      <c r="DJ1347" s="250" t="str">
        <f>IF(DataGoesHere!$B1347="","",($CZ1347-DI1347))</f>
        <v/>
      </c>
      <c r="DK1347" s="250" t="str">
        <f>IF(DataGoesHere!$B1347="","",ABS($CZ1347-DI1347))</f>
        <v/>
      </c>
      <c r="DL1347" s="250" t="str">
        <f>IF(DataGoesHere!$B1347="","",DK1347^2)</f>
        <v/>
      </c>
      <c r="DM1347" s="249" t="str">
        <f>IF(DataGoesHere!$B1347="","",DK1347/$CZ1347)</f>
        <v/>
      </c>
      <c r="DN1347" s="250" t="str">
        <f>IF(DataGoesHere!$B1347="","",SUM(DJ$2:DJ1347)/AVERAGE(DK:DK))</f>
        <v/>
      </c>
      <c r="DP1347" s="19" t="str">
        <f>IF(DataGoesHere!B1347="",IF($DD1347="Forecast",(Output!E$48*IntermediateCalcs!CY1347)+Output!G$48,""),(Output!E$48*IntermediateCalcs!CY1347)+Output!G$48)</f>
        <v/>
      </c>
      <c r="DQ1347" s="274" t="str">
        <f>IF(DP1347="","",IF(IntermediateCalcs!$AO$9="Yes",IntermediateCalcs!DP1347*$CX1347,IntermediateCalcs!DP1347))</f>
        <v/>
      </c>
      <c r="DR1347" s="250" t="str">
        <f>IF(DataGoesHere!$B1347="","",($CZ1347-DQ1347))</f>
        <v/>
      </c>
      <c r="DS1347" s="250" t="str">
        <f>IF(DataGoesHere!$B1347="","",ABS($CZ1347-DQ1347))</f>
        <v/>
      </c>
      <c r="DT1347" s="250" t="str">
        <f>IF(DataGoesHere!$B1347="","",DS1347^2)</f>
        <v/>
      </c>
      <c r="DU1347" s="249" t="str">
        <f>IF(DataGoesHere!$B1347="","",DS1347/$CZ1347)</f>
        <v/>
      </c>
      <c r="DV1347" s="250" t="str">
        <f>IF(DataGoesHere!$B1347="","",SUM(DR$2:DR1347)/AVERAGE(DS:DS))</f>
        <v/>
      </c>
      <c r="DX1347" s="19" t="str">
        <f>IF(DataGoesHere!$B1346="","",(DB1341*(Output!$O$49/Output!$P$49))+(IntermediateCalcs!DB1342*(Output!$M$49/Output!$P$49))+(IntermediateCalcs!DB1343*(Output!$K$49/Output!$P$49))+(DB1344*(Output!$I$49/Output!$P$49))+(IntermediateCalcs!DB1345*(Output!$G$49/Output!$P$49))+(IntermediateCalcs!DB1346*(Output!$E$49/Output!$P$49)))</f>
        <v/>
      </c>
      <c r="DY1347" s="274" t="str">
        <f>IF(DX1347="","",IF(IntermediateCalcs!$AO$9="Yes",IntermediateCalcs!DX1347*$CX1347,IntermediateCalcs!DX1347))</f>
        <v/>
      </c>
      <c r="DZ1347" s="250" t="str">
        <f>IF(DataGoesHere!$B1347="","",($CZ1347-DY1347))</f>
        <v/>
      </c>
      <c r="EA1347" s="250" t="str">
        <f>IF(DataGoesHere!$B1347="","",ABS($CZ1347-DY1347))</f>
        <v/>
      </c>
      <c r="EB1347" s="250" t="str">
        <f>IF(DataGoesHere!$B1347="","",EA1347^2)</f>
        <v/>
      </c>
      <c r="EC1347" s="249" t="str">
        <f>IF(DataGoesHere!$B1347="","",EA1347/$CZ1347)</f>
        <v/>
      </c>
      <c r="ED1347" s="250" t="str">
        <f>IF(DataGoesHere!$B1347="","",SUM(DZ$2:DZ1347)/AVERAGE(EA:EA))</f>
        <v/>
      </c>
    </row>
    <row r="1348" spans="20:134" x14ac:dyDescent="0.2">
      <c r="T1348" s="240"/>
      <c r="U1348" s="86"/>
      <c r="V1348" s="245" t="str">
        <f>IF(DataGoesHere!$B1348="","",(DataGoesHere!$B1348/SUM(DataGoesHere!$B1346:'DataGoesHere'!$B1357)))</f>
        <v/>
      </c>
      <c r="W1348" s="86"/>
      <c r="X1348" s="86"/>
      <c r="Y1348" s="86"/>
      <c r="Z1348" s="86"/>
      <c r="AA1348" s="86"/>
      <c r="AB1348" s="86"/>
      <c r="AC1348" s="86"/>
      <c r="AD1348" s="86"/>
      <c r="AE1348" s="241"/>
      <c r="CV1348" s="310" t="str">
        <f>IF(DataGoesHere!B1348="","",DataGoesHere!A1348)</f>
        <v/>
      </c>
      <c r="CW1348" s="271">
        <f t="shared" ca="1" si="50"/>
        <v>3</v>
      </c>
      <c r="CX1348" s="272">
        <f t="shared" ca="1" si="51"/>
        <v>0.79862940076451561</v>
      </c>
      <c r="CY1348" s="266">
        <f>DataGoesHere!A1348</f>
        <v>1347</v>
      </c>
      <c r="CZ1348" s="19" t="str">
        <f>IF(DataGoesHere!B1348="","",DataGoesHere!B1348)</f>
        <v/>
      </c>
      <c r="DA1348" s="19" t="str">
        <f>IF(DataGoesHere!B1348="","",IF(AH$5="No",DataGoesHere!B1348,DataGoesHere!B1348-(AH$2*(DataGoesHere!A1348-1))))</f>
        <v/>
      </c>
      <c r="DB1348" s="19" t="str">
        <f>IF(DataGoesHere!B1348="","",IF(AO$9="No",DataGoesHere!B1348,DataGoesHere!B1348/CX1348))</f>
        <v/>
      </c>
      <c r="DC1348" s="19" t="str">
        <f>IF(DataGoesHere!B1348="","",IF(AO$9="No",DA1348,DA1348/CX1348))</f>
        <v/>
      </c>
      <c r="DD1348" s="293" t="str">
        <f>IF(CZ1348="",IF(COUNTIF(DD$2:DD1347,"Forecast")&lt;Output!E$43,"Forecast",""),"Actual")</f>
        <v/>
      </c>
      <c r="DF1348" s="19" t="str">
        <f>IF(DataGoesHere!B1347="",IF(DD1348="Forecast",(Output!$E$47*IntermediateCalcs!DH1347)+((1-Output!$E$47)*IntermediateCalcs!DF1347),""),(Output!$E$47*IntermediateCalcs!DB1347)+((1-Output!$E$47)*IntermediateCalcs!DF1347))</f>
        <v/>
      </c>
      <c r="DG1348" s="19" t="str">
        <f>IF(DataGoesHere!B1347="",IF(DD1348="Forecast",(Output!$G$47*(IntermediateCalcs!DF1348-IntermediateCalcs!DF1347))+((1-Output!$G$47)*IntermediateCalcs!DG1347),""),(Output!$G$47*(IntermediateCalcs!DF1348-IntermediateCalcs!DF1347))+((1-Output!$G$47)*IntermediateCalcs!DG1347))</f>
        <v/>
      </c>
      <c r="DH1348" s="19" t="str">
        <f>IF(DataGoesHere!B1347="",IF(DD1348="Forecast",DF1348+DG1348,""),DF1348+DG1348)</f>
        <v/>
      </c>
      <c r="DI1348" s="274" t="str">
        <f>IF(DH1348="","",IF(IntermediateCalcs!$AO$9="Yes",IntermediateCalcs!DH1348*$CX1348,IntermediateCalcs!DH1348))</f>
        <v/>
      </c>
      <c r="DJ1348" s="250" t="str">
        <f>IF(DataGoesHere!$B1348="","",($CZ1348-DI1348))</f>
        <v/>
      </c>
      <c r="DK1348" s="250" t="str">
        <f>IF(DataGoesHere!$B1348="","",ABS($CZ1348-DI1348))</f>
        <v/>
      </c>
      <c r="DL1348" s="250" t="str">
        <f>IF(DataGoesHere!$B1348="","",DK1348^2)</f>
        <v/>
      </c>
      <c r="DM1348" s="249" t="str">
        <f>IF(DataGoesHere!$B1348="","",DK1348/$CZ1348)</f>
        <v/>
      </c>
      <c r="DN1348" s="250" t="str">
        <f>IF(DataGoesHere!$B1348="","",SUM(DJ$2:DJ1348)/AVERAGE(DK:DK))</f>
        <v/>
      </c>
      <c r="DP1348" s="19" t="str">
        <f>IF(DataGoesHere!B1348="",IF($DD1348="Forecast",(Output!E$48*IntermediateCalcs!CY1348)+Output!G$48,""),(Output!E$48*IntermediateCalcs!CY1348)+Output!G$48)</f>
        <v/>
      </c>
      <c r="DQ1348" s="274" t="str">
        <f>IF(DP1348="","",IF(IntermediateCalcs!$AO$9="Yes",IntermediateCalcs!DP1348*$CX1348,IntermediateCalcs!DP1348))</f>
        <v/>
      </c>
      <c r="DR1348" s="250" t="str">
        <f>IF(DataGoesHere!$B1348="","",($CZ1348-DQ1348))</f>
        <v/>
      </c>
      <c r="DS1348" s="250" t="str">
        <f>IF(DataGoesHere!$B1348="","",ABS($CZ1348-DQ1348))</f>
        <v/>
      </c>
      <c r="DT1348" s="250" t="str">
        <f>IF(DataGoesHere!$B1348="","",DS1348^2)</f>
        <v/>
      </c>
      <c r="DU1348" s="249" t="str">
        <f>IF(DataGoesHere!$B1348="","",DS1348/$CZ1348)</f>
        <v/>
      </c>
      <c r="DV1348" s="250" t="str">
        <f>IF(DataGoesHere!$B1348="","",SUM(DR$2:DR1348)/AVERAGE(DS:DS))</f>
        <v/>
      </c>
      <c r="DX1348" s="19" t="str">
        <f>IF(DataGoesHere!$B1347="","",(DB1342*(Output!$O$49/Output!$P$49))+(IntermediateCalcs!DB1343*(Output!$M$49/Output!$P$49))+(IntermediateCalcs!DB1344*(Output!$K$49/Output!$P$49))+(DB1345*(Output!$I$49/Output!$P$49))+(IntermediateCalcs!DB1346*(Output!$G$49/Output!$P$49))+(IntermediateCalcs!DB1347*(Output!$E$49/Output!$P$49)))</f>
        <v/>
      </c>
      <c r="DY1348" s="274" t="str">
        <f>IF(DX1348="","",IF(IntermediateCalcs!$AO$9="Yes",IntermediateCalcs!DX1348*$CX1348,IntermediateCalcs!DX1348))</f>
        <v/>
      </c>
      <c r="DZ1348" s="250" t="str">
        <f>IF(DataGoesHere!$B1348="","",($CZ1348-DY1348))</f>
        <v/>
      </c>
      <c r="EA1348" s="250" t="str">
        <f>IF(DataGoesHere!$B1348="","",ABS($CZ1348-DY1348))</f>
        <v/>
      </c>
      <c r="EB1348" s="250" t="str">
        <f>IF(DataGoesHere!$B1348="","",EA1348^2)</f>
        <v/>
      </c>
      <c r="EC1348" s="249" t="str">
        <f>IF(DataGoesHere!$B1348="","",EA1348/$CZ1348)</f>
        <v/>
      </c>
      <c r="ED1348" s="250" t="str">
        <f>IF(DataGoesHere!$B1348="","",SUM(DZ$2:DZ1348)/AVERAGE(EA:EA))</f>
        <v/>
      </c>
    </row>
    <row r="1349" spans="20:134" x14ac:dyDescent="0.2">
      <c r="T1349" s="240"/>
      <c r="U1349" s="86"/>
      <c r="V1349" s="86"/>
      <c r="W1349" s="245" t="str">
        <f>IF(DataGoesHere!$B1349="","",(DataGoesHere!$B1349/SUM(DataGoesHere!$B1346:'DataGoesHere'!$B1357)))</f>
        <v/>
      </c>
      <c r="X1349" s="86"/>
      <c r="Y1349" s="86"/>
      <c r="Z1349" s="86"/>
      <c r="AA1349" s="86"/>
      <c r="AB1349" s="86"/>
      <c r="AC1349" s="86"/>
      <c r="AD1349" s="86"/>
      <c r="AE1349" s="241"/>
      <c r="CV1349" s="310" t="str">
        <f>IF(DataGoesHere!B1349="","",DataGoesHere!A1349)</f>
        <v/>
      </c>
      <c r="CW1349" s="271">
        <f t="shared" ca="1" si="50"/>
        <v>4</v>
      </c>
      <c r="CX1349" s="272">
        <f t="shared" ca="1" si="51"/>
        <v>1.0149292433706087</v>
      </c>
      <c r="CY1349" s="266">
        <f>DataGoesHere!A1349</f>
        <v>1348</v>
      </c>
      <c r="CZ1349" s="19" t="str">
        <f>IF(DataGoesHere!B1349="","",DataGoesHere!B1349)</f>
        <v/>
      </c>
      <c r="DA1349" s="19" t="str">
        <f>IF(DataGoesHere!B1349="","",IF(AH$5="No",DataGoesHere!B1349,DataGoesHere!B1349-(AH$2*(DataGoesHere!A1349-1))))</f>
        <v/>
      </c>
      <c r="DB1349" s="19" t="str">
        <f>IF(DataGoesHere!B1349="","",IF(AO$9="No",DataGoesHere!B1349,DataGoesHere!B1349/CX1349))</f>
        <v/>
      </c>
      <c r="DC1349" s="19" t="str">
        <f>IF(DataGoesHere!B1349="","",IF(AO$9="No",DA1349,DA1349/CX1349))</f>
        <v/>
      </c>
      <c r="DD1349" s="293" t="str">
        <f>IF(CZ1349="",IF(COUNTIF(DD$2:DD1348,"Forecast")&lt;Output!E$43,"Forecast",""),"Actual")</f>
        <v/>
      </c>
      <c r="DF1349" s="19" t="str">
        <f>IF(DataGoesHere!B1348="",IF(DD1349="Forecast",(Output!$E$47*IntermediateCalcs!DH1348)+((1-Output!$E$47)*IntermediateCalcs!DF1348),""),(Output!$E$47*IntermediateCalcs!DB1348)+((1-Output!$E$47)*IntermediateCalcs!DF1348))</f>
        <v/>
      </c>
      <c r="DG1349" s="19" t="str">
        <f>IF(DataGoesHere!B1348="",IF(DD1349="Forecast",(Output!$G$47*(IntermediateCalcs!DF1349-IntermediateCalcs!DF1348))+((1-Output!$G$47)*IntermediateCalcs!DG1348),""),(Output!$G$47*(IntermediateCalcs!DF1349-IntermediateCalcs!DF1348))+((1-Output!$G$47)*IntermediateCalcs!DG1348))</f>
        <v/>
      </c>
      <c r="DH1349" s="19" t="str">
        <f>IF(DataGoesHere!B1348="",IF(DD1349="Forecast",DF1349+DG1349,""),DF1349+DG1349)</f>
        <v/>
      </c>
      <c r="DI1349" s="274" t="str">
        <f>IF(DH1349="","",IF(IntermediateCalcs!$AO$9="Yes",IntermediateCalcs!DH1349*$CX1349,IntermediateCalcs!DH1349))</f>
        <v/>
      </c>
      <c r="DJ1349" s="250" t="str">
        <f>IF(DataGoesHere!$B1349="","",($CZ1349-DI1349))</f>
        <v/>
      </c>
      <c r="DK1349" s="250" t="str">
        <f>IF(DataGoesHere!$B1349="","",ABS($CZ1349-DI1349))</f>
        <v/>
      </c>
      <c r="DL1349" s="250" t="str">
        <f>IF(DataGoesHere!$B1349="","",DK1349^2)</f>
        <v/>
      </c>
      <c r="DM1349" s="249" t="str">
        <f>IF(DataGoesHere!$B1349="","",DK1349/$CZ1349)</f>
        <v/>
      </c>
      <c r="DN1349" s="250" t="str">
        <f>IF(DataGoesHere!$B1349="","",SUM(DJ$2:DJ1349)/AVERAGE(DK:DK))</f>
        <v/>
      </c>
      <c r="DP1349" s="19" t="str">
        <f>IF(DataGoesHere!B1349="",IF($DD1349="Forecast",(Output!E$48*IntermediateCalcs!CY1349)+Output!G$48,""),(Output!E$48*IntermediateCalcs!CY1349)+Output!G$48)</f>
        <v/>
      </c>
      <c r="DQ1349" s="274" t="str">
        <f>IF(DP1349="","",IF(IntermediateCalcs!$AO$9="Yes",IntermediateCalcs!DP1349*$CX1349,IntermediateCalcs!DP1349))</f>
        <v/>
      </c>
      <c r="DR1349" s="250" t="str">
        <f>IF(DataGoesHere!$B1349="","",($CZ1349-DQ1349))</f>
        <v/>
      </c>
      <c r="DS1349" s="250" t="str">
        <f>IF(DataGoesHere!$B1349="","",ABS($CZ1349-DQ1349))</f>
        <v/>
      </c>
      <c r="DT1349" s="250" t="str">
        <f>IF(DataGoesHere!$B1349="","",DS1349^2)</f>
        <v/>
      </c>
      <c r="DU1349" s="249" t="str">
        <f>IF(DataGoesHere!$B1349="","",DS1349/$CZ1349)</f>
        <v/>
      </c>
      <c r="DV1349" s="250" t="str">
        <f>IF(DataGoesHere!$B1349="","",SUM(DR$2:DR1349)/AVERAGE(DS:DS))</f>
        <v/>
      </c>
      <c r="DX1349" s="19" t="str">
        <f>IF(DataGoesHere!$B1348="","",(DB1343*(Output!$O$49/Output!$P$49))+(IntermediateCalcs!DB1344*(Output!$M$49/Output!$P$49))+(IntermediateCalcs!DB1345*(Output!$K$49/Output!$P$49))+(DB1346*(Output!$I$49/Output!$P$49))+(IntermediateCalcs!DB1347*(Output!$G$49/Output!$P$49))+(IntermediateCalcs!DB1348*(Output!$E$49/Output!$P$49)))</f>
        <v/>
      </c>
      <c r="DY1349" s="274" t="str">
        <f>IF(DX1349="","",IF(IntermediateCalcs!$AO$9="Yes",IntermediateCalcs!DX1349*$CX1349,IntermediateCalcs!DX1349))</f>
        <v/>
      </c>
      <c r="DZ1349" s="250" t="str">
        <f>IF(DataGoesHere!$B1349="","",($CZ1349-DY1349))</f>
        <v/>
      </c>
      <c r="EA1349" s="250" t="str">
        <f>IF(DataGoesHere!$B1349="","",ABS($CZ1349-DY1349))</f>
        <v/>
      </c>
      <c r="EB1349" s="250" t="str">
        <f>IF(DataGoesHere!$B1349="","",EA1349^2)</f>
        <v/>
      </c>
      <c r="EC1349" s="249" t="str">
        <f>IF(DataGoesHere!$B1349="","",EA1349/$CZ1349)</f>
        <v/>
      </c>
      <c r="ED1349" s="250" t="str">
        <f>IF(DataGoesHere!$B1349="","",SUM(DZ$2:DZ1349)/AVERAGE(EA:EA))</f>
        <v/>
      </c>
    </row>
    <row r="1350" spans="20:134" x14ac:dyDescent="0.2">
      <c r="T1350" s="240"/>
      <c r="U1350" s="86"/>
      <c r="V1350" s="86"/>
      <c r="W1350" s="86"/>
      <c r="X1350" s="245" t="str">
        <f>IF(DataGoesHere!$B1350="","",(DataGoesHere!$B1350/SUM(DataGoesHere!$B1346:'DataGoesHere'!$B1357)))</f>
        <v/>
      </c>
      <c r="Y1350" s="86"/>
      <c r="Z1350" s="86"/>
      <c r="AA1350" s="86"/>
      <c r="AB1350" s="86"/>
      <c r="AC1350" s="86"/>
      <c r="AD1350" s="86"/>
      <c r="AE1350" s="241"/>
      <c r="CV1350" s="310" t="str">
        <f>IF(DataGoesHere!B1350="","",DataGoesHere!A1350)</f>
        <v/>
      </c>
      <c r="CW1350" s="271">
        <f t="shared" ca="1" si="50"/>
        <v>5</v>
      </c>
      <c r="CX1350" s="272">
        <f t="shared" ca="1" si="51"/>
        <v>0.97875414397996308</v>
      </c>
      <c r="CY1350" s="266">
        <f>DataGoesHere!A1350</f>
        <v>1349</v>
      </c>
      <c r="CZ1350" s="19" t="str">
        <f>IF(DataGoesHere!B1350="","",DataGoesHere!B1350)</f>
        <v/>
      </c>
      <c r="DA1350" s="19" t="str">
        <f>IF(DataGoesHere!B1350="","",IF(AH$5="No",DataGoesHere!B1350,DataGoesHere!B1350-(AH$2*(DataGoesHere!A1350-1))))</f>
        <v/>
      </c>
      <c r="DB1350" s="19" t="str">
        <f>IF(DataGoesHere!B1350="","",IF(AO$9="No",DataGoesHere!B1350,DataGoesHere!B1350/CX1350))</f>
        <v/>
      </c>
      <c r="DC1350" s="19" t="str">
        <f>IF(DataGoesHere!B1350="","",IF(AO$9="No",DA1350,DA1350/CX1350))</f>
        <v/>
      </c>
      <c r="DD1350" s="293" t="str">
        <f>IF(CZ1350="",IF(COUNTIF(DD$2:DD1349,"Forecast")&lt;Output!E$43,"Forecast",""),"Actual")</f>
        <v/>
      </c>
      <c r="DF1350" s="19" t="str">
        <f>IF(DataGoesHere!B1349="",IF(DD1350="Forecast",(Output!$E$47*IntermediateCalcs!DH1349)+((1-Output!$E$47)*IntermediateCalcs!DF1349),""),(Output!$E$47*IntermediateCalcs!DB1349)+((1-Output!$E$47)*IntermediateCalcs!DF1349))</f>
        <v/>
      </c>
      <c r="DG1350" s="19" t="str">
        <f>IF(DataGoesHere!B1349="",IF(DD1350="Forecast",(Output!$G$47*(IntermediateCalcs!DF1350-IntermediateCalcs!DF1349))+((1-Output!$G$47)*IntermediateCalcs!DG1349),""),(Output!$G$47*(IntermediateCalcs!DF1350-IntermediateCalcs!DF1349))+((1-Output!$G$47)*IntermediateCalcs!DG1349))</f>
        <v/>
      </c>
      <c r="DH1350" s="19" t="str">
        <f>IF(DataGoesHere!B1349="",IF(DD1350="Forecast",DF1350+DG1350,""),DF1350+DG1350)</f>
        <v/>
      </c>
      <c r="DI1350" s="274" t="str">
        <f>IF(DH1350="","",IF(IntermediateCalcs!$AO$9="Yes",IntermediateCalcs!DH1350*$CX1350,IntermediateCalcs!DH1350))</f>
        <v/>
      </c>
      <c r="DJ1350" s="250" t="str">
        <f>IF(DataGoesHere!$B1350="","",($CZ1350-DI1350))</f>
        <v/>
      </c>
      <c r="DK1350" s="250" t="str">
        <f>IF(DataGoesHere!$B1350="","",ABS($CZ1350-DI1350))</f>
        <v/>
      </c>
      <c r="DL1350" s="250" t="str">
        <f>IF(DataGoesHere!$B1350="","",DK1350^2)</f>
        <v/>
      </c>
      <c r="DM1350" s="249" t="str">
        <f>IF(DataGoesHere!$B1350="","",DK1350/$CZ1350)</f>
        <v/>
      </c>
      <c r="DN1350" s="250" t="str">
        <f>IF(DataGoesHere!$B1350="","",SUM(DJ$2:DJ1350)/AVERAGE(DK:DK))</f>
        <v/>
      </c>
      <c r="DP1350" s="19" t="str">
        <f>IF(DataGoesHere!B1350="",IF($DD1350="Forecast",(Output!E$48*IntermediateCalcs!CY1350)+Output!G$48,""),(Output!E$48*IntermediateCalcs!CY1350)+Output!G$48)</f>
        <v/>
      </c>
      <c r="DQ1350" s="274" t="str">
        <f>IF(DP1350="","",IF(IntermediateCalcs!$AO$9="Yes",IntermediateCalcs!DP1350*$CX1350,IntermediateCalcs!DP1350))</f>
        <v/>
      </c>
      <c r="DR1350" s="250" t="str">
        <f>IF(DataGoesHere!$B1350="","",($CZ1350-DQ1350))</f>
        <v/>
      </c>
      <c r="DS1350" s="250" t="str">
        <f>IF(DataGoesHere!$B1350="","",ABS($CZ1350-DQ1350))</f>
        <v/>
      </c>
      <c r="DT1350" s="250" t="str">
        <f>IF(DataGoesHere!$B1350="","",DS1350^2)</f>
        <v/>
      </c>
      <c r="DU1350" s="249" t="str">
        <f>IF(DataGoesHere!$B1350="","",DS1350/$CZ1350)</f>
        <v/>
      </c>
      <c r="DV1350" s="250" t="str">
        <f>IF(DataGoesHere!$B1350="","",SUM(DR$2:DR1350)/AVERAGE(DS:DS))</f>
        <v/>
      </c>
      <c r="DX1350" s="19" t="str">
        <f>IF(DataGoesHere!$B1349="","",(DB1344*(Output!$O$49/Output!$P$49))+(IntermediateCalcs!DB1345*(Output!$M$49/Output!$P$49))+(IntermediateCalcs!DB1346*(Output!$K$49/Output!$P$49))+(DB1347*(Output!$I$49/Output!$P$49))+(IntermediateCalcs!DB1348*(Output!$G$49/Output!$P$49))+(IntermediateCalcs!DB1349*(Output!$E$49/Output!$P$49)))</f>
        <v/>
      </c>
      <c r="DY1350" s="274" t="str">
        <f>IF(DX1350="","",IF(IntermediateCalcs!$AO$9="Yes",IntermediateCalcs!DX1350*$CX1350,IntermediateCalcs!DX1350))</f>
        <v/>
      </c>
      <c r="DZ1350" s="250" t="str">
        <f>IF(DataGoesHere!$B1350="","",($CZ1350-DY1350))</f>
        <v/>
      </c>
      <c r="EA1350" s="250" t="str">
        <f>IF(DataGoesHere!$B1350="","",ABS($CZ1350-DY1350))</f>
        <v/>
      </c>
      <c r="EB1350" s="250" t="str">
        <f>IF(DataGoesHere!$B1350="","",EA1350^2)</f>
        <v/>
      </c>
      <c r="EC1350" s="249" t="str">
        <f>IF(DataGoesHere!$B1350="","",EA1350/$CZ1350)</f>
        <v/>
      </c>
      <c r="ED1350" s="250" t="str">
        <f>IF(DataGoesHere!$B1350="","",SUM(DZ$2:DZ1350)/AVERAGE(EA:EA))</f>
        <v/>
      </c>
    </row>
    <row r="1351" spans="20:134" x14ac:dyDescent="0.2">
      <c r="T1351" s="240"/>
      <c r="U1351" s="86"/>
      <c r="V1351" s="86"/>
      <c r="W1351" s="86"/>
      <c r="X1351" s="86"/>
      <c r="Y1351" s="245" t="str">
        <f>IF(DataGoesHere!$B1351="","",(DataGoesHere!$B1351/SUM(DataGoesHere!$B1346:'DataGoesHere'!$B1357)))</f>
        <v/>
      </c>
      <c r="Z1351" s="86"/>
      <c r="AA1351" s="86"/>
      <c r="AB1351" s="86"/>
      <c r="AC1351" s="86"/>
      <c r="AD1351" s="86"/>
      <c r="AE1351" s="241"/>
      <c r="CV1351" s="310" t="str">
        <f>IF(DataGoesHere!B1351="","",DataGoesHere!A1351)</f>
        <v/>
      </c>
      <c r="CW1351" s="271">
        <f t="shared" ca="1" si="50"/>
        <v>6</v>
      </c>
      <c r="CX1351" s="272">
        <f t="shared" ca="1" si="51"/>
        <v>1.0779088099730167</v>
      </c>
      <c r="CY1351" s="266">
        <f>DataGoesHere!A1351</f>
        <v>1350</v>
      </c>
      <c r="CZ1351" s="19" t="str">
        <f>IF(DataGoesHere!B1351="","",DataGoesHere!B1351)</f>
        <v/>
      </c>
      <c r="DA1351" s="19" t="str">
        <f>IF(DataGoesHere!B1351="","",IF(AH$5="No",DataGoesHere!B1351,DataGoesHere!B1351-(AH$2*(DataGoesHere!A1351-1))))</f>
        <v/>
      </c>
      <c r="DB1351" s="19" t="str">
        <f>IF(DataGoesHere!B1351="","",IF(AO$9="No",DataGoesHere!B1351,DataGoesHere!B1351/CX1351))</f>
        <v/>
      </c>
      <c r="DC1351" s="19" t="str">
        <f>IF(DataGoesHere!B1351="","",IF(AO$9="No",DA1351,DA1351/CX1351))</f>
        <v/>
      </c>
      <c r="DD1351" s="293" t="str">
        <f>IF(CZ1351="",IF(COUNTIF(DD$2:DD1350,"Forecast")&lt;Output!E$43,"Forecast",""),"Actual")</f>
        <v/>
      </c>
      <c r="DF1351" s="19" t="str">
        <f>IF(DataGoesHere!B1350="",IF(DD1351="Forecast",(Output!$E$47*IntermediateCalcs!DH1350)+((1-Output!$E$47)*IntermediateCalcs!DF1350),""),(Output!$E$47*IntermediateCalcs!DB1350)+((1-Output!$E$47)*IntermediateCalcs!DF1350))</f>
        <v/>
      </c>
      <c r="DG1351" s="19" t="str">
        <f>IF(DataGoesHere!B1350="",IF(DD1351="Forecast",(Output!$G$47*(IntermediateCalcs!DF1351-IntermediateCalcs!DF1350))+((1-Output!$G$47)*IntermediateCalcs!DG1350),""),(Output!$G$47*(IntermediateCalcs!DF1351-IntermediateCalcs!DF1350))+((1-Output!$G$47)*IntermediateCalcs!DG1350))</f>
        <v/>
      </c>
      <c r="DH1351" s="19" t="str">
        <f>IF(DataGoesHere!B1350="",IF(DD1351="Forecast",DF1351+DG1351,""),DF1351+DG1351)</f>
        <v/>
      </c>
      <c r="DI1351" s="274" t="str">
        <f>IF(DH1351="","",IF(IntermediateCalcs!$AO$9="Yes",IntermediateCalcs!DH1351*$CX1351,IntermediateCalcs!DH1351))</f>
        <v/>
      </c>
      <c r="DJ1351" s="250" t="str">
        <f>IF(DataGoesHere!$B1351="","",($CZ1351-DI1351))</f>
        <v/>
      </c>
      <c r="DK1351" s="250" t="str">
        <f>IF(DataGoesHere!$B1351="","",ABS($CZ1351-DI1351))</f>
        <v/>
      </c>
      <c r="DL1351" s="250" t="str">
        <f>IF(DataGoesHere!$B1351="","",DK1351^2)</f>
        <v/>
      </c>
      <c r="DM1351" s="249" t="str">
        <f>IF(DataGoesHere!$B1351="","",DK1351/$CZ1351)</f>
        <v/>
      </c>
      <c r="DN1351" s="250" t="str">
        <f>IF(DataGoesHere!$B1351="","",SUM(DJ$2:DJ1351)/AVERAGE(DK:DK))</f>
        <v/>
      </c>
      <c r="DP1351" s="19" t="str">
        <f>IF(DataGoesHere!B1351="",IF($DD1351="Forecast",(Output!E$48*IntermediateCalcs!CY1351)+Output!G$48,""),(Output!E$48*IntermediateCalcs!CY1351)+Output!G$48)</f>
        <v/>
      </c>
      <c r="DQ1351" s="274" t="str">
        <f>IF(DP1351="","",IF(IntermediateCalcs!$AO$9="Yes",IntermediateCalcs!DP1351*$CX1351,IntermediateCalcs!DP1351))</f>
        <v/>
      </c>
      <c r="DR1351" s="250" t="str">
        <f>IF(DataGoesHere!$B1351="","",($CZ1351-DQ1351))</f>
        <v/>
      </c>
      <c r="DS1351" s="250" t="str">
        <f>IF(DataGoesHere!$B1351="","",ABS($CZ1351-DQ1351))</f>
        <v/>
      </c>
      <c r="DT1351" s="250" t="str">
        <f>IF(DataGoesHere!$B1351="","",DS1351^2)</f>
        <v/>
      </c>
      <c r="DU1351" s="249" t="str">
        <f>IF(DataGoesHere!$B1351="","",DS1351/$CZ1351)</f>
        <v/>
      </c>
      <c r="DV1351" s="250" t="str">
        <f>IF(DataGoesHere!$B1351="","",SUM(DR$2:DR1351)/AVERAGE(DS:DS))</f>
        <v/>
      </c>
      <c r="DX1351" s="19" t="str">
        <f>IF(DataGoesHere!$B1350="","",(DB1345*(Output!$O$49/Output!$P$49))+(IntermediateCalcs!DB1346*(Output!$M$49/Output!$P$49))+(IntermediateCalcs!DB1347*(Output!$K$49/Output!$P$49))+(DB1348*(Output!$I$49/Output!$P$49))+(IntermediateCalcs!DB1349*(Output!$G$49/Output!$P$49))+(IntermediateCalcs!DB1350*(Output!$E$49/Output!$P$49)))</f>
        <v/>
      </c>
      <c r="DY1351" s="274" t="str">
        <f>IF(DX1351="","",IF(IntermediateCalcs!$AO$9="Yes",IntermediateCalcs!DX1351*$CX1351,IntermediateCalcs!DX1351))</f>
        <v/>
      </c>
      <c r="DZ1351" s="250" t="str">
        <f>IF(DataGoesHere!$B1351="","",($CZ1351-DY1351))</f>
        <v/>
      </c>
      <c r="EA1351" s="250" t="str">
        <f>IF(DataGoesHere!$B1351="","",ABS($CZ1351-DY1351))</f>
        <v/>
      </c>
      <c r="EB1351" s="250" t="str">
        <f>IF(DataGoesHere!$B1351="","",EA1351^2)</f>
        <v/>
      </c>
      <c r="EC1351" s="249" t="str">
        <f>IF(DataGoesHere!$B1351="","",EA1351/$CZ1351)</f>
        <v/>
      </c>
      <c r="ED1351" s="250" t="str">
        <f>IF(DataGoesHere!$B1351="","",SUM(DZ$2:DZ1351)/AVERAGE(EA:EA))</f>
        <v/>
      </c>
    </row>
    <row r="1352" spans="20:134" x14ac:dyDescent="0.2">
      <c r="T1352" s="240"/>
      <c r="U1352" s="86"/>
      <c r="V1352" s="86"/>
      <c r="W1352" s="86"/>
      <c r="X1352" s="86"/>
      <c r="Y1352" s="86"/>
      <c r="Z1352" s="245" t="str">
        <f>IF(DataGoesHere!$B1352="","",(DataGoesHere!$B1352/SUM(DataGoesHere!$B1346:'DataGoesHere'!$B1357)))</f>
        <v/>
      </c>
      <c r="AA1352" s="86"/>
      <c r="AB1352" s="86"/>
      <c r="AC1352" s="86"/>
      <c r="AD1352" s="86"/>
      <c r="AE1352" s="241"/>
      <c r="CV1352" s="310" t="str">
        <f>IF(DataGoesHere!B1352="","",DataGoesHere!A1352)</f>
        <v/>
      </c>
      <c r="CW1352" s="271">
        <f t="shared" ca="1" si="50"/>
        <v>7</v>
      </c>
      <c r="CX1352" s="272">
        <f t="shared" ca="1" si="51"/>
        <v>1.0265458156689093</v>
      </c>
      <c r="CY1352" s="266">
        <f>DataGoesHere!A1352</f>
        <v>1351</v>
      </c>
      <c r="CZ1352" s="19" t="str">
        <f>IF(DataGoesHere!B1352="","",DataGoesHere!B1352)</f>
        <v/>
      </c>
      <c r="DA1352" s="19" t="str">
        <f>IF(DataGoesHere!B1352="","",IF(AH$5="No",DataGoesHere!B1352,DataGoesHere!B1352-(AH$2*(DataGoesHere!A1352-1))))</f>
        <v/>
      </c>
      <c r="DB1352" s="19" t="str">
        <f>IF(DataGoesHere!B1352="","",IF(AO$9="No",DataGoesHere!B1352,DataGoesHere!B1352/CX1352))</f>
        <v/>
      </c>
      <c r="DC1352" s="19" t="str">
        <f>IF(DataGoesHere!B1352="","",IF(AO$9="No",DA1352,DA1352/CX1352))</f>
        <v/>
      </c>
      <c r="DD1352" s="293" t="str">
        <f>IF(CZ1352="",IF(COUNTIF(DD$2:DD1351,"Forecast")&lt;Output!E$43,"Forecast",""),"Actual")</f>
        <v/>
      </c>
      <c r="DF1352" s="19" t="str">
        <f>IF(DataGoesHere!B1351="",IF(DD1352="Forecast",(Output!$E$47*IntermediateCalcs!DH1351)+((1-Output!$E$47)*IntermediateCalcs!DF1351),""),(Output!$E$47*IntermediateCalcs!DB1351)+((1-Output!$E$47)*IntermediateCalcs!DF1351))</f>
        <v/>
      </c>
      <c r="DG1352" s="19" t="str">
        <f>IF(DataGoesHere!B1351="",IF(DD1352="Forecast",(Output!$G$47*(IntermediateCalcs!DF1352-IntermediateCalcs!DF1351))+((1-Output!$G$47)*IntermediateCalcs!DG1351),""),(Output!$G$47*(IntermediateCalcs!DF1352-IntermediateCalcs!DF1351))+((1-Output!$G$47)*IntermediateCalcs!DG1351))</f>
        <v/>
      </c>
      <c r="DH1352" s="19" t="str">
        <f>IF(DataGoesHere!B1351="",IF(DD1352="Forecast",DF1352+DG1352,""),DF1352+DG1352)</f>
        <v/>
      </c>
      <c r="DI1352" s="274" t="str">
        <f>IF(DH1352="","",IF(IntermediateCalcs!$AO$9="Yes",IntermediateCalcs!DH1352*$CX1352,IntermediateCalcs!DH1352))</f>
        <v/>
      </c>
      <c r="DJ1352" s="250" t="str">
        <f>IF(DataGoesHere!$B1352="","",($CZ1352-DI1352))</f>
        <v/>
      </c>
      <c r="DK1352" s="250" t="str">
        <f>IF(DataGoesHere!$B1352="","",ABS($CZ1352-DI1352))</f>
        <v/>
      </c>
      <c r="DL1352" s="250" t="str">
        <f>IF(DataGoesHere!$B1352="","",DK1352^2)</f>
        <v/>
      </c>
      <c r="DM1352" s="249" t="str">
        <f>IF(DataGoesHere!$B1352="","",DK1352/$CZ1352)</f>
        <v/>
      </c>
      <c r="DN1352" s="250" t="str">
        <f>IF(DataGoesHere!$B1352="","",SUM(DJ$2:DJ1352)/AVERAGE(DK:DK))</f>
        <v/>
      </c>
      <c r="DP1352" s="19" t="str">
        <f>IF(DataGoesHere!B1352="",IF($DD1352="Forecast",(Output!E$48*IntermediateCalcs!CY1352)+Output!G$48,""),(Output!E$48*IntermediateCalcs!CY1352)+Output!G$48)</f>
        <v/>
      </c>
      <c r="DQ1352" s="274" t="str">
        <f>IF(DP1352="","",IF(IntermediateCalcs!$AO$9="Yes",IntermediateCalcs!DP1352*$CX1352,IntermediateCalcs!DP1352))</f>
        <v/>
      </c>
      <c r="DR1352" s="250" t="str">
        <f>IF(DataGoesHere!$B1352="","",($CZ1352-DQ1352))</f>
        <v/>
      </c>
      <c r="DS1352" s="250" t="str">
        <f>IF(DataGoesHere!$B1352="","",ABS($CZ1352-DQ1352))</f>
        <v/>
      </c>
      <c r="DT1352" s="250" t="str">
        <f>IF(DataGoesHere!$B1352="","",DS1352^2)</f>
        <v/>
      </c>
      <c r="DU1352" s="249" t="str">
        <f>IF(DataGoesHere!$B1352="","",DS1352/$CZ1352)</f>
        <v/>
      </c>
      <c r="DV1352" s="250" t="str">
        <f>IF(DataGoesHere!$B1352="","",SUM(DR$2:DR1352)/AVERAGE(DS:DS))</f>
        <v/>
      </c>
      <c r="DX1352" s="19" t="str">
        <f>IF(DataGoesHere!$B1351="","",(DB1346*(Output!$O$49/Output!$P$49))+(IntermediateCalcs!DB1347*(Output!$M$49/Output!$P$49))+(IntermediateCalcs!DB1348*(Output!$K$49/Output!$P$49))+(DB1349*(Output!$I$49/Output!$P$49))+(IntermediateCalcs!DB1350*(Output!$G$49/Output!$P$49))+(IntermediateCalcs!DB1351*(Output!$E$49/Output!$P$49)))</f>
        <v/>
      </c>
      <c r="DY1352" s="274" t="str">
        <f>IF(DX1352="","",IF(IntermediateCalcs!$AO$9="Yes",IntermediateCalcs!DX1352*$CX1352,IntermediateCalcs!DX1352))</f>
        <v/>
      </c>
      <c r="DZ1352" s="250" t="str">
        <f>IF(DataGoesHere!$B1352="","",($CZ1352-DY1352))</f>
        <v/>
      </c>
      <c r="EA1352" s="250" t="str">
        <f>IF(DataGoesHere!$B1352="","",ABS($CZ1352-DY1352))</f>
        <v/>
      </c>
      <c r="EB1352" s="250" t="str">
        <f>IF(DataGoesHere!$B1352="","",EA1352^2)</f>
        <v/>
      </c>
      <c r="EC1352" s="249" t="str">
        <f>IF(DataGoesHere!$B1352="","",EA1352/$CZ1352)</f>
        <v/>
      </c>
      <c r="ED1352" s="250" t="str">
        <f>IF(DataGoesHere!$B1352="","",SUM(DZ$2:DZ1352)/AVERAGE(EA:EA))</f>
        <v/>
      </c>
    </row>
    <row r="1353" spans="20:134" x14ac:dyDescent="0.2">
      <c r="T1353" s="240"/>
      <c r="U1353" s="86"/>
      <c r="V1353" s="86"/>
      <c r="W1353" s="86"/>
      <c r="X1353" s="86"/>
      <c r="Y1353" s="86"/>
      <c r="Z1353" s="86"/>
      <c r="AA1353" s="245" t="str">
        <f>IF(DataGoesHere!$B1353="","",(DataGoesHere!$B1353/SUM(DataGoesHere!$B1346:'DataGoesHere'!$B1357)))</f>
        <v/>
      </c>
      <c r="AB1353" s="86"/>
      <c r="AC1353" s="86"/>
      <c r="AD1353" s="86"/>
      <c r="AE1353" s="241"/>
      <c r="CV1353" s="310" t="str">
        <f>IF(DataGoesHere!B1353="","",DataGoesHere!A1353)</f>
        <v/>
      </c>
      <c r="CW1353" s="271">
        <f t="shared" ca="1" si="50"/>
        <v>8</v>
      </c>
      <c r="CX1353" s="272">
        <f t="shared" ca="1" si="51"/>
        <v>1.0207492390681214</v>
      </c>
      <c r="CY1353" s="266">
        <f>DataGoesHere!A1353</f>
        <v>1352</v>
      </c>
      <c r="CZ1353" s="19" t="str">
        <f>IF(DataGoesHere!B1353="","",DataGoesHere!B1353)</f>
        <v/>
      </c>
      <c r="DA1353" s="19" t="str">
        <f>IF(DataGoesHere!B1353="","",IF(AH$5="No",DataGoesHere!B1353,DataGoesHere!B1353-(AH$2*(DataGoesHere!A1353-1))))</f>
        <v/>
      </c>
      <c r="DB1353" s="19" t="str">
        <f>IF(DataGoesHere!B1353="","",IF(AO$9="No",DataGoesHere!B1353,DataGoesHere!B1353/CX1353))</f>
        <v/>
      </c>
      <c r="DC1353" s="19" t="str">
        <f>IF(DataGoesHere!B1353="","",IF(AO$9="No",DA1353,DA1353/CX1353))</f>
        <v/>
      </c>
      <c r="DD1353" s="293" t="str">
        <f>IF(CZ1353="",IF(COUNTIF(DD$2:DD1352,"Forecast")&lt;Output!E$43,"Forecast",""),"Actual")</f>
        <v/>
      </c>
      <c r="DF1353" s="19" t="str">
        <f>IF(DataGoesHere!B1352="",IF(DD1353="Forecast",(Output!$E$47*IntermediateCalcs!DH1352)+((1-Output!$E$47)*IntermediateCalcs!DF1352),""),(Output!$E$47*IntermediateCalcs!DB1352)+((1-Output!$E$47)*IntermediateCalcs!DF1352))</f>
        <v/>
      </c>
      <c r="DG1353" s="19" t="str">
        <f>IF(DataGoesHere!B1352="",IF(DD1353="Forecast",(Output!$G$47*(IntermediateCalcs!DF1353-IntermediateCalcs!DF1352))+((1-Output!$G$47)*IntermediateCalcs!DG1352),""),(Output!$G$47*(IntermediateCalcs!DF1353-IntermediateCalcs!DF1352))+((1-Output!$G$47)*IntermediateCalcs!DG1352))</f>
        <v/>
      </c>
      <c r="DH1353" s="19" t="str">
        <f>IF(DataGoesHere!B1352="",IF(DD1353="Forecast",DF1353+DG1353,""),DF1353+DG1353)</f>
        <v/>
      </c>
      <c r="DI1353" s="274" t="str">
        <f>IF(DH1353="","",IF(IntermediateCalcs!$AO$9="Yes",IntermediateCalcs!DH1353*$CX1353,IntermediateCalcs!DH1353))</f>
        <v/>
      </c>
      <c r="DJ1353" s="250" t="str">
        <f>IF(DataGoesHere!$B1353="","",($CZ1353-DI1353))</f>
        <v/>
      </c>
      <c r="DK1353" s="250" t="str">
        <f>IF(DataGoesHere!$B1353="","",ABS($CZ1353-DI1353))</f>
        <v/>
      </c>
      <c r="DL1353" s="250" t="str">
        <f>IF(DataGoesHere!$B1353="","",DK1353^2)</f>
        <v/>
      </c>
      <c r="DM1353" s="249" t="str">
        <f>IF(DataGoesHere!$B1353="","",DK1353/$CZ1353)</f>
        <v/>
      </c>
      <c r="DN1353" s="250" t="str">
        <f>IF(DataGoesHere!$B1353="","",SUM(DJ$2:DJ1353)/AVERAGE(DK:DK))</f>
        <v/>
      </c>
      <c r="DP1353" s="19" t="str">
        <f>IF(DataGoesHere!B1353="",IF($DD1353="Forecast",(Output!E$48*IntermediateCalcs!CY1353)+Output!G$48,""),(Output!E$48*IntermediateCalcs!CY1353)+Output!G$48)</f>
        <v/>
      </c>
      <c r="DQ1353" s="274" t="str">
        <f>IF(DP1353="","",IF(IntermediateCalcs!$AO$9="Yes",IntermediateCalcs!DP1353*$CX1353,IntermediateCalcs!DP1353))</f>
        <v/>
      </c>
      <c r="DR1353" s="250" t="str">
        <f>IF(DataGoesHere!$B1353="","",($CZ1353-DQ1353))</f>
        <v/>
      </c>
      <c r="DS1353" s="250" t="str">
        <f>IF(DataGoesHere!$B1353="","",ABS($CZ1353-DQ1353))</f>
        <v/>
      </c>
      <c r="DT1353" s="250" t="str">
        <f>IF(DataGoesHere!$B1353="","",DS1353^2)</f>
        <v/>
      </c>
      <c r="DU1353" s="249" t="str">
        <f>IF(DataGoesHere!$B1353="","",DS1353/$CZ1353)</f>
        <v/>
      </c>
      <c r="DV1353" s="250" t="str">
        <f>IF(DataGoesHere!$B1353="","",SUM(DR$2:DR1353)/AVERAGE(DS:DS))</f>
        <v/>
      </c>
      <c r="DX1353" s="19" t="str">
        <f>IF(DataGoesHere!$B1352="","",(DB1347*(Output!$O$49/Output!$P$49))+(IntermediateCalcs!DB1348*(Output!$M$49/Output!$P$49))+(IntermediateCalcs!DB1349*(Output!$K$49/Output!$P$49))+(DB1350*(Output!$I$49/Output!$P$49))+(IntermediateCalcs!DB1351*(Output!$G$49/Output!$P$49))+(IntermediateCalcs!DB1352*(Output!$E$49/Output!$P$49)))</f>
        <v/>
      </c>
      <c r="DY1353" s="274" t="str">
        <f>IF(DX1353="","",IF(IntermediateCalcs!$AO$9="Yes",IntermediateCalcs!DX1353*$CX1353,IntermediateCalcs!DX1353))</f>
        <v/>
      </c>
      <c r="DZ1353" s="250" t="str">
        <f>IF(DataGoesHere!$B1353="","",($CZ1353-DY1353))</f>
        <v/>
      </c>
      <c r="EA1353" s="250" t="str">
        <f>IF(DataGoesHere!$B1353="","",ABS($CZ1353-DY1353))</f>
        <v/>
      </c>
      <c r="EB1353" s="250" t="str">
        <f>IF(DataGoesHere!$B1353="","",EA1353^2)</f>
        <v/>
      </c>
      <c r="EC1353" s="249" t="str">
        <f>IF(DataGoesHere!$B1353="","",EA1353/$CZ1353)</f>
        <v/>
      </c>
      <c r="ED1353" s="250" t="str">
        <f>IF(DataGoesHere!$B1353="","",SUM(DZ$2:DZ1353)/AVERAGE(EA:EA))</f>
        <v/>
      </c>
    </row>
    <row r="1354" spans="20:134" x14ac:dyDescent="0.2">
      <c r="T1354" s="240"/>
      <c r="U1354" s="86"/>
      <c r="V1354" s="86"/>
      <c r="W1354" s="86"/>
      <c r="X1354" s="86"/>
      <c r="Y1354" s="86"/>
      <c r="Z1354" s="86"/>
      <c r="AA1354" s="86"/>
      <c r="AB1354" s="245" t="str">
        <f>IF(DataGoesHere!$B1354="","",(DataGoesHere!$B1354/SUM(DataGoesHere!$B1346:'DataGoesHere'!$B1357)))</f>
        <v/>
      </c>
      <c r="AC1354" s="86"/>
      <c r="AD1354" s="86"/>
      <c r="AE1354" s="241"/>
      <c r="CV1354" s="310" t="str">
        <f>IF(DataGoesHere!B1354="","",DataGoesHere!A1354)</f>
        <v/>
      </c>
      <c r="CW1354" s="271">
        <f t="shared" ca="1" si="50"/>
        <v>9</v>
      </c>
      <c r="CX1354" s="272">
        <f t="shared" ca="1" si="51"/>
        <v>1.0625330005567626</v>
      </c>
      <c r="CY1354" s="266">
        <f>DataGoesHere!A1354</f>
        <v>1353</v>
      </c>
      <c r="CZ1354" s="19" t="str">
        <f>IF(DataGoesHere!B1354="","",DataGoesHere!B1354)</f>
        <v/>
      </c>
      <c r="DA1354" s="19" t="str">
        <f>IF(DataGoesHere!B1354="","",IF(AH$5="No",DataGoesHere!B1354,DataGoesHere!B1354-(AH$2*(DataGoesHere!A1354-1))))</f>
        <v/>
      </c>
      <c r="DB1354" s="19" t="str">
        <f>IF(DataGoesHere!B1354="","",IF(AO$9="No",DataGoesHere!B1354,DataGoesHere!B1354/CX1354))</f>
        <v/>
      </c>
      <c r="DC1354" s="19" t="str">
        <f>IF(DataGoesHere!B1354="","",IF(AO$9="No",DA1354,DA1354/CX1354))</f>
        <v/>
      </c>
      <c r="DD1354" s="293" t="str">
        <f>IF(CZ1354="",IF(COUNTIF(DD$2:DD1353,"Forecast")&lt;Output!E$43,"Forecast",""),"Actual")</f>
        <v/>
      </c>
      <c r="DF1354" s="19" t="str">
        <f>IF(DataGoesHere!B1353="",IF(DD1354="Forecast",(Output!$E$47*IntermediateCalcs!DH1353)+((1-Output!$E$47)*IntermediateCalcs!DF1353),""),(Output!$E$47*IntermediateCalcs!DB1353)+((1-Output!$E$47)*IntermediateCalcs!DF1353))</f>
        <v/>
      </c>
      <c r="DG1354" s="19" t="str">
        <f>IF(DataGoesHere!B1353="",IF(DD1354="Forecast",(Output!$G$47*(IntermediateCalcs!DF1354-IntermediateCalcs!DF1353))+((1-Output!$G$47)*IntermediateCalcs!DG1353),""),(Output!$G$47*(IntermediateCalcs!DF1354-IntermediateCalcs!DF1353))+((1-Output!$G$47)*IntermediateCalcs!DG1353))</f>
        <v/>
      </c>
      <c r="DH1354" s="19" t="str">
        <f>IF(DataGoesHere!B1353="",IF(DD1354="Forecast",DF1354+DG1354,""),DF1354+DG1354)</f>
        <v/>
      </c>
      <c r="DI1354" s="274" t="str">
        <f>IF(DH1354="","",IF(IntermediateCalcs!$AO$9="Yes",IntermediateCalcs!DH1354*$CX1354,IntermediateCalcs!DH1354))</f>
        <v/>
      </c>
      <c r="DJ1354" s="250" t="str">
        <f>IF(DataGoesHere!$B1354="","",($CZ1354-DI1354))</f>
        <v/>
      </c>
      <c r="DK1354" s="250" t="str">
        <f>IF(DataGoesHere!$B1354="","",ABS($CZ1354-DI1354))</f>
        <v/>
      </c>
      <c r="DL1354" s="250" t="str">
        <f>IF(DataGoesHere!$B1354="","",DK1354^2)</f>
        <v/>
      </c>
      <c r="DM1354" s="249" t="str">
        <f>IF(DataGoesHere!$B1354="","",DK1354/$CZ1354)</f>
        <v/>
      </c>
      <c r="DN1354" s="250" t="str">
        <f>IF(DataGoesHere!$B1354="","",SUM(DJ$2:DJ1354)/AVERAGE(DK:DK))</f>
        <v/>
      </c>
      <c r="DP1354" s="19" t="str">
        <f>IF(DataGoesHere!B1354="",IF($DD1354="Forecast",(Output!E$48*IntermediateCalcs!CY1354)+Output!G$48,""),(Output!E$48*IntermediateCalcs!CY1354)+Output!G$48)</f>
        <v/>
      </c>
      <c r="DQ1354" s="274" t="str">
        <f>IF(DP1354="","",IF(IntermediateCalcs!$AO$9="Yes",IntermediateCalcs!DP1354*$CX1354,IntermediateCalcs!DP1354))</f>
        <v/>
      </c>
      <c r="DR1354" s="250" t="str">
        <f>IF(DataGoesHere!$B1354="","",($CZ1354-DQ1354))</f>
        <v/>
      </c>
      <c r="DS1354" s="250" t="str">
        <f>IF(DataGoesHere!$B1354="","",ABS($CZ1354-DQ1354))</f>
        <v/>
      </c>
      <c r="DT1354" s="250" t="str">
        <f>IF(DataGoesHere!$B1354="","",DS1354^2)</f>
        <v/>
      </c>
      <c r="DU1354" s="249" t="str">
        <f>IF(DataGoesHere!$B1354="","",DS1354/$CZ1354)</f>
        <v/>
      </c>
      <c r="DV1354" s="250" t="str">
        <f>IF(DataGoesHere!$B1354="","",SUM(DR$2:DR1354)/AVERAGE(DS:DS))</f>
        <v/>
      </c>
      <c r="DX1354" s="19" t="str">
        <f>IF(DataGoesHere!$B1353="","",(DB1348*(Output!$O$49/Output!$P$49))+(IntermediateCalcs!DB1349*(Output!$M$49/Output!$P$49))+(IntermediateCalcs!DB1350*(Output!$K$49/Output!$P$49))+(DB1351*(Output!$I$49/Output!$P$49))+(IntermediateCalcs!DB1352*(Output!$G$49/Output!$P$49))+(IntermediateCalcs!DB1353*(Output!$E$49/Output!$P$49)))</f>
        <v/>
      </c>
      <c r="DY1354" s="274" t="str">
        <f>IF(DX1354="","",IF(IntermediateCalcs!$AO$9="Yes",IntermediateCalcs!DX1354*$CX1354,IntermediateCalcs!DX1354))</f>
        <v/>
      </c>
      <c r="DZ1354" s="250" t="str">
        <f>IF(DataGoesHere!$B1354="","",($CZ1354-DY1354))</f>
        <v/>
      </c>
      <c r="EA1354" s="250" t="str">
        <f>IF(DataGoesHere!$B1354="","",ABS($CZ1354-DY1354))</f>
        <v/>
      </c>
      <c r="EB1354" s="250" t="str">
        <f>IF(DataGoesHere!$B1354="","",EA1354^2)</f>
        <v/>
      </c>
      <c r="EC1354" s="249" t="str">
        <f>IF(DataGoesHere!$B1354="","",EA1354/$CZ1354)</f>
        <v/>
      </c>
      <c r="ED1354" s="250" t="str">
        <f>IF(DataGoesHere!$B1354="","",SUM(DZ$2:DZ1354)/AVERAGE(EA:EA))</f>
        <v/>
      </c>
    </row>
    <row r="1355" spans="20:134" x14ac:dyDescent="0.2">
      <c r="T1355" s="240"/>
      <c r="U1355" s="86"/>
      <c r="V1355" s="86"/>
      <c r="W1355" s="86"/>
      <c r="X1355" s="86"/>
      <c r="Y1355" s="86"/>
      <c r="Z1355" s="86"/>
      <c r="AA1355" s="86"/>
      <c r="AB1355" s="86"/>
      <c r="AC1355" s="245" t="str">
        <f>IF(DataGoesHere!$B1355="","",(DataGoesHere!$B1355/SUM(DataGoesHere!$B1346:'DataGoesHere'!$B1357)))</f>
        <v/>
      </c>
      <c r="AD1355" s="86"/>
      <c r="AE1355" s="241"/>
      <c r="CV1355" s="310" t="str">
        <f>IF(DataGoesHere!B1355="","",DataGoesHere!A1355)</f>
        <v/>
      </c>
      <c r="CW1355" s="271">
        <f t="shared" ca="1" si="50"/>
        <v>10</v>
      </c>
      <c r="CX1355" s="272">
        <f t="shared" ca="1" si="51"/>
        <v>0.92557634012077306</v>
      </c>
      <c r="CY1355" s="266">
        <f>DataGoesHere!A1355</f>
        <v>1354</v>
      </c>
      <c r="CZ1355" s="19" t="str">
        <f>IF(DataGoesHere!B1355="","",DataGoesHere!B1355)</f>
        <v/>
      </c>
      <c r="DA1355" s="19" t="str">
        <f>IF(DataGoesHere!B1355="","",IF(AH$5="No",DataGoesHere!B1355,DataGoesHere!B1355-(AH$2*(DataGoesHere!A1355-1))))</f>
        <v/>
      </c>
      <c r="DB1355" s="19" t="str">
        <f>IF(DataGoesHere!B1355="","",IF(AO$9="No",DataGoesHere!B1355,DataGoesHere!B1355/CX1355))</f>
        <v/>
      </c>
      <c r="DC1355" s="19" t="str">
        <f>IF(DataGoesHere!B1355="","",IF(AO$9="No",DA1355,DA1355/CX1355))</f>
        <v/>
      </c>
      <c r="DD1355" s="293" t="str">
        <f>IF(CZ1355="",IF(COUNTIF(DD$2:DD1354,"Forecast")&lt;Output!E$43,"Forecast",""),"Actual")</f>
        <v/>
      </c>
      <c r="DF1355" s="19" t="str">
        <f>IF(DataGoesHere!B1354="",IF(DD1355="Forecast",(Output!$E$47*IntermediateCalcs!DH1354)+((1-Output!$E$47)*IntermediateCalcs!DF1354),""),(Output!$E$47*IntermediateCalcs!DB1354)+((1-Output!$E$47)*IntermediateCalcs!DF1354))</f>
        <v/>
      </c>
      <c r="DG1355" s="19" t="str">
        <f>IF(DataGoesHere!B1354="",IF(DD1355="Forecast",(Output!$G$47*(IntermediateCalcs!DF1355-IntermediateCalcs!DF1354))+((1-Output!$G$47)*IntermediateCalcs!DG1354),""),(Output!$G$47*(IntermediateCalcs!DF1355-IntermediateCalcs!DF1354))+((1-Output!$G$47)*IntermediateCalcs!DG1354))</f>
        <v/>
      </c>
      <c r="DH1355" s="19" t="str">
        <f>IF(DataGoesHere!B1354="",IF(DD1355="Forecast",DF1355+DG1355,""),DF1355+DG1355)</f>
        <v/>
      </c>
      <c r="DI1355" s="274" t="str">
        <f>IF(DH1355="","",IF(IntermediateCalcs!$AO$9="Yes",IntermediateCalcs!DH1355*$CX1355,IntermediateCalcs!DH1355))</f>
        <v/>
      </c>
      <c r="DJ1355" s="250" t="str">
        <f>IF(DataGoesHere!$B1355="","",($CZ1355-DI1355))</f>
        <v/>
      </c>
      <c r="DK1355" s="250" t="str">
        <f>IF(DataGoesHere!$B1355="","",ABS($CZ1355-DI1355))</f>
        <v/>
      </c>
      <c r="DL1355" s="250" t="str">
        <f>IF(DataGoesHere!$B1355="","",DK1355^2)</f>
        <v/>
      </c>
      <c r="DM1355" s="249" t="str">
        <f>IF(DataGoesHere!$B1355="","",DK1355/$CZ1355)</f>
        <v/>
      </c>
      <c r="DN1355" s="250" t="str">
        <f>IF(DataGoesHere!$B1355="","",SUM(DJ$2:DJ1355)/AVERAGE(DK:DK))</f>
        <v/>
      </c>
      <c r="DP1355" s="19" t="str">
        <f>IF(DataGoesHere!B1355="",IF($DD1355="Forecast",(Output!E$48*IntermediateCalcs!CY1355)+Output!G$48,""),(Output!E$48*IntermediateCalcs!CY1355)+Output!G$48)</f>
        <v/>
      </c>
      <c r="DQ1355" s="274" t="str">
        <f>IF(DP1355="","",IF(IntermediateCalcs!$AO$9="Yes",IntermediateCalcs!DP1355*$CX1355,IntermediateCalcs!DP1355))</f>
        <v/>
      </c>
      <c r="DR1355" s="250" t="str">
        <f>IF(DataGoesHere!$B1355="","",($CZ1355-DQ1355))</f>
        <v/>
      </c>
      <c r="DS1355" s="250" t="str">
        <f>IF(DataGoesHere!$B1355="","",ABS($CZ1355-DQ1355))</f>
        <v/>
      </c>
      <c r="DT1355" s="250" t="str">
        <f>IF(DataGoesHere!$B1355="","",DS1355^2)</f>
        <v/>
      </c>
      <c r="DU1355" s="249" t="str">
        <f>IF(DataGoesHere!$B1355="","",DS1355/$CZ1355)</f>
        <v/>
      </c>
      <c r="DV1355" s="250" t="str">
        <f>IF(DataGoesHere!$B1355="","",SUM(DR$2:DR1355)/AVERAGE(DS:DS))</f>
        <v/>
      </c>
      <c r="DX1355" s="19" t="str">
        <f>IF(DataGoesHere!$B1354="","",(DB1349*(Output!$O$49/Output!$P$49))+(IntermediateCalcs!DB1350*(Output!$M$49/Output!$P$49))+(IntermediateCalcs!DB1351*(Output!$K$49/Output!$P$49))+(DB1352*(Output!$I$49/Output!$P$49))+(IntermediateCalcs!DB1353*(Output!$G$49/Output!$P$49))+(IntermediateCalcs!DB1354*(Output!$E$49/Output!$P$49)))</f>
        <v/>
      </c>
      <c r="DY1355" s="274" t="str">
        <f>IF(DX1355="","",IF(IntermediateCalcs!$AO$9="Yes",IntermediateCalcs!DX1355*$CX1355,IntermediateCalcs!DX1355))</f>
        <v/>
      </c>
      <c r="DZ1355" s="250" t="str">
        <f>IF(DataGoesHere!$B1355="","",($CZ1355-DY1355))</f>
        <v/>
      </c>
      <c r="EA1355" s="250" t="str">
        <f>IF(DataGoesHere!$B1355="","",ABS($CZ1355-DY1355))</f>
        <v/>
      </c>
      <c r="EB1355" s="250" t="str">
        <f>IF(DataGoesHere!$B1355="","",EA1355^2)</f>
        <v/>
      </c>
      <c r="EC1355" s="249" t="str">
        <f>IF(DataGoesHere!$B1355="","",EA1355/$CZ1355)</f>
        <v/>
      </c>
      <c r="ED1355" s="250" t="str">
        <f>IF(DataGoesHere!$B1355="","",SUM(DZ$2:DZ1355)/AVERAGE(EA:EA))</f>
        <v/>
      </c>
    </row>
    <row r="1356" spans="20:134" x14ac:dyDescent="0.2">
      <c r="T1356" s="240"/>
      <c r="U1356" s="86"/>
      <c r="V1356" s="86"/>
      <c r="W1356" s="86"/>
      <c r="X1356" s="86"/>
      <c r="Y1356" s="86"/>
      <c r="Z1356" s="86"/>
      <c r="AA1356" s="86"/>
      <c r="AB1356" s="86"/>
      <c r="AC1356" s="86"/>
      <c r="AD1356" s="245" t="str">
        <f>IF(DataGoesHere!$B1356="","",(DataGoesHere!$B1356/SUM(DataGoesHere!$B1346:'DataGoesHere'!$B1357)))</f>
        <v/>
      </c>
      <c r="AE1356" s="241"/>
      <c r="CV1356" s="310" t="str">
        <f>IF(DataGoesHere!B1356="","",DataGoesHere!A1356)</f>
        <v/>
      </c>
      <c r="CW1356" s="271">
        <f t="shared" ca="1" si="50"/>
        <v>11</v>
      </c>
      <c r="CX1356" s="272">
        <f t="shared" ca="1" si="51"/>
        <v>0.97463169608807265</v>
      </c>
      <c r="CY1356" s="266">
        <f>DataGoesHere!A1356</f>
        <v>1355</v>
      </c>
      <c r="CZ1356" s="19" t="str">
        <f>IF(DataGoesHere!B1356="","",DataGoesHere!B1356)</f>
        <v/>
      </c>
      <c r="DA1356" s="19" t="str">
        <f>IF(DataGoesHere!B1356="","",IF(AH$5="No",DataGoesHere!B1356,DataGoesHere!B1356-(AH$2*(DataGoesHere!A1356-1))))</f>
        <v/>
      </c>
      <c r="DB1356" s="19" t="str">
        <f>IF(DataGoesHere!B1356="","",IF(AO$9="No",DataGoesHere!B1356,DataGoesHere!B1356/CX1356))</f>
        <v/>
      </c>
      <c r="DC1356" s="19" t="str">
        <f>IF(DataGoesHere!B1356="","",IF(AO$9="No",DA1356,DA1356/CX1356))</f>
        <v/>
      </c>
      <c r="DD1356" s="293" t="str">
        <f>IF(CZ1356="",IF(COUNTIF(DD$2:DD1355,"Forecast")&lt;Output!E$43,"Forecast",""),"Actual")</f>
        <v/>
      </c>
      <c r="DF1356" s="19" t="str">
        <f>IF(DataGoesHere!B1355="",IF(DD1356="Forecast",(Output!$E$47*IntermediateCalcs!DH1355)+((1-Output!$E$47)*IntermediateCalcs!DF1355),""),(Output!$E$47*IntermediateCalcs!DB1355)+((1-Output!$E$47)*IntermediateCalcs!DF1355))</f>
        <v/>
      </c>
      <c r="DG1356" s="19" t="str">
        <f>IF(DataGoesHere!B1355="",IF(DD1356="Forecast",(Output!$G$47*(IntermediateCalcs!DF1356-IntermediateCalcs!DF1355))+((1-Output!$G$47)*IntermediateCalcs!DG1355),""),(Output!$G$47*(IntermediateCalcs!DF1356-IntermediateCalcs!DF1355))+((1-Output!$G$47)*IntermediateCalcs!DG1355))</f>
        <v/>
      </c>
      <c r="DH1356" s="19" t="str">
        <f>IF(DataGoesHere!B1355="",IF(DD1356="Forecast",DF1356+DG1356,""),DF1356+DG1356)</f>
        <v/>
      </c>
      <c r="DI1356" s="274" t="str">
        <f>IF(DH1356="","",IF(IntermediateCalcs!$AO$9="Yes",IntermediateCalcs!DH1356*$CX1356,IntermediateCalcs!DH1356))</f>
        <v/>
      </c>
      <c r="DJ1356" s="250" t="str">
        <f>IF(DataGoesHere!$B1356="","",($CZ1356-DI1356))</f>
        <v/>
      </c>
      <c r="DK1356" s="250" t="str">
        <f>IF(DataGoesHere!$B1356="","",ABS($CZ1356-DI1356))</f>
        <v/>
      </c>
      <c r="DL1356" s="250" t="str">
        <f>IF(DataGoesHere!$B1356="","",DK1356^2)</f>
        <v/>
      </c>
      <c r="DM1356" s="249" t="str">
        <f>IF(DataGoesHere!$B1356="","",DK1356/$CZ1356)</f>
        <v/>
      </c>
      <c r="DN1356" s="250" t="str">
        <f>IF(DataGoesHere!$B1356="","",SUM(DJ$2:DJ1356)/AVERAGE(DK:DK))</f>
        <v/>
      </c>
      <c r="DP1356" s="19" t="str">
        <f>IF(DataGoesHere!B1356="",IF($DD1356="Forecast",(Output!E$48*IntermediateCalcs!CY1356)+Output!G$48,""),(Output!E$48*IntermediateCalcs!CY1356)+Output!G$48)</f>
        <v/>
      </c>
      <c r="DQ1356" s="274" t="str">
        <f>IF(DP1356="","",IF(IntermediateCalcs!$AO$9="Yes",IntermediateCalcs!DP1356*$CX1356,IntermediateCalcs!DP1356))</f>
        <v/>
      </c>
      <c r="DR1356" s="250" t="str">
        <f>IF(DataGoesHere!$B1356="","",($CZ1356-DQ1356))</f>
        <v/>
      </c>
      <c r="DS1356" s="250" t="str">
        <f>IF(DataGoesHere!$B1356="","",ABS($CZ1356-DQ1356))</f>
        <v/>
      </c>
      <c r="DT1356" s="250" t="str">
        <f>IF(DataGoesHere!$B1356="","",DS1356^2)</f>
        <v/>
      </c>
      <c r="DU1356" s="249" t="str">
        <f>IF(DataGoesHere!$B1356="","",DS1356/$CZ1356)</f>
        <v/>
      </c>
      <c r="DV1356" s="250" t="str">
        <f>IF(DataGoesHere!$B1356="","",SUM(DR$2:DR1356)/AVERAGE(DS:DS))</f>
        <v/>
      </c>
      <c r="DX1356" s="19" t="str">
        <f>IF(DataGoesHere!$B1355="","",(DB1350*(Output!$O$49/Output!$P$49))+(IntermediateCalcs!DB1351*(Output!$M$49/Output!$P$49))+(IntermediateCalcs!DB1352*(Output!$K$49/Output!$P$49))+(DB1353*(Output!$I$49/Output!$P$49))+(IntermediateCalcs!DB1354*(Output!$G$49/Output!$P$49))+(IntermediateCalcs!DB1355*(Output!$E$49/Output!$P$49)))</f>
        <v/>
      </c>
      <c r="DY1356" s="274" t="str">
        <f>IF(DX1356="","",IF(IntermediateCalcs!$AO$9="Yes",IntermediateCalcs!DX1356*$CX1356,IntermediateCalcs!DX1356))</f>
        <v/>
      </c>
      <c r="DZ1356" s="250" t="str">
        <f>IF(DataGoesHere!$B1356="","",($CZ1356-DY1356))</f>
        <v/>
      </c>
      <c r="EA1356" s="250" t="str">
        <f>IF(DataGoesHere!$B1356="","",ABS($CZ1356-DY1356))</f>
        <v/>
      </c>
      <c r="EB1356" s="250" t="str">
        <f>IF(DataGoesHere!$B1356="","",EA1356^2)</f>
        <v/>
      </c>
      <c r="EC1356" s="249" t="str">
        <f>IF(DataGoesHere!$B1356="","",EA1356/$CZ1356)</f>
        <v/>
      </c>
      <c r="ED1356" s="250" t="str">
        <f>IF(DataGoesHere!$B1356="","",SUM(DZ$2:DZ1356)/AVERAGE(EA:EA))</f>
        <v/>
      </c>
    </row>
    <row r="1357" spans="20:134" x14ac:dyDescent="0.2">
      <c r="T1357" s="242"/>
      <c r="U1357" s="243"/>
      <c r="V1357" s="243"/>
      <c r="W1357" s="243"/>
      <c r="X1357" s="243"/>
      <c r="Y1357" s="243"/>
      <c r="Z1357" s="243"/>
      <c r="AA1357" s="243"/>
      <c r="AB1357" s="243"/>
      <c r="AC1357" s="243"/>
      <c r="AD1357" s="243"/>
      <c r="AE1357" s="246" t="str">
        <f>IF(DataGoesHere!$B1357="","",(DataGoesHere!$B1357/SUM(DataGoesHere!$B1346:'DataGoesHere'!$B1357)))</f>
        <v/>
      </c>
      <c r="CV1357" s="310" t="str">
        <f>IF(DataGoesHere!B1357="","",DataGoesHere!A1357)</f>
        <v/>
      </c>
      <c r="CW1357" s="271">
        <f t="shared" ca="1" si="50"/>
        <v>12</v>
      </c>
      <c r="CX1357" s="272">
        <f t="shared" ca="1" si="51"/>
        <v>1.0054005237672714</v>
      </c>
      <c r="CY1357" s="266">
        <f>DataGoesHere!A1357</f>
        <v>1356</v>
      </c>
      <c r="CZ1357" s="19" t="str">
        <f>IF(DataGoesHere!B1357="","",DataGoesHere!B1357)</f>
        <v/>
      </c>
      <c r="DA1357" s="19" t="str">
        <f>IF(DataGoesHere!B1357="","",IF(AH$5="No",DataGoesHere!B1357,DataGoesHere!B1357-(AH$2*(DataGoesHere!A1357-1))))</f>
        <v/>
      </c>
      <c r="DB1357" s="19" t="str">
        <f>IF(DataGoesHere!B1357="","",IF(AO$9="No",DataGoesHere!B1357,DataGoesHere!B1357/CX1357))</f>
        <v/>
      </c>
      <c r="DC1357" s="19" t="str">
        <f>IF(DataGoesHere!B1357="","",IF(AO$9="No",DA1357,DA1357/CX1357))</f>
        <v/>
      </c>
      <c r="DD1357" s="293" t="str">
        <f>IF(CZ1357="",IF(COUNTIF(DD$2:DD1356,"Forecast")&lt;Output!E$43,"Forecast",""),"Actual")</f>
        <v/>
      </c>
      <c r="DF1357" s="19" t="str">
        <f>IF(DataGoesHere!B1356="",IF(DD1357="Forecast",(Output!$E$47*IntermediateCalcs!DH1356)+((1-Output!$E$47)*IntermediateCalcs!DF1356),""),(Output!$E$47*IntermediateCalcs!DB1356)+((1-Output!$E$47)*IntermediateCalcs!DF1356))</f>
        <v/>
      </c>
      <c r="DG1357" s="19" t="str">
        <f>IF(DataGoesHere!B1356="",IF(DD1357="Forecast",(Output!$G$47*(IntermediateCalcs!DF1357-IntermediateCalcs!DF1356))+((1-Output!$G$47)*IntermediateCalcs!DG1356),""),(Output!$G$47*(IntermediateCalcs!DF1357-IntermediateCalcs!DF1356))+((1-Output!$G$47)*IntermediateCalcs!DG1356))</f>
        <v/>
      </c>
      <c r="DH1357" s="19" t="str">
        <f>IF(DataGoesHere!B1356="",IF(DD1357="Forecast",DF1357+DG1357,""),DF1357+DG1357)</f>
        <v/>
      </c>
      <c r="DI1357" s="274" t="str">
        <f>IF(DH1357="","",IF(IntermediateCalcs!$AO$9="Yes",IntermediateCalcs!DH1357*$CX1357,IntermediateCalcs!DH1357))</f>
        <v/>
      </c>
      <c r="DJ1357" s="250" t="str">
        <f>IF(DataGoesHere!$B1357="","",($CZ1357-DI1357))</f>
        <v/>
      </c>
      <c r="DK1357" s="250" t="str">
        <f>IF(DataGoesHere!$B1357="","",ABS($CZ1357-DI1357))</f>
        <v/>
      </c>
      <c r="DL1357" s="250" t="str">
        <f>IF(DataGoesHere!$B1357="","",DK1357^2)</f>
        <v/>
      </c>
      <c r="DM1357" s="249" t="str">
        <f>IF(DataGoesHere!$B1357="","",DK1357/$CZ1357)</f>
        <v/>
      </c>
      <c r="DN1357" s="250" t="str">
        <f>IF(DataGoesHere!$B1357="","",SUM(DJ$2:DJ1357)/AVERAGE(DK:DK))</f>
        <v/>
      </c>
      <c r="DP1357" s="19" t="str">
        <f>IF(DataGoesHere!B1357="",IF($DD1357="Forecast",(Output!E$48*IntermediateCalcs!CY1357)+Output!G$48,""),(Output!E$48*IntermediateCalcs!CY1357)+Output!G$48)</f>
        <v/>
      </c>
      <c r="DQ1357" s="274" t="str">
        <f>IF(DP1357="","",IF(IntermediateCalcs!$AO$9="Yes",IntermediateCalcs!DP1357*$CX1357,IntermediateCalcs!DP1357))</f>
        <v/>
      </c>
      <c r="DR1357" s="250" t="str">
        <f>IF(DataGoesHere!$B1357="","",($CZ1357-DQ1357))</f>
        <v/>
      </c>
      <c r="DS1357" s="250" t="str">
        <f>IF(DataGoesHere!$B1357="","",ABS($CZ1357-DQ1357))</f>
        <v/>
      </c>
      <c r="DT1357" s="250" t="str">
        <f>IF(DataGoesHere!$B1357="","",DS1357^2)</f>
        <v/>
      </c>
      <c r="DU1357" s="249" t="str">
        <f>IF(DataGoesHere!$B1357="","",DS1357/$CZ1357)</f>
        <v/>
      </c>
      <c r="DV1357" s="250" t="str">
        <f>IF(DataGoesHere!$B1357="","",SUM(DR$2:DR1357)/AVERAGE(DS:DS))</f>
        <v/>
      </c>
      <c r="DX1357" s="19" t="str">
        <f>IF(DataGoesHere!$B1356="","",(DB1351*(Output!$O$49/Output!$P$49))+(IntermediateCalcs!DB1352*(Output!$M$49/Output!$P$49))+(IntermediateCalcs!DB1353*(Output!$K$49/Output!$P$49))+(DB1354*(Output!$I$49/Output!$P$49))+(IntermediateCalcs!DB1355*(Output!$G$49/Output!$P$49))+(IntermediateCalcs!DB1356*(Output!$E$49/Output!$P$49)))</f>
        <v/>
      </c>
      <c r="DY1357" s="274" t="str">
        <f>IF(DX1357="","",IF(IntermediateCalcs!$AO$9="Yes",IntermediateCalcs!DX1357*$CX1357,IntermediateCalcs!DX1357))</f>
        <v/>
      </c>
      <c r="DZ1357" s="250" t="str">
        <f>IF(DataGoesHere!$B1357="","",($CZ1357-DY1357))</f>
        <v/>
      </c>
      <c r="EA1357" s="250" t="str">
        <f>IF(DataGoesHere!$B1357="","",ABS($CZ1357-DY1357))</f>
        <v/>
      </c>
      <c r="EB1357" s="250" t="str">
        <f>IF(DataGoesHere!$B1357="","",EA1357^2)</f>
        <v/>
      </c>
      <c r="EC1357" s="249" t="str">
        <f>IF(DataGoesHere!$B1357="","",EA1357/$CZ1357)</f>
        <v/>
      </c>
      <c r="ED1357" s="250" t="str">
        <f>IF(DataGoesHere!$B1357="","",SUM(DZ$2:DZ1357)/AVERAGE(EA:EA))</f>
        <v/>
      </c>
    </row>
    <row r="1358" spans="20:134" x14ac:dyDescent="0.2">
      <c r="T1358" s="244" t="str">
        <f>IF(DataGoesHere!$B1358="","",(DataGoesHere!$B1358/SUM(DataGoesHere!$B1358:'DataGoesHere'!$B1369)))</f>
        <v/>
      </c>
      <c r="U1358" s="238"/>
      <c r="V1358" s="238"/>
      <c r="W1358" s="238"/>
      <c r="X1358" s="238"/>
      <c r="Y1358" s="238"/>
      <c r="Z1358" s="238"/>
      <c r="AA1358" s="238"/>
      <c r="AB1358" s="238"/>
      <c r="AC1358" s="238"/>
      <c r="AD1358" s="238"/>
      <c r="AE1358" s="239"/>
      <c r="CV1358" s="310" t="str">
        <f>IF(DataGoesHere!B1358="","",DataGoesHere!A1358)</f>
        <v/>
      </c>
      <c r="CW1358" s="271">
        <f t="shared" ca="1" si="50"/>
        <v>1</v>
      </c>
      <c r="CX1358" s="272">
        <f t="shared" ca="1" si="51"/>
        <v>1.3236179355303281</v>
      </c>
      <c r="CY1358" s="266">
        <f>DataGoesHere!A1358</f>
        <v>1357</v>
      </c>
      <c r="CZ1358" s="19" t="str">
        <f>IF(DataGoesHere!B1358="","",DataGoesHere!B1358)</f>
        <v/>
      </c>
      <c r="DA1358" s="19" t="str">
        <f>IF(DataGoesHere!B1358="","",IF(AH$5="No",DataGoesHere!B1358,DataGoesHere!B1358-(AH$2*(DataGoesHere!A1358-1))))</f>
        <v/>
      </c>
      <c r="DB1358" s="19" t="str">
        <f>IF(DataGoesHere!B1358="","",IF(AO$9="No",DataGoesHere!B1358,DataGoesHere!B1358/CX1358))</f>
        <v/>
      </c>
      <c r="DC1358" s="19" t="str">
        <f>IF(DataGoesHere!B1358="","",IF(AO$9="No",DA1358,DA1358/CX1358))</f>
        <v/>
      </c>
      <c r="DD1358" s="293" t="str">
        <f>IF(CZ1358="",IF(COUNTIF(DD$2:DD1357,"Forecast")&lt;Output!E$43,"Forecast",""),"Actual")</f>
        <v/>
      </c>
      <c r="DF1358" s="19" t="str">
        <f>IF(DataGoesHere!B1357="",IF(DD1358="Forecast",(Output!$E$47*IntermediateCalcs!DH1357)+((1-Output!$E$47)*IntermediateCalcs!DF1357),""),(Output!$E$47*IntermediateCalcs!DB1357)+((1-Output!$E$47)*IntermediateCalcs!DF1357))</f>
        <v/>
      </c>
      <c r="DG1358" s="19" t="str">
        <f>IF(DataGoesHere!B1357="",IF(DD1358="Forecast",(Output!$G$47*(IntermediateCalcs!DF1358-IntermediateCalcs!DF1357))+((1-Output!$G$47)*IntermediateCalcs!DG1357),""),(Output!$G$47*(IntermediateCalcs!DF1358-IntermediateCalcs!DF1357))+((1-Output!$G$47)*IntermediateCalcs!DG1357))</f>
        <v/>
      </c>
      <c r="DH1358" s="19" t="str">
        <f>IF(DataGoesHere!B1357="",IF(DD1358="Forecast",DF1358+DG1358,""),DF1358+DG1358)</f>
        <v/>
      </c>
      <c r="DI1358" s="274" t="str">
        <f>IF(DH1358="","",IF(IntermediateCalcs!$AO$9="Yes",IntermediateCalcs!DH1358*$CX1358,IntermediateCalcs!DH1358))</f>
        <v/>
      </c>
      <c r="DJ1358" s="250" t="str">
        <f>IF(DataGoesHere!$B1358="","",($CZ1358-DI1358))</f>
        <v/>
      </c>
      <c r="DK1358" s="250" t="str">
        <f>IF(DataGoesHere!$B1358="","",ABS($CZ1358-DI1358))</f>
        <v/>
      </c>
      <c r="DL1358" s="250" t="str">
        <f>IF(DataGoesHere!$B1358="","",DK1358^2)</f>
        <v/>
      </c>
      <c r="DM1358" s="249" t="str">
        <f>IF(DataGoesHere!$B1358="","",DK1358/$CZ1358)</f>
        <v/>
      </c>
      <c r="DN1358" s="250" t="str">
        <f>IF(DataGoesHere!$B1358="","",SUM(DJ$2:DJ1358)/AVERAGE(DK:DK))</f>
        <v/>
      </c>
      <c r="DP1358" s="19" t="str">
        <f>IF(DataGoesHere!B1358="",IF($DD1358="Forecast",(Output!E$48*IntermediateCalcs!CY1358)+Output!G$48,""),(Output!E$48*IntermediateCalcs!CY1358)+Output!G$48)</f>
        <v/>
      </c>
      <c r="DQ1358" s="274" t="str">
        <f>IF(DP1358="","",IF(IntermediateCalcs!$AO$9="Yes",IntermediateCalcs!DP1358*$CX1358,IntermediateCalcs!DP1358))</f>
        <v/>
      </c>
      <c r="DR1358" s="250" t="str">
        <f>IF(DataGoesHere!$B1358="","",($CZ1358-DQ1358))</f>
        <v/>
      </c>
      <c r="DS1358" s="250" t="str">
        <f>IF(DataGoesHere!$B1358="","",ABS($CZ1358-DQ1358))</f>
        <v/>
      </c>
      <c r="DT1358" s="250" t="str">
        <f>IF(DataGoesHere!$B1358="","",DS1358^2)</f>
        <v/>
      </c>
      <c r="DU1358" s="249" t="str">
        <f>IF(DataGoesHere!$B1358="","",DS1358/$CZ1358)</f>
        <v/>
      </c>
      <c r="DV1358" s="250" t="str">
        <f>IF(DataGoesHere!$B1358="","",SUM(DR$2:DR1358)/AVERAGE(DS:DS))</f>
        <v/>
      </c>
      <c r="DX1358" s="19" t="str">
        <f>IF(DataGoesHere!$B1357="","",(DB1352*(Output!$O$49/Output!$P$49))+(IntermediateCalcs!DB1353*(Output!$M$49/Output!$P$49))+(IntermediateCalcs!DB1354*(Output!$K$49/Output!$P$49))+(DB1355*(Output!$I$49/Output!$P$49))+(IntermediateCalcs!DB1356*(Output!$G$49/Output!$P$49))+(IntermediateCalcs!DB1357*(Output!$E$49/Output!$P$49)))</f>
        <v/>
      </c>
      <c r="DY1358" s="274" t="str">
        <f>IF(DX1358="","",IF(IntermediateCalcs!$AO$9="Yes",IntermediateCalcs!DX1358*$CX1358,IntermediateCalcs!DX1358))</f>
        <v/>
      </c>
      <c r="DZ1358" s="250" t="str">
        <f>IF(DataGoesHere!$B1358="","",($CZ1358-DY1358))</f>
        <v/>
      </c>
      <c r="EA1358" s="250" t="str">
        <f>IF(DataGoesHere!$B1358="","",ABS($CZ1358-DY1358))</f>
        <v/>
      </c>
      <c r="EB1358" s="250" t="str">
        <f>IF(DataGoesHere!$B1358="","",EA1358^2)</f>
        <v/>
      </c>
      <c r="EC1358" s="249" t="str">
        <f>IF(DataGoesHere!$B1358="","",EA1358/$CZ1358)</f>
        <v/>
      </c>
      <c r="ED1358" s="250" t="str">
        <f>IF(DataGoesHere!$B1358="","",SUM(DZ$2:DZ1358)/AVERAGE(EA:EA))</f>
        <v/>
      </c>
    </row>
    <row r="1359" spans="20:134" x14ac:dyDescent="0.2">
      <c r="T1359" s="240"/>
      <c r="U1359" s="245" t="str">
        <f>IF(DataGoesHere!$B1359="","",(DataGoesHere!$B1359/SUM(DataGoesHere!$B1359:'DataGoesHere'!$B1369)))</f>
        <v/>
      </c>
      <c r="V1359" s="86"/>
      <c r="W1359" s="86"/>
      <c r="X1359" s="86"/>
      <c r="Y1359" s="86"/>
      <c r="Z1359" s="86"/>
      <c r="AA1359" s="86"/>
      <c r="AB1359" s="86"/>
      <c r="AC1359" s="86"/>
      <c r="AD1359" s="86"/>
      <c r="AE1359" s="241"/>
      <c r="CV1359" s="310" t="str">
        <f>IF(DataGoesHere!B1359="","",DataGoesHere!A1359)</f>
        <v/>
      </c>
      <c r="CW1359" s="271">
        <f t="shared" ca="1" si="50"/>
        <v>2</v>
      </c>
      <c r="CX1359" s="272">
        <f t="shared" ca="1" si="51"/>
        <v>0.80574490527728204</v>
      </c>
      <c r="CY1359" s="266">
        <f>DataGoesHere!A1359</f>
        <v>1358</v>
      </c>
      <c r="CZ1359" s="19" t="str">
        <f>IF(DataGoesHere!B1359="","",DataGoesHere!B1359)</f>
        <v/>
      </c>
      <c r="DA1359" s="19" t="str">
        <f>IF(DataGoesHere!B1359="","",IF(AH$5="No",DataGoesHere!B1359,DataGoesHere!B1359-(AH$2*(DataGoesHere!A1359-1))))</f>
        <v/>
      </c>
      <c r="DB1359" s="19" t="str">
        <f>IF(DataGoesHere!B1359="","",IF(AO$9="No",DataGoesHere!B1359,DataGoesHere!B1359/CX1359))</f>
        <v/>
      </c>
      <c r="DC1359" s="19" t="str">
        <f>IF(DataGoesHere!B1359="","",IF(AO$9="No",DA1359,DA1359/CX1359))</f>
        <v/>
      </c>
      <c r="DD1359" s="293" t="str">
        <f>IF(CZ1359="",IF(COUNTIF(DD$2:DD1358,"Forecast")&lt;Output!E$43,"Forecast",""),"Actual")</f>
        <v/>
      </c>
      <c r="DF1359" s="19" t="str">
        <f>IF(DataGoesHere!B1358="",IF(DD1359="Forecast",(Output!$E$47*IntermediateCalcs!DH1358)+((1-Output!$E$47)*IntermediateCalcs!DF1358),""),(Output!$E$47*IntermediateCalcs!DB1358)+((1-Output!$E$47)*IntermediateCalcs!DF1358))</f>
        <v/>
      </c>
      <c r="DG1359" s="19" t="str">
        <f>IF(DataGoesHere!B1358="",IF(DD1359="Forecast",(Output!$G$47*(IntermediateCalcs!DF1359-IntermediateCalcs!DF1358))+((1-Output!$G$47)*IntermediateCalcs!DG1358),""),(Output!$G$47*(IntermediateCalcs!DF1359-IntermediateCalcs!DF1358))+((1-Output!$G$47)*IntermediateCalcs!DG1358))</f>
        <v/>
      </c>
      <c r="DH1359" s="19" t="str">
        <f>IF(DataGoesHere!B1358="",IF(DD1359="Forecast",DF1359+DG1359,""),DF1359+DG1359)</f>
        <v/>
      </c>
      <c r="DI1359" s="274" t="str">
        <f>IF(DH1359="","",IF(IntermediateCalcs!$AO$9="Yes",IntermediateCalcs!DH1359*$CX1359,IntermediateCalcs!DH1359))</f>
        <v/>
      </c>
      <c r="DJ1359" s="250" t="str">
        <f>IF(DataGoesHere!$B1359="","",($CZ1359-DI1359))</f>
        <v/>
      </c>
      <c r="DK1359" s="250" t="str">
        <f>IF(DataGoesHere!$B1359="","",ABS($CZ1359-DI1359))</f>
        <v/>
      </c>
      <c r="DL1359" s="250" t="str">
        <f>IF(DataGoesHere!$B1359="","",DK1359^2)</f>
        <v/>
      </c>
      <c r="DM1359" s="249" t="str">
        <f>IF(DataGoesHere!$B1359="","",DK1359/$CZ1359)</f>
        <v/>
      </c>
      <c r="DN1359" s="250" t="str">
        <f>IF(DataGoesHere!$B1359="","",SUM(DJ$2:DJ1359)/AVERAGE(DK:DK))</f>
        <v/>
      </c>
      <c r="DP1359" s="19" t="str">
        <f>IF(DataGoesHere!B1359="",IF($DD1359="Forecast",(Output!E$48*IntermediateCalcs!CY1359)+Output!G$48,""),(Output!E$48*IntermediateCalcs!CY1359)+Output!G$48)</f>
        <v/>
      </c>
      <c r="DQ1359" s="274" t="str">
        <f>IF(DP1359="","",IF(IntermediateCalcs!$AO$9="Yes",IntermediateCalcs!DP1359*$CX1359,IntermediateCalcs!DP1359))</f>
        <v/>
      </c>
      <c r="DR1359" s="250" t="str">
        <f>IF(DataGoesHere!$B1359="","",($CZ1359-DQ1359))</f>
        <v/>
      </c>
      <c r="DS1359" s="250" t="str">
        <f>IF(DataGoesHere!$B1359="","",ABS($CZ1359-DQ1359))</f>
        <v/>
      </c>
      <c r="DT1359" s="250" t="str">
        <f>IF(DataGoesHere!$B1359="","",DS1359^2)</f>
        <v/>
      </c>
      <c r="DU1359" s="249" t="str">
        <f>IF(DataGoesHere!$B1359="","",DS1359/$CZ1359)</f>
        <v/>
      </c>
      <c r="DV1359" s="250" t="str">
        <f>IF(DataGoesHere!$B1359="","",SUM(DR$2:DR1359)/AVERAGE(DS:DS))</f>
        <v/>
      </c>
      <c r="DX1359" s="19" t="str">
        <f>IF(DataGoesHere!$B1358="","",(DB1353*(Output!$O$49/Output!$P$49))+(IntermediateCalcs!DB1354*(Output!$M$49/Output!$P$49))+(IntermediateCalcs!DB1355*(Output!$K$49/Output!$P$49))+(DB1356*(Output!$I$49/Output!$P$49))+(IntermediateCalcs!DB1357*(Output!$G$49/Output!$P$49))+(IntermediateCalcs!DB1358*(Output!$E$49/Output!$P$49)))</f>
        <v/>
      </c>
      <c r="DY1359" s="274" t="str">
        <f>IF(DX1359="","",IF(IntermediateCalcs!$AO$9="Yes",IntermediateCalcs!DX1359*$CX1359,IntermediateCalcs!DX1359))</f>
        <v/>
      </c>
      <c r="DZ1359" s="250" t="str">
        <f>IF(DataGoesHere!$B1359="","",($CZ1359-DY1359))</f>
        <v/>
      </c>
      <c r="EA1359" s="250" t="str">
        <f>IF(DataGoesHere!$B1359="","",ABS($CZ1359-DY1359))</f>
        <v/>
      </c>
      <c r="EB1359" s="250" t="str">
        <f>IF(DataGoesHere!$B1359="","",EA1359^2)</f>
        <v/>
      </c>
      <c r="EC1359" s="249" t="str">
        <f>IF(DataGoesHere!$B1359="","",EA1359/$CZ1359)</f>
        <v/>
      </c>
      <c r="ED1359" s="250" t="str">
        <f>IF(DataGoesHere!$B1359="","",SUM(DZ$2:DZ1359)/AVERAGE(EA:EA))</f>
        <v/>
      </c>
    </row>
    <row r="1360" spans="20:134" x14ac:dyDescent="0.2">
      <c r="T1360" s="240"/>
      <c r="U1360" s="86"/>
      <c r="V1360" s="245" t="str">
        <f>IF(DataGoesHere!$B1360="","",(DataGoesHere!$B1360/SUM(DataGoesHere!$B1358:'DataGoesHere'!$B1369)))</f>
        <v/>
      </c>
      <c r="W1360" s="86"/>
      <c r="X1360" s="86"/>
      <c r="Y1360" s="86"/>
      <c r="Z1360" s="86"/>
      <c r="AA1360" s="86"/>
      <c r="AB1360" s="86"/>
      <c r="AC1360" s="86"/>
      <c r="AD1360" s="86"/>
      <c r="AE1360" s="241"/>
      <c r="CV1360" s="310" t="str">
        <f>IF(DataGoesHere!B1360="","",DataGoesHere!A1360)</f>
        <v/>
      </c>
      <c r="CW1360" s="271">
        <f t="shared" ca="1" si="50"/>
        <v>3</v>
      </c>
      <c r="CX1360" s="272">
        <f t="shared" ca="1" si="51"/>
        <v>0.79862940076451561</v>
      </c>
      <c r="CY1360" s="266">
        <f>DataGoesHere!A1360</f>
        <v>1359</v>
      </c>
      <c r="CZ1360" s="19" t="str">
        <f>IF(DataGoesHere!B1360="","",DataGoesHere!B1360)</f>
        <v/>
      </c>
      <c r="DA1360" s="19" t="str">
        <f>IF(DataGoesHere!B1360="","",IF(AH$5="No",DataGoesHere!B1360,DataGoesHere!B1360-(AH$2*(DataGoesHere!A1360-1))))</f>
        <v/>
      </c>
      <c r="DB1360" s="19" t="str">
        <f>IF(DataGoesHere!B1360="","",IF(AO$9="No",DataGoesHere!B1360,DataGoesHere!B1360/CX1360))</f>
        <v/>
      </c>
      <c r="DC1360" s="19" t="str">
        <f>IF(DataGoesHere!B1360="","",IF(AO$9="No",DA1360,DA1360/CX1360))</f>
        <v/>
      </c>
      <c r="DD1360" s="293" t="str">
        <f>IF(CZ1360="",IF(COUNTIF(DD$2:DD1359,"Forecast")&lt;Output!E$43,"Forecast",""),"Actual")</f>
        <v/>
      </c>
      <c r="DF1360" s="19" t="str">
        <f>IF(DataGoesHere!B1359="",IF(DD1360="Forecast",(Output!$E$47*IntermediateCalcs!DH1359)+((1-Output!$E$47)*IntermediateCalcs!DF1359),""),(Output!$E$47*IntermediateCalcs!DB1359)+((1-Output!$E$47)*IntermediateCalcs!DF1359))</f>
        <v/>
      </c>
      <c r="DG1360" s="19" t="str">
        <f>IF(DataGoesHere!B1359="",IF(DD1360="Forecast",(Output!$G$47*(IntermediateCalcs!DF1360-IntermediateCalcs!DF1359))+((1-Output!$G$47)*IntermediateCalcs!DG1359),""),(Output!$G$47*(IntermediateCalcs!DF1360-IntermediateCalcs!DF1359))+((1-Output!$G$47)*IntermediateCalcs!DG1359))</f>
        <v/>
      </c>
      <c r="DH1360" s="19" t="str">
        <f>IF(DataGoesHere!B1359="",IF(DD1360="Forecast",DF1360+DG1360,""),DF1360+DG1360)</f>
        <v/>
      </c>
      <c r="DI1360" s="274" t="str">
        <f>IF(DH1360="","",IF(IntermediateCalcs!$AO$9="Yes",IntermediateCalcs!DH1360*$CX1360,IntermediateCalcs!DH1360))</f>
        <v/>
      </c>
      <c r="DJ1360" s="250" t="str">
        <f>IF(DataGoesHere!$B1360="","",($CZ1360-DI1360))</f>
        <v/>
      </c>
      <c r="DK1360" s="250" t="str">
        <f>IF(DataGoesHere!$B1360="","",ABS($CZ1360-DI1360))</f>
        <v/>
      </c>
      <c r="DL1360" s="250" t="str">
        <f>IF(DataGoesHere!$B1360="","",DK1360^2)</f>
        <v/>
      </c>
      <c r="DM1360" s="249" t="str">
        <f>IF(DataGoesHere!$B1360="","",DK1360/$CZ1360)</f>
        <v/>
      </c>
      <c r="DN1360" s="250" t="str">
        <f>IF(DataGoesHere!$B1360="","",SUM(DJ$2:DJ1360)/AVERAGE(DK:DK))</f>
        <v/>
      </c>
      <c r="DP1360" s="19" t="str">
        <f>IF(DataGoesHere!B1360="",IF($DD1360="Forecast",(Output!E$48*IntermediateCalcs!CY1360)+Output!G$48,""),(Output!E$48*IntermediateCalcs!CY1360)+Output!G$48)</f>
        <v/>
      </c>
      <c r="DQ1360" s="274" t="str">
        <f>IF(DP1360="","",IF(IntermediateCalcs!$AO$9="Yes",IntermediateCalcs!DP1360*$CX1360,IntermediateCalcs!DP1360))</f>
        <v/>
      </c>
      <c r="DR1360" s="250" t="str">
        <f>IF(DataGoesHere!$B1360="","",($CZ1360-DQ1360))</f>
        <v/>
      </c>
      <c r="DS1360" s="250" t="str">
        <f>IF(DataGoesHere!$B1360="","",ABS($CZ1360-DQ1360))</f>
        <v/>
      </c>
      <c r="DT1360" s="250" t="str">
        <f>IF(DataGoesHere!$B1360="","",DS1360^2)</f>
        <v/>
      </c>
      <c r="DU1360" s="249" t="str">
        <f>IF(DataGoesHere!$B1360="","",DS1360/$CZ1360)</f>
        <v/>
      </c>
      <c r="DV1360" s="250" t="str">
        <f>IF(DataGoesHere!$B1360="","",SUM(DR$2:DR1360)/AVERAGE(DS:DS))</f>
        <v/>
      </c>
      <c r="DX1360" s="19" t="str">
        <f>IF(DataGoesHere!$B1359="","",(DB1354*(Output!$O$49/Output!$P$49))+(IntermediateCalcs!DB1355*(Output!$M$49/Output!$P$49))+(IntermediateCalcs!DB1356*(Output!$K$49/Output!$P$49))+(DB1357*(Output!$I$49/Output!$P$49))+(IntermediateCalcs!DB1358*(Output!$G$49/Output!$P$49))+(IntermediateCalcs!DB1359*(Output!$E$49/Output!$P$49)))</f>
        <v/>
      </c>
      <c r="DY1360" s="274" t="str">
        <f>IF(DX1360="","",IF(IntermediateCalcs!$AO$9="Yes",IntermediateCalcs!DX1360*$CX1360,IntermediateCalcs!DX1360))</f>
        <v/>
      </c>
      <c r="DZ1360" s="250" t="str">
        <f>IF(DataGoesHere!$B1360="","",($CZ1360-DY1360))</f>
        <v/>
      </c>
      <c r="EA1360" s="250" t="str">
        <f>IF(DataGoesHere!$B1360="","",ABS($CZ1360-DY1360))</f>
        <v/>
      </c>
      <c r="EB1360" s="250" t="str">
        <f>IF(DataGoesHere!$B1360="","",EA1360^2)</f>
        <v/>
      </c>
      <c r="EC1360" s="249" t="str">
        <f>IF(DataGoesHere!$B1360="","",EA1360/$CZ1360)</f>
        <v/>
      </c>
      <c r="ED1360" s="250" t="str">
        <f>IF(DataGoesHere!$B1360="","",SUM(DZ$2:DZ1360)/AVERAGE(EA:EA))</f>
        <v/>
      </c>
    </row>
    <row r="1361" spans="20:134" x14ac:dyDescent="0.2">
      <c r="T1361" s="240"/>
      <c r="U1361" s="86"/>
      <c r="V1361" s="86"/>
      <c r="W1361" s="245" t="str">
        <f>IF(DataGoesHere!$B1361="","",(DataGoesHere!$B1361/SUM(DataGoesHere!$B1358:'DataGoesHere'!$B1369)))</f>
        <v/>
      </c>
      <c r="X1361" s="86"/>
      <c r="Y1361" s="86"/>
      <c r="Z1361" s="86"/>
      <c r="AA1361" s="86"/>
      <c r="AB1361" s="86"/>
      <c r="AC1361" s="86"/>
      <c r="AD1361" s="86"/>
      <c r="AE1361" s="241"/>
      <c r="CV1361" s="310" t="str">
        <f>IF(DataGoesHere!B1361="","",DataGoesHere!A1361)</f>
        <v/>
      </c>
      <c r="CW1361" s="271">
        <f t="shared" ca="1" si="50"/>
        <v>4</v>
      </c>
      <c r="CX1361" s="272">
        <f t="shared" ca="1" si="51"/>
        <v>1.0149292433706087</v>
      </c>
      <c r="CY1361" s="266">
        <f>DataGoesHere!A1361</f>
        <v>1360</v>
      </c>
      <c r="CZ1361" s="19" t="str">
        <f>IF(DataGoesHere!B1361="","",DataGoesHere!B1361)</f>
        <v/>
      </c>
      <c r="DA1361" s="19" t="str">
        <f>IF(DataGoesHere!B1361="","",IF(AH$5="No",DataGoesHere!B1361,DataGoesHere!B1361-(AH$2*(DataGoesHere!A1361-1))))</f>
        <v/>
      </c>
      <c r="DB1361" s="19" t="str">
        <f>IF(DataGoesHere!B1361="","",IF(AO$9="No",DataGoesHere!B1361,DataGoesHere!B1361/CX1361))</f>
        <v/>
      </c>
      <c r="DC1361" s="19" t="str">
        <f>IF(DataGoesHere!B1361="","",IF(AO$9="No",DA1361,DA1361/CX1361))</f>
        <v/>
      </c>
      <c r="DD1361" s="293" t="str">
        <f>IF(CZ1361="",IF(COUNTIF(DD$2:DD1360,"Forecast")&lt;Output!E$43,"Forecast",""),"Actual")</f>
        <v/>
      </c>
      <c r="DF1361" s="19" t="str">
        <f>IF(DataGoesHere!B1360="",IF(DD1361="Forecast",(Output!$E$47*IntermediateCalcs!DH1360)+((1-Output!$E$47)*IntermediateCalcs!DF1360),""),(Output!$E$47*IntermediateCalcs!DB1360)+((1-Output!$E$47)*IntermediateCalcs!DF1360))</f>
        <v/>
      </c>
      <c r="DG1361" s="19" t="str">
        <f>IF(DataGoesHere!B1360="",IF(DD1361="Forecast",(Output!$G$47*(IntermediateCalcs!DF1361-IntermediateCalcs!DF1360))+((1-Output!$G$47)*IntermediateCalcs!DG1360),""),(Output!$G$47*(IntermediateCalcs!DF1361-IntermediateCalcs!DF1360))+((1-Output!$G$47)*IntermediateCalcs!DG1360))</f>
        <v/>
      </c>
      <c r="DH1361" s="19" t="str">
        <f>IF(DataGoesHere!B1360="",IF(DD1361="Forecast",DF1361+DG1361,""),DF1361+DG1361)</f>
        <v/>
      </c>
      <c r="DI1361" s="274" t="str">
        <f>IF(DH1361="","",IF(IntermediateCalcs!$AO$9="Yes",IntermediateCalcs!DH1361*$CX1361,IntermediateCalcs!DH1361))</f>
        <v/>
      </c>
      <c r="DJ1361" s="250" t="str">
        <f>IF(DataGoesHere!$B1361="","",($CZ1361-DI1361))</f>
        <v/>
      </c>
      <c r="DK1361" s="250" t="str">
        <f>IF(DataGoesHere!$B1361="","",ABS($CZ1361-DI1361))</f>
        <v/>
      </c>
      <c r="DL1361" s="250" t="str">
        <f>IF(DataGoesHere!$B1361="","",DK1361^2)</f>
        <v/>
      </c>
      <c r="DM1361" s="249" t="str">
        <f>IF(DataGoesHere!$B1361="","",DK1361/$CZ1361)</f>
        <v/>
      </c>
      <c r="DN1361" s="250" t="str">
        <f>IF(DataGoesHere!$B1361="","",SUM(DJ$2:DJ1361)/AVERAGE(DK:DK))</f>
        <v/>
      </c>
      <c r="DP1361" s="19" t="str">
        <f>IF(DataGoesHere!B1361="",IF($DD1361="Forecast",(Output!E$48*IntermediateCalcs!CY1361)+Output!G$48,""),(Output!E$48*IntermediateCalcs!CY1361)+Output!G$48)</f>
        <v/>
      </c>
      <c r="DQ1361" s="274" t="str">
        <f>IF(DP1361="","",IF(IntermediateCalcs!$AO$9="Yes",IntermediateCalcs!DP1361*$CX1361,IntermediateCalcs!DP1361))</f>
        <v/>
      </c>
      <c r="DR1361" s="250" t="str">
        <f>IF(DataGoesHere!$B1361="","",($CZ1361-DQ1361))</f>
        <v/>
      </c>
      <c r="DS1361" s="250" t="str">
        <f>IF(DataGoesHere!$B1361="","",ABS($CZ1361-DQ1361))</f>
        <v/>
      </c>
      <c r="DT1361" s="250" t="str">
        <f>IF(DataGoesHere!$B1361="","",DS1361^2)</f>
        <v/>
      </c>
      <c r="DU1361" s="249" t="str">
        <f>IF(DataGoesHere!$B1361="","",DS1361/$CZ1361)</f>
        <v/>
      </c>
      <c r="DV1361" s="250" t="str">
        <f>IF(DataGoesHere!$B1361="","",SUM(DR$2:DR1361)/AVERAGE(DS:DS))</f>
        <v/>
      </c>
      <c r="DX1361" s="19" t="str">
        <f>IF(DataGoesHere!$B1360="","",(DB1355*(Output!$O$49/Output!$P$49))+(IntermediateCalcs!DB1356*(Output!$M$49/Output!$P$49))+(IntermediateCalcs!DB1357*(Output!$K$49/Output!$P$49))+(DB1358*(Output!$I$49/Output!$P$49))+(IntermediateCalcs!DB1359*(Output!$G$49/Output!$P$49))+(IntermediateCalcs!DB1360*(Output!$E$49/Output!$P$49)))</f>
        <v/>
      </c>
      <c r="DY1361" s="274" t="str">
        <f>IF(DX1361="","",IF(IntermediateCalcs!$AO$9="Yes",IntermediateCalcs!DX1361*$CX1361,IntermediateCalcs!DX1361))</f>
        <v/>
      </c>
      <c r="DZ1361" s="250" t="str">
        <f>IF(DataGoesHere!$B1361="","",($CZ1361-DY1361))</f>
        <v/>
      </c>
      <c r="EA1361" s="250" t="str">
        <f>IF(DataGoesHere!$B1361="","",ABS($CZ1361-DY1361))</f>
        <v/>
      </c>
      <c r="EB1361" s="250" t="str">
        <f>IF(DataGoesHere!$B1361="","",EA1361^2)</f>
        <v/>
      </c>
      <c r="EC1361" s="249" t="str">
        <f>IF(DataGoesHere!$B1361="","",EA1361/$CZ1361)</f>
        <v/>
      </c>
      <c r="ED1361" s="250" t="str">
        <f>IF(DataGoesHere!$B1361="","",SUM(DZ$2:DZ1361)/AVERAGE(EA:EA))</f>
        <v/>
      </c>
    </row>
    <row r="1362" spans="20:134" x14ac:dyDescent="0.2">
      <c r="T1362" s="240"/>
      <c r="U1362" s="86"/>
      <c r="V1362" s="86"/>
      <c r="W1362" s="86"/>
      <c r="X1362" s="245" t="str">
        <f>IF(DataGoesHere!$B1362="","",(DataGoesHere!$B1362/SUM(DataGoesHere!$B1358:'DataGoesHere'!$B1369)))</f>
        <v/>
      </c>
      <c r="Y1362" s="86"/>
      <c r="Z1362" s="86"/>
      <c r="AA1362" s="86"/>
      <c r="AB1362" s="86"/>
      <c r="AC1362" s="86"/>
      <c r="AD1362" s="86"/>
      <c r="AE1362" s="241"/>
      <c r="CV1362" s="310" t="str">
        <f>IF(DataGoesHere!B1362="","",DataGoesHere!A1362)</f>
        <v/>
      </c>
      <c r="CW1362" s="271">
        <f t="shared" ca="1" si="50"/>
        <v>5</v>
      </c>
      <c r="CX1362" s="272">
        <f t="shared" ca="1" si="51"/>
        <v>0.97875414397996308</v>
      </c>
      <c r="CY1362" s="266">
        <f>DataGoesHere!A1362</f>
        <v>1361</v>
      </c>
      <c r="CZ1362" s="19" t="str">
        <f>IF(DataGoesHere!B1362="","",DataGoesHere!B1362)</f>
        <v/>
      </c>
      <c r="DA1362" s="19" t="str">
        <f>IF(DataGoesHere!B1362="","",IF(AH$5="No",DataGoesHere!B1362,DataGoesHere!B1362-(AH$2*(DataGoesHere!A1362-1))))</f>
        <v/>
      </c>
      <c r="DB1362" s="19" t="str">
        <f>IF(DataGoesHere!B1362="","",IF(AO$9="No",DataGoesHere!B1362,DataGoesHere!B1362/CX1362))</f>
        <v/>
      </c>
      <c r="DC1362" s="19" t="str">
        <f>IF(DataGoesHere!B1362="","",IF(AO$9="No",DA1362,DA1362/CX1362))</f>
        <v/>
      </c>
      <c r="DD1362" s="293" t="str">
        <f>IF(CZ1362="",IF(COUNTIF(DD$2:DD1361,"Forecast")&lt;Output!E$43,"Forecast",""),"Actual")</f>
        <v/>
      </c>
      <c r="DF1362" s="19" t="str">
        <f>IF(DataGoesHere!B1361="",IF(DD1362="Forecast",(Output!$E$47*IntermediateCalcs!DH1361)+((1-Output!$E$47)*IntermediateCalcs!DF1361),""),(Output!$E$47*IntermediateCalcs!DB1361)+((1-Output!$E$47)*IntermediateCalcs!DF1361))</f>
        <v/>
      </c>
      <c r="DG1362" s="19" t="str">
        <f>IF(DataGoesHere!B1361="",IF(DD1362="Forecast",(Output!$G$47*(IntermediateCalcs!DF1362-IntermediateCalcs!DF1361))+((1-Output!$G$47)*IntermediateCalcs!DG1361),""),(Output!$G$47*(IntermediateCalcs!DF1362-IntermediateCalcs!DF1361))+((1-Output!$G$47)*IntermediateCalcs!DG1361))</f>
        <v/>
      </c>
      <c r="DH1362" s="19" t="str">
        <f>IF(DataGoesHere!B1361="",IF(DD1362="Forecast",DF1362+DG1362,""),DF1362+DG1362)</f>
        <v/>
      </c>
      <c r="DI1362" s="274" t="str">
        <f>IF(DH1362="","",IF(IntermediateCalcs!$AO$9="Yes",IntermediateCalcs!DH1362*$CX1362,IntermediateCalcs!DH1362))</f>
        <v/>
      </c>
      <c r="DJ1362" s="250" t="str">
        <f>IF(DataGoesHere!$B1362="","",($CZ1362-DI1362))</f>
        <v/>
      </c>
      <c r="DK1362" s="250" t="str">
        <f>IF(DataGoesHere!$B1362="","",ABS($CZ1362-DI1362))</f>
        <v/>
      </c>
      <c r="DL1362" s="250" t="str">
        <f>IF(DataGoesHere!$B1362="","",DK1362^2)</f>
        <v/>
      </c>
      <c r="DM1362" s="249" t="str">
        <f>IF(DataGoesHere!$B1362="","",DK1362/$CZ1362)</f>
        <v/>
      </c>
      <c r="DN1362" s="250" t="str">
        <f>IF(DataGoesHere!$B1362="","",SUM(DJ$2:DJ1362)/AVERAGE(DK:DK))</f>
        <v/>
      </c>
      <c r="DP1362" s="19" t="str">
        <f>IF(DataGoesHere!B1362="",IF($DD1362="Forecast",(Output!E$48*IntermediateCalcs!CY1362)+Output!G$48,""),(Output!E$48*IntermediateCalcs!CY1362)+Output!G$48)</f>
        <v/>
      </c>
      <c r="DQ1362" s="274" t="str">
        <f>IF(DP1362="","",IF(IntermediateCalcs!$AO$9="Yes",IntermediateCalcs!DP1362*$CX1362,IntermediateCalcs!DP1362))</f>
        <v/>
      </c>
      <c r="DR1362" s="250" t="str">
        <f>IF(DataGoesHere!$B1362="","",($CZ1362-DQ1362))</f>
        <v/>
      </c>
      <c r="DS1362" s="250" t="str">
        <f>IF(DataGoesHere!$B1362="","",ABS($CZ1362-DQ1362))</f>
        <v/>
      </c>
      <c r="DT1362" s="250" t="str">
        <f>IF(DataGoesHere!$B1362="","",DS1362^2)</f>
        <v/>
      </c>
      <c r="DU1362" s="249" t="str">
        <f>IF(DataGoesHere!$B1362="","",DS1362/$CZ1362)</f>
        <v/>
      </c>
      <c r="DV1362" s="250" t="str">
        <f>IF(DataGoesHere!$B1362="","",SUM(DR$2:DR1362)/AVERAGE(DS:DS))</f>
        <v/>
      </c>
      <c r="DX1362" s="19" t="str">
        <f>IF(DataGoesHere!$B1361="","",(DB1356*(Output!$O$49/Output!$P$49))+(IntermediateCalcs!DB1357*(Output!$M$49/Output!$P$49))+(IntermediateCalcs!DB1358*(Output!$K$49/Output!$P$49))+(DB1359*(Output!$I$49/Output!$P$49))+(IntermediateCalcs!DB1360*(Output!$G$49/Output!$P$49))+(IntermediateCalcs!DB1361*(Output!$E$49/Output!$P$49)))</f>
        <v/>
      </c>
      <c r="DY1362" s="274" t="str">
        <f>IF(DX1362="","",IF(IntermediateCalcs!$AO$9="Yes",IntermediateCalcs!DX1362*$CX1362,IntermediateCalcs!DX1362))</f>
        <v/>
      </c>
      <c r="DZ1362" s="250" t="str">
        <f>IF(DataGoesHere!$B1362="","",($CZ1362-DY1362))</f>
        <v/>
      </c>
      <c r="EA1362" s="250" t="str">
        <f>IF(DataGoesHere!$B1362="","",ABS($CZ1362-DY1362))</f>
        <v/>
      </c>
      <c r="EB1362" s="250" t="str">
        <f>IF(DataGoesHere!$B1362="","",EA1362^2)</f>
        <v/>
      </c>
      <c r="EC1362" s="249" t="str">
        <f>IF(DataGoesHere!$B1362="","",EA1362/$CZ1362)</f>
        <v/>
      </c>
      <c r="ED1362" s="250" t="str">
        <f>IF(DataGoesHere!$B1362="","",SUM(DZ$2:DZ1362)/AVERAGE(EA:EA))</f>
        <v/>
      </c>
    </row>
    <row r="1363" spans="20:134" x14ac:dyDescent="0.2">
      <c r="T1363" s="240"/>
      <c r="U1363" s="86"/>
      <c r="V1363" s="86"/>
      <c r="W1363" s="86"/>
      <c r="X1363" s="86"/>
      <c r="Y1363" s="245" t="str">
        <f>IF(DataGoesHere!$B1363="","",(DataGoesHere!$B1363/SUM(DataGoesHere!$B1358:'DataGoesHere'!$B1369)))</f>
        <v/>
      </c>
      <c r="Z1363" s="86"/>
      <c r="AA1363" s="86"/>
      <c r="AB1363" s="86"/>
      <c r="AC1363" s="86"/>
      <c r="AD1363" s="86"/>
      <c r="AE1363" s="241"/>
      <c r="CV1363" s="310" t="str">
        <f>IF(DataGoesHere!B1363="","",DataGoesHere!A1363)</f>
        <v/>
      </c>
      <c r="CW1363" s="271">
        <f t="shared" ca="1" si="50"/>
        <v>6</v>
      </c>
      <c r="CX1363" s="272">
        <f t="shared" ca="1" si="51"/>
        <v>1.0779088099730167</v>
      </c>
      <c r="CY1363" s="266">
        <f>DataGoesHere!A1363</f>
        <v>1362</v>
      </c>
      <c r="CZ1363" s="19" t="str">
        <f>IF(DataGoesHere!B1363="","",DataGoesHere!B1363)</f>
        <v/>
      </c>
      <c r="DA1363" s="19" t="str">
        <f>IF(DataGoesHere!B1363="","",IF(AH$5="No",DataGoesHere!B1363,DataGoesHere!B1363-(AH$2*(DataGoesHere!A1363-1))))</f>
        <v/>
      </c>
      <c r="DB1363" s="19" t="str">
        <f>IF(DataGoesHere!B1363="","",IF(AO$9="No",DataGoesHere!B1363,DataGoesHere!B1363/CX1363))</f>
        <v/>
      </c>
      <c r="DC1363" s="19" t="str">
        <f>IF(DataGoesHere!B1363="","",IF(AO$9="No",DA1363,DA1363/CX1363))</f>
        <v/>
      </c>
      <c r="DD1363" s="293" t="str">
        <f>IF(CZ1363="",IF(COUNTIF(DD$2:DD1362,"Forecast")&lt;Output!E$43,"Forecast",""),"Actual")</f>
        <v/>
      </c>
      <c r="DF1363" s="19" t="str">
        <f>IF(DataGoesHere!B1362="",IF(DD1363="Forecast",(Output!$E$47*IntermediateCalcs!DH1362)+((1-Output!$E$47)*IntermediateCalcs!DF1362),""),(Output!$E$47*IntermediateCalcs!DB1362)+((1-Output!$E$47)*IntermediateCalcs!DF1362))</f>
        <v/>
      </c>
      <c r="DG1363" s="19" t="str">
        <f>IF(DataGoesHere!B1362="",IF(DD1363="Forecast",(Output!$G$47*(IntermediateCalcs!DF1363-IntermediateCalcs!DF1362))+((1-Output!$G$47)*IntermediateCalcs!DG1362),""),(Output!$G$47*(IntermediateCalcs!DF1363-IntermediateCalcs!DF1362))+((1-Output!$G$47)*IntermediateCalcs!DG1362))</f>
        <v/>
      </c>
      <c r="DH1363" s="19" t="str">
        <f>IF(DataGoesHere!B1362="",IF(DD1363="Forecast",DF1363+DG1363,""),DF1363+DG1363)</f>
        <v/>
      </c>
      <c r="DI1363" s="274" t="str">
        <f>IF(DH1363="","",IF(IntermediateCalcs!$AO$9="Yes",IntermediateCalcs!DH1363*$CX1363,IntermediateCalcs!DH1363))</f>
        <v/>
      </c>
      <c r="DJ1363" s="250" t="str">
        <f>IF(DataGoesHere!$B1363="","",($CZ1363-DI1363))</f>
        <v/>
      </c>
      <c r="DK1363" s="250" t="str">
        <f>IF(DataGoesHere!$B1363="","",ABS($CZ1363-DI1363))</f>
        <v/>
      </c>
      <c r="DL1363" s="250" t="str">
        <f>IF(DataGoesHere!$B1363="","",DK1363^2)</f>
        <v/>
      </c>
      <c r="DM1363" s="249" t="str">
        <f>IF(DataGoesHere!$B1363="","",DK1363/$CZ1363)</f>
        <v/>
      </c>
      <c r="DN1363" s="250" t="str">
        <f>IF(DataGoesHere!$B1363="","",SUM(DJ$2:DJ1363)/AVERAGE(DK:DK))</f>
        <v/>
      </c>
      <c r="DP1363" s="19" t="str">
        <f>IF(DataGoesHere!B1363="",IF($DD1363="Forecast",(Output!E$48*IntermediateCalcs!CY1363)+Output!G$48,""),(Output!E$48*IntermediateCalcs!CY1363)+Output!G$48)</f>
        <v/>
      </c>
      <c r="DQ1363" s="274" t="str">
        <f>IF(DP1363="","",IF(IntermediateCalcs!$AO$9="Yes",IntermediateCalcs!DP1363*$CX1363,IntermediateCalcs!DP1363))</f>
        <v/>
      </c>
      <c r="DR1363" s="250" t="str">
        <f>IF(DataGoesHere!$B1363="","",($CZ1363-DQ1363))</f>
        <v/>
      </c>
      <c r="DS1363" s="250" t="str">
        <f>IF(DataGoesHere!$B1363="","",ABS($CZ1363-DQ1363))</f>
        <v/>
      </c>
      <c r="DT1363" s="250" t="str">
        <f>IF(DataGoesHere!$B1363="","",DS1363^2)</f>
        <v/>
      </c>
      <c r="DU1363" s="249" t="str">
        <f>IF(DataGoesHere!$B1363="","",DS1363/$CZ1363)</f>
        <v/>
      </c>
      <c r="DV1363" s="250" t="str">
        <f>IF(DataGoesHere!$B1363="","",SUM(DR$2:DR1363)/AVERAGE(DS:DS))</f>
        <v/>
      </c>
      <c r="DX1363" s="19" t="str">
        <f>IF(DataGoesHere!$B1362="","",(DB1357*(Output!$O$49/Output!$P$49))+(IntermediateCalcs!DB1358*(Output!$M$49/Output!$P$49))+(IntermediateCalcs!DB1359*(Output!$K$49/Output!$P$49))+(DB1360*(Output!$I$49/Output!$P$49))+(IntermediateCalcs!DB1361*(Output!$G$49/Output!$P$49))+(IntermediateCalcs!DB1362*(Output!$E$49/Output!$P$49)))</f>
        <v/>
      </c>
      <c r="DY1363" s="274" t="str">
        <f>IF(DX1363="","",IF(IntermediateCalcs!$AO$9="Yes",IntermediateCalcs!DX1363*$CX1363,IntermediateCalcs!DX1363))</f>
        <v/>
      </c>
      <c r="DZ1363" s="250" t="str">
        <f>IF(DataGoesHere!$B1363="","",($CZ1363-DY1363))</f>
        <v/>
      </c>
      <c r="EA1363" s="250" t="str">
        <f>IF(DataGoesHere!$B1363="","",ABS($CZ1363-DY1363))</f>
        <v/>
      </c>
      <c r="EB1363" s="250" t="str">
        <f>IF(DataGoesHere!$B1363="","",EA1363^2)</f>
        <v/>
      </c>
      <c r="EC1363" s="249" t="str">
        <f>IF(DataGoesHere!$B1363="","",EA1363/$CZ1363)</f>
        <v/>
      </c>
      <c r="ED1363" s="250" t="str">
        <f>IF(DataGoesHere!$B1363="","",SUM(DZ$2:DZ1363)/AVERAGE(EA:EA))</f>
        <v/>
      </c>
    </row>
    <row r="1364" spans="20:134" x14ac:dyDescent="0.2">
      <c r="T1364" s="240"/>
      <c r="U1364" s="86"/>
      <c r="V1364" s="86"/>
      <c r="W1364" s="86"/>
      <c r="X1364" s="86"/>
      <c r="Y1364" s="86"/>
      <c r="Z1364" s="245" t="str">
        <f>IF(DataGoesHere!$B1364="","",(DataGoesHere!$B1364/SUM(DataGoesHere!$B1358:'DataGoesHere'!$B1369)))</f>
        <v/>
      </c>
      <c r="AA1364" s="86"/>
      <c r="AB1364" s="86"/>
      <c r="AC1364" s="86"/>
      <c r="AD1364" s="86"/>
      <c r="AE1364" s="241"/>
      <c r="CV1364" s="310" t="str">
        <f>IF(DataGoesHere!B1364="","",DataGoesHere!A1364)</f>
        <v/>
      </c>
      <c r="CW1364" s="271">
        <f t="shared" ca="1" si="50"/>
        <v>7</v>
      </c>
      <c r="CX1364" s="272">
        <f t="shared" ca="1" si="51"/>
        <v>1.0265458156689093</v>
      </c>
      <c r="CY1364" s="266">
        <f>DataGoesHere!A1364</f>
        <v>1363</v>
      </c>
      <c r="CZ1364" s="19" t="str">
        <f>IF(DataGoesHere!B1364="","",DataGoesHere!B1364)</f>
        <v/>
      </c>
      <c r="DA1364" s="19" t="str">
        <f>IF(DataGoesHere!B1364="","",IF(AH$5="No",DataGoesHere!B1364,DataGoesHere!B1364-(AH$2*(DataGoesHere!A1364-1))))</f>
        <v/>
      </c>
      <c r="DB1364" s="19" t="str">
        <f>IF(DataGoesHere!B1364="","",IF(AO$9="No",DataGoesHere!B1364,DataGoesHere!B1364/CX1364))</f>
        <v/>
      </c>
      <c r="DC1364" s="19" t="str">
        <f>IF(DataGoesHere!B1364="","",IF(AO$9="No",DA1364,DA1364/CX1364))</f>
        <v/>
      </c>
      <c r="DD1364" s="293" t="str">
        <f>IF(CZ1364="",IF(COUNTIF(DD$2:DD1363,"Forecast")&lt;Output!E$43,"Forecast",""),"Actual")</f>
        <v/>
      </c>
      <c r="DF1364" s="19" t="str">
        <f>IF(DataGoesHere!B1363="",IF(DD1364="Forecast",(Output!$E$47*IntermediateCalcs!DH1363)+((1-Output!$E$47)*IntermediateCalcs!DF1363),""),(Output!$E$47*IntermediateCalcs!DB1363)+((1-Output!$E$47)*IntermediateCalcs!DF1363))</f>
        <v/>
      </c>
      <c r="DG1364" s="19" t="str">
        <f>IF(DataGoesHere!B1363="",IF(DD1364="Forecast",(Output!$G$47*(IntermediateCalcs!DF1364-IntermediateCalcs!DF1363))+((1-Output!$G$47)*IntermediateCalcs!DG1363),""),(Output!$G$47*(IntermediateCalcs!DF1364-IntermediateCalcs!DF1363))+((1-Output!$G$47)*IntermediateCalcs!DG1363))</f>
        <v/>
      </c>
      <c r="DH1364" s="19" t="str">
        <f>IF(DataGoesHere!B1363="",IF(DD1364="Forecast",DF1364+DG1364,""),DF1364+DG1364)</f>
        <v/>
      </c>
      <c r="DI1364" s="274" t="str">
        <f>IF(DH1364="","",IF(IntermediateCalcs!$AO$9="Yes",IntermediateCalcs!DH1364*$CX1364,IntermediateCalcs!DH1364))</f>
        <v/>
      </c>
      <c r="DJ1364" s="250" t="str">
        <f>IF(DataGoesHere!$B1364="","",($CZ1364-DI1364))</f>
        <v/>
      </c>
      <c r="DK1364" s="250" t="str">
        <f>IF(DataGoesHere!$B1364="","",ABS($CZ1364-DI1364))</f>
        <v/>
      </c>
      <c r="DL1364" s="250" t="str">
        <f>IF(DataGoesHere!$B1364="","",DK1364^2)</f>
        <v/>
      </c>
      <c r="DM1364" s="249" t="str">
        <f>IF(DataGoesHere!$B1364="","",DK1364/$CZ1364)</f>
        <v/>
      </c>
      <c r="DN1364" s="250" t="str">
        <f>IF(DataGoesHere!$B1364="","",SUM(DJ$2:DJ1364)/AVERAGE(DK:DK))</f>
        <v/>
      </c>
      <c r="DP1364" s="19" t="str">
        <f>IF(DataGoesHere!B1364="",IF($DD1364="Forecast",(Output!E$48*IntermediateCalcs!CY1364)+Output!G$48,""),(Output!E$48*IntermediateCalcs!CY1364)+Output!G$48)</f>
        <v/>
      </c>
      <c r="DQ1364" s="274" t="str">
        <f>IF(DP1364="","",IF(IntermediateCalcs!$AO$9="Yes",IntermediateCalcs!DP1364*$CX1364,IntermediateCalcs!DP1364))</f>
        <v/>
      </c>
      <c r="DR1364" s="250" t="str">
        <f>IF(DataGoesHere!$B1364="","",($CZ1364-DQ1364))</f>
        <v/>
      </c>
      <c r="DS1364" s="250" t="str">
        <f>IF(DataGoesHere!$B1364="","",ABS($CZ1364-DQ1364))</f>
        <v/>
      </c>
      <c r="DT1364" s="250" t="str">
        <f>IF(DataGoesHere!$B1364="","",DS1364^2)</f>
        <v/>
      </c>
      <c r="DU1364" s="249" t="str">
        <f>IF(DataGoesHere!$B1364="","",DS1364/$CZ1364)</f>
        <v/>
      </c>
      <c r="DV1364" s="250" t="str">
        <f>IF(DataGoesHere!$B1364="","",SUM(DR$2:DR1364)/AVERAGE(DS:DS))</f>
        <v/>
      </c>
      <c r="DX1364" s="19" t="str">
        <f>IF(DataGoesHere!$B1363="","",(DB1358*(Output!$O$49/Output!$P$49))+(IntermediateCalcs!DB1359*(Output!$M$49/Output!$P$49))+(IntermediateCalcs!DB1360*(Output!$K$49/Output!$P$49))+(DB1361*(Output!$I$49/Output!$P$49))+(IntermediateCalcs!DB1362*(Output!$G$49/Output!$P$49))+(IntermediateCalcs!DB1363*(Output!$E$49/Output!$P$49)))</f>
        <v/>
      </c>
      <c r="DY1364" s="274" t="str">
        <f>IF(DX1364="","",IF(IntermediateCalcs!$AO$9="Yes",IntermediateCalcs!DX1364*$CX1364,IntermediateCalcs!DX1364))</f>
        <v/>
      </c>
      <c r="DZ1364" s="250" t="str">
        <f>IF(DataGoesHere!$B1364="","",($CZ1364-DY1364))</f>
        <v/>
      </c>
      <c r="EA1364" s="250" t="str">
        <f>IF(DataGoesHere!$B1364="","",ABS($CZ1364-DY1364))</f>
        <v/>
      </c>
      <c r="EB1364" s="250" t="str">
        <f>IF(DataGoesHere!$B1364="","",EA1364^2)</f>
        <v/>
      </c>
      <c r="EC1364" s="249" t="str">
        <f>IF(DataGoesHere!$B1364="","",EA1364/$CZ1364)</f>
        <v/>
      </c>
      <c r="ED1364" s="250" t="str">
        <f>IF(DataGoesHere!$B1364="","",SUM(DZ$2:DZ1364)/AVERAGE(EA:EA))</f>
        <v/>
      </c>
    </row>
    <row r="1365" spans="20:134" x14ac:dyDescent="0.2">
      <c r="T1365" s="240"/>
      <c r="U1365" s="86"/>
      <c r="V1365" s="86"/>
      <c r="W1365" s="86"/>
      <c r="X1365" s="86"/>
      <c r="Y1365" s="86"/>
      <c r="Z1365" s="86"/>
      <c r="AA1365" s="245" t="str">
        <f>IF(DataGoesHere!$B1365="","",(DataGoesHere!$B1365/SUM(DataGoesHere!$B1358:'DataGoesHere'!$B1369)))</f>
        <v/>
      </c>
      <c r="AB1365" s="86"/>
      <c r="AC1365" s="86"/>
      <c r="AD1365" s="86"/>
      <c r="AE1365" s="241"/>
      <c r="CV1365" s="310" t="str">
        <f>IF(DataGoesHere!B1365="","",DataGoesHere!A1365)</f>
        <v/>
      </c>
      <c r="CW1365" s="271">
        <f t="shared" ca="1" si="50"/>
        <v>8</v>
      </c>
      <c r="CX1365" s="272">
        <f t="shared" ca="1" si="51"/>
        <v>1.0207492390681214</v>
      </c>
      <c r="CY1365" s="266">
        <f>DataGoesHere!A1365</f>
        <v>1364</v>
      </c>
      <c r="CZ1365" s="19" t="str">
        <f>IF(DataGoesHere!B1365="","",DataGoesHere!B1365)</f>
        <v/>
      </c>
      <c r="DA1365" s="19" t="str">
        <f>IF(DataGoesHere!B1365="","",IF(AH$5="No",DataGoesHere!B1365,DataGoesHere!B1365-(AH$2*(DataGoesHere!A1365-1))))</f>
        <v/>
      </c>
      <c r="DB1365" s="19" t="str">
        <f>IF(DataGoesHere!B1365="","",IF(AO$9="No",DataGoesHere!B1365,DataGoesHere!B1365/CX1365))</f>
        <v/>
      </c>
      <c r="DC1365" s="19" t="str">
        <f>IF(DataGoesHere!B1365="","",IF(AO$9="No",DA1365,DA1365/CX1365))</f>
        <v/>
      </c>
      <c r="DD1365" s="293" t="str">
        <f>IF(CZ1365="",IF(COUNTIF(DD$2:DD1364,"Forecast")&lt;Output!E$43,"Forecast",""),"Actual")</f>
        <v/>
      </c>
      <c r="DF1365" s="19" t="str">
        <f>IF(DataGoesHere!B1364="",IF(DD1365="Forecast",(Output!$E$47*IntermediateCalcs!DH1364)+((1-Output!$E$47)*IntermediateCalcs!DF1364),""),(Output!$E$47*IntermediateCalcs!DB1364)+((1-Output!$E$47)*IntermediateCalcs!DF1364))</f>
        <v/>
      </c>
      <c r="DG1365" s="19" t="str">
        <f>IF(DataGoesHere!B1364="",IF(DD1365="Forecast",(Output!$G$47*(IntermediateCalcs!DF1365-IntermediateCalcs!DF1364))+((1-Output!$G$47)*IntermediateCalcs!DG1364),""),(Output!$G$47*(IntermediateCalcs!DF1365-IntermediateCalcs!DF1364))+((1-Output!$G$47)*IntermediateCalcs!DG1364))</f>
        <v/>
      </c>
      <c r="DH1365" s="19" t="str">
        <f>IF(DataGoesHere!B1364="",IF(DD1365="Forecast",DF1365+DG1365,""),DF1365+DG1365)</f>
        <v/>
      </c>
      <c r="DI1365" s="274" t="str">
        <f>IF(DH1365="","",IF(IntermediateCalcs!$AO$9="Yes",IntermediateCalcs!DH1365*$CX1365,IntermediateCalcs!DH1365))</f>
        <v/>
      </c>
      <c r="DJ1365" s="250" t="str">
        <f>IF(DataGoesHere!$B1365="","",($CZ1365-DI1365))</f>
        <v/>
      </c>
      <c r="DK1365" s="250" t="str">
        <f>IF(DataGoesHere!$B1365="","",ABS($CZ1365-DI1365))</f>
        <v/>
      </c>
      <c r="DL1365" s="250" t="str">
        <f>IF(DataGoesHere!$B1365="","",DK1365^2)</f>
        <v/>
      </c>
      <c r="DM1365" s="249" t="str">
        <f>IF(DataGoesHere!$B1365="","",DK1365/$CZ1365)</f>
        <v/>
      </c>
      <c r="DN1365" s="250" t="str">
        <f>IF(DataGoesHere!$B1365="","",SUM(DJ$2:DJ1365)/AVERAGE(DK:DK))</f>
        <v/>
      </c>
      <c r="DP1365" s="19" t="str">
        <f>IF(DataGoesHere!B1365="",IF($DD1365="Forecast",(Output!E$48*IntermediateCalcs!CY1365)+Output!G$48,""),(Output!E$48*IntermediateCalcs!CY1365)+Output!G$48)</f>
        <v/>
      </c>
      <c r="DQ1365" s="274" t="str">
        <f>IF(DP1365="","",IF(IntermediateCalcs!$AO$9="Yes",IntermediateCalcs!DP1365*$CX1365,IntermediateCalcs!DP1365))</f>
        <v/>
      </c>
      <c r="DR1365" s="250" t="str">
        <f>IF(DataGoesHere!$B1365="","",($CZ1365-DQ1365))</f>
        <v/>
      </c>
      <c r="DS1365" s="250" t="str">
        <f>IF(DataGoesHere!$B1365="","",ABS($CZ1365-DQ1365))</f>
        <v/>
      </c>
      <c r="DT1365" s="250" t="str">
        <f>IF(DataGoesHere!$B1365="","",DS1365^2)</f>
        <v/>
      </c>
      <c r="DU1365" s="249" t="str">
        <f>IF(DataGoesHere!$B1365="","",DS1365/$CZ1365)</f>
        <v/>
      </c>
      <c r="DV1365" s="250" t="str">
        <f>IF(DataGoesHere!$B1365="","",SUM(DR$2:DR1365)/AVERAGE(DS:DS))</f>
        <v/>
      </c>
      <c r="DX1365" s="19" t="str">
        <f>IF(DataGoesHere!$B1364="","",(DB1359*(Output!$O$49/Output!$P$49))+(IntermediateCalcs!DB1360*(Output!$M$49/Output!$P$49))+(IntermediateCalcs!DB1361*(Output!$K$49/Output!$P$49))+(DB1362*(Output!$I$49/Output!$P$49))+(IntermediateCalcs!DB1363*(Output!$G$49/Output!$P$49))+(IntermediateCalcs!DB1364*(Output!$E$49/Output!$P$49)))</f>
        <v/>
      </c>
      <c r="DY1365" s="274" t="str">
        <f>IF(DX1365="","",IF(IntermediateCalcs!$AO$9="Yes",IntermediateCalcs!DX1365*$CX1365,IntermediateCalcs!DX1365))</f>
        <v/>
      </c>
      <c r="DZ1365" s="250" t="str">
        <f>IF(DataGoesHere!$B1365="","",($CZ1365-DY1365))</f>
        <v/>
      </c>
      <c r="EA1365" s="250" t="str">
        <f>IF(DataGoesHere!$B1365="","",ABS($CZ1365-DY1365))</f>
        <v/>
      </c>
      <c r="EB1365" s="250" t="str">
        <f>IF(DataGoesHere!$B1365="","",EA1365^2)</f>
        <v/>
      </c>
      <c r="EC1365" s="249" t="str">
        <f>IF(DataGoesHere!$B1365="","",EA1365/$CZ1365)</f>
        <v/>
      </c>
      <c r="ED1365" s="250" t="str">
        <f>IF(DataGoesHere!$B1365="","",SUM(DZ$2:DZ1365)/AVERAGE(EA:EA))</f>
        <v/>
      </c>
    </row>
    <row r="1366" spans="20:134" x14ac:dyDescent="0.2">
      <c r="T1366" s="240"/>
      <c r="U1366" s="86"/>
      <c r="V1366" s="86"/>
      <c r="W1366" s="86"/>
      <c r="X1366" s="86"/>
      <c r="Y1366" s="86"/>
      <c r="Z1366" s="86"/>
      <c r="AA1366" s="86"/>
      <c r="AB1366" s="245" t="str">
        <f>IF(DataGoesHere!$B1366="","",(DataGoesHere!$B1366/SUM(DataGoesHere!$B1358:'DataGoesHere'!$B1369)))</f>
        <v/>
      </c>
      <c r="AC1366" s="86"/>
      <c r="AD1366" s="86"/>
      <c r="AE1366" s="241"/>
      <c r="CV1366" s="310" t="str">
        <f>IF(DataGoesHere!B1366="","",DataGoesHere!A1366)</f>
        <v/>
      </c>
      <c r="CW1366" s="271">
        <f t="shared" ca="1" si="50"/>
        <v>9</v>
      </c>
      <c r="CX1366" s="272">
        <f t="shared" ca="1" si="51"/>
        <v>1.0625330005567626</v>
      </c>
      <c r="CY1366" s="266">
        <f>DataGoesHere!A1366</f>
        <v>1365</v>
      </c>
      <c r="CZ1366" s="19" t="str">
        <f>IF(DataGoesHere!B1366="","",DataGoesHere!B1366)</f>
        <v/>
      </c>
      <c r="DA1366" s="19" t="str">
        <f>IF(DataGoesHere!B1366="","",IF(AH$5="No",DataGoesHere!B1366,DataGoesHere!B1366-(AH$2*(DataGoesHere!A1366-1))))</f>
        <v/>
      </c>
      <c r="DB1366" s="19" t="str">
        <f>IF(DataGoesHere!B1366="","",IF(AO$9="No",DataGoesHere!B1366,DataGoesHere!B1366/CX1366))</f>
        <v/>
      </c>
      <c r="DC1366" s="19" t="str">
        <f>IF(DataGoesHere!B1366="","",IF(AO$9="No",DA1366,DA1366/CX1366))</f>
        <v/>
      </c>
      <c r="DD1366" s="293" t="str">
        <f>IF(CZ1366="",IF(COUNTIF(DD$2:DD1365,"Forecast")&lt;Output!E$43,"Forecast",""),"Actual")</f>
        <v/>
      </c>
      <c r="DF1366" s="19" t="str">
        <f>IF(DataGoesHere!B1365="",IF(DD1366="Forecast",(Output!$E$47*IntermediateCalcs!DH1365)+((1-Output!$E$47)*IntermediateCalcs!DF1365),""),(Output!$E$47*IntermediateCalcs!DB1365)+((1-Output!$E$47)*IntermediateCalcs!DF1365))</f>
        <v/>
      </c>
      <c r="DG1366" s="19" t="str">
        <f>IF(DataGoesHere!B1365="",IF(DD1366="Forecast",(Output!$G$47*(IntermediateCalcs!DF1366-IntermediateCalcs!DF1365))+((1-Output!$G$47)*IntermediateCalcs!DG1365),""),(Output!$G$47*(IntermediateCalcs!DF1366-IntermediateCalcs!DF1365))+((1-Output!$G$47)*IntermediateCalcs!DG1365))</f>
        <v/>
      </c>
      <c r="DH1366" s="19" t="str">
        <f>IF(DataGoesHere!B1365="",IF(DD1366="Forecast",DF1366+DG1366,""),DF1366+DG1366)</f>
        <v/>
      </c>
      <c r="DI1366" s="274" t="str">
        <f>IF(DH1366="","",IF(IntermediateCalcs!$AO$9="Yes",IntermediateCalcs!DH1366*$CX1366,IntermediateCalcs!DH1366))</f>
        <v/>
      </c>
      <c r="DJ1366" s="250" t="str">
        <f>IF(DataGoesHere!$B1366="","",($CZ1366-DI1366))</f>
        <v/>
      </c>
      <c r="DK1366" s="250" t="str">
        <f>IF(DataGoesHere!$B1366="","",ABS($CZ1366-DI1366))</f>
        <v/>
      </c>
      <c r="DL1366" s="250" t="str">
        <f>IF(DataGoesHere!$B1366="","",DK1366^2)</f>
        <v/>
      </c>
      <c r="DM1366" s="249" t="str">
        <f>IF(DataGoesHere!$B1366="","",DK1366/$CZ1366)</f>
        <v/>
      </c>
      <c r="DN1366" s="250" t="str">
        <f>IF(DataGoesHere!$B1366="","",SUM(DJ$2:DJ1366)/AVERAGE(DK:DK))</f>
        <v/>
      </c>
      <c r="DP1366" s="19" t="str">
        <f>IF(DataGoesHere!B1366="",IF($DD1366="Forecast",(Output!E$48*IntermediateCalcs!CY1366)+Output!G$48,""),(Output!E$48*IntermediateCalcs!CY1366)+Output!G$48)</f>
        <v/>
      </c>
      <c r="DQ1366" s="274" t="str">
        <f>IF(DP1366="","",IF(IntermediateCalcs!$AO$9="Yes",IntermediateCalcs!DP1366*$CX1366,IntermediateCalcs!DP1366))</f>
        <v/>
      </c>
      <c r="DR1366" s="250" t="str">
        <f>IF(DataGoesHere!$B1366="","",($CZ1366-DQ1366))</f>
        <v/>
      </c>
      <c r="DS1366" s="250" t="str">
        <f>IF(DataGoesHere!$B1366="","",ABS($CZ1366-DQ1366))</f>
        <v/>
      </c>
      <c r="DT1366" s="250" t="str">
        <f>IF(DataGoesHere!$B1366="","",DS1366^2)</f>
        <v/>
      </c>
      <c r="DU1366" s="249" t="str">
        <f>IF(DataGoesHere!$B1366="","",DS1366/$CZ1366)</f>
        <v/>
      </c>
      <c r="DV1366" s="250" t="str">
        <f>IF(DataGoesHere!$B1366="","",SUM(DR$2:DR1366)/AVERAGE(DS:DS))</f>
        <v/>
      </c>
      <c r="DX1366" s="19" t="str">
        <f>IF(DataGoesHere!$B1365="","",(DB1360*(Output!$O$49/Output!$P$49))+(IntermediateCalcs!DB1361*(Output!$M$49/Output!$P$49))+(IntermediateCalcs!DB1362*(Output!$K$49/Output!$P$49))+(DB1363*(Output!$I$49/Output!$P$49))+(IntermediateCalcs!DB1364*(Output!$G$49/Output!$P$49))+(IntermediateCalcs!DB1365*(Output!$E$49/Output!$P$49)))</f>
        <v/>
      </c>
      <c r="DY1366" s="274" t="str">
        <f>IF(DX1366="","",IF(IntermediateCalcs!$AO$9="Yes",IntermediateCalcs!DX1366*$CX1366,IntermediateCalcs!DX1366))</f>
        <v/>
      </c>
      <c r="DZ1366" s="250" t="str">
        <f>IF(DataGoesHere!$B1366="","",($CZ1366-DY1366))</f>
        <v/>
      </c>
      <c r="EA1366" s="250" t="str">
        <f>IF(DataGoesHere!$B1366="","",ABS($CZ1366-DY1366))</f>
        <v/>
      </c>
      <c r="EB1366" s="250" t="str">
        <f>IF(DataGoesHere!$B1366="","",EA1366^2)</f>
        <v/>
      </c>
      <c r="EC1366" s="249" t="str">
        <f>IF(DataGoesHere!$B1366="","",EA1366/$CZ1366)</f>
        <v/>
      </c>
      <c r="ED1366" s="250" t="str">
        <f>IF(DataGoesHere!$B1366="","",SUM(DZ$2:DZ1366)/AVERAGE(EA:EA))</f>
        <v/>
      </c>
    </row>
    <row r="1367" spans="20:134" x14ac:dyDescent="0.2">
      <c r="T1367" s="240"/>
      <c r="U1367" s="86"/>
      <c r="V1367" s="86"/>
      <c r="W1367" s="86"/>
      <c r="X1367" s="86"/>
      <c r="Y1367" s="86"/>
      <c r="Z1367" s="86"/>
      <c r="AA1367" s="86"/>
      <c r="AB1367" s="86"/>
      <c r="AC1367" s="245" t="str">
        <f>IF(DataGoesHere!$B1367="","",(DataGoesHere!$B1367/SUM(DataGoesHere!$B1358:'DataGoesHere'!$B1369)))</f>
        <v/>
      </c>
      <c r="AD1367" s="86"/>
      <c r="AE1367" s="241"/>
      <c r="CV1367" s="310" t="str">
        <f>IF(DataGoesHere!B1367="","",DataGoesHere!A1367)</f>
        <v/>
      </c>
      <c r="CW1367" s="271">
        <f t="shared" ca="1" si="50"/>
        <v>10</v>
      </c>
      <c r="CX1367" s="272">
        <f t="shared" ca="1" si="51"/>
        <v>0.92557634012077306</v>
      </c>
      <c r="CY1367" s="266">
        <f>DataGoesHere!A1367</f>
        <v>1366</v>
      </c>
      <c r="CZ1367" s="19" t="str">
        <f>IF(DataGoesHere!B1367="","",DataGoesHere!B1367)</f>
        <v/>
      </c>
      <c r="DA1367" s="19" t="str">
        <f>IF(DataGoesHere!B1367="","",IF(AH$5="No",DataGoesHere!B1367,DataGoesHere!B1367-(AH$2*(DataGoesHere!A1367-1))))</f>
        <v/>
      </c>
      <c r="DB1367" s="19" t="str">
        <f>IF(DataGoesHere!B1367="","",IF(AO$9="No",DataGoesHere!B1367,DataGoesHere!B1367/CX1367))</f>
        <v/>
      </c>
      <c r="DC1367" s="19" t="str">
        <f>IF(DataGoesHere!B1367="","",IF(AO$9="No",DA1367,DA1367/CX1367))</f>
        <v/>
      </c>
      <c r="DD1367" s="293" t="str">
        <f>IF(CZ1367="",IF(COUNTIF(DD$2:DD1366,"Forecast")&lt;Output!E$43,"Forecast",""),"Actual")</f>
        <v/>
      </c>
      <c r="DF1367" s="19" t="str">
        <f>IF(DataGoesHere!B1366="",IF(DD1367="Forecast",(Output!$E$47*IntermediateCalcs!DH1366)+((1-Output!$E$47)*IntermediateCalcs!DF1366),""),(Output!$E$47*IntermediateCalcs!DB1366)+((1-Output!$E$47)*IntermediateCalcs!DF1366))</f>
        <v/>
      </c>
      <c r="DG1367" s="19" t="str">
        <f>IF(DataGoesHere!B1366="",IF(DD1367="Forecast",(Output!$G$47*(IntermediateCalcs!DF1367-IntermediateCalcs!DF1366))+((1-Output!$G$47)*IntermediateCalcs!DG1366),""),(Output!$G$47*(IntermediateCalcs!DF1367-IntermediateCalcs!DF1366))+((1-Output!$G$47)*IntermediateCalcs!DG1366))</f>
        <v/>
      </c>
      <c r="DH1367" s="19" t="str">
        <f>IF(DataGoesHere!B1366="",IF(DD1367="Forecast",DF1367+DG1367,""),DF1367+DG1367)</f>
        <v/>
      </c>
      <c r="DI1367" s="274" t="str">
        <f>IF(DH1367="","",IF(IntermediateCalcs!$AO$9="Yes",IntermediateCalcs!DH1367*$CX1367,IntermediateCalcs!DH1367))</f>
        <v/>
      </c>
      <c r="DJ1367" s="250" t="str">
        <f>IF(DataGoesHere!$B1367="","",($CZ1367-DI1367))</f>
        <v/>
      </c>
      <c r="DK1367" s="250" t="str">
        <f>IF(DataGoesHere!$B1367="","",ABS($CZ1367-DI1367))</f>
        <v/>
      </c>
      <c r="DL1367" s="250" t="str">
        <f>IF(DataGoesHere!$B1367="","",DK1367^2)</f>
        <v/>
      </c>
      <c r="DM1367" s="249" t="str">
        <f>IF(DataGoesHere!$B1367="","",DK1367/$CZ1367)</f>
        <v/>
      </c>
      <c r="DN1367" s="250" t="str">
        <f>IF(DataGoesHere!$B1367="","",SUM(DJ$2:DJ1367)/AVERAGE(DK:DK))</f>
        <v/>
      </c>
      <c r="DP1367" s="19" t="str">
        <f>IF(DataGoesHere!B1367="",IF($DD1367="Forecast",(Output!E$48*IntermediateCalcs!CY1367)+Output!G$48,""),(Output!E$48*IntermediateCalcs!CY1367)+Output!G$48)</f>
        <v/>
      </c>
      <c r="DQ1367" s="274" t="str">
        <f>IF(DP1367="","",IF(IntermediateCalcs!$AO$9="Yes",IntermediateCalcs!DP1367*$CX1367,IntermediateCalcs!DP1367))</f>
        <v/>
      </c>
      <c r="DR1367" s="250" t="str">
        <f>IF(DataGoesHere!$B1367="","",($CZ1367-DQ1367))</f>
        <v/>
      </c>
      <c r="DS1367" s="250" t="str">
        <f>IF(DataGoesHere!$B1367="","",ABS($CZ1367-DQ1367))</f>
        <v/>
      </c>
      <c r="DT1367" s="250" t="str">
        <f>IF(DataGoesHere!$B1367="","",DS1367^2)</f>
        <v/>
      </c>
      <c r="DU1367" s="249" t="str">
        <f>IF(DataGoesHere!$B1367="","",DS1367/$CZ1367)</f>
        <v/>
      </c>
      <c r="DV1367" s="250" t="str">
        <f>IF(DataGoesHere!$B1367="","",SUM(DR$2:DR1367)/AVERAGE(DS:DS))</f>
        <v/>
      </c>
      <c r="DX1367" s="19" t="str">
        <f>IF(DataGoesHere!$B1366="","",(DB1361*(Output!$O$49/Output!$P$49))+(IntermediateCalcs!DB1362*(Output!$M$49/Output!$P$49))+(IntermediateCalcs!DB1363*(Output!$K$49/Output!$P$49))+(DB1364*(Output!$I$49/Output!$P$49))+(IntermediateCalcs!DB1365*(Output!$G$49/Output!$P$49))+(IntermediateCalcs!DB1366*(Output!$E$49/Output!$P$49)))</f>
        <v/>
      </c>
      <c r="DY1367" s="274" t="str">
        <f>IF(DX1367="","",IF(IntermediateCalcs!$AO$9="Yes",IntermediateCalcs!DX1367*$CX1367,IntermediateCalcs!DX1367))</f>
        <v/>
      </c>
      <c r="DZ1367" s="250" t="str">
        <f>IF(DataGoesHere!$B1367="","",($CZ1367-DY1367))</f>
        <v/>
      </c>
      <c r="EA1367" s="250" t="str">
        <f>IF(DataGoesHere!$B1367="","",ABS($CZ1367-DY1367))</f>
        <v/>
      </c>
      <c r="EB1367" s="250" t="str">
        <f>IF(DataGoesHere!$B1367="","",EA1367^2)</f>
        <v/>
      </c>
      <c r="EC1367" s="249" t="str">
        <f>IF(DataGoesHere!$B1367="","",EA1367/$CZ1367)</f>
        <v/>
      </c>
      <c r="ED1367" s="250" t="str">
        <f>IF(DataGoesHere!$B1367="","",SUM(DZ$2:DZ1367)/AVERAGE(EA:EA))</f>
        <v/>
      </c>
    </row>
    <row r="1368" spans="20:134" x14ac:dyDescent="0.2">
      <c r="T1368" s="240"/>
      <c r="U1368" s="86"/>
      <c r="V1368" s="86"/>
      <c r="W1368" s="86"/>
      <c r="X1368" s="86"/>
      <c r="Y1368" s="86"/>
      <c r="Z1368" s="86"/>
      <c r="AA1368" s="86"/>
      <c r="AB1368" s="86"/>
      <c r="AC1368" s="86"/>
      <c r="AD1368" s="245" t="str">
        <f>IF(DataGoesHere!$B1368="","",(DataGoesHere!$B1368/SUM(DataGoesHere!$B1358:'DataGoesHere'!$B1369)))</f>
        <v/>
      </c>
      <c r="AE1368" s="241"/>
      <c r="CV1368" s="310" t="str">
        <f>IF(DataGoesHere!B1368="","",DataGoesHere!A1368)</f>
        <v/>
      </c>
      <c r="CW1368" s="271">
        <f t="shared" ca="1" si="50"/>
        <v>11</v>
      </c>
      <c r="CX1368" s="272">
        <f t="shared" ca="1" si="51"/>
        <v>0.97463169608807265</v>
      </c>
      <c r="CY1368" s="266">
        <f>DataGoesHere!A1368</f>
        <v>1367</v>
      </c>
      <c r="CZ1368" s="19" t="str">
        <f>IF(DataGoesHere!B1368="","",DataGoesHere!B1368)</f>
        <v/>
      </c>
      <c r="DA1368" s="19" t="str">
        <f>IF(DataGoesHere!B1368="","",IF(AH$5="No",DataGoesHere!B1368,DataGoesHere!B1368-(AH$2*(DataGoesHere!A1368-1))))</f>
        <v/>
      </c>
      <c r="DB1368" s="19" t="str">
        <f>IF(DataGoesHere!B1368="","",IF(AO$9="No",DataGoesHere!B1368,DataGoesHere!B1368/CX1368))</f>
        <v/>
      </c>
      <c r="DC1368" s="19" t="str">
        <f>IF(DataGoesHere!B1368="","",IF(AO$9="No",DA1368,DA1368/CX1368))</f>
        <v/>
      </c>
      <c r="DD1368" s="293" t="str">
        <f>IF(CZ1368="",IF(COUNTIF(DD$2:DD1367,"Forecast")&lt;Output!E$43,"Forecast",""),"Actual")</f>
        <v/>
      </c>
      <c r="DF1368" s="19" t="str">
        <f>IF(DataGoesHere!B1367="",IF(DD1368="Forecast",(Output!$E$47*IntermediateCalcs!DH1367)+((1-Output!$E$47)*IntermediateCalcs!DF1367),""),(Output!$E$47*IntermediateCalcs!DB1367)+((1-Output!$E$47)*IntermediateCalcs!DF1367))</f>
        <v/>
      </c>
      <c r="DG1368" s="19" t="str">
        <f>IF(DataGoesHere!B1367="",IF(DD1368="Forecast",(Output!$G$47*(IntermediateCalcs!DF1368-IntermediateCalcs!DF1367))+((1-Output!$G$47)*IntermediateCalcs!DG1367),""),(Output!$G$47*(IntermediateCalcs!DF1368-IntermediateCalcs!DF1367))+((1-Output!$G$47)*IntermediateCalcs!DG1367))</f>
        <v/>
      </c>
      <c r="DH1368" s="19" t="str">
        <f>IF(DataGoesHere!B1367="",IF(DD1368="Forecast",DF1368+DG1368,""),DF1368+DG1368)</f>
        <v/>
      </c>
      <c r="DI1368" s="274" t="str">
        <f>IF(DH1368="","",IF(IntermediateCalcs!$AO$9="Yes",IntermediateCalcs!DH1368*$CX1368,IntermediateCalcs!DH1368))</f>
        <v/>
      </c>
      <c r="DJ1368" s="250" t="str">
        <f>IF(DataGoesHere!$B1368="","",($CZ1368-DI1368))</f>
        <v/>
      </c>
      <c r="DK1368" s="250" t="str">
        <f>IF(DataGoesHere!$B1368="","",ABS($CZ1368-DI1368))</f>
        <v/>
      </c>
      <c r="DL1368" s="250" t="str">
        <f>IF(DataGoesHere!$B1368="","",DK1368^2)</f>
        <v/>
      </c>
      <c r="DM1368" s="249" t="str">
        <f>IF(DataGoesHere!$B1368="","",DK1368/$CZ1368)</f>
        <v/>
      </c>
      <c r="DN1368" s="250" t="str">
        <f>IF(DataGoesHere!$B1368="","",SUM(DJ$2:DJ1368)/AVERAGE(DK:DK))</f>
        <v/>
      </c>
      <c r="DP1368" s="19" t="str">
        <f>IF(DataGoesHere!B1368="",IF($DD1368="Forecast",(Output!E$48*IntermediateCalcs!CY1368)+Output!G$48,""),(Output!E$48*IntermediateCalcs!CY1368)+Output!G$48)</f>
        <v/>
      </c>
      <c r="DQ1368" s="274" t="str">
        <f>IF(DP1368="","",IF(IntermediateCalcs!$AO$9="Yes",IntermediateCalcs!DP1368*$CX1368,IntermediateCalcs!DP1368))</f>
        <v/>
      </c>
      <c r="DR1368" s="250" t="str">
        <f>IF(DataGoesHere!$B1368="","",($CZ1368-DQ1368))</f>
        <v/>
      </c>
      <c r="DS1368" s="250" t="str">
        <f>IF(DataGoesHere!$B1368="","",ABS($CZ1368-DQ1368))</f>
        <v/>
      </c>
      <c r="DT1368" s="250" t="str">
        <f>IF(DataGoesHere!$B1368="","",DS1368^2)</f>
        <v/>
      </c>
      <c r="DU1368" s="249" t="str">
        <f>IF(DataGoesHere!$B1368="","",DS1368/$CZ1368)</f>
        <v/>
      </c>
      <c r="DV1368" s="250" t="str">
        <f>IF(DataGoesHere!$B1368="","",SUM(DR$2:DR1368)/AVERAGE(DS:DS))</f>
        <v/>
      </c>
      <c r="DX1368" s="19" t="str">
        <f>IF(DataGoesHere!$B1367="","",(DB1362*(Output!$O$49/Output!$P$49))+(IntermediateCalcs!DB1363*(Output!$M$49/Output!$P$49))+(IntermediateCalcs!DB1364*(Output!$K$49/Output!$P$49))+(DB1365*(Output!$I$49/Output!$P$49))+(IntermediateCalcs!DB1366*(Output!$G$49/Output!$P$49))+(IntermediateCalcs!DB1367*(Output!$E$49/Output!$P$49)))</f>
        <v/>
      </c>
      <c r="DY1368" s="274" t="str">
        <f>IF(DX1368="","",IF(IntermediateCalcs!$AO$9="Yes",IntermediateCalcs!DX1368*$CX1368,IntermediateCalcs!DX1368))</f>
        <v/>
      </c>
      <c r="DZ1368" s="250" t="str">
        <f>IF(DataGoesHere!$B1368="","",($CZ1368-DY1368))</f>
        <v/>
      </c>
      <c r="EA1368" s="250" t="str">
        <f>IF(DataGoesHere!$B1368="","",ABS($CZ1368-DY1368))</f>
        <v/>
      </c>
      <c r="EB1368" s="250" t="str">
        <f>IF(DataGoesHere!$B1368="","",EA1368^2)</f>
        <v/>
      </c>
      <c r="EC1368" s="249" t="str">
        <f>IF(DataGoesHere!$B1368="","",EA1368/$CZ1368)</f>
        <v/>
      </c>
      <c r="ED1368" s="250" t="str">
        <f>IF(DataGoesHere!$B1368="","",SUM(DZ$2:DZ1368)/AVERAGE(EA:EA))</f>
        <v/>
      </c>
    </row>
    <row r="1369" spans="20:134" x14ac:dyDescent="0.2">
      <c r="T1369" s="242"/>
      <c r="U1369" s="243"/>
      <c r="V1369" s="243"/>
      <c r="W1369" s="243"/>
      <c r="X1369" s="243"/>
      <c r="Y1369" s="243"/>
      <c r="Z1369" s="243"/>
      <c r="AA1369" s="243"/>
      <c r="AB1369" s="243"/>
      <c r="AC1369" s="243"/>
      <c r="AD1369" s="243"/>
      <c r="AE1369" s="246" t="str">
        <f>IF(DataGoesHere!$B1369="","",(DataGoesHere!$B1369/SUM(DataGoesHere!$B1358:'DataGoesHere'!$B1369)))</f>
        <v/>
      </c>
      <c r="CV1369" s="310" t="str">
        <f>IF(DataGoesHere!B1369="","",DataGoesHere!A1369)</f>
        <v/>
      </c>
      <c r="CW1369" s="271">
        <f t="shared" ca="1" si="50"/>
        <v>12</v>
      </c>
      <c r="CX1369" s="272">
        <f t="shared" ca="1" si="51"/>
        <v>1.0054005237672714</v>
      </c>
      <c r="CY1369" s="266">
        <f>DataGoesHere!A1369</f>
        <v>1368</v>
      </c>
      <c r="CZ1369" s="19" t="str">
        <f>IF(DataGoesHere!B1369="","",DataGoesHere!B1369)</f>
        <v/>
      </c>
      <c r="DA1369" s="19" t="str">
        <f>IF(DataGoesHere!B1369="","",IF(AH$5="No",DataGoesHere!B1369,DataGoesHere!B1369-(AH$2*(DataGoesHere!A1369-1))))</f>
        <v/>
      </c>
      <c r="DB1369" s="19" t="str">
        <f>IF(DataGoesHere!B1369="","",IF(AO$9="No",DataGoesHere!B1369,DataGoesHere!B1369/CX1369))</f>
        <v/>
      </c>
      <c r="DC1369" s="19" t="str">
        <f>IF(DataGoesHere!B1369="","",IF(AO$9="No",DA1369,DA1369/CX1369))</f>
        <v/>
      </c>
      <c r="DD1369" s="293" t="str">
        <f>IF(CZ1369="",IF(COUNTIF(DD$2:DD1368,"Forecast")&lt;Output!E$43,"Forecast",""),"Actual")</f>
        <v/>
      </c>
      <c r="DF1369" s="19" t="str">
        <f>IF(DataGoesHere!B1368="",IF(DD1369="Forecast",(Output!$E$47*IntermediateCalcs!DH1368)+((1-Output!$E$47)*IntermediateCalcs!DF1368),""),(Output!$E$47*IntermediateCalcs!DB1368)+((1-Output!$E$47)*IntermediateCalcs!DF1368))</f>
        <v/>
      </c>
      <c r="DG1369" s="19" t="str">
        <f>IF(DataGoesHere!B1368="",IF(DD1369="Forecast",(Output!$G$47*(IntermediateCalcs!DF1369-IntermediateCalcs!DF1368))+((1-Output!$G$47)*IntermediateCalcs!DG1368),""),(Output!$G$47*(IntermediateCalcs!DF1369-IntermediateCalcs!DF1368))+((1-Output!$G$47)*IntermediateCalcs!DG1368))</f>
        <v/>
      </c>
      <c r="DH1369" s="19" t="str">
        <f>IF(DataGoesHere!B1368="",IF(DD1369="Forecast",DF1369+DG1369,""),DF1369+DG1369)</f>
        <v/>
      </c>
      <c r="DI1369" s="274" t="str">
        <f>IF(DH1369="","",IF(IntermediateCalcs!$AO$9="Yes",IntermediateCalcs!DH1369*$CX1369,IntermediateCalcs!DH1369))</f>
        <v/>
      </c>
      <c r="DJ1369" s="250" t="str">
        <f>IF(DataGoesHere!$B1369="","",($CZ1369-DI1369))</f>
        <v/>
      </c>
      <c r="DK1369" s="250" t="str">
        <f>IF(DataGoesHere!$B1369="","",ABS($CZ1369-DI1369))</f>
        <v/>
      </c>
      <c r="DL1369" s="250" t="str">
        <f>IF(DataGoesHere!$B1369="","",DK1369^2)</f>
        <v/>
      </c>
      <c r="DM1369" s="249" t="str">
        <f>IF(DataGoesHere!$B1369="","",DK1369/$CZ1369)</f>
        <v/>
      </c>
      <c r="DN1369" s="250" t="str">
        <f>IF(DataGoesHere!$B1369="","",SUM(DJ$2:DJ1369)/AVERAGE(DK:DK))</f>
        <v/>
      </c>
      <c r="DP1369" s="19" t="str">
        <f>IF(DataGoesHere!B1369="",IF($DD1369="Forecast",(Output!E$48*IntermediateCalcs!CY1369)+Output!G$48,""),(Output!E$48*IntermediateCalcs!CY1369)+Output!G$48)</f>
        <v/>
      </c>
      <c r="DQ1369" s="274" t="str">
        <f>IF(DP1369="","",IF(IntermediateCalcs!$AO$9="Yes",IntermediateCalcs!DP1369*$CX1369,IntermediateCalcs!DP1369))</f>
        <v/>
      </c>
      <c r="DR1369" s="250" t="str">
        <f>IF(DataGoesHere!$B1369="","",($CZ1369-DQ1369))</f>
        <v/>
      </c>
      <c r="DS1369" s="250" t="str">
        <f>IF(DataGoesHere!$B1369="","",ABS($CZ1369-DQ1369))</f>
        <v/>
      </c>
      <c r="DT1369" s="250" t="str">
        <f>IF(DataGoesHere!$B1369="","",DS1369^2)</f>
        <v/>
      </c>
      <c r="DU1369" s="249" t="str">
        <f>IF(DataGoesHere!$B1369="","",DS1369/$CZ1369)</f>
        <v/>
      </c>
      <c r="DV1369" s="250" t="str">
        <f>IF(DataGoesHere!$B1369="","",SUM(DR$2:DR1369)/AVERAGE(DS:DS))</f>
        <v/>
      </c>
      <c r="DX1369" s="19" t="str">
        <f>IF(DataGoesHere!$B1368="","",(DB1363*(Output!$O$49/Output!$P$49))+(IntermediateCalcs!DB1364*(Output!$M$49/Output!$P$49))+(IntermediateCalcs!DB1365*(Output!$K$49/Output!$P$49))+(DB1366*(Output!$I$49/Output!$P$49))+(IntermediateCalcs!DB1367*(Output!$G$49/Output!$P$49))+(IntermediateCalcs!DB1368*(Output!$E$49/Output!$P$49)))</f>
        <v/>
      </c>
      <c r="DY1369" s="274" t="str">
        <f>IF(DX1369="","",IF(IntermediateCalcs!$AO$9="Yes",IntermediateCalcs!DX1369*$CX1369,IntermediateCalcs!DX1369))</f>
        <v/>
      </c>
      <c r="DZ1369" s="250" t="str">
        <f>IF(DataGoesHere!$B1369="","",($CZ1369-DY1369))</f>
        <v/>
      </c>
      <c r="EA1369" s="250" t="str">
        <f>IF(DataGoesHere!$B1369="","",ABS($CZ1369-DY1369))</f>
        <v/>
      </c>
      <c r="EB1369" s="250" t="str">
        <f>IF(DataGoesHere!$B1369="","",EA1369^2)</f>
        <v/>
      </c>
      <c r="EC1369" s="249" t="str">
        <f>IF(DataGoesHere!$B1369="","",EA1369/$CZ1369)</f>
        <v/>
      </c>
      <c r="ED1369" s="250" t="str">
        <f>IF(DataGoesHere!$B1369="","",SUM(DZ$2:DZ1369)/AVERAGE(EA:EA))</f>
        <v/>
      </c>
    </row>
    <row r="1370" spans="20:134" x14ac:dyDescent="0.2">
      <c r="T1370" s="244" t="str">
        <f>IF(DataGoesHere!$B1370="","",(DataGoesHere!$B1370/SUM(DataGoesHere!$B1370:'DataGoesHere'!$B1381)))</f>
        <v/>
      </c>
      <c r="U1370" s="238"/>
      <c r="V1370" s="238"/>
      <c r="W1370" s="238"/>
      <c r="X1370" s="238"/>
      <c r="Y1370" s="238"/>
      <c r="Z1370" s="238"/>
      <c r="AA1370" s="238"/>
      <c r="AB1370" s="238"/>
      <c r="AC1370" s="238"/>
      <c r="AD1370" s="238"/>
      <c r="AE1370" s="239"/>
      <c r="CV1370" s="310" t="str">
        <f>IF(DataGoesHere!B1370="","",DataGoesHere!A1370)</f>
        <v/>
      </c>
      <c r="CW1370" s="271">
        <f t="shared" ca="1" si="50"/>
        <v>1</v>
      </c>
      <c r="CX1370" s="272">
        <f t="shared" ca="1" si="51"/>
        <v>1.3236179355303281</v>
      </c>
      <c r="CY1370" s="266">
        <f>DataGoesHere!A1370</f>
        <v>1369</v>
      </c>
      <c r="CZ1370" s="19" t="str">
        <f>IF(DataGoesHere!B1370="","",DataGoesHere!B1370)</f>
        <v/>
      </c>
      <c r="DA1370" s="19" t="str">
        <f>IF(DataGoesHere!B1370="","",IF(AH$5="No",DataGoesHere!B1370,DataGoesHere!B1370-(AH$2*(DataGoesHere!A1370-1))))</f>
        <v/>
      </c>
      <c r="DB1370" s="19" t="str">
        <f>IF(DataGoesHere!B1370="","",IF(AO$9="No",DataGoesHere!B1370,DataGoesHere!B1370/CX1370))</f>
        <v/>
      </c>
      <c r="DC1370" s="19" t="str">
        <f>IF(DataGoesHere!B1370="","",IF(AO$9="No",DA1370,DA1370/CX1370))</f>
        <v/>
      </c>
      <c r="DD1370" s="293" t="str">
        <f>IF(CZ1370="",IF(COUNTIF(DD$2:DD1369,"Forecast")&lt;Output!E$43,"Forecast",""),"Actual")</f>
        <v/>
      </c>
      <c r="DF1370" s="19" t="str">
        <f>IF(DataGoesHere!B1369="",IF(DD1370="Forecast",(Output!$E$47*IntermediateCalcs!DH1369)+((1-Output!$E$47)*IntermediateCalcs!DF1369),""),(Output!$E$47*IntermediateCalcs!DB1369)+((1-Output!$E$47)*IntermediateCalcs!DF1369))</f>
        <v/>
      </c>
      <c r="DG1370" s="19" t="str">
        <f>IF(DataGoesHere!B1369="",IF(DD1370="Forecast",(Output!$G$47*(IntermediateCalcs!DF1370-IntermediateCalcs!DF1369))+((1-Output!$G$47)*IntermediateCalcs!DG1369),""),(Output!$G$47*(IntermediateCalcs!DF1370-IntermediateCalcs!DF1369))+((1-Output!$G$47)*IntermediateCalcs!DG1369))</f>
        <v/>
      </c>
      <c r="DH1370" s="19" t="str">
        <f>IF(DataGoesHere!B1369="",IF(DD1370="Forecast",DF1370+DG1370,""),DF1370+DG1370)</f>
        <v/>
      </c>
      <c r="DI1370" s="274" t="str">
        <f>IF(DH1370="","",IF(IntermediateCalcs!$AO$9="Yes",IntermediateCalcs!DH1370*$CX1370,IntermediateCalcs!DH1370))</f>
        <v/>
      </c>
      <c r="DJ1370" s="250" t="str">
        <f>IF(DataGoesHere!$B1370="","",($CZ1370-DI1370))</f>
        <v/>
      </c>
      <c r="DK1370" s="250" t="str">
        <f>IF(DataGoesHere!$B1370="","",ABS($CZ1370-DI1370))</f>
        <v/>
      </c>
      <c r="DL1370" s="250" t="str">
        <f>IF(DataGoesHere!$B1370="","",DK1370^2)</f>
        <v/>
      </c>
      <c r="DM1370" s="249" t="str">
        <f>IF(DataGoesHere!$B1370="","",DK1370/$CZ1370)</f>
        <v/>
      </c>
      <c r="DN1370" s="250" t="str">
        <f>IF(DataGoesHere!$B1370="","",SUM(DJ$2:DJ1370)/AVERAGE(DK:DK))</f>
        <v/>
      </c>
      <c r="DP1370" s="19" t="str">
        <f>IF(DataGoesHere!B1370="",IF($DD1370="Forecast",(Output!E$48*IntermediateCalcs!CY1370)+Output!G$48,""),(Output!E$48*IntermediateCalcs!CY1370)+Output!G$48)</f>
        <v/>
      </c>
      <c r="DQ1370" s="274" t="str">
        <f>IF(DP1370="","",IF(IntermediateCalcs!$AO$9="Yes",IntermediateCalcs!DP1370*$CX1370,IntermediateCalcs!DP1370))</f>
        <v/>
      </c>
      <c r="DR1370" s="250" t="str">
        <f>IF(DataGoesHere!$B1370="","",($CZ1370-DQ1370))</f>
        <v/>
      </c>
      <c r="DS1370" s="250" t="str">
        <f>IF(DataGoesHere!$B1370="","",ABS($CZ1370-DQ1370))</f>
        <v/>
      </c>
      <c r="DT1370" s="250" t="str">
        <f>IF(DataGoesHere!$B1370="","",DS1370^2)</f>
        <v/>
      </c>
      <c r="DU1370" s="249" t="str">
        <f>IF(DataGoesHere!$B1370="","",DS1370/$CZ1370)</f>
        <v/>
      </c>
      <c r="DV1370" s="250" t="str">
        <f>IF(DataGoesHere!$B1370="","",SUM(DR$2:DR1370)/AVERAGE(DS:DS))</f>
        <v/>
      </c>
      <c r="DX1370" s="19" t="str">
        <f>IF(DataGoesHere!$B1369="","",(DB1364*(Output!$O$49/Output!$P$49))+(IntermediateCalcs!DB1365*(Output!$M$49/Output!$P$49))+(IntermediateCalcs!DB1366*(Output!$K$49/Output!$P$49))+(DB1367*(Output!$I$49/Output!$P$49))+(IntermediateCalcs!DB1368*(Output!$G$49/Output!$P$49))+(IntermediateCalcs!DB1369*(Output!$E$49/Output!$P$49)))</f>
        <v/>
      </c>
      <c r="DY1370" s="274" t="str">
        <f>IF(DX1370="","",IF(IntermediateCalcs!$AO$9="Yes",IntermediateCalcs!DX1370*$CX1370,IntermediateCalcs!DX1370))</f>
        <v/>
      </c>
      <c r="DZ1370" s="250" t="str">
        <f>IF(DataGoesHere!$B1370="","",($CZ1370-DY1370))</f>
        <v/>
      </c>
      <c r="EA1370" s="250" t="str">
        <f>IF(DataGoesHere!$B1370="","",ABS($CZ1370-DY1370))</f>
        <v/>
      </c>
      <c r="EB1370" s="250" t="str">
        <f>IF(DataGoesHere!$B1370="","",EA1370^2)</f>
        <v/>
      </c>
      <c r="EC1370" s="249" t="str">
        <f>IF(DataGoesHere!$B1370="","",EA1370/$CZ1370)</f>
        <v/>
      </c>
      <c r="ED1370" s="250" t="str">
        <f>IF(DataGoesHere!$B1370="","",SUM(DZ$2:DZ1370)/AVERAGE(EA:EA))</f>
        <v/>
      </c>
    </row>
    <row r="1371" spans="20:134" x14ac:dyDescent="0.2">
      <c r="T1371" s="240"/>
      <c r="U1371" s="245" t="str">
        <f>IF(DataGoesHere!$B1371="","",(DataGoesHere!$B1371/SUM(DataGoesHere!$B1371:'DataGoesHere'!$B1381)))</f>
        <v/>
      </c>
      <c r="V1371" s="86"/>
      <c r="W1371" s="86"/>
      <c r="X1371" s="86"/>
      <c r="Y1371" s="86"/>
      <c r="Z1371" s="86"/>
      <c r="AA1371" s="86"/>
      <c r="AB1371" s="86"/>
      <c r="AC1371" s="86"/>
      <c r="AD1371" s="86"/>
      <c r="AE1371" s="241"/>
      <c r="CV1371" s="310" t="str">
        <f>IF(DataGoesHere!B1371="","",DataGoesHere!A1371)</f>
        <v/>
      </c>
      <c r="CW1371" s="271">
        <f t="shared" ca="1" si="50"/>
        <v>2</v>
      </c>
      <c r="CX1371" s="272">
        <f t="shared" ca="1" si="51"/>
        <v>0.80574490527728204</v>
      </c>
      <c r="CY1371" s="266">
        <f>DataGoesHere!A1371</f>
        <v>1370</v>
      </c>
      <c r="CZ1371" s="19" t="str">
        <f>IF(DataGoesHere!B1371="","",DataGoesHere!B1371)</f>
        <v/>
      </c>
      <c r="DA1371" s="19" t="str">
        <f>IF(DataGoesHere!B1371="","",IF(AH$5="No",DataGoesHere!B1371,DataGoesHere!B1371-(AH$2*(DataGoesHere!A1371-1))))</f>
        <v/>
      </c>
      <c r="DB1371" s="19" t="str">
        <f>IF(DataGoesHere!B1371="","",IF(AO$9="No",DataGoesHere!B1371,DataGoesHere!B1371/CX1371))</f>
        <v/>
      </c>
      <c r="DC1371" s="19" t="str">
        <f>IF(DataGoesHere!B1371="","",IF(AO$9="No",DA1371,DA1371/CX1371))</f>
        <v/>
      </c>
      <c r="DD1371" s="293" t="str">
        <f>IF(CZ1371="",IF(COUNTIF(DD$2:DD1370,"Forecast")&lt;Output!E$43,"Forecast",""),"Actual")</f>
        <v/>
      </c>
      <c r="DF1371" s="19" t="str">
        <f>IF(DataGoesHere!B1370="",IF(DD1371="Forecast",(Output!$E$47*IntermediateCalcs!DH1370)+((1-Output!$E$47)*IntermediateCalcs!DF1370),""),(Output!$E$47*IntermediateCalcs!DB1370)+((1-Output!$E$47)*IntermediateCalcs!DF1370))</f>
        <v/>
      </c>
      <c r="DG1371" s="19" t="str">
        <f>IF(DataGoesHere!B1370="",IF(DD1371="Forecast",(Output!$G$47*(IntermediateCalcs!DF1371-IntermediateCalcs!DF1370))+((1-Output!$G$47)*IntermediateCalcs!DG1370),""),(Output!$G$47*(IntermediateCalcs!DF1371-IntermediateCalcs!DF1370))+((1-Output!$G$47)*IntermediateCalcs!DG1370))</f>
        <v/>
      </c>
      <c r="DH1371" s="19" t="str">
        <f>IF(DataGoesHere!B1370="",IF(DD1371="Forecast",DF1371+DG1371,""),DF1371+DG1371)</f>
        <v/>
      </c>
      <c r="DI1371" s="274" t="str">
        <f>IF(DH1371="","",IF(IntermediateCalcs!$AO$9="Yes",IntermediateCalcs!DH1371*$CX1371,IntermediateCalcs!DH1371))</f>
        <v/>
      </c>
      <c r="DJ1371" s="250" t="str">
        <f>IF(DataGoesHere!$B1371="","",($CZ1371-DI1371))</f>
        <v/>
      </c>
      <c r="DK1371" s="250" t="str">
        <f>IF(DataGoesHere!$B1371="","",ABS($CZ1371-DI1371))</f>
        <v/>
      </c>
      <c r="DL1371" s="250" t="str">
        <f>IF(DataGoesHere!$B1371="","",DK1371^2)</f>
        <v/>
      </c>
      <c r="DM1371" s="249" t="str">
        <f>IF(DataGoesHere!$B1371="","",DK1371/$CZ1371)</f>
        <v/>
      </c>
      <c r="DN1371" s="250" t="str">
        <f>IF(DataGoesHere!$B1371="","",SUM(DJ$2:DJ1371)/AVERAGE(DK:DK))</f>
        <v/>
      </c>
      <c r="DP1371" s="19" t="str">
        <f>IF(DataGoesHere!B1371="",IF($DD1371="Forecast",(Output!E$48*IntermediateCalcs!CY1371)+Output!G$48,""),(Output!E$48*IntermediateCalcs!CY1371)+Output!G$48)</f>
        <v/>
      </c>
      <c r="DQ1371" s="274" t="str">
        <f>IF(DP1371="","",IF(IntermediateCalcs!$AO$9="Yes",IntermediateCalcs!DP1371*$CX1371,IntermediateCalcs!DP1371))</f>
        <v/>
      </c>
      <c r="DR1371" s="250" t="str">
        <f>IF(DataGoesHere!$B1371="","",($CZ1371-DQ1371))</f>
        <v/>
      </c>
      <c r="DS1371" s="250" t="str">
        <f>IF(DataGoesHere!$B1371="","",ABS($CZ1371-DQ1371))</f>
        <v/>
      </c>
      <c r="DT1371" s="250" t="str">
        <f>IF(DataGoesHere!$B1371="","",DS1371^2)</f>
        <v/>
      </c>
      <c r="DU1371" s="249" t="str">
        <f>IF(DataGoesHere!$B1371="","",DS1371/$CZ1371)</f>
        <v/>
      </c>
      <c r="DV1371" s="250" t="str">
        <f>IF(DataGoesHere!$B1371="","",SUM(DR$2:DR1371)/AVERAGE(DS:DS))</f>
        <v/>
      </c>
      <c r="DX1371" s="19" t="str">
        <f>IF(DataGoesHere!$B1370="","",(DB1365*(Output!$O$49/Output!$P$49))+(IntermediateCalcs!DB1366*(Output!$M$49/Output!$P$49))+(IntermediateCalcs!DB1367*(Output!$K$49/Output!$P$49))+(DB1368*(Output!$I$49/Output!$P$49))+(IntermediateCalcs!DB1369*(Output!$G$49/Output!$P$49))+(IntermediateCalcs!DB1370*(Output!$E$49/Output!$P$49)))</f>
        <v/>
      </c>
      <c r="DY1371" s="274" t="str">
        <f>IF(DX1371="","",IF(IntermediateCalcs!$AO$9="Yes",IntermediateCalcs!DX1371*$CX1371,IntermediateCalcs!DX1371))</f>
        <v/>
      </c>
      <c r="DZ1371" s="250" t="str">
        <f>IF(DataGoesHere!$B1371="","",($CZ1371-DY1371))</f>
        <v/>
      </c>
      <c r="EA1371" s="250" t="str">
        <f>IF(DataGoesHere!$B1371="","",ABS($CZ1371-DY1371))</f>
        <v/>
      </c>
      <c r="EB1371" s="250" t="str">
        <f>IF(DataGoesHere!$B1371="","",EA1371^2)</f>
        <v/>
      </c>
      <c r="EC1371" s="249" t="str">
        <f>IF(DataGoesHere!$B1371="","",EA1371/$CZ1371)</f>
        <v/>
      </c>
      <c r="ED1371" s="250" t="str">
        <f>IF(DataGoesHere!$B1371="","",SUM(DZ$2:DZ1371)/AVERAGE(EA:EA))</f>
        <v/>
      </c>
    </row>
    <row r="1372" spans="20:134" x14ac:dyDescent="0.2">
      <c r="T1372" s="240"/>
      <c r="U1372" s="86"/>
      <c r="V1372" s="245" t="str">
        <f>IF(DataGoesHere!$B1372="","",(DataGoesHere!$B1372/SUM(DataGoesHere!$B1370:'DataGoesHere'!$B1381)))</f>
        <v/>
      </c>
      <c r="W1372" s="86"/>
      <c r="X1372" s="86"/>
      <c r="Y1372" s="86"/>
      <c r="Z1372" s="86"/>
      <c r="AA1372" s="86"/>
      <c r="AB1372" s="86"/>
      <c r="AC1372" s="86"/>
      <c r="AD1372" s="86"/>
      <c r="AE1372" s="241"/>
      <c r="CV1372" s="310" t="str">
        <f>IF(DataGoesHere!B1372="","",DataGoesHere!A1372)</f>
        <v/>
      </c>
      <c r="CW1372" s="271">
        <f t="shared" ca="1" si="50"/>
        <v>3</v>
      </c>
      <c r="CX1372" s="272">
        <f t="shared" ca="1" si="51"/>
        <v>0.79862940076451561</v>
      </c>
      <c r="CY1372" s="266">
        <f>DataGoesHere!A1372</f>
        <v>1371</v>
      </c>
      <c r="CZ1372" s="19" t="str">
        <f>IF(DataGoesHere!B1372="","",DataGoesHere!B1372)</f>
        <v/>
      </c>
      <c r="DA1372" s="19" t="str">
        <f>IF(DataGoesHere!B1372="","",IF(AH$5="No",DataGoesHere!B1372,DataGoesHere!B1372-(AH$2*(DataGoesHere!A1372-1))))</f>
        <v/>
      </c>
      <c r="DB1372" s="19" t="str">
        <f>IF(DataGoesHere!B1372="","",IF(AO$9="No",DataGoesHere!B1372,DataGoesHere!B1372/CX1372))</f>
        <v/>
      </c>
      <c r="DC1372" s="19" t="str">
        <f>IF(DataGoesHere!B1372="","",IF(AO$9="No",DA1372,DA1372/CX1372))</f>
        <v/>
      </c>
      <c r="DD1372" s="293" t="str">
        <f>IF(CZ1372="",IF(COUNTIF(DD$2:DD1371,"Forecast")&lt;Output!E$43,"Forecast",""),"Actual")</f>
        <v/>
      </c>
      <c r="DF1372" s="19" t="str">
        <f>IF(DataGoesHere!B1371="",IF(DD1372="Forecast",(Output!$E$47*IntermediateCalcs!DH1371)+((1-Output!$E$47)*IntermediateCalcs!DF1371),""),(Output!$E$47*IntermediateCalcs!DB1371)+((1-Output!$E$47)*IntermediateCalcs!DF1371))</f>
        <v/>
      </c>
      <c r="DG1372" s="19" t="str">
        <f>IF(DataGoesHere!B1371="",IF(DD1372="Forecast",(Output!$G$47*(IntermediateCalcs!DF1372-IntermediateCalcs!DF1371))+((1-Output!$G$47)*IntermediateCalcs!DG1371),""),(Output!$G$47*(IntermediateCalcs!DF1372-IntermediateCalcs!DF1371))+((1-Output!$G$47)*IntermediateCalcs!DG1371))</f>
        <v/>
      </c>
      <c r="DH1372" s="19" t="str">
        <f>IF(DataGoesHere!B1371="",IF(DD1372="Forecast",DF1372+DG1372,""),DF1372+DG1372)</f>
        <v/>
      </c>
      <c r="DI1372" s="274" t="str">
        <f>IF(DH1372="","",IF(IntermediateCalcs!$AO$9="Yes",IntermediateCalcs!DH1372*$CX1372,IntermediateCalcs!DH1372))</f>
        <v/>
      </c>
      <c r="DJ1372" s="250" t="str">
        <f>IF(DataGoesHere!$B1372="","",($CZ1372-DI1372))</f>
        <v/>
      </c>
      <c r="DK1372" s="250" t="str">
        <f>IF(DataGoesHere!$B1372="","",ABS($CZ1372-DI1372))</f>
        <v/>
      </c>
      <c r="DL1372" s="250" t="str">
        <f>IF(DataGoesHere!$B1372="","",DK1372^2)</f>
        <v/>
      </c>
      <c r="DM1372" s="249" t="str">
        <f>IF(DataGoesHere!$B1372="","",DK1372/$CZ1372)</f>
        <v/>
      </c>
      <c r="DN1372" s="250" t="str">
        <f>IF(DataGoesHere!$B1372="","",SUM(DJ$2:DJ1372)/AVERAGE(DK:DK))</f>
        <v/>
      </c>
      <c r="DP1372" s="19" t="str">
        <f>IF(DataGoesHere!B1372="",IF($DD1372="Forecast",(Output!E$48*IntermediateCalcs!CY1372)+Output!G$48,""),(Output!E$48*IntermediateCalcs!CY1372)+Output!G$48)</f>
        <v/>
      </c>
      <c r="DQ1372" s="274" t="str">
        <f>IF(DP1372="","",IF(IntermediateCalcs!$AO$9="Yes",IntermediateCalcs!DP1372*$CX1372,IntermediateCalcs!DP1372))</f>
        <v/>
      </c>
      <c r="DR1372" s="250" t="str">
        <f>IF(DataGoesHere!$B1372="","",($CZ1372-DQ1372))</f>
        <v/>
      </c>
      <c r="DS1372" s="250" t="str">
        <f>IF(DataGoesHere!$B1372="","",ABS($CZ1372-DQ1372))</f>
        <v/>
      </c>
      <c r="DT1372" s="250" t="str">
        <f>IF(DataGoesHere!$B1372="","",DS1372^2)</f>
        <v/>
      </c>
      <c r="DU1372" s="249" t="str">
        <f>IF(DataGoesHere!$B1372="","",DS1372/$CZ1372)</f>
        <v/>
      </c>
      <c r="DV1372" s="250" t="str">
        <f>IF(DataGoesHere!$B1372="","",SUM(DR$2:DR1372)/AVERAGE(DS:DS))</f>
        <v/>
      </c>
      <c r="DX1372" s="19" t="str">
        <f>IF(DataGoesHere!$B1371="","",(DB1366*(Output!$O$49/Output!$P$49))+(IntermediateCalcs!DB1367*(Output!$M$49/Output!$P$49))+(IntermediateCalcs!DB1368*(Output!$K$49/Output!$P$49))+(DB1369*(Output!$I$49/Output!$P$49))+(IntermediateCalcs!DB1370*(Output!$G$49/Output!$P$49))+(IntermediateCalcs!DB1371*(Output!$E$49/Output!$P$49)))</f>
        <v/>
      </c>
      <c r="DY1372" s="274" t="str">
        <f>IF(DX1372="","",IF(IntermediateCalcs!$AO$9="Yes",IntermediateCalcs!DX1372*$CX1372,IntermediateCalcs!DX1372))</f>
        <v/>
      </c>
      <c r="DZ1372" s="250" t="str">
        <f>IF(DataGoesHere!$B1372="","",($CZ1372-DY1372))</f>
        <v/>
      </c>
      <c r="EA1372" s="250" t="str">
        <f>IF(DataGoesHere!$B1372="","",ABS($CZ1372-DY1372))</f>
        <v/>
      </c>
      <c r="EB1372" s="250" t="str">
        <f>IF(DataGoesHere!$B1372="","",EA1372^2)</f>
        <v/>
      </c>
      <c r="EC1372" s="249" t="str">
        <f>IF(DataGoesHere!$B1372="","",EA1372/$CZ1372)</f>
        <v/>
      </c>
      <c r="ED1372" s="250" t="str">
        <f>IF(DataGoesHere!$B1372="","",SUM(DZ$2:DZ1372)/AVERAGE(EA:EA))</f>
        <v/>
      </c>
    </row>
    <row r="1373" spans="20:134" x14ac:dyDescent="0.2">
      <c r="T1373" s="240"/>
      <c r="U1373" s="86"/>
      <c r="V1373" s="86"/>
      <c r="W1373" s="245" t="str">
        <f>IF(DataGoesHere!$B1373="","",(DataGoesHere!$B1373/SUM(DataGoesHere!$B1370:'DataGoesHere'!$B1381)))</f>
        <v/>
      </c>
      <c r="X1373" s="86"/>
      <c r="Y1373" s="86"/>
      <c r="Z1373" s="86"/>
      <c r="AA1373" s="86"/>
      <c r="AB1373" s="86"/>
      <c r="AC1373" s="86"/>
      <c r="AD1373" s="86"/>
      <c r="AE1373" s="241"/>
      <c r="CV1373" s="310" t="str">
        <f>IF(DataGoesHere!B1373="","",DataGoesHere!A1373)</f>
        <v/>
      </c>
      <c r="CW1373" s="271">
        <f t="shared" ca="1" si="50"/>
        <v>4</v>
      </c>
      <c r="CX1373" s="272">
        <f t="shared" ca="1" si="51"/>
        <v>1.0149292433706087</v>
      </c>
      <c r="CY1373" s="266">
        <f>DataGoesHere!A1373</f>
        <v>1372</v>
      </c>
      <c r="CZ1373" s="19" t="str">
        <f>IF(DataGoesHere!B1373="","",DataGoesHere!B1373)</f>
        <v/>
      </c>
      <c r="DA1373" s="19" t="str">
        <f>IF(DataGoesHere!B1373="","",IF(AH$5="No",DataGoesHere!B1373,DataGoesHere!B1373-(AH$2*(DataGoesHere!A1373-1))))</f>
        <v/>
      </c>
      <c r="DB1373" s="19" t="str">
        <f>IF(DataGoesHere!B1373="","",IF(AO$9="No",DataGoesHere!B1373,DataGoesHere!B1373/CX1373))</f>
        <v/>
      </c>
      <c r="DC1373" s="19" t="str">
        <f>IF(DataGoesHere!B1373="","",IF(AO$9="No",DA1373,DA1373/CX1373))</f>
        <v/>
      </c>
      <c r="DD1373" s="293" t="str">
        <f>IF(CZ1373="",IF(COUNTIF(DD$2:DD1372,"Forecast")&lt;Output!E$43,"Forecast",""),"Actual")</f>
        <v/>
      </c>
      <c r="DF1373" s="19" t="str">
        <f>IF(DataGoesHere!B1372="",IF(DD1373="Forecast",(Output!$E$47*IntermediateCalcs!DH1372)+((1-Output!$E$47)*IntermediateCalcs!DF1372),""),(Output!$E$47*IntermediateCalcs!DB1372)+((1-Output!$E$47)*IntermediateCalcs!DF1372))</f>
        <v/>
      </c>
      <c r="DG1373" s="19" t="str">
        <f>IF(DataGoesHere!B1372="",IF(DD1373="Forecast",(Output!$G$47*(IntermediateCalcs!DF1373-IntermediateCalcs!DF1372))+((1-Output!$G$47)*IntermediateCalcs!DG1372),""),(Output!$G$47*(IntermediateCalcs!DF1373-IntermediateCalcs!DF1372))+((1-Output!$G$47)*IntermediateCalcs!DG1372))</f>
        <v/>
      </c>
      <c r="DH1373" s="19" t="str">
        <f>IF(DataGoesHere!B1372="",IF(DD1373="Forecast",DF1373+DG1373,""),DF1373+DG1373)</f>
        <v/>
      </c>
      <c r="DI1373" s="274" t="str">
        <f>IF(DH1373="","",IF(IntermediateCalcs!$AO$9="Yes",IntermediateCalcs!DH1373*$CX1373,IntermediateCalcs!DH1373))</f>
        <v/>
      </c>
      <c r="DJ1373" s="250" t="str">
        <f>IF(DataGoesHere!$B1373="","",($CZ1373-DI1373))</f>
        <v/>
      </c>
      <c r="DK1373" s="250" t="str">
        <f>IF(DataGoesHere!$B1373="","",ABS($CZ1373-DI1373))</f>
        <v/>
      </c>
      <c r="DL1373" s="250" t="str">
        <f>IF(DataGoesHere!$B1373="","",DK1373^2)</f>
        <v/>
      </c>
      <c r="DM1373" s="249" t="str">
        <f>IF(DataGoesHere!$B1373="","",DK1373/$CZ1373)</f>
        <v/>
      </c>
      <c r="DN1373" s="250" t="str">
        <f>IF(DataGoesHere!$B1373="","",SUM(DJ$2:DJ1373)/AVERAGE(DK:DK))</f>
        <v/>
      </c>
      <c r="DP1373" s="19" t="str">
        <f>IF(DataGoesHere!B1373="",IF($DD1373="Forecast",(Output!E$48*IntermediateCalcs!CY1373)+Output!G$48,""),(Output!E$48*IntermediateCalcs!CY1373)+Output!G$48)</f>
        <v/>
      </c>
      <c r="DQ1373" s="274" t="str">
        <f>IF(DP1373="","",IF(IntermediateCalcs!$AO$9="Yes",IntermediateCalcs!DP1373*$CX1373,IntermediateCalcs!DP1373))</f>
        <v/>
      </c>
      <c r="DR1373" s="250" t="str">
        <f>IF(DataGoesHere!$B1373="","",($CZ1373-DQ1373))</f>
        <v/>
      </c>
      <c r="DS1373" s="250" t="str">
        <f>IF(DataGoesHere!$B1373="","",ABS($CZ1373-DQ1373))</f>
        <v/>
      </c>
      <c r="DT1373" s="250" t="str">
        <f>IF(DataGoesHere!$B1373="","",DS1373^2)</f>
        <v/>
      </c>
      <c r="DU1373" s="249" t="str">
        <f>IF(DataGoesHere!$B1373="","",DS1373/$CZ1373)</f>
        <v/>
      </c>
      <c r="DV1373" s="250" t="str">
        <f>IF(DataGoesHere!$B1373="","",SUM(DR$2:DR1373)/AVERAGE(DS:DS))</f>
        <v/>
      </c>
      <c r="DX1373" s="19" t="str">
        <f>IF(DataGoesHere!$B1372="","",(DB1367*(Output!$O$49/Output!$P$49))+(IntermediateCalcs!DB1368*(Output!$M$49/Output!$P$49))+(IntermediateCalcs!DB1369*(Output!$K$49/Output!$P$49))+(DB1370*(Output!$I$49/Output!$P$49))+(IntermediateCalcs!DB1371*(Output!$G$49/Output!$P$49))+(IntermediateCalcs!DB1372*(Output!$E$49/Output!$P$49)))</f>
        <v/>
      </c>
      <c r="DY1373" s="274" t="str">
        <f>IF(DX1373="","",IF(IntermediateCalcs!$AO$9="Yes",IntermediateCalcs!DX1373*$CX1373,IntermediateCalcs!DX1373))</f>
        <v/>
      </c>
      <c r="DZ1373" s="250" t="str">
        <f>IF(DataGoesHere!$B1373="","",($CZ1373-DY1373))</f>
        <v/>
      </c>
      <c r="EA1373" s="250" t="str">
        <f>IF(DataGoesHere!$B1373="","",ABS($CZ1373-DY1373))</f>
        <v/>
      </c>
      <c r="EB1373" s="250" t="str">
        <f>IF(DataGoesHere!$B1373="","",EA1373^2)</f>
        <v/>
      </c>
      <c r="EC1373" s="249" t="str">
        <f>IF(DataGoesHere!$B1373="","",EA1373/$CZ1373)</f>
        <v/>
      </c>
      <c r="ED1373" s="250" t="str">
        <f>IF(DataGoesHere!$B1373="","",SUM(DZ$2:DZ1373)/AVERAGE(EA:EA))</f>
        <v/>
      </c>
    </row>
    <row r="1374" spans="20:134" x14ac:dyDescent="0.2">
      <c r="T1374" s="240"/>
      <c r="U1374" s="86"/>
      <c r="V1374" s="86"/>
      <c r="W1374" s="86"/>
      <c r="X1374" s="245" t="str">
        <f>IF(DataGoesHere!$B1374="","",(DataGoesHere!$B1374/SUM(DataGoesHere!$B1370:'DataGoesHere'!$B1381)))</f>
        <v/>
      </c>
      <c r="Y1374" s="86"/>
      <c r="Z1374" s="86"/>
      <c r="AA1374" s="86"/>
      <c r="AB1374" s="86"/>
      <c r="AC1374" s="86"/>
      <c r="AD1374" s="86"/>
      <c r="AE1374" s="241"/>
      <c r="CV1374" s="310" t="str">
        <f>IF(DataGoesHere!B1374="","",DataGoesHere!A1374)</f>
        <v/>
      </c>
      <c r="CW1374" s="271">
        <f t="shared" ca="1" si="50"/>
        <v>5</v>
      </c>
      <c r="CX1374" s="272">
        <f t="shared" ca="1" si="51"/>
        <v>0.97875414397996308</v>
      </c>
      <c r="CY1374" s="266">
        <f>DataGoesHere!A1374</f>
        <v>1373</v>
      </c>
      <c r="CZ1374" s="19" t="str">
        <f>IF(DataGoesHere!B1374="","",DataGoesHere!B1374)</f>
        <v/>
      </c>
      <c r="DA1374" s="19" t="str">
        <f>IF(DataGoesHere!B1374="","",IF(AH$5="No",DataGoesHere!B1374,DataGoesHere!B1374-(AH$2*(DataGoesHere!A1374-1))))</f>
        <v/>
      </c>
      <c r="DB1374" s="19" t="str">
        <f>IF(DataGoesHere!B1374="","",IF(AO$9="No",DataGoesHere!B1374,DataGoesHere!B1374/CX1374))</f>
        <v/>
      </c>
      <c r="DC1374" s="19" t="str">
        <f>IF(DataGoesHere!B1374="","",IF(AO$9="No",DA1374,DA1374/CX1374))</f>
        <v/>
      </c>
      <c r="DD1374" s="293" t="str">
        <f>IF(CZ1374="",IF(COUNTIF(DD$2:DD1373,"Forecast")&lt;Output!E$43,"Forecast",""),"Actual")</f>
        <v/>
      </c>
      <c r="DF1374" s="19" t="str">
        <f>IF(DataGoesHere!B1373="",IF(DD1374="Forecast",(Output!$E$47*IntermediateCalcs!DH1373)+((1-Output!$E$47)*IntermediateCalcs!DF1373),""),(Output!$E$47*IntermediateCalcs!DB1373)+((1-Output!$E$47)*IntermediateCalcs!DF1373))</f>
        <v/>
      </c>
      <c r="DG1374" s="19" t="str">
        <f>IF(DataGoesHere!B1373="",IF(DD1374="Forecast",(Output!$G$47*(IntermediateCalcs!DF1374-IntermediateCalcs!DF1373))+((1-Output!$G$47)*IntermediateCalcs!DG1373),""),(Output!$G$47*(IntermediateCalcs!DF1374-IntermediateCalcs!DF1373))+((1-Output!$G$47)*IntermediateCalcs!DG1373))</f>
        <v/>
      </c>
      <c r="DH1374" s="19" t="str">
        <f>IF(DataGoesHere!B1373="",IF(DD1374="Forecast",DF1374+DG1374,""),DF1374+DG1374)</f>
        <v/>
      </c>
      <c r="DI1374" s="274" t="str">
        <f>IF(DH1374="","",IF(IntermediateCalcs!$AO$9="Yes",IntermediateCalcs!DH1374*$CX1374,IntermediateCalcs!DH1374))</f>
        <v/>
      </c>
      <c r="DJ1374" s="250" t="str">
        <f>IF(DataGoesHere!$B1374="","",($CZ1374-DI1374))</f>
        <v/>
      </c>
      <c r="DK1374" s="250" t="str">
        <f>IF(DataGoesHere!$B1374="","",ABS($CZ1374-DI1374))</f>
        <v/>
      </c>
      <c r="DL1374" s="250" t="str">
        <f>IF(DataGoesHere!$B1374="","",DK1374^2)</f>
        <v/>
      </c>
      <c r="DM1374" s="249" t="str">
        <f>IF(DataGoesHere!$B1374="","",DK1374/$CZ1374)</f>
        <v/>
      </c>
      <c r="DN1374" s="250" t="str">
        <f>IF(DataGoesHere!$B1374="","",SUM(DJ$2:DJ1374)/AVERAGE(DK:DK))</f>
        <v/>
      </c>
      <c r="DP1374" s="19" t="str">
        <f>IF(DataGoesHere!B1374="",IF($DD1374="Forecast",(Output!E$48*IntermediateCalcs!CY1374)+Output!G$48,""),(Output!E$48*IntermediateCalcs!CY1374)+Output!G$48)</f>
        <v/>
      </c>
      <c r="DQ1374" s="274" t="str">
        <f>IF(DP1374="","",IF(IntermediateCalcs!$AO$9="Yes",IntermediateCalcs!DP1374*$CX1374,IntermediateCalcs!DP1374))</f>
        <v/>
      </c>
      <c r="DR1374" s="250" t="str">
        <f>IF(DataGoesHere!$B1374="","",($CZ1374-DQ1374))</f>
        <v/>
      </c>
      <c r="DS1374" s="250" t="str">
        <f>IF(DataGoesHere!$B1374="","",ABS($CZ1374-DQ1374))</f>
        <v/>
      </c>
      <c r="DT1374" s="250" t="str">
        <f>IF(DataGoesHere!$B1374="","",DS1374^2)</f>
        <v/>
      </c>
      <c r="DU1374" s="249" t="str">
        <f>IF(DataGoesHere!$B1374="","",DS1374/$CZ1374)</f>
        <v/>
      </c>
      <c r="DV1374" s="250" t="str">
        <f>IF(DataGoesHere!$B1374="","",SUM(DR$2:DR1374)/AVERAGE(DS:DS))</f>
        <v/>
      </c>
      <c r="DX1374" s="19" t="str">
        <f>IF(DataGoesHere!$B1373="","",(DB1368*(Output!$O$49/Output!$P$49))+(IntermediateCalcs!DB1369*(Output!$M$49/Output!$P$49))+(IntermediateCalcs!DB1370*(Output!$K$49/Output!$P$49))+(DB1371*(Output!$I$49/Output!$P$49))+(IntermediateCalcs!DB1372*(Output!$G$49/Output!$P$49))+(IntermediateCalcs!DB1373*(Output!$E$49/Output!$P$49)))</f>
        <v/>
      </c>
      <c r="DY1374" s="274" t="str">
        <f>IF(DX1374="","",IF(IntermediateCalcs!$AO$9="Yes",IntermediateCalcs!DX1374*$CX1374,IntermediateCalcs!DX1374))</f>
        <v/>
      </c>
      <c r="DZ1374" s="250" t="str">
        <f>IF(DataGoesHere!$B1374="","",($CZ1374-DY1374))</f>
        <v/>
      </c>
      <c r="EA1374" s="250" t="str">
        <f>IF(DataGoesHere!$B1374="","",ABS($CZ1374-DY1374))</f>
        <v/>
      </c>
      <c r="EB1374" s="250" t="str">
        <f>IF(DataGoesHere!$B1374="","",EA1374^2)</f>
        <v/>
      </c>
      <c r="EC1374" s="249" t="str">
        <f>IF(DataGoesHere!$B1374="","",EA1374/$CZ1374)</f>
        <v/>
      </c>
      <c r="ED1374" s="250" t="str">
        <f>IF(DataGoesHere!$B1374="","",SUM(DZ$2:DZ1374)/AVERAGE(EA:EA))</f>
        <v/>
      </c>
    </row>
    <row r="1375" spans="20:134" x14ac:dyDescent="0.2">
      <c r="T1375" s="240"/>
      <c r="U1375" s="86"/>
      <c r="V1375" s="86"/>
      <c r="W1375" s="86"/>
      <c r="X1375" s="86"/>
      <c r="Y1375" s="245" t="str">
        <f>IF(DataGoesHere!$B1375="","",(DataGoesHere!$B1375/SUM(DataGoesHere!$B1370:'DataGoesHere'!$B1381)))</f>
        <v/>
      </c>
      <c r="Z1375" s="86"/>
      <c r="AA1375" s="86"/>
      <c r="AB1375" s="86"/>
      <c r="AC1375" s="86"/>
      <c r="AD1375" s="86"/>
      <c r="AE1375" s="241"/>
      <c r="CV1375" s="310" t="str">
        <f>IF(DataGoesHere!B1375="","",DataGoesHere!A1375)</f>
        <v/>
      </c>
      <c r="CW1375" s="271">
        <f t="shared" ca="1" si="50"/>
        <v>6</v>
      </c>
      <c r="CX1375" s="272">
        <f t="shared" ca="1" si="51"/>
        <v>1.0779088099730167</v>
      </c>
      <c r="CY1375" s="266">
        <f>DataGoesHere!A1375</f>
        <v>1374</v>
      </c>
      <c r="CZ1375" s="19" t="str">
        <f>IF(DataGoesHere!B1375="","",DataGoesHere!B1375)</f>
        <v/>
      </c>
      <c r="DA1375" s="19" t="str">
        <f>IF(DataGoesHere!B1375="","",IF(AH$5="No",DataGoesHere!B1375,DataGoesHere!B1375-(AH$2*(DataGoesHere!A1375-1))))</f>
        <v/>
      </c>
      <c r="DB1375" s="19" t="str">
        <f>IF(DataGoesHere!B1375="","",IF(AO$9="No",DataGoesHere!B1375,DataGoesHere!B1375/CX1375))</f>
        <v/>
      </c>
      <c r="DC1375" s="19" t="str">
        <f>IF(DataGoesHere!B1375="","",IF(AO$9="No",DA1375,DA1375/CX1375))</f>
        <v/>
      </c>
      <c r="DD1375" s="293" t="str">
        <f>IF(CZ1375="",IF(COUNTIF(DD$2:DD1374,"Forecast")&lt;Output!E$43,"Forecast",""),"Actual")</f>
        <v/>
      </c>
      <c r="DF1375" s="19" t="str">
        <f>IF(DataGoesHere!B1374="",IF(DD1375="Forecast",(Output!$E$47*IntermediateCalcs!DH1374)+((1-Output!$E$47)*IntermediateCalcs!DF1374),""),(Output!$E$47*IntermediateCalcs!DB1374)+((1-Output!$E$47)*IntermediateCalcs!DF1374))</f>
        <v/>
      </c>
      <c r="DG1375" s="19" t="str">
        <f>IF(DataGoesHere!B1374="",IF(DD1375="Forecast",(Output!$G$47*(IntermediateCalcs!DF1375-IntermediateCalcs!DF1374))+((1-Output!$G$47)*IntermediateCalcs!DG1374),""),(Output!$G$47*(IntermediateCalcs!DF1375-IntermediateCalcs!DF1374))+((1-Output!$G$47)*IntermediateCalcs!DG1374))</f>
        <v/>
      </c>
      <c r="DH1375" s="19" t="str">
        <f>IF(DataGoesHere!B1374="",IF(DD1375="Forecast",DF1375+DG1375,""),DF1375+DG1375)</f>
        <v/>
      </c>
      <c r="DI1375" s="274" t="str">
        <f>IF(DH1375="","",IF(IntermediateCalcs!$AO$9="Yes",IntermediateCalcs!DH1375*$CX1375,IntermediateCalcs!DH1375))</f>
        <v/>
      </c>
      <c r="DJ1375" s="250" t="str">
        <f>IF(DataGoesHere!$B1375="","",($CZ1375-DI1375))</f>
        <v/>
      </c>
      <c r="DK1375" s="250" t="str">
        <f>IF(DataGoesHere!$B1375="","",ABS($CZ1375-DI1375))</f>
        <v/>
      </c>
      <c r="DL1375" s="250" t="str">
        <f>IF(DataGoesHere!$B1375="","",DK1375^2)</f>
        <v/>
      </c>
      <c r="DM1375" s="249" t="str">
        <f>IF(DataGoesHere!$B1375="","",DK1375/$CZ1375)</f>
        <v/>
      </c>
      <c r="DN1375" s="250" t="str">
        <f>IF(DataGoesHere!$B1375="","",SUM(DJ$2:DJ1375)/AVERAGE(DK:DK))</f>
        <v/>
      </c>
      <c r="DP1375" s="19" t="str">
        <f>IF(DataGoesHere!B1375="",IF($DD1375="Forecast",(Output!E$48*IntermediateCalcs!CY1375)+Output!G$48,""),(Output!E$48*IntermediateCalcs!CY1375)+Output!G$48)</f>
        <v/>
      </c>
      <c r="DQ1375" s="274" t="str">
        <f>IF(DP1375="","",IF(IntermediateCalcs!$AO$9="Yes",IntermediateCalcs!DP1375*$CX1375,IntermediateCalcs!DP1375))</f>
        <v/>
      </c>
      <c r="DR1375" s="250" t="str">
        <f>IF(DataGoesHere!$B1375="","",($CZ1375-DQ1375))</f>
        <v/>
      </c>
      <c r="DS1375" s="250" t="str">
        <f>IF(DataGoesHere!$B1375="","",ABS($CZ1375-DQ1375))</f>
        <v/>
      </c>
      <c r="DT1375" s="250" t="str">
        <f>IF(DataGoesHere!$B1375="","",DS1375^2)</f>
        <v/>
      </c>
      <c r="DU1375" s="249" t="str">
        <f>IF(DataGoesHere!$B1375="","",DS1375/$CZ1375)</f>
        <v/>
      </c>
      <c r="DV1375" s="250" t="str">
        <f>IF(DataGoesHere!$B1375="","",SUM(DR$2:DR1375)/AVERAGE(DS:DS))</f>
        <v/>
      </c>
      <c r="DX1375" s="19" t="str">
        <f>IF(DataGoesHere!$B1374="","",(DB1369*(Output!$O$49/Output!$P$49))+(IntermediateCalcs!DB1370*(Output!$M$49/Output!$P$49))+(IntermediateCalcs!DB1371*(Output!$K$49/Output!$P$49))+(DB1372*(Output!$I$49/Output!$P$49))+(IntermediateCalcs!DB1373*(Output!$G$49/Output!$P$49))+(IntermediateCalcs!DB1374*(Output!$E$49/Output!$P$49)))</f>
        <v/>
      </c>
      <c r="DY1375" s="274" t="str">
        <f>IF(DX1375="","",IF(IntermediateCalcs!$AO$9="Yes",IntermediateCalcs!DX1375*$CX1375,IntermediateCalcs!DX1375))</f>
        <v/>
      </c>
      <c r="DZ1375" s="250" t="str">
        <f>IF(DataGoesHere!$B1375="","",($CZ1375-DY1375))</f>
        <v/>
      </c>
      <c r="EA1375" s="250" t="str">
        <f>IF(DataGoesHere!$B1375="","",ABS($CZ1375-DY1375))</f>
        <v/>
      </c>
      <c r="EB1375" s="250" t="str">
        <f>IF(DataGoesHere!$B1375="","",EA1375^2)</f>
        <v/>
      </c>
      <c r="EC1375" s="249" t="str">
        <f>IF(DataGoesHere!$B1375="","",EA1375/$CZ1375)</f>
        <v/>
      </c>
      <c r="ED1375" s="250" t="str">
        <f>IF(DataGoesHere!$B1375="","",SUM(DZ$2:DZ1375)/AVERAGE(EA:EA))</f>
        <v/>
      </c>
    </row>
    <row r="1376" spans="20:134" x14ac:dyDescent="0.2">
      <c r="T1376" s="240"/>
      <c r="U1376" s="86"/>
      <c r="V1376" s="86"/>
      <c r="W1376" s="86"/>
      <c r="X1376" s="86"/>
      <c r="Y1376" s="86"/>
      <c r="Z1376" s="245" t="str">
        <f>IF(DataGoesHere!$B1376="","",(DataGoesHere!$B1376/SUM(DataGoesHere!$B1370:'DataGoesHere'!$B1381)))</f>
        <v/>
      </c>
      <c r="AA1376" s="86"/>
      <c r="AB1376" s="86"/>
      <c r="AC1376" s="86"/>
      <c r="AD1376" s="86"/>
      <c r="AE1376" s="241"/>
      <c r="CV1376" s="310" t="str">
        <f>IF(DataGoesHere!B1376="","",DataGoesHere!A1376)</f>
        <v/>
      </c>
      <c r="CW1376" s="271">
        <f t="shared" ca="1" si="50"/>
        <v>7</v>
      </c>
      <c r="CX1376" s="272">
        <f t="shared" ca="1" si="51"/>
        <v>1.0265458156689093</v>
      </c>
      <c r="CY1376" s="266">
        <f>DataGoesHere!A1376</f>
        <v>1375</v>
      </c>
      <c r="CZ1376" s="19" t="str">
        <f>IF(DataGoesHere!B1376="","",DataGoesHere!B1376)</f>
        <v/>
      </c>
      <c r="DA1376" s="19" t="str">
        <f>IF(DataGoesHere!B1376="","",IF(AH$5="No",DataGoesHere!B1376,DataGoesHere!B1376-(AH$2*(DataGoesHere!A1376-1))))</f>
        <v/>
      </c>
      <c r="DB1376" s="19" t="str">
        <f>IF(DataGoesHere!B1376="","",IF(AO$9="No",DataGoesHere!B1376,DataGoesHere!B1376/CX1376))</f>
        <v/>
      </c>
      <c r="DC1376" s="19" t="str">
        <f>IF(DataGoesHere!B1376="","",IF(AO$9="No",DA1376,DA1376/CX1376))</f>
        <v/>
      </c>
      <c r="DD1376" s="293" t="str">
        <f>IF(CZ1376="",IF(COUNTIF(DD$2:DD1375,"Forecast")&lt;Output!E$43,"Forecast",""),"Actual")</f>
        <v/>
      </c>
      <c r="DF1376" s="19" t="str">
        <f>IF(DataGoesHere!B1375="",IF(DD1376="Forecast",(Output!$E$47*IntermediateCalcs!DH1375)+((1-Output!$E$47)*IntermediateCalcs!DF1375),""),(Output!$E$47*IntermediateCalcs!DB1375)+((1-Output!$E$47)*IntermediateCalcs!DF1375))</f>
        <v/>
      </c>
      <c r="DG1376" s="19" t="str">
        <f>IF(DataGoesHere!B1375="",IF(DD1376="Forecast",(Output!$G$47*(IntermediateCalcs!DF1376-IntermediateCalcs!DF1375))+((1-Output!$G$47)*IntermediateCalcs!DG1375),""),(Output!$G$47*(IntermediateCalcs!DF1376-IntermediateCalcs!DF1375))+((1-Output!$G$47)*IntermediateCalcs!DG1375))</f>
        <v/>
      </c>
      <c r="DH1376" s="19" t="str">
        <f>IF(DataGoesHere!B1375="",IF(DD1376="Forecast",DF1376+DG1376,""),DF1376+DG1376)</f>
        <v/>
      </c>
      <c r="DI1376" s="274" t="str">
        <f>IF(DH1376="","",IF(IntermediateCalcs!$AO$9="Yes",IntermediateCalcs!DH1376*$CX1376,IntermediateCalcs!DH1376))</f>
        <v/>
      </c>
      <c r="DJ1376" s="250" t="str">
        <f>IF(DataGoesHere!$B1376="","",($CZ1376-DI1376))</f>
        <v/>
      </c>
      <c r="DK1376" s="250" t="str">
        <f>IF(DataGoesHere!$B1376="","",ABS($CZ1376-DI1376))</f>
        <v/>
      </c>
      <c r="DL1376" s="250" t="str">
        <f>IF(DataGoesHere!$B1376="","",DK1376^2)</f>
        <v/>
      </c>
      <c r="DM1376" s="249" t="str">
        <f>IF(DataGoesHere!$B1376="","",DK1376/$CZ1376)</f>
        <v/>
      </c>
      <c r="DN1376" s="250" t="str">
        <f>IF(DataGoesHere!$B1376="","",SUM(DJ$2:DJ1376)/AVERAGE(DK:DK))</f>
        <v/>
      </c>
      <c r="DP1376" s="19" t="str">
        <f>IF(DataGoesHere!B1376="",IF($DD1376="Forecast",(Output!E$48*IntermediateCalcs!CY1376)+Output!G$48,""),(Output!E$48*IntermediateCalcs!CY1376)+Output!G$48)</f>
        <v/>
      </c>
      <c r="DQ1376" s="274" t="str">
        <f>IF(DP1376="","",IF(IntermediateCalcs!$AO$9="Yes",IntermediateCalcs!DP1376*$CX1376,IntermediateCalcs!DP1376))</f>
        <v/>
      </c>
      <c r="DR1376" s="250" t="str">
        <f>IF(DataGoesHere!$B1376="","",($CZ1376-DQ1376))</f>
        <v/>
      </c>
      <c r="DS1376" s="250" t="str">
        <f>IF(DataGoesHere!$B1376="","",ABS($CZ1376-DQ1376))</f>
        <v/>
      </c>
      <c r="DT1376" s="250" t="str">
        <f>IF(DataGoesHere!$B1376="","",DS1376^2)</f>
        <v/>
      </c>
      <c r="DU1376" s="249" t="str">
        <f>IF(DataGoesHere!$B1376="","",DS1376/$CZ1376)</f>
        <v/>
      </c>
      <c r="DV1376" s="250" t="str">
        <f>IF(DataGoesHere!$B1376="","",SUM(DR$2:DR1376)/AVERAGE(DS:DS))</f>
        <v/>
      </c>
      <c r="DX1376" s="19" t="str">
        <f>IF(DataGoesHere!$B1375="","",(DB1370*(Output!$O$49/Output!$P$49))+(IntermediateCalcs!DB1371*(Output!$M$49/Output!$P$49))+(IntermediateCalcs!DB1372*(Output!$K$49/Output!$P$49))+(DB1373*(Output!$I$49/Output!$P$49))+(IntermediateCalcs!DB1374*(Output!$G$49/Output!$P$49))+(IntermediateCalcs!DB1375*(Output!$E$49/Output!$P$49)))</f>
        <v/>
      </c>
      <c r="DY1376" s="274" t="str">
        <f>IF(DX1376="","",IF(IntermediateCalcs!$AO$9="Yes",IntermediateCalcs!DX1376*$CX1376,IntermediateCalcs!DX1376))</f>
        <v/>
      </c>
      <c r="DZ1376" s="250" t="str">
        <f>IF(DataGoesHere!$B1376="","",($CZ1376-DY1376))</f>
        <v/>
      </c>
      <c r="EA1376" s="250" t="str">
        <f>IF(DataGoesHere!$B1376="","",ABS($CZ1376-DY1376))</f>
        <v/>
      </c>
      <c r="EB1376" s="250" t="str">
        <f>IF(DataGoesHere!$B1376="","",EA1376^2)</f>
        <v/>
      </c>
      <c r="EC1376" s="249" t="str">
        <f>IF(DataGoesHere!$B1376="","",EA1376/$CZ1376)</f>
        <v/>
      </c>
      <c r="ED1376" s="250" t="str">
        <f>IF(DataGoesHere!$B1376="","",SUM(DZ$2:DZ1376)/AVERAGE(EA:EA))</f>
        <v/>
      </c>
    </row>
    <row r="1377" spans="20:134" x14ac:dyDescent="0.2">
      <c r="T1377" s="240"/>
      <c r="U1377" s="86"/>
      <c r="V1377" s="86"/>
      <c r="W1377" s="86"/>
      <c r="X1377" s="86"/>
      <c r="Y1377" s="86"/>
      <c r="Z1377" s="86"/>
      <c r="AA1377" s="245" t="str">
        <f>IF(DataGoesHere!$B1377="","",(DataGoesHere!$B1377/SUM(DataGoesHere!$B1370:'DataGoesHere'!$B1381)))</f>
        <v/>
      </c>
      <c r="AB1377" s="86"/>
      <c r="AC1377" s="86"/>
      <c r="AD1377" s="86"/>
      <c r="AE1377" s="241"/>
      <c r="CV1377" s="310" t="str">
        <f>IF(DataGoesHere!B1377="","",DataGoesHere!A1377)</f>
        <v/>
      </c>
      <c r="CW1377" s="271">
        <f t="shared" ca="1" si="50"/>
        <v>8</v>
      </c>
      <c r="CX1377" s="272">
        <f t="shared" ca="1" si="51"/>
        <v>1.0207492390681214</v>
      </c>
      <c r="CY1377" s="266">
        <f>DataGoesHere!A1377</f>
        <v>1376</v>
      </c>
      <c r="CZ1377" s="19" t="str">
        <f>IF(DataGoesHere!B1377="","",DataGoesHere!B1377)</f>
        <v/>
      </c>
      <c r="DA1377" s="19" t="str">
        <f>IF(DataGoesHere!B1377="","",IF(AH$5="No",DataGoesHere!B1377,DataGoesHere!B1377-(AH$2*(DataGoesHere!A1377-1))))</f>
        <v/>
      </c>
      <c r="DB1377" s="19" t="str">
        <f>IF(DataGoesHere!B1377="","",IF(AO$9="No",DataGoesHere!B1377,DataGoesHere!B1377/CX1377))</f>
        <v/>
      </c>
      <c r="DC1377" s="19" t="str">
        <f>IF(DataGoesHere!B1377="","",IF(AO$9="No",DA1377,DA1377/CX1377))</f>
        <v/>
      </c>
      <c r="DD1377" s="293" t="str">
        <f>IF(CZ1377="",IF(COUNTIF(DD$2:DD1376,"Forecast")&lt;Output!E$43,"Forecast",""),"Actual")</f>
        <v/>
      </c>
      <c r="DF1377" s="19" t="str">
        <f>IF(DataGoesHere!B1376="",IF(DD1377="Forecast",(Output!$E$47*IntermediateCalcs!DH1376)+((1-Output!$E$47)*IntermediateCalcs!DF1376),""),(Output!$E$47*IntermediateCalcs!DB1376)+((1-Output!$E$47)*IntermediateCalcs!DF1376))</f>
        <v/>
      </c>
      <c r="DG1377" s="19" t="str">
        <f>IF(DataGoesHere!B1376="",IF(DD1377="Forecast",(Output!$G$47*(IntermediateCalcs!DF1377-IntermediateCalcs!DF1376))+((1-Output!$G$47)*IntermediateCalcs!DG1376),""),(Output!$G$47*(IntermediateCalcs!DF1377-IntermediateCalcs!DF1376))+((1-Output!$G$47)*IntermediateCalcs!DG1376))</f>
        <v/>
      </c>
      <c r="DH1377" s="19" t="str">
        <f>IF(DataGoesHere!B1376="",IF(DD1377="Forecast",DF1377+DG1377,""),DF1377+DG1377)</f>
        <v/>
      </c>
      <c r="DI1377" s="274" t="str">
        <f>IF(DH1377="","",IF(IntermediateCalcs!$AO$9="Yes",IntermediateCalcs!DH1377*$CX1377,IntermediateCalcs!DH1377))</f>
        <v/>
      </c>
      <c r="DJ1377" s="250" t="str">
        <f>IF(DataGoesHere!$B1377="","",($CZ1377-DI1377))</f>
        <v/>
      </c>
      <c r="DK1377" s="250" t="str">
        <f>IF(DataGoesHere!$B1377="","",ABS($CZ1377-DI1377))</f>
        <v/>
      </c>
      <c r="DL1377" s="250" t="str">
        <f>IF(DataGoesHere!$B1377="","",DK1377^2)</f>
        <v/>
      </c>
      <c r="DM1377" s="249" t="str">
        <f>IF(DataGoesHere!$B1377="","",DK1377/$CZ1377)</f>
        <v/>
      </c>
      <c r="DN1377" s="250" t="str">
        <f>IF(DataGoesHere!$B1377="","",SUM(DJ$2:DJ1377)/AVERAGE(DK:DK))</f>
        <v/>
      </c>
      <c r="DP1377" s="19" t="str">
        <f>IF(DataGoesHere!B1377="",IF($DD1377="Forecast",(Output!E$48*IntermediateCalcs!CY1377)+Output!G$48,""),(Output!E$48*IntermediateCalcs!CY1377)+Output!G$48)</f>
        <v/>
      </c>
      <c r="DQ1377" s="274" t="str">
        <f>IF(DP1377="","",IF(IntermediateCalcs!$AO$9="Yes",IntermediateCalcs!DP1377*$CX1377,IntermediateCalcs!DP1377))</f>
        <v/>
      </c>
      <c r="DR1377" s="250" t="str">
        <f>IF(DataGoesHere!$B1377="","",($CZ1377-DQ1377))</f>
        <v/>
      </c>
      <c r="DS1377" s="250" t="str">
        <f>IF(DataGoesHere!$B1377="","",ABS($CZ1377-DQ1377))</f>
        <v/>
      </c>
      <c r="DT1377" s="250" t="str">
        <f>IF(DataGoesHere!$B1377="","",DS1377^2)</f>
        <v/>
      </c>
      <c r="DU1377" s="249" t="str">
        <f>IF(DataGoesHere!$B1377="","",DS1377/$CZ1377)</f>
        <v/>
      </c>
      <c r="DV1377" s="250" t="str">
        <f>IF(DataGoesHere!$B1377="","",SUM(DR$2:DR1377)/AVERAGE(DS:DS))</f>
        <v/>
      </c>
      <c r="DX1377" s="19" t="str">
        <f>IF(DataGoesHere!$B1376="","",(DB1371*(Output!$O$49/Output!$P$49))+(IntermediateCalcs!DB1372*(Output!$M$49/Output!$P$49))+(IntermediateCalcs!DB1373*(Output!$K$49/Output!$P$49))+(DB1374*(Output!$I$49/Output!$P$49))+(IntermediateCalcs!DB1375*(Output!$G$49/Output!$P$49))+(IntermediateCalcs!DB1376*(Output!$E$49/Output!$P$49)))</f>
        <v/>
      </c>
      <c r="DY1377" s="274" t="str">
        <f>IF(DX1377="","",IF(IntermediateCalcs!$AO$9="Yes",IntermediateCalcs!DX1377*$CX1377,IntermediateCalcs!DX1377))</f>
        <v/>
      </c>
      <c r="DZ1377" s="250" t="str">
        <f>IF(DataGoesHere!$B1377="","",($CZ1377-DY1377))</f>
        <v/>
      </c>
      <c r="EA1377" s="250" t="str">
        <f>IF(DataGoesHere!$B1377="","",ABS($CZ1377-DY1377))</f>
        <v/>
      </c>
      <c r="EB1377" s="250" t="str">
        <f>IF(DataGoesHere!$B1377="","",EA1377^2)</f>
        <v/>
      </c>
      <c r="EC1377" s="249" t="str">
        <f>IF(DataGoesHere!$B1377="","",EA1377/$CZ1377)</f>
        <v/>
      </c>
      <c r="ED1377" s="250" t="str">
        <f>IF(DataGoesHere!$B1377="","",SUM(DZ$2:DZ1377)/AVERAGE(EA:EA))</f>
        <v/>
      </c>
    </row>
    <row r="1378" spans="20:134" x14ac:dyDescent="0.2">
      <c r="T1378" s="240"/>
      <c r="U1378" s="86"/>
      <c r="V1378" s="86"/>
      <c r="W1378" s="86"/>
      <c r="X1378" s="86"/>
      <c r="Y1378" s="86"/>
      <c r="Z1378" s="86"/>
      <c r="AA1378" s="86"/>
      <c r="AB1378" s="245" t="str">
        <f>IF(DataGoesHere!$B1378="","",(DataGoesHere!$B1378/SUM(DataGoesHere!$B1370:'DataGoesHere'!$B1381)))</f>
        <v/>
      </c>
      <c r="AC1378" s="86"/>
      <c r="AD1378" s="86"/>
      <c r="AE1378" s="241"/>
      <c r="CV1378" s="310" t="str">
        <f>IF(DataGoesHere!B1378="","",DataGoesHere!A1378)</f>
        <v/>
      </c>
      <c r="CW1378" s="271">
        <f t="shared" ca="1" si="50"/>
        <v>9</v>
      </c>
      <c r="CX1378" s="272">
        <f t="shared" ca="1" si="51"/>
        <v>1.0625330005567626</v>
      </c>
      <c r="CY1378" s="266">
        <f>DataGoesHere!A1378</f>
        <v>1377</v>
      </c>
      <c r="CZ1378" s="19" t="str">
        <f>IF(DataGoesHere!B1378="","",DataGoesHere!B1378)</f>
        <v/>
      </c>
      <c r="DA1378" s="19" t="str">
        <f>IF(DataGoesHere!B1378="","",IF(AH$5="No",DataGoesHere!B1378,DataGoesHere!B1378-(AH$2*(DataGoesHere!A1378-1))))</f>
        <v/>
      </c>
      <c r="DB1378" s="19" t="str">
        <f>IF(DataGoesHere!B1378="","",IF(AO$9="No",DataGoesHere!B1378,DataGoesHere!B1378/CX1378))</f>
        <v/>
      </c>
      <c r="DC1378" s="19" t="str">
        <f>IF(DataGoesHere!B1378="","",IF(AO$9="No",DA1378,DA1378/CX1378))</f>
        <v/>
      </c>
      <c r="DD1378" s="293" t="str">
        <f>IF(CZ1378="",IF(COUNTIF(DD$2:DD1377,"Forecast")&lt;Output!E$43,"Forecast",""),"Actual")</f>
        <v/>
      </c>
      <c r="DF1378" s="19" t="str">
        <f>IF(DataGoesHere!B1377="",IF(DD1378="Forecast",(Output!$E$47*IntermediateCalcs!DH1377)+((1-Output!$E$47)*IntermediateCalcs!DF1377),""),(Output!$E$47*IntermediateCalcs!DB1377)+((1-Output!$E$47)*IntermediateCalcs!DF1377))</f>
        <v/>
      </c>
      <c r="DG1378" s="19" t="str">
        <f>IF(DataGoesHere!B1377="",IF(DD1378="Forecast",(Output!$G$47*(IntermediateCalcs!DF1378-IntermediateCalcs!DF1377))+((1-Output!$G$47)*IntermediateCalcs!DG1377),""),(Output!$G$47*(IntermediateCalcs!DF1378-IntermediateCalcs!DF1377))+((1-Output!$G$47)*IntermediateCalcs!DG1377))</f>
        <v/>
      </c>
      <c r="DH1378" s="19" t="str">
        <f>IF(DataGoesHere!B1377="",IF(DD1378="Forecast",DF1378+DG1378,""),DF1378+DG1378)</f>
        <v/>
      </c>
      <c r="DI1378" s="274" t="str">
        <f>IF(DH1378="","",IF(IntermediateCalcs!$AO$9="Yes",IntermediateCalcs!DH1378*$CX1378,IntermediateCalcs!DH1378))</f>
        <v/>
      </c>
      <c r="DJ1378" s="250" t="str">
        <f>IF(DataGoesHere!$B1378="","",($CZ1378-DI1378))</f>
        <v/>
      </c>
      <c r="DK1378" s="250" t="str">
        <f>IF(DataGoesHere!$B1378="","",ABS($CZ1378-DI1378))</f>
        <v/>
      </c>
      <c r="DL1378" s="250" t="str">
        <f>IF(DataGoesHere!$B1378="","",DK1378^2)</f>
        <v/>
      </c>
      <c r="DM1378" s="249" t="str">
        <f>IF(DataGoesHere!$B1378="","",DK1378/$CZ1378)</f>
        <v/>
      </c>
      <c r="DN1378" s="250" t="str">
        <f>IF(DataGoesHere!$B1378="","",SUM(DJ$2:DJ1378)/AVERAGE(DK:DK))</f>
        <v/>
      </c>
      <c r="DP1378" s="19" t="str">
        <f>IF(DataGoesHere!B1378="",IF($DD1378="Forecast",(Output!E$48*IntermediateCalcs!CY1378)+Output!G$48,""),(Output!E$48*IntermediateCalcs!CY1378)+Output!G$48)</f>
        <v/>
      </c>
      <c r="DQ1378" s="274" t="str">
        <f>IF(DP1378="","",IF(IntermediateCalcs!$AO$9="Yes",IntermediateCalcs!DP1378*$CX1378,IntermediateCalcs!DP1378))</f>
        <v/>
      </c>
      <c r="DR1378" s="250" t="str">
        <f>IF(DataGoesHere!$B1378="","",($CZ1378-DQ1378))</f>
        <v/>
      </c>
      <c r="DS1378" s="250" t="str">
        <f>IF(DataGoesHere!$B1378="","",ABS($CZ1378-DQ1378))</f>
        <v/>
      </c>
      <c r="DT1378" s="250" t="str">
        <f>IF(DataGoesHere!$B1378="","",DS1378^2)</f>
        <v/>
      </c>
      <c r="DU1378" s="249" t="str">
        <f>IF(DataGoesHere!$B1378="","",DS1378/$CZ1378)</f>
        <v/>
      </c>
      <c r="DV1378" s="250" t="str">
        <f>IF(DataGoesHere!$B1378="","",SUM(DR$2:DR1378)/AVERAGE(DS:DS))</f>
        <v/>
      </c>
      <c r="DX1378" s="19" t="str">
        <f>IF(DataGoesHere!$B1377="","",(DB1372*(Output!$O$49/Output!$P$49))+(IntermediateCalcs!DB1373*(Output!$M$49/Output!$P$49))+(IntermediateCalcs!DB1374*(Output!$K$49/Output!$P$49))+(DB1375*(Output!$I$49/Output!$P$49))+(IntermediateCalcs!DB1376*(Output!$G$49/Output!$P$49))+(IntermediateCalcs!DB1377*(Output!$E$49/Output!$P$49)))</f>
        <v/>
      </c>
      <c r="DY1378" s="274" t="str">
        <f>IF(DX1378="","",IF(IntermediateCalcs!$AO$9="Yes",IntermediateCalcs!DX1378*$CX1378,IntermediateCalcs!DX1378))</f>
        <v/>
      </c>
      <c r="DZ1378" s="250" t="str">
        <f>IF(DataGoesHere!$B1378="","",($CZ1378-DY1378))</f>
        <v/>
      </c>
      <c r="EA1378" s="250" t="str">
        <f>IF(DataGoesHere!$B1378="","",ABS($CZ1378-DY1378))</f>
        <v/>
      </c>
      <c r="EB1378" s="250" t="str">
        <f>IF(DataGoesHere!$B1378="","",EA1378^2)</f>
        <v/>
      </c>
      <c r="EC1378" s="249" t="str">
        <f>IF(DataGoesHere!$B1378="","",EA1378/$CZ1378)</f>
        <v/>
      </c>
      <c r="ED1378" s="250" t="str">
        <f>IF(DataGoesHere!$B1378="","",SUM(DZ$2:DZ1378)/AVERAGE(EA:EA))</f>
        <v/>
      </c>
    </row>
    <row r="1379" spans="20:134" x14ac:dyDescent="0.2">
      <c r="T1379" s="240"/>
      <c r="U1379" s="86"/>
      <c r="V1379" s="86"/>
      <c r="W1379" s="86"/>
      <c r="X1379" s="86"/>
      <c r="Y1379" s="86"/>
      <c r="Z1379" s="86"/>
      <c r="AA1379" s="86"/>
      <c r="AB1379" s="86"/>
      <c r="AC1379" s="245" t="str">
        <f>IF(DataGoesHere!$B1379="","",(DataGoesHere!$B1379/SUM(DataGoesHere!$B1370:'DataGoesHere'!$B1381)))</f>
        <v/>
      </c>
      <c r="AD1379" s="86"/>
      <c r="AE1379" s="241"/>
      <c r="CV1379" s="310" t="str">
        <f>IF(DataGoesHere!B1379="","",DataGoesHere!A1379)</f>
        <v/>
      </c>
      <c r="CW1379" s="271">
        <f t="shared" ca="1" si="50"/>
        <v>10</v>
      </c>
      <c r="CX1379" s="272">
        <f t="shared" ca="1" si="51"/>
        <v>0.92557634012077306</v>
      </c>
      <c r="CY1379" s="266">
        <f>DataGoesHere!A1379</f>
        <v>1378</v>
      </c>
      <c r="CZ1379" s="19" t="str">
        <f>IF(DataGoesHere!B1379="","",DataGoesHere!B1379)</f>
        <v/>
      </c>
      <c r="DA1379" s="19" t="str">
        <f>IF(DataGoesHere!B1379="","",IF(AH$5="No",DataGoesHere!B1379,DataGoesHere!B1379-(AH$2*(DataGoesHere!A1379-1))))</f>
        <v/>
      </c>
      <c r="DB1379" s="19" t="str">
        <f>IF(DataGoesHere!B1379="","",IF(AO$9="No",DataGoesHere!B1379,DataGoesHere!B1379/CX1379))</f>
        <v/>
      </c>
      <c r="DC1379" s="19" t="str">
        <f>IF(DataGoesHere!B1379="","",IF(AO$9="No",DA1379,DA1379/CX1379))</f>
        <v/>
      </c>
      <c r="DD1379" s="293" t="str">
        <f>IF(CZ1379="",IF(COUNTIF(DD$2:DD1378,"Forecast")&lt;Output!E$43,"Forecast",""),"Actual")</f>
        <v/>
      </c>
      <c r="DF1379" s="19" t="str">
        <f>IF(DataGoesHere!B1378="",IF(DD1379="Forecast",(Output!$E$47*IntermediateCalcs!DH1378)+((1-Output!$E$47)*IntermediateCalcs!DF1378),""),(Output!$E$47*IntermediateCalcs!DB1378)+((1-Output!$E$47)*IntermediateCalcs!DF1378))</f>
        <v/>
      </c>
      <c r="DG1379" s="19" t="str">
        <f>IF(DataGoesHere!B1378="",IF(DD1379="Forecast",(Output!$G$47*(IntermediateCalcs!DF1379-IntermediateCalcs!DF1378))+((1-Output!$G$47)*IntermediateCalcs!DG1378),""),(Output!$G$47*(IntermediateCalcs!DF1379-IntermediateCalcs!DF1378))+((1-Output!$G$47)*IntermediateCalcs!DG1378))</f>
        <v/>
      </c>
      <c r="DH1379" s="19" t="str">
        <f>IF(DataGoesHere!B1378="",IF(DD1379="Forecast",DF1379+DG1379,""),DF1379+DG1379)</f>
        <v/>
      </c>
      <c r="DI1379" s="274" t="str">
        <f>IF(DH1379="","",IF(IntermediateCalcs!$AO$9="Yes",IntermediateCalcs!DH1379*$CX1379,IntermediateCalcs!DH1379))</f>
        <v/>
      </c>
      <c r="DJ1379" s="250" t="str">
        <f>IF(DataGoesHere!$B1379="","",($CZ1379-DI1379))</f>
        <v/>
      </c>
      <c r="DK1379" s="250" t="str">
        <f>IF(DataGoesHere!$B1379="","",ABS($CZ1379-DI1379))</f>
        <v/>
      </c>
      <c r="DL1379" s="250" t="str">
        <f>IF(DataGoesHere!$B1379="","",DK1379^2)</f>
        <v/>
      </c>
      <c r="DM1379" s="249" t="str">
        <f>IF(DataGoesHere!$B1379="","",DK1379/$CZ1379)</f>
        <v/>
      </c>
      <c r="DN1379" s="250" t="str">
        <f>IF(DataGoesHere!$B1379="","",SUM(DJ$2:DJ1379)/AVERAGE(DK:DK))</f>
        <v/>
      </c>
      <c r="DP1379" s="19" t="str">
        <f>IF(DataGoesHere!B1379="",IF($DD1379="Forecast",(Output!E$48*IntermediateCalcs!CY1379)+Output!G$48,""),(Output!E$48*IntermediateCalcs!CY1379)+Output!G$48)</f>
        <v/>
      </c>
      <c r="DQ1379" s="274" t="str">
        <f>IF(DP1379="","",IF(IntermediateCalcs!$AO$9="Yes",IntermediateCalcs!DP1379*$CX1379,IntermediateCalcs!DP1379))</f>
        <v/>
      </c>
      <c r="DR1379" s="250" t="str">
        <f>IF(DataGoesHere!$B1379="","",($CZ1379-DQ1379))</f>
        <v/>
      </c>
      <c r="DS1379" s="250" t="str">
        <f>IF(DataGoesHere!$B1379="","",ABS($CZ1379-DQ1379))</f>
        <v/>
      </c>
      <c r="DT1379" s="250" t="str">
        <f>IF(DataGoesHere!$B1379="","",DS1379^2)</f>
        <v/>
      </c>
      <c r="DU1379" s="249" t="str">
        <f>IF(DataGoesHere!$B1379="","",DS1379/$CZ1379)</f>
        <v/>
      </c>
      <c r="DV1379" s="250" t="str">
        <f>IF(DataGoesHere!$B1379="","",SUM(DR$2:DR1379)/AVERAGE(DS:DS))</f>
        <v/>
      </c>
      <c r="DX1379" s="19" t="str">
        <f>IF(DataGoesHere!$B1378="","",(DB1373*(Output!$O$49/Output!$P$49))+(IntermediateCalcs!DB1374*(Output!$M$49/Output!$P$49))+(IntermediateCalcs!DB1375*(Output!$K$49/Output!$P$49))+(DB1376*(Output!$I$49/Output!$P$49))+(IntermediateCalcs!DB1377*(Output!$G$49/Output!$P$49))+(IntermediateCalcs!DB1378*(Output!$E$49/Output!$P$49)))</f>
        <v/>
      </c>
      <c r="DY1379" s="274" t="str">
        <f>IF(DX1379="","",IF(IntermediateCalcs!$AO$9="Yes",IntermediateCalcs!DX1379*$CX1379,IntermediateCalcs!DX1379))</f>
        <v/>
      </c>
      <c r="DZ1379" s="250" t="str">
        <f>IF(DataGoesHere!$B1379="","",($CZ1379-DY1379))</f>
        <v/>
      </c>
      <c r="EA1379" s="250" t="str">
        <f>IF(DataGoesHere!$B1379="","",ABS($CZ1379-DY1379))</f>
        <v/>
      </c>
      <c r="EB1379" s="250" t="str">
        <f>IF(DataGoesHere!$B1379="","",EA1379^2)</f>
        <v/>
      </c>
      <c r="EC1379" s="249" t="str">
        <f>IF(DataGoesHere!$B1379="","",EA1379/$CZ1379)</f>
        <v/>
      </c>
      <c r="ED1379" s="250" t="str">
        <f>IF(DataGoesHere!$B1379="","",SUM(DZ$2:DZ1379)/AVERAGE(EA:EA))</f>
        <v/>
      </c>
    </row>
    <row r="1380" spans="20:134" x14ac:dyDescent="0.2">
      <c r="T1380" s="240"/>
      <c r="U1380" s="86"/>
      <c r="V1380" s="86"/>
      <c r="W1380" s="86"/>
      <c r="X1380" s="86"/>
      <c r="Y1380" s="86"/>
      <c r="Z1380" s="86"/>
      <c r="AA1380" s="86"/>
      <c r="AB1380" s="86"/>
      <c r="AC1380" s="86"/>
      <c r="AD1380" s="245" t="str">
        <f>IF(DataGoesHere!$B1380="","",(DataGoesHere!$B1380/SUM(DataGoesHere!$B1370:'DataGoesHere'!$B1381)))</f>
        <v/>
      </c>
      <c r="AE1380" s="241"/>
      <c r="CV1380" s="310" t="str">
        <f>IF(DataGoesHere!B1380="","",DataGoesHere!A1380)</f>
        <v/>
      </c>
      <c r="CW1380" s="271">
        <f t="shared" ca="1" si="50"/>
        <v>11</v>
      </c>
      <c r="CX1380" s="272">
        <f t="shared" ca="1" si="51"/>
        <v>0.97463169608807265</v>
      </c>
      <c r="CY1380" s="266">
        <f>DataGoesHere!A1380</f>
        <v>1379</v>
      </c>
      <c r="CZ1380" s="19" t="str">
        <f>IF(DataGoesHere!B1380="","",DataGoesHere!B1380)</f>
        <v/>
      </c>
      <c r="DA1380" s="19" t="str">
        <f>IF(DataGoesHere!B1380="","",IF(AH$5="No",DataGoesHere!B1380,DataGoesHere!B1380-(AH$2*(DataGoesHere!A1380-1))))</f>
        <v/>
      </c>
      <c r="DB1380" s="19" t="str">
        <f>IF(DataGoesHere!B1380="","",IF(AO$9="No",DataGoesHere!B1380,DataGoesHere!B1380/CX1380))</f>
        <v/>
      </c>
      <c r="DC1380" s="19" t="str">
        <f>IF(DataGoesHere!B1380="","",IF(AO$9="No",DA1380,DA1380/CX1380))</f>
        <v/>
      </c>
      <c r="DD1380" s="293" t="str">
        <f>IF(CZ1380="",IF(COUNTIF(DD$2:DD1379,"Forecast")&lt;Output!E$43,"Forecast",""),"Actual")</f>
        <v/>
      </c>
      <c r="DF1380" s="19" t="str">
        <f>IF(DataGoesHere!B1379="",IF(DD1380="Forecast",(Output!$E$47*IntermediateCalcs!DH1379)+((1-Output!$E$47)*IntermediateCalcs!DF1379),""),(Output!$E$47*IntermediateCalcs!DB1379)+((1-Output!$E$47)*IntermediateCalcs!DF1379))</f>
        <v/>
      </c>
      <c r="DG1380" s="19" t="str">
        <f>IF(DataGoesHere!B1379="",IF(DD1380="Forecast",(Output!$G$47*(IntermediateCalcs!DF1380-IntermediateCalcs!DF1379))+((1-Output!$G$47)*IntermediateCalcs!DG1379),""),(Output!$G$47*(IntermediateCalcs!DF1380-IntermediateCalcs!DF1379))+((1-Output!$G$47)*IntermediateCalcs!DG1379))</f>
        <v/>
      </c>
      <c r="DH1380" s="19" t="str">
        <f>IF(DataGoesHere!B1379="",IF(DD1380="Forecast",DF1380+DG1380,""),DF1380+DG1380)</f>
        <v/>
      </c>
      <c r="DI1380" s="274" t="str">
        <f>IF(DH1380="","",IF(IntermediateCalcs!$AO$9="Yes",IntermediateCalcs!DH1380*$CX1380,IntermediateCalcs!DH1380))</f>
        <v/>
      </c>
      <c r="DJ1380" s="250" t="str">
        <f>IF(DataGoesHere!$B1380="","",($CZ1380-DI1380))</f>
        <v/>
      </c>
      <c r="DK1380" s="250" t="str">
        <f>IF(DataGoesHere!$B1380="","",ABS($CZ1380-DI1380))</f>
        <v/>
      </c>
      <c r="DL1380" s="250" t="str">
        <f>IF(DataGoesHere!$B1380="","",DK1380^2)</f>
        <v/>
      </c>
      <c r="DM1380" s="249" t="str">
        <f>IF(DataGoesHere!$B1380="","",DK1380/$CZ1380)</f>
        <v/>
      </c>
      <c r="DN1380" s="250" t="str">
        <f>IF(DataGoesHere!$B1380="","",SUM(DJ$2:DJ1380)/AVERAGE(DK:DK))</f>
        <v/>
      </c>
      <c r="DP1380" s="19" t="str">
        <f>IF(DataGoesHere!B1380="",IF($DD1380="Forecast",(Output!E$48*IntermediateCalcs!CY1380)+Output!G$48,""),(Output!E$48*IntermediateCalcs!CY1380)+Output!G$48)</f>
        <v/>
      </c>
      <c r="DQ1380" s="274" t="str">
        <f>IF(DP1380="","",IF(IntermediateCalcs!$AO$9="Yes",IntermediateCalcs!DP1380*$CX1380,IntermediateCalcs!DP1380))</f>
        <v/>
      </c>
      <c r="DR1380" s="250" t="str">
        <f>IF(DataGoesHere!$B1380="","",($CZ1380-DQ1380))</f>
        <v/>
      </c>
      <c r="DS1380" s="250" t="str">
        <f>IF(DataGoesHere!$B1380="","",ABS($CZ1380-DQ1380))</f>
        <v/>
      </c>
      <c r="DT1380" s="250" t="str">
        <f>IF(DataGoesHere!$B1380="","",DS1380^2)</f>
        <v/>
      </c>
      <c r="DU1380" s="249" t="str">
        <f>IF(DataGoesHere!$B1380="","",DS1380/$CZ1380)</f>
        <v/>
      </c>
      <c r="DV1380" s="250" t="str">
        <f>IF(DataGoesHere!$B1380="","",SUM(DR$2:DR1380)/AVERAGE(DS:DS))</f>
        <v/>
      </c>
      <c r="DX1380" s="19" t="str">
        <f>IF(DataGoesHere!$B1379="","",(DB1374*(Output!$O$49/Output!$P$49))+(IntermediateCalcs!DB1375*(Output!$M$49/Output!$P$49))+(IntermediateCalcs!DB1376*(Output!$K$49/Output!$P$49))+(DB1377*(Output!$I$49/Output!$P$49))+(IntermediateCalcs!DB1378*(Output!$G$49/Output!$P$49))+(IntermediateCalcs!DB1379*(Output!$E$49/Output!$P$49)))</f>
        <v/>
      </c>
      <c r="DY1380" s="274" t="str">
        <f>IF(DX1380="","",IF(IntermediateCalcs!$AO$9="Yes",IntermediateCalcs!DX1380*$CX1380,IntermediateCalcs!DX1380))</f>
        <v/>
      </c>
      <c r="DZ1380" s="250" t="str">
        <f>IF(DataGoesHere!$B1380="","",($CZ1380-DY1380))</f>
        <v/>
      </c>
      <c r="EA1380" s="250" t="str">
        <f>IF(DataGoesHere!$B1380="","",ABS($CZ1380-DY1380))</f>
        <v/>
      </c>
      <c r="EB1380" s="250" t="str">
        <f>IF(DataGoesHere!$B1380="","",EA1380^2)</f>
        <v/>
      </c>
      <c r="EC1380" s="249" t="str">
        <f>IF(DataGoesHere!$B1380="","",EA1380/$CZ1380)</f>
        <v/>
      </c>
      <c r="ED1380" s="250" t="str">
        <f>IF(DataGoesHere!$B1380="","",SUM(DZ$2:DZ1380)/AVERAGE(EA:EA))</f>
        <v/>
      </c>
    </row>
    <row r="1381" spans="20:134" x14ac:dyDescent="0.2">
      <c r="T1381" s="242"/>
      <c r="U1381" s="243"/>
      <c r="V1381" s="243"/>
      <c r="W1381" s="243"/>
      <c r="X1381" s="243"/>
      <c r="Y1381" s="243"/>
      <c r="Z1381" s="243"/>
      <c r="AA1381" s="243"/>
      <c r="AB1381" s="243"/>
      <c r="AC1381" s="243"/>
      <c r="AD1381" s="243"/>
      <c r="AE1381" s="246" t="str">
        <f>IF(DataGoesHere!$B1381="","",(DataGoesHere!$B1381/SUM(DataGoesHere!$B1370:'DataGoesHere'!$B1381)))</f>
        <v/>
      </c>
      <c r="CV1381" s="310" t="str">
        <f>IF(DataGoesHere!B1381="","",DataGoesHere!A1381)</f>
        <v/>
      </c>
      <c r="CW1381" s="271">
        <f t="shared" ca="1" si="50"/>
        <v>12</v>
      </c>
      <c r="CX1381" s="272">
        <f t="shared" ca="1" si="51"/>
        <v>1.0054005237672714</v>
      </c>
      <c r="CY1381" s="266">
        <f>DataGoesHere!A1381</f>
        <v>1380</v>
      </c>
      <c r="CZ1381" s="19" t="str">
        <f>IF(DataGoesHere!B1381="","",DataGoesHere!B1381)</f>
        <v/>
      </c>
      <c r="DA1381" s="19" t="str">
        <f>IF(DataGoesHere!B1381="","",IF(AH$5="No",DataGoesHere!B1381,DataGoesHere!B1381-(AH$2*(DataGoesHere!A1381-1))))</f>
        <v/>
      </c>
      <c r="DB1381" s="19" t="str">
        <f>IF(DataGoesHere!B1381="","",IF(AO$9="No",DataGoesHere!B1381,DataGoesHere!B1381/CX1381))</f>
        <v/>
      </c>
      <c r="DC1381" s="19" t="str">
        <f>IF(DataGoesHere!B1381="","",IF(AO$9="No",DA1381,DA1381/CX1381))</f>
        <v/>
      </c>
      <c r="DD1381" s="293" t="str">
        <f>IF(CZ1381="",IF(COUNTIF(DD$2:DD1380,"Forecast")&lt;Output!E$43,"Forecast",""),"Actual")</f>
        <v/>
      </c>
      <c r="DF1381" s="19" t="str">
        <f>IF(DataGoesHere!B1380="",IF(DD1381="Forecast",(Output!$E$47*IntermediateCalcs!DH1380)+((1-Output!$E$47)*IntermediateCalcs!DF1380),""),(Output!$E$47*IntermediateCalcs!DB1380)+((1-Output!$E$47)*IntermediateCalcs!DF1380))</f>
        <v/>
      </c>
      <c r="DG1381" s="19" t="str">
        <f>IF(DataGoesHere!B1380="",IF(DD1381="Forecast",(Output!$G$47*(IntermediateCalcs!DF1381-IntermediateCalcs!DF1380))+((1-Output!$G$47)*IntermediateCalcs!DG1380),""),(Output!$G$47*(IntermediateCalcs!DF1381-IntermediateCalcs!DF1380))+((1-Output!$G$47)*IntermediateCalcs!DG1380))</f>
        <v/>
      </c>
      <c r="DH1381" s="19" t="str">
        <f>IF(DataGoesHere!B1380="",IF(DD1381="Forecast",DF1381+DG1381,""),DF1381+DG1381)</f>
        <v/>
      </c>
      <c r="DI1381" s="274" t="str">
        <f>IF(DH1381="","",IF(IntermediateCalcs!$AO$9="Yes",IntermediateCalcs!DH1381*$CX1381,IntermediateCalcs!DH1381))</f>
        <v/>
      </c>
      <c r="DJ1381" s="250" t="str">
        <f>IF(DataGoesHere!$B1381="","",($CZ1381-DI1381))</f>
        <v/>
      </c>
      <c r="DK1381" s="250" t="str">
        <f>IF(DataGoesHere!$B1381="","",ABS($CZ1381-DI1381))</f>
        <v/>
      </c>
      <c r="DL1381" s="250" t="str">
        <f>IF(DataGoesHere!$B1381="","",DK1381^2)</f>
        <v/>
      </c>
      <c r="DM1381" s="249" t="str">
        <f>IF(DataGoesHere!$B1381="","",DK1381/$CZ1381)</f>
        <v/>
      </c>
      <c r="DN1381" s="250" t="str">
        <f>IF(DataGoesHere!$B1381="","",SUM(DJ$2:DJ1381)/AVERAGE(DK:DK))</f>
        <v/>
      </c>
      <c r="DP1381" s="19" t="str">
        <f>IF(DataGoesHere!B1381="",IF($DD1381="Forecast",(Output!E$48*IntermediateCalcs!CY1381)+Output!G$48,""),(Output!E$48*IntermediateCalcs!CY1381)+Output!G$48)</f>
        <v/>
      </c>
      <c r="DQ1381" s="274" t="str">
        <f>IF(DP1381="","",IF(IntermediateCalcs!$AO$9="Yes",IntermediateCalcs!DP1381*$CX1381,IntermediateCalcs!DP1381))</f>
        <v/>
      </c>
      <c r="DR1381" s="250" t="str">
        <f>IF(DataGoesHere!$B1381="","",($CZ1381-DQ1381))</f>
        <v/>
      </c>
      <c r="DS1381" s="250" t="str">
        <f>IF(DataGoesHere!$B1381="","",ABS($CZ1381-DQ1381))</f>
        <v/>
      </c>
      <c r="DT1381" s="250" t="str">
        <f>IF(DataGoesHere!$B1381="","",DS1381^2)</f>
        <v/>
      </c>
      <c r="DU1381" s="249" t="str">
        <f>IF(DataGoesHere!$B1381="","",DS1381/$CZ1381)</f>
        <v/>
      </c>
      <c r="DV1381" s="250" t="str">
        <f>IF(DataGoesHere!$B1381="","",SUM(DR$2:DR1381)/AVERAGE(DS:DS))</f>
        <v/>
      </c>
      <c r="DX1381" s="19" t="str">
        <f>IF(DataGoesHere!$B1380="","",(DB1375*(Output!$O$49/Output!$P$49))+(IntermediateCalcs!DB1376*(Output!$M$49/Output!$P$49))+(IntermediateCalcs!DB1377*(Output!$K$49/Output!$P$49))+(DB1378*(Output!$I$49/Output!$P$49))+(IntermediateCalcs!DB1379*(Output!$G$49/Output!$P$49))+(IntermediateCalcs!DB1380*(Output!$E$49/Output!$P$49)))</f>
        <v/>
      </c>
      <c r="DY1381" s="274" t="str">
        <f>IF(DX1381="","",IF(IntermediateCalcs!$AO$9="Yes",IntermediateCalcs!DX1381*$CX1381,IntermediateCalcs!DX1381))</f>
        <v/>
      </c>
      <c r="DZ1381" s="250" t="str">
        <f>IF(DataGoesHere!$B1381="","",($CZ1381-DY1381))</f>
        <v/>
      </c>
      <c r="EA1381" s="250" t="str">
        <f>IF(DataGoesHere!$B1381="","",ABS($CZ1381-DY1381))</f>
        <v/>
      </c>
      <c r="EB1381" s="250" t="str">
        <f>IF(DataGoesHere!$B1381="","",EA1381^2)</f>
        <v/>
      </c>
      <c r="EC1381" s="249" t="str">
        <f>IF(DataGoesHere!$B1381="","",EA1381/$CZ1381)</f>
        <v/>
      </c>
      <c r="ED1381" s="250" t="str">
        <f>IF(DataGoesHere!$B1381="","",SUM(DZ$2:DZ1381)/AVERAGE(EA:EA))</f>
        <v/>
      </c>
    </row>
    <row r="1382" spans="20:134" x14ac:dyDescent="0.2">
      <c r="T1382" s="244" t="str">
        <f>IF(DataGoesHere!$B1382="","",(DataGoesHere!$B1382/SUM(DataGoesHere!$B1382:'DataGoesHere'!$B1393)))</f>
        <v/>
      </c>
      <c r="U1382" s="238"/>
      <c r="V1382" s="238"/>
      <c r="W1382" s="238"/>
      <c r="X1382" s="238"/>
      <c r="Y1382" s="238"/>
      <c r="Z1382" s="238"/>
      <c r="AA1382" s="238"/>
      <c r="AB1382" s="238"/>
      <c r="AC1382" s="238"/>
      <c r="AD1382" s="238"/>
      <c r="AE1382" s="239"/>
      <c r="CV1382" s="310" t="str">
        <f>IF(DataGoesHere!B1382="","",DataGoesHere!A1382)</f>
        <v/>
      </c>
      <c r="CW1382" s="271">
        <f t="shared" ca="1" si="50"/>
        <v>1</v>
      </c>
      <c r="CX1382" s="272">
        <f t="shared" ca="1" si="51"/>
        <v>1.3236179355303281</v>
      </c>
      <c r="CY1382" s="266">
        <f>DataGoesHere!A1382</f>
        <v>1381</v>
      </c>
      <c r="CZ1382" s="19" t="str">
        <f>IF(DataGoesHere!B1382="","",DataGoesHere!B1382)</f>
        <v/>
      </c>
      <c r="DA1382" s="19" t="str">
        <f>IF(DataGoesHere!B1382="","",IF(AH$5="No",DataGoesHere!B1382,DataGoesHere!B1382-(AH$2*(DataGoesHere!A1382-1))))</f>
        <v/>
      </c>
      <c r="DB1382" s="19" t="str">
        <f>IF(DataGoesHere!B1382="","",IF(AO$9="No",DataGoesHere!B1382,DataGoesHere!B1382/CX1382))</f>
        <v/>
      </c>
      <c r="DC1382" s="19" t="str">
        <f>IF(DataGoesHere!B1382="","",IF(AO$9="No",DA1382,DA1382/CX1382))</f>
        <v/>
      </c>
      <c r="DD1382" s="293" t="str">
        <f>IF(CZ1382="",IF(COUNTIF(DD$2:DD1381,"Forecast")&lt;Output!E$43,"Forecast",""),"Actual")</f>
        <v/>
      </c>
      <c r="DF1382" s="19" t="str">
        <f>IF(DataGoesHere!B1381="",IF(DD1382="Forecast",(Output!$E$47*IntermediateCalcs!DH1381)+((1-Output!$E$47)*IntermediateCalcs!DF1381),""),(Output!$E$47*IntermediateCalcs!DB1381)+((1-Output!$E$47)*IntermediateCalcs!DF1381))</f>
        <v/>
      </c>
      <c r="DG1382" s="19" t="str">
        <f>IF(DataGoesHere!B1381="",IF(DD1382="Forecast",(Output!$G$47*(IntermediateCalcs!DF1382-IntermediateCalcs!DF1381))+((1-Output!$G$47)*IntermediateCalcs!DG1381),""),(Output!$G$47*(IntermediateCalcs!DF1382-IntermediateCalcs!DF1381))+((1-Output!$G$47)*IntermediateCalcs!DG1381))</f>
        <v/>
      </c>
      <c r="DH1382" s="19" t="str">
        <f>IF(DataGoesHere!B1381="",IF(DD1382="Forecast",DF1382+DG1382,""),DF1382+DG1382)</f>
        <v/>
      </c>
      <c r="DI1382" s="274" t="str">
        <f>IF(DH1382="","",IF(IntermediateCalcs!$AO$9="Yes",IntermediateCalcs!DH1382*$CX1382,IntermediateCalcs!DH1382))</f>
        <v/>
      </c>
      <c r="DJ1382" s="250" t="str">
        <f>IF(DataGoesHere!$B1382="","",($CZ1382-DI1382))</f>
        <v/>
      </c>
      <c r="DK1382" s="250" t="str">
        <f>IF(DataGoesHere!$B1382="","",ABS($CZ1382-DI1382))</f>
        <v/>
      </c>
      <c r="DL1382" s="250" t="str">
        <f>IF(DataGoesHere!$B1382="","",DK1382^2)</f>
        <v/>
      </c>
      <c r="DM1382" s="249" t="str">
        <f>IF(DataGoesHere!$B1382="","",DK1382/$CZ1382)</f>
        <v/>
      </c>
      <c r="DN1382" s="250" t="str">
        <f>IF(DataGoesHere!$B1382="","",SUM(DJ$2:DJ1382)/AVERAGE(DK:DK))</f>
        <v/>
      </c>
      <c r="DP1382" s="19" t="str">
        <f>IF(DataGoesHere!B1382="",IF($DD1382="Forecast",(Output!E$48*IntermediateCalcs!CY1382)+Output!G$48,""),(Output!E$48*IntermediateCalcs!CY1382)+Output!G$48)</f>
        <v/>
      </c>
      <c r="DQ1382" s="274" t="str">
        <f>IF(DP1382="","",IF(IntermediateCalcs!$AO$9="Yes",IntermediateCalcs!DP1382*$CX1382,IntermediateCalcs!DP1382))</f>
        <v/>
      </c>
      <c r="DR1382" s="250" t="str">
        <f>IF(DataGoesHere!$B1382="","",($CZ1382-DQ1382))</f>
        <v/>
      </c>
      <c r="DS1382" s="250" t="str">
        <f>IF(DataGoesHere!$B1382="","",ABS($CZ1382-DQ1382))</f>
        <v/>
      </c>
      <c r="DT1382" s="250" t="str">
        <f>IF(DataGoesHere!$B1382="","",DS1382^2)</f>
        <v/>
      </c>
      <c r="DU1382" s="249" t="str">
        <f>IF(DataGoesHere!$B1382="","",DS1382/$CZ1382)</f>
        <v/>
      </c>
      <c r="DV1382" s="250" t="str">
        <f>IF(DataGoesHere!$B1382="","",SUM(DR$2:DR1382)/AVERAGE(DS:DS))</f>
        <v/>
      </c>
      <c r="DX1382" s="19" t="str">
        <f>IF(DataGoesHere!$B1381="","",(DB1376*(Output!$O$49/Output!$P$49))+(IntermediateCalcs!DB1377*(Output!$M$49/Output!$P$49))+(IntermediateCalcs!DB1378*(Output!$K$49/Output!$P$49))+(DB1379*(Output!$I$49/Output!$P$49))+(IntermediateCalcs!DB1380*(Output!$G$49/Output!$P$49))+(IntermediateCalcs!DB1381*(Output!$E$49/Output!$P$49)))</f>
        <v/>
      </c>
      <c r="DY1382" s="274" t="str">
        <f>IF(DX1382="","",IF(IntermediateCalcs!$AO$9="Yes",IntermediateCalcs!DX1382*$CX1382,IntermediateCalcs!DX1382))</f>
        <v/>
      </c>
      <c r="DZ1382" s="250" t="str">
        <f>IF(DataGoesHere!$B1382="","",($CZ1382-DY1382))</f>
        <v/>
      </c>
      <c r="EA1382" s="250" t="str">
        <f>IF(DataGoesHere!$B1382="","",ABS($CZ1382-DY1382))</f>
        <v/>
      </c>
      <c r="EB1382" s="250" t="str">
        <f>IF(DataGoesHere!$B1382="","",EA1382^2)</f>
        <v/>
      </c>
      <c r="EC1382" s="249" t="str">
        <f>IF(DataGoesHere!$B1382="","",EA1382/$CZ1382)</f>
        <v/>
      </c>
      <c r="ED1382" s="250" t="str">
        <f>IF(DataGoesHere!$B1382="","",SUM(DZ$2:DZ1382)/AVERAGE(EA:EA))</f>
        <v/>
      </c>
    </row>
    <row r="1383" spans="20:134" x14ac:dyDescent="0.2">
      <c r="T1383" s="240"/>
      <c r="U1383" s="245" t="str">
        <f>IF(DataGoesHere!$B1383="","",(DataGoesHere!$B1383/SUM(DataGoesHere!$B1383:'DataGoesHere'!$B1393)))</f>
        <v/>
      </c>
      <c r="V1383" s="86"/>
      <c r="W1383" s="86"/>
      <c r="X1383" s="86"/>
      <c r="Y1383" s="86"/>
      <c r="Z1383" s="86"/>
      <c r="AA1383" s="86"/>
      <c r="AB1383" s="86"/>
      <c r="AC1383" s="86"/>
      <c r="AD1383" s="86"/>
      <c r="AE1383" s="241"/>
      <c r="CV1383" s="310" t="str">
        <f>IF(DataGoesHere!B1383="","",DataGoesHere!A1383)</f>
        <v/>
      </c>
      <c r="CW1383" s="271">
        <f t="shared" ca="1" si="50"/>
        <v>2</v>
      </c>
      <c r="CX1383" s="272">
        <f t="shared" ca="1" si="51"/>
        <v>0.80574490527728204</v>
      </c>
      <c r="CY1383" s="266">
        <f>DataGoesHere!A1383</f>
        <v>1382</v>
      </c>
      <c r="CZ1383" s="19" t="str">
        <f>IF(DataGoesHere!B1383="","",DataGoesHere!B1383)</f>
        <v/>
      </c>
      <c r="DA1383" s="19" t="str">
        <f>IF(DataGoesHere!B1383="","",IF(AH$5="No",DataGoesHere!B1383,DataGoesHere!B1383-(AH$2*(DataGoesHere!A1383-1))))</f>
        <v/>
      </c>
      <c r="DB1383" s="19" t="str">
        <f>IF(DataGoesHere!B1383="","",IF(AO$9="No",DataGoesHere!B1383,DataGoesHere!B1383/CX1383))</f>
        <v/>
      </c>
      <c r="DC1383" s="19" t="str">
        <f>IF(DataGoesHere!B1383="","",IF(AO$9="No",DA1383,DA1383/CX1383))</f>
        <v/>
      </c>
      <c r="DD1383" s="293" t="str">
        <f>IF(CZ1383="",IF(COUNTIF(DD$2:DD1382,"Forecast")&lt;Output!E$43,"Forecast",""),"Actual")</f>
        <v/>
      </c>
      <c r="DF1383" s="19" t="str">
        <f>IF(DataGoesHere!B1382="",IF(DD1383="Forecast",(Output!$E$47*IntermediateCalcs!DH1382)+((1-Output!$E$47)*IntermediateCalcs!DF1382),""),(Output!$E$47*IntermediateCalcs!DB1382)+((1-Output!$E$47)*IntermediateCalcs!DF1382))</f>
        <v/>
      </c>
      <c r="DG1383" s="19" t="str">
        <f>IF(DataGoesHere!B1382="",IF(DD1383="Forecast",(Output!$G$47*(IntermediateCalcs!DF1383-IntermediateCalcs!DF1382))+((1-Output!$G$47)*IntermediateCalcs!DG1382),""),(Output!$G$47*(IntermediateCalcs!DF1383-IntermediateCalcs!DF1382))+((1-Output!$G$47)*IntermediateCalcs!DG1382))</f>
        <v/>
      </c>
      <c r="DH1383" s="19" t="str">
        <f>IF(DataGoesHere!B1382="",IF(DD1383="Forecast",DF1383+DG1383,""),DF1383+DG1383)</f>
        <v/>
      </c>
      <c r="DI1383" s="274" t="str">
        <f>IF(DH1383="","",IF(IntermediateCalcs!$AO$9="Yes",IntermediateCalcs!DH1383*$CX1383,IntermediateCalcs!DH1383))</f>
        <v/>
      </c>
      <c r="DJ1383" s="250" t="str">
        <f>IF(DataGoesHere!$B1383="","",($CZ1383-DI1383))</f>
        <v/>
      </c>
      <c r="DK1383" s="250" t="str">
        <f>IF(DataGoesHere!$B1383="","",ABS($CZ1383-DI1383))</f>
        <v/>
      </c>
      <c r="DL1383" s="250" t="str">
        <f>IF(DataGoesHere!$B1383="","",DK1383^2)</f>
        <v/>
      </c>
      <c r="DM1383" s="249" t="str">
        <f>IF(DataGoesHere!$B1383="","",DK1383/$CZ1383)</f>
        <v/>
      </c>
      <c r="DN1383" s="250" t="str">
        <f>IF(DataGoesHere!$B1383="","",SUM(DJ$2:DJ1383)/AVERAGE(DK:DK))</f>
        <v/>
      </c>
      <c r="DP1383" s="19" t="str">
        <f>IF(DataGoesHere!B1383="",IF($DD1383="Forecast",(Output!E$48*IntermediateCalcs!CY1383)+Output!G$48,""),(Output!E$48*IntermediateCalcs!CY1383)+Output!G$48)</f>
        <v/>
      </c>
      <c r="DQ1383" s="274" t="str">
        <f>IF(DP1383="","",IF(IntermediateCalcs!$AO$9="Yes",IntermediateCalcs!DP1383*$CX1383,IntermediateCalcs!DP1383))</f>
        <v/>
      </c>
      <c r="DR1383" s="250" t="str">
        <f>IF(DataGoesHere!$B1383="","",($CZ1383-DQ1383))</f>
        <v/>
      </c>
      <c r="DS1383" s="250" t="str">
        <f>IF(DataGoesHere!$B1383="","",ABS($CZ1383-DQ1383))</f>
        <v/>
      </c>
      <c r="DT1383" s="250" t="str">
        <f>IF(DataGoesHere!$B1383="","",DS1383^2)</f>
        <v/>
      </c>
      <c r="DU1383" s="249" t="str">
        <f>IF(DataGoesHere!$B1383="","",DS1383/$CZ1383)</f>
        <v/>
      </c>
      <c r="DV1383" s="250" t="str">
        <f>IF(DataGoesHere!$B1383="","",SUM(DR$2:DR1383)/AVERAGE(DS:DS))</f>
        <v/>
      </c>
      <c r="DX1383" s="19" t="str">
        <f>IF(DataGoesHere!$B1382="","",(DB1377*(Output!$O$49/Output!$P$49))+(IntermediateCalcs!DB1378*(Output!$M$49/Output!$P$49))+(IntermediateCalcs!DB1379*(Output!$K$49/Output!$P$49))+(DB1380*(Output!$I$49/Output!$P$49))+(IntermediateCalcs!DB1381*(Output!$G$49/Output!$P$49))+(IntermediateCalcs!DB1382*(Output!$E$49/Output!$P$49)))</f>
        <v/>
      </c>
      <c r="DY1383" s="274" t="str">
        <f>IF(DX1383="","",IF(IntermediateCalcs!$AO$9="Yes",IntermediateCalcs!DX1383*$CX1383,IntermediateCalcs!DX1383))</f>
        <v/>
      </c>
      <c r="DZ1383" s="250" t="str">
        <f>IF(DataGoesHere!$B1383="","",($CZ1383-DY1383))</f>
        <v/>
      </c>
      <c r="EA1383" s="250" t="str">
        <f>IF(DataGoesHere!$B1383="","",ABS($CZ1383-DY1383))</f>
        <v/>
      </c>
      <c r="EB1383" s="250" t="str">
        <f>IF(DataGoesHere!$B1383="","",EA1383^2)</f>
        <v/>
      </c>
      <c r="EC1383" s="249" t="str">
        <f>IF(DataGoesHere!$B1383="","",EA1383/$CZ1383)</f>
        <v/>
      </c>
      <c r="ED1383" s="250" t="str">
        <f>IF(DataGoesHere!$B1383="","",SUM(DZ$2:DZ1383)/AVERAGE(EA:EA))</f>
        <v/>
      </c>
    </row>
    <row r="1384" spans="20:134" x14ac:dyDescent="0.2">
      <c r="T1384" s="240"/>
      <c r="U1384" s="86"/>
      <c r="V1384" s="245" t="str">
        <f>IF(DataGoesHere!$B1384="","",(DataGoesHere!$B1384/SUM(DataGoesHere!$B1382:'DataGoesHere'!$B1393)))</f>
        <v/>
      </c>
      <c r="W1384" s="86"/>
      <c r="X1384" s="86"/>
      <c r="Y1384" s="86"/>
      <c r="Z1384" s="86"/>
      <c r="AA1384" s="86"/>
      <c r="AB1384" s="86"/>
      <c r="AC1384" s="86"/>
      <c r="AD1384" s="86"/>
      <c r="AE1384" s="241"/>
      <c r="CV1384" s="310" t="str">
        <f>IF(DataGoesHere!B1384="","",DataGoesHere!A1384)</f>
        <v/>
      </c>
      <c r="CW1384" s="271">
        <f t="shared" ca="1" si="50"/>
        <v>3</v>
      </c>
      <c r="CX1384" s="272">
        <f t="shared" ca="1" si="51"/>
        <v>0.79862940076451561</v>
      </c>
      <c r="CY1384" s="266">
        <f>DataGoesHere!A1384</f>
        <v>1383</v>
      </c>
      <c r="CZ1384" s="19" t="str">
        <f>IF(DataGoesHere!B1384="","",DataGoesHere!B1384)</f>
        <v/>
      </c>
      <c r="DA1384" s="19" t="str">
        <f>IF(DataGoesHere!B1384="","",IF(AH$5="No",DataGoesHere!B1384,DataGoesHere!B1384-(AH$2*(DataGoesHere!A1384-1))))</f>
        <v/>
      </c>
      <c r="DB1384" s="19" t="str">
        <f>IF(DataGoesHere!B1384="","",IF(AO$9="No",DataGoesHere!B1384,DataGoesHere!B1384/CX1384))</f>
        <v/>
      </c>
      <c r="DC1384" s="19" t="str">
        <f>IF(DataGoesHere!B1384="","",IF(AO$9="No",DA1384,DA1384/CX1384))</f>
        <v/>
      </c>
      <c r="DD1384" s="293" t="str">
        <f>IF(CZ1384="",IF(COUNTIF(DD$2:DD1383,"Forecast")&lt;Output!E$43,"Forecast",""),"Actual")</f>
        <v/>
      </c>
      <c r="DF1384" s="19" t="str">
        <f>IF(DataGoesHere!B1383="",IF(DD1384="Forecast",(Output!$E$47*IntermediateCalcs!DH1383)+((1-Output!$E$47)*IntermediateCalcs!DF1383),""),(Output!$E$47*IntermediateCalcs!DB1383)+((1-Output!$E$47)*IntermediateCalcs!DF1383))</f>
        <v/>
      </c>
      <c r="DG1384" s="19" t="str">
        <f>IF(DataGoesHere!B1383="",IF(DD1384="Forecast",(Output!$G$47*(IntermediateCalcs!DF1384-IntermediateCalcs!DF1383))+((1-Output!$G$47)*IntermediateCalcs!DG1383),""),(Output!$G$47*(IntermediateCalcs!DF1384-IntermediateCalcs!DF1383))+((1-Output!$G$47)*IntermediateCalcs!DG1383))</f>
        <v/>
      </c>
      <c r="DH1384" s="19" t="str">
        <f>IF(DataGoesHere!B1383="",IF(DD1384="Forecast",DF1384+DG1384,""),DF1384+DG1384)</f>
        <v/>
      </c>
      <c r="DI1384" s="274" t="str">
        <f>IF(DH1384="","",IF(IntermediateCalcs!$AO$9="Yes",IntermediateCalcs!DH1384*$CX1384,IntermediateCalcs!DH1384))</f>
        <v/>
      </c>
      <c r="DJ1384" s="250" t="str">
        <f>IF(DataGoesHere!$B1384="","",($CZ1384-DI1384))</f>
        <v/>
      </c>
      <c r="DK1384" s="250" t="str">
        <f>IF(DataGoesHere!$B1384="","",ABS($CZ1384-DI1384))</f>
        <v/>
      </c>
      <c r="DL1384" s="250" t="str">
        <f>IF(DataGoesHere!$B1384="","",DK1384^2)</f>
        <v/>
      </c>
      <c r="DM1384" s="249" t="str">
        <f>IF(DataGoesHere!$B1384="","",DK1384/$CZ1384)</f>
        <v/>
      </c>
      <c r="DN1384" s="250" t="str">
        <f>IF(DataGoesHere!$B1384="","",SUM(DJ$2:DJ1384)/AVERAGE(DK:DK))</f>
        <v/>
      </c>
      <c r="DP1384" s="19" t="str">
        <f>IF(DataGoesHere!B1384="",IF($DD1384="Forecast",(Output!E$48*IntermediateCalcs!CY1384)+Output!G$48,""),(Output!E$48*IntermediateCalcs!CY1384)+Output!G$48)</f>
        <v/>
      </c>
      <c r="DQ1384" s="274" t="str">
        <f>IF(DP1384="","",IF(IntermediateCalcs!$AO$9="Yes",IntermediateCalcs!DP1384*$CX1384,IntermediateCalcs!DP1384))</f>
        <v/>
      </c>
      <c r="DR1384" s="250" t="str">
        <f>IF(DataGoesHere!$B1384="","",($CZ1384-DQ1384))</f>
        <v/>
      </c>
      <c r="DS1384" s="250" t="str">
        <f>IF(DataGoesHere!$B1384="","",ABS($CZ1384-DQ1384))</f>
        <v/>
      </c>
      <c r="DT1384" s="250" t="str">
        <f>IF(DataGoesHere!$B1384="","",DS1384^2)</f>
        <v/>
      </c>
      <c r="DU1384" s="249" t="str">
        <f>IF(DataGoesHere!$B1384="","",DS1384/$CZ1384)</f>
        <v/>
      </c>
      <c r="DV1384" s="250" t="str">
        <f>IF(DataGoesHere!$B1384="","",SUM(DR$2:DR1384)/AVERAGE(DS:DS))</f>
        <v/>
      </c>
      <c r="DX1384" s="19" t="str">
        <f>IF(DataGoesHere!$B1383="","",(DB1378*(Output!$O$49/Output!$P$49))+(IntermediateCalcs!DB1379*(Output!$M$49/Output!$P$49))+(IntermediateCalcs!DB1380*(Output!$K$49/Output!$P$49))+(DB1381*(Output!$I$49/Output!$P$49))+(IntermediateCalcs!DB1382*(Output!$G$49/Output!$P$49))+(IntermediateCalcs!DB1383*(Output!$E$49/Output!$P$49)))</f>
        <v/>
      </c>
      <c r="DY1384" s="274" t="str">
        <f>IF(DX1384="","",IF(IntermediateCalcs!$AO$9="Yes",IntermediateCalcs!DX1384*$CX1384,IntermediateCalcs!DX1384))</f>
        <v/>
      </c>
      <c r="DZ1384" s="250" t="str">
        <f>IF(DataGoesHere!$B1384="","",($CZ1384-DY1384))</f>
        <v/>
      </c>
      <c r="EA1384" s="250" t="str">
        <f>IF(DataGoesHere!$B1384="","",ABS($CZ1384-DY1384))</f>
        <v/>
      </c>
      <c r="EB1384" s="250" t="str">
        <f>IF(DataGoesHere!$B1384="","",EA1384^2)</f>
        <v/>
      </c>
      <c r="EC1384" s="249" t="str">
        <f>IF(DataGoesHere!$B1384="","",EA1384/$CZ1384)</f>
        <v/>
      </c>
      <c r="ED1384" s="250" t="str">
        <f>IF(DataGoesHere!$B1384="","",SUM(DZ$2:DZ1384)/AVERAGE(EA:EA))</f>
        <v/>
      </c>
    </row>
    <row r="1385" spans="20:134" x14ac:dyDescent="0.2">
      <c r="T1385" s="240"/>
      <c r="U1385" s="86"/>
      <c r="V1385" s="86"/>
      <c r="W1385" s="245" t="str">
        <f>IF(DataGoesHere!$B1385="","",(DataGoesHere!$B1385/SUM(DataGoesHere!$B1382:'DataGoesHere'!$B1393)))</f>
        <v/>
      </c>
      <c r="X1385" s="86"/>
      <c r="Y1385" s="86"/>
      <c r="Z1385" s="86"/>
      <c r="AA1385" s="86"/>
      <c r="AB1385" s="86"/>
      <c r="AC1385" s="86"/>
      <c r="AD1385" s="86"/>
      <c r="AE1385" s="241"/>
      <c r="CV1385" s="310" t="str">
        <f>IF(DataGoesHere!B1385="","",DataGoesHere!A1385)</f>
        <v/>
      </c>
      <c r="CW1385" s="271">
        <f t="shared" ca="1" si="50"/>
        <v>4</v>
      </c>
      <c r="CX1385" s="272">
        <f t="shared" ca="1" si="51"/>
        <v>1.0149292433706087</v>
      </c>
      <c r="CY1385" s="266">
        <f>DataGoesHere!A1385</f>
        <v>1384</v>
      </c>
      <c r="CZ1385" s="19" t="str">
        <f>IF(DataGoesHere!B1385="","",DataGoesHere!B1385)</f>
        <v/>
      </c>
      <c r="DA1385" s="19" t="str">
        <f>IF(DataGoesHere!B1385="","",IF(AH$5="No",DataGoesHere!B1385,DataGoesHere!B1385-(AH$2*(DataGoesHere!A1385-1))))</f>
        <v/>
      </c>
      <c r="DB1385" s="19" t="str">
        <f>IF(DataGoesHere!B1385="","",IF(AO$9="No",DataGoesHere!B1385,DataGoesHere!B1385/CX1385))</f>
        <v/>
      </c>
      <c r="DC1385" s="19" t="str">
        <f>IF(DataGoesHere!B1385="","",IF(AO$9="No",DA1385,DA1385/CX1385))</f>
        <v/>
      </c>
      <c r="DD1385" s="293" t="str">
        <f>IF(CZ1385="",IF(COUNTIF(DD$2:DD1384,"Forecast")&lt;Output!E$43,"Forecast",""),"Actual")</f>
        <v/>
      </c>
      <c r="DF1385" s="19" t="str">
        <f>IF(DataGoesHere!B1384="",IF(DD1385="Forecast",(Output!$E$47*IntermediateCalcs!DH1384)+((1-Output!$E$47)*IntermediateCalcs!DF1384),""),(Output!$E$47*IntermediateCalcs!DB1384)+((1-Output!$E$47)*IntermediateCalcs!DF1384))</f>
        <v/>
      </c>
      <c r="DG1385" s="19" t="str">
        <f>IF(DataGoesHere!B1384="",IF(DD1385="Forecast",(Output!$G$47*(IntermediateCalcs!DF1385-IntermediateCalcs!DF1384))+((1-Output!$G$47)*IntermediateCalcs!DG1384),""),(Output!$G$47*(IntermediateCalcs!DF1385-IntermediateCalcs!DF1384))+((1-Output!$G$47)*IntermediateCalcs!DG1384))</f>
        <v/>
      </c>
      <c r="DH1385" s="19" t="str">
        <f>IF(DataGoesHere!B1384="",IF(DD1385="Forecast",DF1385+DG1385,""),DF1385+DG1385)</f>
        <v/>
      </c>
      <c r="DI1385" s="274" t="str">
        <f>IF(DH1385="","",IF(IntermediateCalcs!$AO$9="Yes",IntermediateCalcs!DH1385*$CX1385,IntermediateCalcs!DH1385))</f>
        <v/>
      </c>
      <c r="DJ1385" s="250" t="str">
        <f>IF(DataGoesHere!$B1385="","",($CZ1385-DI1385))</f>
        <v/>
      </c>
      <c r="DK1385" s="250" t="str">
        <f>IF(DataGoesHere!$B1385="","",ABS($CZ1385-DI1385))</f>
        <v/>
      </c>
      <c r="DL1385" s="250" t="str">
        <f>IF(DataGoesHere!$B1385="","",DK1385^2)</f>
        <v/>
      </c>
      <c r="DM1385" s="249" t="str">
        <f>IF(DataGoesHere!$B1385="","",DK1385/$CZ1385)</f>
        <v/>
      </c>
      <c r="DN1385" s="250" t="str">
        <f>IF(DataGoesHere!$B1385="","",SUM(DJ$2:DJ1385)/AVERAGE(DK:DK))</f>
        <v/>
      </c>
      <c r="DP1385" s="19" t="str">
        <f>IF(DataGoesHere!B1385="",IF($DD1385="Forecast",(Output!E$48*IntermediateCalcs!CY1385)+Output!G$48,""),(Output!E$48*IntermediateCalcs!CY1385)+Output!G$48)</f>
        <v/>
      </c>
      <c r="DQ1385" s="274" t="str">
        <f>IF(DP1385="","",IF(IntermediateCalcs!$AO$9="Yes",IntermediateCalcs!DP1385*$CX1385,IntermediateCalcs!DP1385))</f>
        <v/>
      </c>
      <c r="DR1385" s="250" t="str">
        <f>IF(DataGoesHere!$B1385="","",($CZ1385-DQ1385))</f>
        <v/>
      </c>
      <c r="DS1385" s="250" t="str">
        <f>IF(DataGoesHere!$B1385="","",ABS($CZ1385-DQ1385))</f>
        <v/>
      </c>
      <c r="DT1385" s="250" t="str">
        <f>IF(DataGoesHere!$B1385="","",DS1385^2)</f>
        <v/>
      </c>
      <c r="DU1385" s="249" t="str">
        <f>IF(DataGoesHere!$B1385="","",DS1385/$CZ1385)</f>
        <v/>
      </c>
      <c r="DV1385" s="250" t="str">
        <f>IF(DataGoesHere!$B1385="","",SUM(DR$2:DR1385)/AVERAGE(DS:DS))</f>
        <v/>
      </c>
      <c r="DX1385" s="19" t="str">
        <f>IF(DataGoesHere!$B1384="","",(DB1379*(Output!$O$49/Output!$P$49))+(IntermediateCalcs!DB1380*(Output!$M$49/Output!$P$49))+(IntermediateCalcs!DB1381*(Output!$K$49/Output!$P$49))+(DB1382*(Output!$I$49/Output!$P$49))+(IntermediateCalcs!DB1383*(Output!$G$49/Output!$P$49))+(IntermediateCalcs!DB1384*(Output!$E$49/Output!$P$49)))</f>
        <v/>
      </c>
      <c r="DY1385" s="274" t="str">
        <f>IF(DX1385="","",IF(IntermediateCalcs!$AO$9="Yes",IntermediateCalcs!DX1385*$CX1385,IntermediateCalcs!DX1385))</f>
        <v/>
      </c>
      <c r="DZ1385" s="250" t="str">
        <f>IF(DataGoesHere!$B1385="","",($CZ1385-DY1385))</f>
        <v/>
      </c>
      <c r="EA1385" s="250" t="str">
        <f>IF(DataGoesHere!$B1385="","",ABS($CZ1385-DY1385))</f>
        <v/>
      </c>
      <c r="EB1385" s="250" t="str">
        <f>IF(DataGoesHere!$B1385="","",EA1385^2)</f>
        <v/>
      </c>
      <c r="EC1385" s="249" t="str">
        <f>IF(DataGoesHere!$B1385="","",EA1385/$CZ1385)</f>
        <v/>
      </c>
      <c r="ED1385" s="250" t="str">
        <f>IF(DataGoesHere!$B1385="","",SUM(DZ$2:DZ1385)/AVERAGE(EA:EA))</f>
        <v/>
      </c>
    </row>
    <row r="1386" spans="20:134" x14ac:dyDescent="0.2">
      <c r="T1386" s="240"/>
      <c r="U1386" s="86"/>
      <c r="V1386" s="86"/>
      <c r="W1386" s="86"/>
      <c r="X1386" s="245" t="str">
        <f>IF(DataGoesHere!$B1386="","",(DataGoesHere!$B1386/SUM(DataGoesHere!$B1382:'DataGoesHere'!$B1393)))</f>
        <v/>
      </c>
      <c r="Y1386" s="86"/>
      <c r="Z1386" s="86"/>
      <c r="AA1386" s="86"/>
      <c r="AB1386" s="86"/>
      <c r="AC1386" s="86"/>
      <c r="AD1386" s="86"/>
      <c r="AE1386" s="241"/>
      <c r="CV1386" s="310" t="str">
        <f>IF(DataGoesHere!B1386="","",DataGoesHere!A1386)</f>
        <v/>
      </c>
      <c r="CW1386" s="271">
        <f t="shared" ca="1" si="50"/>
        <v>5</v>
      </c>
      <c r="CX1386" s="272">
        <f t="shared" ca="1" si="51"/>
        <v>0.97875414397996308</v>
      </c>
      <c r="CY1386" s="266">
        <f>DataGoesHere!A1386</f>
        <v>1385</v>
      </c>
      <c r="CZ1386" s="19" t="str">
        <f>IF(DataGoesHere!B1386="","",DataGoesHere!B1386)</f>
        <v/>
      </c>
      <c r="DA1386" s="19" t="str">
        <f>IF(DataGoesHere!B1386="","",IF(AH$5="No",DataGoesHere!B1386,DataGoesHere!B1386-(AH$2*(DataGoesHere!A1386-1))))</f>
        <v/>
      </c>
      <c r="DB1386" s="19" t="str">
        <f>IF(DataGoesHere!B1386="","",IF(AO$9="No",DataGoesHere!B1386,DataGoesHere!B1386/CX1386))</f>
        <v/>
      </c>
      <c r="DC1386" s="19" t="str">
        <f>IF(DataGoesHere!B1386="","",IF(AO$9="No",DA1386,DA1386/CX1386))</f>
        <v/>
      </c>
      <c r="DD1386" s="293" t="str">
        <f>IF(CZ1386="",IF(COUNTIF(DD$2:DD1385,"Forecast")&lt;Output!E$43,"Forecast",""),"Actual")</f>
        <v/>
      </c>
      <c r="DF1386" s="19" t="str">
        <f>IF(DataGoesHere!B1385="",IF(DD1386="Forecast",(Output!$E$47*IntermediateCalcs!DH1385)+((1-Output!$E$47)*IntermediateCalcs!DF1385),""),(Output!$E$47*IntermediateCalcs!DB1385)+((1-Output!$E$47)*IntermediateCalcs!DF1385))</f>
        <v/>
      </c>
      <c r="DG1386" s="19" t="str">
        <f>IF(DataGoesHere!B1385="",IF(DD1386="Forecast",(Output!$G$47*(IntermediateCalcs!DF1386-IntermediateCalcs!DF1385))+((1-Output!$G$47)*IntermediateCalcs!DG1385),""),(Output!$G$47*(IntermediateCalcs!DF1386-IntermediateCalcs!DF1385))+((1-Output!$G$47)*IntermediateCalcs!DG1385))</f>
        <v/>
      </c>
      <c r="DH1386" s="19" t="str">
        <f>IF(DataGoesHere!B1385="",IF(DD1386="Forecast",DF1386+DG1386,""),DF1386+DG1386)</f>
        <v/>
      </c>
      <c r="DI1386" s="274" t="str">
        <f>IF(DH1386="","",IF(IntermediateCalcs!$AO$9="Yes",IntermediateCalcs!DH1386*$CX1386,IntermediateCalcs!DH1386))</f>
        <v/>
      </c>
      <c r="DJ1386" s="250" t="str">
        <f>IF(DataGoesHere!$B1386="","",($CZ1386-DI1386))</f>
        <v/>
      </c>
      <c r="DK1386" s="250" t="str">
        <f>IF(DataGoesHere!$B1386="","",ABS($CZ1386-DI1386))</f>
        <v/>
      </c>
      <c r="DL1386" s="250" t="str">
        <f>IF(DataGoesHere!$B1386="","",DK1386^2)</f>
        <v/>
      </c>
      <c r="DM1386" s="249" t="str">
        <f>IF(DataGoesHere!$B1386="","",DK1386/$CZ1386)</f>
        <v/>
      </c>
      <c r="DN1386" s="250" t="str">
        <f>IF(DataGoesHere!$B1386="","",SUM(DJ$2:DJ1386)/AVERAGE(DK:DK))</f>
        <v/>
      </c>
      <c r="DP1386" s="19" t="str">
        <f>IF(DataGoesHere!B1386="",IF($DD1386="Forecast",(Output!E$48*IntermediateCalcs!CY1386)+Output!G$48,""),(Output!E$48*IntermediateCalcs!CY1386)+Output!G$48)</f>
        <v/>
      </c>
      <c r="DQ1386" s="274" t="str">
        <f>IF(DP1386="","",IF(IntermediateCalcs!$AO$9="Yes",IntermediateCalcs!DP1386*$CX1386,IntermediateCalcs!DP1386))</f>
        <v/>
      </c>
      <c r="DR1386" s="250" t="str">
        <f>IF(DataGoesHere!$B1386="","",($CZ1386-DQ1386))</f>
        <v/>
      </c>
      <c r="DS1386" s="250" t="str">
        <f>IF(DataGoesHere!$B1386="","",ABS($CZ1386-DQ1386))</f>
        <v/>
      </c>
      <c r="DT1386" s="250" t="str">
        <f>IF(DataGoesHere!$B1386="","",DS1386^2)</f>
        <v/>
      </c>
      <c r="DU1386" s="249" t="str">
        <f>IF(DataGoesHere!$B1386="","",DS1386/$CZ1386)</f>
        <v/>
      </c>
      <c r="DV1386" s="250" t="str">
        <f>IF(DataGoesHere!$B1386="","",SUM(DR$2:DR1386)/AVERAGE(DS:DS))</f>
        <v/>
      </c>
      <c r="DX1386" s="19" t="str">
        <f>IF(DataGoesHere!$B1385="","",(DB1380*(Output!$O$49/Output!$P$49))+(IntermediateCalcs!DB1381*(Output!$M$49/Output!$P$49))+(IntermediateCalcs!DB1382*(Output!$K$49/Output!$P$49))+(DB1383*(Output!$I$49/Output!$P$49))+(IntermediateCalcs!DB1384*(Output!$G$49/Output!$P$49))+(IntermediateCalcs!DB1385*(Output!$E$49/Output!$P$49)))</f>
        <v/>
      </c>
      <c r="DY1386" s="274" t="str">
        <f>IF(DX1386="","",IF(IntermediateCalcs!$AO$9="Yes",IntermediateCalcs!DX1386*$CX1386,IntermediateCalcs!DX1386))</f>
        <v/>
      </c>
      <c r="DZ1386" s="250" t="str">
        <f>IF(DataGoesHere!$B1386="","",($CZ1386-DY1386))</f>
        <v/>
      </c>
      <c r="EA1386" s="250" t="str">
        <f>IF(DataGoesHere!$B1386="","",ABS($CZ1386-DY1386))</f>
        <v/>
      </c>
      <c r="EB1386" s="250" t="str">
        <f>IF(DataGoesHere!$B1386="","",EA1386^2)</f>
        <v/>
      </c>
      <c r="EC1386" s="249" t="str">
        <f>IF(DataGoesHere!$B1386="","",EA1386/$CZ1386)</f>
        <v/>
      </c>
      <c r="ED1386" s="250" t="str">
        <f>IF(DataGoesHere!$B1386="","",SUM(DZ$2:DZ1386)/AVERAGE(EA:EA))</f>
        <v/>
      </c>
    </row>
    <row r="1387" spans="20:134" x14ac:dyDescent="0.2">
      <c r="T1387" s="240"/>
      <c r="U1387" s="86"/>
      <c r="V1387" s="86"/>
      <c r="W1387" s="86"/>
      <c r="X1387" s="86"/>
      <c r="Y1387" s="245" t="str">
        <f>IF(DataGoesHere!$B1387="","",(DataGoesHere!$B1387/SUM(DataGoesHere!$B1382:'DataGoesHere'!$B1393)))</f>
        <v/>
      </c>
      <c r="Z1387" s="86"/>
      <c r="AA1387" s="86"/>
      <c r="AB1387" s="86"/>
      <c r="AC1387" s="86"/>
      <c r="AD1387" s="86"/>
      <c r="AE1387" s="241"/>
      <c r="CV1387" s="310" t="str">
        <f>IF(DataGoesHere!B1387="","",DataGoesHere!A1387)</f>
        <v/>
      </c>
      <c r="CW1387" s="271">
        <f t="shared" ca="1" si="50"/>
        <v>6</v>
      </c>
      <c r="CX1387" s="272">
        <f t="shared" ca="1" si="51"/>
        <v>1.0779088099730167</v>
      </c>
      <c r="CY1387" s="266">
        <f>DataGoesHere!A1387</f>
        <v>1386</v>
      </c>
      <c r="CZ1387" s="19" t="str">
        <f>IF(DataGoesHere!B1387="","",DataGoesHere!B1387)</f>
        <v/>
      </c>
      <c r="DA1387" s="19" t="str">
        <f>IF(DataGoesHere!B1387="","",IF(AH$5="No",DataGoesHere!B1387,DataGoesHere!B1387-(AH$2*(DataGoesHere!A1387-1))))</f>
        <v/>
      </c>
      <c r="DB1387" s="19" t="str">
        <f>IF(DataGoesHere!B1387="","",IF(AO$9="No",DataGoesHere!B1387,DataGoesHere!B1387/CX1387))</f>
        <v/>
      </c>
      <c r="DC1387" s="19" t="str">
        <f>IF(DataGoesHere!B1387="","",IF(AO$9="No",DA1387,DA1387/CX1387))</f>
        <v/>
      </c>
      <c r="DD1387" s="293" t="str">
        <f>IF(CZ1387="",IF(COUNTIF(DD$2:DD1386,"Forecast")&lt;Output!E$43,"Forecast",""),"Actual")</f>
        <v/>
      </c>
      <c r="DF1387" s="19" t="str">
        <f>IF(DataGoesHere!B1386="",IF(DD1387="Forecast",(Output!$E$47*IntermediateCalcs!DH1386)+((1-Output!$E$47)*IntermediateCalcs!DF1386),""),(Output!$E$47*IntermediateCalcs!DB1386)+((1-Output!$E$47)*IntermediateCalcs!DF1386))</f>
        <v/>
      </c>
      <c r="DG1387" s="19" t="str">
        <f>IF(DataGoesHere!B1386="",IF(DD1387="Forecast",(Output!$G$47*(IntermediateCalcs!DF1387-IntermediateCalcs!DF1386))+((1-Output!$G$47)*IntermediateCalcs!DG1386),""),(Output!$G$47*(IntermediateCalcs!DF1387-IntermediateCalcs!DF1386))+((1-Output!$G$47)*IntermediateCalcs!DG1386))</f>
        <v/>
      </c>
      <c r="DH1387" s="19" t="str">
        <f>IF(DataGoesHere!B1386="",IF(DD1387="Forecast",DF1387+DG1387,""),DF1387+DG1387)</f>
        <v/>
      </c>
      <c r="DI1387" s="274" t="str">
        <f>IF(DH1387="","",IF(IntermediateCalcs!$AO$9="Yes",IntermediateCalcs!DH1387*$CX1387,IntermediateCalcs!DH1387))</f>
        <v/>
      </c>
      <c r="DJ1387" s="250" t="str">
        <f>IF(DataGoesHere!$B1387="","",($CZ1387-DI1387))</f>
        <v/>
      </c>
      <c r="DK1387" s="250" t="str">
        <f>IF(DataGoesHere!$B1387="","",ABS($CZ1387-DI1387))</f>
        <v/>
      </c>
      <c r="DL1387" s="250" t="str">
        <f>IF(DataGoesHere!$B1387="","",DK1387^2)</f>
        <v/>
      </c>
      <c r="DM1387" s="249" t="str">
        <f>IF(DataGoesHere!$B1387="","",DK1387/$CZ1387)</f>
        <v/>
      </c>
      <c r="DN1387" s="250" t="str">
        <f>IF(DataGoesHere!$B1387="","",SUM(DJ$2:DJ1387)/AVERAGE(DK:DK))</f>
        <v/>
      </c>
      <c r="DP1387" s="19" t="str">
        <f>IF(DataGoesHere!B1387="",IF($DD1387="Forecast",(Output!E$48*IntermediateCalcs!CY1387)+Output!G$48,""),(Output!E$48*IntermediateCalcs!CY1387)+Output!G$48)</f>
        <v/>
      </c>
      <c r="DQ1387" s="274" t="str">
        <f>IF(DP1387="","",IF(IntermediateCalcs!$AO$9="Yes",IntermediateCalcs!DP1387*$CX1387,IntermediateCalcs!DP1387))</f>
        <v/>
      </c>
      <c r="DR1387" s="250" t="str">
        <f>IF(DataGoesHere!$B1387="","",($CZ1387-DQ1387))</f>
        <v/>
      </c>
      <c r="DS1387" s="250" t="str">
        <f>IF(DataGoesHere!$B1387="","",ABS($CZ1387-DQ1387))</f>
        <v/>
      </c>
      <c r="DT1387" s="250" t="str">
        <f>IF(DataGoesHere!$B1387="","",DS1387^2)</f>
        <v/>
      </c>
      <c r="DU1387" s="249" t="str">
        <f>IF(DataGoesHere!$B1387="","",DS1387/$CZ1387)</f>
        <v/>
      </c>
      <c r="DV1387" s="250" t="str">
        <f>IF(DataGoesHere!$B1387="","",SUM(DR$2:DR1387)/AVERAGE(DS:DS))</f>
        <v/>
      </c>
      <c r="DX1387" s="19" t="str">
        <f>IF(DataGoesHere!$B1386="","",(DB1381*(Output!$O$49/Output!$P$49))+(IntermediateCalcs!DB1382*(Output!$M$49/Output!$P$49))+(IntermediateCalcs!DB1383*(Output!$K$49/Output!$P$49))+(DB1384*(Output!$I$49/Output!$P$49))+(IntermediateCalcs!DB1385*(Output!$G$49/Output!$P$49))+(IntermediateCalcs!DB1386*(Output!$E$49/Output!$P$49)))</f>
        <v/>
      </c>
      <c r="DY1387" s="274" t="str">
        <f>IF(DX1387="","",IF(IntermediateCalcs!$AO$9="Yes",IntermediateCalcs!DX1387*$CX1387,IntermediateCalcs!DX1387))</f>
        <v/>
      </c>
      <c r="DZ1387" s="250" t="str">
        <f>IF(DataGoesHere!$B1387="","",($CZ1387-DY1387))</f>
        <v/>
      </c>
      <c r="EA1387" s="250" t="str">
        <f>IF(DataGoesHere!$B1387="","",ABS($CZ1387-DY1387))</f>
        <v/>
      </c>
      <c r="EB1387" s="250" t="str">
        <f>IF(DataGoesHere!$B1387="","",EA1387^2)</f>
        <v/>
      </c>
      <c r="EC1387" s="249" t="str">
        <f>IF(DataGoesHere!$B1387="","",EA1387/$CZ1387)</f>
        <v/>
      </c>
      <c r="ED1387" s="250" t="str">
        <f>IF(DataGoesHere!$B1387="","",SUM(DZ$2:DZ1387)/AVERAGE(EA:EA))</f>
        <v/>
      </c>
    </row>
    <row r="1388" spans="20:134" x14ac:dyDescent="0.2">
      <c r="T1388" s="240"/>
      <c r="U1388" s="86"/>
      <c r="V1388" s="86"/>
      <c r="W1388" s="86"/>
      <c r="X1388" s="86"/>
      <c r="Y1388" s="86"/>
      <c r="Z1388" s="245" t="str">
        <f>IF(DataGoesHere!$B1388="","",(DataGoesHere!$B1388/SUM(DataGoesHere!$B1382:'DataGoesHere'!$B1393)))</f>
        <v/>
      </c>
      <c r="AA1388" s="86"/>
      <c r="AB1388" s="86"/>
      <c r="AC1388" s="86"/>
      <c r="AD1388" s="86"/>
      <c r="AE1388" s="241"/>
      <c r="CV1388" s="310" t="str">
        <f>IF(DataGoesHere!B1388="","",DataGoesHere!A1388)</f>
        <v/>
      </c>
      <c r="CW1388" s="271">
        <f t="shared" ca="1" si="50"/>
        <v>7</v>
      </c>
      <c r="CX1388" s="272">
        <f t="shared" ca="1" si="51"/>
        <v>1.0265458156689093</v>
      </c>
      <c r="CY1388" s="266">
        <f>DataGoesHere!A1388</f>
        <v>1387</v>
      </c>
      <c r="CZ1388" s="19" t="str">
        <f>IF(DataGoesHere!B1388="","",DataGoesHere!B1388)</f>
        <v/>
      </c>
      <c r="DA1388" s="19" t="str">
        <f>IF(DataGoesHere!B1388="","",IF(AH$5="No",DataGoesHere!B1388,DataGoesHere!B1388-(AH$2*(DataGoesHere!A1388-1))))</f>
        <v/>
      </c>
      <c r="DB1388" s="19" t="str">
        <f>IF(DataGoesHere!B1388="","",IF(AO$9="No",DataGoesHere!B1388,DataGoesHere!B1388/CX1388))</f>
        <v/>
      </c>
      <c r="DC1388" s="19" t="str">
        <f>IF(DataGoesHere!B1388="","",IF(AO$9="No",DA1388,DA1388/CX1388))</f>
        <v/>
      </c>
      <c r="DD1388" s="293" t="str">
        <f>IF(CZ1388="",IF(COUNTIF(DD$2:DD1387,"Forecast")&lt;Output!E$43,"Forecast",""),"Actual")</f>
        <v/>
      </c>
      <c r="DF1388" s="19" t="str">
        <f>IF(DataGoesHere!B1387="",IF(DD1388="Forecast",(Output!$E$47*IntermediateCalcs!DH1387)+((1-Output!$E$47)*IntermediateCalcs!DF1387),""),(Output!$E$47*IntermediateCalcs!DB1387)+((1-Output!$E$47)*IntermediateCalcs!DF1387))</f>
        <v/>
      </c>
      <c r="DG1388" s="19" t="str">
        <f>IF(DataGoesHere!B1387="",IF(DD1388="Forecast",(Output!$G$47*(IntermediateCalcs!DF1388-IntermediateCalcs!DF1387))+((1-Output!$G$47)*IntermediateCalcs!DG1387),""),(Output!$G$47*(IntermediateCalcs!DF1388-IntermediateCalcs!DF1387))+((1-Output!$G$47)*IntermediateCalcs!DG1387))</f>
        <v/>
      </c>
      <c r="DH1388" s="19" t="str">
        <f>IF(DataGoesHere!B1387="",IF(DD1388="Forecast",DF1388+DG1388,""),DF1388+DG1388)</f>
        <v/>
      </c>
      <c r="DI1388" s="274" t="str">
        <f>IF(DH1388="","",IF(IntermediateCalcs!$AO$9="Yes",IntermediateCalcs!DH1388*$CX1388,IntermediateCalcs!DH1388))</f>
        <v/>
      </c>
      <c r="DJ1388" s="250" t="str">
        <f>IF(DataGoesHere!$B1388="","",($CZ1388-DI1388))</f>
        <v/>
      </c>
      <c r="DK1388" s="250" t="str">
        <f>IF(DataGoesHere!$B1388="","",ABS($CZ1388-DI1388))</f>
        <v/>
      </c>
      <c r="DL1388" s="250" t="str">
        <f>IF(DataGoesHere!$B1388="","",DK1388^2)</f>
        <v/>
      </c>
      <c r="DM1388" s="249" t="str">
        <f>IF(DataGoesHere!$B1388="","",DK1388/$CZ1388)</f>
        <v/>
      </c>
      <c r="DN1388" s="250" t="str">
        <f>IF(DataGoesHere!$B1388="","",SUM(DJ$2:DJ1388)/AVERAGE(DK:DK))</f>
        <v/>
      </c>
      <c r="DP1388" s="19" t="str">
        <f>IF(DataGoesHere!B1388="",IF($DD1388="Forecast",(Output!E$48*IntermediateCalcs!CY1388)+Output!G$48,""),(Output!E$48*IntermediateCalcs!CY1388)+Output!G$48)</f>
        <v/>
      </c>
      <c r="DQ1388" s="274" t="str">
        <f>IF(DP1388="","",IF(IntermediateCalcs!$AO$9="Yes",IntermediateCalcs!DP1388*$CX1388,IntermediateCalcs!DP1388))</f>
        <v/>
      </c>
      <c r="DR1388" s="250" t="str">
        <f>IF(DataGoesHere!$B1388="","",($CZ1388-DQ1388))</f>
        <v/>
      </c>
      <c r="DS1388" s="250" t="str">
        <f>IF(DataGoesHere!$B1388="","",ABS($CZ1388-DQ1388))</f>
        <v/>
      </c>
      <c r="DT1388" s="250" t="str">
        <f>IF(DataGoesHere!$B1388="","",DS1388^2)</f>
        <v/>
      </c>
      <c r="DU1388" s="249" t="str">
        <f>IF(DataGoesHere!$B1388="","",DS1388/$CZ1388)</f>
        <v/>
      </c>
      <c r="DV1388" s="250" t="str">
        <f>IF(DataGoesHere!$B1388="","",SUM(DR$2:DR1388)/AVERAGE(DS:DS))</f>
        <v/>
      </c>
      <c r="DX1388" s="19" t="str">
        <f>IF(DataGoesHere!$B1387="","",(DB1382*(Output!$O$49/Output!$P$49))+(IntermediateCalcs!DB1383*(Output!$M$49/Output!$P$49))+(IntermediateCalcs!DB1384*(Output!$K$49/Output!$P$49))+(DB1385*(Output!$I$49/Output!$P$49))+(IntermediateCalcs!DB1386*(Output!$G$49/Output!$P$49))+(IntermediateCalcs!DB1387*(Output!$E$49/Output!$P$49)))</f>
        <v/>
      </c>
      <c r="DY1388" s="274" t="str">
        <f>IF(DX1388="","",IF(IntermediateCalcs!$AO$9="Yes",IntermediateCalcs!DX1388*$CX1388,IntermediateCalcs!DX1388))</f>
        <v/>
      </c>
      <c r="DZ1388" s="250" t="str">
        <f>IF(DataGoesHere!$B1388="","",($CZ1388-DY1388))</f>
        <v/>
      </c>
      <c r="EA1388" s="250" t="str">
        <f>IF(DataGoesHere!$B1388="","",ABS($CZ1388-DY1388))</f>
        <v/>
      </c>
      <c r="EB1388" s="250" t="str">
        <f>IF(DataGoesHere!$B1388="","",EA1388^2)</f>
        <v/>
      </c>
      <c r="EC1388" s="249" t="str">
        <f>IF(DataGoesHere!$B1388="","",EA1388/$CZ1388)</f>
        <v/>
      </c>
      <c r="ED1388" s="250" t="str">
        <f>IF(DataGoesHere!$B1388="","",SUM(DZ$2:DZ1388)/AVERAGE(EA:EA))</f>
        <v/>
      </c>
    </row>
    <row r="1389" spans="20:134" x14ac:dyDescent="0.2">
      <c r="T1389" s="240"/>
      <c r="U1389" s="86"/>
      <c r="V1389" s="86"/>
      <c r="W1389" s="86"/>
      <c r="X1389" s="86"/>
      <c r="Y1389" s="86"/>
      <c r="Z1389" s="86"/>
      <c r="AA1389" s="245" t="str">
        <f>IF(DataGoesHere!$B1389="","",(DataGoesHere!$B1389/SUM(DataGoesHere!$B1382:'DataGoesHere'!$B1393)))</f>
        <v/>
      </c>
      <c r="AB1389" s="86"/>
      <c r="AC1389" s="86"/>
      <c r="AD1389" s="86"/>
      <c r="AE1389" s="241"/>
      <c r="CV1389" s="310" t="str">
        <f>IF(DataGoesHere!B1389="","",DataGoesHere!A1389)</f>
        <v/>
      </c>
      <c r="CW1389" s="271">
        <f t="shared" ca="1" si="50"/>
        <v>8</v>
      </c>
      <c r="CX1389" s="272">
        <f t="shared" ca="1" si="51"/>
        <v>1.0207492390681214</v>
      </c>
      <c r="CY1389" s="266">
        <f>DataGoesHere!A1389</f>
        <v>1388</v>
      </c>
      <c r="CZ1389" s="19" t="str">
        <f>IF(DataGoesHere!B1389="","",DataGoesHere!B1389)</f>
        <v/>
      </c>
      <c r="DA1389" s="19" t="str">
        <f>IF(DataGoesHere!B1389="","",IF(AH$5="No",DataGoesHere!B1389,DataGoesHere!B1389-(AH$2*(DataGoesHere!A1389-1))))</f>
        <v/>
      </c>
      <c r="DB1389" s="19" t="str">
        <f>IF(DataGoesHere!B1389="","",IF(AO$9="No",DataGoesHere!B1389,DataGoesHere!B1389/CX1389))</f>
        <v/>
      </c>
      <c r="DC1389" s="19" t="str">
        <f>IF(DataGoesHere!B1389="","",IF(AO$9="No",DA1389,DA1389/CX1389))</f>
        <v/>
      </c>
      <c r="DD1389" s="293" t="str">
        <f>IF(CZ1389="",IF(COUNTIF(DD$2:DD1388,"Forecast")&lt;Output!E$43,"Forecast",""),"Actual")</f>
        <v/>
      </c>
      <c r="DF1389" s="19" t="str">
        <f>IF(DataGoesHere!B1388="",IF(DD1389="Forecast",(Output!$E$47*IntermediateCalcs!DH1388)+((1-Output!$E$47)*IntermediateCalcs!DF1388),""),(Output!$E$47*IntermediateCalcs!DB1388)+((1-Output!$E$47)*IntermediateCalcs!DF1388))</f>
        <v/>
      </c>
      <c r="DG1389" s="19" t="str">
        <f>IF(DataGoesHere!B1388="",IF(DD1389="Forecast",(Output!$G$47*(IntermediateCalcs!DF1389-IntermediateCalcs!DF1388))+((1-Output!$G$47)*IntermediateCalcs!DG1388),""),(Output!$G$47*(IntermediateCalcs!DF1389-IntermediateCalcs!DF1388))+((1-Output!$G$47)*IntermediateCalcs!DG1388))</f>
        <v/>
      </c>
      <c r="DH1389" s="19" t="str">
        <f>IF(DataGoesHere!B1388="",IF(DD1389="Forecast",DF1389+DG1389,""),DF1389+DG1389)</f>
        <v/>
      </c>
      <c r="DI1389" s="274" t="str">
        <f>IF(DH1389="","",IF(IntermediateCalcs!$AO$9="Yes",IntermediateCalcs!DH1389*$CX1389,IntermediateCalcs!DH1389))</f>
        <v/>
      </c>
      <c r="DJ1389" s="250" t="str">
        <f>IF(DataGoesHere!$B1389="","",($CZ1389-DI1389))</f>
        <v/>
      </c>
      <c r="DK1389" s="250" t="str">
        <f>IF(DataGoesHere!$B1389="","",ABS($CZ1389-DI1389))</f>
        <v/>
      </c>
      <c r="DL1389" s="250" t="str">
        <f>IF(DataGoesHere!$B1389="","",DK1389^2)</f>
        <v/>
      </c>
      <c r="DM1389" s="249" t="str">
        <f>IF(DataGoesHere!$B1389="","",DK1389/$CZ1389)</f>
        <v/>
      </c>
      <c r="DN1389" s="250" t="str">
        <f>IF(DataGoesHere!$B1389="","",SUM(DJ$2:DJ1389)/AVERAGE(DK:DK))</f>
        <v/>
      </c>
      <c r="DP1389" s="19" t="str">
        <f>IF(DataGoesHere!B1389="",IF($DD1389="Forecast",(Output!E$48*IntermediateCalcs!CY1389)+Output!G$48,""),(Output!E$48*IntermediateCalcs!CY1389)+Output!G$48)</f>
        <v/>
      </c>
      <c r="DQ1389" s="274" t="str">
        <f>IF(DP1389="","",IF(IntermediateCalcs!$AO$9="Yes",IntermediateCalcs!DP1389*$CX1389,IntermediateCalcs!DP1389))</f>
        <v/>
      </c>
      <c r="DR1389" s="250" t="str">
        <f>IF(DataGoesHere!$B1389="","",($CZ1389-DQ1389))</f>
        <v/>
      </c>
      <c r="DS1389" s="250" t="str">
        <f>IF(DataGoesHere!$B1389="","",ABS($CZ1389-DQ1389))</f>
        <v/>
      </c>
      <c r="DT1389" s="250" t="str">
        <f>IF(DataGoesHere!$B1389="","",DS1389^2)</f>
        <v/>
      </c>
      <c r="DU1389" s="249" t="str">
        <f>IF(DataGoesHere!$B1389="","",DS1389/$CZ1389)</f>
        <v/>
      </c>
      <c r="DV1389" s="250" t="str">
        <f>IF(DataGoesHere!$B1389="","",SUM(DR$2:DR1389)/AVERAGE(DS:DS))</f>
        <v/>
      </c>
      <c r="DX1389" s="19" t="str">
        <f>IF(DataGoesHere!$B1388="","",(DB1383*(Output!$O$49/Output!$P$49))+(IntermediateCalcs!DB1384*(Output!$M$49/Output!$P$49))+(IntermediateCalcs!DB1385*(Output!$K$49/Output!$P$49))+(DB1386*(Output!$I$49/Output!$P$49))+(IntermediateCalcs!DB1387*(Output!$G$49/Output!$P$49))+(IntermediateCalcs!DB1388*(Output!$E$49/Output!$P$49)))</f>
        <v/>
      </c>
      <c r="DY1389" s="274" t="str">
        <f>IF(DX1389="","",IF(IntermediateCalcs!$AO$9="Yes",IntermediateCalcs!DX1389*$CX1389,IntermediateCalcs!DX1389))</f>
        <v/>
      </c>
      <c r="DZ1389" s="250" t="str">
        <f>IF(DataGoesHere!$B1389="","",($CZ1389-DY1389))</f>
        <v/>
      </c>
      <c r="EA1389" s="250" t="str">
        <f>IF(DataGoesHere!$B1389="","",ABS($CZ1389-DY1389))</f>
        <v/>
      </c>
      <c r="EB1389" s="250" t="str">
        <f>IF(DataGoesHere!$B1389="","",EA1389^2)</f>
        <v/>
      </c>
      <c r="EC1389" s="249" t="str">
        <f>IF(DataGoesHere!$B1389="","",EA1389/$CZ1389)</f>
        <v/>
      </c>
      <c r="ED1389" s="250" t="str">
        <f>IF(DataGoesHere!$B1389="","",SUM(DZ$2:DZ1389)/AVERAGE(EA:EA))</f>
        <v/>
      </c>
    </row>
    <row r="1390" spans="20:134" x14ac:dyDescent="0.2">
      <c r="T1390" s="240"/>
      <c r="U1390" s="86"/>
      <c r="V1390" s="86"/>
      <c r="W1390" s="86"/>
      <c r="X1390" s="86"/>
      <c r="Y1390" s="86"/>
      <c r="Z1390" s="86"/>
      <c r="AA1390" s="86"/>
      <c r="AB1390" s="245" t="str">
        <f>IF(DataGoesHere!$B1390="","",(DataGoesHere!$B1390/SUM(DataGoesHere!$B1382:'DataGoesHere'!$B1393)))</f>
        <v/>
      </c>
      <c r="AC1390" s="86"/>
      <c r="AD1390" s="86"/>
      <c r="AE1390" s="241"/>
      <c r="CV1390" s="310" t="str">
        <f>IF(DataGoesHere!B1390="","",DataGoesHere!A1390)</f>
        <v/>
      </c>
      <c r="CW1390" s="271">
        <f t="shared" ca="1" si="50"/>
        <v>9</v>
      </c>
      <c r="CX1390" s="272">
        <f t="shared" ca="1" si="51"/>
        <v>1.0625330005567626</v>
      </c>
      <c r="CY1390" s="266">
        <f>DataGoesHere!A1390</f>
        <v>1389</v>
      </c>
      <c r="CZ1390" s="19" t="str">
        <f>IF(DataGoesHere!B1390="","",DataGoesHere!B1390)</f>
        <v/>
      </c>
      <c r="DA1390" s="19" t="str">
        <f>IF(DataGoesHere!B1390="","",IF(AH$5="No",DataGoesHere!B1390,DataGoesHere!B1390-(AH$2*(DataGoesHere!A1390-1))))</f>
        <v/>
      </c>
      <c r="DB1390" s="19" t="str">
        <f>IF(DataGoesHere!B1390="","",IF(AO$9="No",DataGoesHere!B1390,DataGoesHere!B1390/CX1390))</f>
        <v/>
      </c>
      <c r="DC1390" s="19" t="str">
        <f>IF(DataGoesHere!B1390="","",IF(AO$9="No",DA1390,DA1390/CX1390))</f>
        <v/>
      </c>
      <c r="DD1390" s="293" t="str">
        <f>IF(CZ1390="",IF(COUNTIF(DD$2:DD1389,"Forecast")&lt;Output!E$43,"Forecast",""),"Actual")</f>
        <v/>
      </c>
      <c r="DF1390" s="19" t="str">
        <f>IF(DataGoesHere!B1389="",IF(DD1390="Forecast",(Output!$E$47*IntermediateCalcs!DH1389)+((1-Output!$E$47)*IntermediateCalcs!DF1389),""),(Output!$E$47*IntermediateCalcs!DB1389)+((1-Output!$E$47)*IntermediateCalcs!DF1389))</f>
        <v/>
      </c>
      <c r="DG1390" s="19" t="str">
        <f>IF(DataGoesHere!B1389="",IF(DD1390="Forecast",(Output!$G$47*(IntermediateCalcs!DF1390-IntermediateCalcs!DF1389))+((1-Output!$G$47)*IntermediateCalcs!DG1389),""),(Output!$G$47*(IntermediateCalcs!DF1390-IntermediateCalcs!DF1389))+((1-Output!$G$47)*IntermediateCalcs!DG1389))</f>
        <v/>
      </c>
      <c r="DH1390" s="19" t="str">
        <f>IF(DataGoesHere!B1389="",IF(DD1390="Forecast",DF1390+DG1390,""),DF1390+DG1390)</f>
        <v/>
      </c>
      <c r="DI1390" s="274" t="str">
        <f>IF(DH1390="","",IF(IntermediateCalcs!$AO$9="Yes",IntermediateCalcs!DH1390*$CX1390,IntermediateCalcs!DH1390))</f>
        <v/>
      </c>
      <c r="DJ1390" s="250" t="str">
        <f>IF(DataGoesHere!$B1390="","",($CZ1390-DI1390))</f>
        <v/>
      </c>
      <c r="DK1390" s="250" t="str">
        <f>IF(DataGoesHere!$B1390="","",ABS($CZ1390-DI1390))</f>
        <v/>
      </c>
      <c r="DL1390" s="250" t="str">
        <f>IF(DataGoesHere!$B1390="","",DK1390^2)</f>
        <v/>
      </c>
      <c r="DM1390" s="249" t="str">
        <f>IF(DataGoesHere!$B1390="","",DK1390/$CZ1390)</f>
        <v/>
      </c>
      <c r="DN1390" s="250" t="str">
        <f>IF(DataGoesHere!$B1390="","",SUM(DJ$2:DJ1390)/AVERAGE(DK:DK))</f>
        <v/>
      </c>
      <c r="DP1390" s="19" t="str">
        <f>IF(DataGoesHere!B1390="",IF($DD1390="Forecast",(Output!E$48*IntermediateCalcs!CY1390)+Output!G$48,""),(Output!E$48*IntermediateCalcs!CY1390)+Output!G$48)</f>
        <v/>
      </c>
      <c r="DQ1390" s="274" t="str">
        <f>IF(DP1390="","",IF(IntermediateCalcs!$AO$9="Yes",IntermediateCalcs!DP1390*$CX1390,IntermediateCalcs!DP1390))</f>
        <v/>
      </c>
      <c r="DR1390" s="250" t="str">
        <f>IF(DataGoesHere!$B1390="","",($CZ1390-DQ1390))</f>
        <v/>
      </c>
      <c r="DS1390" s="250" t="str">
        <f>IF(DataGoesHere!$B1390="","",ABS($CZ1390-DQ1390))</f>
        <v/>
      </c>
      <c r="DT1390" s="250" t="str">
        <f>IF(DataGoesHere!$B1390="","",DS1390^2)</f>
        <v/>
      </c>
      <c r="DU1390" s="249" t="str">
        <f>IF(DataGoesHere!$B1390="","",DS1390/$CZ1390)</f>
        <v/>
      </c>
      <c r="DV1390" s="250" t="str">
        <f>IF(DataGoesHere!$B1390="","",SUM(DR$2:DR1390)/AVERAGE(DS:DS))</f>
        <v/>
      </c>
      <c r="DX1390" s="19" t="str">
        <f>IF(DataGoesHere!$B1389="","",(DB1384*(Output!$O$49/Output!$P$49))+(IntermediateCalcs!DB1385*(Output!$M$49/Output!$P$49))+(IntermediateCalcs!DB1386*(Output!$K$49/Output!$P$49))+(DB1387*(Output!$I$49/Output!$P$49))+(IntermediateCalcs!DB1388*(Output!$G$49/Output!$P$49))+(IntermediateCalcs!DB1389*(Output!$E$49/Output!$P$49)))</f>
        <v/>
      </c>
      <c r="DY1390" s="274" t="str">
        <f>IF(DX1390="","",IF(IntermediateCalcs!$AO$9="Yes",IntermediateCalcs!DX1390*$CX1390,IntermediateCalcs!DX1390))</f>
        <v/>
      </c>
      <c r="DZ1390" s="250" t="str">
        <f>IF(DataGoesHere!$B1390="","",($CZ1390-DY1390))</f>
        <v/>
      </c>
      <c r="EA1390" s="250" t="str">
        <f>IF(DataGoesHere!$B1390="","",ABS($CZ1390-DY1390))</f>
        <v/>
      </c>
      <c r="EB1390" s="250" t="str">
        <f>IF(DataGoesHere!$B1390="","",EA1390^2)</f>
        <v/>
      </c>
      <c r="EC1390" s="249" t="str">
        <f>IF(DataGoesHere!$B1390="","",EA1390/$CZ1390)</f>
        <v/>
      </c>
      <c r="ED1390" s="250" t="str">
        <f>IF(DataGoesHere!$B1390="","",SUM(DZ$2:DZ1390)/AVERAGE(EA:EA))</f>
        <v/>
      </c>
    </row>
    <row r="1391" spans="20:134" x14ac:dyDescent="0.2">
      <c r="T1391" s="240"/>
      <c r="U1391" s="86"/>
      <c r="V1391" s="86"/>
      <c r="W1391" s="86"/>
      <c r="X1391" s="86"/>
      <c r="Y1391" s="86"/>
      <c r="Z1391" s="86"/>
      <c r="AA1391" s="86"/>
      <c r="AB1391" s="86"/>
      <c r="AC1391" s="245" t="str">
        <f>IF(DataGoesHere!$B1391="","",(DataGoesHere!$B1391/SUM(DataGoesHere!$B1382:'DataGoesHere'!$B1393)))</f>
        <v/>
      </c>
      <c r="AD1391" s="86"/>
      <c r="AE1391" s="241"/>
      <c r="CV1391" s="310" t="str">
        <f>IF(DataGoesHere!B1391="","",DataGoesHere!A1391)</f>
        <v/>
      </c>
      <c r="CW1391" s="271">
        <f t="shared" ca="1" si="50"/>
        <v>10</v>
      </c>
      <c r="CX1391" s="272">
        <f t="shared" ca="1" si="51"/>
        <v>0.92557634012077306</v>
      </c>
      <c r="CY1391" s="266">
        <f>DataGoesHere!A1391</f>
        <v>1390</v>
      </c>
      <c r="CZ1391" s="19" t="str">
        <f>IF(DataGoesHere!B1391="","",DataGoesHere!B1391)</f>
        <v/>
      </c>
      <c r="DA1391" s="19" t="str">
        <f>IF(DataGoesHere!B1391="","",IF(AH$5="No",DataGoesHere!B1391,DataGoesHere!B1391-(AH$2*(DataGoesHere!A1391-1))))</f>
        <v/>
      </c>
      <c r="DB1391" s="19" t="str">
        <f>IF(DataGoesHere!B1391="","",IF(AO$9="No",DataGoesHere!B1391,DataGoesHere!B1391/CX1391))</f>
        <v/>
      </c>
      <c r="DC1391" s="19" t="str">
        <f>IF(DataGoesHere!B1391="","",IF(AO$9="No",DA1391,DA1391/CX1391))</f>
        <v/>
      </c>
      <c r="DD1391" s="293" t="str">
        <f>IF(CZ1391="",IF(COUNTIF(DD$2:DD1390,"Forecast")&lt;Output!E$43,"Forecast",""),"Actual")</f>
        <v/>
      </c>
      <c r="DF1391" s="19" t="str">
        <f>IF(DataGoesHere!B1390="",IF(DD1391="Forecast",(Output!$E$47*IntermediateCalcs!DH1390)+((1-Output!$E$47)*IntermediateCalcs!DF1390),""),(Output!$E$47*IntermediateCalcs!DB1390)+((1-Output!$E$47)*IntermediateCalcs!DF1390))</f>
        <v/>
      </c>
      <c r="DG1391" s="19" t="str">
        <f>IF(DataGoesHere!B1390="",IF(DD1391="Forecast",(Output!$G$47*(IntermediateCalcs!DF1391-IntermediateCalcs!DF1390))+((1-Output!$G$47)*IntermediateCalcs!DG1390),""),(Output!$G$47*(IntermediateCalcs!DF1391-IntermediateCalcs!DF1390))+((1-Output!$G$47)*IntermediateCalcs!DG1390))</f>
        <v/>
      </c>
      <c r="DH1391" s="19" t="str">
        <f>IF(DataGoesHere!B1390="",IF(DD1391="Forecast",DF1391+DG1391,""),DF1391+DG1391)</f>
        <v/>
      </c>
      <c r="DI1391" s="274" t="str">
        <f>IF(DH1391="","",IF(IntermediateCalcs!$AO$9="Yes",IntermediateCalcs!DH1391*$CX1391,IntermediateCalcs!DH1391))</f>
        <v/>
      </c>
      <c r="DJ1391" s="250" t="str">
        <f>IF(DataGoesHere!$B1391="","",($CZ1391-DI1391))</f>
        <v/>
      </c>
      <c r="DK1391" s="250" t="str">
        <f>IF(DataGoesHere!$B1391="","",ABS($CZ1391-DI1391))</f>
        <v/>
      </c>
      <c r="DL1391" s="250" t="str">
        <f>IF(DataGoesHere!$B1391="","",DK1391^2)</f>
        <v/>
      </c>
      <c r="DM1391" s="249" t="str">
        <f>IF(DataGoesHere!$B1391="","",DK1391/$CZ1391)</f>
        <v/>
      </c>
      <c r="DN1391" s="250" t="str">
        <f>IF(DataGoesHere!$B1391="","",SUM(DJ$2:DJ1391)/AVERAGE(DK:DK))</f>
        <v/>
      </c>
      <c r="DP1391" s="19" t="str">
        <f>IF(DataGoesHere!B1391="",IF($DD1391="Forecast",(Output!E$48*IntermediateCalcs!CY1391)+Output!G$48,""),(Output!E$48*IntermediateCalcs!CY1391)+Output!G$48)</f>
        <v/>
      </c>
      <c r="DQ1391" s="274" t="str">
        <f>IF(DP1391="","",IF(IntermediateCalcs!$AO$9="Yes",IntermediateCalcs!DP1391*$CX1391,IntermediateCalcs!DP1391))</f>
        <v/>
      </c>
      <c r="DR1391" s="250" t="str">
        <f>IF(DataGoesHere!$B1391="","",($CZ1391-DQ1391))</f>
        <v/>
      </c>
      <c r="DS1391" s="250" t="str">
        <f>IF(DataGoesHere!$B1391="","",ABS($CZ1391-DQ1391))</f>
        <v/>
      </c>
      <c r="DT1391" s="250" t="str">
        <f>IF(DataGoesHere!$B1391="","",DS1391^2)</f>
        <v/>
      </c>
      <c r="DU1391" s="249" t="str">
        <f>IF(DataGoesHere!$B1391="","",DS1391/$CZ1391)</f>
        <v/>
      </c>
      <c r="DV1391" s="250" t="str">
        <f>IF(DataGoesHere!$B1391="","",SUM(DR$2:DR1391)/AVERAGE(DS:DS))</f>
        <v/>
      </c>
      <c r="DX1391" s="19" t="str">
        <f>IF(DataGoesHere!$B1390="","",(DB1385*(Output!$O$49/Output!$P$49))+(IntermediateCalcs!DB1386*(Output!$M$49/Output!$P$49))+(IntermediateCalcs!DB1387*(Output!$K$49/Output!$P$49))+(DB1388*(Output!$I$49/Output!$P$49))+(IntermediateCalcs!DB1389*(Output!$G$49/Output!$P$49))+(IntermediateCalcs!DB1390*(Output!$E$49/Output!$P$49)))</f>
        <v/>
      </c>
      <c r="DY1391" s="274" t="str">
        <f>IF(DX1391="","",IF(IntermediateCalcs!$AO$9="Yes",IntermediateCalcs!DX1391*$CX1391,IntermediateCalcs!DX1391))</f>
        <v/>
      </c>
      <c r="DZ1391" s="250" t="str">
        <f>IF(DataGoesHere!$B1391="","",($CZ1391-DY1391))</f>
        <v/>
      </c>
      <c r="EA1391" s="250" t="str">
        <f>IF(DataGoesHere!$B1391="","",ABS($CZ1391-DY1391))</f>
        <v/>
      </c>
      <c r="EB1391" s="250" t="str">
        <f>IF(DataGoesHere!$B1391="","",EA1391^2)</f>
        <v/>
      </c>
      <c r="EC1391" s="249" t="str">
        <f>IF(DataGoesHere!$B1391="","",EA1391/$CZ1391)</f>
        <v/>
      </c>
      <c r="ED1391" s="250" t="str">
        <f>IF(DataGoesHere!$B1391="","",SUM(DZ$2:DZ1391)/AVERAGE(EA:EA))</f>
        <v/>
      </c>
    </row>
    <row r="1392" spans="20:134" x14ac:dyDescent="0.2">
      <c r="T1392" s="240"/>
      <c r="U1392" s="86"/>
      <c r="V1392" s="86"/>
      <c r="W1392" s="86"/>
      <c r="X1392" s="86"/>
      <c r="Y1392" s="86"/>
      <c r="Z1392" s="86"/>
      <c r="AA1392" s="86"/>
      <c r="AB1392" s="86"/>
      <c r="AC1392" s="86"/>
      <c r="AD1392" s="245" t="str">
        <f>IF(DataGoesHere!$B1392="","",(DataGoesHere!$B1392/SUM(DataGoesHere!$B1382:'DataGoesHere'!$B1393)))</f>
        <v/>
      </c>
      <c r="AE1392" s="241"/>
      <c r="CV1392" s="310" t="str">
        <f>IF(DataGoesHere!B1392="","",DataGoesHere!A1392)</f>
        <v/>
      </c>
      <c r="CW1392" s="271">
        <f t="shared" ca="1" si="50"/>
        <v>11</v>
      </c>
      <c r="CX1392" s="272">
        <f t="shared" ca="1" si="51"/>
        <v>0.97463169608807265</v>
      </c>
      <c r="CY1392" s="266">
        <f>DataGoesHere!A1392</f>
        <v>1391</v>
      </c>
      <c r="CZ1392" s="19" t="str">
        <f>IF(DataGoesHere!B1392="","",DataGoesHere!B1392)</f>
        <v/>
      </c>
      <c r="DA1392" s="19" t="str">
        <f>IF(DataGoesHere!B1392="","",IF(AH$5="No",DataGoesHere!B1392,DataGoesHere!B1392-(AH$2*(DataGoesHere!A1392-1))))</f>
        <v/>
      </c>
      <c r="DB1392" s="19" t="str">
        <f>IF(DataGoesHere!B1392="","",IF(AO$9="No",DataGoesHere!B1392,DataGoesHere!B1392/CX1392))</f>
        <v/>
      </c>
      <c r="DC1392" s="19" t="str">
        <f>IF(DataGoesHere!B1392="","",IF(AO$9="No",DA1392,DA1392/CX1392))</f>
        <v/>
      </c>
      <c r="DD1392" s="293" t="str">
        <f>IF(CZ1392="",IF(COUNTIF(DD$2:DD1391,"Forecast")&lt;Output!E$43,"Forecast",""),"Actual")</f>
        <v/>
      </c>
      <c r="DF1392" s="19" t="str">
        <f>IF(DataGoesHere!B1391="",IF(DD1392="Forecast",(Output!$E$47*IntermediateCalcs!DH1391)+((1-Output!$E$47)*IntermediateCalcs!DF1391),""),(Output!$E$47*IntermediateCalcs!DB1391)+((1-Output!$E$47)*IntermediateCalcs!DF1391))</f>
        <v/>
      </c>
      <c r="DG1392" s="19" t="str">
        <f>IF(DataGoesHere!B1391="",IF(DD1392="Forecast",(Output!$G$47*(IntermediateCalcs!DF1392-IntermediateCalcs!DF1391))+((1-Output!$G$47)*IntermediateCalcs!DG1391),""),(Output!$G$47*(IntermediateCalcs!DF1392-IntermediateCalcs!DF1391))+((1-Output!$G$47)*IntermediateCalcs!DG1391))</f>
        <v/>
      </c>
      <c r="DH1392" s="19" t="str">
        <f>IF(DataGoesHere!B1391="",IF(DD1392="Forecast",DF1392+DG1392,""),DF1392+DG1392)</f>
        <v/>
      </c>
      <c r="DI1392" s="274" t="str">
        <f>IF(DH1392="","",IF(IntermediateCalcs!$AO$9="Yes",IntermediateCalcs!DH1392*$CX1392,IntermediateCalcs!DH1392))</f>
        <v/>
      </c>
      <c r="DJ1392" s="250" t="str">
        <f>IF(DataGoesHere!$B1392="","",($CZ1392-DI1392))</f>
        <v/>
      </c>
      <c r="DK1392" s="250" t="str">
        <f>IF(DataGoesHere!$B1392="","",ABS($CZ1392-DI1392))</f>
        <v/>
      </c>
      <c r="DL1392" s="250" t="str">
        <f>IF(DataGoesHere!$B1392="","",DK1392^2)</f>
        <v/>
      </c>
      <c r="DM1392" s="249" t="str">
        <f>IF(DataGoesHere!$B1392="","",DK1392/$CZ1392)</f>
        <v/>
      </c>
      <c r="DN1392" s="250" t="str">
        <f>IF(DataGoesHere!$B1392="","",SUM(DJ$2:DJ1392)/AVERAGE(DK:DK))</f>
        <v/>
      </c>
      <c r="DP1392" s="19" t="str">
        <f>IF(DataGoesHere!B1392="",IF($DD1392="Forecast",(Output!E$48*IntermediateCalcs!CY1392)+Output!G$48,""),(Output!E$48*IntermediateCalcs!CY1392)+Output!G$48)</f>
        <v/>
      </c>
      <c r="DQ1392" s="274" t="str">
        <f>IF(DP1392="","",IF(IntermediateCalcs!$AO$9="Yes",IntermediateCalcs!DP1392*$CX1392,IntermediateCalcs!DP1392))</f>
        <v/>
      </c>
      <c r="DR1392" s="250" t="str">
        <f>IF(DataGoesHere!$B1392="","",($CZ1392-DQ1392))</f>
        <v/>
      </c>
      <c r="DS1392" s="250" t="str">
        <f>IF(DataGoesHere!$B1392="","",ABS($CZ1392-DQ1392))</f>
        <v/>
      </c>
      <c r="DT1392" s="250" t="str">
        <f>IF(DataGoesHere!$B1392="","",DS1392^2)</f>
        <v/>
      </c>
      <c r="DU1392" s="249" t="str">
        <f>IF(DataGoesHere!$B1392="","",DS1392/$CZ1392)</f>
        <v/>
      </c>
      <c r="DV1392" s="250" t="str">
        <f>IF(DataGoesHere!$B1392="","",SUM(DR$2:DR1392)/AVERAGE(DS:DS))</f>
        <v/>
      </c>
      <c r="DX1392" s="19" t="str">
        <f>IF(DataGoesHere!$B1391="","",(DB1386*(Output!$O$49/Output!$P$49))+(IntermediateCalcs!DB1387*(Output!$M$49/Output!$P$49))+(IntermediateCalcs!DB1388*(Output!$K$49/Output!$P$49))+(DB1389*(Output!$I$49/Output!$P$49))+(IntermediateCalcs!DB1390*(Output!$G$49/Output!$P$49))+(IntermediateCalcs!DB1391*(Output!$E$49/Output!$P$49)))</f>
        <v/>
      </c>
      <c r="DY1392" s="274" t="str">
        <f>IF(DX1392="","",IF(IntermediateCalcs!$AO$9="Yes",IntermediateCalcs!DX1392*$CX1392,IntermediateCalcs!DX1392))</f>
        <v/>
      </c>
      <c r="DZ1392" s="250" t="str">
        <f>IF(DataGoesHere!$B1392="","",($CZ1392-DY1392))</f>
        <v/>
      </c>
      <c r="EA1392" s="250" t="str">
        <f>IF(DataGoesHere!$B1392="","",ABS($CZ1392-DY1392))</f>
        <v/>
      </c>
      <c r="EB1392" s="250" t="str">
        <f>IF(DataGoesHere!$B1392="","",EA1392^2)</f>
        <v/>
      </c>
      <c r="EC1392" s="249" t="str">
        <f>IF(DataGoesHere!$B1392="","",EA1392/$CZ1392)</f>
        <v/>
      </c>
      <c r="ED1392" s="250" t="str">
        <f>IF(DataGoesHere!$B1392="","",SUM(DZ$2:DZ1392)/AVERAGE(EA:EA))</f>
        <v/>
      </c>
    </row>
    <row r="1393" spans="20:134" x14ac:dyDescent="0.2">
      <c r="T1393" s="242"/>
      <c r="U1393" s="243"/>
      <c r="V1393" s="243"/>
      <c r="W1393" s="243"/>
      <c r="X1393" s="243"/>
      <c r="Y1393" s="243"/>
      <c r="Z1393" s="243"/>
      <c r="AA1393" s="243"/>
      <c r="AB1393" s="243"/>
      <c r="AC1393" s="243"/>
      <c r="AD1393" s="243"/>
      <c r="AE1393" s="246" t="str">
        <f>IF(DataGoesHere!$B1393="","",(DataGoesHere!$B1393/SUM(DataGoesHere!$B1382:'DataGoesHere'!$B1393)))</f>
        <v/>
      </c>
      <c r="CV1393" s="310" t="str">
        <f>IF(DataGoesHere!B1393="","",DataGoesHere!A1393)</f>
        <v/>
      </c>
      <c r="CW1393" s="271">
        <f t="shared" ca="1" si="50"/>
        <v>12</v>
      </c>
      <c r="CX1393" s="272">
        <f t="shared" ca="1" si="51"/>
        <v>1.0054005237672714</v>
      </c>
      <c r="CY1393" s="266">
        <f>DataGoesHere!A1393</f>
        <v>1392</v>
      </c>
      <c r="CZ1393" s="19" t="str">
        <f>IF(DataGoesHere!B1393="","",DataGoesHere!B1393)</f>
        <v/>
      </c>
      <c r="DA1393" s="19" t="str">
        <f>IF(DataGoesHere!B1393="","",IF(AH$5="No",DataGoesHere!B1393,DataGoesHere!B1393-(AH$2*(DataGoesHere!A1393-1))))</f>
        <v/>
      </c>
      <c r="DB1393" s="19" t="str">
        <f>IF(DataGoesHere!B1393="","",IF(AO$9="No",DataGoesHere!B1393,DataGoesHere!B1393/CX1393))</f>
        <v/>
      </c>
      <c r="DC1393" s="19" t="str">
        <f>IF(DataGoesHere!B1393="","",IF(AO$9="No",DA1393,DA1393/CX1393))</f>
        <v/>
      </c>
      <c r="DD1393" s="293" t="str">
        <f>IF(CZ1393="",IF(COUNTIF(DD$2:DD1392,"Forecast")&lt;Output!E$43,"Forecast",""),"Actual")</f>
        <v/>
      </c>
      <c r="DF1393" s="19" t="str">
        <f>IF(DataGoesHere!B1392="",IF(DD1393="Forecast",(Output!$E$47*IntermediateCalcs!DH1392)+((1-Output!$E$47)*IntermediateCalcs!DF1392),""),(Output!$E$47*IntermediateCalcs!DB1392)+((1-Output!$E$47)*IntermediateCalcs!DF1392))</f>
        <v/>
      </c>
      <c r="DG1393" s="19" t="str">
        <f>IF(DataGoesHere!B1392="",IF(DD1393="Forecast",(Output!$G$47*(IntermediateCalcs!DF1393-IntermediateCalcs!DF1392))+((1-Output!$G$47)*IntermediateCalcs!DG1392),""),(Output!$G$47*(IntermediateCalcs!DF1393-IntermediateCalcs!DF1392))+((1-Output!$G$47)*IntermediateCalcs!DG1392))</f>
        <v/>
      </c>
      <c r="DH1393" s="19" t="str">
        <f>IF(DataGoesHere!B1392="",IF(DD1393="Forecast",DF1393+DG1393,""),DF1393+DG1393)</f>
        <v/>
      </c>
      <c r="DI1393" s="274" t="str">
        <f>IF(DH1393="","",IF(IntermediateCalcs!$AO$9="Yes",IntermediateCalcs!DH1393*$CX1393,IntermediateCalcs!DH1393))</f>
        <v/>
      </c>
      <c r="DJ1393" s="250" t="str">
        <f>IF(DataGoesHere!$B1393="","",($CZ1393-DI1393))</f>
        <v/>
      </c>
      <c r="DK1393" s="250" t="str">
        <f>IF(DataGoesHere!$B1393="","",ABS($CZ1393-DI1393))</f>
        <v/>
      </c>
      <c r="DL1393" s="250" t="str">
        <f>IF(DataGoesHere!$B1393="","",DK1393^2)</f>
        <v/>
      </c>
      <c r="DM1393" s="249" t="str">
        <f>IF(DataGoesHere!$B1393="","",DK1393/$CZ1393)</f>
        <v/>
      </c>
      <c r="DN1393" s="250" t="str">
        <f>IF(DataGoesHere!$B1393="","",SUM(DJ$2:DJ1393)/AVERAGE(DK:DK))</f>
        <v/>
      </c>
      <c r="DP1393" s="19" t="str">
        <f>IF(DataGoesHere!B1393="",IF($DD1393="Forecast",(Output!E$48*IntermediateCalcs!CY1393)+Output!G$48,""),(Output!E$48*IntermediateCalcs!CY1393)+Output!G$48)</f>
        <v/>
      </c>
      <c r="DQ1393" s="274" t="str">
        <f>IF(DP1393="","",IF(IntermediateCalcs!$AO$9="Yes",IntermediateCalcs!DP1393*$CX1393,IntermediateCalcs!DP1393))</f>
        <v/>
      </c>
      <c r="DR1393" s="250" t="str">
        <f>IF(DataGoesHere!$B1393="","",($CZ1393-DQ1393))</f>
        <v/>
      </c>
      <c r="DS1393" s="250" t="str">
        <f>IF(DataGoesHere!$B1393="","",ABS($CZ1393-DQ1393))</f>
        <v/>
      </c>
      <c r="DT1393" s="250" t="str">
        <f>IF(DataGoesHere!$B1393="","",DS1393^2)</f>
        <v/>
      </c>
      <c r="DU1393" s="249" t="str">
        <f>IF(DataGoesHere!$B1393="","",DS1393/$CZ1393)</f>
        <v/>
      </c>
      <c r="DV1393" s="250" t="str">
        <f>IF(DataGoesHere!$B1393="","",SUM(DR$2:DR1393)/AVERAGE(DS:DS))</f>
        <v/>
      </c>
      <c r="DX1393" s="19" t="str">
        <f>IF(DataGoesHere!$B1392="","",(DB1387*(Output!$O$49/Output!$P$49))+(IntermediateCalcs!DB1388*(Output!$M$49/Output!$P$49))+(IntermediateCalcs!DB1389*(Output!$K$49/Output!$P$49))+(DB1390*(Output!$I$49/Output!$P$49))+(IntermediateCalcs!DB1391*(Output!$G$49/Output!$P$49))+(IntermediateCalcs!DB1392*(Output!$E$49/Output!$P$49)))</f>
        <v/>
      </c>
      <c r="DY1393" s="274" t="str">
        <f>IF(DX1393="","",IF(IntermediateCalcs!$AO$9="Yes",IntermediateCalcs!DX1393*$CX1393,IntermediateCalcs!DX1393))</f>
        <v/>
      </c>
      <c r="DZ1393" s="250" t="str">
        <f>IF(DataGoesHere!$B1393="","",($CZ1393-DY1393))</f>
        <v/>
      </c>
      <c r="EA1393" s="250" t="str">
        <f>IF(DataGoesHere!$B1393="","",ABS($CZ1393-DY1393))</f>
        <v/>
      </c>
      <c r="EB1393" s="250" t="str">
        <f>IF(DataGoesHere!$B1393="","",EA1393^2)</f>
        <v/>
      </c>
      <c r="EC1393" s="249" t="str">
        <f>IF(DataGoesHere!$B1393="","",EA1393/$CZ1393)</f>
        <v/>
      </c>
      <c r="ED1393" s="250" t="str">
        <f>IF(DataGoesHere!$B1393="","",SUM(DZ$2:DZ1393)/AVERAGE(EA:EA))</f>
        <v/>
      </c>
    </row>
    <row r="1394" spans="20:134" x14ac:dyDescent="0.2">
      <c r="T1394" s="244" t="str">
        <f>IF(DataGoesHere!$B1394="","",(DataGoesHere!$B1394/SUM(DataGoesHere!$B1394:'DataGoesHere'!$B1405)))</f>
        <v/>
      </c>
      <c r="U1394" s="238"/>
      <c r="V1394" s="238"/>
      <c r="W1394" s="238"/>
      <c r="X1394" s="238"/>
      <c r="Y1394" s="238"/>
      <c r="Z1394" s="238"/>
      <c r="AA1394" s="238"/>
      <c r="AB1394" s="238"/>
      <c r="AC1394" s="238"/>
      <c r="AD1394" s="238"/>
      <c r="AE1394" s="239"/>
      <c r="CV1394" s="310" t="str">
        <f>IF(DataGoesHere!B1394="","",DataGoesHere!A1394)</f>
        <v/>
      </c>
      <c r="CW1394" s="271">
        <f t="shared" ca="1" si="50"/>
        <v>1</v>
      </c>
      <c r="CX1394" s="272">
        <f t="shared" ca="1" si="51"/>
        <v>1.3236179355303281</v>
      </c>
      <c r="CY1394" s="266">
        <f>DataGoesHere!A1394</f>
        <v>1393</v>
      </c>
      <c r="CZ1394" s="19" t="str">
        <f>IF(DataGoesHere!B1394="","",DataGoesHere!B1394)</f>
        <v/>
      </c>
      <c r="DA1394" s="19" t="str">
        <f>IF(DataGoesHere!B1394="","",IF(AH$5="No",DataGoesHere!B1394,DataGoesHere!B1394-(AH$2*(DataGoesHere!A1394-1))))</f>
        <v/>
      </c>
      <c r="DB1394" s="19" t="str">
        <f>IF(DataGoesHere!B1394="","",IF(AO$9="No",DataGoesHere!B1394,DataGoesHere!B1394/CX1394))</f>
        <v/>
      </c>
      <c r="DC1394" s="19" t="str">
        <f>IF(DataGoesHere!B1394="","",IF(AO$9="No",DA1394,DA1394/CX1394))</f>
        <v/>
      </c>
      <c r="DD1394" s="293" t="str">
        <f>IF(CZ1394="",IF(COUNTIF(DD$2:DD1393,"Forecast")&lt;Output!E$43,"Forecast",""),"Actual")</f>
        <v/>
      </c>
      <c r="DF1394" s="19" t="str">
        <f>IF(DataGoesHere!B1393="",IF(DD1394="Forecast",(Output!$E$47*IntermediateCalcs!DH1393)+((1-Output!$E$47)*IntermediateCalcs!DF1393),""),(Output!$E$47*IntermediateCalcs!DB1393)+((1-Output!$E$47)*IntermediateCalcs!DF1393))</f>
        <v/>
      </c>
      <c r="DG1394" s="19" t="str">
        <f>IF(DataGoesHere!B1393="",IF(DD1394="Forecast",(Output!$G$47*(IntermediateCalcs!DF1394-IntermediateCalcs!DF1393))+((1-Output!$G$47)*IntermediateCalcs!DG1393),""),(Output!$G$47*(IntermediateCalcs!DF1394-IntermediateCalcs!DF1393))+((1-Output!$G$47)*IntermediateCalcs!DG1393))</f>
        <v/>
      </c>
      <c r="DH1394" s="19" t="str">
        <f>IF(DataGoesHere!B1393="",IF(DD1394="Forecast",DF1394+DG1394,""),DF1394+DG1394)</f>
        <v/>
      </c>
      <c r="DI1394" s="274" t="str">
        <f>IF(DH1394="","",IF(IntermediateCalcs!$AO$9="Yes",IntermediateCalcs!DH1394*$CX1394,IntermediateCalcs!DH1394))</f>
        <v/>
      </c>
      <c r="DJ1394" s="250" t="str">
        <f>IF(DataGoesHere!$B1394="","",($CZ1394-DI1394))</f>
        <v/>
      </c>
      <c r="DK1394" s="250" t="str">
        <f>IF(DataGoesHere!$B1394="","",ABS($CZ1394-DI1394))</f>
        <v/>
      </c>
      <c r="DL1394" s="250" t="str">
        <f>IF(DataGoesHere!$B1394="","",DK1394^2)</f>
        <v/>
      </c>
      <c r="DM1394" s="249" t="str">
        <f>IF(DataGoesHere!$B1394="","",DK1394/$CZ1394)</f>
        <v/>
      </c>
      <c r="DN1394" s="250" t="str">
        <f>IF(DataGoesHere!$B1394="","",SUM(DJ$2:DJ1394)/AVERAGE(DK:DK))</f>
        <v/>
      </c>
      <c r="DP1394" s="19" t="str">
        <f>IF(DataGoesHere!B1394="",IF($DD1394="Forecast",(Output!E$48*IntermediateCalcs!CY1394)+Output!G$48,""),(Output!E$48*IntermediateCalcs!CY1394)+Output!G$48)</f>
        <v/>
      </c>
      <c r="DQ1394" s="274" t="str">
        <f>IF(DP1394="","",IF(IntermediateCalcs!$AO$9="Yes",IntermediateCalcs!DP1394*$CX1394,IntermediateCalcs!DP1394))</f>
        <v/>
      </c>
      <c r="DR1394" s="250" t="str">
        <f>IF(DataGoesHere!$B1394="","",($CZ1394-DQ1394))</f>
        <v/>
      </c>
      <c r="DS1394" s="250" t="str">
        <f>IF(DataGoesHere!$B1394="","",ABS($CZ1394-DQ1394))</f>
        <v/>
      </c>
      <c r="DT1394" s="250" t="str">
        <f>IF(DataGoesHere!$B1394="","",DS1394^2)</f>
        <v/>
      </c>
      <c r="DU1394" s="249" t="str">
        <f>IF(DataGoesHere!$B1394="","",DS1394/$CZ1394)</f>
        <v/>
      </c>
      <c r="DV1394" s="250" t="str">
        <f>IF(DataGoesHere!$B1394="","",SUM(DR$2:DR1394)/AVERAGE(DS:DS))</f>
        <v/>
      </c>
      <c r="DX1394" s="19" t="str">
        <f>IF(DataGoesHere!$B1393="","",(DB1388*(Output!$O$49/Output!$P$49))+(IntermediateCalcs!DB1389*(Output!$M$49/Output!$P$49))+(IntermediateCalcs!DB1390*(Output!$K$49/Output!$P$49))+(DB1391*(Output!$I$49/Output!$P$49))+(IntermediateCalcs!DB1392*(Output!$G$49/Output!$P$49))+(IntermediateCalcs!DB1393*(Output!$E$49/Output!$P$49)))</f>
        <v/>
      </c>
      <c r="DY1394" s="274" t="str">
        <f>IF(DX1394="","",IF(IntermediateCalcs!$AO$9="Yes",IntermediateCalcs!DX1394*$CX1394,IntermediateCalcs!DX1394))</f>
        <v/>
      </c>
      <c r="DZ1394" s="250" t="str">
        <f>IF(DataGoesHere!$B1394="","",($CZ1394-DY1394))</f>
        <v/>
      </c>
      <c r="EA1394" s="250" t="str">
        <f>IF(DataGoesHere!$B1394="","",ABS($CZ1394-DY1394))</f>
        <v/>
      </c>
      <c r="EB1394" s="250" t="str">
        <f>IF(DataGoesHere!$B1394="","",EA1394^2)</f>
        <v/>
      </c>
      <c r="EC1394" s="249" t="str">
        <f>IF(DataGoesHere!$B1394="","",EA1394/$CZ1394)</f>
        <v/>
      </c>
      <c r="ED1394" s="250" t="str">
        <f>IF(DataGoesHere!$B1394="","",SUM(DZ$2:DZ1394)/AVERAGE(EA:EA))</f>
        <v/>
      </c>
    </row>
    <row r="1395" spans="20:134" x14ac:dyDescent="0.2">
      <c r="T1395" s="240"/>
      <c r="U1395" s="245" t="str">
        <f>IF(DataGoesHere!$B1395="","",(DataGoesHere!$B1395/SUM(DataGoesHere!$B1395:'DataGoesHere'!$B1405)))</f>
        <v/>
      </c>
      <c r="V1395" s="86"/>
      <c r="W1395" s="86"/>
      <c r="X1395" s="86"/>
      <c r="Y1395" s="86"/>
      <c r="Z1395" s="86"/>
      <c r="AA1395" s="86"/>
      <c r="AB1395" s="86"/>
      <c r="AC1395" s="86"/>
      <c r="AD1395" s="86"/>
      <c r="AE1395" s="241"/>
      <c r="CV1395" s="310" t="str">
        <f>IF(DataGoesHere!B1395="","",DataGoesHere!A1395)</f>
        <v/>
      </c>
      <c r="CW1395" s="271">
        <f t="shared" ca="1" si="50"/>
        <v>2</v>
      </c>
      <c r="CX1395" s="272">
        <f t="shared" ca="1" si="51"/>
        <v>0.80574490527728204</v>
      </c>
      <c r="CY1395" s="266">
        <f>DataGoesHere!A1395</f>
        <v>1394</v>
      </c>
      <c r="CZ1395" s="19" t="str">
        <f>IF(DataGoesHere!B1395="","",DataGoesHere!B1395)</f>
        <v/>
      </c>
      <c r="DA1395" s="19" t="str">
        <f>IF(DataGoesHere!B1395="","",IF(AH$5="No",DataGoesHere!B1395,DataGoesHere!B1395-(AH$2*(DataGoesHere!A1395-1))))</f>
        <v/>
      </c>
      <c r="DB1395" s="19" t="str">
        <f>IF(DataGoesHere!B1395="","",IF(AO$9="No",DataGoesHere!B1395,DataGoesHere!B1395/CX1395))</f>
        <v/>
      </c>
      <c r="DC1395" s="19" t="str">
        <f>IF(DataGoesHere!B1395="","",IF(AO$9="No",DA1395,DA1395/CX1395))</f>
        <v/>
      </c>
      <c r="DD1395" s="293" t="str">
        <f>IF(CZ1395="",IF(COUNTIF(DD$2:DD1394,"Forecast")&lt;Output!E$43,"Forecast",""),"Actual")</f>
        <v/>
      </c>
      <c r="DF1395" s="19" t="str">
        <f>IF(DataGoesHere!B1394="",IF(DD1395="Forecast",(Output!$E$47*IntermediateCalcs!DH1394)+((1-Output!$E$47)*IntermediateCalcs!DF1394),""),(Output!$E$47*IntermediateCalcs!DB1394)+((1-Output!$E$47)*IntermediateCalcs!DF1394))</f>
        <v/>
      </c>
      <c r="DG1395" s="19" t="str">
        <f>IF(DataGoesHere!B1394="",IF(DD1395="Forecast",(Output!$G$47*(IntermediateCalcs!DF1395-IntermediateCalcs!DF1394))+((1-Output!$G$47)*IntermediateCalcs!DG1394),""),(Output!$G$47*(IntermediateCalcs!DF1395-IntermediateCalcs!DF1394))+((1-Output!$G$47)*IntermediateCalcs!DG1394))</f>
        <v/>
      </c>
      <c r="DH1395" s="19" t="str">
        <f>IF(DataGoesHere!B1394="",IF(DD1395="Forecast",DF1395+DG1395,""),DF1395+DG1395)</f>
        <v/>
      </c>
      <c r="DI1395" s="274" t="str">
        <f>IF(DH1395="","",IF(IntermediateCalcs!$AO$9="Yes",IntermediateCalcs!DH1395*$CX1395,IntermediateCalcs!DH1395))</f>
        <v/>
      </c>
      <c r="DJ1395" s="250" t="str">
        <f>IF(DataGoesHere!$B1395="","",($CZ1395-DI1395))</f>
        <v/>
      </c>
      <c r="DK1395" s="250" t="str">
        <f>IF(DataGoesHere!$B1395="","",ABS($CZ1395-DI1395))</f>
        <v/>
      </c>
      <c r="DL1395" s="250" t="str">
        <f>IF(DataGoesHere!$B1395="","",DK1395^2)</f>
        <v/>
      </c>
      <c r="DM1395" s="249" t="str">
        <f>IF(DataGoesHere!$B1395="","",DK1395/$CZ1395)</f>
        <v/>
      </c>
      <c r="DN1395" s="250" t="str">
        <f>IF(DataGoesHere!$B1395="","",SUM(DJ$2:DJ1395)/AVERAGE(DK:DK))</f>
        <v/>
      </c>
      <c r="DP1395" s="19" t="str">
        <f>IF(DataGoesHere!B1395="",IF($DD1395="Forecast",(Output!E$48*IntermediateCalcs!CY1395)+Output!G$48,""),(Output!E$48*IntermediateCalcs!CY1395)+Output!G$48)</f>
        <v/>
      </c>
      <c r="DQ1395" s="274" t="str">
        <f>IF(DP1395="","",IF(IntermediateCalcs!$AO$9="Yes",IntermediateCalcs!DP1395*$CX1395,IntermediateCalcs!DP1395))</f>
        <v/>
      </c>
      <c r="DR1395" s="250" t="str">
        <f>IF(DataGoesHere!$B1395="","",($CZ1395-DQ1395))</f>
        <v/>
      </c>
      <c r="DS1395" s="250" t="str">
        <f>IF(DataGoesHere!$B1395="","",ABS($CZ1395-DQ1395))</f>
        <v/>
      </c>
      <c r="DT1395" s="250" t="str">
        <f>IF(DataGoesHere!$B1395="","",DS1395^2)</f>
        <v/>
      </c>
      <c r="DU1395" s="249" t="str">
        <f>IF(DataGoesHere!$B1395="","",DS1395/$CZ1395)</f>
        <v/>
      </c>
      <c r="DV1395" s="250" t="str">
        <f>IF(DataGoesHere!$B1395="","",SUM(DR$2:DR1395)/AVERAGE(DS:DS))</f>
        <v/>
      </c>
      <c r="DX1395" s="19" t="str">
        <f>IF(DataGoesHere!$B1394="","",(DB1389*(Output!$O$49/Output!$P$49))+(IntermediateCalcs!DB1390*(Output!$M$49/Output!$P$49))+(IntermediateCalcs!DB1391*(Output!$K$49/Output!$P$49))+(DB1392*(Output!$I$49/Output!$P$49))+(IntermediateCalcs!DB1393*(Output!$G$49/Output!$P$49))+(IntermediateCalcs!DB1394*(Output!$E$49/Output!$P$49)))</f>
        <v/>
      </c>
      <c r="DY1395" s="274" t="str">
        <f>IF(DX1395="","",IF(IntermediateCalcs!$AO$9="Yes",IntermediateCalcs!DX1395*$CX1395,IntermediateCalcs!DX1395))</f>
        <v/>
      </c>
      <c r="DZ1395" s="250" t="str">
        <f>IF(DataGoesHere!$B1395="","",($CZ1395-DY1395))</f>
        <v/>
      </c>
      <c r="EA1395" s="250" t="str">
        <f>IF(DataGoesHere!$B1395="","",ABS($CZ1395-DY1395))</f>
        <v/>
      </c>
      <c r="EB1395" s="250" t="str">
        <f>IF(DataGoesHere!$B1395="","",EA1395^2)</f>
        <v/>
      </c>
      <c r="EC1395" s="249" t="str">
        <f>IF(DataGoesHere!$B1395="","",EA1395/$CZ1395)</f>
        <v/>
      </c>
      <c r="ED1395" s="250" t="str">
        <f>IF(DataGoesHere!$B1395="","",SUM(DZ$2:DZ1395)/AVERAGE(EA:EA))</f>
        <v/>
      </c>
    </row>
    <row r="1396" spans="20:134" x14ac:dyDescent="0.2">
      <c r="T1396" s="240"/>
      <c r="U1396" s="86"/>
      <c r="V1396" s="245" t="str">
        <f>IF(DataGoesHere!$B1396="","",(DataGoesHere!$B1396/SUM(DataGoesHere!$B1394:'DataGoesHere'!$B1405)))</f>
        <v/>
      </c>
      <c r="W1396" s="86"/>
      <c r="X1396" s="86"/>
      <c r="Y1396" s="86"/>
      <c r="Z1396" s="86"/>
      <c r="AA1396" s="86"/>
      <c r="AB1396" s="86"/>
      <c r="AC1396" s="86"/>
      <c r="AD1396" s="86"/>
      <c r="AE1396" s="241"/>
      <c r="CV1396" s="310" t="str">
        <f>IF(DataGoesHere!B1396="","",DataGoesHere!A1396)</f>
        <v/>
      </c>
      <c r="CW1396" s="271">
        <f t="shared" ca="1" si="50"/>
        <v>3</v>
      </c>
      <c r="CX1396" s="272">
        <f t="shared" ca="1" si="51"/>
        <v>0.79862940076451561</v>
      </c>
      <c r="CY1396" s="266">
        <f>DataGoesHere!A1396</f>
        <v>1395</v>
      </c>
      <c r="CZ1396" s="19" t="str">
        <f>IF(DataGoesHere!B1396="","",DataGoesHere!B1396)</f>
        <v/>
      </c>
      <c r="DA1396" s="19" t="str">
        <f>IF(DataGoesHere!B1396="","",IF(AH$5="No",DataGoesHere!B1396,DataGoesHere!B1396-(AH$2*(DataGoesHere!A1396-1))))</f>
        <v/>
      </c>
      <c r="DB1396" s="19" t="str">
        <f>IF(DataGoesHere!B1396="","",IF(AO$9="No",DataGoesHere!B1396,DataGoesHere!B1396/CX1396))</f>
        <v/>
      </c>
      <c r="DC1396" s="19" t="str">
        <f>IF(DataGoesHere!B1396="","",IF(AO$9="No",DA1396,DA1396/CX1396))</f>
        <v/>
      </c>
      <c r="DD1396" s="293" t="str">
        <f>IF(CZ1396="",IF(COUNTIF(DD$2:DD1395,"Forecast")&lt;Output!E$43,"Forecast",""),"Actual")</f>
        <v/>
      </c>
      <c r="DF1396" s="19" t="str">
        <f>IF(DataGoesHere!B1395="",IF(DD1396="Forecast",(Output!$E$47*IntermediateCalcs!DH1395)+((1-Output!$E$47)*IntermediateCalcs!DF1395),""),(Output!$E$47*IntermediateCalcs!DB1395)+((1-Output!$E$47)*IntermediateCalcs!DF1395))</f>
        <v/>
      </c>
      <c r="DG1396" s="19" t="str">
        <f>IF(DataGoesHere!B1395="",IF(DD1396="Forecast",(Output!$G$47*(IntermediateCalcs!DF1396-IntermediateCalcs!DF1395))+((1-Output!$G$47)*IntermediateCalcs!DG1395),""),(Output!$G$47*(IntermediateCalcs!DF1396-IntermediateCalcs!DF1395))+((1-Output!$G$47)*IntermediateCalcs!DG1395))</f>
        <v/>
      </c>
      <c r="DH1396" s="19" t="str">
        <f>IF(DataGoesHere!B1395="",IF(DD1396="Forecast",DF1396+DG1396,""),DF1396+DG1396)</f>
        <v/>
      </c>
      <c r="DI1396" s="274" t="str">
        <f>IF(DH1396="","",IF(IntermediateCalcs!$AO$9="Yes",IntermediateCalcs!DH1396*$CX1396,IntermediateCalcs!DH1396))</f>
        <v/>
      </c>
      <c r="DJ1396" s="250" t="str">
        <f>IF(DataGoesHere!$B1396="","",($CZ1396-DI1396))</f>
        <v/>
      </c>
      <c r="DK1396" s="250" t="str">
        <f>IF(DataGoesHere!$B1396="","",ABS($CZ1396-DI1396))</f>
        <v/>
      </c>
      <c r="DL1396" s="250" t="str">
        <f>IF(DataGoesHere!$B1396="","",DK1396^2)</f>
        <v/>
      </c>
      <c r="DM1396" s="249" t="str">
        <f>IF(DataGoesHere!$B1396="","",DK1396/$CZ1396)</f>
        <v/>
      </c>
      <c r="DN1396" s="250" t="str">
        <f>IF(DataGoesHere!$B1396="","",SUM(DJ$2:DJ1396)/AVERAGE(DK:DK))</f>
        <v/>
      </c>
      <c r="DP1396" s="19" t="str">
        <f>IF(DataGoesHere!B1396="",IF($DD1396="Forecast",(Output!E$48*IntermediateCalcs!CY1396)+Output!G$48,""),(Output!E$48*IntermediateCalcs!CY1396)+Output!G$48)</f>
        <v/>
      </c>
      <c r="DQ1396" s="274" t="str">
        <f>IF(DP1396="","",IF(IntermediateCalcs!$AO$9="Yes",IntermediateCalcs!DP1396*$CX1396,IntermediateCalcs!DP1396))</f>
        <v/>
      </c>
      <c r="DR1396" s="250" t="str">
        <f>IF(DataGoesHere!$B1396="","",($CZ1396-DQ1396))</f>
        <v/>
      </c>
      <c r="DS1396" s="250" t="str">
        <f>IF(DataGoesHere!$B1396="","",ABS($CZ1396-DQ1396))</f>
        <v/>
      </c>
      <c r="DT1396" s="250" t="str">
        <f>IF(DataGoesHere!$B1396="","",DS1396^2)</f>
        <v/>
      </c>
      <c r="DU1396" s="249" t="str">
        <f>IF(DataGoesHere!$B1396="","",DS1396/$CZ1396)</f>
        <v/>
      </c>
      <c r="DV1396" s="250" t="str">
        <f>IF(DataGoesHere!$B1396="","",SUM(DR$2:DR1396)/AVERAGE(DS:DS))</f>
        <v/>
      </c>
      <c r="DX1396" s="19" t="str">
        <f>IF(DataGoesHere!$B1395="","",(DB1390*(Output!$O$49/Output!$P$49))+(IntermediateCalcs!DB1391*(Output!$M$49/Output!$P$49))+(IntermediateCalcs!DB1392*(Output!$K$49/Output!$P$49))+(DB1393*(Output!$I$49/Output!$P$49))+(IntermediateCalcs!DB1394*(Output!$G$49/Output!$P$49))+(IntermediateCalcs!DB1395*(Output!$E$49/Output!$P$49)))</f>
        <v/>
      </c>
      <c r="DY1396" s="274" t="str">
        <f>IF(DX1396="","",IF(IntermediateCalcs!$AO$9="Yes",IntermediateCalcs!DX1396*$CX1396,IntermediateCalcs!DX1396))</f>
        <v/>
      </c>
      <c r="DZ1396" s="250" t="str">
        <f>IF(DataGoesHere!$B1396="","",($CZ1396-DY1396))</f>
        <v/>
      </c>
      <c r="EA1396" s="250" t="str">
        <f>IF(DataGoesHere!$B1396="","",ABS($CZ1396-DY1396))</f>
        <v/>
      </c>
      <c r="EB1396" s="250" t="str">
        <f>IF(DataGoesHere!$B1396="","",EA1396^2)</f>
        <v/>
      </c>
      <c r="EC1396" s="249" t="str">
        <f>IF(DataGoesHere!$B1396="","",EA1396/$CZ1396)</f>
        <v/>
      </c>
      <c r="ED1396" s="250" t="str">
        <f>IF(DataGoesHere!$B1396="","",SUM(DZ$2:DZ1396)/AVERAGE(EA:EA))</f>
        <v/>
      </c>
    </row>
    <row r="1397" spans="20:134" x14ac:dyDescent="0.2">
      <c r="T1397" s="240"/>
      <c r="U1397" s="86"/>
      <c r="V1397" s="86"/>
      <c r="W1397" s="245" t="str">
        <f>IF(DataGoesHere!$B1397="","",(DataGoesHere!$B1397/SUM(DataGoesHere!$B1394:'DataGoesHere'!$B1405)))</f>
        <v/>
      </c>
      <c r="X1397" s="86"/>
      <c r="Y1397" s="86"/>
      <c r="Z1397" s="86"/>
      <c r="AA1397" s="86"/>
      <c r="AB1397" s="86"/>
      <c r="AC1397" s="86"/>
      <c r="AD1397" s="86"/>
      <c r="AE1397" s="241"/>
      <c r="CV1397" s="310" t="str">
        <f>IF(DataGoesHere!B1397="","",DataGoesHere!A1397)</f>
        <v/>
      </c>
      <c r="CW1397" s="271">
        <f t="shared" ca="1" si="50"/>
        <v>4</v>
      </c>
      <c r="CX1397" s="272">
        <f t="shared" ca="1" si="51"/>
        <v>1.0149292433706087</v>
      </c>
      <c r="CY1397" s="266">
        <f>DataGoesHere!A1397</f>
        <v>1396</v>
      </c>
      <c r="CZ1397" s="19" t="str">
        <f>IF(DataGoesHere!B1397="","",DataGoesHere!B1397)</f>
        <v/>
      </c>
      <c r="DA1397" s="19" t="str">
        <f>IF(DataGoesHere!B1397="","",IF(AH$5="No",DataGoesHere!B1397,DataGoesHere!B1397-(AH$2*(DataGoesHere!A1397-1))))</f>
        <v/>
      </c>
      <c r="DB1397" s="19" t="str">
        <f>IF(DataGoesHere!B1397="","",IF(AO$9="No",DataGoesHere!B1397,DataGoesHere!B1397/CX1397))</f>
        <v/>
      </c>
      <c r="DC1397" s="19" t="str">
        <f>IF(DataGoesHere!B1397="","",IF(AO$9="No",DA1397,DA1397/CX1397))</f>
        <v/>
      </c>
      <c r="DD1397" s="293" t="str">
        <f>IF(CZ1397="",IF(COUNTIF(DD$2:DD1396,"Forecast")&lt;Output!E$43,"Forecast",""),"Actual")</f>
        <v/>
      </c>
      <c r="DF1397" s="19" t="str">
        <f>IF(DataGoesHere!B1396="",IF(DD1397="Forecast",(Output!$E$47*IntermediateCalcs!DH1396)+((1-Output!$E$47)*IntermediateCalcs!DF1396),""),(Output!$E$47*IntermediateCalcs!DB1396)+((1-Output!$E$47)*IntermediateCalcs!DF1396))</f>
        <v/>
      </c>
      <c r="DG1397" s="19" t="str">
        <f>IF(DataGoesHere!B1396="",IF(DD1397="Forecast",(Output!$G$47*(IntermediateCalcs!DF1397-IntermediateCalcs!DF1396))+((1-Output!$G$47)*IntermediateCalcs!DG1396),""),(Output!$G$47*(IntermediateCalcs!DF1397-IntermediateCalcs!DF1396))+((1-Output!$G$47)*IntermediateCalcs!DG1396))</f>
        <v/>
      </c>
      <c r="DH1397" s="19" t="str">
        <f>IF(DataGoesHere!B1396="",IF(DD1397="Forecast",DF1397+DG1397,""),DF1397+DG1397)</f>
        <v/>
      </c>
      <c r="DI1397" s="274" t="str">
        <f>IF(DH1397="","",IF(IntermediateCalcs!$AO$9="Yes",IntermediateCalcs!DH1397*$CX1397,IntermediateCalcs!DH1397))</f>
        <v/>
      </c>
      <c r="DJ1397" s="250" t="str">
        <f>IF(DataGoesHere!$B1397="","",($CZ1397-DI1397))</f>
        <v/>
      </c>
      <c r="DK1397" s="250" t="str">
        <f>IF(DataGoesHere!$B1397="","",ABS($CZ1397-DI1397))</f>
        <v/>
      </c>
      <c r="DL1397" s="250" t="str">
        <f>IF(DataGoesHere!$B1397="","",DK1397^2)</f>
        <v/>
      </c>
      <c r="DM1397" s="249" t="str">
        <f>IF(DataGoesHere!$B1397="","",DK1397/$CZ1397)</f>
        <v/>
      </c>
      <c r="DN1397" s="250" t="str">
        <f>IF(DataGoesHere!$B1397="","",SUM(DJ$2:DJ1397)/AVERAGE(DK:DK))</f>
        <v/>
      </c>
      <c r="DP1397" s="19" t="str">
        <f>IF(DataGoesHere!B1397="",IF($DD1397="Forecast",(Output!E$48*IntermediateCalcs!CY1397)+Output!G$48,""),(Output!E$48*IntermediateCalcs!CY1397)+Output!G$48)</f>
        <v/>
      </c>
      <c r="DQ1397" s="274" t="str">
        <f>IF(DP1397="","",IF(IntermediateCalcs!$AO$9="Yes",IntermediateCalcs!DP1397*$CX1397,IntermediateCalcs!DP1397))</f>
        <v/>
      </c>
      <c r="DR1397" s="250" t="str">
        <f>IF(DataGoesHere!$B1397="","",($CZ1397-DQ1397))</f>
        <v/>
      </c>
      <c r="DS1397" s="250" t="str">
        <f>IF(DataGoesHere!$B1397="","",ABS($CZ1397-DQ1397))</f>
        <v/>
      </c>
      <c r="DT1397" s="250" t="str">
        <f>IF(DataGoesHere!$B1397="","",DS1397^2)</f>
        <v/>
      </c>
      <c r="DU1397" s="249" t="str">
        <f>IF(DataGoesHere!$B1397="","",DS1397/$CZ1397)</f>
        <v/>
      </c>
      <c r="DV1397" s="250" t="str">
        <f>IF(DataGoesHere!$B1397="","",SUM(DR$2:DR1397)/AVERAGE(DS:DS))</f>
        <v/>
      </c>
      <c r="DX1397" s="19" t="str">
        <f>IF(DataGoesHere!$B1396="","",(DB1391*(Output!$O$49/Output!$P$49))+(IntermediateCalcs!DB1392*(Output!$M$49/Output!$P$49))+(IntermediateCalcs!DB1393*(Output!$K$49/Output!$P$49))+(DB1394*(Output!$I$49/Output!$P$49))+(IntermediateCalcs!DB1395*(Output!$G$49/Output!$P$49))+(IntermediateCalcs!DB1396*(Output!$E$49/Output!$P$49)))</f>
        <v/>
      </c>
      <c r="DY1397" s="274" t="str">
        <f>IF(DX1397="","",IF(IntermediateCalcs!$AO$9="Yes",IntermediateCalcs!DX1397*$CX1397,IntermediateCalcs!DX1397))</f>
        <v/>
      </c>
      <c r="DZ1397" s="250" t="str">
        <f>IF(DataGoesHere!$B1397="","",($CZ1397-DY1397))</f>
        <v/>
      </c>
      <c r="EA1397" s="250" t="str">
        <f>IF(DataGoesHere!$B1397="","",ABS($CZ1397-DY1397))</f>
        <v/>
      </c>
      <c r="EB1397" s="250" t="str">
        <f>IF(DataGoesHere!$B1397="","",EA1397^2)</f>
        <v/>
      </c>
      <c r="EC1397" s="249" t="str">
        <f>IF(DataGoesHere!$B1397="","",EA1397/$CZ1397)</f>
        <v/>
      </c>
      <c r="ED1397" s="250" t="str">
        <f>IF(DataGoesHere!$B1397="","",SUM(DZ$2:DZ1397)/AVERAGE(EA:EA))</f>
        <v/>
      </c>
    </row>
    <row r="1398" spans="20:134" x14ac:dyDescent="0.2">
      <c r="T1398" s="240"/>
      <c r="U1398" s="86"/>
      <c r="V1398" s="86"/>
      <c r="W1398" s="86"/>
      <c r="X1398" s="245" t="str">
        <f>IF(DataGoesHere!$B1398="","",(DataGoesHere!$B1398/SUM(DataGoesHere!$B1394:'DataGoesHere'!$B1405)))</f>
        <v/>
      </c>
      <c r="Y1398" s="86"/>
      <c r="Z1398" s="86"/>
      <c r="AA1398" s="86"/>
      <c r="AB1398" s="86"/>
      <c r="AC1398" s="86"/>
      <c r="AD1398" s="86"/>
      <c r="AE1398" s="241"/>
      <c r="CV1398" s="310" t="str">
        <f>IF(DataGoesHere!B1398="","",DataGoesHere!A1398)</f>
        <v/>
      </c>
      <c r="CW1398" s="271">
        <f t="shared" ca="1" si="50"/>
        <v>5</v>
      </c>
      <c r="CX1398" s="272">
        <f t="shared" ca="1" si="51"/>
        <v>0.97875414397996308</v>
      </c>
      <c r="CY1398" s="266">
        <f>DataGoesHere!A1398</f>
        <v>1397</v>
      </c>
      <c r="CZ1398" s="19" t="str">
        <f>IF(DataGoesHere!B1398="","",DataGoesHere!B1398)</f>
        <v/>
      </c>
      <c r="DA1398" s="19" t="str">
        <f>IF(DataGoesHere!B1398="","",IF(AH$5="No",DataGoesHere!B1398,DataGoesHere!B1398-(AH$2*(DataGoesHere!A1398-1))))</f>
        <v/>
      </c>
      <c r="DB1398" s="19" t="str">
        <f>IF(DataGoesHere!B1398="","",IF(AO$9="No",DataGoesHere!B1398,DataGoesHere!B1398/CX1398))</f>
        <v/>
      </c>
      <c r="DC1398" s="19" t="str">
        <f>IF(DataGoesHere!B1398="","",IF(AO$9="No",DA1398,DA1398/CX1398))</f>
        <v/>
      </c>
      <c r="DD1398" s="293" t="str">
        <f>IF(CZ1398="",IF(COUNTIF(DD$2:DD1397,"Forecast")&lt;Output!E$43,"Forecast",""),"Actual")</f>
        <v/>
      </c>
      <c r="DF1398" s="19" t="str">
        <f>IF(DataGoesHere!B1397="",IF(DD1398="Forecast",(Output!$E$47*IntermediateCalcs!DH1397)+((1-Output!$E$47)*IntermediateCalcs!DF1397),""),(Output!$E$47*IntermediateCalcs!DB1397)+((1-Output!$E$47)*IntermediateCalcs!DF1397))</f>
        <v/>
      </c>
      <c r="DG1398" s="19" t="str">
        <f>IF(DataGoesHere!B1397="",IF(DD1398="Forecast",(Output!$G$47*(IntermediateCalcs!DF1398-IntermediateCalcs!DF1397))+((1-Output!$G$47)*IntermediateCalcs!DG1397),""),(Output!$G$47*(IntermediateCalcs!DF1398-IntermediateCalcs!DF1397))+((1-Output!$G$47)*IntermediateCalcs!DG1397))</f>
        <v/>
      </c>
      <c r="DH1398" s="19" t="str">
        <f>IF(DataGoesHere!B1397="",IF(DD1398="Forecast",DF1398+DG1398,""),DF1398+DG1398)</f>
        <v/>
      </c>
      <c r="DI1398" s="274" t="str">
        <f>IF(DH1398="","",IF(IntermediateCalcs!$AO$9="Yes",IntermediateCalcs!DH1398*$CX1398,IntermediateCalcs!DH1398))</f>
        <v/>
      </c>
      <c r="DJ1398" s="250" t="str">
        <f>IF(DataGoesHere!$B1398="","",($CZ1398-DI1398))</f>
        <v/>
      </c>
      <c r="DK1398" s="250" t="str">
        <f>IF(DataGoesHere!$B1398="","",ABS($CZ1398-DI1398))</f>
        <v/>
      </c>
      <c r="DL1398" s="250" t="str">
        <f>IF(DataGoesHere!$B1398="","",DK1398^2)</f>
        <v/>
      </c>
      <c r="DM1398" s="249" t="str">
        <f>IF(DataGoesHere!$B1398="","",DK1398/$CZ1398)</f>
        <v/>
      </c>
      <c r="DN1398" s="250" t="str">
        <f>IF(DataGoesHere!$B1398="","",SUM(DJ$2:DJ1398)/AVERAGE(DK:DK))</f>
        <v/>
      </c>
      <c r="DP1398" s="19" t="str">
        <f>IF(DataGoesHere!B1398="",IF($DD1398="Forecast",(Output!E$48*IntermediateCalcs!CY1398)+Output!G$48,""),(Output!E$48*IntermediateCalcs!CY1398)+Output!G$48)</f>
        <v/>
      </c>
      <c r="DQ1398" s="274" t="str">
        <f>IF(DP1398="","",IF(IntermediateCalcs!$AO$9="Yes",IntermediateCalcs!DP1398*$CX1398,IntermediateCalcs!DP1398))</f>
        <v/>
      </c>
      <c r="DR1398" s="250" t="str">
        <f>IF(DataGoesHere!$B1398="","",($CZ1398-DQ1398))</f>
        <v/>
      </c>
      <c r="DS1398" s="250" t="str">
        <f>IF(DataGoesHere!$B1398="","",ABS($CZ1398-DQ1398))</f>
        <v/>
      </c>
      <c r="DT1398" s="250" t="str">
        <f>IF(DataGoesHere!$B1398="","",DS1398^2)</f>
        <v/>
      </c>
      <c r="DU1398" s="249" t="str">
        <f>IF(DataGoesHere!$B1398="","",DS1398/$CZ1398)</f>
        <v/>
      </c>
      <c r="DV1398" s="250" t="str">
        <f>IF(DataGoesHere!$B1398="","",SUM(DR$2:DR1398)/AVERAGE(DS:DS))</f>
        <v/>
      </c>
      <c r="DX1398" s="19" t="str">
        <f>IF(DataGoesHere!$B1397="","",(DB1392*(Output!$O$49/Output!$P$49))+(IntermediateCalcs!DB1393*(Output!$M$49/Output!$P$49))+(IntermediateCalcs!DB1394*(Output!$K$49/Output!$P$49))+(DB1395*(Output!$I$49/Output!$P$49))+(IntermediateCalcs!DB1396*(Output!$G$49/Output!$P$49))+(IntermediateCalcs!DB1397*(Output!$E$49/Output!$P$49)))</f>
        <v/>
      </c>
      <c r="DY1398" s="274" t="str">
        <f>IF(DX1398="","",IF(IntermediateCalcs!$AO$9="Yes",IntermediateCalcs!DX1398*$CX1398,IntermediateCalcs!DX1398))</f>
        <v/>
      </c>
      <c r="DZ1398" s="250" t="str">
        <f>IF(DataGoesHere!$B1398="","",($CZ1398-DY1398))</f>
        <v/>
      </c>
      <c r="EA1398" s="250" t="str">
        <f>IF(DataGoesHere!$B1398="","",ABS($CZ1398-DY1398))</f>
        <v/>
      </c>
      <c r="EB1398" s="250" t="str">
        <f>IF(DataGoesHere!$B1398="","",EA1398^2)</f>
        <v/>
      </c>
      <c r="EC1398" s="249" t="str">
        <f>IF(DataGoesHere!$B1398="","",EA1398/$CZ1398)</f>
        <v/>
      </c>
      <c r="ED1398" s="250" t="str">
        <f>IF(DataGoesHere!$B1398="","",SUM(DZ$2:DZ1398)/AVERAGE(EA:EA))</f>
        <v/>
      </c>
    </row>
    <row r="1399" spans="20:134" x14ac:dyDescent="0.2">
      <c r="T1399" s="240"/>
      <c r="U1399" s="86"/>
      <c r="V1399" s="86"/>
      <c r="W1399" s="86"/>
      <c r="X1399" s="86"/>
      <c r="Y1399" s="245" t="str">
        <f>IF(DataGoesHere!$B1399="","",(DataGoesHere!$B1399/SUM(DataGoesHere!$B1394:'DataGoesHere'!$B1405)))</f>
        <v/>
      </c>
      <c r="Z1399" s="86"/>
      <c r="AA1399" s="86"/>
      <c r="AB1399" s="86"/>
      <c r="AC1399" s="86"/>
      <c r="AD1399" s="86"/>
      <c r="AE1399" s="241"/>
      <c r="CV1399" s="310" t="str">
        <f>IF(DataGoesHere!B1399="","",DataGoesHere!A1399)</f>
        <v/>
      </c>
      <c r="CW1399" s="271">
        <f t="shared" ca="1" si="50"/>
        <v>6</v>
      </c>
      <c r="CX1399" s="272">
        <f t="shared" ca="1" si="51"/>
        <v>1.0779088099730167</v>
      </c>
      <c r="CY1399" s="266">
        <f>DataGoesHere!A1399</f>
        <v>1398</v>
      </c>
      <c r="CZ1399" s="19" t="str">
        <f>IF(DataGoesHere!B1399="","",DataGoesHere!B1399)</f>
        <v/>
      </c>
      <c r="DA1399" s="19" t="str">
        <f>IF(DataGoesHere!B1399="","",IF(AH$5="No",DataGoesHere!B1399,DataGoesHere!B1399-(AH$2*(DataGoesHere!A1399-1))))</f>
        <v/>
      </c>
      <c r="DB1399" s="19" t="str">
        <f>IF(DataGoesHere!B1399="","",IF(AO$9="No",DataGoesHere!B1399,DataGoesHere!B1399/CX1399))</f>
        <v/>
      </c>
      <c r="DC1399" s="19" t="str">
        <f>IF(DataGoesHere!B1399="","",IF(AO$9="No",DA1399,DA1399/CX1399))</f>
        <v/>
      </c>
      <c r="DD1399" s="293" t="str">
        <f>IF(CZ1399="",IF(COUNTIF(DD$2:DD1398,"Forecast")&lt;Output!E$43,"Forecast",""),"Actual")</f>
        <v/>
      </c>
      <c r="DF1399" s="19" t="str">
        <f>IF(DataGoesHere!B1398="",IF(DD1399="Forecast",(Output!$E$47*IntermediateCalcs!DH1398)+((1-Output!$E$47)*IntermediateCalcs!DF1398),""),(Output!$E$47*IntermediateCalcs!DB1398)+((1-Output!$E$47)*IntermediateCalcs!DF1398))</f>
        <v/>
      </c>
      <c r="DG1399" s="19" t="str">
        <f>IF(DataGoesHere!B1398="",IF(DD1399="Forecast",(Output!$G$47*(IntermediateCalcs!DF1399-IntermediateCalcs!DF1398))+((1-Output!$G$47)*IntermediateCalcs!DG1398),""),(Output!$G$47*(IntermediateCalcs!DF1399-IntermediateCalcs!DF1398))+((1-Output!$G$47)*IntermediateCalcs!DG1398))</f>
        <v/>
      </c>
      <c r="DH1399" s="19" t="str">
        <f>IF(DataGoesHere!B1398="",IF(DD1399="Forecast",DF1399+DG1399,""),DF1399+DG1399)</f>
        <v/>
      </c>
      <c r="DI1399" s="274" t="str">
        <f>IF(DH1399="","",IF(IntermediateCalcs!$AO$9="Yes",IntermediateCalcs!DH1399*$CX1399,IntermediateCalcs!DH1399))</f>
        <v/>
      </c>
      <c r="DJ1399" s="250" t="str">
        <f>IF(DataGoesHere!$B1399="","",($CZ1399-DI1399))</f>
        <v/>
      </c>
      <c r="DK1399" s="250" t="str">
        <f>IF(DataGoesHere!$B1399="","",ABS($CZ1399-DI1399))</f>
        <v/>
      </c>
      <c r="DL1399" s="250" t="str">
        <f>IF(DataGoesHere!$B1399="","",DK1399^2)</f>
        <v/>
      </c>
      <c r="DM1399" s="249" t="str">
        <f>IF(DataGoesHere!$B1399="","",DK1399/$CZ1399)</f>
        <v/>
      </c>
      <c r="DN1399" s="250" t="str">
        <f>IF(DataGoesHere!$B1399="","",SUM(DJ$2:DJ1399)/AVERAGE(DK:DK))</f>
        <v/>
      </c>
      <c r="DP1399" s="19" t="str">
        <f>IF(DataGoesHere!B1399="",IF($DD1399="Forecast",(Output!E$48*IntermediateCalcs!CY1399)+Output!G$48,""),(Output!E$48*IntermediateCalcs!CY1399)+Output!G$48)</f>
        <v/>
      </c>
      <c r="DQ1399" s="274" t="str">
        <f>IF(DP1399="","",IF(IntermediateCalcs!$AO$9="Yes",IntermediateCalcs!DP1399*$CX1399,IntermediateCalcs!DP1399))</f>
        <v/>
      </c>
      <c r="DR1399" s="250" t="str">
        <f>IF(DataGoesHere!$B1399="","",($CZ1399-DQ1399))</f>
        <v/>
      </c>
      <c r="DS1399" s="250" t="str">
        <f>IF(DataGoesHere!$B1399="","",ABS($CZ1399-DQ1399))</f>
        <v/>
      </c>
      <c r="DT1399" s="250" t="str">
        <f>IF(DataGoesHere!$B1399="","",DS1399^2)</f>
        <v/>
      </c>
      <c r="DU1399" s="249" t="str">
        <f>IF(DataGoesHere!$B1399="","",DS1399/$CZ1399)</f>
        <v/>
      </c>
      <c r="DV1399" s="250" t="str">
        <f>IF(DataGoesHere!$B1399="","",SUM(DR$2:DR1399)/AVERAGE(DS:DS))</f>
        <v/>
      </c>
      <c r="DX1399" s="19" t="str">
        <f>IF(DataGoesHere!$B1398="","",(DB1393*(Output!$O$49/Output!$P$49))+(IntermediateCalcs!DB1394*(Output!$M$49/Output!$P$49))+(IntermediateCalcs!DB1395*(Output!$K$49/Output!$P$49))+(DB1396*(Output!$I$49/Output!$P$49))+(IntermediateCalcs!DB1397*(Output!$G$49/Output!$P$49))+(IntermediateCalcs!DB1398*(Output!$E$49/Output!$P$49)))</f>
        <v/>
      </c>
      <c r="DY1399" s="274" t="str">
        <f>IF(DX1399="","",IF(IntermediateCalcs!$AO$9="Yes",IntermediateCalcs!DX1399*$CX1399,IntermediateCalcs!DX1399))</f>
        <v/>
      </c>
      <c r="DZ1399" s="250" t="str">
        <f>IF(DataGoesHere!$B1399="","",($CZ1399-DY1399))</f>
        <v/>
      </c>
      <c r="EA1399" s="250" t="str">
        <f>IF(DataGoesHere!$B1399="","",ABS($CZ1399-DY1399))</f>
        <v/>
      </c>
      <c r="EB1399" s="250" t="str">
        <f>IF(DataGoesHere!$B1399="","",EA1399^2)</f>
        <v/>
      </c>
      <c r="EC1399" s="249" t="str">
        <f>IF(DataGoesHere!$B1399="","",EA1399/$CZ1399)</f>
        <v/>
      </c>
      <c r="ED1399" s="250" t="str">
        <f>IF(DataGoesHere!$B1399="","",SUM(DZ$2:DZ1399)/AVERAGE(EA:EA))</f>
        <v/>
      </c>
    </row>
    <row r="1400" spans="20:134" x14ac:dyDescent="0.2">
      <c r="T1400" s="240"/>
      <c r="U1400" s="86"/>
      <c r="V1400" s="86"/>
      <c r="W1400" s="86"/>
      <c r="X1400" s="86"/>
      <c r="Y1400" s="86"/>
      <c r="Z1400" s="245" t="str">
        <f>IF(DataGoesHere!$B1400="","",(DataGoesHere!$B1400/SUM(DataGoesHere!$B1394:'DataGoesHere'!$B1405)))</f>
        <v/>
      </c>
      <c r="AA1400" s="86"/>
      <c r="AB1400" s="86"/>
      <c r="AC1400" s="86"/>
      <c r="AD1400" s="86"/>
      <c r="AE1400" s="241"/>
      <c r="CV1400" s="310" t="str">
        <f>IF(DataGoesHere!B1400="","",DataGoesHere!A1400)</f>
        <v/>
      </c>
      <c r="CW1400" s="271">
        <f t="shared" ca="1" si="50"/>
        <v>7</v>
      </c>
      <c r="CX1400" s="272">
        <f t="shared" ca="1" si="51"/>
        <v>1.0265458156689093</v>
      </c>
      <c r="CY1400" s="266">
        <f>DataGoesHere!A1400</f>
        <v>1399</v>
      </c>
      <c r="CZ1400" s="19" t="str">
        <f>IF(DataGoesHere!B1400="","",DataGoesHere!B1400)</f>
        <v/>
      </c>
      <c r="DA1400" s="19" t="str">
        <f>IF(DataGoesHere!B1400="","",IF(AH$5="No",DataGoesHere!B1400,DataGoesHere!B1400-(AH$2*(DataGoesHere!A1400-1))))</f>
        <v/>
      </c>
      <c r="DB1400" s="19" t="str">
        <f>IF(DataGoesHere!B1400="","",IF(AO$9="No",DataGoesHere!B1400,DataGoesHere!B1400/CX1400))</f>
        <v/>
      </c>
      <c r="DC1400" s="19" t="str">
        <f>IF(DataGoesHere!B1400="","",IF(AO$9="No",DA1400,DA1400/CX1400))</f>
        <v/>
      </c>
      <c r="DD1400" s="293" t="str">
        <f>IF(CZ1400="",IF(COUNTIF(DD$2:DD1399,"Forecast")&lt;Output!E$43,"Forecast",""),"Actual")</f>
        <v/>
      </c>
      <c r="DF1400" s="19" t="str">
        <f>IF(DataGoesHere!B1399="",IF(DD1400="Forecast",(Output!$E$47*IntermediateCalcs!DH1399)+((1-Output!$E$47)*IntermediateCalcs!DF1399),""),(Output!$E$47*IntermediateCalcs!DB1399)+((1-Output!$E$47)*IntermediateCalcs!DF1399))</f>
        <v/>
      </c>
      <c r="DG1400" s="19" t="str">
        <f>IF(DataGoesHere!B1399="",IF(DD1400="Forecast",(Output!$G$47*(IntermediateCalcs!DF1400-IntermediateCalcs!DF1399))+((1-Output!$G$47)*IntermediateCalcs!DG1399),""),(Output!$G$47*(IntermediateCalcs!DF1400-IntermediateCalcs!DF1399))+((1-Output!$G$47)*IntermediateCalcs!DG1399))</f>
        <v/>
      </c>
      <c r="DH1400" s="19" t="str">
        <f>IF(DataGoesHere!B1399="",IF(DD1400="Forecast",DF1400+DG1400,""),DF1400+DG1400)</f>
        <v/>
      </c>
      <c r="DI1400" s="274" t="str">
        <f>IF(DH1400="","",IF(IntermediateCalcs!$AO$9="Yes",IntermediateCalcs!DH1400*$CX1400,IntermediateCalcs!DH1400))</f>
        <v/>
      </c>
      <c r="DJ1400" s="250" t="str">
        <f>IF(DataGoesHere!$B1400="","",($CZ1400-DI1400))</f>
        <v/>
      </c>
      <c r="DK1400" s="250" t="str">
        <f>IF(DataGoesHere!$B1400="","",ABS($CZ1400-DI1400))</f>
        <v/>
      </c>
      <c r="DL1400" s="250" t="str">
        <f>IF(DataGoesHere!$B1400="","",DK1400^2)</f>
        <v/>
      </c>
      <c r="DM1400" s="249" t="str">
        <f>IF(DataGoesHere!$B1400="","",DK1400/$CZ1400)</f>
        <v/>
      </c>
      <c r="DN1400" s="250" t="str">
        <f>IF(DataGoesHere!$B1400="","",SUM(DJ$2:DJ1400)/AVERAGE(DK:DK))</f>
        <v/>
      </c>
      <c r="DP1400" s="19" t="str">
        <f>IF(DataGoesHere!B1400="",IF($DD1400="Forecast",(Output!E$48*IntermediateCalcs!CY1400)+Output!G$48,""),(Output!E$48*IntermediateCalcs!CY1400)+Output!G$48)</f>
        <v/>
      </c>
      <c r="DQ1400" s="274" t="str">
        <f>IF(DP1400="","",IF(IntermediateCalcs!$AO$9="Yes",IntermediateCalcs!DP1400*$CX1400,IntermediateCalcs!DP1400))</f>
        <v/>
      </c>
      <c r="DR1400" s="250" t="str">
        <f>IF(DataGoesHere!$B1400="","",($CZ1400-DQ1400))</f>
        <v/>
      </c>
      <c r="DS1400" s="250" t="str">
        <f>IF(DataGoesHere!$B1400="","",ABS($CZ1400-DQ1400))</f>
        <v/>
      </c>
      <c r="DT1400" s="250" t="str">
        <f>IF(DataGoesHere!$B1400="","",DS1400^2)</f>
        <v/>
      </c>
      <c r="DU1400" s="249" t="str">
        <f>IF(DataGoesHere!$B1400="","",DS1400/$CZ1400)</f>
        <v/>
      </c>
      <c r="DV1400" s="250" t="str">
        <f>IF(DataGoesHere!$B1400="","",SUM(DR$2:DR1400)/AVERAGE(DS:DS))</f>
        <v/>
      </c>
      <c r="DX1400" s="19" t="str">
        <f>IF(DataGoesHere!$B1399="","",(DB1394*(Output!$O$49/Output!$P$49))+(IntermediateCalcs!DB1395*(Output!$M$49/Output!$P$49))+(IntermediateCalcs!DB1396*(Output!$K$49/Output!$P$49))+(DB1397*(Output!$I$49/Output!$P$49))+(IntermediateCalcs!DB1398*(Output!$G$49/Output!$P$49))+(IntermediateCalcs!DB1399*(Output!$E$49/Output!$P$49)))</f>
        <v/>
      </c>
      <c r="DY1400" s="274" t="str">
        <f>IF(DX1400="","",IF(IntermediateCalcs!$AO$9="Yes",IntermediateCalcs!DX1400*$CX1400,IntermediateCalcs!DX1400))</f>
        <v/>
      </c>
      <c r="DZ1400" s="250" t="str">
        <f>IF(DataGoesHere!$B1400="","",($CZ1400-DY1400))</f>
        <v/>
      </c>
      <c r="EA1400" s="250" t="str">
        <f>IF(DataGoesHere!$B1400="","",ABS($CZ1400-DY1400))</f>
        <v/>
      </c>
      <c r="EB1400" s="250" t="str">
        <f>IF(DataGoesHere!$B1400="","",EA1400^2)</f>
        <v/>
      </c>
      <c r="EC1400" s="249" t="str">
        <f>IF(DataGoesHere!$B1400="","",EA1400/$CZ1400)</f>
        <v/>
      </c>
      <c r="ED1400" s="250" t="str">
        <f>IF(DataGoesHere!$B1400="","",SUM(DZ$2:DZ1400)/AVERAGE(EA:EA))</f>
        <v/>
      </c>
    </row>
    <row r="1401" spans="20:134" x14ac:dyDescent="0.2">
      <c r="T1401" s="240"/>
      <c r="U1401" s="86"/>
      <c r="V1401" s="86"/>
      <c r="W1401" s="86"/>
      <c r="X1401" s="86"/>
      <c r="Y1401" s="86"/>
      <c r="Z1401" s="86"/>
      <c r="AA1401" s="245" t="str">
        <f>IF(DataGoesHere!$B1401="","",(DataGoesHere!$B1401/SUM(DataGoesHere!$B1394:'DataGoesHere'!$B1405)))</f>
        <v/>
      </c>
      <c r="AB1401" s="86"/>
      <c r="AC1401" s="86"/>
      <c r="AD1401" s="86"/>
      <c r="AE1401" s="241"/>
      <c r="CV1401" s="310" t="str">
        <f>IF(DataGoesHere!B1401="","",DataGoesHere!A1401)</f>
        <v/>
      </c>
      <c r="CW1401" s="271">
        <f t="shared" ca="1" si="50"/>
        <v>8</v>
      </c>
      <c r="CX1401" s="272">
        <f t="shared" ca="1" si="51"/>
        <v>1.0207492390681214</v>
      </c>
      <c r="CY1401" s="266">
        <f>DataGoesHere!A1401</f>
        <v>1400</v>
      </c>
      <c r="CZ1401" s="19" t="str">
        <f>IF(DataGoesHere!B1401="","",DataGoesHere!B1401)</f>
        <v/>
      </c>
      <c r="DA1401" s="19" t="str">
        <f>IF(DataGoesHere!B1401="","",IF(AH$5="No",DataGoesHere!B1401,DataGoesHere!B1401-(AH$2*(DataGoesHere!A1401-1))))</f>
        <v/>
      </c>
      <c r="DB1401" s="19" t="str">
        <f>IF(DataGoesHere!B1401="","",IF(AO$9="No",DataGoesHere!B1401,DataGoesHere!B1401/CX1401))</f>
        <v/>
      </c>
      <c r="DC1401" s="19" t="str">
        <f>IF(DataGoesHere!B1401="","",IF(AO$9="No",DA1401,DA1401/CX1401))</f>
        <v/>
      </c>
      <c r="DD1401" s="293" t="str">
        <f>IF(CZ1401="",IF(COUNTIF(DD$2:DD1400,"Forecast")&lt;Output!E$43,"Forecast",""),"Actual")</f>
        <v/>
      </c>
      <c r="DF1401" s="19" t="str">
        <f>IF(DataGoesHere!B1400="",IF(DD1401="Forecast",(Output!$E$47*IntermediateCalcs!DH1400)+((1-Output!$E$47)*IntermediateCalcs!DF1400),""),(Output!$E$47*IntermediateCalcs!DB1400)+((1-Output!$E$47)*IntermediateCalcs!DF1400))</f>
        <v/>
      </c>
      <c r="DG1401" s="19" t="str">
        <f>IF(DataGoesHere!B1400="",IF(DD1401="Forecast",(Output!$G$47*(IntermediateCalcs!DF1401-IntermediateCalcs!DF1400))+((1-Output!$G$47)*IntermediateCalcs!DG1400),""),(Output!$G$47*(IntermediateCalcs!DF1401-IntermediateCalcs!DF1400))+((1-Output!$G$47)*IntermediateCalcs!DG1400))</f>
        <v/>
      </c>
      <c r="DH1401" s="19" t="str">
        <f>IF(DataGoesHere!B1400="",IF(DD1401="Forecast",DF1401+DG1401,""),DF1401+DG1401)</f>
        <v/>
      </c>
      <c r="DI1401" s="274" t="str">
        <f>IF(DH1401="","",IF(IntermediateCalcs!$AO$9="Yes",IntermediateCalcs!DH1401*$CX1401,IntermediateCalcs!DH1401))</f>
        <v/>
      </c>
      <c r="DJ1401" s="250" t="str">
        <f>IF(DataGoesHere!$B1401="","",($CZ1401-DI1401))</f>
        <v/>
      </c>
      <c r="DK1401" s="250" t="str">
        <f>IF(DataGoesHere!$B1401="","",ABS($CZ1401-DI1401))</f>
        <v/>
      </c>
      <c r="DL1401" s="250" t="str">
        <f>IF(DataGoesHere!$B1401="","",DK1401^2)</f>
        <v/>
      </c>
      <c r="DM1401" s="249" t="str">
        <f>IF(DataGoesHere!$B1401="","",DK1401/$CZ1401)</f>
        <v/>
      </c>
      <c r="DN1401" s="250" t="str">
        <f>IF(DataGoesHere!$B1401="","",SUM(DJ$2:DJ1401)/AVERAGE(DK:DK))</f>
        <v/>
      </c>
      <c r="DP1401" s="19" t="str">
        <f>IF(DataGoesHere!B1401="",IF($DD1401="Forecast",(Output!E$48*IntermediateCalcs!CY1401)+Output!G$48,""),(Output!E$48*IntermediateCalcs!CY1401)+Output!G$48)</f>
        <v/>
      </c>
      <c r="DQ1401" s="274" t="str">
        <f>IF(DP1401="","",IF(IntermediateCalcs!$AO$9="Yes",IntermediateCalcs!DP1401*$CX1401,IntermediateCalcs!DP1401))</f>
        <v/>
      </c>
      <c r="DR1401" s="250" t="str">
        <f>IF(DataGoesHere!$B1401="","",($CZ1401-DQ1401))</f>
        <v/>
      </c>
      <c r="DS1401" s="250" t="str">
        <f>IF(DataGoesHere!$B1401="","",ABS($CZ1401-DQ1401))</f>
        <v/>
      </c>
      <c r="DT1401" s="250" t="str">
        <f>IF(DataGoesHere!$B1401="","",DS1401^2)</f>
        <v/>
      </c>
      <c r="DU1401" s="249" t="str">
        <f>IF(DataGoesHere!$B1401="","",DS1401/$CZ1401)</f>
        <v/>
      </c>
      <c r="DV1401" s="250" t="str">
        <f>IF(DataGoesHere!$B1401="","",SUM(DR$2:DR1401)/AVERAGE(DS:DS))</f>
        <v/>
      </c>
      <c r="DX1401" s="19" t="str">
        <f>IF(DataGoesHere!$B1400="","",(DB1395*(Output!$O$49/Output!$P$49))+(IntermediateCalcs!DB1396*(Output!$M$49/Output!$P$49))+(IntermediateCalcs!DB1397*(Output!$K$49/Output!$P$49))+(DB1398*(Output!$I$49/Output!$P$49))+(IntermediateCalcs!DB1399*(Output!$G$49/Output!$P$49))+(IntermediateCalcs!DB1400*(Output!$E$49/Output!$P$49)))</f>
        <v/>
      </c>
      <c r="DY1401" s="274" t="str">
        <f>IF(DX1401="","",IF(IntermediateCalcs!$AO$9="Yes",IntermediateCalcs!DX1401*$CX1401,IntermediateCalcs!DX1401))</f>
        <v/>
      </c>
      <c r="DZ1401" s="250" t="str">
        <f>IF(DataGoesHere!$B1401="","",($CZ1401-DY1401))</f>
        <v/>
      </c>
      <c r="EA1401" s="250" t="str">
        <f>IF(DataGoesHere!$B1401="","",ABS($CZ1401-DY1401))</f>
        <v/>
      </c>
      <c r="EB1401" s="250" t="str">
        <f>IF(DataGoesHere!$B1401="","",EA1401^2)</f>
        <v/>
      </c>
      <c r="EC1401" s="249" t="str">
        <f>IF(DataGoesHere!$B1401="","",EA1401/$CZ1401)</f>
        <v/>
      </c>
      <c r="ED1401" s="250" t="str">
        <f>IF(DataGoesHere!$B1401="","",SUM(DZ$2:DZ1401)/AVERAGE(EA:EA))</f>
        <v/>
      </c>
    </row>
    <row r="1402" spans="20:134" x14ac:dyDescent="0.2">
      <c r="T1402" s="240"/>
      <c r="U1402" s="86"/>
      <c r="V1402" s="86"/>
      <c r="W1402" s="86"/>
      <c r="X1402" s="86"/>
      <c r="Y1402" s="86"/>
      <c r="Z1402" s="86"/>
      <c r="AA1402" s="86"/>
      <c r="AB1402" s="245" t="str">
        <f>IF(DataGoesHere!$B1402="","",(DataGoesHere!$B1402/SUM(DataGoesHere!$B1394:'DataGoesHere'!$B1405)))</f>
        <v/>
      </c>
      <c r="AC1402" s="86"/>
      <c r="AD1402" s="86"/>
      <c r="AE1402" s="241"/>
      <c r="CV1402" s="310" t="str">
        <f>IF(DataGoesHere!B1402="","",DataGoesHere!A1402)</f>
        <v/>
      </c>
      <c r="CW1402" s="271">
        <f t="shared" ca="1" si="50"/>
        <v>9</v>
      </c>
      <c r="CX1402" s="272">
        <f t="shared" ca="1" si="51"/>
        <v>1.0625330005567626</v>
      </c>
      <c r="CY1402" s="266">
        <f>DataGoesHere!A1402</f>
        <v>1401</v>
      </c>
      <c r="CZ1402" s="19" t="str">
        <f>IF(DataGoesHere!B1402="","",DataGoesHere!B1402)</f>
        <v/>
      </c>
      <c r="DA1402" s="19" t="str">
        <f>IF(DataGoesHere!B1402="","",IF(AH$5="No",DataGoesHere!B1402,DataGoesHere!B1402-(AH$2*(DataGoesHere!A1402-1))))</f>
        <v/>
      </c>
      <c r="DB1402" s="19" t="str">
        <f>IF(DataGoesHere!B1402="","",IF(AO$9="No",DataGoesHere!B1402,DataGoesHere!B1402/CX1402))</f>
        <v/>
      </c>
      <c r="DC1402" s="19" t="str">
        <f>IF(DataGoesHere!B1402="","",IF(AO$9="No",DA1402,DA1402/CX1402))</f>
        <v/>
      </c>
      <c r="DD1402" s="293" t="str">
        <f>IF(CZ1402="",IF(COUNTIF(DD$2:DD1401,"Forecast")&lt;Output!E$43,"Forecast",""),"Actual")</f>
        <v/>
      </c>
      <c r="DF1402" s="19" t="str">
        <f>IF(DataGoesHere!B1401="",IF(DD1402="Forecast",(Output!$E$47*IntermediateCalcs!DH1401)+((1-Output!$E$47)*IntermediateCalcs!DF1401),""),(Output!$E$47*IntermediateCalcs!DB1401)+((1-Output!$E$47)*IntermediateCalcs!DF1401))</f>
        <v/>
      </c>
      <c r="DG1402" s="19" t="str">
        <f>IF(DataGoesHere!B1401="",IF(DD1402="Forecast",(Output!$G$47*(IntermediateCalcs!DF1402-IntermediateCalcs!DF1401))+((1-Output!$G$47)*IntermediateCalcs!DG1401),""),(Output!$G$47*(IntermediateCalcs!DF1402-IntermediateCalcs!DF1401))+((1-Output!$G$47)*IntermediateCalcs!DG1401))</f>
        <v/>
      </c>
      <c r="DH1402" s="19" t="str">
        <f>IF(DataGoesHere!B1401="",IF(DD1402="Forecast",DF1402+DG1402,""),DF1402+DG1402)</f>
        <v/>
      </c>
      <c r="DI1402" s="274" t="str">
        <f>IF(DH1402="","",IF(IntermediateCalcs!$AO$9="Yes",IntermediateCalcs!DH1402*$CX1402,IntermediateCalcs!DH1402))</f>
        <v/>
      </c>
      <c r="DJ1402" s="250" t="str">
        <f>IF(DataGoesHere!$B1402="","",($CZ1402-DI1402))</f>
        <v/>
      </c>
      <c r="DK1402" s="250" t="str">
        <f>IF(DataGoesHere!$B1402="","",ABS($CZ1402-DI1402))</f>
        <v/>
      </c>
      <c r="DL1402" s="250" t="str">
        <f>IF(DataGoesHere!$B1402="","",DK1402^2)</f>
        <v/>
      </c>
      <c r="DM1402" s="249" t="str">
        <f>IF(DataGoesHere!$B1402="","",DK1402/$CZ1402)</f>
        <v/>
      </c>
      <c r="DN1402" s="250" t="str">
        <f>IF(DataGoesHere!$B1402="","",SUM(DJ$2:DJ1402)/AVERAGE(DK:DK))</f>
        <v/>
      </c>
      <c r="DP1402" s="19" t="str">
        <f>IF(DataGoesHere!B1402="",IF($DD1402="Forecast",(Output!E$48*IntermediateCalcs!CY1402)+Output!G$48,""),(Output!E$48*IntermediateCalcs!CY1402)+Output!G$48)</f>
        <v/>
      </c>
      <c r="DQ1402" s="274" t="str">
        <f>IF(DP1402="","",IF(IntermediateCalcs!$AO$9="Yes",IntermediateCalcs!DP1402*$CX1402,IntermediateCalcs!DP1402))</f>
        <v/>
      </c>
      <c r="DR1402" s="250" t="str">
        <f>IF(DataGoesHere!$B1402="","",($CZ1402-DQ1402))</f>
        <v/>
      </c>
      <c r="DS1402" s="250" t="str">
        <f>IF(DataGoesHere!$B1402="","",ABS($CZ1402-DQ1402))</f>
        <v/>
      </c>
      <c r="DT1402" s="250" t="str">
        <f>IF(DataGoesHere!$B1402="","",DS1402^2)</f>
        <v/>
      </c>
      <c r="DU1402" s="249" t="str">
        <f>IF(DataGoesHere!$B1402="","",DS1402/$CZ1402)</f>
        <v/>
      </c>
      <c r="DV1402" s="250" t="str">
        <f>IF(DataGoesHere!$B1402="","",SUM(DR$2:DR1402)/AVERAGE(DS:DS))</f>
        <v/>
      </c>
      <c r="DX1402" s="19" t="str">
        <f>IF(DataGoesHere!$B1401="","",(DB1396*(Output!$O$49/Output!$P$49))+(IntermediateCalcs!DB1397*(Output!$M$49/Output!$P$49))+(IntermediateCalcs!DB1398*(Output!$K$49/Output!$P$49))+(DB1399*(Output!$I$49/Output!$P$49))+(IntermediateCalcs!DB1400*(Output!$G$49/Output!$P$49))+(IntermediateCalcs!DB1401*(Output!$E$49/Output!$P$49)))</f>
        <v/>
      </c>
      <c r="DY1402" s="274" t="str">
        <f>IF(DX1402="","",IF(IntermediateCalcs!$AO$9="Yes",IntermediateCalcs!DX1402*$CX1402,IntermediateCalcs!DX1402))</f>
        <v/>
      </c>
      <c r="DZ1402" s="250" t="str">
        <f>IF(DataGoesHere!$B1402="","",($CZ1402-DY1402))</f>
        <v/>
      </c>
      <c r="EA1402" s="250" t="str">
        <f>IF(DataGoesHere!$B1402="","",ABS($CZ1402-DY1402))</f>
        <v/>
      </c>
      <c r="EB1402" s="250" t="str">
        <f>IF(DataGoesHere!$B1402="","",EA1402^2)</f>
        <v/>
      </c>
      <c r="EC1402" s="249" t="str">
        <f>IF(DataGoesHere!$B1402="","",EA1402/$CZ1402)</f>
        <v/>
      </c>
      <c r="ED1402" s="250" t="str">
        <f>IF(DataGoesHere!$B1402="","",SUM(DZ$2:DZ1402)/AVERAGE(EA:EA))</f>
        <v/>
      </c>
    </row>
    <row r="1403" spans="20:134" x14ac:dyDescent="0.2">
      <c r="T1403" s="240"/>
      <c r="U1403" s="86"/>
      <c r="V1403" s="86"/>
      <c r="W1403" s="86"/>
      <c r="X1403" s="86"/>
      <c r="Y1403" s="86"/>
      <c r="Z1403" s="86"/>
      <c r="AA1403" s="86"/>
      <c r="AB1403" s="86"/>
      <c r="AC1403" s="245" t="str">
        <f>IF(DataGoesHere!$B1403="","",(DataGoesHere!$B1403/SUM(DataGoesHere!$B1394:'DataGoesHere'!$B1405)))</f>
        <v/>
      </c>
      <c r="AD1403" s="86"/>
      <c r="AE1403" s="241"/>
      <c r="CV1403" s="310" t="str">
        <f>IF(DataGoesHere!B1403="","",DataGoesHere!A1403)</f>
        <v/>
      </c>
      <c r="CW1403" s="271">
        <f t="shared" ca="1" si="50"/>
        <v>10</v>
      </c>
      <c r="CX1403" s="272">
        <f t="shared" ca="1" si="51"/>
        <v>0.92557634012077306</v>
      </c>
      <c r="CY1403" s="266">
        <f>DataGoesHere!A1403</f>
        <v>1402</v>
      </c>
      <c r="CZ1403" s="19" t="str">
        <f>IF(DataGoesHere!B1403="","",DataGoesHere!B1403)</f>
        <v/>
      </c>
      <c r="DA1403" s="19" t="str">
        <f>IF(DataGoesHere!B1403="","",IF(AH$5="No",DataGoesHere!B1403,DataGoesHere!B1403-(AH$2*(DataGoesHere!A1403-1))))</f>
        <v/>
      </c>
      <c r="DB1403" s="19" t="str">
        <f>IF(DataGoesHere!B1403="","",IF(AO$9="No",DataGoesHere!B1403,DataGoesHere!B1403/CX1403))</f>
        <v/>
      </c>
      <c r="DC1403" s="19" t="str">
        <f>IF(DataGoesHere!B1403="","",IF(AO$9="No",DA1403,DA1403/CX1403))</f>
        <v/>
      </c>
      <c r="DD1403" s="293" t="str">
        <f>IF(CZ1403="",IF(COUNTIF(DD$2:DD1402,"Forecast")&lt;Output!E$43,"Forecast",""),"Actual")</f>
        <v/>
      </c>
      <c r="DF1403" s="19" t="str">
        <f>IF(DataGoesHere!B1402="",IF(DD1403="Forecast",(Output!$E$47*IntermediateCalcs!DH1402)+((1-Output!$E$47)*IntermediateCalcs!DF1402),""),(Output!$E$47*IntermediateCalcs!DB1402)+((1-Output!$E$47)*IntermediateCalcs!DF1402))</f>
        <v/>
      </c>
      <c r="DG1403" s="19" t="str">
        <f>IF(DataGoesHere!B1402="",IF(DD1403="Forecast",(Output!$G$47*(IntermediateCalcs!DF1403-IntermediateCalcs!DF1402))+((1-Output!$G$47)*IntermediateCalcs!DG1402),""),(Output!$G$47*(IntermediateCalcs!DF1403-IntermediateCalcs!DF1402))+((1-Output!$G$47)*IntermediateCalcs!DG1402))</f>
        <v/>
      </c>
      <c r="DH1403" s="19" t="str">
        <f>IF(DataGoesHere!B1402="",IF(DD1403="Forecast",DF1403+DG1403,""),DF1403+DG1403)</f>
        <v/>
      </c>
      <c r="DI1403" s="274" t="str">
        <f>IF(DH1403="","",IF(IntermediateCalcs!$AO$9="Yes",IntermediateCalcs!DH1403*$CX1403,IntermediateCalcs!DH1403))</f>
        <v/>
      </c>
      <c r="DJ1403" s="250" t="str">
        <f>IF(DataGoesHere!$B1403="","",($CZ1403-DI1403))</f>
        <v/>
      </c>
      <c r="DK1403" s="250" t="str">
        <f>IF(DataGoesHere!$B1403="","",ABS($CZ1403-DI1403))</f>
        <v/>
      </c>
      <c r="DL1403" s="250" t="str">
        <f>IF(DataGoesHere!$B1403="","",DK1403^2)</f>
        <v/>
      </c>
      <c r="DM1403" s="249" t="str">
        <f>IF(DataGoesHere!$B1403="","",DK1403/$CZ1403)</f>
        <v/>
      </c>
      <c r="DN1403" s="250" t="str">
        <f>IF(DataGoesHere!$B1403="","",SUM(DJ$2:DJ1403)/AVERAGE(DK:DK))</f>
        <v/>
      </c>
      <c r="DP1403" s="19" t="str">
        <f>IF(DataGoesHere!B1403="",IF($DD1403="Forecast",(Output!E$48*IntermediateCalcs!CY1403)+Output!G$48,""),(Output!E$48*IntermediateCalcs!CY1403)+Output!G$48)</f>
        <v/>
      </c>
      <c r="DQ1403" s="274" t="str">
        <f>IF(DP1403="","",IF(IntermediateCalcs!$AO$9="Yes",IntermediateCalcs!DP1403*$CX1403,IntermediateCalcs!DP1403))</f>
        <v/>
      </c>
      <c r="DR1403" s="250" t="str">
        <f>IF(DataGoesHere!$B1403="","",($CZ1403-DQ1403))</f>
        <v/>
      </c>
      <c r="DS1403" s="250" t="str">
        <f>IF(DataGoesHere!$B1403="","",ABS($CZ1403-DQ1403))</f>
        <v/>
      </c>
      <c r="DT1403" s="250" t="str">
        <f>IF(DataGoesHere!$B1403="","",DS1403^2)</f>
        <v/>
      </c>
      <c r="DU1403" s="249" t="str">
        <f>IF(DataGoesHere!$B1403="","",DS1403/$CZ1403)</f>
        <v/>
      </c>
      <c r="DV1403" s="250" t="str">
        <f>IF(DataGoesHere!$B1403="","",SUM(DR$2:DR1403)/AVERAGE(DS:DS))</f>
        <v/>
      </c>
      <c r="DX1403" s="19" t="str">
        <f>IF(DataGoesHere!$B1402="","",(DB1397*(Output!$O$49/Output!$P$49))+(IntermediateCalcs!DB1398*(Output!$M$49/Output!$P$49))+(IntermediateCalcs!DB1399*(Output!$K$49/Output!$P$49))+(DB1400*(Output!$I$49/Output!$P$49))+(IntermediateCalcs!DB1401*(Output!$G$49/Output!$P$49))+(IntermediateCalcs!DB1402*(Output!$E$49/Output!$P$49)))</f>
        <v/>
      </c>
      <c r="DY1403" s="274" t="str">
        <f>IF(DX1403="","",IF(IntermediateCalcs!$AO$9="Yes",IntermediateCalcs!DX1403*$CX1403,IntermediateCalcs!DX1403))</f>
        <v/>
      </c>
      <c r="DZ1403" s="250" t="str">
        <f>IF(DataGoesHere!$B1403="","",($CZ1403-DY1403))</f>
        <v/>
      </c>
      <c r="EA1403" s="250" t="str">
        <f>IF(DataGoesHere!$B1403="","",ABS($CZ1403-DY1403))</f>
        <v/>
      </c>
      <c r="EB1403" s="250" t="str">
        <f>IF(DataGoesHere!$B1403="","",EA1403^2)</f>
        <v/>
      </c>
      <c r="EC1403" s="249" t="str">
        <f>IF(DataGoesHere!$B1403="","",EA1403/$CZ1403)</f>
        <v/>
      </c>
      <c r="ED1403" s="250" t="str">
        <f>IF(DataGoesHere!$B1403="","",SUM(DZ$2:DZ1403)/AVERAGE(EA:EA))</f>
        <v/>
      </c>
    </row>
    <row r="1404" spans="20:134" x14ac:dyDescent="0.2">
      <c r="T1404" s="240"/>
      <c r="U1404" s="86"/>
      <c r="V1404" s="86"/>
      <c r="W1404" s="86"/>
      <c r="X1404" s="86"/>
      <c r="Y1404" s="86"/>
      <c r="Z1404" s="86"/>
      <c r="AA1404" s="86"/>
      <c r="AB1404" s="86"/>
      <c r="AC1404" s="86"/>
      <c r="AD1404" s="245" t="str">
        <f>IF(DataGoesHere!$B1404="","",(DataGoesHere!$B1404/SUM(DataGoesHere!$B1394:'DataGoesHere'!$B1405)))</f>
        <v/>
      </c>
      <c r="AE1404" s="241"/>
      <c r="CV1404" s="310" t="str">
        <f>IF(DataGoesHere!B1404="","",DataGoesHere!A1404)</f>
        <v/>
      </c>
      <c r="CW1404" s="271">
        <f t="shared" ca="1" si="50"/>
        <v>11</v>
      </c>
      <c r="CX1404" s="272">
        <f t="shared" ca="1" si="51"/>
        <v>0.97463169608807265</v>
      </c>
      <c r="CY1404" s="266">
        <f>DataGoesHere!A1404</f>
        <v>1403</v>
      </c>
      <c r="CZ1404" s="19" t="str">
        <f>IF(DataGoesHere!B1404="","",DataGoesHere!B1404)</f>
        <v/>
      </c>
      <c r="DA1404" s="19" t="str">
        <f>IF(DataGoesHere!B1404="","",IF(AH$5="No",DataGoesHere!B1404,DataGoesHere!B1404-(AH$2*(DataGoesHere!A1404-1))))</f>
        <v/>
      </c>
      <c r="DB1404" s="19" t="str">
        <f>IF(DataGoesHere!B1404="","",IF(AO$9="No",DataGoesHere!B1404,DataGoesHere!B1404/CX1404))</f>
        <v/>
      </c>
      <c r="DC1404" s="19" t="str">
        <f>IF(DataGoesHere!B1404="","",IF(AO$9="No",DA1404,DA1404/CX1404))</f>
        <v/>
      </c>
      <c r="DD1404" s="293" t="str">
        <f>IF(CZ1404="",IF(COUNTIF(DD$2:DD1403,"Forecast")&lt;Output!E$43,"Forecast",""),"Actual")</f>
        <v/>
      </c>
      <c r="DF1404" s="19" t="str">
        <f>IF(DataGoesHere!B1403="",IF(DD1404="Forecast",(Output!$E$47*IntermediateCalcs!DH1403)+((1-Output!$E$47)*IntermediateCalcs!DF1403),""),(Output!$E$47*IntermediateCalcs!DB1403)+((1-Output!$E$47)*IntermediateCalcs!DF1403))</f>
        <v/>
      </c>
      <c r="DG1404" s="19" t="str">
        <f>IF(DataGoesHere!B1403="",IF(DD1404="Forecast",(Output!$G$47*(IntermediateCalcs!DF1404-IntermediateCalcs!DF1403))+((1-Output!$G$47)*IntermediateCalcs!DG1403),""),(Output!$G$47*(IntermediateCalcs!DF1404-IntermediateCalcs!DF1403))+((1-Output!$G$47)*IntermediateCalcs!DG1403))</f>
        <v/>
      </c>
      <c r="DH1404" s="19" t="str">
        <f>IF(DataGoesHere!B1403="",IF(DD1404="Forecast",DF1404+DG1404,""),DF1404+DG1404)</f>
        <v/>
      </c>
      <c r="DI1404" s="274" t="str">
        <f>IF(DH1404="","",IF(IntermediateCalcs!$AO$9="Yes",IntermediateCalcs!DH1404*$CX1404,IntermediateCalcs!DH1404))</f>
        <v/>
      </c>
      <c r="DJ1404" s="250" t="str">
        <f>IF(DataGoesHere!$B1404="","",($CZ1404-DI1404))</f>
        <v/>
      </c>
      <c r="DK1404" s="250" t="str">
        <f>IF(DataGoesHere!$B1404="","",ABS($CZ1404-DI1404))</f>
        <v/>
      </c>
      <c r="DL1404" s="250" t="str">
        <f>IF(DataGoesHere!$B1404="","",DK1404^2)</f>
        <v/>
      </c>
      <c r="DM1404" s="249" t="str">
        <f>IF(DataGoesHere!$B1404="","",DK1404/$CZ1404)</f>
        <v/>
      </c>
      <c r="DN1404" s="250" t="str">
        <f>IF(DataGoesHere!$B1404="","",SUM(DJ$2:DJ1404)/AVERAGE(DK:DK))</f>
        <v/>
      </c>
      <c r="DP1404" s="19" t="str">
        <f>IF(DataGoesHere!B1404="",IF($DD1404="Forecast",(Output!E$48*IntermediateCalcs!CY1404)+Output!G$48,""),(Output!E$48*IntermediateCalcs!CY1404)+Output!G$48)</f>
        <v/>
      </c>
      <c r="DQ1404" s="274" t="str">
        <f>IF(DP1404="","",IF(IntermediateCalcs!$AO$9="Yes",IntermediateCalcs!DP1404*$CX1404,IntermediateCalcs!DP1404))</f>
        <v/>
      </c>
      <c r="DR1404" s="250" t="str">
        <f>IF(DataGoesHere!$B1404="","",($CZ1404-DQ1404))</f>
        <v/>
      </c>
      <c r="DS1404" s="250" t="str">
        <f>IF(DataGoesHere!$B1404="","",ABS($CZ1404-DQ1404))</f>
        <v/>
      </c>
      <c r="DT1404" s="250" t="str">
        <f>IF(DataGoesHere!$B1404="","",DS1404^2)</f>
        <v/>
      </c>
      <c r="DU1404" s="249" t="str">
        <f>IF(DataGoesHere!$B1404="","",DS1404/$CZ1404)</f>
        <v/>
      </c>
      <c r="DV1404" s="250" t="str">
        <f>IF(DataGoesHere!$B1404="","",SUM(DR$2:DR1404)/AVERAGE(DS:DS))</f>
        <v/>
      </c>
      <c r="DX1404" s="19" t="str">
        <f>IF(DataGoesHere!$B1403="","",(DB1398*(Output!$O$49/Output!$P$49))+(IntermediateCalcs!DB1399*(Output!$M$49/Output!$P$49))+(IntermediateCalcs!DB1400*(Output!$K$49/Output!$P$49))+(DB1401*(Output!$I$49/Output!$P$49))+(IntermediateCalcs!DB1402*(Output!$G$49/Output!$P$49))+(IntermediateCalcs!DB1403*(Output!$E$49/Output!$P$49)))</f>
        <v/>
      </c>
      <c r="DY1404" s="274" t="str">
        <f>IF(DX1404="","",IF(IntermediateCalcs!$AO$9="Yes",IntermediateCalcs!DX1404*$CX1404,IntermediateCalcs!DX1404))</f>
        <v/>
      </c>
      <c r="DZ1404" s="250" t="str">
        <f>IF(DataGoesHere!$B1404="","",($CZ1404-DY1404))</f>
        <v/>
      </c>
      <c r="EA1404" s="250" t="str">
        <f>IF(DataGoesHere!$B1404="","",ABS($CZ1404-DY1404))</f>
        <v/>
      </c>
      <c r="EB1404" s="250" t="str">
        <f>IF(DataGoesHere!$B1404="","",EA1404^2)</f>
        <v/>
      </c>
      <c r="EC1404" s="249" t="str">
        <f>IF(DataGoesHere!$B1404="","",EA1404/$CZ1404)</f>
        <v/>
      </c>
      <c r="ED1404" s="250" t="str">
        <f>IF(DataGoesHere!$B1404="","",SUM(DZ$2:DZ1404)/AVERAGE(EA:EA))</f>
        <v/>
      </c>
    </row>
    <row r="1405" spans="20:134" x14ac:dyDescent="0.2">
      <c r="T1405" s="242"/>
      <c r="U1405" s="243"/>
      <c r="V1405" s="243"/>
      <c r="W1405" s="243"/>
      <c r="X1405" s="243"/>
      <c r="Y1405" s="243"/>
      <c r="Z1405" s="243"/>
      <c r="AA1405" s="243"/>
      <c r="AB1405" s="243"/>
      <c r="AC1405" s="243"/>
      <c r="AD1405" s="243"/>
      <c r="AE1405" s="246" t="str">
        <f>IF(DataGoesHere!$B1405="","",(DataGoesHere!$B1405/SUM(DataGoesHere!$B1394:'DataGoesHere'!$B1405)))</f>
        <v/>
      </c>
      <c r="CV1405" s="310" t="str">
        <f>IF(DataGoesHere!B1405="","",DataGoesHere!A1405)</f>
        <v/>
      </c>
      <c r="CW1405" s="271">
        <f t="shared" ca="1" si="50"/>
        <v>12</v>
      </c>
      <c r="CX1405" s="272">
        <f t="shared" ca="1" si="51"/>
        <v>1.0054005237672714</v>
      </c>
      <c r="CY1405" s="266">
        <f>DataGoesHere!A1405</f>
        <v>1404</v>
      </c>
      <c r="CZ1405" s="19" t="str">
        <f>IF(DataGoesHere!B1405="","",DataGoesHere!B1405)</f>
        <v/>
      </c>
      <c r="DA1405" s="19" t="str">
        <f>IF(DataGoesHere!B1405="","",IF(AH$5="No",DataGoesHere!B1405,DataGoesHere!B1405-(AH$2*(DataGoesHere!A1405-1))))</f>
        <v/>
      </c>
      <c r="DB1405" s="19" t="str">
        <f>IF(DataGoesHere!B1405="","",IF(AO$9="No",DataGoesHere!B1405,DataGoesHere!B1405/CX1405))</f>
        <v/>
      </c>
      <c r="DC1405" s="19" t="str">
        <f>IF(DataGoesHere!B1405="","",IF(AO$9="No",DA1405,DA1405/CX1405))</f>
        <v/>
      </c>
      <c r="DD1405" s="293" t="str">
        <f>IF(CZ1405="",IF(COUNTIF(DD$2:DD1404,"Forecast")&lt;Output!E$43,"Forecast",""),"Actual")</f>
        <v/>
      </c>
      <c r="DF1405" s="19" t="str">
        <f>IF(DataGoesHere!B1404="",IF(DD1405="Forecast",(Output!$E$47*IntermediateCalcs!DH1404)+((1-Output!$E$47)*IntermediateCalcs!DF1404),""),(Output!$E$47*IntermediateCalcs!DB1404)+((1-Output!$E$47)*IntermediateCalcs!DF1404))</f>
        <v/>
      </c>
      <c r="DG1405" s="19" t="str">
        <f>IF(DataGoesHere!B1404="",IF(DD1405="Forecast",(Output!$G$47*(IntermediateCalcs!DF1405-IntermediateCalcs!DF1404))+((1-Output!$G$47)*IntermediateCalcs!DG1404),""),(Output!$G$47*(IntermediateCalcs!DF1405-IntermediateCalcs!DF1404))+((1-Output!$G$47)*IntermediateCalcs!DG1404))</f>
        <v/>
      </c>
      <c r="DH1405" s="19" t="str">
        <f>IF(DataGoesHere!B1404="",IF(DD1405="Forecast",DF1405+DG1405,""),DF1405+DG1405)</f>
        <v/>
      </c>
      <c r="DI1405" s="274" t="str">
        <f>IF(DH1405="","",IF(IntermediateCalcs!$AO$9="Yes",IntermediateCalcs!DH1405*$CX1405,IntermediateCalcs!DH1405))</f>
        <v/>
      </c>
      <c r="DJ1405" s="250" t="str">
        <f>IF(DataGoesHere!$B1405="","",($CZ1405-DI1405))</f>
        <v/>
      </c>
      <c r="DK1405" s="250" t="str">
        <f>IF(DataGoesHere!$B1405="","",ABS($CZ1405-DI1405))</f>
        <v/>
      </c>
      <c r="DL1405" s="250" t="str">
        <f>IF(DataGoesHere!$B1405="","",DK1405^2)</f>
        <v/>
      </c>
      <c r="DM1405" s="249" t="str">
        <f>IF(DataGoesHere!$B1405="","",DK1405/$CZ1405)</f>
        <v/>
      </c>
      <c r="DN1405" s="250" t="str">
        <f>IF(DataGoesHere!$B1405="","",SUM(DJ$2:DJ1405)/AVERAGE(DK:DK))</f>
        <v/>
      </c>
      <c r="DP1405" s="19" t="str">
        <f>IF(DataGoesHere!B1405="",IF($DD1405="Forecast",(Output!E$48*IntermediateCalcs!CY1405)+Output!G$48,""),(Output!E$48*IntermediateCalcs!CY1405)+Output!G$48)</f>
        <v/>
      </c>
      <c r="DQ1405" s="274" t="str">
        <f>IF(DP1405="","",IF(IntermediateCalcs!$AO$9="Yes",IntermediateCalcs!DP1405*$CX1405,IntermediateCalcs!DP1405))</f>
        <v/>
      </c>
      <c r="DR1405" s="250" t="str">
        <f>IF(DataGoesHere!$B1405="","",($CZ1405-DQ1405))</f>
        <v/>
      </c>
      <c r="DS1405" s="250" t="str">
        <f>IF(DataGoesHere!$B1405="","",ABS($CZ1405-DQ1405))</f>
        <v/>
      </c>
      <c r="DT1405" s="250" t="str">
        <f>IF(DataGoesHere!$B1405="","",DS1405^2)</f>
        <v/>
      </c>
      <c r="DU1405" s="249" t="str">
        <f>IF(DataGoesHere!$B1405="","",DS1405/$CZ1405)</f>
        <v/>
      </c>
      <c r="DV1405" s="250" t="str">
        <f>IF(DataGoesHere!$B1405="","",SUM(DR$2:DR1405)/AVERAGE(DS:DS))</f>
        <v/>
      </c>
      <c r="DX1405" s="19" t="str">
        <f>IF(DataGoesHere!$B1404="","",(DB1399*(Output!$O$49/Output!$P$49))+(IntermediateCalcs!DB1400*(Output!$M$49/Output!$P$49))+(IntermediateCalcs!DB1401*(Output!$K$49/Output!$P$49))+(DB1402*(Output!$I$49/Output!$P$49))+(IntermediateCalcs!DB1403*(Output!$G$49/Output!$P$49))+(IntermediateCalcs!DB1404*(Output!$E$49/Output!$P$49)))</f>
        <v/>
      </c>
      <c r="DY1405" s="274" t="str">
        <f>IF(DX1405="","",IF(IntermediateCalcs!$AO$9="Yes",IntermediateCalcs!DX1405*$CX1405,IntermediateCalcs!DX1405))</f>
        <v/>
      </c>
      <c r="DZ1405" s="250" t="str">
        <f>IF(DataGoesHere!$B1405="","",($CZ1405-DY1405))</f>
        <v/>
      </c>
      <c r="EA1405" s="250" t="str">
        <f>IF(DataGoesHere!$B1405="","",ABS($CZ1405-DY1405))</f>
        <v/>
      </c>
      <c r="EB1405" s="250" t="str">
        <f>IF(DataGoesHere!$B1405="","",EA1405^2)</f>
        <v/>
      </c>
      <c r="EC1405" s="249" t="str">
        <f>IF(DataGoesHere!$B1405="","",EA1405/$CZ1405)</f>
        <v/>
      </c>
      <c r="ED1405" s="250" t="str">
        <f>IF(DataGoesHere!$B1405="","",SUM(DZ$2:DZ1405)/AVERAGE(EA:EA))</f>
        <v/>
      </c>
    </row>
    <row r="1406" spans="20:134" x14ac:dyDescent="0.2">
      <c r="T1406" s="244" t="str">
        <f>IF(DataGoesHere!$B1406="","",(DataGoesHere!$B1406/SUM(DataGoesHere!$B1406:'DataGoesHere'!$B1417)))</f>
        <v/>
      </c>
      <c r="U1406" s="238"/>
      <c r="V1406" s="238"/>
      <c r="W1406" s="238"/>
      <c r="X1406" s="238"/>
      <c r="Y1406" s="238"/>
      <c r="Z1406" s="238"/>
      <c r="AA1406" s="238"/>
      <c r="AB1406" s="238"/>
      <c r="AC1406" s="238"/>
      <c r="AD1406" s="238"/>
      <c r="AE1406" s="239"/>
      <c r="CV1406" s="310" t="str">
        <f>IF(DataGoesHere!B1406="","",DataGoesHere!A1406)</f>
        <v/>
      </c>
      <c r="CW1406" s="271">
        <f t="shared" ca="1" si="50"/>
        <v>1</v>
      </c>
      <c r="CX1406" s="272">
        <f t="shared" ca="1" si="51"/>
        <v>1.3236179355303281</v>
      </c>
      <c r="CY1406" s="266">
        <f>DataGoesHere!A1406</f>
        <v>1405</v>
      </c>
      <c r="CZ1406" s="19" t="str">
        <f>IF(DataGoesHere!B1406="","",DataGoesHere!B1406)</f>
        <v/>
      </c>
      <c r="DA1406" s="19" t="str">
        <f>IF(DataGoesHere!B1406="","",IF(AH$5="No",DataGoesHere!B1406,DataGoesHere!B1406-(AH$2*(DataGoesHere!A1406-1))))</f>
        <v/>
      </c>
      <c r="DB1406" s="19" t="str">
        <f>IF(DataGoesHere!B1406="","",IF(AO$9="No",DataGoesHere!B1406,DataGoesHere!B1406/CX1406))</f>
        <v/>
      </c>
      <c r="DC1406" s="19" t="str">
        <f>IF(DataGoesHere!B1406="","",IF(AO$9="No",DA1406,DA1406/CX1406))</f>
        <v/>
      </c>
      <c r="DD1406" s="293" t="str">
        <f>IF(CZ1406="",IF(COUNTIF(DD$2:DD1405,"Forecast")&lt;Output!E$43,"Forecast",""),"Actual")</f>
        <v/>
      </c>
      <c r="DF1406" s="19" t="str">
        <f>IF(DataGoesHere!B1405="",IF(DD1406="Forecast",(Output!$E$47*IntermediateCalcs!DH1405)+((1-Output!$E$47)*IntermediateCalcs!DF1405),""),(Output!$E$47*IntermediateCalcs!DB1405)+((1-Output!$E$47)*IntermediateCalcs!DF1405))</f>
        <v/>
      </c>
      <c r="DG1406" s="19" t="str">
        <f>IF(DataGoesHere!B1405="",IF(DD1406="Forecast",(Output!$G$47*(IntermediateCalcs!DF1406-IntermediateCalcs!DF1405))+((1-Output!$G$47)*IntermediateCalcs!DG1405),""),(Output!$G$47*(IntermediateCalcs!DF1406-IntermediateCalcs!DF1405))+((1-Output!$G$47)*IntermediateCalcs!DG1405))</f>
        <v/>
      </c>
      <c r="DH1406" s="19" t="str">
        <f>IF(DataGoesHere!B1405="",IF(DD1406="Forecast",DF1406+DG1406,""),DF1406+DG1406)</f>
        <v/>
      </c>
      <c r="DI1406" s="274" t="str">
        <f>IF(DH1406="","",IF(IntermediateCalcs!$AO$9="Yes",IntermediateCalcs!DH1406*$CX1406,IntermediateCalcs!DH1406))</f>
        <v/>
      </c>
      <c r="DJ1406" s="250" t="str">
        <f>IF(DataGoesHere!$B1406="","",($CZ1406-DI1406))</f>
        <v/>
      </c>
      <c r="DK1406" s="250" t="str">
        <f>IF(DataGoesHere!$B1406="","",ABS($CZ1406-DI1406))</f>
        <v/>
      </c>
      <c r="DL1406" s="250" t="str">
        <f>IF(DataGoesHere!$B1406="","",DK1406^2)</f>
        <v/>
      </c>
      <c r="DM1406" s="249" t="str">
        <f>IF(DataGoesHere!$B1406="","",DK1406/$CZ1406)</f>
        <v/>
      </c>
      <c r="DN1406" s="250" t="str">
        <f>IF(DataGoesHere!$B1406="","",SUM(DJ$2:DJ1406)/AVERAGE(DK:DK))</f>
        <v/>
      </c>
      <c r="DP1406" s="19" t="str">
        <f>IF(DataGoesHere!B1406="",IF($DD1406="Forecast",(Output!E$48*IntermediateCalcs!CY1406)+Output!G$48,""),(Output!E$48*IntermediateCalcs!CY1406)+Output!G$48)</f>
        <v/>
      </c>
      <c r="DQ1406" s="274" t="str">
        <f>IF(DP1406="","",IF(IntermediateCalcs!$AO$9="Yes",IntermediateCalcs!DP1406*$CX1406,IntermediateCalcs!DP1406))</f>
        <v/>
      </c>
      <c r="DR1406" s="250" t="str">
        <f>IF(DataGoesHere!$B1406="","",($CZ1406-DQ1406))</f>
        <v/>
      </c>
      <c r="DS1406" s="250" t="str">
        <f>IF(DataGoesHere!$B1406="","",ABS($CZ1406-DQ1406))</f>
        <v/>
      </c>
      <c r="DT1406" s="250" t="str">
        <f>IF(DataGoesHere!$B1406="","",DS1406^2)</f>
        <v/>
      </c>
      <c r="DU1406" s="249" t="str">
        <f>IF(DataGoesHere!$B1406="","",DS1406/$CZ1406)</f>
        <v/>
      </c>
      <c r="DV1406" s="250" t="str">
        <f>IF(DataGoesHere!$B1406="","",SUM(DR$2:DR1406)/AVERAGE(DS:DS))</f>
        <v/>
      </c>
      <c r="DX1406" s="19" t="str">
        <f>IF(DataGoesHere!$B1405="","",(DB1400*(Output!$O$49/Output!$P$49))+(IntermediateCalcs!DB1401*(Output!$M$49/Output!$P$49))+(IntermediateCalcs!DB1402*(Output!$K$49/Output!$P$49))+(DB1403*(Output!$I$49/Output!$P$49))+(IntermediateCalcs!DB1404*(Output!$G$49/Output!$P$49))+(IntermediateCalcs!DB1405*(Output!$E$49/Output!$P$49)))</f>
        <v/>
      </c>
      <c r="DY1406" s="274" t="str">
        <f>IF(DX1406="","",IF(IntermediateCalcs!$AO$9="Yes",IntermediateCalcs!DX1406*$CX1406,IntermediateCalcs!DX1406))</f>
        <v/>
      </c>
      <c r="DZ1406" s="250" t="str">
        <f>IF(DataGoesHere!$B1406="","",($CZ1406-DY1406))</f>
        <v/>
      </c>
      <c r="EA1406" s="250" t="str">
        <f>IF(DataGoesHere!$B1406="","",ABS($CZ1406-DY1406))</f>
        <v/>
      </c>
      <c r="EB1406" s="250" t="str">
        <f>IF(DataGoesHere!$B1406="","",EA1406^2)</f>
        <v/>
      </c>
      <c r="EC1406" s="249" t="str">
        <f>IF(DataGoesHere!$B1406="","",EA1406/$CZ1406)</f>
        <v/>
      </c>
      <c r="ED1406" s="250" t="str">
        <f>IF(DataGoesHere!$B1406="","",SUM(DZ$2:DZ1406)/AVERAGE(EA:EA))</f>
        <v/>
      </c>
    </row>
    <row r="1407" spans="20:134" x14ac:dyDescent="0.2">
      <c r="T1407" s="240"/>
      <c r="U1407" s="245" t="str">
        <f>IF(DataGoesHere!$B1407="","",(DataGoesHere!$B1407/SUM(DataGoesHere!$B1407:'DataGoesHere'!$B1417)))</f>
        <v/>
      </c>
      <c r="V1407" s="86"/>
      <c r="W1407" s="86"/>
      <c r="X1407" s="86"/>
      <c r="Y1407" s="86"/>
      <c r="Z1407" s="86"/>
      <c r="AA1407" s="86"/>
      <c r="AB1407" s="86"/>
      <c r="AC1407" s="86"/>
      <c r="AD1407" s="86"/>
      <c r="AE1407" s="241"/>
      <c r="CV1407" s="310" t="str">
        <f>IF(DataGoesHere!B1407="","",DataGoesHere!A1407)</f>
        <v/>
      </c>
      <c r="CW1407" s="271">
        <f t="shared" ca="1" si="50"/>
        <v>2</v>
      </c>
      <c r="CX1407" s="272">
        <f t="shared" ca="1" si="51"/>
        <v>0.80574490527728204</v>
      </c>
      <c r="CY1407" s="266">
        <f>DataGoesHere!A1407</f>
        <v>1406</v>
      </c>
      <c r="CZ1407" s="19" t="str">
        <f>IF(DataGoesHere!B1407="","",DataGoesHere!B1407)</f>
        <v/>
      </c>
      <c r="DA1407" s="19" t="str">
        <f>IF(DataGoesHere!B1407="","",IF(AH$5="No",DataGoesHere!B1407,DataGoesHere!B1407-(AH$2*(DataGoesHere!A1407-1))))</f>
        <v/>
      </c>
      <c r="DB1407" s="19" t="str">
        <f>IF(DataGoesHere!B1407="","",IF(AO$9="No",DataGoesHere!B1407,DataGoesHere!B1407/CX1407))</f>
        <v/>
      </c>
      <c r="DC1407" s="19" t="str">
        <f>IF(DataGoesHere!B1407="","",IF(AO$9="No",DA1407,DA1407/CX1407))</f>
        <v/>
      </c>
      <c r="DD1407" s="293" t="str">
        <f>IF(CZ1407="",IF(COUNTIF(DD$2:DD1406,"Forecast")&lt;Output!E$43,"Forecast",""),"Actual")</f>
        <v/>
      </c>
      <c r="DF1407" s="19" t="str">
        <f>IF(DataGoesHere!B1406="",IF(DD1407="Forecast",(Output!$E$47*IntermediateCalcs!DH1406)+((1-Output!$E$47)*IntermediateCalcs!DF1406),""),(Output!$E$47*IntermediateCalcs!DB1406)+((1-Output!$E$47)*IntermediateCalcs!DF1406))</f>
        <v/>
      </c>
      <c r="DG1407" s="19" t="str">
        <f>IF(DataGoesHere!B1406="",IF(DD1407="Forecast",(Output!$G$47*(IntermediateCalcs!DF1407-IntermediateCalcs!DF1406))+((1-Output!$G$47)*IntermediateCalcs!DG1406),""),(Output!$G$47*(IntermediateCalcs!DF1407-IntermediateCalcs!DF1406))+((1-Output!$G$47)*IntermediateCalcs!DG1406))</f>
        <v/>
      </c>
      <c r="DH1407" s="19" t="str">
        <f>IF(DataGoesHere!B1406="",IF(DD1407="Forecast",DF1407+DG1407,""),DF1407+DG1407)</f>
        <v/>
      </c>
      <c r="DI1407" s="274" t="str">
        <f>IF(DH1407="","",IF(IntermediateCalcs!$AO$9="Yes",IntermediateCalcs!DH1407*$CX1407,IntermediateCalcs!DH1407))</f>
        <v/>
      </c>
      <c r="DJ1407" s="250" t="str">
        <f>IF(DataGoesHere!$B1407="","",($CZ1407-DI1407))</f>
        <v/>
      </c>
      <c r="DK1407" s="250" t="str">
        <f>IF(DataGoesHere!$B1407="","",ABS($CZ1407-DI1407))</f>
        <v/>
      </c>
      <c r="DL1407" s="250" t="str">
        <f>IF(DataGoesHere!$B1407="","",DK1407^2)</f>
        <v/>
      </c>
      <c r="DM1407" s="249" t="str">
        <f>IF(DataGoesHere!$B1407="","",DK1407/$CZ1407)</f>
        <v/>
      </c>
      <c r="DN1407" s="250" t="str">
        <f>IF(DataGoesHere!$B1407="","",SUM(DJ$2:DJ1407)/AVERAGE(DK:DK))</f>
        <v/>
      </c>
      <c r="DP1407" s="19" t="str">
        <f>IF(DataGoesHere!B1407="",IF($DD1407="Forecast",(Output!E$48*IntermediateCalcs!CY1407)+Output!G$48,""),(Output!E$48*IntermediateCalcs!CY1407)+Output!G$48)</f>
        <v/>
      </c>
      <c r="DQ1407" s="274" t="str">
        <f>IF(DP1407="","",IF(IntermediateCalcs!$AO$9="Yes",IntermediateCalcs!DP1407*$CX1407,IntermediateCalcs!DP1407))</f>
        <v/>
      </c>
      <c r="DR1407" s="250" t="str">
        <f>IF(DataGoesHere!$B1407="","",($CZ1407-DQ1407))</f>
        <v/>
      </c>
      <c r="DS1407" s="250" t="str">
        <f>IF(DataGoesHere!$B1407="","",ABS($CZ1407-DQ1407))</f>
        <v/>
      </c>
      <c r="DT1407" s="250" t="str">
        <f>IF(DataGoesHere!$B1407="","",DS1407^2)</f>
        <v/>
      </c>
      <c r="DU1407" s="249" t="str">
        <f>IF(DataGoesHere!$B1407="","",DS1407/$CZ1407)</f>
        <v/>
      </c>
      <c r="DV1407" s="250" t="str">
        <f>IF(DataGoesHere!$B1407="","",SUM(DR$2:DR1407)/AVERAGE(DS:DS))</f>
        <v/>
      </c>
      <c r="DX1407" s="19" t="str">
        <f>IF(DataGoesHere!$B1406="","",(DB1401*(Output!$O$49/Output!$P$49))+(IntermediateCalcs!DB1402*(Output!$M$49/Output!$P$49))+(IntermediateCalcs!DB1403*(Output!$K$49/Output!$P$49))+(DB1404*(Output!$I$49/Output!$P$49))+(IntermediateCalcs!DB1405*(Output!$G$49/Output!$P$49))+(IntermediateCalcs!DB1406*(Output!$E$49/Output!$P$49)))</f>
        <v/>
      </c>
      <c r="DY1407" s="274" t="str">
        <f>IF(DX1407="","",IF(IntermediateCalcs!$AO$9="Yes",IntermediateCalcs!DX1407*$CX1407,IntermediateCalcs!DX1407))</f>
        <v/>
      </c>
      <c r="DZ1407" s="250" t="str">
        <f>IF(DataGoesHere!$B1407="","",($CZ1407-DY1407))</f>
        <v/>
      </c>
      <c r="EA1407" s="250" t="str">
        <f>IF(DataGoesHere!$B1407="","",ABS($CZ1407-DY1407))</f>
        <v/>
      </c>
      <c r="EB1407" s="250" t="str">
        <f>IF(DataGoesHere!$B1407="","",EA1407^2)</f>
        <v/>
      </c>
      <c r="EC1407" s="249" t="str">
        <f>IF(DataGoesHere!$B1407="","",EA1407/$CZ1407)</f>
        <v/>
      </c>
      <c r="ED1407" s="250" t="str">
        <f>IF(DataGoesHere!$B1407="","",SUM(DZ$2:DZ1407)/AVERAGE(EA:EA))</f>
        <v/>
      </c>
    </row>
    <row r="1408" spans="20:134" x14ac:dyDescent="0.2">
      <c r="T1408" s="240"/>
      <c r="U1408" s="86"/>
      <c r="V1408" s="245" t="str">
        <f>IF(DataGoesHere!$B1408="","",(DataGoesHere!$B1408/SUM(DataGoesHere!$B1406:'DataGoesHere'!$B1417)))</f>
        <v/>
      </c>
      <c r="W1408" s="86"/>
      <c r="X1408" s="86"/>
      <c r="Y1408" s="86"/>
      <c r="Z1408" s="86"/>
      <c r="AA1408" s="86"/>
      <c r="AB1408" s="86"/>
      <c r="AC1408" s="86"/>
      <c r="AD1408" s="86"/>
      <c r="AE1408" s="241"/>
      <c r="CV1408" s="310" t="str">
        <f>IF(DataGoesHere!B1408="","",DataGoesHere!A1408)</f>
        <v/>
      </c>
      <c r="CW1408" s="271">
        <f t="shared" ca="1" si="50"/>
        <v>3</v>
      </c>
      <c r="CX1408" s="272">
        <f t="shared" ca="1" si="51"/>
        <v>0.79862940076451561</v>
      </c>
      <c r="CY1408" s="266">
        <f>DataGoesHere!A1408</f>
        <v>1407</v>
      </c>
      <c r="CZ1408" s="19" t="str">
        <f>IF(DataGoesHere!B1408="","",DataGoesHere!B1408)</f>
        <v/>
      </c>
      <c r="DA1408" s="19" t="str">
        <f>IF(DataGoesHere!B1408="","",IF(AH$5="No",DataGoesHere!B1408,DataGoesHere!B1408-(AH$2*(DataGoesHere!A1408-1))))</f>
        <v/>
      </c>
      <c r="DB1408" s="19" t="str">
        <f>IF(DataGoesHere!B1408="","",IF(AO$9="No",DataGoesHere!B1408,DataGoesHere!B1408/CX1408))</f>
        <v/>
      </c>
      <c r="DC1408" s="19" t="str">
        <f>IF(DataGoesHere!B1408="","",IF(AO$9="No",DA1408,DA1408/CX1408))</f>
        <v/>
      </c>
      <c r="DD1408" s="293" t="str">
        <f>IF(CZ1408="",IF(COUNTIF(DD$2:DD1407,"Forecast")&lt;Output!E$43,"Forecast",""),"Actual")</f>
        <v/>
      </c>
      <c r="DF1408" s="19" t="str">
        <f>IF(DataGoesHere!B1407="",IF(DD1408="Forecast",(Output!$E$47*IntermediateCalcs!DH1407)+((1-Output!$E$47)*IntermediateCalcs!DF1407),""),(Output!$E$47*IntermediateCalcs!DB1407)+((1-Output!$E$47)*IntermediateCalcs!DF1407))</f>
        <v/>
      </c>
      <c r="DG1408" s="19" t="str">
        <f>IF(DataGoesHere!B1407="",IF(DD1408="Forecast",(Output!$G$47*(IntermediateCalcs!DF1408-IntermediateCalcs!DF1407))+((1-Output!$G$47)*IntermediateCalcs!DG1407),""),(Output!$G$47*(IntermediateCalcs!DF1408-IntermediateCalcs!DF1407))+((1-Output!$G$47)*IntermediateCalcs!DG1407))</f>
        <v/>
      </c>
      <c r="DH1408" s="19" t="str">
        <f>IF(DataGoesHere!B1407="",IF(DD1408="Forecast",DF1408+DG1408,""),DF1408+DG1408)</f>
        <v/>
      </c>
      <c r="DI1408" s="274" t="str">
        <f>IF(DH1408="","",IF(IntermediateCalcs!$AO$9="Yes",IntermediateCalcs!DH1408*$CX1408,IntermediateCalcs!DH1408))</f>
        <v/>
      </c>
      <c r="DJ1408" s="250" t="str">
        <f>IF(DataGoesHere!$B1408="","",($CZ1408-DI1408))</f>
        <v/>
      </c>
      <c r="DK1408" s="250" t="str">
        <f>IF(DataGoesHere!$B1408="","",ABS($CZ1408-DI1408))</f>
        <v/>
      </c>
      <c r="DL1408" s="250" t="str">
        <f>IF(DataGoesHere!$B1408="","",DK1408^2)</f>
        <v/>
      </c>
      <c r="DM1408" s="249" t="str">
        <f>IF(DataGoesHere!$B1408="","",DK1408/$CZ1408)</f>
        <v/>
      </c>
      <c r="DN1408" s="250" t="str">
        <f>IF(DataGoesHere!$B1408="","",SUM(DJ$2:DJ1408)/AVERAGE(DK:DK))</f>
        <v/>
      </c>
      <c r="DP1408" s="19" t="str">
        <f>IF(DataGoesHere!B1408="",IF($DD1408="Forecast",(Output!E$48*IntermediateCalcs!CY1408)+Output!G$48,""),(Output!E$48*IntermediateCalcs!CY1408)+Output!G$48)</f>
        <v/>
      </c>
      <c r="DQ1408" s="274" t="str">
        <f>IF(DP1408="","",IF(IntermediateCalcs!$AO$9="Yes",IntermediateCalcs!DP1408*$CX1408,IntermediateCalcs!DP1408))</f>
        <v/>
      </c>
      <c r="DR1408" s="250" t="str">
        <f>IF(DataGoesHere!$B1408="","",($CZ1408-DQ1408))</f>
        <v/>
      </c>
      <c r="DS1408" s="250" t="str">
        <f>IF(DataGoesHere!$B1408="","",ABS($CZ1408-DQ1408))</f>
        <v/>
      </c>
      <c r="DT1408" s="250" t="str">
        <f>IF(DataGoesHere!$B1408="","",DS1408^2)</f>
        <v/>
      </c>
      <c r="DU1408" s="249" t="str">
        <f>IF(DataGoesHere!$B1408="","",DS1408/$CZ1408)</f>
        <v/>
      </c>
      <c r="DV1408" s="250" t="str">
        <f>IF(DataGoesHere!$B1408="","",SUM(DR$2:DR1408)/AVERAGE(DS:DS))</f>
        <v/>
      </c>
      <c r="DX1408" s="19" t="str">
        <f>IF(DataGoesHere!$B1407="","",(DB1402*(Output!$O$49/Output!$P$49))+(IntermediateCalcs!DB1403*(Output!$M$49/Output!$P$49))+(IntermediateCalcs!DB1404*(Output!$K$49/Output!$P$49))+(DB1405*(Output!$I$49/Output!$P$49))+(IntermediateCalcs!DB1406*(Output!$G$49/Output!$P$49))+(IntermediateCalcs!DB1407*(Output!$E$49/Output!$P$49)))</f>
        <v/>
      </c>
      <c r="DY1408" s="274" t="str">
        <f>IF(DX1408="","",IF(IntermediateCalcs!$AO$9="Yes",IntermediateCalcs!DX1408*$CX1408,IntermediateCalcs!DX1408))</f>
        <v/>
      </c>
      <c r="DZ1408" s="250" t="str">
        <f>IF(DataGoesHere!$B1408="","",($CZ1408-DY1408))</f>
        <v/>
      </c>
      <c r="EA1408" s="250" t="str">
        <f>IF(DataGoesHere!$B1408="","",ABS($CZ1408-DY1408))</f>
        <v/>
      </c>
      <c r="EB1408" s="250" t="str">
        <f>IF(DataGoesHere!$B1408="","",EA1408^2)</f>
        <v/>
      </c>
      <c r="EC1408" s="249" t="str">
        <f>IF(DataGoesHere!$B1408="","",EA1408/$CZ1408)</f>
        <v/>
      </c>
      <c r="ED1408" s="250" t="str">
        <f>IF(DataGoesHere!$B1408="","",SUM(DZ$2:DZ1408)/AVERAGE(EA:EA))</f>
        <v/>
      </c>
    </row>
    <row r="1409" spans="20:134" x14ac:dyDescent="0.2">
      <c r="T1409" s="240"/>
      <c r="U1409" s="86"/>
      <c r="V1409" s="86"/>
      <c r="W1409" s="245" t="str">
        <f>IF(DataGoesHere!$B1409="","",(DataGoesHere!$B1409/SUM(DataGoesHere!$B1406:'DataGoesHere'!$B1417)))</f>
        <v/>
      </c>
      <c r="X1409" s="86"/>
      <c r="Y1409" s="86"/>
      <c r="Z1409" s="86"/>
      <c r="AA1409" s="86"/>
      <c r="AB1409" s="86"/>
      <c r="AC1409" s="86"/>
      <c r="AD1409" s="86"/>
      <c r="AE1409" s="241"/>
      <c r="CV1409" s="310" t="str">
        <f>IF(DataGoesHere!B1409="","",DataGoesHere!A1409)</f>
        <v/>
      </c>
      <c r="CW1409" s="271">
        <f t="shared" ca="1" si="50"/>
        <v>4</v>
      </c>
      <c r="CX1409" s="272">
        <f t="shared" ca="1" si="51"/>
        <v>1.0149292433706087</v>
      </c>
      <c r="CY1409" s="266">
        <f>DataGoesHere!A1409</f>
        <v>1408</v>
      </c>
      <c r="CZ1409" s="19" t="str">
        <f>IF(DataGoesHere!B1409="","",DataGoesHere!B1409)</f>
        <v/>
      </c>
      <c r="DA1409" s="19" t="str">
        <f>IF(DataGoesHere!B1409="","",IF(AH$5="No",DataGoesHere!B1409,DataGoesHere!B1409-(AH$2*(DataGoesHere!A1409-1))))</f>
        <v/>
      </c>
      <c r="DB1409" s="19" t="str">
        <f>IF(DataGoesHere!B1409="","",IF(AO$9="No",DataGoesHere!B1409,DataGoesHere!B1409/CX1409))</f>
        <v/>
      </c>
      <c r="DC1409" s="19" t="str">
        <f>IF(DataGoesHere!B1409="","",IF(AO$9="No",DA1409,DA1409/CX1409))</f>
        <v/>
      </c>
      <c r="DD1409" s="293" t="str">
        <f>IF(CZ1409="",IF(COUNTIF(DD$2:DD1408,"Forecast")&lt;Output!E$43,"Forecast",""),"Actual")</f>
        <v/>
      </c>
      <c r="DF1409" s="19" t="str">
        <f>IF(DataGoesHere!B1408="",IF(DD1409="Forecast",(Output!$E$47*IntermediateCalcs!DH1408)+((1-Output!$E$47)*IntermediateCalcs!DF1408),""),(Output!$E$47*IntermediateCalcs!DB1408)+((1-Output!$E$47)*IntermediateCalcs!DF1408))</f>
        <v/>
      </c>
      <c r="DG1409" s="19" t="str">
        <f>IF(DataGoesHere!B1408="",IF(DD1409="Forecast",(Output!$G$47*(IntermediateCalcs!DF1409-IntermediateCalcs!DF1408))+((1-Output!$G$47)*IntermediateCalcs!DG1408),""),(Output!$G$47*(IntermediateCalcs!DF1409-IntermediateCalcs!DF1408))+((1-Output!$G$47)*IntermediateCalcs!DG1408))</f>
        <v/>
      </c>
      <c r="DH1409" s="19" t="str">
        <f>IF(DataGoesHere!B1408="",IF(DD1409="Forecast",DF1409+DG1409,""),DF1409+DG1409)</f>
        <v/>
      </c>
      <c r="DI1409" s="274" t="str">
        <f>IF(DH1409="","",IF(IntermediateCalcs!$AO$9="Yes",IntermediateCalcs!DH1409*$CX1409,IntermediateCalcs!DH1409))</f>
        <v/>
      </c>
      <c r="DJ1409" s="250" t="str">
        <f>IF(DataGoesHere!$B1409="","",($CZ1409-DI1409))</f>
        <v/>
      </c>
      <c r="DK1409" s="250" t="str">
        <f>IF(DataGoesHere!$B1409="","",ABS($CZ1409-DI1409))</f>
        <v/>
      </c>
      <c r="DL1409" s="250" t="str">
        <f>IF(DataGoesHere!$B1409="","",DK1409^2)</f>
        <v/>
      </c>
      <c r="DM1409" s="249" t="str">
        <f>IF(DataGoesHere!$B1409="","",DK1409/$CZ1409)</f>
        <v/>
      </c>
      <c r="DN1409" s="250" t="str">
        <f>IF(DataGoesHere!$B1409="","",SUM(DJ$2:DJ1409)/AVERAGE(DK:DK))</f>
        <v/>
      </c>
      <c r="DP1409" s="19" t="str">
        <f>IF(DataGoesHere!B1409="",IF($DD1409="Forecast",(Output!E$48*IntermediateCalcs!CY1409)+Output!G$48,""),(Output!E$48*IntermediateCalcs!CY1409)+Output!G$48)</f>
        <v/>
      </c>
      <c r="DQ1409" s="274" t="str">
        <f>IF(DP1409="","",IF(IntermediateCalcs!$AO$9="Yes",IntermediateCalcs!DP1409*$CX1409,IntermediateCalcs!DP1409))</f>
        <v/>
      </c>
      <c r="DR1409" s="250" t="str">
        <f>IF(DataGoesHere!$B1409="","",($CZ1409-DQ1409))</f>
        <v/>
      </c>
      <c r="DS1409" s="250" t="str">
        <f>IF(DataGoesHere!$B1409="","",ABS($CZ1409-DQ1409))</f>
        <v/>
      </c>
      <c r="DT1409" s="250" t="str">
        <f>IF(DataGoesHere!$B1409="","",DS1409^2)</f>
        <v/>
      </c>
      <c r="DU1409" s="249" t="str">
        <f>IF(DataGoesHere!$B1409="","",DS1409/$CZ1409)</f>
        <v/>
      </c>
      <c r="DV1409" s="250" t="str">
        <f>IF(DataGoesHere!$B1409="","",SUM(DR$2:DR1409)/AVERAGE(DS:DS))</f>
        <v/>
      </c>
      <c r="DX1409" s="19" t="str">
        <f>IF(DataGoesHere!$B1408="","",(DB1403*(Output!$O$49/Output!$P$49))+(IntermediateCalcs!DB1404*(Output!$M$49/Output!$P$49))+(IntermediateCalcs!DB1405*(Output!$K$49/Output!$P$49))+(DB1406*(Output!$I$49/Output!$P$49))+(IntermediateCalcs!DB1407*(Output!$G$49/Output!$P$49))+(IntermediateCalcs!DB1408*(Output!$E$49/Output!$P$49)))</f>
        <v/>
      </c>
      <c r="DY1409" s="274" t="str">
        <f>IF(DX1409="","",IF(IntermediateCalcs!$AO$9="Yes",IntermediateCalcs!DX1409*$CX1409,IntermediateCalcs!DX1409))</f>
        <v/>
      </c>
      <c r="DZ1409" s="250" t="str">
        <f>IF(DataGoesHere!$B1409="","",($CZ1409-DY1409))</f>
        <v/>
      </c>
      <c r="EA1409" s="250" t="str">
        <f>IF(DataGoesHere!$B1409="","",ABS($CZ1409-DY1409))</f>
        <v/>
      </c>
      <c r="EB1409" s="250" t="str">
        <f>IF(DataGoesHere!$B1409="","",EA1409^2)</f>
        <v/>
      </c>
      <c r="EC1409" s="249" t="str">
        <f>IF(DataGoesHere!$B1409="","",EA1409/$CZ1409)</f>
        <v/>
      </c>
      <c r="ED1409" s="250" t="str">
        <f>IF(DataGoesHere!$B1409="","",SUM(DZ$2:DZ1409)/AVERAGE(EA:EA))</f>
        <v/>
      </c>
    </row>
    <row r="1410" spans="20:134" x14ac:dyDescent="0.2">
      <c r="T1410" s="240"/>
      <c r="U1410" s="86"/>
      <c r="V1410" s="86"/>
      <c r="W1410" s="86"/>
      <c r="X1410" s="245" t="str">
        <f>IF(DataGoesHere!$B1410="","",(DataGoesHere!$B1410/SUM(DataGoesHere!$B1406:'DataGoesHere'!$B1417)))</f>
        <v/>
      </c>
      <c r="Y1410" s="86"/>
      <c r="Z1410" s="86"/>
      <c r="AA1410" s="86"/>
      <c r="AB1410" s="86"/>
      <c r="AC1410" s="86"/>
      <c r="AD1410" s="86"/>
      <c r="AE1410" s="241"/>
      <c r="CV1410" s="310" t="str">
        <f>IF(DataGoesHere!B1410="","",DataGoesHere!A1410)</f>
        <v/>
      </c>
      <c r="CW1410" s="271">
        <f t="shared" ref="CW1410:CW1473" ca="1" si="52">IF(MOD(CY1410,$AP$9)=0,$AP$9,MOD(CY1410,$AP$9))</f>
        <v>5</v>
      </c>
      <c r="CX1410" s="272">
        <f t="shared" ref="CX1410:CX1473" ca="1" si="53">VLOOKUP(CW1410,$AT$1:$CT$53,MATCH($AP$9,$AT$1:$CT$1,0),FALSE)</f>
        <v>0.97875414397996308</v>
      </c>
      <c r="CY1410" s="266">
        <f>DataGoesHere!A1410</f>
        <v>1409</v>
      </c>
      <c r="CZ1410" s="19" t="str">
        <f>IF(DataGoesHere!B1410="","",DataGoesHere!B1410)</f>
        <v/>
      </c>
      <c r="DA1410" s="19" t="str">
        <f>IF(DataGoesHere!B1410="","",IF(AH$5="No",DataGoesHere!B1410,DataGoesHere!B1410-(AH$2*(DataGoesHere!A1410-1))))</f>
        <v/>
      </c>
      <c r="DB1410" s="19" t="str">
        <f>IF(DataGoesHere!B1410="","",IF(AO$9="No",DataGoesHere!B1410,DataGoesHere!B1410/CX1410))</f>
        <v/>
      </c>
      <c r="DC1410" s="19" t="str">
        <f>IF(DataGoesHere!B1410="","",IF(AO$9="No",DA1410,DA1410/CX1410))</f>
        <v/>
      </c>
      <c r="DD1410" s="293" t="str">
        <f>IF(CZ1410="",IF(COUNTIF(DD$2:DD1409,"Forecast")&lt;Output!E$43,"Forecast",""),"Actual")</f>
        <v/>
      </c>
      <c r="DF1410" s="19" t="str">
        <f>IF(DataGoesHere!B1409="",IF(DD1410="Forecast",(Output!$E$47*IntermediateCalcs!DH1409)+((1-Output!$E$47)*IntermediateCalcs!DF1409),""),(Output!$E$47*IntermediateCalcs!DB1409)+((1-Output!$E$47)*IntermediateCalcs!DF1409))</f>
        <v/>
      </c>
      <c r="DG1410" s="19" t="str">
        <f>IF(DataGoesHere!B1409="",IF(DD1410="Forecast",(Output!$G$47*(IntermediateCalcs!DF1410-IntermediateCalcs!DF1409))+((1-Output!$G$47)*IntermediateCalcs!DG1409),""),(Output!$G$47*(IntermediateCalcs!DF1410-IntermediateCalcs!DF1409))+((1-Output!$G$47)*IntermediateCalcs!DG1409))</f>
        <v/>
      </c>
      <c r="DH1410" s="19" t="str">
        <f>IF(DataGoesHere!B1409="",IF(DD1410="Forecast",DF1410+DG1410,""),DF1410+DG1410)</f>
        <v/>
      </c>
      <c r="DI1410" s="274" t="str">
        <f>IF(DH1410="","",IF(IntermediateCalcs!$AO$9="Yes",IntermediateCalcs!DH1410*$CX1410,IntermediateCalcs!DH1410))</f>
        <v/>
      </c>
      <c r="DJ1410" s="250" t="str">
        <f>IF(DataGoesHere!$B1410="","",($CZ1410-DI1410))</f>
        <v/>
      </c>
      <c r="DK1410" s="250" t="str">
        <f>IF(DataGoesHere!$B1410="","",ABS($CZ1410-DI1410))</f>
        <v/>
      </c>
      <c r="DL1410" s="250" t="str">
        <f>IF(DataGoesHere!$B1410="","",DK1410^2)</f>
        <v/>
      </c>
      <c r="DM1410" s="249" t="str">
        <f>IF(DataGoesHere!$B1410="","",DK1410/$CZ1410)</f>
        <v/>
      </c>
      <c r="DN1410" s="250" t="str">
        <f>IF(DataGoesHere!$B1410="","",SUM(DJ$2:DJ1410)/AVERAGE(DK:DK))</f>
        <v/>
      </c>
      <c r="DP1410" s="19" t="str">
        <f>IF(DataGoesHere!B1410="",IF($DD1410="Forecast",(Output!E$48*IntermediateCalcs!CY1410)+Output!G$48,""),(Output!E$48*IntermediateCalcs!CY1410)+Output!G$48)</f>
        <v/>
      </c>
      <c r="DQ1410" s="274" t="str">
        <f>IF(DP1410="","",IF(IntermediateCalcs!$AO$9="Yes",IntermediateCalcs!DP1410*$CX1410,IntermediateCalcs!DP1410))</f>
        <v/>
      </c>
      <c r="DR1410" s="250" t="str">
        <f>IF(DataGoesHere!$B1410="","",($CZ1410-DQ1410))</f>
        <v/>
      </c>
      <c r="DS1410" s="250" t="str">
        <f>IF(DataGoesHere!$B1410="","",ABS($CZ1410-DQ1410))</f>
        <v/>
      </c>
      <c r="DT1410" s="250" t="str">
        <f>IF(DataGoesHere!$B1410="","",DS1410^2)</f>
        <v/>
      </c>
      <c r="DU1410" s="249" t="str">
        <f>IF(DataGoesHere!$B1410="","",DS1410/$CZ1410)</f>
        <v/>
      </c>
      <c r="DV1410" s="250" t="str">
        <f>IF(DataGoesHere!$B1410="","",SUM(DR$2:DR1410)/AVERAGE(DS:DS))</f>
        <v/>
      </c>
      <c r="DX1410" s="19" t="str">
        <f>IF(DataGoesHere!$B1409="","",(DB1404*(Output!$O$49/Output!$P$49))+(IntermediateCalcs!DB1405*(Output!$M$49/Output!$P$49))+(IntermediateCalcs!DB1406*(Output!$K$49/Output!$P$49))+(DB1407*(Output!$I$49/Output!$P$49))+(IntermediateCalcs!DB1408*(Output!$G$49/Output!$P$49))+(IntermediateCalcs!DB1409*(Output!$E$49/Output!$P$49)))</f>
        <v/>
      </c>
      <c r="DY1410" s="274" t="str">
        <f>IF(DX1410="","",IF(IntermediateCalcs!$AO$9="Yes",IntermediateCalcs!DX1410*$CX1410,IntermediateCalcs!DX1410))</f>
        <v/>
      </c>
      <c r="DZ1410" s="250" t="str">
        <f>IF(DataGoesHere!$B1410="","",($CZ1410-DY1410))</f>
        <v/>
      </c>
      <c r="EA1410" s="250" t="str">
        <f>IF(DataGoesHere!$B1410="","",ABS($CZ1410-DY1410))</f>
        <v/>
      </c>
      <c r="EB1410" s="250" t="str">
        <f>IF(DataGoesHere!$B1410="","",EA1410^2)</f>
        <v/>
      </c>
      <c r="EC1410" s="249" t="str">
        <f>IF(DataGoesHere!$B1410="","",EA1410/$CZ1410)</f>
        <v/>
      </c>
      <c r="ED1410" s="250" t="str">
        <f>IF(DataGoesHere!$B1410="","",SUM(DZ$2:DZ1410)/AVERAGE(EA:EA))</f>
        <v/>
      </c>
    </row>
    <row r="1411" spans="20:134" x14ac:dyDescent="0.2">
      <c r="T1411" s="240"/>
      <c r="U1411" s="86"/>
      <c r="V1411" s="86"/>
      <c r="W1411" s="86"/>
      <c r="X1411" s="86"/>
      <c r="Y1411" s="245" t="str">
        <f>IF(DataGoesHere!$B1411="","",(DataGoesHere!$B1411/SUM(DataGoesHere!$B1406:'DataGoesHere'!$B1417)))</f>
        <v/>
      </c>
      <c r="Z1411" s="86"/>
      <c r="AA1411" s="86"/>
      <c r="AB1411" s="86"/>
      <c r="AC1411" s="86"/>
      <c r="AD1411" s="86"/>
      <c r="AE1411" s="241"/>
      <c r="CV1411" s="310" t="str">
        <f>IF(DataGoesHere!B1411="","",DataGoesHere!A1411)</f>
        <v/>
      </c>
      <c r="CW1411" s="271">
        <f t="shared" ca="1" si="52"/>
        <v>6</v>
      </c>
      <c r="CX1411" s="272">
        <f t="shared" ca="1" si="53"/>
        <v>1.0779088099730167</v>
      </c>
      <c r="CY1411" s="266">
        <f>DataGoesHere!A1411</f>
        <v>1410</v>
      </c>
      <c r="CZ1411" s="19" t="str">
        <f>IF(DataGoesHere!B1411="","",DataGoesHere!B1411)</f>
        <v/>
      </c>
      <c r="DA1411" s="19" t="str">
        <f>IF(DataGoesHere!B1411="","",IF(AH$5="No",DataGoesHere!B1411,DataGoesHere!B1411-(AH$2*(DataGoesHere!A1411-1))))</f>
        <v/>
      </c>
      <c r="DB1411" s="19" t="str">
        <f>IF(DataGoesHere!B1411="","",IF(AO$9="No",DataGoesHere!B1411,DataGoesHere!B1411/CX1411))</f>
        <v/>
      </c>
      <c r="DC1411" s="19" t="str">
        <f>IF(DataGoesHere!B1411="","",IF(AO$9="No",DA1411,DA1411/CX1411))</f>
        <v/>
      </c>
      <c r="DD1411" s="293" t="str">
        <f>IF(CZ1411="",IF(COUNTIF(DD$2:DD1410,"Forecast")&lt;Output!E$43,"Forecast",""),"Actual")</f>
        <v/>
      </c>
      <c r="DF1411" s="19" t="str">
        <f>IF(DataGoesHere!B1410="",IF(DD1411="Forecast",(Output!$E$47*IntermediateCalcs!DH1410)+((1-Output!$E$47)*IntermediateCalcs!DF1410),""),(Output!$E$47*IntermediateCalcs!DB1410)+((1-Output!$E$47)*IntermediateCalcs!DF1410))</f>
        <v/>
      </c>
      <c r="DG1411" s="19" t="str">
        <f>IF(DataGoesHere!B1410="",IF(DD1411="Forecast",(Output!$G$47*(IntermediateCalcs!DF1411-IntermediateCalcs!DF1410))+((1-Output!$G$47)*IntermediateCalcs!DG1410),""),(Output!$G$47*(IntermediateCalcs!DF1411-IntermediateCalcs!DF1410))+((1-Output!$G$47)*IntermediateCalcs!DG1410))</f>
        <v/>
      </c>
      <c r="DH1411" s="19" t="str">
        <f>IF(DataGoesHere!B1410="",IF(DD1411="Forecast",DF1411+DG1411,""),DF1411+DG1411)</f>
        <v/>
      </c>
      <c r="DI1411" s="274" t="str">
        <f>IF(DH1411="","",IF(IntermediateCalcs!$AO$9="Yes",IntermediateCalcs!DH1411*$CX1411,IntermediateCalcs!DH1411))</f>
        <v/>
      </c>
      <c r="DJ1411" s="250" t="str">
        <f>IF(DataGoesHere!$B1411="","",($CZ1411-DI1411))</f>
        <v/>
      </c>
      <c r="DK1411" s="250" t="str">
        <f>IF(DataGoesHere!$B1411="","",ABS($CZ1411-DI1411))</f>
        <v/>
      </c>
      <c r="DL1411" s="250" t="str">
        <f>IF(DataGoesHere!$B1411="","",DK1411^2)</f>
        <v/>
      </c>
      <c r="DM1411" s="249" t="str">
        <f>IF(DataGoesHere!$B1411="","",DK1411/$CZ1411)</f>
        <v/>
      </c>
      <c r="DN1411" s="250" t="str">
        <f>IF(DataGoesHere!$B1411="","",SUM(DJ$2:DJ1411)/AVERAGE(DK:DK))</f>
        <v/>
      </c>
      <c r="DP1411" s="19" t="str">
        <f>IF(DataGoesHere!B1411="",IF($DD1411="Forecast",(Output!E$48*IntermediateCalcs!CY1411)+Output!G$48,""),(Output!E$48*IntermediateCalcs!CY1411)+Output!G$48)</f>
        <v/>
      </c>
      <c r="DQ1411" s="274" t="str">
        <f>IF(DP1411="","",IF(IntermediateCalcs!$AO$9="Yes",IntermediateCalcs!DP1411*$CX1411,IntermediateCalcs!DP1411))</f>
        <v/>
      </c>
      <c r="DR1411" s="250" t="str">
        <f>IF(DataGoesHere!$B1411="","",($CZ1411-DQ1411))</f>
        <v/>
      </c>
      <c r="DS1411" s="250" t="str">
        <f>IF(DataGoesHere!$B1411="","",ABS($CZ1411-DQ1411))</f>
        <v/>
      </c>
      <c r="DT1411" s="250" t="str">
        <f>IF(DataGoesHere!$B1411="","",DS1411^2)</f>
        <v/>
      </c>
      <c r="DU1411" s="249" t="str">
        <f>IF(DataGoesHere!$B1411="","",DS1411/$CZ1411)</f>
        <v/>
      </c>
      <c r="DV1411" s="250" t="str">
        <f>IF(DataGoesHere!$B1411="","",SUM(DR$2:DR1411)/AVERAGE(DS:DS))</f>
        <v/>
      </c>
      <c r="DX1411" s="19" t="str">
        <f>IF(DataGoesHere!$B1410="","",(DB1405*(Output!$O$49/Output!$P$49))+(IntermediateCalcs!DB1406*(Output!$M$49/Output!$P$49))+(IntermediateCalcs!DB1407*(Output!$K$49/Output!$P$49))+(DB1408*(Output!$I$49/Output!$P$49))+(IntermediateCalcs!DB1409*(Output!$G$49/Output!$P$49))+(IntermediateCalcs!DB1410*(Output!$E$49/Output!$P$49)))</f>
        <v/>
      </c>
      <c r="DY1411" s="274" t="str">
        <f>IF(DX1411="","",IF(IntermediateCalcs!$AO$9="Yes",IntermediateCalcs!DX1411*$CX1411,IntermediateCalcs!DX1411))</f>
        <v/>
      </c>
      <c r="DZ1411" s="250" t="str">
        <f>IF(DataGoesHere!$B1411="","",($CZ1411-DY1411))</f>
        <v/>
      </c>
      <c r="EA1411" s="250" t="str">
        <f>IF(DataGoesHere!$B1411="","",ABS($CZ1411-DY1411))</f>
        <v/>
      </c>
      <c r="EB1411" s="250" t="str">
        <f>IF(DataGoesHere!$B1411="","",EA1411^2)</f>
        <v/>
      </c>
      <c r="EC1411" s="249" t="str">
        <f>IF(DataGoesHere!$B1411="","",EA1411/$CZ1411)</f>
        <v/>
      </c>
      <c r="ED1411" s="250" t="str">
        <f>IF(DataGoesHere!$B1411="","",SUM(DZ$2:DZ1411)/AVERAGE(EA:EA))</f>
        <v/>
      </c>
    </row>
    <row r="1412" spans="20:134" x14ac:dyDescent="0.2">
      <c r="T1412" s="240"/>
      <c r="U1412" s="86"/>
      <c r="V1412" s="86"/>
      <c r="W1412" s="86"/>
      <c r="X1412" s="86"/>
      <c r="Y1412" s="86"/>
      <c r="Z1412" s="245" t="str">
        <f>IF(DataGoesHere!$B1412="","",(DataGoesHere!$B1412/SUM(DataGoesHere!$B1406:'DataGoesHere'!$B1417)))</f>
        <v/>
      </c>
      <c r="AA1412" s="86"/>
      <c r="AB1412" s="86"/>
      <c r="AC1412" s="86"/>
      <c r="AD1412" s="86"/>
      <c r="AE1412" s="241"/>
      <c r="CV1412" s="310" t="str">
        <f>IF(DataGoesHere!B1412="","",DataGoesHere!A1412)</f>
        <v/>
      </c>
      <c r="CW1412" s="271">
        <f t="shared" ca="1" si="52"/>
        <v>7</v>
      </c>
      <c r="CX1412" s="272">
        <f t="shared" ca="1" si="53"/>
        <v>1.0265458156689093</v>
      </c>
      <c r="CY1412" s="266">
        <f>DataGoesHere!A1412</f>
        <v>1411</v>
      </c>
      <c r="CZ1412" s="19" t="str">
        <f>IF(DataGoesHere!B1412="","",DataGoesHere!B1412)</f>
        <v/>
      </c>
      <c r="DA1412" s="19" t="str">
        <f>IF(DataGoesHere!B1412="","",IF(AH$5="No",DataGoesHere!B1412,DataGoesHere!B1412-(AH$2*(DataGoesHere!A1412-1))))</f>
        <v/>
      </c>
      <c r="DB1412" s="19" t="str">
        <f>IF(DataGoesHere!B1412="","",IF(AO$9="No",DataGoesHere!B1412,DataGoesHere!B1412/CX1412))</f>
        <v/>
      </c>
      <c r="DC1412" s="19" t="str">
        <f>IF(DataGoesHere!B1412="","",IF(AO$9="No",DA1412,DA1412/CX1412))</f>
        <v/>
      </c>
      <c r="DD1412" s="293" t="str">
        <f>IF(CZ1412="",IF(COUNTIF(DD$2:DD1411,"Forecast")&lt;Output!E$43,"Forecast",""),"Actual")</f>
        <v/>
      </c>
      <c r="DF1412" s="19" t="str">
        <f>IF(DataGoesHere!B1411="",IF(DD1412="Forecast",(Output!$E$47*IntermediateCalcs!DH1411)+((1-Output!$E$47)*IntermediateCalcs!DF1411),""),(Output!$E$47*IntermediateCalcs!DB1411)+((1-Output!$E$47)*IntermediateCalcs!DF1411))</f>
        <v/>
      </c>
      <c r="DG1412" s="19" t="str">
        <f>IF(DataGoesHere!B1411="",IF(DD1412="Forecast",(Output!$G$47*(IntermediateCalcs!DF1412-IntermediateCalcs!DF1411))+((1-Output!$G$47)*IntermediateCalcs!DG1411),""),(Output!$G$47*(IntermediateCalcs!DF1412-IntermediateCalcs!DF1411))+((1-Output!$G$47)*IntermediateCalcs!DG1411))</f>
        <v/>
      </c>
      <c r="DH1412" s="19" t="str">
        <f>IF(DataGoesHere!B1411="",IF(DD1412="Forecast",DF1412+DG1412,""),DF1412+DG1412)</f>
        <v/>
      </c>
      <c r="DI1412" s="274" t="str">
        <f>IF(DH1412="","",IF(IntermediateCalcs!$AO$9="Yes",IntermediateCalcs!DH1412*$CX1412,IntermediateCalcs!DH1412))</f>
        <v/>
      </c>
      <c r="DJ1412" s="250" t="str">
        <f>IF(DataGoesHere!$B1412="","",($CZ1412-DI1412))</f>
        <v/>
      </c>
      <c r="DK1412" s="250" t="str">
        <f>IF(DataGoesHere!$B1412="","",ABS($CZ1412-DI1412))</f>
        <v/>
      </c>
      <c r="DL1412" s="250" t="str">
        <f>IF(DataGoesHere!$B1412="","",DK1412^2)</f>
        <v/>
      </c>
      <c r="DM1412" s="249" t="str">
        <f>IF(DataGoesHere!$B1412="","",DK1412/$CZ1412)</f>
        <v/>
      </c>
      <c r="DN1412" s="250" t="str">
        <f>IF(DataGoesHere!$B1412="","",SUM(DJ$2:DJ1412)/AVERAGE(DK:DK))</f>
        <v/>
      </c>
      <c r="DP1412" s="19" t="str">
        <f>IF(DataGoesHere!B1412="",IF($DD1412="Forecast",(Output!E$48*IntermediateCalcs!CY1412)+Output!G$48,""),(Output!E$48*IntermediateCalcs!CY1412)+Output!G$48)</f>
        <v/>
      </c>
      <c r="DQ1412" s="274" t="str">
        <f>IF(DP1412="","",IF(IntermediateCalcs!$AO$9="Yes",IntermediateCalcs!DP1412*$CX1412,IntermediateCalcs!DP1412))</f>
        <v/>
      </c>
      <c r="DR1412" s="250" t="str">
        <f>IF(DataGoesHere!$B1412="","",($CZ1412-DQ1412))</f>
        <v/>
      </c>
      <c r="DS1412" s="250" t="str">
        <f>IF(DataGoesHere!$B1412="","",ABS($CZ1412-DQ1412))</f>
        <v/>
      </c>
      <c r="DT1412" s="250" t="str">
        <f>IF(DataGoesHere!$B1412="","",DS1412^2)</f>
        <v/>
      </c>
      <c r="DU1412" s="249" t="str">
        <f>IF(DataGoesHere!$B1412="","",DS1412/$CZ1412)</f>
        <v/>
      </c>
      <c r="DV1412" s="250" t="str">
        <f>IF(DataGoesHere!$B1412="","",SUM(DR$2:DR1412)/AVERAGE(DS:DS))</f>
        <v/>
      </c>
      <c r="DX1412" s="19" t="str">
        <f>IF(DataGoesHere!$B1411="","",(DB1406*(Output!$O$49/Output!$P$49))+(IntermediateCalcs!DB1407*(Output!$M$49/Output!$P$49))+(IntermediateCalcs!DB1408*(Output!$K$49/Output!$P$49))+(DB1409*(Output!$I$49/Output!$P$49))+(IntermediateCalcs!DB1410*(Output!$G$49/Output!$P$49))+(IntermediateCalcs!DB1411*(Output!$E$49/Output!$P$49)))</f>
        <v/>
      </c>
      <c r="DY1412" s="274" t="str">
        <f>IF(DX1412="","",IF(IntermediateCalcs!$AO$9="Yes",IntermediateCalcs!DX1412*$CX1412,IntermediateCalcs!DX1412))</f>
        <v/>
      </c>
      <c r="DZ1412" s="250" t="str">
        <f>IF(DataGoesHere!$B1412="","",($CZ1412-DY1412))</f>
        <v/>
      </c>
      <c r="EA1412" s="250" t="str">
        <f>IF(DataGoesHere!$B1412="","",ABS($CZ1412-DY1412))</f>
        <v/>
      </c>
      <c r="EB1412" s="250" t="str">
        <f>IF(DataGoesHere!$B1412="","",EA1412^2)</f>
        <v/>
      </c>
      <c r="EC1412" s="249" t="str">
        <f>IF(DataGoesHere!$B1412="","",EA1412/$CZ1412)</f>
        <v/>
      </c>
      <c r="ED1412" s="250" t="str">
        <f>IF(DataGoesHere!$B1412="","",SUM(DZ$2:DZ1412)/AVERAGE(EA:EA))</f>
        <v/>
      </c>
    </row>
    <row r="1413" spans="20:134" x14ac:dyDescent="0.2">
      <c r="T1413" s="240"/>
      <c r="U1413" s="86"/>
      <c r="V1413" s="86"/>
      <c r="W1413" s="86"/>
      <c r="X1413" s="86"/>
      <c r="Y1413" s="86"/>
      <c r="Z1413" s="86"/>
      <c r="AA1413" s="245" t="str">
        <f>IF(DataGoesHere!$B1413="","",(DataGoesHere!$B1413/SUM(DataGoesHere!$B1406:'DataGoesHere'!$B1417)))</f>
        <v/>
      </c>
      <c r="AB1413" s="86"/>
      <c r="AC1413" s="86"/>
      <c r="AD1413" s="86"/>
      <c r="AE1413" s="241"/>
      <c r="CV1413" s="310" t="str">
        <f>IF(DataGoesHere!B1413="","",DataGoesHere!A1413)</f>
        <v/>
      </c>
      <c r="CW1413" s="271">
        <f t="shared" ca="1" si="52"/>
        <v>8</v>
      </c>
      <c r="CX1413" s="272">
        <f t="shared" ca="1" si="53"/>
        <v>1.0207492390681214</v>
      </c>
      <c r="CY1413" s="266">
        <f>DataGoesHere!A1413</f>
        <v>1412</v>
      </c>
      <c r="CZ1413" s="19" t="str">
        <f>IF(DataGoesHere!B1413="","",DataGoesHere!B1413)</f>
        <v/>
      </c>
      <c r="DA1413" s="19" t="str">
        <f>IF(DataGoesHere!B1413="","",IF(AH$5="No",DataGoesHere!B1413,DataGoesHere!B1413-(AH$2*(DataGoesHere!A1413-1))))</f>
        <v/>
      </c>
      <c r="DB1413" s="19" t="str">
        <f>IF(DataGoesHere!B1413="","",IF(AO$9="No",DataGoesHere!B1413,DataGoesHere!B1413/CX1413))</f>
        <v/>
      </c>
      <c r="DC1413" s="19" t="str">
        <f>IF(DataGoesHere!B1413="","",IF(AO$9="No",DA1413,DA1413/CX1413))</f>
        <v/>
      </c>
      <c r="DD1413" s="293" t="str">
        <f>IF(CZ1413="",IF(COUNTIF(DD$2:DD1412,"Forecast")&lt;Output!E$43,"Forecast",""),"Actual")</f>
        <v/>
      </c>
      <c r="DF1413" s="19" t="str">
        <f>IF(DataGoesHere!B1412="",IF(DD1413="Forecast",(Output!$E$47*IntermediateCalcs!DH1412)+((1-Output!$E$47)*IntermediateCalcs!DF1412),""),(Output!$E$47*IntermediateCalcs!DB1412)+((1-Output!$E$47)*IntermediateCalcs!DF1412))</f>
        <v/>
      </c>
      <c r="DG1413" s="19" t="str">
        <f>IF(DataGoesHere!B1412="",IF(DD1413="Forecast",(Output!$G$47*(IntermediateCalcs!DF1413-IntermediateCalcs!DF1412))+((1-Output!$G$47)*IntermediateCalcs!DG1412),""),(Output!$G$47*(IntermediateCalcs!DF1413-IntermediateCalcs!DF1412))+((1-Output!$G$47)*IntermediateCalcs!DG1412))</f>
        <v/>
      </c>
      <c r="DH1413" s="19" t="str">
        <f>IF(DataGoesHere!B1412="",IF(DD1413="Forecast",DF1413+DG1413,""),DF1413+DG1413)</f>
        <v/>
      </c>
      <c r="DI1413" s="274" t="str">
        <f>IF(DH1413="","",IF(IntermediateCalcs!$AO$9="Yes",IntermediateCalcs!DH1413*$CX1413,IntermediateCalcs!DH1413))</f>
        <v/>
      </c>
      <c r="DJ1413" s="250" t="str">
        <f>IF(DataGoesHere!$B1413="","",($CZ1413-DI1413))</f>
        <v/>
      </c>
      <c r="DK1413" s="250" t="str">
        <f>IF(DataGoesHere!$B1413="","",ABS($CZ1413-DI1413))</f>
        <v/>
      </c>
      <c r="DL1413" s="250" t="str">
        <f>IF(DataGoesHere!$B1413="","",DK1413^2)</f>
        <v/>
      </c>
      <c r="DM1413" s="249" t="str">
        <f>IF(DataGoesHere!$B1413="","",DK1413/$CZ1413)</f>
        <v/>
      </c>
      <c r="DN1413" s="250" t="str">
        <f>IF(DataGoesHere!$B1413="","",SUM(DJ$2:DJ1413)/AVERAGE(DK:DK))</f>
        <v/>
      </c>
      <c r="DP1413" s="19" t="str">
        <f>IF(DataGoesHere!B1413="",IF($DD1413="Forecast",(Output!E$48*IntermediateCalcs!CY1413)+Output!G$48,""),(Output!E$48*IntermediateCalcs!CY1413)+Output!G$48)</f>
        <v/>
      </c>
      <c r="DQ1413" s="274" t="str">
        <f>IF(DP1413="","",IF(IntermediateCalcs!$AO$9="Yes",IntermediateCalcs!DP1413*$CX1413,IntermediateCalcs!DP1413))</f>
        <v/>
      </c>
      <c r="DR1413" s="250" t="str">
        <f>IF(DataGoesHere!$B1413="","",($CZ1413-DQ1413))</f>
        <v/>
      </c>
      <c r="DS1413" s="250" t="str">
        <f>IF(DataGoesHere!$B1413="","",ABS($CZ1413-DQ1413))</f>
        <v/>
      </c>
      <c r="DT1413" s="250" t="str">
        <f>IF(DataGoesHere!$B1413="","",DS1413^2)</f>
        <v/>
      </c>
      <c r="DU1413" s="249" t="str">
        <f>IF(DataGoesHere!$B1413="","",DS1413/$CZ1413)</f>
        <v/>
      </c>
      <c r="DV1413" s="250" t="str">
        <f>IF(DataGoesHere!$B1413="","",SUM(DR$2:DR1413)/AVERAGE(DS:DS))</f>
        <v/>
      </c>
      <c r="DX1413" s="19" t="str">
        <f>IF(DataGoesHere!$B1412="","",(DB1407*(Output!$O$49/Output!$P$49))+(IntermediateCalcs!DB1408*(Output!$M$49/Output!$P$49))+(IntermediateCalcs!DB1409*(Output!$K$49/Output!$P$49))+(DB1410*(Output!$I$49/Output!$P$49))+(IntermediateCalcs!DB1411*(Output!$G$49/Output!$P$49))+(IntermediateCalcs!DB1412*(Output!$E$49/Output!$P$49)))</f>
        <v/>
      </c>
      <c r="DY1413" s="274" t="str">
        <f>IF(DX1413="","",IF(IntermediateCalcs!$AO$9="Yes",IntermediateCalcs!DX1413*$CX1413,IntermediateCalcs!DX1413))</f>
        <v/>
      </c>
      <c r="DZ1413" s="250" t="str">
        <f>IF(DataGoesHere!$B1413="","",($CZ1413-DY1413))</f>
        <v/>
      </c>
      <c r="EA1413" s="250" t="str">
        <f>IF(DataGoesHere!$B1413="","",ABS($CZ1413-DY1413))</f>
        <v/>
      </c>
      <c r="EB1413" s="250" t="str">
        <f>IF(DataGoesHere!$B1413="","",EA1413^2)</f>
        <v/>
      </c>
      <c r="EC1413" s="249" t="str">
        <f>IF(DataGoesHere!$B1413="","",EA1413/$CZ1413)</f>
        <v/>
      </c>
      <c r="ED1413" s="250" t="str">
        <f>IF(DataGoesHere!$B1413="","",SUM(DZ$2:DZ1413)/AVERAGE(EA:EA))</f>
        <v/>
      </c>
    </row>
    <row r="1414" spans="20:134" x14ac:dyDescent="0.2">
      <c r="T1414" s="240"/>
      <c r="U1414" s="86"/>
      <c r="V1414" s="86"/>
      <c r="W1414" s="86"/>
      <c r="X1414" s="86"/>
      <c r="Y1414" s="86"/>
      <c r="Z1414" s="86"/>
      <c r="AA1414" s="86"/>
      <c r="AB1414" s="245" t="str">
        <f>IF(DataGoesHere!$B1414="","",(DataGoesHere!$B1414/SUM(DataGoesHere!$B1406:'DataGoesHere'!$B1417)))</f>
        <v/>
      </c>
      <c r="AC1414" s="86"/>
      <c r="AD1414" s="86"/>
      <c r="AE1414" s="241"/>
      <c r="CV1414" s="310" t="str">
        <f>IF(DataGoesHere!B1414="","",DataGoesHere!A1414)</f>
        <v/>
      </c>
      <c r="CW1414" s="271">
        <f t="shared" ca="1" si="52"/>
        <v>9</v>
      </c>
      <c r="CX1414" s="272">
        <f t="shared" ca="1" si="53"/>
        <v>1.0625330005567626</v>
      </c>
      <c r="CY1414" s="266">
        <f>DataGoesHere!A1414</f>
        <v>1413</v>
      </c>
      <c r="CZ1414" s="19" t="str">
        <f>IF(DataGoesHere!B1414="","",DataGoesHere!B1414)</f>
        <v/>
      </c>
      <c r="DA1414" s="19" t="str">
        <f>IF(DataGoesHere!B1414="","",IF(AH$5="No",DataGoesHere!B1414,DataGoesHere!B1414-(AH$2*(DataGoesHere!A1414-1))))</f>
        <v/>
      </c>
      <c r="DB1414" s="19" t="str">
        <f>IF(DataGoesHere!B1414="","",IF(AO$9="No",DataGoesHere!B1414,DataGoesHere!B1414/CX1414))</f>
        <v/>
      </c>
      <c r="DC1414" s="19" t="str">
        <f>IF(DataGoesHere!B1414="","",IF(AO$9="No",DA1414,DA1414/CX1414))</f>
        <v/>
      </c>
      <c r="DD1414" s="293" t="str">
        <f>IF(CZ1414="",IF(COUNTIF(DD$2:DD1413,"Forecast")&lt;Output!E$43,"Forecast",""),"Actual")</f>
        <v/>
      </c>
      <c r="DF1414" s="19" t="str">
        <f>IF(DataGoesHere!B1413="",IF(DD1414="Forecast",(Output!$E$47*IntermediateCalcs!DH1413)+((1-Output!$E$47)*IntermediateCalcs!DF1413),""),(Output!$E$47*IntermediateCalcs!DB1413)+((1-Output!$E$47)*IntermediateCalcs!DF1413))</f>
        <v/>
      </c>
      <c r="DG1414" s="19" t="str">
        <f>IF(DataGoesHere!B1413="",IF(DD1414="Forecast",(Output!$G$47*(IntermediateCalcs!DF1414-IntermediateCalcs!DF1413))+((1-Output!$G$47)*IntermediateCalcs!DG1413),""),(Output!$G$47*(IntermediateCalcs!DF1414-IntermediateCalcs!DF1413))+((1-Output!$G$47)*IntermediateCalcs!DG1413))</f>
        <v/>
      </c>
      <c r="DH1414" s="19" t="str">
        <f>IF(DataGoesHere!B1413="",IF(DD1414="Forecast",DF1414+DG1414,""),DF1414+DG1414)</f>
        <v/>
      </c>
      <c r="DI1414" s="274" t="str">
        <f>IF(DH1414="","",IF(IntermediateCalcs!$AO$9="Yes",IntermediateCalcs!DH1414*$CX1414,IntermediateCalcs!DH1414))</f>
        <v/>
      </c>
      <c r="DJ1414" s="250" t="str">
        <f>IF(DataGoesHere!$B1414="","",($CZ1414-DI1414))</f>
        <v/>
      </c>
      <c r="DK1414" s="250" t="str">
        <f>IF(DataGoesHere!$B1414="","",ABS($CZ1414-DI1414))</f>
        <v/>
      </c>
      <c r="DL1414" s="250" t="str">
        <f>IF(DataGoesHere!$B1414="","",DK1414^2)</f>
        <v/>
      </c>
      <c r="DM1414" s="249" t="str">
        <f>IF(DataGoesHere!$B1414="","",DK1414/$CZ1414)</f>
        <v/>
      </c>
      <c r="DN1414" s="250" t="str">
        <f>IF(DataGoesHere!$B1414="","",SUM(DJ$2:DJ1414)/AVERAGE(DK:DK))</f>
        <v/>
      </c>
      <c r="DP1414" s="19" t="str">
        <f>IF(DataGoesHere!B1414="",IF($DD1414="Forecast",(Output!E$48*IntermediateCalcs!CY1414)+Output!G$48,""),(Output!E$48*IntermediateCalcs!CY1414)+Output!G$48)</f>
        <v/>
      </c>
      <c r="DQ1414" s="274" t="str">
        <f>IF(DP1414="","",IF(IntermediateCalcs!$AO$9="Yes",IntermediateCalcs!DP1414*$CX1414,IntermediateCalcs!DP1414))</f>
        <v/>
      </c>
      <c r="DR1414" s="250" t="str">
        <f>IF(DataGoesHere!$B1414="","",($CZ1414-DQ1414))</f>
        <v/>
      </c>
      <c r="DS1414" s="250" t="str">
        <f>IF(DataGoesHere!$B1414="","",ABS($CZ1414-DQ1414))</f>
        <v/>
      </c>
      <c r="DT1414" s="250" t="str">
        <f>IF(DataGoesHere!$B1414="","",DS1414^2)</f>
        <v/>
      </c>
      <c r="DU1414" s="249" t="str">
        <f>IF(DataGoesHere!$B1414="","",DS1414/$CZ1414)</f>
        <v/>
      </c>
      <c r="DV1414" s="250" t="str">
        <f>IF(DataGoesHere!$B1414="","",SUM(DR$2:DR1414)/AVERAGE(DS:DS))</f>
        <v/>
      </c>
      <c r="DX1414" s="19" t="str">
        <f>IF(DataGoesHere!$B1413="","",(DB1408*(Output!$O$49/Output!$P$49))+(IntermediateCalcs!DB1409*(Output!$M$49/Output!$P$49))+(IntermediateCalcs!DB1410*(Output!$K$49/Output!$P$49))+(DB1411*(Output!$I$49/Output!$P$49))+(IntermediateCalcs!DB1412*(Output!$G$49/Output!$P$49))+(IntermediateCalcs!DB1413*(Output!$E$49/Output!$P$49)))</f>
        <v/>
      </c>
      <c r="DY1414" s="274" t="str">
        <f>IF(DX1414="","",IF(IntermediateCalcs!$AO$9="Yes",IntermediateCalcs!DX1414*$CX1414,IntermediateCalcs!DX1414))</f>
        <v/>
      </c>
      <c r="DZ1414" s="250" t="str">
        <f>IF(DataGoesHere!$B1414="","",($CZ1414-DY1414))</f>
        <v/>
      </c>
      <c r="EA1414" s="250" t="str">
        <f>IF(DataGoesHere!$B1414="","",ABS($CZ1414-DY1414))</f>
        <v/>
      </c>
      <c r="EB1414" s="250" t="str">
        <f>IF(DataGoesHere!$B1414="","",EA1414^2)</f>
        <v/>
      </c>
      <c r="EC1414" s="249" t="str">
        <f>IF(DataGoesHere!$B1414="","",EA1414/$CZ1414)</f>
        <v/>
      </c>
      <c r="ED1414" s="250" t="str">
        <f>IF(DataGoesHere!$B1414="","",SUM(DZ$2:DZ1414)/AVERAGE(EA:EA))</f>
        <v/>
      </c>
    </row>
    <row r="1415" spans="20:134" x14ac:dyDescent="0.2">
      <c r="T1415" s="240"/>
      <c r="U1415" s="86"/>
      <c r="V1415" s="86"/>
      <c r="W1415" s="86"/>
      <c r="X1415" s="86"/>
      <c r="Y1415" s="86"/>
      <c r="Z1415" s="86"/>
      <c r="AA1415" s="86"/>
      <c r="AB1415" s="86"/>
      <c r="AC1415" s="245" t="str">
        <f>IF(DataGoesHere!$B1415="","",(DataGoesHere!$B1415/SUM(DataGoesHere!$B1406:'DataGoesHere'!$B1417)))</f>
        <v/>
      </c>
      <c r="AD1415" s="86"/>
      <c r="AE1415" s="241"/>
      <c r="CV1415" s="310" t="str">
        <f>IF(DataGoesHere!B1415="","",DataGoesHere!A1415)</f>
        <v/>
      </c>
      <c r="CW1415" s="271">
        <f t="shared" ca="1" si="52"/>
        <v>10</v>
      </c>
      <c r="CX1415" s="272">
        <f t="shared" ca="1" si="53"/>
        <v>0.92557634012077306</v>
      </c>
      <c r="CY1415" s="266">
        <f>DataGoesHere!A1415</f>
        <v>1414</v>
      </c>
      <c r="CZ1415" s="19" t="str">
        <f>IF(DataGoesHere!B1415="","",DataGoesHere!B1415)</f>
        <v/>
      </c>
      <c r="DA1415" s="19" t="str">
        <f>IF(DataGoesHere!B1415="","",IF(AH$5="No",DataGoesHere!B1415,DataGoesHere!B1415-(AH$2*(DataGoesHere!A1415-1))))</f>
        <v/>
      </c>
      <c r="DB1415" s="19" t="str">
        <f>IF(DataGoesHere!B1415="","",IF(AO$9="No",DataGoesHere!B1415,DataGoesHere!B1415/CX1415))</f>
        <v/>
      </c>
      <c r="DC1415" s="19" t="str">
        <f>IF(DataGoesHere!B1415="","",IF(AO$9="No",DA1415,DA1415/CX1415))</f>
        <v/>
      </c>
      <c r="DD1415" s="293" t="str">
        <f>IF(CZ1415="",IF(COUNTIF(DD$2:DD1414,"Forecast")&lt;Output!E$43,"Forecast",""),"Actual")</f>
        <v/>
      </c>
      <c r="DF1415" s="19" t="str">
        <f>IF(DataGoesHere!B1414="",IF(DD1415="Forecast",(Output!$E$47*IntermediateCalcs!DH1414)+((1-Output!$E$47)*IntermediateCalcs!DF1414),""),(Output!$E$47*IntermediateCalcs!DB1414)+((1-Output!$E$47)*IntermediateCalcs!DF1414))</f>
        <v/>
      </c>
      <c r="DG1415" s="19" t="str">
        <f>IF(DataGoesHere!B1414="",IF(DD1415="Forecast",(Output!$G$47*(IntermediateCalcs!DF1415-IntermediateCalcs!DF1414))+((1-Output!$G$47)*IntermediateCalcs!DG1414),""),(Output!$G$47*(IntermediateCalcs!DF1415-IntermediateCalcs!DF1414))+((1-Output!$G$47)*IntermediateCalcs!DG1414))</f>
        <v/>
      </c>
      <c r="DH1415" s="19" t="str">
        <f>IF(DataGoesHere!B1414="",IF(DD1415="Forecast",DF1415+DG1415,""),DF1415+DG1415)</f>
        <v/>
      </c>
      <c r="DI1415" s="274" t="str">
        <f>IF(DH1415="","",IF(IntermediateCalcs!$AO$9="Yes",IntermediateCalcs!DH1415*$CX1415,IntermediateCalcs!DH1415))</f>
        <v/>
      </c>
      <c r="DJ1415" s="250" t="str">
        <f>IF(DataGoesHere!$B1415="","",($CZ1415-DI1415))</f>
        <v/>
      </c>
      <c r="DK1415" s="250" t="str">
        <f>IF(DataGoesHere!$B1415="","",ABS($CZ1415-DI1415))</f>
        <v/>
      </c>
      <c r="DL1415" s="250" t="str">
        <f>IF(DataGoesHere!$B1415="","",DK1415^2)</f>
        <v/>
      </c>
      <c r="DM1415" s="249" t="str">
        <f>IF(DataGoesHere!$B1415="","",DK1415/$CZ1415)</f>
        <v/>
      </c>
      <c r="DN1415" s="250" t="str">
        <f>IF(DataGoesHere!$B1415="","",SUM(DJ$2:DJ1415)/AVERAGE(DK:DK))</f>
        <v/>
      </c>
      <c r="DP1415" s="19" t="str">
        <f>IF(DataGoesHere!B1415="",IF($DD1415="Forecast",(Output!E$48*IntermediateCalcs!CY1415)+Output!G$48,""),(Output!E$48*IntermediateCalcs!CY1415)+Output!G$48)</f>
        <v/>
      </c>
      <c r="DQ1415" s="274" t="str">
        <f>IF(DP1415="","",IF(IntermediateCalcs!$AO$9="Yes",IntermediateCalcs!DP1415*$CX1415,IntermediateCalcs!DP1415))</f>
        <v/>
      </c>
      <c r="DR1415" s="250" t="str">
        <f>IF(DataGoesHere!$B1415="","",($CZ1415-DQ1415))</f>
        <v/>
      </c>
      <c r="DS1415" s="250" t="str">
        <f>IF(DataGoesHere!$B1415="","",ABS($CZ1415-DQ1415))</f>
        <v/>
      </c>
      <c r="DT1415" s="250" t="str">
        <f>IF(DataGoesHere!$B1415="","",DS1415^2)</f>
        <v/>
      </c>
      <c r="DU1415" s="249" t="str">
        <f>IF(DataGoesHere!$B1415="","",DS1415/$CZ1415)</f>
        <v/>
      </c>
      <c r="DV1415" s="250" t="str">
        <f>IF(DataGoesHere!$B1415="","",SUM(DR$2:DR1415)/AVERAGE(DS:DS))</f>
        <v/>
      </c>
      <c r="DX1415" s="19" t="str">
        <f>IF(DataGoesHere!$B1414="","",(DB1409*(Output!$O$49/Output!$P$49))+(IntermediateCalcs!DB1410*(Output!$M$49/Output!$P$49))+(IntermediateCalcs!DB1411*(Output!$K$49/Output!$P$49))+(DB1412*(Output!$I$49/Output!$P$49))+(IntermediateCalcs!DB1413*(Output!$G$49/Output!$P$49))+(IntermediateCalcs!DB1414*(Output!$E$49/Output!$P$49)))</f>
        <v/>
      </c>
      <c r="DY1415" s="274" t="str">
        <f>IF(DX1415="","",IF(IntermediateCalcs!$AO$9="Yes",IntermediateCalcs!DX1415*$CX1415,IntermediateCalcs!DX1415))</f>
        <v/>
      </c>
      <c r="DZ1415" s="250" t="str">
        <f>IF(DataGoesHere!$B1415="","",($CZ1415-DY1415))</f>
        <v/>
      </c>
      <c r="EA1415" s="250" t="str">
        <f>IF(DataGoesHere!$B1415="","",ABS($CZ1415-DY1415))</f>
        <v/>
      </c>
      <c r="EB1415" s="250" t="str">
        <f>IF(DataGoesHere!$B1415="","",EA1415^2)</f>
        <v/>
      </c>
      <c r="EC1415" s="249" t="str">
        <f>IF(DataGoesHere!$B1415="","",EA1415/$CZ1415)</f>
        <v/>
      </c>
      <c r="ED1415" s="250" t="str">
        <f>IF(DataGoesHere!$B1415="","",SUM(DZ$2:DZ1415)/AVERAGE(EA:EA))</f>
        <v/>
      </c>
    </row>
    <row r="1416" spans="20:134" x14ac:dyDescent="0.2">
      <c r="T1416" s="240"/>
      <c r="U1416" s="86"/>
      <c r="V1416" s="86"/>
      <c r="W1416" s="86"/>
      <c r="X1416" s="86"/>
      <c r="Y1416" s="86"/>
      <c r="Z1416" s="86"/>
      <c r="AA1416" s="86"/>
      <c r="AB1416" s="86"/>
      <c r="AC1416" s="86"/>
      <c r="AD1416" s="245" t="str">
        <f>IF(DataGoesHere!$B1416="","",(DataGoesHere!$B1416/SUM(DataGoesHere!$B1406:'DataGoesHere'!$B1417)))</f>
        <v/>
      </c>
      <c r="AE1416" s="241"/>
      <c r="CV1416" s="310" t="str">
        <f>IF(DataGoesHere!B1416="","",DataGoesHere!A1416)</f>
        <v/>
      </c>
      <c r="CW1416" s="271">
        <f t="shared" ca="1" si="52"/>
        <v>11</v>
      </c>
      <c r="CX1416" s="272">
        <f t="shared" ca="1" si="53"/>
        <v>0.97463169608807265</v>
      </c>
      <c r="CY1416" s="266">
        <f>DataGoesHere!A1416</f>
        <v>1415</v>
      </c>
      <c r="CZ1416" s="19" t="str">
        <f>IF(DataGoesHere!B1416="","",DataGoesHere!B1416)</f>
        <v/>
      </c>
      <c r="DA1416" s="19" t="str">
        <f>IF(DataGoesHere!B1416="","",IF(AH$5="No",DataGoesHere!B1416,DataGoesHere!B1416-(AH$2*(DataGoesHere!A1416-1))))</f>
        <v/>
      </c>
      <c r="DB1416" s="19" t="str">
        <f>IF(DataGoesHere!B1416="","",IF(AO$9="No",DataGoesHere!B1416,DataGoesHere!B1416/CX1416))</f>
        <v/>
      </c>
      <c r="DC1416" s="19" t="str">
        <f>IF(DataGoesHere!B1416="","",IF(AO$9="No",DA1416,DA1416/CX1416))</f>
        <v/>
      </c>
      <c r="DD1416" s="293" t="str">
        <f>IF(CZ1416="",IF(COUNTIF(DD$2:DD1415,"Forecast")&lt;Output!E$43,"Forecast",""),"Actual")</f>
        <v/>
      </c>
      <c r="DF1416" s="19" t="str">
        <f>IF(DataGoesHere!B1415="",IF(DD1416="Forecast",(Output!$E$47*IntermediateCalcs!DH1415)+((1-Output!$E$47)*IntermediateCalcs!DF1415),""),(Output!$E$47*IntermediateCalcs!DB1415)+((1-Output!$E$47)*IntermediateCalcs!DF1415))</f>
        <v/>
      </c>
      <c r="DG1416" s="19" t="str">
        <f>IF(DataGoesHere!B1415="",IF(DD1416="Forecast",(Output!$G$47*(IntermediateCalcs!DF1416-IntermediateCalcs!DF1415))+((1-Output!$G$47)*IntermediateCalcs!DG1415),""),(Output!$G$47*(IntermediateCalcs!DF1416-IntermediateCalcs!DF1415))+((1-Output!$G$47)*IntermediateCalcs!DG1415))</f>
        <v/>
      </c>
      <c r="DH1416" s="19" t="str">
        <f>IF(DataGoesHere!B1415="",IF(DD1416="Forecast",DF1416+DG1416,""),DF1416+DG1416)</f>
        <v/>
      </c>
      <c r="DI1416" s="274" t="str">
        <f>IF(DH1416="","",IF(IntermediateCalcs!$AO$9="Yes",IntermediateCalcs!DH1416*$CX1416,IntermediateCalcs!DH1416))</f>
        <v/>
      </c>
      <c r="DJ1416" s="250" t="str">
        <f>IF(DataGoesHere!$B1416="","",($CZ1416-DI1416))</f>
        <v/>
      </c>
      <c r="DK1416" s="250" t="str">
        <f>IF(DataGoesHere!$B1416="","",ABS($CZ1416-DI1416))</f>
        <v/>
      </c>
      <c r="DL1416" s="250" t="str">
        <f>IF(DataGoesHere!$B1416="","",DK1416^2)</f>
        <v/>
      </c>
      <c r="DM1416" s="249" t="str">
        <f>IF(DataGoesHere!$B1416="","",DK1416/$CZ1416)</f>
        <v/>
      </c>
      <c r="DN1416" s="250" t="str">
        <f>IF(DataGoesHere!$B1416="","",SUM(DJ$2:DJ1416)/AVERAGE(DK:DK))</f>
        <v/>
      </c>
      <c r="DP1416" s="19" t="str">
        <f>IF(DataGoesHere!B1416="",IF($DD1416="Forecast",(Output!E$48*IntermediateCalcs!CY1416)+Output!G$48,""),(Output!E$48*IntermediateCalcs!CY1416)+Output!G$48)</f>
        <v/>
      </c>
      <c r="DQ1416" s="274" t="str">
        <f>IF(DP1416="","",IF(IntermediateCalcs!$AO$9="Yes",IntermediateCalcs!DP1416*$CX1416,IntermediateCalcs!DP1416))</f>
        <v/>
      </c>
      <c r="DR1416" s="250" t="str">
        <f>IF(DataGoesHere!$B1416="","",($CZ1416-DQ1416))</f>
        <v/>
      </c>
      <c r="DS1416" s="250" t="str">
        <f>IF(DataGoesHere!$B1416="","",ABS($CZ1416-DQ1416))</f>
        <v/>
      </c>
      <c r="DT1416" s="250" t="str">
        <f>IF(DataGoesHere!$B1416="","",DS1416^2)</f>
        <v/>
      </c>
      <c r="DU1416" s="249" t="str">
        <f>IF(DataGoesHere!$B1416="","",DS1416/$CZ1416)</f>
        <v/>
      </c>
      <c r="DV1416" s="250" t="str">
        <f>IF(DataGoesHere!$B1416="","",SUM(DR$2:DR1416)/AVERAGE(DS:DS))</f>
        <v/>
      </c>
      <c r="DX1416" s="19" t="str">
        <f>IF(DataGoesHere!$B1415="","",(DB1410*(Output!$O$49/Output!$P$49))+(IntermediateCalcs!DB1411*(Output!$M$49/Output!$P$49))+(IntermediateCalcs!DB1412*(Output!$K$49/Output!$P$49))+(DB1413*(Output!$I$49/Output!$P$49))+(IntermediateCalcs!DB1414*(Output!$G$49/Output!$P$49))+(IntermediateCalcs!DB1415*(Output!$E$49/Output!$P$49)))</f>
        <v/>
      </c>
      <c r="DY1416" s="274" t="str">
        <f>IF(DX1416="","",IF(IntermediateCalcs!$AO$9="Yes",IntermediateCalcs!DX1416*$CX1416,IntermediateCalcs!DX1416))</f>
        <v/>
      </c>
      <c r="DZ1416" s="250" t="str">
        <f>IF(DataGoesHere!$B1416="","",($CZ1416-DY1416))</f>
        <v/>
      </c>
      <c r="EA1416" s="250" t="str">
        <f>IF(DataGoesHere!$B1416="","",ABS($CZ1416-DY1416))</f>
        <v/>
      </c>
      <c r="EB1416" s="250" t="str">
        <f>IF(DataGoesHere!$B1416="","",EA1416^2)</f>
        <v/>
      </c>
      <c r="EC1416" s="249" t="str">
        <f>IF(DataGoesHere!$B1416="","",EA1416/$CZ1416)</f>
        <v/>
      </c>
      <c r="ED1416" s="250" t="str">
        <f>IF(DataGoesHere!$B1416="","",SUM(DZ$2:DZ1416)/AVERAGE(EA:EA))</f>
        <v/>
      </c>
    </row>
    <row r="1417" spans="20:134" x14ac:dyDescent="0.2">
      <c r="T1417" s="242"/>
      <c r="U1417" s="243"/>
      <c r="V1417" s="243"/>
      <c r="W1417" s="243"/>
      <c r="X1417" s="243"/>
      <c r="Y1417" s="243"/>
      <c r="Z1417" s="243"/>
      <c r="AA1417" s="243"/>
      <c r="AB1417" s="243"/>
      <c r="AC1417" s="243"/>
      <c r="AD1417" s="243"/>
      <c r="AE1417" s="246" t="str">
        <f>IF(DataGoesHere!$B1417="","",(DataGoesHere!$B1417/SUM(DataGoesHere!$B1406:'DataGoesHere'!$B1417)))</f>
        <v/>
      </c>
      <c r="CV1417" s="310" t="str">
        <f>IF(DataGoesHere!B1417="","",DataGoesHere!A1417)</f>
        <v/>
      </c>
      <c r="CW1417" s="271">
        <f t="shared" ca="1" si="52"/>
        <v>12</v>
      </c>
      <c r="CX1417" s="272">
        <f t="shared" ca="1" si="53"/>
        <v>1.0054005237672714</v>
      </c>
      <c r="CY1417" s="266">
        <f>DataGoesHere!A1417</f>
        <v>1416</v>
      </c>
      <c r="CZ1417" s="19" t="str">
        <f>IF(DataGoesHere!B1417="","",DataGoesHere!B1417)</f>
        <v/>
      </c>
      <c r="DA1417" s="19" t="str">
        <f>IF(DataGoesHere!B1417="","",IF(AH$5="No",DataGoesHere!B1417,DataGoesHere!B1417-(AH$2*(DataGoesHere!A1417-1))))</f>
        <v/>
      </c>
      <c r="DB1417" s="19" t="str">
        <f>IF(DataGoesHere!B1417="","",IF(AO$9="No",DataGoesHere!B1417,DataGoesHere!B1417/CX1417))</f>
        <v/>
      </c>
      <c r="DC1417" s="19" t="str">
        <f>IF(DataGoesHere!B1417="","",IF(AO$9="No",DA1417,DA1417/CX1417))</f>
        <v/>
      </c>
      <c r="DD1417" s="293" t="str">
        <f>IF(CZ1417="",IF(COUNTIF(DD$2:DD1416,"Forecast")&lt;Output!E$43,"Forecast",""),"Actual")</f>
        <v/>
      </c>
      <c r="DF1417" s="19" t="str">
        <f>IF(DataGoesHere!B1416="",IF(DD1417="Forecast",(Output!$E$47*IntermediateCalcs!DH1416)+((1-Output!$E$47)*IntermediateCalcs!DF1416),""),(Output!$E$47*IntermediateCalcs!DB1416)+((1-Output!$E$47)*IntermediateCalcs!DF1416))</f>
        <v/>
      </c>
      <c r="DG1417" s="19" t="str">
        <f>IF(DataGoesHere!B1416="",IF(DD1417="Forecast",(Output!$G$47*(IntermediateCalcs!DF1417-IntermediateCalcs!DF1416))+((1-Output!$G$47)*IntermediateCalcs!DG1416),""),(Output!$G$47*(IntermediateCalcs!DF1417-IntermediateCalcs!DF1416))+((1-Output!$G$47)*IntermediateCalcs!DG1416))</f>
        <v/>
      </c>
      <c r="DH1417" s="19" t="str">
        <f>IF(DataGoesHere!B1416="",IF(DD1417="Forecast",DF1417+DG1417,""),DF1417+DG1417)</f>
        <v/>
      </c>
      <c r="DI1417" s="274" t="str">
        <f>IF(DH1417="","",IF(IntermediateCalcs!$AO$9="Yes",IntermediateCalcs!DH1417*$CX1417,IntermediateCalcs!DH1417))</f>
        <v/>
      </c>
      <c r="DJ1417" s="250" t="str">
        <f>IF(DataGoesHere!$B1417="","",($CZ1417-DI1417))</f>
        <v/>
      </c>
      <c r="DK1417" s="250" t="str">
        <f>IF(DataGoesHere!$B1417="","",ABS($CZ1417-DI1417))</f>
        <v/>
      </c>
      <c r="DL1417" s="250" t="str">
        <f>IF(DataGoesHere!$B1417="","",DK1417^2)</f>
        <v/>
      </c>
      <c r="DM1417" s="249" t="str">
        <f>IF(DataGoesHere!$B1417="","",DK1417/$CZ1417)</f>
        <v/>
      </c>
      <c r="DN1417" s="250" t="str">
        <f>IF(DataGoesHere!$B1417="","",SUM(DJ$2:DJ1417)/AVERAGE(DK:DK))</f>
        <v/>
      </c>
      <c r="DP1417" s="19" t="str">
        <f>IF(DataGoesHere!B1417="",IF($DD1417="Forecast",(Output!E$48*IntermediateCalcs!CY1417)+Output!G$48,""),(Output!E$48*IntermediateCalcs!CY1417)+Output!G$48)</f>
        <v/>
      </c>
      <c r="DQ1417" s="274" t="str">
        <f>IF(DP1417="","",IF(IntermediateCalcs!$AO$9="Yes",IntermediateCalcs!DP1417*$CX1417,IntermediateCalcs!DP1417))</f>
        <v/>
      </c>
      <c r="DR1417" s="250" t="str">
        <f>IF(DataGoesHere!$B1417="","",($CZ1417-DQ1417))</f>
        <v/>
      </c>
      <c r="DS1417" s="250" t="str">
        <f>IF(DataGoesHere!$B1417="","",ABS($CZ1417-DQ1417))</f>
        <v/>
      </c>
      <c r="DT1417" s="250" t="str">
        <f>IF(DataGoesHere!$B1417="","",DS1417^2)</f>
        <v/>
      </c>
      <c r="DU1417" s="249" t="str">
        <f>IF(DataGoesHere!$B1417="","",DS1417/$CZ1417)</f>
        <v/>
      </c>
      <c r="DV1417" s="250" t="str">
        <f>IF(DataGoesHere!$B1417="","",SUM(DR$2:DR1417)/AVERAGE(DS:DS))</f>
        <v/>
      </c>
      <c r="DX1417" s="19" t="str">
        <f>IF(DataGoesHere!$B1416="","",(DB1411*(Output!$O$49/Output!$P$49))+(IntermediateCalcs!DB1412*(Output!$M$49/Output!$P$49))+(IntermediateCalcs!DB1413*(Output!$K$49/Output!$P$49))+(DB1414*(Output!$I$49/Output!$P$49))+(IntermediateCalcs!DB1415*(Output!$G$49/Output!$P$49))+(IntermediateCalcs!DB1416*(Output!$E$49/Output!$P$49)))</f>
        <v/>
      </c>
      <c r="DY1417" s="274" t="str">
        <f>IF(DX1417="","",IF(IntermediateCalcs!$AO$9="Yes",IntermediateCalcs!DX1417*$CX1417,IntermediateCalcs!DX1417))</f>
        <v/>
      </c>
      <c r="DZ1417" s="250" t="str">
        <f>IF(DataGoesHere!$B1417="","",($CZ1417-DY1417))</f>
        <v/>
      </c>
      <c r="EA1417" s="250" t="str">
        <f>IF(DataGoesHere!$B1417="","",ABS($CZ1417-DY1417))</f>
        <v/>
      </c>
      <c r="EB1417" s="250" t="str">
        <f>IF(DataGoesHere!$B1417="","",EA1417^2)</f>
        <v/>
      </c>
      <c r="EC1417" s="249" t="str">
        <f>IF(DataGoesHere!$B1417="","",EA1417/$CZ1417)</f>
        <v/>
      </c>
      <c r="ED1417" s="250" t="str">
        <f>IF(DataGoesHere!$B1417="","",SUM(DZ$2:DZ1417)/AVERAGE(EA:EA))</f>
        <v/>
      </c>
    </row>
    <row r="1418" spans="20:134" x14ac:dyDescent="0.2">
      <c r="T1418" s="244" t="str">
        <f>IF(DataGoesHere!$B1418="","",(DataGoesHere!$B1418/SUM(DataGoesHere!$B1418:'DataGoesHere'!$B1429)))</f>
        <v/>
      </c>
      <c r="U1418" s="238"/>
      <c r="V1418" s="238"/>
      <c r="W1418" s="238"/>
      <c r="X1418" s="238"/>
      <c r="Y1418" s="238"/>
      <c r="Z1418" s="238"/>
      <c r="AA1418" s="238"/>
      <c r="AB1418" s="238"/>
      <c r="AC1418" s="238"/>
      <c r="AD1418" s="238"/>
      <c r="AE1418" s="239"/>
      <c r="CV1418" s="310" t="str">
        <f>IF(DataGoesHere!B1418="","",DataGoesHere!A1418)</f>
        <v/>
      </c>
      <c r="CW1418" s="271">
        <f t="shared" ca="1" si="52"/>
        <v>1</v>
      </c>
      <c r="CX1418" s="272">
        <f t="shared" ca="1" si="53"/>
        <v>1.3236179355303281</v>
      </c>
      <c r="CY1418" s="266">
        <f>DataGoesHere!A1418</f>
        <v>1417</v>
      </c>
      <c r="CZ1418" s="19" t="str">
        <f>IF(DataGoesHere!B1418="","",DataGoesHere!B1418)</f>
        <v/>
      </c>
      <c r="DA1418" s="19" t="str">
        <f>IF(DataGoesHere!B1418="","",IF(AH$5="No",DataGoesHere!B1418,DataGoesHere!B1418-(AH$2*(DataGoesHere!A1418-1))))</f>
        <v/>
      </c>
      <c r="DB1418" s="19" t="str">
        <f>IF(DataGoesHere!B1418="","",IF(AO$9="No",DataGoesHere!B1418,DataGoesHere!B1418/CX1418))</f>
        <v/>
      </c>
      <c r="DC1418" s="19" t="str">
        <f>IF(DataGoesHere!B1418="","",IF(AO$9="No",DA1418,DA1418/CX1418))</f>
        <v/>
      </c>
      <c r="DD1418" s="293" t="str">
        <f>IF(CZ1418="",IF(COUNTIF(DD$2:DD1417,"Forecast")&lt;Output!E$43,"Forecast",""),"Actual")</f>
        <v/>
      </c>
      <c r="DF1418" s="19" t="str">
        <f>IF(DataGoesHere!B1417="",IF(DD1418="Forecast",(Output!$E$47*IntermediateCalcs!DH1417)+((1-Output!$E$47)*IntermediateCalcs!DF1417),""),(Output!$E$47*IntermediateCalcs!DB1417)+((1-Output!$E$47)*IntermediateCalcs!DF1417))</f>
        <v/>
      </c>
      <c r="DG1418" s="19" t="str">
        <f>IF(DataGoesHere!B1417="",IF(DD1418="Forecast",(Output!$G$47*(IntermediateCalcs!DF1418-IntermediateCalcs!DF1417))+((1-Output!$G$47)*IntermediateCalcs!DG1417),""),(Output!$G$47*(IntermediateCalcs!DF1418-IntermediateCalcs!DF1417))+((1-Output!$G$47)*IntermediateCalcs!DG1417))</f>
        <v/>
      </c>
      <c r="DH1418" s="19" t="str">
        <f>IF(DataGoesHere!B1417="",IF(DD1418="Forecast",DF1418+DG1418,""),DF1418+DG1418)</f>
        <v/>
      </c>
      <c r="DI1418" s="274" t="str">
        <f>IF(DH1418="","",IF(IntermediateCalcs!$AO$9="Yes",IntermediateCalcs!DH1418*$CX1418,IntermediateCalcs!DH1418))</f>
        <v/>
      </c>
      <c r="DJ1418" s="250" t="str">
        <f>IF(DataGoesHere!$B1418="","",($CZ1418-DI1418))</f>
        <v/>
      </c>
      <c r="DK1418" s="250" t="str">
        <f>IF(DataGoesHere!$B1418="","",ABS($CZ1418-DI1418))</f>
        <v/>
      </c>
      <c r="DL1418" s="250" t="str">
        <f>IF(DataGoesHere!$B1418="","",DK1418^2)</f>
        <v/>
      </c>
      <c r="DM1418" s="249" t="str">
        <f>IF(DataGoesHere!$B1418="","",DK1418/$CZ1418)</f>
        <v/>
      </c>
      <c r="DN1418" s="250" t="str">
        <f>IF(DataGoesHere!$B1418="","",SUM(DJ$2:DJ1418)/AVERAGE(DK:DK))</f>
        <v/>
      </c>
      <c r="DP1418" s="19" t="str">
        <f>IF(DataGoesHere!B1418="",IF($DD1418="Forecast",(Output!E$48*IntermediateCalcs!CY1418)+Output!G$48,""),(Output!E$48*IntermediateCalcs!CY1418)+Output!G$48)</f>
        <v/>
      </c>
      <c r="DQ1418" s="274" t="str">
        <f>IF(DP1418="","",IF(IntermediateCalcs!$AO$9="Yes",IntermediateCalcs!DP1418*$CX1418,IntermediateCalcs!DP1418))</f>
        <v/>
      </c>
      <c r="DR1418" s="250" t="str">
        <f>IF(DataGoesHere!$B1418="","",($CZ1418-DQ1418))</f>
        <v/>
      </c>
      <c r="DS1418" s="250" t="str">
        <f>IF(DataGoesHere!$B1418="","",ABS($CZ1418-DQ1418))</f>
        <v/>
      </c>
      <c r="DT1418" s="250" t="str">
        <f>IF(DataGoesHere!$B1418="","",DS1418^2)</f>
        <v/>
      </c>
      <c r="DU1418" s="249" t="str">
        <f>IF(DataGoesHere!$B1418="","",DS1418/$CZ1418)</f>
        <v/>
      </c>
      <c r="DV1418" s="250" t="str">
        <f>IF(DataGoesHere!$B1418="","",SUM(DR$2:DR1418)/AVERAGE(DS:DS))</f>
        <v/>
      </c>
      <c r="DX1418" s="19" t="str">
        <f>IF(DataGoesHere!$B1417="","",(DB1412*(Output!$O$49/Output!$P$49))+(IntermediateCalcs!DB1413*(Output!$M$49/Output!$P$49))+(IntermediateCalcs!DB1414*(Output!$K$49/Output!$P$49))+(DB1415*(Output!$I$49/Output!$P$49))+(IntermediateCalcs!DB1416*(Output!$G$49/Output!$P$49))+(IntermediateCalcs!DB1417*(Output!$E$49/Output!$P$49)))</f>
        <v/>
      </c>
      <c r="DY1418" s="274" t="str">
        <f>IF(DX1418="","",IF(IntermediateCalcs!$AO$9="Yes",IntermediateCalcs!DX1418*$CX1418,IntermediateCalcs!DX1418))</f>
        <v/>
      </c>
      <c r="DZ1418" s="250" t="str">
        <f>IF(DataGoesHere!$B1418="","",($CZ1418-DY1418))</f>
        <v/>
      </c>
      <c r="EA1418" s="250" t="str">
        <f>IF(DataGoesHere!$B1418="","",ABS($CZ1418-DY1418))</f>
        <v/>
      </c>
      <c r="EB1418" s="250" t="str">
        <f>IF(DataGoesHere!$B1418="","",EA1418^2)</f>
        <v/>
      </c>
      <c r="EC1418" s="249" t="str">
        <f>IF(DataGoesHere!$B1418="","",EA1418/$CZ1418)</f>
        <v/>
      </c>
      <c r="ED1418" s="250" t="str">
        <f>IF(DataGoesHere!$B1418="","",SUM(DZ$2:DZ1418)/AVERAGE(EA:EA))</f>
        <v/>
      </c>
    </row>
    <row r="1419" spans="20:134" x14ac:dyDescent="0.2">
      <c r="T1419" s="240"/>
      <c r="U1419" s="245" t="str">
        <f>IF(DataGoesHere!$B1419="","",(DataGoesHere!$B1419/SUM(DataGoesHere!$B1419:'DataGoesHere'!$B1429)))</f>
        <v/>
      </c>
      <c r="V1419" s="86"/>
      <c r="W1419" s="86"/>
      <c r="X1419" s="86"/>
      <c r="Y1419" s="86"/>
      <c r="Z1419" s="86"/>
      <c r="AA1419" s="86"/>
      <c r="AB1419" s="86"/>
      <c r="AC1419" s="86"/>
      <c r="AD1419" s="86"/>
      <c r="AE1419" s="241"/>
      <c r="CV1419" s="310" t="str">
        <f>IF(DataGoesHere!B1419="","",DataGoesHere!A1419)</f>
        <v/>
      </c>
      <c r="CW1419" s="271">
        <f t="shared" ca="1" si="52"/>
        <v>2</v>
      </c>
      <c r="CX1419" s="272">
        <f t="shared" ca="1" si="53"/>
        <v>0.80574490527728204</v>
      </c>
      <c r="CY1419" s="266">
        <f>DataGoesHere!A1419</f>
        <v>1418</v>
      </c>
      <c r="CZ1419" s="19" t="str">
        <f>IF(DataGoesHere!B1419="","",DataGoesHere!B1419)</f>
        <v/>
      </c>
      <c r="DA1419" s="19" t="str">
        <f>IF(DataGoesHere!B1419="","",IF(AH$5="No",DataGoesHere!B1419,DataGoesHere!B1419-(AH$2*(DataGoesHere!A1419-1))))</f>
        <v/>
      </c>
      <c r="DB1419" s="19" t="str">
        <f>IF(DataGoesHere!B1419="","",IF(AO$9="No",DataGoesHere!B1419,DataGoesHere!B1419/CX1419))</f>
        <v/>
      </c>
      <c r="DC1419" s="19" t="str">
        <f>IF(DataGoesHere!B1419="","",IF(AO$9="No",DA1419,DA1419/CX1419))</f>
        <v/>
      </c>
      <c r="DD1419" s="293" t="str">
        <f>IF(CZ1419="",IF(COUNTIF(DD$2:DD1418,"Forecast")&lt;Output!E$43,"Forecast",""),"Actual")</f>
        <v/>
      </c>
      <c r="DF1419" s="19" t="str">
        <f>IF(DataGoesHere!B1418="",IF(DD1419="Forecast",(Output!$E$47*IntermediateCalcs!DH1418)+((1-Output!$E$47)*IntermediateCalcs!DF1418),""),(Output!$E$47*IntermediateCalcs!DB1418)+((1-Output!$E$47)*IntermediateCalcs!DF1418))</f>
        <v/>
      </c>
      <c r="DG1419" s="19" t="str">
        <f>IF(DataGoesHere!B1418="",IF(DD1419="Forecast",(Output!$G$47*(IntermediateCalcs!DF1419-IntermediateCalcs!DF1418))+((1-Output!$G$47)*IntermediateCalcs!DG1418),""),(Output!$G$47*(IntermediateCalcs!DF1419-IntermediateCalcs!DF1418))+((1-Output!$G$47)*IntermediateCalcs!DG1418))</f>
        <v/>
      </c>
      <c r="DH1419" s="19" t="str">
        <f>IF(DataGoesHere!B1418="",IF(DD1419="Forecast",DF1419+DG1419,""),DF1419+DG1419)</f>
        <v/>
      </c>
      <c r="DI1419" s="274" t="str">
        <f>IF(DH1419="","",IF(IntermediateCalcs!$AO$9="Yes",IntermediateCalcs!DH1419*$CX1419,IntermediateCalcs!DH1419))</f>
        <v/>
      </c>
      <c r="DJ1419" s="250" t="str">
        <f>IF(DataGoesHere!$B1419="","",($CZ1419-DI1419))</f>
        <v/>
      </c>
      <c r="DK1419" s="250" t="str">
        <f>IF(DataGoesHere!$B1419="","",ABS($CZ1419-DI1419))</f>
        <v/>
      </c>
      <c r="DL1419" s="250" t="str">
        <f>IF(DataGoesHere!$B1419="","",DK1419^2)</f>
        <v/>
      </c>
      <c r="DM1419" s="249" t="str">
        <f>IF(DataGoesHere!$B1419="","",DK1419/$CZ1419)</f>
        <v/>
      </c>
      <c r="DN1419" s="250" t="str">
        <f>IF(DataGoesHere!$B1419="","",SUM(DJ$2:DJ1419)/AVERAGE(DK:DK))</f>
        <v/>
      </c>
      <c r="DP1419" s="19" t="str">
        <f>IF(DataGoesHere!B1419="",IF($DD1419="Forecast",(Output!E$48*IntermediateCalcs!CY1419)+Output!G$48,""),(Output!E$48*IntermediateCalcs!CY1419)+Output!G$48)</f>
        <v/>
      </c>
      <c r="DQ1419" s="274" t="str">
        <f>IF(DP1419="","",IF(IntermediateCalcs!$AO$9="Yes",IntermediateCalcs!DP1419*$CX1419,IntermediateCalcs!DP1419))</f>
        <v/>
      </c>
      <c r="DR1419" s="250" t="str">
        <f>IF(DataGoesHere!$B1419="","",($CZ1419-DQ1419))</f>
        <v/>
      </c>
      <c r="DS1419" s="250" t="str">
        <f>IF(DataGoesHere!$B1419="","",ABS($CZ1419-DQ1419))</f>
        <v/>
      </c>
      <c r="DT1419" s="250" t="str">
        <f>IF(DataGoesHere!$B1419="","",DS1419^2)</f>
        <v/>
      </c>
      <c r="DU1419" s="249" t="str">
        <f>IF(DataGoesHere!$B1419="","",DS1419/$CZ1419)</f>
        <v/>
      </c>
      <c r="DV1419" s="250" t="str">
        <f>IF(DataGoesHere!$B1419="","",SUM(DR$2:DR1419)/AVERAGE(DS:DS))</f>
        <v/>
      </c>
      <c r="DX1419" s="19" t="str">
        <f>IF(DataGoesHere!$B1418="","",(DB1413*(Output!$O$49/Output!$P$49))+(IntermediateCalcs!DB1414*(Output!$M$49/Output!$P$49))+(IntermediateCalcs!DB1415*(Output!$K$49/Output!$P$49))+(DB1416*(Output!$I$49/Output!$P$49))+(IntermediateCalcs!DB1417*(Output!$G$49/Output!$P$49))+(IntermediateCalcs!DB1418*(Output!$E$49/Output!$P$49)))</f>
        <v/>
      </c>
      <c r="DY1419" s="274" t="str">
        <f>IF(DX1419="","",IF(IntermediateCalcs!$AO$9="Yes",IntermediateCalcs!DX1419*$CX1419,IntermediateCalcs!DX1419))</f>
        <v/>
      </c>
      <c r="DZ1419" s="250" t="str">
        <f>IF(DataGoesHere!$B1419="","",($CZ1419-DY1419))</f>
        <v/>
      </c>
      <c r="EA1419" s="250" t="str">
        <f>IF(DataGoesHere!$B1419="","",ABS($CZ1419-DY1419))</f>
        <v/>
      </c>
      <c r="EB1419" s="250" t="str">
        <f>IF(DataGoesHere!$B1419="","",EA1419^2)</f>
        <v/>
      </c>
      <c r="EC1419" s="249" t="str">
        <f>IF(DataGoesHere!$B1419="","",EA1419/$CZ1419)</f>
        <v/>
      </c>
      <c r="ED1419" s="250" t="str">
        <f>IF(DataGoesHere!$B1419="","",SUM(DZ$2:DZ1419)/AVERAGE(EA:EA))</f>
        <v/>
      </c>
    </row>
    <row r="1420" spans="20:134" x14ac:dyDescent="0.2">
      <c r="T1420" s="240"/>
      <c r="U1420" s="86"/>
      <c r="V1420" s="245" t="str">
        <f>IF(DataGoesHere!$B1420="","",(DataGoesHere!$B1420/SUM(DataGoesHere!$B1418:'DataGoesHere'!$B1429)))</f>
        <v/>
      </c>
      <c r="W1420" s="86"/>
      <c r="X1420" s="86"/>
      <c r="Y1420" s="86"/>
      <c r="Z1420" s="86"/>
      <c r="AA1420" s="86"/>
      <c r="AB1420" s="86"/>
      <c r="AC1420" s="86"/>
      <c r="AD1420" s="86"/>
      <c r="AE1420" s="241"/>
      <c r="CV1420" s="310" t="str">
        <f>IF(DataGoesHere!B1420="","",DataGoesHere!A1420)</f>
        <v/>
      </c>
      <c r="CW1420" s="271">
        <f t="shared" ca="1" si="52"/>
        <v>3</v>
      </c>
      <c r="CX1420" s="272">
        <f t="shared" ca="1" si="53"/>
        <v>0.79862940076451561</v>
      </c>
      <c r="CY1420" s="266">
        <f>DataGoesHere!A1420</f>
        <v>1419</v>
      </c>
      <c r="CZ1420" s="19" t="str">
        <f>IF(DataGoesHere!B1420="","",DataGoesHere!B1420)</f>
        <v/>
      </c>
      <c r="DA1420" s="19" t="str">
        <f>IF(DataGoesHere!B1420="","",IF(AH$5="No",DataGoesHere!B1420,DataGoesHere!B1420-(AH$2*(DataGoesHere!A1420-1))))</f>
        <v/>
      </c>
      <c r="DB1420" s="19" t="str">
        <f>IF(DataGoesHere!B1420="","",IF(AO$9="No",DataGoesHere!B1420,DataGoesHere!B1420/CX1420))</f>
        <v/>
      </c>
      <c r="DC1420" s="19" t="str">
        <f>IF(DataGoesHere!B1420="","",IF(AO$9="No",DA1420,DA1420/CX1420))</f>
        <v/>
      </c>
      <c r="DD1420" s="293" t="str">
        <f>IF(CZ1420="",IF(COUNTIF(DD$2:DD1419,"Forecast")&lt;Output!E$43,"Forecast",""),"Actual")</f>
        <v/>
      </c>
      <c r="DF1420" s="19" t="str">
        <f>IF(DataGoesHere!B1419="",IF(DD1420="Forecast",(Output!$E$47*IntermediateCalcs!DH1419)+((1-Output!$E$47)*IntermediateCalcs!DF1419),""),(Output!$E$47*IntermediateCalcs!DB1419)+((1-Output!$E$47)*IntermediateCalcs!DF1419))</f>
        <v/>
      </c>
      <c r="DG1420" s="19" t="str">
        <f>IF(DataGoesHere!B1419="",IF(DD1420="Forecast",(Output!$G$47*(IntermediateCalcs!DF1420-IntermediateCalcs!DF1419))+((1-Output!$G$47)*IntermediateCalcs!DG1419),""),(Output!$G$47*(IntermediateCalcs!DF1420-IntermediateCalcs!DF1419))+((1-Output!$G$47)*IntermediateCalcs!DG1419))</f>
        <v/>
      </c>
      <c r="DH1420" s="19" t="str">
        <f>IF(DataGoesHere!B1419="",IF(DD1420="Forecast",DF1420+DG1420,""),DF1420+DG1420)</f>
        <v/>
      </c>
      <c r="DI1420" s="274" t="str">
        <f>IF(DH1420="","",IF(IntermediateCalcs!$AO$9="Yes",IntermediateCalcs!DH1420*$CX1420,IntermediateCalcs!DH1420))</f>
        <v/>
      </c>
      <c r="DJ1420" s="250" t="str">
        <f>IF(DataGoesHere!$B1420="","",($CZ1420-DI1420))</f>
        <v/>
      </c>
      <c r="DK1420" s="250" t="str">
        <f>IF(DataGoesHere!$B1420="","",ABS($CZ1420-DI1420))</f>
        <v/>
      </c>
      <c r="DL1420" s="250" t="str">
        <f>IF(DataGoesHere!$B1420="","",DK1420^2)</f>
        <v/>
      </c>
      <c r="DM1420" s="249" t="str">
        <f>IF(DataGoesHere!$B1420="","",DK1420/$CZ1420)</f>
        <v/>
      </c>
      <c r="DN1420" s="250" t="str">
        <f>IF(DataGoesHere!$B1420="","",SUM(DJ$2:DJ1420)/AVERAGE(DK:DK))</f>
        <v/>
      </c>
      <c r="DP1420" s="19" t="str">
        <f>IF(DataGoesHere!B1420="",IF($DD1420="Forecast",(Output!E$48*IntermediateCalcs!CY1420)+Output!G$48,""),(Output!E$48*IntermediateCalcs!CY1420)+Output!G$48)</f>
        <v/>
      </c>
      <c r="DQ1420" s="274" t="str">
        <f>IF(DP1420="","",IF(IntermediateCalcs!$AO$9="Yes",IntermediateCalcs!DP1420*$CX1420,IntermediateCalcs!DP1420))</f>
        <v/>
      </c>
      <c r="DR1420" s="250" t="str">
        <f>IF(DataGoesHere!$B1420="","",($CZ1420-DQ1420))</f>
        <v/>
      </c>
      <c r="DS1420" s="250" t="str">
        <f>IF(DataGoesHere!$B1420="","",ABS($CZ1420-DQ1420))</f>
        <v/>
      </c>
      <c r="DT1420" s="250" t="str">
        <f>IF(DataGoesHere!$B1420="","",DS1420^2)</f>
        <v/>
      </c>
      <c r="DU1420" s="249" t="str">
        <f>IF(DataGoesHere!$B1420="","",DS1420/$CZ1420)</f>
        <v/>
      </c>
      <c r="DV1420" s="250" t="str">
        <f>IF(DataGoesHere!$B1420="","",SUM(DR$2:DR1420)/AVERAGE(DS:DS))</f>
        <v/>
      </c>
      <c r="DX1420" s="19" t="str">
        <f>IF(DataGoesHere!$B1419="","",(DB1414*(Output!$O$49/Output!$P$49))+(IntermediateCalcs!DB1415*(Output!$M$49/Output!$P$49))+(IntermediateCalcs!DB1416*(Output!$K$49/Output!$P$49))+(DB1417*(Output!$I$49/Output!$P$49))+(IntermediateCalcs!DB1418*(Output!$G$49/Output!$P$49))+(IntermediateCalcs!DB1419*(Output!$E$49/Output!$P$49)))</f>
        <v/>
      </c>
      <c r="DY1420" s="274" t="str">
        <f>IF(DX1420="","",IF(IntermediateCalcs!$AO$9="Yes",IntermediateCalcs!DX1420*$CX1420,IntermediateCalcs!DX1420))</f>
        <v/>
      </c>
      <c r="DZ1420" s="250" t="str">
        <f>IF(DataGoesHere!$B1420="","",($CZ1420-DY1420))</f>
        <v/>
      </c>
      <c r="EA1420" s="250" t="str">
        <f>IF(DataGoesHere!$B1420="","",ABS($CZ1420-DY1420))</f>
        <v/>
      </c>
      <c r="EB1420" s="250" t="str">
        <f>IF(DataGoesHere!$B1420="","",EA1420^2)</f>
        <v/>
      </c>
      <c r="EC1420" s="249" t="str">
        <f>IF(DataGoesHere!$B1420="","",EA1420/$CZ1420)</f>
        <v/>
      </c>
      <c r="ED1420" s="250" t="str">
        <f>IF(DataGoesHere!$B1420="","",SUM(DZ$2:DZ1420)/AVERAGE(EA:EA))</f>
        <v/>
      </c>
    </row>
    <row r="1421" spans="20:134" x14ac:dyDescent="0.2">
      <c r="T1421" s="240"/>
      <c r="U1421" s="86"/>
      <c r="V1421" s="86"/>
      <c r="W1421" s="245" t="str">
        <f>IF(DataGoesHere!$B1421="","",(DataGoesHere!$B1421/SUM(DataGoesHere!$B1418:'DataGoesHere'!$B1429)))</f>
        <v/>
      </c>
      <c r="X1421" s="86"/>
      <c r="Y1421" s="86"/>
      <c r="Z1421" s="86"/>
      <c r="AA1421" s="86"/>
      <c r="AB1421" s="86"/>
      <c r="AC1421" s="86"/>
      <c r="AD1421" s="86"/>
      <c r="AE1421" s="241"/>
      <c r="CV1421" s="310" t="str">
        <f>IF(DataGoesHere!B1421="","",DataGoesHere!A1421)</f>
        <v/>
      </c>
      <c r="CW1421" s="271">
        <f t="shared" ca="1" si="52"/>
        <v>4</v>
      </c>
      <c r="CX1421" s="272">
        <f t="shared" ca="1" si="53"/>
        <v>1.0149292433706087</v>
      </c>
      <c r="CY1421" s="266">
        <f>DataGoesHere!A1421</f>
        <v>1420</v>
      </c>
      <c r="CZ1421" s="19" t="str">
        <f>IF(DataGoesHere!B1421="","",DataGoesHere!B1421)</f>
        <v/>
      </c>
      <c r="DA1421" s="19" t="str">
        <f>IF(DataGoesHere!B1421="","",IF(AH$5="No",DataGoesHere!B1421,DataGoesHere!B1421-(AH$2*(DataGoesHere!A1421-1))))</f>
        <v/>
      </c>
      <c r="DB1421" s="19" t="str">
        <f>IF(DataGoesHere!B1421="","",IF(AO$9="No",DataGoesHere!B1421,DataGoesHere!B1421/CX1421))</f>
        <v/>
      </c>
      <c r="DC1421" s="19" t="str">
        <f>IF(DataGoesHere!B1421="","",IF(AO$9="No",DA1421,DA1421/CX1421))</f>
        <v/>
      </c>
      <c r="DD1421" s="293" t="str">
        <f>IF(CZ1421="",IF(COUNTIF(DD$2:DD1420,"Forecast")&lt;Output!E$43,"Forecast",""),"Actual")</f>
        <v/>
      </c>
      <c r="DF1421" s="19" t="str">
        <f>IF(DataGoesHere!B1420="",IF(DD1421="Forecast",(Output!$E$47*IntermediateCalcs!DH1420)+((1-Output!$E$47)*IntermediateCalcs!DF1420),""),(Output!$E$47*IntermediateCalcs!DB1420)+((1-Output!$E$47)*IntermediateCalcs!DF1420))</f>
        <v/>
      </c>
      <c r="DG1421" s="19" t="str">
        <f>IF(DataGoesHere!B1420="",IF(DD1421="Forecast",(Output!$G$47*(IntermediateCalcs!DF1421-IntermediateCalcs!DF1420))+((1-Output!$G$47)*IntermediateCalcs!DG1420),""),(Output!$G$47*(IntermediateCalcs!DF1421-IntermediateCalcs!DF1420))+((1-Output!$G$47)*IntermediateCalcs!DG1420))</f>
        <v/>
      </c>
      <c r="DH1421" s="19" t="str">
        <f>IF(DataGoesHere!B1420="",IF(DD1421="Forecast",DF1421+DG1421,""),DF1421+DG1421)</f>
        <v/>
      </c>
      <c r="DI1421" s="274" t="str">
        <f>IF(DH1421="","",IF(IntermediateCalcs!$AO$9="Yes",IntermediateCalcs!DH1421*$CX1421,IntermediateCalcs!DH1421))</f>
        <v/>
      </c>
      <c r="DJ1421" s="250" t="str">
        <f>IF(DataGoesHere!$B1421="","",($CZ1421-DI1421))</f>
        <v/>
      </c>
      <c r="DK1421" s="250" t="str">
        <f>IF(DataGoesHere!$B1421="","",ABS($CZ1421-DI1421))</f>
        <v/>
      </c>
      <c r="DL1421" s="250" t="str">
        <f>IF(DataGoesHere!$B1421="","",DK1421^2)</f>
        <v/>
      </c>
      <c r="DM1421" s="249" t="str">
        <f>IF(DataGoesHere!$B1421="","",DK1421/$CZ1421)</f>
        <v/>
      </c>
      <c r="DN1421" s="250" t="str">
        <f>IF(DataGoesHere!$B1421="","",SUM(DJ$2:DJ1421)/AVERAGE(DK:DK))</f>
        <v/>
      </c>
      <c r="DP1421" s="19" t="str">
        <f>IF(DataGoesHere!B1421="",IF($DD1421="Forecast",(Output!E$48*IntermediateCalcs!CY1421)+Output!G$48,""),(Output!E$48*IntermediateCalcs!CY1421)+Output!G$48)</f>
        <v/>
      </c>
      <c r="DQ1421" s="274" t="str">
        <f>IF(DP1421="","",IF(IntermediateCalcs!$AO$9="Yes",IntermediateCalcs!DP1421*$CX1421,IntermediateCalcs!DP1421))</f>
        <v/>
      </c>
      <c r="DR1421" s="250" t="str">
        <f>IF(DataGoesHere!$B1421="","",($CZ1421-DQ1421))</f>
        <v/>
      </c>
      <c r="DS1421" s="250" t="str">
        <f>IF(DataGoesHere!$B1421="","",ABS($CZ1421-DQ1421))</f>
        <v/>
      </c>
      <c r="DT1421" s="250" t="str">
        <f>IF(DataGoesHere!$B1421="","",DS1421^2)</f>
        <v/>
      </c>
      <c r="DU1421" s="249" t="str">
        <f>IF(DataGoesHere!$B1421="","",DS1421/$CZ1421)</f>
        <v/>
      </c>
      <c r="DV1421" s="250" t="str">
        <f>IF(DataGoesHere!$B1421="","",SUM(DR$2:DR1421)/AVERAGE(DS:DS))</f>
        <v/>
      </c>
      <c r="DX1421" s="19" t="str">
        <f>IF(DataGoesHere!$B1420="","",(DB1415*(Output!$O$49/Output!$P$49))+(IntermediateCalcs!DB1416*(Output!$M$49/Output!$P$49))+(IntermediateCalcs!DB1417*(Output!$K$49/Output!$P$49))+(DB1418*(Output!$I$49/Output!$P$49))+(IntermediateCalcs!DB1419*(Output!$G$49/Output!$P$49))+(IntermediateCalcs!DB1420*(Output!$E$49/Output!$P$49)))</f>
        <v/>
      </c>
      <c r="DY1421" s="274" t="str">
        <f>IF(DX1421="","",IF(IntermediateCalcs!$AO$9="Yes",IntermediateCalcs!DX1421*$CX1421,IntermediateCalcs!DX1421))</f>
        <v/>
      </c>
      <c r="DZ1421" s="250" t="str">
        <f>IF(DataGoesHere!$B1421="","",($CZ1421-DY1421))</f>
        <v/>
      </c>
      <c r="EA1421" s="250" t="str">
        <f>IF(DataGoesHere!$B1421="","",ABS($CZ1421-DY1421))</f>
        <v/>
      </c>
      <c r="EB1421" s="250" t="str">
        <f>IF(DataGoesHere!$B1421="","",EA1421^2)</f>
        <v/>
      </c>
      <c r="EC1421" s="249" t="str">
        <f>IF(DataGoesHere!$B1421="","",EA1421/$CZ1421)</f>
        <v/>
      </c>
      <c r="ED1421" s="250" t="str">
        <f>IF(DataGoesHere!$B1421="","",SUM(DZ$2:DZ1421)/AVERAGE(EA:EA))</f>
        <v/>
      </c>
    </row>
    <row r="1422" spans="20:134" x14ac:dyDescent="0.2">
      <c r="T1422" s="240"/>
      <c r="U1422" s="86"/>
      <c r="V1422" s="86"/>
      <c r="W1422" s="86"/>
      <c r="X1422" s="245" t="str">
        <f>IF(DataGoesHere!$B1422="","",(DataGoesHere!$B1422/SUM(DataGoesHere!$B1418:'DataGoesHere'!$B1429)))</f>
        <v/>
      </c>
      <c r="Y1422" s="86"/>
      <c r="Z1422" s="86"/>
      <c r="AA1422" s="86"/>
      <c r="AB1422" s="86"/>
      <c r="AC1422" s="86"/>
      <c r="AD1422" s="86"/>
      <c r="AE1422" s="241"/>
      <c r="CV1422" s="310" t="str">
        <f>IF(DataGoesHere!B1422="","",DataGoesHere!A1422)</f>
        <v/>
      </c>
      <c r="CW1422" s="271">
        <f t="shared" ca="1" si="52"/>
        <v>5</v>
      </c>
      <c r="CX1422" s="272">
        <f t="shared" ca="1" si="53"/>
        <v>0.97875414397996308</v>
      </c>
      <c r="CY1422" s="266">
        <f>DataGoesHere!A1422</f>
        <v>1421</v>
      </c>
      <c r="CZ1422" s="19" t="str">
        <f>IF(DataGoesHere!B1422="","",DataGoesHere!B1422)</f>
        <v/>
      </c>
      <c r="DA1422" s="19" t="str">
        <f>IF(DataGoesHere!B1422="","",IF(AH$5="No",DataGoesHere!B1422,DataGoesHere!B1422-(AH$2*(DataGoesHere!A1422-1))))</f>
        <v/>
      </c>
      <c r="DB1422" s="19" t="str">
        <f>IF(DataGoesHere!B1422="","",IF(AO$9="No",DataGoesHere!B1422,DataGoesHere!B1422/CX1422))</f>
        <v/>
      </c>
      <c r="DC1422" s="19" t="str">
        <f>IF(DataGoesHere!B1422="","",IF(AO$9="No",DA1422,DA1422/CX1422))</f>
        <v/>
      </c>
      <c r="DD1422" s="293" t="str">
        <f>IF(CZ1422="",IF(COUNTIF(DD$2:DD1421,"Forecast")&lt;Output!E$43,"Forecast",""),"Actual")</f>
        <v/>
      </c>
      <c r="DF1422" s="19" t="str">
        <f>IF(DataGoesHere!B1421="",IF(DD1422="Forecast",(Output!$E$47*IntermediateCalcs!DH1421)+((1-Output!$E$47)*IntermediateCalcs!DF1421),""),(Output!$E$47*IntermediateCalcs!DB1421)+((1-Output!$E$47)*IntermediateCalcs!DF1421))</f>
        <v/>
      </c>
      <c r="DG1422" s="19" t="str">
        <f>IF(DataGoesHere!B1421="",IF(DD1422="Forecast",(Output!$G$47*(IntermediateCalcs!DF1422-IntermediateCalcs!DF1421))+((1-Output!$G$47)*IntermediateCalcs!DG1421),""),(Output!$G$47*(IntermediateCalcs!DF1422-IntermediateCalcs!DF1421))+((1-Output!$G$47)*IntermediateCalcs!DG1421))</f>
        <v/>
      </c>
      <c r="DH1422" s="19" t="str">
        <f>IF(DataGoesHere!B1421="",IF(DD1422="Forecast",DF1422+DG1422,""),DF1422+DG1422)</f>
        <v/>
      </c>
      <c r="DI1422" s="274" t="str">
        <f>IF(DH1422="","",IF(IntermediateCalcs!$AO$9="Yes",IntermediateCalcs!DH1422*$CX1422,IntermediateCalcs!DH1422))</f>
        <v/>
      </c>
      <c r="DJ1422" s="250" t="str">
        <f>IF(DataGoesHere!$B1422="","",($CZ1422-DI1422))</f>
        <v/>
      </c>
      <c r="DK1422" s="250" t="str">
        <f>IF(DataGoesHere!$B1422="","",ABS($CZ1422-DI1422))</f>
        <v/>
      </c>
      <c r="DL1422" s="250" t="str">
        <f>IF(DataGoesHere!$B1422="","",DK1422^2)</f>
        <v/>
      </c>
      <c r="DM1422" s="249" t="str">
        <f>IF(DataGoesHere!$B1422="","",DK1422/$CZ1422)</f>
        <v/>
      </c>
      <c r="DN1422" s="250" t="str">
        <f>IF(DataGoesHere!$B1422="","",SUM(DJ$2:DJ1422)/AVERAGE(DK:DK))</f>
        <v/>
      </c>
      <c r="DP1422" s="19" t="str">
        <f>IF(DataGoesHere!B1422="",IF($DD1422="Forecast",(Output!E$48*IntermediateCalcs!CY1422)+Output!G$48,""),(Output!E$48*IntermediateCalcs!CY1422)+Output!G$48)</f>
        <v/>
      </c>
      <c r="DQ1422" s="274" t="str">
        <f>IF(DP1422="","",IF(IntermediateCalcs!$AO$9="Yes",IntermediateCalcs!DP1422*$CX1422,IntermediateCalcs!DP1422))</f>
        <v/>
      </c>
      <c r="DR1422" s="250" t="str">
        <f>IF(DataGoesHere!$B1422="","",($CZ1422-DQ1422))</f>
        <v/>
      </c>
      <c r="DS1422" s="250" t="str">
        <f>IF(DataGoesHere!$B1422="","",ABS($CZ1422-DQ1422))</f>
        <v/>
      </c>
      <c r="DT1422" s="250" t="str">
        <f>IF(DataGoesHere!$B1422="","",DS1422^2)</f>
        <v/>
      </c>
      <c r="DU1422" s="249" t="str">
        <f>IF(DataGoesHere!$B1422="","",DS1422/$CZ1422)</f>
        <v/>
      </c>
      <c r="DV1422" s="250" t="str">
        <f>IF(DataGoesHere!$B1422="","",SUM(DR$2:DR1422)/AVERAGE(DS:DS))</f>
        <v/>
      </c>
      <c r="DX1422" s="19" t="str">
        <f>IF(DataGoesHere!$B1421="","",(DB1416*(Output!$O$49/Output!$P$49))+(IntermediateCalcs!DB1417*(Output!$M$49/Output!$P$49))+(IntermediateCalcs!DB1418*(Output!$K$49/Output!$P$49))+(DB1419*(Output!$I$49/Output!$P$49))+(IntermediateCalcs!DB1420*(Output!$G$49/Output!$P$49))+(IntermediateCalcs!DB1421*(Output!$E$49/Output!$P$49)))</f>
        <v/>
      </c>
      <c r="DY1422" s="274" t="str">
        <f>IF(DX1422="","",IF(IntermediateCalcs!$AO$9="Yes",IntermediateCalcs!DX1422*$CX1422,IntermediateCalcs!DX1422))</f>
        <v/>
      </c>
      <c r="DZ1422" s="250" t="str">
        <f>IF(DataGoesHere!$B1422="","",($CZ1422-DY1422))</f>
        <v/>
      </c>
      <c r="EA1422" s="250" t="str">
        <f>IF(DataGoesHere!$B1422="","",ABS($CZ1422-DY1422))</f>
        <v/>
      </c>
      <c r="EB1422" s="250" t="str">
        <f>IF(DataGoesHere!$B1422="","",EA1422^2)</f>
        <v/>
      </c>
      <c r="EC1422" s="249" t="str">
        <f>IF(DataGoesHere!$B1422="","",EA1422/$CZ1422)</f>
        <v/>
      </c>
      <c r="ED1422" s="250" t="str">
        <f>IF(DataGoesHere!$B1422="","",SUM(DZ$2:DZ1422)/AVERAGE(EA:EA))</f>
        <v/>
      </c>
    </row>
    <row r="1423" spans="20:134" x14ac:dyDescent="0.2">
      <c r="T1423" s="240"/>
      <c r="U1423" s="86"/>
      <c r="V1423" s="86"/>
      <c r="W1423" s="86"/>
      <c r="X1423" s="86"/>
      <c r="Y1423" s="245" t="str">
        <f>IF(DataGoesHere!$B1423="","",(DataGoesHere!$B1423/SUM(DataGoesHere!$B1418:'DataGoesHere'!$B1429)))</f>
        <v/>
      </c>
      <c r="Z1423" s="86"/>
      <c r="AA1423" s="86"/>
      <c r="AB1423" s="86"/>
      <c r="AC1423" s="86"/>
      <c r="AD1423" s="86"/>
      <c r="AE1423" s="241"/>
      <c r="CV1423" s="310" t="str">
        <f>IF(DataGoesHere!B1423="","",DataGoesHere!A1423)</f>
        <v/>
      </c>
      <c r="CW1423" s="271">
        <f t="shared" ca="1" si="52"/>
        <v>6</v>
      </c>
      <c r="CX1423" s="272">
        <f t="shared" ca="1" si="53"/>
        <v>1.0779088099730167</v>
      </c>
      <c r="CY1423" s="266">
        <f>DataGoesHere!A1423</f>
        <v>1422</v>
      </c>
      <c r="CZ1423" s="19" t="str">
        <f>IF(DataGoesHere!B1423="","",DataGoesHere!B1423)</f>
        <v/>
      </c>
      <c r="DA1423" s="19" t="str">
        <f>IF(DataGoesHere!B1423="","",IF(AH$5="No",DataGoesHere!B1423,DataGoesHere!B1423-(AH$2*(DataGoesHere!A1423-1))))</f>
        <v/>
      </c>
      <c r="DB1423" s="19" t="str">
        <f>IF(DataGoesHere!B1423="","",IF(AO$9="No",DataGoesHere!B1423,DataGoesHere!B1423/CX1423))</f>
        <v/>
      </c>
      <c r="DC1423" s="19" t="str">
        <f>IF(DataGoesHere!B1423="","",IF(AO$9="No",DA1423,DA1423/CX1423))</f>
        <v/>
      </c>
      <c r="DD1423" s="293" t="str">
        <f>IF(CZ1423="",IF(COUNTIF(DD$2:DD1422,"Forecast")&lt;Output!E$43,"Forecast",""),"Actual")</f>
        <v/>
      </c>
      <c r="DF1423" s="19" t="str">
        <f>IF(DataGoesHere!B1422="",IF(DD1423="Forecast",(Output!$E$47*IntermediateCalcs!DH1422)+((1-Output!$E$47)*IntermediateCalcs!DF1422),""),(Output!$E$47*IntermediateCalcs!DB1422)+((1-Output!$E$47)*IntermediateCalcs!DF1422))</f>
        <v/>
      </c>
      <c r="DG1423" s="19" t="str">
        <f>IF(DataGoesHere!B1422="",IF(DD1423="Forecast",(Output!$G$47*(IntermediateCalcs!DF1423-IntermediateCalcs!DF1422))+((1-Output!$G$47)*IntermediateCalcs!DG1422),""),(Output!$G$47*(IntermediateCalcs!DF1423-IntermediateCalcs!DF1422))+((1-Output!$G$47)*IntermediateCalcs!DG1422))</f>
        <v/>
      </c>
      <c r="DH1423" s="19" t="str">
        <f>IF(DataGoesHere!B1422="",IF(DD1423="Forecast",DF1423+DG1423,""),DF1423+DG1423)</f>
        <v/>
      </c>
      <c r="DI1423" s="274" t="str">
        <f>IF(DH1423="","",IF(IntermediateCalcs!$AO$9="Yes",IntermediateCalcs!DH1423*$CX1423,IntermediateCalcs!DH1423))</f>
        <v/>
      </c>
      <c r="DJ1423" s="250" t="str">
        <f>IF(DataGoesHere!$B1423="","",($CZ1423-DI1423))</f>
        <v/>
      </c>
      <c r="DK1423" s="250" t="str">
        <f>IF(DataGoesHere!$B1423="","",ABS($CZ1423-DI1423))</f>
        <v/>
      </c>
      <c r="DL1423" s="250" t="str">
        <f>IF(DataGoesHere!$B1423="","",DK1423^2)</f>
        <v/>
      </c>
      <c r="DM1423" s="249" t="str">
        <f>IF(DataGoesHere!$B1423="","",DK1423/$CZ1423)</f>
        <v/>
      </c>
      <c r="DN1423" s="250" t="str">
        <f>IF(DataGoesHere!$B1423="","",SUM(DJ$2:DJ1423)/AVERAGE(DK:DK))</f>
        <v/>
      </c>
      <c r="DP1423" s="19" t="str">
        <f>IF(DataGoesHere!B1423="",IF($DD1423="Forecast",(Output!E$48*IntermediateCalcs!CY1423)+Output!G$48,""),(Output!E$48*IntermediateCalcs!CY1423)+Output!G$48)</f>
        <v/>
      </c>
      <c r="DQ1423" s="274" t="str">
        <f>IF(DP1423="","",IF(IntermediateCalcs!$AO$9="Yes",IntermediateCalcs!DP1423*$CX1423,IntermediateCalcs!DP1423))</f>
        <v/>
      </c>
      <c r="DR1423" s="250" t="str">
        <f>IF(DataGoesHere!$B1423="","",($CZ1423-DQ1423))</f>
        <v/>
      </c>
      <c r="DS1423" s="250" t="str">
        <f>IF(DataGoesHere!$B1423="","",ABS($CZ1423-DQ1423))</f>
        <v/>
      </c>
      <c r="DT1423" s="250" t="str">
        <f>IF(DataGoesHere!$B1423="","",DS1423^2)</f>
        <v/>
      </c>
      <c r="DU1423" s="249" t="str">
        <f>IF(DataGoesHere!$B1423="","",DS1423/$CZ1423)</f>
        <v/>
      </c>
      <c r="DV1423" s="250" t="str">
        <f>IF(DataGoesHere!$B1423="","",SUM(DR$2:DR1423)/AVERAGE(DS:DS))</f>
        <v/>
      </c>
      <c r="DX1423" s="19" t="str">
        <f>IF(DataGoesHere!$B1422="","",(DB1417*(Output!$O$49/Output!$P$49))+(IntermediateCalcs!DB1418*(Output!$M$49/Output!$P$49))+(IntermediateCalcs!DB1419*(Output!$K$49/Output!$P$49))+(DB1420*(Output!$I$49/Output!$P$49))+(IntermediateCalcs!DB1421*(Output!$G$49/Output!$P$49))+(IntermediateCalcs!DB1422*(Output!$E$49/Output!$P$49)))</f>
        <v/>
      </c>
      <c r="DY1423" s="274" t="str">
        <f>IF(DX1423="","",IF(IntermediateCalcs!$AO$9="Yes",IntermediateCalcs!DX1423*$CX1423,IntermediateCalcs!DX1423))</f>
        <v/>
      </c>
      <c r="DZ1423" s="250" t="str">
        <f>IF(DataGoesHere!$B1423="","",($CZ1423-DY1423))</f>
        <v/>
      </c>
      <c r="EA1423" s="250" t="str">
        <f>IF(DataGoesHere!$B1423="","",ABS($CZ1423-DY1423))</f>
        <v/>
      </c>
      <c r="EB1423" s="250" t="str">
        <f>IF(DataGoesHere!$B1423="","",EA1423^2)</f>
        <v/>
      </c>
      <c r="EC1423" s="249" t="str">
        <f>IF(DataGoesHere!$B1423="","",EA1423/$CZ1423)</f>
        <v/>
      </c>
      <c r="ED1423" s="250" t="str">
        <f>IF(DataGoesHere!$B1423="","",SUM(DZ$2:DZ1423)/AVERAGE(EA:EA))</f>
        <v/>
      </c>
    </row>
    <row r="1424" spans="20:134" x14ac:dyDescent="0.2">
      <c r="T1424" s="240"/>
      <c r="U1424" s="86"/>
      <c r="V1424" s="86"/>
      <c r="W1424" s="86"/>
      <c r="X1424" s="86"/>
      <c r="Y1424" s="86"/>
      <c r="Z1424" s="245" t="str">
        <f>IF(DataGoesHere!$B1424="","",(DataGoesHere!$B1424/SUM(DataGoesHere!$B1418:'DataGoesHere'!$B1429)))</f>
        <v/>
      </c>
      <c r="AA1424" s="86"/>
      <c r="AB1424" s="86"/>
      <c r="AC1424" s="86"/>
      <c r="AD1424" s="86"/>
      <c r="AE1424" s="241"/>
      <c r="CV1424" s="310" t="str">
        <f>IF(DataGoesHere!B1424="","",DataGoesHere!A1424)</f>
        <v/>
      </c>
      <c r="CW1424" s="271">
        <f t="shared" ca="1" si="52"/>
        <v>7</v>
      </c>
      <c r="CX1424" s="272">
        <f t="shared" ca="1" si="53"/>
        <v>1.0265458156689093</v>
      </c>
      <c r="CY1424" s="266">
        <f>DataGoesHere!A1424</f>
        <v>1423</v>
      </c>
      <c r="CZ1424" s="19" t="str">
        <f>IF(DataGoesHere!B1424="","",DataGoesHere!B1424)</f>
        <v/>
      </c>
      <c r="DA1424" s="19" t="str">
        <f>IF(DataGoesHere!B1424="","",IF(AH$5="No",DataGoesHere!B1424,DataGoesHere!B1424-(AH$2*(DataGoesHere!A1424-1))))</f>
        <v/>
      </c>
      <c r="DB1424" s="19" t="str">
        <f>IF(DataGoesHere!B1424="","",IF(AO$9="No",DataGoesHere!B1424,DataGoesHere!B1424/CX1424))</f>
        <v/>
      </c>
      <c r="DC1424" s="19" t="str">
        <f>IF(DataGoesHere!B1424="","",IF(AO$9="No",DA1424,DA1424/CX1424))</f>
        <v/>
      </c>
      <c r="DD1424" s="293" t="str">
        <f>IF(CZ1424="",IF(COUNTIF(DD$2:DD1423,"Forecast")&lt;Output!E$43,"Forecast",""),"Actual")</f>
        <v/>
      </c>
      <c r="DF1424" s="19" t="str">
        <f>IF(DataGoesHere!B1423="",IF(DD1424="Forecast",(Output!$E$47*IntermediateCalcs!DH1423)+((1-Output!$E$47)*IntermediateCalcs!DF1423),""),(Output!$E$47*IntermediateCalcs!DB1423)+((1-Output!$E$47)*IntermediateCalcs!DF1423))</f>
        <v/>
      </c>
      <c r="DG1424" s="19" t="str">
        <f>IF(DataGoesHere!B1423="",IF(DD1424="Forecast",(Output!$G$47*(IntermediateCalcs!DF1424-IntermediateCalcs!DF1423))+((1-Output!$G$47)*IntermediateCalcs!DG1423),""),(Output!$G$47*(IntermediateCalcs!DF1424-IntermediateCalcs!DF1423))+((1-Output!$G$47)*IntermediateCalcs!DG1423))</f>
        <v/>
      </c>
      <c r="DH1424" s="19" t="str">
        <f>IF(DataGoesHere!B1423="",IF(DD1424="Forecast",DF1424+DG1424,""),DF1424+DG1424)</f>
        <v/>
      </c>
      <c r="DI1424" s="274" t="str">
        <f>IF(DH1424="","",IF(IntermediateCalcs!$AO$9="Yes",IntermediateCalcs!DH1424*$CX1424,IntermediateCalcs!DH1424))</f>
        <v/>
      </c>
      <c r="DJ1424" s="250" t="str">
        <f>IF(DataGoesHere!$B1424="","",($CZ1424-DI1424))</f>
        <v/>
      </c>
      <c r="DK1424" s="250" t="str">
        <f>IF(DataGoesHere!$B1424="","",ABS($CZ1424-DI1424))</f>
        <v/>
      </c>
      <c r="DL1424" s="250" t="str">
        <f>IF(DataGoesHere!$B1424="","",DK1424^2)</f>
        <v/>
      </c>
      <c r="DM1424" s="249" t="str">
        <f>IF(DataGoesHere!$B1424="","",DK1424/$CZ1424)</f>
        <v/>
      </c>
      <c r="DN1424" s="250" t="str">
        <f>IF(DataGoesHere!$B1424="","",SUM(DJ$2:DJ1424)/AVERAGE(DK:DK))</f>
        <v/>
      </c>
      <c r="DP1424" s="19" t="str">
        <f>IF(DataGoesHere!B1424="",IF($DD1424="Forecast",(Output!E$48*IntermediateCalcs!CY1424)+Output!G$48,""),(Output!E$48*IntermediateCalcs!CY1424)+Output!G$48)</f>
        <v/>
      </c>
      <c r="DQ1424" s="274" t="str">
        <f>IF(DP1424="","",IF(IntermediateCalcs!$AO$9="Yes",IntermediateCalcs!DP1424*$CX1424,IntermediateCalcs!DP1424))</f>
        <v/>
      </c>
      <c r="DR1424" s="250" t="str">
        <f>IF(DataGoesHere!$B1424="","",($CZ1424-DQ1424))</f>
        <v/>
      </c>
      <c r="DS1424" s="250" t="str">
        <f>IF(DataGoesHere!$B1424="","",ABS($CZ1424-DQ1424))</f>
        <v/>
      </c>
      <c r="DT1424" s="250" t="str">
        <f>IF(DataGoesHere!$B1424="","",DS1424^2)</f>
        <v/>
      </c>
      <c r="DU1424" s="249" t="str">
        <f>IF(DataGoesHere!$B1424="","",DS1424/$CZ1424)</f>
        <v/>
      </c>
      <c r="DV1424" s="250" t="str">
        <f>IF(DataGoesHere!$B1424="","",SUM(DR$2:DR1424)/AVERAGE(DS:DS))</f>
        <v/>
      </c>
      <c r="DX1424" s="19" t="str">
        <f>IF(DataGoesHere!$B1423="","",(DB1418*(Output!$O$49/Output!$P$49))+(IntermediateCalcs!DB1419*(Output!$M$49/Output!$P$49))+(IntermediateCalcs!DB1420*(Output!$K$49/Output!$P$49))+(DB1421*(Output!$I$49/Output!$P$49))+(IntermediateCalcs!DB1422*(Output!$G$49/Output!$P$49))+(IntermediateCalcs!DB1423*(Output!$E$49/Output!$P$49)))</f>
        <v/>
      </c>
      <c r="DY1424" s="274" t="str">
        <f>IF(DX1424="","",IF(IntermediateCalcs!$AO$9="Yes",IntermediateCalcs!DX1424*$CX1424,IntermediateCalcs!DX1424))</f>
        <v/>
      </c>
      <c r="DZ1424" s="250" t="str">
        <f>IF(DataGoesHere!$B1424="","",($CZ1424-DY1424))</f>
        <v/>
      </c>
      <c r="EA1424" s="250" t="str">
        <f>IF(DataGoesHere!$B1424="","",ABS($CZ1424-DY1424))</f>
        <v/>
      </c>
      <c r="EB1424" s="250" t="str">
        <f>IF(DataGoesHere!$B1424="","",EA1424^2)</f>
        <v/>
      </c>
      <c r="EC1424" s="249" t="str">
        <f>IF(DataGoesHere!$B1424="","",EA1424/$CZ1424)</f>
        <v/>
      </c>
      <c r="ED1424" s="250" t="str">
        <f>IF(DataGoesHere!$B1424="","",SUM(DZ$2:DZ1424)/AVERAGE(EA:EA))</f>
        <v/>
      </c>
    </row>
    <row r="1425" spans="20:134" x14ac:dyDescent="0.2">
      <c r="T1425" s="240"/>
      <c r="U1425" s="86"/>
      <c r="V1425" s="86"/>
      <c r="W1425" s="86"/>
      <c r="X1425" s="86"/>
      <c r="Y1425" s="86"/>
      <c r="Z1425" s="86"/>
      <c r="AA1425" s="245" t="str">
        <f>IF(DataGoesHere!$B1425="","",(DataGoesHere!$B1425/SUM(DataGoesHere!$B1418:'DataGoesHere'!$B1429)))</f>
        <v/>
      </c>
      <c r="AB1425" s="86"/>
      <c r="AC1425" s="86"/>
      <c r="AD1425" s="86"/>
      <c r="AE1425" s="241"/>
      <c r="CV1425" s="310" t="str">
        <f>IF(DataGoesHere!B1425="","",DataGoesHere!A1425)</f>
        <v/>
      </c>
      <c r="CW1425" s="271">
        <f t="shared" ca="1" si="52"/>
        <v>8</v>
      </c>
      <c r="CX1425" s="272">
        <f t="shared" ca="1" si="53"/>
        <v>1.0207492390681214</v>
      </c>
      <c r="CY1425" s="266">
        <f>DataGoesHere!A1425</f>
        <v>1424</v>
      </c>
      <c r="CZ1425" s="19" t="str">
        <f>IF(DataGoesHere!B1425="","",DataGoesHere!B1425)</f>
        <v/>
      </c>
      <c r="DA1425" s="19" t="str">
        <f>IF(DataGoesHere!B1425="","",IF(AH$5="No",DataGoesHere!B1425,DataGoesHere!B1425-(AH$2*(DataGoesHere!A1425-1))))</f>
        <v/>
      </c>
      <c r="DB1425" s="19" t="str">
        <f>IF(DataGoesHere!B1425="","",IF(AO$9="No",DataGoesHere!B1425,DataGoesHere!B1425/CX1425))</f>
        <v/>
      </c>
      <c r="DC1425" s="19" t="str">
        <f>IF(DataGoesHere!B1425="","",IF(AO$9="No",DA1425,DA1425/CX1425))</f>
        <v/>
      </c>
      <c r="DD1425" s="293" t="str">
        <f>IF(CZ1425="",IF(COUNTIF(DD$2:DD1424,"Forecast")&lt;Output!E$43,"Forecast",""),"Actual")</f>
        <v/>
      </c>
      <c r="DF1425" s="19" t="str">
        <f>IF(DataGoesHere!B1424="",IF(DD1425="Forecast",(Output!$E$47*IntermediateCalcs!DH1424)+((1-Output!$E$47)*IntermediateCalcs!DF1424),""),(Output!$E$47*IntermediateCalcs!DB1424)+((1-Output!$E$47)*IntermediateCalcs!DF1424))</f>
        <v/>
      </c>
      <c r="DG1425" s="19" t="str">
        <f>IF(DataGoesHere!B1424="",IF(DD1425="Forecast",(Output!$G$47*(IntermediateCalcs!DF1425-IntermediateCalcs!DF1424))+((1-Output!$G$47)*IntermediateCalcs!DG1424),""),(Output!$G$47*(IntermediateCalcs!DF1425-IntermediateCalcs!DF1424))+((1-Output!$G$47)*IntermediateCalcs!DG1424))</f>
        <v/>
      </c>
      <c r="DH1425" s="19" t="str">
        <f>IF(DataGoesHere!B1424="",IF(DD1425="Forecast",DF1425+DG1425,""),DF1425+DG1425)</f>
        <v/>
      </c>
      <c r="DI1425" s="274" t="str">
        <f>IF(DH1425="","",IF(IntermediateCalcs!$AO$9="Yes",IntermediateCalcs!DH1425*$CX1425,IntermediateCalcs!DH1425))</f>
        <v/>
      </c>
      <c r="DJ1425" s="250" t="str">
        <f>IF(DataGoesHere!$B1425="","",($CZ1425-DI1425))</f>
        <v/>
      </c>
      <c r="DK1425" s="250" t="str">
        <f>IF(DataGoesHere!$B1425="","",ABS($CZ1425-DI1425))</f>
        <v/>
      </c>
      <c r="DL1425" s="250" t="str">
        <f>IF(DataGoesHere!$B1425="","",DK1425^2)</f>
        <v/>
      </c>
      <c r="DM1425" s="249" t="str">
        <f>IF(DataGoesHere!$B1425="","",DK1425/$CZ1425)</f>
        <v/>
      </c>
      <c r="DN1425" s="250" t="str">
        <f>IF(DataGoesHere!$B1425="","",SUM(DJ$2:DJ1425)/AVERAGE(DK:DK))</f>
        <v/>
      </c>
      <c r="DP1425" s="19" t="str">
        <f>IF(DataGoesHere!B1425="",IF($DD1425="Forecast",(Output!E$48*IntermediateCalcs!CY1425)+Output!G$48,""),(Output!E$48*IntermediateCalcs!CY1425)+Output!G$48)</f>
        <v/>
      </c>
      <c r="DQ1425" s="274" t="str">
        <f>IF(DP1425="","",IF(IntermediateCalcs!$AO$9="Yes",IntermediateCalcs!DP1425*$CX1425,IntermediateCalcs!DP1425))</f>
        <v/>
      </c>
      <c r="DR1425" s="250" t="str">
        <f>IF(DataGoesHere!$B1425="","",($CZ1425-DQ1425))</f>
        <v/>
      </c>
      <c r="DS1425" s="250" t="str">
        <f>IF(DataGoesHere!$B1425="","",ABS($CZ1425-DQ1425))</f>
        <v/>
      </c>
      <c r="DT1425" s="250" t="str">
        <f>IF(DataGoesHere!$B1425="","",DS1425^2)</f>
        <v/>
      </c>
      <c r="DU1425" s="249" t="str">
        <f>IF(DataGoesHere!$B1425="","",DS1425/$CZ1425)</f>
        <v/>
      </c>
      <c r="DV1425" s="250" t="str">
        <f>IF(DataGoesHere!$B1425="","",SUM(DR$2:DR1425)/AVERAGE(DS:DS))</f>
        <v/>
      </c>
      <c r="DX1425" s="19" t="str">
        <f>IF(DataGoesHere!$B1424="","",(DB1419*(Output!$O$49/Output!$P$49))+(IntermediateCalcs!DB1420*(Output!$M$49/Output!$P$49))+(IntermediateCalcs!DB1421*(Output!$K$49/Output!$P$49))+(DB1422*(Output!$I$49/Output!$P$49))+(IntermediateCalcs!DB1423*(Output!$G$49/Output!$P$49))+(IntermediateCalcs!DB1424*(Output!$E$49/Output!$P$49)))</f>
        <v/>
      </c>
      <c r="DY1425" s="274" t="str">
        <f>IF(DX1425="","",IF(IntermediateCalcs!$AO$9="Yes",IntermediateCalcs!DX1425*$CX1425,IntermediateCalcs!DX1425))</f>
        <v/>
      </c>
      <c r="DZ1425" s="250" t="str">
        <f>IF(DataGoesHere!$B1425="","",($CZ1425-DY1425))</f>
        <v/>
      </c>
      <c r="EA1425" s="250" t="str">
        <f>IF(DataGoesHere!$B1425="","",ABS($CZ1425-DY1425))</f>
        <v/>
      </c>
      <c r="EB1425" s="250" t="str">
        <f>IF(DataGoesHere!$B1425="","",EA1425^2)</f>
        <v/>
      </c>
      <c r="EC1425" s="249" t="str">
        <f>IF(DataGoesHere!$B1425="","",EA1425/$CZ1425)</f>
        <v/>
      </c>
      <c r="ED1425" s="250" t="str">
        <f>IF(DataGoesHere!$B1425="","",SUM(DZ$2:DZ1425)/AVERAGE(EA:EA))</f>
        <v/>
      </c>
    </row>
    <row r="1426" spans="20:134" x14ac:dyDescent="0.2">
      <c r="T1426" s="240"/>
      <c r="U1426" s="86"/>
      <c r="V1426" s="86"/>
      <c r="W1426" s="86"/>
      <c r="X1426" s="86"/>
      <c r="Y1426" s="86"/>
      <c r="Z1426" s="86"/>
      <c r="AA1426" s="86"/>
      <c r="AB1426" s="245" t="str">
        <f>IF(DataGoesHere!$B1426="","",(DataGoesHere!$B1426/SUM(DataGoesHere!$B1418:'DataGoesHere'!$B1429)))</f>
        <v/>
      </c>
      <c r="AC1426" s="86"/>
      <c r="AD1426" s="86"/>
      <c r="AE1426" s="241"/>
      <c r="CV1426" s="310" t="str">
        <f>IF(DataGoesHere!B1426="","",DataGoesHere!A1426)</f>
        <v/>
      </c>
      <c r="CW1426" s="271">
        <f t="shared" ca="1" si="52"/>
        <v>9</v>
      </c>
      <c r="CX1426" s="272">
        <f t="shared" ca="1" si="53"/>
        <v>1.0625330005567626</v>
      </c>
      <c r="CY1426" s="266">
        <f>DataGoesHere!A1426</f>
        <v>1425</v>
      </c>
      <c r="CZ1426" s="19" t="str">
        <f>IF(DataGoesHere!B1426="","",DataGoesHere!B1426)</f>
        <v/>
      </c>
      <c r="DA1426" s="19" t="str">
        <f>IF(DataGoesHere!B1426="","",IF(AH$5="No",DataGoesHere!B1426,DataGoesHere!B1426-(AH$2*(DataGoesHere!A1426-1))))</f>
        <v/>
      </c>
      <c r="DB1426" s="19" t="str">
        <f>IF(DataGoesHere!B1426="","",IF(AO$9="No",DataGoesHere!B1426,DataGoesHere!B1426/CX1426))</f>
        <v/>
      </c>
      <c r="DC1426" s="19" t="str">
        <f>IF(DataGoesHere!B1426="","",IF(AO$9="No",DA1426,DA1426/CX1426))</f>
        <v/>
      </c>
      <c r="DD1426" s="293" t="str">
        <f>IF(CZ1426="",IF(COUNTIF(DD$2:DD1425,"Forecast")&lt;Output!E$43,"Forecast",""),"Actual")</f>
        <v/>
      </c>
      <c r="DF1426" s="19" t="str">
        <f>IF(DataGoesHere!B1425="",IF(DD1426="Forecast",(Output!$E$47*IntermediateCalcs!DH1425)+((1-Output!$E$47)*IntermediateCalcs!DF1425),""),(Output!$E$47*IntermediateCalcs!DB1425)+((1-Output!$E$47)*IntermediateCalcs!DF1425))</f>
        <v/>
      </c>
      <c r="DG1426" s="19" t="str">
        <f>IF(DataGoesHere!B1425="",IF(DD1426="Forecast",(Output!$G$47*(IntermediateCalcs!DF1426-IntermediateCalcs!DF1425))+((1-Output!$G$47)*IntermediateCalcs!DG1425),""),(Output!$G$47*(IntermediateCalcs!DF1426-IntermediateCalcs!DF1425))+((1-Output!$G$47)*IntermediateCalcs!DG1425))</f>
        <v/>
      </c>
      <c r="DH1426" s="19" t="str">
        <f>IF(DataGoesHere!B1425="",IF(DD1426="Forecast",DF1426+DG1426,""),DF1426+DG1426)</f>
        <v/>
      </c>
      <c r="DI1426" s="274" t="str">
        <f>IF(DH1426="","",IF(IntermediateCalcs!$AO$9="Yes",IntermediateCalcs!DH1426*$CX1426,IntermediateCalcs!DH1426))</f>
        <v/>
      </c>
      <c r="DJ1426" s="250" t="str">
        <f>IF(DataGoesHere!$B1426="","",($CZ1426-DI1426))</f>
        <v/>
      </c>
      <c r="DK1426" s="250" t="str">
        <f>IF(DataGoesHere!$B1426="","",ABS($CZ1426-DI1426))</f>
        <v/>
      </c>
      <c r="DL1426" s="250" t="str">
        <f>IF(DataGoesHere!$B1426="","",DK1426^2)</f>
        <v/>
      </c>
      <c r="DM1426" s="249" t="str">
        <f>IF(DataGoesHere!$B1426="","",DK1426/$CZ1426)</f>
        <v/>
      </c>
      <c r="DN1426" s="250" t="str">
        <f>IF(DataGoesHere!$B1426="","",SUM(DJ$2:DJ1426)/AVERAGE(DK:DK))</f>
        <v/>
      </c>
      <c r="DP1426" s="19" t="str">
        <f>IF(DataGoesHere!B1426="",IF($DD1426="Forecast",(Output!E$48*IntermediateCalcs!CY1426)+Output!G$48,""),(Output!E$48*IntermediateCalcs!CY1426)+Output!G$48)</f>
        <v/>
      </c>
      <c r="DQ1426" s="274" t="str">
        <f>IF(DP1426="","",IF(IntermediateCalcs!$AO$9="Yes",IntermediateCalcs!DP1426*$CX1426,IntermediateCalcs!DP1426))</f>
        <v/>
      </c>
      <c r="DR1426" s="250" t="str">
        <f>IF(DataGoesHere!$B1426="","",($CZ1426-DQ1426))</f>
        <v/>
      </c>
      <c r="DS1426" s="250" t="str">
        <f>IF(DataGoesHere!$B1426="","",ABS($CZ1426-DQ1426))</f>
        <v/>
      </c>
      <c r="DT1426" s="250" t="str">
        <f>IF(DataGoesHere!$B1426="","",DS1426^2)</f>
        <v/>
      </c>
      <c r="DU1426" s="249" t="str">
        <f>IF(DataGoesHere!$B1426="","",DS1426/$CZ1426)</f>
        <v/>
      </c>
      <c r="DV1426" s="250" t="str">
        <f>IF(DataGoesHere!$B1426="","",SUM(DR$2:DR1426)/AVERAGE(DS:DS))</f>
        <v/>
      </c>
      <c r="DX1426" s="19" t="str">
        <f>IF(DataGoesHere!$B1425="","",(DB1420*(Output!$O$49/Output!$P$49))+(IntermediateCalcs!DB1421*(Output!$M$49/Output!$P$49))+(IntermediateCalcs!DB1422*(Output!$K$49/Output!$P$49))+(DB1423*(Output!$I$49/Output!$P$49))+(IntermediateCalcs!DB1424*(Output!$G$49/Output!$P$49))+(IntermediateCalcs!DB1425*(Output!$E$49/Output!$P$49)))</f>
        <v/>
      </c>
      <c r="DY1426" s="274" t="str">
        <f>IF(DX1426="","",IF(IntermediateCalcs!$AO$9="Yes",IntermediateCalcs!DX1426*$CX1426,IntermediateCalcs!DX1426))</f>
        <v/>
      </c>
      <c r="DZ1426" s="250" t="str">
        <f>IF(DataGoesHere!$B1426="","",($CZ1426-DY1426))</f>
        <v/>
      </c>
      <c r="EA1426" s="250" t="str">
        <f>IF(DataGoesHere!$B1426="","",ABS($CZ1426-DY1426))</f>
        <v/>
      </c>
      <c r="EB1426" s="250" t="str">
        <f>IF(DataGoesHere!$B1426="","",EA1426^2)</f>
        <v/>
      </c>
      <c r="EC1426" s="249" t="str">
        <f>IF(DataGoesHere!$B1426="","",EA1426/$CZ1426)</f>
        <v/>
      </c>
      <c r="ED1426" s="250" t="str">
        <f>IF(DataGoesHere!$B1426="","",SUM(DZ$2:DZ1426)/AVERAGE(EA:EA))</f>
        <v/>
      </c>
    </row>
    <row r="1427" spans="20:134" x14ac:dyDescent="0.2">
      <c r="T1427" s="240"/>
      <c r="U1427" s="86"/>
      <c r="V1427" s="86"/>
      <c r="W1427" s="86"/>
      <c r="X1427" s="86"/>
      <c r="Y1427" s="86"/>
      <c r="Z1427" s="86"/>
      <c r="AA1427" s="86"/>
      <c r="AB1427" s="86"/>
      <c r="AC1427" s="245" t="str">
        <f>IF(DataGoesHere!$B1427="","",(DataGoesHere!$B1427/SUM(DataGoesHere!$B1418:'DataGoesHere'!$B1429)))</f>
        <v/>
      </c>
      <c r="AD1427" s="86"/>
      <c r="AE1427" s="241"/>
      <c r="CV1427" s="310" t="str">
        <f>IF(DataGoesHere!B1427="","",DataGoesHere!A1427)</f>
        <v/>
      </c>
      <c r="CW1427" s="271">
        <f t="shared" ca="1" si="52"/>
        <v>10</v>
      </c>
      <c r="CX1427" s="272">
        <f t="shared" ca="1" si="53"/>
        <v>0.92557634012077306</v>
      </c>
      <c r="CY1427" s="266">
        <f>DataGoesHere!A1427</f>
        <v>1426</v>
      </c>
      <c r="CZ1427" s="19" t="str">
        <f>IF(DataGoesHere!B1427="","",DataGoesHere!B1427)</f>
        <v/>
      </c>
      <c r="DA1427" s="19" t="str">
        <f>IF(DataGoesHere!B1427="","",IF(AH$5="No",DataGoesHere!B1427,DataGoesHere!B1427-(AH$2*(DataGoesHere!A1427-1))))</f>
        <v/>
      </c>
      <c r="DB1427" s="19" t="str">
        <f>IF(DataGoesHere!B1427="","",IF(AO$9="No",DataGoesHere!B1427,DataGoesHere!B1427/CX1427))</f>
        <v/>
      </c>
      <c r="DC1427" s="19" t="str">
        <f>IF(DataGoesHere!B1427="","",IF(AO$9="No",DA1427,DA1427/CX1427))</f>
        <v/>
      </c>
      <c r="DD1427" s="293" t="str">
        <f>IF(CZ1427="",IF(COUNTIF(DD$2:DD1426,"Forecast")&lt;Output!E$43,"Forecast",""),"Actual")</f>
        <v/>
      </c>
      <c r="DF1427" s="19" t="str">
        <f>IF(DataGoesHere!B1426="",IF(DD1427="Forecast",(Output!$E$47*IntermediateCalcs!DH1426)+((1-Output!$E$47)*IntermediateCalcs!DF1426),""),(Output!$E$47*IntermediateCalcs!DB1426)+((1-Output!$E$47)*IntermediateCalcs!DF1426))</f>
        <v/>
      </c>
      <c r="DG1427" s="19" t="str">
        <f>IF(DataGoesHere!B1426="",IF(DD1427="Forecast",(Output!$G$47*(IntermediateCalcs!DF1427-IntermediateCalcs!DF1426))+((1-Output!$G$47)*IntermediateCalcs!DG1426),""),(Output!$G$47*(IntermediateCalcs!DF1427-IntermediateCalcs!DF1426))+((1-Output!$G$47)*IntermediateCalcs!DG1426))</f>
        <v/>
      </c>
      <c r="DH1427" s="19" t="str">
        <f>IF(DataGoesHere!B1426="",IF(DD1427="Forecast",DF1427+DG1427,""),DF1427+DG1427)</f>
        <v/>
      </c>
      <c r="DI1427" s="274" t="str">
        <f>IF(DH1427="","",IF(IntermediateCalcs!$AO$9="Yes",IntermediateCalcs!DH1427*$CX1427,IntermediateCalcs!DH1427))</f>
        <v/>
      </c>
      <c r="DJ1427" s="250" t="str">
        <f>IF(DataGoesHere!$B1427="","",($CZ1427-DI1427))</f>
        <v/>
      </c>
      <c r="DK1427" s="250" t="str">
        <f>IF(DataGoesHere!$B1427="","",ABS($CZ1427-DI1427))</f>
        <v/>
      </c>
      <c r="DL1427" s="250" t="str">
        <f>IF(DataGoesHere!$B1427="","",DK1427^2)</f>
        <v/>
      </c>
      <c r="DM1427" s="249" t="str">
        <f>IF(DataGoesHere!$B1427="","",DK1427/$CZ1427)</f>
        <v/>
      </c>
      <c r="DN1427" s="250" t="str">
        <f>IF(DataGoesHere!$B1427="","",SUM(DJ$2:DJ1427)/AVERAGE(DK:DK))</f>
        <v/>
      </c>
      <c r="DP1427" s="19" t="str">
        <f>IF(DataGoesHere!B1427="",IF($DD1427="Forecast",(Output!E$48*IntermediateCalcs!CY1427)+Output!G$48,""),(Output!E$48*IntermediateCalcs!CY1427)+Output!G$48)</f>
        <v/>
      </c>
      <c r="DQ1427" s="274" t="str">
        <f>IF(DP1427="","",IF(IntermediateCalcs!$AO$9="Yes",IntermediateCalcs!DP1427*$CX1427,IntermediateCalcs!DP1427))</f>
        <v/>
      </c>
      <c r="DR1427" s="250" t="str">
        <f>IF(DataGoesHere!$B1427="","",($CZ1427-DQ1427))</f>
        <v/>
      </c>
      <c r="DS1427" s="250" t="str">
        <f>IF(DataGoesHere!$B1427="","",ABS($CZ1427-DQ1427))</f>
        <v/>
      </c>
      <c r="DT1427" s="250" t="str">
        <f>IF(DataGoesHere!$B1427="","",DS1427^2)</f>
        <v/>
      </c>
      <c r="DU1427" s="249" t="str">
        <f>IF(DataGoesHere!$B1427="","",DS1427/$CZ1427)</f>
        <v/>
      </c>
      <c r="DV1427" s="250" t="str">
        <f>IF(DataGoesHere!$B1427="","",SUM(DR$2:DR1427)/AVERAGE(DS:DS))</f>
        <v/>
      </c>
      <c r="DX1427" s="19" t="str">
        <f>IF(DataGoesHere!$B1426="","",(DB1421*(Output!$O$49/Output!$P$49))+(IntermediateCalcs!DB1422*(Output!$M$49/Output!$P$49))+(IntermediateCalcs!DB1423*(Output!$K$49/Output!$P$49))+(DB1424*(Output!$I$49/Output!$P$49))+(IntermediateCalcs!DB1425*(Output!$G$49/Output!$P$49))+(IntermediateCalcs!DB1426*(Output!$E$49/Output!$P$49)))</f>
        <v/>
      </c>
      <c r="DY1427" s="274" t="str">
        <f>IF(DX1427="","",IF(IntermediateCalcs!$AO$9="Yes",IntermediateCalcs!DX1427*$CX1427,IntermediateCalcs!DX1427))</f>
        <v/>
      </c>
      <c r="DZ1427" s="250" t="str">
        <f>IF(DataGoesHere!$B1427="","",($CZ1427-DY1427))</f>
        <v/>
      </c>
      <c r="EA1427" s="250" t="str">
        <f>IF(DataGoesHere!$B1427="","",ABS($CZ1427-DY1427))</f>
        <v/>
      </c>
      <c r="EB1427" s="250" t="str">
        <f>IF(DataGoesHere!$B1427="","",EA1427^2)</f>
        <v/>
      </c>
      <c r="EC1427" s="249" t="str">
        <f>IF(DataGoesHere!$B1427="","",EA1427/$CZ1427)</f>
        <v/>
      </c>
      <c r="ED1427" s="250" t="str">
        <f>IF(DataGoesHere!$B1427="","",SUM(DZ$2:DZ1427)/AVERAGE(EA:EA))</f>
        <v/>
      </c>
    </row>
    <row r="1428" spans="20:134" x14ac:dyDescent="0.2">
      <c r="T1428" s="240"/>
      <c r="U1428" s="86"/>
      <c r="V1428" s="86"/>
      <c r="W1428" s="86"/>
      <c r="X1428" s="86"/>
      <c r="Y1428" s="86"/>
      <c r="Z1428" s="86"/>
      <c r="AA1428" s="86"/>
      <c r="AB1428" s="86"/>
      <c r="AC1428" s="86"/>
      <c r="AD1428" s="245" t="str">
        <f>IF(DataGoesHere!$B1428="","",(DataGoesHere!$B1428/SUM(DataGoesHere!$B1418:'DataGoesHere'!$B1429)))</f>
        <v/>
      </c>
      <c r="AE1428" s="241"/>
      <c r="CV1428" s="310" t="str">
        <f>IF(DataGoesHere!B1428="","",DataGoesHere!A1428)</f>
        <v/>
      </c>
      <c r="CW1428" s="271">
        <f t="shared" ca="1" si="52"/>
        <v>11</v>
      </c>
      <c r="CX1428" s="272">
        <f t="shared" ca="1" si="53"/>
        <v>0.97463169608807265</v>
      </c>
      <c r="CY1428" s="266">
        <f>DataGoesHere!A1428</f>
        <v>1427</v>
      </c>
      <c r="CZ1428" s="19" t="str">
        <f>IF(DataGoesHere!B1428="","",DataGoesHere!B1428)</f>
        <v/>
      </c>
      <c r="DA1428" s="19" t="str">
        <f>IF(DataGoesHere!B1428="","",IF(AH$5="No",DataGoesHere!B1428,DataGoesHere!B1428-(AH$2*(DataGoesHere!A1428-1))))</f>
        <v/>
      </c>
      <c r="DB1428" s="19" t="str">
        <f>IF(DataGoesHere!B1428="","",IF(AO$9="No",DataGoesHere!B1428,DataGoesHere!B1428/CX1428))</f>
        <v/>
      </c>
      <c r="DC1428" s="19" t="str">
        <f>IF(DataGoesHere!B1428="","",IF(AO$9="No",DA1428,DA1428/CX1428))</f>
        <v/>
      </c>
      <c r="DD1428" s="293" t="str">
        <f>IF(CZ1428="",IF(COUNTIF(DD$2:DD1427,"Forecast")&lt;Output!E$43,"Forecast",""),"Actual")</f>
        <v/>
      </c>
      <c r="DF1428" s="19" t="str">
        <f>IF(DataGoesHere!B1427="",IF(DD1428="Forecast",(Output!$E$47*IntermediateCalcs!DH1427)+((1-Output!$E$47)*IntermediateCalcs!DF1427),""),(Output!$E$47*IntermediateCalcs!DB1427)+((1-Output!$E$47)*IntermediateCalcs!DF1427))</f>
        <v/>
      </c>
      <c r="DG1428" s="19" t="str">
        <f>IF(DataGoesHere!B1427="",IF(DD1428="Forecast",(Output!$G$47*(IntermediateCalcs!DF1428-IntermediateCalcs!DF1427))+((1-Output!$G$47)*IntermediateCalcs!DG1427),""),(Output!$G$47*(IntermediateCalcs!DF1428-IntermediateCalcs!DF1427))+((1-Output!$G$47)*IntermediateCalcs!DG1427))</f>
        <v/>
      </c>
      <c r="DH1428" s="19" t="str">
        <f>IF(DataGoesHere!B1427="",IF(DD1428="Forecast",DF1428+DG1428,""),DF1428+DG1428)</f>
        <v/>
      </c>
      <c r="DI1428" s="274" t="str">
        <f>IF(DH1428="","",IF(IntermediateCalcs!$AO$9="Yes",IntermediateCalcs!DH1428*$CX1428,IntermediateCalcs!DH1428))</f>
        <v/>
      </c>
      <c r="DJ1428" s="250" t="str">
        <f>IF(DataGoesHere!$B1428="","",($CZ1428-DI1428))</f>
        <v/>
      </c>
      <c r="DK1428" s="250" t="str">
        <f>IF(DataGoesHere!$B1428="","",ABS($CZ1428-DI1428))</f>
        <v/>
      </c>
      <c r="DL1428" s="250" t="str">
        <f>IF(DataGoesHere!$B1428="","",DK1428^2)</f>
        <v/>
      </c>
      <c r="DM1428" s="249" t="str">
        <f>IF(DataGoesHere!$B1428="","",DK1428/$CZ1428)</f>
        <v/>
      </c>
      <c r="DN1428" s="250" t="str">
        <f>IF(DataGoesHere!$B1428="","",SUM(DJ$2:DJ1428)/AVERAGE(DK:DK))</f>
        <v/>
      </c>
      <c r="DP1428" s="19" t="str">
        <f>IF(DataGoesHere!B1428="",IF($DD1428="Forecast",(Output!E$48*IntermediateCalcs!CY1428)+Output!G$48,""),(Output!E$48*IntermediateCalcs!CY1428)+Output!G$48)</f>
        <v/>
      </c>
      <c r="DQ1428" s="274" t="str">
        <f>IF(DP1428="","",IF(IntermediateCalcs!$AO$9="Yes",IntermediateCalcs!DP1428*$CX1428,IntermediateCalcs!DP1428))</f>
        <v/>
      </c>
      <c r="DR1428" s="250" t="str">
        <f>IF(DataGoesHere!$B1428="","",($CZ1428-DQ1428))</f>
        <v/>
      </c>
      <c r="DS1428" s="250" t="str">
        <f>IF(DataGoesHere!$B1428="","",ABS($CZ1428-DQ1428))</f>
        <v/>
      </c>
      <c r="DT1428" s="250" t="str">
        <f>IF(DataGoesHere!$B1428="","",DS1428^2)</f>
        <v/>
      </c>
      <c r="DU1428" s="249" t="str">
        <f>IF(DataGoesHere!$B1428="","",DS1428/$CZ1428)</f>
        <v/>
      </c>
      <c r="DV1428" s="250" t="str">
        <f>IF(DataGoesHere!$B1428="","",SUM(DR$2:DR1428)/AVERAGE(DS:DS))</f>
        <v/>
      </c>
      <c r="DX1428" s="19" t="str">
        <f>IF(DataGoesHere!$B1427="","",(DB1422*(Output!$O$49/Output!$P$49))+(IntermediateCalcs!DB1423*(Output!$M$49/Output!$P$49))+(IntermediateCalcs!DB1424*(Output!$K$49/Output!$P$49))+(DB1425*(Output!$I$49/Output!$P$49))+(IntermediateCalcs!DB1426*(Output!$G$49/Output!$P$49))+(IntermediateCalcs!DB1427*(Output!$E$49/Output!$P$49)))</f>
        <v/>
      </c>
      <c r="DY1428" s="274" t="str">
        <f>IF(DX1428="","",IF(IntermediateCalcs!$AO$9="Yes",IntermediateCalcs!DX1428*$CX1428,IntermediateCalcs!DX1428))</f>
        <v/>
      </c>
      <c r="DZ1428" s="250" t="str">
        <f>IF(DataGoesHere!$B1428="","",($CZ1428-DY1428))</f>
        <v/>
      </c>
      <c r="EA1428" s="250" t="str">
        <f>IF(DataGoesHere!$B1428="","",ABS($CZ1428-DY1428))</f>
        <v/>
      </c>
      <c r="EB1428" s="250" t="str">
        <f>IF(DataGoesHere!$B1428="","",EA1428^2)</f>
        <v/>
      </c>
      <c r="EC1428" s="249" t="str">
        <f>IF(DataGoesHere!$B1428="","",EA1428/$CZ1428)</f>
        <v/>
      </c>
      <c r="ED1428" s="250" t="str">
        <f>IF(DataGoesHere!$B1428="","",SUM(DZ$2:DZ1428)/AVERAGE(EA:EA))</f>
        <v/>
      </c>
    </row>
    <row r="1429" spans="20:134" x14ac:dyDescent="0.2">
      <c r="T1429" s="242"/>
      <c r="U1429" s="243"/>
      <c r="V1429" s="243"/>
      <c r="W1429" s="243"/>
      <c r="X1429" s="243"/>
      <c r="Y1429" s="243"/>
      <c r="Z1429" s="243"/>
      <c r="AA1429" s="243"/>
      <c r="AB1429" s="243"/>
      <c r="AC1429" s="243"/>
      <c r="AD1429" s="243"/>
      <c r="AE1429" s="246" t="str">
        <f>IF(DataGoesHere!$B1429="","",(DataGoesHere!$B1429/SUM(DataGoesHere!$B1418:'DataGoesHere'!$B1429)))</f>
        <v/>
      </c>
      <c r="CV1429" s="310" t="str">
        <f>IF(DataGoesHere!B1429="","",DataGoesHere!A1429)</f>
        <v/>
      </c>
      <c r="CW1429" s="271">
        <f t="shared" ca="1" si="52"/>
        <v>12</v>
      </c>
      <c r="CX1429" s="272">
        <f t="shared" ca="1" si="53"/>
        <v>1.0054005237672714</v>
      </c>
      <c r="CY1429" s="266">
        <f>DataGoesHere!A1429</f>
        <v>1428</v>
      </c>
      <c r="CZ1429" s="19" t="str">
        <f>IF(DataGoesHere!B1429="","",DataGoesHere!B1429)</f>
        <v/>
      </c>
      <c r="DA1429" s="19" t="str">
        <f>IF(DataGoesHere!B1429="","",IF(AH$5="No",DataGoesHere!B1429,DataGoesHere!B1429-(AH$2*(DataGoesHere!A1429-1))))</f>
        <v/>
      </c>
      <c r="DB1429" s="19" t="str">
        <f>IF(DataGoesHere!B1429="","",IF(AO$9="No",DataGoesHere!B1429,DataGoesHere!B1429/CX1429))</f>
        <v/>
      </c>
      <c r="DC1429" s="19" t="str">
        <f>IF(DataGoesHere!B1429="","",IF(AO$9="No",DA1429,DA1429/CX1429))</f>
        <v/>
      </c>
      <c r="DD1429" s="293" t="str">
        <f>IF(CZ1429="",IF(COUNTIF(DD$2:DD1428,"Forecast")&lt;Output!E$43,"Forecast",""),"Actual")</f>
        <v/>
      </c>
      <c r="DF1429" s="19" t="str">
        <f>IF(DataGoesHere!B1428="",IF(DD1429="Forecast",(Output!$E$47*IntermediateCalcs!DH1428)+((1-Output!$E$47)*IntermediateCalcs!DF1428),""),(Output!$E$47*IntermediateCalcs!DB1428)+((1-Output!$E$47)*IntermediateCalcs!DF1428))</f>
        <v/>
      </c>
      <c r="DG1429" s="19" t="str">
        <f>IF(DataGoesHere!B1428="",IF(DD1429="Forecast",(Output!$G$47*(IntermediateCalcs!DF1429-IntermediateCalcs!DF1428))+((1-Output!$G$47)*IntermediateCalcs!DG1428),""),(Output!$G$47*(IntermediateCalcs!DF1429-IntermediateCalcs!DF1428))+((1-Output!$G$47)*IntermediateCalcs!DG1428))</f>
        <v/>
      </c>
      <c r="DH1429" s="19" t="str">
        <f>IF(DataGoesHere!B1428="",IF(DD1429="Forecast",DF1429+DG1429,""),DF1429+DG1429)</f>
        <v/>
      </c>
      <c r="DI1429" s="274" t="str">
        <f>IF(DH1429="","",IF(IntermediateCalcs!$AO$9="Yes",IntermediateCalcs!DH1429*$CX1429,IntermediateCalcs!DH1429))</f>
        <v/>
      </c>
      <c r="DJ1429" s="250" t="str">
        <f>IF(DataGoesHere!$B1429="","",($CZ1429-DI1429))</f>
        <v/>
      </c>
      <c r="DK1429" s="250" t="str">
        <f>IF(DataGoesHere!$B1429="","",ABS($CZ1429-DI1429))</f>
        <v/>
      </c>
      <c r="DL1429" s="250" t="str">
        <f>IF(DataGoesHere!$B1429="","",DK1429^2)</f>
        <v/>
      </c>
      <c r="DM1429" s="249" t="str">
        <f>IF(DataGoesHere!$B1429="","",DK1429/$CZ1429)</f>
        <v/>
      </c>
      <c r="DN1429" s="250" t="str">
        <f>IF(DataGoesHere!$B1429="","",SUM(DJ$2:DJ1429)/AVERAGE(DK:DK))</f>
        <v/>
      </c>
      <c r="DP1429" s="19" t="str">
        <f>IF(DataGoesHere!B1429="",IF($DD1429="Forecast",(Output!E$48*IntermediateCalcs!CY1429)+Output!G$48,""),(Output!E$48*IntermediateCalcs!CY1429)+Output!G$48)</f>
        <v/>
      </c>
      <c r="DQ1429" s="274" t="str">
        <f>IF(DP1429="","",IF(IntermediateCalcs!$AO$9="Yes",IntermediateCalcs!DP1429*$CX1429,IntermediateCalcs!DP1429))</f>
        <v/>
      </c>
      <c r="DR1429" s="250" t="str">
        <f>IF(DataGoesHere!$B1429="","",($CZ1429-DQ1429))</f>
        <v/>
      </c>
      <c r="DS1429" s="250" t="str">
        <f>IF(DataGoesHere!$B1429="","",ABS($CZ1429-DQ1429))</f>
        <v/>
      </c>
      <c r="DT1429" s="250" t="str">
        <f>IF(DataGoesHere!$B1429="","",DS1429^2)</f>
        <v/>
      </c>
      <c r="DU1429" s="249" t="str">
        <f>IF(DataGoesHere!$B1429="","",DS1429/$CZ1429)</f>
        <v/>
      </c>
      <c r="DV1429" s="250" t="str">
        <f>IF(DataGoesHere!$B1429="","",SUM(DR$2:DR1429)/AVERAGE(DS:DS))</f>
        <v/>
      </c>
      <c r="DX1429" s="19" t="str">
        <f>IF(DataGoesHere!$B1428="","",(DB1423*(Output!$O$49/Output!$P$49))+(IntermediateCalcs!DB1424*(Output!$M$49/Output!$P$49))+(IntermediateCalcs!DB1425*(Output!$K$49/Output!$P$49))+(DB1426*(Output!$I$49/Output!$P$49))+(IntermediateCalcs!DB1427*(Output!$G$49/Output!$P$49))+(IntermediateCalcs!DB1428*(Output!$E$49/Output!$P$49)))</f>
        <v/>
      </c>
      <c r="DY1429" s="274" t="str">
        <f>IF(DX1429="","",IF(IntermediateCalcs!$AO$9="Yes",IntermediateCalcs!DX1429*$CX1429,IntermediateCalcs!DX1429))</f>
        <v/>
      </c>
      <c r="DZ1429" s="250" t="str">
        <f>IF(DataGoesHere!$B1429="","",($CZ1429-DY1429))</f>
        <v/>
      </c>
      <c r="EA1429" s="250" t="str">
        <f>IF(DataGoesHere!$B1429="","",ABS($CZ1429-DY1429))</f>
        <v/>
      </c>
      <c r="EB1429" s="250" t="str">
        <f>IF(DataGoesHere!$B1429="","",EA1429^2)</f>
        <v/>
      </c>
      <c r="EC1429" s="249" t="str">
        <f>IF(DataGoesHere!$B1429="","",EA1429/$CZ1429)</f>
        <v/>
      </c>
      <c r="ED1429" s="250" t="str">
        <f>IF(DataGoesHere!$B1429="","",SUM(DZ$2:DZ1429)/AVERAGE(EA:EA))</f>
        <v/>
      </c>
    </row>
    <row r="1430" spans="20:134" x14ac:dyDescent="0.2">
      <c r="T1430" s="244" t="str">
        <f>IF(DataGoesHere!$B1430="","",(DataGoesHere!$B1430/SUM(DataGoesHere!$B1430:'DataGoesHere'!$B1441)))</f>
        <v/>
      </c>
      <c r="U1430" s="238"/>
      <c r="V1430" s="238"/>
      <c r="W1430" s="238"/>
      <c r="X1430" s="238"/>
      <c r="Y1430" s="238"/>
      <c r="Z1430" s="238"/>
      <c r="AA1430" s="238"/>
      <c r="AB1430" s="238"/>
      <c r="AC1430" s="238"/>
      <c r="AD1430" s="238"/>
      <c r="AE1430" s="239"/>
      <c r="CV1430" s="310" t="str">
        <f>IF(DataGoesHere!B1430="","",DataGoesHere!A1430)</f>
        <v/>
      </c>
      <c r="CW1430" s="271">
        <f t="shared" ca="1" si="52"/>
        <v>1</v>
      </c>
      <c r="CX1430" s="272">
        <f t="shared" ca="1" si="53"/>
        <v>1.3236179355303281</v>
      </c>
      <c r="CY1430" s="266">
        <f>DataGoesHere!A1430</f>
        <v>1429</v>
      </c>
      <c r="CZ1430" s="19" t="str">
        <f>IF(DataGoesHere!B1430="","",DataGoesHere!B1430)</f>
        <v/>
      </c>
      <c r="DA1430" s="19" t="str">
        <f>IF(DataGoesHere!B1430="","",IF(AH$5="No",DataGoesHere!B1430,DataGoesHere!B1430-(AH$2*(DataGoesHere!A1430-1))))</f>
        <v/>
      </c>
      <c r="DB1430" s="19" t="str">
        <f>IF(DataGoesHere!B1430="","",IF(AO$9="No",DataGoesHere!B1430,DataGoesHere!B1430/CX1430))</f>
        <v/>
      </c>
      <c r="DC1430" s="19" t="str">
        <f>IF(DataGoesHere!B1430="","",IF(AO$9="No",DA1430,DA1430/CX1430))</f>
        <v/>
      </c>
      <c r="DD1430" s="293" t="str">
        <f>IF(CZ1430="",IF(COUNTIF(DD$2:DD1429,"Forecast")&lt;Output!E$43,"Forecast",""),"Actual")</f>
        <v/>
      </c>
      <c r="DF1430" s="19" t="str">
        <f>IF(DataGoesHere!B1429="",IF(DD1430="Forecast",(Output!$E$47*IntermediateCalcs!DH1429)+((1-Output!$E$47)*IntermediateCalcs!DF1429),""),(Output!$E$47*IntermediateCalcs!DB1429)+((1-Output!$E$47)*IntermediateCalcs!DF1429))</f>
        <v/>
      </c>
      <c r="DG1430" s="19" t="str">
        <f>IF(DataGoesHere!B1429="",IF(DD1430="Forecast",(Output!$G$47*(IntermediateCalcs!DF1430-IntermediateCalcs!DF1429))+((1-Output!$G$47)*IntermediateCalcs!DG1429),""),(Output!$G$47*(IntermediateCalcs!DF1430-IntermediateCalcs!DF1429))+((1-Output!$G$47)*IntermediateCalcs!DG1429))</f>
        <v/>
      </c>
      <c r="DH1430" s="19" t="str">
        <f>IF(DataGoesHere!B1429="",IF(DD1430="Forecast",DF1430+DG1430,""),DF1430+DG1430)</f>
        <v/>
      </c>
      <c r="DI1430" s="274" t="str">
        <f>IF(DH1430="","",IF(IntermediateCalcs!$AO$9="Yes",IntermediateCalcs!DH1430*$CX1430,IntermediateCalcs!DH1430))</f>
        <v/>
      </c>
      <c r="DJ1430" s="250" t="str">
        <f>IF(DataGoesHere!$B1430="","",($CZ1430-DI1430))</f>
        <v/>
      </c>
      <c r="DK1430" s="250" t="str">
        <f>IF(DataGoesHere!$B1430="","",ABS($CZ1430-DI1430))</f>
        <v/>
      </c>
      <c r="DL1430" s="250" t="str">
        <f>IF(DataGoesHere!$B1430="","",DK1430^2)</f>
        <v/>
      </c>
      <c r="DM1430" s="249" t="str">
        <f>IF(DataGoesHere!$B1430="","",DK1430/$CZ1430)</f>
        <v/>
      </c>
      <c r="DN1430" s="250" t="str">
        <f>IF(DataGoesHere!$B1430="","",SUM(DJ$2:DJ1430)/AVERAGE(DK:DK))</f>
        <v/>
      </c>
      <c r="DP1430" s="19" t="str">
        <f>IF(DataGoesHere!B1430="",IF($DD1430="Forecast",(Output!E$48*IntermediateCalcs!CY1430)+Output!G$48,""),(Output!E$48*IntermediateCalcs!CY1430)+Output!G$48)</f>
        <v/>
      </c>
      <c r="DQ1430" s="274" t="str">
        <f>IF(DP1430="","",IF(IntermediateCalcs!$AO$9="Yes",IntermediateCalcs!DP1430*$CX1430,IntermediateCalcs!DP1430))</f>
        <v/>
      </c>
      <c r="DR1430" s="250" t="str">
        <f>IF(DataGoesHere!$B1430="","",($CZ1430-DQ1430))</f>
        <v/>
      </c>
      <c r="DS1430" s="250" t="str">
        <f>IF(DataGoesHere!$B1430="","",ABS($CZ1430-DQ1430))</f>
        <v/>
      </c>
      <c r="DT1430" s="250" t="str">
        <f>IF(DataGoesHere!$B1430="","",DS1430^2)</f>
        <v/>
      </c>
      <c r="DU1430" s="249" t="str">
        <f>IF(DataGoesHere!$B1430="","",DS1430/$CZ1430)</f>
        <v/>
      </c>
      <c r="DV1430" s="250" t="str">
        <f>IF(DataGoesHere!$B1430="","",SUM(DR$2:DR1430)/AVERAGE(DS:DS))</f>
        <v/>
      </c>
      <c r="DX1430" s="19" t="str">
        <f>IF(DataGoesHere!$B1429="","",(DB1424*(Output!$O$49/Output!$P$49))+(IntermediateCalcs!DB1425*(Output!$M$49/Output!$P$49))+(IntermediateCalcs!DB1426*(Output!$K$49/Output!$P$49))+(DB1427*(Output!$I$49/Output!$P$49))+(IntermediateCalcs!DB1428*(Output!$G$49/Output!$P$49))+(IntermediateCalcs!DB1429*(Output!$E$49/Output!$P$49)))</f>
        <v/>
      </c>
      <c r="DY1430" s="274" t="str">
        <f>IF(DX1430="","",IF(IntermediateCalcs!$AO$9="Yes",IntermediateCalcs!DX1430*$CX1430,IntermediateCalcs!DX1430))</f>
        <v/>
      </c>
      <c r="DZ1430" s="250" t="str">
        <f>IF(DataGoesHere!$B1430="","",($CZ1430-DY1430))</f>
        <v/>
      </c>
      <c r="EA1430" s="250" t="str">
        <f>IF(DataGoesHere!$B1430="","",ABS($CZ1430-DY1430))</f>
        <v/>
      </c>
      <c r="EB1430" s="250" t="str">
        <f>IF(DataGoesHere!$B1430="","",EA1430^2)</f>
        <v/>
      </c>
      <c r="EC1430" s="249" t="str">
        <f>IF(DataGoesHere!$B1430="","",EA1430/$CZ1430)</f>
        <v/>
      </c>
      <c r="ED1430" s="250" t="str">
        <f>IF(DataGoesHere!$B1430="","",SUM(DZ$2:DZ1430)/AVERAGE(EA:EA))</f>
        <v/>
      </c>
    </row>
    <row r="1431" spans="20:134" x14ac:dyDescent="0.2">
      <c r="T1431" s="240"/>
      <c r="U1431" s="245" t="str">
        <f>IF(DataGoesHere!$B1431="","",(DataGoesHere!$B1431/SUM(DataGoesHere!$B1431:'DataGoesHere'!$B1441)))</f>
        <v/>
      </c>
      <c r="V1431" s="86"/>
      <c r="W1431" s="86"/>
      <c r="X1431" s="86"/>
      <c r="Y1431" s="86"/>
      <c r="Z1431" s="86"/>
      <c r="AA1431" s="86"/>
      <c r="AB1431" s="86"/>
      <c r="AC1431" s="86"/>
      <c r="AD1431" s="86"/>
      <c r="AE1431" s="241"/>
      <c r="CV1431" s="310" t="str">
        <f>IF(DataGoesHere!B1431="","",DataGoesHere!A1431)</f>
        <v/>
      </c>
      <c r="CW1431" s="271">
        <f t="shared" ca="1" si="52"/>
        <v>2</v>
      </c>
      <c r="CX1431" s="272">
        <f t="shared" ca="1" si="53"/>
        <v>0.80574490527728204</v>
      </c>
      <c r="CY1431" s="266">
        <f>DataGoesHere!A1431</f>
        <v>1430</v>
      </c>
      <c r="CZ1431" s="19" t="str">
        <f>IF(DataGoesHere!B1431="","",DataGoesHere!B1431)</f>
        <v/>
      </c>
      <c r="DA1431" s="19" t="str">
        <f>IF(DataGoesHere!B1431="","",IF(AH$5="No",DataGoesHere!B1431,DataGoesHere!B1431-(AH$2*(DataGoesHere!A1431-1))))</f>
        <v/>
      </c>
      <c r="DB1431" s="19" t="str">
        <f>IF(DataGoesHere!B1431="","",IF(AO$9="No",DataGoesHere!B1431,DataGoesHere!B1431/CX1431))</f>
        <v/>
      </c>
      <c r="DC1431" s="19" t="str">
        <f>IF(DataGoesHere!B1431="","",IF(AO$9="No",DA1431,DA1431/CX1431))</f>
        <v/>
      </c>
      <c r="DD1431" s="293" t="str">
        <f>IF(CZ1431="",IF(COUNTIF(DD$2:DD1430,"Forecast")&lt;Output!E$43,"Forecast",""),"Actual")</f>
        <v/>
      </c>
      <c r="DF1431" s="19" t="str">
        <f>IF(DataGoesHere!B1430="",IF(DD1431="Forecast",(Output!$E$47*IntermediateCalcs!DH1430)+((1-Output!$E$47)*IntermediateCalcs!DF1430),""),(Output!$E$47*IntermediateCalcs!DB1430)+((1-Output!$E$47)*IntermediateCalcs!DF1430))</f>
        <v/>
      </c>
      <c r="DG1431" s="19" t="str">
        <f>IF(DataGoesHere!B1430="",IF(DD1431="Forecast",(Output!$G$47*(IntermediateCalcs!DF1431-IntermediateCalcs!DF1430))+((1-Output!$G$47)*IntermediateCalcs!DG1430),""),(Output!$G$47*(IntermediateCalcs!DF1431-IntermediateCalcs!DF1430))+((1-Output!$G$47)*IntermediateCalcs!DG1430))</f>
        <v/>
      </c>
      <c r="DH1431" s="19" t="str">
        <f>IF(DataGoesHere!B1430="",IF(DD1431="Forecast",DF1431+DG1431,""),DF1431+DG1431)</f>
        <v/>
      </c>
      <c r="DI1431" s="274" t="str">
        <f>IF(DH1431="","",IF(IntermediateCalcs!$AO$9="Yes",IntermediateCalcs!DH1431*$CX1431,IntermediateCalcs!DH1431))</f>
        <v/>
      </c>
      <c r="DJ1431" s="250" t="str">
        <f>IF(DataGoesHere!$B1431="","",($CZ1431-DI1431))</f>
        <v/>
      </c>
      <c r="DK1431" s="250" t="str">
        <f>IF(DataGoesHere!$B1431="","",ABS($CZ1431-DI1431))</f>
        <v/>
      </c>
      <c r="DL1431" s="250" t="str">
        <f>IF(DataGoesHere!$B1431="","",DK1431^2)</f>
        <v/>
      </c>
      <c r="DM1431" s="249" t="str">
        <f>IF(DataGoesHere!$B1431="","",DK1431/$CZ1431)</f>
        <v/>
      </c>
      <c r="DN1431" s="250" t="str">
        <f>IF(DataGoesHere!$B1431="","",SUM(DJ$2:DJ1431)/AVERAGE(DK:DK))</f>
        <v/>
      </c>
      <c r="DP1431" s="19" t="str">
        <f>IF(DataGoesHere!B1431="",IF($DD1431="Forecast",(Output!E$48*IntermediateCalcs!CY1431)+Output!G$48,""),(Output!E$48*IntermediateCalcs!CY1431)+Output!G$48)</f>
        <v/>
      </c>
      <c r="DQ1431" s="274" t="str">
        <f>IF(DP1431="","",IF(IntermediateCalcs!$AO$9="Yes",IntermediateCalcs!DP1431*$CX1431,IntermediateCalcs!DP1431))</f>
        <v/>
      </c>
      <c r="DR1431" s="250" t="str">
        <f>IF(DataGoesHere!$B1431="","",($CZ1431-DQ1431))</f>
        <v/>
      </c>
      <c r="DS1431" s="250" t="str">
        <f>IF(DataGoesHere!$B1431="","",ABS($CZ1431-DQ1431))</f>
        <v/>
      </c>
      <c r="DT1431" s="250" t="str">
        <f>IF(DataGoesHere!$B1431="","",DS1431^2)</f>
        <v/>
      </c>
      <c r="DU1431" s="249" t="str">
        <f>IF(DataGoesHere!$B1431="","",DS1431/$CZ1431)</f>
        <v/>
      </c>
      <c r="DV1431" s="250" t="str">
        <f>IF(DataGoesHere!$B1431="","",SUM(DR$2:DR1431)/AVERAGE(DS:DS))</f>
        <v/>
      </c>
      <c r="DX1431" s="19" t="str">
        <f>IF(DataGoesHere!$B1430="","",(DB1425*(Output!$O$49/Output!$P$49))+(IntermediateCalcs!DB1426*(Output!$M$49/Output!$P$49))+(IntermediateCalcs!DB1427*(Output!$K$49/Output!$P$49))+(DB1428*(Output!$I$49/Output!$P$49))+(IntermediateCalcs!DB1429*(Output!$G$49/Output!$P$49))+(IntermediateCalcs!DB1430*(Output!$E$49/Output!$P$49)))</f>
        <v/>
      </c>
      <c r="DY1431" s="274" t="str">
        <f>IF(DX1431="","",IF(IntermediateCalcs!$AO$9="Yes",IntermediateCalcs!DX1431*$CX1431,IntermediateCalcs!DX1431))</f>
        <v/>
      </c>
      <c r="DZ1431" s="250" t="str">
        <f>IF(DataGoesHere!$B1431="","",($CZ1431-DY1431))</f>
        <v/>
      </c>
      <c r="EA1431" s="250" t="str">
        <f>IF(DataGoesHere!$B1431="","",ABS($CZ1431-DY1431))</f>
        <v/>
      </c>
      <c r="EB1431" s="250" t="str">
        <f>IF(DataGoesHere!$B1431="","",EA1431^2)</f>
        <v/>
      </c>
      <c r="EC1431" s="249" t="str">
        <f>IF(DataGoesHere!$B1431="","",EA1431/$CZ1431)</f>
        <v/>
      </c>
      <c r="ED1431" s="250" t="str">
        <f>IF(DataGoesHere!$B1431="","",SUM(DZ$2:DZ1431)/AVERAGE(EA:EA))</f>
        <v/>
      </c>
    </row>
    <row r="1432" spans="20:134" x14ac:dyDescent="0.2">
      <c r="T1432" s="240"/>
      <c r="U1432" s="86"/>
      <c r="V1432" s="245" t="str">
        <f>IF(DataGoesHere!$B1432="","",(DataGoesHere!$B1432/SUM(DataGoesHere!$B1430:'DataGoesHere'!$B1441)))</f>
        <v/>
      </c>
      <c r="W1432" s="86"/>
      <c r="X1432" s="86"/>
      <c r="Y1432" s="86"/>
      <c r="Z1432" s="86"/>
      <c r="AA1432" s="86"/>
      <c r="AB1432" s="86"/>
      <c r="AC1432" s="86"/>
      <c r="AD1432" s="86"/>
      <c r="AE1432" s="241"/>
      <c r="CV1432" s="310" t="str">
        <f>IF(DataGoesHere!B1432="","",DataGoesHere!A1432)</f>
        <v/>
      </c>
      <c r="CW1432" s="271">
        <f t="shared" ca="1" si="52"/>
        <v>3</v>
      </c>
      <c r="CX1432" s="272">
        <f t="shared" ca="1" si="53"/>
        <v>0.79862940076451561</v>
      </c>
      <c r="CY1432" s="266">
        <f>DataGoesHere!A1432</f>
        <v>1431</v>
      </c>
      <c r="CZ1432" s="19" t="str">
        <f>IF(DataGoesHere!B1432="","",DataGoesHere!B1432)</f>
        <v/>
      </c>
      <c r="DA1432" s="19" t="str">
        <f>IF(DataGoesHere!B1432="","",IF(AH$5="No",DataGoesHere!B1432,DataGoesHere!B1432-(AH$2*(DataGoesHere!A1432-1))))</f>
        <v/>
      </c>
      <c r="DB1432" s="19" t="str">
        <f>IF(DataGoesHere!B1432="","",IF(AO$9="No",DataGoesHere!B1432,DataGoesHere!B1432/CX1432))</f>
        <v/>
      </c>
      <c r="DC1432" s="19" t="str">
        <f>IF(DataGoesHere!B1432="","",IF(AO$9="No",DA1432,DA1432/CX1432))</f>
        <v/>
      </c>
      <c r="DD1432" s="293" t="str">
        <f>IF(CZ1432="",IF(COUNTIF(DD$2:DD1431,"Forecast")&lt;Output!E$43,"Forecast",""),"Actual")</f>
        <v/>
      </c>
      <c r="DF1432" s="19" t="str">
        <f>IF(DataGoesHere!B1431="",IF(DD1432="Forecast",(Output!$E$47*IntermediateCalcs!DH1431)+((1-Output!$E$47)*IntermediateCalcs!DF1431),""),(Output!$E$47*IntermediateCalcs!DB1431)+((1-Output!$E$47)*IntermediateCalcs!DF1431))</f>
        <v/>
      </c>
      <c r="DG1432" s="19" t="str">
        <f>IF(DataGoesHere!B1431="",IF(DD1432="Forecast",(Output!$G$47*(IntermediateCalcs!DF1432-IntermediateCalcs!DF1431))+((1-Output!$G$47)*IntermediateCalcs!DG1431),""),(Output!$G$47*(IntermediateCalcs!DF1432-IntermediateCalcs!DF1431))+((1-Output!$G$47)*IntermediateCalcs!DG1431))</f>
        <v/>
      </c>
      <c r="DH1432" s="19" t="str">
        <f>IF(DataGoesHere!B1431="",IF(DD1432="Forecast",DF1432+DG1432,""),DF1432+DG1432)</f>
        <v/>
      </c>
      <c r="DI1432" s="274" t="str">
        <f>IF(DH1432="","",IF(IntermediateCalcs!$AO$9="Yes",IntermediateCalcs!DH1432*$CX1432,IntermediateCalcs!DH1432))</f>
        <v/>
      </c>
      <c r="DJ1432" s="250" t="str">
        <f>IF(DataGoesHere!$B1432="","",($CZ1432-DI1432))</f>
        <v/>
      </c>
      <c r="DK1432" s="250" t="str">
        <f>IF(DataGoesHere!$B1432="","",ABS($CZ1432-DI1432))</f>
        <v/>
      </c>
      <c r="DL1432" s="250" t="str">
        <f>IF(DataGoesHere!$B1432="","",DK1432^2)</f>
        <v/>
      </c>
      <c r="DM1432" s="249" t="str">
        <f>IF(DataGoesHere!$B1432="","",DK1432/$CZ1432)</f>
        <v/>
      </c>
      <c r="DN1432" s="250" t="str">
        <f>IF(DataGoesHere!$B1432="","",SUM(DJ$2:DJ1432)/AVERAGE(DK:DK))</f>
        <v/>
      </c>
      <c r="DP1432" s="19" t="str">
        <f>IF(DataGoesHere!B1432="",IF($DD1432="Forecast",(Output!E$48*IntermediateCalcs!CY1432)+Output!G$48,""),(Output!E$48*IntermediateCalcs!CY1432)+Output!G$48)</f>
        <v/>
      </c>
      <c r="DQ1432" s="274" t="str">
        <f>IF(DP1432="","",IF(IntermediateCalcs!$AO$9="Yes",IntermediateCalcs!DP1432*$CX1432,IntermediateCalcs!DP1432))</f>
        <v/>
      </c>
      <c r="DR1432" s="250" t="str">
        <f>IF(DataGoesHere!$B1432="","",($CZ1432-DQ1432))</f>
        <v/>
      </c>
      <c r="DS1432" s="250" t="str">
        <f>IF(DataGoesHere!$B1432="","",ABS($CZ1432-DQ1432))</f>
        <v/>
      </c>
      <c r="DT1432" s="250" t="str">
        <f>IF(DataGoesHere!$B1432="","",DS1432^2)</f>
        <v/>
      </c>
      <c r="DU1432" s="249" t="str">
        <f>IF(DataGoesHere!$B1432="","",DS1432/$CZ1432)</f>
        <v/>
      </c>
      <c r="DV1432" s="250" t="str">
        <f>IF(DataGoesHere!$B1432="","",SUM(DR$2:DR1432)/AVERAGE(DS:DS))</f>
        <v/>
      </c>
      <c r="DX1432" s="19" t="str">
        <f>IF(DataGoesHere!$B1431="","",(DB1426*(Output!$O$49/Output!$P$49))+(IntermediateCalcs!DB1427*(Output!$M$49/Output!$P$49))+(IntermediateCalcs!DB1428*(Output!$K$49/Output!$P$49))+(DB1429*(Output!$I$49/Output!$P$49))+(IntermediateCalcs!DB1430*(Output!$G$49/Output!$P$49))+(IntermediateCalcs!DB1431*(Output!$E$49/Output!$P$49)))</f>
        <v/>
      </c>
      <c r="DY1432" s="274" t="str">
        <f>IF(DX1432="","",IF(IntermediateCalcs!$AO$9="Yes",IntermediateCalcs!DX1432*$CX1432,IntermediateCalcs!DX1432))</f>
        <v/>
      </c>
      <c r="DZ1432" s="250" t="str">
        <f>IF(DataGoesHere!$B1432="","",($CZ1432-DY1432))</f>
        <v/>
      </c>
      <c r="EA1432" s="250" t="str">
        <f>IF(DataGoesHere!$B1432="","",ABS($CZ1432-DY1432))</f>
        <v/>
      </c>
      <c r="EB1432" s="250" t="str">
        <f>IF(DataGoesHere!$B1432="","",EA1432^2)</f>
        <v/>
      </c>
      <c r="EC1432" s="249" t="str">
        <f>IF(DataGoesHere!$B1432="","",EA1432/$CZ1432)</f>
        <v/>
      </c>
      <c r="ED1432" s="250" t="str">
        <f>IF(DataGoesHere!$B1432="","",SUM(DZ$2:DZ1432)/AVERAGE(EA:EA))</f>
        <v/>
      </c>
    </row>
    <row r="1433" spans="20:134" x14ac:dyDescent="0.2">
      <c r="T1433" s="240"/>
      <c r="U1433" s="86"/>
      <c r="V1433" s="86"/>
      <c r="W1433" s="245" t="str">
        <f>IF(DataGoesHere!$B1433="","",(DataGoesHere!$B1433/SUM(DataGoesHere!$B1430:'DataGoesHere'!$B1441)))</f>
        <v/>
      </c>
      <c r="X1433" s="86"/>
      <c r="Y1433" s="86"/>
      <c r="Z1433" s="86"/>
      <c r="AA1433" s="86"/>
      <c r="AB1433" s="86"/>
      <c r="AC1433" s="86"/>
      <c r="AD1433" s="86"/>
      <c r="AE1433" s="241"/>
      <c r="CV1433" s="310" t="str">
        <f>IF(DataGoesHere!B1433="","",DataGoesHere!A1433)</f>
        <v/>
      </c>
      <c r="CW1433" s="271">
        <f t="shared" ca="1" si="52"/>
        <v>4</v>
      </c>
      <c r="CX1433" s="272">
        <f t="shared" ca="1" si="53"/>
        <v>1.0149292433706087</v>
      </c>
      <c r="CY1433" s="266">
        <f>DataGoesHere!A1433</f>
        <v>1432</v>
      </c>
      <c r="CZ1433" s="19" t="str">
        <f>IF(DataGoesHere!B1433="","",DataGoesHere!B1433)</f>
        <v/>
      </c>
      <c r="DA1433" s="19" t="str">
        <f>IF(DataGoesHere!B1433="","",IF(AH$5="No",DataGoesHere!B1433,DataGoesHere!B1433-(AH$2*(DataGoesHere!A1433-1))))</f>
        <v/>
      </c>
      <c r="DB1433" s="19" t="str">
        <f>IF(DataGoesHere!B1433="","",IF(AO$9="No",DataGoesHere!B1433,DataGoesHere!B1433/CX1433))</f>
        <v/>
      </c>
      <c r="DC1433" s="19" t="str">
        <f>IF(DataGoesHere!B1433="","",IF(AO$9="No",DA1433,DA1433/CX1433))</f>
        <v/>
      </c>
      <c r="DD1433" s="293" t="str">
        <f>IF(CZ1433="",IF(COUNTIF(DD$2:DD1432,"Forecast")&lt;Output!E$43,"Forecast",""),"Actual")</f>
        <v/>
      </c>
      <c r="DF1433" s="19" t="str">
        <f>IF(DataGoesHere!B1432="",IF(DD1433="Forecast",(Output!$E$47*IntermediateCalcs!DH1432)+((1-Output!$E$47)*IntermediateCalcs!DF1432),""),(Output!$E$47*IntermediateCalcs!DB1432)+((1-Output!$E$47)*IntermediateCalcs!DF1432))</f>
        <v/>
      </c>
      <c r="DG1433" s="19" t="str">
        <f>IF(DataGoesHere!B1432="",IF(DD1433="Forecast",(Output!$G$47*(IntermediateCalcs!DF1433-IntermediateCalcs!DF1432))+((1-Output!$G$47)*IntermediateCalcs!DG1432),""),(Output!$G$47*(IntermediateCalcs!DF1433-IntermediateCalcs!DF1432))+((1-Output!$G$47)*IntermediateCalcs!DG1432))</f>
        <v/>
      </c>
      <c r="DH1433" s="19" t="str">
        <f>IF(DataGoesHere!B1432="",IF(DD1433="Forecast",DF1433+DG1433,""),DF1433+DG1433)</f>
        <v/>
      </c>
      <c r="DI1433" s="274" t="str">
        <f>IF(DH1433="","",IF(IntermediateCalcs!$AO$9="Yes",IntermediateCalcs!DH1433*$CX1433,IntermediateCalcs!DH1433))</f>
        <v/>
      </c>
      <c r="DJ1433" s="250" t="str">
        <f>IF(DataGoesHere!$B1433="","",($CZ1433-DI1433))</f>
        <v/>
      </c>
      <c r="DK1433" s="250" t="str">
        <f>IF(DataGoesHere!$B1433="","",ABS($CZ1433-DI1433))</f>
        <v/>
      </c>
      <c r="DL1433" s="250" t="str">
        <f>IF(DataGoesHere!$B1433="","",DK1433^2)</f>
        <v/>
      </c>
      <c r="DM1433" s="249" t="str">
        <f>IF(DataGoesHere!$B1433="","",DK1433/$CZ1433)</f>
        <v/>
      </c>
      <c r="DN1433" s="250" t="str">
        <f>IF(DataGoesHere!$B1433="","",SUM(DJ$2:DJ1433)/AVERAGE(DK:DK))</f>
        <v/>
      </c>
      <c r="DP1433" s="19" t="str">
        <f>IF(DataGoesHere!B1433="",IF($DD1433="Forecast",(Output!E$48*IntermediateCalcs!CY1433)+Output!G$48,""),(Output!E$48*IntermediateCalcs!CY1433)+Output!G$48)</f>
        <v/>
      </c>
      <c r="DQ1433" s="274" t="str">
        <f>IF(DP1433="","",IF(IntermediateCalcs!$AO$9="Yes",IntermediateCalcs!DP1433*$CX1433,IntermediateCalcs!DP1433))</f>
        <v/>
      </c>
      <c r="DR1433" s="250" t="str">
        <f>IF(DataGoesHere!$B1433="","",($CZ1433-DQ1433))</f>
        <v/>
      </c>
      <c r="DS1433" s="250" t="str">
        <f>IF(DataGoesHere!$B1433="","",ABS($CZ1433-DQ1433))</f>
        <v/>
      </c>
      <c r="DT1433" s="250" t="str">
        <f>IF(DataGoesHere!$B1433="","",DS1433^2)</f>
        <v/>
      </c>
      <c r="DU1433" s="249" t="str">
        <f>IF(DataGoesHere!$B1433="","",DS1433/$CZ1433)</f>
        <v/>
      </c>
      <c r="DV1433" s="250" t="str">
        <f>IF(DataGoesHere!$B1433="","",SUM(DR$2:DR1433)/AVERAGE(DS:DS))</f>
        <v/>
      </c>
      <c r="DX1433" s="19" t="str">
        <f>IF(DataGoesHere!$B1432="","",(DB1427*(Output!$O$49/Output!$P$49))+(IntermediateCalcs!DB1428*(Output!$M$49/Output!$P$49))+(IntermediateCalcs!DB1429*(Output!$K$49/Output!$P$49))+(DB1430*(Output!$I$49/Output!$P$49))+(IntermediateCalcs!DB1431*(Output!$G$49/Output!$P$49))+(IntermediateCalcs!DB1432*(Output!$E$49/Output!$P$49)))</f>
        <v/>
      </c>
      <c r="DY1433" s="274" t="str">
        <f>IF(DX1433="","",IF(IntermediateCalcs!$AO$9="Yes",IntermediateCalcs!DX1433*$CX1433,IntermediateCalcs!DX1433))</f>
        <v/>
      </c>
      <c r="DZ1433" s="250" t="str">
        <f>IF(DataGoesHere!$B1433="","",($CZ1433-DY1433))</f>
        <v/>
      </c>
      <c r="EA1433" s="250" t="str">
        <f>IF(DataGoesHere!$B1433="","",ABS($CZ1433-DY1433))</f>
        <v/>
      </c>
      <c r="EB1433" s="250" t="str">
        <f>IF(DataGoesHere!$B1433="","",EA1433^2)</f>
        <v/>
      </c>
      <c r="EC1433" s="249" t="str">
        <f>IF(DataGoesHere!$B1433="","",EA1433/$CZ1433)</f>
        <v/>
      </c>
      <c r="ED1433" s="250" t="str">
        <f>IF(DataGoesHere!$B1433="","",SUM(DZ$2:DZ1433)/AVERAGE(EA:EA))</f>
        <v/>
      </c>
    </row>
    <row r="1434" spans="20:134" x14ac:dyDescent="0.2">
      <c r="T1434" s="240"/>
      <c r="U1434" s="86"/>
      <c r="V1434" s="86"/>
      <c r="W1434" s="86"/>
      <c r="X1434" s="245" t="str">
        <f>IF(DataGoesHere!$B1434="","",(DataGoesHere!$B1434/SUM(DataGoesHere!$B1430:'DataGoesHere'!$B1441)))</f>
        <v/>
      </c>
      <c r="Y1434" s="86"/>
      <c r="Z1434" s="86"/>
      <c r="AA1434" s="86"/>
      <c r="AB1434" s="86"/>
      <c r="AC1434" s="86"/>
      <c r="AD1434" s="86"/>
      <c r="AE1434" s="241"/>
      <c r="CV1434" s="310" t="str">
        <f>IF(DataGoesHere!B1434="","",DataGoesHere!A1434)</f>
        <v/>
      </c>
      <c r="CW1434" s="271">
        <f t="shared" ca="1" si="52"/>
        <v>5</v>
      </c>
      <c r="CX1434" s="272">
        <f t="shared" ca="1" si="53"/>
        <v>0.97875414397996308</v>
      </c>
      <c r="CY1434" s="266">
        <f>DataGoesHere!A1434</f>
        <v>1433</v>
      </c>
      <c r="CZ1434" s="19" t="str">
        <f>IF(DataGoesHere!B1434="","",DataGoesHere!B1434)</f>
        <v/>
      </c>
      <c r="DA1434" s="19" t="str">
        <f>IF(DataGoesHere!B1434="","",IF(AH$5="No",DataGoesHere!B1434,DataGoesHere!B1434-(AH$2*(DataGoesHere!A1434-1))))</f>
        <v/>
      </c>
      <c r="DB1434" s="19" t="str">
        <f>IF(DataGoesHere!B1434="","",IF(AO$9="No",DataGoesHere!B1434,DataGoesHere!B1434/CX1434))</f>
        <v/>
      </c>
      <c r="DC1434" s="19" t="str">
        <f>IF(DataGoesHere!B1434="","",IF(AO$9="No",DA1434,DA1434/CX1434))</f>
        <v/>
      </c>
      <c r="DD1434" s="293" t="str">
        <f>IF(CZ1434="",IF(COUNTIF(DD$2:DD1433,"Forecast")&lt;Output!E$43,"Forecast",""),"Actual")</f>
        <v/>
      </c>
      <c r="DF1434" s="19" t="str">
        <f>IF(DataGoesHere!B1433="",IF(DD1434="Forecast",(Output!$E$47*IntermediateCalcs!DH1433)+((1-Output!$E$47)*IntermediateCalcs!DF1433),""),(Output!$E$47*IntermediateCalcs!DB1433)+((1-Output!$E$47)*IntermediateCalcs!DF1433))</f>
        <v/>
      </c>
      <c r="DG1434" s="19" t="str">
        <f>IF(DataGoesHere!B1433="",IF(DD1434="Forecast",(Output!$G$47*(IntermediateCalcs!DF1434-IntermediateCalcs!DF1433))+((1-Output!$G$47)*IntermediateCalcs!DG1433),""),(Output!$G$47*(IntermediateCalcs!DF1434-IntermediateCalcs!DF1433))+((1-Output!$G$47)*IntermediateCalcs!DG1433))</f>
        <v/>
      </c>
      <c r="DH1434" s="19" t="str">
        <f>IF(DataGoesHere!B1433="",IF(DD1434="Forecast",DF1434+DG1434,""),DF1434+DG1434)</f>
        <v/>
      </c>
      <c r="DI1434" s="274" t="str">
        <f>IF(DH1434="","",IF(IntermediateCalcs!$AO$9="Yes",IntermediateCalcs!DH1434*$CX1434,IntermediateCalcs!DH1434))</f>
        <v/>
      </c>
      <c r="DJ1434" s="250" t="str">
        <f>IF(DataGoesHere!$B1434="","",($CZ1434-DI1434))</f>
        <v/>
      </c>
      <c r="DK1434" s="250" t="str">
        <f>IF(DataGoesHere!$B1434="","",ABS($CZ1434-DI1434))</f>
        <v/>
      </c>
      <c r="DL1434" s="250" t="str">
        <f>IF(DataGoesHere!$B1434="","",DK1434^2)</f>
        <v/>
      </c>
      <c r="DM1434" s="249" t="str">
        <f>IF(DataGoesHere!$B1434="","",DK1434/$CZ1434)</f>
        <v/>
      </c>
      <c r="DN1434" s="250" t="str">
        <f>IF(DataGoesHere!$B1434="","",SUM(DJ$2:DJ1434)/AVERAGE(DK:DK))</f>
        <v/>
      </c>
      <c r="DP1434" s="19" t="str">
        <f>IF(DataGoesHere!B1434="",IF($DD1434="Forecast",(Output!E$48*IntermediateCalcs!CY1434)+Output!G$48,""),(Output!E$48*IntermediateCalcs!CY1434)+Output!G$48)</f>
        <v/>
      </c>
      <c r="DQ1434" s="274" t="str">
        <f>IF(DP1434="","",IF(IntermediateCalcs!$AO$9="Yes",IntermediateCalcs!DP1434*$CX1434,IntermediateCalcs!DP1434))</f>
        <v/>
      </c>
      <c r="DR1434" s="250" t="str">
        <f>IF(DataGoesHere!$B1434="","",($CZ1434-DQ1434))</f>
        <v/>
      </c>
      <c r="DS1434" s="250" t="str">
        <f>IF(DataGoesHere!$B1434="","",ABS($CZ1434-DQ1434))</f>
        <v/>
      </c>
      <c r="DT1434" s="250" t="str">
        <f>IF(DataGoesHere!$B1434="","",DS1434^2)</f>
        <v/>
      </c>
      <c r="DU1434" s="249" t="str">
        <f>IF(DataGoesHere!$B1434="","",DS1434/$CZ1434)</f>
        <v/>
      </c>
      <c r="DV1434" s="250" t="str">
        <f>IF(DataGoesHere!$B1434="","",SUM(DR$2:DR1434)/AVERAGE(DS:DS))</f>
        <v/>
      </c>
      <c r="DX1434" s="19" t="str">
        <f>IF(DataGoesHere!$B1433="","",(DB1428*(Output!$O$49/Output!$P$49))+(IntermediateCalcs!DB1429*(Output!$M$49/Output!$P$49))+(IntermediateCalcs!DB1430*(Output!$K$49/Output!$P$49))+(DB1431*(Output!$I$49/Output!$P$49))+(IntermediateCalcs!DB1432*(Output!$G$49/Output!$P$49))+(IntermediateCalcs!DB1433*(Output!$E$49/Output!$P$49)))</f>
        <v/>
      </c>
      <c r="DY1434" s="274" t="str">
        <f>IF(DX1434="","",IF(IntermediateCalcs!$AO$9="Yes",IntermediateCalcs!DX1434*$CX1434,IntermediateCalcs!DX1434))</f>
        <v/>
      </c>
      <c r="DZ1434" s="250" t="str">
        <f>IF(DataGoesHere!$B1434="","",($CZ1434-DY1434))</f>
        <v/>
      </c>
      <c r="EA1434" s="250" t="str">
        <f>IF(DataGoesHere!$B1434="","",ABS($CZ1434-DY1434))</f>
        <v/>
      </c>
      <c r="EB1434" s="250" t="str">
        <f>IF(DataGoesHere!$B1434="","",EA1434^2)</f>
        <v/>
      </c>
      <c r="EC1434" s="249" t="str">
        <f>IF(DataGoesHere!$B1434="","",EA1434/$CZ1434)</f>
        <v/>
      </c>
      <c r="ED1434" s="250" t="str">
        <f>IF(DataGoesHere!$B1434="","",SUM(DZ$2:DZ1434)/AVERAGE(EA:EA))</f>
        <v/>
      </c>
    </row>
    <row r="1435" spans="20:134" x14ac:dyDescent="0.2">
      <c r="T1435" s="240"/>
      <c r="U1435" s="86"/>
      <c r="V1435" s="86"/>
      <c r="W1435" s="86"/>
      <c r="X1435" s="86"/>
      <c r="Y1435" s="245" t="str">
        <f>IF(DataGoesHere!$B1435="","",(DataGoesHere!$B1435/SUM(DataGoesHere!$B1430:'DataGoesHere'!$B1441)))</f>
        <v/>
      </c>
      <c r="Z1435" s="86"/>
      <c r="AA1435" s="86"/>
      <c r="AB1435" s="86"/>
      <c r="AC1435" s="86"/>
      <c r="AD1435" s="86"/>
      <c r="AE1435" s="241"/>
      <c r="CV1435" s="310" t="str">
        <f>IF(DataGoesHere!B1435="","",DataGoesHere!A1435)</f>
        <v/>
      </c>
      <c r="CW1435" s="271">
        <f t="shared" ca="1" si="52"/>
        <v>6</v>
      </c>
      <c r="CX1435" s="272">
        <f t="shared" ca="1" si="53"/>
        <v>1.0779088099730167</v>
      </c>
      <c r="CY1435" s="266">
        <f>DataGoesHere!A1435</f>
        <v>1434</v>
      </c>
      <c r="CZ1435" s="19" t="str">
        <f>IF(DataGoesHere!B1435="","",DataGoesHere!B1435)</f>
        <v/>
      </c>
      <c r="DA1435" s="19" t="str">
        <f>IF(DataGoesHere!B1435="","",IF(AH$5="No",DataGoesHere!B1435,DataGoesHere!B1435-(AH$2*(DataGoesHere!A1435-1))))</f>
        <v/>
      </c>
      <c r="DB1435" s="19" t="str">
        <f>IF(DataGoesHere!B1435="","",IF(AO$9="No",DataGoesHere!B1435,DataGoesHere!B1435/CX1435))</f>
        <v/>
      </c>
      <c r="DC1435" s="19" t="str">
        <f>IF(DataGoesHere!B1435="","",IF(AO$9="No",DA1435,DA1435/CX1435))</f>
        <v/>
      </c>
      <c r="DD1435" s="293" t="str">
        <f>IF(CZ1435="",IF(COUNTIF(DD$2:DD1434,"Forecast")&lt;Output!E$43,"Forecast",""),"Actual")</f>
        <v/>
      </c>
      <c r="DF1435" s="19" t="str">
        <f>IF(DataGoesHere!B1434="",IF(DD1435="Forecast",(Output!$E$47*IntermediateCalcs!DH1434)+((1-Output!$E$47)*IntermediateCalcs!DF1434),""),(Output!$E$47*IntermediateCalcs!DB1434)+((1-Output!$E$47)*IntermediateCalcs!DF1434))</f>
        <v/>
      </c>
      <c r="DG1435" s="19" t="str">
        <f>IF(DataGoesHere!B1434="",IF(DD1435="Forecast",(Output!$G$47*(IntermediateCalcs!DF1435-IntermediateCalcs!DF1434))+((1-Output!$G$47)*IntermediateCalcs!DG1434),""),(Output!$G$47*(IntermediateCalcs!DF1435-IntermediateCalcs!DF1434))+((1-Output!$G$47)*IntermediateCalcs!DG1434))</f>
        <v/>
      </c>
      <c r="DH1435" s="19" t="str">
        <f>IF(DataGoesHere!B1434="",IF(DD1435="Forecast",DF1435+DG1435,""),DF1435+DG1435)</f>
        <v/>
      </c>
      <c r="DI1435" s="274" t="str">
        <f>IF(DH1435="","",IF(IntermediateCalcs!$AO$9="Yes",IntermediateCalcs!DH1435*$CX1435,IntermediateCalcs!DH1435))</f>
        <v/>
      </c>
      <c r="DJ1435" s="250" t="str">
        <f>IF(DataGoesHere!$B1435="","",($CZ1435-DI1435))</f>
        <v/>
      </c>
      <c r="DK1435" s="250" t="str">
        <f>IF(DataGoesHere!$B1435="","",ABS($CZ1435-DI1435))</f>
        <v/>
      </c>
      <c r="DL1435" s="250" t="str">
        <f>IF(DataGoesHere!$B1435="","",DK1435^2)</f>
        <v/>
      </c>
      <c r="DM1435" s="249" t="str">
        <f>IF(DataGoesHere!$B1435="","",DK1435/$CZ1435)</f>
        <v/>
      </c>
      <c r="DN1435" s="250" t="str">
        <f>IF(DataGoesHere!$B1435="","",SUM(DJ$2:DJ1435)/AVERAGE(DK:DK))</f>
        <v/>
      </c>
      <c r="DP1435" s="19" t="str">
        <f>IF(DataGoesHere!B1435="",IF($DD1435="Forecast",(Output!E$48*IntermediateCalcs!CY1435)+Output!G$48,""),(Output!E$48*IntermediateCalcs!CY1435)+Output!G$48)</f>
        <v/>
      </c>
      <c r="DQ1435" s="274" t="str">
        <f>IF(DP1435="","",IF(IntermediateCalcs!$AO$9="Yes",IntermediateCalcs!DP1435*$CX1435,IntermediateCalcs!DP1435))</f>
        <v/>
      </c>
      <c r="DR1435" s="250" t="str">
        <f>IF(DataGoesHere!$B1435="","",($CZ1435-DQ1435))</f>
        <v/>
      </c>
      <c r="DS1435" s="250" t="str">
        <f>IF(DataGoesHere!$B1435="","",ABS($CZ1435-DQ1435))</f>
        <v/>
      </c>
      <c r="DT1435" s="250" t="str">
        <f>IF(DataGoesHere!$B1435="","",DS1435^2)</f>
        <v/>
      </c>
      <c r="DU1435" s="249" t="str">
        <f>IF(DataGoesHere!$B1435="","",DS1435/$CZ1435)</f>
        <v/>
      </c>
      <c r="DV1435" s="250" t="str">
        <f>IF(DataGoesHere!$B1435="","",SUM(DR$2:DR1435)/AVERAGE(DS:DS))</f>
        <v/>
      </c>
      <c r="DX1435" s="19" t="str">
        <f>IF(DataGoesHere!$B1434="","",(DB1429*(Output!$O$49/Output!$P$49))+(IntermediateCalcs!DB1430*(Output!$M$49/Output!$P$49))+(IntermediateCalcs!DB1431*(Output!$K$49/Output!$P$49))+(DB1432*(Output!$I$49/Output!$P$49))+(IntermediateCalcs!DB1433*(Output!$G$49/Output!$P$49))+(IntermediateCalcs!DB1434*(Output!$E$49/Output!$P$49)))</f>
        <v/>
      </c>
      <c r="DY1435" s="274" t="str">
        <f>IF(DX1435="","",IF(IntermediateCalcs!$AO$9="Yes",IntermediateCalcs!DX1435*$CX1435,IntermediateCalcs!DX1435))</f>
        <v/>
      </c>
      <c r="DZ1435" s="250" t="str">
        <f>IF(DataGoesHere!$B1435="","",($CZ1435-DY1435))</f>
        <v/>
      </c>
      <c r="EA1435" s="250" t="str">
        <f>IF(DataGoesHere!$B1435="","",ABS($CZ1435-DY1435))</f>
        <v/>
      </c>
      <c r="EB1435" s="250" t="str">
        <f>IF(DataGoesHere!$B1435="","",EA1435^2)</f>
        <v/>
      </c>
      <c r="EC1435" s="249" t="str">
        <f>IF(DataGoesHere!$B1435="","",EA1435/$CZ1435)</f>
        <v/>
      </c>
      <c r="ED1435" s="250" t="str">
        <f>IF(DataGoesHere!$B1435="","",SUM(DZ$2:DZ1435)/AVERAGE(EA:EA))</f>
        <v/>
      </c>
    </row>
    <row r="1436" spans="20:134" x14ac:dyDescent="0.2">
      <c r="T1436" s="240"/>
      <c r="U1436" s="86"/>
      <c r="V1436" s="86"/>
      <c r="W1436" s="86"/>
      <c r="X1436" s="86"/>
      <c r="Y1436" s="86"/>
      <c r="Z1436" s="245" t="str">
        <f>IF(DataGoesHere!$B1436="","",(DataGoesHere!$B1436/SUM(DataGoesHere!$B1430:'DataGoesHere'!$B1441)))</f>
        <v/>
      </c>
      <c r="AA1436" s="86"/>
      <c r="AB1436" s="86"/>
      <c r="AC1436" s="86"/>
      <c r="AD1436" s="86"/>
      <c r="AE1436" s="241"/>
      <c r="CV1436" s="310" t="str">
        <f>IF(DataGoesHere!B1436="","",DataGoesHere!A1436)</f>
        <v/>
      </c>
      <c r="CW1436" s="271">
        <f t="shared" ca="1" si="52"/>
        <v>7</v>
      </c>
      <c r="CX1436" s="272">
        <f t="shared" ca="1" si="53"/>
        <v>1.0265458156689093</v>
      </c>
      <c r="CY1436" s="266">
        <f>DataGoesHere!A1436</f>
        <v>1435</v>
      </c>
      <c r="CZ1436" s="19" t="str">
        <f>IF(DataGoesHere!B1436="","",DataGoesHere!B1436)</f>
        <v/>
      </c>
      <c r="DA1436" s="19" t="str">
        <f>IF(DataGoesHere!B1436="","",IF(AH$5="No",DataGoesHere!B1436,DataGoesHere!B1436-(AH$2*(DataGoesHere!A1436-1))))</f>
        <v/>
      </c>
      <c r="DB1436" s="19" t="str">
        <f>IF(DataGoesHere!B1436="","",IF(AO$9="No",DataGoesHere!B1436,DataGoesHere!B1436/CX1436))</f>
        <v/>
      </c>
      <c r="DC1436" s="19" t="str">
        <f>IF(DataGoesHere!B1436="","",IF(AO$9="No",DA1436,DA1436/CX1436))</f>
        <v/>
      </c>
      <c r="DD1436" s="293" t="str">
        <f>IF(CZ1436="",IF(COUNTIF(DD$2:DD1435,"Forecast")&lt;Output!E$43,"Forecast",""),"Actual")</f>
        <v/>
      </c>
      <c r="DF1436" s="19" t="str">
        <f>IF(DataGoesHere!B1435="",IF(DD1436="Forecast",(Output!$E$47*IntermediateCalcs!DH1435)+((1-Output!$E$47)*IntermediateCalcs!DF1435),""),(Output!$E$47*IntermediateCalcs!DB1435)+((1-Output!$E$47)*IntermediateCalcs!DF1435))</f>
        <v/>
      </c>
      <c r="DG1436" s="19" t="str">
        <f>IF(DataGoesHere!B1435="",IF(DD1436="Forecast",(Output!$G$47*(IntermediateCalcs!DF1436-IntermediateCalcs!DF1435))+((1-Output!$G$47)*IntermediateCalcs!DG1435),""),(Output!$G$47*(IntermediateCalcs!DF1436-IntermediateCalcs!DF1435))+((1-Output!$G$47)*IntermediateCalcs!DG1435))</f>
        <v/>
      </c>
      <c r="DH1436" s="19" t="str">
        <f>IF(DataGoesHere!B1435="",IF(DD1436="Forecast",DF1436+DG1436,""),DF1436+DG1436)</f>
        <v/>
      </c>
      <c r="DI1436" s="274" t="str">
        <f>IF(DH1436="","",IF(IntermediateCalcs!$AO$9="Yes",IntermediateCalcs!DH1436*$CX1436,IntermediateCalcs!DH1436))</f>
        <v/>
      </c>
      <c r="DJ1436" s="250" t="str">
        <f>IF(DataGoesHere!$B1436="","",($CZ1436-DI1436))</f>
        <v/>
      </c>
      <c r="DK1436" s="250" t="str">
        <f>IF(DataGoesHere!$B1436="","",ABS($CZ1436-DI1436))</f>
        <v/>
      </c>
      <c r="DL1436" s="250" t="str">
        <f>IF(DataGoesHere!$B1436="","",DK1436^2)</f>
        <v/>
      </c>
      <c r="DM1436" s="249" t="str">
        <f>IF(DataGoesHere!$B1436="","",DK1436/$CZ1436)</f>
        <v/>
      </c>
      <c r="DN1436" s="250" t="str">
        <f>IF(DataGoesHere!$B1436="","",SUM(DJ$2:DJ1436)/AVERAGE(DK:DK))</f>
        <v/>
      </c>
      <c r="DP1436" s="19" t="str">
        <f>IF(DataGoesHere!B1436="",IF($DD1436="Forecast",(Output!E$48*IntermediateCalcs!CY1436)+Output!G$48,""),(Output!E$48*IntermediateCalcs!CY1436)+Output!G$48)</f>
        <v/>
      </c>
      <c r="DQ1436" s="274" t="str">
        <f>IF(DP1436="","",IF(IntermediateCalcs!$AO$9="Yes",IntermediateCalcs!DP1436*$CX1436,IntermediateCalcs!DP1436))</f>
        <v/>
      </c>
      <c r="DR1436" s="250" t="str">
        <f>IF(DataGoesHere!$B1436="","",($CZ1436-DQ1436))</f>
        <v/>
      </c>
      <c r="DS1436" s="250" t="str">
        <f>IF(DataGoesHere!$B1436="","",ABS($CZ1436-DQ1436))</f>
        <v/>
      </c>
      <c r="DT1436" s="250" t="str">
        <f>IF(DataGoesHere!$B1436="","",DS1436^2)</f>
        <v/>
      </c>
      <c r="DU1436" s="249" t="str">
        <f>IF(DataGoesHere!$B1436="","",DS1436/$CZ1436)</f>
        <v/>
      </c>
      <c r="DV1436" s="250" t="str">
        <f>IF(DataGoesHere!$B1436="","",SUM(DR$2:DR1436)/AVERAGE(DS:DS))</f>
        <v/>
      </c>
      <c r="DX1436" s="19" t="str">
        <f>IF(DataGoesHere!$B1435="","",(DB1430*(Output!$O$49/Output!$P$49))+(IntermediateCalcs!DB1431*(Output!$M$49/Output!$P$49))+(IntermediateCalcs!DB1432*(Output!$K$49/Output!$P$49))+(DB1433*(Output!$I$49/Output!$P$49))+(IntermediateCalcs!DB1434*(Output!$G$49/Output!$P$49))+(IntermediateCalcs!DB1435*(Output!$E$49/Output!$P$49)))</f>
        <v/>
      </c>
      <c r="DY1436" s="274" t="str">
        <f>IF(DX1436="","",IF(IntermediateCalcs!$AO$9="Yes",IntermediateCalcs!DX1436*$CX1436,IntermediateCalcs!DX1436))</f>
        <v/>
      </c>
      <c r="DZ1436" s="250" t="str">
        <f>IF(DataGoesHere!$B1436="","",($CZ1436-DY1436))</f>
        <v/>
      </c>
      <c r="EA1436" s="250" t="str">
        <f>IF(DataGoesHere!$B1436="","",ABS($CZ1436-DY1436))</f>
        <v/>
      </c>
      <c r="EB1436" s="250" t="str">
        <f>IF(DataGoesHere!$B1436="","",EA1436^2)</f>
        <v/>
      </c>
      <c r="EC1436" s="249" t="str">
        <f>IF(DataGoesHere!$B1436="","",EA1436/$CZ1436)</f>
        <v/>
      </c>
      <c r="ED1436" s="250" t="str">
        <f>IF(DataGoesHere!$B1436="","",SUM(DZ$2:DZ1436)/AVERAGE(EA:EA))</f>
        <v/>
      </c>
    </row>
    <row r="1437" spans="20:134" x14ac:dyDescent="0.2">
      <c r="T1437" s="240"/>
      <c r="U1437" s="86"/>
      <c r="V1437" s="86"/>
      <c r="W1437" s="86"/>
      <c r="X1437" s="86"/>
      <c r="Y1437" s="86"/>
      <c r="Z1437" s="86"/>
      <c r="AA1437" s="245" t="str">
        <f>IF(DataGoesHere!$B1437="","",(DataGoesHere!$B1437/SUM(DataGoesHere!$B1430:'DataGoesHere'!$B1441)))</f>
        <v/>
      </c>
      <c r="AB1437" s="86"/>
      <c r="AC1437" s="86"/>
      <c r="AD1437" s="86"/>
      <c r="AE1437" s="241"/>
      <c r="CV1437" s="310" t="str">
        <f>IF(DataGoesHere!B1437="","",DataGoesHere!A1437)</f>
        <v/>
      </c>
      <c r="CW1437" s="271">
        <f t="shared" ca="1" si="52"/>
        <v>8</v>
      </c>
      <c r="CX1437" s="272">
        <f t="shared" ca="1" si="53"/>
        <v>1.0207492390681214</v>
      </c>
      <c r="CY1437" s="266">
        <f>DataGoesHere!A1437</f>
        <v>1436</v>
      </c>
      <c r="CZ1437" s="19" t="str">
        <f>IF(DataGoesHere!B1437="","",DataGoesHere!B1437)</f>
        <v/>
      </c>
      <c r="DA1437" s="19" t="str">
        <f>IF(DataGoesHere!B1437="","",IF(AH$5="No",DataGoesHere!B1437,DataGoesHere!B1437-(AH$2*(DataGoesHere!A1437-1))))</f>
        <v/>
      </c>
      <c r="DB1437" s="19" t="str">
        <f>IF(DataGoesHere!B1437="","",IF(AO$9="No",DataGoesHere!B1437,DataGoesHere!B1437/CX1437))</f>
        <v/>
      </c>
      <c r="DC1437" s="19" t="str">
        <f>IF(DataGoesHere!B1437="","",IF(AO$9="No",DA1437,DA1437/CX1437))</f>
        <v/>
      </c>
      <c r="DD1437" s="293" t="str">
        <f>IF(CZ1437="",IF(COUNTIF(DD$2:DD1436,"Forecast")&lt;Output!E$43,"Forecast",""),"Actual")</f>
        <v/>
      </c>
      <c r="DF1437" s="19" t="str">
        <f>IF(DataGoesHere!B1436="",IF(DD1437="Forecast",(Output!$E$47*IntermediateCalcs!DH1436)+((1-Output!$E$47)*IntermediateCalcs!DF1436),""),(Output!$E$47*IntermediateCalcs!DB1436)+((1-Output!$E$47)*IntermediateCalcs!DF1436))</f>
        <v/>
      </c>
      <c r="DG1437" s="19" t="str">
        <f>IF(DataGoesHere!B1436="",IF(DD1437="Forecast",(Output!$G$47*(IntermediateCalcs!DF1437-IntermediateCalcs!DF1436))+((1-Output!$G$47)*IntermediateCalcs!DG1436),""),(Output!$G$47*(IntermediateCalcs!DF1437-IntermediateCalcs!DF1436))+((1-Output!$G$47)*IntermediateCalcs!DG1436))</f>
        <v/>
      </c>
      <c r="DH1437" s="19" t="str">
        <f>IF(DataGoesHere!B1436="",IF(DD1437="Forecast",DF1437+DG1437,""),DF1437+DG1437)</f>
        <v/>
      </c>
      <c r="DI1437" s="274" t="str">
        <f>IF(DH1437="","",IF(IntermediateCalcs!$AO$9="Yes",IntermediateCalcs!DH1437*$CX1437,IntermediateCalcs!DH1437))</f>
        <v/>
      </c>
      <c r="DJ1437" s="250" t="str">
        <f>IF(DataGoesHere!$B1437="","",($CZ1437-DI1437))</f>
        <v/>
      </c>
      <c r="DK1437" s="250" t="str">
        <f>IF(DataGoesHere!$B1437="","",ABS($CZ1437-DI1437))</f>
        <v/>
      </c>
      <c r="DL1437" s="250" t="str">
        <f>IF(DataGoesHere!$B1437="","",DK1437^2)</f>
        <v/>
      </c>
      <c r="DM1437" s="249" t="str">
        <f>IF(DataGoesHere!$B1437="","",DK1437/$CZ1437)</f>
        <v/>
      </c>
      <c r="DN1437" s="250" t="str">
        <f>IF(DataGoesHere!$B1437="","",SUM(DJ$2:DJ1437)/AVERAGE(DK:DK))</f>
        <v/>
      </c>
      <c r="DP1437" s="19" t="str">
        <f>IF(DataGoesHere!B1437="",IF($DD1437="Forecast",(Output!E$48*IntermediateCalcs!CY1437)+Output!G$48,""),(Output!E$48*IntermediateCalcs!CY1437)+Output!G$48)</f>
        <v/>
      </c>
      <c r="DQ1437" s="274" t="str">
        <f>IF(DP1437="","",IF(IntermediateCalcs!$AO$9="Yes",IntermediateCalcs!DP1437*$CX1437,IntermediateCalcs!DP1437))</f>
        <v/>
      </c>
      <c r="DR1437" s="250" t="str">
        <f>IF(DataGoesHere!$B1437="","",($CZ1437-DQ1437))</f>
        <v/>
      </c>
      <c r="DS1437" s="250" t="str">
        <f>IF(DataGoesHere!$B1437="","",ABS($CZ1437-DQ1437))</f>
        <v/>
      </c>
      <c r="DT1437" s="250" t="str">
        <f>IF(DataGoesHere!$B1437="","",DS1437^2)</f>
        <v/>
      </c>
      <c r="DU1437" s="249" t="str">
        <f>IF(DataGoesHere!$B1437="","",DS1437/$CZ1437)</f>
        <v/>
      </c>
      <c r="DV1437" s="250" t="str">
        <f>IF(DataGoesHere!$B1437="","",SUM(DR$2:DR1437)/AVERAGE(DS:DS))</f>
        <v/>
      </c>
      <c r="DX1437" s="19" t="str">
        <f>IF(DataGoesHere!$B1436="","",(DB1431*(Output!$O$49/Output!$P$49))+(IntermediateCalcs!DB1432*(Output!$M$49/Output!$P$49))+(IntermediateCalcs!DB1433*(Output!$K$49/Output!$P$49))+(DB1434*(Output!$I$49/Output!$P$49))+(IntermediateCalcs!DB1435*(Output!$G$49/Output!$P$49))+(IntermediateCalcs!DB1436*(Output!$E$49/Output!$P$49)))</f>
        <v/>
      </c>
      <c r="DY1437" s="274" t="str">
        <f>IF(DX1437="","",IF(IntermediateCalcs!$AO$9="Yes",IntermediateCalcs!DX1437*$CX1437,IntermediateCalcs!DX1437))</f>
        <v/>
      </c>
      <c r="DZ1437" s="250" t="str">
        <f>IF(DataGoesHere!$B1437="","",($CZ1437-DY1437))</f>
        <v/>
      </c>
      <c r="EA1437" s="250" t="str">
        <f>IF(DataGoesHere!$B1437="","",ABS($CZ1437-DY1437))</f>
        <v/>
      </c>
      <c r="EB1437" s="250" t="str">
        <f>IF(DataGoesHere!$B1437="","",EA1437^2)</f>
        <v/>
      </c>
      <c r="EC1437" s="249" t="str">
        <f>IF(DataGoesHere!$B1437="","",EA1437/$CZ1437)</f>
        <v/>
      </c>
      <c r="ED1437" s="250" t="str">
        <f>IF(DataGoesHere!$B1437="","",SUM(DZ$2:DZ1437)/AVERAGE(EA:EA))</f>
        <v/>
      </c>
    </row>
    <row r="1438" spans="20:134" x14ac:dyDescent="0.2">
      <c r="T1438" s="240"/>
      <c r="U1438" s="86"/>
      <c r="V1438" s="86"/>
      <c r="W1438" s="86"/>
      <c r="X1438" s="86"/>
      <c r="Y1438" s="86"/>
      <c r="Z1438" s="86"/>
      <c r="AA1438" s="86"/>
      <c r="AB1438" s="245" t="str">
        <f>IF(DataGoesHere!$B1438="","",(DataGoesHere!$B1438/SUM(DataGoesHere!$B1430:'DataGoesHere'!$B1441)))</f>
        <v/>
      </c>
      <c r="AC1438" s="86"/>
      <c r="AD1438" s="86"/>
      <c r="AE1438" s="241"/>
      <c r="CV1438" s="310" t="str">
        <f>IF(DataGoesHere!B1438="","",DataGoesHere!A1438)</f>
        <v/>
      </c>
      <c r="CW1438" s="271">
        <f t="shared" ca="1" si="52"/>
        <v>9</v>
      </c>
      <c r="CX1438" s="272">
        <f t="shared" ca="1" si="53"/>
        <v>1.0625330005567626</v>
      </c>
      <c r="CY1438" s="266">
        <f>DataGoesHere!A1438</f>
        <v>1437</v>
      </c>
      <c r="CZ1438" s="19" t="str">
        <f>IF(DataGoesHere!B1438="","",DataGoesHere!B1438)</f>
        <v/>
      </c>
      <c r="DA1438" s="19" t="str">
        <f>IF(DataGoesHere!B1438="","",IF(AH$5="No",DataGoesHere!B1438,DataGoesHere!B1438-(AH$2*(DataGoesHere!A1438-1))))</f>
        <v/>
      </c>
      <c r="DB1438" s="19" t="str">
        <f>IF(DataGoesHere!B1438="","",IF(AO$9="No",DataGoesHere!B1438,DataGoesHere!B1438/CX1438))</f>
        <v/>
      </c>
      <c r="DC1438" s="19" t="str">
        <f>IF(DataGoesHere!B1438="","",IF(AO$9="No",DA1438,DA1438/CX1438))</f>
        <v/>
      </c>
      <c r="DD1438" s="293" t="str">
        <f>IF(CZ1438="",IF(COUNTIF(DD$2:DD1437,"Forecast")&lt;Output!E$43,"Forecast",""),"Actual")</f>
        <v/>
      </c>
      <c r="DF1438" s="19" t="str">
        <f>IF(DataGoesHere!B1437="",IF(DD1438="Forecast",(Output!$E$47*IntermediateCalcs!DH1437)+((1-Output!$E$47)*IntermediateCalcs!DF1437),""),(Output!$E$47*IntermediateCalcs!DB1437)+((1-Output!$E$47)*IntermediateCalcs!DF1437))</f>
        <v/>
      </c>
      <c r="DG1438" s="19" t="str">
        <f>IF(DataGoesHere!B1437="",IF(DD1438="Forecast",(Output!$G$47*(IntermediateCalcs!DF1438-IntermediateCalcs!DF1437))+((1-Output!$G$47)*IntermediateCalcs!DG1437),""),(Output!$G$47*(IntermediateCalcs!DF1438-IntermediateCalcs!DF1437))+((1-Output!$G$47)*IntermediateCalcs!DG1437))</f>
        <v/>
      </c>
      <c r="DH1438" s="19" t="str">
        <f>IF(DataGoesHere!B1437="",IF(DD1438="Forecast",DF1438+DG1438,""),DF1438+DG1438)</f>
        <v/>
      </c>
      <c r="DI1438" s="274" t="str">
        <f>IF(DH1438="","",IF(IntermediateCalcs!$AO$9="Yes",IntermediateCalcs!DH1438*$CX1438,IntermediateCalcs!DH1438))</f>
        <v/>
      </c>
      <c r="DJ1438" s="250" t="str">
        <f>IF(DataGoesHere!$B1438="","",($CZ1438-DI1438))</f>
        <v/>
      </c>
      <c r="DK1438" s="250" t="str">
        <f>IF(DataGoesHere!$B1438="","",ABS($CZ1438-DI1438))</f>
        <v/>
      </c>
      <c r="DL1438" s="250" t="str">
        <f>IF(DataGoesHere!$B1438="","",DK1438^2)</f>
        <v/>
      </c>
      <c r="DM1438" s="249" t="str">
        <f>IF(DataGoesHere!$B1438="","",DK1438/$CZ1438)</f>
        <v/>
      </c>
      <c r="DN1438" s="250" t="str">
        <f>IF(DataGoesHere!$B1438="","",SUM(DJ$2:DJ1438)/AVERAGE(DK:DK))</f>
        <v/>
      </c>
      <c r="DP1438" s="19" t="str">
        <f>IF(DataGoesHere!B1438="",IF($DD1438="Forecast",(Output!E$48*IntermediateCalcs!CY1438)+Output!G$48,""),(Output!E$48*IntermediateCalcs!CY1438)+Output!G$48)</f>
        <v/>
      </c>
      <c r="DQ1438" s="274" t="str">
        <f>IF(DP1438="","",IF(IntermediateCalcs!$AO$9="Yes",IntermediateCalcs!DP1438*$CX1438,IntermediateCalcs!DP1438))</f>
        <v/>
      </c>
      <c r="DR1438" s="250" t="str">
        <f>IF(DataGoesHere!$B1438="","",($CZ1438-DQ1438))</f>
        <v/>
      </c>
      <c r="DS1438" s="250" t="str">
        <f>IF(DataGoesHere!$B1438="","",ABS($CZ1438-DQ1438))</f>
        <v/>
      </c>
      <c r="DT1438" s="250" t="str">
        <f>IF(DataGoesHere!$B1438="","",DS1438^2)</f>
        <v/>
      </c>
      <c r="DU1438" s="249" t="str">
        <f>IF(DataGoesHere!$B1438="","",DS1438/$CZ1438)</f>
        <v/>
      </c>
      <c r="DV1438" s="250" t="str">
        <f>IF(DataGoesHere!$B1438="","",SUM(DR$2:DR1438)/AVERAGE(DS:DS))</f>
        <v/>
      </c>
      <c r="DX1438" s="19" t="str">
        <f>IF(DataGoesHere!$B1437="","",(DB1432*(Output!$O$49/Output!$P$49))+(IntermediateCalcs!DB1433*(Output!$M$49/Output!$P$49))+(IntermediateCalcs!DB1434*(Output!$K$49/Output!$P$49))+(DB1435*(Output!$I$49/Output!$P$49))+(IntermediateCalcs!DB1436*(Output!$G$49/Output!$P$49))+(IntermediateCalcs!DB1437*(Output!$E$49/Output!$P$49)))</f>
        <v/>
      </c>
      <c r="DY1438" s="274" t="str">
        <f>IF(DX1438="","",IF(IntermediateCalcs!$AO$9="Yes",IntermediateCalcs!DX1438*$CX1438,IntermediateCalcs!DX1438))</f>
        <v/>
      </c>
      <c r="DZ1438" s="250" t="str">
        <f>IF(DataGoesHere!$B1438="","",($CZ1438-DY1438))</f>
        <v/>
      </c>
      <c r="EA1438" s="250" t="str">
        <f>IF(DataGoesHere!$B1438="","",ABS($CZ1438-DY1438))</f>
        <v/>
      </c>
      <c r="EB1438" s="250" t="str">
        <f>IF(DataGoesHere!$B1438="","",EA1438^2)</f>
        <v/>
      </c>
      <c r="EC1438" s="249" t="str">
        <f>IF(DataGoesHere!$B1438="","",EA1438/$CZ1438)</f>
        <v/>
      </c>
      <c r="ED1438" s="250" t="str">
        <f>IF(DataGoesHere!$B1438="","",SUM(DZ$2:DZ1438)/AVERAGE(EA:EA))</f>
        <v/>
      </c>
    </row>
    <row r="1439" spans="20:134" x14ac:dyDescent="0.2">
      <c r="T1439" s="240"/>
      <c r="U1439" s="86"/>
      <c r="V1439" s="86"/>
      <c r="W1439" s="86"/>
      <c r="X1439" s="86"/>
      <c r="Y1439" s="86"/>
      <c r="Z1439" s="86"/>
      <c r="AA1439" s="86"/>
      <c r="AB1439" s="86"/>
      <c r="AC1439" s="245" t="str">
        <f>IF(DataGoesHere!$B1439="","",(DataGoesHere!$B1439/SUM(DataGoesHere!$B1430:'DataGoesHere'!$B1441)))</f>
        <v/>
      </c>
      <c r="AD1439" s="86"/>
      <c r="AE1439" s="241"/>
      <c r="CV1439" s="310" t="str">
        <f>IF(DataGoesHere!B1439="","",DataGoesHere!A1439)</f>
        <v/>
      </c>
      <c r="CW1439" s="271">
        <f t="shared" ca="1" si="52"/>
        <v>10</v>
      </c>
      <c r="CX1439" s="272">
        <f t="shared" ca="1" si="53"/>
        <v>0.92557634012077306</v>
      </c>
      <c r="CY1439" s="266">
        <f>DataGoesHere!A1439</f>
        <v>1438</v>
      </c>
      <c r="CZ1439" s="19" t="str">
        <f>IF(DataGoesHere!B1439="","",DataGoesHere!B1439)</f>
        <v/>
      </c>
      <c r="DA1439" s="19" t="str">
        <f>IF(DataGoesHere!B1439="","",IF(AH$5="No",DataGoesHere!B1439,DataGoesHere!B1439-(AH$2*(DataGoesHere!A1439-1))))</f>
        <v/>
      </c>
      <c r="DB1439" s="19" t="str">
        <f>IF(DataGoesHere!B1439="","",IF(AO$9="No",DataGoesHere!B1439,DataGoesHere!B1439/CX1439))</f>
        <v/>
      </c>
      <c r="DC1439" s="19" t="str">
        <f>IF(DataGoesHere!B1439="","",IF(AO$9="No",DA1439,DA1439/CX1439))</f>
        <v/>
      </c>
      <c r="DD1439" s="293" t="str">
        <f>IF(CZ1439="",IF(COUNTIF(DD$2:DD1438,"Forecast")&lt;Output!E$43,"Forecast",""),"Actual")</f>
        <v/>
      </c>
      <c r="DF1439" s="19" t="str">
        <f>IF(DataGoesHere!B1438="",IF(DD1439="Forecast",(Output!$E$47*IntermediateCalcs!DH1438)+((1-Output!$E$47)*IntermediateCalcs!DF1438),""),(Output!$E$47*IntermediateCalcs!DB1438)+((1-Output!$E$47)*IntermediateCalcs!DF1438))</f>
        <v/>
      </c>
      <c r="DG1439" s="19" t="str">
        <f>IF(DataGoesHere!B1438="",IF(DD1439="Forecast",(Output!$G$47*(IntermediateCalcs!DF1439-IntermediateCalcs!DF1438))+((1-Output!$G$47)*IntermediateCalcs!DG1438),""),(Output!$G$47*(IntermediateCalcs!DF1439-IntermediateCalcs!DF1438))+((1-Output!$G$47)*IntermediateCalcs!DG1438))</f>
        <v/>
      </c>
      <c r="DH1439" s="19" t="str">
        <f>IF(DataGoesHere!B1438="",IF(DD1439="Forecast",DF1439+DG1439,""),DF1439+DG1439)</f>
        <v/>
      </c>
      <c r="DI1439" s="274" t="str">
        <f>IF(DH1439="","",IF(IntermediateCalcs!$AO$9="Yes",IntermediateCalcs!DH1439*$CX1439,IntermediateCalcs!DH1439))</f>
        <v/>
      </c>
      <c r="DJ1439" s="250" t="str">
        <f>IF(DataGoesHere!$B1439="","",($CZ1439-DI1439))</f>
        <v/>
      </c>
      <c r="DK1439" s="250" t="str">
        <f>IF(DataGoesHere!$B1439="","",ABS($CZ1439-DI1439))</f>
        <v/>
      </c>
      <c r="DL1439" s="250" t="str">
        <f>IF(DataGoesHere!$B1439="","",DK1439^2)</f>
        <v/>
      </c>
      <c r="DM1439" s="249" t="str">
        <f>IF(DataGoesHere!$B1439="","",DK1439/$CZ1439)</f>
        <v/>
      </c>
      <c r="DN1439" s="250" t="str">
        <f>IF(DataGoesHere!$B1439="","",SUM(DJ$2:DJ1439)/AVERAGE(DK:DK))</f>
        <v/>
      </c>
      <c r="DP1439" s="19" t="str">
        <f>IF(DataGoesHere!B1439="",IF($DD1439="Forecast",(Output!E$48*IntermediateCalcs!CY1439)+Output!G$48,""),(Output!E$48*IntermediateCalcs!CY1439)+Output!G$48)</f>
        <v/>
      </c>
      <c r="DQ1439" s="274" t="str">
        <f>IF(DP1439="","",IF(IntermediateCalcs!$AO$9="Yes",IntermediateCalcs!DP1439*$CX1439,IntermediateCalcs!DP1439))</f>
        <v/>
      </c>
      <c r="DR1439" s="250" t="str">
        <f>IF(DataGoesHere!$B1439="","",($CZ1439-DQ1439))</f>
        <v/>
      </c>
      <c r="DS1439" s="250" t="str">
        <f>IF(DataGoesHere!$B1439="","",ABS($CZ1439-DQ1439))</f>
        <v/>
      </c>
      <c r="DT1439" s="250" t="str">
        <f>IF(DataGoesHere!$B1439="","",DS1439^2)</f>
        <v/>
      </c>
      <c r="DU1439" s="249" t="str">
        <f>IF(DataGoesHere!$B1439="","",DS1439/$CZ1439)</f>
        <v/>
      </c>
      <c r="DV1439" s="250" t="str">
        <f>IF(DataGoesHere!$B1439="","",SUM(DR$2:DR1439)/AVERAGE(DS:DS))</f>
        <v/>
      </c>
      <c r="DX1439" s="19" t="str">
        <f>IF(DataGoesHere!$B1438="","",(DB1433*(Output!$O$49/Output!$P$49))+(IntermediateCalcs!DB1434*(Output!$M$49/Output!$P$49))+(IntermediateCalcs!DB1435*(Output!$K$49/Output!$P$49))+(DB1436*(Output!$I$49/Output!$P$49))+(IntermediateCalcs!DB1437*(Output!$G$49/Output!$P$49))+(IntermediateCalcs!DB1438*(Output!$E$49/Output!$P$49)))</f>
        <v/>
      </c>
      <c r="DY1439" s="274" t="str">
        <f>IF(DX1439="","",IF(IntermediateCalcs!$AO$9="Yes",IntermediateCalcs!DX1439*$CX1439,IntermediateCalcs!DX1439))</f>
        <v/>
      </c>
      <c r="DZ1439" s="250" t="str">
        <f>IF(DataGoesHere!$B1439="","",($CZ1439-DY1439))</f>
        <v/>
      </c>
      <c r="EA1439" s="250" t="str">
        <f>IF(DataGoesHere!$B1439="","",ABS($CZ1439-DY1439))</f>
        <v/>
      </c>
      <c r="EB1439" s="250" t="str">
        <f>IF(DataGoesHere!$B1439="","",EA1439^2)</f>
        <v/>
      </c>
      <c r="EC1439" s="249" t="str">
        <f>IF(DataGoesHere!$B1439="","",EA1439/$CZ1439)</f>
        <v/>
      </c>
      <c r="ED1439" s="250" t="str">
        <f>IF(DataGoesHere!$B1439="","",SUM(DZ$2:DZ1439)/AVERAGE(EA:EA))</f>
        <v/>
      </c>
    </row>
    <row r="1440" spans="20:134" x14ac:dyDescent="0.2">
      <c r="T1440" s="240"/>
      <c r="U1440" s="86"/>
      <c r="V1440" s="86"/>
      <c r="W1440" s="86"/>
      <c r="X1440" s="86"/>
      <c r="Y1440" s="86"/>
      <c r="Z1440" s="86"/>
      <c r="AA1440" s="86"/>
      <c r="AB1440" s="86"/>
      <c r="AC1440" s="86"/>
      <c r="AD1440" s="245" t="str">
        <f>IF(DataGoesHere!$B1440="","",(DataGoesHere!$B1440/SUM(DataGoesHere!$B1430:'DataGoesHere'!$B1441)))</f>
        <v/>
      </c>
      <c r="AE1440" s="241"/>
      <c r="CV1440" s="310" t="str">
        <f>IF(DataGoesHere!B1440="","",DataGoesHere!A1440)</f>
        <v/>
      </c>
      <c r="CW1440" s="271">
        <f t="shared" ca="1" si="52"/>
        <v>11</v>
      </c>
      <c r="CX1440" s="272">
        <f t="shared" ca="1" si="53"/>
        <v>0.97463169608807265</v>
      </c>
      <c r="CY1440" s="266">
        <f>DataGoesHere!A1440</f>
        <v>1439</v>
      </c>
      <c r="CZ1440" s="19" t="str">
        <f>IF(DataGoesHere!B1440="","",DataGoesHere!B1440)</f>
        <v/>
      </c>
      <c r="DA1440" s="19" t="str">
        <f>IF(DataGoesHere!B1440="","",IF(AH$5="No",DataGoesHere!B1440,DataGoesHere!B1440-(AH$2*(DataGoesHere!A1440-1))))</f>
        <v/>
      </c>
      <c r="DB1440" s="19" t="str">
        <f>IF(DataGoesHere!B1440="","",IF(AO$9="No",DataGoesHere!B1440,DataGoesHere!B1440/CX1440))</f>
        <v/>
      </c>
      <c r="DC1440" s="19" t="str">
        <f>IF(DataGoesHere!B1440="","",IF(AO$9="No",DA1440,DA1440/CX1440))</f>
        <v/>
      </c>
      <c r="DD1440" s="293" t="str">
        <f>IF(CZ1440="",IF(COUNTIF(DD$2:DD1439,"Forecast")&lt;Output!E$43,"Forecast",""),"Actual")</f>
        <v/>
      </c>
      <c r="DF1440" s="19" t="str">
        <f>IF(DataGoesHere!B1439="",IF(DD1440="Forecast",(Output!$E$47*IntermediateCalcs!DH1439)+((1-Output!$E$47)*IntermediateCalcs!DF1439),""),(Output!$E$47*IntermediateCalcs!DB1439)+((1-Output!$E$47)*IntermediateCalcs!DF1439))</f>
        <v/>
      </c>
      <c r="DG1440" s="19" t="str">
        <f>IF(DataGoesHere!B1439="",IF(DD1440="Forecast",(Output!$G$47*(IntermediateCalcs!DF1440-IntermediateCalcs!DF1439))+((1-Output!$G$47)*IntermediateCalcs!DG1439),""),(Output!$G$47*(IntermediateCalcs!DF1440-IntermediateCalcs!DF1439))+((1-Output!$G$47)*IntermediateCalcs!DG1439))</f>
        <v/>
      </c>
      <c r="DH1440" s="19" t="str">
        <f>IF(DataGoesHere!B1439="",IF(DD1440="Forecast",DF1440+DG1440,""),DF1440+DG1440)</f>
        <v/>
      </c>
      <c r="DI1440" s="274" t="str">
        <f>IF(DH1440="","",IF(IntermediateCalcs!$AO$9="Yes",IntermediateCalcs!DH1440*$CX1440,IntermediateCalcs!DH1440))</f>
        <v/>
      </c>
      <c r="DJ1440" s="250" t="str">
        <f>IF(DataGoesHere!$B1440="","",($CZ1440-DI1440))</f>
        <v/>
      </c>
      <c r="DK1440" s="250" t="str">
        <f>IF(DataGoesHere!$B1440="","",ABS($CZ1440-DI1440))</f>
        <v/>
      </c>
      <c r="DL1440" s="250" t="str">
        <f>IF(DataGoesHere!$B1440="","",DK1440^2)</f>
        <v/>
      </c>
      <c r="DM1440" s="249" t="str">
        <f>IF(DataGoesHere!$B1440="","",DK1440/$CZ1440)</f>
        <v/>
      </c>
      <c r="DN1440" s="250" t="str">
        <f>IF(DataGoesHere!$B1440="","",SUM(DJ$2:DJ1440)/AVERAGE(DK:DK))</f>
        <v/>
      </c>
      <c r="DP1440" s="19" t="str">
        <f>IF(DataGoesHere!B1440="",IF($DD1440="Forecast",(Output!E$48*IntermediateCalcs!CY1440)+Output!G$48,""),(Output!E$48*IntermediateCalcs!CY1440)+Output!G$48)</f>
        <v/>
      </c>
      <c r="DQ1440" s="274" t="str">
        <f>IF(DP1440="","",IF(IntermediateCalcs!$AO$9="Yes",IntermediateCalcs!DP1440*$CX1440,IntermediateCalcs!DP1440))</f>
        <v/>
      </c>
      <c r="DR1440" s="250" t="str">
        <f>IF(DataGoesHere!$B1440="","",($CZ1440-DQ1440))</f>
        <v/>
      </c>
      <c r="DS1440" s="250" t="str">
        <f>IF(DataGoesHere!$B1440="","",ABS($CZ1440-DQ1440))</f>
        <v/>
      </c>
      <c r="DT1440" s="250" t="str">
        <f>IF(DataGoesHere!$B1440="","",DS1440^2)</f>
        <v/>
      </c>
      <c r="DU1440" s="249" t="str">
        <f>IF(DataGoesHere!$B1440="","",DS1440/$CZ1440)</f>
        <v/>
      </c>
      <c r="DV1440" s="250" t="str">
        <f>IF(DataGoesHere!$B1440="","",SUM(DR$2:DR1440)/AVERAGE(DS:DS))</f>
        <v/>
      </c>
      <c r="DX1440" s="19" t="str">
        <f>IF(DataGoesHere!$B1439="","",(DB1434*(Output!$O$49/Output!$P$49))+(IntermediateCalcs!DB1435*(Output!$M$49/Output!$P$49))+(IntermediateCalcs!DB1436*(Output!$K$49/Output!$P$49))+(DB1437*(Output!$I$49/Output!$P$49))+(IntermediateCalcs!DB1438*(Output!$G$49/Output!$P$49))+(IntermediateCalcs!DB1439*(Output!$E$49/Output!$P$49)))</f>
        <v/>
      </c>
      <c r="DY1440" s="274" t="str">
        <f>IF(DX1440="","",IF(IntermediateCalcs!$AO$9="Yes",IntermediateCalcs!DX1440*$CX1440,IntermediateCalcs!DX1440))</f>
        <v/>
      </c>
      <c r="DZ1440" s="250" t="str">
        <f>IF(DataGoesHere!$B1440="","",($CZ1440-DY1440))</f>
        <v/>
      </c>
      <c r="EA1440" s="250" t="str">
        <f>IF(DataGoesHere!$B1440="","",ABS($CZ1440-DY1440))</f>
        <v/>
      </c>
      <c r="EB1440" s="250" t="str">
        <f>IF(DataGoesHere!$B1440="","",EA1440^2)</f>
        <v/>
      </c>
      <c r="EC1440" s="249" t="str">
        <f>IF(DataGoesHere!$B1440="","",EA1440/$CZ1440)</f>
        <v/>
      </c>
      <c r="ED1440" s="250" t="str">
        <f>IF(DataGoesHere!$B1440="","",SUM(DZ$2:DZ1440)/AVERAGE(EA:EA))</f>
        <v/>
      </c>
    </row>
    <row r="1441" spans="20:134" x14ac:dyDescent="0.2">
      <c r="T1441" s="242"/>
      <c r="U1441" s="243"/>
      <c r="V1441" s="243"/>
      <c r="W1441" s="243"/>
      <c r="X1441" s="243"/>
      <c r="Y1441" s="243"/>
      <c r="Z1441" s="243"/>
      <c r="AA1441" s="243"/>
      <c r="AB1441" s="243"/>
      <c r="AC1441" s="243"/>
      <c r="AD1441" s="243"/>
      <c r="AE1441" s="246" t="str">
        <f>IF(DataGoesHere!$B1441="","",(DataGoesHere!$B1441/SUM(DataGoesHere!$B1430:'DataGoesHere'!$B1441)))</f>
        <v/>
      </c>
      <c r="CV1441" s="310" t="str">
        <f>IF(DataGoesHere!B1441="","",DataGoesHere!A1441)</f>
        <v/>
      </c>
      <c r="CW1441" s="271">
        <f t="shared" ca="1" si="52"/>
        <v>12</v>
      </c>
      <c r="CX1441" s="272">
        <f t="shared" ca="1" si="53"/>
        <v>1.0054005237672714</v>
      </c>
      <c r="CY1441" s="266">
        <f>DataGoesHere!A1441</f>
        <v>1440</v>
      </c>
      <c r="CZ1441" s="19" t="str">
        <f>IF(DataGoesHere!B1441="","",DataGoesHere!B1441)</f>
        <v/>
      </c>
      <c r="DA1441" s="19" t="str">
        <f>IF(DataGoesHere!B1441="","",IF(AH$5="No",DataGoesHere!B1441,DataGoesHere!B1441-(AH$2*(DataGoesHere!A1441-1))))</f>
        <v/>
      </c>
      <c r="DB1441" s="19" t="str">
        <f>IF(DataGoesHere!B1441="","",IF(AO$9="No",DataGoesHere!B1441,DataGoesHere!B1441/CX1441))</f>
        <v/>
      </c>
      <c r="DC1441" s="19" t="str">
        <f>IF(DataGoesHere!B1441="","",IF(AO$9="No",DA1441,DA1441/CX1441))</f>
        <v/>
      </c>
      <c r="DD1441" s="293" t="str">
        <f>IF(CZ1441="",IF(COUNTIF(DD$2:DD1440,"Forecast")&lt;Output!E$43,"Forecast",""),"Actual")</f>
        <v/>
      </c>
      <c r="DF1441" s="19" t="str">
        <f>IF(DataGoesHere!B1440="",IF(DD1441="Forecast",(Output!$E$47*IntermediateCalcs!DH1440)+((1-Output!$E$47)*IntermediateCalcs!DF1440),""),(Output!$E$47*IntermediateCalcs!DB1440)+((1-Output!$E$47)*IntermediateCalcs!DF1440))</f>
        <v/>
      </c>
      <c r="DG1441" s="19" t="str">
        <f>IF(DataGoesHere!B1440="",IF(DD1441="Forecast",(Output!$G$47*(IntermediateCalcs!DF1441-IntermediateCalcs!DF1440))+((1-Output!$G$47)*IntermediateCalcs!DG1440),""),(Output!$G$47*(IntermediateCalcs!DF1441-IntermediateCalcs!DF1440))+((1-Output!$G$47)*IntermediateCalcs!DG1440))</f>
        <v/>
      </c>
      <c r="DH1441" s="19" t="str">
        <f>IF(DataGoesHere!B1440="",IF(DD1441="Forecast",DF1441+DG1441,""),DF1441+DG1441)</f>
        <v/>
      </c>
      <c r="DI1441" s="274" t="str">
        <f>IF(DH1441="","",IF(IntermediateCalcs!$AO$9="Yes",IntermediateCalcs!DH1441*$CX1441,IntermediateCalcs!DH1441))</f>
        <v/>
      </c>
      <c r="DJ1441" s="250" t="str">
        <f>IF(DataGoesHere!$B1441="","",($CZ1441-DI1441))</f>
        <v/>
      </c>
      <c r="DK1441" s="250" t="str">
        <f>IF(DataGoesHere!$B1441="","",ABS($CZ1441-DI1441))</f>
        <v/>
      </c>
      <c r="DL1441" s="250" t="str">
        <f>IF(DataGoesHere!$B1441="","",DK1441^2)</f>
        <v/>
      </c>
      <c r="DM1441" s="249" t="str">
        <f>IF(DataGoesHere!$B1441="","",DK1441/$CZ1441)</f>
        <v/>
      </c>
      <c r="DN1441" s="250" t="str">
        <f>IF(DataGoesHere!$B1441="","",SUM(DJ$2:DJ1441)/AVERAGE(DK:DK))</f>
        <v/>
      </c>
      <c r="DP1441" s="19" t="str">
        <f>IF(DataGoesHere!B1441="",IF($DD1441="Forecast",(Output!E$48*IntermediateCalcs!CY1441)+Output!G$48,""),(Output!E$48*IntermediateCalcs!CY1441)+Output!G$48)</f>
        <v/>
      </c>
      <c r="DQ1441" s="274" t="str">
        <f>IF(DP1441="","",IF(IntermediateCalcs!$AO$9="Yes",IntermediateCalcs!DP1441*$CX1441,IntermediateCalcs!DP1441))</f>
        <v/>
      </c>
      <c r="DR1441" s="250" t="str">
        <f>IF(DataGoesHere!$B1441="","",($CZ1441-DQ1441))</f>
        <v/>
      </c>
      <c r="DS1441" s="250" t="str">
        <f>IF(DataGoesHere!$B1441="","",ABS($CZ1441-DQ1441))</f>
        <v/>
      </c>
      <c r="DT1441" s="250" t="str">
        <f>IF(DataGoesHere!$B1441="","",DS1441^2)</f>
        <v/>
      </c>
      <c r="DU1441" s="249" t="str">
        <f>IF(DataGoesHere!$B1441="","",DS1441/$CZ1441)</f>
        <v/>
      </c>
      <c r="DV1441" s="250" t="str">
        <f>IF(DataGoesHere!$B1441="","",SUM(DR$2:DR1441)/AVERAGE(DS:DS))</f>
        <v/>
      </c>
      <c r="DX1441" s="19" t="str">
        <f>IF(DataGoesHere!$B1440="","",(DB1435*(Output!$O$49/Output!$P$49))+(IntermediateCalcs!DB1436*(Output!$M$49/Output!$P$49))+(IntermediateCalcs!DB1437*(Output!$K$49/Output!$P$49))+(DB1438*(Output!$I$49/Output!$P$49))+(IntermediateCalcs!DB1439*(Output!$G$49/Output!$P$49))+(IntermediateCalcs!DB1440*(Output!$E$49/Output!$P$49)))</f>
        <v/>
      </c>
      <c r="DY1441" s="274" t="str">
        <f>IF(DX1441="","",IF(IntermediateCalcs!$AO$9="Yes",IntermediateCalcs!DX1441*$CX1441,IntermediateCalcs!DX1441))</f>
        <v/>
      </c>
      <c r="DZ1441" s="250" t="str">
        <f>IF(DataGoesHere!$B1441="","",($CZ1441-DY1441))</f>
        <v/>
      </c>
      <c r="EA1441" s="250" t="str">
        <f>IF(DataGoesHere!$B1441="","",ABS($CZ1441-DY1441))</f>
        <v/>
      </c>
      <c r="EB1441" s="250" t="str">
        <f>IF(DataGoesHere!$B1441="","",EA1441^2)</f>
        <v/>
      </c>
      <c r="EC1441" s="249" t="str">
        <f>IF(DataGoesHere!$B1441="","",EA1441/$CZ1441)</f>
        <v/>
      </c>
      <c r="ED1441" s="250" t="str">
        <f>IF(DataGoesHere!$B1441="","",SUM(DZ$2:DZ1441)/AVERAGE(EA:EA))</f>
        <v/>
      </c>
    </row>
    <row r="1442" spans="20:134" x14ac:dyDescent="0.2">
      <c r="T1442" s="244" t="str">
        <f>IF(DataGoesHere!$B1442="","",(DataGoesHere!$B1442/SUM(DataGoesHere!$B1442:'DataGoesHere'!$B1453)))</f>
        <v/>
      </c>
      <c r="U1442" s="238"/>
      <c r="V1442" s="238"/>
      <c r="W1442" s="238"/>
      <c r="X1442" s="238"/>
      <c r="Y1442" s="238"/>
      <c r="Z1442" s="238"/>
      <c r="AA1442" s="238"/>
      <c r="AB1442" s="238"/>
      <c r="AC1442" s="238"/>
      <c r="AD1442" s="238"/>
      <c r="AE1442" s="239"/>
      <c r="CV1442" s="310" t="str">
        <f>IF(DataGoesHere!B1442="","",DataGoesHere!A1442)</f>
        <v/>
      </c>
      <c r="CW1442" s="271">
        <f t="shared" ca="1" si="52"/>
        <v>1</v>
      </c>
      <c r="CX1442" s="272">
        <f t="shared" ca="1" si="53"/>
        <v>1.3236179355303281</v>
      </c>
      <c r="CY1442" s="266">
        <f>DataGoesHere!A1442</f>
        <v>1441</v>
      </c>
      <c r="CZ1442" s="19" t="str">
        <f>IF(DataGoesHere!B1442="","",DataGoesHere!B1442)</f>
        <v/>
      </c>
      <c r="DA1442" s="19" t="str">
        <f>IF(DataGoesHere!B1442="","",IF(AH$5="No",DataGoesHere!B1442,DataGoesHere!B1442-(AH$2*(DataGoesHere!A1442-1))))</f>
        <v/>
      </c>
      <c r="DB1442" s="19" t="str">
        <f>IF(DataGoesHere!B1442="","",IF(AO$9="No",DataGoesHere!B1442,DataGoesHere!B1442/CX1442))</f>
        <v/>
      </c>
      <c r="DC1442" s="19" t="str">
        <f>IF(DataGoesHere!B1442="","",IF(AO$9="No",DA1442,DA1442/CX1442))</f>
        <v/>
      </c>
      <c r="DD1442" s="293" t="str">
        <f>IF(CZ1442="",IF(COUNTIF(DD$2:DD1441,"Forecast")&lt;Output!E$43,"Forecast",""),"Actual")</f>
        <v/>
      </c>
      <c r="DF1442" s="19" t="str">
        <f>IF(DataGoesHere!B1441="",IF(DD1442="Forecast",(Output!$E$47*IntermediateCalcs!DH1441)+((1-Output!$E$47)*IntermediateCalcs!DF1441),""),(Output!$E$47*IntermediateCalcs!DB1441)+((1-Output!$E$47)*IntermediateCalcs!DF1441))</f>
        <v/>
      </c>
      <c r="DG1442" s="19" t="str">
        <f>IF(DataGoesHere!B1441="",IF(DD1442="Forecast",(Output!$G$47*(IntermediateCalcs!DF1442-IntermediateCalcs!DF1441))+((1-Output!$G$47)*IntermediateCalcs!DG1441),""),(Output!$G$47*(IntermediateCalcs!DF1442-IntermediateCalcs!DF1441))+((1-Output!$G$47)*IntermediateCalcs!DG1441))</f>
        <v/>
      </c>
      <c r="DH1442" s="19" t="str">
        <f>IF(DataGoesHere!B1441="",IF(DD1442="Forecast",DF1442+DG1442,""),DF1442+DG1442)</f>
        <v/>
      </c>
      <c r="DI1442" s="274" t="str">
        <f>IF(DH1442="","",IF(IntermediateCalcs!$AO$9="Yes",IntermediateCalcs!DH1442*$CX1442,IntermediateCalcs!DH1442))</f>
        <v/>
      </c>
      <c r="DJ1442" s="250" t="str">
        <f>IF(DataGoesHere!$B1442="","",($CZ1442-DI1442))</f>
        <v/>
      </c>
      <c r="DK1442" s="250" t="str">
        <f>IF(DataGoesHere!$B1442="","",ABS($CZ1442-DI1442))</f>
        <v/>
      </c>
      <c r="DL1442" s="250" t="str">
        <f>IF(DataGoesHere!$B1442="","",DK1442^2)</f>
        <v/>
      </c>
      <c r="DM1442" s="249" t="str">
        <f>IF(DataGoesHere!$B1442="","",DK1442/$CZ1442)</f>
        <v/>
      </c>
      <c r="DN1442" s="250" t="str">
        <f>IF(DataGoesHere!$B1442="","",SUM(DJ$2:DJ1442)/AVERAGE(DK:DK))</f>
        <v/>
      </c>
      <c r="DP1442" s="19" t="str">
        <f>IF(DataGoesHere!B1442="",IF($DD1442="Forecast",(Output!E$48*IntermediateCalcs!CY1442)+Output!G$48,""),(Output!E$48*IntermediateCalcs!CY1442)+Output!G$48)</f>
        <v/>
      </c>
      <c r="DQ1442" s="274" t="str">
        <f>IF(DP1442="","",IF(IntermediateCalcs!$AO$9="Yes",IntermediateCalcs!DP1442*$CX1442,IntermediateCalcs!DP1442))</f>
        <v/>
      </c>
      <c r="DR1442" s="250" t="str">
        <f>IF(DataGoesHere!$B1442="","",($CZ1442-DQ1442))</f>
        <v/>
      </c>
      <c r="DS1442" s="250" t="str">
        <f>IF(DataGoesHere!$B1442="","",ABS($CZ1442-DQ1442))</f>
        <v/>
      </c>
      <c r="DT1442" s="250" t="str">
        <f>IF(DataGoesHere!$B1442="","",DS1442^2)</f>
        <v/>
      </c>
      <c r="DU1442" s="249" t="str">
        <f>IF(DataGoesHere!$B1442="","",DS1442/$CZ1442)</f>
        <v/>
      </c>
      <c r="DV1442" s="250" t="str">
        <f>IF(DataGoesHere!$B1442="","",SUM(DR$2:DR1442)/AVERAGE(DS:DS))</f>
        <v/>
      </c>
      <c r="DX1442" s="19" t="str">
        <f>IF(DataGoesHere!$B1441="","",(DB1436*(Output!$O$49/Output!$P$49))+(IntermediateCalcs!DB1437*(Output!$M$49/Output!$P$49))+(IntermediateCalcs!DB1438*(Output!$K$49/Output!$P$49))+(DB1439*(Output!$I$49/Output!$P$49))+(IntermediateCalcs!DB1440*(Output!$G$49/Output!$P$49))+(IntermediateCalcs!DB1441*(Output!$E$49/Output!$P$49)))</f>
        <v/>
      </c>
      <c r="DY1442" s="274" t="str">
        <f>IF(DX1442="","",IF(IntermediateCalcs!$AO$9="Yes",IntermediateCalcs!DX1442*$CX1442,IntermediateCalcs!DX1442))</f>
        <v/>
      </c>
      <c r="DZ1442" s="250" t="str">
        <f>IF(DataGoesHere!$B1442="","",($CZ1442-DY1442))</f>
        <v/>
      </c>
      <c r="EA1442" s="250" t="str">
        <f>IF(DataGoesHere!$B1442="","",ABS($CZ1442-DY1442))</f>
        <v/>
      </c>
      <c r="EB1442" s="250" t="str">
        <f>IF(DataGoesHere!$B1442="","",EA1442^2)</f>
        <v/>
      </c>
      <c r="EC1442" s="249" t="str">
        <f>IF(DataGoesHere!$B1442="","",EA1442/$CZ1442)</f>
        <v/>
      </c>
      <c r="ED1442" s="250" t="str">
        <f>IF(DataGoesHere!$B1442="","",SUM(DZ$2:DZ1442)/AVERAGE(EA:EA))</f>
        <v/>
      </c>
    </row>
    <row r="1443" spans="20:134" x14ac:dyDescent="0.2">
      <c r="T1443" s="240"/>
      <c r="U1443" s="245" t="str">
        <f>IF(DataGoesHere!$B1443="","",(DataGoesHere!$B1443/SUM(DataGoesHere!$B1443:'DataGoesHere'!$B1453)))</f>
        <v/>
      </c>
      <c r="V1443" s="86"/>
      <c r="W1443" s="86"/>
      <c r="X1443" s="86"/>
      <c r="Y1443" s="86"/>
      <c r="Z1443" s="86"/>
      <c r="AA1443" s="86"/>
      <c r="AB1443" s="86"/>
      <c r="AC1443" s="86"/>
      <c r="AD1443" s="86"/>
      <c r="AE1443" s="241"/>
      <c r="CV1443" s="310" t="str">
        <f>IF(DataGoesHere!B1443="","",DataGoesHere!A1443)</f>
        <v/>
      </c>
      <c r="CW1443" s="271">
        <f t="shared" ca="1" si="52"/>
        <v>2</v>
      </c>
      <c r="CX1443" s="272">
        <f t="shared" ca="1" si="53"/>
        <v>0.80574490527728204</v>
      </c>
      <c r="CY1443" s="266">
        <f>DataGoesHere!A1443</f>
        <v>1442</v>
      </c>
      <c r="CZ1443" s="19" t="str">
        <f>IF(DataGoesHere!B1443="","",DataGoesHere!B1443)</f>
        <v/>
      </c>
      <c r="DA1443" s="19" t="str">
        <f>IF(DataGoesHere!B1443="","",IF(AH$5="No",DataGoesHere!B1443,DataGoesHere!B1443-(AH$2*(DataGoesHere!A1443-1))))</f>
        <v/>
      </c>
      <c r="DB1443" s="19" t="str">
        <f>IF(DataGoesHere!B1443="","",IF(AO$9="No",DataGoesHere!B1443,DataGoesHere!B1443/CX1443))</f>
        <v/>
      </c>
      <c r="DC1443" s="19" t="str">
        <f>IF(DataGoesHere!B1443="","",IF(AO$9="No",DA1443,DA1443/CX1443))</f>
        <v/>
      </c>
      <c r="DD1443" s="293" t="str">
        <f>IF(CZ1443="",IF(COUNTIF(DD$2:DD1442,"Forecast")&lt;Output!E$43,"Forecast",""),"Actual")</f>
        <v/>
      </c>
      <c r="DF1443" s="19" t="str">
        <f>IF(DataGoesHere!B1442="",IF(DD1443="Forecast",(Output!$E$47*IntermediateCalcs!DH1442)+((1-Output!$E$47)*IntermediateCalcs!DF1442),""),(Output!$E$47*IntermediateCalcs!DB1442)+((1-Output!$E$47)*IntermediateCalcs!DF1442))</f>
        <v/>
      </c>
      <c r="DG1443" s="19" t="str">
        <f>IF(DataGoesHere!B1442="",IF(DD1443="Forecast",(Output!$G$47*(IntermediateCalcs!DF1443-IntermediateCalcs!DF1442))+((1-Output!$G$47)*IntermediateCalcs!DG1442),""),(Output!$G$47*(IntermediateCalcs!DF1443-IntermediateCalcs!DF1442))+((1-Output!$G$47)*IntermediateCalcs!DG1442))</f>
        <v/>
      </c>
      <c r="DH1443" s="19" t="str">
        <f>IF(DataGoesHere!B1442="",IF(DD1443="Forecast",DF1443+DG1443,""),DF1443+DG1443)</f>
        <v/>
      </c>
      <c r="DI1443" s="274" t="str">
        <f>IF(DH1443="","",IF(IntermediateCalcs!$AO$9="Yes",IntermediateCalcs!DH1443*$CX1443,IntermediateCalcs!DH1443))</f>
        <v/>
      </c>
      <c r="DJ1443" s="250" t="str">
        <f>IF(DataGoesHere!$B1443="","",($CZ1443-DI1443))</f>
        <v/>
      </c>
      <c r="DK1443" s="250" t="str">
        <f>IF(DataGoesHere!$B1443="","",ABS($CZ1443-DI1443))</f>
        <v/>
      </c>
      <c r="DL1443" s="250" t="str">
        <f>IF(DataGoesHere!$B1443="","",DK1443^2)</f>
        <v/>
      </c>
      <c r="DM1443" s="249" t="str">
        <f>IF(DataGoesHere!$B1443="","",DK1443/$CZ1443)</f>
        <v/>
      </c>
      <c r="DN1443" s="250" t="str">
        <f>IF(DataGoesHere!$B1443="","",SUM(DJ$2:DJ1443)/AVERAGE(DK:DK))</f>
        <v/>
      </c>
      <c r="DP1443" s="19" t="str">
        <f>IF(DataGoesHere!B1443="",IF($DD1443="Forecast",(Output!E$48*IntermediateCalcs!CY1443)+Output!G$48,""),(Output!E$48*IntermediateCalcs!CY1443)+Output!G$48)</f>
        <v/>
      </c>
      <c r="DQ1443" s="274" t="str">
        <f>IF(DP1443="","",IF(IntermediateCalcs!$AO$9="Yes",IntermediateCalcs!DP1443*$CX1443,IntermediateCalcs!DP1443))</f>
        <v/>
      </c>
      <c r="DR1443" s="250" t="str">
        <f>IF(DataGoesHere!$B1443="","",($CZ1443-DQ1443))</f>
        <v/>
      </c>
      <c r="DS1443" s="250" t="str">
        <f>IF(DataGoesHere!$B1443="","",ABS($CZ1443-DQ1443))</f>
        <v/>
      </c>
      <c r="DT1443" s="250" t="str">
        <f>IF(DataGoesHere!$B1443="","",DS1443^2)</f>
        <v/>
      </c>
      <c r="DU1443" s="249" t="str">
        <f>IF(DataGoesHere!$B1443="","",DS1443/$CZ1443)</f>
        <v/>
      </c>
      <c r="DV1443" s="250" t="str">
        <f>IF(DataGoesHere!$B1443="","",SUM(DR$2:DR1443)/AVERAGE(DS:DS))</f>
        <v/>
      </c>
      <c r="DX1443" s="19" t="str">
        <f>IF(DataGoesHere!$B1442="","",(DB1437*(Output!$O$49/Output!$P$49))+(IntermediateCalcs!DB1438*(Output!$M$49/Output!$P$49))+(IntermediateCalcs!DB1439*(Output!$K$49/Output!$P$49))+(DB1440*(Output!$I$49/Output!$P$49))+(IntermediateCalcs!DB1441*(Output!$G$49/Output!$P$49))+(IntermediateCalcs!DB1442*(Output!$E$49/Output!$P$49)))</f>
        <v/>
      </c>
      <c r="DY1443" s="274" t="str">
        <f>IF(DX1443="","",IF(IntermediateCalcs!$AO$9="Yes",IntermediateCalcs!DX1443*$CX1443,IntermediateCalcs!DX1443))</f>
        <v/>
      </c>
      <c r="DZ1443" s="250" t="str">
        <f>IF(DataGoesHere!$B1443="","",($CZ1443-DY1443))</f>
        <v/>
      </c>
      <c r="EA1443" s="250" t="str">
        <f>IF(DataGoesHere!$B1443="","",ABS($CZ1443-DY1443))</f>
        <v/>
      </c>
      <c r="EB1443" s="250" t="str">
        <f>IF(DataGoesHere!$B1443="","",EA1443^2)</f>
        <v/>
      </c>
      <c r="EC1443" s="249" t="str">
        <f>IF(DataGoesHere!$B1443="","",EA1443/$CZ1443)</f>
        <v/>
      </c>
      <c r="ED1443" s="250" t="str">
        <f>IF(DataGoesHere!$B1443="","",SUM(DZ$2:DZ1443)/AVERAGE(EA:EA))</f>
        <v/>
      </c>
    </row>
    <row r="1444" spans="20:134" x14ac:dyDescent="0.2">
      <c r="T1444" s="240"/>
      <c r="U1444" s="86"/>
      <c r="V1444" s="245" t="str">
        <f>IF(DataGoesHere!$B1444="","",(DataGoesHere!$B1444/SUM(DataGoesHere!$B1442:'DataGoesHere'!$B1453)))</f>
        <v/>
      </c>
      <c r="W1444" s="86"/>
      <c r="X1444" s="86"/>
      <c r="Y1444" s="86"/>
      <c r="Z1444" s="86"/>
      <c r="AA1444" s="86"/>
      <c r="AB1444" s="86"/>
      <c r="AC1444" s="86"/>
      <c r="AD1444" s="86"/>
      <c r="AE1444" s="241"/>
      <c r="CV1444" s="310" t="str">
        <f>IF(DataGoesHere!B1444="","",DataGoesHere!A1444)</f>
        <v/>
      </c>
      <c r="CW1444" s="271">
        <f t="shared" ca="1" si="52"/>
        <v>3</v>
      </c>
      <c r="CX1444" s="272">
        <f t="shared" ca="1" si="53"/>
        <v>0.79862940076451561</v>
      </c>
      <c r="CY1444" s="266">
        <f>DataGoesHere!A1444</f>
        <v>1443</v>
      </c>
      <c r="CZ1444" s="19" t="str">
        <f>IF(DataGoesHere!B1444="","",DataGoesHere!B1444)</f>
        <v/>
      </c>
      <c r="DA1444" s="19" t="str">
        <f>IF(DataGoesHere!B1444="","",IF(AH$5="No",DataGoesHere!B1444,DataGoesHere!B1444-(AH$2*(DataGoesHere!A1444-1))))</f>
        <v/>
      </c>
      <c r="DB1444" s="19" t="str">
        <f>IF(DataGoesHere!B1444="","",IF(AO$9="No",DataGoesHere!B1444,DataGoesHere!B1444/CX1444))</f>
        <v/>
      </c>
      <c r="DC1444" s="19" t="str">
        <f>IF(DataGoesHere!B1444="","",IF(AO$9="No",DA1444,DA1444/CX1444))</f>
        <v/>
      </c>
      <c r="DD1444" s="293" t="str">
        <f>IF(CZ1444="",IF(COUNTIF(DD$2:DD1443,"Forecast")&lt;Output!E$43,"Forecast",""),"Actual")</f>
        <v/>
      </c>
      <c r="DF1444" s="19" t="str">
        <f>IF(DataGoesHere!B1443="",IF(DD1444="Forecast",(Output!$E$47*IntermediateCalcs!DH1443)+((1-Output!$E$47)*IntermediateCalcs!DF1443),""),(Output!$E$47*IntermediateCalcs!DB1443)+((1-Output!$E$47)*IntermediateCalcs!DF1443))</f>
        <v/>
      </c>
      <c r="DG1444" s="19" t="str">
        <f>IF(DataGoesHere!B1443="",IF(DD1444="Forecast",(Output!$G$47*(IntermediateCalcs!DF1444-IntermediateCalcs!DF1443))+((1-Output!$G$47)*IntermediateCalcs!DG1443),""),(Output!$G$47*(IntermediateCalcs!DF1444-IntermediateCalcs!DF1443))+((1-Output!$G$47)*IntermediateCalcs!DG1443))</f>
        <v/>
      </c>
      <c r="DH1444" s="19" t="str">
        <f>IF(DataGoesHere!B1443="",IF(DD1444="Forecast",DF1444+DG1444,""),DF1444+DG1444)</f>
        <v/>
      </c>
      <c r="DI1444" s="274" t="str">
        <f>IF(DH1444="","",IF(IntermediateCalcs!$AO$9="Yes",IntermediateCalcs!DH1444*$CX1444,IntermediateCalcs!DH1444))</f>
        <v/>
      </c>
      <c r="DJ1444" s="250" t="str">
        <f>IF(DataGoesHere!$B1444="","",($CZ1444-DI1444))</f>
        <v/>
      </c>
      <c r="DK1444" s="250" t="str">
        <f>IF(DataGoesHere!$B1444="","",ABS($CZ1444-DI1444))</f>
        <v/>
      </c>
      <c r="DL1444" s="250" t="str">
        <f>IF(DataGoesHere!$B1444="","",DK1444^2)</f>
        <v/>
      </c>
      <c r="DM1444" s="249" t="str">
        <f>IF(DataGoesHere!$B1444="","",DK1444/$CZ1444)</f>
        <v/>
      </c>
      <c r="DN1444" s="250" t="str">
        <f>IF(DataGoesHere!$B1444="","",SUM(DJ$2:DJ1444)/AVERAGE(DK:DK))</f>
        <v/>
      </c>
      <c r="DP1444" s="19" t="str">
        <f>IF(DataGoesHere!B1444="",IF($DD1444="Forecast",(Output!E$48*IntermediateCalcs!CY1444)+Output!G$48,""),(Output!E$48*IntermediateCalcs!CY1444)+Output!G$48)</f>
        <v/>
      </c>
      <c r="DQ1444" s="274" t="str">
        <f>IF(DP1444="","",IF(IntermediateCalcs!$AO$9="Yes",IntermediateCalcs!DP1444*$CX1444,IntermediateCalcs!DP1444))</f>
        <v/>
      </c>
      <c r="DR1444" s="250" t="str">
        <f>IF(DataGoesHere!$B1444="","",($CZ1444-DQ1444))</f>
        <v/>
      </c>
      <c r="DS1444" s="250" t="str">
        <f>IF(DataGoesHere!$B1444="","",ABS($CZ1444-DQ1444))</f>
        <v/>
      </c>
      <c r="DT1444" s="250" t="str">
        <f>IF(DataGoesHere!$B1444="","",DS1444^2)</f>
        <v/>
      </c>
      <c r="DU1444" s="249" t="str">
        <f>IF(DataGoesHere!$B1444="","",DS1444/$CZ1444)</f>
        <v/>
      </c>
      <c r="DV1444" s="250" t="str">
        <f>IF(DataGoesHere!$B1444="","",SUM(DR$2:DR1444)/AVERAGE(DS:DS))</f>
        <v/>
      </c>
      <c r="DX1444" s="19" t="str">
        <f>IF(DataGoesHere!$B1443="","",(DB1438*(Output!$O$49/Output!$P$49))+(IntermediateCalcs!DB1439*(Output!$M$49/Output!$P$49))+(IntermediateCalcs!DB1440*(Output!$K$49/Output!$P$49))+(DB1441*(Output!$I$49/Output!$P$49))+(IntermediateCalcs!DB1442*(Output!$G$49/Output!$P$49))+(IntermediateCalcs!DB1443*(Output!$E$49/Output!$P$49)))</f>
        <v/>
      </c>
      <c r="DY1444" s="274" t="str">
        <f>IF(DX1444="","",IF(IntermediateCalcs!$AO$9="Yes",IntermediateCalcs!DX1444*$CX1444,IntermediateCalcs!DX1444))</f>
        <v/>
      </c>
      <c r="DZ1444" s="250" t="str">
        <f>IF(DataGoesHere!$B1444="","",($CZ1444-DY1444))</f>
        <v/>
      </c>
      <c r="EA1444" s="250" t="str">
        <f>IF(DataGoesHere!$B1444="","",ABS($CZ1444-DY1444))</f>
        <v/>
      </c>
      <c r="EB1444" s="250" t="str">
        <f>IF(DataGoesHere!$B1444="","",EA1444^2)</f>
        <v/>
      </c>
      <c r="EC1444" s="249" t="str">
        <f>IF(DataGoesHere!$B1444="","",EA1444/$CZ1444)</f>
        <v/>
      </c>
      <c r="ED1444" s="250" t="str">
        <f>IF(DataGoesHere!$B1444="","",SUM(DZ$2:DZ1444)/AVERAGE(EA:EA))</f>
        <v/>
      </c>
    </row>
    <row r="1445" spans="20:134" x14ac:dyDescent="0.2">
      <c r="T1445" s="240"/>
      <c r="U1445" s="86"/>
      <c r="V1445" s="86"/>
      <c r="W1445" s="245" t="str">
        <f>IF(DataGoesHere!$B1445="","",(DataGoesHere!$B1445/SUM(DataGoesHere!$B1442:'DataGoesHere'!$B1453)))</f>
        <v/>
      </c>
      <c r="X1445" s="86"/>
      <c r="Y1445" s="86"/>
      <c r="Z1445" s="86"/>
      <c r="AA1445" s="86"/>
      <c r="AB1445" s="86"/>
      <c r="AC1445" s="86"/>
      <c r="AD1445" s="86"/>
      <c r="AE1445" s="241"/>
      <c r="CV1445" s="310" t="str">
        <f>IF(DataGoesHere!B1445="","",DataGoesHere!A1445)</f>
        <v/>
      </c>
      <c r="CW1445" s="271">
        <f t="shared" ca="1" si="52"/>
        <v>4</v>
      </c>
      <c r="CX1445" s="272">
        <f t="shared" ca="1" si="53"/>
        <v>1.0149292433706087</v>
      </c>
      <c r="CY1445" s="266">
        <f>DataGoesHere!A1445</f>
        <v>1444</v>
      </c>
      <c r="CZ1445" s="19" t="str">
        <f>IF(DataGoesHere!B1445="","",DataGoesHere!B1445)</f>
        <v/>
      </c>
      <c r="DA1445" s="19" t="str">
        <f>IF(DataGoesHere!B1445="","",IF(AH$5="No",DataGoesHere!B1445,DataGoesHere!B1445-(AH$2*(DataGoesHere!A1445-1))))</f>
        <v/>
      </c>
      <c r="DB1445" s="19" t="str">
        <f>IF(DataGoesHere!B1445="","",IF(AO$9="No",DataGoesHere!B1445,DataGoesHere!B1445/CX1445))</f>
        <v/>
      </c>
      <c r="DC1445" s="19" t="str">
        <f>IF(DataGoesHere!B1445="","",IF(AO$9="No",DA1445,DA1445/CX1445))</f>
        <v/>
      </c>
      <c r="DD1445" s="293" t="str">
        <f>IF(CZ1445="",IF(COUNTIF(DD$2:DD1444,"Forecast")&lt;Output!E$43,"Forecast",""),"Actual")</f>
        <v/>
      </c>
      <c r="DF1445" s="19" t="str">
        <f>IF(DataGoesHere!B1444="",IF(DD1445="Forecast",(Output!$E$47*IntermediateCalcs!DH1444)+((1-Output!$E$47)*IntermediateCalcs!DF1444),""),(Output!$E$47*IntermediateCalcs!DB1444)+((1-Output!$E$47)*IntermediateCalcs!DF1444))</f>
        <v/>
      </c>
      <c r="DG1445" s="19" t="str">
        <f>IF(DataGoesHere!B1444="",IF(DD1445="Forecast",(Output!$G$47*(IntermediateCalcs!DF1445-IntermediateCalcs!DF1444))+((1-Output!$G$47)*IntermediateCalcs!DG1444),""),(Output!$G$47*(IntermediateCalcs!DF1445-IntermediateCalcs!DF1444))+((1-Output!$G$47)*IntermediateCalcs!DG1444))</f>
        <v/>
      </c>
      <c r="DH1445" s="19" t="str">
        <f>IF(DataGoesHere!B1444="",IF(DD1445="Forecast",DF1445+DG1445,""),DF1445+DG1445)</f>
        <v/>
      </c>
      <c r="DI1445" s="274" t="str">
        <f>IF(DH1445="","",IF(IntermediateCalcs!$AO$9="Yes",IntermediateCalcs!DH1445*$CX1445,IntermediateCalcs!DH1445))</f>
        <v/>
      </c>
      <c r="DJ1445" s="250" t="str">
        <f>IF(DataGoesHere!$B1445="","",($CZ1445-DI1445))</f>
        <v/>
      </c>
      <c r="DK1445" s="250" t="str">
        <f>IF(DataGoesHere!$B1445="","",ABS($CZ1445-DI1445))</f>
        <v/>
      </c>
      <c r="DL1445" s="250" t="str">
        <f>IF(DataGoesHere!$B1445="","",DK1445^2)</f>
        <v/>
      </c>
      <c r="DM1445" s="249" t="str">
        <f>IF(DataGoesHere!$B1445="","",DK1445/$CZ1445)</f>
        <v/>
      </c>
      <c r="DN1445" s="250" t="str">
        <f>IF(DataGoesHere!$B1445="","",SUM(DJ$2:DJ1445)/AVERAGE(DK:DK))</f>
        <v/>
      </c>
      <c r="DP1445" s="19" t="str">
        <f>IF(DataGoesHere!B1445="",IF($DD1445="Forecast",(Output!E$48*IntermediateCalcs!CY1445)+Output!G$48,""),(Output!E$48*IntermediateCalcs!CY1445)+Output!G$48)</f>
        <v/>
      </c>
      <c r="DQ1445" s="274" t="str">
        <f>IF(DP1445="","",IF(IntermediateCalcs!$AO$9="Yes",IntermediateCalcs!DP1445*$CX1445,IntermediateCalcs!DP1445))</f>
        <v/>
      </c>
      <c r="DR1445" s="250" t="str">
        <f>IF(DataGoesHere!$B1445="","",($CZ1445-DQ1445))</f>
        <v/>
      </c>
      <c r="DS1445" s="250" t="str">
        <f>IF(DataGoesHere!$B1445="","",ABS($CZ1445-DQ1445))</f>
        <v/>
      </c>
      <c r="DT1445" s="250" t="str">
        <f>IF(DataGoesHere!$B1445="","",DS1445^2)</f>
        <v/>
      </c>
      <c r="DU1445" s="249" t="str">
        <f>IF(DataGoesHere!$B1445="","",DS1445/$CZ1445)</f>
        <v/>
      </c>
      <c r="DV1445" s="250" t="str">
        <f>IF(DataGoesHere!$B1445="","",SUM(DR$2:DR1445)/AVERAGE(DS:DS))</f>
        <v/>
      </c>
      <c r="DX1445" s="19" t="str">
        <f>IF(DataGoesHere!$B1444="","",(DB1439*(Output!$O$49/Output!$P$49))+(IntermediateCalcs!DB1440*(Output!$M$49/Output!$P$49))+(IntermediateCalcs!DB1441*(Output!$K$49/Output!$P$49))+(DB1442*(Output!$I$49/Output!$P$49))+(IntermediateCalcs!DB1443*(Output!$G$49/Output!$P$49))+(IntermediateCalcs!DB1444*(Output!$E$49/Output!$P$49)))</f>
        <v/>
      </c>
      <c r="DY1445" s="274" t="str">
        <f>IF(DX1445="","",IF(IntermediateCalcs!$AO$9="Yes",IntermediateCalcs!DX1445*$CX1445,IntermediateCalcs!DX1445))</f>
        <v/>
      </c>
      <c r="DZ1445" s="250" t="str">
        <f>IF(DataGoesHere!$B1445="","",($CZ1445-DY1445))</f>
        <v/>
      </c>
      <c r="EA1445" s="250" t="str">
        <f>IF(DataGoesHere!$B1445="","",ABS($CZ1445-DY1445))</f>
        <v/>
      </c>
      <c r="EB1445" s="250" t="str">
        <f>IF(DataGoesHere!$B1445="","",EA1445^2)</f>
        <v/>
      </c>
      <c r="EC1445" s="249" t="str">
        <f>IF(DataGoesHere!$B1445="","",EA1445/$CZ1445)</f>
        <v/>
      </c>
      <c r="ED1445" s="250" t="str">
        <f>IF(DataGoesHere!$B1445="","",SUM(DZ$2:DZ1445)/AVERAGE(EA:EA))</f>
        <v/>
      </c>
    </row>
    <row r="1446" spans="20:134" x14ac:dyDescent="0.2">
      <c r="T1446" s="240"/>
      <c r="U1446" s="86"/>
      <c r="V1446" s="86"/>
      <c r="W1446" s="86"/>
      <c r="X1446" s="245" t="str">
        <f>IF(DataGoesHere!$B1446="","",(DataGoesHere!$B1446/SUM(DataGoesHere!$B1442:'DataGoesHere'!$B1453)))</f>
        <v/>
      </c>
      <c r="Y1446" s="86"/>
      <c r="Z1446" s="86"/>
      <c r="AA1446" s="86"/>
      <c r="AB1446" s="86"/>
      <c r="AC1446" s="86"/>
      <c r="AD1446" s="86"/>
      <c r="AE1446" s="241"/>
      <c r="CV1446" s="310" t="str">
        <f>IF(DataGoesHere!B1446="","",DataGoesHere!A1446)</f>
        <v/>
      </c>
      <c r="CW1446" s="271">
        <f t="shared" ca="1" si="52"/>
        <v>5</v>
      </c>
      <c r="CX1446" s="272">
        <f t="shared" ca="1" si="53"/>
        <v>0.97875414397996308</v>
      </c>
      <c r="CY1446" s="266">
        <f>DataGoesHere!A1446</f>
        <v>1445</v>
      </c>
      <c r="CZ1446" s="19" t="str">
        <f>IF(DataGoesHere!B1446="","",DataGoesHere!B1446)</f>
        <v/>
      </c>
      <c r="DA1446" s="19" t="str">
        <f>IF(DataGoesHere!B1446="","",IF(AH$5="No",DataGoesHere!B1446,DataGoesHere!B1446-(AH$2*(DataGoesHere!A1446-1))))</f>
        <v/>
      </c>
      <c r="DB1446" s="19" t="str">
        <f>IF(DataGoesHere!B1446="","",IF(AO$9="No",DataGoesHere!B1446,DataGoesHere!B1446/CX1446))</f>
        <v/>
      </c>
      <c r="DC1446" s="19" t="str">
        <f>IF(DataGoesHere!B1446="","",IF(AO$9="No",DA1446,DA1446/CX1446))</f>
        <v/>
      </c>
      <c r="DD1446" s="293" t="str">
        <f>IF(CZ1446="",IF(COUNTIF(DD$2:DD1445,"Forecast")&lt;Output!E$43,"Forecast",""),"Actual")</f>
        <v/>
      </c>
      <c r="DF1446" s="19" t="str">
        <f>IF(DataGoesHere!B1445="",IF(DD1446="Forecast",(Output!$E$47*IntermediateCalcs!DH1445)+((1-Output!$E$47)*IntermediateCalcs!DF1445),""),(Output!$E$47*IntermediateCalcs!DB1445)+((1-Output!$E$47)*IntermediateCalcs!DF1445))</f>
        <v/>
      </c>
      <c r="DG1446" s="19" t="str">
        <f>IF(DataGoesHere!B1445="",IF(DD1446="Forecast",(Output!$G$47*(IntermediateCalcs!DF1446-IntermediateCalcs!DF1445))+((1-Output!$G$47)*IntermediateCalcs!DG1445),""),(Output!$G$47*(IntermediateCalcs!DF1446-IntermediateCalcs!DF1445))+((1-Output!$G$47)*IntermediateCalcs!DG1445))</f>
        <v/>
      </c>
      <c r="DH1446" s="19" t="str">
        <f>IF(DataGoesHere!B1445="",IF(DD1446="Forecast",DF1446+DG1446,""),DF1446+DG1446)</f>
        <v/>
      </c>
      <c r="DI1446" s="274" t="str">
        <f>IF(DH1446="","",IF(IntermediateCalcs!$AO$9="Yes",IntermediateCalcs!DH1446*$CX1446,IntermediateCalcs!DH1446))</f>
        <v/>
      </c>
      <c r="DJ1446" s="250" t="str">
        <f>IF(DataGoesHere!$B1446="","",($CZ1446-DI1446))</f>
        <v/>
      </c>
      <c r="DK1446" s="250" t="str">
        <f>IF(DataGoesHere!$B1446="","",ABS($CZ1446-DI1446))</f>
        <v/>
      </c>
      <c r="DL1446" s="250" t="str">
        <f>IF(DataGoesHere!$B1446="","",DK1446^2)</f>
        <v/>
      </c>
      <c r="DM1446" s="249" t="str">
        <f>IF(DataGoesHere!$B1446="","",DK1446/$CZ1446)</f>
        <v/>
      </c>
      <c r="DN1446" s="250" t="str">
        <f>IF(DataGoesHere!$B1446="","",SUM(DJ$2:DJ1446)/AVERAGE(DK:DK))</f>
        <v/>
      </c>
      <c r="DP1446" s="19" t="str">
        <f>IF(DataGoesHere!B1446="",IF($DD1446="Forecast",(Output!E$48*IntermediateCalcs!CY1446)+Output!G$48,""),(Output!E$48*IntermediateCalcs!CY1446)+Output!G$48)</f>
        <v/>
      </c>
      <c r="DQ1446" s="274" t="str">
        <f>IF(DP1446="","",IF(IntermediateCalcs!$AO$9="Yes",IntermediateCalcs!DP1446*$CX1446,IntermediateCalcs!DP1446))</f>
        <v/>
      </c>
      <c r="DR1446" s="250" t="str">
        <f>IF(DataGoesHere!$B1446="","",($CZ1446-DQ1446))</f>
        <v/>
      </c>
      <c r="DS1446" s="250" t="str">
        <f>IF(DataGoesHere!$B1446="","",ABS($CZ1446-DQ1446))</f>
        <v/>
      </c>
      <c r="DT1446" s="250" t="str">
        <f>IF(DataGoesHere!$B1446="","",DS1446^2)</f>
        <v/>
      </c>
      <c r="DU1446" s="249" t="str">
        <f>IF(DataGoesHere!$B1446="","",DS1446/$CZ1446)</f>
        <v/>
      </c>
      <c r="DV1446" s="250" t="str">
        <f>IF(DataGoesHere!$B1446="","",SUM(DR$2:DR1446)/AVERAGE(DS:DS))</f>
        <v/>
      </c>
      <c r="DX1446" s="19" t="str">
        <f>IF(DataGoesHere!$B1445="","",(DB1440*(Output!$O$49/Output!$P$49))+(IntermediateCalcs!DB1441*(Output!$M$49/Output!$P$49))+(IntermediateCalcs!DB1442*(Output!$K$49/Output!$P$49))+(DB1443*(Output!$I$49/Output!$P$49))+(IntermediateCalcs!DB1444*(Output!$G$49/Output!$P$49))+(IntermediateCalcs!DB1445*(Output!$E$49/Output!$P$49)))</f>
        <v/>
      </c>
      <c r="DY1446" s="274" t="str">
        <f>IF(DX1446="","",IF(IntermediateCalcs!$AO$9="Yes",IntermediateCalcs!DX1446*$CX1446,IntermediateCalcs!DX1446))</f>
        <v/>
      </c>
      <c r="DZ1446" s="250" t="str">
        <f>IF(DataGoesHere!$B1446="","",($CZ1446-DY1446))</f>
        <v/>
      </c>
      <c r="EA1446" s="250" t="str">
        <f>IF(DataGoesHere!$B1446="","",ABS($CZ1446-DY1446))</f>
        <v/>
      </c>
      <c r="EB1446" s="250" t="str">
        <f>IF(DataGoesHere!$B1446="","",EA1446^2)</f>
        <v/>
      </c>
      <c r="EC1446" s="249" t="str">
        <f>IF(DataGoesHere!$B1446="","",EA1446/$CZ1446)</f>
        <v/>
      </c>
      <c r="ED1446" s="250" t="str">
        <f>IF(DataGoesHere!$B1446="","",SUM(DZ$2:DZ1446)/AVERAGE(EA:EA))</f>
        <v/>
      </c>
    </row>
    <row r="1447" spans="20:134" x14ac:dyDescent="0.2">
      <c r="T1447" s="240"/>
      <c r="U1447" s="86"/>
      <c r="V1447" s="86"/>
      <c r="W1447" s="86"/>
      <c r="X1447" s="86"/>
      <c r="Y1447" s="245" t="str">
        <f>IF(DataGoesHere!$B1447="","",(DataGoesHere!$B1447/SUM(DataGoesHere!$B1442:'DataGoesHere'!$B1453)))</f>
        <v/>
      </c>
      <c r="Z1447" s="86"/>
      <c r="AA1447" s="86"/>
      <c r="AB1447" s="86"/>
      <c r="AC1447" s="86"/>
      <c r="AD1447" s="86"/>
      <c r="AE1447" s="241"/>
      <c r="CV1447" s="310" t="str">
        <f>IF(DataGoesHere!B1447="","",DataGoesHere!A1447)</f>
        <v/>
      </c>
      <c r="CW1447" s="271">
        <f t="shared" ca="1" si="52"/>
        <v>6</v>
      </c>
      <c r="CX1447" s="272">
        <f t="shared" ca="1" si="53"/>
        <v>1.0779088099730167</v>
      </c>
      <c r="CY1447" s="266">
        <f>DataGoesHere!A1447</f>
        <v>1446</v>
      </c>
      <c r="CZ1447" s="19" t="str">
        <f>IF(DataGoesHere!B1447="","",DataGoesHere!B1447)</f>
        <v/>
      </c>
      <c r="DA1447" s="19" t="str">
        <f>IF(DataGoesHere!B1447="","",IF(AH$5="No",DataGoesHere!B1447,DataGoesHere!B1447-(AH$2*(DataGoesHere!A1447-1))))</f>
        <v/>
      </c>
      <c r="DB1447" s="19" t="str">
        <f>IF(DataGoesHere!B1447="","",IF(AO$9="No",DataGoesHere!B1447,DataGoesHere!B1447/CX1447))</f>
        <v/>
      </c>
      <c r="DC1447" s="19" t="str">
        <f>IF(DataGoesHere!B1447="","",IF(AO$9="No",DA1447,DA1447/CX1447))</f>
        <v/>
      </c>
      <c r="DD1447" s="293" t="str">
        <f>IF(CZ1447="",IF(COUNTIF(DD$2:DD1446,"Forecast")&lt;Output!E$43,"Forecast",""),"Actual")</f>
        <v/>
      </c>
      <c r="DF1447" s="19" t="str">
        <f>IF(DataGoesHere!B1446="",IF(DD1447="Forecast",(Output!$E$47*IntermediateCalcs!DH1446)+((1-Output!$E$47)*IntermediateCalcs!DF1446),""),(Output!$E$47*IntermediateCalcs!DB1446)+((1-Output!$E$47)*IntermediateCalcs!DF1446))</f>
        <v/>
      </c>
      <c r="DG1447" s="19" t="str">
        <f>IF(DataGoesHere!B1446="",IF(DD1447="Forecast",(Output!$G$47*(IntermediateCalcs!DF1447-IntermediateCalcs!DF1446))+((1-Output!$G$47)*IntermediateCalcs!DG1446),""),(Output!$G$47*(IntermediateCalcs!DF1447-IntermediateCalcs!DF1446))+((1-Output!$G$47)*IntermediateCalcs!DG1446))</f>
        <v/>
      </c>
      <c r="DH1447" s="19" t="str">
        <f>IF(DataGoesHere!B1446="",IF(DD1447="Forecast",DF1447+DG1447,""),DF1447+DG1447)</f>
        <v/>
      </c>
      <c r="DI1447" s="274" t="str">
        <f>IF(DH1447="","",IF(IntermediateCalcs!$AO$9="Yes",IntermediateCalcs!DH1447*$CX1447,IntermediateCalcs!DH1447))</f>
        <v/>
      </c>
      <c r="DJ1447" s="250" t="str">
        <f>IF(DataGoesHere!$B1447="","",($CZ1447-DI1447))</f>
        <v/>
      </c>
      <c r="DK1447" s="250" t="str">
        <f>IF(DataGoesHere!$B1447="","",ABS($CZ1447-DI1447))</f>
        <v/>
      </c>
      <c r="DL1447" s="250" t="str">
        <f>IF(DataGoesHere!$B1447="","",DK1447^2)</f>
        <v/>
      </c>
      <c r="DM1447" s="249" t="str">
        <f>IF(DataGoesHere!$B1447="","",DK1447/$CZ1447)</f>
        <v/>
      </c>
      <c r="DN1447" s="250" t="str">
        <f>IF(DataGoesHere!$B1447="","",SUM(DJ$2:DJ1447)/AVERAGE(DK:DK))</f>
        <v/>
      </c>
      <c r="DP1447" s="19" t="str">
        <f>IF(DataGoesHere!B1447="",IF($DD1447="Forecast",(Output!E$48*IntermediateCalcs!CY1447)+Output!G$48,""),(Output!E$48*IntermediateCalcs!CY1447)+Output!G$48)</f>
        <v/>
      </c>
      <c r="DQ1447" s="274" t="str">
        <f>IF(DP1447="","",IF(IntermediateCalcs!$AO$9="Yes",IntermediateCalcs!DP1447*$CX1447,IntermediateCalcs!DP1447))</f>
        <v/>
      </c>
      <c r="DR1447" s="250" t="str">
        <f>IF(DataGoesHere!$B1447="","",($CZ1447-DQ1447))</f>
        <v/>
      </c>
      <c r="DS1447" s="250" t="str">
        <f>IF(DataGoesHere!$B1447="","",ABS($CZ1447-DQ1447))</f>
        <v/>
      </c>
      <c r="DT1447" s="250" t="str">
        <f>IF(DataGoesHere!$B1447="","",DS1447^2)</f>
        <v/>
      </c>
      <c r="DU1447" s="249" t="str">
        <f>IF(DataGoesHere!$B1447="","",DS1447/$CZ1447)</f>
        <v/>
      </c>
      <c r="DV1447" s="250" t="str">
        <f>IF(DataGoesHere!$B1447="","",SUM(DR$2:DR1447)/AVERAGE(DS:DS))</f>
        <v/>
      </c>
      <c r="DX1447" s="19" t="str">
        <f>IF(DataGoesHere!$B1446="","",(DB1441*(Output!$O$49/Output!$P$49))+(IntermediateCalcs!DB1442*(Output!$M$49/Output!$P$49))+(IntermediateCalcs!DB1443*(Output!$K$49/Output!$P$49))+(DB1444*(Output!$I$49/Output!$P$49))+(IntermediateCalcs!DB1445*(Output!$G$49/Output!$P$49))+(IntermediateCalcs!DB1446*(Output!$E$49/Output!$P$49)))</f>
        <v/>
      </c>
      <c r="DY1447" s="274" t="str">
        <f>IF(DX1447="","",IF(IntermediateCalcs!$AO$9="Yes",IntermediateCalcs!DX1447*$CX1447,IntermediateCalcs!DX1447))</f>
        <v/>
      </c>
      <c r="DZ1447" s="250" t="str">
        <f>IF(DataGoesHere!$B1447="","",($CZ1447-DY1447))</f>
        <v/>
      </c>
      <c r="EA1447" s="250" t="str">
        <f>IF(DataGoesHere!$B1447="","",ABS($CZ1447-DY1447))</f>
        <v/>
      </c>
      <c r="EB1447" s="250" t="str">
        <f>IF(DataGoesHere!$B1447="","",EA1447^2)</f>
        <v/>
      </c>
      <c r="EC1447" s="249" t="str">
        <f>IF(DataGoesHere!$B1447="","",EA1447/$CZ1447)</f>
        <v/>
      </c>
      <c r="ED1447" s="250" t="str">
        <f>IF(DataGoesHere!$B1447="","",SUM(DZ$2:DZ1447)/AVERAGE(EA:EA))</f>
        <v/>
      </c>
    </row>
    <row r="1448" spans="20:134" x14ac:dyDescent="0.2">
      <c r="T1448" s="240"/>
      <c r="U1448" s="86"/>
      <c r="V1448" s="86"/>
      <c r="W1448" s="86"/>
      <c r="X1448" s="86"/>
      <c r="Y1448" s="86"/>
      <c r="Z1448" s="245" t="str">
        <f>IF(DataGoesHere!$B1448="","",(DataGoesHere!$B1448/SUM(DataGoesHere!$B1442:'DataGoesHere'!$B1453)))</f>
        <v/>
      </c>
      <c r="AA1448" s="86"/>
      <c r="AB1448" s="86"/>
      <c r="AC1448" s="86"/>
      <c r="AD1448" s="86"/>
      <c r="AE1448" s="241"/>
      <c r="CV1448" s="310" t="str">
        <f>IF(DataGoesHere!B1448="","",DataGoesHere!A1448)</f>
        <v/>
      </c>
      <c r="CW1448" s="271">
        <f t="shared" ca="1" si="52"/>
        <v>7</v>
      </c>
      <c r="CX1448" s="272">
        <f t="shared" ca="1" si="53"/>
        <v>1.0265458156689093</v>
      </c>
      <c r="CY1448" s="266">
        <f>DataGoesHere!A1448</f>
        <v>1447</v>
      </c>
      <c r="CZ1448" s="19" t="str">
        <f>IF(DataGoesHere!B1448="","",DataGoesHere!B1448)</f>
        <v/>
      </c>
      <c r="DA1448" s="19" t="str">
        <f>IF(DataGoesHere!B1448="","",IF(AH$5="No",DataGoesHere!B1448,DataGoesHere!B1448-(AH$2*(DataGoesHere!A1448-1))))</f>
        <v/>
      </c>
      <c r="DB1448" s="19" t="str">
        <f>IF(DataGoesHere!B1448="","",IF(AO$9="No",DataGoesHere!B1448,DataGoesHere!B1448/CX1448))</f>
        <v/>
      </c>
      <c r="DC1448" s="19" t="str">
        <f>IF(DataGoesHere!B1448="","",IF(AO$9="No",DA1448,DA1448/CX1448))</f>
        <v/>
      </c>
      <c r="DD1448" s="293" t="str">
        <f>IF(CZ1448="",IF(COUNTIF(DD$2:DD1447,"Forecast")&lt;Output!E$43,"Forecast",""),"Actual")</f>
        <v/>
      </c>
      <c r="DF1448" s="19" t="str">
        <f>IF(DataGoesHere!B1447="",IF(DD1448="Forecast",(Output!$E$47*IntermediateCalcs!DH1447)+((1-Output!$E$47)*IntermediateCalcs!DF1447),""),(Output!$E$47*IntermediateCalcs!DB1447)+((1-Output!$E$47)*IntermediateCalcs!DF1447))</f>
        <v/>
      </c>
      <c r="DG1448" s="19" t="str">
        <f>IF(DataGoesHere!B1447="",IF(DD1448="Forecast",(Output!$G$47*(IntermediateCalcs!DF1448-IntermediateCalcs!DF1447))+((1-Output!$G$47)*IntermediateCalcs!DG1447),""),(Output!$G$47*(IntermediateCalcs!DF1448-IntermediateCalcs!DF1447))+((1-Output!$G$47)*IntermediateCalcs!DG1447))</f>
        <v/>
      </c>
      <c r="DH1448" s="19" t="str">
        <f>IF(DataGoesHere!B1447="",IF(DD1448="Forecast",DF1448+DG1448,""),DF1448+DG1448)</f>
        <v/>
      </c>
      <c r="DI1448" s="274" t="str">
        <f>IF(DH1448="","",IF(IntermediateCalcs!$AO$9="Yes",IntermediateCalcs!DH1448*$CX1448,IntermediateCalcs!DH1448))</f>
        <v/>
      </c>
      <c r="DJ1448" s="250" t="str">
        <f>IF(DataGoesHere!$B1448="","",($CZ1448-DI1448))</f>
        <v/>
      </c>
      <c r="DK1448" s="250" t="str">
        <f>IF(DataGoesHere!$B1448="","",ABS($CZ1448-DI1448))</f>
        <v/>
      </c>
      <c r="DL1448" s="250" t="str">
        <f>IF(DataGoesHere!$B1448="","",DK1448^2)</f>
        <v/>
      </c>
      <c r="DM1448" s="249" t="str">
        <f>IF(DataGoesHere!$B1448="","",DK1448/$CZ1448)</f>
        <v/>
      </c>
      <c r="DN1448" s="250" t="str">
        <f>IF(DataGoesHere!$B1448="","",SUM(DJ$2:DJ1448)/AVERAGE(DK:DK))</f>
        <v/>
      </c>
      <c r="DP1448" s="19" t="str">
        <f>IF(DataGoesHere!B1448="",IF($DD1448="Forecast",(Output!E$48*IntermediateCalcs!CY1448)+Output!G$48,""),(Output!E$48*IntermediateCalcs!CY1448)+Output!G$48)</f>
        <v/>
      </c>
      <c r="DQ1448" s="274" t="str">
        <f>IF(DP1448="","",IF(IntermediateCalcs!$AO$9="Yes",IntermediateCalcs!DP1448*$CX1448,IntermediateCalcs!DP1448))</f>
        <v/>
      </c>
      <c r="DR1448" s="250" t="str">
        <f>IF(DataGoesHere!$B1448="","",($CZ1448-DQ1448))</f>
        <v/>
      </c>
      <c r="DS1448" s="250" t="str">
        <f>IF(DataGoesHere!$B1448="","",ABS($CZ1448-DQ1448))</f>
        <v/>
      </c>
      <c r="DT1448" s="250" t="str">
        <f>IF(DataGoesHere!$B1448="","",DS1448^2)</f>
        <v/>
      </c>
      <c r="DU1448" s="249" t="str">
        <f>IF(DataGoesHere!$B1448="","",DS1448/$CZ1448)</f>
        <v/>
      </c>
      <c r="DV1448" s="250" t="str">
        <f>IF(DataGoesHere!$B1448="","",SUM(DR$2:DR1448)/AVERAGE(DS:DS))</f>
        <v/>
      </c>
      <c r="DX1448" s="19" t="str">
        <f>IF(DataGoesHere!$B1447="","",(DB1442*(Output!$O$49/Output!$P$49))+(IntermediateCalcs!DB1443*(Output!$M$49/Output!$P$49))+(IntermediateCalcs!DB1444*(Output!$K$49/Output!$P$49))+(DB1445*(Output!$I$49/Output!$P$49))+(IntermediateCalcs!DB1446*(Output!$G$49/Output!$P$49))+(IntermediateCalcs!DB1447*(Output!$E$49/Output!$P$49)))</f>
        <v/>
      </c>
      <c r="DY1448" s="274" t="str">
        <f>IF(DX1448="","",IF(IntermediateCalcs!$AO$9="Yes",IntermediateCalcs!DX1448*$CX1448,IntermediateCalcs!DX1448))</f>
        <v/>
      </c>
      <c r="DZ1448" s="250" t="str">
        <f>IF(DataGoesHere!$B1448="","",($CZ1448-DY1448))</f>
        <v/>
      </c>
      <c r="EA1448" s="250" t="str">
        <f>IF(DataGoesHere!$B1448="","",ABS($CZ1448-DY1448))</f>
        <v/>
      </c>
      <c r="EB1448" s="250" t="str">
        <f>IF(DataGoesHere!$B1448="","",EA1448^2)</f>
        <v/>
      </c>
      <c r="EC1448" s="249" t="str">
        <f>IF(DataGoesHere!$B1448="","",EA1448/$CZ1448)</f>
        <v/>
      </c>
      <c r="ED1448" s="250" t="str">
        <f>IF(DataGoesHere!$B1448="","",SUM(DZ$2:DZ1448)/AVERAGE(EA:EA))</f>
        <v/>
      </c>
    </row>
    <row r="1449" spans="20:134" x14ac:dyDescent="0.2">
      <c r="T1449" s="240"/>
      <c r="U1449" s="86"/>
      <c r="V1449" s="86"/>
      <c r="W1449" s="86"/>
      <c r="X1449" s="86"/>
      <c r="Y1449" s="86"/>
      <c r="Z1449" s="86"/>
      <c r="AA1449" s="245" t="str">
        <f>IF(DataGoesHere!$B1449="","",(DataGoesHere!$B1449/SUM(DataGoesHere!$B1442:'DataGoesHere'!$B1453)))</f>
        <v/>
      </c>
      <c r="AB1449" s="86"/>
      <c r="AC1449" s="86"/>
      <c r="AD1449" s="86"/>
      <c r="AE1449" s="241"/>
      <c r="CV1449" s="310" t="str">
        <f>IF(DataGoesHere!B1449="","",DataGoesHere!A1449)</f>
        <v/>
      </c>
      <c r="CW1449" s="271">
        <f t="shared" ca="1" si="52"/>
        <v>8</v>
      </c>
      <c r="CX1449" s="272">
        <f t="shared" ca="1" si="53"/>
        <v>1.0207492390681214</v>
      </c>
      <c r="CY1449" s="266">
        <f>DataGoesHere!A1449</f>
        <v>1448</v>
      </c>
      <c r="CZ1449" s="19" t="str">
        <f>IF(DataGoesHere!B1449="","",DataGoesHere!B1449)</f>
        <v/>
      </c>
      <c r="DA1449" s="19" t="str">
        <f>IF(DataGoesHere!B1449="","",IF(AH$5="No",DataGoesHere!B1449,DataGoesHere!B1449-(AH$2*(DataGoesHere!A1449-1))))</f>
        <v/>
      </c>
      <c r="DB1449" s="19" t="str">
        <f>IF(DataGoesHere!B1449="","",IF(AO$9="No",DataGoesHere!B1449,DataGoesHere!B1449/CX1449))</f>
        <v/>
      </c>
      <c r="DC1449" s="19" t="str">
        <f>IF(DataGoesHere!B1449="","",IF(AO$9="No",DA1449,DA1449/CX1449))</f>
        <v/>
      </c>
      <c r="DD1449" s="293" t="str">
        <f>IF(CZ1449="",IF(COUNTIF(DD$2:DD1448,"Forecast")&lt;Output!E$43,"Forecast",""),"Actual")</f>
        <v/>
      </c>
      <c r="DF1449" s="19" t="str">
        <f>IF(DataGoesHere!B1448="",IF(DD1449="Forecast",(Output!$E$47*IntermediateCalcs!DH1448)+((1-Output!$E$47)*IntermediateCalcs!DF1448),""),(Output!$E$47*IntermediateCalcs!DB1448)+((1-Output!$E$47)*IntermediateCalcs!DF1448))</f>
        <v/>
      </c>
      <c r="DG1449" s="19" t="str">
        <f>IF(DataGoesHere!B1448="",IF(DD1449="Forecast",(Output!$G$47*(IntermediateCalcs!DF1449-IntermediateCalcs!DF1448))+((1-Output!$G$47)*IntermediateCalcs!DG1448),""),(Output!$G$47*(IntermediateCalcs!DF1449-IntermediateCalcs!DF1448))+((1-Output!$G$47)*IntermediateCalcs!DG1448))</f>
        <v/>
      </c>
      <c r="DH1449" s="19" t="str">
        <f>IF(DataGoesHere!B1448="",IF(DD1449="Forecast",DF1449+DG1449,""),DF1449+DG1449)</f>
        <v/>
      </c>
      <c r="DI1449" s="274" t="str">
        <f>IF(DH1449="","",IF(IntermediateCalcs!$AO$9="Yes",IntermediateCalcs!DH1449*$CX1449,IntermediateCalcs!DH1449))</f>
        <v/>
      </c>
      <c r="DJ1449" s="250" t="str">
        <f>IF(DataGoesHere!$B1449="","",($CZ1449-DI1449))</f>
        <v/>
      </c>
      <c r="DK1449" s="250" t="str">
        <f>IF(DataGoesHere!$B1449="","",ABS($CZ1449-DI1449))</f>
        <v/>
      </c>
      <c r="DL1449" s="250" t="str">
        <f>IF(DataGoesHere!$B1449="","",DK1449^2)</f>
        <v/>
      </c>
      <c r="DM1449" s="249" t="str">
        <f>IF(DataGoesHere!$B1449="","",DK1449/$CZ1449)</f>
        <v/>
      </c>
      <c r="DN1449" s="250" t="str">
        <f>IF(DataGoesHere!$B1449="","",SUM(DJ$2:DJ1449)/AVERAGE(DK:DK))</f>
        <v/>
      </c>
      <c r="DP1449" s="19" t="str">
        <f>IF(DataGoesHere!B1449="",IF($DD1449="Forecast",(Output!E$48*IntermediateCalcs!CY1449)+Output!G$48,""),(Output!E$48*IntermediateCalcs!CY1449)+Output!G$48)</f>
        <v/>
      </c>
      <c r="DQ1449" s="274" t="str">
        <f>IF(DP1449="","",IF(IntermediateCalcs!$AO$9="Yes",IntermediateCalcs!DP1449*$CX1449,IntermediateCalcs!DP1449))</f>
        <v/>
      </c>
      <c r="DR1449" s="250" t="str">
        <f>IF(DataGoesHere!$B1449="","",($CZ1449-DQ1449))</f>
        <v/>
      </c>
      <c r="DS1449" s="250" t="str">
        <f>IF(DataGoesHere!$B1449="","",ABS($CZ1449-DQ1449))</f>
        <v/>
      </c>
      <c r="DT1449" s="250" t="str">
        <f>IF(DataGoesHere!$B1449="","",DS1449^2)</f>
        <v/>
      </c>
      <c r="DU1449" s="249" t="str">
        <f>IF(DataGoesHere!$B1449="","",DS1449/$CZ1449)</f>
        <v/>
      </c>
      <c r="DV1449" s="250" t="str">
        <f>IF(DataGoesHere!$B1449="","",SUM(DR$2:DR1449)/AVERAGE(DS:DS))</f>
        <v/>
      </c>
      <c r="DX1449" s="19" t="str">
        <f>IF(DataGoesHere!$B1448="","",(DB1443*(Output!$O$49/Output!$P$49))+(IntermediateCalcs!DB1444*(Output!$M$49/Output!$P$49))+(IntermediateCalcs!DB1445*(Output!$K$49/Output!$P$49))+(DB1446*(Output!$I$49/Output!$P$49))+(IntermediateCalcs!DB1447*(Output!$G$49/Output!$P$49))+(IntermediateCalcs!DB1448*(Output!$E$49/Output!$P$49)))</f>
        <v/>
      </c>
      <c r="DY1449" s="274" t="str">
        <f>IF(DX1449="","",IF(IntermediateCalcs!$AO$9="Yes",IntermediateCalcs!DX1449*$CX1449,IntermediateCalcs!DX1449))</f>
        <v/>
      </c>
      <c r="DZ1449" s="250" t="str">
        <f>IF(DataGoesHere!$B1449="","",($CZ1449-DY1449))</f>
        <v/>
      </c>
      <c r="EA1449" s="250" t="str">
        <f>IF(DataGoesHere!$B1449="","",ABS($CZ1449-DY1449))</f>
        <v/>
      </c>
      <c r="EB1449" s="250" t="str">
        <f>IF(DataGoesHere!$B1449="","",EA1449^2)</f>
        <v/>
      </c>
      <c r="EC1449" s="249" t="str">
        <f>IF(DataGoesHere!$B1449="","",EA1449/$CZ1449)</f>
        <v/>
      </c>
      <c r="ED1449" s="250" t="str">
        <f>IF(DataGoesHere!$B1449="","",SUM(DZ$2:DZ1449)/AVERAGE(EA:EA))</f>
        <v/>
      </c>
    </row>
    <row r="1450" spans="20:134" x14ac:dyDescent="0.2">
      <c r="T1450" s="240"/>
      <c r="U1450" s="86"/>
      <c r="V1450" s="86"/>
      <c r="W1450" s="86"/>
      <c r="X1450" s="86"/>
      <c r="Y1450" s="86"/>
      <c r="Z1450" s="86"/>
      <c r="AA1450" s="86"/>
      <c r="AB1450" s="245" t="str">
        <f>IF(DataGoesHere!$B1450="","",(DataGoesHere!$B1450/SUM(DataGoesHere!$B1442:'DataGoesHere'!$B1453)))</f>
        <v/>
      </c>
      <c r="AC1450" s="86"/>
      <c r="AD1450" s="86"/>
      <c r="AE1450" s="241"/>
      <c r="CV1450" s="310" t="str">
        <f>IF(DataGoesHere!B1450="","",DataGoesHere!A1450)</f>
        <v/>
      </c>
      <c r="CW1450" s="271">
        <f t="shared" ca="1" si="52"/>
        <v>9</v>
      </c>
      <c r="CX1450" s="272">
        <f t="shared" ca="1" si="53"/>
        <v>1.0625330005567626</v>
      </c>
      <c r="CY1450" s="266">
        <f>DataGoesHere!A1450</f>
        <v>1449</v>
      </c>
      <c r="CZ1450" s="19" t="str">
        <f>IF(DataGoesHere!B1450="","",DataGoesHere!B1450)</f>
        <v/>
      </c>
      <c r="DA1450" s="19" t="str">
        <f>IF(DataGoesHere!B1450="","",IF(AH$5="No",DataGoesHere!B1450,DataGoesHere!B1450-(AH$2*(DataGoesHere!A1450-1))))</f>
        <v/>
      </c>
      <c r="DB1450" s="19" t="str">
        <f>IF(DataGoesHere!B1450="","",IF(AO$9="No",DataGoesHere!B1450,DataGoesHere!B1450/CX1450))</f>
        <v/>
      </c>
      <c r="DC1450" s="19" t="str">
        <f>IF(DataGoesHere!B1450="","",IF(AO$9="No",DA1450,DA1450/CX1450))</f>
        <v/>
      </c>
      <c r="DD1450" s="293" t="str">
        <f>IF(CZ1450="",IF(COUNTIF(DD$2:DD1449,"Forecast")&lt;Output!E$43,"Forecast",""),"Actual")</f>
        <v/>
      </c>
      <c r="DF1450" s="19" t="str">
        <f>IF(DataGoesHere!B1449="",IF(DD1450="Forecast",(Output!$E$47*IntermediateCalcs!DH1449)+((1-Output!$E$47)*IntermediateCalcs!DF1449),""),(Output!$E$47*IntermediateCalcs!DB1449)+((1-Output!$E$47)*IntermediateCalcs!DF1449))</f>
        <v/>
      </c>
      <c r="DG1450" s="19" t="str">
        <f>IF(DataGoesHere!B1449="",IF(DD1450="Forecast",(Output!$G$47*(IntermediateCalcs!DF1450-IntermediateCalcs!DF1449))+((1-Output!$G$47)*IntermediateCalcs!DG1449),""),(Output!$G$47*(IntermediateCalcs!DF1450-IntermediateCalcs!DF1449))+((1-Output!$G$47)*IntermediateCalcs!DG1449))</f>
        <v/>
      </c>
      <c r="DH1450" s="19" t="str">
        <f>IF(DataGoesHere!B1449="",IF(DD1450="Forecast",DF1450+DG1450,""),DF1450+DG1450)</f>
        <v/>
      </c>
      <c r="DI1450" s="274" t="str">
        <f>IF(DH1450="","",IF(IntermediateCalcs!$AO$9="Yes",IntermediateCalcs!DH1450*$CX1450,IntermediateCalcs!DH1450))</f>
        <v/>
      </c>
      <c r="DJ1450" s="250" t="str">
        <f>IF(DataGoesHere!$B1450="","",($CZ1450-DI1450))</f>
        <v/>
      </c>
      <c r="DK1450" s="250" t="str">
        <f>IF(DataGoesHere!$B1450="","",ABS($CZ1450-DI1450))</f>
        <v/>
      </c>
      <c r="DL1450" s="250" t="str">
        <f>IF(DataGoesHere!$B1450="","",DK1450^2)</f>
        <v/>
      </c>
      <c r="DM1450" s="249" t="str">
        <f>IF(DataGoesHere!$B1450="","",DK1450/$CZ1450)</f>
        <v/>
      </c>
      <c r="DN1450" s="250" t="str">
        <f>IF(DataGoesHere!$B1450="","",SUM(DJ$2:DJ1450)/AVERAGE(DK:DK))</f>
        <v/>
      </c>
      <c r="DP1450" s="19" t="str">
        <f>IF(DataGoesHere!B1450="",IF($DD1450="Forecast",(Output!E$48*IntermediateCalcs!CY1450)+Output!G$48,""),(Output!E$48*IntermediateCalcs!CY1450)+Output!G$48)</f>
        <v/>
      </c>
      <c r="DQ1450" s="274" t="str">
        <f>IF(DP1450="","",IF(IntermediateCalcs!$AO$9="Yes",IntermediateCalcs!DP1450*$CX1450,IntermediateCalcs!DP1450))</f>
        <v/>
      </c>
      <c r="DR1450" s="250" t="str">
        <f>IF(DataGoesHere!$B1450="","",($CZ1450-DQ1450))</f>
        <v/>
      </c>
      <c r="DS1450" s="250" t="str">
        <f>IF(DataGoesHere!$B1450="","",ABS($CZ1450-DQ1450))</f>
        <v/>
      </c>
      <c r="DT1450" s="250" t="str">
        <f>IF(DataGoesHere!$B1450="","",DS1450^2)</f>
        <v/>
      </c>
      <c r="DU1450" s="249" t="str">
        <f>IF(DataGoesHere!$B1450="","",DS1450/$CZ1450)</f>
        <v/>
      </c>
      <c r="DV1450" s="250" t="str">
        <f>IF(DataGoesHere!$B1450="","",SUM(DR$2:DR1450)/AVERAGE(DS:DS))</f>
        <v/>
      </c>
      <c r="DX1450" s="19" t="str">
        <f>IF(DataGoesHere!$B1449="","",(DB1444*(Output!$O$49/Output!$P$49))+(IntermediateCalcs!DB1445*(Output!$M$49/Output!$P$49))+(IntermediateCalcs!DB1446*(Output!$K$49/Output!$P$49))+(DB1447*(Output!$I$49/Output!$P$49))+(IntermediateCalcs!DB1448*(Output!$G$49/Output!$P$49))+(IntermediateCalcs!DB1449*(Output!$E$49/Output!$P$49)))</f>
        <v/>
      </c>
      <c r="DY1450" s="274" t="str">
        <f>IF(DX1450="","",IF(IntermediateCalcs!$AO$9="Yes",IntermediateCalcs!DX1450*$CX1450,IntermediateCalcs!DX1450))</f>
        <v/>
      </c>
      <c r="DZ1450" s="250" t="str">
        <f>IF(DataGoesHere!$B1450="","",($CZ1450-DY1450))</f>
        <v/>
      </c>
      <c r="EA1450" s="250" t="str">
        <f>IF(DataGoesHere!$B1450="","",ABS($CZ1450-DY1450))</f>
        <v/>
      </c>
      <c r="EB1450" s="250" t="str">
        <f>IF(DataGoesHere!$B1450="","",EA1450^2)</f>
        <v/>
      </c>
      <c r="EC1450" s="249" t="str">
        <f>IF(DataGoesHere!$B1450="","",EA1450/$CZ1450)</f>
        <v/>
      </c>
      <c r="ED1450" s="250" t="str">
        <f>IF(DataGoesHere!$B1450="","",SUM(DZ$2:DZ1450)/AVERAGE(EA:EA))</f>
        <v/>
      </c>
    </row>
    <row r="1451" spans="20:134" x14ac:dyDescent="0.2">
      <c r="T1451" s="240"/>
      <c r="U1451" s="86"/>
      <c r="V1451" s="86"/>
      <c r="W1451" s="86"/>
      <c r="X1451" s="86"/>
      <c r="Y1451" s="86"/>
      <c r="Z1451" s="86"/>
      <c r="AA1451" s="86"/>
      <c r="AB1451" s="86"/>
      <c r="AC1451" s="245" t="str">
        <f>IF(DataGoesHere!$B1451="","",(DataGoesHere!$B1451/SUM(DataGoesHere!$B1442:'DataGoesHere'!$B1453)))</f>
        <v/>
      </c>
      <c r="AD1451" s="86"/>
      <c r="AE1451" s="241"/>
      <c r="CV1451" s="310" t="str">
        <f>IF(DataGoesHere!B1451="","",DataGoesHere!A1451)</f>
        <v/>
      </c>
      <c r="CW1451" s="271">
        <f t="shared" ca="1" si="52"/>
        <v>10</v>
      </c>
      <c r="CX1451" s="272">
        <f t="shared" ca="1" si="53"/>
        <v>0.92557634012077306</v>
      </c>
      <c r="CY1451" s="266">
        <f>DataGoesHere!A1451</f>
        <v>1450</v>
      </c>
      <c r="CZ1451" s="19" t="str">
        <f>IF(DataGoesHere!B1451="","",DataGoesHere!B1451)</f>
        <v/>
      </c>
      <c r="DA1451" s="19" t="str">
        <f>IF(DataGoesHere!B1451="","",IF(AH$5="No",DataGoesHere!B1451,DataGoesHere!B1451-(AH$2*(DataGoesHere!A1451-1))))</f>
        <v/>
      </c>
      <c r="DB1451" s="19" t="str">
        <f>IF(DataGoesHere!B1451="","",IF(AO$9="No",DataGoesHere!B1451,DataGoesHere!B1451/CX1451))</f>
        <v/>
      </c>
      <c r="DC1451" s="19" t="str">
        <f>IF(DataGoesHere!B1451="","",IF(AO$9="No",DA1451,DA1451/CX1451))</f>
        <v/>
      </c>
      <c r="DD1451" s="293" t="str">
        <f>IF(CZ1451="",IF(COUNTIF(DD$2:DD1450,"Forecast")&lt;Output!E$43,"Forecast",""),"Actual")</f>
        <v/>
      </c>
      <c r="DF1451" s="19" t="str">
        <f>IF(DataGoesHere!B1450="",IF(DD1451="Forecast",(Output!$E$47*IntermediateCalcs!DH1450)+((1-Output!$E$47)*IntermediateCalcs!DF1450),""),(Output!$E$47*IntermediateCalcs!DB1450)+((1-Output!$E$47)*IntermediateCalcs!DF1450))</f>
        <v/>
      </c>
      <c r="DG1451" s="19" t="str">
        <f>IF(DataGoesHere!B1450="",IF(DD1451="Forecast",(Output!$G$47*(IntermediateCalcs!DF1451-IntermediateCalcs!DF1450))+((1-Output!$G$47)*IntermediateCalcs!DG1450),""),(Output!$G$47*(IntermediateCalcs!DF1451-IntermediateCalcs!DF1450))+((1-Output!$G$47)*IntermediateCalcs!DG1450))</f>
        <v/>
      </c>
      <c r="DH1451" s="19" t="str">
        <f>IF(DataGoesHere!B1450="",IF(DD1451="Forecast",DF1451+DG1451,""),DF1451+DG1451)</f>
        <v/>
      </c>
      <c r="DI1451" s="274" t="str">
        <f>IF(DH1451="","",IF(IntermediateCalcs!$AO$9="Yes",IntermediateCalcs!DH1451*$CX1451,IntermediateCalcs!DH1451))</f>
        <v/>
      </c>
      <c r="DJ1451" s="250" t="str">
        <f>IF(DataGoesHere!$B1451="","",($CZ1451-DI1451))</f>
        <v/>
      </c>
      <c r="DK1451" s="250" t="str">
        <f>IF(DataGoesHere!$B1451="","",ABS($CZ1451-DI1451))</f>
        <v/>
      </c>
      <c r="DL1451" s="250" t="str">
        <f>IF(DataGoesHere!$B1451="","",DK1451^2)</f>
        <v/>
      </c>
      <c r="DM1451" s="249" t="str">
        <f>IF(DataGoesHere!$B1451="","",DK1451/$CZ1451)</f>
        <v/>
      </c>
      <c r="DN1451" s="250" t="str">
        <f>IF(DataGoesHere!$B1451="","",SUM(DJ$2:DJ1451)/AVERAGE(DK:DK))</f>
        <v/>
      </c>
      <c r="DP1451" s="19" t="str">
        <f>IF(DataGoesHere!B1451="",IF($DD1451="Forecast",(Output!E$48*IntermediateCalcs!CY1451)+Output!G$48,""),(Output!E$48*IntermediateCalcs!CY1451)+Output!G$48)</f>
        <v/>
      </c>
      <c r="DQ1451" s="274" t="str">
        <f>IF(DP1451="","",IF(IntermediateCalcs!$AO$9="Yes",IntermediateCalcs!DP1451*$CX1451,IntermediateCalcs!DP1451))</f>
        <v/>
      </c>
      <c r="DR1451" s="250" t="str">
        <f>IF(DataGoesHere!$B1451="","",($CZ1451-DQ1451))</f>
        <v/>
      </c>
      <c r="DS1451" s="250" t="str">
        <f>IF(DataGoesHere!$B1451="","",ABS($CZ1451-DQ1451))</f>
        <v/>
      </c>
      <c r="DT1451" s="250" t="str">
        <f>IF(DataGoesHere!$B1451="","",DS1451^2)</f>
        <v/>
      </c>
      <c r="DU1451" s="249" t="str">
        <f>IF(DataGoesHere!$B1451="","",DS1451/$CZ1451)</f>
        <v/>
      </c>
      <c r="DV1451" s="250" t="str">
        <f>IF(DataGoesHere!$B1451="","",SUM(DR$2:DR1451)/AVERAGE(DS:DS))</f>
        <v/>
      </c>
      <c r="DX1451" s="19" t="str">
        <f>IF(DataGoesHere!$B1450="","",(DB1445*(Output!$O$49/Output!$P$49))+(IntermediateCalcs!DB1446*(Output!$M$49/Output!$P$49))+(IntermediateCalcs!DB1447*(Output!$K$49/Output!$P$49))+(DB1448*(Output!$I$49/Output!$P$49))+(IntermediateCalcs!DB1449*(Output!$G$49/Output!$P$49))+(IntermediateCalcs!DB1450*(Output!$E$49/Output!$P$49)))</f>
        <v/>
      </c>
      <c r="DY1451" s="274" t="str">
        <f>IF(DX1451="","",IF(IntermediateCalcs!$AO$9="Yes",IntermediateCalcs!DX1451*$CX1451,IntermediateCalcs!DX1451))</f>
        <v/>
      </c>
      <c r="DZ1451" s="250" t="str">
        <f>IF(DataGoesHere!$B1451="","",($CZ1451-DY1451))</f>
        <v/>
      </c>
      <c r="EA1451" s="250" t="str">
        <f>IF(DataGoesHere!$B1451="","",ABS($CZ1451-DY1451))</f>
        <v/>
      </c>
      <c r="EB1451" s="250" t="str">
        <f>IF(DataGoesHere!$B1451="","",EA1451^2)</f>
        <v/>
      </c>
      <c r="EC1451" s="249" t="str">
        <f>IF(DataGoesHere!$B1451="","",EA1451/$CZ1451)</f>
        <v/>
      </c>
      <c r="ED1451" s="250" t="str">
        <f>IF(DataGoesHere!$B1451="","",SUM(DZ$2:DZ1451)/AVERAGE(EA:EA))</f>
        <v/>
      </c>
    </row>
    <row r="1452" spans="20:134" x14ac:dyDescent="0.2">
      <c r="T1452" s="240"/>
      <c r="U1452" s="86"/>
      <c r="V1452" s="86"/>
      <c r="W1452" s="86"/>
      <c r="X1452" s="86"/>
      <c r="Y1452" s="86"/>
      <c r="Z1452" s="86"/>
      <c r="AA1452" s="86"/>
      <c r="AB1452" s="86"/>
      <c r="AC1452" s="86"/>
      <c r="AD1452" s="245" t="str">
        <f>IF(DataGoesHere!$B1452="","",(DataGoesHere!$B1452/SUM(DataGoesHere!$B1442:'DataGoesHere'!$B1453)))</f>
        <v/>
      </c>
      <c r="AE1452" s="241"/>
      <c r="CV1452" s="310" t="str">
        <f>IF(DataGoesHere!B1452="","",DataGoesHere!A1452)</f>
        <v/>
      </c>
      <c r="CW1452" s="271">
        <f t="shared" ca="1" si="52"/>
        <v>11</v>
      </c>
      <c r="CX1452" s="272">
        <f t="shared" ca="1" si="53"/>
        <v>0.97463169608807265</v>
      </c>
      <c r="CY1452" s="266">
        <f>DataGoesHere!A1452</f>
        <v>1451</v>
      </c>
      <c r="CZ1452" s="19" t="str">
        <f>IF(DataGoesHere!B1452="","",DataGoesHere!B1452)</f>
        <v/>
      </c>
      <c r="DA1452" s="19" t="str">
        <f>IF(DataGoesHere!B1452="","",IF(AH$5="No",DataGoesHere!B1452,DataGoesHere!B1452-(AH$2*(DataGoesHere!A1452-1))))</f>
        <v/>
      </c>
      <c r="DB1452" s="19" t="str">
        <f>IF(DataGoesHere!B1452="","",IF(AO$9="No",DataGoesHere!B1452,DataGoesHere!B1452/CX1452))</f>
        <v/>
      </c>
      <c r="DC1452" s="19" t="str">
        <f>IF(DataGoesHere!B1452="","",IF(AO$9="No",DA1452,DA1452/CX1452))</f>
        <v/>
      </c>
      <c r="DD1452" s="293" t="str">
        <f>IF(CZ1452="",IF(COUNTIF(DD$2:DD1451,"Forecast")&lt;Output!E$43,"Forecast",""),"Actual")</f>
        <v/>
      </c>
      <c r="DF1452" s="19" t="str">
        <f>IF(DataGoesHere!B1451="",IF(DD1452="Forecast",(Output!$E$47*IntermediateCalcs!DH1451)+((1-Output!$E$47)*IntermediateCalcs!DF1451),""),(Output!$E$47*IntermediateCalcs!DB1451)+((1-Output!$E$47)*IntermediateCalcs!DF1451))</f>
        <v/>
      </c>
      <c r="DG1452" s="19" t="str">
        <f>IF(DataGoesHere!B1451="",IF(DD1452="Forecast",(Output!$G$47*(IntermediateCalcs!DF1452-IntermediateCalcs!DF1451))+((1-Output!$G$47)*IntermediateCalcs!DG1451),""),(Output!$G$47*(IntermediateCalcs!DF1452-IntermediateCalcs!DF1451))+((1-Output!$G$47)*IntermediateCalcs!DG1451))</f>
        <v/>
      </c>
      <c r="DH1452" s="19" t="str">
        <f>IF(DataGoesHere!B1451="",IF(DD1452="Forecast",DF1452+DG1452,""),DF1452+DG1452)</f>
        <v/>
      </c>
      <c r="DI1452" s="274" t="str">
        <f>IF(DH1452="","",IF(IntermediateCalcs!$AO$9="Yes",IntermediateCalcs!DH1452*$CX1452,IntermediateCalcs!DH1452))</f>
        <v/>
      </c>
      <c r="DJ1452" s="250" t="str">
        <f>IF(DataGoesHere!$B1452="","",($CZ1452-DI1452))</f>
        <v/>
      </c>
      <c r="DK1452" s="250" t="str">
        <f>IF(DataGoesHere!$B1452="","",ABS($CZ1452-DI1452))</f>
        <v/>
      </c>
      <c r="DL1452" s="250" t="str">
        <f>IF(DataGoesHere!$B1452="","",DK1452^2)</f>
        <v/>
      </c>
      <c r="DM1452" s="249" t="str">
        <f>IF(DataGoesHere!$B1452="","",DK1452/$CZ1452)</f>
        <v/>
      </c>
      <c r="DN1452" s="250" t="str">
        <f>IF(DataGoesHere!$B1452="","",SUM(DJ$2:DJ1452)/AVERAGE(DK:DK))</f>
        <v/>
      </c>
      <c r="DP1452" s="19" t="str">
        <f>IF(DataGoesHere!B1452="",IF($DD1452="Forecast",(Output!E$48*IntermediateCalcs!CY1452)+Output!G$48,""),(Output!E$48*IntermediateCalcs!CY1452)+Output!G$48)</f>
        <v/>
      </c>
      <c r="DQ1452" s="274" t="str">
        <f>IF(DP1452="","",IF(IntermediateCalcs!$AO$9="Yes",IntermediateCalcs!DP1452*$CX1452,IntermediateCalcs!DP1452))</f>
        <v/>
      </c>
      <c r="DR1452" s="250" t="str">
        <f>IF(DataGoesHere!$B1452="","",($CZ1452-DQ1452))</f>
        <v/>
      </c>
      <c r="DS1452" s="250" t="str">
        <f>IF(DataGoesHere!$B1452="","",ABS($CZ1452-DQ1452))</f>
        <v/>
      </c>
      <c r="DT1452" s="250" t="str">
        <f>IF(DataGoesHere!$B1452="","",DS1452^2)</f>
        <v/>
      </c>
      <c r="DU1452" s="249" t="str">
        <f>IF(DataGoesHere!$B1452="","",DS1452/$CZ1452)</f>
        <v/>
      </c>
      <c r="DV1452" s="250" t="str">
        <f>IF(DataGoesHere!$B1452="","",SUM(DR$2:DR1452)/AVERAGE(DS:DS))</f>
        <v/>
      </c>
      <c r="DX1452" s="19" t="str">
        <f>IF(DataGoesHere!$B1451="","",(DB1446*(Output!$O$49/Output!$P$49))+(IntermediateCalcs!DB1447*(Output!$M$49/Output!$P$49))+(IntermediateCalcs!DB1448*(Output!$K$49/Output!$P$49))+(DB1449*(Output!$I$49/Output!$P$49))+(IntermediateCalcs!DB1450*(Output!$G$49/Output!$P$49))+(IntermediateCalcs!DB1451*(Output!$E$49/Output!$P$49)))</f>
        <v/>
      </c>
      <c r="DY1452" s="274" t="str">
        <f>IF(DX1452="","",IF(IntermediateCalcs!$AO$9="Yes",IntermediateCalcs!DX1452*$CX1452,IntermediateCalcs!DX1452))</f>
        <v/>
      </c>
      <c r="DZ1452" s="250" t="str">
        <f>IF(DataGoesHere!$B1452="","",($CZ1452-DY1452))</f>
        <v/>
      </c>
      <c r="EA1452" s="250" t="str">
        <f>IF(DataGoesHere!$B1452="","",ABS($CZ1452-DY1452))</f>
        <v/>
      </c>
      <c r="EB1452" s="250" t="str">
        <f>IF(DataGoesHere!$B1452="","",EA1452^2)</f>
        <v/>
      </c>
      <c r="EC1452" s="249" t="str">
        <f>IF(DataGoesHere!$B1452="","",EA1452/$CZ1452)</f>
        <v/>
      </c>
      <c r="ED1452" s="250" t="str">
        <f>IF(DataGoesHere!$B1452="","",SUM(DZ$2:DZ1452)/AVERAGE(EA:EA))</f>
        <v/>
      </c>
    </row>
    <row r="1453" spans="20:134" x14ac:dyDescent="0.2">
      <c r="T1453" s="242"/>
      <c r="U1453" s="243"/>
      <c r="V1453" s="243"/>
      <c r="W1453" s="243"/>
      <c r="X1453" s="243"/>
      <c r="Y1453" s="243"/>
      <c r="Z1453" s="243"/>
      <c r="AA1453" s="243"/>
      <c r="AB1453" s="243"/>
      <c r="AC1453" s="243"/>
      <c r="AD1453" s="243"/>
      <c r="AE1453" s="246" t="str">
        <f>IF(DataGoesHere!$B1453="","",(DataGoesHere!$B1453/SUM(DataGoesHere!$B1442:'DataGoesHere'!$B1453)))</f>
        <v/>
      </c>
      <c r="CV1453" s="310" t="str">
        <f>IF(DataGoesHere!B1453="","",DataGoesHere!A1453)</f>
        <v/>
      </c>
      <c r="CW1453" s="271">
        <f t="shared" ca="1" si="52"/>
        <v>12</v>
      </c>
      <c r="CX1453" s="272">
        <f t="shared" ca="1" si="53"/>
        <v>1.0054005237672714</v>
      </c>
      <c r="CY1453" s="266">
        <f>DataGoesHere!A1453</f>
        <v>1452</v>
      </c>
      <c r="CZ1453" s="19" t="str">
        <f>IF(DataGoesHere!B1453="","",DataGoesHere!B1453)</f>
        <v/>
      </c>
      <c r="DA1453" s="19" t="str">
        <f>IF(DataGoesHere!B1453="","",IF(AH$5="No",DataGoesHere!B1453,DataGoesHere!B1453-(AH$2*(DataGoesHere!A1453-1))))</f>
        <v/>
      </c>
      <c r="DB1453" s="19" t="str">
        <f>IF(DataGoesHere!B1453="","",IF(AO$9="No",DataGoesHere!B1453,DataGoesHere!B1453/CX1453))</f>
        <v/>
      </c>
      <c r="DC1453" s="19" t="str">
        <f>IF(DataGoesHere!B1453="","",IF(AO$9="No",DA1453,DA1453/CX1453))</f>
        <v/>
      </c>
      <c r="DD1453" s="293" t="str">
        <f>IF(CZ1453="",IF(COUNTIF(DD$2:DD1452,"Forecast")&lt;Output!E$43,"Forecast",""),"Actual")</f>
        <v/>
      </c>
      <c r="DF1453" s="19" t="str">
        <f>IF(DataGoesHere!B1452="",IF(DD1453="Forecast",(Output!$E$47*IntermediateCalcs!DH1452)+((1-Output!$E$47)*IntermediateCalcs!DF1452),""),(Output!$E$47*IntermediateCalcs!DB1452)+((1-Output!$E$47)*IntermediateCalcs!DF1452))</f>
        <v/>
      </c>
      <c r="DG1453" s="19" t="str">
        <f>IF(DataGoesHere!B1452="",IF(DD1453="Forecast",(Output!$G$47*(IntermediateCalcs!DF1453-IntermediateCalcs!DF1452))+((1-Output!$G$47)*IntermediateCalcs!DG1452),""),(Output!$G$47*(IntermediateCalcs!DF1453-IntermediateCalcs!DF1452))+((1-Output!$G$47)*IntermediateCalcs!DG1452))</f>
        <v/>
      </c>
      <c r="DH1453" s="19" t="str">
        <f>IF(DataGoesHere!B1452="",IF(DD1453="Forecast",DF1453+DG1453,""),DF1453+DG1453)</f>
        <v/>
      </c>
      <c r="DI1453" s="274" t="str">
        <f>IF(DH1453="","",IF(IntermediateCalcs!$AO$9="Yes",IntermediateCalcs!DH1453*$CX1453,IntermediateCalcs!DH1453))</f>
        <v/>
      </c>
      <c r="DJ1453" s="250" t="str">
        <f>IF(DataGoesHere!$B1453="","",($CZ1453-DI1453))</f>
        <v/>
      </c>
      <c r="DK1453" s="250" t="str">
        <f>IF(DataGoesHere!$B1453="","",ABS($CZ1453-DI1453))</f>
        <v/>
      </c>
      <c r="DL1453" s="250" t="str">
        <f>IF(DataGoesHere!$B1453="","",DK1453^2)</f>
        <v/>
      </c>
      <c r="DM1453" s="249" t="str">
        <f>IF(DataGoesHere!$B1453="","",DK1453/$CZ1453)</f>
        <v/>
      </c>
      <c r="DN1453" s="250" t="str">
        <f>IF(DataGoesHere!$B1453="","",SUM(DJ$2:DJ1453)/AVERAGE(DK:DK))</f>
        <v/>
      </c>
      <c r="DP1453" s="19" t="str">
        <f>IF(DataGoesHere!B1453="",IF($DD1453="Forecast",(Output!E$48*IntermediateCalcs!CY1453)+Output!G$48,""),(Output!E$48*IntermediateCalcs!CY1453)+Output!G$48)</f>
        <v/>
      </c>
      <c r="DQ1453" s="274" t="str">
        <f>IF(DP1453="","",IF(IntermediateCalcs!$AO$9="Yes",IntermediateCalcs!DP1453*$CX1453,IntermediateCalcs!DP1453))</f>
        <v/>
      </c>
      <c r="DR1453" s="250" t="str">
        <f>IF(DataGoesHere!$B1453="","",($CZ1453-DQ1453))</f>
        <v/>
      </c>
      <c r="DS1453" s="250" t="str">
        <f>IF(DataGoesHere!$B1453="","",ABS($CZ1453-DQ1453))</f>
        <v/>
      </c>
      <c r="DT1453" s="250" t="str">
        <f>IF(DataGoesHere!$B1453="","",DS1453^2)</f>
        <v/>
      </c>
      <c r="DU1453" s="249" t="str">
        <f>IF(DataGoesHere!$B1453="","",DS1453/$CZ1453)</f>
        <v/>
      </c>
      <c r="DV1453" s="250" t="str">
        <f>IF(DataGoesHere!$B1453="","",SUM(DR$2:DR1453)/AVERAGE(DS:DS))</f>
        <v/>
      </c>
      <c r="DX1453" s="19" t="str">
        <f>IF(DataGoesHere!$B1452="","",(DB1447*(Output!$O$49/Output!$P$49))+(IntermediateCalcs!DB1448*(Output!$M$49/Output!$P$49))+(IntermediateCalcs!DB1449*(Output!$K$49/Output!$P$49))+(DB1450*(Output!$I$49/Output!$P$49))+(IntermediateCalcs!DB1451*(Output!$G$49/Output!$P$49))+(IntermediateCalcs!DB1452*(Output!$E$49/Output!$P$49)))</f>
        <v/>
      </c>
      <c r="DY1453" s="274" t="str">
        <f>IF(DX1453="","",IF(IntermediateCalcs!$AO$9="Yes",IntermediateCalcs!DX1453*$CX1453,IntermediateCalcs!DX1453))</f>
        <v/>
      </c>
      <c r="DZ1453" s="250" t="str">
        <f>IF(DataGoesHere!$B1453="","",($CZ1453-DY1453))</f>
        <v/>
      </c>
      <c r="EA1453" s="250" t="str">
        <f>IF(DataGoesHere!$B1453="","",ABS($CZ1453-DY1453))</f>
        <v/>
      </c>
      <c r="EB1453" s="250" t="str">
        <f>IF(DataGoesHere!$B1453="","",EA1453^2)</f>
        <v/>
      </c>
      <c r="EC1453" s="249" t="str">
        <f>IF(DataGoesHere!$B1453="","",EA1453/$CZ1453)</f>
        <v/>
      </c>
      <c r="ED1453" s="250" t="str">
        <f>IF(DataGoesHere!$B1453="","",SUM(DZ$2:DZ1453)/AVERAGE(EA:EA))</f>
        <v/>
      </c>
    </row>
    <row r="1454" spans="20:134" x14ac:dyDescent="0.2">
      <c r="T1454" s="244" t="str">
        <f>IF(DataGoesHere!$B1454="","",(DataGoesHere!$B1454/SUM(DataGoesHere!$B1454:'DataGoesHere'!$B1465)))</f>
        <v/>
      </c>
      <c r="U1454" s="238"/>
      <c r="V1454" s="238"/>
      <c r="W1454" s="238"/>
      <c r="X1454" s="238"/>
      <c r="Y1454" s="238"/>
      <c r="Z1454" s="238"/>
      <c r="AA1454" s="238"/>
      <c r="AB1454" s="238"/>
      <c r="AC1454" s="238"/>
      <c r="AD1454" s="238"/>
      <c r="AE1454" s="239"/>
      <c r="CV1454" s="310" t="str">
        <f>IF(DataGoesHere!B1454="","",DataGoesHere!A1454)</f>
        <v/>
      </c>
      <c r="CW1454" s="271">
        <f t="shared" ca="1" si="52"/>
        <v>1</v>
      </c>
      <c r="CX1454" s="272">
        <f t="shared" ca="1" si="53"/>
        <v>1.3236179355303281</v>
      </c>
      <c r="CY1454" s="266">
        <f>DataGoesHere!A1454</f>
        <v>1453</v>
      </c>
      <c r="CZ1454" s="19" t="str">
        <f>IF(DataGoesHere!B1454="","",DataGoesHere!B1454)</f>
        <v/>
      </c>
      <c r="DA1454" s="19" t="str">
        <f>IF(DataGoesHere!B1454="","",IF(AH$5="No",DataGoesHere!B1454,DataGoesHere!B1454-(AH$2*(DataGoesHere!A1454-1))))</f>
        <v/>
      </c>
      <c r="DB1454" s="19" t="str">
        <f>IF(DataGoesHere!B1454="","",IF(AO$9="No",DataGoesHere!B1454,DataGoesHere!B1454/CX1454))</f>
        <v/>
      </c>
      <c r="DC1454" s="19" t="str">
        <f>IF(DataGoesHere!B1454="","",IF(AO$9="No",DA1454,DA1454/CX1454))</f>
        <v/>
      </c>
      <c r="DD1454" s="293" t="str">
        <f>IF(CZ1454="",IF(COUNTIF(DD$2:DD1453,"Forecast")&lt;Output!E$43,"Forecast",""),"Actual")</f>
        <v/>
      </c>
      <c r="DF1454" s="19" t="str">
        <f>IF(DataGoesHere!B1453="",IF(DD1454="Forecast",(Output!$E$47*IntermediateCalcs!DH1453)+((1-Output!$E$47)*IntermediateCalcs!DF1453),""),(Output!$E$47*IntermediateCalcs!DB1453)+((1-Output!$E$47)*IntermediateCalcs!DF1453))</f>
        <v/>
      </c>
      <c r="DG1454" s="19" t="str">
        <f>IF(DataGoesHere!B1453="",IF(DD1454="Forecast",(Output!$G$47*(IntermediateCalcs!DF1454-IntermediateCalcs!DF1453))+((1-Output!$G$47)*IntermediateCalcs!DG1453),""),(Output!$G$47*(IntermediateCalcs!DF1454-IntermediateCalcs!DF1453))+((1-Output!$G$47)*IntermediateCalcs!DG1453))</f>
        <v/>
      </c>
      <c r="DH1454" s="19" t="str">
        <f>IF(DataGoesHere!B1453="",IF(DD1454="Forecast",DF1454+DG1454,""),DF1454+DG1454)</f>
        <v/>
      </c>
      <c r="DI1454" s="274" t="str">
        <f>IF(DH1454="","",IF(IntermediateCalcs!$AO$9="Yes",IntermediateCalcs!DH1454*$CX1454,IntermediateCalcs!DH1454))</f>
        <v/>
      </c>
      <c r="DJ1454" s="250" t="str">
        <f>IF(DataGoesHere!$B1454="","",($CZ1454-DI1454))</f>
        <v/>
      </c>
      <c r="DK1454" s="250" t="str">
        <f>IF(DataGoesHere!$B1454="","",ABS($CZ1454-DI1454))</f>
        <v/>
      </c>
      <c r="DL1454" s="250" t="str">
        <f>IF(DataGoesHere!$B1454="","",DK1454^2)</f>
        <v/>
      </c>
      <c r="DM1454" s="249" t="str">
        <f>IF(DataGoesHere!$B1454="","",DK1454/$CZ1454)</f>
        <v/>
      </c>
      <c r="DN1454" s="250" t="str">
        <f>IF(DataGoesHere!$B1454="","",SUM(DJ$2:DJ1454)/AVERAGE(DK:DK))</f>
        <v/>
      </c>
      <c r="DP1454" s="19" t="str">
        <f>IF(DataGoesHere!B1454="",IF($DD1454="Forecast",(Output!E$48*IntermediateCalcs!CY1454)+Output!G$48,""),(Output!E$48*IntermediateCalcs!CY1454)+Output!G$48)</f>
        <v/>
      </c>
      <c r="DQ1454" s="274" t="str">
        <f>IF(DP1454="","",IF(IntermediateCalcs!$AO$9="Yes",IntermediateCalcs!DP1454*$CX1454,IntermediateCalcs!DP1454))</f>
        <v/>
      </c>
      <c r="DR1454" s="250" t="str">
        <f>IF(DataGoesHere!$B1454="","",($CZ1454-DQ1454))</f>
        <v/>
      </c>
      <c r="DS1454" s="250" t="str">
        <f>IF(DataGoesHere!$B1454="","",ABS($CZ1454-DQ1454))</f>
        <v/>
      </c>
      <c r="DT1454" s="250" t="str">
        <f>IF(DataGoesHere!$B1454="","",DS1454^2)</f>
        <v/>
      </c>
      <c r="DU1454" s="249" t="str">
        <f>IF(DataGoesHere!$B1454="","",DS1454/$CZ1454)</f>
        <v/>
      </c>
      <c r="DV1454" s="250" t="str">
        <f>IF(DataGoesHere!$B1454="","",SUM(DR$2:DR1454)/AVERAGE(DS:DS))</f>
        <v/>
      </c>
      <c r="DX1454" s="19" t="str">
        <f>IF(DataGoesHere!$B1453="","",(DB1448*(Output!$O$49/Output!$P$49))+(IntermediateCalcs!DB1449*(Output!$M$49/Output!$P$49))+(IntermediateCalcs!DB1450*(Output!$K$49/Output!$P$49))+(DB1451*(Output!$I$49/Output!$P$49))+(IntermediateCalcs!DB1452*(Output!$G$49/Output!$P$49))+(IntermediateCalcs!DB1453*(Output!$E$49/Output!$P$49)))</f>
        <v/>
      </c>
      <c r="DY1454" s="274" t="str">
        <f>IF(DX1454="","",IF(IntermediateCalcs!$AO$9="Yes",IntermediateCalcs!DX1454*$CX1454,IntermediateCalcs!DX1454))</f>
        <v/>
      </c>
      <c r="DZ1454" s="250" t="str">
        <f>IF(DataGoesHere!$B1454="","",($CZ1454-DY1454))</f>
        <v/>
      </c>
      <c r="EA1454" s="250" t="str">
        <f>IF(DataGoesHere!$B1454="","",ABS($CZ1454-DY1454))</f>
        <v/>
      </c>
      <c r="EB1454" s="250" t="str">
        <f>IF(DataGoesHere!$B1454="","",EA1454^2)</f>
        <v/>
      </c>
      <c r="EC1454" s="249" t="str">
        <f>IF(DataGoesHere!$B1454="","",EA1454/$CZ1454)</f>
        <v/>
      </c>
      <c r="ED1454" s="250" t="str">
        <f>IF(DataGoesHere!$B1454="","",SUM(DZ$2:DZ1454)/AVERAGE(EA:EA))</f>
        <v/>
      </c>
    </row>
    <row r="1455" spans="20:134" x14ac:dyDescent="0.2">
      <c r="T1455" s="240"/>
      <c r="U1455" s="245" t="str">
        <f>IF(DataGoesHere!$B1455="","",(DataGoesHere!$B1455/SUM(DataGoesHere!$B1455:'DataGoesHere'!$B1465)))</f>
        <v/>
      </c>
      <c r="V1455" s="86"/>
      <c r="W1455" s="86"/>
      <c r="X1455" s="86"/>
      <c r="Y1455" s="86"/>
      <c r="Z1455" s="86"/>
      <c r="AA1455" s="86"/>
      <c r="AB1455" s="86"/>
      <c r="AC1455" s="86"/>
      <c r="AD1455" s="86"/>
      <c r="AE1455" s="241"/>
      <c r="CV1455" s="310" t="str">
        <f>IF(DataGoesHere!B1455="","",DataGoesHere!A1455)</f>
        <v/>
      </c>
      <c r="CW1455" s="271">
        <f t="shared" ca="1" si="52"/>
        <v>2</v>
      </c>
      <c r="CX1455" s="272">
        <f t="shared" ca="1" si="53"/>
        <v>0.80574490527728204</v>
      </c>
      <c r="CY1455" s="266">
        <f>DataGoesHere!A1455</f>
        <v>1454</v>
      </c>
      <c r="CZ1455" s="19" t="str">
        <f>IF(DataGoesHere!B1455="","",DataGoesHere!B1455)</f>
        <v/>
      </c>
      <c r="DA1455" s="19" t="str">
        <f>IF(DataGoesHere!B1455="","",IF(AH$5="No",DataGoesHere!B1455,DataGoesHere!B1455-(AH$2*(DataGoesHere!A1455-1))))</f>
        <v/>
      </c>
      <c r="DB1455" s="19" t="str">
        <f>IF(DataGoesHere!B1455="","",IF(AO$9="No",DataGoesHere!B1455,DataGoesHere!B1455/CX1455))</f>
        <v/>
      </c>
      <c r="DC1455" s="19" t="str">
        <f>IF(DataGoesHere!B1455="","",IF(AO$9="No",DA1455,DA1455/CX1455))</f>
        <v/>
      </c>
      <c r="DD1455" s="293" t="str">
        <f>IF(CZ1455="",IF(COUNTIF(DD$2:DD1454,"Forecast")&lt;Output!E$43,"Forecast",""),"Actual")</f>
        <v/>
      </c>
      <c r="DF1455" s="19" t="str">
        <f>IF(DataGoesHere!B1454="",IF(DD1455="Forecast",(Output!$E$47*IntermediateCalcs!DH1454)+((1-Output!$E$47)*IntermediateCalcs!DF1454),""),(Output!$E$47*IntermediateCalcs!DB1454)+((1-Output!$E$47)*IntermediateCalcs!DF1454))</f>
        <v/>
      </c>
      <c r="DG1455" s="19" t="str">
        <f>IF(DataGoesHere!B1454="",IF(DD1455="Forecast",(Output!$G$47*(IntermediateCalcs!DF1455-IntermediateCalcs!DF1454))+((1-Output!$G$47)*IntermediateCalcs!DG1454),""),(Output!$G$47*(IntermediateCalcs!DF1455-IntermediateCalcs!DF1454))+((1-Output!$G$47)*IntermediateCalcs!DG1454))</f>
        <v/>
      </c>
      <c r="DH1455" s="19" t="str">
        <f>IF(DataGoesHere!B1454="",IF(DD1455="Forecast",DF1455+DG1455,""),DF1455+DG1455)</f>
        <v/>
      </c>
      <c r="DI1455" s="274" t="str">
        <f>IF(DH1455="","",IF(IntermediateCalcs!$AO$9="Yes",IntermediateCalcs!DH1455*$CX1455,IntermediateCalcs!DH1455))</f>
        <v/>
      </c>
      <c r="DJ1455" s="250" t="str">
        <f>IF(DataGoesHere!$B1455="","",($CZ1455-DI1455))</f>
        <v/>
      </c>
      <c r="DK1455" s="250" t="str">
        <f>IF(DataGoesHere!$B1455="","",ABS($CZ1455-DI1455))</f>
        <v/>
      </c>
      <c r="DL1455" s="250" t="str">
        <f>IF(DataGoesHere!$B1455="","",DK1455^2)</f>
        <v/>
      </c>
      <c r="DM1455" s="249" t="str">
        <f>IF(DataGoesHere!$B1455="","",DK1455/$CZ1455)</f>
        <v/>
      </c>
      <c r="DN1455" s="250" t="str">
        <f>IF(DataGoesHere!$B1455="","",SUM(DJ$2:DJ1455)/AVERAGE(DK:DK))</f>
        <v/>
      </c>
      <c r="DP1455" s="19" t="str">
        <f>IF(DataGoesHere!B1455="",IF($DD1455="Forecast",(Output!E$48*IntermediateCalcs!CY1455)+Output!G$48,""),(Output!E$48*IntermediateCalcs!CY1455)+Output!G$48)</f>
        <v/>
      </c>
      <c r="DQ1455" s="274" t="str">
        <f>IF(DP1455="","",IF(IntermediateCalcs!$AO$9="Yes",IntermediateCalcs!DP1455*$CX1455,IntermediateCalcs!DP1455))</f>
        <v/>
      </c>
      <c r="DR1455" s="250" t="str">
        <f>IF(DataGoesHere!$B1455="","",($CZ1455-DQ1455))</f>
        <v/>
      </c>
      <c r="DS1455" s="250" t="str">
        <f>IF(DataGoesHere!$B1455="","",ABS($CZ1455-DQ1455))</f>
        <v/>
      </c>
      <c r="DT1455" s="250" t="str">
        <f>IF(DataGoesHere!$B1455="","",DS1455^2)</f>
        <v/>
      </c>
      <c r="DU1455" s="249" t="str">
        <f>IF(DataGoesHere!$B1455="","",DS1455/$CZ1455)</f>
        <v/>
      </c>
      <c r="DV1455" s="250" t="str">
        <f>IF(DataGoesHere!$B1455="","",SUM(DR$2:DR1455)/AVERAGE(DS:DS))</f>
        <v/>
      </c>
      <c r="DX1455" s="19" t="str">
        <f>IF(DataGoesHere!$B1454="","",(DB1449*(Output!$O$49/Output!$P$49))+(IntermediateCalcs!DB1450*(Output!$M$49/Output!$P$49))+(IntermediateCalcs!DB1451*(Output!$K$49/Output!$P$49))+(DB1452*(Output!$I$49/Output!$P$49))+(IntermediateCalcs!DB1453*(Output!$G$49/Output!$P$49))+(IntermediateCalcs!DB1454*(Output!$E$49/Output!$P$49)))</f>
        <v/>
      </c>
      <c r="DY1455" s="274" t="str">
        <f>IF(DX1455="","",IF(IntermediateCalcs!$AO$9="Yes",IntermediateCalcs!DX1455*$CX1455,IntermediateCalcs!DX1455))</f>
        <v/>
      </c>
      <c r="DZ1455" s="250" t="str">
        <f>IF(DataGoesHere!$B1455="","",($CZ1455-DY1455))</f>
        <v/>
      </c>
      <c r="EA1455" s="250" t="str">
        <f>IF(DataGoesHere!$B1455="","",ABS($CZ1455-DY1455))</f>
        <v/>
      </c>
      <c r="EB1455" s="250" t="str">
        <f>IF(DataGoesHere!$B1455="","",EA1455^2)</f>
        <v/>
      </c>
      <c r="EC1455" s="249" t="str">
        <f>IF(DataGoesHere!$B1455="","",EA1455/$CZ1455)</f>
        <v/>
      </c>
      <c r="ED1455" s="250" t="str">
        <f>IF(DataGoesHere!$B1455="","",SUM(DZ$2:DZ1455)/AVERAGE(EA:EA))</f>
        <v/>
      </c>
    </row>
    <row r="1456" spans="20:134" x14ac:dyDescent="0.2">
      <c r="T1456" s="240"/>
      <c r="U1456" s="86"/>
      <c r="V1456" s="245" t="str">
        <f>IF(DataGoesHere!$B1456="","",(DataGoesHere!$B1456/SUM(DataGoesHere!$B1454:'DataGoesHere'!$B1465)))</f>
        <v/>
      </c>
      <c r="W1456" s="86"/>
      <c r="X1456" s="86"/>
      <c r="Y1456" s="86"/>
      <c r="Z1456" s="86"/>
      <c r="AA1456" s="86"/>
      <c r="AB1456" s="86"/>
      <c r="AC1456" s="86"/>
      <c r="AD1456" s="86"/>
      <c r="AE1456" s="241"/>
      <c r="CV1456" s="310" t="str">
        <f>IF(DataGoesHere!B1456="","",DataGoesHere!A1456)</f>
        <v/>
      </c>
      <c r="CW1456" s="271">
        <f t="shared" ca="1" si="52"/>
        <v>3</v>
      </c>
      <c r="CX1456" s="272">
        <f t="shared" ca="1" si="53"/>
        <v>0.79862940076451561</v>
      </c>
      <c r="CY1456" s="266">
        <f>DataGoesHere!A1456</f>
        <v>1455</v>
      </c>
      <c r="CZ1456" s="19" t="str">
        <f>IF(DataGoesHere!B1456="","",DataGoesHere!B1456)</f>
        <v/>
      </c>
      <c r="DA1456" s="19" t="str">
        <f>IF(DataGoesHere!B1456="","",IF(AH$5="No",DataGoesHere!B1456,DataGoesHere!B1456-(AH$2*(DataGoesHere!A1456-1))))</f>
        <v/>
      </c>
      <c r="DB1456" s="19" t="str">
        <f>IF(DataGoesHere!B1456="","",IF(AO$9="No",DataGoesHere!B1456,DataGoesHere!B1456/CX1456))</f>
        <v/>
      </c>
      <c r="DC1456" s="19" t="str">
        <f>IF(DataGoesHere!B1456="","",IF(AO$9="No",DA1456,DA1456/CX1456))</f>
        <v/>
      </c>
      <c r="DD1456" s="293" t="str">
        <f>IF(CZ1456="",IF(COUNTIF(DD$2:DD1455,"Forecast")&lt;Output!E$43,"Forecast",""),"Actual")</f>
        <v/>
      </c>
      <c r="DF1456" s="19" t="str">
        <f>IF(DataGoesHere!B1455="",IF(DD1456="Forecast",(Output!$E$47*IntermediateCalcs!DH1455)+((1-Output!$E$47)*IntermediateCalcs!DF1455),""),(Output!$E$47*IntermediateCalcs!DB1455)+((1-Output!$E$47)*IntermediateCalcs!DF1455))</f>
        <v/>
      </c>
      <c r="DG1456" s="19" t="str">
        <f>IF(DataGoesHere!B1455="",IF(DD1456="Forecast",(Output!$G$47*(IntermediateCalcs!DF1456-IntermediateCalcs!DF1455))+((1-Output!$G$47)*IntermediateCalcs!DG1455),""),(Output!$G$47*(IntermediateCalcs!DF1456-IntermediateCalcs!DF1455))+((1-Output!$G$47)*IntermediateCalcs!DG1455))</f>
        <v/>
      </c>
      <c r="DH1456" s="19" t="str">
        <f>IF(DataGoesHere!B1455="",IF(DD1456="Forecast",DF1456+DG1456,""),DF1456+DG1456)</f>
        <v/>
      </c>
      <c r="DI1456" s="274" t="str">
        <f>IF(DH1456="","",IF(IntermediateCalcs!$AO$9="Yes",IntermediateCalcs!DH1456*$CX1456,IntermediateCalcs!DH1456))</f>
        <v/>
      </c>
      <c r="DJ1456" s="250" t="str">
        <f>IF(DataGoesHere!$B1456="","",($CZ1456-DI1456))</f>
        <v/>
      </c>
      <c r="DK1456" s="250" t="str">
        <f>IF(DataGoesHere!$B1456="","",ABS($CZ1456-DI1456))</f>
        <v/>
      </c>
      <c r="DL1456" s="250" t="str">
        <f>IF(DataGoesHere!$B1456="","",DK1456^2)</f>
        <v/>
      </c>
      <c r="DM1456" s="249" t="str">
        <f>IF(DataGoesHere!$B1456="","",DK1456/$CZ1456)</f>
        <v/>
      </c>
      <c r="DN1456" s="250" t="str">
        <f>IF(DataGoesHere!$B1456="","",SUM(DJ$2:DJ1456)/AVERAGE(DK:DK))</f>
        <v/>
      </c>
      <c r="DP1456" s="19" t="str">
        <f>IF(DataGoesHere!B1456="",IF($DD1456="Forecast",(Output!E$48*IntermediateCalcs!CY1456)+Output!G$48,""),(Output!E$48*IntermediateCalcs!CY1456)+Output!G$48)</f>
        <v/>
      </c>
      <c r="DQ1456" s="274" t="str">
        <f>IF(DP1456="","",IF(IntermediateCalcs!$AO$9="Yes",IntermediateCalcs!DP1456*$CX1456,IntermediateCalcs!DP1456))</f>
        <v/>
      </c>
      <c r="DR1456" s="250" t="str">
        <f>IF(DataGoesHere!$B1456="","",($CZ1456-DQ1456))</f>
        <v/>
      </c>
      <c r="DS1456" s="250" t="str">
        <f>IF(DataGoesHere!$B1456="","",ABS($CZ1456-DQ1456))</f>
        <v/>
      </c>
      <c r="DT1456" s="250" t="str">
        <f>IF(DataGoesHere!$B1456="","",DS1456^2)</f>
        <v/>
      </c>
      <c r="DU1456" s="249" t="str">
        <f>IF(DataGoesHere!$B1456="","",DS1456/$CZ1456)</f>
        <v/>
      </c>
      <c r="DV1456" s="250" t="str">
        <f>IF(DataGoesHere!$B1456="","",SUM(DR$2:DR1456)/AVERAGE(DS:DS))</f>
        <v/>
      </c>
      <c r="DX1456" s="19" t="str">
        <f>IF(DataGoesHere!$B1455="","",(DB1450*(Output!$O$49/Output!$P$49))+(IntermediateCalcs!DB1451*(Output!$M$49/Output!$P$49))+(IntermediateCalcs!DB1452*(Output!$K$49/Output!$P$49))+(DB1453*(Output!$I$49/Output!$P$49))+(IntermediateCalcs!DB1454*(Output!$G$49/Output!$P$49))+(IntermediateCalcs!DB1455*(Output!$E$49/Output!$P$49)))</f>
        <v/>
      </c>
      <c r="DY1456" s="274" t="str">
        <f>IF(DX1456="","",IF(IntermediateCalcs!$AO$9="Yes",IntermediateCalcs!DX1456*$CX1456,IntermediateCalcs!DX1456))</f>
        <v/>
      </c>
      <c r="DZ1456" s="250" t="str">
        <f>IF(DataGoesHere!$B1456="","",($CZ1456-DY1456))</f>
        <v/>
      </c>
      <c r="EA1456" s="250" t="str">
        <f>IF(DataGoesHere!$B1456="","",ABS($CZ1456-DY1456))</f>
        <v/>
      </c>
      <c r="EB1456" s="250" t="str">
        <f>IF(DataGoesHere!$B1456="","",EA1456^2)</f>
        <v/>
      </c>
      <c r="EC1456" s="249" t="str">
        <f>IF(DataGoesHere!$B1456="","",EA1456/$CZ1456)</f>
        <v/>
      </c>
      <c r="ED1456" s="250" t="str">
        <f>IF(DataGoesHere!$B1456="","",SUM(DZ$2:DZ1456)/AVERAGE(EA:EA))</f>
        <v/>
      </c>
    </row>
    <row r="1457" spans="20:134" x14ac:dyDescent="0.2">
      <c r="T1457" s="240"/>
      <c r="U1457" s="86"/>
      <c r="V1457" s="86"/>
      <c r="W1457" s="245" t="str">
        <f>IF(DataGoesHere!$B1457="","",(DataGoesHere!$B1457/SUM(DataGoesHere!$B1454:'DataGoesHere'!$B1465)))</f>
        <v/>
      </c>
      <c r="X1457" s="86"/>
      <c r="Y1457" s="86"/>
      <c r="Z1457" s="86"/>
      <c r="AA1457" s="86"/>
      <c r="AB1457" s="86"/>
      <c r="AC1457" s="86"/>
      <c r="AD1457" s="86"/>
      <c r="AE1457" s="241"/>
      <c r="CV1457" s="310" t="str">
        <f>IF(DataGoesHere!B1457="","",DataGoesHere!A1457)</f>
        <v/>
      </c>
      <c r="CW1457" s="271">
        <f t="shared" ca="1" si="52"/>
        <v>4</v>
      </c>
      <c r="CX1457" s="272">
        <f t="shared" ca="1" si="53"/>
        <v>1.0149292433706087</v>
      </c>
      <c r="CY1457" s="266">
        <f>DataGoesHere!A1457</f>
        <v>1456</v>
      </c>
      <c r="CZ1457" s="19" t="str">
        <f>IF(DataGoesHere!B1457="","",DataGoesHere!B1457)</f>
        <v/>
      </c>
      <c r="DA1457" s="19" t="str">
        <f>IF(DataGoesHere!B1457="","",IF(AH$5="No",DataGoesHere!B1457,DataGoesHere!B1457-(AH$2*(DataGoesHere!A1457-1))))</f>
        <v/>
      </c>
      <c r="DB1457" s="19" t="str">
        <f>IF(DataGoesHere!B1457="","",IF(AO$9="No",DataGoesHere!B1457,DataGoesHere!B1457/CX1457))</f>
        <v/>
      </c>
      <c r="DC1457" s="19" t="str">
        <f>IF(DataGoesHere!B1457="","",IF(AO$9="No",DA1457,DA1457/CX1457))</f>
        <v/>
      </c>
      <c r="DD1457" s="293" t="str">
        <f>IF(CZ1457="",IF(COUNTIF(DD$2:DD1456,"Forecast")&lt;Output!E$43,"Forecast",""),"Actual")</f>
        <v/>
      </c>
      <c r="DF1457" s="19" t="str">
        <f>IF(DataGoesHere!B1456="",IF(DD1457="Forecast",(Output!$E$47*IntermediateCalcs!DH1456)+((1-Output!$E$47)*IntermediateCalcs!DF1456),""),(Output!$E$47*IntermediateCalcs!DB1456)+((1-Output!$E$47)*IntermediateCalcs!DF1456))</f>
        <v/>
      </c>
      <c r="DG1457" s="19" t="str">
        <f>IF(DataGoesHere!B1456="",IF(DD1457="Forecast",(Output!$G$47*(IntermediateCalcs!DF1457-IntermediateCalcs!DF1456))+((1-Output!$G$47)*IntermediateCalcs!DG1456),""),(Output!$G$47*(IntermediateCalcs!DF1457-IntermediateCalcs!DF1456))+((1-Output!$G$47)*IntermediateCalcs!DG1456))</f>
        <v/>
      </c>
      <c r="DH1457" s="19" t="str">
        <f>IF(DataGoesHere!B1456="",IF(DD1457="Forecast",DF1457+DG1457,""),DF1457+DG1457)</f>
        <v/>
      </c>
      <c r="DI1457" s="274" t="str">
        <f>IF(DH1457="","",IF(IntermediateCalcs!$AO$9="Yes",IntermediateCalcs!DH1457*$CX1457,IntermediateCalcs!DH1457))</f>
        <v/>
      </c>
      <c r="DJ1457" s="250" t="str">
        <f>IF(DataGoesHere!$B1457="","",($CZ1457-DI1457))</f>
        <v/>
      </c>
      <c r="DK1457" s="250" t="str">
        <f>IF(DataGoesHere!$B1457="","",ABS($CZ1457-DI1457))</f>
        <v/>
      </c>
      <c r="DL1457" s="250" t="str">
        <f>IF(DataGoesHere!$B1457="","",DK1457^2)</f>
        <v/>
      </c>
      <c r="DM1457" s="249" t="str">
        <f>IF(DataGoesHere!$B1457="","",DK1457/$CZ1457)</f>
        <v/>
      </c>
      <c r="DN1457" s="250" t="str">
        <f>IF(DataGoesHere!$B1457="","",SUM(DJ$2:DJ1457)/AVERAGE(DK:DK))</f>
        <v/>
      </c>
      <c r="DP1457" s="19" t="str">
        <f>IF(DataGoesHere!B1457="",IF($DD1457="Forecast",(Output!E$48*IntermediateCalcs!CY1457)+Output!G$48,""),(Output!E$48*IntermediateCalcs!CY1457)+Output!G$48)</f>
        <v/>
      </c>
      <c r="DQ1457" s="274" t="str">
        <f>IF(DP1457="","",IF(IntermediateCalcs!$AO$9="Yes",IntermediateCalcs!DP1457*$CX1457,IntermediateCalcs!DP1457))</f>
        <v/>
      </c>
      <c r="DR1457" s="250" t="str">
        <f>IF(DataGoesHere!$B1457="","",($CZ1457-DQ1457))</f>
        <v/>
      </c>
      <c r="DS1457" s="250" t="str">
        <f>IF(DataGoesHere!$B1457="","",ABS($CZ1457-DQ1457))</f>
        <v/>
      </c>
      <c r="DT1457" s="250" t="str">
        <f>IF(DataGoesHere!$B1457="","",DS1457^2)</f>
        <v/>
      </c>
      <c r="DU1457" s="249" t="str">
        <f>IF(DataGoesHere!$B1457="","",DS1457/$CZ1457)</f>
        <v/>
      </c>
      <c r="DV1457" s="250" t="str">
        <f>IF(DataGoesHere!$B1457="","",SUM(DR$2:DR1457)/AVERAGE(DS:DS))</f>
        <v/>
      </c>
      <c r="DX1457" s="19" t="str">
        <f>IF(DataGoesHere!$B1456="","",(DB1451*(Output!$O$49/Output!$P$49))+(IntermediateCalcs!DB1452*(Output!$M$49/Output!$P$49))+(IntermediateCalcs!DB1453*(Output!$K$49/Output!$P$49))+(DB1454*(Output!$I$49/Output!$P$49))+(IntermediateCalcs!DB1455*(Output!$G$49/Output!$P$49))+(IntermediateCalcs!DB1456*(Output!$E$49/Output!$P$49)))</f>
        <v/>
      </c>
      <c r="DY1457" s="274" t="str">
        <f>IF(DX1457="","",IF(IntermediateCalcs!$AO$9="Yes",IntermediateCalcs!DX1457*$CX1457,IntermediateCalcs!DX1457))</f>
        <v/>
      </c>
      <c r="DZ1457" s="250" t="str">
        <f>IF(DataGoesHere!$B1457="","",($CZ1457-DY1457))</f>
        <v/>
      </c>
      <c r="EA1457" s="250" t="str">
        <f>IF(DataGoesHere!$B1457="","",ABS($CZ1457-DY1457))</f>
        <v/>
      </c>
      <c r="EB1457" s="250" t="str">
        <f>IF(DataGoesHere!$B1457="","",EA1457^2)</f>
        <v/>
      </c>
      <c r="EC1457" s="249" t="str">
        <f>IF(DataGoesHere!$B1457="","",EA1457/$CZ1457)</f>
        <v/>
      </c>
      <c r="ED1457" s="250" t="str">
        <f>IF(DataGoesHere!$B1457="","",SUM(DZ$2:DZ1457)/AVERAGE(EA:EA))</f>
        <v/>
      </c>
    </row>
    <row r="1458" spans="20:134" x14ac:dyDescent="0.2">
      <c r="T1458" s="240"/>
      <c r="U1458" s="86"/>
      <c r="V1458" s="86"/>
      <c r="W1458" s="86"/>
      <c r="X1458" s="245" t="str">
        <f>IF(DataGoesHere!$B1458="","",(DataGoesHere!$B1458/SUM(DataGoesHere!$B1454:'DataGoesHere'!$B1465)))</f>
        <v/>
      </c>
      <c r="Y1458" s="86"/>
      <c r="Z1458" s="86"/>
      <c r="AA1458" s="86"/>
      <c r="AB1458" s="86"/>
      <c r="AC1458" s="86"/>
      <c r="AD1458" s="86"/>
      <c r="AE1458" s="241"/>
      <c r="CV1458" s="310" t="str">
        <f>IF(DataGoesHere!B1458="","",DataGoesHere!A1458)</f>
        <v/>
      </c>
      <c r="CW1458" s="271">
        <f t="shared" ca="1" si="52"/>
        <v>5</v>
      </c>
      <c r="CX1458" s="272">
        <f t="shared" ca="1" si="53"/>
        <v>0.97875414397996308</v>
      </c>
      <c r="CY1458" s="266">
        <f>DataGoesHere!A1458</f>
        <v>1457</v>
      </c>
      <c r="CZ1458" s="19" t="str">
        <f>IF(DataGoesHere!B1458="","",DataGoesHere!B1458)</f>
        <v/>
      </c>
      <c r="DA1458" s="19" t="str">
        <f>IF(DataGoesHere!B1458="","",IF(AH$5="No",DataGoesHere!B1458,DataGoesHere!B1458-(AH$2*(DataGoesHere!A1458-1))))</f>
        <v/>
      </c>
      <c r="DB1458" s="19" t="str">
        <f>IF(DataGoesHere!B1458="","",IF(AO$9="No",DataGoesHere!B1458,DataGoesHere!B1458/CX1458))</f>
        <v/>
      </c>
      <c r="DC1458" s="19" t="str">
        <f>IF(DataGoesHere!B1458="","",IF(AO$9="No",DA1458,DA1458/CX1458))</f>
        <v/>
      </c>
      <c r="DD1458" s="293" t="str">
        <f>IF(CZ1458="",IF(COUNTIF(DD$2:DD1457,"Forecast")&lt;Output!E$43,"Forecast",""),"Actual")</f>
        <v/>
      </c>
      <c r="DF1458" s="19" t="str">
        <f>IF(DataGoesHere!B1457="",IF(DD1458="Forecast",(Output!$E$47*IntermediateCalcs!DH1457)+((1-Output!$E$47)*IntermediateCalcs!DF1457),""),(Output!$E$47*IntermediateCalcs!DB1457)+((1-Output!$E$47)*IntermediateCalcs!DF1457))</f>
        <v/>
      </c>
      <c r="DG1458" s="19" t="str">
        <f>IF(DataGoesHere!B1457="",IF(DD1458="Forecast",(Output!$G$47*(IntermediateCalcs!DF1458-IntermediateCalcs!DF1457))+((1-Output!$G$47)*IntermediateCalcs!DG1457),""),(Output!$G$47*(IntermediateCalcs!DF1458-IntermediateCalcs!DF1457))+((1-Output!$G$47)*IntermediateCalcs!DG1457))</f>
        <v/>
      </c>
      <c r="DH1458" s="19" t="str">
        <f>IF(DataGoesHere!B1457="",IF(DD1458="Forecast",DF1458+DG1458,""),DF1458+DG1458)</f>
        <v/>
      </c>
      <c r="DI1458" s="274" t="str">
        <f>IF(DH1458="","",IF(IntermediateCalcs!$AO$9="Yes",IntermediateCalcs!DH1458*$CX1458,IntermediateCalcs!DH1458))</f>
        <v/>
      </c>
      <c r="DJ1458" s="250" t="str">
        <f>IF(DataGoesHere!$B1458="","",($CZ1458-DI1458))</f>
        <v/>
      </c>
      <c r="DK1458" s="250" t="str">
        <f>IF(DataGoesHere!$B1458="","",ABS($CZ1458-DI1458))</f>
        <v/>
      </c>
      <c r="DL1458" s="250" t="str">
        <f>IF(DataGoesHere!$B1458="","",DK1458^2)</f>
        <v/>
      </c>
      <c r="DM1458" s="249" t="str">
        <f>IF(DataGoesHere!$B1458="","",DK1458/$CZ1458)</f>
        <v/>
      </c>
      <c r="DN1458" s="250" t="str">
        <f>IF(DataGoesHere!$B1458="","",SUM(DJ$2:DJ1458)/AVERAGE(DK:DK))</f>
        <v/>
      </c>
      <c r="DP1458" s="19" t="str">
        <f>IF(DataGoesHere!B1458="",IF($DD1458="Forecast",(Output!E$48*IntermediateCalcs!CY1458)+Output!G$48,""),(Output!E$48*IntermediateCalcs!CY1458)+Output!G$48)</f>
        <v/>
      </c>
      <c r="DQ1458" s="274" t="str">
        <f>IF(DP1458="","",IF(IntermediateCalcs!$AO$9="Yes",IntermediateCalcs!DP1458*$CX1458,IntermediateCalcs!DP1458))</f>
        <v/>
      </c>
      <c r="DR1458" s="250" t="str">
        <f>IF(DataGoesHere!$B1458="","",($CZ1458-DQ1458))</f>
        <v/>
      </c>
      <c r="DS1458" s="250" t="str">
        <f>IF(DataGoesHere!$B1458="","",ABS($CZ1458-DQ1458))</f>
        <v/>
      </c>
      <c r="DT1458" s="250" t="str">
        <f>IF(DataGoesHere!$B1458="","",DS1458^2)</f>
        <v/>
      </c>
      <c r="DU1458" s="249" t="str">
        <f>IF(DataGoesHere!$B1458="","",DS1458/$CZ1458)</f>
        <v/>
      </c>
      <c r="DV1458" s="250" t="str">
        <f>IF(DataGoesHere!$B1458="","",SUM(DR$2:DR1458)/AVERAGE(DS:DS))</f>
        <v/>
      </c>
      <c r="DX1458" s="19" t="str">
        <f>IF(DataGoesHere!$B1457="","",(DB1452*(Output!$O$49/Output!$P$49))+(IntermediateCalcs!DB1453*(Output!$M$49/Output!$P$49))+(IntermediateCalcs!DB1454*(Output!$K$49/Output!$P$49))+(DB1455*(Output!$I$49/Output!$P$49))+(IntermediateCalcs!DB1456*(Output!$G$49/Output!$P$49))+(IntermediateCalcs!DB1457*(Output!$E$49/Output!$P$49)))</f>
        <v/>
      </c>
      <c r="DY1458" s="274" t="str">
        <f>IF(DX1458="","",IF(IntermediateCalcs!$AO$9="Yes",IntermediateCalcs!DX1458*$CX1458,IntermediateCalcs!DX1458))</f>
        <v/>
      </c>
      <c r="DZ1458" s="250" t="str">
        <f>IF(DataGoesHere!$B1458="","",($CZ1458-DY1458))</f>
        <v/>
      </c>
      <c r="EA1458" s="250" t="str">
        <f>IF(DataGoesHere!$B1458="","",ABS($CZ1458-DY1458))</f>
        <v/>
      </c>
      <c r="EB1458" s="250" t="str">
        <f>IF(DataGoesHere!$B1458="","",EA1458^2)</f>
        <v/>
      </c>
      <c r="EC1458" s="249" t="str">
        <f>IF(DataGoesHere!$B1458="","",EA1458/$CZ1458)</f>
        <v/>
      </c>
      <c r="ED1458" s="250" t="str">
        <f>IF(DataGoesHere!$B1458="","",SUM(DZ$2:DZ1458)/AVERAGE(EA:EA))</f>
        <v/>
      </c>
    </row>
    <row r="1459" spans="20:134" x14ac:dyDescent="0.2">
      <c r="T1459" s="240"/>
      <c r="U1459" s="86"/>
      <c r="V1459" s="86"/>
      <c r="W1459" s="86"/>
      <c r="X1459" s="86"/>
      <c r="Y1459" s="245" t="str">
        <f>IF(DataGoesHere!$B1459="","",(DataGoesHere!$B1459/SUM(DataGoesHere!$B1454:'DataGoesHere'!$B1465)))</f>
        <v/>
      </c>
      <c r="Z1459" s="86"/>
      <c r="AA1459" s="86"/>
      <c r="AB1459" s="86"/>
      <c r="AC1459" s="86"/>
      <c r="AD1459" s="86"/>
      <c r="AE1459" s="241"/>
      <c r="CV1459" s="310" t="str">
        <f>IF(DataGoesHere!B1459="","",DataGoesHere!A1459)</f>
        <v/>
      </c>
      <c r="CW1459" s="271">
        <f t="shared" ca="1" si="52"/>
        <v>6</v>
      </c>
      <c r="CX1459" s="272">
        <f t="shared" ca="1" si="53"/>
        <v>1.0779088099730167</v>
      </c>
      <c r="CY1459" s="266">
        <f>DataGoesHere!A1459</f>
        <v>1458</v>
      </c>
      <c r="CZ1459" s="19" t="str">
        <f>IF(DataGoesHere!B1459="","",DataGoesHere!B1459)</f>
        <v/>
      </c>
      <c r="DA1459" s="19" t="str">
        <f>IF(DataGoesHere!B1459="","",IF(AH$5="No",DataGoesHere!B1459,DataGoesHere!B1459-(AH$2*(DataGoesHere!A1459-1))))</f>
        <v/>
      </c>
      <c r="DB1459" s="19" t="str">
        <f>IF(DataGoesHere!B1459="","",IF(AO$9="No",DataGoesHere!B1459,DataGoesHere!B1459/CX1459))</f>
        <v/>
      </c>
      <c r="DC1459" s="19" t="str">
        <f>IF(DataGoesHere!B1459="","",IF(AO$9="No",DA1459,DA1459/CX1459))</f>
        <v/>
      </c>
      <c r="DD1459" s="293" t="str">
        <f>IF(CZ1459="",IF(COUNTIF(DD$2:DD1458,"Forecast")&lt;Output!E$43,"Forecast",""),"Actual")</f>
        <v/>
      </c>
      <c r="DF1459" s="19" t="str">
        <f>IF(DataGoesHere!B1458="",IF(DD1459="Forecast",(Output!$E$47*IntermediateCalcs!DH1458)+((1-Output!$E$47)*IntermediateCalcs!DF1458),""),(Output!$E$47*IntermediateCalcs!DB1458)+((1-Output!$E$47)*IntermediateCalcs!DF1458))</f>
        <v/>
      </c>
      <c r="DG1459" s="19" t="str">
        <f>IF(DataGoesHere!B1458="",IF(DD1459="Forecast",(Output!$G$47*(IntermediateCalcs!DF1459-IntermediateCalcs!DF1458))+((1-Output!$G$47)*IntermediateCalcs!DG1458),""),(Output!$G$47*(IntermediateCalcs!DF1459-IntermediateCalcs!DF1458))+((1-Output!$G$47)*IntermediateCalcs!DG1458))</f>
        <v/>
      </c>
      <c r="DH1459" s="19" t="str">
        <f>IF(DataGoesHere!B1458="",IF(DD1459="Forecast",DF1459+DG1459,""),DF1459+DG1459)</f>
        <v/>
      </c>
      <c r="DI1459" s="274" t="str">
        <f>IF(DH1459="","",IF(IntermediateCalcs!$AO$9="Yes",IntermediateCalcs!DH1459*$CX1459,IntermediateCalcs!DH1459))</f>
        <v/>
      </c>
      <c r="DJ1459" s="250" t="str">
        <f>IF(DataGoesHere!$B1459="","",($CZ1459-DI1459))</f>
        <v/>
      </c>
      <c r="DK1459" s="250" t="str">
        <f>IF(DataGoesHere!$B1459="","",ABS($CZ1459-DI1459))</f>
        <v/>
      </c>
      <c r="DL1459" s="250" t="str">
        <f>IF(DataGoesHere!$B1459="","",DK1459^2)</f>
        <v/>
      </c>
      <c r="DM1459" s="249" t="str">
        <f>IF(DataGoesHere!$B1459="","",DK1459/$CZ1459)</f>
        <v/>
      </c>
      <c r="DN1459" s="250" t="str">
        <f>IF(DataGoesHere!$B1459="","",SUM(DJ$2:DJ1459)/AVERAGE(DK:DK))</f>
        <v/>
      </c>
      <c r="DP1459" s="19" t="str">
        <f>IF(DataGoesHere!B1459="",IF($DD1459="Forecast",(Output!E$48*IntermediateCalcs!CY1459)+Output!G$48,""),(Output!E$48*IntermediateCalcs!CY1459)+Output!G$48)</f>
        <v/>
      </c>
      <c r="DQ1459" s="274" t="str">
        <f>IF(DP1459="","",IF(IntermediateCalcs!$AO$9="Yes",IntermediateCalcs!DP1459*$CX1459,IntermediateCalcs!DP1459))</f>
        <v/>
      </c>
      <c r="DR1459" s="250" t="str">
        <f>IF(DataGoesHere!$B1459="","",($CZ1459-DQ1459))</f>
        <v/>
      </c>
      <c r="DS1459" s="250" t="str">
        <f>IF(DataGoesHere!$B1459="","",ABS($CZ1459-DQ1459))</f>
        <v/>
      </c>
      <c r="DT1459" s="250" t="str">
        <f>IF(DataGoesHere!$B1459="","",DS1459^2)</f>
        <v/>
      </c>
      <c r="DU1459" s="249" t="str">
        <f>IF(DataGoesHere!$B1459="","",DS1459/$CZ1459)</f>
        <v/>
      </c>
      <c r="DV1459" s="250" t="str">
        <f>IF(DataGoesHere!$B1459="","",SUM(DR$2:DR1459)/AVERAGE(DS:DS))</f>
        <v/>
      </c>
      <c r="DX1459" s="19" t="str">
        <f>IF(DataGoesHere!$B1458="","",(DB1453*(Output!$O$49/Output!$P$49))+(IntermediateCalcs!DB1454*(Output!$M$49/Output!$P$49))+(IntermediateCalcs!DB1455*(Output!$K$49/Output!$P$49))+(DB1456*(Output!$I$49/Output!$P$49))+(IntermediateCalcs!DB1457*(Output!$G$49/Output!$P$49))+(IntermediateCalcs!DB1458*(Output!$E$49/Output!$P$49)))</f>
        <v/>
      </c>
      <c r="DY1459" s="274" t="str">
        <f>IF(DX1459="","",IF(IntermediateCalcs!$AO$9="Yes",IntermediateCalcs!DX1459*$CX1459,IntermediateCalcs!DX1459))</f>
        <v/>
      </c>
      <c r="DZ1459" s="250" t="str">
        <f>IF(DataGoesHere!$B1459="","",($CZ1459-DY1459))</f>
        <v/>
      </c>
      <c r="EA1459" s="250" t="str">
        <f>IF(DataGoesHere!$B1459="","",ABS($CZ1459-DY1459))</f>
        <v/>
      </c>
      <c r="EB1459" s="250" t="str">
        <f>IF(DataGoesHere!$B1459="","",EA1459^2)</f>
        <v/>
      </c>
      <c r="EC1459" s="249" t="str">
        <f>IF(DataGoesHere!$B1459="","",EA1459/$CZ1459)</f>
        <v/>
      </c>
      <c r="ED1459" s="250" t="str">
        <f>IF(DataGoesHere!$B1459="","",SUM(DZ$2:DZ1459)/AVERAGE(EA:EA))</f>
        <v/>
      </c>
    </row>
    <row r="1460" spans="20:134" x14ac:dyDescent="0.2">
      <c r="T1460" s="240"/>
      <c r="U1460" s="86"/>
      <c r="V1460" s="86"/>
      <c r="W1460" s="86"/>
      <c r="X1460" s="86"/>
      <c r="Y1460" s="86"/>
      <c r="Z1460" s="245" t="str">
        <f>IF(DataGoesHere!$B1460="","",(DataGoesHere!$B1460/SUM(DataGoesHere!$B1454:'DataGoesHere'!$B1465)))</f>
        <v/>
      </c>
      <c r="AA1460" s="86"/>
      <c r="AB1460" s="86"/>
      <c r="AC1460" s="86"/>
      <c r="AD1460" s="86"/>
      <c r="AE1460" s="241"/>
      <c r="CV1460" s="310" t="str">
        <f>IF(DataGoesHere!B1460="","",DataGoesHere!A1460)</f>
        <v/>
      </c>
      <c r="CW1460" s="271">
        <f t="shared" ca="1" si="52"/>
        <v>7</v>
      </c>
      <c r="CX1460" s="272">
        <f t="shared" ca="1" si="53"/>
        <v>1.0265458156689093</v>
      </c>
      <c r="CY1460" s="266">
        <f>DataGoesHere!A1460</f>
        <v>1459</v>
      </c>
      <c r="CZ1460" s="19" t="str">
        <f>IF(DataGoesHere!B1460="","",DataGoesHere!B1460)</f>
        <v/>
      </c>
      <c r="DA1460" s="19" t="str">
        <f>IF(DataGoesHere!B1460="","",IF(AH$5="No",DataGoesHere!B1460,DataGoesHere!B1460-(AH$2*(DataGoesHere!A1460-1))))</f>
        <v/>
      </c>
      <c r="DB1460" s="19" t="str">
        <f>IF(DataGoesHere!B1460="","",IF(AO$9="No",DataGoesHere!B1460,DataGoesHere!B1460/CX1460))</f>
        <v/>
      </c>
      <c r="DC1460" s="19" t="str">
        <f>IF(DataGoesHere!B1460="","",IF(AO$9="No",DA1460,DA1460/CX1460))</f>
        <v/>
      </c>
      <c r="DD1460" s="293" t="str">
        <f>IF(CZ1460="",IF(COUNTIF(DD$2:DD1459,"Forecast")&lt;Output!E$43,"Forecast",""),"Actual")</f>
        <v/>
      </c>
      <c r="DF1460" s="19" t="str">
        <f>IF(DataGoesHere!B1459="",IF(DD1460="Forecast",(Output!$E$47*IntermediateCalcs!DH1459)+((1-Output!$E$47)*IntermediateCalcs!DF1459),""),(Output!$E$47*IntermediateCalcs!DB1459)+((1-Output!$E$47)*IntermediateCalcs!DF1459))</f>
        <v/>
      </c>
      <c r="DG1460" s="19" t="str">
        <f>IF(DataGoesHere!B1459="",IF(DD1460="Forecast",(Output!$G$47*(IntermediateCalcs!DF1460-IntermediateCalcs!DF1459))+((1-Output!$G$47)*IntermediateCalcs!DG1459),""),(Output!$G$47*(IntermediateCalcs!DF1460-IntermediateCalcs!DF1459))+((1-Output!$G$47)*IntermediateCalcs!DG1459))</f>
        <v/>
      </c>
      <c r="DH1460" s="19" t="str">
        <f>IF(DataGoesHere!B1459="",IF(DD1460="Forecast",DF1460+DG1460,""),DF1460+DG1460)</f>
        <v/>
      </c>
      <c r="DI1460" s="274" t="str">
        <f>IF(DH1460="","",IF(IntermediateCalcs!$AO$9="Yes",IntermediateCalcs!DH1460*$CX1460,IntermediateCalcs!DH1460))</f>
        <v/>
      </c>
      <c r="DJ1460" s="250" t="str">
        <f>IF(DataGoesHere!$B1460="","",($CZ1460-DI1460))</f>
        <v/>
      </c>
      <c r="DK1460" s="250" t="str">
        <f>IF(DataGoesHere!$B1460="","",ABS($CZ1460-DI1460))</f>
        <v/>
      </c>
      <c r="DL1460" s="250" t="str">
        <f>IF(DataGoesHere!$B1460="","",DK1460^2)</f>
        <v/>
      </c>
      <c r="DM1460" s="249" t="str">
        <f>IF(DataGoesHere!$B1460="","",DK1460/$CZ1460)</f>
        <v/>
      </c>
      <c r="DN1460" s="250" t="str">
        <f>IF(DataGoesHere!$B1460="","",SUM(DJ$2:DJ1460)/AVERAGE(DK:DK))</f>
        <v/>
      </c>
      <c r="DP1460" s="19" t="str">
        <f>IF(DataGoesHere!B1460="",IF($DD1460="Forecast",(Output!E$48*IntermediateCalcs!CY1460)+Output!G$48,""),(Output!E$48*IntermediateCalcs!CY1460)+Output!G$48)</f>
        <v/>
      </c>
      <c r="DQ1460" s="274" t="str">
        <f>IF(DP1460="","",IF(IntermediateCalcs!$AO$9="Yes",IntermediateCalcs!DP1460*$CX1460,IntermediateCalcs!DP1460))</f>
        <v/>
      </c>
      <c r="DR1460" s="250" t="str">
        <f>IF(DataGoesHere!$B1460="","",($CZ1460-DQ1460))</f>
        <v/>
      </c>
      <c r="DS1460" s="250" t="str">
        <f>IF(DataGoesHere!$B1460="","",ABS($CZ1460-DQ1460))</f>
        <v/>
      </c>
      <c r="DT1460" s="250" t="str">
        <f>IF(DataGoesHere!$B1460="","",DS1460^2)</f>
        <v/>
      </c>
      <c r="DU1460" s="249" t="str">
        <f>IF(DataGoesHere!$B1460="","",DS1460/$CZ1460)</f>
        <v/>
      </c>
      <c r="DV1460" s="250" t="str">
        <f>IF(DataGoesHere!$B1460="","",SUM(DR$2:DR1460)/AVERAGE(DS:DS))</f>
        <v/>
      </c>
      <c r="DX1460" s="19" t="str">
        <f>IF(DataGoesHere!$B1459="","",(DB1454*(Output!$O$49/Output!$P$49))+(IntermediateCalcs!DB1455*(Output!$M$49/Output!$P$49))+(IntermediateCalcs!DB1456*(Output!$K$49/Output!$P$49))+(DB1457*(Output!$I$49/Output!$P$49))+(IntermediateCalcs!DB1458*(Output!$G$49/Output!$P$49))+(IntermediateCalcs!DB1459*(Output!$E$49/Output!$P$49)))</f>
        <v/>
      </c>
      <c r="DY1460" s="274" t="str">
        <f>IF(DX1460="","",IF(IntermediateCalcs!$AO$9="Yes",IntermediateCalcs!DX1460*$CX1460,IntermediateCalcs!DX1460))</f>
        <v/>
      </c>
      <c r="DZ1460" s="250" t="str">
        <f>IF(DataGoesHere!$B1460="","",($CZ1460-DY1460))</f>
        <v/>
      </c>
      <c r="EA1460" s="250" t="str">
        <f>IF(DataGoesHere!$B1460="","",ABS($CZ1460-DY1460))</f>
        <v/>
      </c>
      <c r="EB1460" s="250" t="str">
        <f>IF(DataGoesHere!$B1460="","",EA1460^2)</f>
        <v/>
      </c>
      <c r="EC1460" s="249" t="str">
        <f>IF(DataGoesHere!$B1460="","",EA1460/$CZ1460)</f>
        <v/>
      </c>
      <c r="ED1460" s="250" t="str">
        <f>IF(DataGoesHere!$B1460="","",SUM(DZ$2:DZ1460)/AVERAGE(EA:EA))</f>
        <v/>
      </c>
    </row>
    <row r="1461" spans="20:134" x14ac:dyDescent="0.2">
      <c r="T1461" s="240"/>
      <c r="U1461" s="86"/>
      <c r="V1461" s="86"/>
      <c r="W1461" s="86"/>
      <c r="X1461" s="86"/>
      <c r="Y1461" s="86"/>
      <c r="Z1461" s="86"/>
      <c r="AA1461" s="245" t="str">
        <f>IF(DataGoesHere!$B1461="","",(DataGoesHere!$B1461/SUM(DataGoesHere!$B1454:'DataGoesHere'!$B1465)))</f>
        <v/>
      </c>
      <c r="AB1461" s="86"/>
      <c r="AC1461" s="86"/>
      <c r="AD1461" s="86"/>
      <c r="AE1461" s="241"/>
      <c r="CV1461" s="310" t="str">
        <f>IF(DataGoesHere!B1461="","",DataGoesHere!A1461)</f>
        <v/>
      </c>
      <c r="CW1461" s="271">
        <f t="shared" ca="1" si="52"/>
        <v>8</v>
      </c>
      <c r="CX1461" s="272">
        <f t="shared" ca="1" si="53"/>
        <v>1.0207492390681214</v>
      </c>
      <c r="CY1461" s="266">
        <f>DataGoesHere!A1461</f>
        <v>1460</v>
      </c>
      <c r="CZ1461" s="19" t="str">
        <f>IF(DataGoesHere!B1461="","",DataGoesHere!B1461)</f>
        <v/>
      </c>
      <c r="DA1461" s="19" t="str">
        <f>IF(DataGoesHere!B1461="","",IF(AH$5="No",DataGoesHere!B1461,DataGoesHere!B1461-(AH$2*(DataGoesHere!A1461-1))))</f>
        <v/>
      </c>
      <c r="DB1461" s="19" t="str">
        <f>IF(DataGoesHere!B1461="","",IF(AO$9="No",DataGoesHere!B1461,DataGoesHere!B1461/CX1461))</f>
        <v/>
      </c>
      <c r="DC1461" s="19" t="str">
        <f>IF(DataGoesHere!B1461="","",IF(AO$9="No",DA1461,DA1461/CX1461))</f>
        <v/>
      </c>
      <c r="DD1461" s="293" t="str">
        <f>IF(CZ1461="",IF(COUNTIF(DD$2:DD1460,"Forecast")&lt;Output!E$43,"Forecast",""),"Actual")</f>
        <v/>
      </c>
      <c r="DF1461" s="19" t="str">
        <f>IF(DataGoesHere!B1460="",IF(DD1461="Forecast",(Output!$E$47*IntermediateCalcs!DH1460)+((1-Output!$E$47)*IntermediateCalcs!DF1460),""),(Output!$E$47*IntermediateCalcs!DB1460)+((1-Output!$E$47)*IntermediateCalcs!DF1460))</f>
        <v/>
      </c>
      <c r="DG1461" s="19" t="str">
        <f>IF(DataGoesHere!B1460="",IF(DD1461="Forecast",(Output!$G$47*(IntermediateCalcs!DF1461-IntermediateCalcs!DF1460))+((1-Output!$G$47)*IntermediateCalcs!DG1460),""),(Output!$G$47*(IntermediateCalcs!DF1461-IntermediateCalcs!DF1460))+((1-Output!$G$47)*IntermediateCalcs!DG1460))</f>
        <v/>
      </c>
      <c r="DH1461" s="19" t="str">
        <f>IF(DataGoesHere!B1460="",IF(DD1461="Forecast",DF1461+DG1461,""),DF1461+DG1461)</f>
        <v/>
      </c>
      <c r="DI1461" s="274" t="str">
        <f>IF(DH1461="","",IF(IntermediateCalcs!$AO$9="Yes",IntermediateCalcs!DH1461*$CX1461,IntermediateCalcs!DH1461))</f>
        <v/>
      </c>
      <c r="DJ1461" s="250" t="str">
        <f>IF(DataGoesHere!$B1461="","",($CZ1461-DI1461))</f>
        <v/>
      </c>
      <c r="DK1461" s="250" t="str">
        <f>IF(DataGoesHere!$B1461="","",ABS($CZ1461-DI1461))</f>
        <v/>
      </c>
      <c r="DL1461" s="250" t="str">
        <f>IF(DataGoesHere!$B1461="","",DK1461^2)</f>
        <v/>
      </c>
      <c r="DM1461" s="249" t="str">
        <f>IF(DataGoesHere!$B1461="","",DK1461/$CZ1461)</f>
        <v/>
      </c>
      <c r="DN1461" s="250" t="str">
        <f>IF(DataGoesHere!$B1461="","",SUM(DJ$2:DJ1461)/AVERAGE(DK:DK))</f>
        <v/>
      </c>
      <c r="DP1461" s="19" t="str">
        <f>IF(DataGoesHere!B1461="",IF($DD1461="Forecast",(Output!E$48*IntermediateCalcs!CY1461)+Output!G$48,""),(Output!E$48*IntermediateCalcs!CY1461)+Output!G$48)</f>
        <v/>
      </c>
      <c r="DQ1461" s="274" t="str">
        <f>IF(DP1461="","",IF(IntermediateCalcs!$AO$9="Yes",IntermediateCalcs!DP1461*$CX1461,IntermediateCalcs!DP1461))</f>
        <v/>
      </c>
      <c r="DR1461" s="250" t="str">
        <f>IF(DataGoesHere!$B1461="","",($CZ1461-DQ1461))</f>
        <v/>
      </c>
      <c r="DS1461" s="250" t="str">
        <f>IF(DataGoesHere!$B1461="","",ABS($CZ1461-DQ1461))</f>
        <v/>
      </c>
      <c r="DT1461" s="250" t="str">
        <f>IF(DataGoesHere!$B1461="","",DS1461^2)</f>
        <v/>
      </c>
      <c r="DU1461" s="249" t="str">
        <f>IF(DataGoesHere!$B1461="","",DS1461/$CZ1461)</f>
        <v/>
      </c>
      <c r="DV1461" s="250" t="str">
        <f>IF(DataGoesHere!$B1461="","",SUM(DR$2:DR1461)/AVERAGE(DS:DS))</f>
        <v/>
      </c>
      <c r="DX1461" s="19" t="str">
        <f>IF(DataGoesHere!$B1460="","",(DB1455*(Output!$O$49/Output!$P$49))+(IntermediateCalcs!DB1456*(Output!$M$49/Output!$P$49))+(IntermediateCalcs!DB1457*(Output!$K$49/Output!$P$49))+(DB1458*(Output!$I$49/Output!$P$49))+(IntermediateCalcs!DB1459*(Output!$G$49/Output!$P$49))+(IntermediateCalcs!DB1460*(Output!$E$49/Output!$P$49)))</f>
        <v/>
      </c>
      <c r="DY1461" s="274" t="str">
        <f>IF(DX1461="","",IF(IntermediateCalcs!$AO$9="Yes",IntermediateCalcs!DX1461*$CX1461,IntermediateCalcs!DX1461))</f>
        <v/>
      </c>
      <c r="DZ1461" s="250" t="str">
        <f>IF(DataGoesHere!$B1461="","",($CZ1461-DY1461))</f>
        <v/>
      </c>
      <c r="EA1461" s="250" t="str">
        <f>IF(DataGoesHere!$B1461="","",ABS($CZ1461-DY1461))</f>
        <v/>
      </c>
      <c r="EB1461" s="250" t="str">
        <f>IF(DataGoesHere!$B1461="","",EA1461^2)</f>
        <v/>
      </c>
      <c r="EC1461" s="249" t="str">
        <f>IF(DataGoesHere!$B1461="","",EA1461/$CZ1461)</f>
        <v/>
      </c>
      <c r="ED1461" s="250" t="str">
        <f>IF(DataGoesHere!$B1461="","",SUM(DZ$2:DZ1461)/AVERAGE(EA:EA))</f>
        <v/>
      </c>
    </row>
    <row r="1462" spans="20:134" x14ac:dyDescent="0.2">
      <c r="T1462" s="240"/>
      <c r="U1462" s="86"/>
      <c r="V1462" s="86"/>
      <c r="W1462" s="86"/>
      <c r="X1462" s="86"/>
      <c r="Y1462" s="86"/>
      <c r="Z1462" s="86"/>
      <c r="AA1462" s="86"/>
      <c r="AB1462" s="245" t="str">
        <f>IF(DataGoesHere!$B1462="","",(DataGoesHere!$B1462/SUM(DataGoesHere!$B1454:'DataGoesHere'!$B1465)))</f>
        <v/>
      </c>
      <c r="AC1462" s="86"/>
      <c r="AD1462" s="86"/>
      <c r="AE1462" s="241"/>
      <c r="CV1462" s="310" t="str">
        <f>IF(DataGoesHere!B1462="","",DataGoesHere!A1462)</f>
        <v/>
      </c>
      <c r="CW1462" s="271">
        <f t="shared" ca="1" si="52"/>
        <v>9</v>
      </c>
      <c r="CX1462" s="272">
        <f t="shared" ca="1" si="53"/>
        <v>1.0625330005567626</v>
      </c>
      <c r="CY1462" s="266">
        <f>DataGoesHere!A1462</f>
        <v>1461</v>
      </c>
      <c r="CZ1462" s="19" t="str">
        <f>IF(DataGoesHere!B1462="","",DataGoesHere!B1462)</f>
        <v/>
      </c>
      <c r="DA1462" s="19" t="str">
        <f>IF(DataGoesHere!B1462="","",IF(AH$5="No",DataGoesHere!B1462,DataGoesHere!B1462-(AH$2*(DataGoesHere!A1462-1))))</f>
        <v/>
      </c>
      <c r="DB1462" s="19" t="str">
        <f>IF(DataGoesHere!B1462="","",IF(AO$9="No",DataGoesHere!B1462,DataGoesHere!B1462/CX1462))</f>
        <v/>
      </c>
      <c r="DC1462" s="19" t="str">
        <f>IF(DataGoesHere!B1462="","",IF(AO$9="No",DA1462,DA1462/CX1462))</f>
        <v/>
      </c>
      <c r="DD1462" s="293" t="str">
        <f>IF(CZ1462="",IF(COUNTIF(DD$2:DD1461,"Forecast")&lt;Output!E$43,"Forecast",""),"Actual")</f>
        <v/>
      </c>
      <c r="DF1462" s="19" t="str">
        <f>IF(DataGoesHere!B1461="",IF(DD1462="Forecast",(Output!$E$47*IntermediateCalcs!DH1461)+((1-Output!$E$47)*IntermediateCalcs!DF1461),""),(Output!$E$47*IntermediateCalcs!DB1461)+((1-Output!$E$47)*IntermediateCalcs!DF1461))</f>
        <v/>
      </c>
      <c r="DG1462" s="19" t="str">
        <f>IF(DataGoesHere!B1461="",IF(DD1462="Forecast",(Output!$G$47*(IntermediateCalcs!DF1462-IntermediateCalcs!DF1461))+((1-Output!$G$47)*IntermediateCalcs!DG1461),""),(Output!$G$47*(IntermediateCalcs!DF1462-IntermediateCalcs!DF1461))+((1-Output!$G$47)*IntermediateCalcs!DG1461))</f>
        <v/>
      </c>
      <c r="DH1462" s="19" t="str">
        <f>IF(DataGoesHere!B1461="",IF(DD1462="Forecast",DF1462+DG1462,""),DF1462+DG1462)</f>
        <v/>
      </c>
      <c r="DI1462" s="274" t="str">
        <f>IF(DH1462="","",IF(IntermediateCalcs!$AO$9="Yes",IntermediateCalcs!DH1462*$CX1462,IntermediateCalcs!DH1462))</f>
        <v/>
      </c>
      <c r="DJ1462" s="250" t="str">
        <f>IF(DataGoesHere!$B1462="","",($CZ1462-DI1462))</f>
        <v/>
      </c>
      <c r="DK1462" s="250" t="str">
        <f>IF(DataGoesHere!$B1462="","",ABS($CZ1462-DI1462))</f>
        <v/>
      </c>
      <c r="DL1462" s="250" t="str">
        <f>IF(DataGoesHere!$B1462="","",DK1462^2)</f>
        <v/>
      </c>
      <c r="DM1462" s="249" t="str">
        <f>IF(DataGoesHere!$B1462="","",DK1462/$CZ1462)</f>
        <v/>
      </c>
      <c r="DN1462" s="250" t="str">
        <f>IF(DataGoesHere!$B1462="","",SUM(DJ$2:DJ1462)/AVERAGE(DK:DK))</f>
        <v/>
      </c>
      <c r="DP1462" s="19" t="str">
        <f>IF(DataGoesHere!B1462="",IF($DD1462="Forecast",(Output!E$48*IntermediateCalcs!CY1462)+Output!G$48,""),(Output!E$48*IntermediateCalcs!CY1462)+Output!G$48)</f>
        <v/>
      </c>
      <c r="DQ1462" s="274" t="str">
        <f>IF(DP1462="","",IF(IntermediateCalcs!$AO$9="Yes",IntermediateCalcs!DP1462*$CX1462,IntermediateCalcs!DP1462))</f>
        <v/>
      </c>
      <c r="DR1462" s="250" t="str">
        <f>IF(DataGoesHere!$B1462="","",($CZ1462-DQ1462))</f>
        <v/>
      </c>
      <c r="DS1462" s="250" t="str">
        <f>IF(DataGoesHere!$B1462="","",ABS($CZ1462-DQ1462))</f>
        <v/>
      </c>
      <c r="DT1462" s="250" t="str">
        <f>IF(DataGoesHere!$B1462="","",DS1462^2)</f>
        <v/>
      </c>
      <c r="DU1462" s="249" t="str">
        <f>IF(DataGoesHere!$B1462="","",DS1462/$CZ1462)</f>
        <v/>
      </c>
      <c r="DV1462" s="250" t="str">
        <f>IF(DataGoesHere!$B1462="","",SUM(DR$2:DR1462)/AVERAGE(DS:DS))</f>
        <v/>
      </c>
      <c r="DX1462" s="19" t="str">
        <f>IF(DataGoesHere!$B1461="","",(DB1456*(Output!$O$49/Output!$P$49))+(IntermediateCalcs!DB1457*(Output!$M$49/Output!$P$49))+(IntermediateCalcs!DB1458*(Output!$K$49/Output!$P$49))+(DB1459*(Output!$I$49/Output!$P$49))+(IntermediateCalcs!DB1460*(Output!$G$49/Output!$P$49))+(IntermediateCalcs!DB1461*(Output!$E$49/Output!$P$49)))</f>
        <v/>
      </c>
      <c r="DY1462" s="274" t="str">
        <f>IF(DX1462="","",IF(IntermediateCalcs!$AO$9="Yes",IntermediateCalcs!DX1462*$CX1462,IntermediateCalcs!DX1462))</f>
        <v/>
      </c>
      <c r="DZ1462" s="250" t="str">
        <f>IF(DataGoesHere!$B1462="","",($CZ1462-DY1462))</f>
        <v/>
      </c>
      <c r="EA1462" s="250" t="str">
        <f>IF(DataGoesHere!$B1462="","",ABS($CZ1462-DY1462))</f>
        <v/>
      </c>
      <c r="EB1462" s="250" t="str">
        <f>IF(DataGoesHere!$B1462="","",EA1462^2)</f>
        <v/>
      </c>
      <c r="EC1462" s="249" t="str">
        <f>IF(DataGoesHere!$B1462="","",EA1462/$CZ1462)</f>
        <v/>
      </c>
      <c r="ED1462" s="250" t="str">
        <f>IF(DataGoesHere!$B1462="","",SUM(DZ$2:DZ1462)/AVERAGE(EA:EA))</f>
        <v/>
      </c>
    </row>
    <row r="1463" spans="20:134" x14ac:dyDescent="0.2">
      <c r="T1463" s="240"/>
      <c r="U1463" s="86"/>
      <c r="V1463" s="86"/>
      <c r="W1463" s="86"/>
      <c r="X1463" s="86"/>
      <c r="Y1463" s="86"/>
      <c r="Z1463" s="86"/>
      <c r="AA1463" s="86"/>
      <c r="AB1463" s="86"/>
      <c r="AC1463" s="245" t="str">
        <f>IF(DataGoesHere!$B1463="","",(DataGoesHere!$B1463/SUM(DataGoesHere!$B1454:'DataGoesHere'!$B1465)))</f>
        <v/>
      </c>
      <c r="AD1463" s="86"/>
      <c r="AE1463" s="241"/>
      <c r="CV1463" s="310" t="str">
        <f>IF(DataGoesHere!B1463="","",DataGoesHere!A1463)</f>
        <v/>
      </c>
      <c r="CW1463" s="271">
        <f t="shared" ca="1" si="52"/>
        <v>10</v>
      </c>
      <c r="CX1463" s="272">
        <f t="shared" ca="1" si="53"/>
        <v>0.92557634012077306</v>
      </c>
      <c r="CY1463" s="266">
        <f>DataGoesHere!A1463</f>
        <v>1462</v>
      </c>
      <c r="CZ1463" s="19" t="str">
        <f>IF(DataGoesHere!B1463="","",DataGoesHere!B1463)</f>
        <v/>
      </c>
      <c r="DA1463" s="19" t="str">
        <f>IF(DataGoesHere!B1463="","",IF(AH$5="No",DataGoesHere!B1463,DataGoesHere!B1463-(AH$2*(DataGoesHere!A1463-1))))</f>
        <v/>
      </c>
      <c r="DB1463" s="19" t="str">
        <f>IF(DataGoesHere!B1463="","",IF(AO$9="No",DataGoesHere!B1463,DataGoesHere!B1463/CX1463))</f>
        <v/>
      </c>
      <c r="DC1463" s="19" t="str">
        <f>IF(DataGoesHere!B1463="","",IF(AO$9="No",DA1463,DA1463/CX1463))</f>
        <v/>
      </c>
      <c r="DD1463" s="293" t="str">
        <f>IF(CZ1463="",IF(COUNTIF(DD$2:DD1462,"Forecast")&lt;Output!E$43,"Forecast",""),"Actual")</f>
        <v/>
      </c>
      <c r="DF1463" s="19" t="str">
        <f>IF(DataGoesHere!B1462="",IF(DD1463="Forecast",(Output!$E$47*IntermediateCalcs!DH1462)+((1-Output!$E$47)*IntermediateCalcs!DF1462),""),(Output!$E$47*IntermediateCalcs!DB1462)+((1-Output!$E$47)*IntermediateCalcs!DF1462))</f>
        <v/>
      </c>
      <c r="DG1463" s="19" t="str">
        <f>IF(DataGoesHere!B1462="",IF(DD1463="Forecast",(Output!$G$47*(IntermediateCalcs!DF1463-IntermediateCalcs!DF1462))+((1-Output!$G$47)*IntermediateCalcs!DG1462),""),(Output!$G$47*(IntermediateCalcs!DF1463-IntermediateCalcs!DF1462))+((1-Output!$G$47)*IntermediateCalcs!DG1462))</f>
        <v/>
      </c>
      <c r="DH1463" s="19" t="str">
        <f>IF(DataGoesHere!B1462="",IF(DD1463="Forecast",DF1463+DG1463,""),DF1463+DG1463)</f>
        <v/>
      </c>
      <c r="DI1463" s="274" t="str">
        <f>IF(DH1463="","",IF(IntermediateCalcs!$AO$9="Yes",IntermediateCalcs!DH1463*$CX1463,IntermediateCalcs!DH1463))</f>
        <v/>
      </c>
      <c r="DJ1463" s="250" t="str">
        <f>IF(DataGoesHere!$B1463="","",($CZ1463-DI1463))</f>
        <v/>
      </c>
      <c r="DK1463" s="250" t="str">
        <f>IF(DataGoesHere!$B1463="","",ABS($CZ1463-DI1463))</f>
        <v/>
      </c>
      <c r="DL1463" s="250" t="str">
        <f>IF(DataGoesHere!$B1463="","",DK1463^2)</f>
        <v/>
      </c>
      <c r="DM1463" s="249" t="str">
        <f>IF(DataGoesHere!$B1463="","",DK1463/$CZ1463)</f>
        <v/>
      </c>
      <c r="DN1463" s="250" t="str">
        <f>IF(DataGoesHere!$B1463="","",SUM(DJ$2:DJ1463)/AVERAGE(DK:DK))</f>
        <v/>
      </c>
      <c r="DP1463" s="19" t="str">
        <f>IF(DataGoesHere!B1463="",IF($DD1463="Forecast",(Output!E$48*IntermediateCalcs!CY1463)+Output!G$48,""),(Output!E$48*IntermediateCalcs!CY1463)+Output!G$48)</f>
        <v/>
      </c>
      <c r="DQ1463" s="274" t="str">
        <f>IF(DP1463="","",IF(IntermediateCalcs!$AO$9="Yes",IntermediateCalcs!DP1463*$CX1463,IntermediateCalcs!DP1463))</f>
        <v/>
      </c>
      <c r="DR1463" s="250" t="str">
        <f>IF(DataGoesHere!$B1463="","",($CZ1463-DQ1463))</f>
        <v/>
      </c>
      <c r="DS1463" s="250" t="str">
        <f>IF(DataGoesHere!$B1463="","",ABS($CZ1463-DQ1463))</f>
        <v/>
      </c>
      <c r="DT1463" s="250" t="str">
        <f>IF(DataGoesHere!$B1463="","",DS1463^2)</f>
        <v/>
      </c>
      <c r="DU1463" s="249" t="str">
        <f>IF(DataGoesHere!$B1463="","",DS1463/$CZ1463)</f>
        <v/>
      </c>
      <c r="DV1463" s="250" t="str">
        <f>IF(DataGoesHere!$B1463="","",SUM(DR$2:DR1463)/AVERAGE(DS:DS))</f>
        <v/>
      </c>
      <c r="DX1463" s="19" t="str">
        <f>IF(DataGoesHere!$B1462="","",(DB1457*(Output!$O$49/Output!$P$49))+(IntermediateCalcs!DB1458*(Output!$M$49/Output!$P$49))+(IntermediateCalcs!DB1459*(Output!$K$49/Output!$P$49))+(DB1460*(Output!$I$49/Output!$P$49))+(IntermediateCalcs!DB1461*(Output!$G$49/Output!$P$49))+(IntermediateCalcs!DB1462*(Output!$E$49/Output!$P$49)))</f>
        <v/>
      </c>
      <c r="DY1463" s="274" t="str">
        <f>IF(DX1463="","",IF(IntermediateCalcs!$AO$9="Yes",IntermediateCalcs!DX1463*$CX1463,IntermediateCalcs!DX1463))</f>
        <v/>
      </c>
      <c r="DZ1463" s="250" t="str">
        <f>IF(DataGoesHere!$B1463="","",($CZ1463-DY1463))</f>
        <v/>
      </c>
      <c r="EA1463" s="250" t="str">
        <f>IF(DataGoesHere!$B1463="","",ABS($CZ1463-DY1463))</f>
        <v/>
      </c>
      <c r="EB1463" s="250" t="str">
        <f>IF(DataGoesHere!$B1463="","",EA1463^2)</f>
        <v/>
      </c>
      <c r="EC1463" s="249" t="str">
        <f>IF(DataGoesHere!$B1463="","",EA1463/$CZ1463)</f>
        <v/>
      </c>
      <c r="ED1463" s="250" t="str">
        <f>IF(DataGoesHere!$B1463="","",SUM(DZ$2:DZ1463)/AVERAGE(EA:EA))</f>
        <v/>
      </c>
    </row>
    <row r="1464" spans="20:134" x14ac:dyDescent="0.2">
      <c r="T1464" s="240"/>
      <c r="U1464" s="86"/>
      <c r="V1464" s="86"/>
      <c r="W1464" s="86"/>
      <c r="X1464" s="86"/>
      <c r="Y1464" s="86"/>
      <c r="Z1464" s="86"/>
      <c r="AA1464" s="86"/>
      <c r="AB1464" s="86"/>
      <c r="AC1464" s="86"/>
      <c r="AD1464" s="245" t="str">
        <f>IF(DataGoesHere!$B1464="","",(DataGoesHere!$B1464/SUM(DataGoesHere!$B1454:'DataGoesHere'!$B1465)))</f>
        <v/>
      </c>
      <c r="AE1464" s="241"/>
      <c r="CV1464" s="310" t="str">
        <f>IF(DataGoesHere!B1464="","",DataGoesHere!A1464)</f>
        <v/>
      </c>
      <c r="CW1464" s="271">
        <f t="shared" ca="1" si="52"/>
        <v>11</v>
      </c>
      <c r="CX1464" s="272">
        <f t="shared" ca="1" si="53"/>
        <v>0.97463169608807265</v>
      </c>
      <c r="CY1464" s="266">
        <f>DataGoesHere!A1464</f>
        <v>1463</v>
      </c>
      <c r="CZ1464" s="19" t="str">
        <f>IF(DataGoesHere!B1464="","",DataGoesHere!B1464)</f>
        <v/>
      </c>
      <c r="DA1464" s="19" t="str">
        <f>IF(DataGoesHere!B1464="","",IF(AH$5="No",DataGoesHere!B1464,DataGoesHere!B1464-(AH$2*(DataGoesHere!A1464-1))))</f>
        <v/>
      </c>
      <c r="DB1464" s="19" t="str">
        <f>IF(DataGoesHere!B1464="","",IF(AO$9="No",DataGoesHere!B1464,DataGoesHere!B1464/CX1464))</f>
        <v/>
      </c>
      <c r="DC1464" s="19" t="str">
        <f>IF(DataGoesHere!B1464="","",IF(AO$9="No",DA1464,DA1464/CX1464))</f>
        <v/>
      </c>
      <c r="DD1464" s="293" t="str">
        <f>IF(CZ1464="",IF(COUNTIF(DD$2:DD1463,"Forecast")&lt;Output!E$43,"Forecast",""),"Actual")</f>
        <v/>
      </c>
      <c r="DF1464" s="19" t="str">
        <f>IF(DataGoesHere!B1463="",IF(DD1464="Forecast",(Output!$E$47*IntermediateCalcs!DH1463)+((1-Output!$E$47)*IntermediateCalcs!DF1463),""),(Output!$E$47*IntermediateCalcs!DB1463)+((1-Output!$E$47)*IntermediateCalcs!DF1463))</f>
        <v/>
      </c>
      <c r="DG1464" s="19" t="str">
        <f>IF(DataGoesHere!B1463="",IF(DD1464="Forecast",(Output!$G$47*(IntermediateCalcs!DF1464-IntermediateCalcs!DF1463))+((1-Output!$G$47)*IntermediateCalcs!DG1463),""),(Output!$G$47*(IntermediateCalcs!DF1464-IntermediateCalcs!DF1463))+((1-Output!$G$47)*IntermediateCalcs!DG1463))</f>
        <v/>
      </c>
      <c r="DH1464" s="19" t="str">
        <f>IF(DataGoesHere!B1463="",IF(DD1464="Forecast",DF1464+DG1464,""),DF1464+DG1464)</f>
        <v/>
      </c>
      <c r="DI1464" s="274" t="str">
        <f>IF(DH1464="","",IF(IntermediateCalcs!$AO$9="Yes",IntermediateCalcs!DH1464*$CX1464,IntermediateCalcs!DH1464))</f>
        <v/>
      </c>
      <c r="DJ1464" s="250" t="str">
        <f>IF(DataGoesHere!$B1464="","",($CZ1464-DI1464))</f>
        <v/>
      </c>
      <c r="DK1464" s="250" t="str">
        <f>IF(DataGoesHere!$B1464="","",ABS($CZ1464-DI1464))</f>
        <v/>
      </c>
      <c r="DL1464" s="250" t="str">
        <f>IF(DataGoesHere!$B1464="","",DK1464^2)</f>
        <v/>
      </c>
      <c r="DM1464" s="249" t="str">
        <f>IF(DataGoesHere!$B1464="","",DK1464/$CZ1464)</f>
        <v/>
      </c>
      <c r="DN1464" s="250" t="str">
        <f>IF(DataGoesHere!$B1464="","",SUM(DJ$2:DJ1464)/AVERAGE(DK:DK))</f>
        <v/>
      </c>
      <c r="DP1464" s="19" t="str">
        <f>IF(DataGoesHere!B1464="",IF($DD1464="Forecast",(Output!E$48*IntermediateCalcs!CY1464)+Output!G$48,""),(Output!E$48*IntermediateCalcs!CY1464)+Output!G$48)</f>
        <v/>
      </c>
      <c r="DQ1464" s="274" t="str">
        <f>IF(DP1464="","",IF(IntermediateCalcs!$AO$9="Yes",IntermediateCalcs!DP1464*$CX1464,IntermediateCalcs!DP1464))</f>
        <v/>
      </c>
      <c r="DR1464" s="250" t="str">
        <f>IF(DataGoesHere!$B1464="","",($CZ1464-DQ1464))</f>
        <v/>
      </c>
      <c r="DS1464" s="250" t="str">
        <f>IF(DataGoesHere!$B1464="","",ABS($CZ1464-DQ1464))</f>
        <v/>
      </c>
      <c r="DT1464" s="250" t="str">
        <f>IF(DataGoesHere!$B1464="","",DS1464^2)</f>
        <v/>
      </c>
      <c r="DU1464" s="249" t="str">
        <f>IF(DataGoesHere!$B1464="","",DS1464/$CZ1464)</f>
        <v/>
      </c>
      <c r="DV1464" s="250" t="str">
        <f>IF(DataGoesHere!$B1464="","",SUM(DR$2:DR1464)/AVERAGE(DS:DS))</f>
        <v/>
      </c>
      <c r="DX1464" s="19" t="str">
        <f>IF(DataGoesHere!$B1463="","",(DB1458*(Output!$O$49/Output!$P$49))+(IntermediateCalcs!DB1459*(Output!$M$49/Output!$P$49))+(IntermediateCalcs!DB1460*(Output!$K$49/Output!$P$49))+(DB1461*(Output!$I$49/Output!$P$49))+(IntermediateCalcs!DB1462*(Output!$G$49/Output!$P$49))+(IntermediateCalcs!DB1463*(Output!$E$49/Output!$P$49)))</f>
        <v/>
      </c>
      <c r="DY1464" s="274" t="str">
        <f>IF(DX1464="","",IF(IntermediateCalcs!$AO$9="Yes",IntermediateCalcs!DX1464*$CX1464,IntermediateCalcs!DX1464))</f>
        <v/>
      </c>
      <c r="DZ1464" s="250" t="str">
        <f>IF(DataGoesHere!$B1464="","",($CZ1464-DY1464))</f>
        <v/>
      </c>
      <c r="EA1464" s="250" t="str">
        <f>IF(DataGoesHere!$B1464="","",ABS($CZ1464-DY1464))</f>
        <v/>
      </c>
      <c r="EB1464" s="250" t="str">
        <f>IF(DataGoesHere!$B1464="","",EA1464^2)</f>
        <v/>
      </c>
      <c r="EC1464" s="249" t="str">
        <f>IF(DataGoesHere!$B1464="","",EA1464/$CZ1464)</f>
        <v/>
      </c>
      <c r="ED1464" s="250" t="str">
        <f>IF(DataGoesHere!$B1464="","",SUM(DZ$2:DZ1464)/AVERAGE(EA:EA))</f>
        <v/>
      </c>
    </row>
    <row r="1465" spans="20:134" x14ac:dyDescent="0.2">
      <c r="T1465" s="242"/>
      <c r="U1465" s="243"/>
      <c r="V1465" s="243"/>
      <c r="W1465" s="243"/>
      <c r="X1465" s="243"/>
      <c r="Y1465" s="243"/>
      <c r="Z1465" s="243"/>
      <c r="AA1465" s="243"/>
      <c r="AB1465" s="243"/>
      <c r="AC1465" s="243"/>
      <c r="AD1465" s="243"/>
      <c r="AE1465" s="246" t="str">
        <f>IF(DataGoesHere!$B1465="","",(DataGoesHere!$B1465/SUM(DataGoesHere!$B1454:'DataGoesHere'!$B1465)))</f>
        <v/>
      </c>
      <c r="CV1465" s="310" t="str">
        <f>IF(DataGoesHere!B1465="","",DataGoesHere!A1465)</f>
        <v/>
      </c>
      <c r="CW1465" s="271">
        <f t="shared" ca="1" si="52"/>
        <v>12</v>
      </c>
      <c r="CX1465" s="272">
        <f t="shared" ca="1" si="53"/>
        <v>1.0054005237672714</v>
      </c>
      <c r="CY1465" s="266">
        <f>DataGoesHere!A1465</f>
        <v>1464</v>
      </c>
      <c r="CZ1465" s="19" t="str">
        <f>IF(DataGoesHere!B1465="","",DataGoesHere!B1465)</f>
        <v/>
      </c>
      <c r="DA1465" s="19" t="str">
        <f>IF(DataGoesHere!B1465="","",IF(AH$5="No",DataGoesHere!B1465,DataGoesHere!B1465-(AH$2*(DataGoesHere!A1465-1))))</f>
        <v/>
      </c>
      <c r="DB1465" s="19" t="str">
        <f>IF(DataGoesHere!B1465="","",IF(AO$9="No",DataGoesHere!B1465,DataGoesHere!B1465/CX1465))</f>
        <v/>
      </c>
      <c r="DC1465" s="19" t="str">
        <f>IF(DataGoesHere!B1465="","",IF(AO$9="No",DA1465,DA1465/CX1465))</f>
        <v/>
      </c>
      <c r="DD1465" s="293" t="str">
        <f>IF(CZ1465="",IF(COUNTIF(DD$2:DD1464,"Forecast")&lt;Output!E$43,"Forecast",""),"Actual")</f>
        <v/>
      </c>
      <c r="DF1465" s="19" t="str">
        <f>IF(DataGoesHere!B1464="",IF(DD1465="Forecast",(Output!$E$47*IntermediateCalcs!DH1464)+((1-Output!$E$47)*IntermediateCalcs!DF1464),""),(Output!$E$47*IntermediateCalcs!DB1464)+((1-Output!$E$47)*IntermediateCalcs!DF1464))</f>
        <v/>
      </c>
      <c r="DG1465" s="19" t="str">
        <f>IF(DataGoesHere!B1464="",IF(DD1465="Forecast",(Output!$G$47*(IntermediateCalcs!DF1465-IntermediateCalcs!DF1464))+((1-Output!$G$47)*IntermediateCalcs!DG1464),""),(Output!$G$47*(IntermediateCalcs!DF1465-IntermediateCalcs!DF1464))+((1-Output!$G$47)*IntermediateCalcs!DG1464))</f>
        <v/>
      </c>
      <c r="DH1465" s="19" t="str">
        <f>IF(DataGoesHere!B1464="",IF(DD1465="Forecast",DF1465+DG1465,""),DF1465+DG1465)</f>
        <v/>
      </c>
      <c r="DI1465" s="274" t="str">
        <f>IF(DH1465="","",IF(IntermediateCalcs!$AO$9="Yes",IntermediateCalcs!DH1465*$CX1465,IntermediateCalcs!DH1465))</f>
        <v/>
      </c>
      <c r="DJ1465" s="250" t="str">
        <f>IF(DataGoesHere!$B1465="","",($CZ1465-DI1465))</f>
        <v/>
      </c>
      <c r="DK1465" s="250" t="str">
        <f>IF(DataGoesHere!$B1465="","",ABS($CZ1465-DI1465))</f>
        <v/>
      </c>
      <c r="DL1465" s="250" t="str">
        <f>IF(DataGoesHere!$B1465="","",DK1465^2)</f>
        <v/>
      </c>
      <c r="DM1465" s="249" t="str">
        <f>IF(DataGoesHere!$B1465="","",DK1465/$CZ1465)</f>
        <v/>
      </c>
      <c r="DN1465" s="250" t="str">
        <f>IF(DataGoesHere!$B1465="","",SUM(DJ$2:DJ1465)/AVERAGE(DK:DK))</f>
        <v/>
      </c>
      <c r="DP1465" s="19" t="str">
        <f>IF(DataGoesHere!B1465="",IF($DD1465="Forecast",(Output!E$48*IntermediateCalcs!CY1465)+Output!G$48,""),(Output!E$48*IntermediateCalcs!CY1465)+Output!G$48)</f>
        <v/>
      </c>
      <c r="DQ1465" s="274" t="str">
        <f>IF(DP1465="","",IF(IntermediateCalcs!$AO$9="Yes",IntermediateCalcs!DP1465*$CX1465,IntermediateCalcs!DP1465))</f>
        <v/>
      </c>
      <c r="DR1465" s="250" t="str">
        <f>IF(DataGoesHere!$B1465="","",($CZ1465-DQ1465))</f>
        <v/>
      </c>
      <c r="DS1465" s="250" t="str">
        <f>IF(DataGoesHere!$B1465="","",ABS($CZ1465-DQ1465))</f>
        <v/>
      </c>
      <c r="DT1465" s="250" t="str">
        <f>IF(DataGoesHere!$B1465="","",DS1465^2)</f>
        <v/>
      </c>
      <c r="DU1465" s="249" t="str">
        <f>IF(DataGoesHere!$B1465="","",DS1465/$CZ1465)</f>
        <v/>
      </c>
      <c r="DV1465" s="250" t="str">
        <f>IF(DataGoesHere!$B1465="","",SUM(DR$2:DR1465)/AVERAGE(DS:DS))</f>
        <v/>
      </c>
      <c r="DX1465" s="19" t="str">
        <f>IF(DataGoesHere!$B1464="","",(DB1459*(Output!$O$49/Output!$P$49))+(IntermediateCalcs!DB1460*(Output!$M$49/Output!$P$49))+(IntermediateCalcs!DB1461*(Output!$K$49/Output!$P$49))+(DB1462*(Output!$I$49/Output!$P$49))+(IntermediateCalcs!DB1463*(Output!$G$49/Output!$P$49))+(IntermediateCalcs!DB1464*(Output!$E$49/Output!$P$49)))</f>
        <v/>
      </c>
      <c r="DY1465" s="274" t="str">
        <f>IF(DX1465="","",IF(IntermediateCalcs!$AO$9="Yes",IntermediateCalcs!DX1465*$CX1465,IntermediateCalcs!DX1465))</f>
        <v/>
      </c>
      <c r="DZ1465" s="250" t="str">
        <f>IF(DataGoesHere!$B1465="","",($CZ1465-DY1465))</f>
        <v/>
      </c>
      <c r="EA1465" s="250" t="str">
        <f>IF(DataGoesHere!$B1465="","",ABS($CZ1465-DY1465))</f>
        <v/>
      </c>
      <c r="EB1465" s="250" t="str">
        <f>IF(DataGoesHere!$B1465="","",EA1465^2)</f>
        <v/>
      </c>
      <c r="EC1465" s="249" t="str">
        <f>IF(DataGoesHere!$B1465="","",EA1465/$CZ1465)</f>
        <v/>
      </c>
      <c r="ED1465" s="250" t="str">
        <f>IF(DataGoesHere!$B1465="","",SUM(DZ$2:DZ1465)/AVERAGE(EA:EA))</f>
        <v/>
      </c>
    </row>
    <row r="1466" spans="20:134" x14ac:dyDescent="0.2">
      <c r="T1466" s="244" t="str">
        <f>IF(DataGoesHere!$B1466="","",(DataGoesHere!$B1466/SUM(DataGoesHere!$B1466:'DataGoesHere'!$B1477)))</f>
        <v/>
      </c>
      <c r="U1466" s="238"/>
      <c r="V1466" s="238"/>
      <c r="W1466" s="238"/>
      <c r="X1466" s="238"/>
      <c r="Y1466" s="238"/>
      <c r="Z1466" s="238"/>
      <c r="AA1466" s="238"/>
      <c r="AB1466" s="238"/>
      <c r="AC1466" s="238"/>
      <c r="AD1466" s="238"/>
      <c r="AE1466" s="239"/>
      <c r="CV1466" s="310" t="str">
        <f>IF(DataGoesHere!B1466="","",DataGoesHere!A1466)</f>
        <v/>
      </c>
      <c r="CW1466" s="271">
        <f t="shared" ca="1" si="52"/>
        <v>1</v>
      </c>
      <c r="CX1466" s="272">
        <f t="shared" ca="1" si="53"/>
        <v>1.3236179355303281</v>
      </c>
      <c r="CY1466" s="266">
        <f>DataGoesHere!A1466</f>
        <v>1465</v>
      </c>
      <c r="CZ1466" s="19" t="str">
        <f>IF(DataGoesHere!B1466="","",DataGoesHere!B1466)</f>
        <v/>
      </c>
      <c r="DA1466" s="19" t="str">
        <f>IF(DataGoesHere!B1466="","",IF(AH$5="No",DataGoesHere!B1466,DataGoesHere!B1466-(AH$2*(DataGoesHere!A1466-1))))</f>
        <v/>
      </c>
      <c r="DB1466" s="19" t="str">
        <f>IF(DataGoesHere!B1466="","",IF(AO$9="No",DataGoesHere!B1466,DataGoesHere!B1466/CX1466))</f>
        <v/>
      </c>
      <c r="DC1466" s="19" t="str">
        <f>IF(DataGoesHere!B1466="","",IF(AO$9="No",DA1466,DA1466/CX1466))</f>
        <v/>
      </c>
      <c r="DD1466" s="293" t="str">
        <f>IF(CZ1466="",IF(COUNTIF(DD$2:DD1465,"Forecast")&lt;Output!E$43,"Forecast",""),"Actual")</f>
        <v/>
      </c>
      <c r="DF1466" s="19" t="str">
        <f>IF(DataGoesHere!B1465="",IF(DD1466="Forecast",(Output!$E$47*IntermediateCalcs!DH1465)+((1-Output!$E$47)*IntermediateCalcs!DF1465),""),(Output!$E$47*IntermediateCalcs!DB1465)+((1-Output!$E$47)*IntermediateCalcs!DF1465))</f>
        <v/>
      </c>
      <c r="DG1466" s="19" t="str">
        <f>IF(DataGoesHere!B1465="",IF(DD1466="Forecast",(Output!$G$47*(IntermediateCalcs!DF1466-IntermediateCalcs!DF1465))+((1-Output!$G$47)*IntermediateCalcs!DG1465),""),(Output!$G$47*(IntermediateCalcs!DF1466-IntermediateCalcs!DF1465))+((1-Output!$G$47)*IntermediateCalcs!DG1465))</f>
        <v/>
      </c>
      <c r="DH1466" s="19" t="str">
        <f>IF(DataGoesHere!B1465="",IF(DD1466="Forecast",DF1466+DG1466,""),DF1466+DG1466)</f>
        <v/>
      </c>
      <c r="DI1466" s="274" t="str">
        <f>IF(DH1466="","",IF(IntermediateCalcs!$AO$9="Yes",IntermediateCalcs!DH1466*$CX1466,IntermediateCalcs!DH1466))</f>
        <v/>
      </c>
      <c r="DJ1466" s="250" t="str">
        <f>IF(DataGoesHere!$B1466="","",($CZ1466-DI1466))</f>
        <v/>
      </c>
      <c r="DK1466" s="250" t="str">
        <f>IF(DataGoesHere!$B1466="","",ABS($CZ1466-DI1466))</f>
        <v/>
      </c>
      <c r="DL1466" s="250" t="str">
        <f>IF(DataGoesHere!$B1466="","",DK1466^2)</f>
        <v/>
      </c>
      <c r="DM1466" s="249" t="str">
        <f>IF(DataGoesHere!$B1466="","",DK1466/$CZ1466)</f>
        <v/>
      </c>
      <c r="DN1466" s="250" t="str">
        <f>IF(DataGoesHere!$B1466="","",SUM(DJ$2:DJ1466)/AVERAGE(DK:DK))</f>
        <v/>
      </c>
      <c r="DP1466" s="19" t="str">
        <f>IF(DataGoesHere!B1466="",IF($DD1466="Forecast",(Output!E$48*IntermediateCalcs!CY1466)+Output!G$48,""),(Output!E$48*IntermediateCalcs!CY1466)+Output!G$48)</f>
        <v/>
      </c>
      <c r="DQ1466" s="274" t="str">
        <f>IF(DP1466="","",IF(IntermediateCalcs!$AO$9="Yes",IntermediateCalcs!DP1466*$CX1466,IntermediateCalcs!DP1466))</f>
        <v/>
      </c>
      <c r="DR1466" s="250" t="str">
        <f>IF(DataGoesHere!$B1466="","",($CZ1466-DQ1466))</f>
        <v/>
      </c>
      <c r="DS1466" s="250" t="str">
        <f>IF(DataGoesHere!$B1466="","",ABS($CZ1466-DQ1466))</f>
        <v/>
      </c>
      <c r="DT1466" s="250" t="str">
        <f>IF(DataGoesHere!$B1466="","",DS1466^2)</f>
        <v/>
      </c>
      <c r="DU1466" s="249" t="str">
        <f>IF(DataGoesHere!$B1466="","",DS1466/$CZ1466)</f>
        <v/>
      </c>
      <c r="DV1466" s="250" t="str">
        <f>IF(DataGoesHere!$B1466="","",SUM(DR$2:DR1466)/AVERAGE(DS:DS))</f>
        <v/>
      </c>
      <c r="DX1466" s="19" t="str">
        <f>IF(DataGoesHere!$B1465="","",(DB1460*(Output!$O$49/Output!$P$49))+(IntermediateCalcs!DB1461*(Output!$M$49/Output!$P$49))+(IntermediateCalcs!DB1462*(Output!$K$49/Output!$P$49))+(DB1463*(Output!$I$49/Output!$P$49))+(IntermediateCalcs!DB1464*(Output!$G$49/Output!$P$49))+(IntermediateCalcs!DB1465*(Output!$E$49/Output!$P$49)))</f>
        <v/>
      </c>
      <c r="DY1466" s="274" t="str">
        <f>IF(DX1466="","",IF(IntermediateCalcs!$AO$9="Yes",IntermediateCalcs!DX1466*$CX1466,IntermediateCalcs!DX1466))</f>
        <v/>
      </c>
      <c r="DZ1466" s="250" t="str">
        <f>IF(DataGoesHere!$B1466="","",($CZ1466-DY1466))</f>
        <v/>
      </c>
      <c r="EA1466" s="250" t="str">
        <f>IF(DataGoesHere!$B1466="","",ABS($CZ1466-DY1466))</f>
        <v/>
      </c>
      <c r="EB1466" s="250" t="str">
        <f>IF(DataGoesHere!$B1466="","",EA1466^2)</f>
        <v/>
      </c>
      <c r="EC1466" s="249" t="str">
        <f>IF(DataGoesHere!$B1466="","",EA1466/$CZ1466)</f>
        <v/>
      </c>
      <c r="ED1466" s="250" t="str">
        <f>IF(DataGoesHere!$B1466="","",SUM(DZ$2:DZ1466)/AVERAGE(EA:EA))</f>
        <v/>
      </c>
    </row>
    <row r="1467" spans="20:134" x14ac:dyDescent="0.2">
      <c r="T1467" s="240"/>
      <c r="U1467" s="245" t="str">
        <f>IF(DataGoesHere!$B1467="","",(DataGoesHere!$B1467/SUM(DataGoesHere!$B1467:'DataGoesHere'!$B1477)))</f>
        <v/>
      </c>
      <c r="V1467" s="86"/>
      <c r="W1467" s="86"/>
      <c r="X1467" s="86"/>
      <c r="Y1467" s="86"/>
      <c r="Z1467" s="86"/>
      <c r="AA1467" s="86"/>
      <c r="AB1467" s="86"/>
      <c r="AC1467" s="86"/>
      <c r="AD1467" s="86"/>
      <c r="AE1467" s="241"/>
      <c r="CV1467" s="310" t="str">
        <f>IF(DataGoesHere!B1467="","",DataGoesHere!A1467)</f>
        <v/>
      </c>
      <c r="CW1467" s="271">
        <f t="shared" ca="1" si="52"/>
        <v>2</v>
      </c>
      <c r="CX1467" s="272">
        <f t="shared" ca="1" si="53"/>
        <v>0.80574490527728204</v>
      </c>
      <c r="CY1467" s="266">
        <f>DataGoesHere!A1467</f>
        <v>1466</v>
      </c>
      <c r="CZ1467" s="19" t="str">
        <f>IF(DataGoesHere!B1467="","",DataGoesHere!B1467)</f>
        <v/>
      </c>
      <c r="DA1467" s="19" t="str">
        <f>IF(DataGoesHere!B1467="","",IF(AH$5="No",DataGoesHere!B1467,DataGoesHere!B1467-(AH$2*(DataGoesHere!A1467-1))))</f>
        <v/>
      </c>
      <c r="DB1467" s="19" t="str">
        <f>IF(DataGoesHere!B1467="","",IF(AO$9="No",DataGoesHere!B1467,DataGoesHere!B1467/CX1467))</f>
        <v/>
      </c>
      <c r="DC1467" s="19" t="str">
        <f>IF(DataGoesHere!B1467="","",IF(AO$9="No",DA1467,DA1467/CX1467))</f>
        <v/>
      </c>
      <c r="DD1467" s="293" t="str">
        <f>IF(CZ1467="",IF(COUNTIF(DD$2:DD1466,"Forecast")&lt;Output!E$43,"Forecast",""),"Actual")</f>
        <v/>
      </c>
      <c r="DF1467" s="19" t="str">
        <f>IF(DataGoesHere!B1466="",IF(DD1467="Forecast",(Output!$E$47*IntermediateCalcs!DH1466)+((1-Output!$E$47)*IntermediateCalcs!DF1466),""),(Output!$E$47*IntermediateCalcs!DB1466)+((1-Output!$E$47)*IntermediateCalcs!DF1466))</f>
        <v/>
      </c>
      <c r="DG1467" s="19" t="str">
        <f>IF(DataGoesHere!B1466="",IF(DD1467="Forecast",(Output!$G$47*(IntermediateCalcs!DF1467-IntermediateCalcs!DF1466))+((1-Output!$G$47)*IntermediateCalcs!DG1466),""),(Output!$G$47*(IntermediateCalcs!DF1467-IntermediateCalcs!DF1466))+((1-Output!$G$47)*IntermediateCalcs!DG1466))</f>
        <v/>
      </c>
      <c r="DH1467" s="19" t="str">
        <f>IF(DataGoesHere!B1466="",IF(DD1467="Forecast",DF1467+DG1467,""),DF1467+DG1467)</f>
        <v/>
      </c>
      <c r="DI1467" s="274" t="str">
        <f>IF(DH1467="","",IF(IntermediateCalcs!$AO$9="Yes",IntermediateCalcs!DH1467*$CX1467,IntermediateCalcs!DH1467))</f>
        <v/>
      </c>
      <c r="DJ1467" s="250" t="str">
        <f>IF(DataGoesHere!$B1467="","",($CZ1467-DI1467))</f>
        <v/>
      </c>
      <c r="DK1467" s="250" t="str">
        <f>IF(DataGoesHere!$B1467="","",ABS($CZ1467-DI1467))</f>
        <v/>
      </c>
      <c r="DL1467" s="250" t="str">
        <f>IF(DataGoesHere!$B1467="","",DK1467^2)</f>
        <v/>
      </c>
      <c r="DM1467" s="249" t="str">
        <f>IF(DataGoesHere!$B1467="","",DK1467/$CZ1467)</f>
        <v/>
      </c>
      <c r="DN1467" s="250" t="str">
        <f>IF(DataGoesHere!$B1467="","",SUM(DJ$2:DJ1467)/AVERAGE(DK:DK))</f>
        <v/>
      </c>
      <c r="DP1467" s="19" t="str">
        <f>IF(DataGoesHere!B1467="",IF($DD1467="Forecast",(Output!E$48*IntermediateCalcs!CY1467)+Output!G$48,""),(Output!E$48*IntermediateCalcs!CY1467)+Output!G$48)</f>
        <v/>
      </c>
      <c r="DQ1467" s="274" t="str">
        <f>IF(DP1467="","",IF(IntermediateCalcs!$AO$9="Yes",IntermediateCalcs!DP1467*$CX1467,IntermediateCalcs!DP1467))</f>
        <v/>
      </c>
      <c r="DR1467" s="250" t="str">
        <f>IF(DataGoesHere!$B1467="","",($CZ1467-DQ1467))</f>
        <v/>
      </c>
      <c r="DS1467" s="250" t="str">
        <f>IF(DataGoesHere!$B1467="","",ABS($CZ1467-DQ1467))</f>
        <v/>
      </c>
      <c r="DT1467" s="250" t="str">
        <f>IF(DataGoesHere!$B1467="","",DS1467^2)</f>
        <v/>
      </c>
      <c r="DU1467" s="249" t="str">
        <f>IF(DataGoesHere!$B1467="","",DS1467/$CZ1467)</f>
        <v/>
      </c>
      <c r="DV1467" s="250" t="str">
        <f>IF(DataGoesHere!$B1467="","",SUM(DR$2:DR1467)/AVERAGE(DS:DS))</f>
        <v/>
      </c>
      <c r="DX1467" s="19" t="str">
        <f>IF(DataGoesHere!$B1466="","",(DB1461*(Output!$O$49/Output!$P$49))+(IntermediateCalcs!DB1462*(Output!$M$49/Output!$P$49))+(IntermediateCalcs!DB1463*(Output!$K$49/Output!$P$49))+(DB1464*(Output!$I$49/Output!$P$49))+(IntermediateCalcs!DB1465*(Output!$G$49/Output!$P$49))+(IntermediateCalcs!DB1466*(Output!$E$49/Output!$P$49)))</f>
        <v/>
      </c>
      <c r="DY1467" s="274" t="str">
        <f>IF(DX1467="","",IF(IntermediateCalcs!$AO$9="Yes",IntermediateCalcs!DX1467*$CX1467,IntermediateCalcs!DX1467))</f>
        <v/>
      </c>
      <c r="DZ1467" s="250" t="str">
        <f>IF(DataGoesHere!$B1467="","",($CZ1467-DY1467))</f>
        <v/>
      </c>
      <c r="EA1467" s="250" t="str">
        <f>IF(DataGoesHere!$B1467="","",ABS($CZ1467-DY1467))</f>
        <v/>
      </c>
      <c r="EB1467" s="250" t="str">
        <f>IF(DataGoesHere!$B1467="","",EA1467^2)</f>
        <v/>
      </c>
      <c r="EC1467" s="249" t="str">
        <f>IF(DataGoesHere!$B1467="","",EA1467/$CZ1467)</f>
        <v/>
      </c>
      <c r="ED1467" s="250" t="str">
        <f>IF(DataGoesHere!$B1467="","",SUM(DZ$2:DZ1467)/AVERAGE(EA:EA))</f>
        <v/>
      </c>
    </row>
    <row r="1468" spans="20:134" x14ac:dyDescent="0.2">
      <c r="T1468" s="240"/>
      <c r="U1468" s="86"/>
      <c r="V1468" s="245" t="str">
        <f>IF(DataGoesHere!$B1468="","",(DataGoesHere!$B1468/SUM(DataGoesHere!$B1466:'DataGoesHere'!$B1477)))</f>
        <v/>
      </c>
      <c r="W1468" s="86"/>
      <c r="X1468" s="86"/>
      <c r="Y1468" s="86"/>
      <c r="Z1468" s="86"/>
      <c r="AA1468" s="86"/>
      <c r="AB1468" s="86"/>
      <c r="AC1468" s="86"/>
      <c r="AD1468" s="86"/>
      <c r="AE1468" s="241"/>
      <c r="CV1468" s="310" t="str">
        <f>IF(DataGoesHere!B1468="","",DataGoesHere!A1468)</f>
        <v/>
      </c>
      <c r="CW1468" s="271">
        <f t="shared" ca="1" si="52"/>
        <v>3</v>
      </c>
      <c r="CX1468" s="272">
        <f t="shared" ca="1" si="53"/>
        <v>0.79862940076451561</v>
      </c>
      <c r="CY1468" s="266">
        <f>DataGoesHere!A1468</f>
        <v>1467</v>
      </c>
      <c r="CZ1468" s="19" t="str">
        <f>IF(DataGoesHere!B1468="","",DataGoesHere!B1468)</f>
        <v/>
      </c>
      <c r="DA1468" s="19" t="str">
        <f>IF(DataGoesHere!B1468="","",IF(AH$5="No",DataGoesHere!B1468,DataGoesHere!B1468-(AH$2*(DataGoesHere!A1468-1))))</f>
        <v/>
      </c>
      <c r="DB1468" s="19" t="str">
        <f>IF(DataGoesHere!B1468="","",IF(AO$9="No",DataGoesHere!B1468,DataGoesHere!B1468/CX1468))</f>
        <v/>
      </c>
      <c r="DC1468" s="19" t="str">
        <f>IF(DataGoesHere!B1468="","",IF(AO$9="No",DA1468,DA1468/CX1468))</f>
        <v/>
      </c>
      <c r="DD1468" s="293" t="str">
        <f>IF(CZ1468="",IF(COUNTIF(DD$2:DD1467,"Forecast")&lt;Output!E$43,"Forecast",""),"Actual")</f>
        <v/>
      </c>
      <c r="DF1468" s="19" t="str">
        <f>IF(DataGoesHere!B1467="",IF(DD1468="Forecast",(Output!$E$47*IntermediateCalcs!DH1467)+((1-Output!$E$47)*IntermediateCalcs!DF1467),""),(Output!$E$47*IntermediateCalcs!DB1467)+((1-Output!$E$47)*IntermediateCalcs!DF1467))</f>
        <v/>
      </c>
      <c r="DG1468" s="19" t="str">
        <f>IF(DataGoesHere!B1467="",IF(DD1468="Forecast",(Output!$G$47*(IntermediateCalcs!DF1468-IntermediateCalcs!DF1467))+((1-Output!$G$47)*IntermediateCalcs!DG1467),""),(Output!$G$47*(IntermediateCalcs!DF1468-IntermediateCalcs!DF1467))+((1-Output!$G$47)*IntermediateCalcs!DG1467))</f>
        <v/>
      </c>
      <c r="DH1468" s="19" t="str">
        <f>IF(DataGoesHere!B1467="",IF(DD1468="Forecast",DF1468+DG1468,""),DF1468+DG1468)</f>
        <v/>
      </c>
      <c r="DI1468" s="274" t="str">
        <f>IF(DH1468="","",IF(IntermediateCalcs!$AO$9="Yes",IntermediateCalcs!DH1468*$CX1468,IntermediateCalcs!DH1468))</f>
        <v/>
      </c>
      <c r="DJ1468" s="250" t="str">
        <f>IF(DataGoesHere!$B1468="","",($CZ1468-DI1468))</f>
        <v/>
      </c>
      <c r="DK1468" s="250" t="str">
        <f>IF(DataGoesHere!$B1468="","",ABS($CZ1468-DI1468))</f>
        <v/>
      </c>
      <c r="DL1468" s="250" t="str">
        <f>IF(DataGoesHere!$B1468="","",DK1468^2)</f>
        <v/>
      </c>
      <c r="DM1468" s="249" t="str">
        <f>IF(DataGoesHere!$B1468="","",DK1468/$CZ1468)</f>
        <v/>
      </c>
      <c r="DN1468" s="250" t="str">
        <f>IF(DataGoesHere!$B1468="","",SUM(DJ$2:DJ1468)/AVERAGE(DK:DK))</f>
        <v/>
      </c>
      <c r="DP1468" s="19" t="str">
        <f>IF(DataGoesHere!B1468="",IF($DD1468="Forecast",(Output!E$48*IntermediateCalcs!CY1468)+Output!G$48,""),(Output!E$48*IntermediateCalcs!CY1468)+Output!G$48)</f>
        <v/>
      </c>
      <c r="DQ1468" s="274" t="str">
        <f>IF(DP1468="","",IF(IntermediateCalcs!$AO$9="Yes",IntermediateCalcs!DP1468*$CX1468,IntermediateCalcs!DP1468))</f>
        <v/>
      </c>
      <c r="DR1468" s="250" t="str">
        <f>IF(DataGoesHere!$B1468="","",($CZ1468-DQ1468))</f>
        <v/>
      </c>
      <c r="DS1468" s="250" t="str">
        <f>IF(DataGoesHere!$B1468="","",ABS($CZ1468-DQ1468))</f>
        <v/>
      </c>
      <c r="DT1468" s="250" t="str">
        <f>IF(DataGoesHere!$B1468="","",DS1468^2)</f>
        <v/>
      </c>
      <c r="DU1468" s="249" t="str">
        <f>IF(DataGoesHere!$B1468="","",DS1468/$CZ1468)</f>
        <v/>
      </c>
      <c r="DV1468" s="250" t="str">
        <f>IF(DataGoesHere!$B1468="","",SUM(DR$2:DR1468)/AVERAGE(DS:DS))</f>
        <v/>
      </c>
      <c r="DX1468" s="19" t="str">
        <f>IF(DataGoesHere!$B1467="","",(DB1462*(Output!$O$49/Output!$P$49))+(IntermediateCalcs!DB1463*(Output!$M$49/Output!$P$49))+(IntermediateCalcs!DB1464*(Output!$K$49/Output!$P$49))+(DB1465*(Output!$I$49/Output!$P$49))+(IntermediateCalcs!DB1466*(Output!$G$49/Output!$P$49))+(IntermediateCalcs!DB1467*(Output!$E$49/Output!$P$49)))</f>
        <v/>
      </c>
      <c r="DY1468" s="274" t="str">
        <f>IF(DX1468="","",IF(IntermediateCalcs!$AO$9="Yes",IntermediateCalcs!DX1468*$CX1468,IntermediateCalcs!DX1468))</f>
        <v/>
      </c>
      <c r="DZ1468" s="250" t="str">
        <f>IF(DataGoesHere!$B1468="","",($CZ1468-DY1468))</f>
        <v/>
      </c>
      <c r="EA1468" s="250" t="str">
        <f>IF(DataGoesHere!$B1468="","",ABS($CZ1468-DY1468))</f>
        <v/>
      </c>
      <c r="EB1468" s="250" t="str">
        <f>IF(DataGoesHere!$B1468="","",EA1468^2)</f>
        <v/>
      </c>
      <c r="EC1468" s="249" t="str">
        <f>IF(DataGoesHere!$B1468="","",EA1468/$CZ1468)</f>
        <v/>
      </c>
      <c r="ED1468" s="250" t="str">
        <f>IF(DataGoesHere!$B1468="","",SUM(DZ$2:DZ1468)/AVERAGE(EA:EA))</f>
        <v/>
      </c>
    </row>
    <row r="1469" spans="20:134" x14ac:dyDescent="0.2">
      <c r="T1469" s="240"/>
      <c r="U1469" s="86"/>
      <c r="V1469" s="86"/>
      <c r="W1469" s="245" t="str">
        <f>IF(DataGoesHere!$B1469="","",(DataGoesHere!$B1469/SUM(DataGoesHere!$B1466:'DataGoesHere'!$B1477)))</f>
        <v/>
      </c>
      <c r="X1469" s="86"/>
      <c r="Y1469" s="86"/>
      <c r="Z1469" s="86"/>
      <c r="AA1469" s="86"/>
      <c r="AB1469" s="86"/>
      <c r="AC1469" s="86"/>
      <c r="AD1469" s="86"/>
      <c r="AE1469" s="241"/>
      <c r="CV1469" s="310" t="str">
        <f>IF(DataGoesHere!B1469="","",DataGoesHere!A1469)</f>
        <v/>
      </c>
      <c r="CW1469" s="271">
        <f t="shared" ca="1" si="52"/>
        <v>4</v>
      </c>
      <c r="CX1469" s="272">
        <f t="shared" ca="1" si="53"/>
        <v>1.0149292433706087</v>
      </c>
      <c r="CY1469" s="266">
        <f>DataGoesHere!A1469</f>
        <v>1468</v>
      </c>
      <c r="CZ1469" s="19" t="str">
        <f>IF(DataGoesHere!B1469="","",DataGoesHere!B1469)</f>
        <v/>
      </c>
      <c r="DA1469" s="19" t="str">
        <f>IF(DataGoesHere!B1469="","",IF(AH$5="No",DataGoesHere!B1469,DataGoesHere!B1469-(AH$2*(DataGoesHere!A1469-1))))</f>
        <v/>
      </c>
      <c r="DB1469" s="19" t="str">
        <f>IF(DataGoesHere!B1469="","",IF(AO$9="No",DataGoesHere!B1469,DataGoesHere!B1469/CX1469))</f>
        <v/>
      </c>
      <c r="DC1469" s="19" t="str">
        <f>IF(DataGoesHere!B1469="","",IF(AO$9="No",DA1469,DA1469/CX1469))</f>
        <v/>
      </c>
      <c r="DD1469" s="293" t="str">
        <f>IF(CZ1469="",IF(COUNTIF(DD$2:DD1468,"Forecast")&lt;Output!E$43,"Forecast",""),"Actual")</f>
        <v/>
      </c>
      <c r="DF1469" s="19" t="str">
        <f>IF(DataGoesHere!B1468="",IF(DD1469="Forecast",(Output!$E$47*IntermediateCalcs!DH1468)+((1-Output!$E$47)*IntermediateCalcs!DF1468),""),(Output!$E$47*IntermediateCalcs!DB1468)+((1-Output!$E$47)*IntermediateCalcs!DF1468))</f>
        <v/>
      </c>
      <c r="DG1469" s="19" t="str">
        <f>IF(DataGoesHere!B1468="",IF(DD1469="Forecast",(Output!$G$47*(IntermediateCalcs!DF1469-IntermediateCalcs!DF1468))+((1-Output!$G$47)*IntermediateCalcs!DG1468),""),(Output!$G$47*(IntermediateCalcs!DF1469-IntermediateCalcs!DF1468))+((1-Output!$G$47)*IntermediateCalcs!DG1468))</f>
        <v/>
      </c>
      <c r="DH1469" s="19" t="str">
        <f>IF(DataGoesHere!B1468="",IF(DD1469="Forecast",DF1469+DG1469,""),DF1469+DG1469)</f>
        <v/>
      </c>
      <c r="DI1469" s="274" t="str">
        <f>IF(DH1469="","",IF(IntermediateCalcs!$AO$9="Yes",IntermediateCalcs!DH1469*$CX1469,IntermediateCalcs!DH1469))</f>
        <v/>
      </c>
      <c r="DJ1469" s="250" t="str">
        <f>IF(DataGoesHere!$B1469="","",($CZ1469-DI1469))</f>
        <v/>
      </c>
      <c r="DK1469" s="250" t="str">
        <f>IF(DataGoesHere!$B1469="","",ABS($CZ1469-DI1469))</f>
        <v/>
      </c>
      <c r="DL1469" s="250" t="str">
        <f>IF(DataGoesHere!$B1469="","",DK1469^2)</f>
        <v/>
      </c>
      <c r="DM1469" s="249" t="str">
        <f>IF(DataGoesHere!$B1469="","",DK1469/$CZ1469)</f>
        <v/>
      </c>
      <c r="DN1469" s="250" t="str">
        <f>IF(DataGoesHere!$B1469="","",SUM(DJ$2:DJ1469)/AVERAGE(DK:DK))</f>
        <v/>
      </c>
      <c r="DP1469" s="19" t="str">
        <f>IF(DataGoesHere!B1469="",IF($DD1469="Forecast",(Output!E$48*IntermediateCalcs!CY1469)+Output!G$48,""),(Output!E$48*IntermediateCalcs!CY1469)+Output!G$48)</f>
        <v/>
      </c>
      <c r="DQ1469" s="274" t="str">
        <f>IF(DP1469="","",IF(IntermediateCalcs!$AO$9="Yes",IntermediateCalcs!DP1469*$CX1469,IntermediateCalcs!DP1469))</f>
        <v/>
      </c>
      <c r="DR1469" s="250" t="str">
        <f>IF(DataGoesHere!$B1469="","",($CZ1469-DQ1469))</f>
        <v/>
      </c>
      <c r="DS1469" s="250" t="str">
        <f>IF(DataGoesHere!$B1469="","",ABS($CZ1469-DQ1469))</f>
        <v/>
      </c>
      <c r="DT1469" s="250" t="str">
        <f>IF(DataGoesHere!$B1469="","",DS1469^2)</f>
        <v/>
      </c>
      <c r="DU1469" s="249" t="str">
        <f>IF(DataGoesHere!$B1469="","",DS1469/$CZ1469)</f>
        <v/>
      </c>
      <c r="DV1469" s="250" t="str">
        <f>IF(DataGoesHere!$B1469="","",SUM(DR$2:DR1469)/AVERAGE(DS:DS))</f>
        <v/>
      </c>
      <c r="DX1469" s="19" t="str">
        <f>IF(DataGoesHere!$B1468="","",(DB1463*(Output!$O$49/Output!$P$49))+(IntermediateCalcs!DB1464*(Output!$M$49/Output!$P$49))+(IntermediateCalcs!DB1465*(Output!$K$49/Output!$P$49))+(DB1466*(Output!$I$49/Output!$P$49))+(IntermediateCalcs!DB1467*(Output!$G$49/Output!$P$49))+(IntermediateCalcs!DB1468*(Output!$E$49/Output!$P$49)))</f>
        <v/>
      </c>
      <c r="DY1469" s="274" t="str">
        <f>IF(DX1469="","",IF(IntermediateCalcs!$AO$9="Yes",IntermediateCalcs!DX1469*$CX1469,IntermediateCalcs!DX1469))</f>
        <v/>
      </c>
      <c r="DZ1469" s="250" t="str">
        <f>IF(DataGoesHere!$B1469="","",($CZ1469-DY1469))</f>
        <v/>
      </c>
      <c r="EA1469" s="250" t="str">
        <f>IF(DataGoesHere!$B1469="","",ABS($CZ1469-DY1469))</f>
        <v/>
      </c>
      <c r="EB1469" s="250" t="str">
        <f>IF(DataGoesHere!$B1469="","",EA1469^2)</f>
        <v/>
      </c>
      <c r="EC1469" s="249" t="str">
        <f>IF(DataGoesHere!$B1469="","",EA1469/$CZ1469)</f>
        <v/>
      </c>
      <c r="ED1469" s="250" t="str">
        <f>IF(DataGoesHere!$B1469="","",SUM(DZ$2:DZ1469)/AVERAGE(EA:EA))</f>
        <v/>
      </c>
    </row>
    <row r="1470" spans="20:134" x14ac:dyDescent="0.2">
      <c r="T1470" s="240"/>
      <c r="U1470" s="86"/>
      <c r="V1470" s="86"/>
      <c r="W1470" s="86"/>
      <c r="X1470" s="245" t="str">
        <f>IF(DataGoesHere!$B1470="","",(DataGoesHere!$B1470/SUM(DataGoesHere!$B1466:'DataGoesHere'!$B1477)))</f>
        <v/>
      </c>
      <c r="Y1470" s="86"/>
      <c r="Z1470" s="86"/>
      <c r="AA1470" s="86"/>
      <c r="AB1470" s="86"/>
      <c r="AC1470" s="86"/>
      <c r="AD1470" s="86"/>
      <c r="AE1470" s="241"/>
      <c r="CV1470" s="310" t="str">
        <f>IF(DataGoesHere!B1470="","",DataGoesHere!A1470)</f>
        <v/>
      </c>
      <c r="CW1470" s="271">
        <f t="shared" ca="1" si="52"/>
        <v>5</v>
      </c>
      <c r="CX1470" s="272">
        <f t="shared" ca="1" si="53"/>
        <v>0.97875414397996308</v>
      </c>
      <c r="CY1470" s="266">
        <f>DataGoesHere!A1470</f>
        <v>1469</v>
      </c>
      <c r="CZ1470" s="19" t="str">
        <f>IF(DataGoesHere!B1470="","",DataGoesHere!B1470)</f>
        <v/>
      </c>
      <c r="DA1470" s="19" t="str">
        <f>IF(DataGoesHere!B1470="","",IF(AH$5="No",DataGoesHere!B1470,DataGoesHere!B1470-(AH$2*(DataGoesHere!A1470-1))))</f>
        <v/>
      </c>
      <c r="DB1470" s="19" t="str">
        <f>IF(DataGoesHere!B1470="","",IF(AO$9="No",DataGoesHere!B1470,DataGoesHere!B1470/CX1470))</f>
        <v/>
      </c>
      <c r="DC1470" s="19" t="str">
        <f>IF(DataGoesHere!B1470="","",IF(AO$9="No",DA1470,DA1470/CX1470))</f>
        <v/>
      </c>
      <c r="DD1470" s="293" t="str">
        <f>IF(CZ1470="",IF(COUNTIF(DD$2:DD1469,"Forecast")&lt;Output!E$43,"Forecast",""),"Actual")</f>
        <v/>
      </c>
      <c r="DF1470" s="19" t="str">
        <f>IF(DataGoesHere!B1469="",IF(DD1470="Forecast",(Output!$E$47*IntermediateCalcs!DH1469)+((1-Output!$E$47)*IntermediateCalcs!DF1469),""),(Output!$E$47*IntermediateCalcs!DB1469)+((1-Output!$E$47)*IntermediateCalcs!DF1469))</f>
        <v/>
      </c>
      <c r="DG1470" s="19" t="str">
        <f>IF(DataGoesHere!B1469="",IF(DD1470="Forecast",(Output!$G$47*(IntermediateCalcs!DF1470-IntermediateCalcs!DF1469))+((1-Output!$G$47)*IntermediateCalcs!DG1469),""),(Output!$G$47*(IntermediateCalcs!DF1470-IntermediateCalcs!DF1469))+((1-Output!$G$47)*IntermediateCalcs!DG1469))</f>
        <v/>
      </c>
      <c r="DH1470" s="19" t="str">
        <f>IF(DataGoesHere!B1469="",IF(DD1470="Forecast",DF1470+DG1470,""),DF1470+DG1470)</f>
        <v/>
      </c>
      <c r="DI1470" s="274" t="str">
        <f>IF(DH1470="","",IF(IntermediateCalcs!$AO$9="Yes",IntermediateCalcs!DH1470*$CX1470,IntermediateCalcs!DH1470))</f>
        <v/>
      </c>
      <c r="DJ1470" s="250" t="str">
        <f>IF(DataGoesHere!$B1470="","",($CZ1470-DI1470))</f>
        <v/>
      </c>
      <c r="DK1470" s="250" t="str">
        <f>IF(DataGoesHere!$B1470="","",ABS($CZ1470-DI1470))</f>
        <v/>
      </c>
      <c r="DL1470" s="250" t="str">
        <f>IF(DataGoesHere!$B1470="","",DK1470^2)</f>
        <v/>
      </c>
      <c r="DM1470" s="249" t="str">
        <f>IF(DataGoesHere!$B1470="","",DK1470/$CZ1470)</f>
        <v/>
      </c>
      <c r="DN1470" s="250" t="str">
        <f>IF(DataGoesHere!$B1470="","",SUM(DJ$2:DJ1470)/AVERAGE(DK:DK))</f>
        <v/>
      </c>
      <c r="DP1470" s="19" t="str">
        <f>IF(DataGoesHere!B1470="",IF($DD1470="Forecast",(Output!E$48*IntermediateCalcs!CY1470)+Output!G$48,""),(Output!E$48*IntermediateCalcs!CY1470)+Output!G$48)</f>
        <v/>
      </c>
      <c r="DQ1470" s="274" t="str">
        <f>IF(DP1470="","",IF(IntermediateCalcs!$AO$9="Yes",IntermediateCalcs!DP1470*$CX1470,IntermediateCalcs!DP1470))</f>
        <v/>
      </c>
      <c r="DR1470" s="250" t="str">
        <f>IF(DataGoesHere!$B1470="","",($CZ1470-DQ1470))</f>
        <v/>
      </c>
      <c r="DS1470" s="250" t="str">
        <f>IF(DataGoesHere!$B1470="","",ABS($CZ1470-DQ1470))</f>
        <v/>
      </c>
      <c r="DT1470" s="250" t="str">
        <f>IF(DataGoesHere!$B1470="","",DS1470^2)</f>
        <v/>
      </c>
      <c r="DU1470" s="249" t="str">
        <f>IF(DataGoesHere!$B1470="","",DS1470/$CZ1470)</f>
        <v/>
      </c>
      <c r="DV1470" s="250" t="str">
        <f>IF(DataGoesHere!$B1470="","",SUM(DR$2:DR1470)/AVERAGE(DS:DS))</f>
        <v/>
      </c>
      <c r="DX1470" s="19" t="str">
        <f>IF(DataGoesHere!$B1469="","",(DB1464*(Output!$O$49/Output!$P$49))+(IntermediateCalcs!DB1465*(Output!$M$49/Output!$P$49))+(IntermediateCalcs!DB1466*(Output!$K$49/Output!$P$49))+(DB1467*(Output!$I$49/Output!$P$49))+(IntermediateCalcs!DB1468*(Output!$G$49/Output!$P$49))+(IntermediateCalcs!DB1469*(Output!$E$49/Output!$P$49)))</f>
        <v/>
      </c>
      <c r="DY1470" s="274" t="str">
        <f>IF(DX1470="","",IF(IntermediateCalcs!$AO$9="Yes",IntermediateCalcs!DX1470*$CX1470,IntermediateCalcs!DX1470))</f>
        <v/>
      </c>
      <c r="DZ1470" s="250" t="str">
        <f>IF(DataGoesHere!$B1470="","",($CZ1470-DY1470))</f>
        <v/>
      </c>
      <c r="EA1470" s="250" t="str">
        <f>IF(DataGoesHere!$B1470="","",ABS($CZ1470-DY1470))</f>
        <v/>
      </c>
      <c r="EB1470" s="250" t="str">
        <f>IF(DataGoesHere!$B1470="","",EA1470^2)</f>
        <v/>
      </c>
      <c r="EC1470" s="249" t="str">
        <f>IF(DataGoesHere!$B1470="","",EA1470/$CZ1470)</f>
        <v/>
      </c>
      <c r="ED1470" s="250" t="str">
        <f>IF(DataGoesHere!$B1470="","",SUM(DZ$2:DZ1470)/AVERAGE(EA:EA))</f>
        <v/>
      </c>
    </row>
    <row r="1471" spans="20:134" x14ac:dyDescent="0.2">
      <c r="T1471" s="240"/>
      <c r="U1471" s="86"/>
      <c r="V1471" s="86"/>
      <c r="W1471" s="86"/>
      <c r="X1471" s="86"/>
      <c r="Y1471" s="245" t="str">
        <f>IF(DataGoesHere!$B1471="","",(DataGoesHere!$B1471/SUM(DataGoesHere!$B1466:'DataGoesHere'!$B1477)))</f>
        <v/>
      </c>
      <c r="Z1471" s="86"/>
      <c r="AA1471" s="86"/>
      <c r="AB1471" s="86"/>
      <c r="AC1471" s="86"/>
      <c r="AD1471" s="86"/>
      <c r="AE1471" s="241"/>
      <c r="CV1471" s="310" t="str">
        <f>IF(DataGoesHere!B1471="","",DataGoesHere!A1471)</f>
        <v/>
      </c>
      <c r="CW1471" s="271">
        <f t="shared" ca="1" si="52"/>
        <v>6</v>
      </c>
      <c r="CX1471" s="272">
        <f t="shared" ca="1" si="53"/>
        <v>1.0779088099730167</v>
      </c>
      <c r="CY1471" s="266">
        <f>DataGoesHere!A1471</f>
        <v>1470</v>
      </c>
      <c r="CZ1471" s="19" t="str">
        <f>IF(DataGoesHere!B1471="","",DataGoesHere!B1471)</f>
        <v/>
      </c>
      <c r="DA1471" s="19" t="str">
        <f>IF(DataGoesHere!B1471="","",IF(AH$5="No",DataGoesHere!B1471,DataGoesHere!B1471-(AH$2*(DataGoesHere!A1471-1))))</f>
        <v/>
      </c>
      <c r="DB1471" s="19" t="str">
        <f>IF(DataGoesHere!B1471="","",IF(AO$9="No",DataGoesHere!B1471,DataGoesHere!B1471/CX1471))</f>
        <v/>
      </c>
      <c r="DC1471" s="19" t="str">
        <f>IF(DataGoesHere!B1471="","",IF(AO$9="No",DA1471,DA1471/CX1471))</f>
        <v/>
      </c>
      <c r="DD1471" s="293" t="str">
        <f>IF(CZ1471="",IF(COUNTIF(DD$2:DD1470,"Forecast")&lt;Output!E$43,"Forecast",""),"Actual")</f>
        <v/>
      </c>
      <c r="DF1471" s="19" t="str">
        <f>IF(DataGoesHere!B1470="",IF(DD1471="Forecast",(Output!$E$47*IntermediateCalcs!DH1470)+((1-Output!$E$47)*IntermediateCalcs!DF1470),""),(Output!$E$47*IntermediateCalcs!DB1470)+((1-Output!$E$47)*IntermediateCalcs!DF1470))</f>
        <v/>
      </c>
      <c r="DG1471" s="19" t="str">
        <f>IF(DataGoesHere!B1470="",IF(DD1471="Forecast",(Output!$G$47*(IntermediateCalcs!DF1471-IntermediateCalcs!DF1470))+((1-Output!$G$47)*IntermediateCalcs!DG1470),""),(Output!$G$47*(IntermediateCalcs!DF1471-IntermediateCalcs!DF1470))+((1-Output!$G$47)*IntermediateCalcs!DG1470))</f>
        <v/>
      </c>
      <c r="DH1471" s="19" t="str">
        <f>IF(DataGoesHere!B1470="",IF(DD1471="Forecast",DF1471+DG1471,""),DF1471+DG1471)</f>
        <v/>
      </c>
      <c r="DI1471" s="274" t="str">
        <f>IF(DH1471="","",IF(IntermediateCalcs!$AO$9="Yes",IntermediateCalcs!DH1471*$CX1471,IntermediateCalcs!DH1471))</f>
        <v/>
      </c>
      <c r="DJ1471" s="250" t="str">
        <f>IF(DataGoesHere!$B1471="","",($CZ1471-DI1471))</f>
        <v/>
      </c>
      <c r="DK1471" s="250" t="str">
        <f>IF(DataGoesHere!$B1471="","",ABS($CZ1471-DI1471))</f>
        <v/>
      </c>
      <c r="DL1471" s="250" t="str">
        <f>IF(DataGoesHere!$B1471="","",DK1471^2)</f>
        <v/>
      </c>
      <c r="DM1471" s="249" t="str">
        <f>IF(DataGoesHere!$B1471="","",DK1471/$CZ1471)</f>
        <v/>
      </c>
      <c r="DN1471" s="250" t="str">
        <f>IF(DataGoesHere!$B1471="","",SUM(DJ$2:DJ1471)/AVERAGE(DK:DK))</f>
        <v/>
      </c>
      <c r="DP1471" s="19" t="str">
        <f>IF(DataGoesHere!B1471="",IF($DD1471="Forecast",(Output!E$48*IntermediateCalcs!CY1471)+Output!G$48,""),(Output!E$48*IntermediateCalcs!CY1471)+Output!G$48)</f>
        <v/>
      </c>
      <c r="DQ1471" s="274" t="str">
        <f>IF(DP1471="","",IF(IntermediateCalcs!$AO$9="Yes",IntermediateCalcs!DP1471*$CX1471,IntermediateCalcs!DP1471))</f>
        <v/>
      </c>
      <c r="DR1471" s="250" t="str">
        <f>IF(DataGoesHere!$B1471="","",($CZ1471-DQ1471))</f>
        <v/>
      </c>
      <c r="DS1471" s="250" t="str">
        <f>IF(DataGoesHere!$B1471="","",ABS($CZ1471-DQ1471))</f>
        <v/>
      </c>
      <c r="DT1471" s="250" t="str">
        <f>IF(DataGoesHere!$B1471="","",DS1471^2)</f>
        <v/>
      </c>
      <c r="DU1471" s="249" t="str">
        <f>IF(DataGoesHere!$B1471="","",DS1471/$CZ1471)</f>
        <v/>
      </c>
      <c r="DV1471" s="250" t="str">
        <f>IF(DataGoesHere!$B1471="","",SUM(DR$2:DR1471)/AVERAGE(DS:DS))</f>
        <v/>
      </c>
      <c r="DX1471" s="19" t="str">
        <f>IF(DataGoesHere!$B1470="","",(DB1465*(Output!$O$49/Output!$P$49))+(IntermediateCalcs!DB1466*(Output!$M$49/Output!$P$49))+(IntermediateCalcs!DB1467*(Output!$K$49/Output!$P$49))+(DB1468*(Output!$I$49/Output!$P$49))+(IntermediateCalcs!DB1469*(Output!$G$49/Output!$P$49))+(IntermediateCalcs!DB1470*(Output!$E$49/Output!$P$49)))</f>
        <v/>
      </c>
      <c r="DY1471" s="274" t="str">
        <f>IF(DX1471="","",IF(IntermediateCalcs!$AO$9="Yes",IntermediateCalcs!DX1471*$CX1471,IntermediateCalcs!DX1471))</f>
        <v/>
      </c>
      <c r="DZ1471" s="250" t="str">
        <f>IF(DataGoesHere!$B1471="","",($CZ1471-DY1471))</f>
        <v/>
      </c>
      <c r="EA1471" s="250" t="str">
        <f>IF(DataGoesHere!$B1471="","",ABS($CZ1471-DY1471))</f>
        <v/>
      </c>
      <c r="EB1471" s="250" t="str">
        <f>IF(DataGoesHere!$B1471="","",EA1471^2)</f>
        <v/>
      </c>
      <c r="EC1471" s="249" t="str">
        <f>IF(DataGoesHere!$B1471="","",EA1471/$CZ1471)</f>
        <v/>
      </c>
      <c r="ED1471" s="250" t="str">
        <f>IF(DataGoesHere!$B1471="","",SUM(DZ$2:DZ1471)/AVERAGE(EA:EA))</f>
        <v/>
      </c>
    </row>
    <row r="1472" spans="20:134" x14ac:dyDescent="0.2">
      <c r="T1472" s="240"/>
      <c r="U1472" s="86"/>
      <c r="V1472" s="86"/>
      <c r="W1472" s="86"/>
      <c r="X1472" s="86"/>
      <c r="Y1472" s="86"/>
      <c r="Z1472" s="245" t="str">
        <f>IF(DataGoesHere!$B1472="","",(DataGoesHere!$B1472/SUM(DataGoesHere!$B1466:'DataGoesHere'!$B1477)))</f>
        <v/>
      </c>
      <c r="AA1472" s="86"/>
      <c r="AB1472" s="86"/>
      <c r="AC1472" s="86"/>
      <c r="AD1472" s="86"/>
      <c r="AE1472" s="241"/>
      <c r="CV1472" s="310" t="str">
        <f>IF(DataGoesHere!B1472="","",DataGoesHere!A1472)</f>
        <v/>
      </c>
      <c r="CW1472" s="271">
        <f t="shared" ca="1" si="52"/>
        <v>7</v>
      </c>
      <c r="CX1472" s="272">
        <f t="shared" ca="1" si="53"/>
        <v>1.0265458156689093</v>
      </c>
      <c r="CY1472" s="266">
        <f>DataGoesHere!A1472</f>
        <v>1471</v>
      </c>
      <c r="CZ1472" s="19" t="str">
        <f>IF(DataGoesHere!B1472="","",DataGoesHere!B1472)</f>
        <v/>
      </c>
      <c r="DA1472" s="19" t="str">
        <f>IF(DataGoesHere!B1472="","",IF(AH$5="No",DataGoesHere!B1472,DataGoesHere!B1472-(AH$2*(DataGoesHere!A1472-1))))</f>
        <v/>
      </c>
      <c r="DB1472" s="19" t="str">
        <f>IF(DataGoesHere!B1472="","",IF(AO$9="No",DataGoesHere!B1472,DataGoesHere!B1472/CX1472))</f>
        <v/>
      </c>
      <c r="DC1472" s="19" t="str">
        <f>IF(DataGoesHere!B1472="","",IF(AO$9="No",DA1472,DA1472/CX1472))</f>
        <v/>
      </c>
      <c r="DD1472" s="293" t="str">
        <f>IF(CZ1472="",IF(COUNTIF(DD$2:DD1471,"Forecast")&lt;Output!E$43,"Forecast",""),"Actual")</f>
        <v/>
      </c>
      <c r="DF1472" s="19" t="str">
        <f>IF(DataGoesHere!B1471="",IF(DD1472="Forecast",(Output!$E$47*IntermediateCalcs!DH1471)+((1-Output!$E$47)*IntermediateCalcs!DF1471),""),(Output!$E$47*IntermediateCalcs!DB1471)+((1-Output!$E$47)*IntermediateCalcs!DF1471))</f>
        <v/>
      </c>
      <c r="DG1472" s="19" t="str">
        <f>IF(DataGoesHere!B1471="",IF(DD1472="Forecast",(Output!$G$47*(IntermediateCalcs!DF1472-IntermediateCalcs!DF1471))+((1-Output!$G$47)*IntermediateCalcs!DG1471),""),(Output!$G$47*(IntermediateCalcs!DF1472-IntermediateCalcs!DF1471))+((1-Output!$G$47)*IntermediateCalcs!DG1471))</f>
        <v/>
      </c>
      <c r="DH1472" s="19" t="str">
        <f>IF(DataGoesHere!B1471="",IF(DD1472="Forecast",DF1472+DG1472,""),DF1472+DG1472)</f>
        <v/>
      </c>
      <c r="DI1472" s="274" t="str">
        <f>IF(DH1472="","",IF(IntermediateCalcs!$AO$9="Yes",IntermediateCalcs!DH1472*$CX1472,IntermediateCalcs!DH1472))</f>
        <v/>
      </c>
      <c r="DJ1472" s="250" t="str">
        <f>IF(DataGoesHere!$B1472="","",($CZ1472-DI1472))</f>
        <v/>
      </c>
      <c r="DK1472" s="250" t="str">
        <f>IF(DataGoesHere!$B1472="","",ABS($CZ1472-DI1472))</f>
        <v/>
      </c>
      <c r="DL1472" s="250" t="str">
        <f>IF(DataGoesHere!$B1472="","",DK1472^2)</f>
        <v/>
      </c>
      <c r="DM1472" s="249" t="str">
        <f>IF(DataGoesHere!$B1472="","",DK1472/$CZ1472)</f>
        <v/>
      </c>
      <c r="DN1472" s="250" t="str">
        <f>IF(DataGoesHere!$B1472="","",SUM(DJ$2:DJ1472)/AVERAGE(DK:DK))</f>
        <v/>
      </c>
      <c r="DP1472" s="19" t="str">
        <f>IF(DataGoesHere!B1472="",IF($DD1472="Forecast",(Output!E$48*IntermediateCalcs!CY1472)+Output!G$48,""),(Output!E$48*IntermediateCalcs!CY1472)+Output!G$48)</f>
        <v/>
      </c>
      <c r="DQ1472" s="274" t="str">
        <f>IF(DP1472="","",IF(IntermediateCalcs!$AO$9="Yes",IntermediateCalcs!DP1472*$CX1472,IntermediateCalcs!DP1472))</f>
        <v/>
      </c>
      <c r="DR1472" s="250" t="str">
        <f>IF(DataGoesHere!$B1472="","",($CZ1472-DQ1472))</f>
        <v/>
      </c>
      <c r="DS1472" s="250" t="str">
        <f>IF(DataGoesHere!$B1472="","",ABS($CZ1472-DQ1472))</f>
        <v/>
      </c>
      <c r="DT1472" s="250" t="str">
        <f>IF(DataGoesHere!$B1472="","",DS1472^2)</f>
        <v/>
      </c>
      <c r="DU1472" s="249" t="str">
        <f>IF(DataGoesHere!$B1472="","",DS1472/$CZ1472)</f>
        <v/>
      </c>
      <c r="DV1472" s="250" t="str">
        <f>IF(DataGoesHere!$B1472="","",SUM(DR$2:DR1472)/AVERAGE(DS:DS))</f>
        <v/>
      </c>
      <c r="DX1472" s="19" t="str">
        <f>IF(DataGoesHere!$B1471="","",(DB1466*(Output!$O$49/Output!$P$49))+(IntermediateCalcs!DB1467*(Output!$M$49/Output!$P$49))+(IntermediateCalcs!DB1468*(Output!$K$49/Output!$P$49))+(DB1469*(Output!$I$49/Output!$P$49))+(IntermediateCalcs!DB1470*(Output!$G$49/Output!$P$49))+(IntermediateCalcs!DB1471*(Output!$E$49/Output!$P$49)))</f>
        <v/>
      </c>
      <c r="DY1472" s="274" t="str">
        <f>IF(DX1472="","",IF(IntermediateCalcs!$AO$9="Yes",IntermediateCalcs!DX1472*$CX1472,IntermediateCalcs!DX1472))</f>
        <v/>
      </c>
      <c r="DZ1472" s="250" t="str">
        <f>IF(DataGoesHere!$B1472="","",($CZ1472-DY1472))</f>
        <v/>
      </c>
      <c r="EA1472" s="250" t="str">
        <f>IF(DataGoesHere!$B1472="","",ABS($CZ1472-DY1472))</f>
        <v/>
      </c>
      <c r="EB1472" s="250" t="str">
        <f>IF(DataGoesHere!$B1472="","",EA1472^2)</f>
        <v/>
      </c>
      <c r="EC1472" s="249" t="str">
        <f>IF(DataGoesHere!$B1472="","",EA1472/$CZ1472)</f>
        <v/>
      </c>
      <c r="ED1472" s="250" t="str">
        <f>IF(DataGoesHere!$B1472="","",SUM(DZ$2:DZ1472)/AVERAGE(EA:EA))</f>
        <v/>
      </c>
    </row>
    <row r="1473" spans="20:134" x14ac:dyDescent="0.2">
      <c r="T1473" s="240"/>
      <c r="U1473" s="86"/>
      <c r="V1473" s="86"/>
      <c r="W1473" s="86"/>
      <c r="X1473" s="86"/>
      <c r="Y1473" s="86"/>
      <c r="Z1473" s="86"/>
      <c r="AA1473" s="245" t="str">
        <f>IF(DataGoesHere!$B1473="","",(DataGoesHere!$B1473/SUM(DataGoesHere!$B1466:'DataGoesHere'!$B1477)))</f>
        <v/>
      </c>
      <c r="AB1473" s="86"/>
      <c r="AC1473" s="86"/>
      <c r="AD1473" s="86"/>
      <c r="AE1473" s="241"/>
      <c r="CV1473" s="310" t="str">
        <f>IF(DataGoesHere!B1473="","",DataGoesHere!A1473)</f>
        <v/>
      </c>
      <c r="CW1473" s="271">
        <f t="shared" ca="1" si="52"/>
        <v>8</v>
      </c>
      <c r="CX1473" s="272">
        <f t="shared" ca="1" si="53"/>
        <v>1.0207492390681214</v>
      </c>
      <c r="CY1473" s="266">
        <f>DataGoesHere!A1473</f>
        <v>1472</v>
      </c>
      <c r="CZ1473" s="19" t="str">
        <f>IF(DataGoesHere!B1473="","",DataGoesHere!B1473)</f>
        <v/>
      </c>
      <c r="DA1473" s="19" t="str">
        <f>IF(DataGoesHere!B1473="","",IF(AH$5="No",DataGoesHere!B1473,DataGoesHere!B1473-(AH$2*(DataGoesHere!A1473-1))))</f>
        <v/>
      </c>
      <c r="DB1473" s="19" t="str">
        <f>IF(DataGoesHere!B1473="","",IF(AO$9="No",DataGoesHere!B1473,DataGoesHere!B1473/CX1473))</f>
        <v/>
      </c>
      <c r="DC1473" s="19" t="str">
        <f>IF(DataGoesHere!B1473="","",IF(AO$9="No",DA1473,DA1473/CX1473))</f>
        <v/>
      </c>
      <c r="DD1473" s="293" t="str">
        <f>IF(CZ1473="",IF(COUNTIF(DD$2:DD1472,"Forecast")&lt;Output!E$43,"Forecast",""),"Actual")</f>
        <v/>
      </c>
      <c r="DF1473" s="19" t="str">
        <f>IF(DataGoesHere!B1472="",IF(DD1473="Forecast",(Output!$E$47*IntermediateCalcs!DH1472)+((1-Output!$E$47)*IntermediateCalcs!DF1472),""),(Output!$E$47*IntermediateCalcs!DB1472)+((1-Output!$E$47)*IntermediateCalcs!DF1472))</f>
        <v/>
      </c>
      <c r="DG1473" s="19" t="str">
        <f>IF(DataGoesHere!B1472="",IF(DD1473="Forecast",(Output!$G$47*(IntermediateCalcs!DF1473-IntermediateCalcs!DF1472))+((1-Output!$G$47)*IntermediateCalcs!DG1472),""),(Output!$G$47*(IntermediateCalcs!DF1473-IntermediateCalcs!DF1472))+((1-Output!$G$47)*IntermediateCalcs!DG1472))</f>
        <v/>
      </c>
      <c r="DH1473" s="19" t="str">
        <f>IF(DataGoesHere!B1472="",IF(DD1473="Forecast",DF1473+DG1473,""),DF1473+DG1473)</f>
        <v/>
      </c>
      <c r="DI1473" s="274" t="str">
        <f>IF(DH1473="","",IF(IntermediateCalcs!$AO$9="Yes",IntermediateCalcs!DH1473*$CX1473,IntermediateCalcs!DH1473))</f>
        <v/>
      </c>
      <c r="DJ1473" s="250" t="str">
        <f>IF(DataGoesHere!$B1473="","",($CZ1473-DI1473))</f>
        <v/>
      </c>
      <c r="DK1473" s="250" t="str">
        <f>IF(DataGoesHere!$B1473="","",ABS($CZ1473-DI1473))</f>
        <v/>
      </c>
      <c r="DL1473" s="250" t="str">
        <f>IF(DataGoesHere!$B1473="","",DK1473^2)</f>
        <v/>
      </c>
      <c r="DM1473" s="249" t="str">
        <f>IF(DataGoesHere!$B1473="","",DK1473/$CZ1473)</f>
        <v/>
      </c>
      <c r="DN1473" s="250" t="str">
        <f>IF(DataGoesHere!$B1473="","",SUM(DJ$2:DJ1473)/AVERAGE(DK:DK))</f>
        <v/>
      </c>
      <c r="DP1473" s="19" t="str">
        <f>IF(DataGoesHere!B1473="",IF($DD1473="Forecast",(Output!E$48*IntermediateCalcs!CY1473)+Output!G$48,""),(Output!E$48*IntermediateCalcs!CY1473)+Output!G$48)</f>
        <v/>
      </c>
      <c r="DQ1473" s="274" t="str">
        <f>IF(DP1473="","",IF(IntermediateCalcs!$AO$9="Yes",IntermediateCalcs!DP1473*$CX1473,IntermediateCalcs!DP1473))</f>
        <v/>
      </c>
      <c r="DR1473" s="250" t="str">
        <f>IF(DataGoesHere!$B1473="","",($CZ1473-DQ1473))</f>
        <v/>
      </c>
      <c r="DS1473" s="250" t="str">
        <f>IF(DataGoesHere!$B1473="","",ABS($CZ1473-DQ1473))</f>
        <v/>
      </c>
      <c r="DT1473" s="250" t="str">
        <f>IF(DataGoesHere!$B1473="","",DS1473^2)</f>
        <v/>
      </c>
      <c r="DU1473" s="249" t="str">
        <f>IF(DataGoesHere!$B1473="","",DS1473/$CZ1473)</f>
        <v/>
      </c>
      <c r="DV1473" s="250" t="str">
        <f>IF(DataGoesHere!$B1473="","",SUM(DR$2:DR1473)/AVERAGE(DS:DS))</f>
        <v/>
      </c>
      <c r="DX1473" s="19" t="str">
        <f>IF(DataGoesHere!$B1472="","",(DB1467*(Output!$O$49/Output!$P$49))+(IntermediateCalcs!DB1468*(Output!$M$49/Output!$P$49))+(IntermediateCalcs!DB1469*(Output!$K$49/Output!$P$49))+(DB1470*(Output!$I$49/Output!$P$49))+(IntermediateCalcs!DB1471*(Output!$G$49/Output!$P$49))+(IntermediateCalcs!DB1472*(Output!$E$49/Output!$P$49)))</f>
        <v/>
      </c>
      <c r="DY1473" s="274" t="str">
        <f>IF(DX1473="","",IF(IntermediateCalcs!$AO$9="Yes",IntermediateCalcs!DX1473*$CX1473,IntermediateCalcs!DX1473))</f>
        <v/>
      </c>
      <c r="DZ1473" s="250" t="str">
        <f>IF(DataGoesHere!$B1473="","",($CZ1473-DY1473))</f>
        <v/>
      </c>
      <c r="EA1473" s="250" t="str">
        <f>IF(DataGoesHere!$B1473="","",ABS($CZ1473-DY1473))</f>
        <v/>
      </c>
      <c r="EB1473" s="250" t="str">
        <f>IF(DataGoesHere!$B1473="","",EA1473^2)</f>
        <v/>
      </c>
      <c r="EC1473" s="249" t="str">
        <f>IF(DataGoesHere!$B1473="","",EA1473/$CZ1473)</f>
        <v/>
      </c>
      <c r="ED1473" s="250" t="str">
        <f>IF(DataGoesHere!$B1473="","",SUM(DZ$2:DZ1473)/AVERAGE(EA:EA))</f>
        <v/>
      </c>
    </row>
    <row r="1474" spans="20:134" x14ac:dyDescent="0.2">
      <c r="T1474" s="240"/>
      <c r="U1474" s="86"/>
      <c r="V1474" s="86"/>
      <c r="W1474" s="86"/>
      <c r="X1474" s="86"/>
      <c r="Y1474" s="86"/>
      <c r="Z1474" s="86"/>
      <c r="AA1474" s="86"/>
      <c r="AB1474" s="245" t="str">
        <f>IF(DataGoesHere!$B1474="","",(DataGoesHere!$B1474/SUM(DataGoesHere!$B1466:'DataGoesHere'!$B1477)))</f>
        <v/>
      </c>
      <c r="AC1474" s="86"/>
      <c r="AD1474" s="86"/>
      <c r="AE1474" s="241"/>
      <c r="CV1474" s="310" t="str">
        <f>IF(DataGoesHere!B1474="","",DataGoesHere!A1474)</f>
        <v/>
      </c>
      <c r="CW1474" s="271">
        <f t="shared" ref="CW1474:CW1537" ca="1" si="54">IF(MOD(CY1474,$AP$9)=0,$AP$9,MOD(CY1474,$AP$9))</f>
        <v>9</v>
      </c>
      <c r="CX1474" s="272">
        <f t="shared" ref="CX1474:CX1537" ca="1" si="55">VLOOKUP(CW1474,$AT$1:$CT$53,MATCH($AP$9,$AT$1:$CT$1,0),FALSE)</f>
        <v>1.0625330005567626</v>
      </c>
      <c r="CY1474" s="266">
        <f>DataGoesHere!A1474</f>
        <v>1473</v>
      </c>
      <c r="CZ1474" s="19" t="str">
        <f>IF(DataGoesHere!B1474="","",DataGoesHere!B1474)</f>
        <v/>
      </c>
      <c r="DA1474" s="19" t="str">
        <f>IF(DataGoesHere!B1474="","",IF(AH$5="No",DataGoesHere!B1474,DataGoesHere!B1474-(AH$2*(DataGoesHere!A1474-1))))</f>
        <v/>
      </c>
      <c r="DB1474" s="19" t="str">
        <f>IF(DataGoesHere!B1474="","",IF(AO$9="No",DataGoesHere!B1474,DataGoesHere!B1474/CX1474))</f>
        <v/>
      </c>
      <c r="DC1474" s="19" t="str">
        <f>IF(DataGoesHere!B1474="","",IF(AO$9="No",DA1474,DA1474/CX1474))</f>
        <v/>
      </c>
      <c r="DD1474" s="293" t="str">
        <f>IF(CZ1474="",IF(COUNTIF(DD$2:DD1473,"Forecast")&lt;Output!E$43,"Forecast",""),"Actual")</f>
        <v/>
      </c>
      <c r="DF1474" s="19" t="str">
        <f>IF(DataGoesHere!B1473="",IF(DD1474="Forecast",(Output!$E$47*IntermediateCalcs!DH1473)+((1-Output!$E$47)*IntermediateCalcs!DF1473),""),(Output!$E$47*IntermediateCalcs!DB1473)+((1-Output!$E$47)*IntermediateCalcs!DF1473))</f>
        <v/>
      </c>
      <c r="DG1474" s="19" t="str">
        <f>IF(DataGoesHere!B1473="",IF(DD1474="Forecast",(Output!$G$47*(IntermediateCalcs!DF1474-IntermediateCalcs!DF1473))+((1-Output!$G$47)*IntermediateCalcs!DG1473),""),(Output!$G$47*(IntermediateCalcs!DF1474-IntermediateCalcs!DF1473))+((1-Output!$G$47)*IntermediateCalcs!DG1473))</f>
        <v/>
      </c>
      <c r="DH1474" s="19" t="str">
        <f>IF(DataGoesHere!B1473="",IF(DD1474="Forecast",DF1474+DG1474,""),DF1474+DG1474)</f>
        <v/>
      </c>
      <c r="DI1474" s="274" t="str">
        <f>IF(DH1474="","",IF(IntermediateCalcs!$AO$9="Yes",IntermediateCalcs!DH1474*$CX1474,IntermediateCalcs!DH1474))</f>
        <v/>
      </c>
      <c r="DJ1474" s="250" t="str">
        <f>IF(DataGoesHere!$B1474="","",($CZ1474-DI1474))</f>
        <v/>
      </c>
      <c r="DK1474" s="250" t="str">
        <f>IF(DataGoesHere!$B1474="","",ABS($CZ1474-DI1474))</f>
        <v/>
      </c>
      <c r="DL1474" s="250" t="str">
        <f>IF(DataGoesHere!$B1474="","",DK1474^2)</f>
        <v/>
      </c>
      <c r="DM1474" s="249" t="str">
        <f>IF(DataGoesHere!$B1474="","",DK1474/$CZ1474)</f>
        <v/>
      </c>
      <c r="DN1474" s="250" t="str">
        <f>IF(DataGoesHere!$B1474="","",SUM(DJ$2:DJ1474)/AVERAGE(DK:DK))</f>
        <v/>
      </c>
      <c r="DP1474" s="19" t="str">
        <f>IF(DataGoesHere!B1474="",IF($DD1474="Forecast",(Output!E$48*IntermediateCalcs!CY1474)+Output!G$48,""),(Output!E$48*IntermediateCalcs!CY1474)+Output!G$48)</f>
        <v/>
      </c>
      <c r="DQ1474" s="274" t="str">
        <f>IF(DP1474="","",IF(IntermediateCalcs!$AO$9="Yes",IntermediateCalcs!DP1474*$CX1474,IntermediateCalcs!DP1474))</f>
        <v/>
      </c>
      <c r="DR1474" s="250" t="str">
        <f>IF(DataGoesHere!$B1474="","",($CZ1474-DQ1474))</f>
        <v/>
      </c>
      <c r="DS1474" s="250" t="str">
        <f>IF(DataGoesHere!$B1474="","",ABS($CZ1474-DQ1474))</f>
        <v/>
      </c>
      <c r="DT1474" s="250" t="str">
        <f>IF(DataGoesHere!$B1474="","",DS1474^2)</f>
        <v/>
      </c>
      <c r="DU1474" s="249" t="str">
        <f>IF(DataGoesHere!$B1474="","",DS1474/$CZ1474)</f>
        <v/>
      </c>
      <c r="DV1474" s="250" t="str">
        <f>IF(DataGoesHere!$B1474="","",SUM(DR$2:DR1474)/AVERAGE(DS:DS))</f>
        <v/>
      </c>
      <c r="DX1474" s="19" t="str">
        <f>IF(DataGoesHere!$B1473="","",(DB1468*(Output!$O$49/Output!$P$49))+(IntermediateCalcs!DB1469*(Output!$M$49/Output!$P$49))+(IntermediateCalcs!DB1470*(Output!$K$49/Output!$P$49))+(DB1471*(Output!$I$49/Output!$P$49))+(IntermediateCalcs!DB1472*(Output!$G$49/Output!$P$49))+(IntermediateCalcs!DB1473*(Output!$E$49/Output!$P$49)))</f>
        <v/>
      </c>
      <c r="DY1474" s="274" t="str">
        <f>IF(DX1474="","",IF(IntermediateCalcs!$AO$9="Yes",IntermediateCalcs!DX1474*$CX1474,IntermediateCalcs!DX1474))</f>
        <v/>
      </c>
      <c r="DZ1474" s="250" t="str">
        <f>IF(DataGoesHere!$B1474="","",($CZ1474-DY1474))</f>
        <v/>
      </c>
      <c r="EA1474" s="250" t="str">
        <f>IF(DataGoesHere!$B1474="","",ABS($CZ1474-DY1474))</f>
        <v/>
      </c>
      <c r="EB1474" s="250" t="str">
        <f>IF(DataGoesHere!$B1474="","",EA1474^2)</f>
        <v/>
      </c>
      <c r="EC1474" s="249" t="str">
        <f>IF(DataGoesHere!$B1474="","",EA1474/$CZ1474)</f>
        <v/>
      </c>
      <c r="ED1474" s="250" t="str">
        <f>IF(DataGoesHere!$B1474="","",SUM(DZ$2:DZ1474)/AVERAGE(EA:EA))</f>
        <v/>
      </c>
    </row>
    <row r="1475" spans="20:134" x14ac:dyDescent="0.2">
      <c r="T1475" s="240"/>
      <c r="U1475" s="86"/>
      <c r="V1475" s="86"/>
      <c r="W1475" s="86"/>
      <c r="X1475" s="86"/>
      <c r="Y1475" s="86"/>
      <c r="Z1475" s="86"/>
      <c r="AA1475" s="86"/>
      <c r="AB1475" s="86"/>
      <c r="AC1475" s="245" t="str">
        <f>IF(DataGoesHere!$B1475="","",(DataGoesHere!$B1475/SUM(DataGoesHere!$B1466:'DataGoesHere'!$B1477)))</f>
        <v/>
      </c>
      <c r="AD1475" s="86"/>
      <c r="AE1475" s="241"/>
      <c r="CV1475" s="310" t="str">
        <f>IF(DataGoesHere!B1475="","",DataGoesHere!A1475)</f>
        <v/>
      </c>
      <c r="CW1475" s="271">
        <f t="shared" ca="1" si="54"/>
        <v>10</v>
      </c>
      <c r="CX1475" s="272">
        <f t="shared" ca="1" si="55"/>
        <v>0.92557634012077306</v>
      </c>
      <c r="CY1475" s="266">
        <f>DataGoesHere!A1475</f>
        <v>1474</v>
      </c>
      <c r="CZ1475" s="19" t="str">
        <f>IF(DataGoesHere!B1475="","",DataGoesHere!B1475)</f>
        <v/>
      </c>
      <c r="DA1475" s="19" t="str">
        <f>IF(DataGoesHere!B1475="","",IF(AH$5="No",DataGoesHere!B1475,DataGoesHere!B1475-(AH$2*(DataGoesHere!A1475-1))))</f>
        <v/>
      </c>
      <c r="DB1475" s="19" t="str">
        <f>IF(DataGoesHere!B1475="","",IF(AO$9="No",DataGoesHere!B1475,DataGoesHere!B1475/CX1475))</f>
        <v/>
      </c>
      <c r="DC1475" s="19" t="str">
        <f>IF(DataGoesHere!B1475="","",IF(AO$9="No",DA1475,DA1475/CX1475))</f>
        <v/>
      </c>
      <c r="DD1475" s="293" t="str">
        <f>IF(CZ1475="",IF(COUNTIF(DD$2:DD1474,"Forecast")&lt;Output!E$43,"Forecast",""),"Actual")</f>
        <v/>
      </c>
      <c r="DF1475" s="19" t="str">
        <f>IF(DataGoesHere!B1474="",IF(DD1475="Forecast",(Output!$E$47*IntermediateCalcs!DH1474)+((1-Output!$E$47)*IntermediateCalcs!DF1474),""),(Output!$E$47*IntermediateCalcs!DB1474)+((1-Output!$E$47)*IntermediateCalcs!DF1474))</f>
        <v/>
      </c>
      <c r="DG1475" s="19" t="str">
        <f>IF(DataGoesHere!B1474="",IF(DD1475="Forecast",(Output!$G$47*(IntermediateCalcs!DF1475-IntermediateCalcs!DF1474))+((1-Output!$G$47)*IntermediateCalcs!DG1474),""),(Output!$G$47*(IntermediateCalcs!DF1475-IntermediateCalcs!DF1474))+((1-Output!$G$47)*IntermediateCalcs!DG1474))</f>
        <v/>
      </c>
      <c r="DH1475" s="19" t="str">
        <f>IF(DataGoesHere!B1474="",IF(DD1475="Forecast",DF1475+DG1475,""),DF1475+DG1475)</f>
        <v/>
      </c>
      <c r="DI1475" s="274" t="str">
        <f>IF(DH1475="","",IF(IntermediateCalcs!$AO$9="Yes",IntermediateCalcs!DH1475*$CX1475,IntermediateCalcs!DH1475))</f>
        <v/>
      </c>
      <c r="DJ1475" s="250" t="str">
        <f>IF(DataGoesHere!$B1475="","",($CZ1475-DI1475))</f>
        <v/>
      </c>
      <c r="DK1475" s="250" t="str">
        <f>IF(DataGoesHere!$B1475="","",ABS($CZ1475-DI1475))</f>
        <v/>
      </c>
      <c r="DL1475" s="250" t="str">
        <f>IF(DataGoesHere!$B1475="","",DK1475^2)</f>
        <v/>
      </c>
      <c r="DM1475" s="249" t="str">
        <f>IF(DataGoesHere!$B1475="","",DK1475/$CZ1475)</f>
        <v/>
      </c>
      <c r="DN1475" s="250" t="str">
        <f>IF(DataGoesHere!$B1475="","",SUM(DJ$2:DJ1475)/AVERAGE(DK:DK))</f>
        <v/>
      </c>
      <c r="DP1475" s="19" t="str">
        <f>IF(DataGoesHere!B1475="",IF($DD1475="Forecast",(Output!E$48*IntermediateCalcs!CY1475)+Output!G$48,""),(Output!E$48*IntermediateCalcs!CY1475)+Output!G$48)</f>
        <v/>
      </c>
      <c r="DQ1475" s="274" t="str">
        <f>IF(DP1475="","",IF(IntermediateCalcs!$AO$9="Yes",IntermediateCalcs!DP1475*$CX1475,IntermediateCalcs!DP1475))</f>
        <v/>
      </c>
      <c r="DR1475" s="250" t="str">
        <f>IF(DataGoesHere!$B1475="","",($CZ1475-DQ1475))</f>
        <v/>
      </c>
      <c r="DS1475" s="250" t="str">
        <f>IF(DataGoesHere!$B1475="","",ABS($CZ1475-DQ1475))</f>
        <v/>
      </c>
      <c r="DT1475" s="250" t="str">
        <f>IF(DataGoesHere!$B1475="","",DS1475^2)</f>
        <v/>
      </c>
      <c r="DU1475" s="249" t="str">
        <f>IF(DataGoesHere!$B1475="","",DS1475/$CZ1475)</f>
        <v/>
      </c>
      <c r="DV1475" s="250" t="str">
        <f>IF(DataGoesHere!$B1475="","",SUM(DR$2:DR1475)/AVERAGE(DS:DS))</f>
        <v/>
      </c>
      <c r="DX1475" s="19" t="str">
        <f>IF(DataGoesHere!$B1474="","",(DB1469*(Output!$O$49/Output!$P$49))+(IntermediateCalcs!DB1470*(Output!$M$49/Output!$P$49))+(IntermediateCalcs!DB1471*(Output!$K$49/Output!$P$49))+(DB1472*(Output!$I$49/Output!$P$49))+(IntermediateCalcs!DB1473*(Output!$G$49/Output!$P$49))+(IntermediateCalcs!DB1474*(Output!$E$49/Output!$P$49)))</f>
        <v/>
      </c>
      <c r="DY1475" s="274" t="str">
        <f>IF(DX1475="","",IF(IntermediateCalcs!$AO$9="Yes",IntermediateCalcs!DX1475*$CX1475,IntermediateCalcs!DX1475))</f>
        <v/>
      </c>
      <c r="DZ1475" s="250" t="str">
        <f>IF(DataGoesHere!$B1475="","",($CZ1475-DY1475))</f>
        <v/>
      </c>
      <c r="EA1475" s="250" t="str">
        <f>IF(DataGoesHere!$B1475="","",ABS($CZ1475-DY1475))</f>
        <v/>
      </c>
      <c r="EB1475" s="250" t="str">
        <f>IF(DataGoesHere!$B1475="","",EA1475^2)</f>
        <v/>
      </c>
      <c r="EC1475" s="249" t="str">
        <f>IF(DataGoesHere!$B1475="","",EA1475/$CZ1475)</f>
        <v/>
      </c>
      <c r="ED1475" s="250" t="str">
        <f>IF(DataGoesHere!$B1475="","",SUM(DZ$2:DZ1475)/AVERAGE(EA:EA))</f>
        <v/>
      </c>
    </row>
    <row r="1476" spans="20:134" x14ac:dyDescent="0.2">
      <c r="T1476" s="240"/>
      <c r="U1476" s="86"/>
      <c r="V1476" s="86"/>
      <c r="W1476" s="86"/>
      <c r="X1476" s="86"/>
      <c r="Y1476" s="86"/>
      <c r="Z1476" s="86"/>
      <c r="AA1476" s="86"/>
      <c r="AB1476" s="86"/>
      <c r="AC1476" s="86"/>
      <c r="AD1476" s="245" t="str">
        <f>IF(DataGoesHere!$B1476="","",(DataGoesHere!$B1476/SUM(DataGoesHere!$B1466:'DataGoesHere'!$B1477)))</f>
        <v/>
      </c>
      <c r="AE1476" s="241"/>
      <c r="CV1476" s="310" t="str">
        <f>IF(DataGoesHere!B1476="","",DataGoesHere!A1476)</f>
        <v/>
      </c>
      <c r="CW1476" s="271">
        <f t="shared" ca="1" si="54"/>
        <v>11</v>
      </c>
      <c r="CX1476" s="272">
        <f t="shared" ca="1" si="55"/>
        <v>0.97463169608807265</v>
      </c>
      <c r="CY1476" s="266">
        <f>DataGoesHere!A1476</f>
        <v>1475</v>
      </c>
      <c r="CZ1476" s="19" t="str">
        <f>IF(DataGoesHere!B1476="","",DataGoesHere!B1476)</f>
        <v/>
      </c>
      <c r="DA1476" s="19" t="str">
        <f>IF(DataGoesHere!B1476="","",IF(AH$5="No",DataGoesHere!B1476,DataGoesHere!B1476-(AH$2*(DataGoesHere!A1476-1))))</f>
        <v/>
      </c>
      <c r="DB1476" s="19" t="str">
        <f>IF(DataGoesHere!B1476="","",IF(AO$9="No",DataGoesHere!B1476,DataGoesHere!B1476/CX1476))</f>
        <v/>
      </c>
      <c r="DC1476" s="19" t="str">
        <f>IF(DataGoesHere!B1476="","",IF(AO$9="No",DA1476,DA1476/CX1476))</f>
        <v/>
      </c>
      <c r="DD1476" s="293" t="str">
        <f>IF(CZ1476="",IF(COUNTIF(DD$2:DD1475,"Forecast")&lt;Output!E$43,"Forecast",""),"Actual")</f>
        <v/>
      </c>
      <c r="DF1476" s="19" t="str">
        <f>IF(DataGoesHere!B1475="",IF(DD1476="Forecast",(Output!$E$47*IntermediateCalcs!DH1475)+((1-Output!$E$47)*IntermediateCalcs!DF1475),""),(Output!$E$47*IntermediateCalcs!DB1475)+((1-Output!$E$47)*IntermediateCalcs!DF1475))</f>
        <v/>
      </c>
      <c r="DG1476" s="19" t="str">
        <f>IF(DataGoesHere!B1475="",IF(DD1476="Forecast",(Output!$G$47*(IntermediateCalcs!DF1476-IntermediateCalcs!DF1475))+((1-Output!$G$47)*IntermediateCalcs!DG1475),""),(Output!$G$47*(IntermediateCalcs!DF1476-IntermediateCalcs!DF1475))+((1-Output!$G$47)*IntermediateCalcs!DG1475))</f>
        <v/>
      </c>
      <c r="DH1476" s="19" t="str">
        <f>IF(DataGoesHere!B1475="",IF(DD1476="Forecast",DF1476+DG1476,""),DF1476+DG1476)</f>
        <v/>
      </c>
      <c r="DI1476" s="274" t="str">
        <f>IF(DH1476="","",IF(IntermediateCalcs!$AO$9="Yes",IntermediateCalcs!DH1476*$CX1476,IntermediateCalcs!DH1476))</f>
        <v/>
      </c>
      <c r="DJ1476" s="250" t="str">
        <f>IF(DataGoesHere!$B1476="","",($CZ1476-DI1476))</f>
        <v/>
      </c>
      <c r="DK1476" s="250" t="str">
        <f>IF(DataGoesHere!$B1476="","",ABS($CZ1476-DI1476))</f>
        <v/>
      </c>
      <c r="DL1476" s="250" t="str">
        <f>IF(DataGoesHere!$B1476="","",DK1476^2)</f>
        <v/>
      </c>
      <c r="DM1476" s="249" t="str">
        <f>IF(DataGoesHere!$B1476="","",DK1476/$CZ1476)</f>
        <v/>
      </c>
      <c r="DN1476" s="250" t="str">
        <f>IF(DataGoesHere!$B1476="","",SUM(DJ$2:DJ1476)/AVERAGE(DK:DK))</f>
        <v/>
      </c>
      <c r="DP1476" s="19" t="str">
        <f>IF(DataGoesHere!B1476="",IF($DD1476="Forecast",(Output!E$48*IntermediateCalcs!CY1476)+Output!G$48,""),(Output!E$48*IntermediateCalcs!CY1476)+Output!G$48)</f>
        <v/>
      </c>
      <c r="DQ1476" s="274" t="str">
        <f>IF(DP1476="","",IF(IntermediateCalcs!$AO$9="Yes",IntermediateCalcs!DP1476*$CX1476,IntermediateCalcs!DP1476))</f>
        <v/>
      </c>
      <c r="DR1476" s="250" t="str">
        <f>IF(DataGoesHere!$B1476="","",($CZ1476-DQ1476))</f>
        <v/>
      </c>
      <c r="DS1476" s="250" t="str">
        <f>IF(DataGoesHere!$B1476="","",ABS($CZ1476-DQ1476))</f>
        <v/>
      </c>
      <c r="DT1476" s="250" t="str">
        <f>IF(DataGoesHere!$B1476="","",DS1476^2)</f>
        <v/>
      </c>
      <c r="DU1476" s="249" t="str">
        <f>IF(DataGoesHere!$B1476="","",DS1476/$CZ1476)</f>
        <v/>
      </c>
      <c r="DV1476" s="250" t="str">
        <f>IF(DataGoesHere!$B1476="","",SUM(DR$2:DR1476)/AVERAGE(DS:DS))</f>
        <v/>
      </c>
      <c r="DX1476" s="19" t="str">
        <f>IF(DataGoesHere!$B1475="","",(DB1470*(Output!$O$49/Output!$P$49))+(IntermediateCalcs!DB1471*(Output!$M$49/Output!$P$49))+(IntermediateCalcs!DB1472*(Output!$K$49/Output!$P$49))+(DB1473*(Output!$I$49/Output!$P$49))+(IntermediateCalcs!DB1474*(Output!$G$49/Output!$P$49))+(IntermediateCalcs!DB1475*(Output!$E$49/Output!$P$49)))</f>
        <v/>
      </c>
      <c r="DY1476" s="274" t="str">
        <f>IF(DX1476="","",IF(IntermediateCalcs!$AO$9="Yes",IntermediateCalcs!DX1476*$CX1476,IntermediateCalcs!DX1476))</f>
        <v/>
      </c>
      <c r="DZ1476" s="250" t="str">
        <f>IF(DataGoesHere!$B1476="","",($CZ1476-DY1476))</f>
        <v/>
      </c>
      <c r="EA1476" s="250" t="str">
        <f>IF(DataGoesHere!$B1476="","",ABS($CZ1476-DY1476))</f>
        <v/>
      </c>
      <c r="EB1476" s="250" t="str">
        <f>IF(DataGoesHere!$B1476="","",EA1476^2)</f>
        <v/>
      </c>
      <c r="EC1476" s="249" t="str">
        <f>IF(DataGoesHere!$B1476="","",EA1476/$CZ1476)</f>
        <v/>
      </c>
      <c r="ED1476" s="250" t="str">
        <f>IF(DataGoesHere!$B1476="","",SUM(DZ$2:DZ1476)/AVERAGE(EA:EA))</f>
        <v/>
      </c>
    </row>
    <row r="1477" spans="20:134" x14ac:dyDescent="0.2">
      <c r="T1477" s="242"/>
      <c r="U1477" s="243"/>
      <c r="V1477" s="243"/>
      <c r="W1477" s="243"/>
      <c r="X1477" s="243"/>
      <c r="Y1477" s="243"/>
      <c r="Z1477" s="243"/>
      <c r="AA1477" s="243"/>
      <c r="AB1477" s="243"/>
      <c r="AC1477" s="243"/>
      <c r="AD1477" s="243"/>
      <c r="AE1477" s="246" t="str">
        <f>IF(DataGoesHere!$B1477="","",(DataGoesHere!$B1477/SUM(DataGoesHere!$B1466:'DataGoesHere'!$B1477)))</f>
        <v/>
      </c>
      <c r="CV1477" s="310" t="str">
        <f>IF(DataGoesHere!B1477="","",DataGoesHere!A1477)</f>
        <v/>
      </c>
      <c r="CW1477" s="271">
        <f t="shared" ca="1" si="54"/>
        <v>12</v>
      </c>
      <c r="CX1477" s="272">
        <f t="shared" ca="1" si="55"/>
        <v>1.0054005237672714</v>
      </c>
      <c r="CY1477" s="266">
        <f>DataGoesHere!A1477</f>
        <v>1476</v>
      </c>
      <c r="CZ1477" s="19" t="str">
        <f>IF(DataGoesHere!B1477="","",DataGoesHere!B1477)</f>
        <v/>
      </c>
      <c r="DA1477" s="19" t="str">
        <f>IF(DataGoesHere!B1477="","",IF(AH$5="No",DataGoesHere!B1477,DataGoesHere!B1477-(AH$2*(DataGoesHere!A1477-1))))</f>
        <v/>
      </c>
      <c r="DB1477" s="19" t="str">
        <f>IF(DataGoesHere!B1477="","",IF(AO$9="No",DataGoesHere!B1477,DataGoesHere!B1477/CX1477))</f>
        <v/>
      </c>
      <c r="DC1477" s="19" t="str">
        <f>IF(DataGoesHere!B1477="","",IF(AO$9="No",DA1477,DA1477/CX1477))</f>
        <v/>
      </c>
      <c r="DD1477" s="293" t="str">
        <f>IF(CZ1477="",IF(COUNTIF(DD$2:DD1476,"Forecast")&lt;Output!E$43,"Forecast",""),"Actual")</f>
        <v/>
      </c>
      <c r="DF1477" s="19" t="str">
        <f>IF(DataGoesHere!B1476="",IF(DD1477="Forecast",(Output!$E$47*IntermediateCalcs!DH1476)+((1-Output!$E$47)*IntermediateCalcs!DF1476),""),(Output!$E$47*IntermediateCalcs!DB1476)+((1-Output!$E$47)*IntermediateCalcs!DF1476))</f>
        <v/>
      </c>
      <c r="DG1477" s="19" t="str">
        <f>IF(DataGoesHere!B1476="",IF(DD1477="Forecast",(Output!$G$47*(IntermediateCalcs!DF1477-IntermediateCalcs!DF1476))+((1-Output!$G$47)*IntermediateCalcs!DG1476),""),(Output!$G$47*(IntermediateCalcs!DF1477-IntermediateCalcs!DF1476))+((1-Output!$G$47)*IntermediateCalcs!DG1476))</f>
        <v/>
      </c>
      <c r="DH1477" s="19" t="str">
        <f>IF(DataGoesHere!B1476="",IF(DD1477="Forecast",DF1477+DG1477,""),DF1477+DG1477)</f>
        <v/>
      </c>
      <c r="DI1477" s="274" t="str">
        <f>IF(DH1477="","",IF(IntermediateCalcs!$AO$9="Yes",IntermediateCalcs!DH1477*$CX1477,IntermediateCalcs!DH1477))</f>
        <v/>
      </c>
      <c r="DJ1477" s="250" t="str">
        <f>IF(DataGoesHere!$B1477="","",($CZ1477-DI1477))</f>
        <v/>
      </c>
      <c r="DK1477" s="250" t="str">
        <f>IF(DataGoesHere!$B1477="","",ABS($CZ1477-DI1477))</f>
        <v/>
      </c>
      <c r="DL1477" s="250" t="str">
        <f>IF(DataGoesHere!$B1477="","",DK1477^2)</f>
        <v/>
      </c>
      <c r="DM1477" s="249" t="str">
        <f>IF(DataGoesHere!$B1477="","",DK1477/$CZ1477)</f>
        <v/>
      </c>
      <c r="DN1477" s="250" t="str">
        <f>IF(DataGoesHere!$B1477="","",SUM(DJ$2:DJ1477)/AVERAGE(DK:DK))</f>
        <v/>
      </c>
      <c r="DP1477" s="19" t="str">
        <f>IF(DataGoesHere!B1477="",IF($DD1477="Forecast",(Output!E$48*IntermediateCalcs!CY1477)+Output!G$48,""),(Output!E$48*IntermediateCalcs!CY1477)+Output!G$48)</f>
        <v/>
      </c>
      <c r="DQ1477" s="274" t="str">
        <f>IF(DP1477="","",IF(IntermediateCalcs!$AO$9="Yes",IntermediateCalcs!DP1477*$CX1477,IntermediateCalcs!DP1477))</f>
        <v/>
      </c>
      <c r="DR1477" s="250" t="str">
        <f>IF(DataGoesHere!$B1477="","",($CZ1477-DQ1477))</f>
        <v/>
      </c>
      <c r="DS1477" s="250" t="str">
        <f>IF(DataGoesHere!$B1477="","",ABS($CZ1477-DQ1477))</f>
        <v/>
      </c>
      <c r="DT1477" s="250" t="str">
        <f>IF(DataGoesHere!$B1477="","",DS1477^2)</f>
        <v/>
      </c>
      <c r="DU1477" s="249" t="str">
        <f>IF(DataGoesHere!$B1477="","",DS1477/$CZ1477)</f>
        <v/>
      </c>
      <c r="DV1477" s="250" t="str">
        <f>IF(DataGoesHere!$B1477="","",SUM(DR$2:DR1477)/AVERAGE(DS:DS))</f>
        <v/>
      </c>
      <c r="DX1477" s="19" t="str">
        <f>IF(DataGoesHere!$B1476="","",(DB1471*(Output!$O$49/Output!$P$49))+(IntermediateCalcs!DB1472*(Output!$M$49/Output!$P$49))+(IntermediateCalcs!DB1473*(Output!$K$49/Output!$P$49))+(DB1474*(Output!$I$49/Output!$P$49))+(IntermediateCalcs!DB1475*(Output!$G$49/Output!$P$49))+(IntermediateCalcs!DB1476*(Output!$E$49/Output!$P$49)))</f>
        <v/>
      </c>
      <c r="DY1477" s="274" t="str">
        <f>IF(DX1477="","",IF(IntermediateCalcs!$AO$9="Yes",IntermediateCalcs!DX1477*$CX1477,IntermediateCalcs!DX1477))</f>
        <v/>
      </c>
      <c r="DZ1477" s="250" t="str">
        <f>IF(DataGoesHere!$B1477="","",($CZ1477-DY1477))</f>
        <v/>
      </c>
      <c r="EA1477" s="250" t="str">
        <f>IF(DataGoesHere!$B1477="","",ABS($CZ1477-DY1477))</f>
        <v/>
      </c>
      <c r="EB1477" s="250" t="str">
        <f>IF(DataGoesHere!$B1477="","",EA1477^2)</f>
        <v/>
      </c>
      <c r="EC1477" s="249" t="str">
        <f>IF(DataGoesHere!$B1477="","",EA1477/$CZ1477)</f>
        <v/>
      </c>
      <c r="ED1477" s="250" t="str">
        <f>IF(DataGoesHere!$B1477="","",SUM(DZ$2:DZ1477)/AVERAGE(EA:EA))</f>
        <v/>
      </c>
    </row>
    <row r="1478" spans="20:134" x14ac:dyDescent="0.2">
      <c r="T1478" s="244" t="str">
        <f>IF(DataGoesHere!$B1478="","",(DataGoesHere!$B1478/SUM(DataGoesHere!$B1478:'DataGoesHere'!$B1489)))</f>
        <v/>
      </c>
      <c r="U1478" s="238"/>
      <c r="V1478" s="238"/>
      <c r="W1478" s="238"/>
      <c r="X1478" s="238"/>
      <c r="Y1478" s="238"/>
      <c r="Z1478" s="238"/>
      <c r="AA1478" s="238"/>
      <c r="AB1478" s="238"/>
      <c r="AC1478" s="238"/>
      <c r="AD1478" s="238"/>
      <c r="AE1478" s="239"/>
      <c r="CV1478" s="310" t="str">
        <f>IF(DataGoesHere!B1478="","",DataGoesHere!A1478)</f>
        <v/>
      </c>
      <c r="CW1478" s="271">
        <f t="shared" ca="1" si="54"/>
        <v>1</v>
      </c>
      <c r="CX1478" s="272">
        <f t="shared" ca="1" si="55"/>
        <v>1.3236179355303281</v>
      </c>
      <c r="CY1478" s="266">
        <f>DataGoesHere!A1478</f>
        <v>1477</v>
      </c>
      <c r="CZ1478" s="19" t="str">
        <f>IF(DataGoesHere!B1478="","",DataGoesHere!B1478)</f>
        <v/>
      </c>
      <c r="DA1478" s="19" t="str">
        <f>IF(DataGoesHere!B1478="","",IF(AH$5="No",DataGoesHere!B1478,DataGoesHere!B1478-(AH$2*(DataGoesHere!A1478-1))))</f>
        <v/>
      </c>
      <c r="DB1478" s="19" t="str">
        <f>IF(DataGoesHere!B1478="","",IF(AO$9="No",DataGoesHere!B1478,DataGoesHere!B1478/CX1478))</f>
        <v/>
      </c>
      <c r="DC1478" s="19" t="str">
        <f>IF(DataGoesHere!B1478="","",IF(AO$9="No",DA1478,DA1478/CX1478))</f>
        <v/>
      </c>
      <c r="DD1478" s="293" t="str">
        <f>IF(CZ1478="",IF(COUNTIF(DD$2:DD1477,"Forecast")&lt;Output!E$43,"Forecast",""),"Actual")</f>
        <v/>
      </c>
      <c r="DF1478" s="19" t="str">
        <f>IF(DataGoesHere!B1477="",IF(DD1478="Forecast",(Output!$E$47*IntermediateCalcs!DH1477)+((1-Output!$E$47)*IntermediateCalcs!DF1477),""),(Output!$E$47*IntermediateCalcs!DB1477)+((1-Output!$E$47)*IntermediateCalcs!DF1477))</f>
        <v/>
      </c>
      <c r="DG1478" s="19" t="str">
        <f>IF(DataGoesHere!B1477="",IF(DD1478="Forecast",(Output!$G$47*(IntermediateCalcs!DF1478-IntermediateCalcs!DF1477))+((1-Output!$G$47)*IntermediateCalcs!DG1477),""),(Output!$G$47*(IntermediateCalcs!DF1478-IntermediateCalcs!DF1477))+((1-Output!$G$47)*IntermediateCalcs!DG1477))</f>
        <v/>
      </c>
      <c r="DH1478" s="19" t="str">
        <f>IF(DataGoesHere!B1477="",IF(DD1478="Forecast",DF1478+DG1478,""),DF1478+DG1478)</f>
        <v/>
      </c>
      <c r="DI1478" s="274" t="str">
        <f>IF(DH1478="","",IF(IntermediateCalcs!$AO$9="Yes",IntermediateCalcs!DH1478*$CX1478,IntermediateCalcs!DH1478))</f>
        <v/>
      </c>
      <c r="DJ1478" s="250" t="str">
        <f>IF(DataGoesHere!$B1478="","",($CZ1478-DI1478))</f>
        <v/>
      </c>
      <c r="DK1478" s="250" t="str">
        <f>IF(DataGoesHere!$B1478="","",ABS($CZ1478-DI1478))</f>
        <v/>
      </c>
      <c r="DL1478" s="250" t="str">
        <f>IF(DataGoesHere!$B1478="","",DK1478^2)</f>
        <v/>
      </c>
      <c r="DM1478" s="249" t="str">
        <f>IF(DataGoesHere!$B1478="","",DK1478/$CZ1478)</f>
        <v/>
      </c>
      <c r="DN1478" s="250" t="str">
        <f>IF(DataGoesHere!$B1478="","",SUM(DJ$2:DJ1478)/AVERAGE(DK:DK))</f>
        <v/>
      </c>
      <c r="DP1478" s="19" t="str">
        <f>IF(DataGoesHere!B1478="",IF($DD1478="Forecast",(Output!E$48*IntermediateCalcs!CY1478)+Output!G$48,""),(Output!E$48*IntermediateCalcs!CY1478)+Output!G$48)</f>
        <v/>
      </c>
      <c r="DQ1478" s="274" t="str">
        <f>IF(DP1478="","",IF(IntermediateCalcs!$AO$9="Yes",IntermediateCalcs!DP1478*$CX1478,IntermediateCalcs!DP1478))</f>
        <v/>
      </c>
      <c r="DR1478" s="250" t="str">
        <f>IF(DataGoesHere!$B1478="","",($CZ1478-DQ1478))</f>
        <v/>
      </c>
      <c r="DS1478" s="250" t="str">
        <f>IF(DataGoesHere!$B1478="","",ABS($CZ1478-DQ1478))</f>
        <v/>
      </c>
      <c r="DT1478" s="250" t="str">
        <f>IF(DataGoesHere!$B1478="","",DS1478^2)</f>
        <v/>
      </c>
      <c r="DU1478" s="249" t="str">
        <f>IF(DataGoesHere!$B1478="","",DS1478/$CZ1478)</f>
        <v/>
      </c>
      <c r="DV1478" s="250" t="str">
        <f>IF(DataGoesHere!$B1478="","",SUM(DR$2:DR1478)/AVERAGE(DS:DS))</f>
        <v/>
      </c>
      <c r="DX1478" s="19" t="str">
        <f>IF(DataGoesHere!$B1477="","",(DB1472*(Output!$O$49/Output!$P$49))+(IntermediateCalcs!DB1473*(Output!$M$49/Output!$P$49))+(IntermediateCalcs!DB1474*(Output!$K$49/Output!$P$49))+(DB1475*(Output!$I$49/Output!$P$49))+(IntermediateCalcs!DB1476*(Output!$G$49/Output!$P$49))+(IntermediateCalcs!DB1477*(Output!$E$49/Output!$P$49)))</f>
        <v/>
      </c>
      <c r="DY1478" s="274" t="str">
        <f>IF(DX1478="","",IF(IntermediateCalcs!$AO$9="Yes",IntermediateCalcs!DX1478*$CX1478,IntermediateCalcs!DX1478))</f>
        <v/>
      </c>
      <c r="DZ1478" s="250" t="str">
        <f>IF(DataGoesHere!$B1478="","",($CZ1478-DY1478))</f>
        <v/>
      </c>
      <c r="EA1478" s="250" t="str">
        <f>IF(DataGoesHere!$B1478="","",ABS($CZ1478-DY1478))</f>
        <v/>
      </c>
      <c r="EB1478" s="250" t="str">
        <f>IF(DataGoesHere!$B1478="","",EA1478^2)</f>
        <v/>
      </c>
      <c r="EC1478" s="249" t="str">
        <f>IF(DataGoesHere!$B1478="","",EA1478/$CZ1478)</f>
        <v/>
      </c>
      <c r="ED1478" s="250" t="str">
        <f>IF(DataGoesHere!$B1478="","",SUM(DZ$2:DZ1478)/AVERAGE(EA:EA))</f>
        <v/>
      </c>
    </row>
    <row r="1479" spans="20:134" x14ac:dyDescent="0.2">
      <c r="T1479" s="240"/>
      <c r="U1479" s="245" t="str">
        <f>IF(DataGoesHere!$B1479="","",(DataGoesHere!$B1479/SUM(DataGoesHere!$B1479:'DataGoesHere'!$B1489)))</f>
        <v/>
      </c>
      <c r="V1479" s="86"/>
      <c r="W1479" s="86"/>
      <c r="X1479" s="86"/>
      <c r="Y1479" s="86"/>
      <c r="Z1479" s="86"/>
      <c r="AA1479" s="86"/>
      <c r="AB1479" s="86"/>
      <c r="AC1479" s="86"/>
      <c r="AD1479" s="86"/>
      <c r="AE1479" s="241"/>
      <c r="CV1479" s="310" t="str">
        <f>IF(DataGoesHere!B1479="","",DataGoesHere!A1479)</f>
        <v/>
      </c>
      <c r="CW1479" s="271">
        <f t="shared" ca="1" si="54"/>
        <v>2</v>
      </c>
      <c r="CX1479" s="272">
        <f t="shared" ca="1" si="55"/>
        <v>0.80574490527728204</v>
      </c>
      <c r="CY1479" s="266">
        <f>DataGoesHere!A1479</f>
        <v>1478</v>
      </c>
      <c r="CZ1479" s="19" t="str">
        <f>IF(DataGoesHere!B1479="","",DataGoesHere!B1479)</f>
        <v/>
      </c>
      <c r="DA1479" s="19" t="str">
        <f>IF(DataGoesHere!B1479="","",IF(AH$5="No",DataGoesHere!B1479,DataGoesHere!B1479-(AH$2*(DataGoesHere!A1479-1))))</f>
        <v/>
      </c>
      <c r="DB1479" s="19" t="str">
        <f>IF(DataGoesHere!B1479="","",IF(AO$9="No",DataGoesHere!B1479,DataGoesHere!B1479/CX1479))</f>
        <v/>
      </c>
      <c r="DC1479" s="19" t="str">
        <f>IF(DataGoesHere!B1479="","",IF(AO$9="No",DA1479,DA1479/CX1479))</f>
        <v/>
      </c>
      <c r="DD1479" s="293" t="str">
        <f>IF(CZ1479="",IF(COUNTIF(DD$2:DD1478,"Forecast")&lt;Output!E$43,"Forecast",""),"Actual")</f>
        <v/>
      </c>
      <c r="DF1479" s="19" t="str">
        <f>IF(DataGoesHere!B1478="",IF(DD1479="Forecast",(Output!$E$47*IntermediateCalcs!DH1478)+((1-Output!$E$47)*IntermediateCalcs!DF1478),""),(Output!$E$47*IntermediateCalcs!DB1478)+((1-Output!$E$47)*IntermediateCalcs!DF1478))</f>
        <v/>
      </c>
      <c r="DG1479" s="19" t="str">
        <f>IF(DataGoesHere!B1478="",IF(DD1479="Forecast",(Output!$G$47*(IntermediateCalcs!DF1479-IntermediateCalcs!DF1478))+((1-Output!$G$47)*IntermediateCalcs!DG1478),""),(Output!$G$47*(IntermediateCalcs!DF1479-IntermediateCalcs!DF1478))+((1-Output!$G$47)*IntermediateCalcs!DG1478))</f>
        <v/>
      </c>
      <c r="DH1479" s="19" t="str">
        <f>IF(DataGoesHere!B1478="",IF(DD1479="Forecast",DF1479+DG1479,""),DF1479+DG1479)</f>
        <v/>
      </c>
      <c r="DI1479" s="274" t="str">
        <f>IF(DH1479="","",IF(IntermediateCalcs!$AO$9="Yes",IntermediateCalcs!DH1479*$CX1479,IntermediateCalcs!DH1479))</f>
        <v/>
      </c>
      <c r="DJ1479" s="250" t="str">
        <f>IF(DataGoesHere!$B1479="","",($CZ1479-DI1479))</f>
        <v/>
      </c>
      <c r="DK1479" s="250" t="str">
        <f>IF(DataGoesHere!$B1479="","",ABS($CZ1479-DI1479))</f>
        <v/>
      </c>
      <c r="DL1479" s="250" t="str">
        <f>IF(DataGoesHere!$B1479="","",DK1479^2)</f>
        <v/>
      </c>
      <c r="DM1479" s="249" t="str">
        <f>IF(DataGoesHere!$B1479="","",DK1479/$CZ1479)</f>
        <v/>
      </c>
      <c r="DN1479" s="250" t="str">
        <f>IF(DataGoesHere!$B1479="","",SUM(DJ$2:DJ1479)/AVERAGE(DK:DK))</f>
        <v/>
      </c>
      <c r="DP1479" s="19" t="str">
        <f>IF(DataGoesHere!B1479="",IF($DD1479="Forecast",(Output!E$48*IntermediateCalcs!CY1479)+Output!G$48,""),(Output!E$48*IntermediateCalcs!CY1479)+Output!G$48)</f>
        <v/>
      </c>
      <c r="DQ1479" s="274" t="str">
        <f>IF(DP1479="","",IF(IntermediateCalcs!$AO$9="Yes",IntermediateCalcs!DP1479*$CX1479,IntermediateCalcs!DP1479))</f>
        <v/>
      </c>
      <c r="DR1479" s="250" t="str">
        <f>IF(DataGoesHere!$B1479="","",($CZ1479-DQ1479))</f>
        <v/>
      </c>
      <c r="DS1479" s="250" t="str">
        <f>IF(DataGoesHere!$B1479="","",ABS($CZ1479-DQ1479))</f>
        <v/>
      </c>
      <c r="DT1479" s="250" t="str">
        <f>IF(DataGoesHere!$B1479="","",DS1479^2)</f>
        <v/>
      </c>
      <c r="DU1479" s="249" t="str">
        <f>IF(DataGoesHere!$B1479="","",DS1479/$CZ1479)</f>
        <v/>
      </c>
      <c r="DV1479" s="250" t="str">
        <f>IF(DataGoesHere!$B1479="","",SUM(DR$2:DR1479)/AVERAGE(DS:DS))</f>
        <v/>
      </c>
      <c r="DX1479" s="19" t="str">
        <f>IF(DataGoesHere!$B1478="","",(DB1473*(Output!$O$49/Output!$P$49))+(IntermediateCalcs!DB1474*(Output!$M$49/Output!$P$49))+(IntermediateCalcs!DB1475*(Output!$K$49/Output!$P$49))+(DB1476*(Output!$I$49/Output!$P$49))+(IntermediateCalcs!DB1477*(Output!$G$49/Output!$P$49))+(IntermediateCalcs!DB1478*(Output!$E$49/Output!$P$49)))</f>
        <v/>
      </c>
      <c r="DY1479" s="274" t="str">
        <f>IF(DX1479="","",IF(IntermediateCalcs!$AO$9="Yes",IntermediateCalcs!DX1479*$CX1479,IntermediateCalcs!DX1479))</f>
        <v/>
      </c>
      <c r="DZ1479" s="250" t="str">
        <f>IF(DataGoesHere!$B1479="","",($CZ1479-DY1479))</f>
        <v/>
      </c>
      <c r="EA1479" s="250" t="str">
        <f>IF(DataGoesHere!$B1479="","",ABS($CZ1479-DY1479))</f>
        <v/>
      </c>
      <c r="EB1479" s="250" t="str">
        <f>IF(DataGoesHere!$B1479="","",EA1479^2)</f>
        <v/>
      </c>
      <c r="EC1479" s="249" t="str">
        <f>IF(DataGoesHere!$B1479="","",EA1479/$CZ1479)</f>
        <v/>
      </c>
      <c r="ED1479" s="250" t="str">
        <f>IF(DataGoesHere!$B1479="","",SUM(DZ$2:DZ1479)/AVERAGE(EA:EA))</f>
        <v/>
      </c>
    </row>
    <row r="1480" spans="20:134" x14ac:dyDescent="0.2">
      <c r="T1480" s="240"/>
      <c r="U1480" s="86"/>
      <c r="V1480" s="245" t="str">
        <f>IF(DataGoesHere!$B1480="","",(DataGoesHere!$B1480/SUM(DataGoesHere!$B1478:'DataGoesHere'!$B1489)))</f>
        <v/>
      </c>
      <c r="W1480" s="86"/>
      <c r="X1480" s="86"/>
      <c r="Y1480" s="86"/>
      <c r="Z1480" s="86"/>
      <c r="AA1480" s="86"/>
      <c r="AB1480" s="86"/>
      <c r="AC1480" s="86"/>
      <c r="AD1480" s="86"/>
      <c r="AE1480" s="241"/>
      <c r="CV1480" s="310" t="str">
        <f>IF(DataGoesHere!B1480="","",DataGoesHere!A1480)</f>
        <v/>
      </c>
      <c r="CW1480" s="271">
        <f t="shared" ca="1" si="54"/>
        <v>3</v>
      </c>
      <c r="CX1480" s="272">
        <f t="shared" ca="1" si="55"/>
        <v>0.79862940076451561</v>
      </c>
      <c r="CY1480" s="266">
        <f>DataGoesHere!A1480</f>
        <v>1479</v>
      </c>
      <c r="CZ1480" s="19" t="str">
        <f>IF(DataGoesHere!B1480="","",DataGoesHere!B1480)</f>
        <v/>
      </c>
      <c r="DA1480" s="19" t="str">
        <f>IF(DataGoesHere!B1480="","",IF(AH$5="No",DataGoesHere!B1480,DataGoesHere!B1480-(AH$2*(DataGoesHere!A1480-1))))</f>
        <v/>
      </c>
      <c r="DB1480" s="19" t="str">
        <f>IF(DataGoesHere!B1480="","",IF(AO$9="No",DataGoesHere!B1480,DataGoesHere!B1480/CX1480))</f>
        <v/>
      </c>
      <c r="DC1480" s="19" t="str">
        <f>IF(DataGoesHere!B1480="","",IF(AO$9="No",DA1480,DA1480/CX1480))</f>
        <v/>
      </c>
      <c r="DD1480" s="293" t="str">
        <f>IF(CZ1480="",IF(COUNTIF(DD$2:DD1479,"Forecast")&lt;Output!E$43,"Forecast",""),"Actual")</f>
        <v/>
      </c>
      <c r="DF1480" s="19" t="str">
        <f>IF(DataGoesHere!B1479="",IF(DD1480="Forecast",(Output!$E$47*IntermediateCalcs!DH1479)+((1-Output!$E$47)*IntermediateCalcs!DF1479),""),(Output!$E$47*IntermediateCalcs!DB1479)+((1-Output!$E$47)*IntermediateCalcs!DF1479))</f>
        <v/>
      </c>
      <c r="DG1480" s="19" t="str">
        <f>IF(DataGoesHere!B1479="",IF(DD1480="Forecast",(Output!$G$47*(IntermediateCalcs!DF1480-IntermediateCalcs!DF1479))+((1-Output!$G$47)*IntermediateCalcs!DG1479),""),(Output!$G$47*(IntermediateCalcs!DF1480-IntermediateCalcs!DF1479))+((1-Output!$G$47)*IntermediateCalcs!DG1479))</f>
        <v/>
      </c>
      <c r="DH1480" s="19" t="str">
        <f>IF(DataGoesHere!B1479="",IF(DD1480="Forecast",DF1480+DG1480,""),DF1480+DG1480)</f>
        <v/>
      </c>
      <c r="DI1480" s="274" t="str">
        <f>IF(DH1480="","",IF(IntermediateCalcs!$AO$9="Yes",IntermediateCalcs!DH1480*$CX1480,IntermediateCalcs!DH1480))</f>
        <v/>
      </c>
      <c r="DJ1480" s="250" t="str">
        <f>IF(DataGoesHere!$B1480="","",($CZ1480-DI1480))</f>
        <v/>
      </c>
      <c r="DK1480" s="250" t="str">
        <f>IF(DataGoesHere!$B1480="","",ABS($CZ1480-DI1480))</f>
        <v/>
      </c>
      <c r="DL1480" s="250" t="str">
        <f>IF(DataGoesHere!$B1480="","",DK1480^2)</f>
        <v/>
      </c>
      <c r="DM1480" s="249" t="str">
        <f>IF(DataGoesHere!$B1480="","",DK1480/$CZ1480)</f>
        <v/>
      </c>
      <c r="DN1480" s="250" t="str">
        <f>IF(DataGoesHere!$B1480="","",SUM(DJ$2:DJ1480)/AVERAGE(DK:DK))</f>
        <v/>
      </c>
      <c r="DP1480" s="19" t="str">
        <f>IF(DataGoesHere!B1480="",IF($DD1480="Forecast",(Output!E$48*IntermediateCalcs!CY1480)+Output!G$48,""),(Output!E$48*IntermediateCalcs!CY1480)+Output!G$48)</f>
        <v/>
      </c>
      <c r="DQ1480" s="274" t="str">
        <f>IF(DP1480="","",IF(IntermediateCalcs!$AO$9="Yes",IntermediateCalcs!DP1480*$CX1480,IntermediateCalcs!DP1480))</f>
        <v/>
      </c>
      <c r="DR1480" s="250" t="str">
        <f>IF(DataGoesHere!$B1480="","",($CZ1480-DQ1480))</f>
        <v/>
      </c>
      <c r="DS1480" s="250" t="str">
        <f>IF(DataGoesHere!$B1480="","",ABS($CZ1480-DQ1480))</f>
        <v/>
      </c>
      <c r="DT1480" s="250" t="str">
        <f>IF(DataGoesHere!$B1480="","",DS1480^2)</f>
        <v/>
      </c>
      <c r="DU1480" s="249" t="str">
        <f>IF(DataGoesHere!$B1480="","",DS1480/$CZ1480)</f>
        <v/>
      </c>
      <c r="DV1480" s="250" t="str">
        <f>IF(DataGoesHere!$B1480="","",SUM(DR$2:DR1480)/AVERAGE(DS:DS))</f>
        <v/>
      </c>
      <c r="DX1480" s="19" t="str">
        <f>IF(DataGoesHere!$B1479="","",(DB1474*(Output!$O$49/Output!$P$49))+(IntermediateCalcs!DB1475*(Output!$M$49/Output!$P$49))+(IntermediateCalcs!DB1476*(Output!$K$49/Output!$P$49))+(DB1477*(Output!$I$49/Output!$P$49))+(IntermediateCalcs!DB1478*(Output!$G$49/Output!$P$49))+(IntermediateCalcs!DB1479*(Output!$E$49/Output!$P$49)))</f>
        <v/>
      </c>
      <c r="DY1480" s="274" t="str">
        <f>IF(DX1480="","",IF(IntermediateCalcs!$AO$9="Yes",IntermediateCalcs!DX1480*$CX1480,IntermediateCalcs!DX1480))</f>
        <v/>
      </c>
      <c r="DZ1480" s="250" t="str">
        <f>IF(DataGoesHere!$B1480="","",($CZ1480-DY1480))</f>
        <v/>
      </c>
      <c r="EA1480" s="250" t="str">
        <f>IF(DataGoesHere!$B1480="","",ABS($CZ1480-DY1480))</f>
        <v/>
      </c>
      <c r="EB1480" s="250" t="str">
        <f>IF(DataGoesHere!$B1480="","",EA1480^2)</f>
        <v/>
      </c>
      <c r="EC1480" s="249" t="str">
        <f>IF(DataGoesHere!$B1480="","",EA1480/$CZ1480)</f>
        <v/>
      </c>
      <c r="ED1480" s="250" t="str">
        <f>IF(DataGoesHere!$B1480="","",SUM(DZ$2:DZ1480)/AVERAGE(EA:EA))</f>
        <v/>
      </c>
    </row>
    <row r="1481" spans="20:134" x14ac:dyDescent="0.2">
      <c r="T1481" s="240"/>
      <c r="U1481" s="86"/>
      <c r="V1481" s="86"/>
      <c r="W1481" s="245" t="str">
        <f>IF(DataGoesHere!$B1481="","",(DataGoesHere!$B1481/SUM(DataGoesHere!$B1478:'DataGoesHere'!$B1489)))</f>
        <v/>
      </c>
      <c r="X1481" s="86"/>
      <c r="Y1481" s="86"/>
      <c r="Z1481" s="86"/>
      <c r="AA1481" s="86"/>
      <c r="AB1481" s="86"/>
      <c r="AC1481" s="86"/>
      <c r="AD1481" s="86"/>
      <c r="AE1481" s="241"/>
      <c r="CV1481" s="310" t="str">
        <f>IF(DataGoesHere!B1481="","",DataGoesHere!A1481)</f>
        <v/>
      </c>
      <c r="CW1481" s="271">
        <f t="shared" ca="1" si="54"/>
        <v>4</v>
      </c>
      <c r="CX1481" s="272">
        <f t="shared" ca="1" si="55"/>
        <v>1.0149292433706087</v>
      </c>
      <c r="CY1481" s="266">
        <f>DataGoesHere!A1481</f>
        <v>1480</v>
      </c>
      <c r="CZ1481" s="19" t="str">
        <f>IF(DataGoesHere!B1481="","",DataGoesHere!B1481)</f>
        <v/>
      </c>
      <c r="DA1481" s="19" t="str">
        <f>IF(DataGoesHere!B1481="","",IF(AH$5="No",DataGoesHere!B1481,DataGoesHere!B1481-(AH$2*(DataGoesHere!A1481-1))))</f>
        <v/>
      </c>
      <c r="DB1481" s="19" t="str">
        <f>IF(DataGoesHere!B1481="","",IF(AO$9="No",DataGoesHere!B1481,DataGoesHere!B1481/CX1481))</f>
        <v/>
      </c>
      <c r="DC1481" s="19" t="str">
        <f>IF(DataGoesHere!B1481="","",IF(AO$9="No",DA1481,DA1481/CX1481))</f>
        <v/>
      </c>
      <c r="DD1481" s="293" t="str">
        <f>IF(CZ1481="",IF(COUNTIF(DD$2:DD1480,"Forecast")&lt;Output!E$43,"Forecast",""),"Actual")</f>
        <v/>
      </c>
      <c r="DF1481" s="19" t="str">
        <f>IF(DataGoesHere!B1480="",IF(DD1481="Forecast",(Output!$E$47*IntermediateCalcs!DH1480)+((1-Output!$E$47)*IntermediateCalcs!DF1480),""),(Output!$E$47*IntermediateCalcs!DB1480)+((1-Output!$E$47)*IntermediateCalcs!DF1480))</f>
        <v/>
      </c>
      <c r="DG1481" s="19" t="str">
        <f>IF(DataGoesHere!B1480="",IF(DD1481="Forecast",(Output!$G$47*(IntermediateCalcs!DF1481-IntermediateCalcs!DF1480))+((1-Output!$G$47)*IntermediateCalcs!DG1480),""),(Output!$G$47*(IntermediateCalcs!DF1481-IntermediateCalcs!DF1480))+((1-Output!$G$47)*IntermediateCalcs!DG1480))</f>
        <v/>
      </c>
      <c r="DH1481" s="19" t="str">
        <f>IF(DataGoesHere!B1480="",IF(DD1481="Forecast",DF1481+DG1481,""),DF1481+DG1481)</f>
        <v/>
      </c>
      <c r="DI1481" s="274" t="str">
        <f>IF(DH1481="","",IF(IntermediateCalcs!$AO$9="Yes",IntermediateCalcs!DH1481*$CX1481,IntermediateCalcs!DH1481))</f>
        <v/>
      </c>
      <c r="DJ1481" s="250" t="str">
        <f>IF(DataGoesHere!$B1481="","",($CZ1481-DI1481))</f>
        <v/>
      </c>
      <c r="DK1481" s="250" t="str">
        <f>IF(DataGoesHere!$B1481="","",ABS($CZ1481-DI1481))</f>
        <v/>
      </c>
      <c r="DL1481" s="250" t="str">
        <f>IF(DataGoesHere!$B1481="","",DK1481^2)</f>
        <v/>
      </c>
      <c r="DM1481" s="249" t="str">
        <f>IF(DataGoesHere!$B1481="","",DK1481/$CZ1481)</f>
        <v/>
      </c>
      <c r="DN1481" s="250" t="str">
        <f>IF(DataGoesHere!$B1481="","",SUM(DJ$2:DJ1481)/AVERAGE(DK:DK))</f>
        <v/>
      </c>
      <c r="DP1481" s="19" t="str">
        <f>IF(DataGoesHere!B1481="",IF($DD1481="Forecast",(Output!E$48*IntermediateCalcs!CY1481)+Output!G$48,""),(Output!E$48*IntermediateCalcs!CY1481)+Output!G$48)</f>
        <v/>
      </c>
      <c r="DQ1481" s="274" t="str">
        <f>IF(DP1481="","",IF(IntermediateCalcs!$AO$9="Yes",IntermediateCalcs!DP1481*$CX1481,IntermediateCalcs!DP1481))</f>
        <v/>
      </c>
      <c r="DR1481" s="250" t="str">
        <f>IF(DataGoesHere!$B1481="","",($CZ1481-DQ1481))</f>
        <v/>
      </c>
      <c r="DS1481" s="250" t="str">
        <f>IF(DataGoesHere!$B1481="","",ABS($CZ1481-DQ1481))</f>
        <v/>
      </c>
      <c r="DT1481" s="250" t="str">
        <f>IF(DataGoesHere!$B1481="","",DS1481^2)</f>
        <v/>
      </c>
      <c r="DU1481" s="249" t="str">
        <f>IF(DataGoesHere!$B1481="","",DS1481/$CZ1481)</f>
        <v/>
      </c>
      <c r="DV1481" s="250" t="str">
        <f>IF(DataGoesHere!$B1481="","",SUM(DR$2:DR1481)/AVERAGE(DS:DS))</f>
        <v/>
      </c>
      <c r="DX1481" s="19" t="str">
        <f>IF(DataGoesHere!$B1480="","",(DB1475*(Output!$O$49/Output!$P$49))+(IntermediateCalcs!DB1476*(Output!$M$49/Output!$P$49))+(IntermediateCalcs!DB1477*(Output!$K$49/Output!$P$49))+(DB1478*(Output!$I$49/Output!$P$49))+(IntermediateCalcs!DB1479*(Output!$G$49/Output!$P$49))+(IntermediateCalcs!DB1480*(Output!$E$49/Output!$P$49)))</f>
        <v/>
      </c>
      <c r="DY1481" s="274" t="str">
        <f>IF(DX1481="","",IF(IntermediateCalcs!$AO$9="Yes",IntermediateCalcs!DX1481*$CX1481,IntermediateCalcs!DX1481))</f>
        <v/>
      </c>
      <c r="DZ1481" s="250" t="str">
        <f>IF(DataGoesHere!$B1481="","",($CZ1481-DY1481))</f>
        <v/>
      </c>
      <c r="EA1481" s="250" t="str">
        <f>IF(DataGoesHere!$B1481="","",ABS($CZ1481-DY1481))</f>
        <v/>
      </c>
      <c r="EB1481" s="250" t="str">
        <f>IF(DataGoesHere!$B1481="","",EA1481^2)</f>
        <v/>
      </c>
      <c r="EC1481" s="249" t="str">
        <f>IF(DataGoesHere!$B1481="","",EA1481/$CZ1481)</f>
        <v/>
      </c>
      <c r="ED1481" s="250" t="str">
        <f>IF(DataGoesHere!$B1481="","",SUM(DZ$2:DZ1481)/AVERAGE(EA:EA))</f>
        <v/>
      </c>
    </row>
    <row r="1482" spans="20:134" x14ac:dyDescent="0.2">
      <c r="T1482" s="240"/>
      <c r="U1482" s="86"/>
      <c r="V1482" s="86"/>
      <c r="W1482" s="86"/>
      <c r="X1482" s="245" t="str">
        <f>IF(DataGoesHere!$B1482="","",(DataGoesHere!$B1482/SUM(DataGoesHere!$B1478:'DataGoesHere'!$B1489)))</f>
        <v/>
      </c>
      <c r="Y1482" s="86"/>
      <c r="Z1482" s="86"/>
      <c r="AA1482" s="86"/>
      <c r="AB1482" s="86"/>
      <c r="AC1482" s="86"/>
      <c r="AD1482" s="86"/>
      <c r="AE1482" s="241"/>
      <c r="CV1482" s="310" t="str">
        <f>IF(DataGoesHere!B1482="","",DataGoesHere!A1482)</f>
        <v/>
      </c>
      <c r="CW1482" s="271">
        <f t="shared" ca="1" si="54"/>
        <v>5</v>
      </c>
      <c r="CX1482" s="272">
        <f t="shared" ca="1" si="55"/>
        <v>0.97875414397996308</v>
      </c>
      <c r="CY1482" s="266">
        <f>DataGoesHere!A1482</f>
        <v>1481</v>
      </c>
      <c r="CZ1482" s="19" t="str">
        <f>IF(DataGoesHere!B1482="","",DataGoesHere!B1482)</f>
        <v/>
      </c>
      <c r="DA1482" s="19" t="str">
        <f>IF(DataGoesHere!B1482="","",IF(AH$5="No",DataGoesHere!B1482,DataGoesHere!B1482-(AH$2*(DataGoesHere!A1482-1))))</f>
        <v/>
      </c>
      <c r="DB1482" s="19" t="str">
        <f>IF(DataGoesHere!B1482="","",IF(AO$9="No",DataGoesHere!B1482,DataGoesHere!B1482/CX1482))</f>
        <v/>
      </c>
      <c r="DC1482" s="19" t="str">
        <f>IF(DataGoesHere!B1482="","",IF(AO$9="No",DA1482,DA1482/CX1482))</f>
        <v/>
      </c>
      <c r="DD1482" s="293" t="str">
        <f>IF(CZ1482="",IF(COUNTIF(DD$2:DD1481,"Forecast")&lt;Output!E$43,"Forecast",""),"Actual")</f>
        <v/>
      </c>
      <c r="DF1482" s="19" t="str">
        <f>IF(DataGoesHere!B1481="",IF(DD1482="Forecast",(Output!$E$47*IntermediateCalcs!DH1481)+((1-Output!$E$47)*IntermediateCalcs!DF1481),""),(Output!$E$47*IntermediateCalcs!DB1481)+((1-Output!$E$47)*IntermediateCalcs!DF1481))</f>
        <v/>
      </c>
      <c r="DG1482" s="19" t="str">
        <f>IF(DataGoesHere!B1481="",IF(DD1482="Forecast",(Output!$G$47*(IntermediateCalcs!DF1482-IntermediateCalcs!DF1481))+((1-Output!$G$47)*IntermediateCalcs!DG1481),""),(Output!$G$47*(IntermediateCalcs!DF1482-IntermediateCalcs!DF1481))+((1-Output!$G$47)*IntermediateCalcs!DG1481))</f>
        <v/>
      </c>
      <c r="DH1482" s="19" t="str">
        <f>IF(DataGoesHere!B1481="",IF(DD1482="Forecast",DF1482+DG1482,""),DF1482+DG1482)</f>
        <v/>
      </c>
      <c r="DI1482" s="274" t="str">
        <f>IF(DH1482="","",IF(IntermediateCalcs!$AO$9="Yes",IntermediateCalcs!DH1482*$CX1482,IntermediateCalcs!DH1482))</f>
        <v/>
      </c>
      <c r="DJ1482" s="250" t="str">
        <f>IF(DataGoesHere!$B1482="","",($CZ1482-DI1482))</f>
        <v/>
      </c>
      <c r="DK1482" s="250" t="str">
        <f>IF(DataGoesHere!$B1482="","",ABS($CZ1482-DI1482))</f>
        <v/>
      </c>
      <c r="DL1482" s="250" t="str">
        <f>IF(DataGoesHere!$B1482="","",DK1482^2)</f>
        <v/>
      </c>
      <c r="DM1482" s="249" t="str">
        <f>IF(DataGoesHere!$B1482="","",DK1482/$CZ1482)</f>
        <v/>
      </c>
      <c r="DN1482" s="250" t="str">
        <f>IF(DataGoesHere!$B1482="","",SUM(DJ$2:DJ1482)/AVERAGE(DK:DK))</f>
        <v/>
      </c>
      <c r="DP1482" s="19" t="str">
        <f>IF(DataGoesHere!B1482="",IF($DD1482="Forecast",(Output!E$48*IntermediateCalcs!CY1482)+Output!G$48,""),(Output!E$48*IntermediateCalcs!CY1482)+Output!G$48)</f>
        <v/>
      </c>
      <c r="DQ1482" s="274" t="str">
        <f>IF(DP1482="","",IF(IntermediateCalcs!$AO$9="Yes",IntermediateCalcs!DP1482*$CX1482,IntermediateCalcs!DP1482))</f>
        <v/>
      </c>
      <c r="DR1482" s="250" t="str">
        <f>IF(DataGoesHere!$B1482="","",($CZ1482-DQ1482))</f>
        <v/>
      </c>
      <c r="DS1482" s="250" t="str">
        <f>IF(DataGoesHere!$B1482="","",ABS($CZ1482-DQ1482))</f>
        <v/>
      </c>
      <c r="DT1482" s="250" t="str">
        <f>IF(DataGoesHere!$B1482="","",DS1482^2)</f>
        <v/>
      </c>
      <c r="DU1482" s="249" t="str">
        <f>IF(DataGoesHere!$B1482="","",DS1482/$CZ1482)</f>
        <v/>
      </c>
      <c r="DV1482" s="250" t="str">
        <f>IF(DataGoesHere!$B1482="","",SUM(DR$2:DR1482)/AVERAGE(DS:DS))</f>
        <v/>
      </c>
      <c r="DX1482" s="19" t="str">
        <f>IF(DataGoesHere!$B1481="","",(DB1476*(Output!$O$49/Output!$P$49))+(IntermediateCalcs!DB1477*(Output!$M$49/Output!$P$49))+(IntermediateCalcs!DB1478*(Output!$K$49/Output!$P$49))+(DB1479*(Output!$I$49/Output!$P$49))+(IntermediateCalcs!DB1480*(Output!$G$49/Output!$P$49))+(IntermediateCalcs!DB1481*(Output!$E$49/Output!$P$49)))</f>
        <v/>
      </c>
      <c r="DY1482" s="274" t="str">
        <f>IF(DX1482="","",IF(IntermediateCalcs!$AO$9="Yes",IntermediateCalcs!DX1482*$CX1482,IntermediateCalcs!DX1482))</f>
        <v/>
      </c>
      <c r="DZ1482" s="250" t="str">
        <f>IF(DataGoesHere!$B1482="","",($CZ1482-DY1482))</f>
        <v/>
      </c>
      <c r="EA1482" s="250" t="str">
        <f>IF(DataGoesHere!$B1482="","",ABS($CZ1482-DY1482))</f>
        <v/>
      </c>
      <c r="EB1482" s="250" t="str">
        <f>IF(DataGoesHere!$B1482="","",EA1482^2)</f>
        <v/>
      </c>
      <c r="EC1482" s="249" t="str">
        <f>IF(DataGoesHere!$B1482="","",EA1482/$CZ1482)</f>
        <v/>
      </c>
      <c r="ED1482" s="250" t="str">
        <f>IF(DataGoesHere!$B1482="","",SUM(DZ$2:DZ1482)/AVERAGE(EA:EA))</f>
        <v/>
      </c>
    </row>
    <row r="1483" spans="20:134" x14ac:dyDescent="0.2">
      <c r="T1483" s="240"/>
      <c r="U1483" s="86"/>
      <c r="V1483" s="86"/>
      <c r="W1483" s="86"/>
      <c r="X1483" s="86"/>
      <c r="Y1483" s="245" t="str">
        <f>IF(DataGoesHere!$B1483="","",(DataGoesHere!$B1483/SUM(DataGoesHere!$B1478:'DataGoesHere'!$B1489)))</f>
        <v/>
      </c>
      <c r="Z1483" s="86"/>
      <c r="AA1483" s="86"/>
      <c r="AB1483" s="86"/>
      <c r="AC1483" s="86"/>
      <c r="AD1483" s="86"/>
      <c r="AE1483" s="241"/>
      <c r="CV1483" s="310" t="str">
        <f>IF(DataGoesHere!B1483="","",DataGoesHere!A1483)</f>
        <v/>
      </c>
      <c r="CW1483" s="271">
        <f t="shared" ca="1" si="54"/>
        <v>6</v>
      </c>
      <c r="CX1483" s="272">
        <f t="shared" ca="1" si="55"/>
        <v>1.0779088099730167</v>
      </c>
      <c r="CY1483" s="266">
        <f>DataGoesHere!A1483</f>
        <v>1482</v>
      </c>
      <c r="CZ1483" s="19" t="str">
        <f>IF(DataGoesHere!B1483="","",DataGoesHere!B1483)</f>
        <v/>
      </c>
      <c r="DA1483" s="19" t="str">
        <f>IF(DataGoesHere!B1483="","",IF(AH$5="No",DataGoesHere!B1483,DataGoesHere!B1483-(AH$2*(DataGoesHere!A1483-1))))</f>
        <v/>
      </c>
      <c r="DB1483" s="19" t="str">
        <f>IF(DataGoesHere!B1483="","",IF(AO$9="No",DataGoesHere!B1483,DataGoesHere!B1483/CX1483))</f>
        <v/>
      </c>
      <c r="DC1483" s="19" t="str">
        <f>IF(DataGoesHere!B1483="","",IF(AO$9="No",DA1483,DA1483/CX1483))</f>
        <v/>
      </c>
      <c r="DD1483" s="293" t="str">
        <f>IF(CZ1483="",IF(COUNTIF(DD$2:DD1482,"Forecast")&lt;Output!E$43,"Forecast",""),"Actual")</f>
        <v/>
      </c>
      <c r="DF1483" s="19" t="str">
        <f>IF(DataGoesHere!B1482="",IF(DD1483="Forecast",(Output!$E$47*IntermediateCalcs!DH1482)+((1-Output!$E$47)*IntermediateCalcs!DF1482),""),(Output!$E$47*IntermediateCalcs!DB1482)+((1-Output!$E$47)*IntermediateCalcs!DF1482))</f>
        <v/>
      </c>
      <c r="DG1483" s="19" t="str">
        <f>IF(DataGoesHere!B1482="",IF(DD1483="Forecast",(Output!$G$47*(IntermediateCalcs!DF1483-IntermediateCalcs!DF1482))+((1-Output!$G$47)*IntermediateCalcs!DG1482),""),(Output!$G$47*(IntermediateCalcs!DF1483-IntermediateCalcs!DF1482))+((1-Output!$G$47)*IntermediateCalcs!DG1482))</f>
        <v/>
      </c>
      <c r="DH1483" s="19" t="str">
        <f>IF(DataGoesHere!B1482="",IF(DD1483="Forecast",DF1483+DG1483,""),DF1483+DG1483)</f>
        <v/>
      </c>
      <c r="DI1483" s="274" t="str">
        <f>IF(DH1483="","",IF(IntermediateCalcs!$AO$9="Yes",IntermediateCalcs!DH1483*$CX1483,IntermediateCalcs!DH1483))</f>
        <v/>
      </c>
      <c r="DJ1483" s="250" t="str">
        <f>IF(DataGoesHere!$B1483="","",($CZ1483-DI1483))</f>
        <v/>
      </c>
      <c r="DK1483" s="250" t="str">
        <f>IF(DataGoesHere!$B1483="","",ABS($CZ1483-DI1483))</f>
        <v/>
      </c>
      <c r="DL1483" s="250" t="str">
        <f>IF(DataGoesHere!$B1483="","",DK1483^2)</f>
        <v/>
      </c>
      <c r="DM1483" s="249" t="str">
        <f>IF(DataGoesHere!$B1483="","",DK1483/$CZ1483)</f>
        <v/>
      </c>
      <c r="DN1483" s="250" t="str">
        <f>IF(DataGoesHere!$B1483="","",SUM(DJ$2:DJ1483)/AVERAGE(DK:DK))</f>
        <v/>
      </c>
      <c r="DP1483" s="19" t="str">
        <f>IF(DataGoesHere!B1483="",IF($DD1483="Forecast",(Output!E$48*IntermediateCalcs!CY1483)+Output!G$48,""),(Output!E$48*IntermediateCalcs!CY1483)+Output!G$48)</f>
        <v/>
      </c>
      <c r="DQ1483" s="274" t="str">
        <f>IF(DP1483="","",IF(IntermediateCalcs!$AO$9="Yes",IntermediateCalcs!DP1483*$CX1483,IntermediateCalcs!DP1483))</f>
        <v/>
      </c>
      <c r="DR1483" s="250" t="str">
        <f>IF(DataGoesHere!$B1483="","",($CZ1483-DQ1483))</f>
        <v/>
      </c>
      <c r="DS1483" s="250" t="str">
        <f>IF(DataGoesHere!$B1483="","",ABS($CZ1483-DQ1483))</f>
        <v/>
      </c>
      <c r="DT1483" s="250" t="str">
        <f>IF(DataGoesHere!$B1483="","",DS1483^2)</f>
        <v/>
      </c>
      <c r="DU1483" s="249" t="str">
        <f>IF(DataGoesHere!$B1483="","",DS1483/$CZ1483)</f>
        <v/>
      </c>
      <c r="DV1483" s="250" t="str">
        <f>IF(DataGoesHere!$B1483="","",SUM(DR$2:DR1483)/AVERAGE(DS:DS))</f>
        <v/>
      </c>
      <c r="DX1483" s="19" t="str">
        <f>IF(DataGoesHere!$B1482="","",(DB1477*(Output!$O$49/Output!$P$49))+(IntermediateCalcs!DB1478*(Output!$M$49/Output!$P$49))+(IntermediateCalcs!DB1479*(Output!$K$49/Output!$P$49))+(DB1480*(Output!$I$49/Output!$P$49))+(IntermediateCalcs!DB1481*(Output!$G$49/Output!$P$49))+(IntermediateCalcs!DB1482*(Output!$E$49/Output!$P$49)))</f>
        <v/>
      </c>
      <c r="DY1483" s="274" t="str">
        <f>IF(DX1483="","",IF(IntermediateCalcs!$AO$9="Yes",IntermediateCalcs!DX1483*$CX1483,IntermediateCalcs!DX1483))</f>
        <v/>
      </c>
      <c r="DZ1483" s="250" t="str">
        <f>IF(DataGoesHere!$B1483="","",($CZ1483-DY1483))</f>
        <v/>
      </c>
      <c r="EA1483" s="250" t="str">
        <f>IF(DataGoesHere!$B1483="","",ABS($CZ1483-DY1483))</f>
        <v/>
      </c>
      <c r="EB1483" s="250" t="str">
        <f>IF(DataGoesHere!$B1483="","",EA1483^2)</f>
        <v/>
      </c>
      <c r="EC1483" s="249" t="str">
        <f>IF(DataGoesHere!$B1483="","",EA1483/$CZ1483)</f>
        <v/>
      </c>
      <c r="ED1483" s="250" t="str">
        <f>IF(DataGoesHere!$B1483="","",SUM(DZ$2:DZ1483)/AVERAGE(EA:EA))</f>
        <v/>
      </c>
    </row>
    <row r="1484" spans="20:134" x14ac:dyDescent="0.2">
      <c r="T1484" s="240"/>
      <c r="U1484" s="86"/>
      <c r="V1484" s="86"/>
      <c r="W1484" s="86"/>
      <c r="X1484" s="86"/>
      <c r="Y1484" s="86"/>
      <c r="Z1484" s="245" t="str">
        <f>IF(DataGoesHere!$B1484="","",(DataGoesHere!$B1484/SUM(DataGoesHere!$B1478:'DataGoesHere'!$B1489)))</f>
        <v/>
      </c>
      <c r="AA1484" s="86"/>
      <c r="AB1484" s="86"/>
      <c r="AC1484" s="86"/>
      <c r="AD1484" s="86"/>
      <c r="AE1484" s="241"/>
      <c r="CV1484" s="310" t="str">
        <f>IF(DataGoesHere!B1484="","",DataGoesHere!A1484)</f>
        <v/>
      </c>
      <c r="CW1484" s="271">
        <f t="shared" ca="1" si="54"/>
        <v>7</v>
      </c>
      <c r="CX1484" s="272">
        <f t="shared" ca="1" si="55"/>
        <v>1.0265458156689093</v>
      </c>
      <c r="CY1484" s="266">
        <f>DataGoesHere!A1484</f>
        <v>1483</v>
      </c>
      <c r="CZ1484" s="19" t="str">
        <f>IF(DataGoesHere!B1484="","",DataGoesHere!B1484)</f>
        <v/>
      </c>
      <c r="DA1484" s="19" t="str">
        <f>IF(DataGoesHere!B1484="","",IF(AH$5="No",DataGoesHere!B1484,DataGoesHere!B1484-(AH$2*(DataGoesHere!A1484-1))))</f>
        <v/>
      </c>
      <c r="DB1484" s="19" t="str">
        <f>IF(DataGoesHere!B1484="","",IF(AO$9="No",DataGoesHere!B1484,DataGoesHere!B1484/CX1484))</f>
        <v/>
      </c>
      <c r="DC1484" s="19" t="str">
        <f>IF(DataGoesHere!B1484="","",IF(AO$9="No",DA1484,DA1484/CX1484))</f>
        <v/>
      </c>
      <c r="DD1484" s="293" t="str">
        <f>IF(CZ1484="",IF(COUNTIF(DD$2:DD1483,"Forecast")&lt;Output!E$43,"Forecast",""),"Actual")</f>
        <v/>
      </c>
      <c r="DF1484" s="19" t="str">
        <f>IF(DataGoesHere!B1483="",IF(DD1484="Forecast",(Output!$E$47*IntermediateCalcs!DH1483)+((1-Output!$E$47)*IntermediateCalcs!DF1483),""),(Output!$E$47*IntermediateCalcs!DB1483)+((1-Output!$E$47)*IntermediateCalcs!DF1483))</f>
        <v/>
      </c>
      <c r="DG1484" s="19" t="str">
        <f>IF(DataGoesHere!B1483="",IF(DD1484="Forecast",(Output!$G$47*(IntermediateCalcs!DF1484-IntermediateCalcs!DF1483))+((1-Output!$G$47)*IntermediateCalcs!DG1483),""),(Output!$G$47*(IntermediateCalcs!DF1484-IntermediateCalcs!DF1483))+((1-Output!$G$47)*IntermediateCalcs!DG1483))</f>
        <v/>
      </c>
      <c r="DH1484" s="19" t="str">
        <f>IF(DataGoesHere!B1483="",IF(DD1484="Forecast",DF1484+DG1484,""),DF1484+DG1484)</f>
        <v/>
      </c>
      <c r="DI1484" s="274" t="str">
        <f>IF(DH1484="","",IF(IntermediateCalcs!$AO$9="Yes",IntermediateCalcs!DH1484*$CX1484,IntermediateCalcs!DH1484))</f>
        <v/>
      </c>
      <c r="DJ1484" s="250" t="str">
        <f>IF(DataGoesHere!$B1484="","",($CZ1484-DI1484))</f>
        <v/>
      </c>
      <c r="DK1484" s="250" t="str">
        <f>IF(DataGoesHere!$B1484="","",ABS($CZ1484-DI1484))</f>
        <v/>
      </c>
      <c r="DL1484" s="250" t="str">
        <f>IF(DataGoesHere!$B1484="","",DK1484^2)</f>
        <v/>
      </c>
      <c r="DM1484" s="249" t="str">
        <f>IF(DataGoesHere!$B1484="","",DK1484/$CZ1484)</f>
        <v/>
      </c>
      <c r="DN1484" s="250" t="str">
        <f>IF(DataGoesHere!$B1484="","",SUM(DJ$2:DJ1484)/AVERAGE(DK:DK))</f>
        <v/>
      </c>
      <c r="DP1484" s="19" t="str">
        <f>IF(DataGoesHere!B1484="",IF($DD1484="Forecast",(Output!E$48*IntermediateCalcs!CY1484)+Output!G$48,""),(Output!E$48*IntermediateCalcs!CY1484)+Output!G$48)</f>
        <v/>
      </c>
      <c r="DQ1484" s="274" t="str">
        <f>IF(DP1484="","",IF(IntermediateCalcs!$AO$9="Yes",IntermediateCalcs!DP1484*$CX1484,IntermediateCalcs!DP1484))</f>
        <v/>
      </c>
      <c r="DR1484" s="250" t="str">
        <f>IF(DataGoesHere!$B1484="","",($CZ1484-DQ1484))</f>
        <v/>
      </c>
      <c r="DS1484" s="250" t="str">
        <f>IF(DataGoesHere!$B1484="","",ABS($CZ1484-DQ1484))</f>
        <v/>
      </c>
      <c r="DT1484" s="250" t="str">
        <f>IF(DataGoesHere!$B1484="","",DS1484^2)</f>
        <v/>
      </c>
      <c r="DU1484" s="249" t="str">
        <f>IF(DataGoesHere!$B1484="","",DS1484/$CZ1484)</f>
        <v/>
      </c>
      <c r="DV1484" s="250" t="str">
        <f>IF(DataGoesHere!$B1484="","",SUM(DR$2:DR1484)/AVERAGE(DS:DS))</f>
        <v/>
      </c>
      <c r="DX1484" s="19" t="str">
        <f>IF(DataGoesHere!$B1483="","",(DB1478*(Output!$O$49/Output!$P$49))+(IntermediateCalcs!DB1479*(Output!$M$49/Output!$P$49))+(IntermediateCalcs!DB1480*(Output!$K$49/Output!$P$49))+(DB1481*(Output!$I$49/Output!$P$49))+(IntermediateCalcs!DB1482*(Output!$G$49/Output!$P$49))+(IntermediateCalcs!DB1483*(Output!$E$49/Output!$P$49)))</f>
        <v/>
      </c>
      <c r="DY1484" s="274" t="str">
        <f>IF(DX1484="","",IF(IntermediateCalcs!$AO$9="Yes",IntermediateCalcs!DX1484*$CX1484,IntermediateCalcs!DX1484))</f>
        <v/>
      </c>
      <c r="DZ1484" s="250" t="str">
        <f>IF(DataGoesHere!$B1484="","",($CZ1484-DY1484))</f>
        <v/>
      </c>
      <c r="EA1484" s="250" t="str">
        <f>IF(DataGoesHere!$B1484="","",ABS($CZ1484-DY1484))</f>
        <v/>
      </c>
      <c r="EB1484" s="250" t="str">
        <f>IF(DataGoesHere!$B1484="","",EA1484^2)</f>
        <v/>
      </c>
      <c r="EC1484" s="249" t="str">
        <f>IF(DataGoesHere!$B1484="","",EA1484/$CZ1484)</f>
        <v/>
      </c>
      <c r="ED1484" s="250" t="str">
        <f>IF(DataGoesHere!$B1484="","",SUM(DZ$2:DZ1484)/AVERAGE(EA:EA))</f>
        <v/>
      </c>
    </row>
    <row r="1485" spans="20:134" x14ac:dyDescent="0.2">
      <c r="T1485" s="240"/>
      <c r="U1485" s="86"/>
      <c r="V1485" s="86"/>
      <c r="W1485" s="86"/>
      <c r="X1485" s="86"/>
      <c r="Y1485" s="86"/>
      <c r="Z1485" s="86"/>
      <c r="AA1485" s="245" t="str">
        <f>IF(DataGoesHere!$B1485="","",(DataGoesHere!$B1485/SUM(DataGoesHere!$B1478:'DataGoesHere'!$B1489)))</f>
        <v/>
      </c>
      <c r="AB1485" s="86"/>
      <c r="AC1485" s="86"/>
      <c r="AD1485" s="86"/>
      <c r="AE1485" s="241"/>
      <c r="CV1485" s="310" t="str">
        <f>IF(DataGoesHere!B1485="","",DataGoesHere!A1485)</f>
        <v/>
      </c>
      <c r="CW1485" s="271">
        <f t="shared" ca="1" si="54"/>
        <v>8</v>
      </c>
      <c r="CX1485" s="272">
        <f t="shared" ca="1" si="55"/>
        <v>1.0207492390681214</v>
      </c>
      <c r="CY1485" s="266">
        <f>DataGoesHere!A1485</f>
        <v>1484</v>
      </c>
      <c r="CZ1485" s="19" t="str">
        <f>IF(DataGoesHere!B1485="","",DataGoesHere!B1485)</f>
        <v/>
      </c>
      <c r="DA1485" s="19" t="str">
        <f>IF(DataGoesHere!B1485="","",IF(AH$5="No",DataGoesHere!B1485,DataGoesHere!B1485-(AH$2*(DataGoesHere!A1485-1))))</f>
        <v/>
      </c>
      <c r="DB1485" s="19" t="str">
        <f>IF(DataGoesHere!B1485="","",IF(AO$9="No",DataGoesHere!B1485,DataGoesHere!B1485/CX1485))</f>
        <v/>
      </c>
      <c r="DC1485" s="19" t="str">
        <f>IF(DataGoesHere!B1485="","",IF(AO$9="No",DA1485,DA1485/CX1485))</f>
        <v/>
      </c>
      <c r="DD1485" s="293" t="str">
        <f>IF(CZ1485="",IF(COUNTIF(DD$2:DD1484,"Forecast")&lt;Output!E$43,"Forecast",""),"Actual")</f>
        <v/>
      </c>
      <c r="DF1485" s="19" t="str">
        <f>IF(DataGoesHere!B1484="",IF(DD1485="Forecast",(Output!$E$47*IntermediateCalcs!DH1484)+((1-Output!$E$47)*IntermediateCalcs!DF1484),""),(Output!$E$47*IntermediateCalcs!DB1484)+((1-Output!$E$47)*IntermediateCalcs!DF1484))</f>
        <v/>
      </c>
      <c r="DG1485" s="19" t="str">
        <f>IF(DataGoesHere!B1484="",IF(DD1485="Forecast",(Output!$G$47*(IntermediateCalcs!DF1485-IntermediateCalcs!DF1484))+((1-Output!$G$47)*IntermediateCalcs!DG1484),""),(Output!$G$47*(IntermediateCalcs!DF1485-IntermediateCalcs!DF1484))+((1-Output!$G$47)*IntermediateCalcs!DG1484))</f>
        <v/>
      </c>
      <c r="DH1485" s="19" t="str">
        <f>IF(DataGoesHere!B1484="",IF(DD1485="Forecast",DF1485+DG1485,""),DF1485+DG1485)</f>
        <v/>
      </c>
      <c r="DI1485" s="274" t="str">
        <f>IF(DH1485="","",IF(IntermediateCalcs!$AO$9="Yes",IntermediateCalcs!DH1485*$CX1485,IntermediateCalcs!DH1485))</f>
        <v/>
      </c>
      <c r="DJ1485" s="250" t="str">
        <f>IF(DataGoesHere!$B1485="","",($CZ1485-DI1485))</f>
        <v/>
      </c>
      <c r="DK1485" s="250" t="str">
        <f>IF(DataGoesHere!$B1485="","",ABS($CZ1485-DI1485))</f>
        <v/>
      </c>
      <c r="DL1485" s="250" t="str">
        <f>IF(DataGoesHere!$B1485="","",DK1485^2)</f>
        <v/>
      </c>
      <c r="DM1485" s="249" t="str">
        <f>IF(DataGoesHere!$B1485="","",DK1485/$CZ1485)</f>
        <v/>
      </c>
      <c r="DN1485" s="250" t="str">
        <f>IF(DataGoesHere!$B1485="","",SUM(DJ$2:DJ1485)/AVERAGE(DK:DK))</f>
        <v/>
      </c>
      <c r="DP1485" s="19" t="str">
        <f>IF(DataGoesHere!B1485="",IF($DD1485="Forecast",(Output!E$48*IntermediateCalcs!CY1485)+Output!G$48,""),(Output!E$48*IntermediateCalcs!CY1485)+Output!G$48)</f>
        <v/>
      </c>
      <c r="DQ1485" s="274" t="str">
        <f>IF(DP1485="","",IF(IntermediateCalcs!$AO$9="Yes",IntermediateCalcs!DP1485*$CX1485,IntermediateCalcs!DP1485))</f>
        <v/>
      </c>
      <c r="DR1485" s="250" t="str">
        <f>IF(DataGoesHere!$B1485="","",($CZ1485-DQ1485))</f>
        <v/>
      </c>
      <c r="DS1485" s="250" t="str">
        <f>IF(DataGoesHere!$B1485="","",ABS($CZ1485-DQ1485))</f>
        <v/>
      </c>
      <c r="DT1485" s="250" t="str">
        <f>IF(DataGoesHere!$B1485="","",DS1485^2)</f>
        <v/>
      </c>
      <c r="DU1485" s="249" t="str">
        <f>IF(DataGoesHere!$B1485="","",DS1485/$CZ1485)</f>
        <v/>
      </c>
      <c r="DV1485" s="250" t="str">
        <f>IF(DataGoesHere!$B1485="","",SUM(DR$2:DR1485)/AVERAGE(DS:DS))</f>
        <v/>
      </c>
      <c r="DX1485" s="19" t="str">
        <f>IF(DataGoesHere!$B1484="","",(DB1479*(Output!$O$49/Output!$P$49))+(IntermediateCalcs!DB1480*(Output!$M$49/Output!$P$49))+(IntermediateCalcs!DB1481*(Output!$K$49/Output!$P$49))+(DB1482*(Output!$I$49/Output!$P$49))+(IntermediateCalcs!DB1483*(Output!$G$49/Output!$P$49))+(IntermediateCalcs!DB1484*(Output!$E$49/Output!$P$49)))</f>
        <v/>
      </c>
      <c r="DY1485" s="274" t="str">
        <f>IF(DX1485="","",IF(IntermediateCalcs!$AO$9="Yes",IntermediateCalcs!DX1485*$CX1485,IntermediateCalcs!DX1485))</f>
        <v/>
      </c>
      <c r="DZ1485" s="250" t="str">
        <f>IF(DataGoesHere!$B1485="","",($CZ1485-DY1485))</f>
        <v/>
      </c>
      <c r="EA1485" s="250" t="str">
        <f>IF(DataGoesHere!$B1485="","",ABS($CZ1485-DY1485))</f>
        <v/>
      </c>
      <c r="EB1485" s="250" t="str">
        <f>IF(DataGoesHere!$B1485="","",EA1485^2)</f>
        <v/>
      </c>
      <c r="EC1485" s="249" t="str">
        <f>IF(DataGoesHere!$B1485="","",EA1485/$CZ1485)</f>
        <v/>
      </c>
      <c r="ED1485" s="250" t="str">
        <f>IF(DataGoesHere!$B1485="","",SUM(DZ$2:DZ1485)/AVERAGE(EA:EA))</f>
        <v/>
      </c>
    </row>
    <row r="1486" spans="20:134" x14ac:dyDescent="0.2">
      <c r="T1486" s="240"/>
      <c r="U1486" s="86"/>
      <c r="V1486" s="86"/>
      <c r="W1486" s="86"/>
      <c r="X1486" s="86"/>
      <c r="Y1486" s="86"/>
      <c r="Z1486" s="86"/>
      <c r="AA1486" s="86"/>
      <c r="AB1486" s="245" t="str">
        <f>IF(DataGoesHere!$B1486="","",(DataGoesHere!$B1486/SUM(DataGoesHere!$B1478:'DataGoesHere'!$B1489)))</f>
        <v/>
      </c>
      <c r="AC1486" s="86"/>
      <c r="AD1486" s="86"/>
      <c r="AE1486" s="241"/>
      <c r="CV1486" s="310" t="str">
        <f>IF(DataGoesHere!B1486="","",DataGoesHere!A1486)</f>
        <v/>
      </c>
      <c r="CW1486" s="271">
        <f t="shared" ca="1" si="54"/>
        <v>9</v>
      </c>
      <c r="CX1486" s="272">
        <f t="shared" ca="1" si="55"/>
        <v>1.0625330005567626</v>
      </c>
      <c r="CY1486" s="266">
        <f>DataGoesHere!A1486</f>
        <v>1485</v>
      </c>
      <c r="CZ1486" s="19" t="str">
        <f>IF(DataGoesHere!B1486="","",DataGoesHere!B1486)</f>
        <v/>
      </c>
      <c r="DA1486" s="19" t="str">
        <f>IF(DataGoesHere!B1486="","",IF(AH$5="No",DataGoesHere!B1486,DataGoesHere!B1486-(AH$2*(DataGoesHere!A1486-1))))</f>
        <v/>
      </c>
      <c r="DB1486" s="19" t="str">
        <f>IF(DataGoesHere!B1486="","",IF(AO$9="No",DataGoesHere!B1486,DataGoesHere!B1486/CX1486))</f>
        <v/>
      </c>
      <c r="DC1486" s="19" t="str">
        <f>IF(DataGoesHere!B1486="","",IF(AO$9="No",DA1486,DA1486/CX1486))</f>
        <v/>
      </c>
      <c r="DD1486" s="293" t="str">
        <f>IF(CZ1486="",IF(COUNTIF(DD$2:DD1485,"Forecast")&lt;Output!E$43,"Forecast",""),"Actual")</f>
        <v/>
      </c>
      <c r="DF1486" s="19" t="str">
        <f>IF(DataGoesHere!B1485="",IF(DD1486="Forecast",(Output!$E$47*IntermediateCalcs!DH1485)+((1-Output!$E$47)*IntermediateCalcs!DF1485),""),(Output!$E$47*IntermediateCalcs!DB1485)+((1-Output!$E$47)*IntermediateCalcs!DF1485))</f>
        <v/>
      </c>
      <c r="DG1486" s="19" t="str">
        <f>IF(DataGoesHere!B1485="",IF(DD1486="Forecast",(Output!$G$47*(IntermediateCalcs!DF1486-IntermediateCalcs!DF1485))+((1-Output!$G$47)*IntermediateCalcs!DG1485),""),(Output!$G$47*(IntermediateCalcs!DF1486-IntermediateCalcs!DF1485))+((1-Output!$G$47)*IntermediateCalcs!DG1485))</f>
        <v/>
      </c>
      <c r="DH1486" s="19" t="str">
        <f>IF(DataGoesHere!B1485="",IF(DD1486="Forecast",DF1486+DG1486,""),DF1486+DG1486)</f>
        <v/>
      </c>
      <c r="DI1486" s="274" t="str">
        <f>IF(DH1486="","",IF(IntermediateCalcs!$AO$9="Yes",IntermediateCalcs!DH1486*$CX1486,IntermediateCalcs!DH1486))</f>
        <v/>
      </c>
      <c r="DJ1486" s="250" t="str">
        <f>IF(DataGoesHere!$B1486="","",($CZ1486-DI1486))</f>
        <v/>
      </c>
      <c r="DK1486" s="250" t="str">
        <f>IF(DataGoesHere!$B1486="","",ABS($CZ1486-DI1486))</f>
        <v/>
      </c>
      <c r="DL1486" s="250" t="str">
        <f>IF(DataGoesHere!$B1486="","",DK1486^2)</f>
        <v/>
      </c>
      <c r="DM1486" s="249" t="str">
        <f>IF(DataGoesHere!$B1486="","",DK1486/$CZ1486)</f>
        <v/>
      </c>
      <c r="DN1486" s="250" t="str">
        <f>IF(DataGoesHere!$B1486="","",SUM(DJ$2:DJ1486)/AVERAGE(DK:DK))</f>
        <v/>
      </c>
      <c r="DP1486" s="19" t="str">
        <f>IF(DataGoesHere!B1486="",IF($DD1486="Forecast",(Output!E$48*IntermediateCalcs!CY1486)+Output!G$48,""),(Output!E$48*IntermediateCalcs!CY1486)+Output!G$48)</f>
        <v/>
      </c>
      <c r="DQ1486" s="274" t="str">
        <f>IF(DP1486="","",IF(IntermediateCalcs!$AO$9="Yes",IntermediateCalcs!DP1486*$CX1486,IntermediateCalcs!DP1486))</f>
        <v/>
      </c>
      <c r="DR1486" s="250" t="str">
        <f>IF(DataGoesHere!$B1486="","",($CZ1486-DQ1486))</f>
        <v/>
      </c>
      <c r="DS1486" s="250" t="str">
        <f>IF(DataGoesHere!$B1486="","",ABS($CZ1486-DQ1486))</f>
        <v/>
      </c>
      <c r="DT1486" s="250" t="str">
        <f>IF(DataGoesHere!$B1486="","",DS1486^2)</f>
        <v/>
      </c>
      <c r="DU1486" s="249" t="str">
        <f>IF(DataGoesHere!$B1486="","",DS1486/$CZ1486)</f>
        <v/>
      </c>
      <c r="DV1486" s="250" t="str">
        <f>IF(DataGoesHere!$B1486="","",SUM(DR$2:DR1486)/AVERAGE(DS:DS))</f>
        <v/>
      </c>
      <c r="DX1486" s="19" t="str">
        <f>IF(DataGoesHere!$B1485="","",(DB1480*(Output!$O$49/Output!$P$49))+(IntermediateCalcs!DB1481*(Output!$M$49/Output!$P$49))+(IntermediateCalcs!DB1482*(Output!$K$49/Output!$P$49))+(DB1483*(Output!$I$49/Output!$P$49))+(IntermediateCalcs!DB1484*(Output!$G$49/Output!$P$49))+(IntermediateCalcs!DB1485*(Output!$E$49/Output!$P$49)))</f>
        <v/>
      </c>
      <c r="DY1486" s="274" t="str">
        <f>IF(DX1486="","",IF(IntermediateCalcs!$AO$9="Yes",IntermediateCalcs!DX1486*$CX1486,IntermediateCalcs!DX1486))</f>
        <v/>
      </c>
      <c r="DZ1486" s="250" t="str">
        <f>IF(DataGoesHere!$B1486="","",($CZ1486-DY1486))</f>
        <v/>
      </c>
      <c r="EA1486" s="250" t="str">
        <f>IF(DataGoesHere!$B1486="","",ABS($CZ1486-DY1486))</f>
        <v/>
      </c>
      <c r="EB1486" s="250" t="str">
        <f>IF(DataGoesHere!$B1486="","",EA1486^2)</f>
        <v/>
      </c>
      <c r="EC1486" s="249" t="str">
        <f>IF(DataGoesHere!$B1486="","",EA1486/$CZ1486)</f>
        <v/>
      </c>
      <c r="ED1486" s="250" t="str">
        <f>IF(DataGoesHere!$B1486="","",SUM(DZ$2:DZ1486)/AVERAGE(EA:EA))</f>
        <v/>
      </c>
    </row>
    <row r="1487" spans="20:134" x14ac:dyDescent="0.2">
      <c r="T1487" s="240"/>
      <c r="U1487" s="86"/>
      <c r="V1487" s="86"/>
      <c r="W1487" s="86"/>
      <c r="X1487" s="86"/>
      <c r="Y1487" s="86"/>
      <c r="Z1487" s="86"/>
      <c r="AA1487" s="86"/>
      <c r="AB1487" s="86"/>
      <c r="AC1487" s="245" t="str">
        <f>IF(DataGoesHere!$B1487="","",(DataGoesHere!$B1487/SUM(DataGoesHere!$B1478:'DataGoesHere'!$B1489)))</f>
        <v/>
      </c>
      <c r="AD1487" s="86"/>
      <c r="AE1487" s="241"/>
      <c r="CV1487" s="310" t="str">
        <f>IF(DataGoesHere!B1487="","",DataGoesHere!A1487)</f>
        <v/>
      </c>
      <c r="CW1487" s="271">
        <f t="shared" ca="1" si="54"/>
        <v>10</v>
      </c>
      <c r="CX1487" s="272">
        <f t="shared" ca="1" si="55"/>
        <v>0.92557634012077306</v>
      </c>
      <c r="CY1487" s="266">
        <f>DataGoesHere!A1487</f>
        <v>1486</v>
      </c>
      <c r="CZ1487" s="19" t="str">
        <f>IF(DataGoesHere!B1487="","",DataGoesHere!B1487)</f>
        <v/>
      </c>
      <c r="DA1487" s="19" t="str">
        <f>IF(DataGoesHere!B1487="","",IF(AH$5="No",DataGoesHere!B1487,DataGoesHere!B1487-(AH$2*(DataGoesHere!A1487-1))))</f>
        <v/>
      </c>
      <c r="DB1487" s="19" t="str">
        <f>IF(DataGoesHere!B1487="","",IF(AO$9="No",DataGoesHere!B1487,DataGoesHere!B1487/CX1487))</f>
        <v/>
      </c>
      <c r="DC1487" s="19" t="str">
        <f>IF(DataGoesHere!B1487="","",IF(AO$9="No",DA1487,DA1487/CX1487))</f>
        <v/>
      </c>
      <c r="DD1487" s="293" t="str">
        <f>IF(CZ1487="",IF(COUNTIF(DD$2:DD1486,"Forecast")&lt;Output!E$43,"Forecast",""),"Actual")</f>
        <v/>
      </c>
      <c r="DF1487" s="19" t="str">
        <f>IF(DataGoesHere!B1486="",IF(DD1487="Forecast",(Output!$E$47*IntermediateCalcs!DH1486)+((1-Output!$E$47)*IntermediateCalcs!DF1486),""),(Output!$E$47*IntermediateCalcs!DB1486)+((1-Output!$E$47)*IntermediateCalcs!DF1486))</f>
        <v/>
      </c>
      <c r="DG1487" s="19" t="str">
        <f>IF(DataGoesHere!B1486="",IF(DD1487="Forecast",(Output!$G$47*(IntermediateCalcs!DF1487-IntermediateCalcs!DF1486))+((1-Output!$G$47)*IntermediateCalcs!DG1486),""),(Output!$G$47*(IntermediateCalcs!DF1487-IntermediateCalcs!DF1486))+((1-Output!$G$47)*IntermediateCalcs!DG1486))</f>
        <v/>
      </c>
      <c r="DH1487" s="19" t="str">
        <f>IF(DataGoesHere!B1486="",IF(DD1487="Forecast",DF1487+DG1487,""),DF1487+DG1487)</f>
        <v/>
      </c>
      <c r="DI1487" s="274" t="str">
        <f>IF(DH1487="","",IF(IntermediateCalcs!$AO$9="Yes",IntermediateCalcs!DH1487*$CX1487,IntermediateCalcs!DH1487))</f>
        <v/>
      </c>
      <c r="DJ1487" s="250" t="str">
        <f>IF(DataGoesHere!$B1487="","",($CZ1487-DI1487))</f>
        <v/>
      </c>
      <c r="DK1487" s="250" t="str">
        <f>IF(DataGoesHere!$B1487="","",ABS($CZ1487-DI1487))</f>
        <v/>
      </c>
      <c r="DL1487" s="250" t="str">
        <f>IF(DataGoesHere!$B1487="","",DK1487^2)</f>
        <v/>
      </c>
      <c r="DM1487" s="249" t="str">
        <f>IF(DataGoesHere!$B1487="","",DK1487/$CZ1487)</f>
        <v/>
      </c>
      <c r="DN1487" s="250" t="str">
        <f>IF(DataGoesHere!$B1487="","",SUM(DJ$2:DJ1487)/AVERAGE(DK:DK))</f>
        <v/>
      </c>
      <c r="DP1487" s="19" t="str">
        <f>IF(DataGoesHere!B1487="",IF($DD1487="Forecast",(Output!E$48*IntermediateCalcs!CY1487)+Output!G$48,""),(Output!E$48*IntermediateCalcs!CY1487)+Output!G$48)</f>
        <v/>
      </c>
      <c r="DQ1487" s="274" t="str">
        <f>IF(DP1487="","",IF(IntermediateCalcs!$AO$9="Yes",IntermediateCalcs!DP1487*$CX1487,IntermediateCalcs!DP1487))</f>
        <v/>
      </c>
      <c r="DR1487" s="250" t="str">
        <f>IF(DataGoesHere!$B1487="","",($CZ1487-DQ1487))</f>
        <v/>
      </c>
      <c r="DS1487" s="250" t="str">
        <f>IF(DataGoesHere!$B1487="","",ABS($CZ1487-DQ1487))</f>
        <v/>
      </c>
      <c r="DT1487" s="250" t="str">
        <f>IF(DataGoesHere!$B1487="","",DS1487^2)</f>
        <v/>
      </c>
      <c r="DU1487" s="249" t="str">
        <f>IF(DataGoesHere!$B1487="","",DS1487/$CZ1487)</f>
        <v/>
      </c>
      <c r="DV1487" s="250" t="str">
        <f>IF(DataGoesHere!$B1487="","",SUM(DR$2:DR1487)/AVERAGE(DS:DS))</f>
        <v/>
      </c>
      <c r="DX1487" s="19" t="str">
        <f>IF(DataGoesHere!$B1486="","",(DB1481*(Output!$O$49/Output!$P$49))+(IntermediateCalcs!DB1482*(Output!$M$49/Output!$P$49))+(IntermediateCalcs!DB1483*(Output!$K$49/Output!$P$49))+(DB1484*(Output!$I$49/Output!$P$49))+(IntermediateCalcs!DB1485*(Output!$G$49/Output!$P$49))+(IntermediateCalcs!DB1486*(Output!$E$49/Output!$P$49)))</f>
        <v/>
      </c>
      <c r="DY1487" s="274" t="str">
        <f>IF(DX1487="","",IF(IntermediateCalcs!$AO$9="Yes",IntermediateCalcs!DX1487*$CX1487,IntermediateCalcs!DX1487))</f>
        <v/>
      </c>
      <c r="DZ1487" s="250" t="str">
        <f>IF(DataGoesHere!$B1487="","",($CZ1487-DY1487))</f>
        <v/>
      </c>
      <c r="EA1487" s="250" t="str">
        <f>IF(DataGoesHere!$B1487="","",ABS($CZ1487-DY1487))</f>
        <v/>
      </c>
      <c r="EB1487" s="250" t="str">
        <f>IF(DataGoesHere!$B1487="","",EA1487^2)</f>
        <v/>
      </c>
      <c r="EC1487" s="249" t="str">
        <f>IF(DataGoesHere!$B1487="","",EA1487/$CZ1487)</f>
        <v/>
      </c>
      <c r="ED1487" s="250" t="str">
        <f>IF(DataGoesHere!$B1487="","",SUM(DZ$2:DZ1487)/AVERAGE(EA:EA))</f>
        <v/>
      </c>
    </row>
    <row r="1488" spans="20:134" x14ac:dyDescent="0.2">
      <c r="T1488" s="240"/>
      <c r="U1488" s="86"/>
      <c r="V1488" s="86"/>
      <c r="W1488" s="86"/>
      <c r="X1488" s="86"/>
      <c r="Y1488" s="86"/>
      <c r="Z1488" s="86"/>
      <c r="AA1488" s="86"/>
      <c r="AB1488" s="86"/>
      <c r="AC1488" s="86"/>
      <c r="AD1488" s="245" t="str">
        <f>IF(DataGoesHere!$B1488="","",(DataGoesHere!$B1488/SUM(DataGoesHere!$B1478:'DataGoesHere'!$B1489)))</f>
        <v/>
      </c>
      <c r="AE1488" s="241"/>
      <c r="CV1488" s="310" t="str">
        <f>IF(DataGoesHere!B1488="","",DataGoesHere!A1488)</f>
        <v/>
      </c>
      <c r="CW1488" s="271">
        <f t="shared" ca="1" si="54"/>
        <v>11</v>
      </c>
      <c r="CX1488" s="272">
        <f t="shared" ca="1" si="55"/>
        <v>0.97463169608807265</v>
      </c>
      <c r="CY1488" s="266">
        <f>DataGoesHere!A1488</f>
        <v>1487</v>
      </c>
      <c r="CZ1488" s="19" t="str">
        <f>IF(DataGoesHere!B1488="","",DataGoesHere!B1488)</f>
        <v/>
      </c>
      <c r="DA1488" s="19" t="str">
        <f>IF(DataGoesHere!B1488="","",IF(AH$5="No",DataGoesHere!B1488,DataGoesHere!B1488-(AH$2*(DataGoesHere!A1488-1))))</f>
        <v/>
      </c>
      <c r="DB1488" s="19" t="str">
        <f>IF(DataGoesHere!B1488="","",IF(AO$9="No",DataGoesHere!B1488,DataGoesHere!B1488/CX1488))</f>
        <v/>
      </c>
      <c r="DC1488" s="19" t="str">
        <f>IF(DataGoesHere!B1488="","",IF(AO$9="No",DA1488,DA1488/CX1488))</f>
        <v/>
      </c>
      <c r="DD1488" s="293" t="str">
        <f>IF(CZ1488="",IF(COUNTIF(DD$2:DD1487,"Forecast")&lt;Output!E$43,"Forecast",""),"Actual")</f>
        <v/>
      </c>
      <c r="DF1488" s="19" t="str">
        <f>IF(DataGoesHere!B1487="",IF(DD1488="Forecast",(Output!$E$47*IntermediateCalcs!DH1487)+((1-Output!$E$47)*IntermediateCalcs!DF1487),""),(Output!$E$47*IntermediateCalcs!DB1487)+((1-Output!$E$47)*IntermediateCalcs!DF1487))</f>
        <v/>
      </c>
      <c r="DG1488" s="19" t="str">
        <f>IF(DataGoesHere!B1487="",IF(DD1488="Forecast",(Output!$G$47*(IntermediateCalcs!DF1488-IntermediateCalcs!DF1487))+((1-Output!$G$47)*IntermediateCalcs!DG1487),""),(Output!$G$47*(IntermediateCalcs!DF1488-IntermediateCalcs!DF1487))+((1-Output!$G$47)*IntermediateCalcs!DG1487))</f>
        <v/>
      </c>
      <c r="DH1488" s="19" t="str">
        <f>IF(DataGoesHere!B1487="",IF(DD1488="Forecast",DF1488+DG1488,""),DF1488+DG1488)</f>
        <v/>
      </c>
      <c r="DI1488" s="274" t="str">
        <f>IF(DH1488="","",IF(IntermediateCalcs!$AO$9="Yes",IntermediateCalcs!DH1488*$CX1488,IntermediateCalcs!DH1488))</f>
        <v/>
      </c>
      <c r="DJ1488" s="250" t="str">
        <f>IF(DataGoesHere!$B1488="","",($CZ1488-DI1488))</f>
        <v/>
      </c>
      <c r="DK1488" s="250" t="str">
        <f>IF(DataGoesHere!$B1488="","",ABS($CZ1488-DI1488))</f>
        <v/>
      </c>
      <c r="DL1488" s="250" t="str">
        <f>IF(DataGoesHere!$B1488="","",DK1488^2)</f>
        <v/>
      </c>
      <c r="DM1488" s="249" t="str">
        <f>IF(DataGoesHere!$B1488="","",DK1488/$CZ1488)</f>
        <v/>
      </c>
      <c r="DN1488" s="250" t="str">
        <f>IF(DataGoesHere!$B1488="","",SUM(DJ$2:DJ1488)/AVERAGE(DK:DK))</f>
        <v/>
      </c>
      <c r="DP1488" s="19" t="str">
        <f>IF(DataGoesHere!B1488="",IF($DD1488="Forecast",(Output!E$48*IntermediateCalcs!CY1488)+Output!G$48,""),(Output!E$48*IntermediateCalcs!CY1488)+Output!G$48)</f>
        <v/>
      </c>
      <c r="DQ1488" s="274" t="str">
        <f>IF(DP1488="","",IF(IntermediateCalcs!$AO$9="Yes",IntermediateCalcs!DP1488*$CX1488,IntermediateCalcs!DP1488))</f>
        <v/>
      </c>
      <c r="DR1488" s="250" t="str">
        <f>IF(DataGoesHere!$B1488="","",($CZ1488-DQ1488))</f>
        <v/>
      </c>
      <c r="DS1488" s="250" t="str">
        <f>IF(DataGoesHere!$B1488="","",ABS($CZ1488-DQ1488))</f>
        <v/>
      </c>
      <c r="DT1488" s="250" t="str">
        <f>IF(DataGoesHere!$B1488="","",DS1488^2)</f>
        <v/>
      </c>
      <c r="DU1488" s="249" t="str">
        <f>IF(DataGoesHere!$B1488="","",DS1488/$CZ1488)</f>
        <v/>
      </c>
      <c r="DV1488" s="250" t="str">
        <f>IF(DataGoesHere!$B1488="","",SUM(DR$2:DR1488)/AVERAGE(DS:DS))</f>
        <v/>
      </c>
      <c r="DX1488" s="19" t="str">
        <f>IF(DataGoesHere!$B1487="","",(DB1482*(Output!$O$49/Output!$P$49))+(IntermediateCalcs!DB1483*(Output!$M$49/Output!$P$49))+(IntermediateCalcs!DB1484*(Output!$K$49/Output!$P$49))+(DB1485*(Output!$I$49/Output!$P$49))+(IntermediateCalcs!DB1486*(Output!$G$49/Output!$P$49))+(IntermediateCalcs!DB1487*(Output!$E$49/Output!$P$49)))</f>
        <v/>
      </c>
      <c r="DY1488" s="274" t="str">
        <f>IF(DX1488="","",IF(IntermediateCalcs!$AO$9="Yes",IntermediateCalcs!DX1488*$CX1488,IntermediateCalcs!DX1488))</f>
        <v/>
      </c>
      <c r="DZ1488" s="250" t="str">
        <f>IF(DataGoesHere!$B1488="","",($CZ1488-DY1488))</f>
        <v/>
      </c>
      <c r="EA1488" s="250" t="str">
        <f>IF(DataGoesHere!$B1488="","",ABS($CZ1488-DY1488))</f>
        <v/>
      </c>
      <c r="EB1488" s="250" t="str">
        <f>IF(DataGoesHere!$B1488="","",EA1488^2)</f>
        <v/>
      </c>
      <c r="EC1488" s="249" t="str">
        <f>IF(DataGoesHere!$B1488="","",EA1488/$CZ1488)</f>
        <v/>
      </c>
      <c r="ED1488" s="250" t="str">
        <f>IF(DataGoesHere!$B1488="","",SUM(DZ$2:DZ1488)/AVERAGE(EA:EA))</f>
        <v/>
      </c>
    </row>
    <row r="1489" spans="20:134" x14ac:dyDescent="0.2">
      <c r="T1489" s="242"/>
      <c r="U1489" s="243"/>
      <c r="V1489" s="243"/>
      <c r="W1489" s="243"/>
      <c r="X1489" s="243"/>
      <c r="Y1489" s="243"/>
      <c r="Z1489" s="243"/>
      <c r="AA1489" s="243"/>
      <c r="AB1489" s="243"/>
      <c r="AC1489" s="243"/>
      <c r="AD1489" s="243"/>
      <c r="AE1489" s="246" t="str">
        <f>IF(DataGoesHere!$B1489="","",(DataGoesHere!$B1489/SUM(DataGoesHere!$B1478:'DataGoesHere'!$B1489)))</f>
        <v/>
      </c>
      <c r="CV1489" s="310" t="str">
        <f>IF(DataGoesHere!B1489="","",DataGoesHere!A1489)</f>
        <v/>
      </c>
      <c r="CW1489" s="271">
        <f t="shared" ca="1" si="54"/>
        <v>12</v>
      </c>
      <c r="CX1489" s="272">
        <f t="shared" ca="1" si="55"/>
        <v>1.0054005237672714</v>
      </c>
      <c r="CY1489" s="266">
        <f>DataGoesHere!A1489</f>
        <v>1488</v>
      </c>
      <c r="CZ1489" s="19" t="str">
        <f>IF(DataGoesHere!B1489="","",DataGoesHere!B1489)</f>
        <v/>
      </c>
      <c r="DA1489" s="19" t="str">
        <f>IF(DataGoesHere!B1489="","",IF(AH$5="No",DataGoesHere!B1489,DataGoesHere!B1489-(AH$2*(DataGoesHere!A1489-1))))</f>
        <v/>
      </c>
      <c r="DB1489" s="19" t="str">
        <f>IF(DataGoesHere!B1489="","",IF(AO$9="No",DataGoesHere!B1489,DataGoesHere!B1489/CX1489))</f>
        <v/>
      </c>
      <c r="DC1489" s="19" t="str">
        <f>IF(DataGoesHere!B1489="","",IF(AO$9="No",DA1489,DA1489/CX1489))</f>
        <v/>
      </c>
      <c r="DD1489" s="293" t="str">
        <f>IF(CZ1489="",IF(COUNTIF(DD$2:DD1488,"Forecast")&lt;Output!E$43,"Forecast",""),"Actual")</f>
        <v/>
      </c>
      <c r="DF1489" s="19" t="str">
        <f>IF(DataGoesHere!B1488="",IF(DD1489="Forecast",(Output!$E$47*IntermediateCalcs!DH1488)+((1-Output!$E$47)*IntermediateCalcs!DF1488),""),(Output!$E$47*IntermediateCalcs!DB1488)+((1-Output!$E$47)*IntermediateCalcs!DF1488))</f>
        <v/>
      </c>
      <c r="DG1489" s="19" t="str">
        <f>IF(DataGoesHere!B1488="",IF(DD1489="Forecast",(Output!$G$47*(IntermediateCalcs!DF1489-IntermediateCalcs!DF1488))+((1-Output!$G$47)*IntermediateCalcs!DG1488),""),(Output!$G$47*(IntermediateCalcs!DF1489-IntermediateCalcs!DF1488))+((1-Output!$G$47)*IntermediateCalcs!DG1488))</f>
        <v/>
      </c>
      <c r="DH1489" s="19" t="str">
        <f>IF(DataGoesHere!B1488="",IF(DD1489="Forecast",DF1489+DG1489,""),DF1489+DG1489)</f>
        <v/>
      </c>
      <c r="DI1489" s="274" t="str">
        <f>IF(DH1489="","",IF(IntermediateCalcs!$AO$9="Yes",IntermediateCalcs!DH1489*$CX1489,IntermediateCalcs!DH1489))</f>
        <v/>
      </c>
      <c r="DJ1489" s="250" t="str">
        <f>IF(DataGoesHere!$B1489="","",($CZ1489-DI1489))</f>
        <v/>
      </c>
      <c r="DK1489" s="250" t="str">
        <f>IF(DataGoesHere!$B1489="","",ABS($CZ1489-DI1489))</f>
        <v/>
      </c>
      <c r="DL1489" s="250" t="str">
        <f>IF(DataGoesHere!$B1489="","",DK1489^2)</f>
        <v/>
      </c>
      <c r="DM1489" s="249" t="str">
        <f>IF(DataGoesHere!$B1489="","",DK1489/$CZ1489)</f>
        <v/>
      </c>
      <c r="DN1489" s="250" t="str">
        <f>IF(DataGoesHere!$B1489="","",SUM(DJ$2:DJ1489)/AVERAGE(DK:DK))</f>
        <v/>
      </c>
      <c r="DP1489" s="19" t="str">
        <f>IF(DataGoesHere!B1489="",IF($DD1489="Forecast",(Output!E$48*IntermediateCalcs!CY1489)+Output!G$48,""),(Output!E$48*IntermediateCalcs!CY1489)+Output!G$48)</f>
        <v/>
      </c>
      <c r="DQ1489" s="274" t="str">
        <f>IF(DP1489="","",IF(IntermediateCalcs!$AO$9="Yes",IntermediateCalcs!DP1489*$CX1489,IntermediateCalcs!DP1489))</f>
        <v/>
      </c>
      <c r="DR1489" s="250" t="str">
        <f>IF(DataGoesHere!$B1489="","",($CZ1489-DQ1489))</f>
        <v/>
      </c>
      <c r="DS1489" s="250" t="str">
        <f>IF(DataGoesHere!$B1489="","",ABS($CZ1489-DQ1489))</f>
        <v/>
      </c>
      <c r="DT1489" s="250" t="str">
        <f>IF(DataGoesHere!$B1489="","",DS1489^2)</f>
        <v/>
      </c>
      <c r="DU1489" s="249" t="str">
        <f>IF(DataGoesHere!$B1489="","",DS1489/$CZ1489)</f>
        <v/>
      </c>
      <c r="DV1489" s="250" t="str">
        <f>IF(DataGoesHere!$B1489="","",SUM(DR$2:DR1489)/AVERAGE(DS:DS))</f>
        <v/>
      </c>
      <c r="DX1489" s="19" t="str">
        <f>IF(DataGoesHere!$B1488="","",(DB1483*(Output!$O$49/Output!$P$49))+(IntermediateCalcs!DB1484*(Output!$M$49/Output!$P$49))+(IntermediateCalcs!DB1485*(Output!$K$49/Output!$P$49))+(DB1486*(Output!$I$49/Output!$P$49))+(IntermediateCalcs!DB1487*(Output!$G$49/Output!$P$49))+(IntermediateCalcs!DB1488*(Output!$E$49/Output!$P$49)))</f>
        <v/>
      </c>
      <c r="DY1489" s="274" t="str">
        <f>IF(DX1489="","",IF(IntermediateCalcs!$AO$9="Yes",IntermediateCalcs!DX1489*$CX1489,IntermediateCalcs!DX1489))</f>
        <v/>
      </c>
      <c r="DZ1489" s="250" t="str">
        <f>IF(DataGoesHere!$B1489="","",($CZ1489-DY1489))</f>
        <v/>
      </c>
      <c r="EA1489" s="250" t="str">
        <f>IF(DataGoesHere!$B1489="","",ABS($CZ1489-DY1489))</f>
        <v/>
      </c>
      <c r="EB1489" s="250" t="str">
        <f>IF(DataGoesHere!$B1489="","",EA1489^2)</f>
        <v/>
      </c>
      <c r="EC1489" s="249" t="str">
        <f>IF(DataGoesHere!$B1489="","",EA1489/$CZ1489)</f>
        <v/>
      </c>
      <c r="ED1489" s="250" t="str">
        <f>IF(DataGoesHere!$B1489="","",SUM(DZ$2:DZ1489)/AVERAGE(EA:EA))</f>
        <v/>
      </c>
    </row>
    <row r="1490" spans="20:134" x14ac:dyDescent="0.2">
      <c r="T1490" s="244" t="str">
        <f>IF(DataGoesHere!$B1490="","",(DataGoesHere!$B1490/SUM(DataGoesHere!$B1490:'DataGoesHere'!$B1501)))</f>
        <v/>
      </c>
      <c r="U1490" s="238"/>
      <c r="V1490" s="238"/>
      <c r="W1490" s="238"/>
      <c r="X1490" s="238"/>
      <c r="Y1490" s="238"/>
      <c r="Z1490" s="238"/>
      <c r="AA1490" s="238"/>
      <c r="AB1490" s="238"/>
      <c r="AC1490" s="238"/>
      <c r="AD1490" s="238"/>
      <c r="AE1490" s="239"/>
      <c r="CV1490" s="310" t="str">
        <f>IF(DataGoesHere!B1490="","",DataGoesHere!A1490)</f>
        <v/>
      </c>
      <c r="CW1490" s="271">
        <f t="shared" ca="1" si="54"/>
        <v>1</v>
      </c>
      <c r="CX1490" s="272">
        <f t="shared" ca="1" si="55"/>
        <v>1.3236179355303281</v>
      </c>
      <c r="CY1490" s="266">
        <f>DataGoesHere!A1490</f>
        <v>1489</v>
      </c>
      <c r="CZ1490" s="19" t="str">
        <f>IF(DataGoesHere!B1490="","",DataGoesHere!B1490)</f>
        <v/>
      </c>
      <c r="DA1490" s="19" t="str">
        <f>IF(DataGoesHere!B1490="","",IF(AH$5="No",DataGoesHere!B1490,DataGoesHere!B1490-(AH$2*(DataGoesHere!A1490-1))))</f>
        <v/>
      </c>
      <c r="DB1490" s="19" t="str">
        <f>IF(DataGoesHere!B1490="","",IF(AO$9="No",DataGoesHere!B1490,DataGoesHere!B1490/CX1490))</f>
        <v/>
      </c>
      <c r="DC1490" s="19" t="str">
        <f>IF(DataGoesHere!B1490="","",IF(AO$9="No",DA1490,DA1490/CX1490))</f>
        <v/>
      </c>
      <c r="DD1490" s="293" t="str">
        <f>IF(CZ1490="",IF(COUNTIF(DD$2:DD1489,"Forecast")&lt;Output!E$43,"Forecast",""),"Actual")</f>
        <v/>
      </c>
      <c r="DF1490" s="19" t="str">
        <f>IF(DataGoesHere!B1489="",IF(DD1490="Forecast",(Output!$E$47*IntermediateCalcs!DH1489)+((1-Output!$E$47)*IntermediateCalcs!DF1489),""),(Output!$E$47*IntermediateCalcs!DB1489)+((1-Output!$E$47)*IntermediateCalcs!DF1489))</f>
        <v/>
      </c>
      <c r="DG1490" s="19" t="str">
        <f>IF(DataGoesHere!B1489="",IF(DD1490="Forecast",(Output!$G$47*(IntermediateCalcs!DF1490-IntermediateCalcs!DF1489))+((1-Output!$G$47)*IntermediateCalcs!DG1489),""),(Output!$G$47*(IntermediateCalcs!DF1490-IntermediateCalcs!DF1489))+((1-Output!$G$47)*IntermediateCalcs!DG1489))</f>
        <v/>
      </c>
      <c r="DH1490" s="19" t="str">
        <f>IF(DataGoesHere!B1489="",IF(DD1490="Forecast",DF1490+DG1490,""),DF1490+DG1490)</f>
        <v/>
      </c>
      <c r="DI1490" s="274" t="str">
        <f>IF(DH1490="","",IF(IntermediateCalcs!$AO$9="Yes",IntermediateCalcs!DH1490*$CX1490,IntermediateCalcs!DH1490))</f>
        <v/>
      </c>
      <c r="DJ1490" s="250" t="str">
        <f>IF(DataGoesHere!$B1490="","",($CZ1490-DI1490))</f>
        <v/>
      </c>
      <c r="DK1490" s="250" t="str">
        <f>IF(DataGoesHere!$B1490="","",ABS($CZ1490-DI1490))</f>
        <v/>
      </c>
      <c r="DL1490" s="250" t="str">
        <f>IF(DataGoesHere!$B1490="","",DK1490^2)</f>
        <v/>
      </c>
      <c r="DM1490" s="249" t="str">
        <f>IF(DataGoesHere!$B1490="","",DK1490/$CZ1490)</f>
        <v/>
      </c>
      <c r="DN1490" s="250" t="str">
        <f>IF(DataGoesHere!$B1490="","",SUM(DJ$2:DJ1490)/AVERAGE(DK:DK))</f>
        <v/>
      </c>
      <c r="DP1490" s="19" t="str">
        <f>IF(DataGoesHere!B1490="",IF($DD1490="Forecast",(Output!E$48*IntermediateCalcs!CY1490)+Output!G$48,""),(Output!E$48*IntermediateCalcs!CY1490)+Output!G$48)</f>
        <v/>
      </c>
      <c r="DQ1490" s="274" t="str">
        <f>IF(DP1490="","",IF(IntermediateCalcs!$AO$9="Yes",IntermediateCalcs!DP1490*$CX1490,IntermediateCalcs!DP1490))</f>
        <v/>
      </c>
      <c r="DR1490" s="250" t="str">
        <f>IF(DataGoesHere!$B1490="","",($CZ1490-DQ1490))</f>
        <v/>
      </c>
      <c r="DS1490" s="250" t="str">
        <f>IF(DataGoesHere!$B1490="","",ABS($CZ1490-DQ1490))</f>
        <v/>
      </c>
      <c r="DT1490" s="250" t="str">
        <f>IF(DataGoesHere!$B1490="","",DS1490^2)</f>
        <v/>
      </c>
      <c r="DU1490" s="249" t="str">
        <f>IF(DataGoesHere!$B1490="","",DS1490/$CZ1490)</f>
        <v/>
      </c>
      <c r="DV1490" s="250" t="str">
        <f>IF(DataGoesHere!$B1490="","",SUM(DR$2:DR1490)/AVERAGE(DS:DS))</f>
        <v/>
      </c>
      <c r="DX1490" s="19" t="str">
        <f>IF(DataGoesHere!$B1489="","",(DB1484*(Output!$O$49/Output!$P$49))+(IntermediateCalcs!DB1485*(Output!$M$49/Output!$P$49))+(IntermediateCalcs!DB1486*(Output!$K$49/Output!$P$49))+(DB1487*(Output!$I$49/Output!$P$49))+(IntermediateCalcs!DB1488*(Output!$G$49/Output!$P$49))+(IntermediateCalcs!DB1489*(Output!$E$49/Output!$P$49)))</f>
        <v/>
      </c>
      <c r="DY1490" s="274" t="str">
        <f>IF(DX1490="","",IF(IntermediateCalcs!$AO$9="Yes",IntermediateCalcs!DX1490*$CX1490,IntermediateCalcs!DX1490))</f>
        <v/>
      </c>
      <c r="DZ1490" s="250" t="str">
        <f>IF(DataGoesHere!$B1490="","",($CZ1490-DY1490))</f>
        <v/>
      </c>
      <c r="EA1490" s="250" t="str">
        <f>IF(DataGoesHere!$B1490="","",ABS($CZ1490-DY1490))</f>
        <v/>
      </c>
      <c r="EB1490" s="250" t="str">
        <f>IF(DataGoesHere!$B1490="","",EA1490^2)</f>
        <v/>
      </c>
      <c r="EC1490" s="249" t="str">
        <f>IF(DataGoesHere!$B1490="","",EA1490/$CZ1490)</f>
        <v/>
      </c>
      <c r="ED1490" s="250" t="str">
        <f>IF(DataGoesHere!$B1490="","",SUM(DZ$2:DZ1490)/AVERAGE(EA:EA))</f>
        <v/>
      </c>
    </row>
    <row r="1491" spans="20:134" x14ac:dyDescent="0.2">
      <c r="T1491" s="240"/>
      <c r="U1491" s="245" t="str">
        <f>IF(DataGoesHere!$B1491="","",(DataGoesHere!$B1491/SUM(DataGoesHere!$B1491:'DataGoesHere'!$B1501)))</f>
        <v/>
      </c>
      <c r="V1491" s="86"/>
      <c r="W1491" s="86"/>
      <c r="X1491" s="86"/>
      <c r="Y1491" s="86"/>
      <c r="Z1491" s="86"/>
      <c r="AA1491" s="86"/>
      <c r="AB1491" s="86"/>
      <c r="AC1491" s="86"/>
      <c r="AD1491" s="86"/>
      <c r="AE1491" s="241"/>
      <c r="CV1491" s="310" t="str">
        <f>IF(DataGoesHere!B1491="","",DataGoesHere!A1491)</f>
        <v/>
      </c>
      <c r="CW1491" s="271">
        <f t="shared" ca="1" si="54"/>
        <v>2</v>
      </c>
      <c r="CX1491" s="272">
        <f t="shared" ca="1" si="55"/>
        <v>0.80574490527728204</v>
      </c>
      <c r="CY1491" s="266">
        <f>DataGoesHere!A1491</f>
        <v>1490</v>
      </c>
      <c r="CZ1491" s="19" t="str">
        <f>IF(DataGoesHere!B1491="","",DataGoesHere!B1491)</f>
        <v/>
      </c>
      <c r="DA1491" s="19" t="str">
        <f>IF(DataGoesHere!B1491="","",IF(AH$5="No",DataGoesHere!B1491,DataGoesHere!B1491-(AH$2*(DataGoesHere!A1491-1))))</f>
        <v/>
      </c>
      <c r="DB1491" s="19" t="str">
        <f>IF(DataGoesHere!B1491="","",IF(AO$9="No",DataGoesHere!B1491,DataGoesHere!B1491/CX1491))</f>
        <v/>
      </c>
      <c r="DC1491" s="19" t="str">
        <f>IF(DataGoesHere!B1491="","",IF(AO$9="No",DA1491,DA1491/CX1491))</f>
        <v/>
      </c>
      <c r="DD1491" s="293" t="str">
        <f>IF(CZ1491="",IF(COUNTIF(DD$2:DD1490,"Forecast")&lt;Output!E$43,"Forecast",""),"Actual")</f>
        <v/>
      </c>
      <c r="DF1491" s="19" t="str">
        <f>IF(DataGoesHere!B1490="",IF(DD1491="Forecast",(Output!$E$47*IntermediateCalcs!DH1490)+((1-Output!$E$47)*IntermediateCalcs!DF1490),""),(Output!$E$47*IntermediateCalcs!DB1490)+((1-Output!$E$47)*IntermediateCalcs!DF1490))</f>
        <v/>
      </c>
      <c r="DG1491" s="19" t="str">
        <f>IF(DataGoesHere!B1490="",IF(DD1491="Forecast",(Output!$G$47*(IntermediateCalcs!DF1491-IntermediateCalcs!DF1490))+((1-Output!$G$47)*IntermediateCalcs!DG1490),""),(Output!$G$47*(IntermediateCalcs!DF1491-IntermediateCalcs!DF1490))+((1-Output!$G$47)*IntermediateCalcs!DG1490))</f>
        <v/>
      </c>
      <c r="DH1491" s="19" t="str">
        <f>IF(DataGoesHere!B1490="",IF(DD1491="Forecast",DF1491+DG1491,""),DF1491+DG1491)</f>
        <v/>
      </c>
      <c r="DI1491" s="274" t="str">
        <f>IF(DH1491="","",IF(IntermediateCalcs!$AO$9="Yes",IntermediateCalcs!DH1491*$CX1491,IntermediateCalcs!DH1491))</f>
        <v/>
      </c>
      <c r="DJ1491" s="250" t="str">
        <f>IF(DataGoesHere!$B1491="","",($CZ1491-DI1491))</f>
        <v/>
      </c>
      <c r="DK1491" s="250" t="str">
        <f>IF(DataGoesHere!$B1491="","",ABS($CZ1491-DI1491))</f>
        <v/>
      </c>
      <c r="DL1491" s="250" t="str">
        <f>IF(DataGoesHere!$B1491="","",DK1491^2)</f>
        <v/>
      </c>
      <c r="DM1491" s="249" t="str">
        <f>IF(DataGoesHere!$B1491="","",DK1491/$CZ1491)</f>
        <v/>
      </c>
      <c r="DN1491" s="250" t="str">
        <f>IF(DataGoesHere!$B1491="","",SUM(DJ$2:DJ1491)/AVERAGE(DK:DK))</f>
        <v/>
      </c>
      <c r="DP1491" s="19" t="str">
        <f>IF(DataGoesHere!B1491="",IF($DD1491="Forecast",(Output!E$48*IntermediateCalcs!CY1491)+Output!G$48,""),(Output!E$48*IntermediateCalcs!CY1491)+Output!G$48)</f>
        <v/>
      </c>
      <c r="DQ1491" s="274" t="str">
        <f>IF(DP1491="","",IF(IntermediateCalcs!$AO$9="Yes",IntermediateCalcs!DP1491*$CX1491,IntermediateCalcs!DP1491))</f>
        <v/>
      </c>
      <c r="DR1491" s="250" t="str">
        <f>IF(DataGoesHere!$B1491="","",($CZ1491-DQ1491))</f>
        <v/>
      </c>
      <c r="DS1491" s="250" t="str">
        <f>IF(DataGoesHere!$B1491="","",ABS($CZ1491-DQ1491))</f>
        <v/>
      </c>
      <c r="DT1491" s="250" t="str">
        <f>IF(DataGoesHere!$B1491="","",DS1491^2)</f>
        <v/>
      </c>
      <c r="DU1491" s="249" t="str">
        <f>IF(DataGoesHere!$B1491="","",DS1491/$CZ1491)</f>
        <v/>
      </c>
      <c r="DV1491" s="250" t="str">
        <f>IF(DataGoesHere!$B1491="","",SUM(DR$2:DR1491)/AVERAGE(DS:DS))</f>
        <v/>
      </c>
      <c r="DX1491" s="19" t="str">
        <f>IF(DataGoesHere!$B1490="","",(DB1485*(Output!$O$49/Output!$P$49))+(IntermediateCalcs!DB1486*(Output!$M$49/Output!$P$49))+(IntermediateCalcs!DB1487*(Output!$K$49/Output!$P$49))+(DB1488*(Output!$I$49/Output!$P$49))+(IntermediateCalcs!DB1489*(Output!$G$49/Output!$P$49))+(IntermediateCalcs!DB1490*(Output!$E$49/Output!$P$49)))</f>
        <v/>
      </c>
      <c r="DY1491" s="274" t="str">
        <f>IF(DX1491="","",IF(IntermediateCalcs!$AO$9="Yes",IntermediateCalcs!DX1491*$CX1491,IntermediateCalcs!DX1491))</f>
        <v/>
      </c>
      <c r="DZ1491" s="250" t="str">
        <f>IF(DataGoesHere!$B1491="","",($CZ1491-DY1491))</f>
        <v/>
      </c>
      <c r="EA1491" s="250" t="str">
        <f>IF(DataGoesHere!$B1491="","",ABS($CZ1491-DY1491))</f>
        <v/>
      </c>
      <c r="EB1491" s="250" t="str">
        <f>IF(DataGoesHere!$B1491="","",EA1491^2)</f>
        <v/>
      </c>
      <c r="EC1491" s="249" t="str">
        <f>IF(DataGoesHere!$B1491="","",EA1491/$CZ1491)</f>
        <v/>
      </c>
      <c r="ED1491" s="250" t="str">
        <f>IF(DataGoesHere!$B1491="","",SUM(DZ$2:DZ1491)/AVERAGE(EA:EA))</f>
        <v/>
      </c>
    </row>
    <row r="1492" spans="20:134" x14ac:dyDescent="0.2">
      <c r="T1492" s="240"/>
      <c r="U1492" s="86"/>
      <c r="V1492" s="245" t="str">
        <f>IF(DataGoesHere!$B1492="","",(DataGoesHere!$B1492/SUM(DataGoesHere!$B1490:'DataGoesHere'!$B1501)))</f>
        <v/>
      </c>
      <c r="W1492" s="86"/>
      <c r="X1492" s="86"/>
      <c r="Y1492" s="86"/>
      <c r="Z1492" s="86"/>
      <c r="AA1492" s="86"/>
      <c r="AB1492" s="86"/>
      <c r="AC1492" s="86"/>
      <c r="AD1492" s="86"/>
      <c r="AE1492" s="241"/>
      <c r="CV1492" s="310" t="str">
        <f>IF(DataGoesHere!B1492="","",DataGoesHere!A1492)</f>
        <v/>
      </c>
      <c r="CW1492" s="271">
        <f t="shared" ca="1" si="54"/>
        <v>3</v>
      </c>
      <c r="CX1492" s="272">
        <f t="shared" ca="1" si="55"/>
        <v>0.79862940076451561</v>
      </c>
      <c r="CY1492" s="266">
        <f>DataGoesHere!A1492</f>
        <v>1491</v>
      </c>
      <c r="CZ1492" s="19" t="str">
        <f>IF(DataGoesHere!B1492="","",DataGoesHere!B1492)</f>
        <v/>
      </c>
      <c r="DA1492" s="19" t="str">
        <f>IF(DataGoesHere!B1492="","",IF(AH$5="No",DataGoesHere!B1492,DataGoesHere!B1492-(AH$2*(DataGoesHere!A1492-1))))</f>
        <v/>
      </c>
      <c r="DB1492" s="19" t="str">
        <f>IF(DataGoesHere!B1492="","",IF(AO$9="No",DataGoesHere!B1492,DataGoesHere!B1492/CX1492))</f>
        <v/>
      </c>
      <c r="DC1492" s="19" t="str">
        <f>IF(DataGoesHere!B1492="","",IF(AO$9="No",DA1492,DA1492/CX1492))</f>
        <v/>
      </c>
      <c r="DD1492" s="293" t="str">
        <f>IF(CZ1492="",IF(COUNTIF(DD$2:DD1491,"Forecast")&lt;Output!E$43,"Forecast",""),"Actual")</f>
        <v/>
      </c>
      <c r="DF1492" s="19" t="str">
        <f>IF(DataGoesHere!B1491="",IF(DD1492="Forecast",(Output!$E$47*IntermediateCalcs!DH1491)+((1-Output!$E$47)*IntermediateCalcs!DF1491),""),(Output!$E$47*IntermediateCalcs!DB1491)+((1-Output!$E$47)*IntermediateCalcs!DF1491))</f>
        <v/>
      </c>
      <c r="DG1492" s="19" t="str">
        <f>IF(DataGoesHere!B1491="",IF(DD1492="Forecast",(Output!$G$47*(IntermediateCalcs!DF1492-IntermediateCalcs!DF1491))+((1-Output!$G$47)*IntermediateCalcs!DG1491),""),(Output!$G$47*(IntermediateCalcs!DF1492-IntermediateCalcs!DF1491))+((1-Output!$G$47)*IntermediateCalcs!DG1491))</f>
        <v/>
      </c>
      <c r="DH1492" s="19" t="str">
        <f>IF(DataGoesHere!B1491="",IF(DD1492="Forecast",DF1492+DG1492,""),DF1492+DG1492)</f>
        <v/>
      </c>
      <c r="DI1492" s="274" t="str">
        <f>IF(DH1492="","",IF(IntermediateCalcs!$AO$9="Yes",IntermediateCalcs!DH1492*$CX1492,IntermediateCalcs!DH1492))</f>
        <v/>
      </c>
      <c r="DJ1492" s="250" t="str">
        <f>IF(DataGoesHere!$B1492="","",($CZ1492-DI1492))</f>
        <v/>
      </c>
      <c r="DK1492" s="250" t="str">
        <f>IF(DataGoesHere!$B1492="","",ABS($CZ1492-DI1492))</f>
        <v/>
      </c>
      <c r="DL1492" s="250" t="str">
        <f>IF(DataGoesHere!$B1492="","",DK1492^2)</f>
        <v/>
      </c>
      <c r="DM1492" s="249" t="str">
        <f>IF(DataGoesHere!$B1492="","",DK1492/$CZ1492)</f>
        <v/>
      </c>
      <c r="DN1492" s="250" t="str">
        <f>IF(DataGoesHere!$B1492="","",SUM(DJ$2:DJ1492)/AVERAGE(DK:DK))</f>
        <v/>
      </c>
      <c r="DP1492" s="19" t="str">
        <f>IF(DataGoesHere!B1492="",IF($DD1492="Forecast",(Output!E$48*IntermediateCalcs!CY1492)+Output!G$48,""),(Output!E$48*IntermediateCalcs!CY1492)+Output!G$48)</f>
        <v/>
      </c>
      <c r="DQ1492" s="274" t="str">
        <f>IF(DP1492="","",IF(IntermediateCalcs!$AO$9="Yes",IntermediateCalcs!DP1492*$CX1492,IntermediateCalcs!DP1492))</f>
        <v/>
      </c>
      <c r="DR1492" s="250" t="str">
        <f>IF(DataGoesHere!$B1492="","",($CZ1492-DQ1492))</f>
        <v/>
      </c>
      <c r="DS1492" s="250" t="str">
        <f>IF(DataGoesHere!$B1492="","",ABS($CZ1492-DQ1492))</f>
        <v/>
      </c>
      <c r="DT1492" s="250" t="str">
        <f>IF(DataGoesHere!$B1492="","",DS1492^2)</f>
        <v/>
      </c>
      <c r="DU1492" s="249" t="str">
        <f>IF(DataGoesHere!$B1492="","",DS1492/$CZ1492)</f>
        <v/>
      </c>
      <c r="DV1492" s="250" t="str">
        <f>IF(DataGoesHere!$B1492="","",SUM(DR$2:DR1492)/AVERAGE(DS:DS))</f>
        <v/>
      </c>
      <c r="DX1492" s="19" t="str">
        <f>IF(DataGoesHere!$B1491="","",(DB1486*(Output!$O$49/Output!$P$49))+(IntermediateCalcs!DB1487*(Output!$M$49/Output!$P$49))+(IntermediateCalcs!DB1488*(Output!$K$49/Output!$P$49))+(DB1489*(Output!$I$49/Output!$P$49))+(IntermediateCalcs!DB1490*(Output!$G$49/Output!$P$49))+(IntermediateCalcs!DB1491*(Output!$E$49/Output!$P$49)))</f>
        <v/>
      </c>
      <c r="DY1492" s="274" t="str">
        <f>IF(DX1492="","",IF(IntermediateCalcs!$AO$9="Yes",IntermediateCalcs!DX1492*$CX1492,IntermediateCalcs!DX1492))</f>
        <v/>
      </c>
      <c r="DZ1492" s="250" t="str">
        <f>IF(DataGoesHere!$B1492="","",($CZ1492-DY1492))</f>
        <v/>
      </c>
      <c r="EA1492" s="250" t="str">
        <f>IF(DataGoesHere!$B1492="","",ABS($CZ1492-DY1492))</f>
        <v/>
      </c>
      <c r="EB1492" s="250" t="str">
        <f>IF(DataGoesHere!$B1492="","",EA1492^2)</f>
        <v/>
      </c>
      <c r="EC1492" s="249" t="str">
        <f>IF(DataGoesHere!$B1492="","",EA1492/$CZ1492)</f>
        <v/>
      </c>
      <c r="ED1492" s="250" t="str">
        <f>IF(DataGoesHere!$B1492="","",SUM(DZ$2:DZ1492)/AVERAGE(EA:EA))</f>
        <v/>
      </c>
    </row>
    <row r="1493" spans="20:134" x14ac:dyDescent="0.2">
      <c r="T1493" s="240"/>
      <c r="U1493" s="86"/>
      <c r="V1493" s="86"/>
      <c r="W1493" s="245" t="str">
        <f>IF(DataGoesHere!$B1493="","",(DataGoesHere!$B1493/SUM(DataGoesHere!$B1490:'DataGoesHere'!$B1501)))</f>
        <v/>
      </c>
      <c r="X1493" s="86"/>
      <c r="Y1493" s="86"/>
      <c r="Z1493" s="86"/>
      <c r="AA1493" s="86"/>
      <c r="AB1493" s="86"/>
      <c r="AC1493" s="86"/>
      <c r="AD1493" s="86"/>
      <c r="AE1493" s="241"/>
      <c r="CV1493" s="310" t="str">
        <f>IF(DataGoesHere!B1493="","",DataGoesHere!A1493)</f>
        <v/>
      </c>
      <c r="CW1493" s="271">
        <f t="shared" ca="1" si="54"/>
        <v>4</v>
      </c>
      <c r="CX1493" s="272">
        <f t="shared" ca="1" si="55"/>
        <v>1.0149292433706087</v>
      </c>
      <c r="CY1493" s="266">
        <f>DataGoesHere!A1493</f>
        <v>1492</v>
      </c>
      <c r="CZ1493" s="19" t="str">
        <f>IF(DataGoesHere!B1493="","",DataGoesHere!B1493)</f>
        <v/>
      </c>
      <c r="DA1493" s="19" t="str">
        <f>IF(DataGoesHere!B1493="","",IF(AH$5="No",DataGoesHere!B1493,DataGoesHere!B1493-(AH$2*(DataGoesHere!A1493-1))))</f>
        <v/>
      </c>
      <c r="DB1493" s="19" t="str">
        <f>IF(DataGoesHere!B1493="","",IF(AO$9="No",DataGoesHere!B1493,DataGoesHere!B1493/CX1493))</f>
        <v/>
      </c>
      <c r="DC1493" s="19" t="str">
        <f>IF(DataGoesHere!B1493="","",IF(AO$9="No",DA1493,DA1493/CX1493))</f>
        <v/>
      </c>
      <c r="DD1493" s="293" t="str">
        <f>IF(CZ1493="",IF(COUNTIF(DD$2:DD1492,"Forecast")&lt;Output!E$43,"Forecast",""),"Actual")</f>
        <v/>
      </c>
      <c r="DF1493" s="19" t="str">
        <f>IF(DataGoesHere!B1492="",IF(DD1493="Forecast",(Output!$E$47*IntermediateCalcs!DH1492)+((1-Output!$E$47)*IntermediateCalcs!DF1492),""),(Output!$E$47*IntermediateCalcs!DB1492)+((1-Output!$E$47)*IntermediateCalcs!DF1492))</f>
        <v/>
      </c>
      <c r="DG1493" s="19" t="str">
        <f>IF(DataGoesHere!B1492="",IF(DD1493="Forecast",(Output!$G$47*(IntermediateCalcs!DF1493-IntermediateCalcs!DF1492))+((1-Output!$G$47)*IntermediateCalcs!DG1492),""),(Output!$G$47*(IntermediateCalcs!DF1493-IntermediateCalcs!DF1492))+((1-Output!$G$47)*IntermediateCalcs!DG1492))</f>
        <v/>
      </c>
      <c r="DH1493" s="19" t="str">
        <f>IF(DataGoesHere!B1492="",IF(DD1493="Forecast",DF1493+DG1493,""),DF1493+DG1493)</f>
        <v/>
      </c>
      <c r="DI1493" s="274" t="str">
        <f>IF(DH1493="","",IF(IntermediateCalcs!$AO$9="Yes",IntermediateCalcs!DH1493*$CX1493,IntermediateCalcs!DH1493))</f>
        <v/>
      </c>
      <c r="DJ1493" s="250" t="str">
        <f>IF(DataGoesHere!$B1493="","",($CZ1493-DI1493))</f>
        <v/>
      </c>
      <c r="DK1493" s="250" t="str">
        <f>IF(DataGoesHere!$B1493="","",ABS($CZ1493-DI1493))</f>
        <v/>
      </c>
      <c r="DL1493" s="250" t="str">
        <f>IF(DataGoesHere!$B1493="","",DK1493^2)</f>
        <v/>
      </c>
      <c r="DM1493" s="249" t="str">
        <f>IF(DataGoesHere!$B1493="","",DK1493/$CZ1493)</f>
        <v/>
      </c>
      <c r="DN1493" s="250" t="str">
        <f>IF(DataGoesHere!$B1493="","",SUM(DJ$2:DJ1493)/AVERAGE(DK:DK))</f>
        <v/>
      </c>
      <c r="DP1493" s="19" t="str">
        <f>IF(DataGoesHere!B1493="",IF($DD1493="Forecast",(Output!E$48*IntermediateCalcs!CY1493)+Output!G$48,""),(Output!E$48*IntermediateCalcs!CY1493)+Output!G$48)</f>
        <v/>
      </c>
      <c r="DQ1493" s="274" t="str">
        <f>IF(DP1493="","",IF(IntermediateCalcs!$AO$9="Yes",IntermediateCalcs!DP1493*$CX1493,IntermediateCalcs!DP1493))</f>
        <v/>
      </c>
      <c r="DR1493" s="250" t="str">
        <f>IF(DataGoesHere!$B1493="","",($CZ1493-DQ1493))</f>
        <v/>
      </c>
      <c r="DS1493" s="250" t="str">
        <f>IF(DataGoesHere!$B1493="","",ABS($CZ1493-DQ1493))</f>
        <v/>
      </c>
      <c r="DT1493" s="250" t="str">
        <f>IF(DataGoesHere!$B1493="","",DS1493^2)</f>
        <v/>
      </c>
      <c r="DU1493" s="249" t="str">
        <f>IF(DataGoesHere!$B1493="","",DS1493/$CZ1493)</f>
        <v/>
      </c>
      <c r="DV1493" s="250" t="str">
        <f>IF(DataGoesHere!$B1493="","",SUM(DR$2:DR1493)/AVERAGE(DS:DS))</f>
        <v/>
      </c>
      <c r="DX1493" s="19" t="str">
        <f>IF(DataGoesHere!$B1492="","",(DB1487*(Output!$O$49/Output!$P$49))+(IntermediateCalcs!DB1488*(Output!$M$49/Output!$P$49))+(IntermediateCalcs!DB1489*(Output!$K$49/Output!$P$49))+(DB1490*(Output!$I$49/Output!$P$49))+(IntermediateCalcs!DB1491*(Output!$G$49/Output!$P$49))+(IntermediateCalcs!DB1492*(Output!$E$49/Output!$P$49)))</f>
        <v/>
      </c>
      <c r="DY1493" s="274" t="str">
        <f>IF(DX1493="","",IF(IntermediateCalcs!$AO$9="Yes",IntermediateCalcs!DX1493*$CX1493,IntermediateCalcs!DX1493))</f>
        <v/>
      </c>
      <c r="DZ1493" s="250" t="str">
        <f>IF(DataGoesHere!$B1493="","",($CZ1493-DY1493))</f>
        <v/>
      </c>
      <c r="EA1493" s="250" t="str">
        <f>IF(DataGoesHere!$B1493="","",ABS($CZ1493-DY1493))</f>
        <v/>
      </c>
      <c r="EB1493" s="250" t="str">
        <f>IF(DataGoesHere!$B1493="","",EA1493^2)</f>
        <v/>
      </c>
      <c r="EC1493" s="249" t="str">
        <f>IF(DataGoesHere!$B1493="","",EA1493/$CZ1493)</f>
        <v/>
      </c>
      <c r="ED1493" s="250" t="str">
        <f>IF(DataGoesHere!$B1493="","",SUM(DZ$2:DZ1493)/AVERAGE(EA:EA))</f>
        <v/>
      </c>
    </row>
    <row r="1494" spans="20:134" x14ac:dyDescent="0.2">
      <c r="T1494" s="240"/>
      <c r="U1494" s="86"/>
      <c r="V1494" s="86"/>
      <c r="W1494" s="86"/>
      <c r="X1494" s="245" t="str">
        <f>IF(DataGoesHere!$B1494="","",(DataGoesHere!$B1494/SUM(DataGoesHere!$B1490:'DataGoesHere'!$B1501)))</f>
        <v/>
      </c>
      <c r="Y1494" s="86"/>
      <c r="Z1494" s="86"/>
      <c r="AA1494" s="86"/>
      <c r="AB1494" s="86"/>
      <c r="AC1494" s="86"/>
      <c r="AD1494" s="86"/>
      <c r="AE1494" s="241"/>
      <c r="CV1494" s="310" t="str">
        <f>IF(DataGoesHere!B1494="","",DataGoesHere!A1494)</f>
        <v/>
      </c>
      <c r="CW1494" s="271">
        <f t="shared" ca="1" si="54"/>
        <v>5</v>
      </c>
      <c r="CX1494" s="272">
        <f t="shared" ca="1" si="55"/>
        <v>0.97875414397996308</v>
      </c>
      <c r="CY1494" s="266">
        <f>DataGoesHere!A1494</f>
        <v>1493</v>
      </c>
      <c r="CZ1494" s="19" t="str">
        <f>IF(DataGoesHere!B1494="","",DataGoesHere!B1494)</f>
        <v/>
      </c>
      <c r="DA1494" s="19" t="str">
        <f>IF(DataGoesHere!B1494="","",IF(AH$5="No",DataGoesHere!B1494,DataGoesHere!B1494-(AH$2*(DataGoesHere!A1494-1))))</f>
        <v/>
      </c>
      <c r="DB1494" s="19" t="str">
        <f>IF(DataGoesHere!B1494="","",IF(AO$9="No",DataGoesHere!B1494,DataGoesHere!B1494/CX1494))</f>
        <v/>
      </c>
      <c r="DC1494" s="19" t="str">
        <f>IF(DataGoesHere!B1494="","",IF(AO$9="No",DA1494,DA1494/CX1494))</f>
        <v/>
      </c>
      <c r="DD1494" s="293" t="str">
        <f>IF(CZ1494="",IF(COUNTIF(DD$2:DD1493,"Forecast")&lt;Output!E$43,"Forecast",""),"Actual")</f>
        <v/>
      </c>
      <c r="DF1494" s="19" t="str">
        <f>IF(DataGoesHere!B1493="",IF(DD1494="Forecast",(Output!$E$47*IntermediateCalcs!DH1493)+((1-Output!$E$47)*IntermediateCalcs!DF1493),""),(Output!$E$47*IntermediateCalcs!DB1493)+((1-Output!$E$47)*IntermediateCalcs!DF1493))</f>
        <v/>
      </c>
      <c r="DG1494" s="19" t="str">
        <f>IF(DataGoesHere!B1493="",IF(DD1494="Forecast",(Output!$G$47*(IntermediateCalcs!DF1494-IntermediateCalcs!DF1493))+((1-Output!$G$47)*IntermediateCalcs!DG1493),""),(Output!$G$47*(IntermediateCalcs!DF1494-IntermediateCalcs!DF1493))+((1-Output!$G$47)*IntermediateCalcs!DG1493))</f>
        <v/>
      </c>
      <c r="DH1494" s="19" t="str">
        <f>IF(DataGoesHere!B1493="",IF(DD1494="Forecast",DF1494+DG1494,""),DF1494+DG1494)</f>
        <v/>
      </c>
      <c r="DI1494" s="274" t="str">
        <f>IF(DH1494="","",IF(IntermediateCalcs!$AO$9="Yes",IntermediateCalcs!DH1494*$CX1494,IntermediateCalcs!DH1494))</f>
        <v/>
      </c>
      <c r="DJ1494" s="250" t="str">
        <f>IF(DataGoesHere!$B1494="","",($CZ1494-DI1494))</f>
        <v/>
      </c>
      <c r="DK1494" s="250" t="str">
        <f>IF(DataGoesHere!$B1494="","",ABS($CZ1494-DI1494))</f>
        <v/>
      </c>
      <c r="DL1494" s="250" t="str">
        <f>IF(DataGoesHere!$B1494="","",DK1494^2)</f>
        <v/>
      </c>
      <c r="DM1494" s="249" t="str">
        <f>IF(DataGoesHere!$B1494="","",DK1494/$CZ1494)</f>
        <v/>
      </c>
      <c r="DN1494" s="250" t="str">
        <f>IF(DataGoesHere!$B1494="","",SUM(DJ$2:DJ1494)/AVERAGE(DK:DK))</f>
        <v/>
      </c>
      <c r="DP1494" s="19" t="str">
        <f>IF(DataGoesHere!B1494="",IF($DD1494="Forecast",(Output!E$48*IntermediateCalcs!CY1494)+Output!G$48,""),(Output!E$48*IntermediateCalcs!CY1494)+Output!G$48)</f>
        <v/>
      </c>
      <c r="DQ1494" s="274" t="str">
        <f>IF(DP1494="","",IF(IntermediateCalcs!$AO$9="Yes",IntermediateCalcs!DP1494*$CX1494,IntermediateCalcs!DP1494))</f>
        <v/>
      </c>
      <c r="DR1494" s="250" t="str">
        <f>IF(DataGoesHere!$B1494="","",($CZ1494-DQ1494))</f>
        <v/>
      </c>
      <c r="DS1494" s="250" t="str">
        <f>IF(DataGoesHere!$B1494="","",ABS($CZ1494-DQ1494))</f>
        <v/>
      </c>
      <c r="DT1494" s="250" t="str">
        <f>IF(DataGoesHere!$B1494="","",DS1494^2)</f>
        <v/>
      </c>
      <c r="DU1494" s="249" t="str">
        <f>IF(DataGoesHere!$B1494="","",DS1494/$CZ1494)</f>
        <v/>
      </c>
      <c r="DV1494" s="250" t="str">
        <f>IF(DataGoesHere!$B1494="","",SUM(DR$2:DR1494)/AVERAGE(DS:DS))</f>
        <v/>
      </c>
      <c r="DX1494" s="19" t="str">
        <f>IF(DataGoesHere!$B1493="","",(DB1488*(Output!$O$49/Output!$P$49))+(IntermediateCalcs!DB1489*(Output!$M$49/Output!$P$49))+(IntermediateCalcs!DB1490*(Output!$K$49/Output!$P$49))+(DB1491*(Output!$I$49/Output!$P$49))+(IntermediateCalcs!DB1492*(Output!$G$49/Output!$P$49))+(IntermediateCalcs!DB1493*(Output!$E$49/Output!$P$49)))</f>
        <v/>
      </c>
      <c r="DY1494" s="274" t="str">
        <f>IF(DX1494="","",IF(IntermediateCalcs!$AO$9="Yes",IntermediateCalcs!DX1494*$CX1494,IntermediateCalcs!DX1494))</f>
        <v/>
      </c>
      <c r="DZ1494" s="250" t="str">
        <f>IF(DataGoesHere!$B1494="","",($CZ1494-DY1494))</f>
        <v/>
      </c>
      <c r="EA1494" s="250" t="str">
        <f>IF(DataGoesHere!$B1494="","",ABS($CZ1494-DY1494))</f>
        <v/>
      </c>
      <c r="EB1494" s="250" t="str">
        <f>IF(DataGoesHere!$B1494="","",EA1494^2)</f>
        <v/>
      </c>
      <c r="EC1494" s="249" t="str">
        <f>IF(DataGoesHere!$B1494="","",EA1494/$CZ1494)</f>
        <v/>
      </c>
      <c r="ED1494" s="250" t="str">
        <f>IF(DataGoesHere!$B1494="","",SUM(DZ$2:DZ1494)/AVERAGE(EA:EA))</f>
        <v/>
      </c>
    </row>
    <row r="1495" spans="20:134" x14ac:dyDescent="0.2">
      <c r="T1495" s="240"/>
      <c r="U1495" s="86"/>
      <c r="V1495" s="86"/>
      <c r="W1495" s="86"/>
      <c r="X1495" s="86"/>
      <c r="Y1495" s="245" t="str">
        <f>IF(DataGoesHere!$B1495="","",(DataGoesHere!$B1495/SUM(DataGoesHere!$B1490:'DataGoesHere'!$B1501)))</f>
        <v/>
      </c>
      <c r="Z1495" s="86"/>
      <c r="AA1495" s="86"/>
      <c r="AB1495" s="86"/>
      <c r="AC1495" s="86"/>
      <c r="AD1495" s="86"/>
      <c r="AE1495" s="241"/>
      <c r="CV1495" s="310" t="str">
        <f>IF(DataGoesHere!B1495="","",DataGoesHere!A1495)</f>
        <v/>
      </c>
      <c r="CW1495" s="271">
        <f t="shared" ca="1" si="54"/>
        <v>6</v>
      </c>
      <c r="CX1495" s="272">
        <f t="shared" ca="1" si="55"/>
        <v>1.0779088099730167</v>
      </c>
      <c r="CY1495" s="266">
        <f>DataGoesHere!A1495</f>
        <v>1494</v>
      </c>
      <c r="CZ1495" s="19" t="str">
        <f>IF(DataGoesHere!B1495="","",DataGoesHere!B1495)</f>
        <v/>
      </c>
      <c r="DA1495" s="19" t="str">
        <f>IF(DataGoesHere!B1495="","",IF(AH$5="No",DataGoesHere!B1495,DataGoesHere!B1495-(AH$2*(DataGoesHere!A1495-1))))</f>
        <v/>
      </c>
      <c r="DB1495" s="19" t="str">
        <f>IF(DataGoesHere!B1495="","",IF(AO$9="No",DataGoesHere!B1495,DataGoesHere!B1495/CX1495))</f>
        <v/>
      </c>
      <c r="DC1495" s="19" t="str">
        <f>IF(DataGoesHere!B1495="","",IF(AO$9="No",DA1495,DA1495/CX1495))</f>
        <v/>
      </c>
      <c r="DD1495" s="293" t="str">
        <f>IF(CZ1495="",IF(COUNTIF(DD$2:DD1494,"Forecast")&lt;Output!E$43,"Forecast",""),"Actual")</f>
        <v/>
      </c>
      <c r="DF1495" s="19" t="str">
        <f>IF(DataGoesHere!B1494="",IF(DD1495="Forecast",(Output!$E$47*IntermediateCalcs!DH1494)+((1-Output!$E$47)*IntermediateCalcs!DF1494),""),(Output!$E$47*IntermediateCalcs!DB1494)+((1-Output!$E$47)*IntermediateCalcs!DF1494))</f>
        <v/>
      </c>
      <c r="DG1495" s="19" t="str">
        <f>IF(DataGoesHere!B1494="",IF(DD1495="Forecast",(Output!$G$47*(IntermediateCalcs!DF1495-IntermediateCalcs!DF1494))+((1-Output!$G$47)*IntermediateCalcs!DG1494),""),(Output!$G$47*(IntermediateCalcs!DF1495-IntermediateCalcs!DF1494))+((1-Output!$G$47)*IntermediateCalcs!DG1494))</f>
        <v/>
      </c>
      <c r="DH1495" s="19" t="str">
        <f>IF(DataGoesHere!B1494="",IF(DD1495="Forecast",DF1495+DG1495,""),DF1495+DG1495)</f>
        <v/>
      </c>
      <c r="DI1495" s="274" t="str">
        <f>IF(DH1495="","",IF(IntermediateCalcs!$AO$9="Yes",IntermediateCalcs!DH1495*$CX1495,IntermediateCalcs!DH1495))</f>
        <v/>
      </c>
      <c r="DJ1495" s="250" t="str">
        <f>IF(DataGoesHere!$B1495="","",($CZ1495-DI1495))</f>
        <v/>
      </c>
      <c r="DK1495" s="250" t="str">
        <f>IF(DataGoesHere!$B1495="","",ABS($CZ1495-DI1495))</f>
        <v/>
      </c>
      <c r="DL1495" s="250" t="str">
        <f>IF(DataGoesHere!$B1495="","",DK1495^2)</f>
        <v/>
      </c>
      <c r="DM1495" s="249" t="str">
        <f>IF(DataGoesHere!$B1495="","",DK1495/$CZ1495)</f>
        <v/>
      </c>
      <c r="DN1495" s="250" t="str">
        <f>IF(DataGoesHere!$B1495="","",SUM(DJ$2:DJ1495)/AVERAGE(DK:DK))</f>
        <v/>
      </c>
      <c r="DP1495" s="19" t="str">
        <f>IF(DataGoesHere!B1495="",IF($DD1495="Forecast",(Output!E$48*IntermediateCalcs!CY1495)+Output!G$48,""),(Output!E$48*IntermediateCalcs!CY1495)+Output!G$48)</f>
        <v/>
      </c>
      <c r="DQ1495" s="274" t="str">
        <f>IF(DP1495="","",IF(IntermediateCalcs!$AO$9="Yes",IntermediateCalcs!DP1495*$CX1495,IntermediateCalcs!DP1495))</f>
        <v/>
      </c>
      <c r="DR1495" s="250" t="str">
        <f>IF(DataGoesHere!$B1495="","",($CZ1495-DQ1495))</f>
        <v/>
      </c>
      <c r="DS1495" s="250" t="str">
        <f>IF(DataGoesHere!$B1495="","",ABS($CZ1495-DQ1495))</f>
        <v/>
      </c>
      <c r="DT1495" s="250" t="str">
        <f>IF(DataGoesHere!$B1495="","",DS1495^2)</f>
        <v/>
      </c>
      <c r="DU1495" s="249" t="str">
        <f>IF(DataGoesHere!$B1495="","",DS1495/$CZ1495)</f>
        <v/>
      </c>
      <c r="DV1495" s="250" t="str">
        <f>IF(DataGoesHere!$B1495="","",SUM(DR$2:DR1495)/AVERAGE(DS:DS))</f>
        <v/>
      </c>
      <c r="DX1495" s="19" t="str">
        <f>IF(DataGoesHere!$B1494="","",(DB1489*(Output!$O$49/Output!$P$49))+(IntermediateCalcs!DB1490*(Output!$M$49/Output!$P$49))+(IntermediateCalcs!DB1491*(Output!$K$49/Output!$P$49))+(DB1492*(Output!$I$49/Output!$P$49))+(IntermediateCalcs!DB1493*(Output!$G$49/Output!$P$49))+(IntermediateCalcs!DB1494*(Output!$E$49/Output!$P$49)))</f>
        <v/>
      </c>
      <c r="DY1495" s="274" t="str">
        <f>IF(DX1495="","",IF(IntermediateCalcs!$AO$9="Yes",IntermediateCalcs!DX1495*$CX1495,IntermediateCalcs!DX1495))</f>
        <v/>
      </c>
      <c r="DZ1495" s="250" t="str">
        <f>IF(DataGoesHere!$B1495="","",($CZ1495-DY1495))</f>
        <v/>
      </c>
      <c r="EA1495" s="250" t="str">
        <f>IF(DataGoesHere!$B1495="","",ABS($CZ1495-DY1495))</f>
        <v/>
      </c>
      <c r="EB1495" s="250" t="str">
        <f>IF(DataGoesHere!$B1495="","",EA1495^2)</f>
        <v/>
      </c>
      <c r="EC1495" s="249" t="str">
        <f>IF(DataGoesHere!$B1495="","",EA1495/$CZ1495)</f>
        <v/>
      </c>
      <c r="ED1495" s="250" t="str">
        <f>IF(DataGoesHere!$B1495="","",SUM(DZ$2:DZ1495)/AVERAGE(EA:EA))</f>
        <v/>
      </c>
    </row>
    <row r="1496" spans="20:134" x14ac:dyDescent="0.2">
      <c r="T1496" s="240"/>
      <c r="U1496" s="86"/>
      <c r="V1496" s="86"/>
      <c r="W1496" s="86"/>
      <c r="X1496" s="86"/>
      <c r="Y1496" s="86"/>
      <c r="Z1496" s="245" t="str">
        <f>IF(DataGoesHere!$B1496="","",(DataGoesHere!$B1496/SUM(DataGoesHere!$B1490:'DataGoesHere'!$B1501)))</f>
        <v/>
      </c>
      <c r="AA1496" s="86"/>
      <c r="AB1496" s="86"/>
      <c r="AC1496" s="86"/>
      <c r="AD1496" s="86"/>
      <c r="AE1496" s="241"/>
      <c r="CV1496" s="310" t="str">
        <f>IF(DataGoesHere!B1496="","",DataGoesHere!A1496)</f>
        <v/>
      </c>
      <c r="CW1496" s="271">
        <f t="shared" ca="1" si="54"/>
        <v>7</v>
      </c>
      <c r="CX1496" s="272">
        <f t="shared" ca="1" si="55"/>
        <v>1.0265458156689093</v>
      </c>
      <c r="CY1496" s="266">
        <f>DataGoesHere!A1496</f>
        <v>1495</v>
      </c>
      <c r="CZ1496" s="19" t="str">
        <f>IF(DataGoesHere!B1496="","",DataGoesHere!B1496)</f>
        <v/>
      </c>
      <c r="DA1496" s="19" t="str">
        <f>IF(DataGoesHere!B1496="","",IF(AH$5="No",DataGoesHere!B1496,DataGoesHere!B1496-(AH$2*(DataGoesHere!A1496-1))))</f>
        <v/>
      </c>
      <c r="DB1496" s="19" t="str">
        <f>IF(DataGoesHere!B1496="","",IF(AO$9="No",DataGoesHere!B1496,DataGoesHere!B1496/CX1496))</f>
        <v/>
      </c>
      <c r="DC1496" s="19" t="str">
        <f>IF(DataGoesHere!B1496="","",IF(AO$9="No",DA1496,DA1496/CX1496))</f>
        <v/>
      </c>
      <c r="DD1496" s="293" t="str">
        <f>IF(CZ1496="",IF(COUNTIF(DD$2:DD1495,"Forecast")&lt;Output!E$43,"Forecast",""),"Actual")</f>
        <v/>
      </c>
      <c r="DF1496" s="19" t="str">
        <f>IF(DataGoesHere!B1495="",IF(DD1496="Forecast",(Output!$E$47*IntermediateCalcs!DH1495)+((1-Output!$E$47)*IntermediateCalcs!DF1495),""),(Output!$E$47*IntermediateCalcs!DB1495)+((1-Output!$E$47)*IntermediateCalcs!DF1495))</f>
        <v/>
      </c>
      <c r="DG1496" s="19" t="str">
        <f>IF(DataGoesHere!B1495="",IF(DD1496="Forecast",(Output!$G$47*(IntermediateCalcs!DF1496-IntermediateCalcs!DF1495))+((1-Output!$G$47)*IntermediateCalcs!DG1495),""),(Output!$G$47*(IntermediateCalcs!DF1496-IntermediateCalcs!DF1495))+((1-Output!$G$47)*IntermediateCalcs!DG1495))</f>
        <v/>
      </c>
      <c r="DH1496" s="19" t="str">
        <f>IF(DataGoesHere!B1495="",IF(DD1496="Forecast",DF1496+DG1496,""),DF1496+DG1496)</f>
        <v/>
      </c>
      <c r="DI1496" s="274" t="str">
        <f>IF(DH1496="","",IF(IntermediateCalcs!$AO$9="Yes",IntermediateCalcs!DH1496*$CX1496,IntermediateCalcs!DH1496))</f>
        <v/>
      </c>
      <c r="DJ1496" s="250" t="str">
        <f>IF(DataGoesHere!$B1496="","",($CZ1496-DI1496))</f>
        <v/>
      </c>
      <c r="DK1496" s="250" t="str">
        <f>IF(DataGoesHere!$B1496="","",ABS($CZ1496-DI1496))</f>
        <v/>
      </c>
      <c r="DL1496" s="250" t="str">
        <f>IF(DataGoesHere!$B1496="","",DK1496^2)</f>
        <v/>
      </c>
      <c r="DM1496" s="249" t="str">
        <f>IF(DataGoesHere!$B1496="","",DK1496/$CZ1496)</f>
        <v/>
      </c>
      <c r="DN1496" s="250" t="str">
        <f>IF(DataGoesHere!$B1496="","",SUM(DJ$2:DJ1496)/AVERAGE(DK:DK))</f>
        <v/>
      </c>
      <c r="DP1496" s="19" t="str">
        <f>IF(DataGoesHere!B1496="",IF($DD1496="Forecast",(Output!E$48*IntermediateCalcs!CY1496)+Output!G$48,""),(Output!E$48*IntermediateCalcs!CY1496)+Output!G$48)</f>
        <v/>
      </c>
      <c r="DQ1496" s="274" t="str">
        <f>IF(DP1496="","",IF(IntermediateCalcs!$AO$9="Yes",IntermediateCalcs!DP1496*$CX1496,IntermediateCalcs!DP1496))</f>
        <v/>
      </c>
      <c r="DR1496" s="250" t="str">
        <f>IF(DataGoesHere!$B1496="","",($CZ1496-DQ1496))</f>
        <v/>
      </c>
      <c r="DS1496" s="250" t="str">
        <f>IF(DataGoesHere!$B1496="","",ABS($CZ1496-DQ1496))</f>
        <v/>
      </c>
      <c r="DT1496" s="250" t="str">
        <f>IF(DataGoesHere!$B1496="","",DS1496^2)</f>
        <v/>
      </c>
      <c r="DU1496" s="249" t="str">
        <f>IF(DataGoesHere!$B1496="","",DS1496/$CZ1496)</f>
        <v/>
      </c>
      <c r="DV1496" s="250" t="str">
        <f>IF(DataGoesHere!$B1496="","",SUM(DR$2:DR1496)/AVERAGE(DS:DS))</f>
        <v/>
      </c>
      <c r="DX1496" s="19" t="str">
        <f>IF(DataGoesHere!$B1495="","",(DB1490*(Output!$O$49/Output!$P$49))+(IntermediateCalcs!DB1491*(Output!$M$49/Output!$P$49))+(IntermediateCalcs!DB1492*(Output!$K$49/Output!$P$49))+(DB1493*(Output!$I$49/Output!$P$49))+(IntermediateCalcs!DB1494*(Output!$G$49/Output!$P$49))+(IntermediateCalcs!DB1495*(Output!$E$49/Output!$P$49)))</f>
        <v/>
      </c>
      <c r="DY1496" s="274" t="str">
        <f>IF(DX1496="","",IF(IntermediateCalcs!$AO$9="Yes",IntermediateCalcs!DX1496*$CX1496,IntermediateCalcs!DX1496))</f>
        <v/>
      </c>
      <c r="DZ1496" s="250" t="str">
        <f>IF(DataGoesHere!$B1496="","",($CZ1496-DY1496))</f>
        <v/>
      </c>
      <c r="EA1496" s="250" t="str">
        <f>IF(DataGoesHere!$B1496="","",ABS($CZ1496-DY1496))</f>
        <v/>
      </c>
      <c r="EB1496" s="250" t="str">
        <f>IF(DataGoesHere!$B1496="","",EA1496^2)</f>
        <v/>
      </c>
      <c r="EC1496" s="249" t="str">
        <f>IF(DataGoesHere!$B1496="","",EA1496/$CZ1496)</f>
        <v/>
      </c>
      <c r="ED1496" s="250" t="str">
        <f>IF(DataGoesHere!$B1496="","",SUM(DZ$2:DZ1496)/AVERAGE(EA:EA))</f>
        <v/>
      </c>
    </row>
    <row r="1497" spans="20:134" x14ac:dyDescent="0.2">
      <c r="T1497" s="240"/>
      <c r="U1497" s="86"/>
      <c r="V1497" s="86"/>
      <c r="W1497" s="86"/>
      <c r="X1497" s="86"/>
      <c r="Y1497" s="86"/>
      <c r="Z1497" s="86"/>
      <c r="AA1497" s="245" t="str">
        <f>IF(DataGoesHere!$B1497="","",(DataGoesHere!$B1497/SUM(DataGoesHere!$B1490:'DataGoesHere'!$B1501)))</f>
        <v/>
      </c>
      <c r="AB1497" s="86"/>
      <c r="AC1497" s="86"/>
      <c r="AD1497" s="86"/>
      <c r="AE1497" s="241"/>
      <c r="CV1497" s="310" t="str">
        <f>IF(DataGoesHere!B1497="","",DataGoesHere!A1497)</f>
        <v/>
      </c>
      <c r="CW1497" s="271">
        <f t="shared" ca="1" si="54"/>
        <v>8</v>
      </c>
      <c r="CX1497" s="272">
        <f t="shared" ca="1" si="55"/>
        <v>1.0207492390681214</v>
      </c>
      <c r="CY1497" s="266">
        <f>DataGoesHere!A1497</f>
        <v>1496</v>
      </c>
      <c r="CZ1497" s="19" t="str">
        <f>IF(DataGoesHere!B1497="","",DataGoesHere!B1497)</f>
        <v/>
      </c>
      <c r="DA1497" s="19" t="str">
        <f>IF(DataGoesHere!B1497="","",IF(AH$5="No",DataGoesHere!B1497,DataGoesHere!B1497-(AH$2*(DataGoesHere!A1497-1))))</f>
        <v/>
      </c>
      <c r="DB1497" s="19" t="str">
        <f>IF(DataGoesHere!B1497="","",IF(AO$9="No",DataGoesHere!B1497,DataGoesHere!B1497/CX1497))</f>
        <v/>
      </c>
      <c r="DC1497" s="19" t="str">
        <f>IF(DataGoesHere!B1497="","",IF(AO$9="No",DA1497,DA1497/CX1497))</f>
        <v/>
      </c>
      <c r="DD1497" s="293" t="str">
        <f>IF(CZ1497="",IF(COUNTIF(DD$2:DD1496,"Forecast")&lt;Output!E$43,"Forecast",""),"Actual")</f>
        <v/>
      </c>
      <c r="DF1497" s="19" t="str">
        <f>IF(DataGoesHere!B1496="",IF(DD1497="Forecast",(Output!$E$47*IntermediateCalcs!DH1496)+((1-Output!$E$47)*IntermediateCalcs!DF1496),""),(Output!$E$47*IntermediateCalcs!DB1496)+((1-Output!$E$47)*IntermediateCalcs!DF1496))</f>
        <v/>
      </c>
      <c r="DG1497" s="19" t="str">
        <f>IF(DataGoesHere!B1496="",IF(DD1497="Forecast",(Output!$G$47*(IntermediateCalcs!DF1497-IntermediateCalcs!DF1496))+((1-Output!$G$47)*IntermediateCalcs!DG1496),""),(Output!$G$47*(IntermediateCalcs!DF1497-IntermediateCalcs!DF1496))+((1-Output!$G$47)*IntermediateCalcs!DG1496))</f>
        <v/>
      </c>
      <c r="DH1497" s="19" t="str">
        <f>IF(DataGoesHere!B1496="",IF(DD1497="Forecast",DF1497+DG1497,""),DF1497+DG1497)</f>
        <v/>
      </c>
      <c r="DI1497" s="274" t="str">
        <f>IF(DH1497="","",IF(IntermediateCalcs!$AO$9="Yes",IntermediateCalcs!DH1497*$CX1497,IntermediateCalcs!DH1497))</f>
        <v/>
      </c>
      <c r="DJ1497" s="250" t="str">
        <f>IF(DataGoesHere!$B1497="","",($CZ1497-DI1497))</f>
        <v/>
      </c>
      <c r="DK1497" s="250" t="str">
        <f>IF(DataGoesHere!$B1497="","",ABS($CZ1497-DI1497))</f>
        <v/>
      </c>
      <c r="DL1497" s="250" t="str">
        <f>IF(DataGoesHere!$B1497="","",DK1497^2)</f>
        <v/>
      </c>
      <c r="DM1497" s="249" t="str">
        <f>IF(DataGoesHere!$B1497="","",DK1497/$CZ1497)</f>
        <v/>
      </c>
      <c r="DN1497" s="250" t="str">
        <f>IF(DataGoesHere!$B1497="","",SUM(DJ$2:DJ1497)/AVERAGE(DK:DK))</f>
        <v/>
      </c>
      <c r="DP1497" s="19" t="str">
        <f>IF(DataGoesHere!B1497="",IF($DD1497="Forecast",(Output!E$48*IntermediateCalcs!CY1497)+Output!G$48,""),(Output!E$48*IntermediateCalcs!CY1497)+Output!G$48)</f>
        <v/>
      </c>
      <c r="DQ1497" s="274" t="str">
        <f>IF(DP1497="","",IF(IntermediateCalcs!$AO$9="Yes",IntermediateCalcs!DP1497*$CX1497,IntermediateCalcs!DP1497))</f>
        <v/>
      </c>
      <c r="DR1497" s="250" t="str">
        <f>IF(DataGoesHere!$B1497="","",($CZ1497-DQ1497))</f>
        <v/>
      </c>
      <c r="DS1497" s="250" t="str">
        <f>IF(DataGoesHere!$B1497="","",ABS($CZ1497-DQ1497))</f>
        <v/>
      </c>
      <c r="DT1497" s="250" t="str">
        <f>IF(DataGoesHere!$B1497="","",DS1497^2)</f>
        <v/>
      </c>
      <c r="DU1497" s="249" t="str">
        <f>IF(DataGoesHere!$B1497="","",DS1497/$CZ1497)</f>
        <v/>
      </c>
      <c r="DV1497" s="250" t="str">
        <f>IF(DataGoesHere!$B1497="","",SUM(DR$2:DR1497)/AVERAGE(DS:DS))</f>
        <v/>
      </c>
      <c r="DX1497" s="19" t="str">
        <f>IF(DataGoesHere!$B1496="","",(DB1491*(Output!$O$49/Output!$P$49))+(IntermediateCalcs!DB1492*(Output!$M$49/Output!$P$49))+(IntermediateCalcs!DB1493*(Output!$K$49/Output!$P$49))+(DB1494*(Output!$I$49/Output!$P$49))+(IntermediateCalcs!DB1495*(Output!$G$49/Output!$P$49))+(IntermediateCalcs!DB1496*(Output!$E$49/Output!$P$49)))</f>
        <v/>
      </c>
      <c r="DY1497" s="274" t="str">
        <f>IF(DX1497="","",IF(IntermediateCalcs!$AO$9="Yes",IntermediateCalcs!DX1497*$CX1497,IntermediateCalcs!DX1497))</f>
        <v/>
      </c>
      <c r="DZ1497" s="250" t="str">
        <f>IF(DataGoesHere!$B1497="","",($CZ1497-DY1497))</f>
        <v/>
      </c>
      <c r="EA1497" s="250" t="str">
        <f>IF(DataGoesHere!$B1497="","",ABS($CZ1497-DY1497))</f>
        <v/>
      </c>
      <c r="EB1497" s="250" t="str">
        <f>IF(DataGoesHere!$B1497="","",EA1497^2)</f>
        <v/>
      </c>
      <c r="EC1497" s="249" t="str">
        <f>IF(DataGoesHere!$B1497="","",EA1497/$CZ1497)</f>
        <v/>
      </c>
      <c r="ED1497" s="250" t="str">
        <f>IF(DataGoesHere!$B1497="","",SUM(DZ$2:DZ1497)/AVERAGE(EA:EA))</f>
        <v/>
      </c>
    </row>
    <row r="1498" spans="20:134" x14ac:dyDescent="0.2">
      <c r="T1498" s="240"/>
      <c r="U1498" s="86"/>
      <c r="V1498" s="86"/>
      <c r="W1498" s="86"/>
      <c r="X1498" s="86"/>
      <c r="Y1498" s="86"/>
      <c r="Z1498" s="86"/>
      <c r="AA1498" s="86"/>
      <c r="AB1498" s="245" t="str">
        <f>IF(DataGoesHere!$B1498="","",(DataGoesHere!$B1498/SUM(DataGoesHere!$B1490:'DataGoesHere'!$B1501)))</f>
        <v/>
      </c>
      <c r="AC1498" s="86"/>
      <c r="AD1498" s="86"/>
      <c r="AE1498" s="241"/>
      <c r="CV1498" s="310" t="str">
        <f>IF(DataGoesHere!B1498="","",DataGoesHere!A1498)</f>
        <v/>
      </c>
      <c r="CW1498" s="271">
        <f t="shared" ca="1" si="54"/>
        <v>9</v>
      </c>
      <c r="CX1498" s="272">
        <f t="shared" ca="1" si="55"/>
        <v>1.0625330005567626</v>
      </c>
      <c r="CY1498" s="266">
        <f>DataGoesHere!A1498</f>
        <v>1497</v>
      </c>
      <c r="CZ1498" s="19" t="str">
        <f>IF(DataGoesHere!B1498="","",DataGoesHere!B1498)</f>
        <v/>
      </c>
      <c r="DA1498" s="19" t="str">
        <f>IF(DataGoesHere!B1498="","",IF(AH$5="No",DataGoesHere!B1498,DataGoesHere!B1498-(AH$2*(DataGoesHere!A1498-1))))</f>
        <v/>
      </c>
      <c r="DB1498" s="19" t="str">
        <f>IF(DataGoesHere!B1498="","",IF(AO$9="No",DataGoesHere!B1498,DataGoesHere!B1498/CX1498))</f>
        <v/>
      </c>
      <c r="DC1498" s="19" t="str">
        <f>IF(DataGoesHere!B1498="","",IF(AO$9="No",DA1498,DA1498/CX1498))</f>
        <v/>
      </c>
      <c r="DD1498" s="293" t="str">
        <f>IF(CZ1498="",IF(COUNTIF(DD$2:DD1497,"Forecast")&lt;Output!E$43,"Forecast",""),"Actual")</f>
        <v/>
      </c>
      <c r="DF1498" s="19" t="str">
        <f>IF(DataGoesHere!B1497="",IF(DD1498="Forecast",(Output!$E$47*IntermediateCalcs!DH1497)+((1-Output!$E$47)*IntermediateCalcs!DF1497),""),(Output!$E$47*IntermediateCalcs!DB1497)+((1-Output!$E$47)*IntermediateCalcs!DF1497))</f>
        <v/>
      </c>
      <c r="DG1498" s="19" t="str">
        <f>IF(DataGoesHere!B1497="",IF(DD1498="Forecast",(Output!$G$47*(IntermediateCalcs!DF1498-IntermediateCalcs!DF1497))+((1-Output!$G$47)*IntermediateCalcs!DG1497),""),(Output!$G$47*(IntermediateCalcs!DF1498-IntermediateCalcs!DF1497))+((1-Output!$G$47)*IntermediateCalcs!DG1497))</f>
        <v/>
      </c>
      <c r="DH1498" s="19" t="str">
        <f>IF(DataGoesHere!B1497="",IF(DD1498="Forecast",DF1498+DG1498,""),DF1498+DG1498)</f>
        <v/>
      </c>
      <c r="DI1498" s="274" t="str">
        <f>IF(DH1498="","",IF(IntermediateCalcs!$AO$9="Yes",IntermediateCalcs!DH1498*$CX1498,IntermediateCalcs!DH1498))</f>
        <v/>
      </c>
      <c r="DJ1498" s="250" t="str">
        <f>IF(DataGoesHere!$B1498="","",($CZ1498-DI1498))</f>
        <v/>
      </c>
      <c r="DK1498" s="250" t="str">
        <f>IF(DataGoesHere!$B1498="","",ABS($CZ1498-DI1498))</f>
        <v/>
      </c>
      <c r="DL1498" s="250" t="str">
        <f>IF(DataGoesHere!$B1498="","",DK1498^2)</f>
        <v/>
      </c>
      <c r="DM1498" s="249" t="str">
        <f>IF(DataGoesHere!$B1498="","",DK1498/$CZ1498)</f>
        <v/>
      </c>
      <c r="DN1498" s="250" t="str">
        <f>IF(DataGoesHere!$B1498="","",SUM(DJ$2:DJ1498)/AVERAGE(DK:DK))</f>
        <v/>
      </c>
      <c r="DP1498" s="19" t="str">
        <f>IF(DataGoesHere!B1498="",IF($DD1498="Forecast",(Output!E$48*IntermediateCalcs!CY1498)+Output!G$48,""),(Output!E$48*IntermediateCalcs!CY1498)+Output!G$48)</f>
        <v/>
      </c>
      <c r="DQ1498" s="274" t="str">
        <f>IF(DP1498="","",IF(IntermediateCalcs!$AO$9="Yes",IntermediateCalcs!DP1498*$CX1498,IntermediateCalcs!DP1498))</f>
        <v/>
      </c>
      <c r="DR1498" s="250" t="str">
        <f>IF(DataGoesHere!$B1498="","",($CZ1498-DQ1498))</f>
        <v/>
      </c>
      <c r="DS1498" s="250" t="str">
        <f>IF(DataGoesHere!$B1498="","",ABS($CZ1498-DQ1498))</f>
        <v/>
      </c>
      <c r="DT1498" s="250" t="str">
        <f>IF(DataGoesHere!$B1498="","",DS1498^2)</f>
        <v/>
      </c>
      <c r="DU1498" s="249" t="str">
        <f>IF(DataGoesHere!$B1498="","",DS1498/$CZ1498)</f>
        <v/>
      </c>
      <c r="DV1498" s="250" t="str">
        <f>IF(DataGoesHere!$B1498="","",SUM(DR$2:DR1498)/AVERAGE(DS:DS))</f>
        <v/>
      </c>
      <c r="DX1498" s="19" t="str">
        <f>IF(DataGoesHere!$B1497="","",(DB1492*(Output!$O$49/Output!$P$49))+(IntermediateCalcs!DB1493*(Output!$M$49/Output!$P$49))+(IntermediateCalcs!DB1494*(Output!$K$49/Output!$P$49))+(DB1495*(Output!$I$49/Output!$P$49))+(IntermediateCalcs!DB1496*(Output!$G$49/Output!$P$49))+(IntermediateCalcs!DB1497*(Output!$E$49/Output!$P$49)))</f>
        <v/>
      </c>
      <c r="DY1498" s="274" t="str">
        <f>IF(DX1498="","",IF(IntermediateCalcs!$AO$9="Yes",IntermediateCalcs!DX1498*$CX1498,IntermediateCalcs!DX1498))</f>
        <v/>
      </c>
      <c r="DZ1498" s="250" t="str">
        <f>IF(DataGoesHere!$B1498="","",($CZ1498-DY1498))</f>
        <v/>
      </c>
      <c r="EA1498" s="250" t="str">
        <f>IF(DataGoesHere!$B1498="","",ABS($CZ1498-DY1498))</f>
        <v/>
      </c>
      <c r="EB1498" s="250" t="str">
        <f>IF(DataGoesHere!$B1498="","",EA1498^2)</f>
        <v/>
      </c>
      <c r="EC1498" s="249" t="str">
        <f>IF(DataGoesHere!$B1498="","",EA1498/$CZ1498)</f>
        <v/>
      </c>
      <c r="ED1498" s="250" t="str">
        <f>IF(DataGoesHere!$B1498="","",SUM(DZ$2:DZ1498)/AVERAGE(EA:EA))</f>
        <v/>
      </c>
    </row>
    <row r="1499" spans="20:134" x14ac:dyDescent="0.2">
      <c r="T1499" s="240"/>
      <c r="U1499" s="86"/>
      <c r="V1499" s="86"/>
      <c r="W1499" s="86"/>
      <c r="X1499" s="86"/>
      <c r="Y1499" s="86"/>
      <c r="Z1499" s="86"/>
      <c r="AA1499" s="86"/>
      <c r="AB1499" s="86"/>
      <c r="AC1499" s="245" t="str">
        <f>IF(DataGoesHere!$B1499="","",(DataGoesHere!$B1499/SUM(DataGoesHere!$B1490:'DataGoesHere'!$B1501)))</f>
        <v/>
      </c>
      <c r="AD1499" s="86"/>
      <c r="AE1499" s="241"/>
      <c r="CV1499" s="310" t="str">
        <f>IF(DataGoesHere!B1499="","",DataGoesHere!A1499)</f>
        <v/>
      </c>
      <c r="CW1499" s="271">
        <f t="shared" ca="1" si="54"/>
        <v>10</v>
      </c>
      <c r="CX1499" s="272">
        <f t="shared" ca="1" si="55"/>
        <v>0.92557634012077306</v>
      </c>
      <c r="CY1499" s="266">
        <f>DataGoesHere!A1499</f>
        <v>1498</v>
      </c>
      <c r="CZ1499" s="19" t="str">
        <f>IF(DataGoesHere!B1499="","",DataGoesHere!B1499)</f>
        <v/>
      </c>
      <c r="DA1499" s="19" t="str">
        <f>IF(DataGoesHere!B1499="","",IF(AH$5="No",DataGoesHere!B1499,DataGoesHere!B1499-(AH$2*(DataGoesHere!A1499-1))))</f>
        <v/>
      </c>
      <c r="DB1499" s="19" t="str">
        <f>IF(DataGoesHere!B1499="","",IF(AO$9="No",DataGoesHere!B1499,DataGoesHere!B1499/CX1499))</f>
        <v/>
      </c>
      <c r="DC1499" s="19" t="str">
        <f>IF(DataGoesHere!B1499="","",IF(AO$9="No",DA1499,DA1499/CX1499))</f>
        <v/>
      </c>
      <c r="DD1499" s="293" t="str">
        <f>IF(CZ1499="",IF(COUNTIF(DD$2:DD1498,"Forecast")&lt;Output!E$43,"Forecast",""),"Actual")</f>
        <v/>
      </c>
      <c r="DF1499" s="19" t="str">
        <f>IF(DataGoesHere!B1498="",IF(DD1499="Forecast",(Output!$E$47*IntermediateCalcs!DH1498)+((1-Output!$E$47)*IntermediateCalcs!DF1498),""),(Output!$E$47*IntermediateCalcs!DB1498)+((1-Output!$E$47)*IntermediateCalcs!DF1498))</f>
        <v/>
      </c>
      <c r="DG1499" s="19" t="str">
        <f>IF(DataGoesHere!B1498="",IF(DD1499="Forecast",(Output!$G$47*(IntermediateCalcs!DF1499-IntermediateCalcs!DF1498))+((1-Output!$G$47)*IntermediateCalcs!DG1498),""),(Output!$G$47*(IntermediateCalcs!DF1499-IntermediateCalcs!DF1498))+((1-Output!$G$47)*IntermediateCalcs!DG1498))</f>
        <v/>
      </c>
      <c r="DH1499" s="19" t="str">
        <f>IF(DataGoesHere!B1498="",IF(DD1499="Forecast",DF1499+DG1499,""),DF1499+DG1499)</f>
        <v/>
      </c>
      <c r="DI1499" s="274" t="str">
        <f>IF(DH1499="","",IF(IntermediateCalcs!$AO$9="Yes",IntermediateCalcs!DH1499*$CX1499,IntermediateCalcs!DH1499))</f>
        <v/>
      </c>
      <c r="DJ1499" s="250" t="str">
        <f>IF(DataGoesHere!$B1499="","",($CZ1499-DI1499))</f>
        <v/>
      </c>
      <c r="DK1499" s="250" t="str">
        <f>IF(DataGoesHere!$B1499="","",ABS($CZ1499-DI1499))</f>
        <v/>
      </c>
      <c r="DL1499" s="250" t="str">
        <f>IF(DataGoesHere!$B1499="","",DK1499^2)</f>
        <v/>
      </c>
      <c r="DM1499" s="249" t="str">
        <f>IF(DataGoesHere!$B1499="","",DK1499/$CZ1499)</f>
        <v/>
      </c>
      <c r="DN1499" s="250" t="str">
        <f>IF(DataGoesHere!$B1499="","",SUM(DJ$2:DJ1499)/AVERAGE(DK:DK))</f>
        <v/>
      </c>
      <c r="DP1499" s="19" t="str">
        <f>IF(DataGoesHere!B1499="",IF($DD1499="Forecast",(Output!E$48*IntermediateCalcs!CY1499)+Output!G$48,""),(Output!E$48*IntermediateCalcs!CY1499)+Output!G$48)</f>
        <v/>
      </c>
      <c r="DQ1499" s="274" t="str">
        <f>IF(DP1499="","",IF(IntermediateCalcs!$AO$9="Yes",IntermediateCalcs!DP1499*$CX1499,IntermediateCalcs!DP1499))</f>
        <v/>
      </c>
      <c r="DR1499" s="250" t="str">
        <f>IF(DataGoesHere!$B1499="","",($CZ1499-DQ1499))</f>
        <v/>
      </c>
      <c r="DS1499" s="250" t="str">
        <f>IF(DataGoesHere!$B1499="","",ABS($CZ1499-DQ1499))</f>
        <v/>
      </c>
      <c r="DT1499" s="250" t="str">
        <f>IF(DataGoesHere!$B1499="","",DS1499^2)</f>
        <v/>
      </c>
      <c r="DU1499" s="249" t="str">
        <f>IF(DataGoesHere!$B1499="","",DS1499/$CZ1499)</f>
        <v/>
      </c>
      <c r="DV1499" s="250" t="str">
        <f>IF(DataGoesHere!$B1499="","",SUM(DR$2:DR1499)/AVERAGE(DS:DS))</f>
        <v/>
      </c>
      <c r="DX1499" s="19" t="str">
        <f>IF(DataGoesHere!$B1498="","",(DB1493*(Output!$O$49/Output!$P$49))+(IntermediateCalcs!DB1494*(Output!$M$49/Output!$P$49))+(IntermediateCalcs!DB1495*(Output!$K$49/Output!$P$49))+(DB1496*(Output!$I$49/Output!$P$49))+(IntermediateCalcs!DB1497*(Output!$G$49/Output!$P$49))+(IntermediateCalcs!DB1498*(Output!$E$49/Output!$P$49)))</f>
        <v/>
      </c>
      <c r="DY1499" s="274" t="str">
        <f>IF(DX1499="","",IF(IntermediateCalcs!$AO$9="Yes",IntermediateCalcs!DX1499*$CX1499,IntermediateCalcs!DX1499))</f>
        <v/>
      </c>
      <c r="DZ1499" s="250" t="str">
        <f>IF(DataGoesHere!$B1499="","",($CZ1499-DY1499))</f>
        <v/>
      </c>
      <c r="EA1499" s="250" t="str">
        <f>IF(DataGoesHere!$B1499="","",ABS($CZ1499-DY1499))</f>
        <v/>
      </c>
      <c r="EB1499" s="250" t="str">
        <f>IF(DataGoesHere!$B1499="","",EA1499^2)</f>
        <v/>
      </c>
      <c r="EC1499" s="249" t="str">
        <f>IF(DataGoesHere!$B1499="","",EA1499/$CZ1499)</f>
        <v/>
      </c>
      <c r="ED1499" s="250" t="str">
        <f>IF(DataGoesHere!$B1499="","",SUM(DZ$2:DZ1499)/AVERAGE(EA:EA))</f>
        <v/>
      </c>
    </row>
    <row r="1500" spans="20:134" x14ac:dyDescent="0.2">
      <c r="T1500" s="240"/>
      <c r="U1500" s="86"/>
      <c r="V1500" s="86"/>
      <c r="W1500" s="86"/>
      <c r="X1500" s="86"/>
      <c r="Y1500" s="86"/>
      <c r="Z1500" s="86"/>
      <c r="AA1500" s="86"/>
      <c r="AB1500" s="86"/>
      <c r="AC1500" s="86"/>
      <c r="AD1500" s="245" t="str">
        <f>IF(DataGoesHere!$B1500="","",(DataGoesHere!$B1500/SUM(DataGoesHere!$B1490:'DataGoesHere'!$B1501)))</f>
        <v/>
      </c>
      <c r="AE1500" s="241"/>
      <c r="CV1500" s="310" t="str">
        <f>IF(DataGoesHere!B1500="","",DataGoesHere!A1500)</f>
        <v/>
      </c>
      <c r="CW1500" s="271">
        <f t="shared" ca="1" si="54"/>
        <v>11</v>
      </c>
      <c r="CX1500" s="272">
        <f t="shared" ca="1" si="55"/>
        <v>0.97463169608807265</v>
      </c>
      <c r="CY1500" s="266">
        <f>DataGoesHere!A1500</f>
        <v>1499</v>
      </c>
      <c r="CZ1500" s="19" t="str">
        <f>IF(DataGoesHere!B1500="","",DataGoesHere!B1500)</f>
        <v/>
      </c>
      <c r="DA1500" s="19" t="str">
        <f>IF(DataGoesHere!B1500="","",IF(AH$5="No",DataGoesHere!B1500,DataGoesHere!B1500-(AH$2*(DataGoesHere!A1500-1))))</f>
        <v/>
      </c>
      <c r="DB1500" s="19" t="str">
        <f>IF(DataGoesHere!B1500="","",IF(AO$9="No",DataGoesHere!B1500,DataGoesHere!B1500/CX1500))</f>
        <v/>
      </c>
      <c r="DC1500" s="19" t="str">
        <f>IF(DataGoesHere!B1500="","",IF(AO$9="No",DA1500,DA1500/CX1500))</f>
        <v/>
      </c>
      <c r="DD1500" s="293" t="str">
        <f>IF(CZ1500="",IF(COUNTIF(DD$2:DD1499,"Forecast")&lt;Output!E$43,"Forecast",""),"Actual")</f>
        <v/>
      </c>
      <c r="DF1500" s="19" t="str">
        <f>IF(DataGoesHere!B1499="",IF(DD1500="Forecast",(Output!$E$47*IntermediateCalcs!DH1499)+((1-Output!$E$47)*IntermediateCalcs!DF1499),""),(Output!$E$47*IntermediateCalcs!DB1499)+((1-Output!$E$47)*IntermediateCalcs!DF1499))</f>
        <v/>
      </c>
      <c r="DG1500" s="19" t="str">
        <f>IF(DataGoesHere!B1499="",IF(DD1500="Forecast",(Output!$G$47*(IntermediateCalcs!DF1500-IntermediateCalcs!DF1499))+((1-Output!$G$47)*IntermediateCalcs!DG1499),""),(Output!$G$47*(IntermediateCalcs!DF1500-IntermediateCalcs!DF1499))+((1-Output!$G$47)*IntermediateCalcs!DG1499))</f>
        <v/>
      </c>
      <c r="DH1500" s="19" t="str">
        <f>IF(DataGoesHere!B1499="",IF(DD1500="Forecast",DF1500+DG1500,""),DF1500+DG1500)</f>
        <v/>
      </c>
      <c r="DI1500" s="274" t="str">
        <f>IF(DH1500="","",IF(IntermediateCalcs!$AO$9="Yes",IntermediateCalcs!DH1500*$CX1500,IntermediateCalcs!DH1500))</f>
        <v/>
      </c>
      <c r="DJ1500" s="250" t="str">
        <f>IF(DataGoesHere!$B1500="","",($CZ1500-DI1500))</f>
        <v/>
      </c>
      <c r="DK1500" s="250" t="str">
        <f>IF(DataGoesHere!$B1500="","",ABS($CZ1500-DI1500))</f>
        <v/>
      </c>
      <c r="DL1500" s="250" t="str">
        <f>IF(DataGoesHere!$B1500="","",DK1500^2)</f>
        <v/>
      </c>
      <c r="DM1500" s="249" t="str">
        <f>IF(DataGoesHere!$B1500="","",DK1500/$CZ1500)</f>
        <v/>
      </c>
      <c r="DN1500" s="250" t="str">
        <f>IF(DataGoesHere!$B1500="","",SUM(DJ$2:DJ1500)/AVERAGE(DK:DK))</f>
        <v/>
      </c>
      <c r="DP1500" s="19" t="str">
        <f>IF(DataGoesHere!B1500="",IF($DD1500="Forecast",(Output!E$48*IntermediateCalcs!CY1500)+Output!G$48,""),(Output!E$48*IntermediateCalcs!CY1500)+Output!G$48)</f>
        <v/>
      </c>
      <c r="DQ1500" s="274" t="str">
        <f>IF(DP1500="","",IF(IntermediateCalcs!$AO$9="Yes",IntermediateCalcs!DP1500*$CX1500,IntermediateCalcs!DP1500))</f>
        <v/>
      </c>
      <c r="DR1500" s="250" t="str">
        <f>IF(DataGoesHere!$B1500="","",($CZ1500-DQ1500))</f>
        <v/>
      </c>
      <c r="DS1500" s="250" t="str">
        <f>IF(DataGoesHere!$B1500="","",ABS($CZ1500-DQ1500))</f>
        <v/>
      </c>
      <c r="DT1500" s="250" t="str">
        <f>IF(DataGoesHere!$B1500="","",DS1500^2)</f>
        <v/>
      </c>
      <c r="DU1500" s="249" t="str">
        <f>IF(DataGoesHere!$B1500="","",DS1500/$CZ1500)</f>
        <v/>
      </c>
      <c r="DV1500" s="250" t="str">
        <f>IF(DataGoesHere!$B1500="","",SUM(DR$2:DR1500)/AVERAGE(DS:DS))</f>
        <v/>
      </c>
      <c r="DX1500" s="19" t="str">
        <f>IF(DataGoesHere!$B1499="","",(DB1494*(Output!$O$49/Output!$P$49))+(IntermediateCalcs!DB1495*(Output!$M$49/Output!$P$49))+(IntermediateCalcs!DB1496*(Output!$K$49/Output!$P$49))+(DB1497*(Output!$I$49/Output!$P$49))+(IntermediateCalcs!DB1498*(Output!$G$49/Output!$P$49))+(IntermediateCalcs!DB1499*(Output!$E$49/Output!$P$49)))</f>
        <v/>
      </c>
      <c r="DY1500" s="274" t="str">
        <f>IF(DX1500="","",IF(IntermediateCalcs!$AO$9="Yes",IntermediateCalcs!DX1500*$CX1500,IntermediateCalcs!DX1500))</f>
        <v/>
      </c>
      <c r="DZ1500" s="250" t="str">
        <f>IF(DataGoesHere!$B1500="","",($CZ1500-DY1500))</f>
        <v/>
      </c>
      <c r="EA1500" s="250" t="str">
        <f>IF(DataGoesHere!$B1500="","",ABS($CZ1500-DY1500))</f>
        <v/>
      </c>
      <c r="EB1500" s="250" t="str">
        <f>IF(DataGoesHere!$B1500="","",EA1500^2)</f>
        <v/>
      </c>
      <c r="EC1500" s="249" t="str">
        <f>IF(DataGoesHere!$B1500="","",EA1500/$CZ1500)</f>
        <v/>
      </c>
      <c r="ED1500" s="250" t="str">
        <f>IF(DataGoesHere!$B1500="","",SUM(DZ$2:DZ1500)/AVERAGE(EA:EA))</f>
        <v/>
      </c>
    </row>
    <row r="1501" spans="20:134" x14ac:dyDescent="0.2">
      <c r="T1501" s="242"/>
      <c r="U1501" s="243"/>
      <c r="V1501" s="243"/>
      <c r="W1501" s="243"/>
      <c r="X1501" s="243"/>
      <c r="Y1501" s="243"/>
      <c r="Z1501" s="243"/>
      <c r="AA1501" s="243"/>
      <c r="AB1501" s="243"/>
      <c r="AC1501" s="243"/>
      <c r="AD1501" s="243"/>
      <c r="AE1501" s="246" t="str">
        <f>IF(DataGoesHere!$B1501="","",(DataGoesHere!$B1501/SUM(DataGoesHere!$B1490:'DataGoesHere'!$B1501)))</f>
        <v/>
      </c>
      <c r="CV1501" s="310" t="str">
        <f>IF(DataGoesHere!B1501="","",DataGoesHere!A1501)</f>
        <v/>
      </c>
      <c r="CW1501" s="271">
        <f t="shared" ca="1" si="54"/>
        <v>12</v>
      </c>
      <c r="CX1501" s="272">
        <f t="shared" ca="1" si="55"/>
        <v>1.0054005237672714</v>
      </c>
      <c r="CY1501" s="266">
        <f>DataGoesHere!A1501</f>
        <v>1500</v>
      </c>
      <c r="CZ1501" s="19" t="str">
        <f>IF(DataGoesHere!B1501="","",DataGoesHere!B1501)</f>
        <v/>
      </c>
      <c r="DA1501" s="19" t="str">
        <f>IF(DataGoesHere!B1501="","",IF(AH$5="No",DataGoesHere!B1501,DataGoesHere!B1501-(AH$2*(DataGoesHere!A1501-1))))</f>
        <v/>
      </c>
      <c r="DB1501" s="19" t="str">
        <f>IF(DataGoesHere!B1501="","",IF(AO$9="No",DataGoesHere!B1501,DataGoesHere!B1501/CX1501))</f>
        <v/>
      </c>
      <c r="DC1501" s="19" t="str">
        <f>IF(DataGoesHere!B1501="","",IF(AO$9="No",DA1501,DA1501/CX1501))</f>
        <v/>
      </c>
      <c r="DD1501" s="293" t="str">
        <f>IF(CZ1501="",IF(COUNTIF(DD$2:DD1500,"Forecast")&lt;Output!E$43,"Forecast",""),"Actual")</f>
        <v/>
      </c>
      <c r="DF1501" s="19" t="str">
        <f>IF(DataGoesHere!B1500="",IF(DD1501="Forecast",(Output!$E$47*IntermediateCalcs!DH1500)+((1-Output!$E$47)*IntermediateCalcs!DF1500),""),(Output!$E$47*IntermediateCalcs!DB1500)+((1-Output!$E$47)*IntermediateCalcs!DF1500))</f>
        <v/>
      </c>
      <c r="DG1501" s="19" t="str">
        <f>IF(DataGoesHere!B1500="",IF(DD1501="Forecast",(Output!$G$47*(IntermediateCalcs!DF1501-IntermediateCalcs!DF1500))+((1-Output!$G$47)*IntermediateCalcs!DG1500),""),(Output!$G$47*(IntermediateCalcs!DF1501-IntermediateCalcs!DF1500))+((1-Output!$G$47)*IntermediateCalcs!DG1500))</f>
        <v/>
      </c>
      <c r="DH1501" s="19" t="str">
        <f>IF(DataGoesHere!B1500="",IF(DD1501="Forecast",DF1501+DG1501,""),DF1501+DG1501)</f>
        <v/>
      </c>
      <c r="DI1501" s="274" t="str">
        <f>IF(DH1501="","",IF(IntermediateCalcs!$AO$9="Yes",IntermediateCalcs!DH1501*$CX1501,IntermediateCalcs!DH1501))</f>
        <v/>
      </c>
      <c r="DJ1501" s="250" t="str">
        <f>IF(DataGoesHere!$B1501="","",($CZ1501-DI1501))</f>
        <v/>
      </c>
      <c r="DK1501" s="250" t="str">
        <f>IF(DataGoesHere!$B1501="","",ABS($CZ1501-DI1501))</f>
        <v/>
      </c>
      <c r="DL1501" s="250" t="str">
        <f>IF(DataGoesHere!$B1501="","",DK1501^2)</f>
        <v/>
      </c>
      <c r="DM1501" s="249" t="str">
        <f>IF(DataGoesHere!$B1501="","",DK1501/$CZ1501)</f>
        <v/>
      </c>
      <c r="DN1501" s="250" t="str">
        <f>IF(DataGoesHere!$B1501="","",SUM(DJ$2:DJ1501)/AVERAGE(DK:DK))</f>
        <v/>
      </c>
      <c r="DP1501" s="19" t="str">
        <f>IF(DataGoesHere!B1501="",IF($DD1501="Forecast",(Output!E$48*IntermediateCalcs!CY1501)+Output!G$48,""),(Output!E$48*IntermediateCalcs!CY1501)+Output!G$48)</f>
        <v/>
      </c>
      <c r="DQ1501" s="274" t="str">
        <f>IF(DP1501="","",IF(IntermediateCalcs!$AO$9="Yes",IntermediateCalcs!DP1501*$CX1501,IntermediateCalcs!DP1501))</f>
        <v/>
      </c>
      <c r="DR1501" s="250" t="str">
        <f>IF(DataGoesHere!$B1501="","",($CZ1501-DQ1501))</f>
        <v/>
      </c>
      <c r="DS1501" s="250" t="str">
        <f>IF(DataGoesHere!$B1501="","",ABS($CZ1501-DQ1501))</f>
        <v/>
      </c>
      <c r="DT1501" s="250" t="str">
        <f>IF(DataGoesHere!$B1501="","",DS1501^2)</f>
        <v/>
      </c>
      <c r="DU1501" s="249" t="str">
        <f>IF(DataGoesHere!$B1501="","",DS1501/$CZ1501)</f>
        <v/>
      </c>
      <c r="DV1501" s="250" t="str">
        <f>IF(DataGoesHere!$B1501="","",SUM(DR$2:DR1501)/AVERAGE(DS:DS))</f>
        <v/>
      </c>
      <c r="DX1501" s="19" t="str">
        <f>IF(DataGoesHere!$B1500="","",(DB1495*(Output!$O$49/Output!$P$49))+(IntermediateCalcs!DB1496*(Output!$M$49/Output!$P$49))+(IntermediateCalcs!DB1497*(Output!$K$49/Output!$P$49))+(DB1498*(Output!$I$49/Output!$P$49))+(IntermediateCalcs!DB1499*(Output!$G$49/Output!$P$49))+(IntermediateCalcs!DB1500*(Output!$E$49/Output!$P$49)))</f>
        <v/>
      </c>
      <c r="DY1501" s="274" t="str">
        <f>IF(DX1501="","",IF(IntermediateCalcs!$AO$9="Yes",IntermediateCalcs!DX1501*$CX1501,IntermediateCalcs!DX1501))</f>
        <v/>
      </c>
      <c r="DZ1501" s="250" t="str">
        <f>IF(DataGoesHere!$B1501="","",($CZ1501-DY1501))</f>
        <v/>
      </c>
      <c r="EA1501" s="250" t="str">
        <f>IF(DataGoesHere!$B1501="","",ABS($CZ1501-DY1501))</f>
        <v/>
      </c>
      <c r="EB1501" s="250" t="str">
        <f>IF(DataGoesHere!$B1501="","",EA1501^2)</f>
        <v/>
      </c>
      <c r="EC1501" s="249" t="str">
        <f>IF(DataGoesHere!$B1501="","",EA1501/$CZ1501)</f>
        <v/>
      </c>
      <c r="ED1501" s="250" t="str">
        <f>IF(DataGoesHere!$B1501="","",SUM(DZ$2:DZ1501)/AVERAGE(EA:EA))</f>
        <v/>
      </c>
    </row>
    <row r="1502" spans="20:134" x14ac:dyDescent="0.2">
      <c r="T1502" s="244" t="str">
        <f>IF(DataGoesHere!$B1502="","",(DataGoesHere!$B1502/SUM(DataGoesHere!$B1502:'DataGoesHere'!$B1513)))</f>
        <v/>
      </c>
      <c r="U1502" s="238"/>
      <c r="V1502" s="238"/>
      <c r="W1502" s="238"/>
      <c r="X1502" s="238"/>
      <c r="Y1502" s="238"/>
      <c r="Z1502" s="238"/>
      <c r="AA1502" s="238"/>
      <c r="AB1502" s="238"/>
      <c r="AC1502" s="238"/>
      <c r="AD1502" s="238"/>
      <c r="AE1502" s="239"/>
      <c r="CV1502" s="310" t="str">
        <f>IF(DataGoesHere!B1502="","",DataGoesHere!A1502)</f>
        <v/>
      </c>
      <c r="CW1502" s="271">
        <f t="shared" ca="1" si="54"/>
        <v>1</v>
      </c>
      <c r="CX1502" s="272">
        <f t="shared" ca="1" si="55"/>
        <v>1.3236179355303281</v>
      </c>
      <c r="CY1502" s="266">
        <f>DataGoesHere!A1502</f>
        <v>1501</v>
      </c>
      <c r="CZ1502" s="19" t="str">
        <f>IF(DataGoesHere!B1502="","",DataGoesHere!B1502)</f>
        <v/>
      </c>
      <c r="DA1502" s="19" t="str">
        <f>IF(DataGoesHere!B1502="","",IF(AH$5="No",DataGoesHere!B1502,DataGoesHere!B1502-(AH$2*(DataGoesHere!A1502-1))))</f>
        <v/>
      </c>
      <c r="DB1502" s="19" t="str">
        <f>IF(DataGoesHere!B1502="","",IF(AO$9="No",DataGoesHere!B1502,DataGoesHere!B1502/CX1502))</f>
        <v/>
      </c>
      <c r="DC1502" s="19" t="str">
        <f>IF(DataGoesHere!B1502="","",IF(AO$9="No",DA1502,DA1502/CX1502))</f>
        <v/>
      </c>
      <c r="DD1502" s="293" t="str">
        <f>IF(CZ1502="",IF(COUNTIF(DD$2:DD1501,"Forecast")&lt;Output!E$43,"Forecast",""),"Actual")</f>
        <v/>
      </c>
      <c r="DF1502" s="19" t="str">
        <f>IF(DataGoesHere!B1501="",IF(DD1502="Forecast",(Output!$E$47*IntermediateCalcs!DH1501)+((1-Output!$E$47)*IntermediateCalcs!DF1501),""),(Output!$E$47*IntermediateCalcs!DB1501)+((1-Output!$E$47)*IntermediateCalcs!DF1501))</f>
        <v/>
      </c>
      <c r="DG1502" s="19" t="str">
        <f>IF(DataGoesHere!B1501="",IF(DD1502="Forecast",(Output!$G$47*(IntermediateCalcs!DF1502-IntermediateCalcs!DF1501))+((1-Output!$G$47)*IntermediateCalcs!DG1501),""),(Output!$G$47*(IntermediateCalcs!DF1502-IntermediateCalcs!DF1501))+((1-Output!$G$47)*IntermediateCalcs!DG1501))</f>
        <v/>
      </c>
      <c r="DH1502" s="19" t="str">
        <f>IF(DataGoesHere!B1501="",IF(DD1502="Forecast",DF1502+DG1502,""),DF1502+DG1502)</f>
        <v/>
      </c>
      <c r="DI1502" s="274" t="str">
        <f>IF(DH1502="","",IF(IntermediateCalcs!$AO$9="Yes",IntermediateCalcs!DH1502*$CX1502,IntermediateCalcs!DH1502))</f>
        <v/>
      </c>
      <c r="DJ1502" s="250" t="str">
        <f>IF(DataGoesHere!$B1502="","",($CZ1502-DI1502))</f>
        <v/>
      </c>
      <c r="DK1502" s="250" t="str">
        <f>IF(DataGoesHere!$B1502="","",ABS($CZ1502-DI1502))</f>
        <v/>
      </c>
      <c r="DL1502" s="250" t="str">
        <f>IF(DataGoesHere!$B1502="","",DK1502^2)</f>
        <v/>
      </c>
      <c r="DM1502" s="249" t="str">
        <f>IF(DataGoesHere!$B1502="","",DK1502/$CZ1502)</f>
        <v/>
      </c>
      <c r="DN1502" s="250" t="str">
        <f>IF(DataGoesHere!$B1502="","",SUM(DJ$2:DJ1502)/AVERAGE(DK:DK))</f>
        <v/>
      </c>
      <c r="DP1502" s="19" t="str">
        <f>IF(DataGoesHere!B1502="",IF($DD1502="Forecast",(Output!E$48*IntermediateCalcs!CY1502)+Output!G$48,""),(Output!E$48*IntermediateCalcs!CY1502)+Output!G$48)</f>
        <v/>
      </c>
      <c r="DQ1502" s="274" t="str">
        <f>IF(DP1502="","",IF(IntermediateCalcs!$AO$9="Yes",IntermediateCalcs!DP1502*$CX1502,IntermediateCalcs!DP1502))</f>
        <v/>
      </c>
      <c r="DR1502" s="250" t="str">
        <f>IF(DataGoesHere!$B1502="","",($CZ1502-DQ1502))</f>
        <v/>
      </c>
      <c r="DS1502" s="250" t="str">
        <f>IF(DataGoesHere!$B1502="","",ABS($CZ1502-DQ1502))</f>
        <v/>
      </c>
      <c r="DT1502" s="250" t="str">
        <f>IF(DataGoesHere!$B1502="","",DS1502^2)</f>
        <v/>
      </c>
      <c r="DU1502" s="249" t="str">
        <f>IF(DataGoesHere!$B1502="","",DS1502/$CZ1502)</f>
        <v/>
      </c>
      <c r="DV1502" s="250" t="str">
        <f>IF(DataGoesHere!$B1502="","",SUM(DR$2:DR1502)/AVERAGE(DS:DS))</f>
        <v/>
      </c>
      <c r="DX1502" s="19" t="str">
        <f>IF(DataGoesHere!$B1501="","",(DB1496*(Output!$O$49/Output!$P$49))+(IntermediateCalcs!DB1497*(Output!$M$49/Output!$P$49))+(IntermediateCalcs!DB1498*(Output!$K$49/Output!$P$49))+(DB1499*(Output!$I$49/Output!$P$49))+(IntermediateCalcs!DB1500*(Output!$G$49/Output!$P$49))+(IntermediateCalcs!DB1501*(Output!$E$49/Output!$P$49)))</f>
        <v/>
      </c>
      <c r="DY1502" s="274" t="str">
        <f>IF(DX1502="","",IF(IntermediateCalcs!$AO$9="Yes",IntermediateCalcs!DX1502*$CX1502,IntermediateCalcs!DX1502))</f>
        <v/>
      </c>
      <c r="DZ1502" s="250" t="str">
        <f>IF(DataGoesHere!$B1502="","",($CZ1502-DY1502))</f>
        <v/>
      </c>
      <c r="EA1502" s="250" t="str">
        <f>IF(DataGoesHere!$B1502="","",ABS($CZ1502-DY1502))</f>
        <v/>
      </c>
      <c r="EB1502" s="250" t="str">
        <f>IF(DataGoesHere!$B1502="","",EA1502^2)</f>
        <v/>
      </c>
      <c r="EC1502" s="249" t="str">
        <f>IF(DataGoesHere!$B1502="","",EA1502/$CZ1502)</f>
        <v/>
      </c>
      <c r="ED1502" s="250" t="str">
        <f>IF(DataGoesHere!$B1502="","",SUM(DZ$2:DZ1502)/AVERAGE(EA:EA))</f>
        <v/>
      </c>
    </row>
    <row r="1503" spans="20:134" x14ac:dyDescent="0.2">
      <c r="T1503" s="240"/>
      <c r="U1503" s="245" t="str">
        <f>IF(DataGoesHere!$B1503="","",(DataGoesHere!$B1503/SUM(DataGoesHere!$B1503:'DataGoesHere'!$B1513)))</f>
        <v/>
      </c>
      <c r="V1503" s="86"/>
      <c r="W1503" s="86"/>
      <c r="X1503" s="86"/>
      <c r="Y1503" s="86"/>
      <c r="Z1503" s="86"/>
      <c r="AA1503" s="86"/>
      <c r="AB1503" s="86"/>
      <c r="AC1503" s="86"/>
      <c r="AD1503" s="86"/>
      <c r="AE1503" s="241"/>
      <c r="CV1503" s="310" t="str">
        <f>IF(DataGoesHere!B1503="","",DataGoesHere!A1503)</f>
        <v/>
      </c>
      <c r="CW1503" s="271">
        <f t="shared" ca="1" si="54"/>
        <v>2</v>
      </c>
      <c r="CX1503" s="272">
        <f t="shared" ca="1" si="55"/>
        <v>0.80574490527728204</v>
      </c>
      <c r="CY1503" s="266">
        <f>DataGoesHere!A1503</f>
        <v>1502</v>
      </c>
      <c r="CZ1503" s="19" t="str">
        <f>IF(DataGoesHere!B1503="","",DataGoesHere!B1503)</f>
        <v/>
      </c>
      <c r="DA1503" s="19" t="str">
        <f>IF(DataGoesHere!B1503="","",IF(AH$5="No",DataGoesHere!B1503,DataGoesHere!B1503-(AH$2*(DataGoesHere!A1503-1))))</f>
        <v/>
      </c>
      <c r="DB1503" s="19" t="str">
        <f>IF(DataGoesHere!B1503="","",IF(AO$9="No",DataGoesHere!B1503,DataGoesHere!B1503/CX1503))</f>
        <v/>
      </c>
      <c r="DC1503" s="19" t="str">
        <f>IF(DataGoesHere!B1503="","",IF(AO$9="No",DA1503,DA1503/CX1503))</f>
        <v/>
      </c>
      <c r="DD1503" s="293" t="str">
        <f>IF(CZ1503="",IF(COUNTIF(DD$2:DD1502,"Forecast")&lt;Output!E$43,"Forecast",""),"Actual")</f>
        <v/>
      </c>
      <c r="DF1503" s="19" t="str">
        <f>IF(DataGoesHere!B1502="",IF(DD1503="Forecast",(Output!$E$47*IntermediateCalcs!DH1502)+((1-Output!$E$47)*IntermediateCalcs!DF1502),""),(Output!$E$47*IntermediateCalcs!DB1502)+((1-Output!$E$47)*IntermediateCalcs!DF1502))</f>
        <v/>
      </c>
      <c r="DG1503" s="19" t="str">
        <f>IF(DataGoesHere!B1502="",IF(DD1503="Forecast",(Output!$G$47*(IntermediateCalcs!DF1503-IntermediateCalcs!DF1502))+((1-Output!$G$47)*IntermediateCalcs!DG1502),""),(Output!$G$47*(IntermediateCalcs!DF1503-IntermediateCalcs!DF1502))+((1-Output!$G$47)*IntermediateCalcs!DG1502))</f>
        <v/>
      </c>
      <c r="DH1503" s="19" t="str">
        <f>IF(DataGoesHere!B1502="",IF(DD1503="Forecast",DF1503+DG1503,""),DF1503+DG1503)</f>
        <v/>
      </c>
      <c r="DI1503" s="274" t="str">
        <f>IF(DH1503="","",IF(IntermediateCalcs!$AO$9="Yes",IntermediateCalcs!DH1503*$CX1503,IntermediateCalcs!DH1503))</f>
        <v/>
      </c>
      <c r="DJ1503" s="250" t="str">
        <f>IF(DataGoesHere!$B1503="","",($CZ1503-DI1503))</f>
        <v/>
      </c>
      <c r="DK1503" s="250" t="str">
        <f>IF(DataGoesHere!$B1503="","",ABS($CZ1503-DI1503))</f>
        <v/>
      </c>
      <c r="DL1503" s="250" t="str">
        <f>IF(DataGoesHere!$B1503="","",DK1503^2)</f>
        <v/>
      </c>
      <c r="DM1503" s="249" t="str">
        <f>IF(DataGoesHere!$B1503="","",DK1503/$CZ1503)</f>
        <v/>
      </c>
      <c r="DN1503" s="250" t="str">
        <f>IF(DataGoesHere!$B1503="","",SUM(DJ$2:DJ1503)/AVERAGE(DK:DK))</f>
        <v/>
      </c>
      <c r="DP1503" s="19" t="str">
        <f>IF(DataGoesHere!B1503="",IF($DD1503="Forecast",(Output!E$48*IntermediateCalcs!CY1503)+Output!G$48,""),(Output!E$48*IntermediateCalcs!CY1503)+Output!G$48)</f>
        <v/>
      </c>
      <c r="DQ1503" s="274" t="str">
        <f>IF(DP1503="","",IF(IntermediateCalcs!$AO$9="Yes",IntermediateCalcs!DP1503*$CX1503,IntermediateCalcs!DP1503))</f>
        <v/>
      </c>
      <c r="DR1503" s="250" t="str">
        <f>IF(DataGoesHere!$B1503="","",($CZ1503-DQ1503))</f>
        <v/>
      </c>
      <c r="DS1503" s="250" t="str">
        <f>IF(DataGoesHere!$B1503="","",ABS($CZ1503-DQ1503))</f>
        <v/>
      </c>
      <c r="DT1503" s="250" t="str">
        <f>IF(DataGoesHere!$B1503="","",DS1503^2)</f>
        <v/>
      </c>
      <c r="DU1503" s="249" t="str">
        <f>IF(DataGoesHere!$B1503="","",DS1503/$CZ1503)</f>
        <v/>
      </c>
      <c r="DV1503" s="250" t="str">
        <f>IF(DataGoesHere!$B1503="","",SUM(DR$2:DR1503)/AVERAGE(DS:DS))</f>
        <v/>
      </c>
      <c r="DX1503" s="19" t="str">
        <f>IF(DataGoesHere!$B1502="","",(DB1497*(Output!$O$49/Output!$P$49))+(IntermediateCalcs!DB1498*(Output!$M$49/Output!$P$49))+(IntermediateCalcs!DB1499*(Output!$K$49/Output!$P$49))+(DB1500*(Output!$I$49/Output!$P$49))+(IntermediateCalcs!DB1501*(Output!$G$49/Output!$P$49))+(IntermediateCalcs!DB1502*(Output!$E$49/Output!$P$49)))</f>
        <v/>
      </c>
      <c r="DY1503" s="274" t="str">
        <f>IF(DX1503="","",IF(IntermediateCalcs!$AO$9="Yes",IntermediateCalcs!DX1503*$CX1503,IntermediateCalcs!DX1503))</f>
        <v/>
      </c>
      <c r="DZ1503" s="250" t="str">
        <f>IF(DataGoesHere!$B1503="","",($CZ1503-DY1503))</f>
        <v/>
      </c>
      <c r="EA1503" s="250" t="str">
        <f>IF(DataGoesHere!$B1503="","",ABS($CZ1503-DY1503))</f>
        <v/>
      </c>
      <c r="EB1503" s="250" t="str">
        <f>IF(DataGoesHere!$B1503="","",EA1503^2)</f>
        <v/>
      </c>
      <c r="EC1503" s="249" t="str">
        <f>IF(DataGoesHere!$B1503="","",EA1503/$CZ1503)</f>
        <v/>
      </c>
      <c r="ED1503" s="250" t="str">
        <f>IF(DataGoesHere!$B1503="","",SUM(DZ$2:DZ1503)/AVERAGE(EA:EA))</f>
        <v/>
      </c>
    </row>
    <row r="1504" spans="20:134" x14ac:dyDescent="0.2">
      <c r="T1504" s="240"/>
      <c r="U1504" s="86"/>
      <c r="V1504" s="245" t="str">
        <f>IF(DataGoesHere!$B1504="","",(DataGoesHere!$B1504/SUM(DataGoesHere!$B1502:'DataGoesHere'!$B1513)))</f>
        <v/>
      </c>
      <c r="W1504" s="86"/>
      <c r="X1504" s="86"/>
      <c r="Y1504" s="86"/>
      <c r="Z1504" s="86"/>
      <c r="AA1504" s="86"/>
      <c r="AB1504" s="86"/>
      <c r="AC1504" s="86"/>
      <c r="AD1504" s="86"/>
      <c r="AE1504" s="241"/>
      <c r="CV1504" s="310" t="str">
        <f>IF(DataGoesHere!B1504="","",DataGoesHere!A1504)</f>
        <v/>
      </c>
      <c r="CW1504" s="271">
        <f t="shared" ca="1" si="54"/>
        <v>3</v>
      </c>
      <c r="CX1504" s="272">
        <f t="shared" ca="1" si="55"/>
        <v>0.79862940076451561</v>
      </c>
      <c r="CY1504" s="266">
        <f>DataGoesHere!A1504</f>
        <v>1503</v>
      </c>
      <c r="CZ1504" s="19" t="str">
        <f>IF(DataGoesHere!B1504="","",DataGoesHere!B1504)</f>
        <v/>
      </c>
      <c r="DA1504" s="19" t="str">
        <f>IF(DataGoesHere!B1504="","",IF(AH$5="No",DataGoesHere!B1504,DataGoesHere!B1504-(AH$2*(DataGoesHere!A1504-1))))</f>
        <v/>
      </c>
      <c r="DB1504" s="19" t="str">
        <f>IF(DataGoesHere!B1504="","",IF(AO$9="No",DataGoesHere!B1504,DataGoesHere!B1504/CX1504))</f>
        <v/>
      </c>
      <c r="DC1504" s="19" t="str">
        <f>IF(DataGoesHere!B1504="","",IF(AO$9="No",DA1504,DA1504/CX1504))</f>
        <v/>
      </c>
      <c r="DD1504" s="293" t="str">
        <f>IF(CZ1504="",IF(COUNTIF(DD$2:DD1503,"Forecast")&lt;Output!E$43,"Forecast",""),"Actual")</f>
        <v/>
      </c>
      <c r="DF1504" s="19" t="str">
        <f>IF(DataGoesHere!B1503="",IF(DD1504="Forecast",(Output!$E$47*IntermediateCalcs!DH1503)+((1-Output!$E$47)*IntermediateCalcs!DF1503),""),(Output!$E$47*IntermediateCalcs!DB1503)+((1-Output!$E$47)*IntermediateCalcs!DF1503))</f>
        <v/>
      </c>
      <c r="DG1504" s="19" t="str">
        <f>IF(DataGoesHere!B1503="",IF(DD1504="Forecast",(Output!$G$47*(IntermediateCalcs!DF1504-IntermediateCalcs!DF1503))+((1-Output!$G$47)*IntermediateCalcs!DG1503),""),(Output!$G$47*(IntermediateCalcs!DF1504-IntermediateCalcs!DF1503))+((1-Output!$G$47)*IntermediateCalcs!DG1503))</f>
        <v/>
      </c>
      <c r="DH1504" s="19" t="str">
        <f>IF(DataGoesHere!B1503="",IF(DD1504="Forecast",DF1504+DG1504,""),DF1504+DG1504)</f>
        <v/>
      </c>
      <c r="DI1504" s="274" t="str">
        <f>IF(DH1504="","",IF(IntermediateCalcs!$AO$9="Yes",IntermediateCalcs!DH1504*$CX1504,IntermediateCalcs!DH1504))</f>
        <v/>
      </c>
      <c r="DJ1504" s="250" t="str">
        <f>IF(DataGoesHere!$B1504="","",($CZ1504-DI1504))</f>
        <v/>
      </c>
      <c r="DK1504" s="250" t="str">
        <f>IF(DataGoesHere!$B1504="","",ABS($CZ1504-DI1504))</f>
        <v/>
      </c>
      <c r="DL1504" s="250" t="str">
        <f>IF(DataGoesHere!$B1504="","",DK1504^2)</f>
        <v/>
      </c>
      <c r="DM1504" s="249" t="str">
        <f>IF(DataGoesHere!$B1504="","",DK1504/$CZ1504)</f>
        <v/>
      </c>
      <c r="DN1504" s="250" t="str">
        <f>IF(DataGoesHere!$B1504="","",SUM(DJ$2:DJ1504)/AVERAGE(DK:DK))</f>
        <v/>
      </c>
      <c r="DP1504" s="19" t="str">
        <f>IF(DataGoesHere!B1504="",IF($DD1504="Forecast",(Output!E$48*IntermediateCalcs!CY1504)+Output!G$48,""),(Output!E$48*IntermediateCalcs!CY1504)+Output!G$48)</f>
        <v/>
      </c>
      <c r="DQ1504" s="274" t="str">
        <f>IF(DP1504="","",IF(IntermediateCalcs!$AO$9="Yes",IntermediateCalcs!DP1504*$CX1504,IntermediateCalcs!DP1504))</f>
        <v/>
      </c>
      <c r="DR1504" s="250" t="str">
        <f>IF(DataGoesHere!$B1504="","",($CZ1504-DQ1504))</f>
        <v/>
      </c>
      <c r="DS1504" s="250" t="str">
        <f>IF(DataGoesHere!$B1504="","",ABS($CZ1504-DQ1504))</f>
        <v/>
      </c>
      <c r="DT1504" s="250" t="str">
        <f>IF(DataGoesHere!$B1504="","",DS1504^2)</f>
        <v/>
      </c>
      <c r="DU1504" s="249" t="str">
        <f>IF(DataGoesHere!$B1504="","",DS1504/$CZ1504)</f>
        <v/>
      </c>
      <c r="DV1504" s="250" t="str">
        <f>IF(DataGoesHere!$B1504="","",SUM(DR$2:DR1504)/AVERAGE(DS:DS))</f>
        <v/>
      </c>
      <c r="DX1504" s="19" t="str">
        <f>IF(DataGoesHere!$B1503="","",(DB1498*(Output!$O$49/Output!$P$49))+(IntermediateCalcs!DB1499*(Output!$M$49/Output!$P$49))+(IntermediateCalcs!DB1500*(Output!$K$49/Output!$P$49))+(DB1501*(Output!$I$49/Output!$P$49))+(IntermediateCalcs!DB1502*(Output!$G$49/Output!$P$49))+(IntermediateCalcs!DB1503*(Output!$E$49/Output!$P$49)))</f>
        <v/>
      </c>
      <c r="DY1504" s="274" t="str">
        <f>IF(DX1504="","",IF(IntermediateCalcs!$AO$9="Yes",IntermediateCalcs!DX1504*$CX1504,IntermediateCalcs!DX1504))</f>
        <v/>
      </c>
      <c r="DZ1504" s="250" t="str">
        <f>IF(DataGoesHere!$B1504="","",($CZ1504-DY1504))</f>
        <v/>
      </c>
      <c r="EA1504" s="250" t="str">
        <f>IF(DataGoesHere!$B1504="","",ABS($CZ1504-DY1504))</f>
        <v/>
      </c>
      <c r="EB1504" s="250" t="str">
        <f>IF(DataGoesHere!$B1504="","",EA1504^2)</f>
        <v/>
      </c>
      <c r="EC1504" s="249" t="str">
        <f>IF(DataGoesHere!$B1504="","",EA1504/$CZ1504)</f>
        <v/>
      </c>
      <c r="ED1504" s="250" t="str">
        <f>IF(DataGoesHere!$B1504="","",SUM(DZ$2:DZ1504)/AVERAGE(EA:EA))</f>
        <v/>
      </c>
    </row>
    <row r="1505" spans="20:134" x14ac:dyDescent="0.2">
      <c r="T1505" s="240"/>
      <c r="U1505" s="86"/>
      <c r="V1505" s="86"/>
      <c r="W1505" s="245" t="str">
        <f>IF(DataGoesHere!$B1505="","",(DataGoesHere!$B1505/SUM(DataGoesHere!$B1502:'DataGoesHere'!$B1513)))</f>
        <v/>
      </c>
      <c r="X1505" s="86"/>
      <c r="Y1505" s="86"/>
      <c r="Z1505" s="86"/>
      <c r="AA1505" s="86"/>
      <c r="AB1505" s="86"/>
      <c r="AC1505" s="86"/>
      <c r="AD1505" s="86"/>
      <c r="AE1505" s="241"/>
      <c r="CV1505" s="310" t="str">
        <f>IF(DataGoesHere!B1505="","",DataGoesHere!A1505)</f>
        <v/>
      </c>
      <c r="CW1505" s="271">
        <f t="shared" ca="1" si="54"/>
        <v>4</v>
      </c>
      <c r="CX1505" s="272">
        <f t="shared" ca="1" si="55"/>
        <v>1.0149292433706087</v>
      </c>
      <c r="CY1505" s="266">
        <f>DataGoesHere!A1505</f>
        <v>1504</v>
      </c>
      <c r="CZ1505" s="19" t="str">
        <f>IF(DataGoesHere!B1505="","",DataGoesHere!B1505)</f>
        <v/>
      </c>
      <c r="DA1505" s="19" t="str">
        <f>IF(DataGoesHere!B1505="","",IF(AH$5="No",DataGoesHere!B1505,DataGoesHere!B1505-(AH$2*(DataGoesHere!A1505-1))))</f>
        <v/>
      </c>
      <c r="DB1505" s="19" t="str">
        <f>IF(DataGoesHere!B1505="","",IF(AO$9="No",DataGoesHere!B1505,DataGoesHere!B1505/CX1505))</f>
        <v/>
      </c>
      <c r="DC1505" s="19" t="str">
        <f>IF(DataGoesHere!B1505="","",IF(AO$9="No",DA1505,DA1505/CX1505))</f>
        <v/>
      </c>
      <c r="DD1505" s="293" t="str">
        <f>IF(CZ1505="",IF(COUNTIF(DD$2:DD1504,"Forecast")&lt;Output!E$43,"Forecast",""),"Actual")</f>
        <v/>
      </c>
      <c r="DF1505" s="19" t="str">
        <f>IF(DataGoesHere!B1504="",IF(DD1505="Forecast",(Output!$E$47*IntermediateCalcs!DH1504)+((1-Output!$E$47)*IntermediateCalcs!DF1504),""),(Output!$E$47*IntermediateCalcs!DB1504)+((1-Output!$E$47)*IntermediateCalcs!DF1504))</f>
        <v/>
      </c>
      <c r="DG1505" s="19" t="str">
        <f>IF(DataGoesHere!B1504="",IF(DD1505="Forecast",(Output!$G$47*(IntermediateCalcs!DF1505-IntermediateCalcs!DF1504))+((1-Output!$G$47)*IntermediateCalcs!DG1504),""),(Output!$G$47*(IntermediateCalcs!DF1505-IntermediateCalcs!DF1504))+((1-Output!$G$47)*IntermediateCalcs!DG1504))</f>
        <v/>
      </c>
      <c r="DH1505" s="19" t="str">
        <f>IF(DataGoesHere!B1504="",IF(DD1505="Forecast",DF1505+DG1505,""),DF1505+DG1505)</f>
        <v/>
      </c>
      <c r="DI1505" s="274" t="str">
        <f>IF(DH1505="","",IF(IntermediateCalcs!$AO$9="Yes",IntermediateCalcs!DH1505*$CX1505,IntermediateCalcs!DH1505))</f>
        <v/>
      </c>
      <c r="DJ1505" s="250" t="str">
        <f>IF(DataGoesHere!$B1505="","",($CZ1505-DI1505))</f>
        <v/>
      </c>
      <c r="DK1505" s="250" t="str">
        <f>IF(DataGoesHere!$B1505="","",ABS($CZ1505-DI1505))</f>
        <v/>
      </c>
      <c r="DL1505" s="250" t="str">
        <f>IF(DataGoesHere!$B1505="","",DK1505^2)</f>
        <v/>
      </c>
      <c r="DM1505" s="249" t="str">
        <f>IF(DataGoesHere!$B1505="","",DK1505/$CZ1505)</f>
        <v/>
      </c>
      <c r="DN1505" s="250" t="str">
        <f>IF(DataGoesHere!$B1505="","",SUM(DJ$2:DJ1505)/AVERAGE(DK:DK))</f>
        <v/>
      </c>
      <c r="DP1505" s="19" t="str">
        <f>IF(DataGoesHere!B1505="",IF($DD1505="Forecast",(Output!E$48*IntermediateCalcs!CY1505)+Output!G$48,""),(Output!E$48*IntermediateCalcs!CY1505)+Output!G$48)</f>
        <v/>
      </c>
      <c r="DQ1505" s="274" t="str">
        <f>IF(DP1505="","",IF(IntermediateCalcs!$AO$9="Yes",IntermediateCalcs!DP1505*$CX1505,IntermediateCalcs!DP1505))</f>
        <v/>
      </c>
      <c r="DR1505" s="250" t="str">
        <f>IF(DataGoesHere!$B1505="","",($CZ1505-DQ1505))</f>
        <v/>
      </c>
      <c r="DS1505" s="250" t="str">
        <f>IF(DataGoesHere!$B1505="","",ABS($CZ1505-DQ1505))</f>
        <v/>
      </c>
      <c r="DT1505" s="250" t="str">
        <f>IF(DataGoesHere!$B1505="","",DS1505^2)</f>
        <v/>
      </c>
      <c r="DU1505" s="249" t="str">
        <f>IF(DataGoesHere!$B1505="","",DS1505/$CZ1505)</f>
        <v/>
      </c>
      <c r="DV1505" s="250" t="str">
        <f>IF(DataGoesHere!$B1505="","",SUM(DR$2:DR1505)/AVERAGE(DS:DS))</f>
        <v/>
      </c>
      <c r="DX1505" s="19" t="str">
        <f>IF(DataGoesHere!$B1504="","",(DB1499*(Output!$O$49/Output!$P$49))+(IntermediateCalcs!DB1500*(Output!$M$49/Output!$P$49))+(IntermediateCalcs!DB1501*(Output!$K$49/Output!$P$49))+(DB1502*(Output!$I$49/Output!$P$49))+(IntermediateCalcs!DB1503*(Output!$G$49/Output!$P$49))+(IntermediateCalcs!DB1504*(Output!$E$49/Output!$P$49)))</f>
        <v/>
      </c>
      <c r="DY1505" s="274" t="str">
        <f>IF(DX1505="","",IF(IntermediateCalcs!$AO$9="Yes",IntermediateCalcs!DX1505*$CX1505,IntermediateCalcs!DX1505))</f>
        <v/>
      </c>
      <c r="DZ1505" s="250" t="str">
        <f>IF(DataGoesHere!$B1505="","",($CZ1505-DY1505))</f>
        <v/>
      </c>
      <c r="EA1505" s="250" t="str">
        <f>IF(DataGoesHere!$B1505="","",ABS($CZ1505-DY1505))</f>
        <v/>
      </c>
      <c r="EB1505" s="250" t="str">
        <f>IF(DataGoesHere!$B1505="","",EA1505^2)</f>
        <v/>
      </c>
      <c r="EC1505" s="249" t="str">
        <f>IF(DataGoesHere!$B1505="","",EA1505/$CZ1505)</f>
        <v/>
      </c>
      <c r="ED1505" s="250" t="str">
        <f>IF(DataGoesHere!$B1505="","",SUM(DZ$2:DZ1505)/AVERAGE(EA:EA))</f>
        <v/>
      </c>
    </row>
    <row r="1506" spans="20:134" x14ac:dyDescent="0.2">
      <c r="T1506" s="240"/>
      <c r="U1506" s="86"/>
      <c r="V1506" s="86"/>
      <c r="W1506" s="86"/>
      <c r="X1506" s="245" t="str">
        <f>IF(DataGoesHere!$B1506="","",(DataGoesHere!$B1506/SUM(DataGoesHere!$B1502:'DataGoesHere'!$B1513)))</f>
        <v/>
      </c>
      <c r="Y1506" s="86"/>
      <c r="Z1506" s="86"/>
      <c r="AA1506" s="86"/>
      <c r="AB1506" s="86"/>
      <c r="AC1506" s="86"/>
      <c r="AD1506" s="86"/>
      <c r="AE1506" s="241"/>
      <c r="CV1506" s="310" t="str">
        <f>IF(DataGoesHere!B1506="","",DataGoesHere!A1506)</f>
        <v/>
      </c>
      <c r="CW1506" s="271">
        <f t="shared" ca="1" si="54"/>
        <v>5</v>
      </c>
      <c r="CX1506" s="272">
        <f t="shared" ca="1" si="55"/>
        <v>0.97875414397996308</v>
      </c>
      <c r="CY1506" s="266">
        <f>DataGoesHere!A1506</f>
        <v>1505</v>
      </c>
      <c r="CZ1506" s="19" t="str">
        <f>IF(DataGoesHere!B1506="","",DataGoesHere!B1506)</f>
        <v/>
      </c>
      <c r="DA1506" s="19" t="str">
        <f>IF(DataGoesHere!B1506="","",IF(AH$5="No",DataGoesHere!B1506,DataGoesHere!B1506-(AH$2*(DataGoesHere!A1506-1))))</f>
        <v/>
      </c>
      <c r="DB1506" s="19" t="str">
        <f>IF(DataGoesHere!B1506="","",IF(AO$9="No",DataGoesHere!B1506,DataGoesHere!B1506/CX1506))</f>
        <v/>
      </c>
      <c r="DC1506" s="19" t="str">
        <f>IF(DataGoesHere!B1506="","",IF(AO$9="No",DA1506,DA1506/CX1506))</f>
        <v/>
      </c>
      <c r="DD1506" s="293" t="str">
        <f>IF(CZ1506="",IF(COUNTIF(DD$2:DD1505,"Forecast")&lt;Output!E$43,"Forecast",""),"Actual")</f>
        <v/>
      </c>
      <c r="DF1506" s="19" t="str">
        <f>IF(DataGoesHere!B1505="",IF(DD1506="Forecast",(Output!$E$47*IntermediateCalcs!DH1505)+((1-Output!$E$47)*IntermediateCalcs!DF1505),""),(Output!$E$47*IntermediateCalcs!DB1505)+((1-Output!$E$47)*IntermediateCalcs!DF1505))</f>
        <v/>
      </c>
      <c r="DG1506" s="19" t="str">
        <f>IF(DataGoesHere!B1505="",IF(DD1506="Forecast",(Output!$G$47*(IntermediateCalcs!DF1506-IntermediateCalcs!DF1505))+((1-Output!$G$47)*IntermediateCalcs!DG1505),""),(Output!$G$47*(IntermediateCalcs!DF1506-IntermediateCalcs!DF1505))+((1-Output!$G$47)*IntermediateCalcs!DG1505))</f>
        <v/>
      </c>
      <c r="DH1506" s="19" t="str">
        <f>IF(DataGoesHere!B1505="",IF(DD1506="Forecast",DF1506+DG1506,""),DF1506+DG1506)</f>
        <v/>
      </c>
      <c r="DI1506" s="274" t="str">
        <f>IF(DH1506="","",IF(IntermediateCalcs!$AO$9="Yes",IntermediateCalcs!DH1506*$CX1506,IntermediateCalcs!DH1506))</f>
        <v/>
      </c>
      <c r="DJ1506" s="250" t="str">
        <f>IF(DataGoesHere!$B1506="","",($CZ1506-DI1506))</f>
        <v/>
      </c>
      <c r="DK1506" s="250" t="str">
        <f>IF(DataGoesHere!$B1506="","",ABS($CZ1506-DI1506))</f>
        <v/>
      </c>
      <c r="DL1506" s="250" t="str">
        <f>IF(DataGoesHere!$B1506="","",DK1506^2)</f>
        <v/>
      </c>
      <c r="DM1506" s="249" t="str">
        <f>IF(DataGoesHere!$B1506="","",DK1506/$CZ1506)</f>
        <v/>
      </c>
      <c r="DN1506" s="250" t="str">
        <f>IF(DataGoesHere!$B1506="","",SUM(DJ$2:DJ1506)/AVERAGE(DK:DK))</f>
        <v/>
      </c>
      <c r="DP1506" s="19" t="str">
        <f>IF(DataGoesHere!B1506="",IF($DD1506="Forecast",(Output!E$48*IntermediateCalcs!CY1506)+Output!G$48,""),(Output!E$48*IntermediateCalcs!CY1506)+Output!G$48)</f>
        <v/>
      </c>
      <c r="DQ1506" s="274" t="str">
        <f>IF(DP1506="","",IF(IntermediateCalcs!$AO$9="Yes",IntermediateCalcs!DP1506*$CX1506,IntermediateCalcs!DP1506))</f>
        <v/>
      </c>
      <c r="DR1506" s="250" t="str">
        <f>IF(DataGoesHere!$B1506="","",($CZ1506-DQ1506))</f>
        <v/>
      </c>
      <c r="DS1506" s="250" t="str">
        <f>IF(DataGoesHere!$B1506="","",ABS($CZ1506-DQ1506))</f>
        <v/>
      </c>
      <c r="DT1506" s="250" t="str">
        <f>IF(DataGoesHere!$B1506="","",DS1506^2)</f>
        <v/>
      </c>
      <c r="DU1506" s="249" t="str">
        <f>IF(DataGoesHere!$B1506="","",DS1506/$CZ1506)</f>
        <v/>
      </c>
      <c r="DV1506" s="250" t="str">
        <f>IF(DataGoesHere!$B1506="","",SUM(DR$2:DR1506)/AVERAGE(DS:DS))</f>
        <v/>
      </c>
      <c r="DX1506" s="19" t="str">
        <f>IF(DataGoesHere!$B1505="","",(DB1500*(Output!$O$49/Output!$P$49))+(IntermediateCalcs!DB1501*(Output!$M$49/Output!$P$49))+(IntermediateCalcs!DB1502*(Output!$K$49/Output!$P$49))+(DB1503*(Output!$I$49/Output!$P$49))+(IntermediateCalcs!DB1504*(Output!$G$49/Output!$P$49))+(IntermediateCalcs!DB1505*(Output!$E$49/Output!$P$49)))</f>
        <v/>
      </c>
      <c r="DY1506" s="274" t="str">
        <f>IF(DX1506="","",IF(IntermediateCalcs!$AO$9="Yes",IntermediateCalcs!DX1506*$CX1506,IntermediateCalcs!DX1506))</f>
        <v/>
      </c>
      <c r="DZ1506" s="250" t="str">
        <f>IF(DataGoesHere!$B1506="","",($CZ1506-DY1506))</f>
        <v/>
      </c>
      <c r="EA1506" s="250" t="str">
        <f>IF(DataGoesHere!$B1506="","",ABS($CZ1506-DY1506))</f>
        <v/>
      </c>
      <c r="EB1506" s="250" t="str">
        <f>IF(DataGoesHere!$B1506="","",EA1506^2)</f>
        <v/>
      </c>
      <c r="EC1506" s="249" t="str">
        <f>IF(DataGoesHere!$B1506="","",EA1506/$CZ1506)</f>
        <v/>
      </c>
      <c r="ED1506" s="250" t="str">
        <f>IF(DataGoesHere!$B1506="","",SUM(DZ$2:DZ1506)/AVERAGE(EA:EA))</f>
        <v/>
      </c>
    </row>
    <row r="1507" spans="20:134" x14ac:dyDescent="0.2">
      <c r="T1507" s="240"/>
      <c r="U1507" s="86"/>
      <c r="V1507" s="86"/>
      <c r="W1507" s="86"/>
      <c r="X1507" s="86"/>
      <c r="Y1507" s="245" t="str">
        <f>IF(DataGoesHere!$B1507="","",(DataGoesHere!$B1507/SUM(DataGoesHere!$B1502:'DataGoesHere'!$B1513)))</f>
        <v/>
      </c>
      <c r="Z1507" s="86"/>
      <c r="AA1507" s="86"/>
      <c r="AB1507" s="86"/>
      <c r="AC1507" s="86"/>
      <c r="AD1507" s="86"/>
      <c r="AE1507" s="241"/>
      <c r="CV1507" s="310" t="str">
        <f>IF(DataGoesHere!B1507="","",DataGoesHere!A1507)</f>
        <v/>
      </c>
      <c r="CW1507" s="271">
        <f t="shared" ca="1" si="54"/>
        <v>6</v>
      </c>
      <c r="CX1507" s="272">
        <f t="shared" ca="1" si="55"/>
        <v>1.0779088099730167</v>
      </c>
      <c r="CY1507" s="266">
        <f>DataGoesHere!A1507</f>
        <v>1506</v>
      </c>
      <c r="CZ1507" s="19" t="str">
        <f>IF(DataGoesHere!B1507="","",DataGoesHere!B1507)</f>
        <v/>
      </c>
      <c r="DA1507" s="19" t="str">
        <f>IF(DataGoesHere!B1507="","",IF(AH$5="No",DataGoesHere!B1507,DataGoesHere!B1507-(AH$2*(DataGoesHere!A1507-1))))</f>
        <v/>
      </c>
      <c r="DB1507" s="19" t="str">
        <f>IF(DataGoesHere!B1507="","",IF(AO$9="No",DataGoesHere!B1507,DataGoesHere!B1507/CX1507))</f>
        <v/>
      </c>
      <c r="DC1507" s="19" t="str">
        <f>IF(DataGoesHere!B1507="","",IF(AO$9="No",DA1507,DA1507/CX1507))</f>
        <v/>
      </c>
      <c r="DD1507" s="293" t="str">
        <f>IF(CZ1507="",IF(COUNTIF(DD$2:DD1506,"Forecast")&lt;Output!E$43,"Forecast",""),"Actual")</f>
        <v/>
      </c>
      <c r="DF1507" s="19" t="str">
        <f>IF(DataGoesHere!B1506="",IF(DD1507="Forecast",(Output!$E$47*IntermediateCalcs!DH1506)+((1-Output!$E$47)*IntermediateCalcs!DF1506),""),(Output!$E$47*IntermediateCalcs!DB1506)+((1-Output!$E$47)*IntermediateCalcs!DF1506))</f>
        <v/>
      </c>
      <c r="DG1507" s="19" t="str">
        <f>IF(DataGoesHere!B1506="",IF(DD1507="Forecast",(Output!$G$47*(IntermediateCalcs!DF1507-IntermediateCalcs!DF1506))+((1-Output!$G$47)*IntermediateCalcs!DG1506),""),(Output!$G$47*(IntermediateCalcs!DF1507-IntermediateCalcs!DF1506))+((1-Output!$G$47)*IntermediateCalcs!DG1506))</f>
        <v/>
      </c>
      <c r="DH1507" s="19" t="str">
        <f>IF(DataGoesHere!B1506="",IF(DD1507="Forecast",DF1507+DG1507,""),DF1507+DG1507)</f>
        <v/>
      </c>
      <c r="DI1507" s="274" t="str">
        <f>IF(DH1507="","",IF(IntermediateCalcs!$AO$9="Yes",IntermediateCalcs!DH1507*$CX1507,IntermediateCalcs!DH1507))</f>
        <v/>
      </c>
      <c r="DJ1507" s="250" t="str">
        <f>IF(DataGoesHere!$B1507="","",($CZ1507-DI1507))</f>
        <v/>
      </c>
      <c r="DK1507" s="250" t="str">
        <f>IF(DataGoesHere!$B1507="","",ABS($CZ1507-DI1507))</f>
        <v/>
      </c>
      <c r="DL1507" s="250" t="str">
        <f>IF(DataGoesHere!$B1507="","",DK1507^2)</f>
        <v/>
      </c>
      <c r="DM1507" s="249" t="str">
        <f>IF(DataGoesHere!$B1507="","",DK1507/$CZ1507)</f>
        <v/>
      </c>
      <c r="DN1507" s="250" t="str">
        <f>IF(DataGoesHere!$B1507="","",SUM(DJ$2:DJ1507)/AVERAGE(DK:DK))</f>
        <v/>
      </c>
      <c r="DP1507" s="19" t="str">
        <f>IF(DataGoesHere!B1507="",IF($DD1507="Forecast",(Output!E$48*IntermediateCalcs!CY1507)+Output!G$48,""),(Output!E$48*IntermediateCalcs!CY1507)+Output!G$48)</f>
        <v/>
      </c>
      <c r="DQ1507" s="274" t="str">
        <f>IF(DP1507="","",IF(IntermediateCalcs!$AO$9="Yes",IntermediateCalcs!DP1507*$CX1507,IntermediateCalcs!DP1507))</f>
        <v/>
      </c>
      <c r="DR1507" s="250" t="str">
        <f>IF(DataGoesHere!$B1507="","",($CZ1507-DQ1507))</f>
        <v/>
      </c>
      <c r="DS1507" s="250" t="str">
        <f>IF(DataGoesHere!$B1507="","",ABS($CZ1507-DQ1507))</f>
        <v/>
      </c>
      <c r="DT1507" s="250" t="str">
        <f>IF(DataGoesHere!$B1507="","",DS1507^2)</f>
        <v/>
      </c>
      <c r="DU1507" s="249" t="str">
        <f>IF(DataGoesHere!$B1507="","",DS1507/$CZ1507)</f>
        <v/>
      </c>
      <c r="DV1507" s="250" t="str">
        <f>IF(DataGoesHere!$B1507="","",SUM(DR$2:DR1507)/AVERAGE(DS:DS))</f>
        <v/>
      </c>
      <c r="DX1507" s="19" t="str">
        <f>IF(DataGoesHere!$B1506="","",(DB1501*(Output!$O$49/Output!$P$49))+(IntermediateCalcs!DB1502*(Output!$M$49/Output!$P$49))+(IntermediateCalcs!DB1503*(Output!$K$49/Output!$P$49))+(DB1504*(Output!$I$49/Output!$P$49))+(IntermediateCalcs!DB1505*(Output!$G$49/Output!$P$49))+(IntermediateCalcs!DB1506*(Output!$E$49/Output!$P$49)))</f>
        <v/>
      </c>
      <c r="DY1507" s="274" t="str">
        <f>IF(DX1507="","",IF(IntermediateCalcs!$AO$9="Yes",IntermediateCalcs!DX1507*$CX1507,IntermediateCalcs!DX1507))</f>
        <v/>
      </c>
      <c r="DZ1507" s="250" t="str">
        <f>IF(DataGoesHere!$B1507="","",($CZ1507-DY1507))</f>
        <v/>
      </c>
      <c r="EA1507" s="250" t="str">
        <f>IF(DataGoesHere!$B1507="","",ABS($CZ1507-DY1507))</f>
        <v/>
      </c>
      <c r="EB1507" s="250" t="str">
        <f>IF(DataGoesHere!$B1507="","",EA1507^2)</f>
        <v/>
      </c>
      <c r="EC1507" s="249" t="str">
        <f>IF(DataGoesHere!$B1507="","",EA1507/$CZ1507)</f>
        <v/>
      </c>
      <c r="ED1507" s="250" t="str">
        <f>IF(DataGoesHere!$B1507="","",SUM(DZ$2:DZ1507)/AVERAGE(EA:EA))</f>
        <v/>
      </c>
    </row>
    <row r="1508" spans="20:134" x14ac:dyDescent="0.2">
      <c r="T1508" s="240"/>
      <c r="U1508" s="86"/>
      <c r="V1508" s="86"/>
      <c r="W1508" s="86"/>
      <c r="X1508" s="86"/>
      <c r="Y1508" s="86"/>
      <c r="Z1508" s="245" t="str">
        <f>IF(DataGoesHere!$B1508="","",(DataGoesHere!$B1508/SUM(DataGoesHere!$B1502:'DataGoesHere'!$B1513)))</f>
        <v/>
      </c>
      <c r="AA1508" s="86"/>
      <c r="AB1508" s="86"/>
      <c r="AC1508" s="86"/>
      <c r="AD1508" s="86"/>
      <c r="AE1508" s="241"/>
      <c r="CV1508" s="310" t="str">
        <f>IF(DataGoesHere!B1508="","",DataGoesHere!A1508)</f>
        <v/>
      </c>
      <c r="CW1508" s="271">
        <f t="shared" ca="1" si="54"/>
        <v>7</v>
      </c>
      <c r="CX1508" s="272">
        <f t="shared" ca="1" si="55"/>
        <v>1.0265458156689093</v>
      </c>
      <c r="CY1508" s="266">
        <f>DataGoesHere!A1508</f>
        <v>1507</v>
      </c>
      <c r="CZ1508" s="19" t="str">
        <f>IF(DataGoesHere!B1508="","",DataGoesHere!B1508)</f>
        <v/>
      </c>
      <c r="DA1508" s="19" t="str">
        <f>IF(DataGoesHere!B1508="","",IF(AH$5="No",DataGoesHere!B1508,DataGoesHere!B1508-(AH$2*(DataGoesHere!A1508-1))))</f>
        <v/>
      </c>
      <c r="DB1508" s="19" t="str">
        <f>IF(DataGoesHere!B1508="","",IF(AO$9="No",DataGoesHere!B1508,DataGoesHere!B1508/CX1508))</f>
        <v/>
      </c>
      <c r="DC1508" s="19" t="str">
        <f>IF(DataGoesHere!B1508="","",IF(AO$9="No",DA1508,DA1508/CX1508))</f>
        <v/>
      </c>
      <c r="DD1508" s="293" t="str">
        <f>IF(CZ1508="",IF(COUNTIF(DD$2:DD1507,"Forecast")&lt;Output!E$43,"Forecast",""),"Actual")</f>
        <v/>
      </c>
      <c r="DF1508" s="19" t="str">
        <f>IF(DataGoesHere!B1507="",IF(DD1508="Forecast",(Output!$E$47*IntermediateCalcs!DH1507)+((1-Output!$E$47)*IntermediateCalcs!DF1507),""),(Output!$E$47*IntermediateCalcs!DB1507)+((1-Output!$E$47)*IntermediateCalcs!DF1507))</f>
        <v/>
      </c>
      <c r="DG1508" s="19" t="str">
        <f>IF(DataGoesHere!B1507="",IF(DD1508="Forecast",(Output!$G$47*(IntermediateCalcs!DF1508-IntermediateCalcs!DF1507))+((1-Output!$G$47)*IntermediateCalcs!DG1507),""),(Output!$G$47*(IntermediateCalcs!DF1508-IntermediateCalcs!DF1507))+((1-Output!$G$47)*IntermediateCalcs!DG1507))</f>
        <v/>
      </c>
      <c r="DH1508" s="19" t="str">
        <f>IF(DataGoesHere!B1507="",IF(DD1508="Forecast",DF1508+DG1508,""),DF1508+DG1508)</f>
        <v/>
      </c>
      <c r="DI1508" s="274" t="str">
        <f>IF(DH1508="","",IF(IntermediateCalcs!$AO$9="Yes",IntermediateCalcs!DH1508*$CX1508,IntermediateCalcs!DH1508))</f>
        <v/>
      </c>
      <c r="DJ1508" s="250" t="str">
        <f>IF(DataGoesHere!$B1508="","",($CZ1508-DI1508))</f>
        <v/>
      </c>
      <c r="DK1508" s="250" t="str">
        <f>IF(DataGoesHere!$B1508="","",ABS($CZ1508-DI1508))</f>
        <v/>
      </c>
      <c r="DL1508" s="250" t="str">
        <f>IF(DataGoesHere!$B1508="","",DK1508^2)</f>
        <v/>
      </c>
      <c r="DM1508" s="249" t="str">
        <f>IF(DataGoesHere!$B1508="","",DK1508/$CZ1508)</f>
        <v/>
      </c>
      <c r="DN1508" s="250" t="str">
        <f>IF(DataGoesHere!$B1508="","",SUM(DJ$2:DJ1508)/AVERAGE(DK:DK))</f>
        <v/>
      </c>
      <c r="DP1508" s="19" t="str">
        <f>IF(DataGoesHere!B1508="",IF($DD1508="Forecast",(Output!E$48*IntermediateCalcs!CY1508)+Output!G$48,""),(Output!E$48*IntermediateCalcs!CY1508)+Output!G$48)</f>
        <v/>
      </c>
      <c r="DQ1508" s="274" t="str">
        <f>IF(DP1508="","",IF(IntermediateCalcs!$AO$9="Yes",IntermediateCalcs!DP1508*$CX1508,IntermediateCalcs!DP1508))</f>
        <v/>
      </c>
      <c r="DR1508" s="250" t="str">
        <f>IF(DataGoesHere!$B1508="","",($CZ1508-DQ1508))</f>
        <v/>
      </c>
      <c r="DS1508" s="250" t="str">
        <f>IF(DataGoesHere!$B1508="","",ABS($CZ1508-DQ1508))</f>
        <v/>
      </c>
      <c r="DT1508" s="250" t="str">
        <f>IF(DataGoesHere!$B1508="","",DS1508^2)</f>
        <v/>
      </c>
      <c r="DU1508" s="249" t="str">
        <f>IF(DataGoesHere!$B1508="","",DS1508/$CZ1508)</f>
        <v/>
      </c>
      <c r="DV1508" s="250" t="str">
        <f>IF(DataGoesHere!$B1508="","",SUM(DR$2:DR1508)/AVERAGE(DS:DS))</f>
        <v/>
      </c>
      <c r="DX1508" s="19" t="str">
        <f>IF(DataGoesHere!$B1507="","",(DB1502*(Output!$O$49/Output!$P$49))+(IntermediateCalcs!DB1503*(Output!$M$49/Output!$P$49))+(IntermediateCalcs!DB1504*(Output!$K$49/Output!$P$49))+(DB1505*(Output!$I$49/Output!$P$49))+(IntermediateCalcs!DB1506*(Output!$G$49/Output!$P$49))+(IntermediateCalcs!DB1507*(Output!$E$49/Output!$P$49)))</f>
        <v/>
      </c>
      <c r="DY1508" s="274" t="str">
        <f>IF(DX1508="","",IF(IntermediateCalcs!$AO$9="Yes",IntermediateCalcs!DX1508*$CX1508,IntermediateCalcs!DX1508))</f>
        <v/>
      </c>
      <c r="DZ1508" s="250" t="str">
        <f>IF(DataGoesHere!$B1508="","",($CZ1508-DY1508))</f>
        <v/>
      </c>
      <c r="EA1508" s="250" t="str">
        <f>IF(DataGoesHere!$B1508="","",ABS($CZ1508-DY1508))</f>
        <v/>
      </c>
      <c r="EB1508" s="250" t="str">
        <f>IF(DataGoesHere!$B1508="","",EA1508^2)</f>
        <v/>
      </c>
      <c r="EC1508" s="249" t="str">
        <f>IF(DataGoesHere!$B1508="","",EA1508/$CZ1508)</f>
        <v/>
      </c>
      <c r="ED1508" s="250" t="str">
        <f>IF(DataGoesHere!$B1508="","",SUM(DZ$2:DZ1508)/AVERAGE(EA:EA))</f>
        <v/>
      </c>
    </row>
    <row r="1509" spans="20:134" x14ac:dyDescent="0.2">
      <c r="T1509" s="240"/>
      <c r="U1509" s="86"/>
      <c r="V1509" s="86"/>
      <c r="W1509" s="86"/>
      <c r="X1509" s="86"/>
      <c r="Y1509" s="86"/>
      <c r="Z1509" s="86"/>
      <c r="AA1509" s="245" t="str">
        <f>IF(DataGoesHere!$B1509="","",(DataGoesHere!$B1509/SUM(DataGoesHere!$B1502:'DataGoesHere'!$B1513)))</f>
        <v/>
      </c>
      <c r="AB1509" s="86"/>
      <c r="AC1509" s="86"/>
      <c r="AD1509" s="86"/>
      <c r="AE1509" s="241"/>
      <c r="CV1509" s="310" t="str">
        <f>IF(DataGoesHere!B1509="","",DataGoesHere!A1509)</f>
        <v/>
      </c>
      <c r="CW1509" s="271">
        <f t="shared" ca="1" si="54"/>
        <v>8</v>
      </c>
      <c r="CX1509" s="272">
        <f t="shared" ca="1" si="55"/>
        <v>1.0207492390681214</v>
      </c>
      <c r="CY1509" s="266">
        <f>DataGoesHere!A1509</f>
        <v>1508</v>
      </c>
      <c r="CZ1509" s="19" t="str">
        <f>IF(DataGoesHere!B1509="","",DataGoesHere!B1509)</f>
        <v/>
      </c>
      <c r="DA1509" s="19" t="str">
        <f>IF(DataGoesHere!B1509="","",IF(AH$5="No",DataGoesHere!B1509,DataGoesHere!B1509-(AH$2*(DataGoesHere!A1509-1))))</f>
        <v/>
      </c>
      <c r="DB1509" s="19" t="str">
        <f>IF(DataGoesHere!B1509="","",IF(AO$9="No",DataGoesHere!B1509,DataGoesHere!B1509/CX1509))</f>
        <v/>
      </c>
      <c r="DC1509" s="19" t="str">
        <f>IF(DataGoesHere!B1509="","",IF(AO$9="No",DA1509,DA1509/CX1509))</f>
        <v/>
      </c>
      <c r="DD1509" s="293" t="str">
        <f>IF(CZ1509="",IF(COUNTIF(DD$2:DD1508,"Forecast")&lt;Output!E$43,"Forecast",""),"Actual")</f>
        <v/>
      </c>
      <c r="DF1509" s="19" t="str">
        <f>IF(DataGoesHere!B1508="",IF(DD1509="Forecast",(Output!$E$47*IntermediateCalcs!DH1508)+((1-Output!$E$47)*IntermediateCalcs!DF1508),""),(Output!$E$47*IntermediateCalcs!DB1508)+((1-Output!$E$47)*IntermediateCalcs!DF1508))</f>
        <v/>
      </c>
      <c r="DG1509" s="19" t="str">
        <f>IF(DataGoesHere!B1508="",IF(DD1509="Forecast",(Output!$G$47*(IntermediateCalcs!DF1509-IntermediateCalcs!DF1508))+((1-Output!$G$47)*IntermediateCalcs!DG1508),""),(Output!$G$47*(IntermediateCalcs!DF1509-IntermediateCalcs!DF1508))+((1-Output!$G$47)*IntermediateCalcs!DG1508))</f>
        <v/>
      </c>
      <c r="DH1509" s="19" t="str">
        <f>IF(DataGoesHere!B1508="",IF(DD1509="Forecast",DF1509+DG1509,""),DF1509+DG1509)</f>
        <v/>
      </c>
      <c r="DI1509" s="274" t="str">
        <f>IF(DH1509="","",IF(IntermediateCalcs!$AO$9="Yes",IntermediateCalcs!DH1509*$CX1509,IntermediateCalcs!DH1509))</f>
        <v/>
      </c>
      <c r="DJ1509" s="250" t="str">
        <f>IF(DataGoesHere!$B1509="","",($CZ1509-DI1509))</f>
        <v/>
      </c>
      <c r="DK1509" s="250" t="str">
        <f>IF(DataGoesHere!$B1509="","",ABS($CZ1509-DI1509))</f>
        <v/>
      </c>
      <c r="DL1509" s="250" t="str">
        <f>IF(DataGoesHere!$B1509="","",DK1509^2)</f>
        <v/>
      </c>
      <c r="DM1509" s="249" t="str">
        <f>IF(DataGoesHere!$B1509="","",DK1509/$CZ1509)</f>
        <v/>
      </c>
      <c r="DN1509" s="250" t="str">
        <f>IF(DataGoesHere!$B1509="","",SUM(DJ$2:DJ1509)/AVERAGE(DK:DK))</f>
        <v/>
      </c>
      <c r="DP1509" s="19" t="str">
        <f>IF(DataGoesHere!B1509="",IF($DD1509="Forecast",(Output!E$48*IntermediateCalcs!CY1509)+Output!G$48,""),(Output!E$48*IntermediateCalcs!CY1509)+Output!G$48)</f>
        <v/>
      </c>
      <c r="DQ1509" s="274" t="str">
        <f>IF(DP1509="","",IF(IntermediateCalcs!$AO$9="Yes",IntermediateCalcs!DP1509*$CX1509,IntermediateCalcs!DP1509))</f>
        <v/>
      </c>
      <c r="DR1509" s="250" t="str">
        <f>IF(DataGoesHere!$B1509="","",($CZ1509-DQ1509))</f>
        <v/>
      </c>
      <c r="DS1509" s="250" t="str">
        <f>IF(DataGoesHere!$B1509="","",ABS($CZ1509-DQ1509))</f>
        <v/>
      </c>
      <c r="DT1509" s="250" t="str">
        <f>IF(DataGoesHere!$B1509="","",DS1509^2)</f>
        <v/>
      </c>
      <c r="DU1509" s="249" t="str">
        <f>IF(DataGoesHere!$B1509="","",DS1509/$CZ1509)</f>
        <v/>
      </c>
      <c r="DV1509" s="250" t="str">
        <f>IF(DataGoesHere!$B1509="","",SUM(DR$2:DR1509)/AVERAGE(DS:DS))</f>
        <v/>
      </c>
      <c r="DX1509" s="19" t="str">
        <f>IF(DataGoesHere!$B1508="","",(DB1503*(Output!$O$49/Output!$P$49))+(IntermediateCalcs!DB1504*(Output!$M$49/Output!$P$49))+(IntermediateCalcs!DB1505*(Output!$K$49/Output!$P$49))+(DB1506*(Output!$I$49/Output!$P$49))+(IntermediateCalcs!DB1507*(Output!$G$49/Output!$P$49))+(IntermediateCalcs!DB1508*(Output!$E$49/Output!$P$49)))</f>
        <v/>
      </c>
      <c r="DY1509" s="274" t="str">
        <f>IF(DX1509="","",IF(IntermediateCalcs!$AO$9="Yes",IntermediateCalcs!DX1509*$CX1509,IntermediateCalcs!DX1509))</f>
        <v/>
      </c>
      <c r="DZ1509" s="250" t="str">
        <f>IF(DataGoesHere!$B1509="","",($CZ1509-DY1509))</f>
        <v/>
      </c>
      <c r="EA1509" s="250" t="str">
        <f>IF(DataGoesHere!$B1509="","",ABS($CZ1509-DY1509))</f>
        <v/>
      </c>
      <c r="EB1509" s="250" t="str">
        <f>IF(DataGoesHere!$B1509="","",EA1509^2)</f>
        <v/>
      </c>
      <c r="EC1509" s="249" t="str">
        <f>IF(DataGoesHere!$B1509="","",EA1509/$CZ1509)</f>
        <v/>
      </c>
      <c r="ED1509" s="250" t="str">
        <f>IF(DataGoesHere!$B1509="","",SUM(DZ$2:DZ1509)/AVERAGE(EA:EA))</f>
        <v/>
      </c>
    </row>
    <row r="1510" spans="20:134" x14ac:dyDescent="0.2">
      <c r="T1510" s="240"/>
      <c r="U1510" s="86"/>
      <c r="V1510" s="86"/>
      <c r="W1510" s="86"/>
      <c r="X1510" s="86"/>
      <c r="Y1510" s="86"/>
      <c r="Z1510" s="86"/>
      <c r="AA1510" s="86"/>
      <c r="AB1510" s="245" t="str">
        <f>IF(DataGoesHere!$B1510="","",(DataGoesHere!$B1510/SUM(DataGoesHere!$B1502:'DataGoesHere'!$B1513)))</f>
        <v/>
      </c>
      <c r="AC1510" s="86"/>
      <c r="AD1510" s="86"/>
      <c r="AE1510" s="241"/>
      <c r="CV1510" s="310" t="str">
        <f>IF(DataGoesHere!B1510="","",DataGoesHere!A1510)</f>
        <v/>
      </c>
      <c r="CW1510" s="271">
        <f t="shared" ca="1" si="54"/>
        <v>9</v>
      </c>
      <c r="CX1510" s="272">
        <f t="shared" ca="1" si="55"/>
        <v>1.0625330005567626</v>
      </c>
      <c r="CY1510" s="266">
        <f>DataGoesHere!A1510</f>
        <v>1509</v>
      </c>
      <c r="CZ1510" s="19" t="str">
        <f>IF(DataGoesHere!B1510="","",DataGoesHere!B1510)</f>
        <v/>
      </c>
      <c r="DA1510" s="19" t="str">
        <f>IF(DataGoesHere!B1510="","",IF(AH$5="No",DataGoesHere!B1510,DataGoesHere!B1510-(AH$2*(DataGoesHere!A1510-1))))</f>
        <v/>
      </c>
      <c r="DB1510" s="19" t="str">
        <f>IF(DataGoesHere!B1510="","",IF(AO$9="No",DataGoesHere!B1510,DataGoesHere!B1510/CX1510))</f>
        <v/>
      </c>
      <c r="DC1510" s="19" t="str">
        <f>IF(DataGoesHere!B1510="","",IF(AO$9="No",DA1510,DA1510/CX1510))</f>
        <v/>
      </c>
      <c r="DD1510" s="293" t="str">
        <f>IF(CZ1510="",IF(COUNTIF(DD$2:DD1509,"Forecast")&lt;Output!E$43,"Forecast",""),"Actual")</f>
        <v/>
      </c>
      <c r="DF1510" s="19" t="str">
        <f>IF(DataGoesHere!B1509="",IF(DD1510="Forecast",(Output!$E$47*IntermediateCalcs!DH1509)+((1-Output!$E$47)*IntermediateCalcs!DF1509),""),(Output!$E$47*IntermediateCalcs!DB1509)+((1-Output!$E$47)*IntermediateCalcs!DF1509))</f>
        <v/>
      </c>
      <c r="DG1510" s="19" t="str">
        <f>IF(DataGoesHere!B1509="",IF(DD1510="Forecast",(Output!$G$47*(IntermediateCalcs!DF1510-IntermediateCalcs!DF1509))+((1-Output!$G$47)*IntermediateCalcs!DG1509),""),(Output!$G$47*(IntermediateCalcs!DF1510-IntermediateCalcs!DF1509))+((1-Output!$G$47)*IntermediateCalcs!DG1509))</f>
        <v/>
      </c>
      <c r="DH1510" s="19" t="str">
        <f>IF(DataGoesHere!B1509="",IF(DD1510="Forecast",DF1510+DG1510,""),DF1510+DG1510)</f>
        <v/>
      </c>
      <c r="DI1510" s="274" t="str">
        <f>IF(DH1510="","",IF(IntermediateCalcs!$AO$9="Yes",IntermediateCalcs!DH1510*$CX1510,IntermediateCalcs!DH1510))</f>
        <v/>
      </c>
      <c r="DJ1510" s="250" t="str">
        <f>IF(DataGoesHere!$B1510="","",($CZ1510-DI1510))</f>
        <v/>
      </c>
      <c r="DK1510" s="250" t="str">
        <f>IF(DataGoesHere!$B1510="","",ABS($CZ1510-DI1510))</f>
        <v/>
      </c>
      <c r="DL1510" s="250" t="str">
        <f>IF(DataGoesHere!$B1510="","",DK1510^2)</f>
        <v/>
      </c>
      <c r="DM1510" s="249" t="str">
        <f>IF(DataGoesHere!$B1510="","",DK1510/$CZ1510)</f>
        <v/>
      </c>
      <c r="DN1510" s="250" t="str">
        <f>IF(DataGoesHere!$B1510="","",SUM(DJ$2:DJ1510)/AVERAGE(DK:DK))</f>
        <v/>
      </c>
      <c r="DP1510" s="19" t="str">
        <f>IF(DataGoesHere!B1510="",IF($DD1510="Forecast",(Output!E$48*IntermediateCalcs!CY1510)+Output!G$48,""),(Output!E$48*IntermediateCalcs!CY1510)+Output!G$48)</f>
        <v/>
      </c>
      <c r="DQ1510" s="274" t="str">
        <f>IF(DP1510="","",IF(IntermediateCalcs!$AO$9="Yes",IntermediateCalcs!DP1510*$CX1510,IntermediateCalcs!DP1510))</f>
        <v/>
      </c>
      <c r="DR1510" s="250" t="str">
        <f>IF(DataGoesHere!$B1510="","",($CZ1510-DQ1510))</f>
        <v/>
      </c>
      <c r="DS1510" s="250" t="str">
        <f>IF(DataGoesHere!$B1510="","",ABS($CZ1510-DQ1510))</f>
        <v/>
      </c>
      <c r="DT1510" s="250" t="str">
        <f>IF(DataGoesHere!$B1510="","",DS1510^2)</f>
        <v/>
      </c>
      <c r="DU1510" s="249" t="str">
        <f>IF(DataGoesHere!$B1510="","",DS1510/$CZ1510)</f>
        <v/>
      </c>
      <c r="DV1510" s="250" t="str">
        <f>IF(DataGoesHere!$B1510="","",SUM(DR$2:DR1510)/AVERAGE(DS:DS))</f>
        <v/>
      </c>
      <c r="DX1510" s="19" t="str">
        <f>IF(DataGoesHere!$B1509="","",(DB1504*(Output!$O$49/Output!$P$49))+(IntermediateCalcs!DB1505*(Output!$M$49/Output!$P$49))+(IntermediateCalcs!DB1506*(Output!$K$49/Output!$P$49))+(DB1507*(Output!$I$49/Output!$P$49))+(IntermediateCalcs!DB1508*(Output!$G$49/Output!$P$49))+(IntermediateCalcs!DB1509*(Output!$E$49/Output!$P$49)))</f>
        <v/>
      </c>
      <c r="DY1510" s="274" t="str">
        <f>IF(DX1510="","",IF(IntermediateCalcs!$AO$9="Yes",IntermediateCalcs!DX1510*$CX1510,IntermediateCalcs!DX1510))</f>
        <v/>
      </c>
      <c r="DZ1510" s="250" t="str">
        <f>IF(DataGoesHere!$B1510="","",($CZ1510-DY1510))</f>
        <v/>
      </c>
      <c r="EA1510" s="250" t="str">
        <f>IF(DataGoesHere!$B1510="","",ABS($CZ1510-DY1510))</f>
        <v/>
      </c>
      <c r="EB1510" s="250" t="str">
        <f>IF(DataGoesHere!$B1510="","",EA1510^2)</f>
        <v/>
      </c>
      <c r="EC1510" s="249" t="str">
        <f>IF(DataGoesHere!$B1510="","",EA1510/$CZ1510)</f>
        <v/>
      </c>
      <c r="ED1510" s="250" t="str">
        <f>IF(DataGoesHere!$B1510="","",SUM(DZ$2:DZ1510)/AVERAGE(EA:EA))</f>
        <v/>
      </c>
    </row>
    <row r="1511" spans="20:134" x14ac:dyDescent="0.2">
      <c r="T1511" s="240"/>
      <c r="U1511" s="86"/>
      <c r="V1511" s="86"/>
      <c r="W1511" s="86"/>
      <c r="X1511" s="86"/>
      <c r="Y1511" s="86"/>
      <c r="Z1511" s="86"/>
      <c r="AA1511" s="86"/>
      <c r="AB1511" s="86"/>
      <c r="AC1511" s="245" t="str">
        <f>IF(DataGoesHere!$B1511="","",(DataGoesHere!$B1511/SUM(DataGoesHere!$B1502:'DataGoesHere'!$B1513)))</f>
        <v/>
      </c>
      <c r="AD1511" s="86"/>
      <c r="AE1511" s="241"/>
      <c r="CV1511" s="310" t="str">
        <f>IF(DataGoesHere!B1511="","",DataGoesHere!A1511)</f>
        <v/>
      </c>
      <c r="CW1511" s="271">
        <f t="shared" ca="1" si="54"/>
        <v>10</v>
      </c>
      <c r="CX1511" s="272">
        <f t="shared" ca="1" si="55"/>
        <v>0.92557634012077306</v>
      </c>
      <c r="CY1511" s="266">
        <f>DataGoesHere!A1511</f>
        <v>1510</v>
      </c>
      <c r="CZ1511" s="19" t="str">
        <f>IF(DataGoesHere!B1511="","",DataGoesHere!B1511)</f>
        <v/>
      </c>
      <c r="DA1511" s="19" t="str">
        <f>IF(DataGoesHere!B1511="","",IF(AH$5="No",DataGoesHere!B1511,DataGoesHere!B1511-(AH$2*(DataGoesHere!A1511-1))))</f>
        <v/>
      </c>
      <c r="DB1511" s="19" t="str">
        <f>IF(DataGoesHere!B1511="","",IF(AO$9="No",DataGoesHere!B1511,DataGoesHere!B1511/CX1511))</f>
        <v/>
      </c>
      <c r="DC1511" s="19" t="str">
        <f>IF(DataGoesHere!B1511="","",IF(AO$9="No",DA1511,DA1511/CX1511))</f>
        <v/>
      </c>
      <c r="DD1511" s="293" t="str">
        <f>IF(CZ1511="",IF(COUNTIF(DD$2:DD1510,"Forecast")&lt;Output!E$43,"Forecast",""),"Actual")</f>
        <v/>
      </c>
      <c r="DF1511" s="19" t="str">
        <f>IF(DataGoesHere!B1510="",IF(DD1511="Forecast",(Output!$E$47*IntermediateCalcs!DH1510)+((1-Output!$E$47)*IntermediateCalcs!DF1510),""),(Output!$E$47*IntermediateCalcs!DB1510)+((1-Output!$E$47)*IntermediateCalcs!DF1510))</f>
        <v/>
      </c>
      <c r="DG1511" s="19" t="str">
        <f>IF(DataGoesHere!B1510="",IF(DD1511="Forecast",(Output!$G$47*(IntermediateCalcs!DF1511-IntermediateCalcs!DF1510))+((1-Output!$G$47)*IntermediateCalcs!DG1510),""),(Output!$G$47*(IntermediateCalcs!DF1511-IntermediateCalcs!DF1510))+((1-Output!$G$47)*IntermediateCalcs!DG1510))</f>
        <v/>
      </c>
      <c r="DH1511" s="19" t="str">
        <f>IF(DataGoesHere!B1510="",IF(DD1511="Forecast",DF1511+DG1511,""),DF1511+DG1511)</f>
        <v/>
      </c>
      <c r="DI1511" s="274" t="str">
        <f>IF(DH1511="","",IF(IntermediateCalcs!$AO$9="Yes",IntermediateCalcs!DH1511*$CX1511,IntermediateCalcs!DH1511))</f>
        <v/>
      </c>
      <c r="DJ1511" s="250" t="str">
        <f>IF(DataGoesHere!$B1511="","",($CZ1511-DI1511))</f>
        <v/>
      </c>
      <c r="DK1511" s="250" t="str">
        <f>IF(DataGoesHere!$B1511="","",ABS($CZ1511-DI1511))</f>
        <v/>
      </c>
      <c r="DL1511" s="250" t="str">
        <f>IF(DataGoesHere!$B1511="","",DK1511^2)</f>
        <v/>
      </c>
      <c r="DM1511" s="249" t="str">
        <f>IF(DataGoesHere!$B1511="","",DK1511/$CZ1511)</f>
        <v/>
      </c>
      <c r="DN1511" s="250" t="str">
        <f>IF(DataGoesHere!$B1511="","",SUM(DJ$2:DJ1511)/AVERAGE(DK:DK))</f>
        <v/>
      </c>
      <c r="DP1511" s="19" t="str">
        <f>IF(DataGoesHere!B1511="",IF($DD1511="Forecast",(Output!E$48*IntermediateCalcs!CY1511)+Output!G$48,""),(Output!E$48*IntermediateCalcs!CY1511)+Output!G$48)</f>
        <v/>
      </c>
      <c r="DQ1511" s="274" t="str">
        <f>IF(DP1511="","",IF(IntermediateCalcs!$AO$9="Yes",IntermediateCalcs!DP1511*$CX1511,IntermediateCalcs!DP1511))</f>
        <v/>
      </c>
      <c r="DR1511" s="250" t="str">
        <f>IF(DataGoesHere!$B1511="","",($CZ1511-DQ1511))</f>
        <v/>
      </c>
      <c r="DS1511" s="250" t="str">
        <f>IF(DataGoesHere!$B1511="","",ABS($CZ1511-DQ1511))</f>
        <v/>
      </c>
      <c r="DT1511" s="250" t="str">
        <f>IF(DataGoesHere!$B1511="","",DS1511^2)</f>
        <v/>
      </c>
      <c r="DU1511" s="249" t="str">
        <f>IF(DataGoesHere!$B1511="","",DS1511/$CZ1511)</f>
        <v/>
      </c>
      <c r="DV1511" s="250" t="str">
        <f>IF(DataGoesHere!$B1511="","",SUM(DR$2:DR1511)/AVERAGE(DS:DS))</f>
        <v/>
      </c>
      <c r="DX1511" s="19" t="str">
        <f>IF(DataGoesHere!$B1510="","",(DB1505*(Output!$O$49/Output!$P$49))+(IntermediateCalcs!DB1506*(Output!$M$49/Output!$P$49))+(IntermediateCalcs!DB1507*(Output!$K$49/Output!$P$49))+(DB1508*(Output!$I$49/Output!$P$49))+(IntermediateCalcs!DB1509*(Output!$G$49/Output!$P$49))+(IntermediateCalcs!DB1510*(Output!$E$49/Output!$P$49)))</f>
        <v/>
      </c>
      <c r="DY1511" s="274" t="str">
        <f>IF(DX1511="","",IF(IntermediateCalcs!$AO$9="Yes",IntermediateCalcs!DX1511*$CX1511,IntermediateCalcs!DX1511))</f>
        <v/>
      </c>
      <c r="DZ1511" s="250" t="str">
        <f>IF(DataGoesHere!$B1511="","",($CZ1511-DY1511))</f>
        <v/>
      </c>
      <c r="EA1511" s="250" t="str">
        <f>IF(DataGoesHere!$B1511="","",ABS($CZ1511-DY1511))</f>
        <v/>
      </c>
      <c r="EB1511" s="250" t="str">
        <f>IF(DataGoesHere!$B1511="","",EA1511^2)</f>
        <v/>
      </c>
      <c r="EC1511" s="249" t="str">
        <f>IF(DataGoesHere!$B1511="","",EA1511/$CZ1511)</f>
        <v/>
      </c>
      <c r="ED1511" s="250" t="str">
        <f>IF(DataGoesHere!$B1511="","",SUM(DZ$2:DZ1511)/AVERAGE(EA:EA))</f>
        <v/>
      </c>
    </row>
    <row r="1512" spans="20:134" x14ac:dyDescent="0.2">
      <c r="T1512" s="240"/>
      <c r="U1512" s="86"/>
      <c r="V1512" s="86"/>
      <c r="W1512" s="86"/>
      <c r="X1512" s="86"/>
      <c r="Y1512" s="86"/>
      <c r="Z1512" s="86"/>
      <c r="AA1512" s="86"/>
      <c r="AB1512" s="86"/>
      <c r="AC1512" s="86"/>
      <c r="AD1512" s="245" t="str">
        <f>IF(DataGoesHere!$B1512="","",(DataGoesHere!$B1512/SUM(DataGoesHere!$B1502:'DataGoesHere'!$B1513)))</f>
        <v/>
      </c>
      <c r="AE1512" s="241"/>
      <c r="CV1512" s="310" t="str">
        <f>IF(DataGoesHere!B1512="","",DataGoesHere!A1512)</f>
        <v/>
      </c>
      <c r="CW1512" s="271">
        <f t="shared" ca="1" si="54"/>
        <v>11</v>
      </c>
      <c r="CX1512" s="272">
        <f t="shared" ca="1" si="55"/>
        <v>0.97463169608807265</v>
      </c>
      <c r="CY1512" s="266">
        <f>DataGoesHere!A1512</f>
        <v>1511</v>
      </c>
      <c r="CZ1512" s="19" t="str">
        <f>IF(DataGoesHere!B1512="","",DataGoesHere!B1512)</f>
        <v/>
      </c>
      <c r="DA1512" s="19" t="str">
        <f>IF(DataGoesHere!B1512="","",IF(AH$5="No",DataGoesHere!B1512,DataGoesHere!B1512-(AH$2*(DataGoesHere!A1512-1))))</f>
        <v/>
      </c>
      <c r="DB1512" s="19" t="str">
        <f>IF(DataGoesHere!B1512="","",IF(AO$9="No",DataGoesHere!B1512,DataGoesHere!B1512/CX1512))</f>
        <v/>
      </c>
      <c r="DC1512" s="19" t="str">
        <f>IF(DataGoesHere!B1512="","",IF(AO$9="No",DA1512,DA1512/CX1512))</f>
        <v/>
      </c>
      <c r="DD1512" s="293" t="str">
        <f>IF(CZ1512="",IF(COUNTIF(DD$2:DD1511,"Forecast")&lt;Output!E$43,"Forecast",""),"Actual")</f>
        <v/>
      </c>
      <c r="DF1512" s="19" t="str">
        <f>IF(DataGoesHere!B1511="",IF(DD1512="Forecast",(Output!$E$47*IntermediateCalcs!DH1511)+((1-Output!$E$47)*IntermediateCalcs!DF1511),""),(Output!$E$47*IntermediateCalcs!DB1511)+((1-Output!$E$47)*IntermediateCalcs!DF1511))</f>
        <v/>
      </c>
      <c r="DG1512" s="19" t="str">
        <f>IF(DataGoesHere!B1511="",IF(DD1512="Forecast",(Output!$G$47*(IntermediateCalcs!DF1512-IntermediateCalcs!DF1511))+((1-Output!$G$47)*IntermediateCalcs!DG1511),""),(Output!$G$47*(IntermediateCalcs!DF1512-IntermediateCalcs!DF1511))+((1-Output!$G$47)*IntermediateCalcs!DG1511))</f>
        <v/>
      </c>
      <c r="DH1512" s="19" t="str">
        <f>IF(DataGoesHere!B1511="",IF(DD1512="Forecast",DF1512+DG1512,""),DF1512+DG1512)</f>
        <v/>
      </c>
      <c r="DI1512" s="274" t="str">
        <f>IF(DH1512="","",IF(IntermediateCalcs!$AO$9="Yes",IntermediateCalcs!DH1512*$CX1512,IntermediateCalcs!DH1512))</f>
        <v/>
      </c>
      <c r="DJ1512" s="250" t="str">
        <f>IF(DataGoesHere!$B1512="","",($CZ1512-DI1512))</f>
        <v/>
      </c>
      <c r="DK1512" s="250" t="str">
        <f>IF(DataGoesHere!$B1512="","",ABS($CZ1512-DI1512))</f>
        <v/>
      </c>
      <c r="DL1512" s="250" t="str">
        <f>IF(DataGoesHere!$B1512="","",DK1512^2)</f>
        <v/>
      </c>
      <c r="DM1512" s="249" t="str">
        <f>IF(DataGoesHere!$B1512="","",DK1512/$CZ1512)</f>
        <v/>
      </c>
      <c r="DN1512" s="250" t="str">
        <f>IF(DataGoesHere!$B1512="","",SUM(DJ$2:DJ1512)/AVERAGE(DK:DK))</f>
        <v/>
      </c>
      <c r="DP1512" s="19" t="str">
        <f>IF(DataGoesHere!B1512="",IF($DD1512="Forecast",(Output!E$48*IntermediateCalcs!CY1512)+Output!G$48,""),(Output!E$48*IntermediateCalcs!CY1512)+Output!G$48)</f>
        <v/>
      </c>
      <c r="DQ1512" s="274" t="str">
        <f>IF(DP1512="","",IF(IntermediateCalcs!$AO$9="Yes",IntermediateCalcs!DP1512*$CX1512,IntermediateCalcs!DP1512))</f>
        <v/>
      </c>
      <c r="DR1512" s="250" t="str">
        <f>IF(DataGoesHere!$B1512="","",($CZ1512-DQ1512))</f>
        <v/>
      </c>
      <c r="DS1512" s="250" t="str">
        <f>IF(DataGoesHere!$B1512="","",ABS($CZ1512-DQ1512))</f>
        <v/>
      </c>
      <c r="DT1512" s="250" t="str">
        <f>IF(DataGoesHere!$B1512="","",DS1512^2)</f>
        <v/>
      </c>
      <c r="DU1512" s="249" t="str">
        <f>IF(DataGoesHere!$B1512="","",DS1512/$CZ1512)</f>
        <v/>
      </c>
      <c r="DV1512" s="250" t="str">
        <f>IF(DataGoesHere!$B1512="","",SUM(DR$2:DR1512)/AVERAGE(DS:DS))</f>
        <v/>
      </c>
      <c r="DX1512" s="19" t="str">
        <f>IF(DataGoesHere!$B1511="","",(DB1506*(Output!$O$49/Output!$P$49))+(IntermediateCalcs!DB1507*(Output!$M$49/Output!$P$49))+(IntermediateCalcs!DB1508*(Output!$K$49/Output!$P$49))+(DB1509*(Output!$I$49/Output!$P$49))+(IntermediateCalcs!DB1510*(Output!$G$49/Output!$P$49))+(IntermediateCalcs!DB1511*(Output!$E$49/Output!$P$49)))</f>
        <v/>
      </c>
      <c r="DY1512" s="274" t="str">
        <f>IF(DX1512="","",IF(IntermediateCalcs!$AO$9="Yes",IntermediateCalcs!DX1512*$CX1512,IntermediateCalcs!DX1512))</f>
        <v/>
      </c>
      <c r="DZ1512" s="250" t="str">
        <f>IF(DataGoesHere!$B1512="","",($CZ1512-DY1512))</f>
        <v/>
      </c>
      <c r="EA1512" s="250" t="str">
        <f>IF(DataGoesHere!$B1512="","",ABS($CZ1512-DY1512))</f>
        <v/>
      </c>
      <c r="EB1512" s="250" t="str">
        <f>IF(DataGoesHere!$B1512="","",EA1512^2)</f>
        <v/>
      </c>
      <c r="EC1512" s="249" t="str">
        <f>IF(DataGoesHere!$B1512="","",EA1512/$CZ1512)</f>
        <v/>
      </c>
      <c r="ED1512" s="250" t="str">
        <f>IF(DataGoesHere!$B1512="","",SUM(DZ$2:DZ1512)/AVERAGE(EA:EA))</f>
        <v/>
      </c>
    </row>
    <row r="1513" spans="20:134" x14ac:dyDescent="0.2">
      <c r="T1513" s="242"/>
      <c r="U1513" s="243"/>
      <c r="V1513" s="243"/>
      <c r="W1513" s="243"/>
      <c r="X1513" s="243"/>
      <c r="Y1513" s="243"/>
      <c r="Z1513" s="243"/>
      <c r="AA1513" s="243"/>
      <c r="AB1513" s="243"/>
      <c r="AC1513" s="243"/>
      <c r="AD1513" s="243"/>
      <c r="AE1513" s="246" t="str">
        <f>IF(DataGoesHere!$B1513="","",(DataGoesHere!$B1513/SUM(DataGoesHere!$B1502:'DataGoesHere'!$B1513)))</f>
        <v/>
      </c>
      <c r="CV1513" s="310" t="str">
        <f>IF(DataGoesHere!B1513="","",DataGoesHere!A1513)</f>
        <v/>
      </c>
      <c r="CW1513" s="271">
        <f t="shared" ca="1" si="54"/>
        <v>12</v>
      </c>
      <c r="CX1513" s="272">
        <f t="shared" ca="1" si="55"/>
        <v>1.0054005237672714</v>
      </c>
      <c r="CY1513" s="266">
        <f>DataGoesHere!A1513</f>
        <v>1512</v>
      </c>
      <c r="CZ1513" s="19" t="str">
        <f>IF(DataGoesHere!B1513="","",DataGoesHere!B1513)</f>
        <v/>
      </c>
      <c r="DA1513" s="19" t="str">
        <f>IF(DataGoesHere!B1513="","",IF(AH$5="No",DataGoesHere!B1513,DataGoesHere!B1513-(AH$2*(DataGoesHere!A1513-1))))</f>
        <v/>
      </c>
      <c r="DB1513" s="19" t="str">
        <f>IF(DataGoesHere!B1513="","",IF(AO$9="No",DataGoesHere!B1513,DataGoesHere!B1513/CX1513))</f>
        <v/>
      </c>
      <c r="DC1513" s="19" t="str">
        <f>IF(DataGoesHere!B1513="","",IF(AO$9="No",DA1513,DA1513/CX1513))</f>
        <v/>
      </c>
      <c r="DD1513" s="293" t="str">
        <f>IF(CZ1513="",IF(COUNTIF(DD$2:DD1512,"Forecast")&lt;Output!E$43,"Forecast",""),"Actual")</f>
        <v/>
      </c>
      <c r="DF1513" s="19" t="str">
        <f>IF(DataGoesHere!B1512="",IF(DD1513="Forecast",(Output!$E$47*IntermediateCalcs!DH1512)+((1-Output!$E$47)*IntermediateCalcs!DF1512),""),(Output!$E$47*IntermediateCalcs!DB1512)+((1-Output!$E$47)*IntermediateCalcs!DF1512))</f>
        <v/>
      </c>
      <c r="DG1513" s="19" t="str">
        <f>IF(DataGoesHere!B1512="",IF(DD1513="Forecast",(Output!$G$47*(IntermediateCalcs!DF1513-IntermediateCalcs!DF1512))+((1-Output!$G$47)*IntermediateCalcs!DG1512),""),(Output!$G$47*(IntermediateCalcs!DF1513-IntermediateCalcs!DF1512))+((1-Output!$G$47)*IntermediateCalcs!DG1512))</f>
        <v/>
      </c>
      <c r="DH1513" s="19" t="str">
        <f>IF(DataGoesHere!B1512="",IF(DD1513="Forecast",DF1513+DG1513,""),DF1513+DG1513)</f>
        <v/>
      </c>
      <c r="DI1513" s="274" t="str">
        <f>IF(DH1513="","",IF(IntermediateCalcs!$AO$9="Yes",IntermediateCalcs!DH1513*$CX1513,IntermediateCalcs!DH1513))</f>
        <v/>
      </c>
      <c r="DJ1513" s="250" t="str">
        <f>IF(DataGoesHere!$B1513="","",($CZ1513-DI1513))</f>
        <v/>
      </c>
      <c r="DK1513" s="250" t="str">
        <f>IF(DataGoesHere!$B1513="","",ABS($CZ1513-DI1513))</f>
        <v/>
      </c>
      <c r="DL1513" s="250" t="str">
        <f>IF(DataGoesHere!$B1513="","",DK1513^2)</f>
        <v/>
      </c>
      <c r="DM1513" s="249" t="str">
        <f>IF(DataGoesHere!$B1513="","",DK1513/$CZ1513)</f>
        <v/>
      </c>
      <c r="DN1513" s="250" t="str">
        <f>IF(DataGoesHere!$B1513="","",SUM(DJ$2:DJ1513)/AVERAGE(DK:DK))</f>
        <v/>
      </c>
      <c r="DP1513" s="19" t="str">
        <f>IF(DataGoesHere!B1513="",IF($DD1513="Forecast",(Output!E$48*IntermediateCalcs!CY1513)+Output!G$48,""),(Output!E$48*IntermediateCalcs!CY1513)+Output!G$48)</f>
        <v/>
      </c>
      <c r="DQ1513" s="274" t="str">
        <f>IF(DP1513="","",IF(IntermediateCalcs!$AO$9="Yes",IntermediateCalcs!DP1513*$CX1513,IntermediateCalcs!DP1513))</f>
        <v/>
      </c>
      <c r="DR1513" s="250" t="str">
        <f>IF(DataGoesHere!$B1513="","",($CZ1513-DQ1513))</f>
        <v/>
      </c>
      <c r="DS1513" s="250" t="str">
        <f>IF(DataGoesHere!$B1513="","",ABS($CZ1513-DQ1513))</f>
        <v/>
      </c>
      <c r="DT1513" s="250" t="str">
        <f>IF(DataGoesHere!$B1513="","",DS1513^2)</f>
        <v/>
      </c>
      <c r="DU1513" s="249" t="str">
        <f>IF(DataGoesHere!$B1513="","",DS1513/$CZ1513)</f>
        <v/>
      </c>
      <c r="DV1513" s="250" t="str">
        <f>IF(DataGoesHere!$B1513="","",SUM(DR$2:DR1513)/AVERAGE(DS:DS))</f>
        <v/>
      </c>
      <c r="DX1513" s="19" t="str">
        <f>IF(DataGoesHere!$B1512="","",(DB1507*(Output!$O$49/Output!$P$49))+(IntermediateCalcs!DB1508*(Output!$M$49/Output!$P$49))+(IntermediateCalcs!DB1509*(Output!$K$49/Output!$P$49))+(DB1510*(Output!$I$49/Output!$P$49))+(IntermediateCalcs!DB1511*(Output!$G$49/Output!$P$49))+(IntermediateCalcs!DB1512*(Output!$E$49/Output!$P$49)))</f>
        <v/>
      </c>
      <c r="DY1513" s="274" t="str">
        <f>IF(DX1513="","",IF(IntermediateCalcs!$AO$9="Yes",IntermediateCalcs!DX1513*$CX1513,IntermediateCalcs!DX1513))</f>
        <v/>
      </c>
      <c r="DZ1513" s="250" t="str">
        <f>IF(DataGoesHere!$B1513="","",($CZ1513-DY1513))</f>
        <v/>
      </c>
      <c r="EA1513" s="250" t="str">
        <f>IF(DataGoesHere!$B1513="","",ABS($CZ1513-DY1513))</f>
        <v/>
      </c>
      <c r="EB1513" s="250" t="str">
        <f>IF(DataGoesHere!$B1513="","",EA1513^2)</f>
        <v/>
      </c>
      <c r="EC1513" s="249" t="str">
        <f>IF(DataGoesHere!$B1513="","",EA1513/$CZ1513)</f>
        <v/>
      </c>
      <c r="ED1513" s="250" t="str">
        <f>IF(DataGoesHere!$B1513="","",SUM(DZ$2:DZ1513)/AVERAGE(EA:EA))</f>
        <v/>
      </c>
    </row>
    <row r="1514" spans="20:134" x14ac:dyDescent="0.2">
      <c r="T1514" s="244" t="str">
        <f>IF(DataGoesHere!$B1514="","",(DataGoesHere!$B1514/SUM(DataGoesHere!$B1514:'DataGoesHere'!$B1525)))</f>
        <v/>
      </c>
      <c r="U1514" s="238"/>
      <c r="V1514" s="238"/>
      <c r="W1514" s="238"/>
      <c r="X1514" s="238"/>
      <c r="Y1514" s="238"/>
      <c r="Z1514" s="238"/>
      <c r="AA1514" s="238"/>
      <c r="AB1514" s="238"/>
      <c r="AC1514" s="238"/>
      <c r="AD1514" s="238"/>
      <c r="AE1514" s="239"/>
      <c r="CV1514" s="310" t="str">
        <f>IF(DataGoesHere!B1514="","",DataGoesHere!A1514)</f>
        <v/>
      </c>
      <c r="CW1514" s="271">
        <f t="shared" ca="1" si="54"/>
        <v>1</v>
      </c>
      <c r="CX1514" s="272">
        <f t="shared" ca="1" si="55"/>
        <v>1.3236179355303281</v>
      </c>
      <c r="CY1514" s="266">
        <f>DataGoesHere!A1514</f>
        <v>1513</v>
      </c>
      <c r="CZ1514" s="19" t="str">
        <f>IF(DataGoesHere!B1514="","",DataGoesHere!B1514)</f>
        <v/>
      </c>
      <c r="DA1514" s="19" t="str">
        <f>IF(DataGoesHere!B1514="","",IF(AH$5="No",DataGoesHere!B1514,DataGoesHere!B1514-(AH$2*(DataGoesHere!A1514-1))))</f>
        <v/>
      </c>
      <c r="DB1514" s="19" t="str">
        <f>IF(DataGoesHere!B1514="","",IF(AO$9="No",DataGoesHere!B1514,DataGoesHere!B1514/CX1514))</f>
        <v/>
      </c>
      <c r="DC1514" s="19" t="str">
        <f>IF(DataGoesHere!B1514="","",IF(AO$9="No",DA1514,DA1514/CX1514))</f>
        <v/>
      </c>
      <c r="DD1514" s="293" t="str">
        <f>IF(CZ1514="",IF(COUNTIF(DD$2:DD1513,"Forecast")&lt;Output!E$43,"Forecast",""),"Actual")</f>
        <v/>
      </c>
      <c r="DF1514" s="19" t="str">
        <f>IF(DataGoesHere!B1513="",IF(DD1514="Forecast",(Output!$E$47*IntermediateCalcs!DH1513)+((1-Output!$E$47)*IntermediateCalcs!DF1513),""),(Output!$E$47*IntermediateCalcs!DB1513)+((1-Output!$E$47)*IntermediateCalcs!DF1513))</f>
        <v/>
      </c>
      <c r="DG1514" s="19" t="str">
        <f>IF(DataGoesHere!B1513="",IF(DD1514="Forecast",(Output!$G$47*(IntermediateCalcs!DF1514-IntermediateCalcs!DF1513))+((1-Output!$G$47)*IntermediateCalcs!DG1513),""),(Output!$G$47*(IntermediateCalcs!DF1514-IntermediateCalcs!DF1513))+((1-Output!$G$47)*IntermediateCalcs!DG1513))</f>
        <v/>
      </c>
      <c r="DH1514" s="19" t="str">
        <f>IF(DataGoesHere!B1513="",IF(DD1514="Forecast",DF1514+DG1514,""),DF1514+DG1514)</f>
        <v/>
      </c>
      <c r="DI1514" s="274" t="str">
        <f>IF(DH1514="","",IF(IntermediateCalcs!$AO$9="Yes",IntermediateCalcs!DH1514*$CX1514,IntermediateCalcs!DH1514))</f>
        <v/>
      </c>
      <c r="DJ1514" s="250" t="str">
        <f>IF(DataGoesHere!$B1514="","",($CZ1514-DI1514))</f>
        <v/>
      </c>
      <c r="DK1514" s="250" t="str">
        <f>IF(DataGoesHere!$B1514="","",ABS($CZ1514-DI1514))</f>
        <v/>
      </c>
      <c r="DL1514" s="250" t="str">
        <f>IF(DataGoesHere!$B1514="","",DK1514^2)</f>
        <v/>
      </c>
      <c r="DM1514" s="249" t="str">
        <f>IF(DataGoesHere!$B1514="","",DK1514/$CZ1514)</f>
        <v/>
      </c>
      <c r="DN1514" s="250" t="str">
        <f>IF(DataGoesHere!$B1514="","",SUM(DJ$2:DJ1514)/AVERAGE(DK:DK))</f>
        <v/>
      </c>
      <c r="DP1514" s="19" t="str">
        <f>IF(DataGoesHere!B1514="",IF($DD1514="Forecast",(Output!E$48*IntermediateCalcs!CY1514)+Output!G$48,""),(Output!E$48*IntermediateCalcs!CY1514)+Output!G$48)</f>
        <v/>
      </c>
      <c r="DQ1514" s="274" t="str">
        <f>IF(DP1514="","",IF(IntermediateCalcs!$AO$9="Yes",IntermediateCalcs!DP1514*$CX1514,IntermediateCalcs!DP1514))</f>
        <v/>
      </c>
      <c r="DR1514" s="250" t="str">
        <f>IF(DataGoesHere!$B1514="","",($CZ1514-DQ1514))</f>
        <v/>
      </c>
      <c r="DS1514" s="250" t="str">
        <f>IF(DataGoesHere!$B1514="","",ABS($CZ1514-DQ1514))</f>
        <v/>
      </c>
      <c r="DT1514" s="250" t="str">
        <f>IF(DataGoesHere!$B1514="","",DS1514^2)</f>
        <v/>
      </c>
      <c r="DU1514" s="249" t="str">
        <f>IF(DataGoesHere!$B1514="","",DS1514/$CZ1514)</f>
        <v/>
      </c>
      <c r="DV1514" s="250" t="str">
        <f>IF(DataGoesHere!$B1514="","",SUM(DR$2:DR1514)/AVERAGE(DS:DS))</f>
        <v/>
      </c>
      <c r="DX1514" s="19" t="str">
        <f>IF(DataGoesHere!$B1513="","",(DB1508*(Output!$O$49/Output!$P$49))+(IntermediateCalcs!DB1509*(Output!$M$49/Output!$P$49))+(IntermediateCalcs!DB1510*(Output!$K$49/Output!$P$49))+(DB1511*(Output!$I$49/Output!$P$49))+(IntermediateCalcs!DB1512*(Output!$G$49/Output!$P$49))+(IntermediateCalcs!DB1513*(Output!$E$49/Output!$P$49)))</f>
        <v/>
      </c>
      <c r="DY1514" s="274" t="str">
        <f>IF(DX1514="","",IF(IntermediateCalcs!$AO$9="Yes",IntermediateCalcs!DX1514*$CX1514,IntermediateCalcs!DX1514))</f>
        <v/>
      </c>
      <c r="DZ1514" s="250" t="str">
        <f>IF(DataGoesHere!$B1514="","",($CZ1514-DY1514))</f>
        <v/>
      </c>
      <c r="EA1514" s="250" t="str">
        <f>IF(DataGoesHere!$B1514="","",ABS($CZ1514-DY1514))</f>
        <v/>
      </c>
      <c r="EB1514" s="250" t="str">
        <f>IF(DataGoesHere!$B1514="","",EA1514^2)</f>
        <v/>
      </c>
      <c r="EC1514" s="249" t="str">
        <f>IF(DataGoesHere!$B1514="","",EA1514/$CZ1514)</f>
        <v/>
      </c>
      <c r="ED1514" s="250" t="str">
        <f>IF(DataGoesHere!$B1514="","",SUM(DZ$2:DZ1514)/AVERAGE(EA:EA))</f>
        <v/>
      </c>
    </row>
    <row r="1515" spans="20:134" x14ac:dyDescent="0.2">
      <c r="T1515" s="240"/>
      <c r="U1515" s="245" t="str">
        <f>IF(DataGoesHere!$B1515="","",(DataGoesHere!$B1515/SUM(DataGoesHere!$B1515:'DataGoesHere'!$B1525)))</f>
        <v/>
      </c>
      <c r="V1515" s="86"/>
      <c r="W1515" s="86"/>
      <c r="X1515" s="86"/>
      <c r="Y1515" s="86"/>
      <c r="Z1515" s="86"/>
      <c r="AA1515" s="86"/>
      <c r="AB1515" s="86"/>
      <c r="AC1515" s="86"/>
      <c r="AD1515" s="86"/>
      <c r="AE1515" s="241"/>
      <c r="CV1515" s="310" t="str">
        <f>IF(DataGoesHere!B1515="","",DataGoesHere!A1515)</f>
        <v/>
      </c>
      <c r="CW1515" s="271">
        <f t="shared" ca="1" si="54"/>
        <v>2</v>
      </c>
      <c r="CX1515" s="272">
        <f t="shared" ca="1" si="55"/>
        <v>0.80574490527728204</v>
      </c>
      <c r="CY1515" s="266">
        <f>DataGoesHere!A1515</f>
        <v>1514</v>
      </c>
      <c r="CZ1515" s="19" t="str">
        <f>IF(DataGoesHere!B1515="","",DataGoesHere!B1515)</f>
        <v/>
      </c>
      <c r="DA1515" s="19" t="str">
        <f>IF(DataGoesHere!B1515="","",IF(AH$5="No",DataGoesHere!B1515,DataGoesHere!B1515-(AH$2*(DataGoesHere!A1515-1))))</f>
        <v/>
      </c>
      <c r="DB1515" s="19" t="str">
        <f>IF(DataGoesHere!B1515="","",IF(AO$9="No",DataGoesHere!B1515,DataGoesHere!B1515/CX1515))</f>
        <v/>
      </c>
      <c r="DC1515" s="19" t="str">
        <f>IF(DataGoesHere!B1515="","",IF(AO$9="No",DA1515,DA1515/CX1515))</f>
        <v/>
      </c>
      <c r="DD1515" s="293" t="str">
        <f>IF(CZ1515="",IF(COUNTIF(DD$2:DD1514,"Forecast")&lt;Output!E$43,"Forecast",""),"Actual")</f>
        <v/>
      </c>
      <c r="DF1515" s="19" t="str">
        <f>IF(DataGoesHere!B1514="",IF(DD1515="Forecast",(Output!$E$47*IntermediateCalcs!DH1514)+((1-Output!$E$47)*IntermediateCalcs!DF1514),""),(Output!$E$47*IntermediateCalcs!DB1514)+((1-Output!$E$47)*IntermediateCalcs!DF1514))</f>
        <v/>
      </c>
      <c r="DG1515" s="19" t="str">
        <f>IF(DataGoesHere!B1514="",IF(DD1515="Forecast",(Output!$G$47*(IntermediateCalcs!DF1515-IntermediateCalcs!DF1514))+((1-Output!$G$47)*IntermediateCalcs!DG1514),""),(Output!$G$47*(IntermediateCalcs!DF1515-IntermediateCalcs!DF1514))+((1-Output!$G$47)*IntermediateCalcs!DG1514))</f>
        <v/>
      </c>
      <c r="DH1515" s="19" t="str">
        <f>IF(DataGoesHere!B1514="",IF(DD1515="Forecast",DF1515+DG1515,""),DF1515+DG1515)</f>
        <v/>
      </c>
      <c r="DI1515" s="274" t="str">
        <f>IF(DH1515="","",IF(IntermediateCalcs!$AO$9="Yes",IntermediateCalcs!DH1515*$CX1515,IntermediateCalcs!DH1515))</f>
        <v/>
      </c>
      <c r="DJ1515" s="250" t="str">
        <f>IF(DataGoesHere!$B1515="","",($CZ1515-DI1515))</f>
        <v/>
      </c>
      <c r="DK1515" s="250" t="str">
        <f>IF(DataGoesHere!$B1515="","",ABS($CZ1515-DI1515))</f>
        <v/>
      </c>
      <c r="DL1515" s="250" t="str">
        <f>IF(DataGoesHere!$B1515="","",DK1515^2)</f>
        <v/>
      </c>
      <c r="DM1515" s="249" t="str">
        <f>IF(DataGoesHere!$B1515="","",DK1515/$CZ1515)</f>
        <v/>
      </c>
      <c r="DN1515" s="250" t="str">
        <f>IF(DataGoesHere!$B1515="","",SUM(DJ$2:DJ1515)/AVERAGE(DK:DK))</f>
        <v/>
      </c>
      <c r="DP1515" s="19" t="str">
        <f>IF(DataGoesHere!B1515="",IF($DD1515="Forecast",(Output!E$48*IntermediateCalcs!CY1515)+Output!G$48,""),(Output!E$48*IntermediateCalcs!CY1515)+Output!G$48)</f>
        <v/>
      </c>
      <c r="DQ1515" s="274" t="str">
        <f>IF(DP1515="","",IF(IntermediateCalcs!$AO$9="Yes",IntermediateCalcs!DP1515*$CX1515,IntermediateCalcs!DP1515))</f>
        <v/>
      </c>
      <c r="DR1515" s="250" t="str">
        <f>IF(DataGoesHere!$B1515="","",($CZ1515-DQ1515))</f>
        <v/>
      </c>
      <c r="DS1515" s="250" t="str">
        <f>IF(DataGoesHere!$B1515="","",ABS($CZ1515-DQ1515))</f>
        <v/>
      </c>
      <c r="DT1515" s="250" t="str">
        <f>IF(DataGoesHere!$B1515="","",DS1515^2)</f>
        <v/>
      </c>
      <c r="DU1515" s="249" t="str">
        <f>IF(DataGoesHere!$B1515="","",DS1515/$CZ1515)</f>
        <v/>
      </c>
      <c r="DV1515" s="250" t="str">
        <f>IF(DataGoesHere!$B1515="","",SUM(DR$2:DR1515)/AVERAGE(DS:DS))</f>
        <v/>
      </c>
      <c r="DX1515" s="19" t="str">
        <f>IF(DataGoesHere!$B1514="","",(DB1509*(Output!$O$49/Output!$P$49))+(IntermediateCalcs!DB1510*(Output!$M$49/Output!$P$49))+(IntermediateCalcs!DB1511*(Output!$K$49/Output!$P$49))+(DB1512*(Output!$I$49/Output!$P$49))+(IntermediateCalcs!DB1513*(Output!$G$49/Output!$P$49))+(IntermediateCalcs!DB1514*(Output!$E$49/Output!$P$49)))</f>
        <v/>
      </c>
      <c r="DY1515" s="274" t="str">
        <f>IF(DX1515="","",IF(IntermediateCalcs!$AO$9="Yes",IntermediateCalcs!DX1515*$CX1515,IntermediateCalcs!DX1515))</f>
        <v/>
      </c>
      <c r="DZ1515" s="250" t="str">
        <f>IF(DataGoesHere!$B1515="","",($CZ1515-DY1515))</f>
        <v/>
      </c>
      <c r="EA1515" s="250" t="str">
        <f>IF(DataGoesHere!$B1515="","",ABS($CZ1515-DY1515))</f>
        <v/>
      </c>
      <c r="EB1515" s="250" t="str">
        <f>IF(DataGoesHere!$B1515="","",EA1515^2)</f>
        <v/>
      </c>
      <c r="EC1515" s="249" t="str">
        <f>IF(DataGoesHere!$B1515="","",EA1515/$CZ1515)</f>
        <v/>
      </c>
      <c r="ED1515" s="250" t="str">
        <f>IF(DataGoesHere!$B1515="","",SUM(DZ$2:DZ1515)/AVERAGE(EA:EA))</f>
        <v/>
      </c>
    </row>
    <row r="1516" spans="20:134" x14ac:dyDescent="0.2">
      <c r="T1516" s="240"/>
      <c r="U1516" s="86"/>
      <c r="V1516" s="245" t="str">
        <f>IF(DataGoesHere!$B1516="","",(DataGoesHere!$B1516/SUM(DataGoesHere!$B1514:'DataGoesHere'!$B1525)))</f>
        <v/>
      </c>
      <c r="W1516" s="86"/>
      <c r="X1516" s="86"/>
      <c r="Y1516" s="86"/>
      <c r="Z1516" s="86"/>
      <c r="AA1516" s="86"/>
      <c r="AB1516" s="86"/>
      <c r="AC1516" s="86"/>
      <c r="AD1516" s="86"/>
      <c r="AE1516" s="241"/>
      <c r="CV1516" s="310" t="str">
        <f>IF(DataGoesHere!B1516="","",DataGoesHere!A1516)</f>
        <v/>
      </c>
      <c r="CW1516" s="271">
        <f t="shared" ca="1" si="54"/>
        <v>3</v>
      </c>
      <c r="CX1516" s="272">
        <f t="shared" ca="1" si="55"/>
        <v>0.79862940076451561</v>
      </c>
      <c r="CY1516" s="266">
        <f>DataGoesHere!A1516</f>
        <v>1515</v>
      </c>
      <c r="CZ1516" s="19" t="str">
        <f>IF(DataGoesHere!B1516="","",DataGoesHere!B1516)</f>
        <v/>
      </c>
      <c r="DA1516" s="19" t="str">
        <f>IF(DataGoesHere!B1516="","",IF(AH$5="No",DataGoesHere!B1516,DataGoesHere!B1516-(AH$2*(DataGoesHere!A1516-1))))</f>
        <v/>
      </c>
      <c r="DB1516" s="19" t="str">
        <f>IF(DataGoesHere!B1516="","",IF(AO$9="No",DataGoesHere!B1516,DataGoesHere!B1516/CX1516))</f>
        <v/>
      </c>
      <c r="DC1516" s="19" t="str">
        <f>IF(DataGoesHere!B1516="","",IF(AO$9="No",DA1516,DA1516/CX1516))</f>
        <v/>
      </c>
      <c r="DD1516" s="293" t="str">
        <f>IF(CZ1516="",IF(COUNTIF(DD$2:DD1515,"Forecast")&lt;Output!E$43,"Forecast",""),"Actual")</f>
        <v/>
      </c>
      <c r="DF1516" s="19" t="str">
        <f>IF(DataGoesHere!B1515="",IF(DD1516="Forecast",(Output!$E$47*IntermediateCalcs!DH1515)+((1-Output!$E$47)*IntermediateCalcs!DF1515),""),(Output!$E$47*IntermediateCalcs!DB1515)+((1-Output!$E$47)*IntermediateCalcs!DF1515))</f>
        <v/>
      </c>
      <c r="DG1516" s="19" t="str">
        <f>IF(DataGoesHere!B1515="",IF(DD1516="Forecast",(Output!$G$47*(IntermediateCalcs!DF1516-IntermediateCalcs!DF1515))+((1-Output!$G$47)*IntermediateCalcs!DG1515),""),(Output!$G$47*(IntermediateCalcs!DF1516-IntermediateCalcs!DF1515))+((1-Output!$G$47)*IntermediateCalcs!DG1515))</f>
        <v/>
      </c>
      <c r="DH1516" s="19" t="str">
        <f>IF(DataGoesHere!B1515="",IF(DD1516="Forecast",DF1516+DG1516,""),DF1516+DG1516)</f>
        <v/>
      </c>
      <c r="DI1516" s="274" t="str">
        <f>IF(DH1516="","",IF(IntermediateCalcs!$AO$9="Yes",IntermediateCalcs!DH1516*$CX1516,IntermediateCalcs!DH1516))</f>
        <v/>
      </c>
      <c r="DJ1516" s="250" t="str">
        <f>IF(DataGoesHere!$B1516="","",($CZ1516-DI1516))</f>
        <v/>
      </c>
      <c r="DK1516" s="250" t="str">
        <f>IF(DataGoesHere!$B1516="","",ABS($CZ1516-DI1516))</f>
        <v/>
      </c>
      <c r="DL1516" s="250" t="str">
        <f>IF(DataGoesHere!$B1516="","",DK1516^2)</f>
        <v/>
      </c>
      <c r="DM1516" s="249" t="str">
        <f>IF(DataGoesHere!$B1516="","",DK1516/$CZ1516)</f>
        <v/>
      </c>
      <c r="DN1516" s="250" t="str">
        <f>IF(DataGoesHere!$B1516="","",SUM(DJ$2:DJ1516)/AVERAGE(DK:DK))</f>
        <v/>
      </c>
      <c r="DP1516" s="19" t="str">
        <f>IF(DataGoesHere!B1516="",IF($DD1516="Forecast",(Output!E$48*IntermediateCalcs!CY1516)+Output!G$48,""),(Output!E$48*IntermediateCalcs!CY1516)+Output!G$48)</f>
        <v/>
      </c>
      <c r="DQ1516" s="274" t="str">
        <f>IF(DP1516="","",IF(IntermediateCalcs!$AO$9="Yes",IntermediateCalcs!DP1516*$CX1516,IntermediateCalcs!DP1516))</f>
        <v/>
      </c>
      <c r="DR1516" s="250" t="str">
        <f>IF(DataGoesHere!$B1516="","",($CZ1516-DQ1516))</f>
        <v/>
      </c>
      <c r="DS1516" s="250" t="str">
        <f>IF(DataGoesHere!$B1516="","",ABS($CZ1516-DQ1516))</f>
        <v/>
      </c>
      <c r="DT1516" s="250" t="str">
        <f>IF(DataGoesHere!$B1516="","",DS1516^2)</f>
        <v/>
      </c>
      <c r="DU1516" s="249" t="str">
        <f>IF(DataGoesHere!$B1516="","",DS1516/$CZ1516)</f>
        <v/>
      </c>
      <c r="DV1516" s="250" t="str">
        <f>IF(DataGoesHere!$B1516="","",SUM(DR$2:DR1516)/AVERAGE(DS:DS))</f>
        <v/>
      </c>
      <c r="DX1516" s="19" t="str">
        <f>IF(DataGoesHere!$B1515="","",(DB1510*(Output!$O$49/Output!$P$49))+(IntermediateCalcs!DB1511*(Output!$M$49/Output!$P$49))+(IntermediateCalcs!DB1512*(Output!$K$49/Output!$P$49))+(DB1513*(Output!$I$49/Output!$P$49))+(IntermediateCalcs!DB1514*(Output!$G$49/Output!$P$49))+(IntermediateCalcs!DB1515*(Output!$E$49/Output!$P$49)))</f>
        <v/>
      </c>
      <c r="DY1516" s="274" t="str">
        <f>IF(DX1516="","",IF(IntermediateCalcs!$AO$9="Yes",IntermediateCalcs!DX1516*$CX1516,IntermediateCalcs!DX1516))</f>
        <v/>
      </c>
      <c r="DZ1516" s="250" t="str">
        <f>IF(DataGoesHere!$B1516="","",($CZ1516-DY1516))</f>
        <v/>
      </c>
      <c r="EA1516" s="250" t="str">
        <f>IF(DataGoesHere!$B1516="","",ABS($CZ1516-DY1516))</f>
        <v/>
      </c>
      <c r="EB1516" s="250" t="str">
        <f>IF(DataGoesHere!$B1516="","",EA1516^2)</f>
        <v/>
      </c>
      <c r="EC1516" s="249" t="str">
        <f>IF(DataGoesHere!$B1516="","",EA1516/$CZ1516)</f>
        <v/>
      </c>
      <c r="ED1516" s="250" t="str">
        <f>IF(DataGoesHere!$B1516="","",SUM(DZ$2:DZ1516)/AVERAGE(EA:EA))</f>
        <v/>
      </c>
    </row>
    <row r="1517" spans="20:134" x14ac:dyDescent="0.2">
      <c r="T1517" s="240"/>
      <c r="U1517" s="86"/>
      <c r="V1517" s="86"/>
      <c r="W1517" s="245" t="str">
        <f>IF(DataGoesHere!$B1517="","",(DataGoesHere!$B1517/SUM(DataGoesHere!$B1514:'DataGoesHere'!$B1525)))</f>
        <v/>
      </c>
      <c r="X1517" s="86"/>
      <c r="Y1517" s="86"/>
      <c r="Z1517" s="86"/>
      <c r="AA1517" s="86"/>
      <c r="AB1517" s="86"/>
      <c r="AC1517" s="86"/>
      <c r="AD1517" s="86"/>
      <c r="AE1517" s="241"/>
      <c r="CV1517" s="310" t="str">
        <f>IF(DataGoesHere!B1517="","",DataGoesHere!A1517)</f>
        <v/>
      </c>
      <c r="CW1517" s="271">
        <f t="shared" ca="1" si="54"/>
        <v>4</v>
      </c>
      <c r="CX1517" s="272">
        <f t="shared" ca="1" si="55"/>
        <v>1.0149292433706087</v>
      </c>
      <c r="CY1517" s="266">
        <f>DataGoesHere!A1517</f>
        <v>1516</v>
      </c>
      <c r="CZ1517" s="19" t="str">
        <f>IF(DataGoesHere!B1517="","",DataGoesHere!B1517)</f>
        <v/>
      </c>
      <c r="DA1517" s="19" t="str">
        <f>IF(DataGoesHere!B1517="","",IF(AH$5="No",DataGoesHere!B1517,DataGoesHere!B1517-(AH$2*(DataGoesHere!A1517-1))))</f>
        <v/>
      </c>
      <c r="DB1517" s="19" t="str">
        <f>IF(DataGoesHere!B1517="","",IF(AO$9="No",DataGoesHere!B1517,DataGoesHere!B1517/CX1517))</f>
        <v/>
      </c>
      <c r="DC1517" s="19" t="str">
        <f>IF(DataGoesHere!B1517="","",IF(AO$9="No",DA1517,DA1517/CX1517))</f>
        <v/>
      </c>
      <c r="DD1517" s="293" t="str">
        <f>IF(CZ1517="",IF(COUNTIF(DD$2:DD1516,"Forecast")&lt;Output!E$43,"Forecast",""),"Actual")</f>
        <v/>
      </c>
      <c r="DF1517" s="19" t="str">
        <f>IF(DataGoesHere!B1516="",IF(DD1517="Forecast",(Output!$E$47*IntermediateCalcs!DH1516)+((1-Output!$E$47)*IntermediateCalcs!DF1516),""),(Output!$E$47*IntermediateCalcs!DB1516)+((1-Output!$E$47)*IntermediateCalcs!DF1516))</f>
        <v/>
      </c>
      <c r="DG1517" s="19" t="str">
        <f>IF(DataGoesHere!B1516="",IF(DD1517="Forecast",(Output!$G$47*(IntermediateCalcs!DF1517-IntermediateCalcs!DF1516))+((1-Output!$G$47)*IntermediateCalcs!DG1516),""),(Output!$G$47*(IntermediateCalcs!DF1517-IntermediateCalcs!DF1516))+((1-Output!$G$47)*IntermediateCalcs!DG1516))</f>
        <v/>
      </c>
      <c r="DH1517" s="19" t="str">
        <f>IF(DataGoesHere!B1516="",IF(DD1517="Forecast",DF1517+DG1517,""),DF1517+DG1517)</f>
        <v/>
      </c>
      <c r="DI1517" s="274" t="str">
        <f>IF(DH1517="","",IF(IntermediateCalcs!$AO$9="Yes",IntermediateCalcs!DH1517*$CX1517,IntermediateCalcs!DH1517))</f>
        <v/>
      </c>
      <c r="DJ1517" s="250" t="str">
        <f>IF(DataGoesHere!$B1517="","",($CZ1517-DI1517))</f>
        <v/>
      </c>
      <c r="DK1517" s="250" t="str">
        <f>IF(DataGoesHere!$B1517="","",ABS($CZ1517-DI1517))</f>
        <v/>
      </c>
      <c r="DL1517" s="250" t="str">
        <f>IF(DataGoesHere!$B1517="","",DK1517^2)</f>
        <v/>
      </c>
      <c r="DM1517" s="249" t="str">
        <f>IF(DataGoesHere!$B1517="","",DK1517/$CZ1517)</f>
        <v/>
      </c>
      <c r="DN1517" s="250" t="str">
        <f>IF(DataGoesHere!$B1517="","",SUM(DJ$2:DJ1517)/AVERAGE(DK:DK))</f>
        <v/>
      </c>
      <c r="DP1517" s="19" t="str">
        <f>IF(DataGoesHere!B1517="",IF($DD1517="Forecast",(Output!E$48*IntermediateCalcs!CY1517)+Output!G$48,""),(Output!E$48*IntermediateCalcs!CY1517)+Output!G$48)</f>
        <v/>
      </c>
      <c r="DQ1517" s="274" t="str">
        <f>IF(DP1517="","",IF(IntermediateCalcs!$AO$9="Yes",IntermediateCalcs!DP1517*$CX1517,IntermediateCalcs!DP1517))</f>
        <v/>
      </c>
      <c r="DR1517" s="250" t="str">
        <f>IF(DataGoesHere!$B1517="","",($CZ1517-DQ1517))</f>
        <v/>
      </c>
      <c r="DS1517" s="250" t="str">
        <f>IF(DataGoesHere!$B1517="","",ABS($CZ1517-DQ1517))</f>
        <v/>
      </c>
      <c r="DT1517" s="250" t="str">
        <f>IF(DataGoesHere!$B1517="","",DS1517^2)</f>
        <v/>
      </c>
      <c r="DU1517" s="249" t="str">
        <f>IF(DataGoesHere!$B1517="","",DS1517/$CZ1517)</f>
        <v/>
      </c>
      <c r="DV1517" s="250" t="str">
        <f>IF(DataGoesHere!$B1517="","",SUM(DR$2:DR1517)/AVERAGE(DS:DS))</f>
        <v/>
      </c>
      <c r="DX1517" s="19" t="str">
        <f>IF(DataGoesHere!$B1516="","",(DB1511*(Output!$O$49/Output!$P$49))+(IntermediateCalcs!DB1512*(Output!$M$49/Output!$P$49))+(IntermediateCalcs!DB1513*(Output!$K$49/Output!$P$49))+(DB1514*(Output!$I$49/Output!$P$49))+(IntermediateCalcs!DB1515*(Output!$G$49/Output!$P$49))+(IntermediateCalcs!DB1516*(Output!$E$49/Output!$P$49)))</f>
        <v/>
      </c>
      <c r="DY1517" s="274" t="str">
        <f>IF(DX1517="","",IF(IntermediateCalcs!$AO$9="Yes",IntermediateCalcs!DX1517*$CX1517,IntermediateCalcs!DX1517))</f>
        <v/>
      </c>
      <c r="DZ1517" s="250" t="str">
        <f>IF(DataGoesHere!$B1517="","",($CZ1517-DY1517))</f>
        <v/>
      </c>
      <c r="EA1517" s="250" t="str">
        <f>IF(DataGoesHere!$B1517="","",ABS($CZ1517-DY1517))</f>
        <v/>
      </c>
      <c r="EB1517" s="250" t="str">
        <f>IF(DataGoesHere!$B1517="","",EA1517^2)</f>
        <v/>
      </c>
      <c r="EC1517" s="249" t="str">
        <f>IF(DataGoesHere!$B1517="","",EA1517/$CZ1517)</f>
        <v/>
      </c>
      <c r="ED1517" s="250" t="str">
        <f>IF(DataGoesHere!$B1517="","",SUM(DZ$2:DZ1517)/AVERAGE(EA:EA))</f>
        <v/>
      </c>
    </row>
    <row r="1518" spans="20:134" x14ac:dyDescent="0.2">
      <c r="T1518" s="240"/>
      <c r="U1518" s="86"/>
      <c r="V1518" s="86"/>
      <c r="W1518" s="86"/>
      <c r="X1518" s="245" t="str">
        <f>IF(DataGoesHere!$B1518="","",(DataGoesHere!$B1518/SUM(DataGoesHere!$B1514:'DataGoesHere'!$B1525)))</f>
        <v/>
      </c>
      <c r="Y1518" s="86"/>
      <c r="Z1518" s="86"/>
      <c r="AA1518" s="86"/>
      <c r="AB1518" s="86"/>
      <c r="AC1518" s="86"/>
      <c r="AD1518" s="86"/>
      <c r="AE1518" s="241"/>
      <c r="CV1518" s="310" t="str">
        <f>IF(DataGoesHere!B1518="","",DataGoesHere!A1518)</f>
        <v/>
      </c>
      <c r="CW1518" s="271">
        <f t="shared" ca="1" si="54"/>
        <v>5</v>
      </c>
      <c r="CX1518" s="272">
        <f t="shared" ca="1" si="55"/>
        <v>0.97875414397996308</v>
      </c>
      <c r="CY1518" s="266">
        <f>DataGoesHere!A1518</f>
        <v>1517</v>
      </c>
      <c r="CZ1518" s="19" t="str">
        <f>IF(DataGoesHere!B1518="","",DataGoesHere!B1518)</f>
        <v/>
      </c>
      <c r="DA1518" s="19" t="str">
        <f>IF(DataGoesHere!B1518="","",IF(AH$5="No",DataGoesHere!B1518,DataGoesHere!B1518-(AH$2*(DataGoesHere!A1518-1))))</f>
        <v/>
      </c>
      <c r="DB1518" s="19" t="str">
        <f>IF(DataGoesHere!B1518="","",IF(AO$9="No",DataGoesHere!B1518,DataGoesHere!B1518/CX1518))</f>
        <v/>
      </c>
      <c r="DC1518" s="19" t="str">
        <f>IF(DataGoesHere!B1518="","",IF(AO$9="No",DA1518,DA1518/CX1518))</f>
        <v/>
      </c>
      <c r="DD1518" s="293" t="str">
        <f>IF(CZ1518="",IF(COUNTIF(DD$2:DD1517,"Forecast")&lt;Output!E$43,"Forecast",""),"Actual")</f>
        <v/>
      </c>
      <c r="DF1518" s="19" t="str">
        <f>IF(DataGoesHere!B1517="",IF(DD1518="Forecast",(Output!$E$47*IntermediateCalcs!DH1517)+((1-Output!$E$47)*IntermediateCalcs!DF1517),""),(Output!$E$47*IntermediateCalcs!DB1517)+((1-Output!$E$47)*IntermediateCalcs!DF1517))</f>
        <v/>
      </c>
      <c r="DG1518" s="19" t="str">
        <f>IF(DataGoesHere!B1517="",IF(DD1518="Forecast",(Output!$G$47*(IntermediateCalcs!DF1518-IntermediateCalcs!DF1517))+((1-Output!$G$47)*IntermediateCalcs!DG1517),""),(Output!$G$47*(IntermediateCalcs!DF1518-IntermediateCalcs!DF1517))+((1-Output!$G$47)*IntermediateCalcs!DG1517))</f>
        <v/>
      </c>
      <c r="DH1518" s="19" t="str">
        <f>IF(DataGoesHere!B1517="",IF(DD1518="Forecast",DF1518+DG1518,""),DF1518+DG1518)</f>
        <v/>
      </c>
      <c r="DI1518" s="274" t="str">
        <f>IF(DH1518="","",IF(IntermediateCalcs!$AO$9="Yes",IntermediateCalcs!DH1518*$CX1518,IntermediateCalcs!DH1518))</f>
        <v/>
      </c>
      <c r="DJ1518" s="250" t="str">
        <f>IF(DataGoesHere!$B1518="","",($CZ1518-DI1518))</f>
        <v/>
      </c>
      <c r="DK1518" s="250" t="str">
        <f>IF(DataGoesHere!$B1518="","",ABS($CZ1518-DI1518))</f>
        <v/>
      </c>
      <c r="DL1518" s="250" t="str">
        <f>IF(DataGoesHere!$B1518="","",DK1518^2)</f>
        <v/>
      </c>
      <c r="DM1518" s="249" t="str">
        <f>IF(DataGoesHere!$B1518="","",DK1518/$CZ1518)</f>
        <v/>
      </c>
      <c r="DN1518" s="250" t="str">
        <f>IF(DataGoesHere!$B1518="","",SUM(DJ$2:DJ1518)/AVERAGE(DK:DK))</f>
        <v/>
      </c>
      <c r="DP1518" s="19" t="str">
        <f>IF(DataGoesHere!B1518="",IF($DD1518="Forecast",(Output!E$48*IntermediateCalcs!CY1518)+Output!G$48,""),(Output!E$48*IntermediateCalcs!CY1518)+Output!G$48)</f>
        <v/>
      </c>
      <c r="DQ1518" s="274" t="str">
        <f>IF(DP1518="","",IF(IntermediateCalcs!$AO$9="Yes",IntermediateCalcs!DP1518*$CX1518,IntermediateCalcs!DP1518))</f>
        <v/>
      </c>
      <c r="DR1518" s="250" t="str">
        <f>IF(DataGoesHere!$B1518="","",($CZ1518-DQ1518))</f>
        <v/>
      </c>
      <c r="DS1518" s="250" t="str">
        <f>IF(DataGoesHere!$B1518="","",ABS($CZ1518-DQ1518))</f>
        <v/>
      </c>
      <c r="DT1518" s="250" t="str">
        <f>IF(DataGoesHere!$B1518="","",DS1518^2)</f>
        <v/>
      </c>
      <c r="DU1518" s="249" t="str">
        <f>IF(DataGoesHere!$B1518="","",DS1518/$CZ1518)</f>
        <v/>
      </c>
      <c r="DV1518" s="250" t="str">
        <f>IF(DataGoesHere!$B1518="","",SUM(DR$2:DR1518)/AVERAGE(DS:DS))</f>
        <v/>
      </c>
      <c r="DX1518" s="19" t="str">
        <f>IF(DataGoesHere!$B1517="","",(DB1512*(Output!$O$49/Output!$P$49))+(IntermediateCalcs!DB1513*(Output!$M$49/Output!$P$49))+(IntermediateCalcs!DB1514*(Output!$K$49/Output!$P$49))+(DB1515*(Output!$I$49/Output!$P$49))+(IntermediateCalcs!DB1516*(Output!$G$49/Output!$P$49))+(IntermediateCalcs!DB1517*(Output!$E$49/Output!$P$49)))</f>
        <v/>
      </c>
      <c r="DY1518" s="274" t="str">
        <f>IF(DX1518="","",IF(IntermediateCalcs!$AO$9="Yes",IntermediateCalcs!DX1518*$CX1518,IntermediateCalcs!DX1518))</f>
        <v/>
      </c>
      <c r="DZ1518" s="250" t="str">
        <f>IF(DataGoesHere!$B1518="","",($CZ1518-DY1518))</f>
        <v/>
      </c>
      <c r="EA1518" s="250" t="str">
        <f>IF(DataGoesHere!$B1518="","",ABS($CZ1518-DY1518))</f>
        <v/>
      </c>
      <c r="EB1518" s="250" t="str">
        <f>IF(DataGoesHere!$B1518="","",EA1518^2)</f>
        <v/>
      </c>
      <c r="EC1518" s="249" t="str">
        <f>IF(DataGoesHere!$B1518="","",EA1518/$CZ1518)</f>
        <v/>
      </c>
      <c r="ED1518" s="250" t="str">
        <f>IF(DataGoesHere!$B1518="","",SUM(DZ$2:DZ1518)/AVERAGE(EA:EA))</f>
        <v/>
      </c>
    </row>
    <row r="1519" spans="20:134" x14ac:dyDescent="0.2">
      <c r="T1519" s="240"/>
      <c r="U1519" s="86"/>
      <c r="V1519" s="86"/>
      <c r="W1519" s="86"/>
      <c r="X1519" s="86"/>
      <c r="Y1519" s="245" t="str">
        <f>IF(DataGoesHere!$B1519="","",(DataGoesHere!$B1519/SUM(DataGoesHere!$B1514:'DataGoesHere'!$B1525)))</f>
        <v/>
      </c>
      <c r="Z1519" s="86"/>
      <c r="AA1519" s="86"/>
      <c r="AB1519" s="86"/>
      <c r="AC1519" s="86"/>
      <c r="AD1519" s="86"/>
      <c r="AE1519" s="241"/>
      <c r="CV1519" s="310" t="str">
        <f>IF(DataGoesHere!B1519="","",DataGoesHere!A1519)</f>
        <v/>
      </c>
      <c r="CW1519" s="271">
        <f t="shared" ca="1" si="54"/>
        <v>6</v>
      </c>
      <c r="CX1519" s="272">
        <f t="shared" ca="1" si="55"/>
        <v>1.0779088099730167</v>
      </c>
      <c r="CY1519" s="266">
        <f>DataGoesHere!A1519</f>
        <v>1518</v>
      </c>
      <c r="CZ1519" s="19" t="str">
        <f>IF(DataGoesHere!B1519="","",DataGoesHere!B1519)</f>
        <v/>
      </c>
      <c r="DA1519" s="19" t="str">
        <f>IF(DataGoesHere!B1519="","",IF(AH$5="No",DataGoesHere!B1519,DataGoesHere!B1519-(AH$2*(DataGoesHere!A1519-1))))</f>
        <v/>
      </c>
      <c r="DB1519" s="19" t="str">
        <f>IF(DataGoesHere!B1519="","",IF(AO$9="No",DataGoesHere!B1519,DataGoesHere!B1519/CX1519))</f>
        <v/>
      </c>
      <c r="DC1519" s="19" t="str">
        <f>IF(DataGoesHere!B1519="","",IF(AO$9="No",DA1519,DA1519/CX1519))</f>
        <v/>
      </c>
      <c r="DD1519" s="293" t="str">
        <f>IF(CZ1519="",IF(COUNTIF(DD$2:DD1518,"Forecast")&lt;Output!E$43,"Forecast",""),"Actual")</f>
        <v/>
      </c>
      <c r="DF1519" s="19" t="str">
        <f>IF(DataGoesHere!B1518="",IF(DD1519="Forecast",(Output!$E$47*IntermediateCalcs!DH1518)+((1-Output!$E$47)*IntermediateCalcs!DF1518),""),(Output!$E$47*IntermediateCalcs!DB1518)+((1-Output!$E$47)*IntermediateCalcs!DF1518))</f>
        <v/>
      </c>
      <c r="DG1519" s="19" t="str">
        <f>IF(DataGoesHere!B1518="",IF(DD1519="Forecast",(Output!$G$47*(IntermediateCalcs!DF1519-IntermediateCalcs!DF1518))+((1-Output!$G$47)*IntermediateCalcs!DG1518),""),(Output!$G$47*(IntermediateCalcs!DF1519-IntermediateCalcs!DF1518))+((1-Output!$G$47)*IntermediateCalcs!DG1518))</f>
        <v/>
      </c>
      <c r="DH1519" s="19" t="str">
        <f>IF(DataGoesHere!B1518="",IF(DD1519="Forecast",DF1519+DG1519,""),DF1519+DG1519)</f>
        <v/>
      </c>
      <c r="DI1519" s="274" t="str">
        <f>IF(DH1519="","",IF(IntermediateCalcs!$AO$9="Yes",IntermediateCalcs!DH1519*$CX1519,IntermediateCalcs!DH1519))</f>
        <v/>
      </c>
      <c r="DJ1519" s="250" t="str">
        <f>IF(DataGoesHere!$B1519="","",($CZ1519-DI1519))</f>
        <v/>
      </c>
      <c r="DK1519" s="250" t="str">
        <f>IF(DataGoesHere!$B1519="","",ABS($CZ1519-DI1519))</f>
        <v/>
      </c>
      <c r="DL1519" s="250" t="str">
        <f>IF(DataGoesHere!$B1519="","",DK1519^2)</f>
        <v/>
      </c>
      <c r="DM1519" s="249" t="str">
        <f>IF(DataGoesHere!$B1519="","",DK1519/$CZ1519)</f>
        <v/>
      </c>
      <c r="DN1519" s="250" t="str">
        <f>IF(DataGoesHere!$B1519="","",SUM(DJ$2:DJ1519)/AVERAGE(DK:DK))</f>
        <v/>
      </c>
      <c r="DP1519" s="19" t="str">
        <f>IF(DataGoesHere!B1519="",IF($DD1519="Forecast",(Output!E$48*IntermediateCalcs!CY1519)+Output!G$48,""),(Output!E$48*IntermediateCalcs!CY1519)+Output!G$48)</f>
        <v/>
      </c>
      <c r="DQ1519" s="274" t="str">
        <f>IF(DP1519="","",IF(IntermediateCalcs!$AO$9="Yes",IntermediateCalcs!DP1519*$CX1519,IntermediateCalcs!DP1519))</f>
        <v/>
      </c>
      <c r="DR1519" s="250" t="str">
        <f>IF(DataGoesHere!$B1519="","",($CZ1519-DQ1519))</f>
        <v/>
      </c>
      <c r="DS1519" s="250" t="str">
        <f>IF(DataGoesHere!$B1519="","",ABS($CZ1519-DQ1519))</f>
        <v/>
      </c>
      <c r="DT1519" s="250" t="str">
        <f>IF(DataGoesHere!$B1519="","",DS1519^2)</f>
        <v/>
      </c>
      <c r="DU1519" s="249" t="str">
        <f>IF(DataGoesHere!$B1519="","",DS1519/$CZ1519)</f>
        <v/>
      </c>
      <c r="DV1519" s="250" t="str">
        <f>IF(DataGoesHere!$B1519="","",SUM(DR$2:DR1519)/AVERAGE(DS:DS))</f>
        <v/>
      </c>
      <c r="DX1519" s="19" t="str">
        <f>IF(DataGoesHere!$B1518="","",(DB1513*(Output!$O$49/Output!$P$49))+(IntermediateCalcs!DB1514*(Output!$M$49/Output!$P$49))+(IntermediateCalcs!DB1515*(Output!$K$49/Output!$P$49))+(DB1516*(Output!$I$49/Output!$P$49))+(IntermediateCalcs!DB1517*(Output!$G$49/Output!$P$49))+(IntermediateCalcs!DB1518*(Output!$E$49/Output!$P$49)))</f>
        <v/>
      </c>
      <c r="DY1519" s="274" t="str">
        <f>IF(DX1519="","",IF(IntermediateCalcs!$AO$9="Yes",IntermediateCalcs!DX1519*$CX1519,IntermediateCalcs!DX1519))</f>
        <v/>
      </c>
      <c r="DZ1519" s="250" t="str">
        <f>IF(DataGoesHere!$B1519="","",($CZ1519-DY1519))</f>
        <v/>
      </c>
      <c r="EA1519" s="250" t="str">
        <f>IF(DataGoesHere!$B1519="","",ABS($CZ1519-DY1519))</f>
        <v/>
      </c>
      <c r="EB1519" s="250" t="str">
        <f>IF(DataGoesHere!$B1519="","",EA1519^2)</f>
        <v/>
      </c>
      <c r="EC1519" s="249" t="str">
        <f>IF(DataGoesHere!$B1519="","",EA1519/$CZ1519)</f>
        <v/>
      </c>
      <c r="ED1519" s="250" t="str">
        <f>IF(DataGoesHere!$B1519="","",SUM(DZ$2:DZ1519)/AVERAGE(EA:EA))</f>
        <v/>
      </c>
    </row>
    <row r="1520" spans="20:134" x14ac:dyDescent="0.2">
      <c r="T1520" s="240"/>
      <c r="U1520" s="86"/>
      <c r="V1520" s="86"/>
      <c r="W1520" s="86"/>
      <c r="X1520" s="86"/>
      <c r="Y1520" s="86"/>
      <c r="Z1520" s="245" t="str">
        <f>IF(DataGoesHere!$B1520="","",(DataGoesHere!$B1520/SUM(DataGoesHere!$B1514:'DataGoesHere'!$B1525)))</f>
        <v/>
      </c>
      <c r="AA1520" s="86"/>
      <c r="AB1520" s="86"/>
      <c r="AC1520" s="86"/>
      <c r="AD1520" s="86"/>
      <c r="AE1520" s="241"/>
      <c r="CV1520" s="310" t="str">
        <f>IF(DataGoesHere!B1520="","",DataGoesHere!A1520)</f>
        <v/>
      </c>
      <c r="CW1520" s="271">
        <f t="shared" ca="1" si="54"/>
        <v>7</v>
      </c>
      <c r="CX1520" s="272">
        <f t="shared" ca="1" si="55"/>
        <v>1.0265458156689093</v>
      </c>
      <c r="CY1520" s="266">
        <f>DataGoesHere!A1520</f>
        <v>1519</v>
      </c>
      <c r="CZ1520" s="19" t="str">
        <f>IF(DataGoesHere!B1520="","",DataGoesHere!B1520)</f>
        <v/>
      </c>
      <c r="DA1520" s="19" t="str">
        <f>IF(DataGoesHere!B1520="","",IF(AH$5="No",DataGoesHere!B1520,DataGoesHere!B1520-(AH$2*(DataGoesHere!A1520-1))))</f>
        <v/>
      </c>
      <c r="DB1520" s="19" t="str">
        <f>IF(DataGoesHere!B1520="","",IF(AO$9="No",DataGoesHere!B1520,DataGoesHere!B1520/CX1520))</f>
        <v/>
      </c>
      <c r="DC1520" s="19" t="str">
        <f>IF(DataGoesHere!B1520="","",IF(AO$9="No",DA1520,DA1520/CX1520))</f>
        <v/>
      </c>
      <c r="DD1520" s="293" t="str">
        <f>IF(CZ1520="",IF(COUNTIF(DD$2:DD1519,"Forecast")&lt;Output!E$43,"Forecast",""),"Actual")</f>
        <v/>
      </c>
      <c r="DF1520" s="19" t="str">
        <f>IF(DataGoesHere!B1519="",IF(DD1520="Forecast",(Output!$E$47*IntermediateCalcs!DH1519)+((1-Output!$E$47)*IntermediateCalcs!DF1519),""),(Output!$E$47*IntermediateCalcs!DB1519)+((1-Output!$E$47)*IntermediateCalcs!DF1519))</f>
        <v/>
      </c>
      <c r="DG1520" s="19" t="str">
        <f>IF(DataGoesHere!B1519="",IF(DD1520="Forecast",(Output!$G$47*(IntermediateCalcs!DF1520-IntermediateCalcs!DF1519))+((1-Output!$G$47)*IntermediateCalcs!DG1519),""),(Output!$G$47*(IntermediateCalcs!DF1520-IntermediateCalcs!DF1519))+((1-Output!$G$47)*IntermediateCalcs!DG1519))</f>
        <v/>
      </c>
      <c r="DH1520" s="19" t="str">
        <f>IF(DataGoesHere!B1519="",IF(DD1520="Forecast",DF1520+DG1520,""),DF1520+DG1520)</f>
        <v/>
      </c>
      <c r="DI1520" s="274" t="str">
        <f>IF(DH1520="","",IF(IntermediateCalcs!$AO$9="Yes",IntermediateCalcs!DH1520*$CX1520,IntermediateCalcs!DH1520))</f>
        <v/>
      </c>
      <c r="DJ1520" s="250" t="str">
        <f>IF(DataGoesHere!$B1520="","",($CZ1520-DI1520))</f>
        <v/>
      </c>
      <c r="DK1520" s="250" t="str">
        <f>IF(DataGoesHere!$B1520="","",ABS($CZ1520-DI1520))</f>
        <v/>
      </c>
      <c r="DL1520" s="250" t="str">
        <f>IF(DataGoesHere!$B1520="","",DK1520^2)</f>
        <v/>
      </c>
      <c r="DM1520" s="249" t="str">
        <f>IF(DataGoesHere!$B1520="","",DK1520/$CZ1520)</f>
        <v/>
      </c>
      <c r="DN1520" s="250" t="str">
        <f>IF(DataGoesHere!$B1520="","",SUM(DJ$2:DJ1520)/AVERAGE(DK:DK))</f>
        <v/>
      </c>
      <c r="DP1520" s="19" t="str">
        <f>IF(DataGoesHere!B1520="",IF($DD1520="Forecast",(Output!E$48*IntermediateCalcs!CY1520)+Output!G$48,""),(Output!E$48*IntermediateCalcs!CY1520)+Output!G$48)</f>
        <v/>
      </c>
      <c r="DQ1520" s="274" t="str">
        <f>IF(DP1520="","",IF(IntermediateCalcs!$AO$9="Yes",IntermediateCalcs!DP1520*$CX1520,IntermediateCalcs!DP1520))</f>
        <v/>
      </c>
      <c r="DR1520" s="250" t="str">
        <f>IF(DataGoesHere!$B1520="","",($CZ1520-DQ1520))</f>
        <v/>
      </c>
      <c r="DS1520" s="250" t="str">
        <f>IF(DataGoesHere!$B1520="","",ABS($CZ1520-DQ1520))</f>
        <v/>
      </c>
      <c r="DT1520" s="250" t="str">
        <f>IF(DataGoesHere!$B1520="","",DS1520^2)</f>
        <v/>
      </c>
      <c r="DU1520" s="249" t="str">
        <f>IF(DataGoesHere!$B1520="","",DS1520/$CZ1520)</f>
        <v/>
      </c>
      <c r="DV1520" s="250" t="str">
        <f>IF(DataGoesHere!$B1520="","",SUM(DR$2:DR1520)/AVERAGE(DS:DS))</f>
        <v/>
      </c>
      <c r="DX1520" s="19" t="str">
        <f>IF(DataGoesHere!$B1519="","",(DB1514*(Output!$O$49/Output!$P$49))+(IntermediateCalcs!DB1515*(Output!$M$49/Output!$P$49))+(IntermediateCalcs!DB1516*(Output!$K$49/Output!$P$49))+(DB1517*(Output!$I$49/Output!$P$49))+(IntermediateCalcs!DB1518*(Output!$G$49/Output!$P$49))+(IntermediateCalcs!DB1519*(Output!$E$49/Output!$P$49)))</f>
        <v/>
      </c>
      <c r="DY1520" s="274" t="str">
        <f>IF(DX1520="","",IF(IntermediateCalcs!$AO$9="Yes",IntermediateCalcs!DX1520*$CX1520,IntermediateCalcs!DX1520))</f>
        <v/>
      </c>
      <c r="DZ1520" s="250" t="str">
        <f>IF(DataGoesHere!$B1520="","",($CZ1520-DY1520))</f>
        <v/>
      </c>
      <c r="EA1520" s="250" t="str">
        <f>IF(DataGoesHere!$B1520="","",ABS($CZ1520-DY1520))</f>
        <v/>
      </c>
      <c r="EB1520" s="250" t="str">
        <f>IF(DataGoesHere!$B1520="","",EA1520^2)</f>
        <v/>
      </c>
      <c r="EC1520" s="249" t="str">
        <f>IF(DataGoesHere!$B1520="","",EA1520/$CZ1520)</f>
        <v/>
      </c>
      <c r="ED1520" s="250" t="str">
        <f>IF(DataGoesHere!$B1520="","",SUM(DZ$2:DZ1520)/AVERAGE(EA:EA))</f>
        <v/>
      </c>
    </row>
    <row r="1521" spans="20:134" x14ac:dyDescent="0.2">
      <c r="T1521" s="240"/>
      <c r="U1521" s="86"/>
      <c r="V1521" s="86"/>
      <c r="W1521" s="86"/>
      <c r="X1521" s="86"/>
      <c r="Y1521" s="86"/>
      <c r="Z1521" s="86"/>
      <c r="AA1521" s="245" t="str">
        <f>IF(DataGoesHere!$B1521="","",(DataGoesHere!$B1521/SUM(DataGoesHere!$B1514:'DataGoesHere'!$B1525)))</f>
        <v/>
      </c>
      <c r="AB1521" s="86"/>
      <c r="AC1521" s="86"/>
      <c r="AD1521" s="86"/>
      <c r="AE1521" s="241"/>
      <c r="CV1521" s="310" t="str">
        <f>IF(DataGoesHere!B1521="","",DataGoesHere!A1521)</f>
        <v/>
      </c>
      <c r="CW1521" s="271">
        <f t="shared" ca="1" si="54"/>
        <v>8</v>
      </c>
      <c r="CX1521" s="272">
        <f t="shared" ca="1" si="55"/>
        <v>1.0207492390681214</v>
      </c>
      <c r="CY1521" s="266">
        <f>DataGoesHere!A1521</f>
        <v>1520</v>
      </c>
      <c r="CZ1521" s="19" t="str">
        <f>IF(DataGoesHere!B1521="","",DataGoesHere!B1521)</f>
        <v/>
      </c>
      <c r="DA1521" s="19" t="str">
        <f>IF(DataGoesHere!B1521="","",IF(AH$5="No",DataGoesHere!B1521,DataGoesHere!B1521-(AH$2*(DataGoesHere!A1521-1))))</f>
        <v/>
      </c>
      <c r="DB1521" s="19" t="str">
        <f>IF(DataGoesHere!B1521="","",IF(AO$9="No",DataGoesHere!B1521,DataGoesHere!B1521/CX1521))</f>
        <v/>
      </c>
      <c r="DC1521" s="19" t="str">
        <f>IF(DataGoesHere!B1521="","",IF(AO$9="No",DA1521,DA1521/CX1521))</f>
        <v/>
      </c>
      <c r="DD1521" s="293" t="str">
        <f>IF(CZ1521="",IF(COUNTIF(DD$2:DD1520,"Forecast")&lt;Output!E$43,"Forecast",""),"Actual")</f>
        <v/>
      </c>
      <c r="DF1521" s="19" t="str">
        <f>IF(DataGoesHere!B1520="",IF(DD1521="Forecast",(Output!$E$47*IntermediateCalcs!DH1520)+((1-Output!$E$47)*IntermediateCalcs!DF1520),""),(Output!$E$47*IntermediateCalcs!DB1520)+((1-Output!$E$47)*IntermediateCalcs!DF1520))</f>
        <v/>
      </c>
      <c r="DG1521" s="19" t="str">
        <f>IF(DataGoesHere!B1520="",IF(DD1521="Forecast",(Output!$G$47*(IntermediateCalcs!DF1521-IntermediateCalcs!DF1520))+((1-Output!$G$47)*IntermediateCalcs!DG1520),""),(Output!$G$47*(IntermediateCalcs!DF1521-IntermediateCalcs!DF1520))+((1-Output!$G$47)*IntermediateCalcs!DG1520))</f>
        <v/>
      </c>
      <c r="DH1521" s="19" t="str">
        <f>IF(DataGoesHere!B1520="",IF(DD1521="Forecast",DF1521+DG1521,""),DF1521+DG1521)</f>
        <v/>
      </c>
      <c r="DI1521" s="274" t="str">
        <f>IF(DH1521="","",IF(IntermediateCalcs!$AO$9="Yes",IntermediateCalcs!DH1521*$CX1521,IntermediateCalcs!DH1521))</f>
        <v/>
      </c>
      <c r="DJ1521" s="250" t="str">
        <f>IF(DataGoesHere!$B1521="","",($CZ1521-DI1521))</f>
        <v/>
      </c>
      <c r="DK1521" s="250" t="str">
        <f>IF(DataGoesHere!$B1521="","",ABS($CZ1521-DI1521))</f>
        <v/>
      </c>
      <c r="DL1521" s="250" t="str">
        <f>IF(DataGoesHere!$B1521="","",DK1521^2)</f>
        <v/>
      </c>
      <c r="DM1521" s="249" t="str">
        <f>IF(DataGoesHere!$B1521="","",DK1521/$CZ1521)</f>
        <v/>
      </c>
      <c r="DN1521" s="250" t="str">
        <f>IF(DataGoesHere!$B1521="","",SUM(DJ$2:DJ1521)/AVERAGE(DK:DK))</f>
        <v/>
      </c>
      <c r="DP1521" s="19" t="str">
        <f>IF(DataGoesHere!B1521="",IF($DD1521="Forecast",(Output!E$48*IntermediateCalcs!CY1521)+Output!G$48,""),(Output!E$48*IntermediateCalcs!CY1521)+Output!G$48)</f>
        <v/>
      </c>
      <c r="DQ1521" s="274" t="str">
        <f>IF(DP1521="","",IF(IntermediateCalcs!$AO$9="Yes",IntermediateCalcs!DP1521*$CX1521,IntermediateCalcs!DP1521))</f>
        <v/>
      </c>
      <c r="DR1521" s="250" t="str">
        <f>IF(DataGoesHere!$B1521="","",($CZ1521-DQ1521))</f>
        <v/>
      </c>
      <c r="DS1521" s="250" t="str">
        <f>IF(DataGoesHere!$B1521="","",ABS($CZ1521-DQ1521))</f>
        <v/>
      </c>
      <c r="DT1521" s="250" t="str">
        <f>IF(DataGoesHere!$B1521="","",DS1521^2)</f>
        <v/>
      </c>
      <c r="DU1521" s="249" t="str">
        <f>IF(DataGoesHere!$B1521="","",DS1521/$CZ1521)</f>
        <v/>
      </c>
      <c r="DV1521" s="250" t="str">
        <f>IF(DataGoesHere!$B1521="","",SUM(DR$2:DR1521)/AVERAGE(DS:DS))</f>
        <v/>
      </c>
      <c r="DX1521" s="19" t="str">
        <f>IF(DataGoesHere!$B1520="","",(DB1515*(Output!$O$49/Output!$P$49))+(IntermediateCalcs!DB1516*(Output!$M$49/Output!$P$49))+(IntermediateCalcs!DB1517*(Output!$K$49/Output!$P$49))+(DB1518*(Output!$I$49/Output!$P$49))+(IntermediateCalcs!DB1519*(Output!$G$49/Output!$P$49))+(IntermediateCalcs!DB1520*(Output!$E$49/Output!$P$49)))</f>
        <v/>
      </c>
      <c r="DY1521" s="274" t="str">
        <f>IF(DX1521="","",IF(IntermediateCalcs!$AO$9="Yes",IntermediateCalcs!DX1521*$CX1521,IntermediateCalcs!DX1521))</f>
        <v/>
      </c>
      <c r="DZ1521" s="250" t="str">
        <f>IF(DataGoesHere!$B1521="","",($CZ1521-DY1521))</f>
        <v/>
      </c>
      <c r="EA1521" s="250" t="str">
        <f>IF(DataGoesHere!$B1521="","",ABS($CZ1521-DY1521))</f>
        <v/>
      </c>
      <c r="EB1521" s="250" t="str">
        <f>IF(DataGoesHere!$B1521="","",EA1521^2)</f>
        <v/>
      </c>
      <c r="EC1521" s="249" t="str">
        <f>IF(DataGoesHere!$B1521="","",EA1521/$CZ1521)</f>
        <v/>
      </c>
      <c r="ED1521" s="250" t="str">
        <f>IF(DataGoesHere!$B1521="","",SUM(DZ$2:DZ1521)/AVERAGE(EA:EA))</f>
        <v/>
      </c>
    </row>
    <row r="1522" spans="20:134" x14ac:dyDescent="0.2">
      <c r="T1522" s="240"/>
      <c r="U1522" s="86"/>
      <c r="V1522" s="86"/>
      <c r="W1522" s="86"/>
      <c r="X1522" s="86"/>
      <c r="Y1522" s="86"/>
      <c r="Z1522" s="86"/>
      <c r="AA1522" s="86"/>
      <c r="AB1522" s="245" t="str">
        <f>IF(DataGoesHere!$B1522="","",(DataGoesHere!$B1522/SUM(DataGoesHere!$B1514:'DataGoesHere'!$B1525)))</f>
        <v/>
      </c>
      <c r="AC1522" s="86"/>
      <c r="AD1522" s="86"/>
      <c r="AE1522" s="241"/>
      <c r="CV1522" s="310" t="str">
        <f>IF(DataGoesHere!B1522="","",DataGoesHere!A1522)</f>
        <v/>
      </c>
      <c r="CW1522" s="271">
        <f t="shared" ca="1" si="54"/>
        <v>9</v>
      </c>
      <c r="CX1522" s="272">
        <f t="shared" ca="1" si="55"/>
        <v>1.0625330005567626</v>
      </c>
      <c r="CY1522" s="266">
        <f>DataGoesHere!A1522</f>
        <v>1521</v>
      </c>
      <c r="CZ1522" s="19" t="str">
        <f>IF(DataGoesHere!B1522="","",DataGoesHere!B1522)</f>
        <v/>
      </c>
      <c r="DA1522" s="19" t="str">
        <f>IF(DataGoesHere!B1522="","",IF(AH$5="No",DataGoesHere!B1522,DataGoesHere!B1522-(AH$2*(DataGoesHere!A1522-1))))</f>
        <v/>
      </c>
      <c r="DB1522" s="19" t="str">
        <f>IF(DataGoesHere!B1522="","",IF(AO$9="No",DataGoesHere!B1522,DataGoesHere!B1522/CX1522))</f>
        <v/>
      </c>
      <c r="DC1522" s="19" t="str">
        <f>IF(DataGoesHere!B1522="","",IF(AO$9="No",DA1522,DA1522/CX1522))</f>
        <v/>
      </c>
      <c r="DD1522" s="293" t="str">
        <f>IF(CZ1522="",IF(COUNTIF(DD$2:DD1521,"Forecast")&lt;Output!E$43,"Forecast",""),"Actual")</f>
        <v/>
      </c>
      <c r="DF1522" s="19" t="str">
        <f>IF(DataGoesHere!B1521="",IF(DD1522="Forecast",(Output!$E$47*IntermediateCalcs!DH1521)+((1-Output!$E$47)*IntermediateCalcs!DF1521),""),(Output!$E$47*IntermediateCalcs!DB1521)+((1-Output!$E$47)*IntermediateCalcs!DF1521))</f>
        <v/>
      </c>
      <c r="DG1522" s="19" t="str">
        <f>IF(DataGoesHere!B1521="",IF(DD1522="Forecast",(Output!$G$47*(IntermediateCalcs!DF1522-IntermediateCalcs!DF1521))+((1-Output!$G$47)*IntermediateCalcs!DG1521),""),(Output!$G$47*(IntermediateCalcs!DF1522-IntermediateCalcs!DF1521))+((1-Output!$G$47)*IntermediateCalcs!DG1521))</f>
        <v/>
      </c>
      <c r="DH1522" s="19" t="str">
        <f>IF(DataGoesHere!B1521="",IF(DD1522="Forecast",DF1522+DG1522,""),DF1522+DG1522)</f>
        <v/>
      </c>
      <c r="DI1522" s="274" t="str">
        <f>IF(DH1522="","",IF(IntermediateCalcs!$AO$9="Yes",IntermediateCalcs!DH1522*$CX1522,IntermediateCalcs!DH1522))</f>
        <v/>
      </c>
      <c r="DJ1522" s="250" t="str">
        <f>IF(DataGoesHere!$B1522="","",($CZ1522-DI1522))</f>
        <v/>
      </c>
      <c r="DK1522" s="250" t="str">
        <f>IF(DataGoesHere!$B1522="","",ABS($CZ1522-DI1522))</f>
        <v/>
      </c>
      <c r="DL1522" s="250" t="str">
        <f>IF(DataGoesHere!$B1522="","",DK1522^2)</f>
        <v/>
      </c>
      <c r="DM1522" s="249" t="str">
        <f>IF(DataGoesHere!$B1522="","",DK1522/$CZ1522)</f>
        <v/>
      </c>
      <c r="DN1522" s="250" t="str">
        <f>IF(DataGoesHere!$B1522="","",SUM(DJ$2:DJ1522)/AVERAGE(DK:DK))</f>
        <v/>
      </c>
      <c r="DP1522" s="19" t="str">
        <f>IF(DataGoesHere!B1522="",IF($DD1522="Forecast",(Output!E$48*IntermediateCalcs!CY1522)+Output!G$48,""),(Output!E$48*IntermediateCalcs!CY1522)+Output!G$48)</f>
        <v/>
      </c>
      <c r="DQ1522" s="274" t="str">
        <f>IF(DP1522="","",IF(IntermediateCalcs!$AO$9="Yes",IntermediateCalcs!DP1522*$CX1522,IntermediateCalcs!DP1522))</f>
        <v/>
      </c>
      <c r="DR1522" s="250" t="str">
        <f>IF(DataGoesHere!$B1522="","",($CZ1522-DQ1522))</f>
        <v/>
      </c>
      <c r="DS1522" s="250" t="str">
        <f>IF(DataGoesHere!$B1522="","",ABS($CZ1522-DQ1522))</f>
        <v/>
      </c>
      <c r="DT1522" s="250" t="str">
        <f>IF(DataGoesHere!$B1522="","",DS1522^2)</f>
        <v/>
      </c>
      <c r="DU1522" s="249" t="str">
        <f>IF(DataGoesHere!$B1522="","",DS1522/$CZ1522)</f>
        <v/>
      </c>
      <c r="DV1522" s="250" t="str">
        <f>IF(DataGoesHere!$B1522="","",SUM(DR$2:DR1522)/AVERAGE(DS:DS))</f>
        <v/>
      </c>
      <c r="DX1522" s="19" t="str">
        <f>IF(DataGoesHere!$B1521="","",(DB1516*(Output!$O$49/Output!$P$49))+(IntermediateCalcs!DB1517*(Output!$M$49/Output!$P$49))+(IntermediateCalcs!DB1518*(Output!$K$49/Output!$P$49))+(DB1519*(Output!$I$49/Output!$P$49))+(IntermediateCalcs!DB1520*(Output!$G$49/Output!$P$49))+(IntermediateCalcs!DB1521*(Output!$E$49/Output!$P$49)))</f>
        <v/>
      </c>
      <c r="DY1522" s="274" t="str">
        <f>IF(DX1522="","",IF(IntermediateCalcs!$AO$9="Yes",IntermediateCalcs!DX1522*$CX1522,IntermediateCalcs!DX1522))</f>
        <v/>
      </c>
      <c r="DZ1522" s="250" t="str">
        <f>IF(DataGoesHere!$B1522="","",($CZ1522-DY1522))</f>
        <v/>
      </c>
      <c r="EA1522" s="250" t="str">
        <f>IF(DataGoesHere!$B1522="","",ABS($CZ1522-DY1522))</f>
        <v/>
      </c>
      <c r="EB1522" s="250" t="str">
        <f>IF(DataGoesHere!$B1522="","",EA1522^2)</f>
        <v/>
      </c>
      <c r="EC1522" s="249" t="str">
        <f>IF(DataGoesHere!$B1522="","",EA1522/$CZ1522)</f>
        <v/>
      </c>
      <c r="ED1522" s="250" t="str">
        <f>IF(DataGoesHere!$B1522="","",SUM(DZ$2:DZ1522)/AVERAGE(EA:EA))</f>
        <v/>
      </c>
    </row>
    <row r="1523" spans="20:134" x14ac:dyDescent="0.2">
      <c r="T1523" s="240"/>
      <c r="U1523" s="86"/>
      <c r="V1523" s="86"/>
      <c r="W1523" s="86"/>
      <c r="X1523" s="86"/>
      <c r="Y1523" s="86"/>
      <c r="Z1523" s="86"/>
      <c r="AA1523" s="86"/>
      <c r="AB1523" s="86"/>
      <c r="AC1523" s="245" t="str">
        <f>IF(DataGoesHere!$B1523="","",(DataGoesHere!$B1523/SUM(DataGoesHere!$B1514:'DataGoesHere'!$B1525)))</f>
        <v/>
      </c>
      <c r="AD1523" s="86"/>
      <c r="AE1523" s="241"/>
      <c r="CV1523" s="310" t="str">
        <f>IF(DataGoesHere!B1523="","",DataGoesHere!A1523)</f>
        <v/>
      </c>
      <c r="CW1523" s="271">
        <f t="shared" ca="1" si="54"/>
        <v>10</v>
      </c>
      <c r="CX1523" s="272">
        <f t="shared" ca="1" si="55"/>
        <v>0.92557634012077306</v>
      </c>
      <c r="CY1523" s="266">
        <f>DataGoesHere!A1523</f>
        <v>1522</v>
      </c>
      <c r="CZ1523" s="19" t="str">
        <f>IF(DataGoesHere!B1523="","",DataGoesHere!B1523)</f>
        <v/>
      </c>
      <c r="DA1523" s="19" t="str">
        <f>IF(DataGoesHere!B1523="","",IF(AH$5="No",DataGoesHere!B1523,DataGoesHere!B1523-(AH$2*(DataGoesHere!A1523-1))))</f>
        <v/>
      </c>
      <c r="DB1523" s="19" t="str">
        <f>IF(DataGoesHere!B1523="","",IF(AO$9="No",DataGoesHere!B1523,DataGoesHere!B1523/CX1523))</f>
        <v/>
      </c>
      <c r="DC1523" s="19" t="str">
        <f>IF(DataGoesHere!B1523="","",IF(AO$9="No",DA1523,DA1523/CX1523))</f>
        <v/>
      </c>
      <c r="DD1523" s="293" t="str">
        <f>IF(CZ1523="",IF(COUNTIF(DD$2:DD1522,"Forecast")&lt;Output!E$43,"Forecast",""),"Actual")</f>
        <v/>
      </c>
      <c r="DF1523" s="19" t="str">
        <f>IF(DataGoesHere!B1522="",IF(DD1523="Forecast",(Output!$E$47*IntermediateCalcs!DH1522)+((1-Output!$E$47)*IntermediateCalcs!DF1522),""),(Output!$E$47*IntermediateCalcs!DB1522)+((1-Output!$E$47)*IntermediateCalcs!DF1522))</f>
        <v/>
      </c>
      <c r="DG1523" s="19" t="str">
        <f>IF(DataGoesHere!B1522="",IF(DD1523="Forecast",(Output!$G$47*(IntermediateCalcs!DF1523-IntermediateCalcs!DF1522))+((1-Output!$G$47)*IntermediateCalcs!DG1522),""),(Output!$G$47*(IntermediateCalcs!DF1523-IntermediateCalcs!DF1522))+((1-Output!$G$47)*IntermediateCalcs!DG1522))</f>
        <v/>
      </c>
      <c r="DH1523" s="19" t="str">
        <f>IF(DataGoesHere!B1522="",IF(DD1523="Forecast",DF1523+DG1523,""),DF1523+DG1523)</f>
        <v/>
      </c>
      <c r="DI1523" s="274" t="str">
        <f>IF(DH1523="","",IF(IntermediateCalcs!$AO$9="Yes",IntermediateCalcs!DH1523*$CX1523,IntermediateCalcs!DH1523))</f>
        <v/>
      </c>
      <c r="DJ1523" s="250" t="str">
        <f>IF(DataGoesHere!$B1523="","",($CZ1523-DI1523))</f>
        <v/>
      </c>
      <c r="DK1523" s="250" t="str">
        <f>IF(DataGoesHere!$B1523="","",ABS($CZ1523-DI1523))</f>
        <v/>
      </c>
      <c r="DL1523" s="250" t="str">
        <f>IF(DataGoesHere!$B1523="","",DK1523^2)</f>
        <v/>
      </c>
      <c r="DM1523" s="249" t="str">
        <f>IF(DataGoesHere!$B1523="","",DK1523/$CZ1523)</f>
        <v/>
      </c>
      <c r="DN1523" s="250" t="str">
        <f>IF(DataGoesHere!$B1523="","",SUM(DJ$2:DJ1523)/AVERAGE(DK:DK))</f>
        <v/>
      </c>
      <c r="DP1523" s="19" t="str">
        <f>IF(DataGoesHere!B1523="",IF($DD1523="Forecast",(Output!E$48*IntermediateCalcs!CY1523)+Output!G$48,""),(Output!E$48*IntermediateCalcs!CY1523)+Output!G$48)</f>
        <v/>
      </c>
      <c r="DQ1523" s="274" t="str">
        <f>IF(DP1523="","",IF(IntermediateCalcs!$AO$9="Yes",IntermediateCalcs!DP1523*$CX1523,IntermediateCalcs!DP1523))</f>
        <v/>
      </c>
      <c r="DR1523" s="250" t="str">
        <f>IF(DataGoesHere!$B1523="","",($CZ1523-DQ1523))</f>
        <v/>
      </c>
      <c r="DS1523" s="250" t="str">
        <f>IF(DataGoesHere!$B1523="","",ABS($CZ1523-DQ1523))</f>
        <v/>
      </c>
      <c r="DT1523" s="250" t="str">
        <f>IF(DataGoesHere!$B1523="","",DS1523^2)</f>
        <v/>
      </c>
      <c r="DU1523" s="249" t="str">
        <f>IF(DataGoesHere!$B1523="","",DS1523/$CZ1523)</f>
        <v/>
      </c>
      <c r="DV1523" s="250" t="str">
        <f>IF(DataGoesHere!$B1523="","",SUM(DR$2:DR1523)/AVERAGE(DS:DS))</f>
        <v/>
      </c>
      <c r="DX1523" s="19" t="str">
        <f>IF(DataGoesHere!$B1522="","",(DB1517*(Output!$O$49/Output!$P$49))+(IntermediateCalcs!DB1518*(Output!$M$49/Output!$P$49))+(IntermediateCalcs!DB1519*(Output!$K$49/Output!$P$49))+(DB1520*(Output!$I$49/Output!$P$49))+(IntermediateCalcs!DB1521*(Output!$G$49/Output!$P$49))+(IntermediateCalcs!DB1522*(Output!$E$49/Output!$P$49)))</f>
        <v/>
      </c>
      <c r="DY1523" s="274" t="str">
        <f>IF(DX1523="","",IF(IntermediateCalcs!$AO$9="Yes",IntermediateCalcs!DX1523*$CX1523,IntermediateCalcs!DX1523))</f>
        <v/>
      </c>
      <c r="DZ1523" s="250" t="str">
        <f>IF(DataGoesHere!$B1523="","",($CZ1523-DY1523))</f>
        <v/>
      </c>
      <c r="EA1523" s="250" t="str">
        <f>IF(DataGoesHere!$B1523="","",ABS($CZ1523-DY1523))</f>
        <v/>
      </c>
      <c r="EB1523" s="250" t="str">
        <f>IF(DataGoesHere!$B1523="","",EA1523^2)</f>
        <v/>
      </c>
      <c r="EC1523" s="249" t="str">
        <f>IF(DataGoesHere!$B1523="","",EA1523/$CZ1523)</f>
        <v/>
      </c>
      <c r="ED1523" s="250" t="str">
        <f>IF(DataGoesHere!$B1523="","",SUM(DZ$2:DZ1523)/AVERAGE(EA:EA))</f>
        <v/>
      </c>
    </row>
    <row r="1524" spans="20:134" x14ac:dyDescent="0.2">
      <c r="T1524" s="240"/>
      <c r="U1524" s="86"/>
      <c r="V1524" s="86"/>
      <c r="W1524" s="86"/>
      <c r="X1524" s="86"/>
      <c r="Y1524" s="86"/>
      <c r="Z1524" s="86"/>
      <c r="AA1524" s="86"/>
      <c r="AB1524" s="86"/>
      <c r="AC1524" s="86"/>
      <c r="AD1524" s="245" t="str">
        <f>IF(DataGoesHere!$B1524="","",(DataGoesHere!$B1524/SUM(DataGoesHere!$B1514:'DataGoesHere'!$B1525)))</f>
        <v/>
      </c>
      <c r="AE1524" s="241"/>
      <c r="CV1524" s="310" t="str">
        <f>IF(DataGoesHere!B1524="","",DataGoesHere!A1524)</f>
        <v/>
      </c>
      <c r="CW1524" s="271">
        <f t="shared" ca="1" si="54"/>
        <v>11</v>
      </c>
      <c r="CX1524" s="272">
        <f t="shared" ca="1" si="55"/>
        <v>0.97463169608807265</v>
      </c>
      <c r="CY1524" s="266">
        <f>DataGoesHere!A1524</f>
        <v>1523</v>
      </c>
      <c r="CZ1524" s="19" t="str">
        <f>IF(DataGoesHere!B1524="","",DataGoesHere!B1524)</f>
        <v/>
      </c>
      <c r="DA1524" s="19" t="str">
        <f>IF(DataGoesHere!B1524="","",IF(AH$5="No",DataGoesHere!B1524,DataGoesHere!B1524-(AH$2*(DataGoesHere!A1524-1))))</f>
        <v/>
      </c>
      <c r="DB1524" s="19" t="str">
        <f>IF(DataGoesHere!B1524="","",IF(AO$9="No",DataGoesHere!B1524,DataGoesHere!B1524/CX1524))</f>
        <v/>
      </c>
      <c r="DC1524" s="19" t="str">
        <f>IF(DataGoesHere!B1524="","",IF(AO$9="No",DA1524,DA1524/CX1524))</f>
        <v/>
      </c>
      <c r="DD1524" s="293" t="str">
        <f>IF(CZ1524="",IF(COUNTIF(DD$2:DD1523,"Forecast")&lt;Output!E$43,"Forecast",""),"Actual")</f>
        <v/>
      </c>
      <c r="DF1524" s="19" t="str">
        <f>IF(DataGoesHere!B1523="",IF(DD1524="Forecast",(Output!$E$47*IntermediateCalcs!DH1523)+((1-Output!$E$47)*IntermediateCalcs!DF1523),""),(Output!$E$47*IntermediateCalcs!DB1523)+((1-Output!$E$47)*IntermediateCalcs!DF1523))</f>
        <v/>
      </c>
      <c r="DG1524" s="19" t="str">
        <f>IF(DataGoesHere!B1523="",IF(DD1524="Forecast",(Output!$G$47*(IntermediateCalcs!DF1524-IntermediateCalcs!DF1523))+((1-Output!$G$47)*IntermediateCalcs!DG1523),""),(Output!$G$47*(IntermediateCalcs!DF1524-IntermediateCalcs!DF1523))+((1-Output!$G$47)*IntermediateCalcs!DG1523))</f>
        <v/>
      </c>
      <c r="DH1524" s="19" t="str">
        <f>IF(DataGoesHere!B1523="",IF(DD1524="Forecast",DF1524+DG1524,""),DF1524+DG1524)</f>
        <v/>
      </c>
      <c r="DI1524" s="274" t="str">
        <f>IF(DH1524="","",IF(IntermediateCalcs!$AO$9="Yes",IntermediateCalcs!DH1524*$CX1524,IntermediateCalcs!DH1524))</f>
        <v/>
      </c>
      <c r="DJ1524" s="250" t="str">
        <f>IF(DataGoesHere!$B1524="","",($CZ1524-DI1524))</f>
        <v/>
      </c>
      <c r="DK1524" s="250" t="str">
        <f>IF(DataGoesHere!$B1524="","",ABS($CZ1524-DI1524))</f>
        <v/>
      </c>
      <c r="DL1524" s="250" t="str">
        <f>IF(DataGoesHere!$B1524="","",DK1524^2)</f>
        <v/>
      </c>
      <c r="DM1524" s="249" t="str">
        <f>IF(DataGoesHere!$B1524="","",DK1524/$CZ1524)</f>
        <v/>
      </c>
      <c r="DN1524" s="250" t="str">
        <f>IF(DataGoesHere!$B1524="","",SUM(DJ$2:DJ1524)/AVERAGE(DK:DK))</f>
        <v/>
      </c>
      <c r="DP1524" s="19" t="str">
        <f>IF(DataGoesHere!B1524="",IF($DD1524="Forecast",(Output!E$48*IntermediateCalcs!CY1524)+Output!G$48,""),(Output!E$48*IntermediateCalcs!CY1524)+Output!G$48)</f>
        <v/>
      </c>
      <c r="DQ1524" s="274" t="str">
        <f>IF(DP1524="","",IF(IntermediateCalcs!$AO$9="Yes",IntermediateCalcs!DP1524*$CX1524,IntermediateCalcs!DP1524))</f>
        <v/>
      </c>
      <c r="DR1524" s="250" t="str">
        <f>IF(DataGoesHere!$B1524="","",($CZ1524-DQ1524))</f>
        <v/>
      </c>
      <c r="DS1524" s="250" t="str">
        <f>IF(DataGoesHere!$B1524="","",ABS($CZ1524-DQ1524))</f>
        <v/>
      </c>
      <c r="DT1524" s="250" t="str">
        <f>IF(DataGoesHere!$B1524="","",DS1524^2)</f>
        <v/>
      </c>
      <c r="DU1524" s="249" t="str">
        <f>IF(DataGoesHere!$B1524="","",DS1524/$CZ1524)</f>
        <v/>
      </c>
      <c r="DV1524" s="250" t="str">
        <f>IF(DataGoesHere!$B1524="","",SUM(DR$2:DR1524)/AVERAGE(DS:DS))</f>
        <v/>
      </c>
      <c r="DX1524" s="19" t="str">
        <f>IF(DataGoesHere!$B1523="","",(DB1518*(Output!$O$49/Output!$P$49))+(IntermediateCalcs!DB1519*(Output!$M$49/Output!$P$49))+(IntermediateCalcs!DB1520*(Output!$K$49/Output!$P$49))+(DB1521*(Output!$I$49/Output!$P$49))+(IntermediateCalcs!DB1522*(Output!$G$49/Output!$P$49))+(IntermediateCalcs!DB1523*(Output!$E$49/Output!$P$49)))</f>
        <v/>
      </c>
      <c r="DY1524" s="274" t="str">
        <f>IF(DX1524="","",IF(IntermediateCalcs!$AO$9="Yes",IntermediateCalcs!DX1524*$CX1524,IntermediateCalcs!DX1524))</f>
        <v/>
      </c>
      <c r="DZ1524" s="250" t="str">
        <f>IF(DataGoesHere!$B1524="","",($CZ1524-DY1524))</f>
        <v/>
      </c>
      <c r="EA1524" s="250" t="str">
        <f>IF(DataGoesHere!$B1524="","",ABS($CZ1524-DY1524))</f>
        <v/>
      </c>
      <c r="EB1524" s="250" t="str">
        <f>IF(DataGoesHere!$B1524="","",EA1524^2)</f>
        <v/>
      </c>
      <c r="EC1524" s="249" t="str">
        <f>IF(DataGoesHere!$B1524="","",EA1524/$CZ1524)</f>
        <v/>
      </c>
      <c r="ED1524" s="250" t="str">
        <f>IF(DataGoesHere!$B1524="","",SUM(DZ$2:DZ1524)/AVERAGE(EA:EA))</f>
        <v/>
      </c>
    </row>
    <row r="1525" spans="20:134" x14ac:dyDescent="0.2">
      <c r="T1525" s="242"/>
      <c r="U1525" s="243"/>
      <c r="V1525" s="243"/>
      <c r="W1525" s="243"/>
      <c r="X1525" s="243"/>
      <c r="Y1525" s="243"/>
      <c r="Z1525" s="243"/>
      <c r="AA1525" s="243"/>
      <c r="AB1525" s="243"/>
      <c r="AC1525" s="243"/>
      <c r="AD1525" s="243"/>
      <c r="AE1525" s="246" t="str">
        <f>IF(DataGoesHere!$B1525="","",(DataGoesHere!$B1525/SUM(DataGoesHere!$B1514:'DataGoesHere'!$B1525)))</f>
        <v/>
      </c>
      <c r="CV1525" s="310" t="str">
        <f>IF(DataGoesHere!B1525="","",DataGoesHere!A1525)</f>
        <v/>
      </c>
      <c r="CW1525" s="271">
        <f t="shared" ca="1" si="54"/>
        <v>12</v>
      </c>
      <c r="CX1525" s="272">
        <f t="shared" ca="1" si="55"/>
        <v>1.0054005237672714</v>
      </c>
      <c r="CY1525" s="266">
        <f>DataGoesHere!A1525</f>
        <v>1524</v>
      </c>
      <c r="CZ1525" s="19" t="str">
        <f>IF(DataGoesHere!B1525="","",DataGoesHere!B1525)</f>
        <v/>
      </c>
      <c r="DA1525" s="19" t="str">
        <f>IF(DataGoesHere!B1525="","",IF(AH$5="No",DataGoesHere!B1525,DataGoesHere!B1525-(AH$2*(DataGoesHere!A1525-1))))</f>
        <v/>
      </c>
      <c r="DB1525" s="19" t="str">
        <f>IF(DataGoesHere!B1525="","",IF(AO$9="No",DataGoesHere!B1525,DataGoesHere!B1525/CX1525))</f>
        <v/>
      </c>
      <c r="DC1525" s="19" t="str">
        <f>IF(DataGoesHere!B1525="","",IF(AO$9="No",DA1525,DA1525/CX1525))</f>
        <v/>
      </c>
      <c r="DD1525" s="293" t="str">
        <f>IF(CZ1525="",IF(COUNTIF(DD$2:DD1524,"Forecast")&lt;Output!E$43,"Forecast",""),"Actual")</f>
        <v/>
      </c>
      <c r="DF1525" s="19" t="str">
        <f>IF(DataGoesHere!B1524="",IF(DD1525="Forecast",(Output!$E$47*IntermediateCalcs!DH1524)+((1-Output!$E$47)*IntermediateCalcs!DF1524),""),(Output!$E$47*IntermediateCalcs!DB1524)+((1-Output!$E$47)*IntermediateCalcs!DF1524))</f>
        <v/>
      </c>
      <c r="DG1525" s="19" t="str">
        <f>IF(DataGoesHere!B1524="",IF(DD1525="Forecast",(Output!$G$47*(IntermediateCalcs!DF1525-IntermediateCalcs!DF1524))+((1-Output!$G$47)*IntermediateCalcs!DG1524),""),(Output!$G$47*(IntermediateCalcs!DF1525-IntermediateCalcs!DF1524))+((1-Output!$G$47)*IntermediateCalcs!DG1524))</f>
        <v/>
      </c>
      <c r="DH1525" s="19" t="str">
        <f>IF(DataGoesHere!B1524="",IF(DD1525="Forecast",DF1525+DG1525,""),DF1525+DG1525)</f>
        <v/>
      </c>
      <c r="DI1525" s="274" t="str">
        <f>IF(DH1525="","",IF(IntermediateCalcs!$AO$9="Yes",IntermediateCalcs!DH1525*$CX1525,IntermediateCalcs!DH1525))</f>
        <v/>
      </c>
      <c r="DJ1525" s="250" t="str">
        <f>IF(DataGoesHere!$B1525="","",($CZ1525-DI1525))</f>
        <v/>
      </c>
      <c r="DK1525" s="250" t="str">
        <f>IF(DataGoesHere!$B1525="","",ABS($CZ1525-DI1525))</f>
        <v/>
      </c>
      <c r="DL1525" s="250" t="str">
        <f>IF(DataGoesHere!$B1525="","",DK1525^2)</f>
        <v/>
      </c>
      <c r="DM1525" s="249" t="str">
        <f>IF(DataGoesHere!$B1525="","",DK1525/$CZ1525)</f>
        <v/>
      </c>
      <c r="DN1525" s="250" t="str">
        <f>IF(DataGoesHere!$B1525="","",SUM(DJ$2:DJ1525)/AVERAGE(DK:DK))</f>
        <v/>
      </c>
      <c r="DP1525" s="19" t="str">
        <f>IF(DataGoesHere!B1525="",IF($DD1525="Forecast",(Output!E$48*IntermediateCalcs!CY1525)+Output!G$48,""),(Output!E$48*IntermediateCalcs!CY1525)+Output!G$48)</f>
        <v/>
      </c>
      <c r="DQ1525" s="274" t="str">
        <f>IF(DP1525="","",IF(IntermediateCalcs!$AO$9="Yes",IntermediateCalcs!DP1525*$CX1525,IntermediateCalcs!DP1525))</f>
        <v/>
      </c>
      <c r="DR1525" s="250" t="str">
        <f>IF(DataGoesHere!$B1525="","",($CZ1525-DQ1525))</f>
        <v/>
      </c>
      <c r="DS1525" s="250" t="str">
        <f>IF(DataGoesHere!$B1525="","",ABS($CZ1525-DQ1525))</f>
        <v/>
      </c>
      <c r="DT1525" s="250" t="str">
        <f>IF(DataGoesHere!$B1525="","",DS1525^2)</f>
        <v/>
      </c>
      <c r="DU1525" s="249" t="str">
        <f>IF(DataGoesHere!$B1525="","",DS1525/$CZ1525)</f>
        <v/>
      </c>
      <c r="DV1525" s="250" t="str">
        <f>IF(DataGoesHere!$B1525="","",SUM(DR$2:DR1525)/AVERAGE(DS:DS))</f>
        <v/>
      </c>
      <c r="DX1525" s="19" t="str">
        <f>IF(DataGoesHere!$B1524="","",(DB1519*(Output!$O$49/Output!$P$49))+(IntermediateCalcs!DB1520*(Output!$M$49/Output!$P$49))+(IntermediateCalcs!DB1521*(Output!$K$49/Output!$P$49))+(DB1522*(Output!$I$49/Output!$P$49))+(IntermediateCalcs!DB1523*(Output!$G$49/Output!$P$49))+(IntermediateCalcs!DB1524*(Output!$E$49/Output!$P$49)))</f>
        <v/>
      </c>
      <c r="DY1525" s="274" t="str">
        <f>IF(DX1525="","",IF(IntermediateCalcs!$AO$9="Yes",IntermediateCalcs!DX1525*$CX1525,IntermediateCalcs!DX1525))</f>
        <v/>
      </c>
      <c r="DZ1525" s="250" t="str">
        <f>IF(DataGoesHere!$B1525="","",($CZ1525-DY1525))</f>
        <v/>
      </c>
      <c r="EA1525" s="250" t="str">
        <f>IF(DataGoesHere!$B1525="","",ABS($CZ1525-DY1525))</f>
        <v/>
      </c>
      <c r="EB1525" s="250" t="str">
        <f>IF(DataGoesHere!$B1525="","",EA1525^2)</f>
        <v/>
      </c>
      <c r="EC1525" s="249" t="str">
        <f>IF(DataGoesHere!$B1525="","",EA1525/$CZ1525)</f>
        <v/>
      </c>
      <c r="ED1525" s="250" t="str">
        <f>IF(DataGoesHere!$B1525="","",SUM(DZ$2:DZ1525)/AVERAGE(EA:EA))</f>
        <v/>
      </c>
    </row>
    <row r="1526" spans="20:134" x14ac:dyDescent="0.2">
      <c r="T1526" s="244" t="str">
        <f>IF(DataGoesHere!$B1526="","",(DataGoesHere!$B1526/SUM(DataGoesHere!$B1526:'DataGoesHere'!$B1537)))</f>
        <v/>
      </c>
      <c r="U1526" s="238"/>
      <c r="V1526" s="238"/>
      <c r="W1526" s="238"/>
      <c r="X1526" s="238"/>
      <c r="Y1526" s="238"/>
      <c r="Z1526" s="238"/>
      <c r="AA1526" s="238"/>
      <c r="AB1526" s="238"/>
      <c r="AC1526" s="238"/>
      <c r="AD1526" s="238"/>
      <c r="AE1526" s="239"/>
      <c r="CV1526" s="310" t="str">
        <f>IF(DataGoesHere!B1526="","",DataGoesHere!A1526)</f>
        <v/>
      </c>
      <c r="CW1526" s="271">
        <f t="shared" ca="1" si="54"/>
        <v>1</v>
      </c>
      <c r="CX1526" s="272">
        <f t="shared" ca="1" si="55"/>
        <v>1.3236179355303281</v>
      </c>
      <c r="CY1526" s="266">
        <f>DataGoesHere!A1526</f>
        <v>1525</v>
      </c>
      <c r="CZ1526" s="19" t="str">
        <f>IF(DataGoesHere!B1526="","",DataGoesHere!B1526)</f>
        <v/>
      </c>
      <c r="DA1526" s="19" t="str">
        <f>IF(DataGoesHere!B1526="","",IF(AH$5="No",DataGoesHere!B1526,DataGoesHere!B1526-(AH$2*(DataGoesHere!A1526-1))))</f>
        <v/>
      </c>
      <c r="DB1526" s="19" t="str">
        <f>IF(DataGoesHere!B1526="","",IF(AO$9="No",DataGoesHere!B1526,DataGoesHere!B1526/CX1526))</f>
        <v/>
      </c>
      <c r="DC1526" s="19" t="str">
        <f>IF(DataGoesHere!B1526="","",IF(AO$9="No",DA1526,DA1526/CX1526))</f>
        <v/>
      </c>
      <c r="DD1526" s="293" t="str">
        <f>IF(CZ1526="",IF(COUNTIF(DD$2:DD1525,"Forecast")&lt;Output!E$43,"Forecast",""),"Actual")</f>
        <v/>
      </c>
      <c r="DF1526" s="19" t="str">
        <f>IF(DataGoesHere!B1525="",IF(DD1526="Forecast",(Output!$E$47*IntermediateCalcs!DH1525)+((1-Output!$E$47)*IntermediateCalcs!DF1525),""),(Output!$E$47*IntermediateCalcs!DB1525)+((1-Output!$E$47)*IntermediateCalcs!DF1525))</f>
        <v/>
      </c>
      <c r="DG1526" s="19" t="str">
        <f>IF(DataGoesHere!B1525="",IF(DD1526="Forecast",(Output!$G$47*(IntermediateCalcs!DF1526-IntermediateCalcs!DF1525))+((1-Output!$G$47)*IntermediateCalcs!DG1525),""),(Output!$G$47*(IntermediateCalcs!DF1526-IntermediateCalcs!DF1525))+((1-Output!$G$47)*IntermediateCalcs!DG1525))</f>
        <v/>
      </c>
      <c r="DH1526" s="19" t="str">
        <f>IF(DataGoesHere!B1525="",IF(DD1526="Forecast",DF1526+DG1526,""),DF1526+DG1526)</f>
        <v/>
      </c>
      <c r="DI1526" s="274" t="str">
        <f>IF(DH1526="","",IF(IntermediateCalcs!$AO$9="Yes",IntermediateCalcs!DH1526*$CX1526,IntermediateCalcs!DH1526))</f>
        <v/>
      </c>
      <c r="DJ1526" s="250" t="str">
        <f>IF(DataGoesHere!$B1526="","",($CZ1526-DI1526))</f>
        <v/>
      </c>
      <c r="DK1526" s="250" t="str">
        <f>IF(DataGoesHere!$B1526="","",ABS($CZ1526-DI1526))</f>
        <v/>
      </c>
      <c r="DL1526" s="250" t="str">
        <f>IF(DataGoesHere!$B1526="","",DK1526^2)</f>
        <v/>
      </c>
      <c r="DM1526" s="249" t="str">
        <f>IF(DataGoesHere!$B1526="","",DK1526/$CZ1526)</f>
        <v/>
      </c>
      <c r="DN1526" s="250" t="str">
        <f>IF(DataGoesHere!$B1526="","",SUM(DJ$2:DJ1526)/AVERAGE(DK:DK))</f>
        <v/>
      </c>
      <c r="DP1526" s="19" t="str">
        <f>IF(DataGoesHere!B1526="",IF($DD1526="Forecast",(Output!E$48*IntermediateCalcs!CY1526)+Output!G$48,""),(Output!E$48*IntermediateCalcs!CY1526)+Output!G$48)</f>
        <v/>
      </c>
      <c r="DQ1526" s="274" t="str">
        <f>IF(DP1526="","",IF(IntermediateCalcs!$AO$9="Yes",IntermediateCalcs!DP1526*$CX1526,IntermediateCalcs!DP1526))</f>
        <v/>
      </c>
      <c r="DR1526" s="250" t="str">
        <f>IF(DataGoesHere!$B1526="","",($CZ1526-DQ1526))</f>
        <v/>
      </c>
      <c r="DS1526" s="250" t="str">
        <f>IF(DataGoesHere!$B1526="","",ABS($CZ1526-DQ1526))</f>
        <v/>
      </c>
      <c r="DT1526" s="250" t="str">
        <f>IF(DataGoesHere!$B1526="","",DS1526^2)</f>
        <v/>
      </c>
      <c r="DU1526" s="249" t="str">
        <f>IF(DataGoesHere!$B1526="","",DS1526/$CZ1526)</f>
        <v/>
      </c>
      <c r="DV1526" s="250" t="str">
        <f>IF(DataGoesHere!$B1526="","",SUM(DR$2:DR1526)/AVERAGE(DS:DS))</f>
        <v/>
      </c>
      <c r="DX1526" s="19" t="str">
        <f>IF(DataGoesHere!$B1525="","",(DB1520*(Output!$O$49/Output!$P$49))+(IntermediateCalcs!DB1521*(Output!$M$49/Output!$P$49))+(IntermediateCalcs!DB1522*(Output!$K$49/Output!$P$49))+(DB1523*(Output!$I$49/Output!$P$49))+(IntermediateCalcs!DB1524*(Output!$G$49/Output!$P$49))+(IntermediateCalcs!DB1525*(Output!$E$49/Output!$P$49)))</f>
        <v/>
      </c>
      <c r="DY1526" s="274" t="str">
        <f>IF(DX1526="","",IF(IntermediateCalcs!$AO$9="Yes",IntermediateCalcs!DX1526*$CX1526,IntermediateCalcs!DX1526))</f>
        <v/>
      </c>
      <c r="DZ1526" s="250" t="str">
        <f>IF(DataGoesHere!$B1526="","",($CZ1526-DY1526))</f>
        <v/>
      </c>
      <c r="EA1526" s="250" t="str">
        <f>IF(DataGoesHere!$B1526="","",ABS($CZ1526-DY1526))</f>
        <v/>
      </c>
      <c r="EB1526" s="250" t="str">
        <f>IF(DataGoesHere!$B1526="","",EA1526^2)</f>
        <v/>
      </c>
      <c r="EC1526" s="249" t="str">
        <f>IF(DataGoesHere!$B1526="","",EA1526/$CZ1526)</f>
        <v/>
      </c>
      <c r="ED1526" s="250" t="str">
        <f>IF(DataGoesHere!$B1526="","",SUM(DZ$2:DZ1526)/AVERAGE(EA:EA))</f>
        <v/>
      </c>
    </row>
    <row r="1527" spans="20:134" x14ac:dyDescent="0.2">
      <c r="T1527" s="240"/>
      <c r="U1527" s="245" t="str">
        <f>IF(DataGoesHere!$B1527="","",(DataGoesHere!$B1527/SUM(DataGoesHere!$B1527:'DataGoesHere'!$B1537)))</f>
        <v/>
      </c>
      <c r="V1527" s="86"/>
      <c r="W1527" s="86"/>
      <c r="X1527" s="86"/>
      <c r="Y1527" s="86"/>
      <c r="Z1527" s="86"/>
      <c r="AA1527" s="86"/>
      <c r="AB1527" s="86"/>
      <c r="AC1527" s="86"/>
      <c r="AD1527" s="86"/>
      <c r="AE1527" s="241"/>
      <c r="CV1527" s="310" t="str">
        <f>IF(DataGoesHere!B1527="","",DataGoesHere!A1527)</f>
        <v/>
      </c>
      <c r="CW1527" s="271">
        <f t="shared" ca="1" si="54"/>
        <v>2</v>
      </c>
      <c r="CX1527" s="272">
        <f t="shared" ca="1" si="55"/>
        <v>0.80574490527728204</v>
      </c>
      <c r="CY1527" s="266">
        <f>DataGoesHere!A1527</f>
        <v>1526</v>
      </c>
      <c r="CZ1527" s="19" t="str">
        <f>IF(DataGoesHere!B1527="","",DataGoesHere!B1527)</f>
        <v/>
      </c>
      <c r="DA1527" s="19" t="str">
        <f>IF(DataGoesHere!B1527="","",IF(AH$5="No",DataGoesHere!B1527,DataGoesHere!B1527-(AH$2*(DataGoesHere!A1527-1))))</f>
        <v/>
      </c>
      <c r="DB1527" s="19" t="str">
        <f>IF(DataGoesHere!B1527="","",IF(AO$9="No",DataGoesHere!B1527,DataGoesHere!B1527/CX1527))</f>
        <v/>
      </c>
      <c r="DC1527" s="19" t="str">
        <f>IF(DataGoesHere!B1527="","",IF(AO$9="No",DA1527,DA1527/CX1527))</f>
        <v/>
      </c>
      <c r="DD1527" s="293" t="str">
        <f>IF(CZ1527="",IF(COUNTIF(DD$2:DD1526,"Forecast")&lt;Output!E$43,"Forecast",""),"Actual")</f>
        <v/>
      </c>
      <c r="DF1527" s="19" t="str">
        <f>IF(DataGoesHere!B1526="",IF(DD1527="Forecast",(Output!$E$47*IntermediateCalcs!DH1526)+((1-Output!$E$47)*IntermediateCalcs!DF1526),""),(Output!$E$47*IntermediateCalcs!DB1526)+((1-Output!$E$47)*IntermediateCalcs!DF1526))</f>
        <v/>
      </c>
      <c r="DG1527" s="19" t="str">
        <f>IF(DataGoesHere!B1526="",IF(DD1527="Forecast",(Output!$G$47*(IntermediateCalcs!DF1527-IntermediateCalcs!DF1526))+((1-Output!$G$47)*IntermediateCalcs!DG1526),""),(Output!$G$47*(IntermediateCalcs!DF1527-IntermediateCalcs!DF1526))+((1-Output!$G$47)*IntermediateCalcs!DG1526))</f>
        <v/>
      </c>
      <c r="DH1527" s="19" t="str">
        <f>IF(DataGoesHere!B1526="",IF(DD1527="Forecast",DF1527+DG1527,""),DF1527+DG1527)</f>
        <v/>
      </c>
      <c r="DI1527" s="274" t="str">
        <f>IF(DH1527="","",IF(IntermediateCalcs!$AO$9="Yes",IntermediateCalcs!DH1527*$CX1527,IntermediateCalcs!DH1527))</f>
        <v/>
      </c>
      <c r="DJ1527" s="250" t="str">
        <f>IF(DataGoesHere!$B1527="","",($CZ1527-DI1527))</f>
        <v/>
      </c>
      <c r="DK1527" s="250" t="str">
        <f>IF(DataGoesHere!$B1527="","",ABS($CZ1527-DI1527))</f>
        <v/>
      </c>
      <c r="DL1527" s="250" t="str">
        <f>IF(DataGoesHere!$B1527="","",DK1527^2)</f>
        <v/>
      </c>
      <c r="DM1527" s="249" t="str">
        <f>IF(DataGoesHere!$B1527="","",DK1527/$CZ1527)</f>
        <v/>
      </c>
      <c r="DN1527" s="250" t="str">
        <f>IF(DataGoesHere!$B1527="","",SUM(DJ$2:DJ1527)/AVERAGE(DK:DK))</f>
        <v/>
      </c>
      <c r="DP1527" s="19" t="str">
        <f>IF(DataGoesHere!B1527="",IF($DD1527="Forecast",(Output!E$48*IntermediateCalcs!CY1527)+Output!G$48,""),(Output!E$48*IntermediateCalcs!CY1527)+Output!G$48)</f>
        <v/>
      </c>
      <c r="DQ1527" s="274" t="str">
        <f>IF(DP1527="","",IF(IntermediateCalcs!$AO$9="Yes",IntermediateCalcs!DP1527*$CX1527,IntermediateCalcs!DP1527))</f>
        <v/>
      </c>
      <c r="DR1527" s="250" t="str">
        <f>IF(DataGoesHere!$B1527="","",($CZ1527-DQ1527))</f>
        <v/>
      </c>
      <c r="DS1527" s="250" t="str">
        <f>IF(DataGoesHere!$B1527="","",ABS($CZ1527-DQ1527))</f>
        <v/>
      </c>
      <c r="DT1527" s="250" t="str">
        <f>IF(DataGoesHere!$B1527="","",DS1527^2)</f>
        <v/>
      </c>
      <c r="DU1527" s="249" t="str">
        <f>IF(DataGoesHere!$B1527="","",DS1527/$CZ1527)</f>
        <v/>
      </c>
      <c r="DV1527" s="250" t="str">
        <f>IF(DataGoesHere!$B1527="","",SUM(DR$2:DR1527)/AVERAGE(DS:DS))</f>
        <v/>
      </c>
      <c r="DX1527" s="19" t="str">
        <f>IF(DataGoesHere!$B1526="","",(DB1521*(Output!$O$49/Output!$P$49))+(IntermediateCalcs!DB1522*(Output!$M$49/Output!$P$49))+(IntermediateCalcs!DB1523*(Output!$K$49/Output!$P$49))+(DB1524*(Output!$I$49/Output!$P$49))+(IntermediateCalcs!DB1525*(Output!$G$49/Output!$P$49))+(IntermediateCalcs!DB1526*(Output!$E$49/Output!$P$49)))</f>
        <v/>
      </c>
      <c r="DY1527" s="274" t="str">
        <f>IF(DX1527="","",IF(IntermediateCalcs!$AO$9="Yes",IntermediateCalcs!DX1527*$CX1527,IntermediateCalcs!DX1527))</f>
        <v/>
      </c>
      <c r="DZ1527" s="250" t="str">
        <f>IF(DataGoesHere!$B1527="","",($CZ1527-DY1527))</f>
        <v/>
      </c>
      <c r="EA1527" s="250" t="str">
        <f>IF(DataGoesHere!$B1527="","",ABS($CZ1527-DY1527))</f>
        <v/>
      </c>
      <c r="EB1527" s="250" t="str">
        <f>IF(DataGoesHere!$B1527="","",EA1527^2)</f>
        <v/>
      </c>
      <c r="EC1527" s="249" t="str">
        <f>IF(DataGoesHere!$B1527="","",EA1527/$CZ1527)</f>
        <v/>
      </c>
      <c r="ED1527" s="250" t="str">
        <f>IF(DataGoesHere!$B1527="","",SUM(DZ$2:DZ1527)/AVERAGE(EA:EA))</f>
        <v/>
      </c>
    </row>
    <row r="1528" spans="20:134" x14ac:dyDescent="0.2">
      <c r="T1528" s="240"/>
      <c r="U1528" s="86"/>
      <c r="V1528" s="245" t="str">
        <f>IF(DataGoesHere!$B1528="","",(DataGoesHere!$B1528/SUM(DataGoesHere!$B1526:'DataGoesHere'!$B1537)))</f>
        <v/>
      </c>
      <c r="W1528" s="86"/>
      <c r="X1528" s="86"/>
      <c r="Y1528" s="86"/>
      <c r="Z1528" s="86"/>
      <c r="AA1528" s="86"/>
      <c r="AB1528" s="86"/>
      <c r="AC1528" s="86"/>
      <c r="AD1528" s="86"/>
      <c r="AE1528" s="241"/>
      <c r="CV1528" s="310" t="str">
        <f>IF(DataGoesHere!B1528="","",DataGoesHere!A1528)</f>
        <v/>
      </c>
      <c r="CW1528" s="271">
        <f t="shared" ca="1" si="54"/>
        <v>3</v>
      </c>
      <c r="CX1528" s="272">
        <f t="shared" ca="1" si="55"/>
        <v>0.79862940076451561</v>
      </c>
      <c r="CY1528" s="266">
        <f>DataGoesHere!A1528</f>
        <v>1527</v>
      </c>
      <c r="CZ1528" s="19" t="str">
        <f>IF(DataGoesHere!B1528="","",DataGoesHere!B1528)</f>
        <v/>
      </c>
      <c r="DA1528" s="19" t="str">
        <f>IF(DataGoesHere!B1528="","",IF(AH$5="No",DataGoesHere!B1528,DataGoesHere!B1528-(AH$2*(DataGoesHere!A1528-1))))</f>
        <v/>
      </c>
      <c r="DB1528" s="19" t="str">
        <f>IF(DataGoesHere!B1528="","",IF(AO$9="No",DataGoesHere!B1528,DataGoesHere!B1528/CX1528))</f>
        <v/>
      </c>
      <c r="DC1528" s="19" t="str">
        <f>IF(DataGoesHere!B1528="","",IF(AO$9="No",DA1528,DA1528/CX1528))</f>
        <v/>
      </c>
      <c r="DD1528" s="293" t="str">
        <f>IF(CZ1528="",IF(COUNTIF(DD$2:DD1527,"Forecast")&lt;Output!E$43,"Forecast",""),"Actual")</f>
        <v/>
      </c>
      <c r="DF1528" s="19" t="str">
        <f>IF(DataGoesHere!B1527="",IF(DD1528="Forecast",(Output!$E$47*IntermediateCalcs!DH1527)+((1-Output!$E$47)*IntermediateCalcs!DF1527),""),(Output!$E$47*IntermediateCalcs!DB1527)+((1-Output!$E$47)*IntermediateCalcs!DF1527))</f>
        <v/>
      </c>
      <c r="DG1528" s="19" t="str">
        <f>IF(DataGoesHere!B1527="",IF(DD1528="Forecast",(Output!$G$47*(IntermediateCalcs!DF1528-IntermediateCalcs!DF1527))+((1-Output!$G$47)*IntermediateCalcs!DG1527),""),(Output!$G$47*(IntermediateCalcs!DF1528-IntermediateCalcs!DF1527))+((1-Output!$G$47)*IntermediateCalcs!DG1527))</f>
        <v/>
      </c>
      <c r="DH1528" s="19" t="str">
        <f>IF(DataGoesHere!B1527="",IF(DD1528="Forecast",DF1528+DG1528,""),DF1528+DG1528)</f>
        <v/>
      </c>
      <c r="DI1528" s="274" t="str">
        <f>IF(DH1528="","",IF(IntermediateCalcs!$AO$9="Yes",IntermediateCalcs!DH1528*$CX1528,IntermediateCalcs!DH1528))</f>
        <v/>
      </c>
      <c r="DJ1528" s="250" t="str">
        <f>IF(DataGoesHere!$B1528="","",($CZ1528-DI1528))</f>
        <v/>
      </c>
      <c r="DK1528" s="250" t="str">
        <f>IF(DataGoesHere!$B1528="","",ABS($CZ1528-DI1528))</f>
        <v/>
      </c>
      <c r="DL1528" s="250" t="str">
        <f>IF(DataGoesHere!$B1528="","",DK1528^2)</f>
        <v/>
      </c>
      <c r="DM1528" s="249" t="str">
        <f>IF(DataGoesHere!$B1528="","",DK1528/$CZ1528)</f>
        <v/>
      </c>
      <c r="DN1528" s="250" t="str">
        <f>IF(DataGoesHere!$B1528="","",SUM(DJ$2:DJ1528)/AVERAGE(DK:DK))</f>
        <v/>
      </c>
      <c r="DP1528" s="19" t="str">
        <f>IF(DataGoesHere!B1528="",IF($DD1528="Forecast",(Output!E$48*IntermediateCalcs!CY1528)+Output!G$48,""),(Output!E$48*IntermediateCalcs!CY1528)+Output!G$48)</f>
        <v/>
      </c>
      <c r="DQ1528" s="274" t="str">
        <f>IF(DP1528="","",IF(IntermediateCalcs!$AO$9="Yes",IntermediateCalcs!DP1528*$CX1528,IntermediateCalcs!DP1528))</f>
        <v/>
      </c>
      <c r="DR1528" s="250" t="str">
        <f>IF(DataGoesHere!$B1528="","",($CZ1528-DQ1528))</f>
        <v/>
      </c>
      <c r="DS1528" s="250" t="str">
        <f>IF(DataGoesHere!$B1528="","",ABS($CZ1528-DQ1528))</f>
        <v/>
      </c>
      <c r="DT1528" s="250" t="str">
        <f>IF(DataGoesHere!$B1528="","",DS1528^2)</f>
        <v/>
      </c>
      <c r="DU1528" s="249" t="str">
        <f>IF(DataGoesHere!$B1528="","",DS1528/$CZ1528)</f>
        <v/>
      </c>
      <c r="DV1528" s="250" t="str">
        <f>IF(DataGoesHere!$B1528="","",SUM(DR$2:DR1528)/AVERAGE(DS:DS))</f>
        <v/>
      </c>
      <c r="DX1528" s="19" t="str">
        <f>IF(DataGoesHere!$B1527="","",(DB1522*(Output!$O$49/Output!$P$49))+(IntermediateCalcs!DB1523*(Output!$M$49/Output!$P$49))+(IntermediateCalcs!DB1524*(Output!$K$49/Output!$P$49))+(DB1525*(Output!$I$49/Output!$P$49))+(IntermediateCalcs!DB1526*(Output!$G$49/Output!$P$49))+(IntermediateCalcs!DB1527*(Output!$E$49/Output!$P$49)))</f>
        <v/>
      </c>
      <c r="DY1528" s="274" t="str">
        <f>IF(DX1528="","",IF(IntermediateCalcs!$AO$9="Yes",IntermediateCalcs!DX1528*$CX1528,IntermediateCalcs!DX1528))</f>
        <v/>
      </c>
      <c r="DZ1528" s="250" t="str">
        <f>IF(DataGoesHere!$B1528="","",($CZ1528-DY1528))</f>
        <v/>
      </c>
      <c r="EA1528" s="250" t="str">
        <f>IF(DataGoesHere!$B1528="","",ABS($CZ1528-DY1528))</f>
        <v/>
      </c>
      <c r="EB1528" s="250" t="str">
        <f>IF(DataGoesHere!$B1528="","",EA1528^2)</f>
        <v/>
      </c>
      <c r="EC1528" s="249" t="str">
        <f>IF(DataGoesHere!$B1528="","",EA1528/$CZ1528)</f>
        <v/>
      </c>
      <c r="ED1528" s="250" t="str">
        <f>IF(DataGoesHere!$B1528="","",SUM(DZ$2:DZ1528)/AVERAGE(EA:EA))</f>
        <v/>
      </c>
    </row>
    <row r="1529" spans="20:134" x14ac:dyDescent="0.2">
      <c r="T1529" s="240"/>
      <c r="U1529" s="86"/>
      <c r="V1529" s="86"/>
      <c r="W1529" s="245" t="str">
        <f>IF(DataGoesHere!$B1529="","",(DataGoesHere!$B1529/SUM(DataGoesHere!$B1526:'DataGoesHere'!$B1537)))</f>
        <v/>
      </c>
      <c r="X1529" s="86"/>
      <c r="Y1529" s="86"/>
      <c r="Z1529" s="86"/>
      <c r="AA1529" s="86"/>
      <c r="AB1529" s="86"/>
      <c r="AC1529" s="86"/>
      <c r="AD1529" s="86"/>
      <c r="AE1529" s="241"/>
      <c r="CV1529" s="310" t="str">
        <f>IF(DataGoesHere!B1529="","",DataGoesHere!A1529)</f>
        <v/>
      </c>
      <c r="CW1529" s="271">
        <f t="shared" ca="1" si="54"/>
        <v>4</v>
      </c>
      <c r="CX1529" s="272">
        <f t="shared" ca="1" si="55"/>
        <v>1.0149292433706087</v>
      </c>
      <c r="CY1529" s="266">
        <f>DataGoesHere!A1529</f>
        <v>1528</v>
      </c>
      <c r="CZ1529" s="19" t="str">
        <f>IF(DataGoesHere!B1529="","",DataGoesHere!B1529)</f>
        <v/>
      </c>
      <c r="DA1529" s="19" t="str">
        <f>IF(DataGoesHere!B1529="","",IF(AH$5="No",DataGoesHere!B1529,DataGoesHere!B1529-(AH$2*(DataGoesHere!A1529-1))))</f>
        <v/>
      </c>
      <c r="DB1529" s="19" t="str">
        <f>IF(DataGoesHere!B1529="","",IF(AO$9="No",DataGoesHere!B1529,DataGoesHere!B1529/CX1529))</f>
        <v/>
      </c>
      <c r="DC1529" s="19" t="str">
        <f>IF(DataGoesHere!B1529="","",IF(AO$9="No",DA1529,DA1529/CX1529))</f>
        <v/>
      </c>
      <c r="DD1529" s="293" t="str">
        <f>IF(CZ1529="",IF(COUNTIF(DD$2:DD1528,"Forecast")&lt;Output!E$43,"Forecast",""),"Actual")</f>
        <v/>
      </c>
      <c r="DF1529" s="19" t="str">
        <f>IF(DataGoesHere!B1528="",IF(DD1529="Forecast",(Output!$E$47*IntermediateCalcs!DH1528)+((1-Output!$E$47)*IntermediateCalcs!DF1528),""),(Output!$E$47*IntermediateCalcs!DB1528)+((1-Output!$E$47)*IntermediateCalcs!DF1528))</f>
        <v/>
      </c>
      <c r="DG1529" s="19" t="str">
        <f>IF(DataGoesHere!B1528="",IF(DD1529="Forecast",(Output!$G$47*(IntermediateCalcs!DF1529-IntermediateCalcs!DF1528))+((1-Output!$G$47)*IntermediateCalcs!DG1528),""),(Output!$G$47*(IntermediateCalcs!DF1529-IntermediateCalcs!DF1528))+((1-Output!$G$47)*IntermediateCalcs!DG1528))</f>
        <v/>
      </c>
      <c r="DH1529" s="19" t="str">
        <f>IF(DataGoesHere!B1528="",IF(DD1529="Forecast",DF1529+DG1529,""),DF1529+DG1529)</f>
        <v/>
      </c>
      <c r="DI1529" s="274" t="str">
        <f>IF(DH1529="","",IF(IntermediateCalcs!$AO$9="Yes",IntermediateCalcs!DH1529*$CX1529,IntermediateCalcs!DH1529))</f>
        <v/>
      </c>
      <c r="DJ1529" s="250" t="str">
        <f>IF(DataGoesHere!$B1529="","",($CZ1529-DI1529))</f>
        <v/>
      </c>
      <c r="DK1529" s="250" t="str">
        <f>IF(DataGoesHere!$B1529="","",ABS($CZ1529-DI1529))</f>
        <v/>
      </c>
      <c r="DL1529" s="250" t="str">
        <f>IF(DataGoesHere!$B1529="","",DK1529^2)</f>
        <v/>
      </c>
      <c r="DM1529" s="249" t="str">
        <f>IF(DataGoesHere!$B1529="","",DK1529/$CZ1529)</f>
        <v/>
      </c>
      <c r="DN1529" s="250" t="str">
        <f>IF(DataGoesHere!$B1529="","",SUM(DJ$2:DJ1529)/AVERAGE(DK:DK))</f>
        <v/>
      </c>
      <c r="DP1529" s="19" t="str">
        <f>IF(DataGoesHere!B1529="",IF($DD1529="Forecast",(Output!E$48*IntermediateCalcs!CY1529)+Output!G$48,""),(Output!E$48*IntermediateCalcs!CY1529)+Output!G$48)</f>
        <v/>
      </c>
      <c r="DQ1529" s="274" t="str">
        <f>IF(DP1529="","",IF(IntermediateCalcs!$AO$9="Yes",IntermediateCalcs!DP1529*$CX1529,IntermediateCalcs!DP1529))</f>
        <v/>
      </c>
      <c r="DR1529" s="250" t="str">
        <f>IF(DataGoesHere!$B1529="","",($CZ1529-DQ1529))</f>
        <v/>
      </c>
      <c r="DS1529" s="250" t="str">
        <f>IF(DataGoesHere!$B1529="","",ABS($CZ1529-DQ1529))</f>
        <v/>
      </c>
      <c r="DT1529" s="250" t="str">
        <f>IF(DataGoesHere!$B1529="","",DS1529^2)</f>
        <v/>
      </c>
      <c r="DU1529" s="249" t="str">
        <f>IF(DataGoesHere!$B1529="","",DS1529/$CZ1529)</f>
        <v/>
      </c>
      <c r="DV1529" s="250" t="str">
        <f>IF(DataGoesHere!$B1529="","",SUM(DR$2:DR1529)/AVERAGE(DS:DS))</f>
        <v/>
      </c>
      <c r="DX1529" s="19" t="str">
        <f>IF(DataGoesHere!$B1528="","",(DB1523*(Output!$O$49/Output!$P$49))+(IntermediateCalcs!DB1524*(Output!$M$49/Output!$P$49))+(IntermediateCalcs!DB1525*(Output!$K$49/Output!$P$49))+(DB1526*(Output!$I$49/Output!$P$49))+(IntermediateCalcs!DB1527*(Output!$G$49/Output!$P$49))+(IntermediateCalcs!DB1528*(Output!$E$49/Output!$P$49)))</f>
        <v/>
      </c>
      <c r="DY1529" s="274" t="str">
        <f>IF(DX1529="","",IF(IntermediateCalcs!$AO$9="Yes",IntermediateCalcs!DX1529*$CX1529,IntermediateCalcs!DX1529))</f>
        <v/>
      </c>
      <c r="DZ1529" s="250" t="str">
        <f>IF(DataGoesHere!$B1529="","",($CZ1529-DY1529))</f>
        <v/>
      </c>
      <c r="EA1529" s="250" t="str">
        <f>IF(DataGoesHere!$B1529="","",ABS($CZ1529-DY1529))</f>
        <v/>
      </c>
      <c r="EB1529" s="250" t="str">
        <f>IF(DataGoesHere!$B1529="","",EA1529^2)</f>
        <v/>
      </c>
      <c r="EC1529" s="249" t="str">
        <f>IF(DataGoesHere!$B1529="","",EA1529/$CZ1529)</f>
        <v/>
      </c>
      <c r="ED1529" s="250" t="str">
        <f>IF(DataGoesHere!$B1529="","",SUM(DZ$2:DZ1529)/AVERAGE(EA:EA))</f>
        <v/>
      </c>
    </row>
    <row r="1530" spans="20:134" x14ac:dyDescent="0.2">
      <c r="T1530" s="240"/>
      <c r="U1530" s="86"/>
      <c r="V1530" s="86"/>
      <c r="W1530" s="86"/>
      <c r="X1530" s="245" t="str">
        <f>IF(DataGoesHere!$B1530="","",(DataGoesHere!$B1530/SUM(DataGoesHere!$B1526:'DataGoesHere'!$B1537)))</f>
        <v/>
      </c>
      <c r="Y1530" s="86"/>
      <c r="Z1530" s="86"/>
      <c r="AA1530" s="86"/>
      <c r="AB1530" s="86"/>
      <c r="AC1530" s="86"/>
      <c r="AD1530" s="86"/>
      <c r="AE1530" s="241"/>
      <c r="CV1530" s="310" t="str">
        <f>IF(DataGoesHere!B1530="","",DataGoesHere!A1530)</f>
        <v/>
      </c>
      <c r="CW1530" s="271">
        <f t="shared" ca="1" si="54"/>
        <v>5</v>
      </c>
      <c r="CX1530" s="272">
        <f t="shared" ca="1" si="55"/>
        <v>0.97875414397996308</v>
      </c>
      <c r="CY1530" s="266">
        <f>DataGoesHere!A1530</f>
        <v>1529</v>
      </c>
      <c r="CZ1530" s="19" t="str">
        <f>IF(DataGoesHere!B1530="","",DataGoesHere!B1530)</f>
        <v/>
      </c>
      <c r="DA1530" s="19" t="str">
        <f>IF(DataGoesHere!B1530="","",IF(AH$5="No",DataGoesHere!B1530,DataGoesHere!B1530-(AH$2*(DataGoesHere!A1530-1))))</f>
        <v/>
      </c>
      <c r="DB1530" s="19" t="str">
        <f>IF(DataGoesHere!B1530="","",IF(AO$9="No",DataGoesHere!B1530,DataGoesHere!B1530/CX1530))</f>
        <v/>
      </c>
      <c r="DC1530" s="19" t="str">
        <f>IF(DataGoesHere!B1530="","",IF(AO$9="No",DA1530,DA1530/CX1530))</f>
        <v/>
      </c>
      <c r="DD1530" s="293" t="str">
        <f>IF(CZ1530="",IF(COUNTIF(DD$2:DD1529,"Forecast")&lt;Output!E$43,"Forecast",""),"Actual")</f>
        <v/>
      </c>
      <c r="DF1530" s="19" t="str">
        <f>IF(DataGoesHere!B1529="",IF(DD1530="Forecast",(Output!$E$47*IntermediateCalcs!DH1529)+((1-Output!$E$47)*IntermediateCalcs!DF1529),""),(Output!$E$47*IntermediateCalcs!DB1529)+((1-Output!$E$47)*IntermediateCalcs!DF1529))</f>
        <v/>
      </c>
      <c r="DG1530" s="19" t="str">
        <f>IF(DataGoesHere!B1529="",IF(DD1530="Forecast",(Output!$G$47*(IntermediateCalcs!DF1530-IntermediateCalcs!DF1529))+((1-Output!$G$47)*IntermediateCalcs!DG1529),""),(Output!$G$47*(IntermediateCalcs!DF1530-IntermediateCalcs!DF1529))+((1-Output!$G$47)*IntermediateCalcs!DG1529))</f>
        <v/>
      </c>
      <c r="DH1530" s="19" t="str">
        <f>IF(DataGoesHere!B1529="",IF(DD1530="Forecast",DF1530+DG1530,""),DF1530+DG1530)</f>
        <v/>
      </c>
      <c r="DI1530" s="274" t="str">
        <f>IF(DH1530="","",IF(IntermediateCalcs!$AO$9="Yes",IntermediateCalcs!DH1530*$CX1530,IntermediateCalcs!DH1530))</f>
        <v/>
      </c>
      <c r="DJ1530" s="250" t="str">
        <f>IF(DataGoesHere!$B1530="","",($CZ1530-DI1530))</f>
        <v/>
      </c>
      <c r="DK1530" s="250" t="str">
        <f>IF(DataGoesHere!$B1530="","",ABS($CZ1530-DI1530))</f>
        <v/>
      </c>
      <c r="DL1530" s="250" t="str">
        <f>IF(DataGoesHere!$B1530="","",DK1530^2)</f>
        <v/>
      </c>
      <c r="DM1530" s="249" t="str">
        <f>IF(DataGoesHere!$B1530="","",DK1530/$CZ1530)</f>
        <v/>
      </c>
      <c r="DN1530" s="250" t="str">
        <f>IF(DataGoesHere!$B1530="","",SUM(DJ$2:DJ1530)/AVERAGE(DK:DK))</f>
        <v/>
      </c>
      <c r="DP1530" s="19" t="str">
        <f>IF(DataGoesHere!B1530="",IF($DD1530="Forecast",(Output!E$48*IntermediateCalcs!CY1530)+Output!G$48,""),(Output!E$48*IntermediateCalcs!CY1530)+Output!G$48)</f>
        <v/>
      </c>
      <c r="DQ1530" s="274" t="str">
        <f>IF(DP1530="","",IF(IntermediateCalcs!$AO$9="Yes",IntermediateCalcs!DP1530*$CX1530,IntermediateCalcs!DP1530))</f>
        <v/>
      </c>
      <c r="DR1530" s="250" t="str">
        <f>IF(DataGoesHere!$B1530="","",($CZ1530-DQ1530))</f>
        <v/>
      </c>
      <c r="DS1530" s="250" t="str">
        <f>IF(DataGoesHere!$B1530="","",ABS($CZ1530-DQ1530))</f>
        <v/>
      </c>
      <c r="DT1530" s="250" t="str">
        <f>IF(DataGoesHere!$B1530="","",DS1530^2)</f>
        <v/>
      </c>
      <c r="DU1530" s="249" t="str">
        <f>IF(DataGoesHere!$B1530="","",DS1530/$CZ1530)</f>
        <v/>
      </c>
      <c r="DV1530" s="250" t="str">
        <f>IF(DataGoesHere!$B1530="","",SUM(DR$2:DR1530)/AVERAGE(DS:DS))</f>
        <v/>
      </c>
      <c r="DX1530" s="19" t="str">
        <f>IF(DataGoesHere!$B1529="","",(DB1524*(Output!$O$49/Output!$P$49))+(IntermediateCalcs!DB1525*(Output!$M$49/Output!$P$49))+(IntermediateCalcs!DB1526*(Output!$K$49/Output!$P$49))+(DB1527*(Output!$I$49/Output!$P$49))+(IntermediateCalcs!DB1528*(Output!$G$49/Output!$P$49))+(IntermediateCalcs!DB1529*(Output!$E$49/Output!$P$49)))</f>
        <v/>
      </c>
      <c r="DY1530" s="274" t="str">
        <f>IF(DX1530="","",IF(IntermediateCalcs!$AO$9="Yes",IntermediateCalcs!DX1530*$CX1530,IntermediateCalcs!DX1530))</f>
        <v/>
      </c>
      <c r="DZ1530" s="250" t="str">
        <f>IF(DataGoesHere!$B1530="","",($CZ1530-DY1530))</f>
        <v/>
      </c>
      <c r="EA1530" s="250" t="str">
        <f>IF(DataGoesHere!$B1530="","",ABS($CZ1530-DY1530))</f>
        <v/>
      </c>
      <c r="EB1530" s="250" t="str">
        <f>IF(DataGoesHere!$B1530="","",EA1530^2)</f>
        <v/>
      </c>
      <c r="EC1530" s="249" t="str">
        <f>IF(DataGoesHere!$B1530="","",EA1530/$CZ1530)</f>
        <v/>
      </c>
      <c r="ED1530" s="250" t="str">
        <f>IF(DataGoesHere!$B1530="","",SUM(DZ$2:DZ1530)/AVERAGE(EA:EA))</f>
        <v/>
      </c>
    </row>
    <row r="1531" spans="20:134" x14ac:dyDescent="0.2">
      <c r="T1531" s="240"/>
      <c r="U1531" s="86"/>
      <c r="V1531" s="86"/>
      <c r="W1531" s="86"/>
      <c r="X1531" s="86"/>
      <c r="Y1531" s="245" t="str">
        <f>IF(DataGoesHere!$B1531="","",(DataGoesHere!$B1531/SUM(DataGoesHere!$B1526:'DataGoesHere'!$B1537)))</f>
        <v/>
      </c>
      <c r="Z1531" s="86"/>
      <c r="AA1531" s="86"/>
      <c r="AB1531" s="86"/>
      <c r="AC1531" s="86"/>
      <c r="AD1531" s="86"/>
      <c r="AE1531" s="241"/>
      <c r="CV1531" s="310" t="str">
        <f>IF(DataGoesHere!B1531="","",DataGoesHere!A1531)</f>
        <v/>
      </c>
      <c r="CW1531" s="271">
        <f t="shared" ca="1" si="54"/>
        <v>6</v>
      </c>
      <c r="CX1531" s="272">
        <f t="shared" ca="1" si="55"/>
        <v>1.0779088099730167</v>
      </c>
      <c r="CY1531" s="266">
        <f>DataGoesHere!A1531</f>
        <v>1530</v>
      </c>
      <c r="CZ1531" s="19" t="str">
        <f>IF(DataGoesHere!B1531="","",DataGoesHere!B1531)</f>
        <v/>
      </c>
      <c r="DA1531" s="19" t="str">
        <f>IF(DataGoesHere!B1531="","",IF(AH$5="No",DataGoesHere!B1531,DataGoesHere!B1531-(AH$2*(DataGoesHere!A1531-1))))</f>
        <v/>
      </c>
      <c r="DB1531" s="19" t="str">
        <f>IF(DataGoesHere!B1531="","",IF(AO$9="No",DataGoesHere!B1531,DataGoesHere!B1531/CX1531))</f>
        <v/>
      </c>
      <c r="DC1531" s="19" t="str">
        <f>IF(DataGoesHere!B1531="","",IF(AO$9="No",DA1531,DA1531/CX1531))</f>
        <v/>
      </c>
      <c r="DD1531" s="293" t="str">
        <f>IF(CZ1531="",IF(COUNTIF(DD$2:DD1530,"Forecast")&lt;Output!E$43,"Forecast",""),"Actual")</f>
        <v/>
      </c>
      <c r="DF1531" s="19" t="str">
        <f>IF(DataGoesHere!B1530="",IF(DD1531="Forecast",(Output!$E$47*IntermediateCalcs!DH1530)+((1-Output!$E$47)*IntermediateCalcs!DF1530),""),(Output!$E$47*IntermediateCalcs!DB1530)+((1-Output!$E$47)*IntermediateCalcs!DF1530))</f>
        <v/>
      </c>
      <c r="DG1531" s="19" t="str">
        <f>IF(DataGoesHere!B1530="",IF(DD1531="Forecast",(Output!$G$47*(IntermediateCalcs!DF1531-IntermediateCalcs!DF1530))+((1-Output!$G$47)*IntermediateCalcs!DG1530),""),(Output!$G$47*(IntermediateCalcs!DF1531-IntermediateCalcs!DF1530))+((1-Output!$G$47)*IntermediateCalcs!DG1530))</f>
        <v/>
      </c>
      <c r="DH1531" s="19" t="str">
        <f>IF(DataGoesHere!B1530="",IF(DD1531="Forecast",DF1531+DG1531,""),DF1531+DG1531)</f>
        <v/>
      </c>
      <c r="DI1531" s="274" t="str">
        <f>IF(DH1531="","",IF(IntermediateCalcs!$AO$9="Yes",IntermediateCalcs!DH1531*$CX1531,IntermediateCalcs!DH1531))</f>
        <v/>
      </c>
      <c r="DJ1531" s="250" t="str">
        <f>IF(DataGoesHere!$B1531="","",($CZ1531-DI1531))</f>
        <v/>
      </c>
      <c r="DK1531" s="250" t="str">
        <f>IF(DataGoesHere!$B1531="","",ABS($CZ1531-DI1531))</f>
        <v/>
      </c>
      <c r="DL1531" s="250" t="str">
        <f>IF(DataGoesHere!$B1531="","",DK1531^2)</f>
        <v/>
      </c>
      <c r="DM1531" s="249" t="str">
        <f>IF(DataGoesHere!$B1531="","",DK1531/$CZ1531)</f>
        <v/>
      </c>
      <c r="DN1531" s="250" t="str">
        <f>IF(DataGoesHere!$B1531="","",SUM(DJ$2:DJ1531)/AVERAGE(DK:DK))</f>
        <v/>
      </c>
      <c r="DP1531" s="19" t="str">
        <f>IF(DataGoesHere!B1531="",IF($DD1531="Forecast",(Output!E$48*IntermediateCalcs!CY1531)+Output!G$48,""),(Output!E$48*IntermediateCalcs!CY1531)+Output!G$48)</f>
        <v/>
      </c>
      <c r="DQ1531" s="274" t="str">
        <f>IF(DP1531="","",IF(IntermediateCalcs!$AO$9="Yes",IntermediateCalcs!DP1531*$CX1531,IntermediateCalcs!DP1531))</f>
        <v/>
      </c>
      <c r="DR1531" s="250" t="str">
        <f>IF(DataGoesHere!$B1531="","",($CZ1531-DQ1531))</f>
        <v/>
      </c>
      <c r="DS1531" s="250" t="str">
        <f>IF(DataGoesHere!$B1531="","",ABS($CZ1531-DQ1531))</f>
        <v/>
      </c>
      <c r="DT1531" s="250" t="str">
        <f>IF(DataGoesHere!$B1531="","",DS1531^2)</f>
        <v/>
      </c>
      <c r="DU1531" s="249" t="str">
        <f>IF(DataGoesHere!$B1531="","",DS1531/$CZ1531)</f>
        <v/>
      </c>
      <c r="DV1531" s="250" t="str">
        <f>IF(DataGoesHere!$B1531="","",SUM(DR$2:DR1531)/AVERAGE(DS:DS))</f>
        <v/>
      </c>
      <c r="DX1531" s="19" t="str">
        <f>IF(DataGoesHere!$B1530="","",(DB1525*(Output!$O$49/Output!$P$49))+(IntermediateCalcs!DB1526*(Output!$M$49/Output!$P$49))+(IntermediateCalcs!DB1527*(Output!$K$49/Output!$P$49))+(DB1528*(Output!$I$49/Output!$P$49))+(IntermediateCalcs!DB1529*(Output!$G$49/Output!$P$49))+(IntermediateCalcs!DB1530*(Output!$E$49/Output!$P$49)))</f>
        <v/>
      </c>
      <c r="DY1531" s="274" t="str">
        <f>IF(DX1531="","",IF(IntermediateCalcs!$AO$9="Yes",IntermediateCalcs!DX1531*$CX1531,IntermediateCalcs!DX1531))</f>
        <v/>
      </c>
      <c r="DZ1531" s="250" t="str">
        <f>IF(DataGoesHere!$B1531="","",($CZ1531-DY1531))</f>
        <v/>
      </c>
      <c r="EA1531" s="250" t="str">
        <f>IF(DataGoesHere!$B1531="","",ABS($CZ1531-DY1531))</f>
        <v/>
      </c>
      <c r="EB1531" s="250" t="str">
        <f>IF(DataGoesHere!$B1531="","",EA1531^2)</f>
        <v/>
      </c>
      <c r="EC1531" s="249" t="str">
        <f>IF(DataGoesHere!$B1531="","",EA1531/$CZ1531)</f>
        <v/>
      </c>
      <c r="ED1531" s="250" t="str">
        <f>IF(DataGoesHere!$B1531="","",SUM(DZ$2:DZ1531)/AVERAGE(EA:EA))</f>
        <v/>
      </c>
    </row>
    <row r="1532" spans="20:134" x14ac:dyDescent="0.2">
      <c r="T1532" s="240"/>
      <c r="U1532" s="86"/>
      <c r="V1532" s="86"/>
      <c r="W1532" s="86"/>
      <c r="X1532" s="86"/>
      <c r="Y1532" s="86"/>
      <c r="Z1532" s="245" t="str">
        <f>IF(DataGoesHere!$B1532="","",(DataGoesHere!$B1532/SUM(DataGoesHere!$B1526:'DataGoesHere'!$B1537)))</f>
        <v/>
      </c>
      <c r="AA1532" s="86"/>
      <c r="AB1532" s="86"/>
      <c r="AC1532" s="86"/>
      <c r="AD1532" s="86"/>
      <c r="AE1532" s="241"/>
      <c r="CV1532" s="310" t="str">
        <f>IF(DataGoesHere!B1532="","",DataGoesHere!A1532)</f>
        <v/>
      </c>
      <c r="CW1532" s="271">
        <f t="shared" ca="1" si="54"/>
        <v>7</v>
      </c>
      <c r="CX1532" s="272">
        <f t="shared" ca="1" si="55"/>
        <v>1.0265458156689093</v>
      </c>
      <c r="CY1532" s="266">
        <f>DataGoesHere!A1532</f>
        <v>1531</v>
      </c>
      <c r="CZ1532" s="19" t="str">
        <f>IF(DataGoesHere!B1532="","",DataGoesHere!B1532)</f>
        <v/>
      </c>
      <c r="DA1532" s="19" t="str">
        <f>IF(DataGoesHere!B1532="","",IF(AH$5="No",DataGoesHere!B1532,DataGoesHere!B1532-(AH$2*(DataGoesHere!A1532-1))))</f>
        <v/>
      </c>
      <c r="DB1532" s="19" t="str">
        <f>IF(DataGoesHere!B1532="","",IF(AO$9="No",DataGoesHere!B1532,DataGoesHere!B1532/CX1532))</f>
        <v/>
      </c>
      <c r="DC1532" s="19" t="str">
        <f>IF(DataGoesHere!B1532="","",IF(AO$9="No",DA1532,DA1532/CX1532))</f>
        <v/>
      </c>
      <c r="DD1532" s="293" t="str">
        <f>IF(CZ1532="",IF(COUNTIF(DD$2:DD1531,"Forecast")&lt;Output!E$43,"Forecast",""),"Actual")</f>
        <v/>
      </c>
      <c r="DF1532" s="19" t="str">
        <f>IF(DataGoesHere!B1531="",IF(DD1532="Forecast",(Output!$E$47*IntermediateCalcs!DH1531)+((1-Output!$E$47)*IntermediateCalcs!DF1531),""),(Output!$E$47*IntermediateCalcs!DB1531)+((1-Output!$E$47)*IntermediateCalcs!DF1531))</f>
        <v/>
      </c>
      <c r="DG1532" s="19" t="str">
        <f>IF(DataGoesHere!B1531="",IF(DD1532="Forecast",(Output!$G$47*(IntermediateCalcs!DF1532-IntermediateCalcs!DF1531))+((1-Output!$G$47)*IntermediateCalcs!DG1531),""),(Output!$G$47*(IntermediateCalcs!DF1532-IntermediateCalcs!DF1531))+((1-Output!$G$47)*IntermediateCalcs!DG1531))</f>
        <v/>
      </c>
      <c r="DH1532" s="19" t="str">
        <f>IF(DataGoesHere!B1531="",IF(DD1532="Forecast",DF1532+DG1532,""),DF1532+DG1532)</f>
        <v/>
      </c>
      <c r="DI1532" s="274" t="str">
        <f>IF(DH1532="","",IF(IntermediateCalcs!$AO$9="Yes",IntermediateCalcs!DH1532*$CX1532,IntermediateCalcs!DH1532))</f>
        <v/>
      </c>
      <c r="DJ1532" s="250" t="str">
        <f>IF(DataGoesHere!$B1532="","",($CZ1532-DI1532))</f>
        <v/>
      </c>
      <c r="DK1532" s="250" t="str">
        <f>IF(DataGoesHere!$B1532="","",ABS($CZ1532-DI1532))</f>
        <v/>
      </c>
      <c r="DL1532" s="250" t="str">
        <f>IF(DataGoesHere!$B1532="","",DK1532^2)</f>
        <v/>
      </c>
      <c r="DM1532" s="249" t="str">
        <f>IF(DataGoesHere!$B1532="","",DK1532/$CZ1532)</f>
        <v/>
      </c>
      <c r="DN1532" s="250" t="str">
        <f>IF(DataGoesHere!$B1532="","",SUM(DJ$2:DJ1532)/AVERAGE(DK:DK))</f>
        <v/>
      </c>
      <c r="DP1532" s="19" t="str">
        <f>IF(DataGoesHere!B1532="",IF($DD1532="Forecast",(Output!E$48*IntermediateCalcs!CY1532)+Output!G$48,""),(Output!E$48*IntermediateCalcs!CY1532)+Output!G$48)</f>
        <v/>
      </c>
      <c r="DQ1532" s="274" t="str">
        <f>IF(DP1532="","",IF(IntermediateCalcs!$AO$9="Yes",IntermediateCalcs!DP1532*$CX1532,IntermediateCalcs!DP1532))</f>
        <v/>
      </c>
      <c r="DR1532" s="250" t="str">
        <f>IF(DataGoesHere!$B1532="","",($CZ1532-DQ1532))</f>
        <v/>
      </c>
      <c r="DS1532" s="250" t="str">
        <f>IF(DataGoesHere!$B1532="","",ABS($CZ1532-DQ1532))</f>
        <v/>
      </c>
      <c r="DT1532" s="250" t="str">
        <f>IF(DataGoesHere!$B1532="","",DS1532^2)</f>
        <v/>
      </c>
      <c r="DU1532" s="249" t="str">
        <f>IF(DataGoesHere!$B1532="","",DS1532/$CZ1532)</f>
        <v/>
      </c>
      <c r="DV1532" s="250" t="str">
        <f>IF(DataGoesHere!$B1532="","",SUM(DR$2:DR1532)/AVERAGE(DS:DS))</f>
        <v/>
      </c>
      <c r="DX1532" s="19" t="str">
        <f>IF(DataGoesHere!$B1531="","",(DB1526*(Output!$O$49/Output!$P$49))+(IntermediateCalcs!DB1527*(Output!$M$49/Output!$P$49))+(IntermediateCalcs!DB1528*(Output!$K$49/Output!$P$49))+(DB1529*(Output!$I$49/Output!$P$49))+(IntermediateCalcs!DB1530*(Output!$G$49/Output!$P$49))+(IntermediateCalcs!DB1531*(Output!$E$49/Output!$P$49)))</f>
        <v/>
      </c>
      <c r="DY1532" s="274" t="str">
        <f>IF(DX1532="","",IF(IntermediateCalcs!$AO$9="Yes",IntermediateCalcs!DX1532*$CX1532,IntermediateCalcs!DX1532))</f>
        <v/>
      </c>
      <c r="DZ1532" s="250" t="str">
        <f>IF(DataGoesHere!$B1532="","",($CZ1532-DY1532))</f>
        <v/>
      </c>
      <c r="EA1532" s="250" t="str">
        <f>IF(DataGoesHere!$B1532="","",ABS($CZ1532-DY1532))</f>
        <v/>
      </c>
      <c r="EB1532" s="250" t="str">
        <f>IF(DataGoesHere!$B1532="","",EA1532^2)</f>
        <v/>
      </c>
      <c r="EC1532" s="249" t="str">
        <f>IF(DataGoesHere!$B1532="","",EA1532/$CZ1532)</f>
        <v/>
      </c>
      <c r="ED1532" s="250" t="str">
        <f>IF(DataGoesHere!$B1532="","",SUM(DZ$2:DZ1532)/AVERAGE(EA:EA))</f>
        <v/>
      </c>
    </row>
    <row r="1533" spans="20:134" x14ac:dyDescent="0.2">
      <c r="T1533" s="240"/>
      <c r="U1533" s="86"/>
      <c r="V1533" s="86"/>
      <c r="W1533" s="86"/>
      <c r="X1533" s="86"/>
      <c r="Y1533" s="86"/>
      <c r="Z1533" s="86"/>
      <c r="AA1533" s="245" t="str">
        <f>IF(DataGoesHere!$B1533="","",(DataGoesHere!$B1533/SUM(DataGoesHere!$B1526:'DataGoesHere'!$B1537)))</f>
        <v/>
      </c>
      <c r="AB1533" s="86"/>
      <c r="AC1533" s="86"/>
      <c r="AD1533" s="86"/>
      <c r="AE1533" s="241"/>
      <c r="CV1533" s="310" t="str">
        <f>IF(DataGoesHere!B1533="","",DataGoesHere!A1533)</f>
        <v/>
      </c>
      <c r="CW1533" s="271">
        <f t="shared" ca="1" si="54"/>
        <v>8</v>
      </c>
      <c r="CX1533" s="272">
        <f t="shared" ca="1" si="55"/>
        <v>1.0207492390681214</v>
      </c>
      <c r="CY1533" s="266">
        <f>DataGoesHere!A1533</f>
        <v>1532</v>
      </c>
      <c r="CZ1533" s="19" t="str">
        <f>IF(DataGoesHere!B1533="","",DataGoesHere!B1533)</f>
        <v/>
      </c>
      <c r="DA1533" s="19" t="str">
        <f>IF(DataGoesHere!B1533="","",IF(AH$5="No",DataGoesHere!B1533,DataGoesHere!B1533-(AH$2*(DataGoesHere!A1533-1))))</f>
        <v/>
      </c>
      <c r="DB1533" s="19" t="str">
        <f>IF(DataGoesHere!B1533="","",IF(AO$9="No",DataGoesHere!B1533,DataGoesHere!B1533/CX1533))</f>
        <v/>
      </c>
      <c r="DC1533" s="19" t="str">
        <f>IF(DataGoesHere!B1533="","",IF(AO$9="No",DA1533,DA1533/CX1533))</f>
        <v/>
      </c>
      <c r="DD1533" s="293" t="str">
        <f>IF(CZ1533="",IF(COUNTIF(DD$2:DD1532,"Forecast")&lt;Output!E$43,"Forecast",""),"Actual")</f>
        <v/>
      </c>
      <c r="DF1533" s="19" t="str">
        <f>IF(DataGoesHere!B1532="",IF(DD1533="Forecast",(Output!$E$47*IntermediateCalcs!DH1532)+((1-Output!$E$47)*IntermediateCalcs!DF1532),""),(Output!$E$47*IntermediateCalcs!DB1532)+((1-Output!$E$47)*IntermediateCalcs!DF1532))</f>
        <v/>
      </c>
      <c r="DG1533" s="19" t="str">
        <f>IF(DataGoesHere!B1532="",IF(DD1533="Forecast",(Output!$G$47*(IntermediateCalcs!DF1533-IntermediateCalcs!DF1532))+((1-Output!$G$47)*IntermediateCalcs!DG1532),""),(Output!$G$47*(IntermediateCalcs!DF1533-IntermediateCalcs!DF1532))+((1-Output!$G$47)*IntermediateCalcs!DG1532))</f>
        <v/>
      </c>
      <c r="DH1533" s="19" t="str">
        <f>IF(DataGoesHere!B1532="",IF(DD1533="Forecast",DF1533+DG1533,""),DF1533+DG1533)</f>
        <v/>
      </c>
      <c r="DI1533" s="274" t="str">
        <f>IF(DH1533="","",IF(IntermediateCalcs!$AO$9="Yes",IntermediateCalcs!DH1533*$CX1533,IntermediateCalcs!DH1533))</f>
        <v/>
      </c>
      <c r="DJ1533" s="250" t="str">
        <f>IF(DataGoesHere!$B1533="","",($CZ1533-DI1533))</f>
        <v/>
      </c>
      <c r="DK1533" s="250" t="str">
        <f>IF(DataGoesHere!$B1533="","",ABS($CZ1533-DI1533))</f>
        <v/>
      </c>
      <c r="DL1533" s="250" t="str">
        <f>IF(DataGoesHere!$B1533="","",DK1533^2)</f>
        <v/>
      </c>
      <c r="DM1533" s="249" t="str">
        <f>IF(DataGoesHere!$B1533="","",DK1533/$CZ1533)</f>
        <v/>
      </c>
      <c r="DN1533" s="250" t="str">
        <f>IF(DataGoesHere!$B1533="","",SUM(DJ$2:DJ1533)/AVERAGE(DK:DK))</f>
        <v/>
      </c>
      <c r="DP1533" s="19" t="str">
        <f>IF(DataGoesHere!B1533="",IF($DD1533="Forecast",(Output!E$48*IntermediateCalcs!CY1533)+Output!G$48,""),(Output!E$48*IntermediateCalcs!CY1533)+Output!G$48)</f>
        <v/>
      </c>
      <c r="DQ1533" s="274" t="str">
        <f>IF(DP1533="","",IF(IntermediateCalcs!$AO$9="Yes",IntermediateCalcs!DP1533*$CX1533,IntermediateCalcs!DP1533))</f>
        <v/>
      </c>
      <c r="DR1533" s="250" t="str">
        <f>IF(DataGoesHere!$B1533="","",($CZ1533-DQ1533))</f>
        <v/>
      </c>
      <c r="DS1533" s="250" t="str">
        <f>IF(DataGoesHere!$B1533="","",ABS($CZ1533-DQ1533))</f>
        <v/>
      </c>
      <c r="DT1533" s="250" t="str">
        <f>IF(DataGoesHere!$B1533="","",DS1533^2)</f>
        <v/>
      </c>
      <c r="DU1533" s="249" t="str">
        <f>IF(DataGoesHere!$B1533="","",DS1533/$CZ1533)</f>
        <v/>
      </c>
      <c r="DV1533" s="250" t="str">
        <f>IF(DataGoesHere!$B1533="","",SUM(DR$2:DR1533)/AVERAGE(DS:DS))</f>
        <v/>
      </c>
      <c r="DX1533" s="19" t="str">
        <f>IF(DataGoesHere!$B1532="","",(DB1527*(Output!$O$49/Output!$P$49))+(IntermediateCalcs!DB1528*(Output!$M$49/Output!$P$49))+(IntermediateCalcs!DB1529*(Output!$K$49/Output!$P$49))+(DB1530*(Output!$I$49/Output!$P$49))+(IntermediateCalcs!DB1531*(Output!$G$49/Output!$P$49))+(IntermediateCalcs!DB1532*(Output!$E$49/Output!$P$49)))</f>
        <v/>
      </c>
      <c r="DY1533" s="274" t="str">
        <f>IF(DX1533="","",IF(IntermediateCalcs!$AO$9="Yes",IntermediateCalcs!DX1533*$CX1533,IntermediateCalcs!DX1533))</f>
        <v/>
      </c>
      <c r="DZ1533" s="250" t="str">
        <f>IF(DataGoesHere!$B1533="","",($CZ1533-DY1533))</f>
        <v/>
      </c>
      <c r="EA1533" s="250" t="str">
        <f>IF(DataGoesHere!$B1533="","",ABS($CZ1533-DY1533))</f>
        <v/>
      </c>
      <c r="EB1533" s="250" t="str">
        <f>IF(DataGoesHere!$B1533="","",EA1533^2)</f>
        <v/>
      </c>
      <c r="EC1533" s="249" t="str">
        <f>IF(DataGoesHere!$B1533="","",EA1533/$CZ1533)</f>
        <v/>
      </c>
      <c r="ED1533" s="250" t="str">
        <f>IF(DataGoesHere!$B1533="","",SUM(DZ$2:DZ1533)/AVERAGE(EA:EA))</f>
        <v/>
      </c>
    </row>
    <row r="1534" spans="20:134" x14ac:dyDescent="0.2">
      <c r="T1534" s="240"/>
      <c r="U1534" s="86"/>
      <c r="V1534" s="86"/>
      <c r="W1534" s="86"/>
      <c r="X1534" s="86"/>
      <c r="Y1534" s="86"/>
      <c r="Z1534" s="86"/>
      <c r="AA1534" s="86"/>
      <c r="AB1534" s="245" t="str">
        <f>IF(DataGoesHere!$B1534="","",(DataGoesHere!$B1534/SUM(DataGoesHere!$B1526:'DataGoesHere'!$B1537)))</f>
        <v/>
      </c>
      <c r="AC1534" s="86"/>
      <c r="AD1534" s="86"/>
      <c r="AE1534" s="241"/>
      <c r="CV1534" s="310" t="str">
        <f>IF(DataGoesHere!B1534="","",DataGoesHere!A1534)</f>
        <v/>
      </c>
      <c r="CW1534" s="271">
        <f t="shared" ca="1" si="54"/>
        <v>9</v>
      </c>
      <c r="CX1534" s="272">
        <f t="shared" ca="1" si="55"/>
        <v>1.0625330005567626</v>
      </c>
      <c r="CY1534" s="266">
        <f>DataGoesHere!A1534</f>
        <v>1533</v>
      </c>
      <c r="CZ1534" s="19" t="str">
        <f>IF(DataGoesHere!B1534="","",DataGoesHere!B1534)</f>
        <v/>
      </c>
      <c r="DA1534" s="19" t="str">
        <f>IF(DataGoesHere!B1534="","",IF(AH$5="No",DataGoesHere!B1534,DataGoesHere!B1534-(AH$2*(DataGoesHere!A1534-1))))</f>
        <v/>
      </c>
      <c r="DB1534" s="19" t="str">
        <f>IF(DataGoesHere!B1534="","",IF(AO$9="No",DataGoesHere!B1534,DataGoesHere!B1534/CX1534))</f>
        <v/>
      </c>
      <c r="DC1534" s="19" t="str">
        <f>IF(DataGoesHere!B1534="","",IF(AO$9="No",DA1534,DA1534/CX1534))</f>
        <v/>
      </c>
      <c r="DD1534" s="293" t="str">
        <f>IF(CZ1534="",IF(COUNTIF(DD$2:DD1533,"Forecast")&lt;Output!E$43,"Forecast",""),"Actual")</f>
        <v/>
      </c>
      <c r="DF1534" s="19" t="str">
        <f>IF(DataGoesHere!B1533="",IF(DD1534="Forecast",(Output!$E$47*IntermediateCalcs!DH1533)+((1-Output!$E$47)*IntermediateCalcs!DF1533),""),(Output!$E$47*IntermediateCalcs!DB1533)+((1-Output!$E$47)*IntermediateCalcs!DF1533))</f>
        <v/>
      </c>
      <c r="DG1534" s="19" t="str">
        <f>IF(DataGoesHere!B1533="",IF(DD1534="Forecast",(Output!$G$47*(IntermediateCalcs!DF1534-IntermediateCalcs!DF1533))+((1-Output!$G$47)*IntermediateCalcs!DG1533),""),(Output!$G$47*(IntermediateCalcs!DF1534-IntermediateCalcs!DF1533))+((1-Output!$G$47)*IntermediateCalcs!DG1533))</f>
        <v/>
      </c>
      <c r="DH1534" s="19" t="str">
        <f>IF(DataGoesHere!B1533="",IF(DD1534="Forecast",DF1534+DG1534,""),DF1534+DG1534)</f>
        <v/>
      </c>
      <c r="DI1534" s="274" t="str">
        <f>IF(DH1534="","",IF(IntermediateCalcs!$AO$9="Yes",IntermediateCalcs!DH1534*$CX1534,IntermediateCalcs!DH1534))</f>
        <v/>
      </c>
      <c r="DJ1534" s="250" t="str">
        <f>IF(DataGoesHere!$B1534="","",($CZ1534-DI1534))</f>
        <v/>
      </c>
      <c r="DK1534" s="250" t="str">
        <f>IF(DataGoesHere!$B1534="","",ABS($CZ1534-DI1534))</f>
        <v/>
      </c>
      <c r="DL1534" s="250" t="str">
        <f>IF(DataGoesHere!$B1534="","",DK1534^2)</f>
        <v/>
      </c>
      <c r="DM1534" s="249" t="str">
        <f>IF(DataGoesHere!$B1534="","",DK1534/$CZ1534)</f>
        <v/>
      </c>
      <c r="DN1534" s="250" t="str">
        <f>IF(DataGoesHere!$B1534="","",SUM(DJ$2:DJ1534)/AVERAGE(DK:DK))</f>
        <v/>
      </c>
      <c r="DP1534" s="19" t="str">
        <f>IF(DataGoesHere!B1534="",IF($DD1534="Forecast",(Output!E$48*IntermediateCalcs!CY1534)+Output!G$48,""),(Output!E$48*IntermediateCalcs!CY1534)+Output!G$48)</f>
        <v/>
      </c>
      <c r="DQ1534" s="274" t="str">
        <f>IF(DP1534="","",IF(IntermediateCalcs!$AO$9="Yes",IntermediateCalcs!DP1534*$CX1534,IntermediateCalcs!DP1534))</f>
        <v/>
      </c>
      <c r="DR1534" s="250" t="str">
        <f>IF(DataGoesHere!$B1534="","",($CZ1534-DQ1534))</f>
        <v/>
      </c>
      <c r="DS1534" s="250" t="str">
        <f>IF(DataGoesHere!$B1534="","",ABS($CZ1534-DQ1534))</f>
        <v/>
      </c>
      <c r="DT1534" s="250" t="str">
        <f>IF(DataGoesHere!$B1534="","",DS1534^2)</f>
        <v/>
      </c>
      <c r="DU1534" s="249" t="str">
        <f>IF(DataGoesHere!$B1534="","",DS1534/$CZ1534)</f>
        <v/>
      </c>
      <c r="DV1534" s="250" t="str">
        <f>IF(DataGoesHere!$B1534="","",SUM(DR$2:DR1534)/AVERAGE(DS:DS))</f>
        <v/>
      </c>
      <c r="DX1534" s="19" t="str">
        <f>IF(DataGoesHere!$B1533="","",(DB1528*(Output!$O$49/Output!$P$49))+(IntermediateCalcs!DB1529*(Output!$M$49/Output!$P$49))+(IntermediateCalcs!DB1530*(Output!$K$49/Output!$P$49))+(DB1531*(Output!$I$49/Output!$P$49))+(IntermediateCalcs!DB1532*(Output!$G$49/Output!$P$49))+(IntermediateCalcs!DB1533*(Output!$E$49/Output!$P$49)))</f>
        <v/>
      </c>
      <c r="DY1534" s="274" t="str">
        <f>IF(DX1534="","",IF(IntermediateCalcs!$AO$9="Yes",IntermediateCalcs!DX1534*$CX1534,IntermediateCalcs!DX1534))</f>
        <v/>
      </c>
      <c r="DZ1534" s="250" t="str">
        <f>IF(DataGoesHere!$B1534="","",($CZ1534-DY1534))</f>
        <v/>
      </c>
      <c r="EA1534" s="250" t="str">
        <f>IF(DataGoesHere!$B1534="","",ABS($CZ1534-DY1534))</f>
        <v/>
      </c>
      <c r="EB1534" s="250" t="str">
        <f>IF(DataGoesHere!$B1534="","",EA1534^2)</f>
        <v/>
      </c>
      <c r="EC1534" s="249" t="str">
        <f>IF(DataGoesHere!$B1534="","",EA1534/$CZ1534)</f>
        <v/>
      </c>
      <c r="ED1534" s="250" t="str">
        <f>IF(DataGoesHere!$B1534="","",SUM(DZ$2:DZ1534)/AVERAGE(EA:EA))</f>
        <v/>
      </c>
    </row>
    <row r="1535" spans="20:134" x14ac:dyDescent="0.2">
      <c r="T1535" s="240"/>
      <c r="U1535" s="86"/>
      <c r="V1535" s="86"/>
      <c r="W1535" s="86"/>
      <c r="X1535" s="86"/>
      <c r="Y1535" s="86"/>
      <c r="Z1535" s="86"/>
      <c r="AA1535" s="86"/>
      <c r="AB1535" s="86"/>
      <c r="AC1535" s="245" t="str">
        <f>IF(DataGoesHere!$B1535="","",(DataGoesHere!$B1535/SUM(DataGoesHere!$B1526:'DataGoesHere'!$B1537)))</f>
        <v/>
      </c>
      <c r="AD1535" s="86"/>
      <c r="AE1535" s="241"/>
      <c r="CV1535" s="310" t="str">
        <f>IF(DataGoesHere!B1535="","",DataGoesHere!A1535)</f>
        <v/>
      </c>
      <c r="CW1535" s="271">
        <f t="shared" ca="1" si="54"/>
        <v>10</v>
      </c>
      <c r="CX1535" s="272">
        <f t="shared" ca="1" si="55"/>
        <v>0.92557634012077306</v>
      </c>
      <c r="CY1535" s="266">
        <f>DataGoesHere!A1535</f>
        <v>1534</v>
      </c>
      <c r="CZ1535" s="19" t="str">
        <f>IF(DataGoesHere!B1535="","",DataGoesHere!B1535)</f>
        <v/>
      </c>
      <c r="DA1535" s="19" t="str">
        <f>IF(DataGoesHere!B1535="","",IF(AH$5="No",DataGoesHere!B1535,DataGoesHere!B1535-(AH$2*(DataGoesHere!A1535-1))))</f>
        <v/>
      </c>
      <c r="DB1535" s="19" t="str">
        <f>IF(DataGoesHere!B1535="","",IF(AO$9="No",DataGoesHere!B1535,DataGoesHere!B1535/CX1535))</f>
        <v/>
      </c>
      <c r="DC1535" s="19" t="str">
        <f>IF(DataGoesHere!B1535="","",IF(AO$9="No",DA1535,DA1535/CX1535))</f>
        <v/>
      </c>
      <c r="DD1535" s="293" t="str">
        <f>IF(CZ1535="",IF(COUNTIF(DD$2:DD1534,"Forecast")&lt;Output!E$43,"Forecast",""),"Actual")</f>
        <v/>
      </c>
      <c r="DF1535" s="19" t="str">
        <f>IF(DataGoesHere!B1534="",IF(DD1535="Forecast",(Output!$E$47*IntermediateCalcs!DH1534)+((1-Output!$E$47)*IntermediateCalcs!DF1534),""),(Output!$E$47*IntermediateCalcs!DB1534)+((1-Output!$E$47)*IntermediateCalcs!DF1534))</f>
        <v/>
      </c>
      <c r="DG1535" s="19" t="str">
        <f>IF(DataGoesHere!B1534="",IF(DD1535="Forecast",(Output!$G$47*(IntermediateCalcs!DF1535-IntermediateCalcs!DF1534))+((1-Output!$G$47)*IntermediateCalcs!DG1534),""),(Output!$G$47*(IntermediateCalcs!DF1535-IntermediateCalcs!DF1534))+((1-Output!$G$47)*IntermediateCalcs!DG1534))</f>
        <v/>
      </c>
      <c r="DH1535" s="19" t="str">
        <f>IF(DataGoesHere!B1534="",IF(DD1535="Forecast",DF1535+DG1535,""),DF1535+DG1535)</f>
        <v/>
      </c>
      <c r="DI1535" s="274" t="str">
        <f>IF(DH1535="","",IF(IntermediateCalcs!$AO$9="Yes",IntermediateCalcs!DH1535*$CX1535,IntermediateCalcs!DH1535))</f>
        <v/>
      </c>
      <c r="DJ1535" s="250" t="str">
        <f>IF(DataGoesHere!$B1535="","",($CZ1535-DI1535))</f>
        <v/>
      </c>
      <c r="DK1535" s="250" t="str">
        <f>IF(DataGoesHere!$B1535="","",ABS($CZ1535-DI1535))</f>
        <v/>
      </c>
      <c r="DL1535" s="250" t="str">
        <f>IF(DataGoesHere!$B1535="","",DK1535^2)</f>
        <v/>
      </c>
      <c r="DM1535" s="249" t="str">
        <f>IF(DataGoesHere!$B1535="","",DK1535/$CZ1535)</f>
        <v/>
      </c>
      <c r="DN1535" s="250" t="str">
        <f>IF(DataGoesHere!$B1535="","",SUM(DJ$2:DJ1535)/AVERAGE(DK:DK))</f>
        <v/>
      </c>
      <c r="DP1535" s="19" t="str">
        <f>IF(DataGoesHere!B1535="",IF($DD1535="Forecast",(Output!E$48*IntermediateCalcs!CY1535)+Output!G$48,""),(Output!E$48*IntermediateCalcs!CY1535)+Output!G$48)</f>
        <v/>
      </c>
      <c r="DQ1535" s="274" t="str">
        <f>IF(DP1535="","",IF(IntermediateCalcs!$AO$9="Yes",IntermediateCalcs!DP1535*$CX1535,IntermediateCalcs!DP1535))</f>
        <v/>
      </c>
      <c r="DR1535" s="250" t="str">
        <f>IF(DataGoesHere!$B1535="","",($CZ1535-DQ1535))</f>
        <v/>
      </c>
      <c r="DS1535" s="250" t="str">
        <f>IF(DataGoesHere!$B1535="","",ABS($CZ1535-DQ1535))</f>
        <v/>
      </c>
      <c r="DT1535" s="250" t="str">
        <f>IF(DataGoesHere!$B1535="","",DS1535^2)</f>
        <v/>
      </c>
      <c r="DU1535" s="249" t="str">
        <f>IF(DataGoesHere!$B1535="","",DS1535/$CZ1535)</f>
        <v/>
      </c>
      <c r="DV1535" s="250" t="str">
        <f>IF(DataGoesHere!$B1535="","",SUM(DR$2:DR1535)/AVERAGE(DS:DS))</f>
        <v/>
      </c>
      <c r="DX1535" s="19" t="str">
        <f>IF(DataGoesHere!$B1534="","",(DB1529*(Output!$O$49/Output!$P$49))+(IntermediateCalcs!DB1530*(Output!$M$49/Output!$P$49))+(IntermediateCalcs!DB1531*(Output!$K$49/Output!$P$49))+(DB1532*(Output!$I$49/Output!$P$49))+(IntermediateCalcs!DB1533*(Output!$G$49/Output!$P$49))+(IntermediateCalcs!DB1534*(Output!$E$49/Output!$P$49)))</f>
        <v/>
      </c>
      <c r="DY1535" s="274" t="str">
        <f>IF(DX1535="","",IF(IntermediateCalcs!$AO$9="Yes",IntermediateCalcs!DX1535*$CX1535,IntermediateCalcs!DX1535))</f>
        <v/>
      </c>
      <c r="DZ1535" s="250" t="str">
        <f>IF(DataGoesHere!$B1535="","",($CZ1535-DY1535))</f>
        <v/>
      </c>
      <c r="EA1535" s="250" t="str">
        <f>IF(DataGoesHere!$B1535="","",ABS($CZ1535-DY1535))</f>
        <v/>
      </c>
      <c r="EB1535" s="250" t="str">
        <f>IF(DataGoesHere!$B1535="","",EA1535^2)</f>
        <v/>
      </c>
      <c r="EC1535" s="249" t="str">
        <f>IF(DataGoesHere!$B1535="","",EA1535/$CZ1535)</f>
        <v/>
      </c>
      <c r="ED1535" s="250" t="str">
        <f>IF(DataGoesHere!$B1535="","",SUM(DZ$2:DZ1535)/AVERAGE(EA:EA))</f>
        <v/>
      </c>
    </row>
    <row r="1536" spans="20:134" x14ac:dyDescent="0.2">
      <c r="T1536" s="240"/>
      <c r="U1536" s="86"/>
      <c r="V1536" s="86"/>
      <c r="W1536" s="86"/>
      <c r="X1536" s="86"/>
      <c r="Y1536" s="86"/>
      <c r="Z1536" s="86"/>
      <c r="AA1536" s="86"/>
      <c r="AB1536" s="86"/>
      <c r="AC1536" s="86"/>
      <c r="AD1536" s="245" t="str">
        <f>IF(DataGoesHere!$B1536="","",(DataGoesHere!$B1536/SUM(DataGoesHere!$B1526:'DataGoesHere'!$B1537)))</f>
        <v/>
      </c>
      <c r="AE1536" s="241"/>
      <c r="CV1536" s="310" t="str">
        <f>IF(DataGoesHere!B1536="","",DataGoesHere!A1536)</f>
        <v/>
      </c>
      <c r="CW1536" s="271">
        <f t="shared" ca="1" si="54"/>
        <v>11</v>
      </c>
      <c r="CX1536" s="272">
        <f t="shared" ca="1" si="55"/>
        <v>0.97463169608807265</v>
      </c>
      <c r="CY1536" s="266">
        <f>DataGoesHere!A1536</f>
        <v>1535</v>
      </c>
      <c r="CZ1536" s="19" t="str">
        <f>IF(DataGoesHere!B1536="","",DataGoesHere!B1536)</f>
        <v/>
      </c>
      <c r="DA1536" s="19" t="str">
        <f>IF(DataGoesHere!B1536="","",IF(AH$5="No",DataGoesHere!B1536,DataGoesHere!B1536-(AH$2*(DataGoesHere!A1536-1))))</f>
        <v/>
      </c>
      <c r="DB1536" s="19" t="str">
        <f>IF(DataGoesHere!B1536="","",IF(AO$9="No",DataGoesHere!B1536,DataGoesHere!B1536/CX1536))</f>
        <v/>
      </c>
      <c r="DC1536" s="19" t="str">
        <f>IF(DataGoesHere!B1536="","",IF(AO$9="No",DA1536,DA1536/CX1536))</f>
        <v/>
      </c>
      <c r="DD1536" s="293" t="str">
        <f>IF(CZ1536="",IF(COUNTIF(DD$2:DD1535,"Forecast")&lt;Output!E$43,"Forecast",""),"Actual")</f>
        <v/>
      </c>
      <c r="DF1536" s="19" t="str">
        <f>IF(DataGoesHere!B1535="",IF(DD1536="Forecast",(Output!$E$47*IntermediateCalcs!DH1535)+((1-Output!$E$47)*IntermediateCalcs!DF1535),""),(Output!$E$47*IntermediateCalcs!DB1535)+((1-Output!$E$47)*IntermediateCalcs!DF1535))</f>
        <v/>
      </c>
      <c r="DG1536" s="19" t="str">
        <f>IF(DataGoesHere!B1535="",IF(DD1536="Forecast",(Output!$G$47*(IntermediateCalcs!DF1536-IntermediateCalcs!DF1535))+((1-Output!$G$47)*IntermediateCalcs!DG1535),""),(Output!$G$47*(IntermediateCalcs!DF1536-IntermediateCalcs!DF1535))+((1-Output!$G$47)*IntermediateCalcs!DG1535))</f>
        <v/>
      </c>
      <c r="DH1536" s="19" t="str">
        <f>IF(DataGoesHere!B1535="",IF(DD1536="Forecast",DF1536+DG1536,""),DF1536+DG1536)</f>
        <v/>
      </c>
      <c r="DI1536" s="274" t="str">
        <f>IF(DH1536="","",IF(IntermediateCalcs!$AO$9="Yes",IntermediateCalcs!DH1536*$CX1536,IntermediateCalcs!DH1536))</f>
        <v/>
      </c>
      <c r="DJ1536" s="250" t="str">
        <f>IF(DataGoesHere!$B1536="","",($CZ1536-DI1536))</f>
        <v/>
      </c>
      <c r="DK1536" s="250" t="str">
        <f>IF(DataGoesHere!$B1536="","",ABS($CZ1536-DI1536))</f>
        <v/>
      </c>
      <c r="DL1536" s="250" t="str">
        <f>IF(DataGoesHere!$B1536="","",DK1536^2)</f>
        <v/>
      </c>
      <c r="DM1536" s="249" t="str">
        <f>IF(DataGoesHere!$B1536="","",DK1536/$CZ1536)</f>
        <v/>
      </c>
      <c r="DN1536" s="250" t="str">
        <f>IF(DataGoesHere!$B1536="","",SUM(DJ$2:DJ1536)/AVERAGE(DK:DK))</f>
        <v/>
      </c>
      <c r="DP1536" s="19" t="str">
        <f>IF(DataGoesHere!B1536="",IF($DD1536="Forecast",(Output!E$48*IntermediateCalcs!CY1536)+Output!G$48,""),(Output!E$48*IntermediateCalcs!CY1536)+Output!G$48)</f>
        <v/>
      </c>
      <c r="DQ1536" s="274" t="str">
        <f>IF(DP1536="","",IF(IntermediateCalcs!$AO$9="Yes",IntermediateCalcs!DP1536*$CX1536,IntermediateCalcs!DP1536))</f>
        <v/>
      </c>
      <c r="DR1536" s="250" t="str">
        <f>IF(DataGoesHere!$B1536="","",($CZ1536-DQ1536))</f>
        <v/>
      </c>
      <c r="DS1536" s="250" t="str">
        <f>IF(DataGoesHere!$B1536="","",ABS($CZ1536-DQ1536))</f>
        <v/>
      </c>
      <c r="DT1536" s="250" t="str">
        <f>IF(DataGoesHere!$B1536="","",DS1536^2)</f>
        <v/>
      </c>
      <c r="DU1536" s="249" t="str">
        <f>IF(DataGoesHere!$B1536="","",DS1536/$CZ1536)</f>
        <v/>
      </c>
      <c r="DV1536" s="250" t="str">
        <f>IF(DataGoesHere!$B1536="","",SUM(DR$2:DR1536)/AVERAGE(DS:DS))</f>
        <v/>
      </c>
      <c r="DX1536" s="19" t="str">
        <f>IF(DataGoesHere!$B1535="","",(DB1530*(Output!$O$49/Output!$P$49))+(IntermediateCalcs!DB1531*(Output!$M$49/Output!$P$49))+(IntermediateCalcs!DB1532*(Output!$K$49/Output!$P$49))+(DB1533*(Output!$I$49/Output!$P$49))+(IntermediateCalcs!DB1534*(Output!$G$49/Output!$P$49))+(IntermediateCalcs!DB1535*(Output!$E$49/Output!$P$49)))</f>
        <v/>
      </c>
      <c r="DY1536" s="274" t="str">
        <f>IF(DX1536="","",IF(IntermediateCalcs!$AO$9="Yes",IntermediateCalcs!DX1536*$CX1536,IntermediateCalcs!DX1536))</f>
        <v/>
      </c>
      <c r="DZ1536" s="250" t="str">
        <f>IF(DataGoesHere!$B1536="","",($CZ1536-DY1536))</f>
        <v/>
      </c>
      <c r="EA1536" s="250" t="str">
        <f>IF(DataGoesHere!$B1536="","",ABS($CZ1536-DY1536))</f>
        <v/>
      </c>
      <c r="EB1536" s="250" t="str">
        <f>IF(DataGoesHere!$B1536="","",EA1536^2)</f>
        <v/>
      </c>
      <c r="EC1536" s="249" t="str">
        <f>IF(DataGoesHere!$B1536="","",EA1536/$CZ1536)</f>
        <v/>
      </c>
      <c r="ED1536" s="250" t="str">
        <f>IF(DataGoesHere!$B1536="","",SUM(DZ$2:DZ1536)/AVERAGE(EA:EA))</f>
        <v/>
      </c>
    </row>
    <row r="1537" spans="20:134" x14ac:dyDescent="0.2">
      <c r="T1537" s="242"/>
      <c r="U1537" s="243"/>
      <c r="V1537" s="243"/>
      <c r="W1537" s="243"/>
      <c r="X1537" s="243"/>
      <c r="Y1537" s="243"/>
      <c r="Z1537" s="243"/>
      <c r="AA1537" s="243"/>
      <c r="AB1537" s="243"/>
      <c r="AC1537" s="243"/>
      <c r="AD1537" s="243"/>
      <c r="AE1537" s="246" t="str">
        <f>IF(DataGoesHere!$B1537="","",(DataGoesHere!$B1537/SUM(DataGoesHere!$B1526:'DataGoesHere'!$B1537)))</f>
        <v/>
      </c>
      <c r="CV1537" s="310" t="str">
        <f>IF(DataGoesHere!B1537="","",DataGoesHere!A1537)</f>
        <v/>
      </c>
      <c r="CW1537" s="271">
        <f t="shared" ca="1" si="54"/>
        <v>12</v>
      </c>
      <c r="CX1537" s="272">
        <f t="shared" ca="1" si="55"/>
        <v>1.0054005237672714</v>
      </c>
      <c r="CY1537" s="266">
        <f>DataGoesHere!A1537</f>
        <v>1536</v>
      </c>
      <c r="CZ1537" s="19" t="str">
        <f>IF(DataGoesHere!B1537="","",DataGoesHere!B1537)</f>
        <v/>
      </c>
      <c r="DA1537" s="19" t="str">
        <f>IF(DataGoesHere!B1537="","",IF(AH$5="No",DataGoesHere!B1537,DataGoesHere!B1537-(AH$2*(DataGoesHere!A1537-1))))</f>
        <v/>
      </c>
      <c r="DB1537" s="19" t="str">
        <f>IF(DataGoesHere!B1537="","",IF(AO$9="No",DataGoesHere!B1537,DataGoesHere!B1537/CX1537))</f>
        <v/>
      </c>
      <c r="DC1537" s="19" t="str">
        <f>IF(DataGoesHere!B1537="","",IF(AO$9="No",DA1537,DA1537/CX1537))</f>
        <v/>
      </c>
      <c r="DD1537" s="293" t="str">
        <f>IF(CZ1537="",IF(COUNTIF(DD$2:DD1536,"Forecast")&lt;Output!E$43,"Forecast",""),"Actual")</f>
        <v/>
      </c>
      <c r="DF1537" s="19" t="str">
        <f>IF(DataGoesHere!B1536="",IF(DD1537="Forecast",(Output!$E$47*IntermediateCalcs!DH1536)+((1-Output!$E$47)*IntermediateCalcs!DF1536),""),(Output!$E$47*IntermediateCalcs!DB1536)+((1-Output!$E$47)*IntermediateCalcs!DF1536))</f>
        <v/>
      </c>
      <c r="DG1537" s="19" t="str">
        <f>IF(DataGoesHere!B1536="",IF(DD1537="Forecast",(Output!$G$47*(IntermediateCalcs!DF1537-IntermediateCalcs!DF1536))+((1-Output!$G$47)*IntermediateCalcs!DG1536),""),(Output!$G$47*(IntermediateCalcs!DF1537-IntermediateCalcs!DF1536))+((1-Output!$G$47)*IntermediateCalcs!DG1536))</f>
        <v/>
      </c>
      <c r="DH1537" s="19" t="str">
        <f>IF(DataGoesHere!B1536="",IF(DD1537="Forecast",DF1537+DG1537,""),DF1537+DG1537)</f>
        <v/>
      </c>
      <c r="DI1537" s="274" t="str">
        <f>IF(DH1537="","",IF(IntermediateCalcs!$AO$9="Yes",IntermediateCalcs!DH1537*$CX1537,IntermediateCalcs!DH1537))</f>
        <v/>
      </c>
      <c r="DJ1537" s="250" t="str">
        <f>IF(DataGoesHere!$B1537="","",($CZ1537-DI1537))</f>
        <v/>
      </c>
      <c r="DK1537" s="250" t="str">
        <f>IF(DataGoesHere!$B1537="","",ABS($CZ1537-DI1537))</f>
        <v/>
      </c>
      <c r="DL1537" s="250" t="str">
        <f>IF(DataGoesHere!$B1537="","",DK1537^2)</f>
        <v/>
      </c>
      <c r="DM1537" s="249" t="str">
        <f>IF(DataGoesHere!$B1537="","",DK1537/$CZ1537)</f>
        <v/>
      </c>
      <c r="DN1537" s="250" t="str">
        <f>IF(DataGoesHere!$B1537="","",SUM(DJ$2:DJ1537)/AVERAGE(DK:DK))</f>
        <v/>
      </c>
      <c r="DP1537" s="19" t="str">
        <f>IF(DataGoesHere!B1537="",IF($DD1537="Forecast",(Output!E$48*IntermediateCalcs!CY1537)+Output!G$48,""),(Output!E$48*IntermediateCalcs!CY1537)+Output!G$48)</f>
        <v/>
      </c>
      <c r="DQ1537" s="274" t="str">
        <f>IF(DP1537="","",IF(IntermediateCalcs!$AO$9="Yes",IntermediateCalcs!DP1537*$CX1537,IntermediateCalcs!DP1537))</f>
        <v/>
      </c>
      <c r="DR1537" s="250" t="str">
        <f>IF(DataGoesHere!$B1537="","",($CZ1537-DQ1537))</f>
        <v/>
      </c>
      <c r="DS1537" s="250" t="str">
        <f>IF(DataGoesHere!$B1537="","",ABS($CZ1537-DQ1537))</f>
        <v/>
      </c>
      <c r="DT1537" s="250" t="str">
        <f>IF(DataGoesHere!$B1537="","",DS1537^2)</f>
        <v/>
      </c>
      <c r="DU1537" s="249" t="str">
        <f>IF(DataGoesHere!$B1537="","",DS1537/$CZ1537)</f>
        <v/>
      </c>
      <c r="DV1537" s="250" t="str">
        <f>IF(DataGoesHere!$B1537="","",SUM(DR$2:DR1537)/AVERAGE(DS:DS))</f>
        <v/>
      </c>
      <c r="DX1537" s="19" t="str">
        <f>IF(DataGoesHere!$B1536="","",(DB1531*(Output!$O$49/Output!$P$49))+(IntermediateCalcs!DB1532*(Output!$M$49/Output!$P$49))+(IntermediateCalcs!DB1533*(Output!$K$49/Output!$P$49))+(DB1534*(Output!$I$49/Output!$P$49))+(IntermediateCalcs!DB1535*(Output!$G$49/Output!$P$49))+(IntermediateCalcs!DB1536*(Output!$E$49/Output!$P$49)))</f>
        <v/>
      </c>
      <c r="DY1537" s="274" t="str">
        <f>IF(DX1537="","",IF(IntermediateCalcs!$AO$9="Yes",IntermediateCalcs!DX1537*$CX1537,IntermediateCalcs!DX1537))</f>
        <v/>
      </c>
      <c r="DZ1537" s="250" t="str">
        <f>IF(DataGoesHere!$B1537="","",($CZ1537-DY1537))</f>
        <v/>
      </c>
      <c r="EA1537" s="250" t="str">
        <f>IF(DataGoesHere!$B1537="","",ABS($CZ1537-DY1537))</f>
        <v/>
      </c>
      <c r="EB1537" s="250" t="str">
        <f>IF(DataGoesHere!$B1537="","",EA1537^2)</f>
        <v/>
      </c>
      <c r="EC1537" s="249" t="str">
        <f>IF(DataGoesHere!$B1537="","",EA1537/$CZ1537)</f>
        <v/>
      </c>
      <c r="ED1537" s="250" t="str">
        <f>IF(DataGoesHere!$B1537="","",SUM(DZ$2:DZ1537)/AVERAGE(EA:EA))</f>
        <v/>
      </c>
    </row>
    <row r="1538" spans="20:134" x14ac:dyDescent="0.2">
      <c r="T1538" s="244" t="str">
        <f>IF(DataGoesHere!$B1538="","",(DataGoesHere!$B1538/SUM(DataGoesHere!$B1538:'DataGoesHere'!$B1549)))</f>
        <v/>
      </c>
      <c r="U1538" s="238"/>
      <c r="V1538" s="238"/>
      <c r="W1538" s="238"/>
      <c r="X1538" s="238"/>
      <c r="Y1538" s="238"/>
      <c r="Z1538" s="238"/>
      <c r="AA1538" s="238"/>
      <c r="AB1538" s="238"/>
      <c r="AC1538" s="238"/>
      <c r="AD1538" s="238"/>
      <c r="AE1538" s="239"/>
      <c r="CV1538" s="310" t="str">
        <f>IF(DataGoesHere!B1538="","",DataGoesHere!A1538)</f>
        <v/>
      </c>
      <c r="CW1538" s="271">
        <f t="shared" ref="CW1538:CW1601" ca="1" si="56">IF(MOD(CY1538,$AP$9)=0,$AP$9,MOD(CY1538,$AP$9))</f>
        <v>1</v>
      </c>
      <c r="CX1538" s="272">
        <f t="shared" ref="CX1538:CX1601" ca="1" si="57">VLOOKUP(CW1538,$AT$1:$CT$53,MATCH($AP$9,$AT$1:$CT$1,0),FALSE)</f>
        <v>1.3236179355303281</v>
      </c>
      <c r="CY1538" s="266">
        <f>DataGoesHere!A1538</f>
        <v>1537</v>
      </c>
      <c r="CZ1538" s="19" t="str">
        <f>IF(DataGoesHere!B1538="","",DataGoesHere!B1538)</f>
        <v/>
      </c>
      <c r="DA1538" s="19" t="str">
        <f>IF(DataGoesHere!B1538="","",IF(AH$5="No",DataGoesHere!B1538,DataGoesHere!B1538-(AH$2*(DataGoesHere!A1538-1))))</f>
        <v/>
      </c>
      <c r="DB1538" s="19" t="str">
        <f>IF(DataGoesHere!B1538="","",IF(AO$9="No",DataGoesHere!B1538,DataGoesHere!B1538/CX1538))</f>
        <v/>
      </c>
      <c r="DC1538" s="19" t="str">
        <f>IF(DataGoesHere!B1538="","",IF(AO$9="No",DA1538,DA1538/CX1538))</f>
        <v/>
      </c>
      <c r="DD1538" s="293" t="str">
        <f>IF(CZ1538="",IF(COUNTIF(DD$2:DD1537,"Forecast")&lt;Output!E$43,"Forecast",""),"Actual")</f>
        <v/>
      </c>
      <c r="DF1538" s="19" t="str">
        <f>IF(DataGoesHere!B1537="",IF(DD1538="Forecast",(Output!$E$47*IntermediateCalcs!DH1537)+((1-Output!$E$47)*IntermediateCalcs!DF1537),""),(Output!$E$47*IntermediateCalcs!DB1537)+((1-Output!$E$47)*IntermediateCalcs!DF1537))</f>
        <v/>
      </c>
      <c r="DG1538" s="19" t="str">
        <f>IF(DataGoesHere!B1537="",IF(DD1538="Forecast",(Output!$G$47*(IntermediateCalcs!DF1538-IntermediateCalcs!DF1537))+((1-Output!$G$47)*IntermediateCalcs!DG1537),""),(Output!$G$47*(IntermediateCalcs!DF1538-IntermediateCalcs!DF1537))+((1-Output!$G$47)*IntermediateCalcs!DG1537))</f>
        <v/>
      </c>
      <c r="DH1538" s="19" t="str">
        <f>IF(DataGoesHere!B1537="",IF(DD1538="Forecast",DF1538+DG1538,""),DF1538+DG1538)</f>
        <v/>
      </c>
      <c r="DI1538" s="274" t="str">
        <f>IF(DH1538="","",IF(IntermediateCalcs!$AO$9="Yes",IntermediateCalcs!DH1538*$CX1538,IntermediateCalcs!DH1538))</f>
        <v/>
      </c>
      <c r="DJ1538" s="250" t="str">
        <f>IF(DataGoesHere!$B1538="","",($CZ1538-DI1538))</f>
        <v/>
      </c>
      <c r="DK1538" s="250" t="str">
        <f>IF(DataGoesHere!$B1538="","",ABS($CZ1538-DI1538))</f>
        <v/>
      </c>
      <c r="DL1538" s="250" t="str">
        <f>IF(DataGoesHere!$B1538="","",DK1538^2)</f>
        <v/>
      </c>
      <c r="DM1538" s="249" t="str">
        <f>IF(DataGoesHere!$B1538="","",DK1538/$CZ1538)</f>
        <v/>
      </c>
      <c r="DN1538" s="250" t="str">
        <f>IF(DataGoesHere!$B1538="","",SUM(DJ$2:DJ1538)/AVERAGE(DK:DK))</f>
        <v/>
      </c>
      <c r="DP1538" s="19" t="str">
        <f>IF(DataGoesHere!B1538="",IF($DD1538="Forecast",(Output!E$48*IntermediateCalcs!CY1538)+Output!G$48,""),(Output!E$48*IntermediateCalcs!CY1538)+Output!G$48)</f>
        <v/>
      </c>
      <c r="DQ1538" s="274" t="str">
        <f>IF(DP1538="","",IF(IntermediateCalcs!$AO$9="Yes",IntermediateCalcs!DP1538*$CX1538,IntermediateCalcs!DP1538))</f>
        <v/>
      </c>
      <c r="DR1538" s="250" t="str">
        <f>IF(DataGoesHere!$B1538="","",($CZ1538-DQ1538))</f>
        <v/>
      </c>
      <c r="DS1538" s="250" t="str">
        <f>IF(DataGoesHere!$B1538="","",ABS($CZ1538-DQ1538))</f>
        <v/>
      </c>
      <c r="DT1538" s="250" t="str">
        <f>IF(DataGoesHere!$B1538="","",DS1538^2)</f>
        <v/>
      </c>
      <c r="DU1538" s="249" t="str">
        <f>IF(DataGoesHere!$B1538="","",DS1538/$CZ1538)</f>
        <v/>
      </c>
      <c r="DV1538" s="250" t="str">
        <f>IF(DataGoesHere!$B1538="","",SUM(DR$2:DR1538)/AVERAGE(DS:DS))</f>
        <v/>
      </c>
      <c r="DX1538" s="19" t="str">
        <f>IF(DataGoesHere!$B1537="","",(DB1532*(Output!$O$49/Output!$P$49))+(IntermediateCalcs!DB1533*(Output!$M$49/Output!$P$49))+(IntermediateCalcs!DB1534*(Output!$K$49/Output!$P$49))+(DB1535*(Output!$I$49/Output!$P$49))+(IntermediateCalcs!DB1536*(Output!$G$49/Output!$P$49))+(IntermediateCalcs!DB1537*(Output!$E$49/Output!$P$49)))</f>
        <v/>
      </c>
      <c r="DY1538" s="274" t="str">
        <f>IF(DX1538="","",IF(IntermediateCalcs!$AO$9="Yes",IntermediateCalcs!DX1538*$CX1538,IntermediateCalcs!DX1538))</f>
        <v/>
      </c>
      <c r="DZ1538" s="250" t="str">
        <f>IF(DataGoesHere!$B1538="","",($CZ1538-DY1538))</f>
        <v/>
      </c>
      <c r="EA1538" s="250" t="str">
        <f>IF(DataGoesHere!$B1538="","",ABS($CZ1538-DY1538))</f>
        <v/>
      </c>
      <c r="EB1538" s="250" t="str">
        <f>IF(DataGoesHere!$B1538="","",EA1538^2)</f>
        <v/>
      </c>
      <c r="EC1538" s="249" t="str">
        <f>IF(DataGoesHere!$B1538="","",EA1538/$CZ1538)</f>
        <v/>
      </c>
      <c r="ED1538" s="250" t="str">
        <f>IF(DataGoesHere!$B1538="","",SUM(DZ$2:DZ1538)/AVERAGE(EA:EA))</f>
        <v/>
      </c>
    </row>
    <row r="1539" spans="20:134" x14ac:dyDescent="0.2">
      <c r="T1539" s="240"/>
      <c r="U1539" s="245" t="str">
        <f>IF(DataGoesHere!$B1539="","",(DataGoesHere!$B1539/SUM(DataGoesHere!$B1539:'DataGoesHere'!$B1549)))</f>
        <v/>
      </c>
      <c r="V1539" s="86"/>
      <c r="W1539" s="86"/>
      <c r="X1539" s="86"/>
      <c r="Y1539" s="86"/>
      <c r="Z1539" s="86"/>
      <c r="AA1539" s="86"/>
      <c r="AB1539" s="86"/>
      <c r="AC1539" s="86"/>
      <c r="AD1539" s="86"/>
      <c r="AE1539" s="241"/>
      <c r="CV1539" s="310" t="str">
        <f>IF(DataGoesHere!B1539="","",DataGoesHere!A1539)</f>
        <v/>
      </c>
      <c r="CW1539" s="271">
        <f t="shared" ca="1" si="56"/>
        <v>2</v>
      </c>
      <c r="CX1539" s="272">
        <f t="shared" ca="1" si="57"/>
        <v>0.80574490527728204</v>
      </c>
      <c r="CY1539" s="266">
        <f>DataGoesHere!A1539</f>
        <v>1538</v>
      </c>
      <c r="CZ1539" s="19" t="str">
        <f>IF(DataGoesHere!B1539="","",DataGoesHere!B1539)</f>
        <v/>
      </c>
      <c r="DA1539" s="19" t="str">
        <f>IF(DataGoesHere!B1539="","",IF(AH$5="No",DataGoesHere!B1539,DataGoesHere!B1539-(AH$2*(DataGoesHere!A1539-1))))</f>
        <v/>
      </c>
      <c r="DB1539" s="19" t="str">
        <f>IF(DataGoesHere!B1539="","",IF(AO$9="No",DataGoesHere!B1539,DataGoesHere!B1539/CX1539))</f>
        <v/>
      </c>
      <c r="DC1539" s="19" t="str">
        <f>IF(DataGoesHere!B1539="","",IF(AO$9="No",DA1539,DA1539/CX1539))</f>
        <v/>
      </c>
      <c r="DD1539" s="293" t="str">
        <f>IF(CZ1539="",IF(COUNTIF(DD$2:DD1538,"Forecast")&lt;Output!E$43,"Forecast",""),"Actual")</f>
        <v/>
      </c>
      <c r="DF1539" s="19" t="str">
        <f>IF(DataGoesHere!B1538="",IF(DD1539="Forecast",(Output!$E$47*IntermediateCalcs!DH1538)+((1-Output!$E$47)*IntermediateCalcs!DF1538),""),(Output!$E$47*IntermediateCalcs!DB1538)+((1-Output!$E$47)*IntermediateCalcs!DF1538))</f>
        <v/>
      </c>
      <c r="DG1539" s="19" t="str">
        <f>IF(DataGoesHere!B1538="",IF(DD1539="Forecast",(Output!$G$47*(IntermediateCalcs!DF1539-IntermediateCalcs!DF1538))+((1-Output!$G$47)*IntermediateCalcs!DG1538),""),(Output!$G$47*(IntermediateCalcs!DF1539-IntermediateCalcs!DF1538))+((1-Output!$G$47)*IntermediateCalcs!DG1538))</f>
        <v/>
      </c>
      <c r="DH1539" s="19" t="str">
        <f>IF(DataGoesHere!B1538="",IF(DD1539="Forecast",DF1539+DG1539,""),DF1539+DG1539)</f>
        <v/>
      </c>
      <c r="DI1539" s="274" t="str">
        <f>IF(DH1539="","",IF(IntermediateCalcs!$AO$9="Yes",IntermediateCalcs!DH1539*$CX1539,IntermediateCalcs!DH1539))</f>
        <v/>
      </c>
      <c r="DJ1539" s="250" t="str">
        <f>IF(DataGoesHere!$B1539="","",($CZ1539-DI1539))</f>
        <v/>
      </c>
      <c r="DK1539" s="250" t="str">
        <f>IF(DataGoesHere!$B1539="","",ABS($CZ1539-DI1539))</f>
        <v/>
      </c>
      <c r="DL1539" s="250" t="str">
        <f>IF(DataGoesHere!$B1539="","",DK1539^2)</f>
        <v/>
      </c>
      <c r="DM1539" s="249" t="str">
        <f>IF(DataGoesHere!$B1539="","",DK1539/$CZ1539)</f>
        <v/>
      </c>
      <c r="DN1539" s="250" t="str">
        <f>IF(DataGoesHere!$B1539="","",SUM(DJ$2:DJ1539)/AVERAGE(DK:DK))</f>
        <v/>
      </c>
      <c r="DP1539" s="19" t="str">
        <f>IF(DataGoesHere!B1539="",IF($DD1539="Forecast",(Output!E$48*IntermediateCalcs!CY1539)+Output!G$48,""),(Output!E$48*IntermediateCalcs!CY1539)+Output!G$48)</f>
        <v/>
      </c>
      <c r="DQ1539" s="274" t="str">
        <f>IF(DP1539="","",IF(IntermediateCalcs!$AO$9="Yes",IntermediateCalcs!DP1539*$CX1539,IntermediateCalcs!DP1539))</f>
        <v/>
      </c>
      <c r="DR1539" s="250" t="str">
        <f>IF(DataGoesHere!$B1539="","",($CZ1539-DQ1539))</f>
        <v/>
      </c>
      <c r="DS1539" s="250" t="str">
        <f>IF(DataGoesHere!$B1539="","",ABS($CZ1539-DQ1539))</f>
        <v/>
      </c>
      <c r="DT1539" s="250" t="str">
        <f>IF(DataGoesHere!$B1539="","",DS1539^2)</f>
        <v/>
      </c>
      <c r="DU1539" s="249" t="str">
        <f>IF(DataGoesHere!$B1539="","",DS1539/$CZ1539)</f>
        <v/>
      </c>
      <c r="DV1539" s="250" t="str">
        <f>IF(DataGoesHere!$B1539="","",SUM(DR$2:DR1539)/AVERAGE(DS:DS))</f>
        <v/>
      </c>
      <c r="DX1539" s="19" t="str">
        <f>IF(DataGoesHere!$B1538="","",(DB1533*(Output!$O$49/Output!$P$49))+(IntermediateCalcs!DB1534*(Output!$M$49/Output!$P$49))+(IntermediateCalcs!DB1535*(Output!$K$49/Output!$P$49))+(DB1536*(Output!$I$49/Output!$P$49))+(IntermediateCalcs!DB1537*(Output!$G$49/Output!$P$49))+(IntermediateCalcs!DB1538*(Output!$E$49/Output!$P$49)))</f>
        <v/>
      </c>
      <c r="DY1539" s="274" t="str">
        <f>IF(DX1539="","",IF(IntermediateCalcs!$AO$9="Yes",IntermediateCalcs!DX1539*$CX1539,IntermediateCalcs!DX1539))</f>
        <v/>
      </c>
      <c r="DZ1539" s="250" t="str">
        <f>IF(DataGoesHere!$B1539="","",($CZ1539-DY1539))</f>
        <v/>
      </c>
      <c r="EA1539" s="250" t="str">
        <f>IF(DataGoesHere!$B1539="","",ABS($CZ1539-DY1539))</f>
        <v/>
      </c>
      <c r="EB1539" s="250" t="str">
        <f>IF(DataGoesHere!$B1539="","",EA1539^2)</f>
        <v/>
      </c>
      <c r="EC1539" s="249" t="str">
        <f>IF(DataGoesHere!$B1539="","",EA1539/$CZ1539)</f>
        <v/>
      </c>
      <c r="ED1539" s="250" t="str">
        <f>IF(DataGoesHere!$B1539="","",SUM(DZ$2:DZ1539)/AVERAGE(EA:EA))</f>
        <v/>
      </c>
    </row>
    <row r="1540" spans="20:134" x14ac:dyDescent="0.2">
      <c r="T1540" s="240"/>
      <c r="U1540" s="86"/>
      <c r="V1540" s="245" t="str">
        <f>IF(DataGoesHere!$B1540="","",(DataGoesHere!$B1540/SUM(DataGoesHere!$B1538:'DataGoesHere'!$B1549)))</f>
        <v/>
      </c>
      <c r="W1540" s="86"/>
      <c r="X1540" s="86"/>
      <c r="Y1540" s="86"/>
      <c r="Z1540" s="86"/>
      <c r="AA1540" s="86"/>
      <c r="AB1540" s="86"/>
      <c r="AC1540" s="86"/>
      <c r="AD1540" s="86"/>
      <c r="AE1540" s="241"/>
      <c r="CV1540" s="310" t="str">
        <f>IF(DataGoesHere!B1540="","",DataGoesHere!A1540)</f>
        <v/>
      </c>
      <c r="CW1540" s="271">
        <f t="shared" ca="1" si="56"/>
        <v>3</v>
      </c>
      <c r="CX1540" s="272">
        <f t="shared" ca="1" si="57"/>
        <v>0.79862940076451561</v>
      </c>
      <c r="CY1540" s="266">
        <f>DataGoesHere!A1540</f>
        <v>1539</v>
      </c>
      <c r="CZ1540" s="19" t="str">
        <f>IF(DataGoesHere!B1540="","",DataGoesHere!B1540)</f>
        <v/>
      </c>
      <c r="DA1540" s="19" t="str">
        <f>IF(DataGoesHere!B1540="","",IF(AH$5="No",DataGoesHere!B1540,DataGoesHere!B1540-(AH$2*(DataGoesHere!A1540-1))))</f>
        <v/>
      </c>
      <c r="DB1540" s="19" t="str">
        <f>IF(DataGoesHere!B1540="","",IF(AO$9="No",DataGoesHere!B1540,DataGoesHere!B1540/CX1540))</f>
        <v/>
      </c>
      <c r="DC1540" s="19" t="str">
        <f>IF(DataGoesHere!B1540="","",IF(AO$9="No",DA1540,DA1540/CX1540))</f>
        <v/>
      </c>
      <c r="DD1540" s="293" t="str">
        <f>IF(CZ1540="",IF(COUNTIF(DD$2:DD1539,"Forecast")&lt;Output!E$43,"Forecast",""),"Actual")</f>
        <v/>
      </c>
      <c r="DF1540" s="19" t="str">
        <f>IF(DataGoesHere!B1539="",IF(DD1540="Forecast",(Output!$E$47*IntermediateCalcs!DH1539)+((1-Output!$E$47)*IntermediateCalcs!DF1539),""),(Output!$E$47*IntermediateCalcs!DB1539)+((1-Output!$E$47)*IntermediateCalcs!DF1539))</f>
        <v/>
      </c>
      <c r="DG1540" s="19" t="str">
        <f>IF(DataGoesHere!B1539="",IF(DD1540="Forecast",(Output!$G$47*(IntermediateCalcs!DF1540-IntermediateCalcs!DF1539))+((1-Output!$G$47)*IntermediateCalcs!DG1539),""),(Output!$G$47*(IntermediateCalcs!DF1540-IntermediateCalcs!DF1539))+((1-Output!$G$47)*IntermediateCalcs!DG1539))</f>
        <v/>
      </c>
      <c r="DH1540" s="19" t="str">
        <f>IF(DataGoesHere!B1539="",IF(DD1540="Forecast",DF1540+DG1540,""),DF1540+DG1540)</f>
        <v/>
      </c>
      <c r="DI1540" s="274" t="str">
        <f>IF(DH1540="","",IF(IntermediateCalcs!$AO$9="Yes",IntermediateCalcs!DH1540*$CX1540,IntermediateCalcs!DH1540))</f>
        <v/>
      </c>
      <c r="DJ1540" s="250" t="str">
        <f>IF(DataGoesHere!$B1540="","",($CZ1540-DI1540))</f>
        <v/>
      </c>
      <c r="DK1540" s="250" t="str">
        <f>IF(DataGoesHere!$B1540="","",ABS($CZ1540-DI1540))</f>
        <v/>
      </c>
      <c r="DL1540" s="250" t="str">
        <f>IF(DataGoesHere!$B1540="","",DK1540^2)</f>
        <v/>
      </c>
      <c r="DM1540" s="249" t="str">
        <f>IF(DataGoesHere!$B1540="","",DK1540/$CZ1540)</f>
        <v/>
      </c>
      <c r="DN1540" s="250" t="str">
        <f>IF(DataGoesHere!$B1540="","",SUM(DJ$2:DJ1540)/AVERAGE(DK:DK))</f>
        <v/>
      </c>
      <c r="DP1540" s="19" t="str">
        <f>IF(DataGoesHere!B1540="",IF($DD1540="Forecast",(Output!E$48*IntermediateCalcs!CY1540)+Output!G$48,""),(Output!E$48*IntermediateCalcs!CY1540)+Output!G$48)</f>
        <v/>
      </c>
      <c r="DQ1540" s="274" t="str">
        <f>IF(DP1540="","",IF(IntermediateCalcs!$AO$9="Yes",IntermediateCalcs!DP1540*$CX1540,IntermediateCalcs!DP1540))</f>
        <v/>
      </c>
      <c r="DR1540" s="250" t="str">
        <f>IF(DataGoesHere!$B1540="","",($CZ1540-DQ1540))</f>
        <v/>
      </c>
      <c r="DS1540" s="250" t="str">
        <f>IF(DataGoesHere!$B1540="","",ABS($CZ1540-DQ1540))</f>
        <v/>
      </c>
      <c r="DT1540" s="250" t="str">
        <f>IF(DataGoesHere!$B1540="","",DS1540^2)</f>
        <v/>
      </c>
      <c r="DU1540" s="249" t="str">
        <f>IF(DataGoesHere!$B1540="","",DS1540/$CZ1540)</f>
        <v/>
      </c>
      <c r="DV1540" s="250" t="str">
        <f>IF(DataGoesHere!$B1540="","",SUM(DR$2:DR1540)/AVERAGE(DS:DS))</f>
        <v/>
      </c>
      <c r="DX1540" s="19" t="str">
        <f>IF(DataGoesHere!$B1539="","",(DB1534*(Output!$O$49/Output!$P$49))+(IntermediateCalcs!DB1535*(Output!$M$49/Output!$P$49))+(IntermediateCalcs!DB1536*(Output!$K$49/Output!$P$49))+(DB1537*(Output!$I$49/Output!$P$49))+(IntermediateCalcs!DB1538*(Output!$G$49/Output!$P$49))+(IntermediateCalcs!DB1539*(Output!$E$49/Output!$P$49)))</f>
        <v/>
      </c>
      <c r="DY1540" s="274" t="str">
        <f>IF(DX1540="","",IF(IntermediateCalcs!$AO$9="Yes",IntermediateCalcs!DX1540*$CX1540,IntermediateCalcs!DX1540))</f>
        <v/>
      </c>
      <c r="DZ1540" s="250" t="str">
        <f>IF(DataGoesHere!$B1540="","",($CZ1540-DY1540))</f>
        <v/>
      </c>
      <c r="EA1540" s="250" t="str">
        <f>IF(DataGoesHere!$B1540="","",ABS($CZ1540-DY1540))</f>
        <v/>
      </c>
      <c r="EB1540" s="250" t="str">
        <f>IF(DataGoesHere!$B1540="","",EA1540^2)</f>
        <v/>
      </c>
      <c r="EC1540" s="249" t="str">
        <f>IF(DataGoesHere!$B1540="","",EA1540/$CZ1540)</f>
        <v/>
      </c>
      <c r="ED1540" s="250" t="str">
        <f>IF(DataGoesHere!$B1540="","",SUM(DZ$2:DZ1540)/AVERAGE(EA:EA))</f>
        <v/>
      </c>
    </row>
    <row r="1541" spans="20:134" x14ac:dyDescent="0.2">
      <c r="T1541" s="240"/>
      <c r="U1541" s="86"/>
      <c r="V1541" s="86"/>
      <c r="W1541" s="245" t="str">
        <f>IF(DataGoesHere!$B1541="","",(DataGoesHere!$B1541/SUM(DataGoesHere!$B1538:'DataGoesHere'!$B1549)))</f>
        <v/>
      </c>
      <c r="X1541" s="86"/>
      <c r="Y1541" s="86"/>
      <c r="Z1541" s="86"/>
      <c r="AA1541" s="86"/>
      <c r="AB1541" s="86"/>
      <c r="AC1541" s="86"/>
      <c r="AD1541" s="86"/>
      <c r="AE1541" s="241"/>
      <c r="CV1541" s="310" t="str">
        <f>IF(DataGoesHere!B1541="","",DataGoesHere!A1541)</f>
        <v/>
      </c>
      <c r="CW1541" s="271">
        <f t="shared" ca="1" si="56"/>
        <v>4</v>
      </c>
      <c r="CX1541" s="272">
        <f t="shared" ca="1" si="57"/>
        <v>1.0149292433706087</v>
      </c>
      <c r="CY1541" s="266">
        <f>DataGoesHere!A1541</f>
        <v>1540</v>
      </c>
      <c r="CZ1541" s="19" t="str">
        <f>IF(DataGoesHere!B1541="","",DataGoesHere!B1541)</f>
        <v/>
      </c>
      <c r="DA1541" s="19" t="str">
        <f>IF(DataGoesHere!B1541="","",IF(AH$5="No",DataGoesHere!B1541,DataGoesHere!B1541-(AH$2*(DataGoesHere!A1541-1))))</f>
        <v/>
      </c>
      <c r="DB1541" s="19" t="str">
        <f>IF(DataGoesHere!B1541="","",IF(AO$9="No",DataGoesHere!B1541,DataGoesHere!B1541/CX1541))</f>
        <v/>
      </c>
      <c r="DC1541" s="19" t="str">
        <f>IF(DataGoesHere!B1541="","",IF(AO$9="No",DA1541,DA1541/CX1541))</f>
        <v/>
      </c>
      <c r="DD1541" s="293" t="str">
        <f>IF(CZ1541="",IF(COUNTIF(DD$2:DD1540,"Forecast")&lt;Output!E$43,"Forecast",""),"Actual")</f>
        <v/>
      </c>
      <c r="DF1541" s="19" t="str">
        <f>IF(DataGoesHere!B1540="",IF(DD1541="Forecast",(Output!$E$47*IntermediateCalcs!DH1540)+((1-Output!$E$47)*IntermediateCalcs!DF1540),""),(Output!$E$47*IntermediateCalcs!DB1540)+((1-Output!$E$47)*IntermediateCalcs!DF1540))</f>
        <v/>
      </c>
      <c r="DG1541" s="19" t="str">
        <f>IF(DataGoesHere!B1540="",IF(DD1541="Forecast",(Output!$G$47*(IntermediateCalcs!DF1541-IntermediateCalcs!DF1540))+((1-Output!$G$47)*IntermediateCalcs!DG1540),""),(Output!$G$47*(IntermediateCalcs!DF1541-IntermediateCalcs!DF1540))+((1-Output!$G$47)*IntermediateCalcs!DG1540))</f>
        <v/>
      </c>
      <c r="DH1541" s="19" t="str">
        <f>IF(DataGoesHere!B1540="",IF(DD1541="Forecast",DF1541+DG1541,""),DF1541+DG1541)</f>
        <v/>
      </c>
      <c r="DI1541" s="274" t="str">
        <f>IF(DH1541="","",IF(IntermediateCalcs!$AO$9="Yes",IntermediateCalcs!DH1541*$CX1541,IntermediateCalcs!DH1541))</f>
        <v/>
      </c>
      <c r="DJ1541" s="250" t="str">
        <f>IF(DataGoesHere!$B1541="","",($CZ1541-DI1541))</f>
        <v/>
      </c>
      <c r="DK1541" s="250" t="str">
        <f>IF(DataGoesHere!$B1541="","",ABS($CZ1541-DI1541))</f>
        <v/>
      </c>
      <c r="DL1541" s="250" t="str">
        <f>IF(DataGoesHere!$B1541="","",DK1541^2)</f>
        <v/>
      </c>
      <c r="DM1541" s="249" t="str">
        <f>IF(DataGoesHere!$B1541="","",DK1541/$CZ1541)</f>
        <v/>
      </c>
      <c r="DN1541" s="250" t="str">
        <f>IF(DataGoesHere!$B1541="","",SUM(DJ$2:DJ1541)/AVERAGE(DK:DK))</f>
        <v/>
      </c>
      <c r="DP1541" s="19" t="str">
        <f>IF(DataGoesHere!B1541="",IF($DD1541="Forecast",(Output!E$48*IntermediateCalcs!CY1541)+Output!G$48,""),(Output!E$48*IntermediateCalcs!CY1541)+Output!G$48)</f>
        <v/>
      </c>
      <c r="DQ1541" s="274" t="str">
        <f>IF(DP1541="","",IF(IntermediateCalcs!$AO$9="Yes",IntermediateCalcs!DP1541*$CX1541,IntermediateCalcs!DP1541))</f>
        <v/>
      </c>
      <c r="DR1541" s="250" t="str">
        <f>IF(DataGoesHere!$B1541="","",($CZ1541-DQ1541))</f>
        <v/>
      </c>
      <c r="DS1541" s="250" t="str">
        <f>IF(DataGoesHere!$B1541="","",ABS($CZ1541-DQ1541))</f>
        <v/>
      </c>
      <c r="DT1541" s="250" t="str">
        <f>IF(DataGoesHere!$B1541="","",DS1541^2)</f>
        <v/>
      </c>
      <c r="DU1541" s="249" t="str">
        <f>IF(DataGoesHere!$B1541="","",DS1541/$CZ1541)</f>
        <v/>
      </c>
      <c r="DV1541" s="250" t="str">
        <f>IF(DataGoesHere!$B1541="","",SUM(DR$2:DR1541)/AVERAGE(DS:DS))</f>
        <v/>
      </c>
      <c r="DX1541" s="19" t="str">
        <f>IF(DataGoesHere!$B1540="","",(DB1535*(Output!$O$49/Output!$P$49))+(IntermediateCalcs!DB1536*(Output!$M$49/Output!$P$49))+(IntermediateCalcs!DB1537*(Output!$K$49/Output!$P$49))+(DB1538*(Output!$I$49/Output!$P$49))+(IntermediateCalcs!DB1539*(Output!$G$49/Output!$P$49))+(IntermediateCalcs!DB1540*(Output!$E$49/Output!$P$49)))</f>
        <v/>
      </c>
      <c r="DY1541" s="274" t="str">
        <f>IF(DX1541="","",IF(IntermediateCalcs!$AO$9="Yes",IntermediateCalcs!DX1541*$CX1541,IntermediateCalcs!DX1541))</f>
        <v/>
      </c>
      <c r="DZ1541" s="250" t="str">
        <f>IF(DataGoesHere!$B1541="","",($CZ1541-DY1541))</f>
        <v/>
      </c>
      <c r="EA1541" s="250" t="str">
        <f>IF(DataGoesHere!$B1541="","",ABS($CZ1541-DY1541))</f>
        <v/>
      </c>
      <c r="EB1541" s="250" t="str">
        <f>IF(DataGoesHere!$B1541="","",EA1541^2)</f>
        <v/>
      </c>
      <c r="EC1541" s="249" t="str">
        <f>IF(DataGoesHere!$B1541="","",EA1541/$CZ1541)</f>
        <v/>
      </c>
      <c r="ED1541" s="250" t="str">
        <f>IF(DataGoesHere!$B1541="","",SUM(DZ$2:DZ1541)/AVERAGE(EA:EA))</f>
        <v/>
      </c>
    </row>
    <row r="1542" spans="20:134" x14ac:dyDescent="0.2">
      <c r="T1542" s="240"/>
      <c r="U1542" s="86"/>
      <c r="V1542" s="86"/>
      <c r="W1542" s="86"/>
      <c r="X1542" s="245" t="str">
        <f>IF(DataGoesHere!$B1542="","",(DataGoesHere!$B1542/SUM(DataGoesHere!$B1538:'DataGoesHere'!$B1549)))</f>
        <v/>
      </c>
      <c r="Y1542" s="86"/>
      <c r="Z1542" s="86"/>
      <c r="AA1542" s="86"/>
      <c r="AB1542" s="86"/>
      <c r="AC1542" s="86"/>
      <c r="AD1542" s="86"/>
      <c r="AE1542" s="241"/>
      <c r="CV1542" s="310" t="str">
        <f>IF(DataGoesHere!B1542="","",DataGoesHere!A1542)</f>
        <v/>
      </c>
      <c r="CW1542" s="271">
        <f t="shared" ca="1" si="56"/>
        <v>5</v>
      </c>
      <c r="CX1542" s="272">
        <f t="shared" ca="1" si="57"/>
        <v>0.97875414397996308</v>
      </c>
      <c r="CY1542" s="266">
        <f>DataGoesHere!A1542</f>
        <v>1541</v>
      </c>
      <c r="CZ1542" s="19" t="str">
        <f>IF(DataGoesHere!B1542="","",DataGoesHere!B1542)</f>
        <v/>
      </c>
      <c r="DA1542" s="19" t="str">
        <f>IF(DataGoesHere!B1542="","",IF(AH$5="No",DataGoesHere!B1542,DataGoesHere!B1542-(AH$2*(DataGoesHere!A1542-1))))</f>
        <v/>
      </c>
      <c r="DB1542" s="19" t="str">
        <f>IF(DataGoesHere!B1542="","",IF(AO$9="No",DataGoesHere!B1542,DataGoesHere!B1542/CX1542))</f>
        <v/>
      </c>
      <c r="DC1542" s="19" t="str">
        <f>IF(DataGoesHere!B1542="","",IF(AO$9="No",DA1542,DA1542/CX1542))</f>
        <v/>
      </c>
      <c r="DD1542" s="293" t="str">
        <f>IF(CZ1542="",IF(COUNTIF(DD$2:DD1541,"Forecast")&lt;Output!E$43,"Forecast",""),"Actual")</f>
        <v/>
      </c>
      <c r="DF1542" s="19" t="str">
        <f>IF(DataGoesHere!B1541="",IF(DD1542="Forecast",(Output!$E$47*IntermediateCalcs!DH1541)+((1-Output!$E$47)*IntermediateCalcs!DF1541),""),(Output!$E$47*IntermediateCalcs!DB1541)+((1-Output!$E$47)*IntermediateCalcs!DF1541))</f>
        <v/>
      </c>
      <c r="DG1542" s="19" t="str">
        <f>IF(DataGoesHere!B1541="",IF(DD1542="Forecast",(Output!$G$47*(IntermediateCalcs!DF1542-IntermediateCalcs!DF1541))+((1-Output!$G$47)*IntermediateCalcs!DG1541),""),(Output!$G$47*(IntermediateCalcs!DF1542-IntermediateCalcs!DF1541))+((1-Output!$G$47)*IntermediateCalcs!DG1541))</f>
        <v/>
      </c>
      <c r="DH1542" s="19" t="str">
        <f>IF(DataGoesHere!B1541="",IF(DD1542="Forecast",DF1542+DG1542,""),DF1542+DG1542)</f>
        <v/>
      </c>
      <c r="DI1542" s="274" t="str">
        <f>IF(DH1542="","",IF(IntermediateCalcs!$AO$9="Yes",IntermediateCalcs!DH1542*$CX1542,IntermediateCalcs!DH1542))</f>
        <v/>
      </c>
      <c r="DJ1542" s="250" t="str">
        <f>IF(DataGoesHere!$B1542="","",($CZ1542-DI1542))</f>
        <v/>
      </c>
      <c r="DK1542" s="250" t="str">
        <f>IF(DataGoesHere!$B1542="","",ABS($CZ1542-DI1542))</f>
        <v/>
      </c>
      <c r="DL1542" s="250" t="str">
        <f>IF(DataGoesHere!$B1542="","",DK1542^2)</f>
        <v/>
      </c>
      <c r="DM1542" s="249" t="str">
        <f>IF(DataGoesHere!$B1542="","",DK1542/$CZ1542)</f>
        <v/>
      </c>
      <c r="DN1542" s="250" t="str">
        <f>IF(DataGoesHere!$B1542="","",SUM(DJ$2:DJ1542)/AVERAGE(DK:DK))</f>
        <v/>
      </c>
      <c r="DP1542" s="19" t="str">
        <f>IF(DataGoesHere!B1542="",IF($DD1542="Forecast",(Output!E$48*IntermediateCalcs!CY1542)+Output!G$48,""),(Output!E$48*IntermediateCalcs!CY1542)+Output!G$48)</f>
        <v/>
      </c>
      <c r="DQ1542" s="274" t="str">
        <f>IF(DP1542="","",IF(IntermediateCalcs!$AO$9="Yes",IntermediateCalcs!DP1542*$CX1542,IntermediateCalcs!DP1542))</f>
        <v/>
      </c>
      <c r="DR1542" s="250" t="str">
        <f>IF(DataGoesHere!$B1542="","",($CZ1542-DQ1542))</f>
        <v/>
      </c>
      <c r="DS1542" s="250" t="str">
        <f>IF(DataGoesHere!$B1542="","",ABS($CZ1542-DQ1542))</f>
        <v/>
      </c>
      <c r="DT1542" s="250" t="str">
        <f>IF(DataGoesHere!$B1542="","",DS1542^2)</f>
        <v/>
      </c>
      <c r="DU1542" s="249" t="str">
        <f>IF(DataGoesHere!$B1542="","",DS1542/$CZ1542)</f>
        <v/>
      </c>
      <c r="DV1542" s="250" t="str">
        <f>IF(DataGoesHere!$B1542="","",SUM(DR$2:DR1542)/AVERAGE(DS:DS))</f>
        <v/>
      </c>
      <c r="DX1542" s="19" t="str">
        <f>IF(DataGoesHere!$B1541="","",(DB1536*(Output!$O$49/Output!$P$49))+(IntermediateCalcs!DB1537*(Output!$M$49/Output!$P$49))+(IntermediateCalcs!DB1538*(Output!$K$49/Output!$P$49))+(DB1539*(Output!$I$49/Output!$P$49))+(IntermediateCalcs!DB1540*(Output!$G$49/Output!$P$49))+(IntermediateCalcs!DB1541*(Output!$E$49/Output!$P$49)))</f>
        <v/>
      </c>
      <c r="DY1542" s="274" t="str">
        <f>IF(DX1542="","",IF(IntermediateCalcs!$AO$9="Yes",IntermediateCalcs!DX1542*$CX1542,IntermediateCalcs!DX1542))</f>
        <v/>
      </c>
      <c r="DZ1542" s="250" t="str">
        <f>IF(DataGoesHere!$B1542="","",($CZ1542-DY1542))</f>
        <v/>
      </c>
      <c r="EA1542" s="250" t="str">
        <f>IF(DataGoesHere!$B1542="","",ABS($CZ1542-DY1542))</f>
        <v/>
      </c>
      <c r="EB1542" s="250" t="str">
        <f>IF(DataGoesHere!$B1542="","",EA1542^2)</f>
        <v/>
      </c>
      <c r="EC1542" s="249" t="str">
        <f>IF(DataGoesHere!$B1542="","",EA1542/$CZ1542)</f>
        <v/>
      </c>
      <c r="ED1542" s="250" t="str">
        <f>IF(DataGoesHere!$B1542="","",SUM(DZ$2:DZ1542)/AVERAGE(EA:EA))</f>
        <v/>
      </c>
    </row>
    <row r="1543" spans="20:134" x14ac:dyDescent="0.2">
      <c r="T1543" s="240"/>
      <c r="U1543" s="86"/>
      <c r="V1543" s="86"/>
      <c r="W1543" s="86"/>
      <c r="X1543" s="86"/>
      <c r="Y1543" s="245" t="str">
        <f>IF(DataGoesHere!$B1543="","",(DataGoesHere!$B1543/SUM(DataGoesHere!$B1538:'DataGoesHere'!$B1549)))</f>
        <v/>
      </c>
      <c r="Z1543" s="86"/>
      <c r="AA1543" s="86"/>
      <c r="AB1543" s="86"/>
      <c r="AC1543" s="86"/>
      <c r="AD1543" s="86"/>
      <c r="AE1543" s="241"/>
      <c r="CV1543" s="310" t="str">
        <f>IF(DataGoesHere!B1543="","",DataGoesHere!A1543)</f>
        <v/>
      </c>
      <c r="CW1543" s="271">
        <f t="shared" ca="1" si="56"/>
        <v>6</v>
      </c>
      <c r="CX1543" s="272">
        <f t="shared" ca="1" si="57"/>
        <v>1.0779088099730167</v>
      </c>
      <c r="CY1543" s="266">
        <f>DataGoesHere!A1543</f>
        <v>1542</v>
      </c>
      <c r="CZ1543" s="19" t="str">
        <f>IF(DataGoesHere!B1543="","",DataGoesHere!B1543)</f>
        <v/>
      </c>
      <c r="DA1543" s="19" t="str">
        <f>IF(DataGoesHere!B1543="","",IF(AH$5="No",DataGoesHere!B1543,DataGoesHere!B1543-(AH$2*(DataGoesHere!A1543-1))))</f>
        <v/>
      </c>
      <c r="DB1543" s="19" t="str">
        <f>IF(DataGoesHere!B1543="","",IF(AO$9="No",DataGoesHere!B1543,DataGoesHere!B1543/CX1543))</f>
        <v/>
      </c>
      <c r="DC1543" s="19" t="str">
        <f>IF(DataGoesHere!B1543="","",IF(AO$9="No",DA1543,DA1543/CX1543))</f>
        <v/>
      </c>
      <c r="DD1543" s="293" t="str">
        <f>IF(CZ1543="",IF(COUNTIF(DD$2:DD1542,"Forecast")&lt;Output!E$43,"Forecast",""),"Actual")</f>
        <v/>
      </c>
      <c r="DF1543" s="19" t="str">
        <f>IF(DataGoesHere!B1542="",IF(DD1543="Forecast",(Output!$E$47*IntermediateCalcs!DH1542)+((1-Output!$E$47)*IntermediateCalcs!DF1542),""),(Output!$E$47*IntermediateCalcs!DB1542)+((1-Output!$E$47)*IntermediateCalcs!DF1542))</f>
        <v/>
      </c>
      <c r="DG1543" s="19" t="str">
        <f>IF(DataGoesHere!B1542="",IF(DD1543="Forecast",(Output!$G$47*(IntermediateCalcs!DF1543-IntermediateCalcs!DF1542))+((1-Output!$G$47)*IntermediateCalcs!DG1542),""),(Output!$G$47*(IntermediateCalcs!DF1543-IntermediateCalcs!DF1542))+((1-Output!$G$47)*IntermediateCalcs!DG1542))</f>
        <v/>
      </c>
      <c r="DH1543" s="19" t="str">
        <f>IF(DataGoesHere!B1542="",IF(DD1543="Forecast",DF1543+DG1543,""),DF1543+DG1543)</f>
        <v/>
      </c>
      <c r="DI1543" s="274" t="str">
        <f>IF(DH1543="","",IF(IntermediateCalcs!$AO$9="Yes",IntermediateCalcs!DH1543*$CX1543,IntermediateCalcs!DH1543))</f>
        <v/>
      </c>
      <c r="DJ1543" s="250" t="str">
        <f>IF(DataGoesHere!$B1543="","",($CZ1543-DI1543))</f>
        <v/>
      </c>
      <c r="DK1543" s="250" t="str">
        <f>IF(DataGoesHere!$B1543="","",ABS($CZ1543-DI1543))</f>
        <v/>
      </c>
      <c r="DL1543" s="250" t="str">
        <f>IF(DataGoesHere!$B1543="","",DK1543^2)</f>
        <v/>
      </c>
      <c r="DM1543" s="249" t="str">
        <f>IF(DataGoesHere!$B1543="","",DK1543/$CZ1543)</f>
        <v/>
      </c>
      <c r="DN1543" s="250" t="str">
        <f>IF(DataGoesHere!$B1543="","",SUM(DJ$2:DJ1543)/AVERAGE(DK:DK))</f>
        <v/>
      </c>
      <c r="DP1543" s="19" t="str">
        <f>IF(DataGoesHere!B1543="",IF($DD1543="Forecast",(Output!E$48*IntermediateCalcs!CY1543)+Output!G$48,""),(Output!E$48*IntermediateCalcs!CY1543)+Output!G$48)</f>
        <v/>
      </c>
      <c r="DQ1543" s="274" t="str">
        <f>IF(DP1543="","",IF(IntermediateCalcs!$AO$9="Yes",IntermediateCalcs!DP1543*$CX1543,IntermediateCalcs!DP1543))</f>
        <v/>
      </c>
      <c r="DR1543" s="250" t="str">
        <f>IF(DataGoesHere!$B1543="","",($CZ1543-DQ1543))</f>
        <v/>
      </c>
      <c r="DS1543" s="250" t="str">
        <f>IF(DataGoesHere!$B1543="","",ABS($CZ1543-DQ1543))</f>
        <v/>
      </c>
      <c r="DT1543" s="250" t="str">
        <f>IF(DataGoesHere!$B1543="","",DS1543^2)</f>
        <v/>
      </c>
      <c r="DU1543" s="249" t="str">
        <f>IF(DataGoesHere!$B1543="","",DS1543/$CZ1543)</f>
        <v/>
      </c>
      <c r="DV1543" s="250" t="str">
        <f>IF(DataGoesHere!$B1543="","",SUM(DR$2:DR1543)/AVERAGE(DS:DS))</f>
        <v/>
      </c>
      <c r="DX1543" s="19" t="str">
        <f>IF(DataGoesHere!$B1542="","",(DB1537*(Output!$O$49/Output!$P$49))+(IntermediateCalcs!DB1538*(Output!$M$49/Output!$P$49))+(IntermediateCalcs!DB1539*(Output!$K$49/Output!$P$49))+(DB1540*(Output!$I$49/Output!$P$49))+(IntermediateCalcs!DB1541*(Output!$G$49/Output!$P$49))+(IntermediateCalcs!DB1542*(Output!$E$49/Output!$P$49)))</f>
        <v/>
      </c>
      <c r="DY1543" s="274" t="str">
        <f>IF(DX1543="","",IF(IntermediateCalcs!$AO$9="Yes",IntermediateCalcs!DX1543*$CX1543,IntermediateCalcs!DX1543))</f>
        <v/>
      </c>
      <c r="DZ1543" s="250" t="str">
        <f>IF(DataGoesHere!$B1543="","",($CZ1543-DY1543))</f>
        <v/>
      </c>
      <c r="EA1543" s="250" t="str">
        <f>IF(DataGoesHere!$B1543="","",ABS($CZ1543-DY1543))</f>
        <v/>
      </c>
      <c r="EB1543" s="250" t="str">
        <f>IF(DataGoesHere!$B1543="","",EA1543^2)</f>
        <v/>
      </c>
      <c r="EC1543" s="249" t="str">
        <f>IF(DataGoesHere!$B1543="","",EA1543/$CZ1543)</f>
        <v/>
      </c>
      <c r="ED1543" s="250" t="str">
        <f>IF(DataGoesHere!$B1543="","",SUM(DZ$2:DZ1543)/AVERAGE(EA:EA))</f>
        <v/>
      </c>
    </row>
    <row r="1544" spans="20:134" x14ac:dyDescent="0.2">
      <c r="T1544" s="240"/>
      <c r="U1544" s="86"/>
      <c r="V1544" s="86"/>
      <c r="W1544" s="86"/>
      <c r="X1544" s="86"/>
      <c r="Y1544" s="86"/>
      <c r="Z1544" s="245" t="str">
        <f>IF(DataGoesHere!$B1544="","",(DataGoesHere!$B1544/SUM(DataGoesHere!$B1538:'DataGoesHere'!$B1549)))</f>
        <v/>
      </c>
      <c r="AA1544" s="86"/>
      <c r="AB1544" s="86"/>
      <c r="AC1544" s="86"/>
      <c r="AD1544" s="86"/>
      <c r="AE1544" s="241"/>
      <c r="CV1544" s="310" t="str">
        <f>IF(DataGoesHere!B1544="","",DataGoesHere!A1544)</f>
        <v/>
      </c>
      <c r="CW1544" s="271">
        <f t="shared" ca="1" si="56"/>
        <v>7</v>
      </c>
      <c r="CX1544" s="272">
        <f t="shared" ca="1" si="57"/>
        <v>1.0265458156689093</v>
      </c>
      <c r="CY1544" s="266">
        <f>DataGoesHere!A1544</f>
        <v>1543</v>
      </c>
      <c r="CZ1544" s="19" t="str">
        <f>IF(DataGoesHere!B1544="","",DataGoesHere!B1544)</f>
        <v/>
      </c>
      <c r="DA1544" s="19" t="str">
        <f>IF(DataGoesHere!B1544="","",IF(AH$5="No",DataGoesHere!B1544,DataGoesHere!B1544-(AH$2*(DataGoesHere!A1544-1))))</f>
        <v/>
      </c>
      <c r="DB1544" s="19" t="str">
        <f>IF(DataGoesHere!B1544="","",IF(AO$9="No",DataGoesHere!B1544,DataGoesHere!B1544/CX1544))</f>
        <v/>
      </c>
      <c r="DC1544" s="19" t="str">
        <f>IF(DataGoesHere!B1544="","",IF(AO$9="No",DA1544,DA1544/CX1544))</f>
        <v/>
      </c>
      <c r="DD1544" s="293" t="str">
        <f>IF(CZ1544="",IF(COUNTIF(DD$2:DD1543,"Forecast")&lt;Output!E$43,"Forecast",""),"Actual")</f>
        <v/>
      </c>
      <c r="DF1544" s="19" t="str">
        <f>IF(DataGoesHere!B1543="",IF(DD1544="Forecast",(Output!$E$47*IntermediateCalcs!DH1543)+((1-Output!$E$47)*IntermediateCalcs!DF1543),""),(Output!$E$47*IntermediateCalcs!DB1543)+((1-Output!$E$47)*IntermediateCalcs!DF1543))</f>
        <v/>
      </c>
      <c r="DG1544" s="19" t="str">
        <f>IF(DataGoesHere!B1543="",IF(DD1544="Forecast",(Output!$G$47*(IntermediateCalcs!DF1544-IntermediateCalcs!DF1543))+((1-Output!$G$47)*IntermediateCalcs!DG1543),""),(Output!$G$47*(IntermediateCalcs!DF1544-IntermediateCalcs!DF1543))+((1-Output!$G$47)*IntermediateCalcs!DG1543))</f>
        <v/>
      </c>
      <c r="DH1544" s="19" t="str">
        <f>IF(DataGoesHere!B1543="",IF(DD1544="Forecast",DF1544+DG1544,""),DF1544+DG1544)</f>
        <v/>
      </c>
      <c r="DI1544" s="274" t="str">
        <f>IF(DH1544="","",IF(IntermediateCalcs!$AO$9="Yes",IntermediateCalcs!DH1544*$CX1544,IntermediateCalcs!DH1544))</f>
        <v/>
      </c>
      <c r="DJ1544" s="250" t="str">
        <f>IF(DataGoesHere!$B1544="","",($CZ1544-DI1544))</f>
        <v/>
      </c>
      <c r="DK1544" s="250" t="str">
        <f>IF(DataGoesHere!$B1544="","",ABS($CZ1544-DI1544))</f>
        <v/>
      </c>
      <c r="DL1544" s="250" t="str">
        <f>IF(DataGoesHere!$B1544="","",DK1544^2)</f>
        <v/>
      </c>
      <c r="DM1544" s="249" t="str">
        <f>IF(DataGoesHere!$B1544="","",DK1544/$CZ1544)</f>
        <v/>
      </c>
      <c r="DN1544" s="250" t="str">
        <f>IF(DataGoesHere!$B1544="","",SUM(DJ$2:DJ1544)/AVERAGE(DK:DK))</f>
        <v/>
      </c>
      <c r="DP1544" s="19" t="str">
        <f>IF(DataGoesHere!B1544="",IF($DD1544="Forecast",(Output!E$48*IntermediateCalcs!CY1544)+Output!G$48,""),(Output!E$48*IntermediateCalcs!CY1544)+Output!G$48)</f>
        <v/>
      </c>
      <c r="DQ1544" s="274" t="str">
        <f>IF(DP1544="","",IF(IntermediateCalcs!$AO$9="Yes",IntermediateCalcs!DP1544*$CX1544,IntermediateCalcs!DP1544))</f>
        <v/>
      </c>
      <c r="DR1544" s="250" t="str">
        <f>IF(DataGoesHere!$B1544="","",($CZ1544-DQ1544))</f>
        <v/>
      </c>
      <c r="DS1544" s="250" t="str">
        <f>IF(DataGoesHere!$B1544="","",ABS($CZ1544-DQ1544))</f>
        <v/>
      </c>
      <c r="DT1544" s="250" t="str">
        <f>IF(DataGoesHere!$B1544="","",DS1544^2)</f>
        <v/>
      </c>
      <c r="DU1544" s="249" t="str">
        <f>IF(DataGoesHere!$B1544="","",DS1544/$CZ1544)</f>
        <v/>
      </c>
      <c r="DV1544" s="250" t="str">
        <f>IF(DataGoesHere!$B1544="","",SUM(DR$2:DR1544)/AVERAGE(DS:DS))</f>
        <v/>
      </c>
      <c r="DX1544" s="19" t="str">
        <f>IF(DataGoesHere!$B1543="","",(DB1538*(Output!$O$49/Output!$P$49))+(IntermediateCalcs!DB1539*(Output!$M$49/Output!$P$49))+(IntermediateCalcs!DB1540*(Output!$K$49/Output!$P$49))+(DB1541*(Output!$I$49/Output!$P$49))+(IntermediateCalcs!DB1542*(Output!$G$49/Output!$P$49))+(IntermediateCalcs!DB1543*(Output!$E$49/Output!$P$49)))</f>
        <v/>
      </c>
      <c r="DY1544" s="274" t="str">
        <f>IF(DX1544="","",IF(IntermediateCalcs!$AO$9="Yes",IntermediateCalcs!DX1544*$CX1544,IntermediateCalcs!DX1544))</f>
        <v/>
      </c>
      <c r="DZ1544" s="250" t="str">
        <f>IF(DataGoesHere!$B1544="","",($CZ1544-DY1544))</f>
        <v/>
      </c>
      <c r="EA1544" s="250" t="str">
        <f>IF(DataGoesHere!$B1544="","",ABS($CZ1544-DY1544))</f>
        <v/>
      </c>
      <c r="EB1544" s="250" t="str">
        <f>IF(DataGoesHere!$B1544="","",EA1544^2)</f>
        <v/>
      </c>
      <c r="EC1544" s="249" t="str">
        <f>IF(DataGoesHere!$B1544="","",EA1544/$CZ1544)</f>
        <v/>
      </c>
      <c r="ED1544" s="250" t="str">
        <f>IF(DataGoesHere!$B1544="","",SUM(DZ$2:DZ1544)/AVERAGE(EA:EA))</f>
        <v/>
      </c>
    </row>
    <row r="1545" spans="20:134" x14ac:dyDescent="0.2">
      <c r="T1545" s="240"/>
      <c r="U1545" s="86"/>
      <c r="V1545" s="86"/>
      <c r="W1545" s="86"/>
      <c r="X1545" s="86"/>
      <c r="Y1545" s="86"/>
      <c r="Z1545" s="86"/>
      <c r="AA1545" s="245" t="str">
        <f>IF(DataGoesHere!$B1545="","",(DataGoesHere!$B1545/SUM(DataGoesHere!$B1538:'DataGoesHere'!$B1549)))</f>
        <v/>
      </c>
      <c r="AB1545" s="86"/>
      <c r="AC1545" s="86"/>
      <c r="AD1545" s="86"/>
      <c r="AE1545" s="241"/>
      <c r="CV1545" s="310" t="str">
        <f>IF(DataGoesHere!B1545="","",DataGoesHere!A1545)</f>
        <v/>
      </c>
      <c r="CW1545" s="271">
        <f t="shared" ca="1" si="56"/>
        <v>8</v>
      </c>
      <c r="CX1545" s="272">
        <f t="shared" ca="1" si="57"/>
        <v>1.0207492390681214</v>
      </c>
      <c r="CY1545" s="266">
        <f>DataGoesHere!A1545</f>
        <v>1544</v>
      </c>
      <c r="CZ1545" s="19" t="str">
        <f>IF(DataGoesHere!B1545="","",DataGoesHere!B1545)</f>
        <v/>
      </c>
      <c r="DA1545" s="19" t="str">
        <f>IF(DataGoesHere!B1545="","",IF(AH$5="No",DataGoesHere!B1545,DataGoesHere!B1545-(AH$2*(DataGoesHere!A1545-1))))</f>
        <v/>
      </c>
      <c r="DB1545" s="19" t="str">
        <f>IF(DataGoesHere!B1545="","",IF(AO$9="No",DataGoesHere!B1545,DataGoesHere!B1545/CX1545))</f>
        <v/>
      </c>
      <c r="DC1545" s="19" t="str">
        <f>IF(DataGoesHere!B1545="","",IF(AO$9="No",DA1545,DA1545/CX1545))</f>
        <v/>
      </c>
      <c r="DD1545" s="293" t="str">
        <f>IF(CZ1545="",IF(COUNTIF(DD$2:DD1544,"Forecast")&lt;Output!E$43,"Forecast",""),"Actual")</f>
        <v/>
      </c>
      <c r="DF1545" s="19" t="str">
        <f>IF(DataGoesHere!B1544="",IF(DD1545="Forecast",(Output!$E$47*IntermediateCalcs!DH1544)+((1-Output!$E$47)*IntermediateCalcs!DF1544),""),(Output!$E$47*IntermediateCalcs!DB1544)+((1-Output!$E$47)*IntermediateCalcs!DF1544))</f>
        <v/>
      </c>
      <c r="DG1545" s="19" t="str">
        <f>IF(DataGoesHere!B1544="",IF(DD1545="Forecast",(Output!$G$47*(IntermediateCalcs!DF1545-IntermediateCalcs!DF1544))+((1-Output!$G$47)*IntermediateCalcs!DG1544),""),(Output!$G$47*(IntermediateCalcs!DF1545-IntermediateCalcs!DF1544))+((1-Output!$G$47)*IntermediateCalcs!DG1544))</f>
        <v/>
      </c>
      <c r="DH1545" s="19" t="str">
        <f>IF(DataGoesHere!B1544="",IF(DD1545="Forecast",DF1545+DG1545,""),DF1545+DG1545)</f>
        <v/>
      </c>
      <c r="DI1545" s="274" t="str">
        <f>IF(DH1545="","",IF(IntermediateCalcs!$AO$9="Yes",IntermediateCalcs!DH1545*$CX1545,IntermediateCalcs!DH1545))</f>
        <v/>
      </c>
      <c r="DJ1545" s="250" t="str">
        <f>IF(DataGoesHere!$B1545="","",($CZ1545-DI1545))</f>
        <v/>
      </c>
      <c r="DK1545" s="250" t="str">
        <f>IF(DataGoesHere!$B1545="","",ABS($CZ1545-DI1545))</f>
        <v/>
      </c>
      <c r="DL1545" s="250" t="str">
        <f>IF(DataGoesHere!$B1545="","",DK1545^2)</f>
        <v/>
      </c>
      <c r="DM1545" s="249" t="str">
        <f>IF(DataGoesHere!$B1545="","",DK1545/$CZ1545)</f>
        <v/>
      </c>
      <c r="DN1545" s="250" t="str">
        <f>IF(DataGoesHere!$B1545="","",SUM(DJ$2:DJ1545)/AVERAGE(DK:DK))</f>
        <v/>
      </c>
      <c r="DP1545" s="19" t="str">
        <f>IF(DataGoesHere!B1545="",IF($DD1545="Forecast",(Output!E$48*IntermediateCalcs!CY1545)+Output!G$48,""),(Output!E$48*IntermediateCalcs!CY1545)+Output!G$48)</f>
        <v/>
      </c>
      <c r="DQ1545" s="274" t="str">
        <f>IF(DP1545="","",IF(IntermediateCalcs!$AO$9="Yes",IntermediateCalcs!DP1545*$CX1545,IntermediateCalcs!DP1545))</f>
        <v/>
      </c>
      <c r="DR1545" s="250" t="str">
        <f>IF(DataGoesHere!$B1545="","",($CZ1545-DQ1545))</f>
        <v/>
      </c>
      <c r="DS1545" s="250" t="str">
        <f>IF(DataGoesHere!$B1545="","",ABS($CZ1545-DQ1545))</f>
        <v/>
      </c>
      <c r="DT1545" s="250" t="str">
        <f>IF(DataGoesHere!$B1545="","",DS1545^2)</f>
        <v/>
      </c>
      <c r="DU1545" s="249" t="str">
        <f>IF(DataGoesHere!$B1545="","",DS1545/$CZ1545)</f>
        <v/>
      </c>
      <c r="DV1545" s="250" t="str">
        <f>IF(DataGoesHere!$B1545="","",SUM(DR$2:DR1545)/AVERAGE(DS:DS))</f>
        <v/>
      </c>
      <c r="DX1545" s="19" t="str">
        <f>IF(DataGoesHere!$B1544="","",(DB1539*(Output!$O$49/Output!$P$49))+(IntermediateCalcs!DB1540*(Output!$M$49/Output!$P$49))+(IntermediateCalcs!DB1541*(Output!$K$49/Output!$P$49))+(DB1542*(Output!$I$49/Output!$P$49))+(IntermediateCalcs!DB1543*(Output!$G$49/Output!$P$49))+(IntermediateCalcs!DB1544*(Output!$E$49/Output!$P$49)))</f>
        <v/>
      </c>
      <c r="DY1545" s="274" t="str">
        <f>IF(DX1545="","",IF(IntermediateCalcs!$AO$9="Yes",IntermediateCalcs!DX1545*$CX1545,IntermediateCalcs!DX1545))</f>
        <v/>
      </c>
      <c r="DZ1545" s="250" t="str">
        <f>IF(DataGoesHere!$B1545="","",($CZ1545-DY1545))</f>
        <v/>
      </c>
      <c r="EA1545" s="250" t="str">
        <f>IF(DataGoesHere!$B1545="","",ABS($CZ1545-DY1545))</f>
        <v/>
      </c>
      <c r="EB1545" s="250" t="str">
        <f>IF(DataGoesHere!$B1545="","",EA1545^2)</f>
        <v/>
      </c>
      <c r="EC1545" s="249" t="str">
        <f>IF(DataGoesHere!$B1545="","",EA1545/$CZ1545)</f>
        <v/>
      </c>
      <c r="ED1545" s="250" t="str">
        <f>IF(DataGoesHere!$B1545="","",SUM(DZ$2:DZ1545)/AVERAGE(EA:EA))</f>
        <v/>
      </c>
    </row>
    <row r="1546" spans="20:134" x14ac:dyDescent="0.2">
      <c r="T1546" s="240"/>
      <c r="U1546" s="86"/>
      <c r="V1546" s="86"/>
      <c r="W1546" s="86"/>
      <c r="X1546" s="86"/>
      <c r="Y1546" s="86"/>
      <c r="Z1546" s="86"/>
      <c r="AA1546" s="86"/>
      <c r="AB1546" s="245" t="str">
        <f>IF(DataGoesHere!$B1546="","",(DataGoesHere!$B1546/SUM(DataGoesHere!$B1538:'DataGoesHere'!$B1549)))</f>
        <v/>
      </c>
      <c r="AC1546" s="86"/>
      <c r="AD1546" s="86"/>
      <c r="AE1546" s="241"/>
      <c r="CV1546" s="310" t="str">
        <f>IF(DataGoesHere!B1546="","",DataGoesHere!A1546)</f>
        <v/>
      </c>
      <c r="CW1546" s="271">
        <f t="shared" ca="1" si="56"/>
        <v>9</v>
      </c>
      <c r="CX1546" s="272">
        <f t="shared" ca="1" si="57"/>
        <v>1.0625330005567626</v>
      </c>
      <c r="CY1546" s="266">
        <f>DataGoesHere!A1546</f>
        <v>1545</v>
      </c>
      <c r="CZ1546" s="19" t="str">
        <f>IF(DataGoesHere!B1546="","",DataGoesHere!B1546)</f>
        <v/>
      </c>
      <c r="DA1546" s="19" t="str">
        <f>IF(DataGoesHere!B1546="","",IF(AH$5="No",DataGoesHere!B1546,DataGoesHere!B1546-(AH$2*(DataGoesHere!A1546-1))))</f>
        <v/>
      </c>
      <c r="DB1546" s="19" t="str">
        <f>IF(DataGoesHere!B1546="","",IF(AO$9="No",DataGoesHere!B1546,DataGoesHere!B1546/CX1546))</f>
        <v/>
      </c>
      <c r="DC1546" s="19" t="str">
        <f>IF(DataGoesHere!B1546="","",IF(AO$9="No",DA1546,DA1546/CX1546))</f>
        <v/>
      </c>
      <c r="DD1546" s="293" t="str">
        <f>IF(CZ1546="",IF(COUNTIF(DD$2:DD1545,"Forecast")&lt;Output!E$43,"Forecast",""),"Actual")</f>
        <v/>
      </c>
      <c r="DF1546" s="19" t="str">
        <f>IF(DataGoesHere!B1545="",IF(DD1546="Forecast",(Output!$E$47*IntermediateCalcs!DH1545)+((1-Output!$E$47)*IntermediateCalcs!DF1545),""),(Output!$E$47*IntermediateCalcs!DB1545)+((1-Output!$E$47)*IntermediateCalcs!DF1545))</f>
        <v/>
      </c>
      <c r="DG1546" s="19" t="str">
        <f>IF(DataGoesHere!B1545="",IF(DD1546="Forecast",(Output!$G$47*(IntermediateCalcs!DF1546-IntermediateCalcs!DF1545))+((1-Output!$G$47)*IntermediateCalcs!DG1545),""),(Output!$G$47*(IntermediateCalcs!DF1546-IntermediateCalcs!DF1545))+((1-Output!$G$47)*IntermediateCalcs!DG1545))</f>
        <v/>
      </c>
      <c r="DH1546" s="19" t="str">
        <f>IF(DataGoesHere!B1545="",IF(DD1546="Forecast",DF1546+DG1546,""),DF1546+DG1546)</f>
        <v/>
      </c>
      <c r="DI1546" s="274" t="str">
        <f>IF(DH1546="","",IF(IntermediateCalcs!$AO$9="Yes",IntermediateCalcs!DH1546*$CX1546,IntermediateCalcs!DH1546))</f>
        <v/>
      </c>
      <c r="DJ1546" s="250" t="str">
        <f>IF(DataGoesHere!$B1546="","",($CZ1546-DI1546))</f>
        <v/>
      </c>
      <c r="DK1546" s="250" t="str">
        <f>IF(DataGoesHere!$B1546="","",ABS($CZ1546-DI1546))</f>
        <v/>
      </c>
      <c r="DL1546" s="250" t="str">
        <f>IF(DataGoesHere!$B1546="","",DK1546^2)</f>
        <v/>
      </c>
      <c r="DM1546" s="249" t="str">
        <f>IF(DataGoesHere!$B1546="","",DK1546/$CZ1546)</f>
        <v/>
      </c>
      <c r="DN1546" s="250" t="str">
        <f>IF(DataGoesHere!$B1546="","",SUM(DJ$2:DJ1546)/AVERAGE(DK:DK))</f>
        <v/>
      </c>
      <c r="DP1546" s="19" t="str">
        <f>IF(DataGoesHere!B1546="",IF($DD1546="Forecast",(Output!E$48*IntermediateCalcs!CY1546)+Output!G$48,""),(Output!E$48*IntermediateCalcs!CY1546)+Output!G$48)</f>
        <v/>
      </c>
      <c r="DQ1546" s="274" t="str">
        <f>IF(DP1546="","",IF(IntermediateCalcs!$AO$9="Yes",IntermediateCalcs!DP1546*$CX1546,IntermediateCalcs!DP1546))</f>
        <v/>
      </c>
      <c r="DR1546" s="250" t="str">
        <f>IF(DataGoesHere!$B1546="","",($CZ1546-DQ1546))</f>
        <v/>
      </c>
      <c r="DS1546" s="250" t="str">
        <f>IF(DataGoesHere!$B1546="","",ABS($CZ1546-DQ1546))</f>
        <v/>
      </c>
      <c r="DT1546" s="250" t="str">
        <f>IF(DataGoesHere!$B1546="","",DS1546^2)</f>
        <v/>
      </c>
      <c r="DU1546" s="249" t="str">
        <f>IF(DataGoesHere!$B1546="","",DS1546/$CZ1546)</f>
        <v/>
      </c>
      <c r="DV1546" s="250" t="str">
        <f>IF(DataGoesHere!$B1546="","",SUM(DR$2:DR1546)/AVERAGE(DS:DS))</f>
        <v/>
      </c>
      <c r="DX1546" s="19" t="str">
        <f>IF(DataGoesHere!$B1545="","",(DB1540*(Output!$O$49/Output!$P$49))+(IntermediateCalcs!DB1541*(Output!$M$49/Output!$P$49))+(IntermediateCalcs!DB1542*(Output!$K$49/Output!$P$49))+(DB1543*(Output!$I$49/Output!$P$49))+(IntermediateCalcs!DB1544*(Output!$G$49/Output!$P$49))+(IntermediateCalcs!DB1545*(Output!$E$49/Output!$P$49)))</f>
        <v/>
      </c>
      <c r="DY1546" s="274" t="str">
        <f>IF(DX1546="","",IF(IntermediateCalcs!$AO$9="Yes",IntermediateCalcs!DX1546*$CX1546,IntermediateCalcs!DX1546))</f>
        <v/>
      </c>
      <c r="DZ1546" s="250" t="str">
        <f>IF(DataGoesHere!$B1546="","",($CZ1546-DY1546))</f>
        <v/>
      </c>
      <c r="EA1546" s="250" t="str">
        <f>IF(DataGoesHere!$B1546="","",ABS($CZ1546-DY1546))</f>
        <v/>
      </c>
      <c r="EB1546" s="250" t="str">
        <f>IF(DataGoesHere!$B1546="","",EA1546^2)</f>
        <v/>
      </c>
      <c r="EC1546" s="249" t="str">
        <f>IF(DataGoesHere!$B1546="","",EA1546/$CZ1546)</f>
        <v/>
      </c>
      <c r="ED1546" s="250" t="str">
        <f>IF(DataGoesHere!$B1546="","",SUM(DZ$2:DZ1546)/AVERAGE(EA:EA))</f>
        <v/>
      </c>
    </row>
    <row r="1547" spans="20:134" x14ac:dyDescent="0.2">
      <c r="T1547" s="240"/>
      <c r="U1547" s="86"/>
      <c r="V1547" s="86"/>
      <c r="W1547" s="86"/>
      <c r="X1547" s="86"/>
      <c r="Y1547" s="86"/>
      <c r="Z1547" s="86"/>
      <c r="AA1547" s="86"/>
      <c r="AB1547" s="86"/>
      <c r="AC1547" s="245" t="str">
        <f>IF(DataGoesHere!$B1547="","",(DataGoesHere!$B1547/SUM(DataGoesHere!$B1538:'DataGoesHere'!$B1549)))</f>
        <v/>
      </c>
      <c r="AD1547" s="86"/>
      <c r="AE1547" s="241"/>
      <c r="CV1547" s="310" t="str">
        <f>IF(DataGoesHere!B1547="","",DataGoesHere!A1547)</f>
        <v/>
      </c>
      <c r="CW1547" s="271">
        <f t="shared" ca="1" si="56"/>
        <v>10</v>
      </c>
      <c r="CX1547" s="272">
        <f t="shared" ca="1" si="57"/>
        <v>0.92557634012077306</v>
      </c>
      <c r="CY1547" s="266">
        <f>DataGoesHere!A1547</f>
        <v>1546</v>
      </c>
      <c r="CZ1547" s="19" t="str">
        <f>IF(DataGoesHere!B1547="","",DataGoesHere!B1547)</f>
        <v/>
      </c>
      <c r="DA1547" s="19" t="str">
        <f>IF(DataGoesHere!B1547="","",IF(AH$5="No",DataGoesHere!B1547,DataGoesHere!B1547-(AH$2*(DataGoesHere!A1547-1))))</f>
        <v/>
      </c>
      <c r="DB1547" s="19" t="str">
        <f>IF(DataGoesHere!B1547="","",IF(AO$9="No",DataGoesHere!B1547,DataGoesHere!B1547/CX1547))</f>
        <v/>
      </c>
      <c r="DC1547" s="19" t="str">
        <f>IF(DataGoesHere!B1547="","",IF(AO$9="No",DA1547,DA1547/CX1547))</f>
        <v/>
      </c>
      <c r="DD1547" s="293" t="str">
        <f>IF(CZ1547="",IF(COUNTIF(DD$2:DD1546,"Forecast")&lt;Output!E$43,"Forecast",""),"Actual")</f>
        <v/>
      </c>
      <c r="DF1547" s="19" t="str">
        <f>IF(DataGoesHere!B1546="",IF(DD1547="Forecast",(Output!$E$47*IntermediateCalcs!DH1546)+((1-Output!$E$47)*IntermediateCalcs!DF1546),""),(Output!$E$47*IntermediateCalcs!DB1546)+((1-Output!$E$47)*IntermediateCalcs!DF1546))</f>
        <v/>
      </c>
      <c r="DG1547" s="19" t="str">
        <f>IF(DataGoesHere!B1546="",IF(DD1547="Forecast",(Output!$G$47*(IntermediateCalcs!DF1547-IntermediateCalcs!DF1546))+((1-Output!$G$47)*IntermediateCalcs!DG1546),""),(Output!$G$47*(IntermediateCalcs!DF1547-IntermediateCalcs!DF1546))+((1-Output!$G$47)*IntermediateCalcs!DG1546))</f>
        <v/>
      </c>
      <c r="DH1547" s="19" t="str">
        <f>IF(DataGoesHere!B1546="",IF(DD1547="Forecast",DF1547+DG1547,""),DF1547+DG1547)</f>
        <v/>
      </c>
      <c r="DI1547" s="274" t="str">
        <f>IF(DH1547="","",IF(IntermediateCalcs!$AO$9="Yes",IntermediateCalcs!DH1547*$CX1547,IntermediateCalcs!DH1547))</f>
        <v/>
      </c>
      <c r="DJ1547" s="250" t="str">
        <f>IF(DataGoesHere!$B1547="","",($CZ1547-DI1547))</f>
        <v/>
      </c>
      <c r="DK1547" s="250" t="str">
        <f>IF(DataGoesHere!$B1547="","",ABS($CZ1547-DI1547))</f>
        <v/>
      </c>
      <c r="DL1547" s="250" t="str">
        <f>IF(DataGoesHere!$B1547="","",DK1547^2)</f>
        <v/>
      </c>
      <c r="DM1547" s="249" t="str">
        <f>IF(DataGoesHere!$B1547="","",DK1547/$CZ1547)</f>
        <v/>
      </c>
      <c r="DN1547" s="250" t="str">
        <f>IF(DataGoesHere!$B1547="","",SUM(DJ$2:DJ1547)/AVERAGE(DK:DK))</f>
        <v/>
      </c>
      <c r="DP1547" s="19" t="str">
        <f>IF(DataGoesHere!B1547="",IF($DD1547="Forecast",(Output!E$48*IntermediateCalcs!CY1547)+Output!G$48,""),(Output!E$48*IntermediateCalcs!CY1547)+Output!G$48)</f>
        <v/>
      </c>
      <c r="DQ1547" s="274" t="str">
        <f>IF(DP1547="","",IF(IntermediateCalcs!$AO$9="Yes",IntermediateCalcs!DP1547*$CX1547,IntermediateCalcs!DP1547))</f>
        <v/>
      </c>
      <c r="DR1547" s="250" t="str">
        <f>IF(DataGoesHere!$B1547="","",($CZ1547-DQ1547))</f>
        <v/>
      </c>
      <c r="DS1547" s="250" t="str">
        <f>IF(DataGoesHere!$B1547="","",ABS($CZ1547-DQ1547))</f>
        <v/>
      </c>
      <c r="DT1547" s="250" t="str">
        <f>IF(DataGoesHere!$B1547="","",DS1547^2)</f>
        <v/>
      </c>
      <c r="DU1547" s="249" t="str">
        <f>IF(DataGoesHere!$B1547="","",DS1547/$CZ1547)</f>
        <v/>
      </c>
      <c r="DV1547" s="250" t="str">
        <f>IF(DataGoesHere!$B1547="","",SUM(DR$2:DR1547)/AVERAGE(DS:DS))</f>
        <v/>
      </c>
      <c r="DX1547" s="19" t="str">
        <f>IF(DataGoesHere!$B1546="","",(DB1541*(Output!$O$49/Output!$P$49))+(IntermediateCalcs!DB1542*(Output!$M$49/Output!$P$49))+(IntermediateCalcs!DB1543*(Output!$K$49/Output!$P$49))+(DB1544*(Output!$I$49/Output!$P$49))+(IntermediateCalcs!DB1545*(Output!$G$49/Output!$P$49))+(IntermediateCalcs!DB1546*(Output!$E$49/Output!$P$49)))</f>
        <v/>
      </c>
      <c r="DY1547" s="274" t="str">
        <f>IF(DX1547="","",IF(IntermediateCalcs!$AO$9="Yes",IntermediateCalcs!DX1547*$CX1547,IntermediateCalcs!DX1547))</f>
        <v/>
      </c>
      <c r="DZ1547" s="250" t="str">
        <f>IF(DataGoesHere!$B1547="","",($CZ1547-DY1547))</f>
        <v/>
      </c>
      <c r="EA1547" s="250" t="str">
        <f>IF(DataGoesHere!$B1547="","",ABS($CZ1547-DY1547))</f>
        <v/>
      </c>
      <c r="EB1547" s="250" t="str">
        <f>IF(DataGoesHere!$B1547="","",EA1547^2)</f>
        <v/>
      </c>
      <c r="EC1547" s="249" t="str">
        <f>IF(DataGoesHere!$B1547="","",EA1547/$CZ1547)</f>
        <v/>
      </c>
      <c r="ED1547" s="250" t="str">
        <f>IF(DataGoesHere!$B1547="","",SUM(DZ$2:DZ1547)/AVERAGE(EA:EA))</f>
        <v/>
      </c>
    </row>
    <row r="1548" spans="20:134" x14ac:dyDescent="0.2">
      <c r="T1548" s="240"/>
      <c r="U1548" s="86"/>
      <c r="V1548" s="86"/>
      <c r="W1548" s="86"/>
      <c r="X1548" s="86"/>
      <c r="Y1548" s="86"/>
      <c r="Z1548" s="86"/>
      <c r="AA1548" s="86"/>
      <c r="AB1548" s="86"/>
      <c r="AC1548" s="86"/>
      <c r="AD1548" s="245" t="str">
        <f>IF(DataGoesHere!$B1548="","",(DataGoesHere!$B1548/SUM(DataGoesHere!$B1538:'DataGoesHere'!$B1549)))</f>
        <v/>
      </c>
      <c r="AE1548" s="241"/>
      <c r="CV1548" s="310" t="str">
        <f>IF(DataGoesHere!B1548="","",DataGoesHere!A1548)</f>
        <v/>
      </c>
      <c r="CW1548" s="271">
        <f t="shared" ca="1" si="56"/>
        <v>11</v>
      </c>
      <c r="CX1548" s="272">
        <f t="shared" ca="1" si="57"/>
        <v>0.97463169608807265</v>
      </c>
      <c r="CY1548" s="266">
        <f>DataGoesHere!A1548</f>
        <v>1547</v>
      </c>
      <c r="CZ1548" s="19" t="str">
        <f>IF(DataGoesHere!B1548="","",DataGoesHere!B1548)</f>
        <v/>
      </c>
      <c r="DA1548" s="19" t="str">
        <f>IF(DataGoesHere!B1548="","",IF(AH$5="No",DataGoesHere!B1548,DataGoesHere!B1548-(AH$2*(DataGoesHere!A1548-1))))</f>
        <v/>
      </c>
      <c r="DB1548" s="19" t="str">
        <f>IF(DataGoesHere!B1548="","",IF(AO$9="No",DataGoesHere!B1548,DataGoesHere!B1548/CX1548))</f>
        <v/>
      </c>
      <c r="DC1548" s="19" t="str">
        <f>IF(DataGoesHere!B1548="","",IF(AO$9="No",DA1548,DA1548/CX1548))</f>
        <v/>
      </c>
      <c r="DD1548" s="293" t="str">
        <f>IF(CZ1548="",IF(COUNTIF(DD$2:DD1547,"Forecast")&lt;Output!E$43,"Forecast",""),"Actual")</f>
        <v/>
      </c>
      <c r="DF1548" s="19" t="str">
        <f>IF(DataGoesHere!B1547="",IF(DD1548="Forecast",(Output!$E$47*IntermediateCalcs!DH1547)+((1-Output!$E$47)*IntermediateCalcs!DF1547),""),(Output!$E$47*IntermediateCalcs!DB1547)+((1-Output!$E$47)*IntermediateCalcs!DF1547))</f>
        <v/>
      </c>
      <c r="DG1548" s="19" t="str">
        <f>IF(DataGoesHere!B1547="",IF(DD1548="Forecast",(Output!$G$47*(IntermediateCalcs!DF1548-IntermediateCalcs!DF1547))+((1-Output!$G$47)*IntermediateCalcs!DG1547),""),(Output!$G$47*(IntermediateCalcs!DF1548-IntermediateCalcs!DF1547))+((1-Output!$G$47)*IntermediateCalcs!DG1547))</f>
        <v/>
      </c>
      <c r="DH1548" s="19" t="str">
        <f>IF(DataGoesHere!B1547="",IF(DD1548="Forecast",DF1548+DG1548,""),DF1548+DG1548)</f>
        <v/>
      </c>
      <c r="DI1548" s="274" t="str">
        <f>IF(DH1548="","",IF(IntermediateCalcs!$AO$9="Yes",IntermediateCalcs!DH1548*$CX1548,IntermediateCalcs!DH1548))</f>
        <v/>
      </c>
      <c r="DJ1548" s="250" t="str">
        <f>IF(DataGoesHere!$B1548="","",($CZ1548-DI1548))</f>
        <v/>
      </c>
      <c r="DK1548" s="250" t="str">
        <f>IF(DataGoesHere!$B1548="","",ABS($CZ1548-DI1548))</f>
        <v/>
      </c>
      <c r="DL1548" s="250" t="str">
        <f>IF(DataGoesHere!$B1548="","",DK1548^2)</f>
        <v/>
      </c>
      <c r="DM1548" s="249" t="str">
        <f>IF(DataGoesHere!$B1548="","",DK1548/$CZ1548)</f>
        <v/>
      </c>
      <c r="DN1548" s="250" t="str">
        <f>IF(DataGoesHere!$B1548="","",SUM(DJ$2:DJ1548)/AVERAGE(DK:DK))</f>
        <v/>
      </c>
      <c r="DP1548" s="19" t="str">
        <f>IF(DataGoesHere!B1548="",IF($DD1548="Forecast",(Output!E$48*IntermediateCalcs!CY1548)+Output!G$48,""),(Output!E$48*IntermediateCalcs!CY1548)+Output!G$48)</f>
        <v/>
      </c>
      <c r="DQ1548" s="274" t="str">
        <f>IF(DP1548="","",IF(IntermediateCalcs!$AO$9="Yes",IntermediateCalcs!DP1548*$CX1548,IntermediateCalcs!DP1548))</f>
        <v/>
      </c>
      <c r="DR1548" s="250" t="str">
        <f>IF(DataGoesHere!$B1548="","",($CZ1548-DQ1548))</f>
        <v/>
      </c>
      <c r="DS1548" s="250" t="str">
        <f>IF(DataGoesHere!$B1548="","",ABS($CZ1548-DQ1548))</f>
        <v/>
      </c>
      <c r="DT1548" s="250" t="str">
        <f>IF(DataGoesHere!$B1548="","",DS1548^2)</f>
        <v/>
      </c>
      <c r="DU1548" s="249" t="str">
        <f>IF(DataGoesHere!$B1548="","",DS1548/$CZ1548)</f>
        <v/>
      </c>
      <c r="DV1548" s="250" t="str">
        <f>IF(DataGoesHere!$B1548="","",SUM(DR$2:DR1548)/AVERAGE(DS:DS))</f>
        <v/>
      </c>
      <c r="DX1548" s="19" t="str">
        <f>IF(DataGoesHere!$B1547="","",(DB1542*(Output!$O$49/Output!$P$49))+(IntermediateCalcs!DB1543*(Output!$M$49/Output!$P$49))+(IntermediateCalcs!DB1544*(Output!$K$49/Output!$P$49))+(DB1545*(Output!$I$49/Output!$P$49))+(IntermediateCalcs!DB1546*(Output!$G$49/Output!$P$49))+(IntermediateCalcs!DB1547*(Output!$E$49/Output!$P$49)))</f>
        <v/>
      </c>
      <c r="DY1548" s="274" t="str">
        <f>IF(DX1548="","",IF(IntermediateCalcs!$AO$9="Yes",IntermediateCalcs!DX1548*$CX1548,IntermediateCalcs!DX1548))</f>
        <v/>
      </c>
      <c r="DZ1548" s="250" t="str">
        <f>IF(DataGoesHere!$B1548="","",($CZ1548-DY1548))</f>
        <v/>
      </c>
      <c r="EA1548" s="250" t="str">
        <f>IF(DataGoesHere!$B1548="","",ABS($CZ1548-DY1548))</f>
        <v/>
      </c>
      <c r="EB1548" s="250" t="str">
        <f>IF(DataGoesHere!$B1548="","",EA1548^2)</f>
        <v/>
      </c>
      <c r="EC1548" s="249" t="str">
        <f>IF(DataGoesHere!$B1548="","",EA1548/$CZ1548)</f>
        <v/>
      </c>
      <c r="ED1548" s="250" t="str">
        <f>IF(DataGoesHere!$B1548="","",SUM(DZ$2:DZ1548)/AVERAGE(EA:EA))</f>
        <v/>
      </c>
    </row>
    <row r="1549" spans="20:134" x14ac:dyDescent="0.2">
      <c r="T1549" s="242"/>
      <c r="U1549" s="243"/>
      <c r="V1549" s="243"/>
      <c r="W1549" s="243"/>
      <c r="X1549" s="243"/>
      <c r="Y1549" s="243"/>
      <c r="Z1549" s="243"/>
      <c r="AA1549" s="243"/>
      <c r="AB1549" s="243"/>
      <c r="AC1549" s="243"/>
      <c r="AD1549" s="243"/>
      <c r="AE1549" s="246" t="str">
        <f>IF(DataGoesHere!$B1549="","",(DataGoesHere!$B1549/SUM(DataGoesHere!$B1538:'DataGoesHere'!$B1549)))</f>
        <v/>
      </c>
      <c r="CV1549" s="310" t="str">
        <f>IF(DataGoesHere!B1549="","",DataGoesHere!A1549)</f>
        <v/>
      </c>
      <c r="CW1549" s="271">
        <f t="shared" ca="1" si="56"/>
        <v>12</v>
      </c>
      <c r="CX1549" s="272">
        <f t="shared" ca="1" si="57"/>
        <v>1.0054005237672714</v>
      </c>
      <c r="CY1549" s="266">
        <f>DataGoesHere!A1549</f>
        <v>1548</v>
      </c>
      <c r="CZ1549" s="19" t="str">
        <f>IF(DataGoesHere!B1549="","",DataGoesHere!B1549)</f>
        <v/>
      </c>
      <c r="DA1549" s="19" t="str">
        <f>IF(DataGoesHere!B1549="","",IF(AH$5="No",DataGoesHere!B1549,DataGoesHere!B1549-(AH$2*(DataGoesHere!A1549-1))))</f>
        <v/>
      </c>
      <c r="DB1549" s="19" t="str">
        <f>IF(DataGoesHere!B1549="","",IF(AO$9="No",DataGoesHere!B1549,DataGoesHere!B1549/CX1549))</f>
        <v/>
      </c>
      <c r="DC1549" s="19" t="str">
        <f>IF(DataGoesHere!B1549="","",IF(AO$9="No",DA1549,DA1549/CX1549))</f>
        <v/>
      </c>
      <c r="DD1549" s="293" t="str">
        <f>IF(CZ1549="",IF(COUNTIF(DD$2:DD1548,"Forecast")&lt;Output!E$43,"Forecast",""),"Actual")</f>
        <v/>
      </c>
      <c r="DF1549" s="19" t="str">
        <f>IF(DataGoesHere!B1548="",IF(DD1549="Forecast",(Output!$E$47*IntermediateCalcs!DH1548)+((1-Output!$E$47)*IntermediateCalcs!DF1548),""),(Output!$E$47*IntermediateCalcs!DB1548)+((1-Output!$E$47)*IntermediateCalcs!DF1548))</f>
        <v/>
      </c>
      <c r="DG1549" s="19" t="str">
        <f>IF(DataGoesHere!B1548="",IF(DD1549="Forecast",(Output!$G$47*(IntermediateCalcs!DF1549-IntermediateCalcs!DF1548))+((1-Output!$G$47)*IntermediateCalcs!DG1548),""),(Output!$G$47*(IntermediateCalcs!DF1549-IntermediateCalcs!DF1548))+((1-Output!$G$47)*IntermediateCalcs!DG1548))</f>
        <v/>
      </c>
      <c r="DH1549" s="19" t="str">
        <f>IF(DataGoesHere!B1548="",IF(DD1549="Forecast",DF1549+DG1549,""),DF1549+DG1549)</f>
        <v/>
      </c>
      <c r="DI1549" s="274" t="str">
        <f>IF(DH1549="","",IF(IntermediateCalcs!$AO$9="Yes",IntermediateCalcs!DH1549*$CX1549,IntermediateCalcs!DH1549))</f>
        <v/>
      </c>
      <c r="DJ1549" s="250" t="str">
        <f>IF(DataGoesHere!$B1549="","",($CZ1549-DI1549))</f>
        <v/>
      </c>
      <c r="DK1549" s="250" t="str">
        <f>IF(DataGoesHere!$B1549="","",ABS($CZ1549-DI1549))</f>
        <v/>
      </c>
      <c r="DL1549" s="250" t="str">
        <f>IF(DataGoesHere!$B1549="","",DK1549^2)</f>
        <v/>
      </c>
      <c r="DM1549" s="249" t="str">
        <f>IF(DataGoesHere!$B1549="","",DK1549/$CZ1549)</f>
        <v/>
      </c>
      <c r="DN1549" s="250" t="str">
        <f>IF(DataGoesHere!$B1549="","",SUM(DJ$2:DJ1549)/AVERAGE(DK:DK))</f>
        <v/>
      </c>
      <c r="DP1549" s="19" t="str">
        <f>IF(DataGoesHere!B1549="",IF($DD1549="Forecast",(Output!E$48*IntermediateCalcs!CY1549)+Output!G$48,""),(Output!E$48*IntermediateCalcs!CY1549)+Output!G$48)</f>
        <v/>
      </c>
      <c r="DQ1549" s="274" t="str">
        <f>IF(DP1549="","",IF(IntermediateCalcs!$AO$9="Yes",IntermediateCalcs!DP1549*$CX1549,IntermediateCalcs!DP1549))</f>
        <v/>
      </c>
      <c r="DR1549" s="250" t="str">
        <f>IF(DataGoesHere!$B1549="","",($CZ1549-DQ1549))</f>
        <v/>
      </c>
      <c r="DS1549" s="250" t="str">
        <f>IF(DataGoesHere!$B1549="","",ABS($CZ1549-DQ1549))</f>
        <v/>
      </c>
      <c r="DT1549" s="250" t="str">
        <f>IF(DataGoesHere!$B1549="","",DS1549^2)</f>
        <v/>
      </c>
      <c r="DU1549" s="249" t="str">
        <f>IF(DataGoesHere!$B1549="","",DS1549/$CZ1549)</f>
        <v/>
      </c>
      <c r="DV1549" s="250" t="str">
        <f>IF(DataGoesHere!$B1549="","",SUM(DR$2:DR1549)/AVERAGE(DS:DS))</f>
        <v/>
      </c>
      <c r="DX1549" s="19" t="str">
        <f>IF(DataGoesHere!$B1548="","",(DB1543*(Output!$O$49/Output!$P$49))+(IntermediateCalcs!DB1544*(Output!$M$49/Output!$P$49))+(IntermediateCalcs!DB1545*(Output!$K$49/Output!$P$49))+(DB1546*(Output!$I$49/Output!$P$49))+(IntermediateCalcs!DB1547*(Output!$G$49/Output!$P$49))+(IntermediateCalcs!DB1548*(Output!$E$49/Output!$P$49)))</f>
        <v/>
      </c>
      <c r="DY1549" s="274" t="str">
        <f>IF(DX1549="","",IF(IntermediateCalcs!$AO$9="Yes",IntermediateCalcs!DX1549*$CX1549,IntermediateCalcs!DX1549))</f>
        <v/>
      </c>
      <c r="DZ1549" s="250" t="str">
        <f>IF(DataGoesHere!$B1549="","",($CZ1549-DY1549))</f>
        <v/>
      </c>
      <c r="EA1549" s="250" t="str">
        <f>IF(DataGoesHere!$B1549="","",ABS($CZ1549-DY1549))</f>
        <v/>
      </c>
      <c r="EB1549" s="250" t="str">
        <f>IF(DataGoesHere!$B1549="","",EA1549^2)</f>
        <v/>
      </c>
      <c r="EC1549" s="249" t="str">
        <f>IF(DataGoesHere!$B1549="","",EA1549/$CZ1549)</f>
        <v/>
      </c>
      <c r="ED1549" s="250" t="str">
        <f>IF(DataGoesHere!$B1549="","",SUM(DZ$2:DZ1549)/AVERAGE(EA:EA))</f>
        <v/>
      </c>
    </row>
    <row r="1550" spans="20:134" x14ac:dyDescent="0.2">
      <c r="T1550" s="244" t="str">
        <f>IF(DataGoesHere!$B1550="","",(DataGoesHere!$B1550/SUM(DataGoesHere!$B1550:'DataGoesHere'!$B1561)))</f>
        <v/>
      </c>
      <c r="U1550" s="238"/>
      <c r="V1550" s="238"/>
      <c r="W1550" s="238"/>
      <c r="X1550" s="238"/>
      <c r="Y1550" s="238"/>
      <c r="Z1550" s="238"/>
      <c r="AA1550" s="238"/>
      <c r="AB1550" s="238"/>
      <c r="AC1550" s="238"/>
      <c r="AD1550" s="238"/>
      <c r="AE1550" s="239"/>
      <c r="CV1550" s="310" t="str">
        <f>IF(DataGoesHere!B1550="","",DataGoesHere!A1550)</f>
        <v/>
      </c>
      <c r="CW1550" s="271">
        <f t="shared" ca="1" si="56"/>
        <v>1</v>
      </c>
      <c r="CX1550" s="272">
        <f t="shared" ca="1" si="57"/>
        <v>1.3236179355303281</v>
      </c>
      <c r="CY1550" s="266">
        <f>DataGoesHere!A1550</f>
        <v>1549</v>
      </c>
      <c r="CZ1550" s="19" t="str">
        <f>IF(DataGoesHere!B1550="","",DataGoesHere!B1550)</f>
        <v/>
      </c>
      <c r="DA1550" s="19" t="str">
        <f>IF(DataGoesHere!B1550="","",IF(AH$5="No",DataGoesHere!B1550,DataGoesHere!B1550-(AH$2*(DataGoesHere!A1550-1))))</f>
        <v/>
      </c>
      <c r="DB1550" s="19" t="str">
        <f>IF(DataGoesHere!B1550="","",IF(AO$9="No",DataGoesHere!B1550,DataGoesHere!B1550/CX1550))</f>
        <v/>
      </c>
      <c r="DC1550" s="19" t="str">
        <f>IF(DataGoesHere!B1550="","",IF(AO$9="No",DA1550,DA1550/CX1550))</f>
        <v/>
      </c>
      <c r="DD1550" s="293" t="str">
        <f>IF(CZ1550="",IF(COUNTIF(DD$2:DD1549,"Forecast")&lt;Output!E$43,"Forecast",""),"Actual")</f>
        <v/>
      </c>
      <c r="DF1550" s="19" t="str">
        <f>IF(DataGoesHere!B1549="",IF(DD1550="Forecast",(Output!$E$47*IntermediateCalcs!DH1549)+((1-Output!$E$47)*IntermediateCalcs!DF1549),""),(Output!$E$47*IntermediateCalcs!DB1549)+((1-Output!$E$47)*IntermediateCalcs!DF1549))</f>
        <v/>
      </c>
      <c r="DG1550" s="19" t="str">
        <f>IF(DataGoesHere!B1549="",IF(DD1550="Forecast",(Output!$G$47*(IntermediateCalcs!DF1550-IntermediateCalcs!DF1549))+((1-Output!$G$47)*IntermediateCalcs!DG1549),""),(Output!$G$47*(IntermediateCalcs!DF1550-IntermediateCalcs!DF1549))+((1-Output!$G$47)*IntermediateCalcs!DG1549))</f>
        <v/>
      </c>
      <c r="DH1550" s="19" t="str">
        <f>IF(DataGoesHere!B1549="",IF(DD1550="Forecast",DF1550+DG1550,""),DF1550+DG1550)</f>
        <v/>
      </c>
      <c r="DI1550" s="274" t="str">
        <f>IF(DH1550="","",IF(IntermediateCalcs!$AO$9="Yes",IntermediateCalcs!DH1550*$CX1550,IntermediateCalcs!DH1550))</f>
        <v/>
      </c>
      <c r="DJ1550" s="250" t="str">
        <f>IF(DataGoesHere!$B1550="","",($CZ1550-DI1550))</f>
        <v/>
      </c>
      <c r="DK1550" s="250" t="str">
        <f>IF(DataGoesHere!$B1550="","",ABS($CZ1550-DI1550))</f>
        <v/>
      </c>
      <c r="DL1550" s="250" t="str">
        <f>IF(DataGoesHere!$B1550="","",DK1550^2)</f>
        <v/>
      </c>
      <c r="DM1550" s="249" t="str">
        <f>IF(DataGoesHere!$B1550="","",DK1550/$CZ1550)</f>
        <v/>
      </c>
      <c r="DN1550" s="250" t="str">
        <f>IF(DataGoesHere!$B1550="","",SUM(DJ$2:DJ1550)/AVERAGE(DK:DK))</f>
        <v/>
      </c>
      <c r="DP1550" s="19" t="str">
        <f>IF(DataGoesHere!B1550="",IF($DD1550="Forecast",(Output!E$48*IntermediateCalcs!CY1550)+Output!G$48,""),(Output!E$48*IntermediateCalcs!CY1550)+Output!G$48)</f>
        <v/>
      </c>
      <c r="DQ1550" s="274" t="str">
        <f>IF(DP1550="","",IF(IntermediateCalcs!$AO$9="Yes",IntermediateCalcs!DP1550*$CX1550,IntermediateCalcs!DP1550))</f>
        <v/>
      </c>
      <c r="DR1550" s="250" t="str">
        <f>IF(DataGoesHere!$B1550="","",($CZ1550-DQ1550))</f>
        <v/>
      </c>
      <c r="DS1550" s="250" t="str">
        <f>IF(DataGoesHere!$B1550="","",ABS($CZ1550-DQ1550))</f>
        <v/>
      </c>
      <c r="DT1550" s="250" t="str">
        <f>IF(DataGoesHere!$B1550="","",DS1550^2)</f>
        <v/>
      </c>
      <c r="DU1550" s="249" t="str">
        <f>IF(DataGoesHere!$B1550="","",DS1550/$CZ1550)</f>
        <v/>
      </c>
      <c r="DV1550" s="250" t="str">
        <f>IF(DataGoesHere!$B1550="","",SUM(DR$2:DR1550)/AVERAGE(DS:DS))</f>
        <v/>
      </c>
      <c r="DX1550" s="19" t="str">
        <f>IF(DataGoesHere!$B1549="","",(DB1544*(Output!$O$49/Output!$P$49))+(IntermediateCalcs!DB1545*(Output!$M$49/Output!$P$49))+(IntermediateCalcs!DB1546*(Output!$K$49/Output!$P$49))+(DB1547*(Output!$I$49/Output!$P$49))+(IntermediateCalcs!DB1548*(Output!$G$49/Output!$P$49))+(IntermediateCalcs!DB1549*(Output!$E$49/Output!$P$49)))</f>
        <v/>
      </c>
      <c r="DY1550" s="274" t="str">
        <f>IF(DX1550="","",IF(IntermediateCalcs!$AO$9="Yes",IntermediateCalcs!DX1550*$CX1550,IntermediateCalcs!DX1550))</f>
        <v/>
      </c>
      <c r="DZ1550" s="250" t="str">
        <f>IF(DataGoesHere!$B1550="","",($CZ1550-DY1550))</f>
        <v/>
      </c>
      <c r="EA1550" s="250" t="str">
        <f>IF(DataGoesHere!$B1550="","",ABS($CZ1550-DY1550))</f>
        <v/>
      </c>
      <c r="EB1550" s="250" t="str">
        <f>IF(DataGoesHere!$B1550="","",EA1550^2)</f>
        <v/>
      </c>
      <c r="EC1550" s="249" t="str">
        <f>IF(DataGoesHere!$B1550="","",EA1550/$CZ1550)</f>
        <v/>
      </c>
      <c r="ED1550" s="250" t="str">
        <f>IF(DataGoesHere!$B1550="","",SUM(DZ$2:DZ1550)/AVERAGE(EA:EA))</f>
        <v/>
      </c>
    </row>
    <row r="1551" spans="20:134" x14ac:dyDescent="0.2">
      <c r="T1551" s="240"/>
      <c r="U1551" s="245" t="str">
        <f>IF(DataGoesHere!$B1551="","",(DataGoesHere!$B1551/SUM(DataGoesHere!$B1551:'DataGoesHere'!$B1561)))</f>
        <v/>
      </c>
      <c r="V1551" s="86"/>
      <c r="W1551" s="86"/>
      <c r="X1551" s="86"/>
      <c r="Y1551" s="86"/>
      <c r="Z1551" s="86"/>
      <c r="AA1551" s="86"/>
      <c r="AB1551" s="86"/>
      <c r="AC1551" s="86"/>
      <c r="AD1551" s="86"/>
      <c r="AE1551" s="241"/>
      <c r="CV1551" s="310" t="str">
        <f>IF(DataGoesHere!B1551="","",DataGoesHere!A1551)</f>
        <v/>
      </c>
      <c r="CW1551" s="271">
        <f t="shared" ca="1" si="56"/>
        <v>2</v>
      </c>
      <c r="CX1551" s="272">
        <f t="shared" ca="1" si="57"/>
        <v>0.80574490527728204</v>
      </c>
      <c r="CY1551" s="266">
        <f>DataGoesHere!A1551</f>
        <v>1550</v>
      </c>
      <c r="CZ1551" s="19" t="str">
        <f>IF(DataGoesHere!B1551="","",DataGoesHere!B1551)</f>
        <v/>
      </c>
      <c r="DA1551" s="19" t="str">
        <f>IF(DataGoesHere!B1551="","",IF(AH$5="No",DataGoesHere!B1551,DataGoesHere!B1551-(AH$2*(DataGoesHere!A1551-1))))</f>
        <v/>
      </c>
      <c r="DB1551" s="19" t="str">
        <f>IF(DataGoesHere!B1551="","",IF(AO$9="No",DataGoesHere!B1551,DataGoesHere!B1551/CX1551))</f>
        <v/>
      </c>
      <c r="DC1551" s="19" t="str">
        <f>IF(DataGoesHere!B1551="","",IF(AO$9="No",DA1551,DA1551/CX1551))</f>
        <v/>
      </c>
      <c r="DD1551" s="293" t="str">
        <f>IF(CZ1551="",IF(COUNTIF(DD$2:DD1550,"Forecast")&lt;Output!E$43,"Forecast",""),"Actual")</f>
        <v/>
      </c>
      <c r="DF1551" s="19" t="str">
        <f>IF(DataGoesHere!B1550="",IF(DD1551="Forecast",(Output!$E$47*IntermediateCalcs!DH1550)+((1-Output!$E$47)*IntermediateCalcs!DF1550),""),(Output!$E$47*IntermediateCalcs!DB1550)+((1-Output!$E$47)*IntermediateCalcs!DF1550))</f>
        <v/>
      </c>
      <c r="DG1551" s="19" t="str">
        <f>IF(DataGoesHere!B1550="",IF(DD1551="Forecast",(Output!$G$47*(IntermediateCalcs!DF1551-IntermediateCalcs!DF1550))+((1-Output!$G$47)*IntermediateCalcs!DG1550),""),(Output!$G$47*(IntermediateCalcs!DF1551-IntermediateCalcs!DF1550))+((1-Output!$G$47)*IntermediateCalcs!DG1550))</f>
        <v/>
      </c>
      <c r="DH1551" s="19" t="str">
        <f>IF(DataGoesHere!B1550="",IF(DD1551="Forecast",DF1551+DG1551,""),DF1551+DG1551)</f>
        <v/>
      </c>
      <c r="DI1551" s="274" t="str">
        <f>IF(DH1551="","",IF(IntermediateCalcs!$AO$9="Yes",IntermediateCalcs!DH1551*$CX1551,IntermediateCalcs!DH1551))</f>
        <v/>
      </c>
      <c r="DJ1551" s="250" t="str">
        <f>IF(DataGoesHere!$B1551="","",($CZ1551-DI1551))</f>
        <v/>
      </c>
      <c r="DK1551" s="250" t="str">
        <f>IF(DataGoesHere!$B1551="","",ABS($CZ1551-DI1551))</f>
        <v/>
      </c>
      <c r="DL1551" s="250" t="str">
        <f>IF(DataGoesHere!$B1551="","",DK1551^2)</f>
        <v/>
      </c>
      <c r="DM1551" s="249" t="str">
        <f>IF(DataGoesHere!$B1551="","",DK1551/$CZ1551)</f>
        <v/>
      </c>
      <c r="DN1551" s="250" t="str">
        <f>IF(DataGoesHere!$B1551="","",SUM(DJ$2:DJ1551)/AVERAGE(DK:DK))</f>
        <v/>
      </c>
      <c r="DP1551" s="19" t="str">
        <f>IF(DataGoesHere!B1551="",IF($DD1551="Forecast",(Output!E$48*IntermediateCalcs!CY1551)+Output!G$48,""),(Output!E$48*IntermediateCalcs!CY1551)+Output!G$48)</f>
        <v/>
      </c>
      <c r="DQ1551" s="274" t="str">
        <f>IF(DP1551="","",IF(IntermediateCalcs!$AO$9="Yes",IntermediateCalcs!DP1551*$CX1551,IntermediateCalcs!DP1551))</f>
        <v/>
      </c>
      <c r="DR1551" s="250" t="str">
        <f>IF(DataGoesHere!$B1551="","",($CZ1551-DQ1551))</f>
        <v/>
      </c>
      <c r="DS1551" s="250" t="str">
        <f>IF(DataGoesHere!$B1551="","",ABS($CZ1551-DQ1551))</f>
        <v/>
      </c>
      <c r="DT1551" s="250" t="str">
        <f>IF(DataGoesHere!$B1551="","",DS1551^2)</f>
        <v/>
      </c>
      <c r="DU1551" s="249" t="str">
        <f>IF(DataGoesHere!$B1551="","",DS1551/$CZ1551)</f>
        <v/>
      </c>
      <c r="DV1551" s="250" t="str">
        <f>IF(DataGoesHere!$B1551="","",SUM(DR$2:DR1551)/AVERAGE(DS:DS))</f>
        <v/>
      </c>
      <c r="DX1551" s="19" t="str">
        <f>IF(DataGoesHere!$B1550="","",(DB1545*(Output!$O$49/Output!$P$49))+(IntermediateCalcs!DB1546*(Output!$M$49/Output!$P$49))+(IntermediateCalcs!DB1547*(Output!$K$49/Output!$P$49))+(DB1548*(Output!$I$49/Output!$P$49))+(IntermediateCalcs!DB1549*(Output!$G$49/Output!$P$49))+(IntermediateCalcs!DB1550*(Output!$E$49/Output!$P$49)))</f>
        <v/>
      </c>
      <c r="DY1551" s="274" t="str">
        <f>IF(DX1551="","",IF(IntermediateCalcs!$AO$9="Yes",IntermediateCalcs!DX1551*$CX1551,IntermediateCalcs!DX1551))</f>
        <v/>
      </c>
      <c r="DZ1551" s="250" t="str">
        <f>IF(DataGoesHere!$B1551="","",($CZ1551-DY1551))</f>
        <v/>
      </c>
      <c r="EA1551" s="250" t="str">
        <f>IF(DataGoesHere!$B1551="","",ABS($CZ1551-DY1551))</f>
        <v/>
      </c>
      <c r="EB1551" s="250" t="str">
        <f>IF(DataGoesHere!$B1551="","",EA1551^2)</f>
        <v/>
      </c>
      <c r="EC1551" s="249" t="str">
        <f>IF(DataGoesHere!$B1551="","",EA1551/$CZ1551)</f>
        <v/>
      </c>
      <c r="ED1551" s="250" t="str">
        <f>IF(DataGoesHere!$B1551="","",SUM(DZ$2:DZ1551)/AVERAGE(EA:EA))</f>
        <v/>
      </c>
    </row>
    <row r="1552" spans="20:134" x14ac:dyDescent="0.2">
      <c r="T1552" s="240"/>
      <c r="U1552" s="86"/>
      <c r="V1552" s="245" t="str">
        <f>IF(DataGoesHere!$B1552="","",(DataGoesHere!$B1552/SUM(DataGoesHere!$B1550:'DataGoesHere'!$B1561)))</f>
        <v/>
      </c>
      <c r="W1552" s="86"/>
      <c r="X1552" s="86"/>
      <c r="Y1552" s="86"/>
      <c r="Z1552" s="86"/>
      <c r="AA1552" s="86"/>
      <c r="AB1552" s="86"/>
      <c r="AC1552" s="86"/>
      <c r="AD1552" s="86"/>
      <c r="AE1552" s="241"/>
      <c r="CV1552" s="310" t="str">
        <f>IF(DataGoesHere!B1552="","",DataGoesHere!A1552)</f>
        <v/>
      </c>
      <c r="CW1552" s="271">
        <f t="shared" ca="1" si="56"/>
        <v>3</v>
      </c>
      <c r="CX1552" s="272">
        <f t="shared" ca="1" si="57"/>
        <v>0.79862940076451561</v>
      </c>
      <c r="CY1552" s="266">
        <f>DataGoesHere!A1552</f>
        <v>1551</v>
      </c>
      <c r="CZ1552" s="19" t="str">
        <f>IF(DataGoesHere!B1552="","",DataGoesHere!B1552)</f>
        <v/>
      </c>
      <c r="DA1552" s="19" t="str">
        <f>IF(DataGoesHere!B1552="","",IF(AH$5="No",DataGoesHere!B1552,DataGoesHere!B1552-(AH$2*(DataGoesHere!A1552-1))))</f>
        <v/>
      </c>
      <c r="DB1552" s="19" t="str">
        <f>IF(DataGoesHere!B1552="","",IF(AO$9="No",DataGoesHere!B1552,DataGoesHere!B1552/CX1552))</f>
        <v/>
      </c>
      <c r="DC1552" s="19" t="str">
        <f>IF(DataGoesHere!B1552="","",IF(AO$9="No",DA1552,DA1552/CX1552))</f>
        <v/>
      </c>
      <c r="DD1552" s="293" t="str">
        <f>IF(CZ1552="",IF(COUNTIF(DD$2:DD1551,"Forecast")&lt;Output!E$43,"Forecast",""),"Actual")</f>
        <v/>
      </c>
      <c r="DF1552" s="19" t="str">
        <f>IF(DataGoesHere!B1551="",IF(DD1552="Forecast",(Output!$E$47*IntermediateCalcs!DH1551)+((1-Output!$E$47)*IntermediateCalcs!DF1551),""),(Output!$E$47*IntermediateCalcs!DB1551)+((1-Output!$E$47)*IntermediateCalcs!DF1551))</f>
        <v/>
      </c>
      <c r="DG1552" s="19" t="str">
        <f>IF(DataGoesHere!B1551="",IF(DD1552="Forecast",(Output!$G$47*(IntermediateCalcs!DF1552-IntermediateCalcs!DF1551))+((1-Output!$G$47)*IntermediateCalcs!DG1551),""),(Output!$G$47*(IntermediateCalcs!DF1552-IntermediateCalcs!DF1551))+((1-Output!$G$47)*IntermediateCalcs!DG1551))</f>
        <v/>
      </c>
      <c r="DH1552" s="19" t="str">
        <f>IF(DataGoesHere!B1551="",IF(DD1552="Forecast",DF1552+DG1552,""),DF1552+DG1552)</f>
        <v/>
      </c>
      <c r="DI1552" s="274" t="str">
        <f>IF(DH1552="","",IF(IntermediateCalcs!$AO$9="Yes",IntermediateCalcs!DH1552*$CX1552,IntermediateCalcs!DH1552))</f>
        <v/>
      </c>
      <c r="DJ1552" s="250" t="str">
        <f>IF(DataGoesHere!$B1552="","",($CZ1552-DI1552))</f>
        <v/>
      </c>
      <c r="DK1552" s="250" t="str">
        <f>IF(DataGoesHere!$B1552="","",ABS($CZ1552-DI1552))</f>
        <v/>
      </c>
      <c r="DL1552" s="250" t="str">
        <f>IF(DataGoesHere!$B1552="","",DK1552^2)</f>
        <v/>
      </c>
      <c r="DM1552" s="249" t="str">
        <f>IF(DataGoesHere!$B1552="","",DK1552/$CZ1552)</f>
        <v/>
      </c>
      <c r="DN1552" s="250" t="str">
        <f>IF(DataGoesHere!$B1552="","",SUM(DJ$2:DJ1552)/AVERAGE(DK:DK))</f>
        <v/>
      </c>
      <c r="DP1552" s="19" t="str">
        <f>IF(DataGoesHere!B1552="",IF($DD1552="Forecast",(Output!E$48*IntermediateCalcs!CY1552)+Output!G$48,""),(Output!E$48*IntermediateCalcs!CY1552)+Output!G$48)</f>
        <v/>
      </c>
      <c r="DQ1552" s="274" t="str">
        <f>IF(DP1552="","",IF(IntermediateCalcs!$AO$9="Yes",IntermediateCalcs!DP1552*$CX1552,IntermediateCalcs!DP1552))</f>
        <v/>
      </c>
      <c r="DR1552" s="250" t="str">
        <f>IF(DataGoesHere!$B1552="","",($CZ1552-DQ1552))</f>
        <v/>
      </c>
      <c r="DS1552" s="250" t="str">
        <f>IF(DataGoesHere!$B1552="","",ABS($CZ1552-DQ1552))</f>
        <v/>
      </c>
      <c r="DT1552" s="250" t="str">
        <f>IF(DataGoesHere!$B1552="","",DS1552^2)</f>
        <v/>
      </c>
      <c r="DU1552" s="249" t="str">
        <f>IF(DataGoesHere!$B1552="","",DS1552/$CZ1552)</f>
        <v/>
      </c>
      <c r="DV1552" s="250" t="str">
        <f>IF(DataGoesHere!$B1552="","",SUM(DR$2:DR1552)/AVERAGE(DS:DS))</f>
        <v/>
      </c>
      <c r="DX1552" s="19" t="str">
        <f>IF(DataGoesHere!$B1551="","",(DB1546*(Output!$O$49/Output!$P$49))+(IntermediateCalcs!DB1547*(Output!$M$49/Output!$P$49))+(IntermediateCalcs!DB1548*(Output!$K$49/Output!$P$49))+(DB1549*(Output!$I$49/Output!$P$49))+(IntermediateCalcs!DB1550*(Output!$G$49/Output!$P$49))+(IntermediateCalcs!DB1551*(Output!$E$49/Output!$P$49)))</f>
        <v/>
      </c>
      <c r="DY1552" s="274" t="str">
        <f>IF(DX1552="","",IF(IntermediateCalcs!$AO$9="Yes",IntermediateCalcs!DX1552*$CX1552,IntermediateCalcs!DX1552))</f>
        <v/>
      </c>
      <c r="DZ1552" s="250" t="str">
        <f>IF(DataGoesHere!$B1552="","",($CZ1552-DY1552))</f>
        <v/>
      </c>
      <c r="EA1552" s="250" t="str">
        <f>IF(DataGoesHere!$B1552="","",ABS($CZ1552-DY1552))</f>
        <v/>
      </c>
      <c r="EB1552" s="250" t="str">
        <f>IF(DataGoesHere!$B1552="","",EA1552^2)</f>
        <v/>
      </c>
      <c r="EC1552" s="249" t="str">
        <f>IF(DataGoesHere!$B1552="","",EA1552/$CZ1552)</f>
        <v/>
      </c>
      <c r="ED1552" s="250" t="str">
        <f>IF(DataGoesHere!$B1552="","",SUM(DZ$2:DZ1552)/AVERAGE(EA:EA))</f>
        <v/>
      </c>
    </row>
    <row r="1553" spans="20:134" x14ac:dyDescent="0.2">
      <c r="T1553" s="240"/>
      <c r="U1553" s="86"/>
      <c r="V1553" s="86"/>
      <c r="W1553" s="245" t="str">
        <f>IF(DataGoesHere!$B1553="","",(DataGoesHere!$B1553/SUM(DataGoesHere!$B1550:'DataGoesHere'!$B1561)))</f>
        <v/>
      </c>
      <c r="X1553" s="86"/>
      <c r="Y1553" s="86"/>
      <c r="Z1553" s="86"/>
      <c r="AA1553" s="86"/>
      <c r="AB1553" s="86"/>
      <c r="AC1553" s="86"/>
      <c r="AD1553" s="86"/>
      <c r="AE1553" s="241"/>
      <c r="CV1553" s="310" t="str">
        <f>IF(DataGoesHere!B1553="","",DataGoesHere!A1553)</f>
        <v/>
      </c>
      <c r="CW1553" s="271">
        <f t="shared" ca="1" si="56"/>
        <v>4</v>
      </c>
      <c r="CX1553" s="272">
        <f t="shared" ca="1" si="57"/>
        <v>1.0149292433706087</v>
      </c>
      <c r="CY1553" s="266">
        <f>DataGoesHere!A1553</f>
        <v>1552</v>
      </c>
      <c r="CZ1553" s="19" t="str">
        <f>IF(DataGoesHere!B1553="","",DataGoesHere!B1553)</f>
        <v/>
      </c>
      <c r="DA1553" s="19" t="str">
        <f>IF(DataGoesHere!B1553="","",IF(AH$5="No",DataGoesHere!B1553,DataGoesHere!B1553-(AH$2*(DataGoesHere!A1553-1))))</f>
        <v/>
      </c>
      <c r="DB1553" s="19" t="str">
        <f>IF(DataGoesHere!B1553="","",IF(AO$9="No",DataGoesHere!B1553,DataGoesHere!B1553/CX1553))</f>
        <v/>
      </c>
      <c r="DC1553" s="19" t="str">
        <f>IF(DataGoesHere!B1553="","",IF(AO$9="No",DA1553,DA1553/CX1553))</f>
        <v/>
      </c>
      <c r="DD1553" s="293" t="str">
        <f>IF(CZ1553="",IF(COUNTIF(DD$2:DD1552,"Forecast")&lt;Output!E$43,"Forecast",""),"Actual")</f>
        <v/>
      </c>
      <c r="DF1553" s="19" t="str">
        <f>IF(DataGoesHere!B1552="",IF(DD1553="Forecast",(Output!$E$47*IntermediateCalcs!DH1552)+((1-Output!$E$47)*IntermediateCalcs!DF1552),""),(Output!$E$47*IntermediateCalcs!DB1552)+((1-Output!$E$47)*IntermediateCalcs!DF1552))</f>
        <v/>
      </c>
      <c r="DG1553" s="19" t="str">
        <f>IF(DataGoesHere!B1552="",IF(DD1553="Forecast",(Output!$G$47*(IntermediateCalcs!DF1553-IntermediateCalcs!DF1552))+((1-Output!$G$47)*IntermediateCalcs!DG1552),""),(Output!$G$47*(IntermediateCalcs!DF1553-IntermediateCalcs!DF1552))+((1-Output!$G$47)*IntermediateCalcs!DG1552))</f>
        <v/>
      </c>
      <c r="DH1553" s="19" t="str">
        <f>IF(DataGoesHere!B1552="",IF(DD1553="Forecast",DF1553+DG1553,""),DF1553+DG1553)</f>
        <v/>
      </c>
      <c r="DI1553" s="274" t="str">
        <f>IF(DH1553="","",IF(IntermediateCalcs!$AO$9="Yes",IntermediateCalcs!DH1553*$CX1553,IntermediateCalcs!DH1553))</f>
        <v/>
      </c>
      <c r="DJ1553" s="250" t="str">
        <f>IF(DataGoesHere!$B1553="","",($CZ1553-DI1553))</f>
        <v/>
      </c>
      <c r="DK1553" s="250" t="str">
        <f>IF(DataGoesHere!$B1553="","",ABS($CZ1553-DI1553))</f>
        <v/>
      </c>
      <c r="DL1553" s="250" t="str">
        <f>IF(DataGoesHere!$B1553="","",DK1553^2)</f>
        <v/>
      </c>
      <c r="DM1553" s="249" t="str">
        <f>IF(DataGoesHere!$B1553="","",DK1553/$CZ1553)</f>
        <v/>
      </c>
      <c r="DN1553" s="250" t="str">
        <f>IF(DataGoesHere!$B1553="","",SUM(DJ$2:DJ1553)/AVERAGE(DK:DK))</f>
        <v/>
      </c>
      <c r="DP1553" s="19" t="str">
        <f>IF(DataGoesHere!B1553="",IF($DD1553="Forecast",(Output!E$48*IntermediateCalcs!CY1553)+Output!G$48,""),(Output!E$48*IntermediateCalcs!CY1553)+Output!G$48)</f>
        <v/>
      </c>
      <c r="DQ1553" s="274" t="str">
        <f>IF(DP1553="","",IF(IntermediateCalcs!$AO$9="Yes",IntermediateCalcs!DP1553*$CX1553,IntermediateCalcs!DP1553))</f>
        <v/>
      </c>
      <c r="DR1553" s="250" t="str">
        <f>IF(DataGoesHere!$B1553="","",($CZ1553-DQ1553))</f>
        <v/>
      </c>
      <c r="DS1553" s="250" t="str">
        <f>IF(DataGoesHere!$B1553="","",ABS($CZ1553-DQ1553))</f>
        <v/>
      </c>
      <c r="DT1553" s="250" t="str">
        <f>IF(DataGoesHere!$B1553="","",DS1553^2)</f>
        <v/>
      </c>
      <c r="DU1553" s="249" t="str">
        <f>IF(DataGoesHere!$B1553="","",DS1553/$CZ1553)</f>
        <v/>
      </c>
      <c r="DV1553" s="250" t="str">
        <f>IF(DataGoesHere!$B1553="","",SUM(DR$2:DR1553)/AVERAGE(DS:DS))</f>
        <v/>
      </c>
      <c r="DX1553" s="19" t="str">
        <f>IF(DataGoesHere!$B1552="","",(DB1547*(Output!$O$49/Output!$P$49))+(IntermediateCalcs!DB1548*(Output!$M$49/Output!$P$49))+(IntermediateCalcs!DB1549*(Output!$K$49/Output!$P$49))+(DB1550*(Output!$I$49/Output!$P$49))+(IntermediateCalcs!DB1551*(Output!$G$49/Output!$P$49))+(IntermediateCalcs!DB1552*(Output!$E$49/Output!$P$49)))</f>
        <v/>
      </c>
      <c r="DY1553" s="274" t="str">
        <f>IF(DX1553="","",IF(IntermediateCalcs!$AO$9="Yes",IntermediateCalcs!DX1553*$CX1553,IntermediateCalcs!DX1553))</f>
        <v/>
      </c>
      <c r="DZ1553" s="250" t="str">
        <f>IF(DataGoesHere!$B1553="","",($CZ1553-DY1553))</f>
        <v/>
      </c>
      <c r="EA1553" s="250" t="str">
        <f>IF(DataGoesHere!$B1553="","",ABS($CZ1553-DY1553))</f>
        <v/>
      </c>
      <c r="EB1553" s="250" t="str">
        <f>IF(DataGoesHere!$B1553="","",EA1553^2)</f>
        <v/>
      </c>
      <c r="EC1553" s="249" t="str">
        <f>IF(DataGoesHere!$B1553="","",EA1553/$CZ1553)</f>
        <v/>
      </c>
      <c r="ED1553" s="250" t="str">
        <f>IF(DataGoesHere!$B1553="","",SUM(DZ$2:DZ1553)/AVERAGE(EA:EA))</f>
        <v/>
      </c>
    </row>
    <row r="1554" spans="20:134" x14ac:dyDescent="0.2">
      <c r="T1554" s="240"/>
      <c r="U1554" s="86"/>
      <c r="V1554" s="86"/>
      <c r="W1554" s="86"/>
      <c r="X1554" s="245" t="str">
        <f>IF(DataGoesHere!$B1554="","",(DataGoesHere!$B1554/SUM(DataGoesHere!$B1550:'DataGoesHere'!$B1561)))</f>
        <v/>
      </c>
      <c r="Y1554" s="86"/>
      <c r="Z1554" s="86"/>
      <c r="AA1554" s="86"/>
      <c r="AB1554" s="86"/>
      <c r="AC1554" s="86"/>
      <c r="AD1554" s="86"/>
      <c r="AE1554" s="241"/>
      <c r="CV1554" s="310" t="str">
        <f>IF(DataGoesHere!B1554="","",DataGoesHere!A1554)</f>
        <v/>
      </c>
      <c r="CW1554" s="271">
        <f t="shared" ca="1" si="56"/>
        <v>5</v>
      </c>
      <c r="CX1554" s="272">
        <f t="shared" ca="1" si="57"/>
        <v>0.97875414397996308</v>
      </c>
      <c r="CY1554" s="266">
        <f>DataGoesHere!A1554</f>
        <v>1553</v>
      </c>
      <c r="CZ1554" s="19" t="str">
        <f>IF(DataGoesHere!B1554="","",DataGoesHere!B1554)</f>
        <v/>
      </c>
      <c r="DA1554" s="19" t="str">
        <f>IF(DataGoesHere!B1554="","",IF(AH$5="No",DataGoesHere!B1554,DataGoesHere!B1554-(AH$2*(DataGoesHere!A1554-1))))</f>
        <v/>
      </c>
      <c r="DB1554" s="19" t="str">
        <f>IF(DataGoesHere!B1554="","",IF(AO$9="No",DataGoesHere!B1554,DataGoesHere!B1554/CX1554))</f>
        <v/>
      </c>
      <c r="DC1554" s="19" t="str">
        <f>IF(DataGoesHere!B1554="","",IF(AO$9="No",DA1554,DA1554/CX1554))</f>
        <v/>
      </c>
      <c r="DD1554" s="293" t="str">
        <f>IF(CZ1554="",IF(COUNTIF(DD$2:DD1553,"Forecast")&lt;Output!E$43,"Forecast",""),"Actual")</f>
        <v/>
      </c>
      <c r="DF1554" s="19" t="str">
        <f>IF(DataGoesHere!B1553="",IF(DD1554="Forecast",(Output!$E$47*IntermediateCalcs!DH1553)+((1-Output!$E$47)*IntermediateCalcs!DF1553),""),(Output!$E$47*IntermediateCalcs!DB1553)+((1-Output!$E$47)*IntermediateCalcs!DF1553))</f>
        <v/>
      </c>
      <c r="DG1554" s="19" t="str">
        <f>IF(DataGoesHere!B1553="",IF(DD1554="Forecast",(Output!$G$47*(IntermediateCalcs!DF1554-IntermediateCalcs!DF1553))+((1-Output!$G$47)*IntermediateCalcs!DG1553),""),(Output!$G$47*(IntermediateCalcs!DF1554-IntermediateCalcs!DF1553))+((1-Output!$G$47)*IntermediateCalcs!DG1553))</f>
        <v/>
      </c>
      <c r="DH1554" s="19" t="str">
        <f>IF(DataGoesHere!B1553="",IF(DD1554="Forecast",DF1554+DG1554,""),DF1554+DG1554)</f>
        <v/>
      </c>
      <c r="DI1554" s="274" t="str">
        <f>IF(DH1554="","",IF(IntermediateCalcs!$AO$9="Yes",IntermediateCalcs!DH1554*$CX1554,IntermediateCalcs!DH1554))</f>
        <v/>
      </c>
      <c r="DJ1554" s="250" t="str">
        <f>IF(DataGoesHere!$B1554="","",($CZ1554-DI1554))</f>
        <v/>
      </c>
      <c r="DK1554" s="250" t="str">
        <f>IF(DataGoesHere!$B1554="","",ABS($CZ1554-DI1554))</f>
        <v/>
      </c>
      <c r="DL1554" s="250" t="str">
        <f>IF(DataGoesHere!$B1554="","",DK1554^2)</f>
        <v/>
      </c>
      <c r="DM1554" s="249" t="str">
        <f>IF(DataGoesHere!$B1554="","",DK1554/$CZ1554)</f>
        <v/>
      </c>
      <c r="DN1554" s="250" t="str">
        <f>IF(DataGoesHere!$B1554="","",SUM(DJ$2:DJ1554)/AVERAGE(DK:DK))</f>
        <v/>
      </c>
      <c r="DP1554" s="19" t="str">
        <f>IF(DataGoesHere!B1554="",IF($DD1554="Forecast",(Output!E$48*IntermediateCalcs!CY1554)+Output!G$48,""),(Output!E$48*IntermediateCalcs!CY1554)+Output!G$48)</f>
        <v/>
      </c>
      <c r="DQ1554" s="274" t="str">
        <f>IF(DP1554="","",IF(IntermediateCalcs!$AO$9="Yes",IntermediateCalcs!DP1554*$CX1554,IntermediateCalcs!DP1554))</f>
        <v/>
      </c>
      <c r="DR1554" s="250" t="str">
        <f>IF(DataGoesHere!$B1554="","",($CZ1554-DQ1554))</f>
        <v/>
      </c>
      <c r="DS1554" s="250" t="str">
        <f>IF(DataGoesHere!$B1554="","",ABS($CZ1554-DQ1554))</f>
        <v/>
      </c>
      <c r="DT1554" s="250" t="str">
        <f>IF(DataGoesHere!$B1554="","",DS1554^2)</f>
        <v/>
      </c>
      <c r="DU1554" s="249" t="str">
        <f>IF(DataGoesHere!$B1554="","",DS1554/$CZ1554)</f>
        <v/>
      </c>
      <c r="DV1554" s="250" t="str">
        <f>IF(DataGoesHere!$B1554="","",SUM(DR$2:DR1554)/AVERAGE(DS:DS))</f>
        <v/>
      </c>
      <c r="DX1554" s="19" t="str">
        <f>IF(DataGoesHere!$B1553="","",(DB1548*(Output!$O$49/Output!$P$49))+(IntermediateCalcs!DB1549*(Output!$M$49/Output!$P$49))+(IntermediateCalcs!DB1550*(Output!$K$49/Output!$P$49))+(DB1551*(Output!$I$49/Output!$P$49))+(IntermediateCalcs!DB1552*(Output!$G$49/Output!$P$49))+(IntermediateCalcs!DB1553*(Output!$E$49/Output!$P$49)))</f>
        <v/>
      </c>
      <c r="DY1554" s="274" t="str">
        <f>IF(DX1554="","",IF(IntermediateCalcs!$AO$9="Yes",IntermediateCalcs!DX1554*$CX1554,IntermediateCalcs!DX1554))</f>
        <v/>
      </c>
      <c r="DZ1554" s="250" t="str">
        <f>IF(DataGoesHere!$B1554="","",($CZ1554-DY1554))</f>
        <v/>
      </c>
      <c r="EA1554" s="250" t="str">
        <f>IF(DataGoesHere!$B1554="","",ABS($CZ1554-DY1554))</f>
        <v/>
      </c>
      <c r="EB1554" s="250" t="str">
        <f>IF(DataGoesHere!$B1554="","",EA1554^2)</f>
        <v/>
      </c>
      <c r="EC1554" s="249" t="str">
        <f>IF(DataGoesHere!$B1554="","",EA1554/$CZ1554)</f>
        <v/>
      </c>
      <c r="ED1554" s="250" t="str">
        <f>IF(DataGoesHere!$B1554="","",SUM(DZ$2:DZ1554)/AVERAGE(EA:EA))</f>
        <v/>
      </c>
    </row>
    <row r="1555" spans="20:134" x14ac:dyDescent="0.2">
      <c r="T1555" s="240"/>
      <c r="U1555" s="86"/>
      <c r="V1555" s="86"/>
      <c r="W1555" s="86"/>
      <c r="X1555" s="86"/>
      <c r="Y1555" s="245" t="str">
        <f>IF(DataGoesHere!$B1555="","",(DataGoesHere!$B1555/SUM(DataGoesHere!$B1550:'DataGoesHere'!$B1561)))</f>
        <v/>
      </c>
      <c r="Z1555" s="86"/>
      <c r="AA1555" s="86"/>
      <c r="AB1555" s="86"/>
      <c r="AC1555" s="86"/>
      <c r="AD1555" s="86"/>
      <c r="AE1555" s="241"/>
      <c r="CV1555" s="310" t="str">
        <f>IF(DataGoesHere!B1555="","",DataGoesHere!A1555)</f>
        <v/>
      </c>
      <c r="CW1555" s="271">
        <f t="shared" ca="1" si="56"/>
        <v>6</v>
      </c>
      <c r="CX1555" s="272">
        <f t="shared" ca="1" si="57"/>
        <v>1.0779088099730167</v>
      </c>
      <c r="CY1555" s="266">
        <f>DataGoesHere!A1555</f>
        <v>1554</v>
      </c>
      <c r="CZ1555" s="19" t="str">
        <f>IF(DataGoesHere!B1555="","",DataGoesHere!B1555)</f>
        <v/>
      </c>
      <c r="DA1555" s="19" t="str">
        <f>IF(DataGoesHere!B1555="","",IF(AH$5="No",DataGoesHere!B1555,DataGoesHere!B1555-(AH$2*(DataGoesHere!A1555-1))))</f>
        <v/>
      </c>
      <c r="DB1555" s="19" t="str">
        <f>IF(DataGoesHere!B1555="","",IF(AO$9="No",DataGoesHere!B1555,DataGoesHere!B1555/CX1555))</f>
        <v/>
      </c>
      <c r="DC1555" s="19" t="str">
        <f>IF(DataGoesHere!B1555="","",IF(AO$9="No",DA1555,DA1555/CX1555))</f>
        <v/>
      </c>
      <c r="DD1555" s="293" t="str">
        <f>IF(CZ1555="",IF(COUNTIF(DD$2:DD1554,"Forecast")&lt;Output!E$43,"Forecast",""),"Actual")</f>
        <v/>
      </c>
      <c r="DF1555" s="19" t="str">
        <f>IF(DataGoesHere!B1554="",IF(DD1555="Forecast",(Output!$E$47*IntermediateCalcs!DH1554)+((1-Output!$E$47)*IntermediateCalcs!DF1554),""),(Output!$E$47*IntermediateCalcs!DB1554)+((1-Output!$E$47)*IntermediateCalcs!DF1554))</f>
        <v/>
      </c>
      <c r="DG1555" s="19" t="str">
        <f>IF(DataGoesHere!B1554="",IF(DD1555="Forecast",(Output!$G$47*(IntermediateCalcs!DF1555-IntermediateCalcs!DF1554))+((1-Output!$G$47)*IntermediateCalcs!DG1554),""),(Output!$G$47*(IntermediateCalcs!DF1555-IntermediateCalcs!DF1554))+((1-Output!$G$47)*IntermediateCalcs!DG1554))</f>
        <v/>
      </c>
      <c r="DH1555" s="19" t="str">
        <f>IF(DataGoesHere!B1554="",IF(DD1555="Forecast",DF1555+DG1555,""),DF1555+DG1555)</f>
        <v/>
      </c>
      <c r="DI1555" s="274" t="str">
        <f>IF(DH1555="","",IF(IntermediateCalcs!$AO$9="Yes",IntermediateCalcs!DH1555*$CX1555,IntermediateCalcs!DH1555))</f>
        <v/>
      </c>
      <c r="DJ1555" s="250" t="str">
        <f>IF(DataGoesHere!$B1555="","",($CZ1555-DI1555))</f>
        <v/>
      </c>
      <c r="DK1555" s="250" t="str">
        <f>IF(DataGoesHere!$B1555="","",ABS($CZ1555-DI1555))</f>
        <v/>
      </c>
      <c r="DL1555" s="250" t="str">
        <f>IF(DataGoesHere!$B1555="","",DK1555^2)</f>
        <v/>
      </c>
      <c r="DM1555" s="249" t="str">
        <f>IF(DataGoesHere!$B1555="","",DK1555/$CZ1555)</f>
        <v/>
      </c>
      <c r="DN1555" s="250" t="str">
        <f>IF(DataGoesHere!$B1555="","",SUM(DJ$2:DJ1555)/AVERAGE(DK:DK))</f>
        <v/>
      </c>
      <c r="DP1555" s="19" t="str">
        <f>IF(DataGoesHere!B1555="",IF($DD1555="Forecast",(Output!E$48*IntermediateCalcs!CY1555)+Output!G$48,""),(Output!E$48*IntermediateCalcs!CY1555)+Output!G$48)</f>
        <v/>
      </c>
      <c r="DQ1555" s="274" t="str">
        <f>IF(DP1555="","",IF(IntermediateCalcs!$AO$9="Yes",IntermediateCalcs!DP1555*$CX1555,IntermediateCalcs!DP1555))</f>
        <v/>
      </c>
      <c r="DR1555" s="250" t="str">
        <f>IF(DataGoesHere!$B1555="","",($CZ1555-DQ1555))</f>
        <v/>
      </c>
      <c r="DS1555" s="250" t="str">
        <f>IF(DataGoesHere!$B1555="","",ABS($CZ1555-DQ1555))</f>
        <v/>
      </c>
      <c r="DT1555" s="250" t="str">
        <f>IF(DataGoesHere!$B1555="","",DS1555^2)</f>
        <v/>
      </c>
      <c r="DU1555" s="249" t="str">
        <f>IF(DataGoesHere!$B1555="","",DS1555/$CZ1555)</f>
        <v/>
      </c>
      <c r="DV1555" s="250" t="str">
        <f>IF(DataGoesHere!$B1555="","",SUM(DR$2:DR1555)/AVERAGE(DS:DS))</f>
        <v/>
      </c>
      <c r="DX1555" s="19" t="str">
        <f>IF(DataGoesHere!$B1554="","",(DB1549*(Output!$O$49/Output!$P$49))+(IntermediateCalcs!DB1550*(Output!$M$49/Output!$P$49))+(IntermediateCalcs!DB1551*(Output!$K$49/Output!$P$49))+(DB1552*(Output!$I$49/Output!$P$49))+(IntermediateCalcs!DB1553*(Output!$G$49/Output!$P$49))+(IntermediateCalcs!DB1554*(Output!$E$49/Output!$P$49)))</f>
        <v/>
      </c>
      <c r="DY1555" s="274" t="str">
        <f>IF(DX1555="","",IF(IntermediateCalcs!$AO$9="Yes",IntermediateCalcs!DX1555*$CX1555,IntermediateCalcs!DX1555))</f>
        <v/>
      </c>
      <c r="DZ1555" s="250" t="str">
        <f>IF(DataGoesHere!$B1555="","",($CZ1555-DY1555))</f>
        <v/>
      </c>
      <c r="EA1555" s="250" t="str">
        <f>IF(DataGoesHere!$B1555="","",ABS($CZ1555-DY1555))</f>
        <v/>
      </c>
      <c r="EB1555" s="250" t="str">
        <f>IF(DataGoesHere!$B1555="","",EA1555^2)</f>
        <v/>
      </c>
      <c r="EC1555" s="249" t="str">
        <f>IF(DataGoesHere!$B1555="","",EA1555/$CZ1555)</f>
        <v/>
      </c>
      <c r="ED1555" s="250" t="str">
        <f>IF(DataGoesHere!$B1555="","",SUM(DZ$2:DZ1555)/AVERAGE(EA:EA))</f>
        <v/>
      </c>
    </row>
    <row r="1556" spans="20:134" x14ac:dyDescent="0.2">
      <c r="T1556" s="240"/>
      <c r="U1556" s="86"/>
      <c r="V1556" s="86"/>
      <c r="W1556" s="86"/>
      <c r="X1556" s="86"/>
      <c r="Y1556" s="86"/>
      <c r="Z1556" s="245" t="str">
        <f>IF(DataGoesHere!$B1556="","",(DataGoesHere!$B1556/SUM(DataGoesHere!$B1550:'DataGoesHere'!$B1561)))</f>
        <v/>
      </c>
      <c r="AA1556" s="86"/>
      <c r="AB1556" s="86"/>
      <c r="AC1556" s="86"/>
      <c r="AD1556" s="86"/>
      <c r="AE1556" s="241"/>
      <c r="CV1556" s="310" t="str">
        <f>IF(DataGoesHere!B1556="","",DataGoesHere!A1556)</f>
        <v/>
      </c>
      <c r="CW1556" s="271">
        <f t="shared" ca="1" si="56"/>
        <v>7</v>
      </c>
      <c r="CX1556" s="272">
        <f t="shared" ca="1" si="57"/>
        <v>1.0265458156689093</v>
      </c>
      <c r="CY1556" s="266">
        <f>DataGoesHere!A1556</f>
        <v>1555</v>
      </c>
      <c r="CZ1556" s="19" t="str">
        <f>IF(DataGoesHere!B1556="","",DataGoesHere!B1556)</f>
        <v/>
      </c>
      <c r="DA1556" s="19" t="str">
        <f>IF(DataGoesHere!B1556="","",IF(AH$5="No",DataGoesHere!B1556,DataGoesHere!B1556-(AH$2*(DataGoesHere!A1556-1))))</f>
        <v/>
      </c>
      <c r="DB1556" s="19" t="str">
        <f>IF(DataGoesHere!B1556="","",IF(AO$9="No",DataGoesHere!B1556,DataGoesHere!B1556/CX1556))</f>
        <v/>
      </c>
      <c r="DC1556" s="19" t="str">
        <f>IF(DataGoesHere!B1556="","",IF(AO$9="No",DA1556,DA1556/CX1556))</f>
        <v/>
      </c>
      <c r="DD1556" s="293" t="str">
        <f>IF(CZ1556="",IF(COUNTIF(DD$2:DD1555,"Forecast")&lt;Output!E$43,"Forecast",""),"Actual")</f>
        <v/>
      </c>
      <c r="DF1556" s="19" t="str">
        <f>IF(DataGoesHere!B1555="",IF(DD1556="Forecast",(Output!$E$47*IntermediateCalcs!DH1555)+((1-Output!$E$47)*IntermediateCalcs!DF1555),""),(Output!$E$47*IntermediateCalcs!DB1555)+((1-Output!$E$47)*IntermediateCalcs!DF1555))</f>
        <v/>
      </c>
      <c r="DG1556" s="19" t="str">
        <f>IF(DataGoesHere!B1555="",IF(DD1556="Forecast",(Output!$G$47*(IntermediateCalcs!DF1556-IntermediateCalcs!DF1555))+((1-Output!$G$47)*IntermediateCalcs!DG1555),""),(Output!$G$47*(IntermediateCalcs!DF1556-IntermediateCalcs!DF1555))+((1-Output!$G$47)*IntermediateCalcs!DG1555))</f>
        <v/>
      </c>
      <c r="DH1556" s="19" t="str">
        <f>IF(DataGoesHere!B1555="",IF(DD1556="Forecast",DF1556+DG1556,""),DF1556+DG1556)</f>
        <v/>
      </c>
      <c r="DI1556" s="274" t="str">
        <f>IF(DH1556="","",IF(IntermediateCalcs!$AO$9="Yes",IntermediateCalcs!DH1556*$CX1556,IntermediateCalcs!DH1556))</f>
        <v/>
      </c>
      <c r="DJ1556" s="250" t="str">
        <f>IF(DataGoesHere!$B1556="","",($CZ1556-DI1556))</f>
        <v/>
      </c>
      <c r="DK1556" s="250" t="str">
        <f>IF(DataGoesHere!$B1556="","",ABS($CZ1556-DI1556))</f>
        <v/>
      </c>
      <c r="DL1556" s="250" t="str">
        <f>IF(DataGoesHere!$B1556="","",DK1556^2)</f>
        <v/>
      </c>
      <c r="DM1556" s="249" t="str">
        <f>IF(DataGoesHere!$B1556="","",DK1556/$CZ1556)</f>
        <v/>
      </c>
      <c r="DN1556" s="250" t="str">
        <f>IF(DataGoesHere!$B1556="","",SUM(DJ$2:DJ1556)/AVERAGE(DK:DK))</f>
        <v/>
      </c>
      <c r="DP1556" s="19" t="str">
        <f>IF(DataGoesHere!B1556="",IF($DD1556="Forecast",(Output!E$48*IntermediateCalcs!CY1556)+Output!G$48,""),(Output!E$48*IntermediateCalcs!CY1556)+Output!G$48)</f>
        <v/>
      </c>
      <c r="DQ1556" s="274" t="str">
        <f>IF(DP1556="","",IF(IntermediateCalcs!$AO$9="Yes",IntermediateCalcs!DP1556*$CX1556,IntermediateCalcs!DP1556))</f>
        <v/>
      </c>
      <c r="DR1556" s="250" t="str">
        <f>IF(DataGoesHere!$B1556="","",($CZ1556-DQ1556))</f>
        <v/>
      </c>
      <c r="DS1556" s="250" t="str">
        <f>IF(DataGoesHere!$B1556="","",ABS($CZ1556-DQ1556))</f>
        <v/>
      </c>
      <c r="DT1556" s="250" t="str">
        <f>IF(DataGoesHere!$B1556="","",DS1556^2)</f>
        <v/>
      </c>
      <c r="DU1556" s="249" t="str">
        <f>IF(DataGoesHere!$B1556="","",DS1556/$CZ1556)</f>
        <v/>
      </c>
      <c r="DV1556" s="250" t="str">
        <f>IF(DataGoesHere!$B1556="","",SUM(DR$2:DR1556)/AVERAGE(DS:DS))</f>
        <v/>
      </c>
      <c r="DX1556" s="19" t="str">
        <f>IF(DataGoesHere!$B1555="","",(DB1550*(Output!$O$49/Output!$P$49))+(IntermediateCalcs!DB1551*(Output!$M$49/Output!$P$49))+(IntermediateCalcs!DB1552*(Output!$K$49/Output!$P$49))+(DB1553*(Output!$I$49/Output!$P$49))+(IntermediateCalcs!DB1554*(Output!$G$49/Output!$P$49))+(IntermediateCalcs!DB1555*(Output!$E$49/Output!$P$49)))</f>
        <v/>
      </c>
      <c r="DY1556" s="274" t="str">
        <f>IF(DX1556="","",IF(IntermediateCalcs!$AO$9="Yes",IntermediateCalcs!DX1556*$CX1556,IntermediateCalcs!DX1556))</f>
        <v/>
      </c>
      <c r="DZ1556" s="250" t="str">
        <f>IF(DataGoesHere!$B1556="","",($CZ1556-DY1556))</f>
        <v/>
      </c>
      <c r="EA1556" s="250" t="str">
        <f>IF(DataGoesHere!$B1556="","",ABS($CZ1556-DY1556))</f>
        <v/>
      </c>
      <c r="EB1556" s="250" t="str">
        <f>IF(DataGoesHere!$B1556="","",EA1556^2)</f>
        <v/>
      </c>
      <c r="EC1556" s="249" t="str">
        <f>IF(DataGoesHere!$B1556="","",EA1556/$CZ1556)</f>
        <v/>
      </c>
      <c r="ED1556" s="250" t="str">
        <f>IF(DataGoesHere!$B1556="","",SUM(DZ$2:DZ1556)/AVERAGE(EA:EA))</f>
        <v/>
      </c>
    </row>
    <row r="1557" spans="20:134" x14ac:dyDescent="0.2">
      <c r="T1557" s="240"/>
      <c r="U1557" s="86"/>
      <c r="V1557" s="86"/>
      <c r="W1557" s="86"/>
      <c r="X1557" s="86"/>
      <c r="Y1557" s="86"/>
      <c r="Z1557" s="86"/>
      <c r="AA1557" s="245" t="str">
        <f>IF(DataGoesHere!$B1557="","",(DataGoesHere!$B1557/SUM(DataGoesHere!$B1550:'DataGoesHere'!$B1561)))</f>
        <v/>
      </c>
      <c r="AB1557" s="86"/>
      <c r="AC1557" s="86"/>
      <c r="AD1557" s="86"/>
      <c r="AE1557" s="241"/>
      <c r="CV1557" s="310" t="str">
        <f>IF(DataGoesHere!B1557="","",DataGoesHere!A1557)</f>
        <v/>
      </c>
      <c r="CW1557" s="271">
        <f t="shared" ca="1" si="56"/>
        <v>8</v>
      </c>
      <c r="CX1557" s="272">
        <f t="shared" ca="1" si="57"/>
        <v>1.0207492390681214</v>
      </c>
      <c r="CY1557" s="266">
        <f>DataGoesHere!A1557</f>
        <v>1556</v>
      </c>
      <c r="CZ1557" s="19" t="str">
        <f>IF(DataGoesHere!B1557="","",DataGoesHere!B1557)</f>
        <v/>
      </c>
      <c r="DA1557" s="19" t="str">
        <f>IF(DataGoesHere!B1557="","",IF(AH$5="No",DataGoesHere!B1557,DataGoesHere!B1557-(AH$2*(DataGoesHere!A1557-1))))</f>
        <v/>
      </c>
      <c r="DB1557" s="19" t="str">
        <f>IF(DataGoesHere!B1557="","",IF(AO$9="No",DataGoesHere!B1557,DataGoesHere!B1557/CX1557))</f>
        <v/>
      </c>
      <c r="DC1557" s="19" t="str">
        <f>IF(DataGoesHere!B1557="","",IF(AO$9="No",DA1557,DA1557/CX1557))</f>
        <v/>
      </c>
      <c r="DD1557" s="293" t="str">
        <f>IF(CZ1557="",IF(COUNTIF(DD$2:DD1556,"Forecast")&lt;Output!E$43,"Forecast",""),"Actual")</f>
        <v/>
      </c>
      <c r="DF1557" s="19" t="str">
        <f>IF(DataGoesHere!B1556="",IF(DD1557="Forecast",(Output!$E$47*IntermediateCalcs!DH1556)+((1-Output!$E$47)*IntermediateCalcs!DF1556),""),(Output!$E$47*IntermediateCalcs!DB1556)+((1-Output!$E$47)*IntermediateCalcs!DF1556))</f>
        <v/>
      </c>
      <c r="DG1557" s="19" t="str">
        <f>IF(DataGoesHere!B1556="",IF(DD1557="Forecast",(Output!$G$47*(IntermediateCalcs!DF1557-IntermediateCalcs!DF1556))+((1-Output!$G$47)*IntermediateCalcs!DG1556),""),(Output!$G$47*(IntermediateCalcs!DF1557-IntermediateCalcs!DF1556))+((1-Output!$G$47)*IntermediateCalcs!DG1556))</f>
        <v/>
      </c>
      <c r="DH1557" s="19" t="str">
        <f>IF(DataGoesHere!B1556="",IF(DD1557="Forecast",DF1557+DG1557,""),DF1557+DG1557)</f>
        <v/>
      </c>
      <c r="DI1557" s="274" t="str">
        <f>IF(DH1557="","",IF(IntermediateCalcs!$AO$9="Yes",IntermediateCalcs!DH1557*$CX1557,IntermediateCalcs!DH1557))</f>
        <v/>
      </c>
      <c r="DJ1557" s="250" t="str">
        <f>IF(DataGoesHere!$B1557="","",($CZ1557-DI1557))</f>
        <v/>
      </c>
      <c r="DK1557" s="250" t="str">
        <f>IF(DataGoesHere!$B1557="","",ABS($CZ1557-DI1557))</f>
        <v/>
      </c>
      <c r="DL1557" s="250" t="str">
        <f>IF(DataGoesHere!$B1557="","",DK1557^2)</f>
        <v/>
      </c>
      <c r="DM1557" s="249" t="str">
        <f>IF(DataGoesHere!$B1557="","",DK1557/$CZ1557)</f>
        <v/>
      </c>
      <c r="DN1557" s="250" t="str">
        <f>IF(DataGoesHere!$B1557="","",SUM(DJ$2:DJ1557)/AVERAGE(DK:DK))</f>
        <v/>
      </c>
      <c r="DP1557" s="19" t="str">
        <f>IF(DataGoesHere!B1557="",IF($DD1557="Forecast",(Output!E$48*IntermediateCalcs!CY1557)+Output!G$48,""),(Output!E$48*IntermediateCalcs!CY1557)+Output!G$48)</f>
        <v/>
      </c>
      <c r="DQ1557" s="274" t="str">
        <f>IF(DP1557="","",IF(IntermediateCalcs!$AO$9="Yes",IntermediateCalcs!DP1557*$CX1557,IntermediateCalcs!DP1557))</f>
        <v/>
      </c>
      <c r="DR1557" s="250" t="str">
        <f>IF(DataGoesHere!$B1557="","",($CZ1557-DQ1557))</f>
        <v/>
      </c>
      <c r="DS1557" s="250" t="str">
        <f>IF(DataGoesHere!$B1557="","",ABS($CZ1557-DQ1557))</f>
        <v/>
      </c>
      <c r="DT1557" s="250" t="str">
        <f>IF(DataGoesHere!$B1557="","",DS1557^2)</f>
        <v/>
      </c>
      <c r="DU1557" s="249" t="str">
        <f>IF(DataGoesHere!$B1557="","",DS1557/$CZ1557)</f>
        <v/>
      </c>
      <c r="DV1557" s="250" t="str">
        <f>IF(DataGoesHere!$B1557="","",SUM(DR$2:DR1557)/AVERAGE(DS:DS))</f>
        <v/>
      </c>
      <c r="DX1557" s="19" t="str">
        <f>IF(DataGoesHere!$B1556="","",(DB1551*(Output!$O$49/Output!$P$49))+(IntermediateCalcs!DB1552*(Output!$M$49/Output!$P$49))+(IntermediateCalcs!DB1553*(Output!$K$49/Output!$P$49))+(DB1554*(Output!$I$49/Output!$P$49))+(IntermediateCalcs!DB1555*(Output!$G$49/Output!$P$49))+(IntermediateCalcs!DB1556*(Output!$E$49/Output!$P$49)))</f>
        <v/>
      </c>
      <c r="DY1557" s="274" t="str">
        <f>IF(DX1557="","",IF(IntermediateCalcs!$AO$9="Yes",IntermediateCalcs!DX1557*$CX1557,IntermediateCalcs!DX1557))</f>
        <v/>
      </c>
      <c r="DZ1557" s="250" t="str">
        <f>IF(DataGoesHere!$B1557="","",($CZ1557-DY1557))</f>
        <v/>
      </c>
      <c r="EA1557" s="250" t="str">
        <f>IF(DataGoesHere!$B1557="","",ABS($CZ1557-DY1557))</f>
        <v/>
      </c>
      <c r="EB1557" s="250" t="str">
        <f>IF(DataGoesHere!$B1557="","",EA1557^2)</f>
        <v/>
      </c>
      <c r="EC1557" s="249" t="str">
        <f>IF(DataGoesHere!$B1557="","",EA1557/$CZ1557)</f>
        <v/>
      </c>
      <c r="ED1557" s="250" t="str">
        <f>IF(DataGoesHere!$B1557="","",SUM(DZ$2:DZ1557)/AVERAGE(EA:EA))</f>
        <v/>
      </c>
    </row>
    <row r="1558" spans="20:134" x14ac:dyDescent="0.2">
      <c r="T1558" s="240"/>
      <c r="U1558" s="86"/>
      <c r="V1558" s="86"/>
      <c r="W1558" s="86"/>
      <c r="X1558" s="86"/>
      <c r="Y1558" s="86"/>
      <c r="Z1558" s="86"/>
      <c r="AA1558" s="86"/>
      <c r="AB1558" s="245" t="str">
        <f>IF(DataGoesHere!$B1558="","",(DataGoesHere!$B1558/SUM(DataGoesHere!$B1550:'DataGoesHere'!$B1561)))</f>
        <v/>
      </c>
      <c r="AC1558" s="86"/>
      <c r="AD1558" s="86"/>
      <c r="AE1558" s="241"/>
      <c r="CV1558" s="310" t="str">
        <f>IF(DataGoesHere!B1558="","",DataGoesHere!A1558)</f>
        <v/>
      </c>
      <c r="CW1558" s="271">
        <f t="shared" ca="1" si="56"/>
        <v>9</v>
      </c>
      <c r="CX1558" s="272">
        <f t="shared" ca="1" si="57"/>
        <v>1.0625330005567626</v>
      </c>
      <c r="CY1558" s="266">
        <f>DataGoesHere!A1558</f>
        <v>1557</v>
      </c>
      <c r="CZ1558" s="19" t="str">
        <f>IF(DataGoesHere!B1558="","",DataGoesHere!B1558)</f>
        <v/>
      </c>
      <c r="DA1558" s="19" t="str">
        <f>IF(DataGoesHere!B1558="","",IF(AH$5="No",DataGoesHere!B1558,DataGoesHere!B1558-(AH$2*(DataGoesHere!A1558-1))))</f>
        <v/>
      </c>
      <c r="DB1558" s="19" t="str">
        <f>IF(DataGoesHere!B1558="","",IF(AO$9="No",DataGoesHere!B1558,DataGoesHere!B1558/CX1558))</f>
        <v/>
      </c>
      <c r="DC1558" s="19" t="str">
        <f>IF(DataGoesHere!B1558="","",IF(AO$9="No",DA1558,DA1558/CX1558))</f>
        <v/>
      </c>
      <c r="DD1558" s="293" t="str">
        <f>IF(CZ1558="",IF(COUNTIF(DD$2:DD1557,"Forecast")&lt;Output!E$43,"Forecast",""),"Actual")</f>
        <v/>
      </c>
      <c r="DF1558" s="19" t="str">
        <f>IF(DataGoesHere!B1557="",IF(DD1558="Forecast",(Output!$E$47*IntermediateCalcs!DH1557)+((1-Output!$E$47)*IntermediateCalcs!DF1557),""),(Output!$E$47*IntermediateCalcs!DB1557)+((1-Output!$E$47)*IntermediateCalcs!DF1557))</f>
        <v/>
      </c>
      <c r="DG1558" s="19" t="str">
        <f>IF(DataGoesHere!B1557="",IF(DD1558="Forecast",(Output!$G$47*(IntermediateCalcs!DF1558-IntermediateCalcs!DF1557))+((1-Output!$G$47)*IntermediateCalcs!DG1557),""),(Output!$G$47*(IntermediateCalcs!DF1558-IntermediateCalcs!DF1557))+((1-Output!$G$47)*IntermediateCalcs!DG1557))</f>
        <v/>
      </c>
      <c r="DH1558" s="19" t="str">
        <f>IF(DataGoesHere!B1557="",IF(DD1558="Forecast",DF1558+DG1558,""),DF1558+DG1558)</f>
        <v/>
      </c>
      <c r="DI1558" s="274" t="str">
        <f>IF(DH1558="","",IF(IntermediateCalcs!$AO$9="Yes",IntermediateCalcs!DH1558*$CX1558,IntermediateCalcs!DH1558))</f>
        <v/>
      </c>
      <c r="DJ1558" s="250" t="str">
        <f>IF(DataGoesHere!$B1558="","",($CZ1558-DI1558))</f>
        <v/>
      </c>
      <c r="DK1558" s="250" t="str">
        <f>IF(DataGoesHere!$B1558="","",ABS($CZ1558-DI1558))</f>
        <v/>
      </c>
      <c r="DL1558" s="250" t="str">
        <f>IF(DataGoesHere!$B1558="","",DK1558^2)</f>
        <v/>
      </c>
      <c r="DM1558" s="249" t="str">
        <f>IF(DataGoesHere!$B1558="","",DK1558/$CZ1558)</f>
        <v/>
      </c>
      <c r="DN1558" s="250" t="str">
        <f>IF(DataGoesHere!$B1558="","",SUM(DJ$2:DJ1558)/AVERAGE(DK:DK))</f>
        <v/>
      </c>
      <c r="DP1558" s="19" t="str">
        <f>IF(DataGoesHere!B1558="",IF($DD1558="Forecast",(Output!E$48*IntermediateCalcs!CY1558)+Output!G$48,""),(Output!E$48*IntermediateCalcs!CY1558)+Output!G$48)</f>
        <v/>
      </c>
      <c r="DQ1558" s="274" t="str">
        <f>IF(DP1558="","",IF(IntermediateCalcs!$AO$9="Yes",IntermediateCalcs!DP1558*$CX1558,IntermediateCalcs!DP1558))</f>
        <v/>
      </c>
      <c r="DR1558" s="250" t="str">
        <f>IF(DataGoesHere!$B1558="","",($CZ1558-DQ1558))</f>
        <v/>
      </c>
      <c r="DS1558" s="250" t="str">
        <f>IF(DataGoesHere!$B1558="","",ABS($CZ1558-DQ1558))</f>
        <v/>
      </c>
      <c r="DT1558" s="250" t="str">
        <f>IF(DataGoesHere!$B1558="","",DS1558^2)</f>
        <v/>
      </c>
      <c r="DU1558" s="249" t="str">
        <f>IF(DataGoesHere!$B1558="","",DS1558/$CZ1558)</f>
        <v/>
      </c>
      <c r="DV1558" s="250" t="str">
        <f>IF(DataGoesHere!$B1558="","",SUM(DR$2:DR1558)/AVERAGE(DS:DS))</f>
        <v/>
      </c>
      <c r="DX1558" s="19" t="str">
        <f>IF(DataGoesHere!$B1557="","",(DB1552*(Output!$O$49/Output!$P$49))+(IntermediateCalcs!DB1553*(Output!$M$49/Output!$P$49))+(IntermediateCalcs!DB1554*(Output!$K$49/Output!$P$49))+(DB1555*(Output!$I$49/Output!$P$49))+(IntermediateCalcs!DB1556*(Output!$G$49/Output!$P$49))+(IntermediateCalcs!DB1557*(Output!$E$49/Output!$P$49)))</f>
        <v/>
      </c>
      <c r="DY1558" s="274" t="str">
        <f>IF(DX1558="","",IF(IntermediateCalcs!$AO$9="Yes",IntermediateCalcs!DX1558*$CX1558,IntermediateCalcs!DX1558))</f>
        <v/>
      </c>
      <c r="DZ1558" s="250" t="str">
        <f>IF(DataGoesHere!$B1558="","",($CZ1558-DY1558))</f>
        <v/>
      </c>
      <c r="EA1558" s="250" t="str">
        <f>IF(DataGoesHere!$B1558="","",ABS($CZ1558-DY1558))</f>
        <v/>
      </c>
      <c r="EB1558" s="250" t="str">
        <f>IF(DataGoesHere!$B1558="","",EA1558^2)</f>
        <v/>
      </c>
      <c r="EC1558" s="249" t="str">
        <f>IF(DataGoesHere!$B1558="","",EA1558/$CZ1558)</f>
        <v/>
      </c>
      <c r="ED1558" s="250" t="str">
        <f>IF(DataGoesHere!$B1558="","",SUM(DZ$2:DZ1558)/AVERAGE(EA:EA))</f>
        <v/>
      </c>
    </row>
    <row r="1559" spans="20:134" x14ac:dyDescent="0.2">
      <c r="T1559" s="240"/>
      <c r="U1559" s="86"/>
      <c r="V1559" s="86"/>
      <c r="W1559" s="86"/>
      <c r="X1559" s="86"/>
      <c r="Y1559" s="86"/>
      <c r="Z1559" s="86"/>
      <c r="AA1559" s="86"/>
      <c r="AB1559" s="86"/>
      <c r="AC1559" s="245" t="str">
        <f>IF(DataGoesHere!$B1559="","",(DataGoesHere!$B1559/SUM(DataGoesHere!$B1550:'DataGoesHere'!$B1561)))</f>
        <v/>
      </c>
      <c r="AD1559" s="86"/>
      <c r="AE1559" s="241"/>
      <c r="CV1559" s="310" t="str">
        <f>IF(DataGoesHere!B1559="","",DataGoesHere!A1559)</f>
        <v/>
      </c>
      <c r="CW1559" s="271">
        <f t="shared" ca="1" si="56"/>
        <v>10</v>
      </c>
      <c r="CX1559" s="272">
        <f t="shared" ca="1" si="57"/>
        <v>0.92557634012077306</v>
      </c>
      <c r="CY1559" s="266">
        <f>DataGoesHere!A1559</f>
        <v>1558</v>
      </c>
      <c r="CZ1559" s="19" t="str">
        <f>IF(DataGoesHere!B1559="","",DataGoesHere!B1559)</f>
        <v/>
      </c>
      <c r="DA1559" s="19" t="str">
        <f>IF(DataGoesHere!B1559="","",IF(AH$5="No",DataGoesHere!B1559,DataGoesHere!B1559-(AH$2*(DataGoesHere!A1559-1))))</f>
        <v/>
      </c>
      <c r="DB1559" s="19" t="str">
        <f>IF(DataGoesHere!B1559="","",IF(AO$9="No",DataGoesHere!B1559,DataGoesHere!B1559/CX1559))</f>
        <v/>
      </c>
      <c r="DC1559" s="19" t="str">
        <f>IF(DataGoesHere!B1559="","",IF(AO$9="No",DA1559,DA1559/CX1559))</f>
        <v/>
      </c>
      <c r="DD1559" s="293" t="str">
        <f>IF(CZ1559="",IF(COUNTIF(DD$2:DD1558,"Forecast")&lt;Output!E$43,"Forecast",""),"Actual")</f>
        <v/>
      </c>
      <c r="DF1559" s="19" t="str">
        <f>IF(DataGoesHere!B1558="",IF(DD1559="Forecast",(Output!$E$47*IntermediateCalcs!DH1558)+((1-Output!$E$47)*IntermediateCalcs!DF1558),""),(Output!$E$47*IntermediateCalcs!DB1558)+((1-Output!$E$47)*IntermediateCalcs!DF1558))</f>
        <v/>
      </c>
      <c r="DG1559" s="19" t="str">
        <f>IF(DataGoesHere!B1558="",IF(DD1559="Forecast",(Output!$G$47*(IntermediateCalcs!DF1559-IntermediateCalcs!DF1558))+((1-Output!$G$47)*IntermediateCalcs!DG1558),""),(Output!$G$47*(IntermediateCalcs!DF1559-IntermediateCalcs!DF1558))+((1-Output!$G$47)*IntermediateCalcs!DG1558))</f>
        <v/>
      </c>
      <c r="DH1559" s="19" t="str">
        <f>IF(DataGoesHere!B1558="",IF(DD1559="Forecast",DF1559+DG1559,""),DF1559+DG1559)</f>
        <v/>
      </c>
      <c r="DI1559" s="274" t="str">
        <f>IF(DH1559="","",IF(IntermediateCalcs!$AO$9="Yes",IntermediateCalcs!DH1559*$CX1559,IntermediateCalcs!DH1559))</f>
        <v/>
      </c>
      <c r="DJ1559" s="250" t="str">
        <f>IF(DataGoesHere!$B1559="","",($CZ1559-DI1559))</f>
        <v/>
      </c>
      <c r="DK1559" s="250" t="str">
        <f>IF(DataGoesHere!$B1559="","",ABS($CZ1559-DI1559))</f>
        <v/>
      </c>
      <c r="DL1559" s="250" t="str">
        <f>IF(DataGoesHere!$B1559="","",DK1559^2)</f>
        <v/>
      </c>
      <c r="DM1559" s="249" t="str">
        <f>IF(DataGoesHere!$B1559="","",DK1559/$CZ1559)</f>
        <v/>
      </c>
      <c r="DN1559" s="250" t="str">
        <f>IF(DataGoesHere!$B1559="","",SUM(DJ$2:DJ1559)/AVERAGE(DK:DK))</f>
        <v/>
      </c>
      <c r="DP1559" s="19" t="str">
        <f>IF(DataGoesHere!B1559="",IF($DD1559="Forecast",(Output!E$48*IntermediateCalcs!CY1559)+Output!G$48,""),(Output!E$48*IntermediateCalcs!CY1559)+Output!G$48)</f>
        <v/>
      </c>
      <c r="DQ1559" s="274" t="str">
        <f>IF(DP1559="","",IF(IntermediateCalcs!$AO$9="Yes",IntermediateCalcs!DP1559*$CX1559,IntermediateCalcs!DP1559))</f>
        <v/>
      </c>
      <c r="DR1559" s="250" t="str">
        <f>IF(DataGoesHere!$B1559="","",($CZ1559-DQ1559))</f>
        <v/>
      </c>
      <c r="DS1559" s="250" t="str">
        <f>IF(DataGoesHere!$B1559="","",ABS($CZ1559-DQ1559))</f>
        <v/>
      </c>
      <c r="DT1559" s="250" t="str">
        <f>IF(DataGoesHere!$B1559="","",DS1559^2)</f>
        <v/>
      </c>
      <c r="DU1559" s="249" t="str">
        <f>IF(DataGoesHere!$B1559="","",DS1559/$CZ1559)</f>
        <v/>
      </c>
      <c r="DV1559" s="250" t="str">
        <f>IF(DataGoesHere!$B1559="","",SUM(DR$2:DR1559)/AVERAGE(DS:DS))</f>
        <v/>
      </c>
      <c r="DX1559" s="19" t="str">
        <f>IF(DataGoesHere!$B1558="","",(DB1553*(Output!$O$49/Output!$P$49))+(IntermediateCalcs!DB1554*(Output!$M$49/Output!$P$49))+(IntermediateCalcs!DB1555*(Output!$K$49/Output!$P$49))+(DB1556*(Output!$I$49/Output!$P$49))+(IntermediateCalcs!DB1557*(Output!$G$49/Output!$P$49))+(IntermediateCalcs!DB1558*(Output!$E$49/Output!$P$49)))</f>
        <v/>
      </c>
      <c r="DY1559" s="274" t="str">
        <f>IF(DX1559="","",IF(IntermediateCalcs!$AO$9="Yes",IntermediateCalcs!DX1559*$CX1559,IntermediateCalcs!DX1559))</f>
        <v/>
      </c>
      <c r="DZ1559" s="250" t="str">
        <f>IF(DataGoesHere!$B1559="","",($CZ1559-DY1559))</f>
        <v/>
      </c>
      <c r="EA1559" s="250" t="str">
        <f>IF(DataGoesHere!$B1559="","",ABS($CZ1559-DY1559))</f>
        <v/>
      </c>
      <c r="EB1559" s="250" t="str">
        <f>IF(DataGoesHere!$B1559="","",EA1559^2)</f>
        <v/>
      </c>
      <c r="EC1559" s="249" t="str">
        <f>IF(DataGoesHere!$B1559="","",EA1559/$CZ1559)</f>
        <v/>
      </c>
      <c r="ED1559" s="250" t="str">
        <f>IF(DataGoesHere!$B1559="","",SUM(DZ$2:DZ1559)/AVERAGE(EA:EA))</f>
        <v/>
      </c>
    </row>
    <row r="1560" spans="20:134" x14ac:dyDescent="0.2">
      <c r="T1560" s="240"/>
      <c r="U1560" s="86"/>
      <c r="V1560" s="86"/>
      <c r="W1560" s="86"/>
      <c r="X1560" s="86"/>
      <c r="Y1560" s="86"/>
      <c r="Z1560" s="86"/>
      <c r="AA1560" s="86"/>
      <c r="AB1560" s="86"/>
      <c r="AC1560" s="86"/>
      <c r="AD1560" s="245" t="str">
        <f>IF(DataGoesHere!$B1560="","",(DataGoesHere!$B1560/SUM(DataGoesHere!$B1550:'DataGoesHere'!$B1561)))</f>
        <v/>
      </c>
      <c r="AE1560" s="241"/>
      <c r="CV1560" s="310" t="str">
        <f>IF(DataGoesHere!B1560="","",DataGoesHere!A1560)</f>
        <v/>
      </c>
      <c r="CW1560" s="271">
        <f t="shared" ca="1" si="56"/>
        <v>11</v>
      </c>
      <c r="CX1560" s="272">
        <f t="shared" ca="1" si="57"/>
        <v>0.97463169608807265</v>
      </c>
      <c r="CY1560" s="266">
        <f>DataGoesHere!A1560</f>
        <v>1559</v>
      </c>
      <c r="CZ1560" s="19" t="str">
        <f>IF(DataGoesHere!B1560="","",DataGoesHere!B1560)</f>
        <v/>
      </c>
      <c r="DA1560" s="19" t="str">
        <f>IF(DataGoesHere!B1560="","",IF(AH$5="No",DataGoesHere!B1560,DataGoesHere!B1560-(AH$2*(DataGoesHere!A1560-1))))</f>
        <v/>
      </c>
      <c r="DB1560" s="19" t="str">
        <f>IF(DataGoesHere!B1560="","",IF(AO$9="No",DataGoesHere!B1560,DataGoesHere!B1560/CX1560))</f>
        <v/>
      </c>
      <c r="DC1560" s="19" t="str">
        <f>IF(DataGoesHere!B1560="","",IF(AO$9="No",DA1560,DA1560/CX1560))</f>
        <v/>
      </c>
      <c r="DD1560" s="293" t="str">
        <f>IF(CZ1560="",IF(COUNTIF(DD$2:DD1559,"Forecast")&lt;Output!E$43,"Forecast",""),"Actual")</f>
        <v/>
      </c>
      <c r="DF1560" s="19" t="str">
        <f>IF(DataGoesHere!B1559="",IF(DD1560="Forecast",(Output!$E$47*IntermediateCalcs!DH1559)+((1-Output!$E$47)*IntermediateCalcs!DF1559),""),(Output!$E$47*IntermediateCalcs!DB1559)+((1-Output!$E$47)*IntermediateCalcs!DF1559))</f>
        <v/>
      </c>
      <c r="DG1560" s="19" t="str">
        <f>IF(DataGoesHere!B1559="",IF(DD1560="Forecast",(Output!$G$47*(IntermediateCalcs!DF1560-IntermediateCalcs!DF1559))+((1-Output!$G$47)*IntermediateCalcs!DG1559),""),(Output!$G$47*(IntermediateCalcs!DF1560-IntermediateCalcs!DF1559))+((1-Output!$G$47)*IntermediateCalcs!DG1559))</f>
        <v/>
      </c>
      <c r="DH1560" s="19" t="str">
        <f>IF(DataGoesHere!B1559="",IF(DD1560="Forecast",DF1560+DG1560,""),DF1560+DG1560)</f>
        <v/>
      </c>
      <c r="DI1560" s="274" t="str">
        <f>IF(DH1560="","",IF(IntermediateCalcs!$AO$9="Yes",IntermediateCalcs!DH1560*$CX1560,IntermediateCalcs!DH1560))</f>
        <v/>
      </c>
      <c r="DJ1560" s="250" t="str">
        <f>IF(DataGoesHere!$B1560="","",($CZ1560-DI1560))</f>
        <v/>
      </c>
      <c r="DK1560" s="250" t="str">
        <f>IF(DataGoesHere!$B1560="","",ABS($CZ1560-DI1560))</f>
        <v/>
      </c>
      <c r="DL1560" s="250" t="str">
        <f>IF(DataGoesHere!$B1560="","",DK1560^2)</f>
        <v/>
      </c>
      <c r="DM1560" s="249" t="str">
        <f>IF(DataGoesHere!$B1560="","",DK1560/$CZ1560)</f>
        <v/>
      </c>
      <c r="DN1560" s="250" t="str">
        <f>IF(DataGoesHere!$B1560="","",SUM(DJ$2:DJ1560)/AVERAGE(DK:DK))</f>
        <v/>
      </c>
      <c r="DP1560" s="19" t="str">
        <f>IF(DataGoesHere!B1560="",IF($DD1560="Forecast",(Output!E$48*IntermediateCalcs!CY1560)+Output!G$48,""),(Output!E$48*IntermediateCalcs!CY1560)+Output!G$48)</f>
        <v/>
      </c>
      <c r="DQ1560" s="274" t="str">
        <f>IF(DP1560="","",IF(IntermediateCalcs!$AO$9="Yes",IntermediateCalcs!DP1560*$CX1560,IntermediateCalcs!DP1560))</f>
        <v/>
      </c>
      <c r="DR1560" s="250" t="str">
        <f>IF(DataGoesHere!$B1560="","",($CZ1560-DQ1560))</f>
        <v/>
      </c>
      <c r="DS1560" s="250" t="str">
        <f>IF(DataGoesHere!$B1560="","",ABS($CZ1560-DQ1560))</f>
        <v/>
      </c>
      <c r="DT1560" s="250" t="str">
        <f>IF(DataGoesHere!$B1560="","",DS1560^2)</f>
        <v/>
      </c>
      <c r="DU1560" s="249" t="str">
        <f>IF(DataGoesHere!$B1560="","",DS1560/$CZ1560)</f>
        <v/>
      </c>
      <c r="DV1560" s="250" t="str">
        <f>IF(DataGoesHere!$B1560="","",SUM(DR$2:DR1560)/AVERAGE(DS:DS))</f>
        <v/>
      </c>
      <c r="DX1560" s="19" t="str">
        <f>IF(DataGoesHere!$B1559="","",(DB1554*(Output!$O$49/Output!$P$49))+(IntermediateCalcs!DB1555*(Output!$M$49/Output!$P$49))+(IntermediateCalcs!DB1556*(Output!$K$49/Output!$P$49))+(DB1557*(Output!$I$49/Output!$P$49))+(IntermediateCalcs!DB1558*(Output!$G$49/Output!$P$49))+(IntermediateCalcs!DB1559*(Output!$E$49/Output!$P$49)))</f>
        <v/>
      </c>
      <c r="DY1560" s="274" t="str">
        <f>IF(DX1560="","",IF(IntermediateCalcs!$AO$9="Yes",IntermediateCalcs!DX1560*$CX1560,IntermediateCalcs!DX1560))</f>
        <v/>
      </c>
      <c r="DZ1560" s="250" t="str">
        <f>IF(DataGoesHere!$B1560="","",($CZ1560-DY1560))</f>
        <v/>
      </c>
      <c r="EA1560" s="250" t="str">
        <f>IF(DataGoesHere!$B1560="","",ABS($CZ1560-DY1560))</f>
        <v/>
      </c>
      <c r="EB1560" s="250" t="str">
        <f>IF(DataGoesHere!$B1560="","",EA1560^2)</f>
        <v/>
      </c>
      <c r="EC1560" s="249" t="str">
        <f>IF(DataGoesHere!$B1560="","",EA1560/$CZ1560)</f>
        <v/>
      </c>
      <c r="ED1560" s="250" t="str">
        <f>IF(DataGoesHere!$B1560="","",SUM(DZ$2:DZ1560)/AVERAGE(EA:EA))</f>
        <v/>
      </c>
    </row>
    <row r="1561" spans="20:134" x14ac:dyDescent="0.2">
      <c r="T1561" s="242"/>
      <c r="U1561" s="243"/>
      <c r="V1561" s="243"/>
      <c r="W1561" s="243"/>
      <c r="X1561" s="243"/>
      <c r="Y1561" s="243"/>
      <c r="Z1561" s="243"/>
      <c r="AA1561" s="243"/>
      <c r="AB1561" s="243"/>
      <c r="AC1561" s="243"/>
      <c r="AD1561" s="243"/>
      <c r="AE1561" s="246" t="str">
        <f>IF(DataGoesHere!$B1561="","",(DataGoesHere!$B1561/SUM(DataGoesHere!$B1550:'DataGoesHere'!$B1561)))</f>
        <v/>
      </c>
      <c r="CV1561" s="310" t="str">
        <f>IF(DataGoesHere!B1561="","",DataGoesHere!A1561)</f>
        <v/>
      </c>
      <c r="CW1561" s="271">
        <f t="shared" ca="1" si="56"/>
        <v>12</v>
      </c>
      <c r="CX1561" s="272">
        <f t="shared" ca="1" si="57"/>
        <v>1.0054005237672714</v>
      </c>
      <c r="CY1561" s="266">
        <f>DataGoesHere!A1561</f>
        <v>1560</v>
      </c>
      <c r="CZ1561" s="19" t="str">
        <f>IF(DataGoesHere!B1561="","",DataGoesHere!B1561)</f>
        <v/>
      </c>
      <c r="DA1561" s="19" t="str">
        <f>IF(DataGoesHere!B1561="","",IF(AH$5="No",DataGoesHere!B1561,DataGoesHere!B1561-(AH$2*(DataGoesHere!A1561-1))))</f>
        <v/>
      </c>
      <c r="DB1561" s="19" t="str">
        <f>IF(DataGoesHere!B1561="","",IF(AO$9="No",DataGoesHere!B1561,DataGoesHere!B1561/CX1561))</f>
        <v/>
      </c>
      <c r="DC1561" s="19" t="str">
        <f>IF(DataGoesHere!B1561="","",IF(AO$9="No",DA1561,DA1561/CX1561))</f>
        <v/>
      </c>
      <c r="DD1561" s="293" t="str">
        <f>IF(CZ1561="",IF(COUNTIF(DD$2:DD1560,"Forecast")&lt;Output!E$43,"Forecast",""),"Actual")</f>
        <v/>
      </c>
      <c r="DF1561" s="19" t="str">
        <f>IF(DataGoesHere!B1560="",IF(DD1561="Forecast",(Output!$E$47*IntermediateCalcs!DH1560)+((1-Output!$E$47)*IntermediateCalcs!DF1560),""),(Output!$E$47*IntermediateCalcs!DB1560)+((1-Output!$E$47)*IntermediateCalcs!DF1560))</f>
        <v/>
      </c>
      <c r="DG1561" s="19" t="str">
        <f>IF(DataGoesHere!B1560="",IF(DD1561="Forecast",(Output!$G$47*(IntermediateCalcs!DF1561-IntermediateCalcs!DF1560))+((1-Output!$G$47)*IntermediateCalcs!DG1560),""),(Output!$G$47*(IntermediateCalcs!DF1561-IntermediateCalcs!DF1560))+((1-Output!$G$47)*IntermediateCalcs!DG1560))</f>
        <v/>
      </c>
      <c r="DH1561" s="19" t="str">
        <f>IF(DataGoesHere!B1560="",IF(DD1561="Forecast",DF1561+DG1561,""),DF1561+DG1561)</f>
        <v/>
      </c>
      <c r="DI1561" s="274" t="str">
        <f>IF(DH1561="","",IF(IntermediateCalcs!$AO$9="Yes",IntermediateCalcs!DH1561*$CX1561,IntermediateCalcs!DH1561))</f>
        <v/>
      </c>
      <c r="DJ1561" s="250" t="str">
        <f>IF(DataGoesHere!$B1561="","",($CZ1561-DI1561))</f>
        <v/>
      </c>
      <c r="DK1561" s="250" t="str">
        <f>IF(DataGoesHere!$B1561="","",ABS($CZ1561-DI1561))</f>
        <v/>
      </c>
      <c r="DL1561" s="250" t="str">
        <f>IF(DataGoesHere!$B1561="","",DK1561^2)</f>
        <v/>
      </c>
      <c r="DM1561" s="249" t="str">
        <f>IF(DataGoesHere!$B1561="","",DK1561/$CZ1561)</f>
        <v/>
      </c>
      <c r="DN1561" s="250" t="str">
        <f>IF(DataGoesHere!$B1561="","",SUM(DJ$2:DJ1561)/AVERAGE(DK:DK))</f>
        <v/>
      </c>
      <c r="DP1561" s="19" t="str">
        <f>IF(DataGoesHere!B1561="",IF($DD1561="Forecast",(Output!E$48*IntermediateCalcs!CY1561)+Output!G$48,""),(Output!E$48*IntermediateCalcs!CY1561)+Output!G$48)</f>
        <v/>
      </c>
      <c r="DQ1561" s="274" t="str">
        <f>IF(DP1561="","",IF(IntermediateCalcs!$AO$9="Yes",IntermediateCalcs!DP1561*$CX1561,IntermediateCalcs!DP1561))</f>
        <v/>
      </c>
      <c r="DR1561" s="250" t="str">
        <f>IF(DataGoesHere!$B1561="","",($CZ1561-DQ1561))</f>
        <v/>
      </c>
      <c r="DS1561" s="250" t="str">
        <f>IF(DataGoesHere!$B1561="","",ABS($CZ1561-DQ1561))</f>
        <v/>
      </c>
      <c r="DT1561" s="250" t="str">
        <f>IF(DataGoesHere!$B1561="","",DS1561^2)</f>
        <v/>
      </c>
      <c r="DU1561" s="249" t="str">
        <f>IF(DataGoesHere!$B1561="","",DS1561/$CZ1561)</f>
        <v/>
      </c>
      <c r="DV1561" s="250" t="str">
        <f>IF(DataGoesHere!$B1561="","",SUM(DR$2:DR1561)/AVERAGE(DS:DS))</f>
        <v/>
      </c>
      <c r="DX1561" s="19" t="str">
        <f>IF(DataGoesHere!$B1560="","",(DB1555*(Output!$O$49/Output!$P$49))+(IntermediateCalcs!DB1556*(Output!$M$49/Output!$P$49))+(IntermediateCalcs!DB1557*(Output!$K$49/Output!$P$49))+(DB1558*(Output!$I$49/Output!$P$49))+(IntermediateCalcs!DB1559*(Output!$G$49/Output!$P$49))+(IntermediateCalcs!DB1560*(Output!$E$49/Output!$P$49)))</f>
        <v/>
      </c>
      <c r="DY1561" s="274" t="str">
        <f>IF(DX1561="","",IF(IntermediateCalcs!$AO$9="Yes",IntermediateCalcs!DX1561*$CX1561,IntermediateCalcs!DX1561))</f>
        <v/>
      </c>
      <c r="DZ1561" s="250" t="str">
        <f>IF(DataGoesHere!$B1561="","",($CZ1561-DY1561))</f>
        <v/>
      </c>
      <c r="EA1561" s="250" t="str">
        <f>IF(DataGoesHere!$B1561="","",ABS($CZ1561-DY1561))</f>
        <v/>
      </c>
      <c r="EB1561" s="250" t="str">
        <f>IF(DataGoesHere!$B1561="","",EA1561^2)</f>
        <v/>
      </c>
      <c r="EC1561" s="249" t="str">
        <f>IF(DataGoesHere!$B1561="","",EA1561/$CZ1561)</f>
        <v/>
      </c>
      <c r="ED1561" s="250" t="str">
        <f>IF(DataGoesHere!$B1561="","",SUM(DZ$2:DZ1561)/AVERAGE(EA:EA))</f>
        <v/>
      </c>
    </row>
    <row r="1562" spans="20:134" x14ac:dyDescent="0.2">
      <c r="T1562" s="244" t="str">
        <f>IF(DataGoesHere!$B1562="","",(DataGoesHere!$B1562/SUM(DataGoesHere!$B1562:'DataGoesHere'!$B1573)))</f>
        <v/>
      </c>
      <c r="U1562" s="238"/>
      <c r="V1562" s="238"/>
      <c r="W1562" s="238"/>
      <c r="X1562" s="238"/>
      <c r="Y1562" s="238"/>
      <c r="Z1562" s="238"/>
      <c r="AA1562" s="238"/>
      <c r="AB1562" s="238"/>
      <c r="AC1562" s="238"/>
      <c r="AD1562" s="238"/>
      <c r="AE1562" s="239"/>
      <c r="CV1562" s="310" t="str">
        <f>IF(DataGoesHere!B1562="","",DataGoesHere!A1562)</f>
        <v/>
      </c>
      <c r="CW1562" s="271">
        <f t="shared" ca="1" si="56"/>
        <v>1</v>
      </c>
      <c r="CX1562" s="272">
        <f t="shared" ca="1" si="57"/>
        <v>1.3236179355303281</v>
      </c>
      <c r="CY1562" s="266">
        <f>DataGoesHere!A1562</f>
        <v>1561</v>
      </c>
      <c r="CZ1562" s="19" t="str">
        <f>IF(DataGoesHere!B1562="","",DataGoesHere!B1562)</f>
        <v/>
      </c>
      <c r="DA1562" s="19" t="str">
        <f>IF(DataGoesHere!B1562="","",IF(AH$5="No",DataGoesHere!B1562,DataGoesHere!B1562-(AH$2*(DataGoesHere!A1562-1))))</f>
        <v/>
      </c>
      <c r="DB1562" s="19" t="str">
        <f>IF(DataGoesHere!B1562="","",IF(AO$9="No",DataGoesHere!B1562,DataGoesHere!B1562/CX1562))</f>
        <v/>
      </c>
      <c r="DC1562" s="19" t="str">
        <f>IF(DataGoesHere!B1562="","",IF(AO$9="No",DA1562,DA1562/CX1562))</f>
        <v/>
      </c>
      <c r="DD1562" s="293" t="str">
        <f>IF(CZ1562="",IF(COUNTIF(DD$2:DD1561,"Forecast")&lt;Output!E$43,"Forecast",""),"Actual")</f>
        <v/>
      </c>
      <c r="DF1562" s="19" t="str">
        <f>IF(DataGoesHere!B1561="",IF(DD1562="Forecast",(Output!$E$47*IntermediateCalcs!DH1561)+((1-Output!$E$47)*IntermediateCalcs!DF1561),""),(Output!$E$47*IntermediateCalcs!DB1561)+((1-Output!$E$47)*IntermediateCalcs!DF1561))</f>
        <v/>
      </c>
      <c r="DG1562" s="19" t="str">
        <f>IF(DataGoesHere!B1561="",IF(DD1562="Forecast",(Output!$G$47*(IntermediateCalcs!DF1562-IntermediateCalcs!DF1561))+((1-Output!$G$47)*IntermediateCalcs!DG1561),""),(Output!$G$47*(IntermediateCalcs!DF1562-IntermediateCalcs!DF1561))+((1-Output!$G$47)*IntermediateCalcs!DG1561))</f>
        <v/>
      </c>
      <c r="DH1562" s="19" t="str">
        <f>IF(DataGoesHere!B1561="",IF(DD1562="Forecast",DF1562+DG1562,""),DF1562+DG1562)</f>
        <v/>
      </c>
      <c r="DI1562" s="274" t="str">
        <f>IF(DH1562="","",IF(IntermediateCalcs!$AO$9="Yes",IntermediateCalcs!DH1562*$CX1562,IntermediateCalcs!DH1562))</f>
        <v/>
      </c>
      <c r="DJ1562" s="250" t="str">
        <f>IF(DataGoesHere!$B1562="","",($CZ1562-DI1562))</f>
        <v/>
      </c>
      <c r="DK1562" s="250" t="str">
        <f>IF(DataGoesHere!$B1562="","",ABS($CZ1562-DI1562))</f>
        <v/>
      </c>
      <c r="DL1562" s="250" t="str">
        <f>IF(DataGoesHere!$B1562="","",DK1562^2)</f>
        <v/>
      </c>
      <c r="DM1562" s="249" t="str">
        <f>IF(DataGoesHere!$B1562="","",DK1562/$CZ1562)</f>
        <v/>
      </c>
      <c r="DN1562" s="250" t="str">
        <f>IF(DataGoesHere!$B1562="","",SUM(DJ$2:DJ1562)/AVERAGE(DK:DK))</f>
        <v/>
      </c>
      <c r="DP1562" s="19" t="str">
        <f>IF(DataGoesHere!B1562="",IF($DD1562="Forecast",(Output!E$48*IntermediateCalcs!CY1562)+Output!G$48,""),(Output!E$48*IntermediateCalcs!CY1562)+Output!G$48)</f>
        <v/>
      </c>
      <c r="DQ1562" s="274" t="str">
        <f>IF(DP1562="","",IF(IntermediateCalcs!$AO$9="Yes",IntermediateCalcs!DP1562*$CX1562,IntermediateCalcs!DP1562))</f>
        <v/>
      </c>
      <c r="DR1562" s="250" t="str">
        <f>IF(DataGoesHere!$B1562="","",($CZ1562-DQ1562))</f>
        <v/>
      </c>
      <c r="DS1562" s="250" t="str">
        <f>IF(DataGoesHere!$B1562="","",ABS($CZ1562-DQ1562))</f>
        <v/>
      </c>
      <c r="DT1562" s="250" t="str">
        <f>IF(DataGoesHere!$B1562="","",DS1562^2)</f>
        <v/>
      </c>
      <c r="DU1562" s="249" t="str">
        <f>IF(DataGoesHere!$B1562="","",DS1562/$CZ1562)</f>
        <v/>
      </c>
      <c r="DV1562" s="250" t="str">
        <f>IF(DataGoesHere!$B1562="","",SUM(DR$2:DR1562)/AVERAGE(DS:DS))</f>
        <v/>
      </c>
      <c r="DX1562" s="19" t="str">
        <f>IF(DataGoesHere!$B1561="","",(DB1556*(Output!$O$49/Output!$P$49))+(IntermediateCalcs!DB1557*(Output!$M$49/Output!$P$49))+(IntermediateCalcs!DB1558*(Output!$K$49/Output!$P$49))+(DB1559*(Output!$I$49/Output!$P$49))+(IntermediateCalcs!DB1560*(Output!$G$49/Output!$P$49))+(IntermediateCalcs!DB1561*(Output!$E$49/Output!$P$49)))</f>
        <v/>
      </c>
      <c r="DY1562" s="274" t="str">
        <f>IF(DX1562="","",IF(IntermediateCalcs!$AO$9="Yes",IntermediateCalcs!DX1562*$CX1562,IntermediateCalcs!DX1562))</f>
        <v/>
      </c>
      <c r="DZ1562" s="250" t="str">
        <f>IF(DataGoesHere!$B1562="","",($CZ1562-DY1562))</f>
        <v/>
      </c>
      <c r="EA1562" s="250" t="str">
        <f>IF(DataGoesHere!$B1562="","",ABS($CZ1562-DY1562))</f>
        <v/>
      </c>
      <c r="EB1562" s="250" t="str">
        <f>IF(DataGoesHere!$B1562="","",EA1562^2)</f>
        <v/>
      </c>
      <c r="EC1562" s="249" t="str">
        <f>IF(DataGoesHere!$B1562="","",EA1562/$CZ1562)</f>
        <v/>
      </c>
      <c r="ED1562" s="250" t="str">
        <f>IF(DataGoesHere!$B1562="","",SUM(DZ$2:DZ1562)/AVERAGE(EA:EA))</f>
        <v/>
      </c>
    </row>
    <row r="1563" spans="20:134" x14ac:dyDescent="0.2">
      <c r="T1563" s="240"/>
      <c r="U1563" s="245" t="str">
        <f>IF(DataGoesHere!$B1563="","",(DataGoesHere!$B1563/SUM(DataGoesHere!$B1563:'DataGoesHere'!$B1573)))</f>
        <v/>
      </c>
      <c r="V1563" s="86"/>
      <c r="W1563" s="86"/>
      <c r="X1563" s="86"/>
      <c r="Y1563" s="86"/>
      <c r="Z1563" s="86"/>
      <c r="AA1563" s="86"/>
      <c r="AB1563" s="86"/>
      <c r="AC1563" s="86"/>
      <c r="AD1563" s="86"/>
      <c r="AE1563" s="241"/>
      <c r="CV1563" s="310" t="str">
        <f>IF(DataGoesHere!B1563="","",DataGoesHere!A1563)</f>
        <v/>
      </c>
      <c r="CW1563" s="271">
        <f t="shared" ca="1" si="56"/>
        <v>2</v>
      </c>
      <c r="CX1563" s="272">
        <f t="shared" ca="1" si="57"/>
        <v>0.80574490527728204</v>
      </c>
      <c r="CY1563" s="266">
        <f>DataGoesHere!A1563</f>
        <v>1562</v>
      </c>
      <c r="CZ1563" s="19" t="str">
        <f>IF(DataGoesHere!B1563="","",DataGoesHere!B1563)</f>
        <v/>
      </c>
      <c r="DA1563" s="19" t="str">
        <f>IF(DataGoesHere!B1563="","",IF(AH$5="No",DataGoesHere!B1563,DataGoesHere!B1563-(AH$2*(DataGoesHere!A1563-1))))</f>
        <v/>
      </c>
      <c r="DB1563" s="19" t="str">
        <f>IF(DataGoesHere!B1563="","",IF(AO$9="No",DataGoesHere!B1563,DataGoesHere!B1563/CX1563))</f>
        <v/>
      </c>
      <c r="DC1563" s="19" t="str">
        <f>IF(DataGoesHere!B1563="","",IF(AO$9="No",DA1563,DA1563/CX1563))</f>
        <v/>
      </c>
      <c r="DD1563" s="293" t="str">
        <f>IF(CZ1563="",IF(COUNTIF(DD$2:DD1562,"Forecast")&lt;Output!E$43,"Forecast",""),"Actual")</f>
        <v/>
      </c>
      <c r="DF1563" s="19" t="str">
        <f>IF(DataGoesHere!B1562="",IF(DD1563="Forecast",(Output!$E$47*IntermediateCalcs!DH1562)+((1-Output!$E$47)*IntermediateCalcs!DF1562),""),(Output!$E$47*IntermediateCalcs!DB1562)+((1-Output!$E$47)*IntermediateCalcs!DF1562))</f>
        <v/>
      </c>
      <c r="DG1563" s="19" t="str">
        <f>IF(DataGoesHere!B1562="",IF(DD1563="Forecast",(Output!$G$47*(IntermediateCalcs!DF1563-IntermediateCalcs!DF1562))+((1-Output!$G$47)*IntermediateCalcs!DG1562),""),(Output!$G$47*(IntermediateCalcs!DF1563-IntermediateCalcs!DF1562))+((1-Output!$G$47)*IntermediateCalcs!DG1562))</f>
        <v/>
      </c>
      <c r="DH1563" s="19" t="str">
        <f>IF(DataGoesHere!B1562="",IF(DD1563="Forecast",DF1563+DG1563,""),DF1563+DG1563)</f>
        <v/>
      </c>
      <c r="DI1563" s="274" t="str">
        <f>IF(DH1563="","",IF(IntermediateCalcs!$AO$9="Yes",IntermediateCalcs!DH1563*$CX1563,IntermediateCalcs!DH1563))</f>
        <v/>
      </c>
      <c r="DJ1563" s="250" t="str">
        <f>IF(DataGoesHere!$B1563="","",($CZ1563-DI1563))</f>
        <v/>
      </c>
      <c r="DK1563" s="250" t="str">
        <f>IF(DataGoesHere!$B1563="","",ABS($CZ1563-DI1563))</f>
        <v/>
      </c>
      <c r="DL1563" s="250" t="str">
        <f>IF(DataGoesHere!$B1563="","",DK1563^2)</f>
        <v/>
      </c>
      <c r="DM1563" s="249" t="str">
        <f>IF(DataGoesHere!$B1563="","",DK1563/$CZ1563)</f>
        <v/>
      </c>
      <c r="DN1563" s="250" t="str">
        <f>IF(DataGoesHere!$B1563="","",SUM(DJ$2:DJ1563)/AVERAGE(DK:DK))</f>
        <v/>
      </c>
      <c r="DP1563" s="19" t="str">
        <f>IF(DataGoesHere!B1563="",IF($DD1563="Forecast",(Output!E$48*IntermediateCalcs!CY1563)+Output!G$48,""),(Output!E$48*IntermediateCalcs!CY1563)+Output!G$48)</f>
        <v/>
      </c>
      <c r="DQ1563" s="274" t="str">
        <f>IF(DP1563="","",IF(IntermediateCalcs!$AO$9="Yes",IntermediateCalcs!DP1563*$CX1563,IntermediateCalcs!DP1563))</f>
        <v/>
      </c>
      <c r="DR1563" s="250" t="str">
        <f>IF(DataGoesHere!$B1563="","",($CZ1563-DQ1563))</f>
        <v/>
      </c>
      <c r="DS1563" s="250" t="str">
        <f>IF(DataGoesHere!$B1563="","",ABS($CZ1563-DQ1563))</f>
        <v/>
      </c>
      <c r="DT1563" s="250" t="str">
        <f>IF(DataGoesHere!$B1563="","",DS1563^2)</f>
        <v/>
      </c>
      <c r="DU1563" s="249" t="str">
        <f>IF(DataGoesHere!$B1563="","",DS1563/$CZ1563)</f>
        <v/>
      </c>
      <c r="DV1563" s="250" t="str">
        <f>IF(DataGoesHere!$B1563="","",SUM(DR$2:DR1563)/AVERAGE(DS:DS))</f>
        <v/>
      </c>
      <c r="DX1563" s="19" t="str">
        <f>IF(DataGoesHere!$B1562="","",(DB1557*(Output!$O$49/Output!$P$49))+(IntermediateCalcs!DB1558*(Output!$M$49/Output!$P$49))+(IntermediateCalcs!DB1559*(Output!$K$49/Output!$P$49))+(DB1560*(Output!$I$49/Output!$P$49))+(IntermediateCalcs!DB1561*(Output!$G$49/Output!$P$49))+(IntermediateCalcs!DB1562*(Output!$E$49/Output!$P$49)))</f>
        <v/>
      </c>
      <c r="DY1563" s="274" t="str">
        <f>IF(DX1563="","",IF(IntermediateCalcs!$AO$9="Yes",IntermediateCalcs!DX1563*$CX1563,IntermediateCalcs!DX1563))</f>
        <v/>
      </c>
      <c r="DZ1563" s="250" t="str">
        <f>IF(DataGoesHere!$B1563="","",($CZ1563-DY1563))</f>
        <v/>
      </c>
      <c r="EA1563" s="250" t="str">
        <f>IF(DataGoesHere!$B1563="","",ABS($CZ1563-DY1563))</f>
        <v/>
      </c>
      <c r="EB1563" s="250" t="str">
        <f>IF(DataGoesHere!$B1563="","",EA1563^2)</f>
        <v/>
      </c>
      <c r="EC1563" s="249" t="str">
        <f>IF(DataGoesHere!$B1563="","",EA1563/$CZ1563)</f>
        <v/>
      </c>
      <c r="ED1563" s="250" t="str">
        <f>IF(DataGoesHere!$B1563="","",SUM(DZ$2:DZ1563)/AVERAGE(EA:EA))</f>
        <v/>
      </c>
    </row>
    <row r="1564" spans="20:134" x14ac:dyDescent="0.2">
      <c r="T1564" s="240"/>
      <c r="U1564" s="86"/>
      <c r="V1564" s="245" t="str">
        <f>IF(DataGoesHere!$B1564="","",(DataGoesHere!$B1564/SUM(DataGoesHere!$B1562:'DataGoesHere'!$B1573)))</f>
        <v/>
      </c>
      <c r="W1564" s="86"/>
      <c r="X1564" s="86"/>
      <c r="Y1564" s="86"/>
      <c r="Z1564" s="86"/>
      <c r="AA1564" s="86"/>
      <c r="AB1564" s="86"/>
      <c r="AC1564" s="86"/>
      <c r="AD1564" s="86"/>
      <c r="AE1564" s="241"/>
      <c r="CV1564" s="310" t="str">
        <f>IF(DataGoesHere!B1564="","",DataGoesHere!A1564)</f>
        <v/>
      </c>
      <c r="CW1564" s="271">
        <f t="shared" ca="1" si="56"/>
        <v>3</v>
      </c>
      <c r="CX1564" s="272">
        <f t="shared" ca="1" si="57"/>
        <v>0.79862940076451561</v>
      </c>
      <c r="CY1564" s="266">
        <f>DataGoesHere!A1564</f>
        <v>1563</v>
      </c>
      <c r="CZ1564" s="19" t="str">
        <f>IF(DataGoesHere!B1564="","",DataGoesHere!B1564)</f>
        <v/>
      </c>
      <c r="DA1564" s="19" t="str">
        <f>IF(DataGoesHere!B1564="","",IF(AH$5="No",DataGoesHere!B1564,DataGoesHere!B1564-(AH$2*(DataGoesHere!A1564-1))))</f>
        <v/>
      </c>
      <c r="DB1564" s="19" t="str">
        <f>IF(DataGoesHere!B1564="","",IF(AO$9="No",DataGoesHere!B1564,DataGoesHere!B1564/CX1564))</f>
        <v/>
      </c>
      <c r="DC1564" s="19" t="str">
        <f>IF(DataGoesHere!B1564="","",IF(AO$9="No",DA1564,DA1564/CX1564))</f>
        <v/>
      </c>
      <c r="DD1564" s="293" t="str">
        <f>IF(CZ1564="",IF(COUNTIF(DD$2:DD1563,"Forecast")&lt;Output!E$43,"Forecast",""),"Actual")</f>
        <v/>
      </c>
      <c r="DF1564" s="19" t="str">
        <f>IF(DataGoesHere!B1563="",IF(DD1564="Forecast",(Output!$E$47*IntermediateCalcs!DH1563)+((1-Output!$E$47)*IntermediateCalcs!DF1563),""),(Output!$E$47*IntermediateCalcs!DB1563)+((1-Output!$E$47)*IntermediateCalcs!DF1563))</f>
        <v/>
      </c>
      <c r="DG1564" s="19" t="str">
        <f>IF(DataGoesHere!B1563="",IF(DD1564="Forecast",(Output!$G$47*(IntermediateCalcs!DF1564-IntermediateCalcs!DF1563))+((1-Output!$G$47)*IntermediateCalcs!DG1563),""),(Output!$G$47*(IntermediateCalcs!DF1564-IntermediateCalcs!DF1563))+((1-Output!$G$47)*IntermediateCalcs!DG1563))</f>
        <v/>
      </c>
      <c r="DH1564" s="19" t="str">
        <f>IF(DataGoesHere!B1563="",IF(DD1564="Forecast",DF1564+DG1564,""),DF1564+DG1564)</f>
        <v/>
      </c>
      <c r="DI1564" s="274" t="str">
        <f>IF(DH1564="","",IF(IntermediateCalcs!$AO$9="Yes",IntermediateCalcs!DH1564*$CX1564,IntermediateCalcs!DH1564))</f>
        <v/>
      </c>
      <c r="DJ1564" s="250" t="str">
        <f>IF(DataGoesHere!$B1564="","",($CZ1564-DI1564))</f>
        <v/>
      </c>
      <c r="DK1564" s="250" t="str">
        <f>IF(DataGoesHere!$B1564="","",ABS($CZ1564-DI1564))</f>
        <v/>
      </c>
      <c r="DL1564" s="250" t="str">
        <f>IF(DataGoesHere!$B1564="","",DK1564^2)</f>
        <v/>
      </c>
      <c r="DM1564" s="249" t="str">
        <f>IF(DataGoesHere!$B1564="","",DK1564/$CZ1564)</f>
        <v/>
      </c>
      <c r="DN1564" s="250" t="str">
        <f>IF(DataGoesHere!$B1564="","",SUM(DJ$2:DJ1564)/AVERAGE(DK:DK))</f>
        <v/>
      </c>
      <c r="DP1564" s="19" t="str">
        <f>IF(DataGoesHere!B1564="",IF($DD1564="Forecast",(Output!E$48*IntermediateCalcs!CY1564)+Output!G$48,""),(Output!E$48*IntermediateCalcs!CY1564)+Output!G$48)</f>
        <v/>
      </c>
      <c r="DQ1564" s="274" t="str">
        <f>IF(DP1564="","",IF(IntermediateCalcs!$AO$9="Yes",IntermediateCalcs!DP1564*$CX1564,IntermediateCalcs!DP1564))</f>
        <v/>
      </c>
      <c r="DR1564" s="250" t="str">
        <f>IF(DataGoesHere!$B1564="","",($CZ1564-DQ1564))</f>
        <v/>
      </c>
      <c r="DS1564" s="250" t="str">
        <f>IF(DataGoesHere!$B1564="","",ABS($CZ1564-DQ1564))</f>
        <v/>
      </c>
      <c r="DT1564" s="250" t="str">
        <f>IF(DataGoesHere!$B1564="","",DS1564^2)</f>
        <v/>
      </c>
      <c r="DU1564" s="249" t="str">
        <f>IF(DataGoesHere!$B1564="","",DS1564/$CZ1564)</f>
        <v/>
      </c>
      <c r="DV1564" s="250" t="str">
        <f>IF(DataGoesHere!$B1564="","",SUM(DR$2:DR1564)/AVERAGE(DS:DS))</f>
        <v/>
      </c>
      <c r="DX1564" s="19" t="str">
        <f>IF(DataGoesHere!$B1563="","",(DB1558*(Output!$O$49/Output!$P$49))+(IntermediateCalcs!DB1559*(Output!$M$49/Output!$P$49))+(IntermediateCalcs!DB1560*(Output!$K$49/Output!$P$49))+(DB1561*(Output!$I$49/Output!$P$49))+(IntermediateCalcs!DB1562*(Output!$G$49/Output!$P$49))+(IntermediateCalcs!DB1563*(Output!$E$49/Output!$P$49)))</f>
        <v/>
      </c>
      <c r="DY1564" s="274" t="str">
        <f>IF(DX1564="","",IF(IntermediateCalcs!$AO$9="Yes",IntermediateCalcs!DX1564*$CX1564,IntermediateCalcs!DX1564))</f>
        <v/>
      </c>
      <c r="DZ1564" s="250" t="str">
        <f>IF(DataGoesHere!$B1564="","",($CZ1564-DY1564))</f>
        <v/>
      </c>
      <c r="EA1564" s="250" t="str">
        <f>IF(DataGoesHere!$B1564="","",ABS($CZ1564-DY1564))</f>
        <v/>
      </c>
      <c r="EB1564" s="250" t="str">
        <f>IF(DataGoesHere!$B1564="","",EA1564^2)</f>
        <v/>
      </c>
      <c r="EC1564" s="249" t="str">
        <f>IF(DataGoesHere!$B1564="","",EA1564/$CZ1564)</f>
        <v/>
      </c>
      <c r="ED1564" s="250" t="str">
        <f>IF(DataGoesHere!$B1564="","",SUM(DZ$2:DZ1564)/AVERAGE(EA:EA))</f>
        <v/>
      </c>
    </row>
    <row r="1565" spans="20:134" x14ac:dyDescent="0.2">
      <c r="T1565" s="240"/>
      <c r="U1565" s="86"/>
      <c r="V1565" s="86"/>
      <c r="W1565" s="245" t="str">
        <f>IF(DataGoesHere!$B1565="","",(DataGoesHere!$B1565/SUM(DataGoesHere!$B1562:'DataGoesHere'!$B1573)))</f>
        <v/>
      </c>
      <c r="X1565" s="86"/>
      <c r="Y1565" s="86"/>
      <c r="Z1565" s="86"/>
      <c r="AA1565" s="86"/>
      <c r="AB1565" s="86"/>
      <c r="AC1565" s="86"/>
      <c r="AD1565" s="86"/>
      <c r="AE1565" s="241"/>
      <c r="CV1565" s="310" t="str">
        <f>IF(DataGoesHere!B1565="","",DataGoesHere!A1565)</f>
        <v/>
      </c>
      <c r="CW1565" s="271">
        <f t="shared" ca="1" si="56"/>
        <v>4</v>
      </c>
      <c r="CX1565" s="272">
        <f t="shared" ca="1" si="57"/>
        <v>1.0149292433706087</v>
      </c>
      <c r="CY1565" s="266">
        <f>DataGoesHere!A1565</f>
        <v>1564</v>
      </c>
      <c r="CZ1565" s="19" t="str">
        <f>IF(DataGoesHere!B1565="","",DataGoesHere!B1565)</f>
        <v/>
      </c>
      <c r="DA1565" s="19" t="str">
        <f>IF(DataGoesHere!B1565="","",IF(AH$5="No",DataGoesHere!B1565,DataGoesHere!B1565-(AH$2*(DataGoesHere!A1565-1))))</f>
        <v/>
      </c>
      <c r="DB1565" s="19" t="str">
        <f>IF(DataGoesHere!B1565="","",IF(AO$9="No",DataGoesHere!B1565,DataGoesHere!B1565/CX1565))</f>
        <v/>
      </c>
      <c r="DC1565" s="19" t="str">
        <f>IF(DataGoesHere!B1565="","",IF(AO$9="No",DA1565,DA1565/CX1565))</f>
        <v/>
      </c>
      <c r="DD1565" s="293" t="str">
        <f>IF(CZ1565="",IF(COUNTIF(DD$2:DD1564,"Forecast")&lt;Output!E$43,"Forecast",""),"Actual")</f>
        <v/>
      </c>
      <c r="DF1565" s="19" t="str">
        <f>IF(DataGoesHere!B1564="",IF(DD1565="Forecast",(Output!$E$47*IntermediateCalcs!DH1564)+((1-Output!$E$47)*IntermediateCalcs!DF1564),""),(Output!$E$47*IntermediateCalcs!DB1564)+((1-Output!$E$47)*IntermediateCalcs!DF1564))</f>
        <v/>
      </c>
      <c r="DG1565" s="19" t="str">
        <f>IF(DataGoesHere!B1564="",IF(DD1565="Forecast",(Output!$G$47*(IntermediateCalcs!DF1565-IntermediateCalcs!DF1564))+((1-Output!$G$47)*IntermediateCalcs!DG1564),""),(Output!$G$47*(IntermediateCalcs!DF1565-IntermediateCalcs!DF1564))+((1-Output!$G$47)*IntermediateCalcs!DG1564))</f>
        <v/>
      </c>
      <c r="DH1565" s="19" t="str">
        <f>IF(DataGoesHere!B1564="",IF(DD1565="Forecast",DF1565+DG1565,""),DF1565+DG1565)</f>
        <v/>
      </c>
      <c r="DI1565" s="274" t="str">
        <f>IF(DH1565="","",IF(IntermediateCalcs!$AO$9="Yes",IntermediateCalcs!DH1565*$CX1565,IntermediateCalcs!DH1565))</f>
        <v/>
      </c>
      <c r="DJ1565" s="250" t="str">
        <f>IF(DataGoesHere!$B1565="","",($CZ1565-DI1565))</f>
        <v/>
      </c>
      <c r="DK1565" s="250" t="str">
        <f>IF(DataGoesHere!$B1565="","",ABS($CZ1565-DI1565))</f>
        <v/>
      </c>
      <c r="DL1565" s="250" t="str">
        <f>IF(DataGoesHere!$B1565="","",DK1565^2)</f>
        <v/>
      </c>
      <c r="DM1565" s="249" t="str">
        <f>IF(DataGoesHere!$B1565="","",DK1565/$CZ1565)</f>
        <v/>
      </c>
      <c r="DN1565" s="250" t="str">
        <f>IF(DataGoesHere!$B1565="","",SUM(DJ$2:DJ1565)/AVERAGE(DK:DK))</f>
        <v/>
      </c>
      <c r="DP1565" s="19" t="str">
        <f>IF(DataGoesHere!B1565="",IF($DD1565="Forecast",(Output!E$48*IntermediateCalcs!CY1565)+Output!G$48,""),(Output!E$48*IntermediateCalcs!CY1565)+Output!G$48)</f>
        <v/>
      </c>
      <c r="DQ1565" s="274" t="str">
        <f>IF(DP1565="","",IF(IntermediateCalcs!$AO$9="Yes",IntermediateCalcs!DP1565*$CX1565,IntermediateCalcs!DP1565))</f>
        <v/>
      </c>
      <c r="DR1565" s="250" t="str">
        <f>IF(DataGoesHere!$B1565="","",($CZ1565-DQ1565))</f>
        <v/>
      </c>
      <c r="DS1565" s="250" t="str">
        <f>IF(DataGoesHere!$B1565="","",ABS($CZ1565-DQ1565))</f>
        <v/>
      </c>
      <c r="DT1565" s="250" t="str">
        <f>IF(DataGoesHere!$B1565="","",DS1565^2)</f>
        <v/>
      </c>
      <c r="DU1565" s="249" t="str">
        <f>IF(DataGoesHere!$B1565="","",DS1565/$CZ1565)</f>
        <v/>
      </c>
      <c r="DV1565" s="250" t="str">
        <f>IF(DataGoesHere!$B1565="","",SUM(DR$2:DR1565)/AVERAGE(DS:DS))</f>
        <v/>
      </c>
      <c r="DX1565" s="19" t="str">
        <f>IF(DataGoesHere!$B1564="","",(DB1559*(Output!$O$49/Output!$P$49))+(IntermediateCalcs!DB1560*(Output!$M$49/Output!$P$49))+(IntermediateCalcs!DB1561*(Output!$K$49/Output!$P$49))+(DB1562*(Output!$I$49/Output!$P$49))+(IntermediateCalcs!DB1563*(Output!$G$49/Output!$P$49))+(IntermediateCalcs!DB1564*(Output!$E$49/Output!$P$49)))</f>
        <v/>
      </c>
      <c r="DY1565" s="274" t="str">
        <f>IF(DX1565="","",IF(IntermediateCalcs!$AO$9="Yes",IntermediateCalcs!DX1565*$CX1565,IntermediateCalcs!DX1565))</f>
        <v/>
      </c>
      <c r="DZ1565" s="250" t="str">
        <f>IF(DataGoesHere!$B1565="","",($CZ1565-DY1565))</f>
        <v/>
      </c>
      <c r="EA1565" s="250" t="str">
        <f>IF(DataGoesHere!$B1565="","",ABS($CZ1565-DY1565))</f>
        <v/>
      </c>
      <c r="EB1565" s="250" t="str">
        <f>IF(DataGoesHere!$B1565="","",EA1565^2)</f>
        <v/>
      </c>
      <c r="EC1565" s="249" t="str">
        <f>IF(DataGoesHere!$B1565="","",EA1565/$CZ1565)</f>
        <v/>
      </c>
      <c r="ED1565" s="250" t="str">
        <f>IF(DataGoesHere!$B1565="","",SUM(DZ$2:DZ1565)/AVERAGE(EA:EA))</f>
        <v/>
      </c>
    </row>
    <row r="1566" spans="20:134" x14ac:dyDescent="0.2">
      <c r="T1566" s="240"/>
      <c r="U1566" s="86"/>
      <c r="V1566" s="86"/>
      <c r="W1566" s="86"/>
      <c r="X1566" s="245" t="str">
        <f>IF(DataGoesHere!$B1566="","",(DataGoesHere!$B1566/SUM(DataGoesHere!$B1562:'DataGoesHere'!$B1573)))</f>
        <v/>
      </c>
      <c r="Y1566" s="86"/>
      <c r="Z1566" s="86"/>
      <c r="AA1566" s="86"/>
      <c r="AB1566" s="86"/>
      <c r="AC1566" s="86"/>
      <c r="AD1566" s="86"/>
      <c r="AE1566" s="241"/>
      <c r="CV1566" s="310" t="str">
        <f>IF(DataGoesHere!B1566="","",DataGoesHere!A1566)</f>
        <v/>
      </c>
      <c r="CW1566" s="271">
        <f t="shared" ca="1" si="56"/>
        <v>5</v>
      </c>
      <c r="CX1566" s="272">
        <f t="shared" ca="1" si="57"/>
        <v>0.97875414397996308</v>
      </c>
      <c r="CY1566" s="266">
        <f>DataGoesHere!A1566</f>
        <v>1565</v>
      </c>
      <c r="CZ1566" s="19" t="str">
        <f>IF(DataGoesHere!B1566="","",DataGoesHere!B1566)</f>
        <v/>
      </c>
      <c r="DA1566" s="19" t="str">
        <f>IF(DataGoesHere!B1566="","",IF(AH$5="No",DataGoesHere!B1566,DataGoesHere!B1566-(AH$2*(DataGoesHere!A1566-1))))</f>
        <v/>
      </c>
      <c r="DB1566" s="19" t="str">
        <f>IF(DataGoesHere!B1566="","",IF(AO$9="No",DataGoesHere!B1566,DataGoesHere!B1566/CX1566))</f>
        <v/>
      </c>
      <c r="DC1566" s="19" t="str">
        <f>IF(DataGoesHere!B1566="","",IF(AO$9="No",DA1566,DA1566/CX1566))</f>
        <v/>
      </c>
      <c r="DD1566" s="293" t="str">
        <f>IF(CZ1566="",IF(COUNTIF(DD$2:DD1565,"Forecast")&lt;Output!E$43,"Forecast",""),"Actual")</f>
        <v/>
      </c>
      <c r="DF1566" s="19" t="str">
        <f>IF(DataGoesHere!B1565="",IF(DD1566="Forecast",(Output!$E$47*IntermediateCalcs!DH1565)+((1-Output!$E$47)*IntermediateCalcs!DF1565),""),(Output!$E$47*IntermediateCalcs!DB1565)+((1-Output!$E$47)*IntermediateCalcs!DF1565))</f>
        <v/>
      </c>
      <c r="DG1566" s="19" t="str">
        <f>IF(DataGoesHere!B1565="",IF(DD1566="Forecast",(Output!$G$47*(IntermediateCalcs!DF1566-IntermediateCalcs!DF1565))+((1-Output!$G$47)*IntermediateCalcs!DG1565),""),(Output!$G$47*(IntermediateCalcs!DF1566-IntermediateCalcs!DF1565))+((1-Output!$G$47)*IntermediateCalcs!DG1565))</f>
        <v/>
      </c>
      <c r="DH1566" s="19" t="str">
        <f>IF(DataGoesHere!B1565="",IF(DD1566="Forecast",DF1566+DG1566,""),DF1566+DG1566)</f>
        <v/>
      </c>
      <c r="DI1566" s="274" t="str">
        <f>IF(DH1566="","",IF(IntermediateCalcs!$AO$9="Yes",IntermediateCalcs!DH1566*$CX1566,IntermediateCalcs!DH1566))</f>
        <v/>
      </c>
      <c r="DJ1566" s="250" t="str">
        <f>IF(DataGoesHere!$B1566="","",($CZ1566-DI1566))</f>
        <v/>
      </c>
      <c r="DK1566" s="250" t="str">
        <f>IF(DataGoesHere!$B1566="","",ABS($CZ1566-DI1566))</f>
        <v/>
      </c>
      <c r="DL1566" s="250" t="str">
        <f>IF(DataGoesHere!$B1566="","",DK1566^2)</f>
        <v/>
      </c>
      <c r="DM1566" s="249" t="str">
        <f>IF(DataGoesHere!$B1566="","",DK1566/$CZ1566)</f>
        <v/>
      </c>
      <c r="DN1566" s="250" t="str">
        <f>IF(DataGoesHere!$B1566="","",SUM(DJ$2:DJ1566)/AVERAGE(DK:DK))</f>
        <v/>
      </c>
      <c r="DP1566" s="19" t="str">
        <f>IF(DataGoesHere!B1566="",IF($DD1566="Forecast",(Output!E$48*IntermediateCalcs!CY1566)+Output!G$48,""),(Output!E$48*IntermediateCalcs!CY1566)+Output!G$48)</f>
        <v/>
      </c>
      <c r="DQ1566" s="274" t="str">
        <f>IF(DP1566="","",IF(IntermediateCalcs!$AO$9="Yes",IntermediateCalcs!DP1566*$CX1566,IntermediateCalcs!DP1566))</f>
        <v/>
      </c>
      <c r="DR1566" s="250" t="str">
        <f>IF(DataGoesHere!$B1566="","",($CZ1566-DQ1566))</f>
        <v/>
      </c>
      <c r="DS1566" s="250" t="str">
        <f>IF(DataGoesHere!$B1566="","",ABS($CZ1566-DQ1566))</f>
        <v/>
      </c>
      <c r="DT1566" s="250" t="str">
        <f>IF(DataGoesHere!$B1566="","",DS1566^2)</f>
        <v/>
      </c>
      <c r="DU1566" s="249" t="str">
        <f>IF(DataGoesHere!$B1566="","",DS1566/$CZ1566)</f>
        <v/>
      </c>
      <c r="DV1566" s="250" t="str">
        <f>IF(DataGoesHere!$B1566="","",SUM(DR$2:DR1566)/AVERAGE(DS:DS))</f>
        <v/>
      </c>
      <c r="DX1566" s="19" t="str">
        <f>IF(DataGoesHere!$B1565="","",(DB1560*(Output!$O$49/Output!$P$49))+(IntermediateCalcs!DB1561*(Output!$M$49/Output!$P$49))+(IntermediateCalcs!DB1562*(Output!$K$49/Output!$P$49))+(DB1563*(Output!$I$49/Output!$P$49))+(IntermediateCalcs!DB1564*(Output!$G$49/Output!$P$49))+(IntermediateCalcs!DB1565*(Output!$E$49/Output!$P$49)))</f>
        <v/>
      </c>
      <c r="DY1566" s="274" t="str">
        <f>IF(DX1566="","",IF(IntermediateCalcs!$AO$9="Yes",IntermediateCalcs!DX1566*$CX1566,IntermediateCalcs!DX1566))</f>
        <v/>
      </c>
      <c r="DZ1566" s="250" t="str">
        <f>IF(DataGoesHere!$B1566="","",($CZ1566-DY1566))</f>
        <v/>
      </c>
      <c r="EA1566" s="250" t="str">
        <f>IF(DataGoesHere!$B1566="","",ABS($CZ1566-DY1566))</f>
        <v/>
      </c>
      <c r="EB1566" s="250" t="str">
        <f>IF(DataGoesHere!$B1566="","",EA1566^2)</f>
        <v/>
      </c>
      <c r="EC1566" s="249" t="str">
        <f>IF(DataGoesHere!$B1566="","",EA1566/$CZ1566)</f>
        <v/>
      </c>
      <c r="ED1566" s="250" t="str">
        <f>IF(DataGoesHere!$B1566="","",SUM(DZ$2:DZ1566)/AVERAGE(EA:EA))</f>
        <v/>
      </c>
    </row>
    <row r="1567" spans="20:134" x14ac:dyDescent="0.2">
      <c r="T1567" s="240"/>
      <c r="U1567" s="86"/>
      <c r="V1567" s="86"/>
      <c r="W1567" s="86"/>
      <c r="X1567" s="86"/>
      <c r="Y1567" s="245" t="str">
        <f>IF(DataGoesHere!$B1567="","",(DataGoesHere!$B1567/SUM(DataGoesHere!$B1562:'DataGoesHere'!$B1573)))</f>
        <v/>
      </c>
      <c r="Z1567" s="86"/>
      <c r="AA1567" s="86"/>
      <c r="AB1567" s="86"/>
      <c r="AC1567" s="86"/>
      <c r="AD1567" s="86"/>
      <c r="AE1567" s="241"/>
      <c r="CV1567" s="310" t="str">
        <f>IF(DataGoesHere!B1567="","",DataGoesHere!A1567)</f>
        <v/>
      </c>
      <c r="CW1567" s="271">
        <f t="shared" ca="1" si="56"/>
        <v>6</v>
      </c>
      <c r="CX1567" s="272">
        <f t="shared" ca="1" si="57"/>
        <v>1.0779088099730167</v>
      </c>
      <c r="CY1567" s="266">
        <f>DataGoesHere!A1567</f>
        <v>1566</v>
      </c>
      <c r="CZ1567" s="19" t="str">
        <f>IF(DataGoesHere!B1567="","",DataGoesHere!B1567)</f>
        <v/>
      </c>
      <c r="DA1567" s="19" t="str">
        <f>IF(DataGoesHere!B1567="","",IF(AH$5="No",DataGoesHere!B1567,DataGoesHere!B1567-(AH$2*(DataGoesHere!A1567-1))))</f>
        <v/>
      </c>
      <c r="DB1567" s="19" t="str">
        <f>IF(DataGoesHere!B1567="","",IF(AO$9="No",DataGoesHere!B1567,DataGoesHere!B1567/CX1567))</f>
        <v/>
      </c>
      <c r="DC1567" s="19" t="str">
        <f>IF(DataGoesHere!B1567="","",IF(AO$9="No",DA1567,DA1567/CX1567))</f>
        <v/>
      </c>
      <c r="DD1567" s="293" t="str">
        <f>IF(CZ1567="",IF(COUNTIF(DD$2:DD1566,"Forecast")&lt;Output!E$43,"Forecast",""),"Actual")</f>
        <v/>
      </c>
      <c r="DF1567" s="19" t="str">
        <f>IF(DataGoesHere!B1566="",IF(DD1567="Forecast",(Output!$E$47*IntermediateCalcs!DH1566)+((1-Output!$E$47)*IntermediateCalcs!DF1566),""),(Output!$E$47*IntermediateCalcs!DB1566)+((1-Output!$E$47)*IntermediateCalcs!DF1566))</f>
        <v/>
      </c>
      <c r="DG1567" s="19" t="str">
        <f>IF(DataGoesHere!B1566="",IF(DD1567="Forecast",(Output!$G$47*(IntermediateCalcs!DF1567-IntermediateCalcs!DF1566))+((1-Output!$G$47)*IntermediateCalcs!DG1566),""),(Output!$G$47*(IntermediateCalcs!DF1567-IntermediateCalcs!DF1566))+((1-Output!$G$47)*IntermediateCalcs!DG1566))</f>
        <v/>
      </c>
      <c r="DH1567" s="19" t="str">
        <f>IF(DataGoesHere!B1566="",IF(DD1567="Forecast",DF1567+DG1567,""),DF1567+DG1567)</f>
        <v/>
      </c>
      <c r="DI1567" s="274" t="str">
        <f>IF(DH1567="","",IF(IntermediateCalcs!$AO$9="Yes",IntermediateCalcs!DH1567*$CX1567,IntermediateCalcs!DH1567))</f>
        <v/>
      </c>
      <c r="DJ1567" s="250" t="str">
        <f>IF(DataGoesHere!$B1567="","",($CZ1567-DI1567))</f>
        <v/>
      </c>
      <c r="DK1567" s="250" t="str">
        <f>IF(DataGoesHere!$B1567="","",ABS($CZ1567-DI1567))</f>
        <v/>
      </c>
      <c r="DL1567" s="250" t="str">
        <f>IF(DataGoesHere!$B1567="","",DK1567^2)</f>
        <v/>
      </c>
      <c r="DM1567" s="249" t="str">
        <f>IF(DataGoesHere!$B1567="","",DK1567/$CZ1567)</f>
        <v/>
      </c>
      <c r="DN1567" s="250" t="str">
        <f>IF(DataGoesHere!$B1567="","",SUM(DJ$2:DJ1567)/AVERAGE(DK:DK))</f>
        <v/>
      </c>
      <c r="DP1567" s="19" t="str">
        <f>IF(DataGoesHere!B1567="",IF($DD1567="Forecast",(Output!E$48*IntermediateCalcs!CY1567)+Output!G$48,""),(Output!E$48*IntermediateCalcs!CY1567)+Output!G$48)</f>
        <v/>
      </c>
      <c r="DQ1567" s="274" t="str">
        <f>IF(DP1567="","",IF(IntermediateCalcs!$AO$9="Yes",IntermediateCalcs!DP1567*$CX1567,IntermediateCalcs!DP1567))</f>
        <v/>
      </c>
      <c r="DR1567" s="250" t="str">
        <f>IF(DataGoesHere!$B1567="","",($CZ1567-DQ1567))</f>
        <v/>
      </c>
      <c r="DS1567" s="250" t="str">
        <f>IF(DataGoesHere!$B1567="","",ABS($CZ1567-DQ1567))</f>
        <v/>
      </c>
      <c r="DT1567" s="250" t="str">
        <f>IF(DataGoesHere!$B1567="","",DS1567^2)</f>
        <v/>
      </c>
      <c r="DU1567" s="249" t="str">
        <f>IF(DataGoesHere!$B1567="","",DS1567/$CZ1567)</f>
        <v/>
      </c>
      <c r="DV1567" s="250" t="str">
        <f>IF(DataGoesHere!$B1567="","",SUM(DR$2:DR1567)/AVERAGE(DS:DS))</f>
        <v/>
      </c>
      <c r="DX1567" s="19" t="str">
        <f>IF(DataGoesHere!$B1566="","",(DB1561*(Output!$O$49/Output!$P$49))+(IntermediateCalcs!DB1562*(Output!$M$49/Output!$P$49))+(IntermediateCalcs!DB1563*(Output!$K$49/Output!$P$49))+(DB1564*(Output!$I$49/Output!$P$49))+(IntermediateCalcs!DB1565*(Output!$G$49/Output!$P$49))+(IntermediateCalcs!DB1566*(Output!$E$49/Output!$P$49)))</f>
        <v/>
      </c>
      <c r="DY1567" s="274" t="str">
        <f>IF(DX1567="","",IF(IntermediateCalcs!$AO$9="Yes",IntermediateCalcs!DX1567*$CX1567,IntermediateCalcs!DX1567))</f>
        <v/>
      </c>
      <c r="DZ1567" s="250" t="str">
        <f>IF(DataGoesHere!$B1567="","",($CZ1567-DY1567))</f>
        <v/>
      </c>
      <c r="EA1567" s="250" t="str">
        <f>IF(DataGoesHere!$B1567="","",ABS($CZ1567-DY1567))</f>
        <v/>
      </c>
      <c r="EB1567" s="250" t="str">
        <f>IF(DataGoesHere!$B1567="","",EA1567^2)</f>
        <v/>
      </c>
      <c r="EC1567" s="249" t="str">
        <f>IF(DataGoesHere!$B1567="","",EA1567/$CZ1567)</f>
        <v/>
      </c>
      <c r="ED1567" s="250" t="str">
        <f>IF(DataGoesHere!$B1567="","",SUM(DZ$2:DZ1567)/AVERAGE(EA:EA))</f>
        <v/>
      </c>
    </row>
    <row r="1568" spans="20:134" x14ac:dyDescent="0.2">
      <c r="T1568" s="240"/>
      <c r="U1568" s="86"/>
      <c r="V1568" s="86"/>
      <c r="W1568" s="86"/>
      <c r="X1568" s="86"/>
      <c r="Y1568" s="86"/>
      <c r="Z1568" s="245" t="str">
        <f>IF(DataGoesHere!$B1568="","",(DataGoesHere!$B1568/SUM(DataGoesHere!$B1562:'DataGoesHere'!$B1573)))</f>
        <v/>
      </c>
      <c r="AA1568" s="86"/>
      <c r="AB1568" s="86"/>
      <c r="AC1568" s="86"/>
      <c r="AD1568" s="86"/>
      <c r="AE1568" s="241"/>
      <c r="CV1568" s="310" t="str">
        <f>IF(DataGoesHere!B1568="","",DataGoesHere!A1568)</f>
        <v/>
      </c>
      <c r="CW1568" s="271">
        <f t="shared" ca="1" si="56"/>
        <v>7</v>
      </c>
      <c r="CX1568" s="272">
        <f t="shared" ca="1" si="57"/>
        <v>1.0265458156689093</v>
      </c>
      <c r="CY1568" s="266">
        <f>DataGoesHere!A1568</f>
        <v>1567</v>
      </c>
      <c r="CZ1568" s="19" t="str">
        <f>IF(DataGoesHere!B1568="","",DataGoesHere!B1568)</f>
        <v/>
      </c>
      <c r="DA1568" s="19" t="str">
        <f>IF(DataGoesHere!B1568="","",IF(AH$5="No",DataGoesHere!B1568,DataGoesHere!B1568-(AH$2*(DataGoesHere!A1568-1))))</f>
        <v/>
      </c>
      <c r="DB1568" s="19" t="str">
        <f>IF(DataGoesHere!B1568="","",IF(AO$9="No",DataGoesHere!B1568,DataGoesHere!B1568/CX1568))</f>
        <v/>
      </c>
      <c r="DC1568" s="19" t="str">
        <f>IF(DataGoesHere!B1568="","",IF(AO$9="No",DA1568,DA1568/CX1568))</f>
        <v/>
      </c>
      <c r="DD1568" s="293" t="str">
        <f>IF(CZ1568="",IF(COUNTIF(DD$2:DD1567,"Forecast")&lt;Output!E$43,"Forecast",""),"Actual")</f>
        <v/>
      </c>
      <c r="DF1568" s="19" t="str">
        <f>IF(DataGoesHere!B1567="",IF(DD1568="Forecast",(Output!$E$47*IntermediateCalcs!DH1567)+((1-Output!$E$47)*IntermediateCalcs!DF1567),""),(Output!$E$47*IntermediateCalcs!DB1567)+((1-Output!$E$47)*IntermediateCalcs!DF1567))</f>
        <v/>
      </c>
      <c r="DG1568" s="19" t="str">
        <f>IF(DataGoesHere!B1567="",IF(DD1568="Forecast",(Output!$G$47*(IntermediateCalcs!DF1568-IntermediateCalcs!DF1567))+((1-Output!$G$47)*IntermediateCalcs!DG1567),""),(Output!$G$47*(IntermediateCalcs!DF1568-IntermediateCalcs!DF1567))+((1-Output!$G$47)*IntermediateCalcs!DG1567))</f>
        <v/>
      </c>
      <c r="DH1568" s="19" t="str">
        <f>IF(DataGoesHere!B1567="",IF(DD1568="Forecast",DF1568+DG1568,""),DF1568+DG1568)</f>
        <v/>
      </c>
      <c r="DI1568" s="274" t="str">
        <f>IF(DH1568="","",IF(IntermediateCalcs!$AO$9="Yes",IntermediateCalcs!DH1568*$CX1568,IntermediateCalcs!DH1568))</f>
        <v/>
      </c>
      <c r="DJ1568" s="250" t="str">
        <f>IF(DataGoesHere!$B1568="","",($CZ1568-DI1568))</f>
        <v/>
      </c>
      <c r="DK1568" s="250" t="str">
        <f>IF(DataGoesHere!$B1568="","",ABS($CZ1568-DI1568))</f>
        <v/>
      </c>
      <c r="DL1568" s="250" t="str">
        <f>IF(DataGoesHere!$B1568="","",DK1568^2)</f>
        <v/>
      </c>
      <c r="DM1568" s="249" t="str">
        <f>IF(DataGoesHere!$B1568="","",DK1568/$CZ1568)</f>
        <v/>
      </c>
      <c r="DN1568" s="250" t="str">
        <f>IF(DataGoesHere!$B1568="","",SUM(DJ$2:DJ1568)/AVERAGE(DK:DK))</f>
        <v/>
      </c>
      <c r="DP1568" s="19" t="str">
        <f>IF(DataGoesHere!B1568="",IF($DD1568="Forecast",(Output!E$48*IntermediateCalcs!CY1568)+Output!G$48,""),(Output!E$48*IntermediateCalcs!CY1568)+Output!G$48)</f>
        <v/>
      </c>
      <c r="DQ1568" s="274" t="str">
        <f>IF(DP1568="","",IF(IntermediateCalcs!$AO$9="Yes",IntermediateCalcs!DP1568*$CX1568,IntermediateCalcs!DP1568))</f>
        <v/>
      </c>
      <c r="DR1568" s="250" t="str">
        <f>IF(DataGoesHere!$B1568="","",($CZ1568-DQ1568))</f>
        <v/>
      </c>
      <c r="DS1568" s="250" t="str">
        <f>IF(DataGoesHere!$B1568="","",ABS($CZ1568-DQ1568))</f>
        <v/>
      </c>
      <c r="DT1568" s="250" t="str">
        <f>IF(DataGoesHere!$B1568="","",DS1568^2)</f>
        <v/>
      </c>
      <c r="DU1568" s="249" t="str">
        <f>IF(DataGoesHere!$B1568="","",DS1568/$CZ1568)</f>
        <v/>
      </c>
      <c r="DV1568" s="250" t="str">
        <f>IF(DataGoesHere!$B1568="","",SUM(DR$2:DR1568)/AVERAGE(DS:DS))</f>
        <v/>
      </c>
      <c r="DX1568" s="19" t="str">
        <f>IF(DataGoesHere!$B1567="","",(DB1562*(Output!$O$49/Output!$P$49))+(IntermediateCalcs!DB1563*(Output!$M$49/Output!$P$49))+(IntermediateCalcs!DB1564*(Output!$K$49/Output!$P$49))+(DB1565*(Output!$I$49/Output!$P$49))+(IntermediateCalcs!DB1566*(Output!$G$49/Output!$P$49))+(IntermediateCalcs!DB1567*(Output!$E$49/Output!$P$49)))</f>
        <v/>
      </c>
      <c r="DY1568" s="274" t="str">
        <f>IF(DX1568="","",IF(IntermediateCalcs!$AO$9="Yes",IntermediateCalcs!DX1568*$CX1568,IntermediateCalcs!DX1568))</f>
        <v/>
      </c>
      <c r="DZ1568" s="250" t="str">
        <f>IF(DataGoesHere!$B1568="","",($CZ1568-DY1568))</f>
        <v/>
      </c>
      <c r="EA1568" s="250" t="str">
        <f>IF(DataGoesHere!$B1568="","",ABS($CZ1568-DY1568))</f>
        <v/>
      </c>
      <c r="EB1568" s="250" t="str">
        <f>IF(DataGoesHere!$B1568="","",EA1568^2)</f>
        <v/>
      </c>
      <c r="EC1568" s="249" t="str">
        <f>IF(DataGoesHere!$B1568="","",EA1568/$CZ1568)</f>
        <v/>
      </c>
      <c r="ED1568" s="250" t="str">
        <f>IF(DataGoesHere!$B1568="","",SUM(DZ$2:DZ1568)/AVERAGE(EA:EA))</f>
        <v/>
      </c>
    </row>
    <row r="1569" spans="20:134" x14ac:dyDescent="0.2">
      <c r="T1569" s="240"/>
      <c r="U1569" s="86"/>
      <c r="V1569" s="86"/>
      <c r="W1569" s="86"/>
      <c r="X1569" s="86"/>
      <c r="Y1569" s="86"/>
      <c r="Z1569" s="86"/>
      <c r="AA1569" s="245" t="str">
        <f>IF(DataGoesHere!$B1569="","",(DataGoesHere!$B1569/SUM(DataGoesHere!$B1562:'DataGoesHere'!$B1573)))</f>
        <v/>
      </c>
      <c r="AB1569" s="86"/>
      <c r="AC1569" s="86"/>
      <c r="AD1569" s="86"/>
      <c r="AE1569" s="241"/>
      <c r="CV1569" s="310" t="str">
        <f>IF(DataGoesHere!B1569="","",DataGoesHere!A1569)</f>
        <v/>
      </c>
      <c r="CW1569" s="271">
        <f t="shared" ca="1" si="56"/>
        <v>8</v>
      </c>
      <c r="CX1569" s="272">
        <f t="shared" ca="1" si="57"/>
        <v>1.0207492390681214</v>
      </c>
      <c r="CY1569" s="266">
        <f>DataGoesHere!A1569</f>
        <v>1568</v>
      </c>
      <c r="CZ1569" s="19" t="str">
        <f>IF(DataGoesHere!B1569="","",DataGoesHere!B1569)</f>
        <v/>
      </c>
      <c r="DA1569" s="19" t="str">
        <f>IF(DataGoesHere!B1569="","",IF(AH$5="No",DataGoesHere!B1569,DataGoesHere!B1569-(AH$2*(DataGoesHere!A1569-1))))</f>
        <v/>
      </c>
      <c r="DB1569" s="19" t="str">
        <f>IF(DataGoesHere!B1569="","",IF(AO$9="No",DataGoesHere!B1569,DataGoesHere!B1569/CX1569))</f>
        <v/>
      </c>
      <c r="DC1569" s="19" t="str">
        <f>IF(DataGoesHere!B1569="","",IF(AO$9="No",DA1569,DA1569/CX1569))</f>
        <v/>
      </c>
      <c r="DD1569" s="293" t="str">
        <f>IF(CZ1569="",IF(COUNTIF(DD$2:DD1568,"Forecast")&lt;Output!E$43,"Forecast",""),"Actual")</f>
        <v/>
      </c>
      <c r="DF1569" s="19" t="str">
        <f>IF(DataGoesHere!B1568="",IF(DD1569="Forecast",(Output!$E$47*IntermediateCalcs!DH1568)+((1-Output!$E$47)*IntermediateCalcs!DF1568),""),(Output!$E$47*IntermediateCalcs!DB1568)+((1-Output!$E$47)*IntermediateCalcs!DF1568))</f>
        <v/>
      </c>
      <c r="DG1569" s="19" t="str">
        <f>IF(DataGoesHere!B1568="",IF(DD1569="Forecast",(Output!$G$47*(IntermediateCalcs!DF1569-IntermediateCalcs!DF1568))+((1-Output!$G$47)*IntermediateCalcs!DG1568),""),(Output!$G$47*(IntermediateCalcs!DF1569-IntermediateCalcs!DF1568))+((1-Output!$G$47)*IntermediateCalcs!DG1568))</f>
        <v/>
      </c>
      <c r="DH1569" s="19" t="str">
        <f>IF(DataGoesHere!B1568="",IF(DD1569="Forecast",DF1569+DG1569,""),DF1569+DG1569)</f>
        <v/>
      </c>
      <c r="DI1569" s="274" t="str">
        <f>IF(DH1569="","",IF(IntermediateCalcs!$AO$9="Yes",IntermediateCalcs!DH1569*$CX1569,IntermediateCalcs!DH1569))</f>
        <v/>
      </c>
      <c r="DJ1569" s="250" t="str">
        <f>IF(DataGoesHere!$B1569="","",($CZ1569-DI1569))</f>
        <v/>
      </c>
      <c r="DK1569" s="250" t="str">
        <f>IF(DataGoesHere!$B1569="","",ABS($CZ1569-DI1569))</f>
        <v/>
      </c>
      <c r="DL1569" s="250" t="str">
        <f>IF(DataGoesHere!$B1569="","",DK1569^2)</f>
        <v/>
      </c>
      <c r="DM1569" s="249" t="str">
        <f>IF(DataGoesHere!$B1569="","",DK1569/$CZ1569)</f>
        <v/>
      </c>
      <c r="DN1569" s="250" t="str">
        <f>IF(DataGoesHere!$B1569="","",SUM(DJ$2:DJ1569)/AVERAGE(DK:DK))</f>
        <v/>
      </c>
      <c r="DP1569" s="19" t="str">
        <f>IF(DataGoesHere!B1569="",IF($DD1569="Forecast",(Output!E$48*IntermediateCalcs!CY1569)+Output!G$48,""),(Output!E$48*IntermediateCalcs!CY1569)+Output!G$48)</f>
        <v/>
      </c>
      <c r="DQ1569" s="274" t="str">
        <f>IF(DP1569="","",IF(IntermediateCalcs!$AO$9="Yes",IntermediateCalcs!DP1569*$CX1569,IntermediateCalcs!DP1569))</f>
        <v/>
      </c>
      <c r="DR1569" s="250" t="str">
        <f>IF(DataGoesHere!$B1569="","",($CZ1569-DQ1569))</f>
        <v/>
      </c>
      <c r="DS1569" s="250" t="str">
        <f>IF(DataGoesHere!$B1569="","",ABS($CZ1569-DQ1569))</f>
        <v/>
      </c>
      <c r="DT1569" s="250" t="str">
        <f>IF(DataGoesHere!$B1569="","",DS1569^2)</f>
        <v/>
      </c>
      <c r="DU1569" s="249" t="str">
        <f>IF(DataGoesHere!$B1569="","",DS1569/$CZ1569)</f>
        <v/>
      </c>
      <c r="DV1569" s="250" t="str">
        <f>IF(DataGoesHere!$B1569="","",SUM(DR$2:DR1569)/AVERAGE(DS:DS))</f>
        <v/>
      </c>
      <c r="DX1569" s="19" t="str">
        <f>IF(DataGoesHere!$B1568="","",(DB1563*(Output!$O$49/Output!$P$49))+(IntermediateCalcs!DB1564*(Output!$M$49/Output!$P$49))+(IntermediateCalcs!DB1565*(Output!$K$49/Output!$P$49))+(DB1566*(Output!$I$49/Output!$P$49))+(IntermediateCalcs!DB1567*(Output!$G$49/Output!$P$49))+(IntermediateCalcs!DB1568*(Output!$E$49/Output!$P$49)))</f>
        <v/>
      </c>
      <c r="DY1569" s="274" t="str">
        <f>IF(DX1569="","",IF(IntermediateCalcs!$AO$9="Yes",IntermediateCalcs!DX1569*$CX1569,IntermediateCalcs!DX1569))</f>
        <v/>
      </c>
      <c r="DZ1569" s="250" t="str">
        <f>IF(DataGoesHere!$B1569="","",($CZ1569-DY1569))</f>
        <v/>
      </c>
      <c r="EA1569" s="250" t="str">
        <f>IF(DataGoesHere!$B1569="","",ABS($CZ1569-DY1569))</f>
        <v/>
      </c>
      <c r="EB1569" s="250" t="str">
        <f>IF(DataGoesHere!$B1569="","",EA1569^2)</f>
        <v/>
      </c>
      <c r="EC1569" s="249" t="str">
        <f>IF(DataGoesHere!$B1569="","",EA1569/$CZ1569)</f>
        <v/>
      </c>
      <c r="ED1569" s="250" t="str">
        <f>IF(DataGoesHere!$B1569="","",SUM(DZ$2:DZ1569)/AVERAGE(EA:EA))</f>
        <v/>
      </c>
    </row>
    <row r="1570" spans="20:134" x14ac:dyDescent="0.2">
      <c r="T1570" s="240"/>
      <c r="U1570" s="86"/>
      <c r="V1570" s="86"/>
      <c r="W1570" s="86"/>
      <c r="X1570" s="86"/>
      <c r="Y1570" s="86"/>
      <c r="Z1570" s="86"/>
      <c r="AA1570" s="86"/>
      <c r="AB1570" s="245" t="str">
        <f>IF(DataGoesHere!$B1570="","",(DataGoesHere!$B1570/SUM(DataGoesHere!$B1562:'DataGoesHere'!$B1573)))</f>
        <v/>
      </c>
      <c r="AC1570" s="86"/>
      <c r="AD1570" s="86"/>
      <c r="AE1570" s="241"/>
      <c r="CV1570" s="310" t="str">
        <f>IF(DataGoesHere!B1570="","",DataGoesHere!A1570)</f>
        <v/>
      </c>
      <c r="CW1570" s="271">
        <f t="shared" ca="1" si="56"/>
        <v>9</v>
      </c>
      <c r="CX1570" s="272">
        <f t="shared" ca="1" si="57"/>
        <v>1.0625330005567626</v>
      </c>
      <c r="CY1570" s="266">
        <f>DataGoesHere!A1570</f>
        <v>1569</v>
      </c>
      <c r="CZ1570" s="19" t="str">
        <f>IF(DataGoesHere!B1570="","",DataGoesHere!B1570)</f>
        <v/>
      </c>
      <c r="DA1570" s="19" t="str">
        <f>IF(DataGoesHere!B1570="","",IF(AH$5="No",DataGoesHere!B1570,DataGoesHere!B1570-(AH$2*(DataGoesHere!A1570-1))))</f>
        <v/>
      </c>
      <c r="DB1570" s="19" t="str">
        <f>IF(DataGoesHere!B1570="","",IF(AO$9="No",DataGoesHere!B1570,DataGoesHere!B1570/CX1570))</f>
        <v/>
      </c>
      <c r="DC1570" s="19" t="str">
        <f>IF(DataGoesHere!B1570="","",IF(AO$9="No",DA1570,DA1570/CX1570))</f>
        <v/>
      </c>
      <c r="DD1570" s="293" t="str">
        <f>IF(CZ1570="",IF(COUNTIF(DD$2:DD1569,"Forecast")&lt;Output!E$43,"Forecast",""),"Actual")</f>
        <v/>
      </c>
      <c r="DF1570" s="19" t="str">
        <f>IF(DataGoesHere!B1569="",IF(DD1570="Forecast",(Output!$E$47*IntermediateCalcs!DH1569)+((1-Output!$E$47)*IntermediateCalcs!DF1569),""),(Output!$E$47*IntermediateCalcs!DB1569)+((1-Output!$E$47)*IntermediateCalcs!DF1569))</f>
        <v/>
      </c>
      <c r="DG1570" s="19" t="str">
        <f>IF(DataGoesHere!B1569="",IF(DD1570="Forecast",(Output!$G$47*(IntermediateCalcs!DF1570-IntermediateCalcs!DF1569))+((1-Output!$G$47)*IntermediateCalcs!DG1569),""),(Output!$G$47*(IntermediateCalcs!DF1570-IntermediateCalcs!DF1569))+((1-Output!$G$47)*IntermediateCalcs!DG1569))</f>
        <v/>
      </c>
      <c r="DH1570" s="19" t="str">
        <f>IF(DataGoesHere!B1569="",IF(DD1570="Forecast",DF1570+DG1570,""),DF1570+DG1570)</f>
        <v/>
      </c>
      <c r="DI1570" s="274" t="str">
        <f>IF(DH1570="","",IF(IntermediateCalcs!$AO$9="Yes",IntermediateCalcs!DH1570*$CX1570,IntermediateCalcs!DH1570))</f>
        <v/>
      </c>
      <c r="DJ1570" s="250" t="str">
        <f>IF(DataGoesHere!$B1570="","",($CZ1570-DI1570))</f>
        <v/>
      </c>
      <c r="DK1570" s="250" t="str">
        <f>IF(DataGoesHere!$B1570="","",ABS($CZ1570-DI1570))</f>
        <v/>
      </c>
      <c r="DL1570" s="250" t="str">
        <f>IF(DataGoesHere!$B1570="","",DK1570^2)</f>
        <v/>
      </c>
      <c r="DM1570" s="249" t="str">
        <f>IF(DataGoesHere!$B1570="","",DK1570/$CZ1570)</f>
        <v/>
      </c>
      <c r="DN1570" s="250" t="str">
        <f>IF(DataGoesHere!$B1570="","",SUM(DJ$2:DJ1570)/AVERAGE(DK:DK))</f>
        <v/>
      </c>
      <c r="DP1570" s="19" t="str">
        <f>IF(DataGoesHere!B1570="",IF($DD1570="Forecast",(Output!E$48*IntermediateCalcs!CY1570)+Output!G$48,""),(Output!E$48*IntermediateCalcs!CY1570)+Output!G$48)</f>
        <v/>
      </c>
      <c r="DQ1570" s="274" t="str">
        <f>IF(DP1570="","",IF(IntermediateCalcs!$AO$9="Yes",IntermediateCalcs!DP1570*$CX1570,IntermediateCalcs!DP1570))</f>
        <v/>
      </c>
      <c r="DR1570" s="250" t="str">
        <f>IF(DataGoesHere!$B1570="","",($CZ1570-DQ1570))</f>
        <v/>
      </c>
      <c r="DS1570" s="250" t="str">
        <f>IF(DataGoesHere!$B1570="","",ABS($CZ1570-DQ1570))</f>
        <v/>
      </c>
      <c r="DT1570" s="250" t="str">
        <f>IF(DataGoesHere!$B1570="","",DS1570^2)</f>
        <v/>
      </c>
      <c r="DU1570" s="249" t="str">
        <f>IF(DataGoesHere!$B1570="","",DS1570/$CZ1570)</f>
        <v/>
      </c>
      <c r="DV1570" s="250" t="str">
        <f>IF(DataGoesHere!$B1570="","",SUM(DR$2:DR1570)/AVERAGE(DS:DS))</f>
        <v/>
      </c>
      <c r="DX1570" s="19" t="str">
        <f>IF(DataGoesHere!$B1569="","",(DB1564*(Output!$O$49/Output!$P$49))+(IntermediateCalcs!DB1565*(Output!$M$49/Output!$P$49))+(IntermediateCalcs!DB1566*(Output!$K$49/Output!$P$49))+(DB1567*(Output!$I$49/Output!$P$49))+(IntermediateCalcs!DB1568*(Output!$G$49/Output!$P$49))+(IntermediateCalcs!DB1569*(Output!$E$49/Output!$P$49)))</f>
        <v/>
      </c>
      <c r="DY1570" s="274" t="str">
        <f>IF(DX1570="","",IF(IntermediateCalcs!$AO$9="Yes",IntermediateCalcs!DX1570*$CX1570,IntermediateCalcs!DX1570))</f>
        <v/>
      </c>
      <c r="DZ1570" s="250" t="str">
        <f>IF(DataGoesHere!$B1570="","",($CZ1570-DY1570))</f>
        <v/>
      </c>
      <c r="EA1570" s="250" t="str">
        <f>IF(DataGoesHere!$B1570="","",ABS($CZ1570-DY1570))</f>
        <v/>
      </c>
      <c r="EB1570" s="250" t="str">
        <f>IF(DataGoesHere!$B1570="","",EA1570^2)</f>
        <v/>
      </c>
      <c r="EC1570" s="249" t="str">
        <f>IF(DataGoesHere!$B1570="","",EA1570/$CZ1570)</f>
        <v/>
      </c>
      <c r="ED1570" s="250" t="str">
        <f>IF(DataGoesHere!$B1570="","",SUM(DZ$2:DZ1570)/AVERAGE(EA:EA))</f>
        <v/>
      </c>
    </row>
    <row r="1571" spans="20:134" x14ac:dyDescent="0.2">
      <c r="T1571" s="240"/>
      <c r="U1571" s="86"/>
      <c r="V1571" s="86"/>
      <c r="W1571" s="86"/>
      <c r="X1571" s="86"/>
      <c r="Y1571" s="86"/>
      <c r="Z1571" s="86"/>
      <c r="AA1571" s="86"/>
      <c r="AB1571" s="86"/>
      <c r="AC1571" s="245" t="str">
        <f>IF(DataGoesHere!$B1571="","",(DataGoesHere!$B1571/SUM(DataGoesHere!$B1562:'DataGoesHere'!$B1573)))</f>
        <v/>
      </c>
      <c r="AD1571" s="86"/>
      <c r="AE1571" s="241"/>
      <c r="CV1571" s="310" t="str">
        <f>IF(DataGoesHere!B1571="","",DataGoesHere!A1571)</f>
        <v/>
      </c>
      <c r="CW1571" s="271">
        <f t="shared" ca="1" si="56"/>
        <v>10</v>
      </c>
      <c r="CX1571" s="272">
        <f t="shared" ca="1" si="57"/>
        <v>0.92557634012077306</v>
      </c>
      <c r="CY1571" s="266">
        <f>DataGoesHere!A1571</f>
        <v>1570</v>
      </c>
      <c r="CZ1571" s="19" t="str">
        <f>IF(DataGoesHere!B1571="","",DataGoesHere!B1571)</f>
        <v/>
      </c>
      <c r="DA1571" s="19" t="str">
        <f>IF(DataGoesHere!B1571="","",IF(AH$5="No",DataGoesHere!B1571,DataGoesHere!B1571-(AH$2*(DataGoesHere!A1571-1))))</f>
        <v/>
      </c>
      <c r="DB1571" s="19" t="str">
        <f>IF(DataGoesHere!B1571="","",IF(AO$9="No",DataGoesHere!B1571,DataGoesHere!B1571/CX1571))</f>
        <v/>
      </c>
      <c r="DC1571" s="19" t="str">
        <f>IF(DataGoesHere!B1571="","",IF(AO$9="No",DA1571,DA1571/CX1571))</f>
        <v/>
      </c>
      <c r="DD1571" s="293" t="str">
        <f>IF(CZ1571="",IF(COUNTIF(DD$2:DD1570,"Forecast")&lt;Output!E$43,"Forecast",""),"Actual")</f>
        <v/>
      </c>
      <c r="DF1571" s="19" t="str">
        <f>IF(DataGoesHere!B1570="",IF(DD1571="Forecast",(Output!$E$47*IntermediateCalcs!DH1570)+((1-Output!$E$47)*IntermediateCalcs!DF1570),""),(Output!$E$47*IntermediateCalcs!DB1570)+((1-Output!$E$47)*IntermediateCalcs!DF1570))</f>
        <v/>
      </c>
      <c r="DG1571" s="19" t="str">
        <f>IF(DataGoesHere!B1570="",IF(DD1571="Forecast",(Output!$G$47*(IntermediateCalcs!DF1571-IntermediateCalcs!DF1570))+((1-Output!$G$47)*IntermediateCalcs!DG1570),""),(Output!$G$47*(IntermediateCalcs!DF1571-IntermediateCalcs!DF1570))+((1-Output!$G$47)*IntermediateCalcs!DG1570))</f>
        <v/>
      </c>
      <c r="DH1571" s="19" t="str">
        <f>IF(DataGoesHere!B1570="",IF(DD1571="Forecast",DF1571+DG1571,""),DF1571+DG1571)</f>
        <v/>
      </c>
      <c r="DI1571" s="274" t="str">
        <f>IF(DH1571="","",IF(IntermediateCalcs!$AO$9="Yes",IntermediateCalcs!DH1571*$CX1571,IntermediateCalcs!DH1571))</f>
        <v/>
      </c>
      <c r="DJ1571" s="250" t="str">
        <f>IF(DataGoesHere!$B1571="","",($CZ1571-DI1571))</f>
        <v/>
      </c>
      <c r="DK1571" s="250" t="str">
        <f>IF(DataGoesHere!$B1571="","",ABS($CZ1571-DI1571))</f>
        <v/>
      </c>
      <c r="DL1571" s="250" t="str">
        <f>IF(DataGoesHere!$B1571="","",DK1571^2)</f>
        <v/>
      </c>
      <c r="DM1571" s="249" t="str">
        <f>IF(DataGoesHere!$B1571="","",DK1571/$CZ1571)</f>
        <v/>
      </c>
      <c r="DN1571" s="250" t="str">
        <f>IF(DataGoesHere!$B1571="","",SUM(DJ$2:DJ1571)/AVERAGE(DK:DK))</f>
        <v/>
      </c>
      <c r="DP1571" s="19" t="str">
        <f>IF(DataGoesHere!B1571="",IF($DD1571="Forecast",(Output!E$48*IntermediateCalcs!CY1571)+Output!G$48,""),(Output!E$48*IntermediateCalcs!CY1571)+Output!G$48)</f>
        <v/>
      </c>
      <c r="DQ1571" s="274" t="str">
        <f>IF(DP1571="","",IF(IntermediateCalcs!$AO$9="Yes",IntermediateCalcs!DP1571*$CX1571,IntermediateCalcs!DP1571))</f>
        <v/>
      </c>
      <c r="DR1571" s="250" t="str">
        <f>IF(DataGoesHere!$B1571="","",($CZ1571-DQ1571))</f>
        <v/>
      </c>
      <c r="DS1571" s="250" t="str">
        <f>IF(DataGoesHere!$B1571="","",ABS($CZ1571-DQ1571))</f>
        <v/>
      </c>
      <c r="DT1571" s="250" t="str">
        <f>IF(DataGoesHere!$B1571="","",DS1571^2)</f>
        <v/>
      </c>
      <c r="DU1571" s="249" t="str">
        <f>IF(DataGoesHere!$B1571="","",DS1571/$CZ1571)</f>
        <v/>
      </c>
      <c r="DV1571" s="250" t="str">
        <f>IF(DataGoesHere!$B1571="","",SUM(DR$2:DR1571)/AVERAGE(DS:DS))</f>
        <v/>
      </c>
      <c r="DX1571" s="19" t="str">
        <f>IF(DataGoesHere!$B1570="","",(DB1565*(Output!$O$49/Output!$P$49))+(IntermediateCalcs!DB1566*(Output!$M$49/Output!$P$49))+(IntermediateCalcs!DB1567*(Output!$K$49/Output!$P$49))+(DB1568*(Output!$I$49/Output!$P$49))+(IntermediateCalcs!DB1569*(Output!$G$49/Output!$P$49))+(IntermediateCalcs!DB1570*(Output!$E$49/Output!$P$49)))</f>
        <v/>
      </c>
      <c r="DY1571" s="274" t="str">
        <f>IF(DX1571="","",IF(IntermediateCalcs!$AO$9="Yes",IntermediateCalcs!DX1571*$CX1571,IntermediateCalcs!DX1571))</f>
        <v/>
      </c>
      <c r="DZ1571" s="250" t="str">
        <f>IF(DataGoesHere!$B1571="","",($CZ1571-DY1571))</f>
        <v/>
      </c>
      <c r="EA1571" s="250" t="str">
        <f>IF(DataGoesHere!$B1571="","",ABS($CZ1571-DY1571))</f>
        <v/>
      </c>
      <c r="EB1571" s="250" t="str">
        <f>IF(DataGoesHere!$B1571="","",EA1571^2)</f>
        <v/>
      </c>
      <c r="EC1571" s="249" t="str">
        <f>IF(DataGoesHere!$B1571="","",EA1571/$CZ1571)</f>
        <v/>
      </c>
      <c r="ED1571" s="250" t="str">
        <f>IF(DataGoesHere!$B1571="","",SUM(DZ$2:DZ1571)/AVERAGE(EA:EA))</f>
        <v/>
      </c>
    </row>
    <row r="1572" spans="20:134" x14ac:dyDescent="0.2">
      <c r="T1572" s="240"/>
      <c r="U1572" s="86"/>
      <c r="V1572" s="86"/>
      <c r="W1572" s="86"/>
      <c r="X1572" s="86"/>
      <c r="Y1572" s="86"/>
      <c r="Z1572" s="86"/>
      <c r="AA1572" s="86"/>
      <c r="AB1572" s="86"/>
      <c r="AC1572" s="86"/>
      <c r="AD1572" s="245" t="str">
        <f>IF(DataGoesHere!$B1572="","",(DataGoesHere!$B1572/SUM(DataGoesHere!$B1562:'DataGoesHere'!$B1573)))</f>
        <v/>
      </c>
      <c r="AE1572" s="241"/>
      <c r="CV1572" s="310" t="str">
        <f>IF(DataGoesHere!B1572="","",DataGoesHere!A1572)</f>
        <v/>
      </c>
      <c r="CW1572" s="271">
        <f t="shared" ca="1" si="56"/>
        <v>11</v>
      </c>
      <c r="CX1572" s="272">
        <f t="shared" ca="1" si="57"/>
        <v>0.97463169608807265</v>
      </c>
      <c r="CY1572" s="266">
        <f>DataGoesHere!A1572</f>
        <v>1571</v>
      </c>
      <c r="CZ1572" s="19" t="str">
        <f>IF(DataGoesHere!B1572="","",DataGoesHere!B1572)</f>
        <v/>
      </c>
      <c r="DA1572" s="19" t="str">
        <f>IF(DataGoesHere!B1572="","",IF(AH$5="No",DataGoesHere!B1572,DataGoesHere!B1572-(AH$2*(DataGoesHere!A1572-1))))</f>
        <v/>
      </c>
      <c r="DB1572" s="19" t="str">
        <f>IF(DataGoesHere!B1572="","",IF(AO$9="No",DataGoesHere!B1572,DataGoesHere!B1572/CX1572))</f>
        <v/>
      </c>
      <c r="DC1572" s="19" t="str">
        <f>IF(DataGoesHere!B1572="","",IF(AO$9="No",DA1572,DA1572/CX1572))</f>
        <v/>
      </c>
      <c r="DD1572" s="293" t="str">
        <f>IF(CZ1572="",IF(COUNTIF(DD$2:DD1571,"Forecast")&lt;Output!E$43,"Forecast",""),"Actual")</f>
        <v/>
      </c>
      <c r="DF1572" s="19" t="str">
        <f>IF(DataGoesHere!B1571="",IF(DD1572="Forecast",(Output!$E$47*IntermediateCalcs!DH1571)+((1-Output!$E$47)*IntermediateCalcs!DF1571),""),(Output!$E$47*IntermediateCalcs!DB1571)+((1-Output!$E$47)*IntermediateCalcs!DF1571))</f>
        <v/>
      </c>
      <c r="DG1572" s="19" t="str">
        <f>IF(DataGoesHere!B1571="",IF(DD1572="Forecast",(Output!$G$47*(IntermediateCalcs!DF1572-IntermediateCalcs!DF1571))+((1-Output!$G$47)*IntermediateCalcs!DG1571),""),(Output!$G$47*(IntermediateCalcs!DF1572-IntermediateCalcs!DF1571))+((1-Output!$G$47)*IntermediateCalcs!DG1571))</f>
        <v/>
      </c>
      <c r="DH1572" s="19" t="str">
        <f>IF(DataGoesHere!B1571="",IF(DD1572="Forecast",DF1572+DG1572,""),DF1572+DG1572)</f>
        <v/>
      </c>
      <c r="DI1572" s="274" t="str">
        <f>IF(DH1572="","",IF(IntermediateCalcs!$AO$9="Yes",IntermediateCalcs!DH1572*$CX1572,IntermediateCalcs!DH1572))</f>
        <v/>
      </c>
      <c r="DJ1572" s="250" t="str">
        <f>IF(DataGoesHere!$B1572="","",($CZ1572-DI1572))</f>
        <v/>
      </c>
      <c r="DK1572" s="250" t="str">
        <f>IF(DataGoesHere!$B1572="","",ABS($CZ1572-DI1572))</f>
        <v/>
      </c>
      <c r="DL1572" s="250" t="str">
        <f>IF(DataGoesHere!$B1572="","",DK1572^2)</f>
        <v/>
      </c>
      <c r="DM1572" s="249" t="str">
        <f>IF(DataGoesHere!$B1572="","",DK1572/$CZ1572)</f>
        <v/>
      </c>
      <c r="DN1572" s="250" t="str">
        <f>IF(DataGoesHere!$B1572="","",SUM(DJ$2:DJ1572)/AVERAGE(DK:DK))</f>
        <v/>
      </c>
      <c r="DP1572" s="19" t="str">
        <f>IF(DataGoesHere!B1572="",IF($DD1572="Forecast",(Output!E$48*IntermediateCalcs!CY1572)+Output!G$48,""),(Output!E$48*IntermediateCalcs!CY1572)+Output!G$48)</f>
        <v/>
      </c>
      <c r="DQ1572" s="274" t="str">
        <f>IF(DP1572="","",IF(IntermediateCalcs!$AO$9="Yes",IntermediateCalcs!DP1572*$CX1572,IntermediateCalcs!DP1572))</f>
        <v/>
      </c>
      <c r="DR1572" s="250" t="str">
        <f>IF(DataGoesHere!$B1572="","",($CZ1572-DQ1572))</f>
        <v/>
      </c>
      <c r="DS1572" s="250" t="str">
        <f>IF(DataGoesHere!$B1572="","",ABS($CZ1572-DQ1572))</f>
        <v/>
      </c>
      <c r="DT1572" s="250" t="str">
        <f>IF(DataGoesHere!$B1572="","",DS1572^2)</f>
        <v/>
      </c>
      <c r="DU1572" s="249" t="str">
        <f>IF(DataGoesHere!$B1572="","",DS1572/$CZ1572)</f>
        <v/>
      </c>
      <c r="DV1572" s="250" t="str">
        <f>IF(DataGoesHere!$B1572="","",SUM(DR$2:DR1572)/AVERAGE(DS:DS))</f>
        <v/>
      </c>
      <c r="DX1572" s="19" t="str">
        <f>IF(DataGoesHere!$B1571="","",(DB1566*(Output!$O$49/Output!$P$49))+(IntermediateCalcs!DB1567*(Output!$M$49/Output!$P$49))+(IntermediateCalcs!DB1568*(Output!$K$49/Output!$P$49))+(DB1569*(Output!$I$49/Output!$P$49))+(IntermediateCalcs!DB1570*(Output!$G$49/Output!$P$49))+(IntermediateCalcs!DB1571*(Output!$E$49/Output!$P$49)))</f>
        <v/>
      </c>
      <c r="DY1572" s="274" t="str">
        <f>IF(DX1572="","",IF(IntermediateCalcs!$AO$9="Yes",IntermediateCalcs!DX1572*$CX1572,IntermediateCalcs!DX1572))</f>
        <v/>
      </c>
      <c r="DZ1572" s="250" t="str">
        <f>IF(DataGoesHere!$B1572="","",($CZ1572-DY1572))</f>
        <v/>
      </c>
      <c r="EA1572" s="250" t="str">
        <f>IF(DataGoesHere!$B1572="","",ABS($CZ1572-DY1572))</f>
        <v/>
      </c>
      <c r="EB1572" s="250" t="str">
        <f>IF(DataGoesHere!$B1572="","",EA1572^2)</f>
        <v/>
      </c>
      <c r="EC1572" s="249" t="str">
        <f>IF(DataGoesHere!$B1572="","",EA1572/$CZ1572)</f>
        <v/>
      </c>
      <c r="ED1572" s="250" t="str">
        <f>IF(DataGoesHere!$B1572="","",SUM(DZ$2:DZ1572)/AVERAGE(EA:EA))</f>
        <v/>
      </c>
    </row>
    <row r="1573" spans="20:134" x14ac:dyDescent="0.2">
      <c r="T1573" s="242"/>
      <c r="U1573" s="243"/>
      <c r="V1573" s="243"/>
      <c r="W1573" s="243"/>
      <c r="X1573" s="243"/>
      <c r="Y1573" s="243"/>
      <c r="Z1573" s="243"/>
      <c r="AA1573" s="243"/>
      <c r="AB1573" s="243"/>
      <c r="AC1573" s="243"/>
      <c r="AD1573" s="243"/>
      <c r="AE1573" s="246" t="str">
        <f>IF(DataGoesHere!$B1573="","",(DataGoesHere!$B1573/SUM(DataGoesHere!$B1562:'DataGoesHere'!$B1573)))</f>
        <v/>
      </c>
      <c r="CV1573" s="310" t="str">
        <f>IF(DataGoesHere!B1573="","",DataGoesHere!A1573)</f>
        <v/>
      </c>
      <c r="CW1573" s="271">
        <f t="shared" ca="1" si="56"/>
        <v>12</v>
      </c>
      <c r="CX1573" s="272">
        <f t="shared" ca="1" si="57"/>
        <v>1.0054005237672714</v>
      </c>
      <c r="CY1573" s="266">
        <f>DataGoesHere!A1573</f>
        <v>1572</v>
      </c>
      <c r="CZ1573" s="19" t="str">
        <f>IF(DataGoesHere!B1573="","",DataGoesHere!B1573)</f>
        <v/>
      </c>
      <c r="DA1573" s="19" t="str">
        <f>IF(DataGoesHere!B1573="","",IF(AH$5="No",DataGoesHere!B1573,DataGoesHere!B1573-(AH$2*(DataGoesHere!A1573-1))))</f>
        <v/>
      </c>
      <c r="DB1573" s="19" t="str">
        <f>IF(DataGoesHere!B1573="","",IF(AO$9="No",DataGoesHere!B1573,DataGoesHere!B1573/CX1573))</f>
        <v/>
      </c>
      <c r="DC1573" s="19" t="str">
        <f>IF(DataGoesHere!B1573="","",IF(AO$9="No",DA1573,DA1573/CX1573))</f>
        <v/>
      </c>
      <c r="DD1573" s="293" t="str">
        <f>IF(CZ1573="",IF(COUNTIF(DD$2:DD1572,"Forecast")&lt;Output!E$43,"Forecast",""),"Actual")</f>
        <v/>
      </c>
      <c r="DF1573" s="19" t="str">
        <f>IF(DataGoesHere!B1572="",IF(DD1573="Forecast",(Output!$E$47*IntermediateCalcs!DH1572)+((1-Output!$E$47)*IntermediateCalcs!DF1572),""),(Output!$E$47*IntermediateCalcs!DB1572)+((1-Output!$E$47)*IntermediateCalcs!DF1572))</f>
        <v/>
      </c>
      <c r="DG1573" s="19" t="str">
        <f>IF(DataGoesHere!B1572="",IF(DD1573="Forecast",(Output!$G$47*(IntermediateCalcs!DF1573-IntermediateCalcs!DF1572))+((1-Output!$G$47)*IntermediateCalcs!DG1572),""),(Output!$G$47*(IntermediateCalcs!DF1573-IntermediateCalcs!DF1572))+((1-Output!$G$47)*IntermediateCalcs!DG1572))</f>
        <v/>
      </c>
      <c r="DH1573" s="19" t="str">
        <f>IF(DataGoesHere!B1572="",IF(DD1573="Forecast",DF1573+DG1573,""),DF1573+DG1573)</f>
        <v/>
      </c>
      <c r="DI1573" s="274" t="str">
        <f>IF(DH1573="","",IF(IntermediateCalcs!$AO$9="Yes",IntermediateCalcs!DH1573*$CX1573,IntermediateCalcs!DH1573))</f>
        <v/>
      </c>
      <c r="DJ1573" s="250" t="str">
        <f>IF(DataGoesHere!$B1573="","",($CZ1573-DI1573))</f>
        <v/>
      </c>
      <c r="DK1573" s="250" t="str">
        <f>IF(DataGoesHere!$B1573="","",ABS($CZ1573-DI1573))</f>
        <v/>
      </c>
      <c r="DL1573" s="250" t="str">
        <f>IF(DataGoesHere!$B1573="","",DK1573^2)</f>
        <v/>
      </c>
      <c r="DM1573" s="249" t="str">
        <f>IF(DataGoesHere!$B1573="","",DK1573/$CZ1573)</f>
        <v/>
      </c>
      <c r="DN1573" s="250" t="str">
        <f>IF(DataGoesHere!$B1573="","",SUM(DJ$2:DJ1573)/AVERAGE(DK:DK))</f>
        <v/>
      </c>
      <c r="DP1573" s="19" t="str">
        <f>IF(DataGoesHere!B1573="",IF($DD1573="Forecast",(Output!E$48*IntermediateCalcs!CY1573)+Output!G$48,""),(Output!E$48*IntermediateCalcs!CY1573)+Output!G$48)</f>
        <v/>
      </c>
      <c r="DQ1573" s="274" t="str">
        <f>IF(DP1573="","",IF(IntermediateCalcs!$AO$9="Yes",IntermediateCalcs!DP1573*$CX1573,IntermediateCalcs!DP1573))</f>
        <v/>
      </c>
      <c r="DR1573" s="250" t="str">
        <f>IF(DataGoesHere!$B1573="","",($CZ1573-DQ1573))</f>
        <v/>
      </c>
      <c r="DS1573" s="250" t="str">
        <f>IF(DataGoesHere!$B1573="","",ABS($CZ1573-DQ1573))</f>
        <v/>
      </c>
      <c r="DT1573" s="250" t="str">
        <f>IF(DataGoesHere!$B1573="","",DS1573^2)</f>
        <v/>
      </c>
      <c r="DU1573" s="249" t="str">
        <f>IF(DataGoesHere!$B1573="","",DS1573/$CZ1573)</f>
        <v/>
      </c>
      <c r="DV1573" s="250" t="str">
        <f>IF(DataGoesHere!$B1573="","",SUM(DR$2:DR1573)/AVERAGE(DS:DS))</f>
        <v/>
      </c>
      <c r="DX1573" s="19" t="str">
        <f>IF(DataGoesHere!$B1572="","",(DB1567*(Output!$O$49/Output!$P$49))+(IntermediateCalcs!DB1568*(Output!$M$49/Output!$P$49))+(IntermediateCalcs!DB1569*(Output!$K$49/Output!$P$49))+(DB1570*(Output!$I$49/Output!$P$49))+(IntermediateCalcs!DB1571*(Output!$G$49/Output!$P$49))+(IntermediateCalcs!DB1572*(Output!$E$49/Output!$P$49)))</f>
        <v/>
      </c>
      <c r="DY1573" s="274" t="str">
        <f>IF(DX1573="","",IF(IntermediateCalcs!$AO$9="Yes",IntermediateCalcs!DX1573*$CX1573,IntermediateCalcs!DX1573))</f>
        <v/>
      </c>
      <c r="DZ1573" s="250" t="str">
        <f>IF(DataGoesHere!$B1573="","",($CZ1573-DY1573))</f>
        <v/>
      </c>
      <c r="EA1573" s="250" t="str">
        <f>IF(DataGoesHere!$B1573="","",ABS($CZ1573-DY1573))</f>
        <v/>
      </c>
      <c r="EB1573" s="250" t="str">
        <f>IF(DataGoesHere!$B1573="","",EA1573^2)</f>
        <v/>
      </c>
      <c r="EC1573" s="249" t="str">
        <f>IF(DataGoesHere!$B1573="","",EA1573/$CZ1573)</f>
        <v/>
      </c>
      <c r="ED1573" s="250" t="str">
        <f>IF(DataGoesHere!$B1573="","",SUM(DZ$2:DZ1573)/AVERAGE(EA:EA))</f>
        <v/>
      </c>
    </row>
    <row r="1574" spans="20:134" x14ac:dyDescent="0.2">
      <c r="T1574" s="244" t="str">
        <f>IF(DataGoesHere!$B1574="","",(DataGoesHere!$B1574/SUM(DataGoesHere!$B1574:'DataGoesHere'!$B1585)))</f>
        <v/>
      </c>
      <c r="U1574" s="238"/>
      <c r="V1574" s="238"/>
      <c r="W1574" s="238"/>
      <c r="X1574" s="238"/>
      <c r="Y1574" s="238"/>
      <c r="Z1574" s="238"/>
      <c r="AA1574" s="238"/>
      <c r="AB1574" s="238"/>
      <c r="AC1574" s="238"/>
      <c r="AD1574" s="238"/>
      <c r="AE1574" s="239"/>
      <c r="CV1574" s="310" t="str">
        <f>IF(DataGoesHere!B1574="","",DataGoesHere!A1574)</f>
        <v/>
      </c>
      <c r="CW1574" s="271">
        <f t="shared" ca="1" si="56"/>
        <v>1</v>
      </c>
      <c r="CX1574" s="272">
        <f t="shared" ca="1" si="57"/>
        <v>1.3236179355303281</v>
      </c>
      <c r="CY1574" s="266">
        <f>DataGoesHere!A1574</f>
        <v>1573</v>
      </c>
      <c r="CZ1574" s="19" t="str">
        <f>IF(DataGoesHere!B1574="","",DataGoesHere!B1574)</f>
        <v/>
      </c>
      <c r="DA1574" s="19" t="str">
        <f>IF(DataGoesHere!B1574="","",IF(AH$5="No",DataGoesHere!B1574,DataGoesHere!B1574-(AH$2*(DataGoesHere!A1574-1))))</f>
        <v/>
      </c>
      <c r="DB1574" s="19" t="str">
        <f>IF(DataGoesHere!B1574="","",IF(AO$9="No",DataGoesHere!B1574,DataGoesHere!B1574/CX1574))</f>
        <v/>
      </c>
      <c r="DC1574" s="19" t="str">
        <f>IF(DataGoesHere!B1574="","",IF(AO$9="No",DA1574,DA1574/CX1574))</f>
        <v/>
      </c>
      <c r="DD1574" s="293" t="str">
        <f>IF(CZ1574="",IF(COUNTIF(DD$2:DD1573,"Forecast")&lt;Output!E$43,"Forecast",""),"Actual")</f>
        <v/>
      </c>
      <c r="DF1574" s="19" t="str">
        <f>IF(DataGoesHere!B1573="",IF(DD1574="Forecast",(Output!$E$47*IntermediateCalcs!DH1573)+((1-Output!$E$47)*IntermediateCalcs!DF1573),""),(Output!$E$47*IntermediateCalcs!DB1573)+((1-Output!$E$47)*IntermediateCalcs!DF1573))</f>
        <v/>
      </c>
      <c r="DG1574" s="19" t="str">
        <f>IF(DataGoesHere!B1573="",IF(DD1574="Forecast",(Output!$G$47*(IntermediateCalcs!DF1574-IntermediateCalcs!DF1573))+((1-Output!$G$47)*IntermediateCalcs!DG1573),""),(Output!$G$47*(IntermediateCalcs!DF1574-IntermediateCalcs!DF1573))+((1-Output!$G$47)*IntermediateCalcs!DG1573))</f>
        <v/>
      </c>
      <c r="DH1574" s="19" t="str">
        <f>IF(DataGoesHere!B1573="",IF(DD1574="Forecast",DF1574+DG1574,""),DF1574+DG1574)</f>
        <v/>
      </c>
      <c r="DI1574" s="274" t="str">
        <f>IF(DH1574="","",IF(IntermediateCalcs!$AO$9="Yes",IntermediateCalcs!DH1574*$CX1574,IntermediateCalcs!DH1574))</f>
        <v/>
      </c>
      <c r="DJ1574" s="250" t="str">
        <f>IF(DataGoesHere!$B1574="","",($CZ1574-DI1574))</f>
        <v/>
      </c>
      <c r="DK1574" s="250" t="str">
        <f>IF(DataGoesHere!$B1574="","",ABS($CZ1574-DI1574))</f>
        <v/>
      </c>
      <c r="DL1574" s="250" t="str">
        <f>IF(DataGoesHere!$B1574="","",DK1574^2)</f>
        <v/>
      </c>
      <c r="DM1574" s="249" t="str">
        <f>IF(DataGoesHere!$B1574="","",DK1574/$CZ1574)</f>
        <v/>
      </c>
      <c r="DN1574" s="250" t="str">
        <f>IF(DataGoesHere!$B1574="","",SUM(DJ$2:DJ1574)/AVERAGE(DK:DK))</f>
        <v/>
      </c>
      <c r="DP1574" s="19" t="str">
        <f>IF(DataGoesHere!B1574="",IF($DD1574="Forecast",(Output!E$48*IntermediateCalcs!CY1574)+Output!G$48,""),(Output!E$48*IntermediateCalcs!CY1574)+Output!G$48)</f>
        <v/>
      </c>
      <c r="DQ1574" s="274" t="str">
        <f>IF(DP1574="","",IF(IntermediateCalcs!$AO$9="Yes",IntermediateCalcs!DP1574*$CX1574,IntermediateCalcs!DP1574))</f>
        <v/>
      </c>
      <c r="DR1574" s="250" t="str">
        <f>IF(DataGoesHere!$B1574="","",($CZ1574-DQ1574))</f>
        <v/>
      </c>
      <c r="DS1574" s="250" t="str">
        <f>IF(DataGoesHere!$B1574="","",ABS($CZ1574-DQ1574))</f>
        <v/>
      </c>
      <c r="DT1574" s="250" t="str">
        <f>IF(DataGoesHere!$B1574="","",DS1574^2)</f>
        <v/>
      </c>
      <c r="DU1574" s="249" t="str">
        <f>IF(DataGoesHere!$B1574="","",DS1574/$CZ1574)</f>
        <v/>
      </c>
      <c r="DV1574" s="250" t="str">
        <f>IF(DataGoesHere!$B1574="","",SUM(DR$2:DR1574)/AVERAGE(DS:DS))</f>
        <v/>
      </c>
      <c r="DX1574" s="19" t="str">
        <f>IF(DataGoesHere!$B1573="","",(DB1568*(Output!$O$49/Output!$P$49))+(IntermediateCalcs!DB1569*(Output!$M$49/Output!$P$49))+(IntermediateCalcs!DB1570*(Output!$K$49/Output!$P$49))+(DB1571*(Output!$I$49/Output!$P$49))+(IntermediateCalcs!DB1572*(Output!$G$49/Output!$P$49))+(IntermediateCalcs!DB1573*(Output!$E$49/Output!$P$49)))</f>
        <v/>
      </c>
      <c r="DY1574" s="274" t="str">
        <f>IF(DX1574="","",IF(IntermediateCalcs!$AO$9="Yes",IntermediateCalcs!DX1574*$CX1574,IntermediateCalcs!DX1574))</f>
        <v/>
      </c>
      <c r="DZ1574" s="250" t="str">
        <f>IF(DataGoesHere!$B1574="","",($CZ1574-DY1574))</f>
        <v/>
      </c>
      <c r="EA1574" s="250" t="str">
        <f>IF(DataGoesHere!$B1574="","",ABS($CZ1574-DY1574))</f>
        <v/>
      </c>
      <c r="EB1574" s="250" t="str">
        <f>IF(DataGoesHere!$B1574="","",EA1574^2)</f>
        <v/>
      </c>
      <c r="EC1574" s="249" t="str">
        <f>IF(DataGoesHere!$B1574="","",EA1574/$CZ1574)</f>
        <v/>
      </c>
      <c r="ED1574" s="250" t="str">
        <f>IF(DataGoesHere!$B1574="","",SUM(DZ$2:DZ1574)/AVERAGE(EA:EA))</f>
        <v/>
      </c>
    </row>
    <row r="1575" spans="20:134" x14ac:dyDescent="0.2">
      <c r="T1575" s="240"/>
      <c r="U1575" s="245" t="str">
        <f>IF(DataGoesHere!$B1575="","",(DataGoesHere!$B1575/SUM(DataGoesHere!$B1575:'DataGoesHere'!$B1585)))</f>
        <v/>
      </c>
      <c r="V1575" s="86"/>
      <c r="W1575" s="86"/>
      <c r="X1575" s="86"/>
      <c r="Y1575" s="86"/>
      <c r="Z1575" s="86"/>
      <c r="AA1575" s="86"/>
      <c r="AB1575" s="86"/>
      <c r="AC1575" s="86"/>
      <c r="AD1575" s="86"/>
      <c r="AE1575" s="241"/>
      <c r="CV1575" s="310" t="str">
        <f>IF(DataGoesHere!B1575="","",DataGoesHere!A1575)</f>
        <v/>
      </c>
      <c r="CW1575" s="271">
        <f t="shared" ca="1" si="56"/>
        <v>2</v>
      </c>
      <c r="CX1575" s="272">
        <f t="shared" ca="1" si="57"/>
        <v>0.80574490527728204</v>
      </c>
      <c r="CY1575" s="266">
        <f>DataGoesHere!A1575</f>
        <v>1574</v>
      </c>
      <c r="CZ1575" s="19" t="str">
        <f>IF(DataGoesHere!B1575="","",DataGoesHere!B1575)</f>
        <v/>
      </c>
      <c r="DA1575" s="19" t="str">
        <f>IF(DataGoesHere!B1575="","",IF(AH$5="No",DataGoesHere!B1575,DataGoesHere!B1575-(AH$2*(DataGoesHere!A1575-1))))</f>
        <v/>
      </c>
      <c r="DB1575" s="19" t="str">
        <f>IF(DataGoesHere!B1575="","",IF(AO$9="No",DataGoesHere!B1575,DataGoesHere!B1575/CX1575))</f>
        <v/>
      </c>
      <c r="DC1575" s="19" t="str">
        <f>IF(DataGoesHere!B1575="","",IF(AO$9="No",DA1575,DA1575/CX1575))</f>
        <v/>
      </c>
      <c r="DD1575" s="293" t="str">
        <f>IF(CZ1575="",IF(COUNTIF(DD$2:DD1574,"Forecast")&lt;Output!E$43,"Forecast",""),"Actual")</f>
        <v/>
      </c>
      <c r="DF1575" s="19" t="str">
        <f>IF(DataGoesHere!B1574="",IF(DD1575="Forecast",(Output!$E$47*IntermediateCalcs!DH1574)+((1-Output!$E$47)*IntermediateCalcs!DF1574),""),(Output!$E$47*IntermediateCalcs!DB1574)+((1-Output!$E$47)*IntermediateCalcs!DF1574))</f>
        <v/>
      </c>
      <c r="DG1575" s="19" t="str">
        <f>IF(DataGoesHere!B1574="",IF(DD1575="Forecast",(Output!$G$47*(IntermediateCalcs!DF1575-IntermediateCalcs!DF1574))+((1-Output!$G$47)*IntermediateCalcs!DG1574),""),(Output!$G$47*(IntermediateCalcs!DF1575-IntermediateCalcs!DF1574))+((1-Output!$G$47)*IntermediateCalcs!DG1574))</f>
        <v/>
      </c>
      <c r="DH1575" s="19" t="str">
        <f>IF(DataGoesHere!B1574="",IF(DD1575="Forecast",DF1575+DG1575,""),DF1575+DG1575)</f>
        <v/>
      </c>
      <c r="DI1575" s="274" t="str">
        <f>IF(DH1575="","",IF(IntermediateCalcs!$AO$9="Yes",IntermediateCalcs!DH1575*$CX1575,IntermediateCalcs!DH1575))</f>
        <v/>
      </c>
      <c r="DJ1575" s="250" t="str">
        <f>IF(DataGoesHere!$B1575="","",($CZ1575-DI1575))</f>
        <v/>
      </c>
      <c r="DK1575" s="250" t="str">
        <f>IF(DataGoesHere!$B1575="","",ABS($CZ1575-DI1575))</f>
        <v/>
      </c>
      <c r="DL1575" s="250" t="str">
        <f>IF(DataGoesHere!$B1575="","",DK1575^2)</f>
        <v/>
      </c>
      <c r="DM1575" s="249" t="str">
        <f>IF(DataGoesHere!$B1575="","",DK1575/$CZ1575)</f>
        <v/>
      </c>
      <c r="DN1575" s="250" t="str">
        <f>IF(DataGoesHere!$B1575="","",SUM(DJ$2:DJ1575)/AVERAGE(DK:DK))</f>
        <v/>
      </c>
      <c r="DP1575" s="19" t="str">
        <f>IF(DataGoesHere!B1575="",IF($DD1575="Forecast",(Output!E$48*IntermediateCalcs!CY1575)+Output!G$48,""),(Output!E$48*IntermediateCalcs!CY1575)+Output!G$48)</f>
        <v/>
      </c>
      <c r="DQ1575" s="274" t="str">
        <f>IF(DP1575="","",IF(IntermediateCalcs!$AO$9="Yes",IntermediateCalcs!DP1575*$CX1575,IntermediateCalcs!DP1575))</f>
        <v/>
      </c>
      <c r="DR1575" s="250" t="str">
        <f>IF(DataGoesHere!$B1575="","",($CZ1575-DQ1575))</f>
        <v/>
      </c>
      <c r="DS1575" s="250" t="str">
        <f>IF(DataGoesHere!$B1575="","",ABS($CZ1575-DQ1575))</f>
        <v/>
      </c>
      <c r="DT1575" s="250" t="str">
        <f>IF(DataGoesHere!$B1575="","",DS1575^2)</f>
        <v/>
      </c>
      <c r="DU1575" s="249" t="str">
        <f>IF(DataGoesHere!$B1575="","",DS1575/$CZ1575)</f>
        <v/>
      </c>
      <c r="DV1575" s="250" t="str">
        <f>IF(DataGoesHere!$B1575="","",SUM(DR$2:DR1575)/AVERAGE(DS:DS))</f>
        <v/>
      </c>
      <c r="DX1575" s="19" t="str">
        <f>IF(DataGoesHere!$B1574="","",(DB1569*(Output!$O$49/Output!$P$49))+(IntermediateCalcs!DB1570*(Output!$M$49/Output!$P$49))+(IntermediateCalcs!DB1571*(Output!$K$49/Output!$P$49))+(DB1572*(Output!$I$49/Output!$P$49))+(IntermediateCalcs!DB1573*(Output!$G$49/Output!$P$49))+(IntermediateCalcs!DB1574*(Output!$E$49/Output!$P$49)))</f>
        <v/>
      </c>
      <c r="DY1575" s="274" t="str">
        <f>IF(DX1575="","",IF(IntermediateCalcs!$AO$9="Yes",IntermediateCalcs!DX1575*$CX1575,IntermediateCalcs!DX1575))</f>
        <v/>
      </c>
      <c r="DZ1575" s="250" t="str">
        <f>IF(DataGoesHere!$B1575="","",($CZ1575-DY1575))</f>
        <v/>
      </c>
      <c r="EA1575" s="250" t="str">
        <f>IF(DataGoesHere!$B1575="","",ABS($CZ1575-DY1575))</f>
        <v/>
      </c>
      <c r="EB1575" s="250" t="str">
        <f>IF(DataGoesHere!$B1575="","",EA1575^2)</f>
        <v/>
      </c>
      <c r="EC1575" s="249" t="str">
        <f>IF(DataGoesHere!$B1575="","",EA1575/$CZ1575)</f>
        <v/>
      </c>
      <c r="ED1575" s="250" t="str">
        <f>IF(DataGoesHere!$B1575="","",SUM(DZ$2:DZ1575)/AVERAGE(EA:EA))</f>
        <v/>
      </c>
    </row>
    <row r="1576" spans="20:134" x14ac:dyDescent="0.2">
      <c r="T1576" s="240"/>
      <c r="U1576" s="86"/>
      <c r="V1576" s="245" t="str">
        <f>IF(DataGoesHere!$B1576="","",(DataGoesHere!$B1576/SUM(DataGoesHere!$B1574:'DataGoesHere'!$B1585)))</f>
        <v/>
      </c>
      <c r="W1576" s="86"/>
      <c r="X1576" s="86"/>
      <c r="Y1576" s="86"/>
      <c r="Z1576" s="86"/>
      <c r="AA1576" s="86"/>
      <c r="AB1576" s="86"/>
      <c r="AC1576" s="86"/>
      <c r="AD1576" s="86"/>
      <c r="AE1576" s="241"/>
      <c r="CV1576" s="310" t="str">
        <f>IF(DataGoesHere!B1576="","",DataGoesHere!A1576)</f>
        <v/>
      </c>
      <c r="CW1576" s="271">
        <f t="shared" ca="1" si="56"/>
        <v>3</v>
      </c>
      <c r="CX1576" s="272">
        <f t="shared" ca="1" si="57"/>
        <v>0.79862940076451561</v>
      </c>
      <c r="CY1576" s="266">
        <f>DataGoesHere!A1576</f>
        <v>1575</v>
      </c>
      <c r="CZ1576" s="19" t="str">
        <f>IF(DataGoesHere!B1576="","",DataGoesHere!B1576)</f>
        <v/>
      </c>
      <c r="DA1576" s="19" t="str">
        <f>IF(DataGoesHere!B1576="","",IF(AH$5="No",DataGoesHere!B1576,DataGoesHere!B1576-(AH$2*(DataGoesHere!A1576-1))))</f>
        <v/>
      </c>
      <c r="DB1576" s="19" t="str">
        <f>IF(DataGoesHere!B1576="","",IF(AO$9="No",DataGoesHere!B1576,DataGoesHere!B1576/CX1576))</f>
        <v/>
      </c>
      <c r="DC1576" s="19" t="str">
        <f>IF(DataGoesHere!B1576="","",IF(AO$9="No",DA1576,DA1576/CX1576))</f>
        <v/>
      </c>
      <c r="DD1576" s="293" t="str">
        <f>IF(CZ1576="",IF(COUNTIF(DD$2:DD1575,"Forecast")&lt;Output!E$43,"Forecast",""),"Actual")</f>
        <v/>
      </c>
      <c r="DF1576" s="19" t="str">
        <f>IF(DataGoesHere!B1575="",IF(DD1576="Forecast",(Output!$E$47*IntermediateCalcs!DH1575)+((1-Output!$E$47)*IntermediateCalcs!DF1575),""),(Output!$E$47*IntermediateCalcs!DB1575)+((1-Output!$E$47)*IntermediateCalcs!DF1575))</f>
        <v/>
      </c>
      <c r="DG1576" s="19" t="str">
        <f>IF(DataGoesHere!B1575="",IF(DD1576="Forecast",(Output!$G$47*(IntermediateCalcs!DF1576-IntermediateCalcs!DF1575))+((1-Output!$G$47)*IntermediateCalcs!DG1575),""),(Output!$G$47*(IntermediateCalcs!DF1576-IntermediateCalcs!DF1575))+((1-Output!$G$47)*IntermediateCalcs!DG1575))</f>
        <v/>
      </c>
      <c r="DH1576" s="19" t="str">
        <f>IF(DataGoesHere!B1575="",IF(DD1576="Forecast",DF1576+DG1576,""),DF1576+DG1576)</f>
        <v/>
      </c>
      <c r="DI1576" s="274" t="str">
        <f>IF(DH1576="","",IF(IntermediateCalcs!$AO$9="Yes",IntermediateCalcs!DH1576*$CX1576,IntermediateCalcs!DH1576))</f>
        <v/>
      </c>
      <c r="DJ1576" s="250" t="str">
        <f>IF(DataGoesHere!$B1576="","",($CZ1576-DI1576))</f>
        <v/>
      </c>
      <c r="DK1576" s="250" t="str">
        <f>IF(DataGoesHere!$B1576="","",ABS($CZ1576-DI1576))</f>
        <v/>
      </c>
      <c r="DL1576" s="250" t="str">
        <f>IF(DataGoesHere!$B1576="","",DK1576^2)</f>
        <v/>
      </c>
      <c r="DM1576" s="249" t="str">
        <f>IF(DataGoesHere!$B1576="","",DK1576/$CZ1576)</f>
        <v/>
      </c>
      <c r="DN1576" s="250" t="str">
        <f>IF(DataGoesHere!$B1576="","",SUM(DJ$2:DJ1576)/AVERAGE(DK:DK))</f>
        <v/>
      </c>
      <c r="DP1576" s="19" t="str">
        <f>IF(DataGoesHere!B1576="",IF($DD1576="Forecast",(Output!E$48*IntermediateCalcs!CY1576)+Output!G$48,""),(Output!E$48*IntermediateCalcs!CY1576)+Output!G$48)</f>
        <v/>
      </c>
      <c r="DQ1576" s="274" t="str">
        <f>IF(DP1576="","",IF(IntermediateCalcs!$AO$9="Yes",IntermediateCalcs!DP1576*$CX1576,IntermediateCalcs!DP1576))</f>
        <v/>
      </c>
      <c r="DR1576" s="250" t="str">
        <f>IF(DataGoesHere!$B1576="","",($CZ1576-DQ1576))</f>
        <v/>
      </c>
      <c r="DS1576" s="250" t="str">
        <f>IF(DataGoesHere!$B1576="","",ABS($CZ1576-DQ1576))</f>
        <v/>
      </c>
      <c r="DT1576" s="250" t="str">
        <f>IF(DataGoesHere!$B1576="","",DS1576^2)</f>
        <v/>
      </c>
      <c r="DU1576" s="249" t="str">
        <f>IF(DataGoesHere!$B1576="","",DS1576/$CZ1576)</f>
        <v/>
      </c>
      <c r="DV1576" s="250" t="str">
        <f>IF(DataGoesHere!$B1576="","",SUM(DR$2:DR1576)/AVERAGE(DS:DS))</f>
        <v/>
      </c>
      <c r="DX1576" s="19" t="str">
        <f>IF(DataGoesHere!$B1575="","",(DB1570*(Output!$O$49/Output!$P$49))+(IntermediateCalcs!DB1571*(Output!$M$49/Output!$P$49))+(IntermediateCalcs!DB1572*(Output!$K$49/Output!$P$49))+(DB1573*(Output!$I$49/Output!$P$49))+(IntermediateCalcs!DB1574*(Output!$G$49/Output!$P$49))+(IntermediateCalcs!DB1575*(Output!$E$49/Output!$P$49)))</f>
        <v/>
      </c>
      <c r="DY1576" s="274" t="str">
        <f>IF(DX1576="","",IF(IntermediateCalcs!$AO$9="Yes",IntermediateCalcs!DX1576*$CX1576,IntermediateCalcs!DX1576))</f>
        <v/>
      </c>
      <c r="DZ1576" s="250" t="str">
        <f>IF(DataGoesHere!$B1576="","",($CZ1576-DY1576))</f>
        <v/>
      </c>
      <c r="EA1576" s="250" t="str">
        <f>IF(DataGoesHere!$B1576="","",ABS($CZ1576-DY1576))</f>
        <v/>
      </c>
      <c r="EB1576" s="250" t="str">
        <f>IF(DataGoesHere!$B1576="","",EA1576^2)</f>
        <v/>
      </c>
      <c r="EC1576" s="249" t="str">
        <f>IF(DataGoesHere!$B1576="","",EA1576/$CZ1576)</f>
        <v/>
      </c>
      <c r="ED1576" s="250" t="str">
        <f>IF(DataGoesHere!$B1576="","",SUM(DZ$2:DZ1576)/AVERAGE(EA:EA))</f>
        <v/>
      </c>
    </row>
    <row r="1577" spans="20:134" x14ac:dyDescent="0.2">
      <c r="T1577" s="240"/>
      <c r="U1577" s="86"/>
      <c r="V1577" s="86"/>
      <c r="W1577" s="245" t="str">
        <f>IF(DataGoesHere!$B1577="","",(DataGoesHere!$B1577/SUM(DataGoesHere!$B1574:'DataGoesHere'!$B1585)))</f>
        <v/>
      </c>
      <c r="X1577" s="86"/>
      <c r="Y1577" s="86"/>
      <c r="Z1577" s="86"/>
      <c r="AA1577" s="86"/>
      <c r="AB1577" s="86"/>
      <c r="AC1577" s="86"/>
      <c r="AD1577" s="86"/>
      <c r="AE1577" s="241"/>
      <c r="CV1577" s="310" t="str">
        <f>IF(DataGoesHere!B1577="","",DataGoesHere!A1577)</f>
        <v/>
      </c>
      <c r="CW1577" s="271">
        <f t="shared" ca="1" si="56"/>
        <v>4</v>
      </c>
      <c r="CX1577" s="272">
        <f t="shared" ca="1" si="57"/>
        <v>1.0149292433706087</v>
      </c>
      <c r="CY1577" s="266">
        <f>DataGoesHere!A1577</f>
        <v>1576</v>
      </c>
      <c r="CZ1577" s="19" t="str">
        <f>IF(DataGoesHere!B1577="","",DataGoesHere!B1577)</f>
        <v/>
      </c>
      <c r="DA1577" s="19" t="str">
        <f>IF(DataGoesHere!B1577="","",IF(AH$5="No",DataGoesHere!B1577,DataGoesHere!B1577-(AH$2*(DataGoesHere!A1577-1))))</f>
        <v/>
      </c>
      <c r="DB1577" s="19" t="str">
        <f>IF(DataGoesHere!B1577="","",IF(AO$9="No",DataGoesHere!B1577,DataGoesHere!B1577/CX1577))</f>
        <v/>
      </c>
      <c r="DC1577" s="19" t="str">
        <f>IF(DataGoesHere!B1577="","",IF(AO$9="No",DA1577,DA1577/CX1577))</f>
        <v/>
      </c>
      <c r="DD1577" s="293" t="str">
        <f>IF(CZ1577="",IF(COUNTIF(DD$2:DD1576,"Forecast")&lt;Output!E$43,"Forecast",""),"Actual")</f>
        <v/>
      </c>
      <c r="DF1577" s="19" t="str">
        <f>IF(DataGoesHere!B1576="",IF(DD1577="Forecast",(Output!$E$47*IntermediateCalcs!DH1576)+((1-Output!$E$47)*IntermediateCalcs!DF1576),""),(Output!$E$47*IntermediateCalcs!DB1576)+((1-Output!$E$47)*IntermediateCalcs!DF1576))</f>
        <v/>
      </c>
      <c r="DG1577" s="19" t="str">
        <f>IF(DataGoesHere!B1576="",IF(DD1577="Forecast",(Output!$G$47*(IntermediateCalcs!DF1577-IntermediateCalcs!DF1576))+((1-Output!$G$47)*IntermediateCalcs!DG1576),""),(Output!$G$47*(IntermediateCalcs!DF1577-IntermediateCalcs!DF1576))+((1-Output!$G$47)*IntermediateCalcs!DG1576))</f>
        <v/>
      </c>
      <c r="DH1577" s="19" t="str">
        <f>IF(DataGoesHere!B1576="",IF(DD1577="Forecast",DF1577+DG1577,""),DF1577+DG1577)</f>
        <v/>
      </c>
      <c r="DI1577" s="274" t="str">
        <f>IF(DH1577="","",IF(IntermediateCalcs!$AO$9="Yes",IntermediateCalcs!DH1577*$CX1577,IntermediateCalcs!DH1577))</f>
        <v/>
      </c>
      <c r="DJ1577" s="250" t="str">
        <f>IF(DataGoesHere!$B1577="","",($CZ1577-DI1577))</f>
        <v/>
      </c>
      <c r="DK1577" s="250" t="str">
        <f>IF(DataGoesHere!$B1577="","",ABS($CZ1577-DI1577))</f>
        <v/>
      </c>
      <c r="DL1577" s="250" t="str">
        <f>IF(DataGoesHere!$B1577="","",DK1577^2)</f>
        <v/>
      </c>
      <c r="DM1577" s="249" t="str">
        <f>IF(DataGoesHere!$B1577="","",DK1577/$CZ1577)</f>
        <v/>
      </c>
      <c r="DN1577" s="250" t="str">
        <f>IF(DataGoesHere!$B1577="","",SUM(DJ$2:DJ1577)/AVERAGE(DK:DK))</f>
        <v/>
      </c>
      <c r="DP1577" s="19" t="str">
        <f>IF(DataGoesHere!B1577="",IF($DD1577="Forecast",(Output!E$48*IntermediateCalcs!CY1577)+Output!G$48,""),(Output!E$48*IntermediateCalcs!CY1577)+Output!G$48)</f>
        <v/>
      </c>
      <c r="DQ1577" s="274" t="str">
        <f>IF(DP1577="","",IF(IntermediateCalcs!$AO$9="Yes",IntermediateCalcs!DP1577*$CX1577,IntermediateCalcs!DP1577))</f>
        <v/>
      </c>
      <c r="DR1577" s="250" t="str">
        <f>IF(DataGoesHere!$B1577="","",($CZ1577-DQ1577))</f>
        <v/>
      </c>
      <c r="DS1577" s="250" t="str">
        <f>IF(DataGoesHere!$B1577="","",ABS($CZ1577-DQ1577))</f>
        <v/>
      </c>
      <c r="DT1577" s="250" t="str">
        <f>IF(DataGoesHere!$B1577="","",DS1577^2)</f>
        <v/>
      </c>
      <c r="DU1577" s="249" t="str">
        <f>IF(DataGoesHere!$B1577="","",DS1577/$CZ1577)</f>
        <v/>
      </c>
      <c r="DV1577" s="250" t="str">
        <f>IF(DataGoesHere!$B1577="","",SUM(DR$2:DR1577)/AVERAGE(DS:DS))</f>
        <v/>
      </c>
      <c r="DX1577" s="19" t="str">
        <f>IF(DataGoesHere!$B1576="","",(DB1571*(Output!$O$49/Output!$P$49))+(IntermediateCalcs!DB1572*(Output!$M$49/Output!$P$49))+(IntermediateCalcs!DB1573*(Output!$K$49/Output!$P$49))+(DB1574*(Output!$I$49/Output!$P$49))+(IntermediateCalcs!DB1575*(Output!$G$49/Output!$P$49))+(IntermediateCalcs!DB1576*(Output!$E$49/Output!$P$49)))</f>
        <v/>
      </c>
      <c r="DY1577" s="274" t="str">
        <f>IF(DX1577="","",IF(IntermediateCalcs!$AO$9="Yes",IntermediateCalcs!DX1577*$CX1577,IntermediateCalcs!DX1577))</f>
        <v/>
      </c>
      <c r="DZ1577" s="250" t="str">
        <f>IF(DataGoesHere!$B1577="","",($CZ1577-DY1577))</f>
        <v/>
      </c>
      <c r="EA1577" s="250" t="str">
        <f>IF(DataGoesHere!$B1577="","",ABS($CZ1577-DY1577))</f>
        <v/>
      </c>
      <c r="EB1577" s="250" t="str">
        <f>IF(DataGoesHere!$B1577="","",EA1577^2)</f>
        <v/>
      </c>
      <c r="EC1577" s="249" t="str">
        <f>IF(DataGoesHere!$B1577="","",EA1577/$CZ1577)</f>
        <v/>
      </c>
      <c r="ED1577" s="250" t="str">
        <f>IF(DataGoesHere!$B1577="","",SUM(DZ$2:DZ1577)/AVERAGE(EA:EA))</f>
        <v/>
      </c>
    </row>
    <row r="1578" spans="20:134" x14ac:dyDescent="0.2">
      <c r="T1578" s="240"/>
      <c r="U1578" s="86"/>
      <c r="V1578" s="86"/>
      <c r="W1578" s="86"/>
      <c r="X1578" s="245" t="str">
        <f>IF(DataGoesHere!$B1578="","",(DataGoesHere!$B1578/SUM(DataGoesHere!$B1574:'DataGoesHere'!$B1585)))</f>
        <v/>
      </c>
      <c r="Y1578" s="86"/>
      <c r="Z1578" s="86"/>
      <c r="AA1578" s="86"/>
      <c r="AB1578" s="86"/>
      <c r="AC1578" s="86"/>
      <c r="AD1578" s="86"/>
      <c r="AE1578" s="241"/>
      <c r="CV1578" s="310" t="str">
        <f>IF(DataGoesHere!B1578="","",DataGoesHere!A1578)</f>
        <v/>
      </c>
      <c r="CW1578" s="271">
        <f t="shared" ca="1" si="56"/>
        <v>5</v>
      </c>
      <c r="CX1578" s="272">
        <f t="shared" ca="1" si="57"/>
        <v>0.97875414397996308</v>
      </c>
      <c r="CY1578" s="266">
        <f>DataGoesHere!A1578</f>
        <v>1577</v>
      </c>
      <c r="CZ1578" s="19" t="str">
        <f>IF(DataGoesHere!B1578="","",DataGoesHere!B1578)</f>
        <v/>
      </c>
      <c r="DA1578" s="19" t="str">
        <f>IF(DataGoesHere!B1578="","",IF(AH$5="No",DataGoesHere!B1578,DataGoesHere!B1578-(AH$2*(DataGoesHere!A1578-1))))</f>
        <v/>
      </c>
      <c r="DB1578" s="19" t="str">
        <f>IF(DataGoesHere!B1578="","",IF(AO$9="No",DataGoesHere!B1578,DataGoesHere!B1578/CX1578))</f>
        <v/>
      </c>
      <c r="DC1578" s="19" t="str">
        <f>IF(DataGoesHere!B1578="","",IF(AO$9="No",DA1578,DA1578/CX1578))</f>
        <v/>
      </c>
      <c r="DD1578" s="293" t="str">
        <f>IF(CZ1578="",IF(COUNTIF(DD$2:DD1577,"Forecast")&lt;Output!E$43,"Forecast",""),"Actual")</f>
        <v/>
      </c>
      <c r="DF1578" s="19" t="str">
        <f>IF(DataGoesHere!B1577="",IF(DD1578="Forecast",(Output!$E$47*IntermediateCalcs!DH1577)+((1-Output!$E$47)*IntermediateCalcs!DF1577),""),(Output!$E$47*IntermediateCalcs!DB1577)+((1-Output!$E$47)*IntermediateCalcs!DF1577))</f>
        <v/>
      </c>
      <c r="DG1578" s="19" t="str">
        <f>IF(DataGoesHere!B1577="",IF(DD1578="Forecast",(Output!$G$47*(IntermediateCalcs!DF1578-IntermediateCalcs!DF1577))+((1-Output!$G$47)*IntermediateCalcs!DG1577),""),(Output!$G$47*(IntermediateCalcs!DF1578-IntermediateCalcs!DF1577))+((1-Output!$G$47)*IntermediateCalcs!DG1577))</f>
        <v/>
      </c>
      <c r="DH1578" s="19" t="str">
        <f>IF(DataGoesHere!B1577="",IF(DD1578="Forecast",DF1578+DG1578,""),DF1578+DG1578)</f>
        <v/>
      </c>
      <c r="DI1578" s="274" t="str">
        <f>IF(DH1578="","",IF(IntermediateCalcs!$AO$9="Yes",IntermediateCalcs!DH1578*$CX1578,IntermediateCalcs!DH1578))</f>
        <v/>
      </c>
      <c r="DJ1578" s="250" t="str">
        <f>IF(DataGoesHere!$B1578="","",($CZ1578-DI1578))</f>
        <v/>
      </c>
      <c r="DK1578" s="250" t="str">
        <f>IF(DataGoesHere!$B1578="","",ABS($CZ1578-DI1578))</f>
        <v/>
      </c>
      <c r="DL1578" s="250" t="str">
        <f>IF(DataGoesHere!$B1578="","",DK1578^2)</f>
        <v/>
      </c>
      <c r="DM1578" s="249" t="str">
        <f>IF(DataGoesHere!$B1578="","",DK1578/$CZ1578)</f>
        <v/>
      </c>
      <c r="DN1578" s="250" t="str">
        <f>IF(DataGoesHere!$B1578="","",SUM(DJ$2:DJ1578)/AVERAGE(DK:DK))</f>
        <v/>
      </c>
      <c r="DP1578" s="19" t="str">
        <f>IF(DataGoesHere!B1578="",IF($DD1578="Forecast",(Output!E$48*IntermediateCalcs!CY1578)+Output!G$48,""),(Output!E$48*IntermediateCalcs!CY1578)+Output!G$48)</f>
        <v/>
      </c>
      <c r="DQ1578" s="274" t="str">
        <f>IF(DP1578="","",IF(IntermediateCalcs!$AO$9="Yes",IntermediateCalcs!DP1578*$CX1578,IntermediateCalcs!DP1578))</f>
        <v/>
      </c>
      <c r="DR1578" s="250" t="str">
        <f>IF(DataGoesHere!$B1578="","",($CZ1578-DQ1578))</f>
        <v/>
      </c>
      <c r="DS1578" s="250" t="str">
        <f>IF(DataGoesHere!$B1578="","",ABS($CZ1578-DQ1578))</f>
        <v/>
      </c>
      <c r="DT1578" s="250" t="str">
        <f>IF(DataGoesHere!$B1578="","",DS1578^2)</f>
        <v/>
      </c>
      <c r="DU1578" s="249" t="str">
        <f>IF(DataGoesHere!$B1578="","",DS1578/$CZ1578)</f>
        <v/>
      </c>
      <c r="DV1578" s="250" t="str">
        <f>IF(DataGoesHere!$B1578="","",SUM(DR$2:DR1578)/AVERAGE(DS:DS))</f>
        <v/>
      </c>
      <c r="DX1578" s="19" t="str">
        <f>IF(DataGoesHere!$B1577="","",(DB1572*(Output!$O$49/Output!$P$49))+(IntermediateCalcs!DB1573*(Output!$M$49/Output!$P$49))+(IntermediateCalcs!DB1574*(Output!$K$49/Output!$P$49))+(DB1575*(Output!$I$49/Output!$P$49))+(IntermediateCalcs!DB1576*(Output!$G$49/Output!$P$49))+(IntermediateCalcs!DB1577*(Output!$E$49/Output!$P$49)))</f>
        <v/>
      </c>
      <c r="DY1578" s="274" t="str">
        <f>IF(DX1578="","",IF(IntermediateCalcs!$AO$9="Yes",IntermediateCalcs!DX1578*$CX1578,IntermediateCalcs!DX1578))</f>
        <v/>
      </c>
      <c r="DZ1578" s="250" t="str">
        <f>IF(DataGoesHere!$B1578="","",($CZ1578-DY1578))</f>
        <v/>
      </c>
      <c r="EA1578" s="250" t="str">
        <f>IF(DataGoesHere!$B1578="","",ABS($CZ1578-DY1578))</f>
        <v/>
      </c>
      <c r="EB1578" s="250" t="str">
        <f>IF(DataGoesHere!$B1578="","",EA1578^2)</f>
        <v/>
      </c>
      <c r="EC1578" s="249" t="str">
        <f>IF(DataGoesHere!$B1578="","",EA1578/$CZ1578)</f>
        <v/>
      </c>
      <c r="ED1578" s="250" t="str">
        <f>IF(DataGoesHere!$B1578="","",SUM(DZ$2:DZ1578)/AVERAGE(EA:EA))</f>
        <v/>
      </c>
    </row>
    <row r="1579" spans="20:134" x14ac:dyDescent="0.2">
      <c r="T1579" s="240"/>
      <c r="U1579" s="86"/>
      <c r="V1579" s="86"/>
      <c r="W1579" s="86"/>
      <c r="X1579" s="86"/>
      <c r="Y1579" s="245" t="str">
        <f>IF(DataGoesHere!$B1579="","",(DataGoesHere!$B1579/SUM(DataGoesHere!$B1574:'DataGoesHere'!$B1585)))</f>
        <v/>
      </c>
      <c r="Z1579" s="86"/>
      <c r="AA1579" s="86"/>
      <c r="AB1579" s="86"/>
      <c r="AC1579" s="86"/>
      <c r="AD1579" s="86"/>
      <c r="AE1579" s="241"/>
      <c r="CV1579" s="310" t="str">
        <f>IF(DataGoesHere!B1579="","",DataGoesHere!A1579)</f>
        <v/>
      </c>
      <c r="CW1579" s="271">
        <f t="shared" ca="1" si="56"/>
        <v>6</v>
      </c>
      <c r="CX1579" s="272">
        <f t="shared" ca="1" si="57"/>
        <v>1.0779088099730167</v>
      </c>
      <c r="CY1579" s="266">
        <f>DataGoesHere!A1579</f>
        <v>1578</v>
      </c>
      <c r="CZ1579" s="19" t="str">
        <f>IF(DataGoesHere!B1579="","",DataGoesHere!B1579)</f>
        <v/>
      </c>
      <c r="DA1579" s="19" t="str">
        <f>IF(DataGoesHere!B1579="","",IF(AH$5="No",DataGoesHere!B1579,DataGoesHere!B1579-(AH$2*(DataGoesHere!A1579-1))))</f>
        <v/>
      </c>
      <c r="DB1579" s="19" t="str">
        <f>IF(DataGoesHere!B1579="","",IF(AO$9="No",DataGoesHere!B1579,DataGoesHere!B1579/CX1579))</f>
        <v/>
      </c>
      <c r="DC1579" s="19" t="str">
        <f>IF(DataGoesHere!B1579="","",IF(AO$9="No",DA1579,DA1579/CX1579))</f>
        <v/>
      </c>
      <c r="DD1579" s="293" t="str">
        <f>IF(CZ1579="",IF(COUNTIF(DD$2:DD1578,"Forecast")&lt;Output!E$43,"Forecast",""),"Actual")</f>
        <v/>
      </c>
      <c r="DF1579" s="19" t="str">
        <f>IF(DataGoesHere!B1578="",IF(DD1579="Forecast",(Output!$E$47*IntermediateCalcs!DH1578)+((1-Output!$E$47)*IntermediateCalcs!DF1578),""),(Output!$E$47*IntermediateCalcs!DB1578)+((1-Output!$E$47)*IntermediateCalcs!DF1578))</f>
        <v/>
      </c>
      <c r="DG1579" s="19" t="str">
        <f>IF(DataGoesHere!B1578="",IF(DD1579="Forecast",(Output!$G$47*(IntermediateCalcs!DF1579-IntermediateCalcs!DF1578))+((1-Output!$G$47)*IntermediateCalcs!DG1578),""),(Output!$G$47*(IntermediateCalcs!DF1579-IntermediateCalcs!DF1578))+((1-Output!$G$47)*IntermediateCalcs!DG1578))</f>
        <v/>
      </c>
      <c r="DH1579" s="19" t="str">
        <f>IF(DataGoesHere!B1578="",IF(DD1579="Forecast",DF1579+DG1579,""),DF1579+DG1579)</f>
        <v/>
      </c>
      <c r="DI1579" s="274" t="str">
        <f>IF(DH1579="","",IF(IntermediateCalcs!$AO$9="Yes",IntermediateCalcs!DH1579*$CX1579,IntermediateCalcs!DH1579))</f>
        <v/>
      </c>
      <c r="DJ1579" s="250" t="str">
        <f>IF(DataGoesHere!$B1579="","",($CZ1579-DI1579))</f>
        <v/>
      </c>
      <c r="DK1579" s="250" t="str">
        <f>IF(DataGoesHere!$B1579="","",ABS($CZ1579-DI1579))</f>
        <v/>
      </c>
      <c r="DL1579" s="250" t="str">
        <f>IF(DataGoesHere!$B1579="","",DK1579^2)</f>
        <v/>
      </c>
      <c r="DM1579" s="249" t="str">
        <f>IF(DataGoesHere!$B1579="","",DK1579/$CZ1579)</f>
        <v/>
      </c>
      <c r="DN1579" s="250" t="str">
        <f>IF(DataGoesHere!$B1579="","",SUM(DJ$2:DJ1579)/AVERAGE(DK:DK))</f>
        <v/>
      </c>
      <c r="DP1579" s="19" t="str">
        <f>IF(DataGoesHere!B1579="",IF($DD1579="Forecast",(Output!E$48*IntermediateCalcs!CY1579)+Output!G$48,""),(Output!E$48*IntermediateCalcs!CY1579)+Output!G$48)</f>
        <v/>
      </c>
      <c r="DQ1579" s="274" t="str">
        <f>IF(DP1579="","",IF(IntermediateCalcs!$AO$9="Yes",IntermediateCalcs!DP1579*$CX1579,IntermediateCalcs!DP1579))</f>
        <v/>
      </c>
      <c r="DR1579" s="250" t="str">
        <f>IF(DataGoesHere!$B1579="","",($CZ1579-DQ1579))</f>
        <v/>
      </c>
      <c r="DS1579" s="250" t="str">
        <f>IF(DataGoesHere!$B1579="","",ABS($CZ1579-DQ1579))</f>
        <v/>
      </c>
      <c r="DT1579" s="250" t="str">
        <f>IF(DataGoesHere!$B1579="","",DS1579^2)</f>
        <v/>
      </c>
      <c r="DU1579" s="249" t="str">
        <f>IF(DataGoesHere!$B1579="","",DS1579/$CZ1579)</f>
        <v/>
      </c>
      <c r="DV1579" s="250" t="str">
        <f>IF(DataGoesHere!$B1579="","",SUM(DR$2:DR1579)/AVERAGE(DS:DS))</f>
        <v/>
      </c>
      <c r="DX1579" s="19" t="str">
        <f>IF(DataGoesHere!$B1578="","",(DB1573*(Output!$O$49/Output!$P$49))+(IntermediateCalcs!DB1574*(Output!$M$49/Output!$P$49))+(IntermediateCalcs!DB1575*(Output!$K$49/Output!$P$49))+(DB1576*(Output!$I$49/Output!$P$49))+(IntermediateCalcs!DB1577*(Output!$G$49/Output!$P$49))+(IntermediateCalcs!DB1578*(Output!$E$49/Output!$P$49)))</f>
        <v/>
      </c>
      <c r="DY1579" s="274" t="str">
        <f>IF(DX1579="","",IF(IntermediateCalcs!$AO$9="Yes",IntermediateCalcs!DX1579*$CX1579,IntermediateCalcs!DX1579))</f>
        <v/>
      </c>
      <c r="DZ1579" s="250" t="str">
        <f>IF(DataGoesHere!$B1579="","",($CZ1579-DY1579))</f>
        <v/>
      </c>
      <c r="EA1579" s="250" t="str">
        <f>IF(DataGoesHere!$B1579="","",ABS($CZ1579-DY1579))</f>
        <v/>
      </c>
      <c r="EB1579" s="250" t="str">
        <f>IF(DataGoesHere!$B1579="","",EA1579^2)</f>
        <v/>
      </c>
      <c r="EC1579" s="249" t="str">
        <f>IF(DataGoesHere!$B1579="","",EA1579/$CZ1579)</f>
        <v/>
      </c>
      <c r="ED1579" s="250" t="str">
        <f>IF(DataGoesHere!$B1579="","",SUM(DZ$2:DZ1579)/AVERAGE(EA:EA))</f>
        <v/>
      </c>
    </row>
    <row r="1580" spans="20:134" x14ac:dyDescent="0.2">
      <c r="T1580" s="240"/>
      <c r="U1580" s="86"/>
      <c r="V1580" s="86"/>
      <c r="W1580" s="86"/>
      <c r="X1580" s="86"/>
      <c r="Y1580" s="86"/>
      <c r="Z1580" s="245" t="str">
        <f>IF(DataGoesHere!$B1580="","",(DataGoesHere!$B1580/SUM(DataGoesHere!$B1574:'DataGoesHere'!$B1585)))</f>
        <v/>
      </c>
      <c r="AA1580" s="86"/>
      <c r="AB1580" s="86"/>
      <c r="AC1580" s="86"/>
      <c r="AD1580" s="86"/>
      <c r="AE1580" s="241"/>
      <c r="CV1580" s="310" t="str">
        <f>IF(DataGoesHere!B1580="","",DataGoesHere!A1580)</f>
        <v/>
      </c>
      <c r="CW1580" s="271">
        <f t="shared" ca="1" si="56"/>
        <v>7</v>
      </c>
      <c r="CX1580" s="272">
        <f t="shared" ca="1" si="57"/>
        <v>1.0265458156689093</v>
      </c>
      <c r="CY1580" s="266">
        <f>DataGoesHere!A1580</f>
        <v>1579</v>
      </c>
      <c r="CZ1580" s="19" t="str">
        <f>IF(DataGoesHere!B1580="","",DataGoesHere!B1580)</f>
        <v/>
      </c>
      <c r="DA1580" s="19" t="str">
        <f>IF(DataGoesHere!B1580="","",IF(AH$5="No",DataGoesHere!B1580,DataGoesHere!B1580-(AH$2*(DataGoesHere!A1580-1))))</f>
        <v/>
      </c>
      <c r="DB1580" s="19" t="str">
        <f>IF(DataGoesHere!B1580="","",IF(AO$9="No",DataGoesHere!B1580,DataGoesHere!B1580/CX1580))</f>
        <v/>
      </c>
      <c r="DC1580" s="19" t="str">
        <f>IF(DataGoesHere!B1580="","",IF(AO$9="No",DA1580,DA1580/CX1580))</f>
        <v/>
      </c>
      <c r="DD1580" s="293" t="str">
        <f>IF(CZ1580="",IF(COUNTIF(DD$2:DD1579,"Forecast")&lt;Output!E$43,"Forecast",""),"Actual")</f>
        <v/>
      </c>
      <c r="DF1580" s="19" t="str">
        <f>IF(DataGoesHere!B1579="",IF(DD1580="Forecast",(Output!$E$47*IntermediateCalcs!DH1579)+((1-Output!$E$47)*IntermediateCalcs!DF1579),""),(Output!$E$47*IntermediateCalcs!DB1579)+((1-Output!$E$47)*IntermediateCalcs!DF1579))</f>
        <v/>
      </c>
      <c r="DG1580" s="19" t="str">
        <f>IF(DataGoesHere!B1579="",IF(DD1580="Forecast",(Output!$G$47*(IntermediateCalcs!DF1580-IntermediateCalcs!DF1579))+((1-Output!$G$47)*IntermediateCalcs!DG1579),""),(Output!$G$47*(IntermediateCalcs!DF1580-IntermediateCalcs!DF1579))+((1-Output!$G$47)*IntermediateCalcs!DG1579))</f>
        <v/>
      </c>
      <c r="DH1580" s="19" t="str">
        <f>IF(DataGoesHere!B1579="",IF(DD1580="Forecast",DF1580+DG1580,""),DF1580+DG1580)</f>
        <v/>
      </c>
      <c r="DI1580" s="274" t="str">
        <f>IF(DH1580="","",IF(IntermediateCalcs!$AO$9="Yes",IntermediateCalcs!DH1580*$CX1580,IntermediateCalcs!DH1580))</f>
        <v/>
      </c>
      <c r="DJ1580" s="250" t="str">
        <f>IF(DataGoesHere!$B1580="","",($CZ1580-DI1580))</f>
        <v/>
      </c>
      <c r="DK1580" s="250" t="str">
        <f>IF(DataGoesHere!$B1580="","",ABS($CZ1580-DI1580))</f>
        <v/>
      </c>
      <c r="DL1580" s="250" t="str">
        <f>IF(DataGoesHere!$B1580="","",DK1580^2)</f>
        <v/>
      </c>
      <c r="DM1580" s="249" t="str">
        <f>IF(DataGoesHere!$B1580="","",DK1580/$CZ1580)</f>
        <v/>
      </c>
      <c r="DN1580" s="250" t="str">
        <f>IF(DataGoesHere!$B1580="","",SUM(DJ$2:DJ1580)/AVERAGE(DK:DK))</f>
        <v/>
      </c>
      <c r="DP1580" s="19" t="str">
        <f>IF(DataGoesHere!B1580="",IF($DD1580="Forecast",(Output!E$48*IntermediateCalcs!CY1580)+Output!G$48,""),(Output!E$48*IntermediateCalcs!CY1580)+Output!G$48)</f>
        <v/>
      </c>
      <c r="DQ1580" s="274" t="str">
        <f>IF(DP1580="","",IF(IntermediateCalcs!$AO$9="Yes",IntermediateCalcs!DP1580*$CX1580,IntermediateCalcs!DP1580))</f>
        <v/>
      </c>
      <c r="DR1580" s="250" t="str">
        <f>IF(DataGoesHere!$B1580="","",($CZ1580-DQ1580))</f>
        <v/>
      </c>
      <c r="DS1580" s="250" t="str">
        <f>IF(DataGoesHere!$B1580="","",ABS($CZ1580-DQ1580))</f>
        <v/>
      </c>
      <c r="DT1580" s="250" t="str">
        <f>IF(DataGoesHere!$B1580="","",DS1580^2)</f>
        <v/>
      </c>
      <c r="DU1580" s="249" t="str">
        <f>IF(DataGoesHere!$B1580="","",DS1580/$CZ1580)</f>
        <v/>
      </c>
      <c r="DV1580" s="250" t="str">
        <f>IF(DataGoesHere!$B1580="","",SUM(DR$2:DR1580)/AVERAGE(DS:DS))</f>
        <v/>
      </c>
      <c r="DX1580" s="19" t="str">
        <f>IF(DataGoesHere!$B1579="","",(DB1574*(Output!$O$49/Output!$P$49))+(IntermediateCalcs!DB1575*(Output!$M$49/Output!$P$49))+(IntermediateCalcs!DB1576*(Output!$K$49/Output!$P$49))+(DB1577*(Output!$I$49/Output!$P$49))+(IntermediateCalcs!DB1578*(Output!$G$49/Output!$P$49))+(IntermediateCalcs!DB1579*(Output!$E$49/Output!$P$49)))</f>
        <v/>
      </c>
      <c r="DY1580" s="274" t="str">
        <f>IF(DX1580="","",IF(IntermediateCalcs!$AO$9="Yes",IntermediateCalcs!DX1580*$CX1580,IntermediateCalcs!DX1580))</f>
        <v/>
      </c>
      <c r="DZ1580" s="250" t="str">
        <f>IF(DataGoesHere!$B1580="","",($CZ1580-DY1580))</f>
        <v/>
      </c>
      <c r="EA1580" s="250" t="str">
        <f>IF(DataGoesHere!$B1580="","",ABS($CZ1580-DY1580))</f>
        <v/>
      </c>
      <c r="EB1580" s="250" t="str">
        <f>IF(DataGoesHere!$B1580="","",EA1580^2)</f>
        <v/>
      </c>
      <c r="EC1580" s="249" t="str">
        <f>IF(DataGoesHere!$B1580="","",EA1580/$CZ1580)</f>
        <v/>
      </c>
      <c r="ED1580" s="250" t="str">
        <f>IF(DataGoesHere!$B1580="","",SUM(DZ$2:DZ1580)/AVERAGE(EA:EA))</f>
        <v/>
      </c>
    </row>
    <row r="1581" spans="20:134" x14ac:dyDescent="0.2">
      <c r="T1581" s="240"/>
      <c r="U1581" s="86"/>
      <c r="V1581" s="86"/>
      <c r="W1581" s="86"/>
      <c r="X1581" s="86"/>
      <c r="Y1581" s="86"/>
      <c r="Z1581" s="86"/>
      <c r="AA1581" s="245" t="str">
        <f>IF(DataGoesHere!$B1581="","",(DataGoesHere!$B1581/SUM(DataGoesHere!$B1574:'DataGoesHere'!$B1585)))</f>
        <v/>
      </c>
      <c r="AB1581" s="86"/>
      <c r="AC1581" s="86"/>
      <c r="AD1581" s="86"/>
      <c r="AE1581" s="241"/>
      <c r="CV1581" s="310" t="str">
        <f>IF(DataGoesHere!B1581="","",DataGoesHere!A1581)</f>
        <v/>
      </c>
      <c r="CW1581" s="271">
        <f t="shared" ca="1" si="56"/>
        <v>8</v>
      </c>
      <c r="CX1581" s="272">
        <f t="shared" ca="1" si="57"/>
        <v>1.0207492390681214</v>
      </c>
      <c r="CY1581" s="266">
        <f>DataGoesHere!A1581</f>
        <v>1580</v>
      </c>
      <c r="CZ1581" s="19" t="str">
        <f>IF(DataGoesHere!B1581="","",DataGoesHere!B1581)</f>
        <v/>
      </c>
      <c r="DA1581" s="19" t="str">
        <f>IF(DataGoesHere!B1581="","",IF(AH$5="No",DataGoesHere!B1581,DataGoesHere!B1581-(AH$2*(DataGoesHere!A1581-1))))</f>
        <v/>
      </c>
      <c r="DB1581" s="19" t="str">
        <f>IF(DataGoesHere!B1581="","",IF(AO$9="No",DataGoesHere!B1581,DataGoesHere!B1581/CX1581))</f>
        <v/>
      </c>
      <c r="DC1581" s="19" t="str">
        <f>IF(DataGoesHere!B1581="","",IF(AO$9="No",DA1581,DA1581/CX1581))</f>
        <v/>
      </c>
      <c r="DD1581" s="293" t="str">
        <f>IF(CZ1581="",IF(COUNTIF(DD$2:DD1580,"Forecast")&lt;Output!E$43,"Forecast",""),"Actual")</f>
        <v/>
      </c>
      <c r="DF1581" s="19" t="str">
        <f>IF(DataGoesHere!B1580="",IF(DD1581="Forecast",(Output!$E$47*IntermediateCalcs!DH1580)+((1-Output!$E$47)*IntermediateCalcs!DF1580),""),(Output!$E$47*IntermediateCalcs!DB1580)+((1-Output!$E$47)*IntermediateCalcs!DF1580))</f>
        <v/>
      </c>
      <c r="DG1581" s="19" t="str">
        <f>IF(DataGoesHere!B1580="",IF(DD1581="Forecast",(Output!$G$47*(IntermediateCalcs!DF1581-IntermediateCalcs!DF1580))+((1-Output!$G$47)*IntermediateCalcs!DG1580),""),(Output!$G$47*(IntermediateCalcs!DF1581-IntermediateCalcs!DF1580))+((1-Output!$G$47)*IntermediateCalcs!DG1580))</f>
        <v/>
      </c>
      <c r="DH1581" s="19" t="str">
        <f>IF(DataGoesHere!B1580="",IF(DD1581="Forecast",DF1581+DG1581,""),DF1581+DG1581)</f>
        <v/>
      </c>
      <c r="DI1581" s="274" t="str">
        <f>IF(DH1581="","",IF(IntermediateCalcs!$AO$9="Yes",IntermediateCalcs!DH1581*$CX1581,IntermediateCalcs!DH1581))</f>
        <v/>
      </c>
      <c r="DJ1581" s="250" t="str">
        <f>IF(DataGoesHere!$B1581="","",($CZ1581-DI1581))</f>
        <v/>
      </c>
      <c r="DK1581" s="250" t="str">
        <f>IF(DataGoesHere!$B1581="","",ABS($CZ1581-DI1581))</f>
        <v/>
      </c>
      <c r="DL1581" s="250" t="str">
        <f>IF(DataGoesHere!$B1581="","",DK1581^2)</f>
        <v/>
      </c>
      <c r="DM1581" s="249" t="str">
        <f>IF(DataGoesHere!$B1581="","",DK1581/$CZ1581)</f>
        <v/>
      </c>
      <c r="DN1581" s="250" t="str">
        <f>IF(DataGoesHere!$B1581="","",SUM(DJ$2:DJ1581)/AVERAGE(DK:DK))</f>
        <v/>
      </c>
      <c r="DP1581" s="19" t="str">
        <f>IF(DataGoesHere!B1581="",IF($DD1581="Forecast",(Output!E$48*IntermediateCalcs!CY1581)+Output!G$48,""),(Output!E$48*IntermediateCalcs!CY1581)+Output!G$48)</f>
        <v/>
      </c>
      <c r="DQ1581" s="274" t="str">
        <f>IF(DP1581="","",IF(IntermediateCalcs!$AO$9="Yes",IntermediateCalcs!DP1581*$CX1581,IntermediateCalcs!DP1581))</f>
        <v/>
      </c>
      <c r="DR1581" s="250" t="str">
        <f>IF(DataGoesHere!$B1581="","",($CZ1581-DQ1581))</f>
        <v/>
      </c>
      <c r="DS1581" s="250" t="str">
        <f>IF(DataGoesHere!$B1581="","",ABS($CZ1581-DQ1581))</f>
        <v/>
      </c>
      <c r="DT1581" s="250" t="str">
        <f>IF(DataGoesHere!$B1581="","",DS1581^2)</f>
        <v/>
      </c>
      <c r="DU1581" s="249" t="str">
        <f>IF(DataGoesHere!$B1581="","",DS1581/$CZ1581)</f>
        <v/>
      </c>
      <c r="DV1581" s="250" t="str">
        <f>IF(DataGoesHere!$B1581="","",SUM(DR$2:DR1581)/AVERAGE(DS:DS))</f>
        <v/>
      </c>
      <c r="DX1581" s="19" t="str">
        <f>IF(DataGoesHere!$B1580="","",(DB1575*(Output!$O$49/Output!$P$49))+(IntermediateCalcs!DB1576*(Output!$M$49/Output!$P$49))+(IntermediateCalcs!DB1577*(Output!$K$49/Output!$P$49))+(DB1578*(Output!$I$49/Output!$P$49))+(IntermediateCalcs!DB1579*(Output!$G$49/Output!$P$49))+(IntermediateCalcs!DB1580*(Output!$E$49/Output!$P$49)))</f>
        <v/>
      </c>
      <c r="DY1581" s="274" t="str">
        <f>IF(DX1581="","",IF(IntermediateCalcs!$AO$9="Yes",IntermediateCalcs!DX1581*$CX1581,IntermediateCalcs!DX1581))</f>
        <v/>
      </c>
      <c r="DZ1581" s="250" t="str">
        <f>IF(DataGoesHere!$B1581="","",($CZ1581-DY1581))</f>
        <v/>
      </c>
      <c r="EA1581" s="250" t="str">
        <f>IF(DataGoesHere!$B1581="","",ABS($CZ1581-DY1581))</f>
        <v/>
      </c>
      <c r="EB1581" s="250" t="str">
        <f>IF(DataGoesHere!$B1581="","",EA1581^2)</f>
        <v/>
      </c>
      <c r="EC1581" s="249" t="str">
        <f>IF(DataGoesHere!$B1581="","",EA1581/$CZ1581)</f>
        <v/>
      </c>
      <c r="ED1581" s="250" t="str">
        <f>IF(DataGoesHere!$B1581="","",SUM(DZ$2:DZ1581)/AVERAGE(EA:EA))</f>
        <v/>
      </c>
    </row>
    <row r="1582" spans="20:134" x14ac:dyDescent="0.2">
      <c r="T1582" s="240"/>
      <c r="U1582" s="86"/>
      <c r="V1582" s="86"/>
      <c r="W1582" s="86"/>
      <c r="X1582" s="86"/>
      <c r="Y1582" s="86"/>
      <c r="Z1582" s="86"/>
      <c r="AA1582" s="86"/>
      <c r="AB1582" s="245" t="str">
        <f>IF(DataGoesHere!$B1582="","",(DataGoesHere!$B1582/SUM(DataGoesHere!$B1574:'DataGoesHere'!$B1585)))</f>
        <v/>
      </c>
      <c r="AC1582" s="86"/>
      <c r="AD1582" s="86"/>
      <c r="AE1582" s="241"/>
      <c r="CV1582" s="310" t="str">
        <f>IF(DataGoesHere!B1582="","",DataGoesHere!A1582)</f>
        <v/>
      </c>
      <c r="CW1582" s="271">
        <f t="shared" ca="1" si="56"/>
        <v>9</v>
      </c>
      <c r="CX1582" s="272">
        <f t="shared" ca="1" si="57"/>
        <v>1.0625330005567626</v>
      </c>
      <c r="CY1582" s="266">
        <f>DataGoesHere!A1582</f>
        <v>1581</v>
      </c>
      <c r="CZ1582" s="19" t="str">
        <f>IF(DataGoesHere!B1582="","",DataGoesHere!B1582)</f>
        <v/>
      </c>
      <c r="DA1582" s="19" t="str">
        <f>IF(DataGoesHere!B1582="","",IF(AH$5="No",DataGoesHere!B1582,DataGoesHere!B1582-(AH$2*(DataGoesHere!A1582-1))))</f>
        <v/>
      </c>
      <c r="DB1582" s="19" t="str">
        <f>IF(DataGoesHere!B1582="","",IF(AO$9="No",DataGoesHere!B1582,DataGoesHere!B1582/CX1582))</f>
        <v/>
      </c>
      <c r="DC1582" s="19" t="str">
        <f>IF(DataGoesHere!B1582="","",IF(AO$9="No",DA1582,DA1582/CX1582))</f>
        <v/>
      </c>
      <c r="DD1582" s="293" t="str">
        <f>IF(CZ1582="",IF(COUNTIF(DD$2:DD1581,"Forecast")&lt;Output!E$43,"Forecast",""),"Actual")</f>
        <v/>
      </c>
      <c r="DF1582" s="19" t="str">
        <f>IF(DataGoesHere!B1581="",IF(DD1582="Forecast",(Output!$E$47*IntermediateCalcs!DH1581)+((1-Output!$E$47)*IntermediateCalcs!DF1581),""),(Output!$E$47*IntermediateCalcs!DB1581)+((1-Output!$E$47)*IntermediateCalcs!DF1581))</f>
        <v/>
      </c>
      <c r="DG1582" s="19" t="str">
        <f>IF(DataGoesHere!B1581="",IF(DD1582="Forecast",(Output!$G$47*(IntermediateCalcs!DF1582-IntermediateCalcs!DF1581))+((1-Output!$G$47)*IntermediateCalcs!DG1581),""),(Output!$G$47*(IntermediateCalcs!DF1582-IntermediateCalcs!DF1581))+((1-Output!$G$47)*IntermediateCalcs!DG1581))</f>
        <v/>
      </c>
      <c r="DH1582" s="19" t="str">
        <f>IF(DataGoesHere!B1581="",IF(DD1582="Forecast",DF1582+DG1582,""),DF1582+DG1582)</f>
        <v/>
      </c>
      <c r="DI1582" s="274" t="str">
        <f>IF(DH1582="","",IF(IntermediateCalcs!$AO$9="Yes",IntermediateCalcs!DH1582*$CX1582,IntermediateCalcs!DH1582))</f>
        <v/>
      </c>
      <c r="DJ1582" s="250" t="str">
        <f>IF(DataGoesHere!$B1582="","",($CZ1582-DI1582))</f>
        <v/>
      </c>
      <c r="DK1582" s="250" t="str">
        <f>IF(DataGoesHere!$B1582="","",ABS($CZ1582-DI1582))</f>
        <v/>
      </c>
      <c r="DL1582" s="250" t="str">
        <f>IF(DataGoesHere!$B1582="","",DK1582^2)</f>
        <v/>
      </c>
      <c r="DM1582" s="249" t="str">
        <f>IF(DataGoesHere!$B1582="","",DK1582/$CZ1582)</f>
        <v/>
      </c>
      <c r="DN1582" s="250" t="str">
        <f>IF(DataGoesHere!$B1582="","",SUM(DJ$2:DJ1582)/AVERAGE(DK:DK))</f>
        <v/>
      </c>
      <c r="DP1582" s="19" t="str">
        <f>IF(DataGoesHere!B1582="",IF($DD1582="Forecast",(Output!E$48*IntermediateCalcs!CY1582)+Output!G$48,""),(Output!E$48*IntermediateCalcs!CY1582)+Output!G$48)</f>
        <v/>
      </c>
      <c r="DQ1582" s="274" t="str">
        <f>IF(DP1582="","",IF(IntermediateCalcs!$AO$9="Yes",IntermediateCalcs!DP1582*$CX1582,IntermediateCalcs!DP1582))</f>
        <v/>
      </c>
      <c r="DR1582" s="250" t="str">
        <f>IF(DataGoesHere!$B1582="","",($CZ1582-DQ1582))</f>
        <v/>
      </c>
      <c r="DS1582" s="250" t="str">
        <f>IF(DataGoesHere!$B1582="","",ABS($CZ1582-DQ1582))</f>
        <v/>
      </c>
      <c r="DT1582" s="250" t="str">
        <f>IF(DataGoesHere!$B1582="","",DS1582^2)</f>
        <v/>
      </c>
      <c r="DU1582" s="249" t="str">
        <f>IF(DataGoesHere!$B1582="","",DS1582/$CZ1582)</f>
        <v/>
      </c>
      <c r="DV1582" s="250" t="str">
        <f>IF(DataGoesHere!$B1582="","",SUM(DR$2:DR1582)/AVERAGE(DS:DS))</f>
        <v/>
      </c>
      <c r="DX1582" s="19" t="str">
        <f>IF(DataGoesHere!$B1581="","",(DB1576*(Output!$O$49/Output!$P$49))+(IntermediateCalcs!DB1577*(Output!$M$49/Output!$P$49))+(IntermediateCalcs!DB1578*(Output!$K$49/Output!$P$49))+(DB1579*(Output!$I$49/Output!$P$49))+(IntermediateCalcs!DB1580*(Output!$G$49/Output!$P$49))+(IntermediateCalcs!DB1581*(Output!$E$49/Output!$P$49)))</f>
        <v/>
      </c>
      <c r="DY1582" s="274" t="str">
        <f>IF(DX1582="","",IF(IntermediateCalcs!$AO$9="Yes",IntermediateCalcs!DX1582*$CX1582,IntermediateCalcs!DX1582))</f>
        <v/>
      </c>
      <c r="DZ1582" s="250" t="str">
        <f>IF(DataGoesHere!$B1582="","",($CZ1582-DY1582))</f>
        <v/>
      </c>
      <c r="EA1582" s="250" t="str">
        <f>IF(DataGoesHere!$B1582="","",ABS($CZ1582-DY1582))</f>
        <v/>
      </c>
      <c r="EB1582" s="250" t="str">
        <f>IF(DataGoesHere!$B1582="","",EA1582^2)</f>
        <v/>
      </c>
      <c r="EC1582" s="249" t="str">
        <f>IF(DataGoesHere!$B1582="","",EA1582/$CZ1582)</f>
        <v/>
      </c>
      <c r="ED1582" s="250" t="str">
        <f>IF(DataGoesHere!$B1582="","",SUM(DZ$2:DZ1582)/AVERAGE(EA:EA))</f>
        <v/>
      </c>
    </row>
    <row r="1583" spans="20:134" x14ac:dyDescent="0.2">
      <c r="T1583" s="240"/>
      <c r="U1583" s="86"/>
      <c r="V1583" s="86"/>
      <c r="W1583" s="86"/>
      <c r="X1583" s="86"/>
      <c r="Y1583" s="86"/>
      <c r="Z1583" s="86"/>
      <c r="AA1583" s="86"/>
      <c r="AB1583" s="86"/>
      <c r="AC1583" s="245" t="str">
        <f>IF(DataGoesHere!$B1583="","",(DataGoesHere!$B1583/SUM(DataGoesHere!$B1574:'DataGoesHere'!$B1585)))</f>
        <v/>
      </c>
      <c r="AD1583" s="86"/>
      <c r="AE1583" s="241"/>
      <c r="CV1583" s="310" t="str">
        <f>IF(DataGoesHere!B1583="","",DataGoesHere!A1583)</f>
        <v/>
      </c>
      <c r="CW1583" s="271">
        <f t="shared" ca="1" si="56"/>
        <v>10</v>
      </c>
      <c r="CX1583" s="272">
        <f t="shared" ca="1" si="57"/>
        <v>0.92557634012077306</v>
      </c>
      <c r="CY1583" s="266">
        <f>DataGoesHere!A1583</f>
        <v>1582</v>
      </c>
      <c r="CZ1583" s="19" t="str">
        <f>IF(DataGoesHere!B1583="","",DataGoesHere!B1583)</f>
        <v/>
      </c>
      <c r="DA1583" s="19" t="str">
        <f>IF(DataGoesHere!B1583="","",IF(AH$5="No",DataGoesHere!B1583,DataGoesHere!B1583-(AH$2*(DataGoesHere!A1583-1))))</f>
        <v/>
      </c>
      <c r="DB1583" s="19" t="str">
        <f>IF(DataGoesHere!B1583="","",IF(AO$9="No",DataGoesHere!B1583,DataGoesHere!B1583/CX1583))</f>
        <v/>
      </c>
      <c r="DC1583" s="19" t="str">
        <f>IF(DataGoesHere!B1583="","",IF(AO$9="No",DA1583,DA1583/CX1583))</f>
        <v/>
      </c>
      <c r="DD1583" s="293" t="str">
        <f>IF(CZ1583="",IF(COUNTIF(DD$2:DD1582,"Forecast")&lt;Output!E$43,"Forecast",""),"Actual")</f>
        <v/>
      </c>
      <c r="DF1583" s="19" t="str">
        <f>IF(DataGoesHere!B1582="",IF(DD1583="Forecast",(Output!$E$47*IntermediateCalcs!DH1582)+((1-Output!$E$47)*IntermediateCalcs!DF1582),""),(Output!$E$47*IntermediateCalcs!DB1582)+((1-Output!$E$47)*IntermediateCalcs!DF1582))</f>
        <v/>
      </c>
      <c r="DG1583" s="19" t="str">
        <f>IF(DataGoesHere!B1582="",IF(DD1583="Forecast",(Output!$G$47*(IntermediateCalcs!DF1583-IntermediateCalcs!DF1582))+((1-Output!$G$47)*IntermediateCalcs!DG1582),""),(Output!$G$47*(IntermediateCalcs!DF1583-IntermediateCalcs!DF1582))+((1-Output!$G$47)*IntermediateCalcs!DG1582))</f>
        <v/>
      </c>
      <c r="DH1583" s="19" t="str">
        <f>IF(DataGoesHere!B1582="",IF(DD1583="Forecast",DF1583+DG1583,""),DF1583+DG1583)</f>
        <v/>
      </c>
      <c r="DI1583" s="274" t="str">
        <f>IF(DH1583="","",IF(IntermediateCalcs!$AO$9="Yes",IntermediateCalcs!DH1583*$CX1583,IntermediateCalcs!DH1583))</f>
        <v/>
      </c>
      <c r="DJ1583" s="250" t="str">
        <f>IF(DataGoesHere!$B1583="","",($CZ1583-DI1583))</f>
        <v/>
      </c>
      <c r="DK1583" s="250" t="str">
        <f>IF(DataGoesHere!$B1583="","",ABS($CZ1583-DI1583))</f>
        <v/>
      </c>
      <c r="DL1583" s="250" t="str">
        <f>IF(DataGoesHere!$B1583="","",DK1583^2)</f>
        <v/>
      </c>
      <c r="DM1583" s="249" t="str">
        <f>IF(DataGoesHere!$B1583="","",DK1583/$CZ1583)</f>
        <v/>
      </c>
      <c r="DN1583" s="250" t="str">
        <f>IF(DataGoesHere!$B1583="","",SUM(DJ$2:DJ1583)/AVERAGE(DK:DK))</f>
        <v/>
      </c>
      <c r="DP1583" s="19" t="str">
        <f>IF(DataGoesHere!B1583="",IF($DD1583="Forecast",(Output!E$48*IntermediateCalcs!CY1583)+Output!G$48,""),(Output!E$48*IntermediateCalcs!CY1583)+Output!G$48)</f>
        <v/>
      </c>
      <c r="DQ1583" s="274" t="str">
        <f>IF(DP1583="","",IF(IntermediateCalcs!$AO$9="Yes",IntermediateCalcs!DP1583*$CX1583,IntermediateCalcs!DP1583))</f>
        <v/>
      </c>
      <c r="DR1583" s="250" t="str">
        <f>IF(DataGoesHere!$B1583="","",($CZ1583-DQ1583))</f>
        <v/>
      </c>
      <c r="DS1583" s="250" t="str">
        <f>IF(DataGoesHere!$B1583="","",ABS($CZ1583-DQ1583))</f>
        <v/>
      </c>
      <c r="DT1583" s="250" t="str">
        <f>IF(DataGoesHere!$B1583="","",DS1583^2)</f>
        <v/>
      </c>
      <c r="DU1583" s="249" t="str">
        <f>IF(DataGoesHere!$B1583="","",DS1583/$CZ1583)</f>
        <v/>
      </c>
      <c r="DV1583" s="250" t="str">
        <f>IF(DataGoesHere!$B1583="","",SUM(DR$2:DR1583)/AVERAGE(DS:DS))</f>
        <v/>
      </c>
      <c r="DX1583" s="19" t="str">
        <f>IF(DataGoesHere!$B1582="","",(DB1577*(Output!$O$49/Output!$P$49))+(IntermediateCalcs!DB1578*(Output!$M$49/Output!$P$49))+(IntermediateCalcs!DB1579*(Output!$K$49/Output!$P$49))+(DB1580*(Output!$I$49/Output!$P$49))+(IntermediateCalcs!DB1581*(Output!$G$49/Output!$P$49))+(IntermediateCalcs!DB1582*(Output!$E$49/Output!$P$49)))</f>
        <v/>
      </c>
      <c r="DY1583" s="274" t="str">
        <f>IF(DX1583="","",IF(IntermediateCalcs!$AO$9="Yes",IntermediateCalcs!DX1583*$CX1583,IntermediateCalcs!DX1583))</f>
        <v/>
      </c>
      <c r="DZ1583" s="250" t="str">
        <f>IF(DataGoesHere!$B1583="","",($CZ1583-DY1583))</f>
        <v/>
      </c>
      <c r="EA1583" s="250" t="str">
        <f>IF(DataGoesHere!$B1583="","",ABS($CZ1583-DY1583))</f>
        <v/>
      </c>
      <c r="EB1583" s="250" t="str">
        <f>IF(DataGoesHere!$B1583="","",EA1583^2)</f>
        <v/>
      </c>
      <c r="EC1583" s="249" t="str">
        <f>IF(DataGoesHere!$B1583="","",EA1583/$CZ1583)</f>
        <v/>
      </c>
      <c r="ED1583" s="250" t="str">
        <f>IF(DataGoesHere!$B1583="","",SUM(DZ$2:DZ1583)/AVERAGE(EA:EA))</f>
        <v/>
      </c>
    </row>
    <row r="1584" spans="20:134" x14ac:dyDescent="0.2">
      <c r="T1584" s="240"/>
      <c r="U1584" s="86"/>
      <c r="V1584" s="86"/>
      <c r="W1584" s="86"/>
      <c r="X1584" s="86"/>
      <c r="Y1584" s="86"/>
      <c r="Z1584" s="86"/>
      <c r="AA1584" s="86"/>
      <c r="AB1584" s="86"/>
      <c r="AC1584" s="86"/>
      <c r="AD1584" s="245" t="str">
        <f>IF(DataGoesHere!$B1584="","",(DataGoesHere!$B1584/SUM(DataGoesHere!$B1574:'DataGoesHere'!$B1585)))</f>
        <v/>
      </c>
      <c r="AE1584" s="241"/>
      <c r="CV1584" s="310" t="str">
        <f>IF(DataGoesHere!B1584="","",DataGoesHere!A1584)</f>
        <v/>
      </c>
      <c r="CW1584" s="271">
        <f t="shared" ca="1" si="56"/>
        <v>11</v>
      </c>
      <c r="CX1584" s="272">
        <f t="shared" ca="1" si="57"/>
        <v>0.97463169608807265</v>
      </c>
      <c r="CY1584" s="266">
        <f>DataGoesHere!A1584</f>
        <v>1583</v>
      </c>
      <c r="CZ1584" s="19" t="str">
        <f>IF(DataGoesHere!B1584="","",DataGoesHere!B1584)</f>
        <v/>
      </c>
      <c r="DA1584" s="19" t="str">
        <f>IF(DataGoesHere!B1584="","",IF(AH$5="No",DataGoesHere!B1584,DataGoesHere!B1584-(AH$2*(DataGoesHere!A1584-1))))</f>
        <v/>
      </c>
      <c r="DB1584" s="19" t="str">
        <f>IF(DataGoesHere!B1584="","",IF(AO$9="No",DataGoesHere!B1584,DataGoesHere!B1584/CX1584))</f>
        <v/>
      </c>
      <c r="DC1584" s="19" t="str">
        <f>IF(DataGoesHere!B1584="","",IF(AO$9="No",DA1584,DA1584/CX1584))</f>
        <v/>
      </c>
      <c r="DD1584" s="293" t="str">
        <f>IF(CZ1584="",IF(COUNTIF(DD$2:DD1583,"Forecast")&lt;Output!E$43,"Forecast",""),"Actual")</f>
        <v/>
      </c>
      <c r="DF1584" s="19" t="str">
        <f>IF(DataGoesHere!B1583="",IF(DD1584="Forecast",(Output!$E$47*IntermediateCalcs!DH1583)+((1-Output!$E$47)*IntermediateCalcs!DF1583),""),(Output!$E$47*IntermediateCalcs!DB1583)+((1-Output!$E$47)*IntermediateCalcs!DF1583))</f>
        <v/>
      </c>
      <c r="DG1584" s="19" t="str">
        <f>IF(DataGoesHere!B1583="",IF(DD1584="Forecast",(Output!$G$47*(IntermediateCalcs!DF1584-IntermediateCalcs!DF1583))+((1-Output!$G$47)*IntermediateCalcs!DG1583),""),(Output!$G$47*(IntermediateCalcs!DF1584-IntermediateCalcs!DF1583))+((1-Output!$G$47)*IntermediateCalcs!DG1583))</f>
        <v/>
      </c>
      <c r="DH1584" s="19" t="str">
        <f>IF(DataGoesHere!B1583="",IF(DD1584="Forecast",DF1584+DG1584,""),DF1584+DG1584)</f>
        <v/>
      </c>
      <c r="DI1584" s="274" t="str">
        <f>IF(DH1584="","",IF(IntermediateCalcs!$AO$9="Yes",IntermediateCalcs!DH1584*$CX1584,IntermediateCalcs!DH1584))</f>
        <v/>
      </c>
      <c r="DJ1584" s="250" t="str">
        <f>IF(DataGoesHere!$B1584="","",($CZ1584-DI1584))</f>
        <v/>
      </c>
      <c r="DK1584" s="250" t="str">
        <f>IF(DataGoesHere!$B1584="","",ABS($CZ1584-DI1584))</f>
        <v/>
      </c>
      <c r="DL1584" s="250" t="str">
        <f>IF(DataGoesHere!$B1584="","",DK1584^2)</f>
        <v/>
      </c>
      <c r="DM1584" s="249" t="str">
        <f>IF(DataGoesHere!$B1584="","",DK1584/$CZ1584)</f>
        <v/>
      </c>
      <c r="DN1584" s="250" t="str">
        <f>IF(DataGoesHere!$B1584="","",SUM(DJ$2:DJ1584)/AVERAGE(DK:DK))</f>
        <v/>
      </c>
      <c r="DP1584" s="19" t="str">
        <f>IF(DataGoesHere!B1584="",IF($DD1584="Forecast",(Output!E$48*IntermediateCalcs!CY1584)+Output!G$48,""),(Output!E$48*IntermediateCalcs!CY1584)+Output!G$48)</f>
        <v/>
      </c>
      <c r="DQ1584" s="274" t="str">
        <f>IF(DP1584="","",IF(IntermediateCalcs!$AO$9="Yes",IntermediateCalcs!DP1584*$CX1584,IntermediateCalcs!DP1584))</f>
        <v/>
      </c>
      <c r="DR1584" s="250" t="str">
        <f>IF(DataGoesHere!$B1584="","",($CZ1584-DQ1584))</f>
        <v/>
      </c>
      <c r="DS1584" s="250" t="str">
        <f>IF(DataGoesHere!$B1584="","",ABS($CZ1584-DQ1584))</f>
        <v/>
      </c>
      <c r="DT1584" s="250" t="str">
        <f>IF(DataGoesHere!$B1584="","",DS1584^2)</f>
        <v/>
      </c>
      <c r="DU1584" s="249" t="str">
        <f>IF(DataGoesHere!$B1584="","",DS1584/$CZ1584)</f>
        <v/>
      </c>
      <c r="DV1584" s="250" t="str">
        <f>IF(DataGoesHere!$B1584="","",SUM(DR$2:DR1584)/AVERAGE(DS:DS))</f>
        <v/>
      </c>
      <c r="DX1584" s="19" t="str">
        <f>IF(DataGoesHere!$B1583="","",(DB1578*(Output!$O$49/Output!$P$49))+(IntermediateCalcs!DB1579*(Output!$M$49/Output!$P$49))+(IntermediateCalcs!DB1580*(Output!$K$49/Output!$P$49))+(DB1581*(Output!$I$49/Output!$P$49))+(IntermediateCalcs!DB1582*(Output!$G$49/Output!$P$49))+(IntermediateCalcs!DB1583*(Output!$E$49/Output!$P$49)))</f>
        <v/>
      </c>
      <c r="DY1584" s="274" t="str">
        <f>IF(DX1584="","",IF(IntermediateCalcs!$AO$9="Yes",IntermediateCalcs!DX1584*$CX1584,IntermediateCalcs!DX1584))</f>
        <v/>
      </c>
      <c r="DZ1584" s="250" t="str">
        <f>IF(DataGoesHere!$B1584="","",($CZ1584-DY1584))</f>
        <v/>
      </c>
      <c r="EA1584" s="250" t="str">
        <f>IF(DataGoesHere!$B1584="","",ABS($CZ1584-DY1584))</f>
        <v/>
      </c>
      <c r="EB1584" s="250" t="str">
        <f>IF(DataGoesHere!$B1584="","",EA1584^2)</f>
        <v/>
      </c>
      <c r="EC1584" s="249" t="str">
        <f>IF(DataGoesHere!$B1584="","",EA1584/$CZ1584)</f>
        <v/>
      </c>
      <c r="ED1584" s="250" t="str">
        <f>IF(DataGoesHere!$B1584="","",SUM(DZ$2:DZ1584)/AVERAGE(EA:EA))</f>
        <v/>
      </c>
    </row>
    <row r="1585" spans="20:134" x14ac:dyDescent="0.2">
      <c r="T1585" s="242"/>
      <c r="U1585" s="243"/>
      <c r="V1585" s="243"/>
      <c r="W1585" s="243"/>
      <c r="X1585" s="243"/>
      <c r="Y1585" s="243"/>
      <c r="Z1585" s="243"/>
      <c r="AA1585" s="243"/>
      <c r="AB1585" s="243"/>
      <c r="AC1585" s="243"/>
      <c r="AD1585" s="243"/>
      <c r="AE1585" s="246" t="str">
        <f>IF(DataGoesHere!$B1585="","",(DataGoesHere!$B1585/SUM(DataGoesHere!$B1574:'DataGoesHere'!$B1585)))</f>
        <v/>
      </c>
      <c r="CV1585" s="310" t="str">
        <f>IF(DataGoesHere!B1585="","",DataGoesHere!A1585)</f>
        <v/>
      </c>
      <c r="CW1585" s="271">
        <f t="shared" ca="1" si="56"/>
        <v>12</v>
      </c>
      <c r="CX1585" s="272">
        <f t="shared" ca="1" si="57"/>
        <v>1.0054005237672714</v>
      </c>
      <c r="CY1585" s="266">
        <f>DataGoesHere!A1585</f>
        <v>1584</v>
      </c>
      <c r="CZ1585" s="19" t="str">
        <f>IF(DataGoesHere!B1585="","",DataGoesHere!B1585)</f>
        <v/>
      </c>
      <c r="DA1585" s="19" t="str">
        <f>IF(DataGoesHere!B1585="","",IF(AH$5="No",DataGoesHere!B1585,DataGoesHere!B1585-(AH$2*(DataGoesHere!A1585-1))))</f>
        <v/>
      </c>
      <c r="DB1585" s="19" t="str">
        <f>IF(DataGoesHere!B1585="","",IF(AO$9="No",DataGoesHere!B1585,DataGoesHere!B1585/CX1585))</f>
        <v/>
      </c>
      <c r="DC1585" s="19" t="str">
        <f>IF(DataGoesHere!B1585="","",IF(AO$9="No",DA1585,DA1585/CX1585))</f>
        <v/>
      </c>
      <c r="DD1585" s="293" t="str">
        <f>IF(CZ1585="",IF(COUNTIF(DD$2:DD1584,"Forecast")&lt;Output!E$43,"Forecast",""),"Actual")</f>
        <v/>
      </c>
      <c r="DF1585" s="19" t="str">
        <f>IF(DataGoesHere!B1584="",IF(DD1585="Forecast",(Output!$E$47*IntermediateCalcs!DH1584)+((1-Output!$E$47)*IntermediateCalcs!DF1584),""),(Output!$E$47*IntermediateCalcs!DB1584)+((1-Output!$E$47)*IntermediateCalcs!DF1584))</f>
        <v/>
      </c>
      <c r="DG1585" s="19" t="str">
        <f>IF(DataGoesHere!B1584="",IF(DD1585="Forecast",(Output!$G$47*(IntermediateCalcs!DF1585-IntermediateCalcs!DF1584))+((1-Output!$G$47)*IntermediateCalcs!DG1584),""),(Output!$G$47*(IntermediateCalcs!DF1585-IntermediateCalcs!DF1584))+((1-Output!$G$47)*IntermediateCalcs!DG1584))</f>
        <v/>
      </c>
      <c r="DH1585" s="19" t="str">
        <f>IF(DataGoesHere!B1584="",IF(DD1585="Forecast",DF1585+DG1585,""),DF1585+DG1585)</f>
        <v/>
      </c>
      <c r="DI1585" s="274" t="str">
        <f>IF(DH1585="","",IF(IntermediateCalcs!$AO$9="Yes",IntermediateCalcs!DH1585*$CX1585,IntermediateCalcs!DH1585))</f>
        <v/>
      </c>
      <c r="DJ1585" s="250" t="str">
        <f>IF(DataGoesHere!$B1585="","",($CZ1585-DI1585))</f>
        <v/>
      </c>
      <c r="DK1585" s="250" t="str">
        <f>IF(DataGoesHere!$B1585="","",ABS($CZ1585-DI1585))</f>
        <v/>
      </c>
      <c r="DL1585" s="250" t="str">
        <f>IF(DataGoesHere!$B1585="","",DK1585^2)</f>
        <v/>
      </c>
      <c r="DM1585" s="249" t="str">
        <f>IF(DataGoesHere!$B1585="","",DK1585/$CZ1585)</f>
        <v/>
      </c>
      <c r="DN1585" s="250" t="str">
        <f>IF(DataGoesHere!$B1585="","",SUM(DJ$2:DJ1585)/AVERAGE(DK:DK))</f>
        <v/>
      </c>
      <c r="DP1585" s="19" t="str">
        <f>IF(DataGoesHere!B1585="",IF($DD1585="Forecast",(Output!E$48*IntermediateCalcs!CY1585)+Output!G$48,""),(Output!E$48*IntermediateCalcs!CY1585)+Output!G$48)</f>
        <v/>
      </c>
      <c r="DQ1585" s="274" t="str">
        <f>IF(DP1585="","",IF(IntermediateCalcs!$AO$9="Yes",IntermediateCalcs!DP1585*$CX1585,IntermediateCalcs!DP1585))</f>
        <v/>
      </c>
      <c r="DR1585" s="250" t="str">
        <f>IF(DataGoesHere!$B1585="","",($CZ1585-DQ1585))</f>
        <v/>
      </c>
      <c r="DS1585" s="250" t="str">
        <f>IF(DataGoesHere!$B1585="","",ABS($CZ1585-DQ1585))</f>
        <v/>
      </c>
      <c r="DT1585" s="250" t="str">
        <f>IF(DataGoesHere!$B1585="","",DS1585^2)</f>
        <v/>
      </c>
      <c r="DU1585" s="249" t="str">
        <f>IF(DataGoesHere!$B1585="","",DS1585/$CZ1585)</f>
        <v/>
      </c>
      <c r="DV1585" s="250" t="str">
        <f>IF(DataGoesHere!$B1585="","",SUM(DR$2:DR1585)/AVERAGE(DS:DS))</f>
        <v/>
      </c>
      <c r="DX1585" s="19" t="str">
        <f>IF(DataGoesHere!$B1584="","",(DB1579*(Output!$O$49/Output!$P$49))+(IntermediateCalcs!DB1580*(Output!$M$49/Output!$P$49))+(IntermediateCalcs!DB1581*(Output!$K$49/Output!$P$49))+(DB1582*(Output!$I$49/Output!$P$49))+(IntermediateCalcs!DB1583*(Output!$G$49/Output!$P$49))+(IntermediateCalcs!DB1584*(Output!$E$49/Output!$P$49)))</f>
        <v/>
      </c>
      <c r="DY1585" s="274" t="str">
        <f>IF(DX1585="","",IF(IntermediateCalcs!$AO$9="Yes",IntermediateCalcs!DX1585*$CX1585,IntermediateCalcs!DX1585))</f>
        <v/>
      </c>
      <c r="DZ1585" s="250" t="str">
        <f>IF(DataGoesHere!$B1585="","",($CZ1585-DY1585))</f>
        <v/>
      </c>
      <c r="EA1585" s="250" t="str">
        <f>IF(DataGoesHere!$B1585="","",ABS($CZ1585-DY1585))</f>
        <v/>
      </c>
      <c r="EB1585" s="250" t="str">
        <f>IF(DataGoesHere!$B1585="","",EA1585^2)</f>
        <v/>
      </c>
      <c r="EC1585" s="249" t="str">
        <f>IF(DataGoesHere!$B1585="","",EA1585/$CZ1585)</f>
        <v/>
      </c>
      <c r="ED1585" s="250" t="str">
        <f>IF(DataGoesHere!$B1585="","",SUM(DZ$2:DZ1585)/AVERAGE(EA:EA))</f>
        <v/>
      </c>
    </row>
    <row r="1586" spans="20:134" x14ac:dyDescent="0.2">
      <c r="T1586" s="244" t="str">
        <f>IF(DataGoesHere!$B1586="","",(DataGoesHere!$B1586/SUM(DataGoesHere!$B1586:'DataGoesHere'!$B1597)))</f>
        <v/>
      </c>
      <c r="U1586" s="238"/>
      <c r="V1586" s="238"/>
      <c r="W1586" s="238"/>
      <c r="X1586" s="238"/>
      <c r="Y1586" s="238"/>
      <c r="Z1586" s="238"/>
      <c r="AA1586" s="238"/>
      <c r="AB1586" s="238"/>
      <c r="AC1586" s="238"/>
      <c r="AD1586" s="238"/>
      <c r="AE1586" s="239"/>
      <c r="CV1586" s="310" t="str">
        <f>IF(DataGoesHere!B1586="","",DataGoesHere!A1586)</f>
        <v/>
      </c>
      <c r="CW1586" s="271">
        <f t="shared" ca="1" si="56"/>
        <v>1</v>
      </c>
      <c r="CX1586" s="272">
        <f t="shared" ca="1" si="57"/>
        <v>1.3236179355303281</v>
      </c>
      <c r="CY1586" s="266">
        <f>DataGoesHere!A1586</f>
        <v>1585</v>
      </c>
      <c r="CZ1586" s="19" t="str">
        <f>IF(DataGoesHere!B1586="","",DataGoesHere!B1586)</f>
        <v/>
      </c>
      <c r="DA1586" s="19" t="str">
        <f>IF(DataGoesHere!B1586="","",IF(AH$5="No",DataGoesHere!B1586,DataGoesHere!B1586-(AH$2*(DataGoesHere!A1586-1))))</f>
        <v/>
      </c>
      <c r="DB1586" s="19" t="str">
        <f>IF(DataGoesHere!B1586="","",IF(AO$9="No",DataGoesHere!B1586,DataGoesHere!B1586/CX1586))</f>
        <v/>
      </c>
      <c r="DC1586" s="19" t="str">
        <f>IF(DataGoesHere!B1586="","",IF(AO$9="No",DA1586,DA1586/CX1586))</f>
        <v/>
      </c>
      <c r="DD1586" s="293" t="str">
        <f>IF(CZ1586="",IF(COUNTIF(DD$2:DD1585,"Forecast")&lt;Output!E$43,"Forecast",""),"Actual")</f>
        <v/>
      </c>
      <c r="DF1586" s="19" t="str">
        <f>IF(DataGoesHere!B1585="",IF(DD1586="Forecast",(Output!$E$47*IntermediateCalcs!DH1585)+((1-Output!$E$47)*IntermediateCalcs!DF1585),""),(Output!$E$47*IntermediateCalcs!DB1585)+((1-Output!$E$47)*IntermediateCalcs!DF1585))</f>
        <v/>
      </c>
      <c r="DG1586" s="19" t="str">
        <f>IF(DataGoesHere!B1585="",IF(DD1586="Forecast",(Output!$G$47*(IntermediateCalcs!DF1586-IntermediateCalcs!DF1585))+((1-Output!$G$47)*IntermediateCalcs!DG1585),""),(Output!$G$47*(IntermediateCalcs!DF1586-IntermediateCalcs!DF1585))+((1-Output!$G$47)*IntermediateCalcs!DG1585))</f>
        <v/>
      </c>
      <c r="DH1586" s="19" t="str">
        <f>IF(DataGoesHere!B1585="",IF(DD1586="Forecast",DF1586+DG1586,""),DF1586+DG1586)</f>
        <v/>
      </c>
      <c r="DI1586" s="274" t="str">
        <f>IF(DH1586="","",IF(IntermediateCalcs!$AO$9="Yes",IntermediateCalcs!DH1586*$CX1586,IntermediateCalcs!DH1586))</f>
        <v/>
      </c>
      <c r="DJ1586" s="250" t="str">
        <f>IF(DataGoesHere!$B1586="","",($CZ1586-DI1586))</f>
        <v/>
      </c>
      <c r="DK1586" s="250" t="str">
        <f>IF(DataGoesHere!$B1586="","",ABS($CZ1586-DI1586))</f>
        <v/>
      </c>
      <c r="DL1586" s="250" t="str">
        <f>IF(DataGoesHere!$B1586="","",DK1586^2)</f>
        <v/>
      </c>
      <c r="DM1586" s="249" t="str">
        <f>IF(DataGoesHere!$B1586="","",DK1586/$CZ1586)</f>
        <v/>
      </c>
      <c r="DN1586" s="250" t="str">
        <f>IF(DataGoesHere!$B1586="","",SUM(DJ$2:DJ1586)/AVERAGE(DK:DK))</f>
        <v/>
      </c>
      <c r="DP1586" s="19" t="str">
        <f>IF(DataGoesHere!B1586="",IF($DD1586="Forecast",(Output!E$48*IntermediateCalcs!CY1586)+Output!G$48,""),(Output!E$48*IntermediateCalcs!CY1586)+Output!G$48)</f>
        <v/>
      </c>
      <c r="DQ1586" s="274" t="str">
        <f>IF(DP1586="","",IF(IntermediateCalcs!$AO$9="Yes",IntermediateCalcs!DP1586*$CX1586,IntermediateCalcs!DP1586))</f>
        <v/>
      </c>
      <c r="DR1586" s="250" t="str">
        <f>IF(DataGoesHere!$B1586="","",($CZ1586-DQ1586))</f>
        <v/>
      </c>
      <c r="DS1586" s="250" t="str">
        <f>IF(DataGoesHere!$B1586="","",ABS($CZ1586-DQ1586))</f>
        <v/>
      </c>
      <c r="DT1586" s="250" t="str">
        <f>IF(DataGoesHere!$B1586="","",DS1586^2)</f>
        <v/>
      </c>
      <c r="DU1586" s="249" t="str">
        <f>IF(DataGoesHere!$B1586="","",DS1586/$CZ1586)</f>
        <v/>
      </c>
      <c r="DV1586" s="250" t="str">
        <f>IF(DataGoesHere!$B1586="","",SUM(DR$2:DR1586)/AVERAGE(DS:DS))</f>
        <v/>
      </c>
      <c r="DX1586" s="19" t="str">
        <f>IF(DataGoesHere!$B1585="","",(DB1580*(Output!$O$49/Output!$P$49))+(IntermediateCalcs!DB1581*(Output!$M$49/Output!$P$49))+(IntermediateCalcs!DB1582*(Output!$K$49/Output!$P$49))+(DB1583*(Output!$I$49/Output!$P$49))+(IntermediateCalcs!DB1584*(Output!$G$49/Output!$P$49))+(IntermediateCalcs!DB1585*(Output!$E$49/Output!$P$49)))</f>
        <v/>
      </c>
      <c r="DY1586" s="274" t="str">
        <f>IF(DX1586="","",IF(IntermediateCalcs!$AO$9="Yes",IntermediateCalcs!DX1586*$CX1586,IntermediateCalcs!DX1586))</f>
        <v/>
      </c>
      <c r="DZ1586" s="250" t="str">
        <f>IF(DataGoesHere!$B1586="","",($CZ1586-DY1586))</f>
        <v/>
      </c>
      <c r="EA1586" s="250" t="str">
        <f>IF(DataGoesHere!$B1586="","",ABS($CZ1586-DY1586))</f>
        <v/>
      </c>
      <c r="EB1586" s="250" t="str">
        <f>IF(DataGoesHere!$B1586="","",EA1586^2)</f>
        <v/>
      </c>
      <c r="EC1586" s="249" t="str">
        <f>IF(DataGoesHere!$B1586="","",EA1586/$CZ1586)</f>
        <v/>
      </c>
      <c r="ED1586" s="250" t="str">
        <f>IF(DataGoesHere!$B1586="","",SUM(DZ$2:DZ1586)/AVERAGE(EA:EA))</f>
        <v/>
      </c>
    </row>
    <row r="1587" spans="20:134" x14ac:dyDescent="0.2">
      <c r="T1587" s="240"/>
      <c r="U1587" s="245" t="str">
        <f>IF(DataGoesHere!$B1587="","",(DataGoesHere!$B1587/SUM(DataGoesHere!$B1587:'DataGoesHere'!$B1597)))</f>
        <v/>
      </c>
      <c r="V1587" s="86"/>
      <c r="W1587" s="86"/>
      <c r="X1587" s="86"/>
      <c r="Y1587" s="86"/>
      <c r="Z1587" s="86"/>
      <c r="AA1587" s="86"/>
      <c r="AB1587" s="86"/>
      <c r="AC1587" s="86"/>
      <c r="AD1587" s="86"/>
      <c r="AE1587" s="241"/>
      <c r="CV1587" s="310" t="str">
        <f>IF(DataGoesHere!B1587="","",DataGoesHere!A1587)</f>
        <v/>
      </c>
      <c r="CW1587" s="271">
        <f t="shared" ca="1" si="56"/>
        <v>2</v>
      </c>
      <c r="CX1587" s="272">
        <f t="shared" ca="1" si="57"/>
        <v>0.80574490527728204</v>
      </c>
      <c r="CY1587" s="266">
        <f>DataGoesHere!A1587</f>
        <v>1586</v>
      </c>
      <c r="CZ1587" s="19" t="str">
        <f>IF(DataGoesHere!B1587="","",DataGoesHere!B1587)</f>
        <v/>
      </c>
      <c r="DA1587" s="19" t="str">
        <f>IF(DataGoesHere!B1587="","",IF(AH$5="No",DataGoesHere!B1587,DataGoesHere!B1587-(AH$2*(DataGoesHere!A1587-1))))</f>
        <v/>
      </c>
      <c r="DB1587" s="19" t="str">
        <f>IF(DataGoesHere!B1587="","",IF(AO$9="No",DataGoesHere!B1587,DataGoesHere!B1587/CX1587))</f>
        <v/>
      </c>
      <c r="DC1587" s="19" t="str">
        <f>IF(DataGoesHere!B1587="","",IF(AO$9="No",DA1587,DA1587/CX1587))</f>
        <v/>
      </c>
      <c r="DD1587" s="293" t="str">
        <f>IF(CZ1587="",IF(COUNTIF(DD$2:DD1586,"Forecast")&lt;Output!E$43,"Forecast",""),"Actual")</f>
        <v/>
      </c>
      <c r="DF1587" s="19" t="str">
        <f>IF(DataGoesHere!B1586="",IF(DD1587="Forecast",(Output!$E$47*IntermediateCalcs!DH1586)+((1-Output!$E$47)*IntermediateCalcs!DF1586),""),(Output!$E$47*IntermediateCalcs!DB1586)+((1-Output!$E$47)*IntermediateCalcs!DF1586))</f>
        <v/>
      </c>
      <c r="DG1587" s="19" t="str">
        <f>IF(DataGoesHere!B1586="",IF(DD1587="Forecast",(Output!$G$47*(IntermediateCalcs!DF1587-IntermediateCalcs!DF1586))+((1-Output!$G$47)*IntermediateCalcs!DG1586),""),(Output!$G$47*(IntermediateCalcs!DF1587-IntermediateCalcs!DF1586))+((1-Output!$G$47)*IntermediateCalcs!DG1586))</f>
        <v/>
      </c>
      <c r="DH1587" s="19" t="str">
        <f>IF(DataGoesHere!B1586="",IF(DD1587="Forecast",DF1587+DG1587,""),DF1587+DG1587)</f>
        <v/>
      </c>
      <c r="DI1587" s="274" t="str">
        <f>IF(DH1587="","",IF(IntermediateCalcs!$AO$9="Yes",IntermediateCalcs!DH1587*$CX1587,IntermediateCalcs!DH1587))</f>
        <v/>
      </c>
      <c r="DJ1587" s="250" t="str">
        <f>IF(DataGoesHere!$B1587="","",($CZ1587-DI1587))</f>
        <v/>
      </c>
      <c r="DK1587" s="250" t="str">
        <f>IF(DataGoesHere!$B1587="","",ABS($CZ1587-DI1587))</f>
        <v/>
      </c>
      <c r="DL1587" s="250" t="str">
        <f>IF(DataGoesHere!$B1587="","",DK1587^2)</f>
        <v/>
      </c>
      <c r="DM1587" s="249" t="str">
        <f>IF(DataGoesHere!$B1587="","",DK1587/$CZ1587)</f>
        <v/>
      </c>
      <c r="DN1587" s="250" t="str">
        <f>IF(DataGoesHere!$B1587="","",SUM(DJ$2:DJ1587)/AVERAGE(DK:DK))</f>
        <v/>
      </c>
      <c r="DP1587" s="19" t="str">
        <f>IF(DataGoesHere!B1587="",IF($DD1587="Forecast",(Output!E$48*IntermediateCalcs!CY1587)+Output!G$48,""),(Output!E$48*IntermediateCalcs!CY1587)+Output!G$48)</f>
        <v/>
      </c>
      <c r="DQ1587" s="274" t="str">
        <f>IF(DP1587="","",IF(IntermediateCalcs!$AO$9="Yes",IntermediateCalcs!DP1587*$CX1587,IntermediateCalcs!DP1587))</f>
        <v/>
      </c>
      <c r="DR1587" s="250" t="str">
        <f>IF(DataGoesHere!$B1587="","",($CZ1587-DQ1587))</f>
        <v/>
      </c>
      <c r="DS1587" s="250" t="str">
        <f>IF(DataGoesHere!$B1587="","",ABS($CZ1587-DQ1587))</f>
        <v/>
      </c>
      <c r="DT1587" s="250" t="str">
        <f>IF(DataGoesHere!$B1587="","",DS1587^2)</f>
        <v/>
      </c>
      <c r="DU1587" s="249" t="str">
        <f>IF(DataGoesHere!$B1587="","",DS1587/$CZ1587)</f>
        <v/>
      </c>
      <c r="DV1587" s="250" t="str">
        <f>IF(DataGoesHere!$B1587="","",SUM(DR$2:DR1587)/AVERAGE(DS:DS))</f>
        <v/>
      </c>
      <c r="DX1587" s="19" t="str">
        <f>IF(DataGoesHere!$B1586="","",(DB1581*(Output!$O$49/Output!$P$49))+(IntermediateCalcs!DB1582*(Output!$M$49/Output!$P$49))+(IntermediateCalcs!DB1583*(Output!$K$49/Output!$P$49))+(DB1584*(Output!$I$49/Output!$P$49))+(IntermediateCalcs!DB1585*(Output!$G$49/Output!$P$49))+(IntermediateCalcs!DB1586*(Output!$E$49/Output!$P$49)))</f>
        <v/>
      </c>
      <c r="DY1587" s="274" t="str">
        <f>IF(DX1587="","",IF(IntermediateCalcs!$AO$9="Yes",IntermediateCalcs!DX1587*$CX1587,IntermediateCalcs!DX1587))</f>
        <v/>
      </c>
      <c r="DZ1587" s="250" t="str">
        <f>IF(DataGoesHere!$B1587="","",($CZ1587-DY1587))</f>
        <v/>
      </c>
      <c r="EA1587" s="250" t="str">
        <f>IF(DataGoesHere!$B1587="","",ABS($CZ1587-DY1587))</f>
        <v/>
      </c>
      <c r="EB1587" s="250" t="str">
        <f>IF(DataGoesHere!$B1587="","",EA1587^2)</f>
        <v/>
      </c>
      <c r="EC1587" s="249" t="str">
        <f>IF(DataGoesHere!$B1587="","",EA1587/$CZ1587)</f>
        <v/>
      </c>
      <c r="ED1587" s="250" t="str">
        <f>IF(DataGoesHere!$B1587="","",SUM(DZ$2:DZ1587)/AVERAGE(EA:EA))</f>
        <v/>
      </c>
    </row>
    <row r="1588" spans="20:134" x14ac:dyDescent="0.2">
      <c r="T1588" s="240"/>
      <c r="U1588" s="86"/>
      <c r="V1588" s="245" t="str">
        <f>IF(DataGoesHere!$B1588="","",(DataGoesHere!$B1588/SUM(DataGoesHere!$B1586:'DataGoesHere'!$B1597)))</f>
        <v/>
      </c>
      <c r="W1588" s="86"/>
      <c r="X1588" s="86"/>
      <c r="Y1588" s="86"/>
      <c r="Z1588" s="86"/>
      <c r="AA1588" s="86"/>
      <c r="AB1588" s="86"/>
      <c r="AC1588" s="86"/>
      <c r="AD1588" s="86"/>
      <c r="AE1588" s="241"/>
      <c r="CV1588" s="310" t="str">
        <f>IF(DataGoesHere!B1588="","",DataGoesHere!A1588)</f>
        <v/>
      </c>
      <c r="CW1588" s="271">
        <f t="shared" ca="1" si="56"/>
        <v>3</v>
      </c>
      <c r="CX1588" s="272">
        <f t="shared" ca="1" si="57"/>
        <v>0.79862940076451561</v>
      </c>
      <c r="CY1588" s="266">
        <f>DataGoesHere!A1588</f>
        <v>1587</v>
      </c>
      <c r="CZ1588" s="19" t="str">
        <f>IF(DataGoesHere!B1588="","",DataGoesHere!B1588)</f>
        <v/>
      </c>
      <c r="DA1588" s="19" t="str">
        <f>IF(DataGoesHere!B1588="","",IF(AH$5="No",DataGoesHere!B1588,DataGoesHere!B1588-(AH$2*(DataGoesHere!A1588-1))))</f>
        <v/>
      </c>
      <c r="DB1588" s="19" t="str">
        <f>IF(DataGoesHere!B1588="","",IF(AO$9="No",DataGoesHere!B1588,DataGoesHere!B1588/CX1588))</f>
        <v/>
      </c>
      <c r="DC1588" s="19" t="str">
        <f>IF(DataGoesHere!B1588="","",IF(AO$9="No",DA1588,DA1588/CX1588))</f>
        <v/>
      </c>
      <c r="DD1588" s="293" t="str">
        <f>IF(CZ1588="",IF(COUNTIF(DD$2:DD1587,"Forecast")&lt;Output!E$43,"Forecast",""),"Actual")</f>
        <v/>
      </c>
      <c r="DF1588" s="19" t="str">
        <f>IF(DataGoesHere!B1587="",IF(DD1588="Forecast",(Output!$E$47*IntermediateCalcs!DH1587)+((1-Output!$E$47)*IntermediateCalcs!DF1587),""),(Output!$E$47*IntermediateCalcs!DB1587)+((1-Output!$E$47)*IntermediateCalcs!DF1587))</f>
        <v/>
      </c>
      <c r="DG1588" s="19" t="str">
        <f>IF(DataGoesHere!B1587="",IF(DD1588="Forecast",(Output!$G$47*(IntermediateCalcs!DF1588-IntermediateCalcs!DF1587))+((1-Output!$G$47)*IntermediateCalcs!DG1587),""),(Output!$G$47*(IntermediateCalcs!DF1588-IntermediateCalcs!DF1587))+((1-Output!$G$47)*IntermediateCalcs!DG1587))</f>
        <v/>
      </c>
      <c r="DH1588" s="19" t="str">
        <f>IF(DataGoesHere!B1587="",IF(DD1588="Forecast",DF1588+DG1588,""),DF1588+DG1588)</f>
        <v/>
      </c>
      <c r="DI1588" s="274" t="str">
        <f>IF(DH1588="","",IF(IntermediateCalcs!$AO$9="Yes",IntermediateCalcs!DH1588*$CX1588,IntermediateCalcs!DH1588))</f>
        <v/>
      </c>
      <c r="DJ1588" s="250" t="str">
        <f>IF(DataGoesHere!$B1588="","",($CZ1588-DI1588))</f>
        <v/>
      </c>
      <c r="DK1588" s="250" t="str">
        <f>IF(DataGoesHere!$B1588="","",ABS($CZ1588-DI1588))</f>
        <v/>
      </c>
      <c r="DL1588" s="250" t="str">
        <f>IF(DataGoesHere!$B1588="","",DK1588^2)</f>
        <v/>
      </c>
      <c r="DM1588" s="249" t="str">
        <f>IF(DataGoesHere!$B1588="","",DK1588/$CZ1588)</f>
        <v/>
      </c>
      <c r="DN1588" s="250" t="str">
        <f>IF(DataGoesHere!$B1588="","",SUM(DJ$2:DJ1588)/AVERAGE(DK:DK))</f>
        <v/>
      </c>
      <c r="DP1588" s="19" t="str">
        <f>IF(DataGoesHere!B1588="",IF($DD1588="Forecast",(Output!E$48*IntermediateCalcs!CY1588)+Output!G$48,""),(Output!E$48*IntermediateCalcs!CY1588)+Output!G$48)</f>
        <v/>
      </c>
      <c r="DQ1588" s="274" t="str">
        <f>IF(DP1588="","",IF(IntermediateCalcs!$AO$9="Yes",IntermediateCalcs!DP1588*$CX1588,IntermediateCalcs!DP1588))</f>
        <v/>
      </c>
      <c r="DR1588" s="250" t="str">
        <f>IF(DataGoesHere!$B1588="","",($CZ1588-DQ1588))</f>
        <v/>
      </c>
      <c r="DS1588" s="250" t="str">
        <f>IF(DataGoesHere!$B1588="","",ABS($CZ1588-DQ1588))</f>
        <v/>
      </c>
      <c r="DT1588" s="250" t="str">
        <f>IF(DataGoesHere!$B1588="","",DS1588^2)</f>
        <v/>
      </c>
      <c r="DU1588" s="249" t="str">
        <f>IF(DataGoesHere!$B1588="","",DS1588/$CZ1588)</f>
        <v/>
      </c>
      <c r="DV1588" s="250" t="str">
        <f>IF(DataGoesHere!$B1588="","",SUM(DR$2:DR1588)/AVERAGE(DS:DS))</f>
        <v/>
      </c>
      <c r="DX1588" s="19" t="str">
        <f>IF(DataGoesHere!$B1587="","",(DB1582*(Output!$O$49/Output!$P$49))+(IntermediateCalcs!DB1583*(Output!$M$49/Output!$P$49))+(IntermediateCalcs!DB1584*(Output!$K$49/Output!$P$49))+(DB1585*(Output!$I$49/Output!$P$49))+(IntermediateCalcs!DB1586*(Output!$G$49/Output!$P$49))+(IntermediateCalcs!DB1587*(Output!$E$49/Output!$P$49)))</f>
        <v/>
      </c>
      <c r="DY1588" s="274" t="str">
        <f>IF(DX1588="","",IF(IntermediateCalcs!$AO$9="Yes",IntermediateCalcs!DX1588*$CX1588,IntermediateCalcs!DX1588))</f>
        <v/>
      </c>
      <c r="DZ1588" s="250" t="str">
        <f>IF(DataGoesHere!$B1588="","",($CZ1588-DY1588))</f>
        <v/>
      </c>
      <c r="EA1588" s="250" t="str">
        <f>IF(DataGoesHere!$B1588="","",ABS($CZ1588-DY1588))</f>
        <v/>
      </c>
      <c r="EB1588" s="250" t="str">
        <f>IF(DataGoesHere!$B1588="","",EA1588^2)</f>
        <v/>
      </c>
      <c r="EC1588" s="249" t="str">
        <f>IF(DataGoesHere!$B1588="","",EA1588/$CZ1588)</f>
        <v/>
      </c>
      <c r="ED1588" s="250" t="str">
        <f>IF(DataGoesHere!$B1588="","",SUM(DZ$2:DZ1588)/AVERAGE(EA:EA))</f>
        <v/>
      </c>
    </row>
    <row r="1589" spans="20:134" x14ac:dyDescent="0.2">
      <c r="T1589" s="240"/>
      <c r="U1589" s="86"/>
      <c r="V1589" s="86"/>
      <c r="W1589" s="245" t="str">
        <f>IF(DataGoesHere!$B1589="","",(DataGoesHere!$B1589/SUM(DataGoesHere!$B1586:'DataGoesHere'!$B1597)))</f>
        <v/>
      </c>
      <c r="X1589" s="86"/>
      <c r="Y1589" s="86"/>
      <c r="Z1589" s="86"/>
      <c r="AA1589" s="86"/>
      <c r="AB1589" s="86"/>
      <c r="AC1589" s="86"/>
      <c r="AD1589" s="86"/>
      <c r="AE1589" s="241"/>
      <c r="CV1589" s="310" t="str">
        <f>IF(DataGoesHere!B1589="","",DataGoesHere!A1589)</f>
        <v/>
      </c>
      <c r="CW1589" s="271">
        <f t="shared" ca="1" si="56"/>
        <v>4</v>
      </c>
      <c r="CX1589" s="272">
        <f t="shared" ca="1" si="57"/>
        <v>1.0149292433706087</v>
      </c>
      <c r="CY1589" s="266">
        <f>DataGoesHere!A1589</f>
        <v>1588</v>
      </c>
      <c r="CZ1589" s="19" t="str">
        <f>IF(DataGoesHere!B1589="","",DataGoesHere!B1589)</f>
        <v/>
      </c>
      <c r="DA1589" s="19" t="str">
        <f>IF(DataGoesHere!B1589="","",IF(AH$5="No",DataGoesHere!B1589,DataGoesHere!B1589-(AH$2*(DataGoesHere!A1589-1))))</f>
        <v/>
      </c>
      <c r="DB1589" s="19" t="str">
        <f>IF(DataGoesHere!B1589="","",IF(AO$9="No",DataGoesHere!B1589,DataGoesHere!B1589/CX1589))</f>
        <v/>
      </c>
      <c r="DC1589" s="19" t="str">
        <f>IF(DataGoesHere!B1589="","",IF(AO$9="No",DA1589,DA1589/CX1589))</f>
        <v/>
      </c>
      <c r="DD1589" s="293" t="str">
        <f>IF(CZ1589="",IF(COUNTIF(DD$2:DD1588,"Forecast")&lt;Output!E$43,"Forecast",""),"Actual")</f>
        <v/>
      </c>
      <c r="DF1589" s="19" t="str">
        <f>IF(DataGoesHere!B1588="",IF(DD1589="Forecast",(Output!$E$47*IntermediateCalcs!DH1588)+((1-Output!$E$47)*IntermediateCalcs!DF1588),""),(Output!$E$47*IntermediateCalcs!DB1588)+((1-Output!$E$47)*IntermediateCalcs!DF1588))</f>
        <v/>
      </c>
      <c r="DG1589" s="19" t="str">
        <f>IF(DataGoesHere!B1588="",IF(DD1589="Forecast",(Output!$G$47*(IntermediateCalcs!DF1589-IntermediateCalcs!DF1588))+((1-Output!$G$47)*IntermediateCalcs!DG1588),""),(Output!$G$47*(IntermediateCalcs!DF1589-IntermediateCalcs!DF1588))+((1-Output!$G$47)*IntermediateCalcs!DG1588))</f>
        <v/>
      </c>
      <c r="DH1589" s="19" t="str">
        <f>IF(DataGoesHere!B1588="",IF(DD1589="Forecast",DF1589+DG1589,""),DF1589+DG1589)</f>
        <v/>
      </c>
      <c r="DI1589" s="274" t="str">
        <f>IF(DH1589="","",IF(IntermediateCalcs!$AO$9="Yes",IntermediateCalcs!DH1589*$CX1589,IntermediateCalcs!DH1589))</f>
        <v/>
      </c>
      <c r="DJ1589" s="250" t="str">
        <f>IF(DataGoesHere!$B1589="","",($CZ1589-DI1589))</f>
        <v/>
      </c>
      <c r="DK1589" s="250" t="str">
        <f>IF(DataGoesHere!$B1589="","",ABS($CZ1589-DI1589))</f>
        <v/>
      </c>
      <c r="DL1589" s="250" t="str">
        <f>IF(DataGoesHere!$B1589="","",DK1589^2)</f>
        <v/>
      </c>
      <c r="DM1589" s="249" t="str">
        <f>IF(DataGoesHere!$B1589="","",DK1589/$CZ1589)</f>
        <v/>
      </c>
      <c r="DN1589" s="250" t="str">
        <f>IF(DataGoesHere!$B1589="","",SUM(DJ$2:DJ1589)/AVERAGE(DK:DK))</f>
        <v/>
      </c>
      <c r="DP1589" s="19" t="str">
        <f>IF(DataGoesHere!B1589="",IF($DD1589="Forecast",(Output!E$48*IntermediateCalcs!CY1589)+Output!G$48,""),(Output!E$48*IntermediateCalcs!CY1589)+Output!G$48)</f>
        <v/>
      </c>
      <c r="DQ1589" s="274" t="str">
        <f>IF(DP1589="","",IF(IntermediateCalcs!$AO$9="Yes",IntermediateCalcs!DP1589*$CX1589,IntermediateCalcs!DP1589))</f>
        <v/>
      </c>
      <c r="DR1589" s="250" t="str">
        <f>IF(DataGoesHere!$B1589="","",($CZ1589-DQ1589))</f>
        <v/>
      </c>
      <c r="DS1589" s="250" t="str">
        <f>IF(DataGoesHere!$B1589="","",ABS($CZ1589-DQ1589))</f>
        <v/>
      </c>
      <c r="DT1589" s="250" t="str">
        <f>IF(DataGoesHere!$B1589="","",DS1589^2)</f>
        <v/>
      </c>
      <c r="DU1589" s="249" t="str">
        <f>IF(DataGoesHere!$B1589="","",DS1589/$CZ1589)</f>
        <v/>
      </c>
      <c r="DV1589" s="250" t="str">
        <f>IF(DataGoesHere!$B1589="","",SUM(DR$2:DR1589)/AVERAGE(DS:DS))</f>
        <v/>
      </c>
      <c r="DX1589" s="19" t="str">
        <f>IF(DataGoesHere!$B1588="","",(DB1583*(Output!$O$49/Output!$P$49))+(IntermediateCalcs!DB1584*(Output!$M$49/Output!$P$49))+(IntermediateCalcs!DB1585*(Output!$K$49/Output!$P$49))+(DB1586*(Output!$I$49/Output!$P$49))+(IntermediateCalcs!DB1587*(Output!$G$49/Output!$P$49))+(IntermediateCalcs!DB1588*(Output!$E$49/Output!$P$49)))</f>
        <v/>
      </c>
      <c r="DY1589" s="274" t="str">
        <f>IF(DX1589="","",IF(IntermediateCalcs!$AO$9="Yes",IntermediateCalcs!DX1589*$CX1589,IntermediateCalcs!DX1589))</f>
        <v/>
      </c>
      <c r="DZ1589" s="250" t="str">
        <f>IF(DataGoesHere!$B1589="","",($CZ1589-DY1589))</f>
        <v/>
      </c>
      <c r="EA1589" s="250" t="str">
        <f>IF(DataGoesHere!$B1589="","",ABS($CZ1589-DY1589))</f>
        <v/>
      </c>
      <c r="EB1589" s="250" t="str">
        <f>IF(DataGoesHere!$B1589="","",EA1589^2)</f>
        <v/>
      </c>
      <c r="EC1589" s="249" t="str">
        <f>IF(DataGoesHere!$B1589="","",EA1589/$CZ1589)</f>
        <v/>
      </c>
      <c r="ED1589" s="250" t="str">
        <f>IF(DataGoesHere!$B1589="","",SUM(DZ$2:DZ1589)/AVERAGE(EA:EA))</f>
        <v/>
      </c>
    </row>
    <row r="1590" spans="20:134" x14ac:dyDescent="0.2">
      <c r="T1590" s="240"/>
      <c r="U1590" s="86"/>
      <c r="V1590" s="86"/>
      <c r="W1590" s="86"/>
      <c r="X1590" s="245" t="str">
        <f>IF(DataGoesHere!$B1590="","",(DataGoesHere!$B1590/SUM(DataGoesHere!$B1586:'DataGoesHere'!$B1597)))</f>
        <v/>
      </c>
      <c r="Y1590" s="86"/>
      <c r="Z1590" s="86"/>
      <c r="AA1590" s="86"/>
      <c r="AB1590" s="86"/>
      <c r="AC1590" s="86"/>
      <c r="AD1590" s="86"/>
      <c r="AE1590" s="241"/>
      <c r="CV1590" s="310" t="str">
        <f>IF(DataGoesHere!B1590="","",DataGoesHere!A1590)</f>
        <v/>
      </c>
      <c r="CW1590" s="271">
        <f t="shared" ca="1" si="56"/>
        <v>5</v>
      </c>
      <c r="CX1590" s="272">
        <f t="shared" ca="1" si="57"/>
        <v>0.97875414397996308</v>
      </c>
      <c r="CY1590" s="266">
        <f>DataGoesHere!A1590</f>
        <v>1589</v>
      </c>
      <c r="CZ1590" s="19" t="str">
        <f>IF(DataGoesHere!B1590="","",DataGoesHere!B1590)</f>
        <v/>
      </c>
      <c r="DA1590" s="19" t="str">
        <f>IF(DataGoesHere!B1590="","",IF(AH$5="No",DataGoesHere!B1590,DataGoesHere!B1590-(AH$2*(DataGoesHere!A1590-1))))</f>
        <v/>
      </c>
      <c r="DB1590" s="19" t="str">
        <f>IF(DataGoesHere!B1590="","",IF(AO$9="No",DataGoesHere!B1590,DataGoesHere!B1590/CX1590))</f>
        <v/>
      </c>
      <c r="DC1590" s="19" t="str">
        <f>IF(DataGoesHere!B1590="","",IF(AO$9="No",DA1590,DA1590/CX1590))</f>
        <v/>
      </c>
      <c r="DD1590" s="293" t="str">
        <f>IF(CZ1590="",IF(COUNTIF(DD$2:DD1589,"Forecast")&lt;Output!E$43,"Forecast",""),"Actual")</f>
        <v/>
      </c>
      <c r="DF1590" s="19" t="str">
        <f>IF(DataGoesHere!B1589="",IF(DD1590="Forecast",(Output!$E$47*IntermediateCalcs!DH1589)+((1-Output!$E$47)*IntermediateCalcs!DF1589),""),(Output!$E$47*IntermediateCalcs!DB1589)+((1-Output!$E$47)*IntermediateCalcs!DF1589))</f>
        <v/>
      </c>
      <c r="DG1590" s="19" t="str">
        <f>IF(DataGoesHere!B1589="",IF(DD1590="Forecast",(Output!$G$47*(IntermediateCalcs!DF1590-IntermediateCalcs!DF1589))+((1-Output!$G$47)*IntermediateCalcs!DG1589),""),(Output!$G$47*(IntermediateCalcs!DF1590-IntermediateCalcs!DF1589))+((1-Output!$G$47)*IntermediateCalcs!DG1589))</f>
        <v/>
      </c>
      <c r="DH1590" s="19" t="str">
        <f>IF(DataGoesHere!B1589="",IF(DD1590="Forecast",DF1590+DG1590,""),DF1590+DG1590)</f>
        <v/>
      </c>
      <c r="DI1590" s="274" t="str">
        <f>IF(DH1590="","",IF(IntermediateCalcs!$AO$9="Yes",IntermediateCalcs!DH1590*$CX1590,IntermediateCalcs!DH1590))</f>
        <v/>
      </c>
      <c r="DJ1590" s="250" t="str">
        <f>IF(DataGoesHere!$B1590="","",($CZ1590-DI1590))</f>
        <v/>
      </c>
      <c r="DK1590" s="250" t="str">
        <f>IF(DataGoesHere!$B1590="","",ABS($CZ1590-DI1590))</f>
        <v/>
      </c>
      <c r="DL1590" s="250" t="str">
        <f>IF(DataGoesHere!$B1590="","",DK1590^2)</f>
        <v/>
      </c>
      <c r="DM1590" s="249" t="str">
        <f>IF(DataGoesHere!$B1590="","",DK1590/$CZ1590)</f>
        <v/>
      </c>
      <c r="DN1590" s="250" t="str">
        <f>IF(DataGoesHere!$B1590="","",SUM(DJ$2:DJ1590)/AVERAGE(DK:DK))</f>
        <v/>
      </c>
      <c r="DP1590" s="19" t="str">
        <f>IF(DataGoesHere!B1590="",IF($DD1590="Forecast",(Output!E$48*IntermediateCalcs!CY1590)+Output!G$48,""),(Output!E$48*IntermediateCalcs!CY1590)+Output!G$48)</f>
        <v/>
      </c>
      <c r="DQ1590" s="274" t="str">
        <f>IF(DP1590="","",IF(IntermediateCalcs!$AO$9="Yes",IntermediateCalcs!DP1590*$CX1590,IntermediateCalcs!DP1590))</f>
        <v/>
      </c>
      <c r="DR1590" s="250" t="str">
        <f>IF(DataGoesHere!$B1590="","",($CZ1590-DQ1590))</f>
        <v/>
      </c>
      <c r="DS1590" s="250" t="str">
        <f>IF(DataGoesHere!$B1590="","",ABS($CZ1590-DQ1590))</f>
        <v/>
      </c>
      <c r="DT1590" s="250" t="str">
        <f>IF(DataGoesHere!$B1590="","",DS1590^2)</f>
        <v/>
      </c>
      <c r="DU1590" s="249" t="str">
        <f>IF(DataGoesHere!$B1590="","",DS1590/$CZ1590)</f>
        <v/>
      </c>
      <c r="DV1590" s="250" t="str">
        <f>IF(DataGoesHere!$B1590="","",SUM(DR$2:DR1590)/AVERAGE(DS:DS))</f>
        <v/>
      </c>
      <c r="DX1590" s="19" t="str">
        <f>IF(DataGoesHere!$B1589="","",(DB1584*(Output!$O$49/Output!$P$49))+(IntermediateCalcs!DB1585*(Output!$M$49/Output!$P$49))+(IntermediateCalcs!DB1586*(Output!$K$49/Output!$P$49))+(DB1587*(Output!$I$49/Output!$P$49))+(IntermediateCalcs!DB1588*(Output!$G$49/Output!$P$49))+(IntermediateCalcs!DB1589*(Output!$E$49/Output!$P$49)))</f>
        <v/>
      </c>
      <c r="DY1590" s="274" t="str">
        <f>IF(DX1590="","",IF(IntermediateCalcs!$AO$9="Yes",IntermediateCalcs!DX1590*$CX1590,IntermediateCalcs!DX1590))</f>
        <v/>
      </c>
      <c r="DZ1590" s="250" t="str">
        <f>IF(DataGoesHere!$B1590="","",($CZ1590-DY1590))</f>
        <v/>
      </c>
      <c r="EA1590" s="250" t="str">
        <f>IF(DataGoesHere!$B1590="","",ABS($CZ1590-DY1590))</f>
        <v/>
      </c>
      <c r="EB1590" s="250" t="str">
        <f>IF(DataGoesHere!$B1590="","",EA1590^2)</f>
        <v/>
      </c>
      <c r="EC1590" s="249" t="str">
        <f>IF(DataGoesHere!$B1590="","",EA1590/$CZ1590)</f>
        <v/>
      </c>
      <c r="ED1590" s="250" t="str">
        <f>IF(DataGoesHere!$B1590="","",SUM(DZ$2:DZ1590)/AVERAGE(EA:EA))</f>
        <v/>
      </c>
    </row>
    <row r="1591" spans="20:134" x14ac:dyDescent="0.2">
      <c r="T1591" s="240"/>
      <c r="U1591" s="86"/>
      <c r="V1591" s="86"/>
      <c r="W1591" s="86"/>
      <c r="X1591" s="86"/>
      <c r="Y1591" s="245" t="str">
        <f>IF(DataGoesHere!$B1591="","",(DataGoesHere!$B1591/SUM(DataGoesHere!$B1586:'DataGoesHere'!$B1597)))</f>
        <v/>
      </c>
      <c r="Z1591" s="86"/>
      <c r="AA1591" s="86"/>
      <c r="AB1591" s="86"/>
      <c r="AC1591" s="86"/>
      <c r="AD1591" s="86"/>
      <c r="AE1591" s="241"/>
      <c r="CV1591" s="310" t="str">
        <f>IF(DataGoesHere!B1591="","",DataGoesHere!A1591)</f>
        <v/>
      </c>
      <c r="CW1591" s="271">
        <f t="shared" ca="1" si="56"/>
        <v>6</v>
      </c>
      <c r="CX1591" s="272">
        <f t="shared" ca="1" si="57"/>
        <v>1.0779088099730167</v>
      </c>
      <c r="CY1591" s="266">
        <f>DataGoesHere!A1591</f>
        <v>1590</v>
      </c>
      <c r="CZ1591" s="19" t="str">
        <f>IF(DataGoesHere!B1591="","",DataGoesHere!B1591)</f>
        <v/>
      </c>
      <c r="DA1591" s="19" t="str">
        <f>IF(DataGoesHere!B1591="","",IF(AH$5="No",DataGoesHere!B1591,DataGoesHere!B1591-(AH$2*(DataGoesHere!A1591-1))))</f>
        <v/>
      </c>
      <c r="DB1591" s="19" t="str">
        <f>IF(DataGoesHere!B1591="","",IF(AO$9="No",DataGoesHere!B1591,DataGoesHere!B1591/CX1591))</f>
        <v/>
      </c>
      <c r="DC1591" s="19" t="str">
        <f>IF(DataGoesHere!B1591="","",IF(AO$9="No",DA1591,DA1591/CX1591))</f>
        <v/>
      </c>
      <c r="DD1591" s="293" t="str">
        <f>IF(CZ1591="",IF(COUNTIF(DD$2:DD1590,"Forecast")&lt;Output!E$43,"Forecast",""),"Actual")</f>
        <v/>
      </c>
      <c r="DF1591" s="19" t="str">
        <f>IF(DataGoesHere!B1590="",IF(DD1591="Forecast",(Output!$E$47*IntermediateCalcs!DH1590)+((1-Output!$E$47)*IntermediateCalcs!DF1590),""),(Output!$E$47*IntermediateCalcs!DB1590)+((1-Output!$E$47)*IntermediateCalcs!DF1590))</f>
        <v/>
      </c>
      <c r="DG1591" s="19" t="str">
        <f>IF(DataGoesHere!B1590="",IF(DD1591="Forecast",(Output!$G$47*(IntermediateCalcs!DF1591-IntermediateCalcs!DF1590))+((1-Output!$G$47)*IntermediateCalcs!DG1590),""),(Output!$G$47*(IntermediateCalcs!DF1591-IntermediateCalcs!DF1590))+((1-Output!$G$47)*IntermediateCalcs!DG1590))</f>
        <v/>
      </c>
      <c r="DH1591" s="19" t="str">
        <f>IF(DataGoesHere!B1590="",IF(DD1591="Forecast",DF1591+DG1591,""),DF1591+DG1591)</f>
        <v/>
      </c>
      <c r="DI1591" s="274" t="str">
        <f>IF(DH1591="","",IF(IntermediateCalcs!$AO$9="Yes",IntermediateCalcs!DH1591*$CX1591,IntermediateCalcs!DH1591))</f>
        <v/>
      </c>
      <c r="DJ1591" s="250" t="str">
        <f>IF(DataGoesHere!$B1591="","",($CZ1591-DI1591))</f>
        <v/>
      </c>
      <c r="DK1591" s="250" t="str">
        <f>IF(DataGoesHere!$B1591="","",ABS($CZ1591-DI1591))</f>
        <v/>
      </c>
      <c r="DL1591" s="250" t="str">
        <f>IF(DataGoesHere!$B1591="","",DK1591^2)</f>
        <v/>
      </c>
      <c r="DM1591" s="249" t="str">
        <f>IF(DataGoesHere!$B1591="","",DK1591/$CZ1591)</f>
        <v/>
      </c>
      <c r="DN1591" s="250" t="str">
        <f>IF(DataGoesHere!$B1591="","",SUM(DJ$2:DJ1591)/AVERAGE(DK:DK))</f>
        <v/>
      </c>
      <c r="DP1591" s="19" t="str">
        <f>IF(DataGoesHere!B1591="",IF($DD1591="Forecast",(Output!E$48*IntermediateCalcs!CY1591)+Output!G$48,""),(Output!E$48*IntermediateCalcs!CY1591)+Output!G$48)</f>
        <v/>
      </c>
      <c r="DQ1591" s="274" t="str">
        <f>IF(DP1591="","",IF(IntermediateCalcs!$AO$9="Yes",IntermediateCalcs!DP1591*$CX1591,IntermediateCalcs!DP1591))</f>
        <v/>
      </c>
      <c r="DR1591" s="250" t="str">
        <f>IF(DataGoesHere!$B1591="","",($CZ1591-DQ1591))</f>
        <v/>
      </c>
      <c r="DS1591" s="250" t="str">
        <f>IF(DataGoesHere!$B1591="","",ABS($CZ1591-DQ1591))</f>
        <v/>
      </c>
      <c r="DT1591" s="250" t="str">
        <f>IF(DataGoesHere!$B1591="","",DS1591^2)</f>
        <v/>
      </c>
      <c r="DU1591" s="249" t="str">
        <f>IF(DataGoesHere!$B1591="","",DS1591/$CZ1591)</f>
        <v/>
      </c>
      <c r="DV1591" s="250" t="str">
        <f>IF(DataGoesHere!$B1591="","",SUM(DR$2:DR1591)/AVERAGE(DS:DS))</f>
        <v/>
      </c>
      <c r="DX1591" s="19" t="str">
        <f>IF(DataGoesHere!$B1590="","",(DB1585*(Output!$O$49/Output!$P$49))+(IntermediateCalcs!DB1586*(Output!$M$49/Output!$P$49))+(IntermediateCalcs!DB1587*(Output!$K$49/Output!$P$49))+(DB1588*(Output!$I$49/Output!$P$49))+(IntermediateCalcs!DB1589*(Output!$G$49/Output!$P$49))+(IntermediateCalcs!DB1590*(Output!$E$49/Output!$P$49)))</f>
        <v/>
      </c>
      <c r="DY1591" s="274" t="str">
        <f>IF(DX1591="","",IF(IntermediateCalcs!$AO$9="Yes",IntermediateCalcs!DX1591*$CX1591,IntermediateCalcs!DX1591))</f>
        <v/>
      </c>
      <c r="DZ1591" s="250" t="str">
        <f>IF(DataGoesHere!$B1591="","",($CZ1591-DY1591))</f>
        <v/>
      </c>
      <c r="EA1591" s="250" t="str">
        <f>IF(DataGoesHere!$B1591="","",ABS($CZ1591-DY1591))</f>
        <v/>
      </c>
      <c r="EB1591" s="250" t="str">
        <f>IF(DataGoesHere!$B1591="","",EA1591^2)</f>
        <v/>
      </c>
      <c r="EC1591" s="249" t="str">
        <f>IF(DataGoesHere!$B1591="","",EA1591/$CZ1591)</f>
        <v/>
      </c>
      <c r="ED1591" s="250" t="str">
        <f>IF(DataGoesHere!$B1591="","",SUM(DZ$2:DZ1591)/AVERAGE(EA:EA))</f>
        <v/>
      </c>
    </row>
    <row r="1592" spans="20:134" x14ac:dyDescent="0.2">
      <c r="T1592" s="240"/>
      <c r="U1592" s="86"/>
      <c r="V1592" s="86"/>
      <c r="W1592" s="86"/>
      <c r="X1592" s="86"/>
      <c r="Y1592" s="86"/>
      <c r="Z1592" s="245" t="str">
        <f>IF(DataGoesHere!$B1592="","",(DataGoesHere!$B1592/SUM(DataGoesHere!$B1586:'DataGoesHere'!$B1597)))</f>
        <v/>
      </c>
      <c r="AA1592" s="86"/>
      <c r="AB1592" s="86"/>
      <c r="AC1592" s="86"/>
      <c r="AD1592" s="86"/>
      <c r="AE1592" s="241"/>
      <c r="CV1592" s="310" t="str">
        <f>IF(DataGoesHere!B1592="","",DataGoesHere!A1592)</f>
        <v/>
      </c>
      <c r="CW1592" s="271">
        <f t="shared" ca="1" si="56"/>
        <v>7</v>
      </c>
      <c r="CX1592" s="272">
        <f t="shared" ca="1" si="57"/>
        <v>1.0265458156689093</v>
      </c>
      <c r="CY1592" s="266">
        <f>DataGoesHere!A1592</f>
        <v>1591</v>
      </c>
      <c r="CZ1592" s="19" t="str">
        <f>IF(DataGoesHere!B1592="","",DataGoesHere!B1592)</f>
        <v/>
      </c>
      <c r="DA1592" s="19" t="str">
        <f>IF(DataGoesHere!B1592="","",IF(AH$5="No",DataGoesHere!B1592,DataGoesHere!B1592-(AH$2*(DataGoesHere!A1592-1))))</f>
        <v/>
      </c>
      <c r="DB1592" s="19" t="str">
        <f>IF(DataGoesHere!B1592="","",IF(AO$9="No",DataGoesHere!B1592,DataGoesHere!B1592/CX1592))</f>
        <v/>
      </c>
      <c r="DC1592" s="19" t="str">
        <f>IF(DataGoesHere!B1592="","",IF(AO$9="No",DA1592,DA1592/CX1592))</f>
        <v/>
      </c>
      <c r="DD1592" s="293" t="str">
        <f>IF(CZ1592="",IF(COUNTIF(DD$2:DD1591,"Forecast")&lt;Output!E$43,"Forecast",""),"Actual")</f>
        <v/>
      </c>
      <c r="DF1592" s="19" t="str">
        <f>IF(DataGoesHere!B1591="",IF(DD1592="Forecast",(Output!$E$47*IntermediateCalcs!DH1591)+((1-Output!$E$47)*IntermediateCalcs!DF1591),""),(Output!$E$47*IntermediateCalcs!DB1591)+((1-Output!$E$47)*IntermediateCalcs!DF1591))</f>
        <v/>
      </c>
      <c r="DG1592" s="19" t="str">
        <f>IF(DataGoesHere!B1591="",IF(DD1592="Forecast",(Output!$G$47*(IntermediateCalcs!DF1592-IntermediateCalcs!DF1591))+((1-Output!$G$47)*IntermediateCalcs!DG1591),""),(Output!$G$47*(IntermediateCalcs!DF1592-IntermediateCalcs!DF1591))+((1-Output!$G$47)*IntermediateCalcs!DG1591))</f>
        <v/>
      </c>
      <c r="DH1592" s="19" t="str">
        <f>IF(DataGoesHere!B1591="",IF(DD1592="Forecast",DF1592+DG1592,""),DF1592+DG1592)</f>
        <v/>
      </c>
      <c r="DI1592" s="274" t="str">
        <f>IF(DH1592="","",IF(IntermediateCalcs!$AO$9="Yes",IntermediateCalcs!DH1592*$CX1592,IntermediateCalcs!DH1592))</f>
        <v/>
      </c>
      <c r="DJ1592" s="250" t="str">
        <f>IF(DataGoesHere!$B1592="","",($CZ1592-DI1592))</f>
        <v/>
      </c>
      <c r="DK1592" s="250" t="str">
        <f>IF(DataGoesHere!$B1592="","",ABS($CZ1592-DI1592))</f>
        <v/>
      </c>
      <c r="DL1592" s="250" t="str">
        <f>IF(DataGoesHere!$B1592="","",DK1592^2)</f>
        <v/>
      </c>
      <c r="DM1592" s="249" t="str">
        <f>IF(DataGoesHere!$B1592="","",DK1592/$CZ1592)</f>
        <v/>
      </c>
      <c r="DN1592" s="250" t="str">
        <f>IF(DataGoesHere!$B1592="","",SUM(DJ$2:DJ1592)/AVERAGE(DK:DK))</f>
        <v/>
      </c>
      <c r="DP1592" s="19" t="str">
        <f>IF(DataGoesHere!B1592="",IF($DD1592="Forecast",(Output!E$48*IntermediateCalcs!CY1592)+Output!G$48,""),(Output!E$48*IntermediateCalcs!CY1592)+Output!G$48)</f>
        <v/>
      </c>
      <c r="DQ1592" s="274" t="str">
        <f>IF(DP1592="","",IF(IntermediateCalcs!$AO$9="Yes",IntermediateCalcs!DP1592*$CX1592,IntermediateCalcs!DP1592))</f>
        <v/>
      </c>
      <c r="DR1592" s="250" t="str">
        <f>IF(DataGoesHere!$B1592="","",($CZ1592-DQ1592))</f>
        <v/>
      </c>
      <c r="DS1592" s="250" t="str">
        <f>IF(DataGoesHere!$B1592="","",ABS($CZ1592-DQ1592))</f>
        <v/>
      </c>
      <c r="DT1592" s="250" t="str">
        <f>IF(DataGoesHere!$B1592="","",DS1592^2)</f>
        <v/>
      </c>
      <c r="DU1592" s="249" t="str">
        <f>IF(DataGoesHere!$B1592="","",DS1592/$CZ1592)</f>
        <v/>
      </c>
      <c r="DV1592" s="250" t="str">
        <f>IF(DataGoesHere!$B1592="","",SUM(DR$2:DR1592)/AVERAGE(DS:DS))</f>
        <v/>
      </c>
      <c r="DX1592" s="19" t="str">
        <f>IF(DataGoesHere!$B1591="","",(DB1586*(Output!$O$49/Output!$P$49))+(IntermediateCalcs!DB1587*(Output!$M$49/Output!$P$49))+(IntermediateCalcs!DB1588*(Output!$K$49/Output!$P$49))+(DB1589*(Output!$I$49/Output!$P$49))+(IntermediateCalcs!DB1590*(Output!$G$49/Output!$P$49))+(IntermediateCalcs!DB1591*(Output!$E$49/Output!$P$49)))</f>
        <v/>
      </c>
      <c r="DY1592" s="274" t="str">
        <f>IF(DX1592="","",IF(IntermediateCalcs!$AO$9="Yes",IntermediateCalcs!DX1592*$CX1592,IntermediateCalcs!DX1592))</f>
        <v/>
      </c>
      <c r="DZ1592" s="250" t="str">
        <f>IF(DataGoesHere!$B1592="","",($CZ1592-DY1592))</f>
        <v/>
      </c>
      <c r="EA1592" s="250" t="str">
        <f>IF(DataGoesHere!$B1592="","",ABS($CZ1592-DY1592))</f>
        <v/>
      </c>
      <c r="EB1592" s="250" t="str">
        <f>IF(DataGoesHere!$B1592="","",EA1592^2)</f>
        <v/>
      </c>
      <c r="EC1592" s="249" t="str">
        <f>IF(DataGoesHere!$B1592="","",EA1592/$CZ1592)</f>
        <v/>
      </c>
      <c r="ED1592" s="250" t="str">
        <f>IF(DataGoesHere!$B1592="","",SUM(DZ$2:DZ1592)/AVERAGE(EA:EA))</f>
        <v/>
      </c>
    </row>
    <row r="1593" spans="20:134" x14ac:dyDescent="0.2">
      <c r="T1593" s="240"/>
      <c r="U1593" s="86"/>
      <c r="V1593" s="86"/>
      <c r="W1593" s="86"/>
      <c r="X1593" s="86"/>
      <c r="Y1593" s="86"/>
      <c r="Z1593" s="86"/>
      <c r="AA1593" s="245" t="str">
        <f>IF(DataGoesHere!$B1593="","",(DataGoesHere!$B1593/SUM(DataGoesHere!$B1586:'DataGoesHere'!$B1597)))</f>
        <v/>
      </c>
      <c r="AB1593" s="86"/>
      <c r="AC1593" s="86"/>
      <c r="AD1593" s="86"/>
      <c r="AE1593" s="241"/>
      <c r="CV1593" s="310" t="str">
        <f>IF(DataGoesHere!B1593="","",DataGoesHere!A1593)</f>
        <v/>
      </c>
      <c r="CW1593" s="271">
        <f t="shared" ca="1" si="56"/>
        <v>8</v>
      </c>
      <c r="CX1593" s="272">
        <f t="shared" ca="1" si="57"/>
        <v>1.0207492390681214</v>
      </c>
      <c r="CY1593" s="266">
        <f>DataGoesHere!A1593</f>
        <v>1592</v>
      </c>
      <c r="CZ1593" s="19" t="str">
        <f>IF(DataGoesHere!B1593="","",DataGoesHere!B1593)</f>
        <v/>
      </c>
      <c r="DA1593" s="19" t="str">
        <f>IF(DataGoesHere!B1593="","",IF(AH$5="No",DataGoesHere!B1593,DataGoesHere!B1593-(AH$2*(DataGoesHere!A1593-1))))</f>
        <v/>
      </c>
      <c r="DB1593" s="19" t="str">
        <f>IF(DataGoesHere!B1593="","",IF(AO$9="No",DataGoesHere!B1593,DataGoesHere!B1593/CX1593))</f>
        <v/>
      </c>
      <c r="DC1593" s="19" t="str">
        <f>IF(DataGoesHere!B1593="","",IF(AO$9="No",DA1593,DA1593/CX1593))</f>
        <v/>
      </c>
      <c r="DD1593" s="293" t="str">
        <f>IF(CZ1593="",IF(COUNTIF(DD$2:DD1592,"Forecast")&lt;Output!E$43,"Forecast",""),"Actual")</f>
        <v/>
      </c>
      <c r="DF1593" s="19" t="str">
        <f>IF(DataGoesHere!B1592="",IF(DD1593="Forecast",(Output!$E$47*IntermediateCalcs!DH1592)+((1-Output!$E$47)*IntermediateCalcs!DF1592),""),(Output!$E$47*IntermediateCalcs!DB1592)+((1-Output!$E$47)*IntermediateCalcs!DF1592))</f>
        <v/>
      </c>
      <c r="DG1593" s="19" t="str">
        <f>IF(DataGoesHere!B1592="",IF(DD1593="Forecast",(Output!$G$47*(IntermediateCalcs!DF1593-IntermediateCalcs!DF1592))+((1-Output!$G$47)*IntermediateCalcs!DG1592),""),(Output!$G$47*(IntermediateCalcs!DF1593-IntermediateCalcs!DF1592))+((1-Output!$G$47)*IntermediateCalcs!DG1592))</f>
        <v/>
      </c>
      <c r="DH1593" s="19" t="str">
        <f>IF(DataGoesHere!B1592="",IF(DD1593="Forecast",DF1593+DG1593,""),DF1593+DG1593)</f>
        <v/>
      </c>
      <c r="DI1593" s="274" t="str">
        <f>IF(DH1593="","",IF(IntermediateCalcs!$AO$9="Yes",IntermediateCalcs!DH1593*$CX1593,IntermediateCalcs!DH1593))</f>
        <v/>
      </c>
      <c r="DJ1593" s="250" t="str">
        <f>IF(DataGoesHere!$B1593="","",($CZ1593-DI1593))</f>
        <v/>
      </c>
      <c r="DK1593" s="250" t="str">
        <f>IF(DataGoesHere!$B1593="","",ABS($CZ1593-DI1593))</f>
        <v/>
      </c>
      <c r="DL1593" s="250" t="str">
        <f>IF(DataGoesHere!$B1593="","",DK1593^2)</f>
        <v/>
      </c>
      <c r="DM1593" s="249" t="str">
        <f>IF(DataGoesHere!$B1593="","",DK1593/$CZ1593)</f>
        <v/>
      </c>
      <c r="DN1593" s="250" t="str">
        <f>IF(DataGoesHere!$B1593="","",SUM(DJ$2:DJ1593)/AVERAGE(DK:DK))</f>
        <v/>
      </c>
      <c r="DP1593" s="19" t="str">
        <f>IF(DataGoesHere!B1593="",IF($DD1593="Forecast",(Output!E$48*IntermediateCalcs!CY1593)+Output!G$48,""),(Output!E$48*IntermediateCalcs!CY1593)+Output!G$48)</f>
        <v/>
      </c>
      <c r="DQ1593" s="274" t="str">
        <f>IF(DP1593="","",IF(IntermediateCalcs!$AO$9="Yes",IntermediateCalcs!DP1593*$CX1593,IntermediateCalcs!DP1593))</f>
        <v/>
      </c>
      <c r="DR1593" s="250" t="str">
        <f>IF(DataGoesHere!$B1593="","",($CZ1593-DQ1593))</f>
        <v/>
      </c>
      <c r="DS1593" s="250" t="str">
        <f>IF(DataGoesHere!$B1593="","",ABS($CZ1593-DQ1593))</f>
        <v/>
      </c>
      <c r="DT1593" s="250" t="str">
        <f>IF(DataGoesHere!$B1593="","",DS1593^2)</f>
        <v/>
      </c>
      <c r="DU1593" s="249" t="str">
        <f>IF(DataGoesHere!$B1593="","",DS1593/$CZ1593)</f>
        <v/>
      </c>
      <c r="DV1593" s="250" t="str">
        <f>IF(DataGoesHere!$B1593="","",SUM(DR$2:DR1593)/AVERAGE(DS:DS))</f>
        <v/>
      </c>
      <c r="DX1593" s="19" t="str">
        <f>IF(DataGoesHere!$B1592="","",(DB1587*(Output!$O$49/Output!$P$49))+(IntermediateCalcs!DB1588*(Output!$M$49/Output!$P$49))+(IntermediateCalcs!DB1589*(Output!$K$49/Output!$P$49))+(DB1590*(Output!$I$49/Output!$P$49))+(IntermediateCalcs!DB1591*(Output!$G$49/Output!$P$49))+(IntermediateCalcs!DB1592*(Output!$E$49/Output!$P$49)))</f>
        <v/>
      </c>
      <c r="DY1593" s="274" t="str">
        <f>IF(DX1593="","",IF(IntermediateCalcs!$AO$9="Yes",IntermediateCalcs!DX1593*$CX1593,IntermediateCalcs!DX1593))</f>
        <v/>
      </c>
      <c r="DZ1593" s="250" t="str">
        <f>IF(DataGoesHere!$B1593="","",($CZ1593-DY1593))</f>
        <v/>
      </c>
      <c r="EA1593" s="250" t="str">
        <f>IF(DataGoesHere!$B1593="","",ABS($CZ1593-DY1593))</f>
        <v/>
      </c>
      <c r="EB1593" s="250" t="str">
        <f>IF(DataGoesHere!$B1593="","",EA1593^2)</f>
        <v/>
      </c>
      <c r="EC1593" s="249" t="str">
        <f>IF(DataGoesHere!$B1593="","",EA1593/$CZ1593)</f>
        <v/>
      </c>
      <c r="ED1593" s="250" t="str">
        <f>IF(DataGoesHere!$B1593="","",SUM(DZ$2:DZ1593)/AVERAGE(EA:EA))</f>
        <v/>
      </c>
    </row>
    <row r="1594" spans="20:134" x14ac:dyDescent="0.2">
      <c r="T1594" s="240"/>
      <c r="U1594" s="86"/>
      <c r="V1594" s="86"/>
      <c r="W1594" s="86"/>
      <c r="X1594" s="86"/>
      <c r="Y1594" s="86"/>
      <c r="Z1594" s="86"/>
      <c r="AA1594" s="86"/>
      <c r="AB1594" s="245" t="str">
        <f>IF(DataGoesHere!$B1594="","",(DataGoesHere!$B1594/SUM(DataGoesHere!$B1586:'DataGoesHere'!$B1597)))</f>
        <v/>
      </c>
      <c r="AC1594" s="86"/>
      <c r="AD1594" s="86"/>
      <c r="AE1594" s="241"/>
      <c r="CV1594" s="310" t="str">
        <f>IF(DataGoesHere!B1594="","",DataGoesHere!A1594)</f>
        <v/>
      </c>
      <c r="CW1594" s="271">
        <f t="shared" ca="1" si="56"/>
        <v>9</v>
      </c>
      <c r="CX1594" s="272">
        <f t="shared" ca="1" si="57"/>
        <v>1.0625330005567626</v>
      </c>
      <c r="CY1594" s="266">
        <f>DataGoesHere!A1594</f>
        <v>1593</v>
      </c>
      <c r="CZ1594" s="19" t="str">
        <f>IF(DataGoesHere!B1594="","",DataGoesHere!B1594)</f>
        <v/>
      </c>
      <c r="DA1594" s="19" t="str">
        <f>IF(DataGoesHere!B1594="","",IF(AH$5="No",DataGoesHere!B1594,DataGoesHere!B1594-(AH$2*(DataGoesHere!A1594-1))))</f>
        <v/>
      </c>
      <c r="DB1594" s="19" t="str">
        <f>IF(DataGoesHere!B1594="","",IF(AO$9="No",DataGoesHere!B1594,DataGoesHere!B1594/CX1594))</f>
        <v/>
      </c>
      <c r="DC1594" s="19" t="str">
        <f>IF(DataGoesHere!B1594="","",IF(AO$9="No",DA1594,DA1594/CX1594))</f>
        <v/>
      </c>
      <c r="DD1594" s="293" t="str">
        <f>IF(CZ1594="",IF(COUNTIF(DD$2:DD1593,"Forecast")&lt;Output!E$43,"Forecast",""),"Actual")</f>
        <v/>
      </c>
      <c r="DF1594" s="19" t="str">
        <f>IF(DataGoesHere!B1593="",IF(DD1594="Forecast",(Output!$E$47*IntermediateCalcs!DH1593)+((1-Output!$E$47)*IntermediateCalcs!DF1593),""),(Output!$E$47*IntermediateCalcs!DB1593)+((1-Output!$E$47)*IntermediateCalcs!DF1593))</f>
        <v/>
      </c>
      <c r="DG1594" s="19" t="str">
        <f>IF(DataGoesHere!B1593="",IF(DD1594="Forecast",(Output!$G$47*(IntermediateCalcs!DF1594-IntermediateCalcs!DF1593))+((1-Output!$G$47)*IntermediateCalcs!DG1593),""),(Output!$G$47*(IntermediateCalcs!DF1594-IntermediateCalcs!DF1593))+((1-Output!$G$47)*IntermediateCalcs!DG1593))</f>
        <v/>
      </c>
      <c r="DH1594" s="19" t="str">
        <f>IF(DataGoesHere!B1593="",IF(DD1594="Forecast",DF1594+DG1594,""),DF1594+DG1594)</f>
        <v/>
      </c>
      <c r="DI1594" s="274" t="str">
        <f>IF(DH1594="","",IF(IntermediateCalcs!$AO$9="Yes",IntermediateCalcs!DH1594*$CX1594,IntermediateCalcs!DH1594))</f>
        <v/>
      </c>
      <c r="DJ1594" s="250" t="str">
        <f>IF(DataGoesHere!$B1594="","",($CZ1594-DI1594))</f>
        <v/>
      </c>
      <c r="DK1594" s="250" t="str">
        <f>IF(DataGoesHere!$B1594="","",ABS($CZ1594-DI1594))</f>
        <v/>
      </c>
      <c r="DL1594" s="250" t="str">
        <f>IF(DataGoesHere!$B1594="","",DK1594^2)</f>
        <v/>
      </c>
      <c r="DM1594" s="249" t="str">
        <f>IF(DataGoesHere!$B1594="","",DK1594/$CZ1594)</f>
        <v/>
      </c>
      <c r="DN1594" s="250" t="str">
        <f>IF(DataGoesHere!$B1594="","",SUM(DJ$2:DJ1594)/AVERAGE(DK:DK))</f>
        <v/>
      </c>
      <c r="DP1594" s="19" t="str">
        <f>IF(DataGoesHere!B1594="",IF($DD1594="Forecast",(Output!E$48*IntermediateCalcs!CY1594)+Output!G$48,""),(Output!E$48*IntermediateCalcs!CY1594)+Output!G$48)</f>
        <v/>
      </c>
      <c r="DQ1594" s="274" t="str">
        <f>IF(DP1594="","",IF(IntermediateCalcs!$AO$9="Yes",IntermediateCalcs!DP1594*$CX1594,IntermediateCalcs!DP1594))</f>
        <v/>
      </c>
      <c r="DR1594" s="250" t="str">
        <f>IF(DataGoesHere!$B1594="","",($CZ1594-DQ1594))</f>
        <v/>
      </c>
      <c r="DS1594" s="250" t="str">
        <f>IF(DataGoesHere!$B1594="","",ABS($CZ1594-DQ1594))</f>
        <v/>
      </c>
      <c r="DT1594" s="250" t="str">
        <f>IF(DataGoesHere!$B1594="","",DS1594^2)</f>
        <v/>
      </c>
      <c r="DU1594" s="249" t="str">
        <f>IF(DataGoesHere!$B1594="","",DS1594/$CZ1594)</f>
        <v/>
      </c>
      <c r="DV1594" s="250" t="str">
        <f>IF(DataGoesHere!$B1594="","",SUM(DR$2:DR1594)/AVERAGE(DS:DS))</f>
        <v/>
      </c>
      <c r="DX1594" s="19" t="str">
        <f>IF(DataGoesHere!$B1593="","",(DB1588*(Output!$O$49/Output!$P$49))+(IntermediateCalcs!DB1589*(Output!$M$49/Output!$P$49))+(IntermediateCalcs!DB1590*(Output!$K$49/Output!$P$49))+(DB1591*(Output!$I$49/Output!$P$49))+(IntermediateCalcs!DB1592*(Output!$G$49/Output!$P$49))+(IntermediateCalcs!DB1593*(Output!$E$49/Output!$P$49)))</f>
        <v/>
      </c>
      <c r="DY1594" s="274" t="str">
        <f>IF(DX1594="","",IF(IntermediateCalcs!$AO$9="Yes",IntermediateCalcs!DX1594*$CX1594,IntermediateCalcs!DX1594))</f>
        <v/>
      </c>
      <c r="DZ1594" s="250" t="str">
        <f>IF(DataGoesHere!$B1594="","",($CZ1594-DY1594))</f>
        <v/>
      </c>
      <c r="EA1594" s="250" t="str">
        <f>IF(DataGoesHere!$B1594="","",ABS($CZ1594-DY1594))</f>
        <v/>
      </c>
      <c r="EB1594" s="250" t="str">
        <f>IF(DataGoesHere!$B1594="","",EA1594^2)</f>
        <v/>
      </c>
      <c r="EC1594" s="249" t="str">
        <f>IF(DataGoesHere!$B1594="","",EA1594/$CZ1594)</f>
        <v/>
      </c>
      <c r="ED1594" s="250" t="str">
        <f>IF(DataGoesHere!$B1594="","",SUM(DZ$2:DZ1594)/AVERAGE(EA:EA))</f>
        <v/>
      </c>
    </row>
    <row r="1595" spans="20:134" x14ac:dyDescent="0.2">
      <c r="T1595" s="240"/>
      <c r="U1595" s="86"/>
      <c r="V1595" s="86"/>
      <c r="W1595" s="86"/>
      <c r="X1595" s="86"/>
      <c r="Y1595" s="86"/>
      <c r="Z1595" s="86"/>
      <c r="AA1595" s="86"/>
      <c r="AB1595" s="86"/>
      <c r="AC1595" s="245" t="str">
        <f>IF(DataGoesHere!$B1595="","",(DataGoesHere!$B1595/SUM(DataGoesHere!$B1586:'DataGoesHere'!$B1597)))</f>
        <v/>
      </c>
      <c r="AD1595" s="86"/>
      <c r="AE1595" s="241"/>
      <c r="CV1595" s="310" t="str">
        <f>IF(DataGoesHere!B1595="","",DataGoesHere!A1595)</f>
        <v/>
      </c>
      <c r="CW1595" s="271">
        <f t="shared" ca="1" si="56"/>
        <v>10</v>
      </c>
      <c r="CX1595" s="272">
        <f t="shared" ca="1" si="57"/>
        <v>0.92557634012077306</v>
      </c>
      <c r="CY1595" s="266">
        <f>DataGoesHere!A1595</f>
        <v>1594</v>
      </c>
      <c r="CZ1595" s="19" t="str">
        <f>IF(DataGoesHere!B1595="","",DataGoesHere!B1595)</f>
        <v/>
      </c>
      <c r="DA1595" s="19" t="str">
        <f>IF(DataGoesHere!B1595="","",IF(AH$5="No",DataGoesHere!B1595,DataGoesHere!B1595-(AH$2*(DataGoesHere!A1595-1))))</f>
        <v/>
      </c>
      <c r="DB1595" s="19" t="str">
        <f>IF(DataGoesHere!B1595="","",IF(AO$9="No",DataGoesHere!B1595,DataGoesHere!B1595/CX1595))</f>
        <v/>
      </c>
      <c r="DC1595" s="19" t="str">
        <f>IF(DataGoesHere!B1595="","",IF(AO$9="No",DA1595,DA1595/CX1595))</f>
        <v/>
      </c>
      <c r="DD1595" s="293" t="str">
        <f>IF(CZ1595="",IF(COUNTIF(DD$2:DD1594,"Forecast")&lt;Output!E$43,"Forecast",""),"Actual")</f>
        <v/>
      </c>
      <c r="DF1595" s="19" t="str">
        <f>IF(DataGoesHere!B1594="",IF(DD1595="Forecast",(Output!$E$47*IntermediateCalcs!DH1594)+((1-Output!$E$47)*IntermediateCalcs!DF1594),""),(Output!$E$47*IntermediateCalcs!DB1594)+((1-Output!$E$47)*IntermediateCalcs!DF1594))</f>
        <v/>
      </c>
      <c r="DG1595" s="19" t="str">
        <f>IF(DataGoesHere!B1594="",IF(DD1595="Forecast",(Output!$G$47*(IntermediateCalcs!DF1595-IntermediateCalcs!DF1594))+((1-Output!$G$47)*IntermediateCalcs!DG1594),""),(Output!$G$47*(IntermediateCalcs!DF1595-IntermediateCalcs!DF1594))+((1-Output!$G$47)*IntermediateCalcs!DG1594))</f>
        <v/>
      </c>
      <c r="DH1595" s="19" t="str">
        <f>IF(DataGoesHere!B1594="",IF(DD1595="Forecast",DF1595+DG1595,""),DF1595+DG1595)</f>
        <v/>
      </c>
      <c r="DI1595" s="274" t="str">
        <f>IF(DH1595="","",IF(IntermediateCalcs!$AO$9="Yes",IntermediateCalcs!DH1595*$CX1595,IntermediateCalcs!DH1595))</f>
        <v/>
      </c>
      <c r="DJ1595" s="250" t="str">
        <f>IF(DataGoesHere!$B1595="","",($CZ1595-DI1595))</f>
        <v/>
      </c>
      <c r="DK1595" s="250" t="str">
        <f>IF(DataGoesHere!$B1595="","",ABS($CZ1595-DI1595))</f>
        <v/>
      </c>
      <c r="DL1595" s="250" t="str">
        <f>IF(DataGoesHere!$B1595="","",DK1595^2)</f>
        <v/>
      </c>
      <c r="DM1595" s="249" t="str">
        <f>IF(DataGoesHere!$B1595="","",DK1595/$CZ1595)</f>
        <v/>
      </c>
      <c r="DN1595" s="250" t="str">
        <f>IF(DataGoesHere!$B1595="","",SUM(DJ$2:DJ1595)/AVERAGE(DK:DK))</f>
        <v/>
      </c>
      <c r="DP1595" s="19" t="str">
        <f>IF(DataGoesHere!B1595="",IF($DD1595="Forecast",(Output!E$48*IntermediateCalcs!CY1595)+Output!G$48,""),(Output!E$48*IntermediateCalcs!CY1595)+Output!G$48)</f>
        <v/>
      </c>
      <c r="DQ1595" s="274" t="str">
        <f>IF(DP1595="","",IF(IntermediateCalcs!$AO$9="Yes",IntermediateCalcs!DP1595*$CX1595,IntermediateCalcs!DP1595))</f>
        <v/>
      </c>
      <c r="DR1595" s="250" t="str">
        <f>IF(DataGoesHere!$B1595="","",($CZ1595-DQ1595))</f>
        <v/>
      </c>
      <c r="DS1595" s="250" t="str">
        <f>IF(DataGoesHere!$B1595="","",ABS($CZ1595-DQ1595))</f>
        <v/>
      </c>
      <c r="DT1595" s="250" t="str">
        <f>IF(DataGoesHere!$B1595="","",DS1595^2)</f>
        <v/>
      </c>
      <c r="DU1595" s="249" t="str">
        <f>IF(DataGoesHere!$B1595="","",DS1595/$CZ1595)</f>
        <v/>
      </c>
      <c r="DV1595" s="250" t="str">
        <f>IF(DataGoesHere!$B1595="","",SUM(DR$2:DR1595)/AVERAGE(DS:DS))</f>
        <v/>
      </c>
      <c r="DX1595" s="19" t="str">
        <f>IF(DataGoesHere!$B1594="","",(DB1589*(Output!$O$49/Output!$P$49))+(IntermediateCalcs!DB1590*(Output!$M$49/Output!$P$49))+(IntermediateCalcs!DB1591*(Output!$K$49/Output!$P$49))+(DB1592*(Output!$I$49/Output!$P$49))+(IntermediateCalcs!DB1593*(Output!$G$49/Output!$P$49))+(IntermediateCalcs!DB1594*(Output!$E$49/Output!$P$49)))</f>
        <v/>
      </c>
      <c r="DY1595" s="274" t="str">
        <f>IF(DX1595="","",IF(IntermediateCalcs!$AO$9="Yes",IntermediateCalcs!DX1595*$CX1595,IntermediateCalcs!DX1595))</f>
        <v/>
      </c>
      <c r="DZ1595" s="250" t="str">
        <f>IF(DataGoesHere!$B1595="","",($CZ1595-DY1595))</f>
        <v/>
      </c>
      <c r="EA1595" s="250" t="str">
        <f>IF(DataGoesHere!$B1595="","",ABS($CZ1595-DY1595))</f>
        <v/>
      </c>
      <c r="EB1595" s="250" t="str">
        <f>IF(DataGoesHere!$B1595="","",EA1595^2)</f>
        <v/>
      </c>
      <c r="EC1595" s="249" t="str">
        <f>IF(DataGoesHere!$B1595="","",EA1595/$CZ1595)</f>
        <v/>
      </c>
      <c r="ED1595" s="250" t="str">
        <f>IF(DataGoesHere!$B1595="","",SUM(DZ$2:DZ1595)/AVERAGE(EA:EA))</f>
        <v/>
      </c>
    </row>
    <row r="1596" spans="20:134" x14ac:dyDescent="0.2">
      <c r="T1596" s="240"/>
      <c r="U1596" s="86"/>
      <c r="V1596" s="86"/>
      <c r="W1596" s="86"/>
      <c r="X1596" s="86"/>
      <c r="Y1596" s="86"/>
      <c r="Z1596" s="86"/>
      <c r="AA1596" s="86"/>
      <c r="AB1596" s="86"/>
      <c r="AC1596" s="86"/>
      <c r="AD1596" s="245" t="str">
        <f>IF(DataGoesHere!$B1596="","",(DataGoesHere!$B1596/SUM(DataGoesHere!$B1586:'DataGoesHere'!$B1597)))</f>
        <v/>
      </c>
      <c r="AE1596" s="241"/>
      <c r="CV1596" s="310" t="str">
        <f>IF(DataGoesHere!B1596="","",DataGoesHere!A1596)</f>
        <v/>
      </c>
      <c r="CW1596" s="271">
        <f t="shared" ca="1" si="56"/>
        <v>11</v>
      </c>
      <c r="CX1596" s="272">
        <f t="shared" ca="1" si="57"/>
        <v>0.97463169608807265</v>
      </c>
      <c r="CY1596" s="266">
        <f>DataGoesHere!A1596</f>
        <v>1595</v>
      </c>
      <c r="CZ1596" s="19" t="str">
        <f>IF(DataGoesHere!B1596="","",DataGoesHere!B1596)</f>
        <v/>
      </c>
      <c r="DA1596" s="19" t="str">
        <f>IF(DataGoesHere!B1596="","",IF(AH$5="No",DataGoesHere!B1596,DataGoesHere!B1596-(AH$2*(DataGoesHere!A1596-1))))</f>
        <v/>
      </c>
      <c r="DB1596" s="19" t="str">
        <f>IF(DataGoesHere!B1596="","",IF(AO$9="No",DataGoesHere!B1596,DataGoesHere!B1596/CX1596))</f>
        <v/>
      </c>
      <c r="DC1596" s="19" t="str">
        <f>IF(DataGoesHere!B1596="","",IF(AO$9="No",DA1596,DA1596/CX1596))</f>
        <v/>
      </c>
      <c r="DD1596" s="293" t="str">
        <f>IF(CZ1596="",IF(COUNTIF(DD$2:DD1595,"Forecast")&lt;Output!E$43,"Forecast",""),"Actual")</f>
        <v/>
      </c>
      <c r="DF1596" s="19" t="str">
        <f>IF(DataGoesHere!B1595="",IF(DD1596="Forecast",(Output!$E$47*IntermediateCalcs!DH1595)+((1-Output!$E$47)*IntermediateCalcs!DF1595),""),(Output!$E$47*IntermediateCalcs!DB1595)+((1-Output!$E$47)*IntermediateCalcs!DF1595))</f>
        <v/>
      </c>
      <c r="DG1596" s="19" t="str">
        <f>IF(DataGoesHere!B1595="",IF(DD1596="Forecast",(Output!$G$47*(IntermediateCalcs!DF1596-IntermediateCalcs!DF1595))+((1-Output!$G$47)*IntermediateCalcs!DG1595),""),(Output!$G$47*(IntermediateCalcs!DF1596-IntermediateCalcs!DF1595))+((1-Output!$G$47)*IntermediateCalcs!DG1595))</f>
        <v/>
      </c>
      <c r="DH1596" s="19" t="str">
        <f>IF(DataGoesHere!B1595="",IF(DD1596="Forecast",DF1596+DG1596,""),DF1596+DG1596)</f>
        <v/>
      </c>
      <c r="DI1596" s="274" t="str">
        <f>IF(DH1596="","",IF(IntermediateCalcs!$AO$9="Yes",IntermediateCalcs!DH1596*$CX1596,IntermediateCalcs!DH1596))</f>
        <v/>
      </c>
      <c r="DJ1596" s="250" t="str">
        <f>IF(DataGoesHere!$B1596="","",($CZ1596-DI1596))</f>
        <v/>
      </c>
      <c r="DK1596" s="250" t="str">
        <f>IF(DataGoesHere!$B1596="","",ABS($CZ1596-DI1596))</f>
        <v/>
      </c>
      <c r="DL1596" s="250" t="str">
        <f>IF(DataGoesHere!$B1596="","",DK1596^2)</f>
        <v/>
      </c>
      <c r="DM1596" s="249" t="str">
        <f>IF(DataGoesHere!$B1596="","",DK1596/$CZ1596)</f>
        <v/>
      </c>
      <c r="DN1596" s="250" t="str">
        <f>IF(DataGoesHere!$B1596="","",SUM(DJ$2:DJ1596)/AVERAGE(DK:DK))</f>
        <v/>
      </c>
      <c r="DP1596" s="19" t="str">
        <f>IF(DataGoesHere!B1596="",IF($DD1596="Forecast",(Output!E$48*IntermediateCalcs!CY1596)+Output!G$48,""),(Output!E$48*IntermediateCalcs!CY1596)+Output!G$48)</f>
        <v/>
      </c>
      <c r="DQ1596" s="274" t="str">
        <f>IF(DP1596="","",IF(IntermediateCalcs!$AO$9="Yes",IntermediateCalcs!DP1596*$CX1596,IntermediateCalcs!DP1596))</f>
        <v/>
      </c>
      <c r="DR1596" s="250" t="str">
        <f>IF(DataGoesHere!$B1596="","",($CZ1596-DQ1596))</f>
        <v/>
      </c>
      <c r="DS1596" s="250" t="str">
        <f>IF(DataGoesHere!$B1596="","",ABS($CZ1596-DQ1596))</f>
        <v/>
      </c>
      <c r="DT1596" s="250" t="str">
        <f>IF(DataGoesHere!$B1596="","",DS1596^2)</f>
        <v/>
      </c>
      <c r="DU1596" s="249" t="str">
        <f>IF(DataGoesHere!$B1596="","",DS1596/$CZ1596)</f>
        <v/>
      </c>
      <c r="DV1596" s="250" t="str">
        <f>IF(DataGoesHere!$B1596="","",SUM(DR$2:DR1596)/AVERAGE(DS:DS))</f>
        <v/>
      </c>
      <c r="DX1596" s="19" t="str">
        <f>IF(DataGoesHere!$B1595="","",(DB1590*(Output!$O$49/Output!$P$49))+(IntermediateCalcs!DB1591*(Output!$M$49/Output!$P$49))+(IntermediateCalcs!DB1592*(Output!$K$49/Output!$P$49))+(DB1593*(Output!$I$49/Output!$P$49))+(IntermediateCalcs!DB1594*(Output!$G$49/Output!$P$49))+(IntermediateCalcs!DB1595*(Output!$E$49/Output!$P$49)))</f>
        <v/>
      </c>
      <c r="DY1596" s="274" t="str">
        <f>IF(DX1596="","",IF(IntermediateCalcs!$AO$9="Yes",IntermediateCalcs!DX1596*$CX1596,IntermediateCalcs!DX1596))</f>
        <v/>
      </c>
      <c r="DZ1596" s="250" t="str">
        <f>IF(DataGoesHere!$B1596="","",($CZ1596-DY1596))</f>
        <v/>
      </c>
      <c r="EA1596" s="250" t="str">
        <f>IF(DataGoesHere!$B1596="","",ABS($CZ1596-DY1596))</f>
        <v/>
      </c>
      <c r="EB1596" s="250" t="str">
        <f>IF(DataGoesHere!$B1596="","",EA1596^2)</f>
        <v/>
      </c>
      <c r="EC1596" s="249" t="str">
        <f>IF(DataGoesHere!$B1596="","",EA1596/$CZ1596)</f>
        <v/>
      </c>
      <c r="ED1596" s="250" t="str">
        <f>IF(DataGoesHere!$B1596="","",SUM(DZ$2:DZ1596)/AVERAGE(EA:EA))</f>
        <v/>
      </c>
    </row>
    <row r="1597" spans="20:134" x14ac:dyDescent="0.2">
      <c r="T1597" s="242"/>
      <c r="U1597" s="243"/>
      <c r="V1597" s="243"/>
      <c r="W1597" s="243"/>
      <c r="X1597" s="243"/>
      <c r="Y1597" s="243"/>
      <c r="Z1597" s="243"/>
      <c r="AA1597" s="243"/>
      <c r="AB1597" s="243"/>
      <c r="AC1597" s="243"/>
      <c r="AD1597" s="243"/>
      <c r="AE1597" s="246" t="str">
        <f>IF(DataGoesHere!$B1597="","",(DataGoesHere!$B1597/SUM(DataGoesHere!$B1586:'DataGoesHere'!$B1597)))</f>
        <v/>
      </c>
      <c r="CV1597" s="310" t="str">
        <f>IF(DataGoesHere!B1597="","",DataGoesHere!A1597)</f>
        <v/>
      </c>
      <c r="CW1597" s="271">
        <f t="shared" ca="1" si="56"/>
        <v>12</v>
      </c>
      <c r="CX1597" s="272">
        <f t="shared" ca="1" si="57"/>
        <v>1.0054005237672714</v>
      </c>
      <c r="CY1597" s="266">
        <f>DataGoesHere!A1597</f>
        <v>1596</v>
      </c>
      <c r="CZ1597" s="19" t="str">
        <f>IF(DataGoesHere!B1597="","",DataGoesHere!B1597)</f>
        <v/>
      </c>
      <c r="DA1597" s="19" t="str">
        <f>IF(DataGoesHere!B1597="","",IF(AH$5="No",DataGoesHere!B1597,DataGoesHere!B1597-(AH$2*(DataGoesHere!A1597-1))))</f>
        <v/>
      </c>
      <c r="DB1597" s="19" t="str">
        <f>IF(DataGoesHere!B1597="","",IF(AO$9="No",DataGoesHere!B1597,DataGoesHere!B1597/CX1597))</f>
        <v/>
      </c>
      <c r="DC1597" s="19" t="str">
        <f>IF(DataGoesHere!B1597="","",IF(AO$9="No",DA1597,DA1597/CX1597))</f>
        <v/>
      </c>
      <c r="DD1597" s="293" t="str">
        <f>IF(CZ1597="",IF(COUNTIF(DD$2:DD1596,"Forecast")&lt;Output!E$43,"Forecast",""),"Actual")</f>
        <v/>
      </c>
      <c r="DF1597" s="19" t="str">
        <f>IF(DataGoesHere!B1596="",IF(DD1597="Forecast",(Output!$E$47*IntermediateCalcs!DH1596)+((1-Output!$E$47)*IntermediateCalcs!DF1596),""),(Output!$E$47*IntermediateCalcs!DB1596)+((1-Output!$E$47)*IntermediateCalcs!DF1596))</f>
        <v/>
      </c>
      <c r="DG1597" s="19" t="str">
        <f>IF(DataGoesHere!B1596="",IF(DD1597="Forecast",(Output!$G$47*(IntermediateCalcs!DF1597-IntermediateCalcs!DF1596))+((1-Output!$G$47)*IntermediateCalcs!DG1596),""),(Output!$G$47*(IntermediateCalcs!DF1597-IntermediateCalcs!DF1596))+((1-Output!$G$47)*IntermediateCalcs!DG1596))</f>
        <v/>
      </c>
      <c r="DH1597" s="19" t="str">
        <f>IF(DataGoesHere!B1596="",IF(DD1597="Forecast",DF1597+DG1597,""),DF1597+DG1597)</f>
        <v/>
      </c>
      <c r="DI1597" s="274" t="str">
        <f>IF(DH1597="","",IF(IntermediateCalcs!$AO$9="Yes",IntermediateCalcs!DH1597*$CX1597,IntermediateCalcs!DH1597))</f>
        <v/>
      </c>
      <c r="DJ1597" s="250" t="str">
        <f>IF(DataGoesHere!$B1597="","",($CZ1597-DI1597))</f>
        <v/>
      </c>
      <c r="DK1597" s="250" t="str">
        <f>IF(DataGoesHere!$B1597="","",ABS($CZ1597-DI1597))</f>
        <v/>
      </c>
      <c r="DL1597" s="250" t="str">
        <f>IF(DataGoesHere!$B1597="","",DK1597^2)</f>
        <v/>
      </c>
      <c r="DM1597" s="249" t="str">
        <f>IF(DataGoesHere!$B1597="","",DK1597/$CZ1597)</f>
        <v/>
      </c>
      <c r="DN1597" s="250" t="str">
        <f>IF(DataGoesHere!$B1597="","",SUM(DJ$2:DJ1597)/AVERAGE(DK:DK))</f>
        <v/>
      </c>
      <c r="DP1597" s="19" t="str">
        <f>IF(DataGoesHere!B1597="",IF($DD1597="Forecast",(Output!E$48*IntermediateCalcs!CY1597)+Output!G$48,""),(Output!E$48*IntermediateCalcs!CY1597)+Output!G$48)</f>
        <v/>
      </c>
      <c r="DQ1597" s="274" t="str">
        <f>IF(DP1597="","",IF(IntermediateCalcs!$AO$9="Yes",IntermediateCalcs!DP1597*$CX1597,IntermediateCalcs!DP1597))</f>
        <v/>
      </c>
      <c r="DR1597" s="250" t="str">
        <f>IF(DataGoesHere!$B1597="","",($CZ1597-DQ1597))</f>
        <v/>
      </c>
      <c r="DS1597" s="250" t="str">
        <f>IF(DataGoesHere!$B1597="","",ABS($CZ1597-DQ1597))</f>
        <v/>
      </c>
      <c r="DT1597" s="250" t="str">
        <f>IF(DataGoesHere!$B1597="","",DS1597^2)</f>
        <v/>
      </c>
      <c r="DU1597" s="249" t="str">
        <f>IF(DataGoesHere!$B1597="","",DS1597/$CZ1597)</f>
        <v/>
      </c>
      <c r="DV1597" s="250" t="str">
        <f>IF(DataGoesHere!$B1597="","",SUM(DR$2:DR1597)/AVERAGE(DS:DS))</f>
        <v/>
      </c>
      <c r="DX1597" s="19" t="str">
        <f>IF(DataGoesHere!$B1596="","",(DB1591*(Output!$O$49/Output!$P$49))+(IntermediateCalcs!DB1592*(Output!$M$49/Output!$P$49))+(IntermediateCalcs!DB1593*(Output!$K$49/Output!$P$49))+(DB1594*(Output!$I$49/Output!$P$49))+(IntermediateCalcs!DB1595*(Output!$G$49/Output!$P$49))+(IntermediateCalcs!DB1596*(Output!$E$49/Output!$P$49)))</f>
        <v/>
      </c>
      <c r="DY1597" s="274" t="str">
        <f>IF(DX1597="","",IF(IntermediateCalcs!$AO$9="Yes",IntermediateCalcs!DX1597*$CX1597,IntermediateCalcs!DX1597))</f>
        <v/>
      </c>
      <c r="DZ1597" s="250" t="str">
        <f>IF(DataGoesHere!$B1597="","",($CZ1597-DY1597))</f>
        <v/>
      </c>
      <c r="EA1597" s="250" t="str">
        <f>IF(DataGoesHere!$B1597="","",ABS($CZ1597-DY1597))</f>
        <v/>
      </c>
      <c r="EB1597" s="250" t="str">
        <f>IF(DataGoesHere!$B1597="","",EA1597^2)</f>
        <v/>
      </c>
      <c r="EC1597" s="249" t="str">
        <f>IF(DataGoesHere!$B1597="","",EA1597/$CZ1597)</f>
        <v/>
      </c>
      <c r="ED1597" s="250" t="str">
        <f>IF(DataGoesHere!$B1597="","",SUM(DZ$2:DZ1597)/AVERAGE(EA:EA))</f>
        <v/>
      </c>
    </row>
    <row r="1598" spans="20:134" x14ac:dyDescent="0.2">
      <c r="T1598" s="244" t="str">
        <f>IF(DataGoesHere!$B1598="","",(DataGoesHere!$B1598/SUM(DataGoesHere!$B1598:'DataGoesHere'!$B1609)))</f>
        <v/>
      </c>
      <c r="U1598" s="238"/>
      <c r="V1598" s="238"/>
      <c r="W1598" s="238"/>
      <c r="X1598" s="238"/>
      <c r="Y1598" s="238"/>
      <c r="Z1598" s="238"/>
      <c r="AA1598" s="238"/>
      <c r="AB1598" s="238"/>
      <c r="AC1598" s="238"/>
      <c r="AD1598" s="238"/>
      <c r="AE1598" s="239"/>
      <c r="CV1598" s="310" t="str">
        <f>IF(DataGoesHere!B1598="","",DataGoesHere!A1598)</f>
        <v/>
      </c>
      <c r="CW1598" s="271">
        <f t="shared" ca="1" si="56"/>
        <v>1</v>
      </c>
      <c r="CX1598" s="272">
        <f t="shared" ca="1" si="57"/>
        <v>1.3236179355303281</v>
      </c>
      <c r="CY1598" s="266">
        <f>DataGoesHere!A1598</f>
        <v>1597</v>
      </c>
      <c r="CZ1598" s="19" t="str">
        <f>IF(DataGoesHere!B1598="","",DataGoesHere!B1598)</f>
        <v/>
      </c>
      <c r="DA1598" s="19" t="str">
        <f>IF(DataGoesHere!B1598="","",IF(AH$5="No",DataGoesHere!B1598,DataGoesHere!B1598-(AH$2*(DataGoesHere!A1598-1))))</f>
        <v/>
      </c>
      <c r="DB1598" s="19" t="str">
        <f>IF(DataGoesHere!B1598="","",IF(AO$9="No",DataGoesHere!B1598,DataGoesHere!B1598/CX1598))</f>
        <v/>
      </c>
      <c r="DC1598" s="19" t="str">
        <f>IF(DataGoesHere!B1598="","",IF(AO$9="No",DA1598,DA1598/CX1598))</f>
        <v/>
      </c>
      <c r="DD1598" s="293" t="str">
        <f>IF(CZ1598="",IF(COUNTIF(DD$2:DD1597,"Forecast")&lt;Output!E$43,"Forecast",""),"Actual")</f>
        <v/>
      </c>
      <c r="DF1598" s="19" t="str">
        <f>IF(DataGoesHere!B1597="",IF(DD1598="Forecast",(Output!$E$47*IntermediateCalcs!DH1597)+((1-Output!$E$47)*IntermediateCalcs!DF1597),""),(Output!$E$47*IntermediateCalcs!DB1597)+((1-Output!$E$47)*IntermediateCalcs!DF1597))</f>
        <v/>
      </c>
      <c r="DG1598" s="19" t="str">
        <f>IF(DataGoesHere!B1597="",IF(DD1598="Forecast",(Output!$G$47*(IntermediateCalcs!DF1598-IntermediateCalcs!DF1597))+((1-Output!$G$47)*IntermediateCalcs!DG1597),""),(Output!$G$47*(IntermediateCalcs!DF1598-IntermediateCalcs!DF1597))+((1-Output!$G$47)*IntermediateCalcs!DG1597))</f>
        <v/>
      </c>
      <c r="DH1598" s="19" t="str">
        <f>IF(DataGoesHere!B1597="",IF(DD1598="Forecast",DF1598+DG1598,""),DF1598+DG1598)</f>
        <v/>
      </c>
      <c r="DI1598" s="274" t="str">
        <f>IF(DH1598="","",IF(IntermediateCalcs!$AO$9="Yes",IntermediateCalcs!DH1598*$CX1598,IntermediateCalcs!DH1598))</f>
        <v/>
      </c>
      <c r="DJ1598" s="250" t="str">
        <f>IF(DataGoesHere!$B1598="","",($CZ1598-DI1598))</f>
        <v/>
      </c>
      <c r="DK1598" s="250" t="str">
        <f>IF(DataGoesHere!$B1598="","",ABS($CZ1598-DI1598))</f>
        <v/>
      </c>
      <c r="DL1598" s="250" t="str">
        <f>IF(DataGoesHere!$B1598="","",DK1598^2)</f>
        <v/>
      </c>
      <c r="DM1598" s="249" t="str">
        <f>IF(DataGoesHere!$B1598="","",DK1598/$CZ1598)</f>
        <v/>
      </c>
      <c r="DN1598" s="250" t="str">
        <f>IF(DataGoesHere!$B1598="","",SUM(DJ$2:DJ1598)/AVERAGE(DK:DK))</f>
        <v/>
      </c>
      <c r="DP1598" s="19" t="str">
        <f>IF(DataGoesHere!B1598="",IF($DD1598="Forecast",(Output!E$48*IntermediateCalcs!CY1598)+Output!G$48,""),(Output!E$48*IntermediateCalcs!CY1598)+Output!G$48)</f>
        <v/>
      </c>
      <c r="DQ1598" s="274" t="str">
        <f>IF(DP1598="","",IF(IntermediateCalcs!$AO$9="Yes",IntermediateCalcs!DP1598*$CX1598,IntermediateCalcs!DP1598))</f>
        <v/>
      </c>
      <c r="DR1598" s="250" t="str">
        <f>IF(DataGoesHere!$B1598="","",($CZ1598-DQ1598))</f>
        <v/>
      </c>
      <c r="DS1598" s="250" t="str">
        <f>IF(DataGoesHere!$B1598="","",ABS($CZ1598-DQ1598))</f>
        <v/>
      </c>
      <c r="DT1598" s="250" t="str">
        <f>IF(DataGoesHere!$B1598="","",DS1598^2)</f>
        <v/>
      </c>
      <c r="DU1598" s="249" t="str">
        <f>IF(DataGoesHere!$B1598="","",DS1598/$CZ1598)</f>
        <v/>
      </c>
      <c r="DV1598" s="250" t="str">
        <f>IF(DataGoesHere!$B1598="","",SUM(DR$2:DR1598)/AVERAGE(DS:DS))</f>
        <v/>
      </c>
      <c r="DX1598" s="19" t="str">
        <f>IF(DataGoesHere!$B1597="","",(DB1592*(Output!$O$49/Output!$P$49))+(IntermediateCalcs!DB1593*(Output!$M$49/Output!$P$49))+(IntermediateCalcs!DB1594*(Output!$K$49/Output!$P$49))+(DB1595*(Output!$I$49/Output!$P$49))+(IntermediateCalcs!DB1596*(Output!$G$49/Output!$P$49))+(IntermediateCalcs!DB1597*(Output!$E$49/Output!$P$49)))</f>
        <v/>
      </c>
      <c r="DY1598" s="274" t="str">
        <f>IF(DX1598="","",IF(IntermediateCalcs!$AO$9="Yes",IntermediateCalcs!DX1598*$CX1598,IntermediateCalcs!DX1598))</f>
        <v/>
      </c>
      <c r="DZ1598" s="250" t="str">
        <f>IF(DataGoesHere!$B1598="","",($CZ1598-DY1598))</f>
        <v/>
      </c>
      <c r="EA1598" s="250" t="str">
        <f>IF(DataGoesHere!$B1598="","",ABS($CZ1598-DY1598))</f>
        <v/>
      </c>
      <c r="EB1598" s="250" t="str">
        <f>IF(DataGoesHere!$B1598="","",EA1598^2)</f>
        <v/>
      </c>
      <c r="EC1598" s="249" t="str">
        <f>IF(DataGoesHere!$B1598="","",EA1598/$CZ1598)</f>
        <v/>
      </c>
      <c r="ED1598" s="250" t="str">
        <f>IF(DataGoesHere!$B1598="","",SUM(DZ$2:DZ1598)/AVERAGE(EA:EA))</f>
        <v/>
      </c>
    </row>
    <row r="1599" spans="20:134" x14ac:dyDescent="0.2">
      <c r="T1599" s="240"/>
      <c r="U1599" s="245" t="str">
        <f>IF(DataGoesHere!$B1599="","",(DataGoesHere!$B1599/SUM(DataGoesHere!$B1599:'DataGoesHere'!$B1609)))</f>
        <v/>
      </c>
      <c r="V1599" s="86"/>
      <c r="W1599" s="86"/>
      <c r="X1599" s="86"/>
      <c r="Y1599" s="86"/>
      <c r="Z1599" s="86"/>
      <c r="AA1599" s="86"/>
      <c r="AB1599" s="86"/>
      <c r="AC1599" s="86"/>
      <c r="AD1599" s="86"/>
      <c r="AE1599" s="241"/>
      <c r="CV1599" s="310" t="str">
        <f>IF(DataGoesHere!B1599="","",DataGoesHere!A1599)</f>
        <v/>
      </c>
      <c r="CW1599" s="271">
        <f t="shared" ca="1" si="56"/>
        <v>2</v>
      </c>
      <c r="CX1599" s="272">
        <f t="shared" ca="1" si="57"/>
        <v>0.80574490527728204</v>
      </c>
      <c r="CY1599" s="266">
        <f>DataGoesHere!A1599</f>
        <v>1598</v>
      </c>
      <c r="CZ1599" s="19" t="str">
        <f>IF(DataGoesHere!B1599="","",DataGoesHere!B1599)</f>
        <v/>
      </c>
      <c r="DA1599" s="19" t="str">
        <f>IF(DataGoesHere!B1599="","",IF(AH$5="No",DataGoesHere!B1599,DataGoesHere!B1599-(AH$2*(DataGoesHere!A1599-1))))</f>
        <v/>
      </c>
      <c r="DB1599" s="19" t="str">
        <f>IF(DataGoesHere!B1599="","",IF(AO$9="No",DataGoesHere!B1599,DataGoesHere!B1599/CX1599))</f>
        <v/>
      </c>
      <c r="DC1599" s="19" t="str">
        <f>IF(DataGoesHere!B1599="","",IF(AO$9="No",DA1599,DA1599/CX1599))</f>
        <v/>
      </c>
      <c r="DD1599" s="293" t="str">
        <f>IF(CZ1599="",IF(COUNTIF(DD$2:DD1598,"Forecast")&lt;Output!E$43,"Forecast",""),"Actual")</f>
        <v/>
      </c>
      <c r="DF1599" s="19" t="str">
        <f>IF(DataGoesHere!B1598="",IF(DD1599="Forecast",(Output!$E$47*IntermediateCalcs!DH1598)+((1-Output!$E$47)*IntermediateCalcs!DF1598),""),(Output!$E$47*IntermediateCalcs!DB1598)+((1-Output!$E$47)*IntermediateCalcs!DF1598))</f>
        <v/>
      </c>
      <c r="DG1599" s="19" t="str">
        <f>IF(DataGoesHere!B1598="",IF(DD1599="Forecast",(Output!$G$47*(IntermediateCalcs!DF1599-IntermediateCalcs!DF1598))+((1-Output!$G$47)*IntermediateCalcs!DG1598),""),(Output!$G$47*(IntermediateCalcs!DF1599-IntermediateCalcs!DF1598))+((1-Output!$G$47)*IntermediateCalcs!DG1598))</f>
        <v/>
      </c>
      <c r="DH1599" s="19" t="str">
        <f>IF(DataGoesHere!B1598="",IF(DD1599="Forecast",DF1599+DG1599,""),DF1599+DG1599)</f>
        <v/>
      </c>
      <c r="DI1599" s="274" t="str">
        <f>IF(DH1599="","",IF(IntermediateCalcs!$AO$9="Yes",IntermediateCalcs!DH1599*$CX1599,IntermediateCalcs!DH1599))</f>
        <v/>
      </c>
      <c r="DJ1599" s="250" t="str">
        <f>IF(DataGoesHere!$B1599="","",($CZ1599-DI1599))</f>
        <v/>
      </c>
      <c r="DK1599" s="250" t="str">
        <f>IF(DataGoesHere!$B1599="","",ABS($CZ1599-DI1599))</f>
        <v/>
      </c>
      <c r="DL1599" s="250" t="str">
        <f>IF(DataGoesHere!$B1599="","",DK1599^2)</f>
        <v/>
      </c>
      <c r="DM1599" s="249" t="str">
        <f>IF(DataGoesHere!$B1599="","",DK1599/$CZ1599)</f>
        <v/>
      </c>
      <c r="DN1599" s="250" t="str">
        <f>IF(DataGoesHere!$B1599="","",SUM(DJ$2:DJ1599)/AVERAGE(DK:DK))</f>
        <v/>
      </c>
      <c r="DP1599" s="19" t="str">
        <f>IF(DataGoesHere!B1599="",IF($DD1599="Forecast",(Output!E$48*IntermediateCalcs!CY1599)+Output!G$48,""),(Output!E$48*IntermediateCalcs!CY1599)+Output!G$48)</f>
        <v/>
      </c>
      <c r="DQ1599" s="274" t="str">
        <f>IF(DP1599="","",IF(IntermediateCalcs!$AO$9="Yes",IntermediateCalcs!DP1599*$CX1599,IntermediateCalcs!DP1599))</f>
        <v/>
      </c>
      <c r="DR1599" s="250" t="str">
        <f>IF(DataGoesHere!$B1599="","",($CZ1599-DQ1599))</f>
        <v/>
      </c>
      <c r="DS1599" s="250" t="str">
        <f>IF(DataGoesHere!$B1599="","",ABS($CZ1599-DQ1599))</f>
        <v/>
      </c>
      <c r="DT1599" s="250" t="str">
        <f>IF(DataGoesHere!$B1599="","",DS1599^2)</f>
        <v/>
      </c>
      <c r="DU1599" s="249" t="str">
        <f>IF(DataGoesHere!$B1599="","",DS1599/$CZ1599)</f>
        <v/>
      </c>
      <c r="DV1599" s="250" t="str">
        <f>IF(DataGoesHere!$B1599="","",SUM(DR$2:DR1599)/AVERAGE(DS:DS))</f>
        <v/>
      </c>
      <c r="DX1599" s="19" t="str">
        <f>IF(DataGoesHere!$B1598="","",(DB1593*(Output!$O$49/Output!$P$49))+(IntermediateCalcs!DB1594*(Output!$M$49/Output!$P$49))+(IntermediateCalcs!DB1595*(Output!$K$49/Output!$P$49))+(DB1596*(Output!$I$49/Output!$P$49))+(IntermediateCalcs!DB1597*(Output!$G$49/Output!$P$49))+(IntermediateCalcs!DB1598*(Output!$E$49/Output!$P$49)))</f>
        <v/>
      </c>
      <c r="DY1599" s="274" t="str">
        <f>IF(DX1599="","",IF(IntermediateCalcs!$AO$9="Yes",IntermediateCalcs!DX1599*$CX1599,IntermediateCalcs!DX1599))</f>
        <v/>
      </c>
      <c r="DZ1599" s="250" t="str">
        <f>IF(DataGoesHere!$B1599="","",($CZ1599-DY1599))</f>
        <v/>
      </c>
      <c r="EA1599" s="250" t="str">
        <f>IF(DataGoesHere!$B1599="","",ABS($CZ1599-DY1599))</f>
        <v/>
      </c>
      <c r="EB1599" s="250" t="str">
        <f>IF(DataGoesHere!$B1599="","",EA1599^2)</f>
        <v/>
      </c>
      <c r="EC1599" s="249" t="str">
        <f>IF(DataGoesHere!$B1599="","",EA1599/$CZ1599)</f>
        <v/>
      </c>
      <c r="ED1599" s="250" t="str">
        <f>IF(DataGoesHere!$B1599="","",SUM(DZ$2:DZ1599)/AVERAGE(EA:EA))</f>
        <v/>
      </c>
    </row>
    <row r="1600" spans="20:134" x14ac:dyDescent="0.2">
      <c r="T1600" s="240"/>
      <c r="U1600" s="86"/>
      <c r="V1600" s="245" t="str">
        <f>IF(DataGoesHere!$B1600="","",(DataGoesHere!$B1600/SUM(DataGoesHere!$B1598:'DataGoesHere'!$B1609)))</f>
        <v/>
      </c>
      <c r="W1600" s="86"/>
      <c r="X1600" s="86"/>
      <c r="Y1600" s="86"/>
      <c r="Z1600" s="86"/>
      <c r="AA1600" s="86"/>
      <c r="AB1600" s="86"/>
      <c r="AC1600" s="86"/>
      <c r="AD1600" s="86"/>
      <c r="AE1600" s="241"/>
      <c r="CV1600" s="310" t="str">
        <f>IF(DataGoesHere!B1600="","",DataGoesHere!A1600)</f>
        <v/>
      </c>
      <c r="CW1600" s="271">
        <f t="shared" ca="1" si="56"/>
        <v>3</v>
      </c>
      <c r="CX1600" s="272">
        <f t="shared" ca="1" si="57"/>
        <v>0.79862940076451561</v>
      </c>
      <c r="CY1600" s="266">
        <f>DataGoesHere!A1600</f>
        <v>1599</v>
      </c>
      <c r="CZ1600" s="19" t="str">
        <f>IF(DataGoesHere!B1600="","",DataGoesHere!B1600)</f>
        <v/>
      </c>
      <c r="DA1600" s="19" t="str">
        <f>IF(DataGoesHere!B1600="","",IF(AH$5="No",DataGoesHere!B1600,DataGoesHere!B1600-(AH$2*(DataGoesHere!A1600-1))))</f>
        <v/>
      </c>
      <c r="DB1600" s="19" t="str">
        <f>IF(DataGoesHere!B1600="","",IF(AO$9="No",DataGoesHere!B1600,DataGoesHere!B1600/CX1600))</f>
        <v/>
      </c>
      <c r="DC1600" s="19" t="str">
        <f>IF(DataGoesHere!B1600="","",IF(AO$9="No",DA1600,DA1600/CX1600))</f>
        <v/>
      </c>
      <c r="DD1600" s="293" t="str">
        <f>IF(CZ1600="",IF(COUNTIF(DD$2:DD1599,"Forecast")&lt;Output!E$43,"Forecast",""),"Actual")</f>
        <v/>
      </c>
      <c r="DF1600" s="19" t="str">
        <f>IF(DataGoesHere!B1599="",IF(DD1600="Forecast",(Output!$E$47*IntermediateCalcs!DH1599)+((1-Output!$E$47)*IntermediateCalcs!DF1599),""),(Output!$E$47*IntermediateCalcs!DB1599)+((1-Output!$E$47)*IntermediateCalcs!DF1599))</f>
        <v/>
      </c>
      <c r="DG1600" s="19" t="str">
        <f>IF(DataGoesHere!B1599="",IF(DD1600="Forecast",(Output!$G$47*(IntermediateCalcs!DF1600-IntermediateCalcs!DF1599))+((1-Output!$G$47)*IntermediateCalcs!DG1599),""),(Output!$G$47*(IntermediateCalcs!DF1600-IntermediateCalcs!DF1599))+((1-Output!$G$47)*IntermediateCalcs!DG1599))</f>
        <v/>
      </c>
      <c r="DH1600" s="19" t="str">
        <f>IF(DataGoesHere!B1599="",IF(DD1600="Forecast",DF1600+DG1600,""),DF1600+DG1600)</f>
        <v/>
      </c>
      <c r="DI1600" s="274" t="str">
        <f>IF(DH1600="","",IF(IntermediateCalcs!$AO$9="Yes",IntermediateCalcs!DH1600*$CX1600,IntermediateCalcs!DH1600))</f>
        <v/>
      </c>
      <c r="DJ1600" s="250" t="str">
        <f>IF(DataGoesHere!$B1600="","",($CZ1600-DI1600))</f>
        <v/>
      </c>
      <c r="DK1600" s="250" t="str">
        <f>IF(DataGoesHere!$B1600="","",ABS($CZ1600-DI1600))</f>
        <v/>
      </c>
      <c r="DL1600" s="250" t="str">
        <f>IF(DataGoesHere!$B1600="","",DK1600^2)</f>
        <v/>
      </c>
      <c r="DM1600" s="249" t="str">
        <f>IF(DataGoesHere!$B1600="","",DK1600/$CZ1600)</f>
        <v/>
      </c>
      <c r="DN1600" s="250" t="str">
        <f>IF(DataGoesHere!$B1600="","",SUM(DJ$2:DJ1600)/AVERAGE(DK:DK))</f>
        <v/>
      </c>
      <c r="DP1600" s="19" t="str">
        <f>IF(DataGoesHere!B1600="",IF($DD1600="Forecast",(Output!E$48*IntermediateCalcs!CY1600)+Output!G$48,""),(Output!E$48*IntermediateCalcs!CY1600)+Output!G$48)</f>
        <v/>
      </c>
      <c r="DQ1600" s="274" t="str">
        <f>IF(DP1600="","",IF(IntermediateCalcs!$AO$9="Yes",IntermediateCalcs!DP1600*$CX1600,IntermediateCalcs!DP1600))</f>
        <v/>
      </c>
      <c r="DR1600" s="250" t="str">
        <f>IF(DataGoesHere!$B1600="","",($CZ1600-DQ1600))</f>
        <v/>
      </c>
      <c r="DS1600" s="250" t="str">
        <f>IF(DataGoesHere!$B1600="","",ABS($CZ1600-DQ1600))</f>
        <v/>
      </c>
      <c r="DT1600" s="250" t="str">
        <f>IF(DataGoesHere!$B1600="","",DS1600^2)</f>
        <v/>
      </c>
      <c r="DU1600" s="249" t="str">
        <f>IF(DataGoesHere!$B1600="","",DS1600/$CZ1600)</f>
        <v/>
      </c>
      <c r="DV1600" s="250" t="str">
        <f>IF(DataGoesHere!$B1600="","",SUM(DR$2:DR1600)/AVERAGE(DS:DS))</f>
        <v/>
      </c>
      <c r="DX1600" s="19" t="str">
        <f>IF(DataGoesHere!$B1599="","",(DB1594*(Output!$O$49/Output!$P$49))+(IntermediateCalcs!DB1595*(Output!$M$49/Output!$P$49))+(IntermediateCalcs!DB1596*(Output!$K$49/Output!$P$49))+(DB1597*(Output!$I$49/Output!$P$49))+(IntermediateCalcs!DB1598*(Output!$G$49/Output!$P$49))+(IntermediateCalcs!DB1599*(Output!$E$49/Output!$P$49)))</f>
        <v/>
      </c>
      <c r="DY1600" s="274" t="str">
        <f>IF(DX1600="","",IF(IntermediateCalcs!$AO$9="Yes",IntermediateCalcs!DX1600*$CX1600,IntermediateCalcs!DX1600))</f>
        <v/>
      </c>
      <c r="DZ1600" s="250" t="str">
        <f>IF(DataGoesHere!$B1600="","",($CZ1600-DY1600))</f>
        <v/>
      </c>
      <c r="EA1600" s="250" t="str">
        <f>IF(DataGoesHere!$B1600="","",ABS($CZ1600-DY1600))</f>
        <v/>
      </c>
      <c r="EB1600" s="250" t="str">
        <f>IF(DataGoesHere!$B1600="","",EA1600^2)</f>
        <v/>
      </c>
      <c r="EC1600" s="249" t="str">
        <f>IF(DataGoesHere!$B1600="","",EA1600/$CZ1600)</f>
        <v/>
      </c>
      <c r="ED1600" s="250" t="str">
        <f>IF(DataGoesHere!$B1600="","",SUM(DZ$2:DZ1600)/AVERAGE(EA:EA))</f>
        <v/>
      </c>
    </row>
    <row r="1601" spans="20:134" x14ac:dyDescent="0.2">
      <c r="T1601" s="240"/>
      <c r="U1601" s="86"/>
      <c r="V1601" s="86"/>
      <c r="W1601" s="245" t="str">
        <f>IF(DataGoesHere!$B1601="","",(DataGoesHere!$B1601/SUM(DataGoesHere!$B1598:'DataGoesHere'!$B1609)))</f>
        <v/>
      </c>
      <c r="X1601" s="86"/>
      <c r="Y1601" s="86"/>
      <c r="Z1601" s="86"/>
      <c r="AA1601" s="86"/>
      <c r="AB1601" s="86"/>
      <c r="AC1601" s="86"/>
      <c r="AD1601" s="86"/>
      <c r="AE1601" s="241"/>
      <c r="CV1601" s="310" t="str">
        <f>IF(DataGoesHere!B1601="","",DataGoesHere!A1601)</f>
        <v/>
      </c>
      <c r="CW1601" s="271">
        <f t="shared" ca="1" si="56"/>
        <v>4</v>
      </c>
      <c r="CX1601" s="272">
        <f t="shared" ca="1" si="57"/>
        <v>1.0149292433706087</v>
      </c>
      <c r="CY1601" s="266">
        <f>DataGoesHere!A1601</f>
        <v>1600</v>
      </c>
      <c r="CZ1601" s="19" t="str">
        <f>IF(DataGoesHere!B1601="","",DataGoesHere!B1601)</f>
        <v/>
      </c>
      <c r="DA1601" s="19" t="str">
        <f>IF(DataGoesHere!B1601="","",IF(AH$5="No",DataGoesHere!B1601,DataGoesHere!B1601-(AH$2*(DataGoesHere!A1601-1))))</f>
        <v/>
      </c>
      <c r="DB1601" s="19" t="str">
        <f>IF(DataGoesHere!B1601="","",IF(AO$9="No",DataGoesHere!B1601,DataGoesHere!B1601/CX1601))</f>
        <v/>
      </c>
      <c r="DC1601" s="19" t="str">
        <f>IF(DataGoesHere!B1601="","",IF(AO$9="No",DA1601,DA1601/CX1601))</f>
        <v/>
      </c>
      <c r="DD1601" s="293" t="str">
        <f>IF(CZ1601="",IF(COUNTIF(DD$2:DD1600,"Forecast")&lt;Output!E$43,"Forecast",""),"Actual")</f>
        <v/>
      </c>
      <c r="DF1601" s="19" t="str">
        <f>IF(DataGoesHere!B1600="",IF(DD1601="Forecast",(Output!$E$47*IntermediateCalcs!DH1600)+((1-Output!$E$47)*IntermediateCalcs!DF1600),""),(Output!$E$47*IntermediateCalcs!DB1600)+((1-Output!$E$47)*IntermediateCalcs!DF1600))</f>
        <v/>
      </c>
      <c r="DG1601" s="19" t="str">
        <f>IF(DataGoesHere!B1600="",IF(DD1601="Forecast",(Output!$G$47*(IntermediateCalcs!DF1601-IntermediateCalcs!DF1600))+((1-Output!$G$47)*IntermediateCalcs!DG1600),""),(Output!$G$47*(IntermediateCalcs!DF1601-IntermediateCalcs!DF1600))+((1-Output!$G$47)*IntermediateCalcs!DG1600))</f>
        <v/>
      </c>
      <c r="DH1601" s="19" t="str">
        <f>IF(DataGoesHere!B1600="",IF(DD1601="Forecast",DF1601+DG1601,""),DF1601+DG1601)</f>
        <v/>
      </c>
      <c r="DI1601" s="274" t="str">
        <f>IF(DH1601="","",IF(IntermediateCalcs!$AO$9="Yes",IntermediateCalcs!DH1601*$CX1601,IntermediateCalcs!DH1601))</f>
        <v/>
      </c>
      <c r="DJ1601" s="250" t="str">
        <f>IF(DataGoesHere!$B1601="","",($CZ1601-DI1601))</f>
        <v/>
      </c>
      <c r="DK1601" s="250" t="str">
        <f>IF(DataGoesHere!$B1601="","",ABS($CZ1601-DI1601))</f>
        <v/>
      </c>
      <c r="DL1601" s="250" t="str">
        <f>IF(DataGoesHere!$B1601="","",DK1601^2)</f>
        <v/>
      </c>
      <c r="DM1601" s="249" t="str">
        <f>IF(DataGoesHere!$B1601="","",DK1601/$CZ1601)</f>
        <v/>
      </c>
      <c r="DN1601" s="250" t="str">
        <f>IF(DataGoesHere!$B1601="","",SUM(DJ$2:DJ1601)/AVERAGE(DK:DK))</f>
        <v/>
      </c>
      <c r="DP1601" s="19" t="str">
        <f>IF(DataGoesHere!B1601="",IF($DD1601="Forecast",(Output!E$48*IntermediateCalcs!CY1601)+Output!G$48,""),(Output!E$48*IntermediateCalcs!CY1601)+Output!G$48)</f>
        <v/>
      </c>
      <c r="DQ1601" s="274" t="str">
        <f>IF(DP1601="","",IF(IntermediateCalcs!$AO$9="Yes",IntermediateCalcs!DP1601*$CX1601,IntermediateCalcs!DP1601))</f>
        <v/>
      </c>
      <c r="DR1601" s="250" t="str">
        <f>IF(DataGoesHere!$B1601="","",($CZ1601-DQ1601))</f>
        <v/>
      </c>
      <c r="DS1601" s="250" t="str">
        <f>IF(DataGoesHere!$B1601="","",ABS($CZ1601-DQ1601))</f>
        <v/>
      </c>
      <c r="DT1601" s="250" t="str">
        <f>IF(DataGoesHere!$B1601="","",DS1601^2)</f>
        <v/>
      </c>
      <c r="DU1601" s="249" t="str">
        <f>IF(DataGoesHere!$B1601="","",DS1601/$CZ1601)</f>
        <v/>
      </c>
      <c r="DV1601" s="250" t="str">
        <f>IF(DataGoesHere!$B1601="","",SUM(DR$2:DR1601)/AVERAGE(DS:DS))</f>
        <v/>
      </c>
      <c r="DX1601" s="19" t="str">
        <f>IF(DataGoesHere!$B1600="","",(DB1595*(Output!$O$49/Output!$P$49))+(IntermediateCalcs!DB1596*(Output!$M$49/Output!$P$49))+(IntermediateCalcs!DB1597*(Output!$K$49/Output!$P$49))+(DB1598*(Output!$I$49/Output!$P$49))+(IntermediateCalcs!DB1599*(Output!$G$49/Output!$P$49))+(IntermediateCalcs!DB1600*(Output!$E$49/Output!$P$49)))</f>
        <v/>
      </c>
      <c r="DY1601" s="274" t="str">
        <f>IF(DX1601="","",IF(IntermediateCalcs!$AO$9="Yes",IntermediateCalcs!DX1601*$CX1601,IntermediateCalcs!DX1601))</f>
        <v/>
      </c>
      <c r="DZ1601" s="250" t="str">
        <f>IF(DataGoesHere!$B1601="","",($CZ1601-DY1601))</f>
        <v/>
      </c>
      <c r="EA1601" s="250" t="str">
        <f>IF(DataGoesHere!$B1601="","",ABS($CZ1601-DY1601))</f>
        <v/>
      </c>
      <c r="EB1601" s="250" t="str">
        <f>IF(DataGoesHere!$B1601="","",EA1601^2)</f>
        <v/>
      </c>
      <c r="EC1601" s="249" t="str">
        <f>IF(DataGoesHere!$B1601="","",EA1601/$CZ1601)</f>
        <v/>
      </c>
      <c r="ED1601" s="250" t="str">
        <f>IF(DataGoesHere!$B1601="","",SUM(DZ$2:DZ1601)/AVERAGE(EA:EA))</f>
        <v/>
      </c>
    </row>
    <row r="1602" spans="20:134" x14ac:dyDescent="0.2">
      <c r="T1602" s="240"/>
      <c r="U1602" s="86"/>
      <c r="V1602" s="86"/>
      <c r="W1602" s="86"/>
      <c r="X1602" s="245" t="str">
        <f>IF(DataGoesHere!$B1602="","",(DataGoesHere!$B1602/SUM(DataGoesHere!$B1598:'DataGoesHere'!$B1609)))</f>
        <v/>
      </c>
      <c r="Y1602" s="86"/>
      <c r="Z1602" s="86"/>
      <c r="AA1602" s="86"/>
      <c r="AB1602" s="86"/>
      <c r="AC1602" s="86"/>
      <c r="AD1602" s="86"/>
      <c r="AE1602" s="241"/>
      <c r="CV1602" s="310" t="str">
        <f>IF(DataGoesHere!B1602="","",DataGoesHere!A1602)</f>
        <v/>
      </c>
      <c r="CW1602" s="271">
        <f t="shared" ref="CW1602:CW1665" ca="1" si="58">IF(MOD(CY1602,$AP$9)=0,$AP$9,MOD(CY1602,$AP$9))</f>
        <v>5</v>
      </c>
      <c r="CX1602" s="272">
        <f t="shared" ref="CX1602:CX1665" ca="1" si="59">VLOOKUP(CW1602,$AT$1:$CT$53,MATCH($AP$9,$AT$1:$CT$1,0),FALSE)</f>
        <v>0.97875414397996308</v>
      </c>
      <c r="CY1602" s="266">
        <f>DataGoesHere!A1602</f>
        <v>1601</v>
      </c>
      <c r="CZ1602" s="19" t="str">
        <f>IF(DataGoesHere!B1602="","",DataGoesHere!B1602)</f>
        <v/>
      </c>
      <c r="DA1602" s="19" t="str">
        <f>IF(DataGoesHere!B1602="","",IF(AH$5="No",DataGoesHere!B1602,DataGoesHere!B1602-(AH$2*(DataGoesHere!A1602-1))))</f>
        <v/>
      </c>
      <c r="DB1602" s="19" t="str">
        <f>IF(DataGoesHere!B1602="","",IF(AO$9="No",DataGoesHere!B1602,DataGoesHere!B1602/CX1602))</f>
        <v/>
      </c>
      <c r="DC1602" s="19" t="str">
        <f>IF(DataGoesHere!B1602="","",IF(AO$9="No",DA1602,DA1602/CX1602))</f>
        <v/>
      </c>
      <c r="DD1602" s="293" t="str">
        <f>IF(CZ1602="",IF(COUNTIF(DD$2:DD1601,"Forecast")&lt;Output!E$43,"Forecast",""),"Actual")</f>
        <v/>
      </c>
      <c r="DF1602" s="19" t="str">
        <f>IF(DataGoesHere!B1601="",IF(DD1602="Forecast",(Output!$E$47*IntermediateCalcs!DH1601)+((1-Output!$E$47)*IntermediateCalcs!DF1601),""),(Output!$E$47*IntermediateCalcs!DB1601)+((1-Output!$E$47)*IntermediateCalcs!DF1601))</f>
        <v/>
      </c>
      <c r="DG1602" s="19" t="str">
        <f>IF(DataGoesHere!B1601="",IF(DD1602="Forecast",(Output!$G$47*(IntermediateCalcs!DF1602-IntermediateCalcs!DF1601))+((1-Output!$G$47)*IntermediateCalcs!DG1601),""),(Output!$G$47*(IntermediateCalcs!DF1602-IntermediateCalcs!DF1601))+((1-Output!$G$47)*IntermediateCalcs!DG1601))</f>
        <v/>
      </c>
      <c r="DH1602" s="19" t="str">
        <f>IF(DataGoesHere!B1601="",IF(DD1602="Forecast",DF1602+DG1602,""),DF1602+DG1602)</f>
        <v/>
      </c>
      <c r="DI1602" s="274" t="str">
        <f>IF(DH1602="","",IF(IntermediateCalcs!$AO$9="Yes",IntermediateCalcs!DH1602*$CX1602,IntermediateCalcs!DH1602))</f>
        <v/>
      </c>
      <c r="DJ1602" s="250" t="str">
        <f>IF(DataGoesHere!$B1602="","",($CZ1602-DI1602))</f>
        <v/>
      </c>
      <c r="DK1602" s="250" t="str">
        <f>IF(DataGoesHere!$B1602="","",ABS($CZ1602-DI1602))</f>
        <v/>
      </c>
      <c r="DL1602" s="250" t="str">
        <f>IF(DataGoesHere!$B1602="","",DK1602^2)</f>
        <v/>
      </c>
      <c r="DM1602" s="249" t="str">
        <f>IF(DataGoesHere!$B1602="","",DK1602/$CZ1602)</f>
        <v/>
      </c>
      <c r="DN1602" s="250" t="str">
        <f>IF(DataGoesHere!$B1602="","",SUM(DJ$2:DJ1602)/AVERAGE(DK:DK))</f>
        <v/>
      </c>
      <c r="DP1602" s="19" t="str">
        <f>IF(DataGoesHere!B1602="",IF($DD1602="Forecast",(Output!E$48*IntermediateCalcs!CY1602)+Output!G$48,""),(Output!E$48*IntermediateCalcs!CY1602)+Output!G$48)</f>
        <v/>
      </c>
      <c r="DQ1602" s="274" t="str">
        <f>IF(DP1602="","",IF(IntermediateCalcs!$AO$9="Yes",IntermediateCalcs!DP1602*$CX1602,IntermediateCalcs!DP1602))</f>
        <v/>
      </c>
      <c r="DR1602" s="250" t="str">
        <f>IF(DataGoesHere!$B1602="","",($CZ1602-DQ1602))</f>
        <v/>
      </c>
      <c r="DS1602" s="250" t="str">
        <f>IF(DataGoesHere!$B1602="","",ABS($CZ1602-DQ1602))</f>
        <v/>
      </c>
      <c r="DT1602" s="250" t="str">
        <f>IF(DataGoesHere!$B1602="","",DS1602^2)</f>
        <v/>
      </c>
      <c r="DU1602" s="249" t="str">
        <f>IF(DataGoesHere!$B1602="","",DS1602/$CZ1602)</f>
        <v/>
      </c>
      <c r="DV1602" s="250" t="str">
        <f>IF(DataGoesHere!$B1602="","",SUM(DR$2:DR1602)/AVERAGE(DS:DS))</f>
        <v/>
      </c>
      <c r="DX1602" s="19" t="str">
        <f>IF(DataGoesHere!$B1601="","",(DB1596*(Output!$O$49/Output!$P$49))+(IntermediateCalcs!DB1597*(Output!$M$49/Output!$P$49))+(IntermediateCalcs!DB1598*(Output!$K$49/Output!$P$49))+(DB1599*(Output!$I$49/Output!$P$49))+(IntermediateCalcs!DB1600*(Output!$G$49/Output!$P$49))+(IntermediateCalcs!DB1601*(Output!$E$49/Output!$P$49)))</f>
        <v/>
      </c>
      <c r="DY1602" s="274" t="str">
        <f>IF(DX1602="","",IF(IntermediateCalcs!$AO$9="Yes",IntermediateCalcs!DX1602*$CX1602,IntermediateCalcs!DX1602))</f>
        <v/>
      </c>
      <c r="DZ1602" s="250" t="str">
        <f>IF(DataGoesHere!$B1602="","",($CZ1602-DY1602))</f>
        <v/>
      </c>
      <c r="EA1602" s="250" t="str">
        <f>IF(DataGoesHere!$B1602="","",ABS($CZ1602-DY1602))</f>
        <v/>
      </c>
      <c r="EB1602" s="250" t="str">
        <f>IF(DataGoesHere!$B1602="","",EA1602^2)</f>
        <v/>
      </c>
      <c r="EC1602" s="249" t="str">
        <f>IF(DataGoesHere!$B1602="","",EA1602/$CZ1602)</f>
        <v/>
      </c>
      <c r="ED1602" s="250" t="str">
        <f>IF(DataGoesHere!$B1602="","",SUM(DZ$2:DZ1602)/AVERAGE(EA:EA))</f>
        <v/>
      </c>
    </row>
    <row r="1603" spans="20:134" x14ac:dyDescent="0.2">
      <c r="T1603" s="240"/>
      <c r="U1603" s="86"/>
      <c r="V1603" s="86"/>
      <c r="W1603" s="86"/>
      <c r="X1603" s="86"/>
      <c r="Y1603" s="245" t="str">
        <f>IF(DataGoesHere!$B1603="","",(DataGoesHere!$B1603/SUM(DataGoesHere!$B1598:'DataGoesHere'!$B1609)))</f>
        <v/>
      </c>
      <c r="Z1603" s="86"/>
      <c r="AA1603" s="86"/>
      <c r="AB1603" s="86"/>
      <c r="AC1603" s="86"/>
      <c r="AD1603" s="86"/>
      <c r="AE1603" s="241"/>
      <c r="CV1603" s="310" t="str">
        <f>IF(DataGoesHere!B1603="","",DataGoesHere!A1603)</f>
        <v/>
      </c>
      <c r="CW1603" s="271">
        <f t="shared" ca="1" si="58"/>
        <v>6</v>
      </c>
      <c r="CX1603" s="272">
        <f t="shared" ca="1" si="59"/>
        <v>1.0779088099730167</v>
      </c>
      <c r="CY1603" s="266">
        <f>DataGoesHere!A1603</f>
        <v>1602</v>
      </c>
      <c r="CZ1603" s="19" t="str">
        <f>IF(DataGoesHere!B1603="","",DataGoesHere!B1603)</f>
        <v/>
      </c>
      <c r="DA1603" s="19" t="str">
        <f>IF(DataGoesHere!B1603="","",IF(AH$5="No",DataGoesHere!B1603,DataGoesHere!B1603-(AH$2*(DataGoesHere!A1603-1))))</f>
        <v/>
      </c>
      <c r="DB1603" s="19" t="str">
        <f>IF(DataGoesHere!B1603="","",IF(AO$9="No",DataGoesHere!B1603,DataGoesHere!B1603/CX1603))</f>
        <v/>
      </c>
      <c r="DC1603" s="19" t="str">
        <f>IF(DataGoesHere!B1603="","",IF(AO$9="No",DA1603,DA1603/CX1603))</f>
        <v/>
      </c>
      <c r="DD1603" s="293" t="str">
        <f>IF(CZ1603="",IF(COUNTIF(DD$2:DD1602,"Forecast")&lt;Output!E$43,"Forecast",""),"Actual")</f>
        <v/>
      </c>
      <c r="DF1603" s="19" t="str">
        <f>IF(DataGoesHere!B1602="",IF(DD1603="Forecast",(Output!$E$47*IntermediateCalcs!DH1602)+((1-Output!$E$47)*IntermediateCalcs!DF1602),""),(Output!$E$47*IntermediateCalcs!DB1602)+((1-Output!$E$47)*IntermediateCalcs!DF1602))</f>
        <v/>
      </c>
      <c r="DG1603" s="19" t="str">
        <f>IF(DataGoesHere!B1602="",IF(DD1603="Forecast",(Output!$G$47*(IntermediateCalcs!DF1603-IntermediateCalcs!DF1602))+((1-Output!$G$47)*IntermediateCalcs!DG1602),""),(Output!$G$47*(IntermediateCalcs!DF1603-IntermediateCalcs!DF1602))+((1-Output!$G$47)*IntermediateCalcs!DG1602))</f>
        <v/>
      </c>
      <c r="DH1603" s="19" t="str">
        <f>IF(DataGoesHere!B1602="",IF(DD1603="Forecast",DF1603+DG1603,""),DF1603+DG1603)</f>
        <v/>
      </c>
      <c r="DI1603" s="274" t="str">
        <f>IF(DH1603="","",IF(IntermediateCalcs!$AO$9="Yes",IntermediateCalcs!DH1603*$CX1603,IntermediateCalcs!DH1603))</f>
        <v/>
      </c>
      <c r="DJ1603" s="250" t="str">
        <f>IF(DataGoesHere!$B1603="","",($CZ1603-DI1603))</f>
        <v/>
      </c>
      <c r="DK1603" s="250" t="str">
        <f>IF(DataGoesHere!$B1603="","",ABS($CZ1603-DI1603))</f>
        <v/>
      </c>
      <c r="DL1603" s="250" t="str">
        <f>IF(DataGoesHere!$B1603="","",DK1603^2)</f>
        <v/>
      </c>
      <c r="DM1603" s="249" t="str">
        <f>IF(DataGoesHere!$B1603="","",DK1603/$CZ1603)</f>
        <v/>
      </c>
      <c r="DN1603" s="250" t="str">
        <f>IF(DataGoesHere!$B1603="","",SUM(DJ$2:DJ1603)/AVERAGE(DK:DK))</f>
        <v/>
      </c>
      <c r="DP1603" s="19" t="str">
        <f>IF(DataGoesHere!B1603="",IF($DD1603="Forecast",(Output!E$48*IntermediateCalcs!CY1603)+Output!G$48,""),(Output!E$48*IntermediateCalcs!CY1603)+Output!G$48)</f>
        <v/>
      </c>
      <c r="DQ1603" s="274" t="str">
        <f>IF(DP1603="","",IF(IntermediateCalcs!$AO$9="Yes",IntermediateCalcs!DP1603*$CX1603,IntermediateCalcs!DP1603))</f>
        <v/>
      </c>
      <c r="DR1603" s="250" t="str">
        <f>IF(DataGoesHere!$B1603="","",($CZ1603-DQ1603))</f>
        <v/>
      </c>
      <c r="DS1603" s="250" t="str">
        <f>IF(DataGoesHere!$B1603="","",ABS($CZ1603-DQ1603))</f>
        <v/>
      </c>
      <c r="DT1603" s="250" t="str">
        <f>IF(DataGoesHere!$B1603="","",DS1603^2)</f>
        <v/>
      </c>
      <c r="DU1603" s="249" t="str">
        <f>IF(DataGoesHere!$B1603="","",DS1603/$CZ1603)</f>
        <v/>
      </c>
      <c r="DV1603" s="250" t="str">
        <f>IF(DataGoesHere!$B1603="","",SUM(DR$2:DR1603)/AVERAGE(DS:DS))</f>
        <v/>
      </c>
      <c r="DX1603" s="19" t="str">
        <f>IF(DataGoesHere!$B1602="","",(DB1597*(Output!$O$49/Output!$P$49))+(IntermediateCalcs!DB1598*(Output!$M$49/Output!$P$49))+(IntermediateCalcs!DB1599*(Output!$K$49/Output!$P$49))+(DB1600*(Output!$I$49/Output!$P$49))+(IntermediateCalcs!DB1601*(Output!$G$49/Output!$P$49))+(IntermediateCalcs!DB1602*(Output!$E$49/Output!$P$49)))</f>
        <v/>
      </c>
      <c r="DY1603" s="274" t="str">
        <f>IF(DX1603="","",IF(IntermediateCalcs!$AO$9="Yes",IntermediateCalcs!DX1603*$CX1603,IntermediateCalcs!DX1603))</f>
        <v/>
      </c>
      <c r="DZ1603" s="250" t="str">
        <f>IF(DataGoesHere!$B1603="","",($CZ1603-DY1603))</f>
        <v/>
      </c>
      <c r="EA1603" s="250" t="str">
        <f>IF(DataGoesHere!$B1603="","",ABS($CZ1603-DY1603))</f>
        <v/>
      </c>
      <c r="EB1603" s="250" t="str">
        <f>IF(DataGoesHere!$B1603="","",EA1603^2)</f>
        <v/>
      </c>
      <c r="EC1603" s="249" t="str">
        <f>IF(DataGoesHere!$B1603="","",EA1603/$CZ1603)</f>
        <v/>
      </c>
      <c r="ED1603" s="250" t="str">
        <f>IF(DataGoesHere!$B1603="","",SUM(DZ$2:DZ1603)/AVERAGE(EA:EA))</f>
        <v/>
      </c>
    </row>
    <row r="1604" spans="20:134" x14ac:dyDescent="0.2">
      <c r="T1604" s="240"/>
      <c r="U1604" s="86"/>
      <c r="V1604" s="86"/>
      <c r="W1604" s="86"/>
      <c r="X1604" s="86"/>
      <c r="Y1604" s="86"/>
      <c r="Z1604" s="245" t="str">
        <f>IF(DataGoesHere!$B1604="","",(DataGoesHere!$B1604/SUM(DataGoesHere!$B1598:'DataGoesHere'!$B1609)))</f>
        <v/>
      </c>
      <c r="AA1604" s="86"/>
      <c r="AB1604" s="86"/>
      <c r="AC1604" s="86"/>
      <c r="AD1604" s="86"/>
      <c r="AE1604" s="241"/>
      <c r="CV1604" s="310" t="str">
        <f>IF(DataGoesHere!B1604="","",DataGoesHere!A1604)</f>
        <v/>
      </c>
      <c r="CW1604" s="271">
        <f t="shared" ca="1" si="58"/>
        <v>7</v>
      </c>
      <c r="CX1604" s="272">
        <f t="shared" ca="1" si="59"/>
        <v>1.0265458156689093</v>
      </c>
      <c r="CY1604" s="266">
        <f>DataGoesHere!A1604</f>
        <v>1603</v>
      </c>
      <c r="CZ1604" s="19" t="str">
        <f>IF(DataGoesHere!B1604="","",DataGoesHere!B1604)</f>
        <v/>
      </c>
      <c r="DA1604" s="19" t="str">
        <f>IF(DataGoesHere!B1604="","",IF(AH$5="No",DataGoesHere!B1604,DataGoesHere!B1604-(AH$2*(DataGoesHere!A1604-1))))</f>
        <v/>
      </c>
      <c r="DB1604" s="19" t="str">
        <f>IF(DataGoesHere!B1604="","",IF(AO$9="No",DataGoesHere!B1604,DataGoesHere!B1604/CX1604))</f>
        <v/>
      </c>
      <c r="DC1604" s="19" t="str">
        <f>IF(DataGoesHere!B1604="","",IF(AO$9="No",DA1604,DA1604/CX1604))</f>
        <v/>
      </c>
      <c r="DD1604" s="293" t="str">
        <f>IF(CZ1604="",IF(COUNTIF(DD$2:DD1603,"Forecast")&lt;Output!E$43,"Forecast",""),"Actual")</f>
        <v/>
      </c>
      <c r="DF1604" s="19" t="str">
        <f>IF(DataGoesHere!B1603="",IF(DD1604="Forecast",(Output!$E$47*IntermediateCalcs!DH1603)+((1-Output!$E$47)*IntermediateCalcs!DF1603),""),(Output!$E$47*IntermediateCalcs!DB1603)+((1-Output!$E$47)*IntermediateCalcs!DF1603))</f>
        <v/>
      </c>
      <c r="DG1604" s="19" t="str">
        <f>IF(DataGoesHere!B1603="",IF(DD1604="Forecast",(Output!$G$47*(IntermediateCalcs!DF1604-IntermediateCalcs!DF1603))+((1-Output!$G$47)*IntermediateCalcs!DG1603),""),(Output!$G$47*(IntermediateCalcs!DF1604-IntermediateCalcs!DF1603))+((1-Output!$G$47)*IntermediateCalcs!DG1603))</f>
        <v/>
      </c>
      <c r="DH1604" s="19" t="str">
        <f>IF(DataGoesHere!B1603="",IF(DD1604="Forecast",DF1604+DG1604,""),DF1604+DG1604)</f>
        <v/>
      </c>
      <c r="DI1604" s="274" t="str">
        <f>IF(DH1604="","",IF(IntermediateCalcs!$AO$9="Yes",IntermediateCalcs!DH1604*$CX1604,IntermediateCalcs!DH1604))</f>
        <v/>
      </c>
      <c r="DJ1604" s="250" t="str">
        <f>IF(DataGoesHere!$B1604="","",($CZ1604-DI1604))</f>
        <v/>
      </c>
      <c r="DK1604" s="250" t="str">
        <f>IF(DataGoesHere!$B1604="","",ABS($CZ1604-DI1604))</f>
        <v/>
      </c>
      <c r="DL1604" s="250" t="str">
        <f>IF(DataGoesHere!$B1604="","",DK1604^2)</f>
        <v/>
      </c>
      <c r="DM1604" s="249" t="str">
        <f>IF(DataGoesHere!$B1604="","",DK1604/$CZ1604)</f>
        <v/>
      </c>
      <c r="DN1604" s="250" t="str">
        <f>IF(DataGoesHere!$B1604="","",SUM(DJ$2:DJ1604)/AVERAGE(DK:DK))</f>
        <v/>
      </c>
      <c r="DP1604" s="19" t="str">
        <f>IF(DataGoesHere!B1604="",IF($DD1604="Forecast",(Output!E$48*IntermediateCalcs!CY1604)+Output!G$48,""),(Output!E$48*IntermediateCalcs!CY1604)+Output!G$48)</f>
        <v/>
      </c>
      <c r="DQ1604" s="274" t="str">
        <f>IF(DP1604="","",IF(IntermediateCalcs!$AO$9="Yes",IntermediateCalcs!DP1604*$CX1604,IntermediateCalcs!DP1604))</f>
        <v/>
      </c>
      <c r="DR1604" s="250" t="str">
        <f>IF(DataGoesHere!$B1604="","",($CZ1604-DQ1604))</f>
        <v/>
      </c>
      <c r="DS1604" s="250" t="str">
        <f>IF(DataGoesHere!$B1604="","",ABS($CZ1604-DQ1604))</f>
        <v/>
      </c>
      <c r="DT1604" s="250" t="str">
        <f>IF(DataGoesHere!$B1604="","",DS1604^2)</f>
        <v/>
      </c>
      <c r="DU1604" s="249" t="str">
        <f>IF(DataGoesHere!$B1604="","",DS1604/$CZ1604)</f>
        <v/>
      </c>
      <c r="DV1604" s="250" t="str">
        <f>IF(DataGoesHere!$B1604="","",SUM(DR$2:DR1604)/AVERAGE(DS:DS))</f>
        <v/>
      </c>
      <c r="DX1604" s="19" t="str">
        <f>IF(DataGoesHere!$B1603="","",(DB1598*(Output!$O$49/Output!$P$49))+(IntermediateCalcs!DB1599*(Output!$M$49/Output!$P$49))+(IntermediateCalcs!DB1600*(Output!$K$49/Output!$P$49))+(DB1601*(Output!$I$49/Output!$P$49))+(IntermediateCalcs!DB1602*(Output!$G$49/Output!$P$49))+(IntermediateCalcs!DB1603*(Output!$E$49/Output!$P$49)))</f>
        <v/>
      </c>
      <c r="DY1604" s="274" t="str">
        <f>IF(DX1604="","",IF(IntermediateCalcs!$AO$9="Yes",IntermediateCalcs!DX1604*$CX1604,IntermediateCalcs!DX1604))</f>
        <v/>
      </c>
      <c r="DZ1604" s="250" t="str">
        <f>IF(DataGoesHere!$B1604="","",($CZ1604-DY1604))</f>
        <v/>
      </c>
      <c r="EA1604" s="250" t="str">
        <f>IF(DataGoesHere!$B1604="","",ABS($CZ1604-DY1604))</f>
        <v/>
      </c>
      <c r="EB1604" s="250" t="str">
        <f>IF(DataGoesHere!$B1604="","",EA1604^2)</f>
        <v/>
      </c>
      <c r="EC1604" s="249" t="str">
        <f>IF(DataGoesHere!$B1604="","",EA1604/$CZ1604)</f>
        <v/>
      </c>
      <c r="ED1604" s="250" t="str">
        <f>IF(DataGoesHere!$B1604="","",SUM(DZ$2:DZ1604)/AVERAGE(EA:EA))</f>
        <v/>
      </c>
    </row>
    <row r="1605" spans="20:134" x14ac:dyDescent="0.2">
      <c r="T1605" s="240"/>
      <c r="U1605" s="86"/>
      <c r="V1605" s="86"/>
      <c r="W1605" s="86"/>
      <c r="X1605" s="86"/>
      <c r="Y1605" s="86"/>
      <c r="Z1605" s="86"/>
      <c r="AA1605" s="245" t="str">
        <f>IF(DataGoesHere!$B1605="","",(DataGoesHere!$B1605/SUM(DataGoesHere!$B1598:'DataGoesHere'!$B1609)))</f>
        <v/>
      </c>
      <c r="AB1605" s="86"/>
      <c r="AC1605" s="86"/>
      <c r="AD1605" s="86"/>
      <c r="AE1605" s="241"/>
      <c r="CV1605" s="310" t="str">
        <f>IF(DataGoesHere!B1605="","",DataGoesHere!A1605)</f>
        <v/>
      </c>
      <c r="CW1605" s="271">
        <f t="shared" ca="1" si="58"/>
        <v>8</v>
      </c>
      <c r="CX1605" s="272">
        <f t="shared" ca="1" si="59"/>
        <v>1.0207492390681214</v>
      </c>
      <c r="CY1605" s="266">
        <f>DataGoesHere!A1605</f>
        <v>1604</v>
      </c>
      <c r="CZ1605" s="19" t="str">
        <f>IF(DataGoesHere!B1605="","",DataGoesHere!B1605)</f>
        <v/>
      </c>
      <c r="DA1605" s="19" t="str">
        <f>IF(DataGoesHere!B1605="","",IF(AH$5="No",DataGoesHere!B1605,DataGoesHere!B1605-(AH$2*(DataGoesHere!A1605-1))))</f>
        <v/>
      </c>
      <c r="DB1605" s="19" t="str">
        <f>IF(DataGoesHere!B1605="","",IF(AO$9="No",DataGoesHere!B1605,DataGoesHere!B1605/CX1605))</f>
        <v/>
      </c>
      <c r="DC1605" s="19" t="str">
        <f>IF(DataGoesHere!B1605="","",IF(AO$9="No",DA1605,DA1605/CX1605))</f>
        <v/>
      </c>
      <c r="DD1605" s="293" t="str">
        <f>IF(CZ1605="",IF(COUNTIF(DD$2:DD1604,"Forecast")&lt;Output!E$43,"Forecast",""),"Actual")</f>
        <v/>
      </c>
      <c r="DF1605" s="19" t="str">
        <f>IF(DataGoesHere!B1604="",IF(DD1605="Forecast",(Output!$E$47*IntermediateCalcs!DH1604)+((1-Output!$E$47)*IntermediateCalcs!DF1604),""),(Output!$E$47*IntermediateCalcs!DB1604)+((1-Output!$E$47)*IntermediateCalcs!DF1604))</f>
        <v/>
      </c>
      <c r="DG1605" s="19" t="str">
        <f>IF(DataGoesHere!B1604="",IF(DD1605="Forecast",(Output!$G$47*(IntermediateCalcs!DF1605-IntermediateCalcs!DF1604))+((1-Output!$G$47)*IntermediateCalcs!DG1604),""),(Output!$G$47*(IntermediateCalcs!DF1605-IntermediateCalcs!DF1604))+((1-Output!$G$47)*IntermediateCalcs!DG1604))</f>
        <v/>
      </c>
      <c r="DH1605" s="19" t="str">
        <f>IF(DataGoesHere!B1604="",IF(DD1605="Forecast",DF1605+DG1605,""),DF1605+DG1605)</f>
        <v/>
      </c>
      <c r="DI1605" s="274" t="str">
        <f>IF(DH1605="","",IF(IntermediateCalcs!$AO$9="Yes",IntermediateCalcs!DH1605*$CX1605,IntermediateCalcs!DH1605))</f>
        <v/>
      </c>
      <c r="DJ1605" s="250" t="str">
        <f>IF(DataGoesHere!$B1605="","",($CZ1605-DI1605))</f>
        <v/>
      </c>
      <c r="DK1605" s="250" t="str">
        <f>IF(DataGoesHere!$B1605="","",ABS($CZ1605-DI1605))</f>
        <v/>
      </c>
      <c r="DL1605" s="250" t="str">
        <f>IF(DataGoesHere!$B1605="","",DK1605^2)</f>
        <v/>
      </c>
      <c r="DM1605" s="249" t="str">
        <f>IF(DataGoesHere!$B1605="","",DK1605/$CZ1605)</f>
        <v/>
      </c>
      <c r="DN1605" s="250" t="str">
        <f>IF(DataGoesHere!$B1605="","",SUM(DJ$2:DJ1605)/AVERAGE(DK:DK))</f>
        <v/>
      </c>
      <c r="DP1605" s="19" t="str">
        <f>IF(DataGoesHere!B1605="",IF($DD1605="Forecast",(Output!E$48*IntermediateCalcs!CY1605)+Output!G$48,""),(Output!E$48*IntermediateCalcs!CY1605)+Output!G$48)</f>
        <v/>
      </c>
      <c r="DQ1605" s="274" t="str">
        <f>IF(DP1605="","",IF(IntermediateCalcs!$AO$9="Yes",IntermediateCalcs!DP1605*$CX1605,IntermediateCalcs!DP1605))</f>
        <v/>
      </c>
      <c r="DR1605" s="250" t="str">
        <f>IF(DataGoesHere!$B1605="","",($CZ1605-DQ1605))</f>
        <v/>
      </c>
      <c r="DS1605" s="250" t="str">
        <f>IF(DataGoesHere!$B1605="","",ABS($CZ1605-DQ1605))</f>
        <v/>
      </c>
      <c r="DT1605" s="250" t="str">
        <f>IF(DataGoesHere!$B1605="","",DS1605^2)</f>
        <v/>
      </c>
      <c r="DU1605" s="249" t="str">
        <f>IF(DataGoesHere!$B1605="","",DS1605/$CZ1605)</f>
        <v/>
      </c>
      <c r="DV1605" s="250" t="str">
        <f>IF(DataGoesHere!$B1605="","",SUM(DR$2:DR1605)/AVERAGE(DS:DS))</f>
        <v/>
      </c>
      <c r="DX1605" s="19" t="str">
        <f>IF(DataGoesHere!$B1604="","",(DB1599*(Output!$O$49/Output!$P$49))+(IntermediateCalcs!DB1600*(Output!$M$49/Output!$P$49))+(IntermediateCalcs!DB1601*(Output!$K$49/Output!$P$49))+(DB1602*(Output!$I$49/Output!$P$49))+(IntermediateCalcs!DB1603*(Output!$G$49/Output!$P$49))+(IntermediateCalcs!DB1604*(Output!$E$49/Output!$P$49)))</f>
        <v/>
      </c>
      <c r="DY1605" s="274" t="str">
        <f>IF(DX1605="","",IF(IntermediateCalcs!$AO$9="Yes",IntermediateCalcs!DX1605*$CX1605,IntermediateCalcs!DX1605))</f>
        <v/>
      </c>
      <c r="DZ1605" s="250" t="str">
        <f>IF(DataGoesHere!$B1605="","",($CZ1605-DY1605))</f>
        <v/>
      </c>
      <c r="EA1605" s="250" t="str">
        <f>IF(DataGoesHere!$B1605="","",ABS($CZ1605-DY1605))</f>
        <v/>
      </c>
      <c r="EB1605" s="250" t="str">
        <f>IF(DataGoesHere!$B1605="","",EA1605^2)</f>
        <v/>
      </c>
      <c r="EC1605" s="249" t="str">
        <f>IF(DataGoesHere!$B1605="","",EA1605/$CZ1605)</f>
        <v/>
      </c>
      <c r="ED1605" s="250" t="str">
        <f>IF(DataGoesHere!$B1605="","",SUM(DZ$2:DZ1605)/AVERAGE(EA:EA))</f>
        <v/>
      </c>
    </row>
    <row r="1606" spans="20:134" x14ac:dyDescent="0.2">
      <c r="T1606" s="240"/>
      <c r="U1606" s="86"/>
      <c r="V1606" s="86"/>
      <c r="W1606" s="86"/>
      <c r="X1606" s="86"/>
      <c r="Y1606" s="86"/>
      <c r="Z1606" s="86"/>
      <c r="AA1606" s="86"/>
      <c r="AB1606" s="245" t="str">
        <f>IF(DataGoesHere!$B1606="","",(DataGoesHere!$B1606/SUM(DataGoesHere!$B1598:'DataGoesHere'!$B1609)))</f>
        <v/>
      </c>
      <c r="AC1606" s="86"/>
      <c r="AD1606" s="86"/>
      <c r="AE1606" s="241"/>
      <c r="CV1606" s="310" t="str">
        <f>IF(DataGoesHere!B1606="","",DataGoesHere!A1606)</f>
        <v/>
      </c>
      <c r="CW1606" s="271">
        <f t="shared" ca="1" si="58"/>
        <v>9</v>
      </c>
      <c r="CX1606" s="272">
        <f t="shared" ca="1" si="59"/>
        <v>1.0625330005567626</v>
      </c>
      <c r="CY1606" s="266">
        <f>DataGoesHere!A1606</f>
        <v>1605</v>
      </c>
      <c r="CZ1606" s="19" t="str">
        <f>IF(DataGoesHere!B1606="","",DataGoesHere!B1606)</f>
        <v/>
      </c>
      <c r="DA1606" s="19" t="str">
        <f>IF(DataGoesHere!B1606="","",IF(AH$5="No",DataGoesHere!B1606,DataGoesHere!B1606-(AH$2*(DataGoesHere!A1606-1))))</f>
        <v/>
      </c>
      <c r="DB1606" s="19" t="str">
        <f>IF(DataGoesHere!B1606="","",IF(AO$9="No",DataGoesHere!B1606,DataGoesHere!B1606/CX1606))</f>
        <v/>
      </c>
      <c r="DC1606" s="19" t="str">
        <f>IF(DataGoesHere!B1606="","",IF(AO$9="No",DA1606,DA1606/CX1606))</f>
        <v/>
      </c>
      <c r="DD1606" s="293" t="str">
        <f>IF(CZ1606="",IF(COUNTIF(DD$2:DD1605,"Forecast")&lt;Output!E$43,"Forecast",""),"Actual")</f>
        <v/>
      </c>
      <c r="DF1606" s="19" t="str">
        <f>IF(DataGoesHere!B1605="",IF(DD1606="Forecast",(Output!$E$47*IntermediateCalcs!DH1605)+((1-Output!$E$47)*IntermediateCalcs!DF1605),""),(Output!$E$47*IntermediateCalcs!DB1605)+((1-Output!$E$47)*IntermediateCalcs!DF1605))</f>
        <v/>
      </c>
      <c r="DG1606" s="19" t="str">
        <f>IF(DataGoesHere!B1605="",IF(DD1606="Forecast",(Output!$G$47*(IntermediateCalcs!DF1606-IntermediateCalcs!DF1605))+((1-Output!$G$47)*IntermediateCalcs!DG1605),""),(Output!$G$47*(IntermediateCalcs!DF1606-IntermediateCalcs!DF1605))+((1-Output!$G$47)*IntermediateCalcs!DG1605))</f>
        <v/>
      </c>
      <c r="DH1606" s="19" t="str">
        <f>IF(DataGoesHere!B1605="",IF(DD1606="Forecast",DF1606+DG1606,""),DF1606+DG1606)</f>
        <v/>
      </c>
      <c r="DI1606" s="274" t="str">
        <f>IF(DH1606="","",IF(IntermediateCalcs!$AO$9="Yes",IntermediateCalcs!DH1606*$CX1606,IntermediateCalcs!DH1606))</f>
        <v/>
      </c>
      <c r="DJ1606" s="250" t="str">
        <f>IF(DataGoesHere!$B1606="","",($CZ1606-DI1606))</f>
        <v/>
      </c>
      <c r="DK1606" s="250" t="str">
        <f>IF(DataGoesHere!$B1606="","",ABS($CZ1606-DI1606))</f>
        <v/>
      </c>
      <c r="DL1606" s="250" t="str">
        <f>IF(DataGoesHere!$B1606="","",DK1606^2)</f>
        <v/>
      </c>
      <c r="DM1606" s="249" t="str">
        <f>IF(DataGoesHere!$B1606="","",DK1606/$CZ1606)</f>
        <v/>
      </c>
      <c r="DN1606" s="250" t="str">
        <f>IF(DataGoesHere!$B1606="","",SUM(DJ$2:DJ1606)/AVERAGE(DK:DK))</f>
        <v/>
      </c>
      <c r="DP1606" s="19" t="str">
        <f>IF(DataGoesHere!B1606="",IF($DD1606="Forecast",(Output!E$48*IntermediateCalcs!CY1606)+Output!G$48,""),(Output!E$48*IntermediateCalcs!CY1606)+Output!G$48)</f>
        <v/>
      </c>
      <c r="DQ1606" s="274" t="str">
        <f>IF(DP1606="","",IF(IntermediateCalcs!$AO$9="Yes",IntermediateCalcs!DP1606*$CX1606,IntermediateCalcs!DP1606))</f>
        <v/>
      </c>
      <c r="DR1606" s="250" t="str">
        <f>IF(DataGoesHere!$B1606="","",($CZ1606-DQ1606))</f>
        <v/>
      </c>
      <c r="DS1606" s="250" t="str">
        <f>IF(DataGoesHere!$B1606="","",ABS($CZ1606-DQ1606))</f>
        <v/>
      </c>
      <c r="DT1606" s="250" t="str">
        <f>IF(DataGoesHere!$B1606="","",DS1606^2)</f>
        <v/>
      </c>
      <c r="DU1606" s="249" t="str">
        <f>IF(DataGoesHere!$B1606="","",DS1606/$CZ1606)</f>
        <v/>
      </c>
      <c r="DV1606" s="250" t="str">
        <f>IF(DataGoesHere!$B1606="","",SUM(DR$2:DR1606)/AVERAGE(DS:DS))</f>
        <v/>
      </c>
      <c r="DX1606" s="19" t="str">
        <f>IF(DataGoesHere!$B1605="","",(DB1600*(Output!$O$49/Output!$P$49))+(IntermediateCalcs!DB1601*(Output!$M$49/Output!$P$49))+(IntermediateCalcs!DB1602*(Output!$K$49/Output!$P$49))+(DB1603*(Output!$I$49/Output!$P$49))+(IntermediateCalcs!DB1604*(Output!$G$49/Output!$P$49))+(IntermediateCalcs!DB1605*(Output!$E$49/Output!$P$49)))</f>
        <v/>
      </c>
      <c r="DY1606" s="274" t="str">
        <f>IF(DX1606="","",IF(IntermediateCalcs!$AO$9="Yes",IntermediateCalcs!DX1606*$CX1606,IntermediateCalcs!DX1606))</f>
        <v/>
      </c>
      <c r="DZ1606" s="250" t="str">
        <f>IF(DataGoesHere!$B1606="","",($CZ1606-DY1606))</f>
        <v/>
      </c>
      <c r="EA1606" s="250" t="str">
        <f>IF(DataGoesHere!$B1606="","",ABS($CZ1606-DY1606))</f>
        <v/>
      </c>
      <c r="EB1606" s="250" t="str">
        <f>IF(DataGoesHere!$B1606="","",EA1606^2)</f>
        <v/>
      </c>
      <c r="EC1606" s="249" t="str">
        <f>IF(DataGoesHere!$B1606="","",EA1606/$CZ1606)</f>
        <v/>
      </c>
      <c r="ED1606" s="250" t="str">
        <f>IF(DataGoesHere!$B1606="","",SUM(DZ$2:DZ1606)/AVERAGE(EA:EA))</f>
        <v/>
      </c>
    </row>
    <row r="1607" spans="20:134" x14ac:dyDescent="0.2">
      <c r="T1607" s="240"/>
      <c r="U1607" s="86"/>
      <c r="V1607" s="86"/>
      <c r="W1607" s="86"/>
      <c r="X1607" s="86"/>
      <c r="Y1607" s="86"/>
      <c r="Z1607" s="86"/>
      <c r="AA1607" s="86"/>
      <c r="AB1607" s="86"/>
      <c r="AC1607" s="245" t="str">
        <f>IF(DataGoesHere!$B1607="","",(DataGoesHere!$B1607/SUM(DataGoesHere!$B1598:'DataGoesHere'!$B1609)))</f>
        <v/>
      </c>
      <c r="AD1607" s="86"/>
      <c r="AE1607" s="241"/>
      <c r="CV1607" s="310" t="str">
        <f>IF(DataGoesHere!B1607="","",DataGoesHere!A1607)</f>
        <v/>
      </c>
      <c r="CW1607" s="271">
        <f t="shared" ca="1" si="58"/>
        <v>10</v>
      </c>
      <c r="CX1607" s="272">
        <f t="shared" ca="1" si="59"/>
        <v>0.92557634012077306</v>
      </c>
      <c r="CY1607" s="266">
        <f>DataGoesHere!A1607</f>
        <v>1606</v>
      </c>
      <c r="CZ1607" s="19" t="str">
        <f>IF(DataGoesHere!B1607="","",DataGoesHere!B1607)</f>
        <v/>
      </c>
      <c r="DA1607" s="19" t="str">
        <f>IF(DataGoesHere!B1607="","",IF(AH$5="No",DataGoesHere!B1607,DataGoesHere!B1607-(AH$2*(DataGoesHere!A1607-1))))</f>
        <v/>
      </c>
      <c r="DB1607" s="19" t="str">
        <f>IF(DataGoesHere!B1607="","",IF(AO$9="No",DataGoesHere!B1607,DataGoesHere!B1607/CX1607))</f>
        <v/>
      </c>
      <c r="DC1607" s="19" t="str">
        <f>IF(DataGoesHere!B1607="","",IF(AO$9="No",DA1607,DA1607/CX1607))</f>
        <v/>
      </c>
      <c r="DD1607" s="293" t="str">
        <f>IF(CZ1607="",IF(COUNTIF(DD$2:DD1606,"Forecast")&lt;Output!E$43,"Forecast",""),"Actual")</f>
        <v/>
      </c>
      <c r="DF1607" s="19" t="str">
        <f>IF(DataGoesHere!B1606="",IF(DD1607="Forecast",(Output!$E$47*IntermediateCalcs!DH1606)+((1-Output!$E$47)*IntermediateCalcs!DF1606),""),(Output!$E$47*IntermediateCalcs!DB1606)+((1-Output!$E$47)*IntermediateCalcs!DF1606))</f>
        <v/>
      </c>
      <c r="DG1607" s="19" t="str">
        <f>IF(DataGoesHere!B1606="",IF(DD1607="Forecast",(Output!$G$47*(IntermediateCalcs!DF1607-IntermediateCalcs!DF1606))+((1-Output!$G$47)*IntermediateCalcs!DG1606),""),(Output!$G$47*(IntermediateCalcs!DF1607-IntermediateCalcs!DF1606))+((1-Output!$G$47)*IntermediateCalcs!DG1606))</f>
        <v/>
      </c>
      <c r="DH1607" s="19" t="str">
        <f>IF(DataGoesHere!B1606="",IF(DD1607="Forecast",DF1607+DG1607,""),DF1607+DG1607)</f>
        <v/>
      </c>
      <c r="DI1607" s="274" t="str">
        <f>IF(DH1607="","",IF(IntermediateCalcs!$AO$9="Yes",IntermediateCalcs!DH1607*$CX1607,IntermediateCalcs!DH1607))</f>
        <v/>
      </c>
      <c r="DJ1607" s="250" t="str">
        <f>IF(DataGoesHere!$B1607="","",($CZ1607-DI1607))</f>
        <v/>
      </c>
      <c r="DK1607" s="250" t="str">
        <f>IF(DataGoesHere!$B1607="","",ABS($CZ1607-DI1607))</f>
        <v/>
      </c>
      <c r="DL1607" s="250" t="str">
        <f>IF(DataGoesHere!$B1607="","",DK1607^2)</f>
        <v/>
      </c>
      <c r="DM1607" s="249" t="str">
        <f>IF(DataGoesHere!$B1607="","",DK1607/$CZ1607)</f>
        <v/>
      </c>
      <c r="DN1607" s="250" t="str">
        <f>IF(DataGoesHere!$B1607="","",SUM(DJ$2:DJ1607)/AVERAGE(DK:DK))</f>
        <v/>
      </c>
      <c r="DP1607" s="19" t="str">
        <f>IF(DataGoesHere!B1607="",IF($DD1607="Forecast",(Output!E$48*IntermediateCalcs!CY1607)+Output!G$48,""),(Output!E$48*IntermediateCalcs!CY1607)+Output!G$48)</f>
        <v/>
      </c>
      <c r="DQ1607" s="274" t="str">
        <f>IF(DP1607="","",IF(IntermediateCalcs!$AO$9="Yes",IntermediateCalcs!DP1607*$CX1607,IntermediateCalcs!DP1607))</f>
        <v/>
      </c>
      <c r="DR1607" s="250" t="str">
        <f>IF(DataGoesHere!$B1607="","",($CZ1607-DQ1607))</f>
        <v/>
      </c>
      <c r="DS1607" s="250" t="str">
        <f>IF(DataGoesHere!$B1607="","",ABS($CZ1607-DQ1607))</f>
        <v/>
      </c>
      <c r="DT1607" s="250" t="str">
        <f>IF(DataGoesHere!$B1607="","",DS1607^2)</f>
        <v/>
      </c>
      <c r="DU1607" s="249" t="str">
        <f>IF(DataGoesHere!$B1607="","",DS1607/$CZ1607)</f>
        <v/>
      </c>
      <c r="DV1607" s="250" t="str">
        <f>IF(DataGoesHere!$B1607="","",SUM(DR$2:DR1607)/AVERAGE(DS:DS))</f>
        <v/>
      </c>
      <c r="DX1607" s="19" t="str">
        <f>IF(DataGoesHere!$B1606="","",(DB1601*(Output!$O$49/Output!$P$49))+(IntermediateCalcs!DB1602*(Output!$M$49/Output!$P$49))+(IntermediateCalcs!DB1603*(Output!$K$49/Output!$P$49))+(DB1604*(Output!$I$49/Output!$P$49))+(IntermediateCalcs!DB1605*(Output!$G$49/Output!$P$49))+(IntermediateCalcs!DB1606*(Output!$E$49/Output!$P$49)))</f>
        <v/>
      </c>
      <c r="DY1607" s="274" t="str">
        <f>IF(DX1607="","",IF(IntermediateCalcs!$AO$9="Yes",IntermediateCalcs!DX1607*$CX1607,IntermediateCalcs!DX1607))</f>
        <v/>
      </c>
      <c r="DZ1607" s="250" t="str">
        <f>IF(DataGoesHere!$B1607="","",($CZ1607-DY1607))</f>
        <v/>
      </c>
      <c r="EA1607" s="250" t="str">
        <f>IF(DataGoesHere!$B1607="","",ABS($CZ1607-DY1607))</f>
        <v/>
      </c>
      <c r="EB1607" s="250" t="str">
        <f>IF(DataGoesHere!$B1607="","",EA1607^2)</f>
        <v/>
      </c>
      <c r="EC1607" s="249" t="str">
        <f>IF(DataGoesHere!$B1607="","",EA1607/$CZ1607)</f>
        <v/>
      </c>
      <c r="ED1607" s="250" t="str">
        <f>IF(DataGoesHere!$B1607="","",SUM(DZ$2:DZ1607)/AVERAGE(EA:EA))</f>
        <v/>
      </c>
    </row>
    <row r="1608" spans="20:134" x14ac:dyDescent="0.2">
      <c r="T1608" s="240"/>
      <c r="U1608" s="86"/>
      <c r="V1608" s="86"/>
      <c r="W1608" s="86"/>
      <c r="X1608" s="86"/>
      <c r="Y1608" s="86"/>
      <c r="Z1608" s="86"/>
      <c r="AA1608" s="86"/>
      <c r="AB1608" s="86"/>
      <c r="AC1608" s="86"/>
      <c r="AD1608" s="245" t="str">
        <f>IF(DataGoesHere!$B1608="","",(DataGoesHere!$B1608/SUM(DataGoesHere!$B1598:'DataGoesHere'!$B1609)))</f>
        <v/>
      </c>
      <c r="AE1608" s="241"/>
      <c r="CV1608" s="310" t="str">
        <f>IF(DataGoesHere!B1608="","",DataGoesHere!A1608)</f>
        <v/>
      </c>
      <c r="CW1608" s="271">
        <f t="shared" ca="1" si="58"/>
        <v>11</v>
      </c>
      <c r="CX1608" s="272">
        <f t="shared" ca="1" si="59"/>
        <v>0.97463169608807265</v>
      </c>
      <c r="CY1608" s="266">
        <f>DataGoesHere!A1608</f>
        <v>1607</v>
      </c>
      <c r="CZ1608" s="19" t="str">
        <f>IF(DataGoesHere!B1608="","",DataGoesHere!B1608)</f>
        <v/>
      </c>
      <c r="DA1608" s="19" t="str">
        <f>IF(DataGoesHere!B1608="","",IF(AH$5="No",DataGoesHere!B1608,DataGoesHere!B1608-(AH$2*(DataGoesHere!A1608-1))))</f>
        <v/>
      </c>
      <c r="DB1608" s="19" t="str">
        <f>IF(DataGoesHere!B1608="","",IF(AO$9="No",DataGoesHere!B1608,DataGoesHere!B1608/CX1608))</f>
        <v/>
      </c>
      <c r="DC1608" s="19" t="str">
        <f>IF(DataGoesHere!B1608="","",IF(AO$9="No",DA1608,DA1608/CX1608))</f>
        <v/>
      </c>
      <c r="DD1608" s="293" t="str">
        <f>IF(CZ1608="",IF(COUNTIF(DD$2:DD1607,"Forecast")&lt;Output!E$43,"Forecast",""),"Actual")</f>
        <v/>
      </c>
      <c r="DF1608" s="19" t="str">
        <f>IF(DataGoesHere!B1607="",IF(DD1608="Forecast",(Output!$E$47*IntermediateCalcs!DH1607)+((1-Output!$E$47)*IntermediateCalcs!DF1607),""),(Output!$E$47*IntermediateCalcs!DB1607)+((1-Output!$E$47)*IntermediateCalcs!DF1607))</f>
        <v/>
      </c>
      <c r="DG1608" s="19" t="str">
        <f>IF(DataGoesHere!B1607="",IF(DD1608="Forecast",(Output!$G$47*(IntermediateCalcs!DF1608-IntermediateCalcs!DF1607))+((1-Output!$G$47)*IntermediateCalcs!DG1607),""),(Output!$G$47*(IntermediateCalcs!DF1608-IntermediateCalcs!DF1607))+((1-Output!$G$47)*IntermediateCalcs!DG1607))</f>
        <v/>
      </c>
      <c r="DH1608" s="19" t="str">
        <f>IF(DataGoesHere!B1607="",IF(DD1608="Forecast",DF1608+DG1608,""),DF1608+DG1608)</f>
        <v/>
      </c>
      <c r="DI1608" s="274" t="str">
        <f>IF(DH1608="","",IF(IntermediateCalcs!$AO$9="Yes",IntermediateCalcs!DH1608*$CX1608,IntermediateCalcs!DH1608))</f>
        <v/>
      </c>
      <c r="DJ1608" s="250" t="str">
        <f>IF(DataGoesHere!$B1608="","",($CZ1608-DI1608))</f>
        <v/>
      </c>
      <c r="DK1608" s="250" t="str">
        <f>IF(DataGoesHere!$B1608="","",ABS($CZ1608-DI1608))</f>
        <v/>
      </c>
      <c r="DL1608" s="250" t="str">
        <f>IF(DataGoesHere!$B1608="","",DK1608^2)</f>
        <v/>
      </c>
      <c r="DM1608" s="249" t="str">
        <f>IF(DataGoesHere!$B1608="","",DK1608/$CZ1608)</f>
        <v/>
      </c>
      <c r="DN1608" s="250" t="str">
        <f>IF(DataGoesHere!$B1608="","",SUM(DJ$2:DJ1608)/AVERAGE(DK:DK))</f>
        <v/>
      </c>
      <c r="DP1608" s="19" t="str">
        <f>IF(DataGoesHere!B1608="",IF($DD1608="Forecast",(Output!E$48*IntermediateCalcs!CY1608)+Output!G$48,""),(Output!E$48*IntermediateCalcs!CY1608)+Output!G$48)</f>
        <v/>
      </c>
      <c r="DQ1608" s="274" t="str">
        <f>IF(DP1608="","",IF(IntermediateCalcs!$AO$9="Yes",IntermediateCalcs!DP1608*$CX1608,IntermediateCalcs!DP1608))</f>
        <v/>
      </c>
      <c r="DR1608" s="250" t="str">
        <f>IF(DataGoesHere!$B1608="","",($CZ1608-DQ1608))</f>
        <v/>
      </c>
      <c r="DS1608" s="250" t="str">
        <f>IF(DataGoesHere!$B1608="","",ABS($CZ1608-DQ1608))</f>
        <v/>
      </c>
      <c r="DT1608" s="250" t="str">
        <f>IF(DataGoesHere!$B1608="","",DS1608^2)</f>
        <v/>
      </c>
      <c r="DU1608" s="249" t="str">
        <f>IF(DataGoesHere!$B1608="","",DS1608/$CZ1608)</f>
        <v/>
      </c>
      <c r="DV1608" s="250" t="str">
        <f>IF(DataGoesHere!$B1608="","",SUM(DR$2:DR1608)/AVERAGE(DS:DS))</f>
        <v/>
      </c>
      <c r="DX1608" s="19" t="str">
        <f>IF(DataGoesHere!$B1607="","",(DB1602*(Output!$O$49/Output!$P$49))+(IntermediateCalcs!DB1603*(Output!$M$49/Output!$P$49))+(IntermediateCalcs!DB1604*(Output!$K$49/Output!$P$49))+(DB1605*(Output!$I$49/Output!$P$49))+(IntermediateCalcs!DB1606*(Output!$G$49/Output!$P$49))+(IntermediateCalcs!DB1607*(Output!$E$49/Output!$P$49)))</f>
        <v/>
      </c>
      <c r="DY1608" s="274" t="str">
        <f>IF(DX1608="","",IF(IntermediateCalcs!$AO$9="Yes",IntermediateCalcs!DX1608*$CX1608,IntermediateCalcs!DX1608))</f>
        <v/>
      </c>
      <c r="DZ1608" s="250" t="str">
        <f>IF(DataGoesHere!$B1608="","",($CZ1608-DY1608))</f>
        <v/>
      </c>
      <c r="EA1608" s="250" t="str">
        <f>IF(DataGoesHere!$B1608="","",ABS($CZ1608-DY1608))</f>
        <v/>
      </c>
      <c r="EB1608" s="250" t="str">
        <f>IF(DataGoesHere!$B1608="","",EA1608^2)</f>
        <v/>
      </c>
      <c r="EC1608" s="249" t="str">
        <f>IF(DataGoesHere!$B1608="","",EA1608/$CZ1608)</f>
        <v/>
      </c>
      <c r="ED1608" s="250" t="str">
        <f>IF(DataGoesHere!$B1608="","",SUM(DZ$2:DZ1608)/AVERAGE(EA:EA))</f>
        <v/>
      </c>
    </row>
    <row r="1609" spans="20:134" x14ac:dyDescent="0.2">
      <c r="T1609" s="242"/>
      <c r="U1609" s="243"/>
      <c r="V1609" s="243"/>
      <c r="W1609" s="243"/>
      <c r="X1609" s="243"/>
      <c r="Y1609" s="243"/>
      <c r="Z1609" s="243"/>
      <c r="AA1609" s="243"/>
      <c r="AB1609" s="243"/>
      <c r="AC1609" s="243"/>
      <c r="AD1609" s="243"/>
      <c r="AE1609" s="246" t="str">
        <f>IF(DataGoesHere!$B1609="","",(DataGoesHere!$B1609/SUM(DataGoesHere!$B1598:'DataGoesHere'!$B1609)))</f>
        <v/>
      </c>
      <c r="CV1609" s="310" t="str">
        <f>IF(DataGoesHere!B1609="","",DataGoesHere!A1609)</f>
        <v/>
      </c>
      <c r="CW1609" s="271">
        <f t="shared" ca="1" si="58"/>
        <v>12</v>
      </c>
      <c r="CX1609" s="272">
        <f t="shared" ca="1" si="59"/>
        <v>1.0054005237672714</v>
      </c>
      <c r="CY1609" s="266">
        <f>DataGoesHere!A1609</f>
        <v>1608</v>
      </c>
      <c r="CZ1609" s="19" t="str">
        <f>IF(DataGoesHere!B1609="","",DataGoesHere!B1609)</f>
        <v/>
      </c>
      <c r="DA1609" s="19" t="str">
        <f>IF(DataGoesHere!B1609="","",IF(AH$5="No",DataGoesHere!B1609,DataGoesHere!B1609-(AH$2*(DataGoesHere!A1609-1))))</f>
        <v/>
      </c>
      <c r="DB1609" s="19" t="str">
        <f>IF(DataGoesHere!B1609="","",IF(AO$9="No",DataGoesHere!B1609,DataGoesHere!B1609/CX1609))</f>
        <v/>
      </c>
      <c r="DC1609" s="19" t="str">
        <f>IF(DataGoesHere!B1609="","",IF(AO$9="No",DA1609,DA1609/CX1609))</f>
        <v/>
      </c>
      <c r="DD1609" s="293" t="str">
        <f>IF(CZ1609="",IF(COUNTIF(DD$2:DD1608,"Forecast")&lt;Output!E$43,"Forecast",""),"Actual")</f>
        <v/>
      </c>
      <c r="DF1609" s="19" t="str">
        <f>IF(DataGoesHere!B1608="",IF(DD1609="Forecast",(Output!$E$47*IntermediateCalcs!DH1608)+((1-Output!$E$47)*IntermediateCalcs!DF1608),""),(Output!$E$47*IntermediateCalcs!DB1608)+((1-Output!$E$47)*IntermediateCalcs!DF1608))</f>
        <v/>
      </c>
      <c r="DG1609" s="19" t="str">
        <f>IF(DataGoesHere!B1608="",IF(DD1609="Forecast",(Output!$G$47*(IntermediateCalcs!DF1609-IntermediateCalcs!DF1608))+((1-Output!$G$47)*IntermediateCalcs!DG1608),""),(Output!$G$47*(IntermediateCalcs!DF1609-IntermediateCalcs!DF1608))+((1-Output!$G$47)*IntermediateCalcs!DG1608))</f>
        <v/>
      </c>
      <c r="DH1609" s="19" t="str">
        <f>IF(DataGoesHere!B1608="",IF(DD1609="Forecast",DF1609+DG1609,""),DF1609+DG1609)</f>
        <v/>
      </c>
      <c r="DI1609" s="274" t="str">
        <f>IF(DH1609="","",IF(IntermediateCalcs!$AO$9="Yes",IntermediateCalcs!DH1609*$CX1609,IntermediateCalcs!DH1609))</f>
        <v/>
      </c>
      <c r="DJ1609" s="250" t="str">
        <f>IF(DataGoesHere!$B1609="","",($CZ1609-DI1609))</f>
        <v/>
      </c>
      <c r="DK1609" s="250" t="str">
        <f>IF(DataGoesHere!$B1609="","",ABS($CZ1609-DI1609))</f>
        <v/>
      </c>
      <c r="DL1609" s="250" t="str">
        <f>IF(DataGoesHere!$B1609="","",DK1609^2)</f>
        <v/>
      </c>
      <c r="DM1609" s="249" t="str">
        <f>IF(DataGoesHere!$B1609="","",DK1609/$CZ1609)</f>
        <v/>
      </c>
      <c r="DN1609" s="250" t="str">
        <f>IF(DataGoesHere!$B1609="","",SUM(DJ$2:DJ1609)/AVERAGE(DK:DK))</f>
        <v/>
      </c>
      <c r="DP1609" s="19" t="str">
        <f>IF(DataGoesHere!B1609="",IF($DD1609="Forecast",(Output!E$48*IntermediateCalcs!CY1609)+Output!G$48,""),(Output!E$48*IntermediateCalcs!CY1609)+Output!G$48)</f>
        <v/>
      </c>
      <c r="DQ1609" s="274" t="str">
        <f>IF(DP1609="","",IF(IntermediateCalcs!$AO$9="Yes",IntermediateCalcs!DP1609*$CX1609,IntermediateCalcs!DP1609))</f>
        <v/>
      </c>
      <c r="DR1609" s="250" t="str">
        <f>IF(DataGoesHere!$B1609="","",($CZ1609-DQ1609))</f>
        <v/>
      </c>
      <c r="DS1609" s="250" t="str">
        <f>IF(DataGoesHere!$B1609="","",ABS($CZ1609-DQ1609))</f>
        <v/>
      </c>
      <c r="DT1609" s="250" t="str">
        <f>IF(DataGoesHere!$B1609="","",DS1609^2)</f>
        <v/>
      </c>
      <c r="DU1609" s="249" t="str">
        <f>IF(DataGoesHere!$B1609="","",DS1609/$CZ1609)</f>
        <v/>
      </c>
      <c r="DV1609" s="250" t="str">
        <f>IF(DataGoesHere!$B1609="","",SUM(DR$2:DR1609)/AVERAGE(DS:DS))</f>
        <v/>
      </c>
      <c r="DX1609" s="19" t="str">
        <f>IF(DataGoesHere!$B1608="","",(DB1603*(Output!$O$49/Output!$P$49))+(IntermediateCalcs!DB1604*(Output!$M$49/Output!$P$49))+(IntermediateCalcs!DB1605*(Output!$K$49/Output!$P$49))+(DB1606*(Output!$I$49/Output!$P$49))+(IntermediateCalcs!DB1607*(Output!$G$49/Output!$P$49))+(IntermediateCalcs!DB1608*(Output!$E$49/Output!$P$49)))</f>
        <v/>
      </c>
      <c r="DY1609" s="274" t="str">
        <f>IF(DX1609="","",IF(IntermediateCalcs!$AO$9="Yes",IntermediateCalcs!DX1609*$CX1609,IntermediateCalcs!DX1609))</f>
        <v/>
      </c>
      <c r="DZ1609" s="250" t="str">
        <f>IF(DataGoesHere!$B1609="","",($CZ1609-DY1609))</f>
        <v/>
      </c>
      <c r="EA1609" s="250" t="str">
        <f>IF(DataGoesHere!$B1609="","",ABS($CZ1609-DY1609))</f>
        <v/>
      </c>
      <c r="EB1609" s="250" t="str">
        <f>IF(DataGoesHere!$B1609="","",EA1609^2)</f>
        <v/>
      </c>
      <c r="EC1609" s="249" t="str">
        <f>IF(DataGoesHere!$B1609="","",EA1609/$CZ1609)</f>
        <v/>
      </c>
      <c r="ED1609" s="250" t="str">
        <f>IF(DataGoesHere!$B1609="","",SUM(DZ$2:DZ1609)/AVERAGE(EA:EA))</f>
        <v/>
      </c>
    </row>
    <row r="1610" spans="20:134" x14ac:dyDescent="0.2">
      <c r="T1610" s="244" t="str">
        <f>IF(DataGoesHere!$B1610="","",(DataGoesHere!$B1610/SUM(DataGoesHere!$B1610:'DataGoesHere'!$B1621)))</f>
        <v/>
      </c>
      <c r="U1610" s="238"/>
      <c r="V1610" s="238"/>
      <c r="W1610" s="238"/>
      <c r="X1610" s="238"/>
      <c r="Y1610" s="238"/>
      <c r="Z1610" s="238"/>
      <c r="AA1610" s="238"/>
      <c r="AB1610" s="238"/>
      <c r="AC1610" s="238"/>
      <c r="AD1610" s="238"/>
      <c r="AE1610" s="239"/>
      <c r="CV1610" s="310" t="str">
        <f>IF(DataGoesHere!B1610="","",DataGoesHere!A1610)</f>
        <v/>
      </c>
      <c r="CW1610" s="271">
        <f t="shared" ca="1" si="58"/>
        <v>1</v>
      </c>
      <c r="CX1610" s="272">
        <f t="shared" ca="1" si="59"/>
        <v>1.3236179355303281</v>
      </c>
      <c r="CY1610" s="266">
        <f>DataGoesHere!A1610</f>
        <v>1609</v>
      </c>
      <c r="CZ1610" s="19" t="str">
        <f>IF(DataGoesHere!B1610="","",DataGoesHere!B1610)</f>
        <v/>
      </c>
      <c r="DA1610" s="19" t="str">
        <f>IF(DataGoesHere!B1610="","",IF(AH$5="No",DataGoesHere!B1610,DataGoesHere!B1610-(AH$2*(DataGoesHere!A1610-1))))</f>
        <v/>
      </c>
      <c r="DB1610" s="19" t="str">
        <f>IF(DataGoesHere!B1610="","",IF(AO$9="No",DataGoesHere!B1610,DataGoesHere!B1610/CX1610))</f>
        <v/>
      </c>
      <c r="DC1610" s="19" t="str">
        <f>IF(DataGoesHere!B1610="","",IF(AO$9="No",DA1610,DA1610/CX1610))</f>
        <v/>
      </c>
      <c r="DD1610" s="293" t="str">
        <f>IF(CZ1610="",IF(COUNTIF(DD$2:DD1609,"Forecast")&lt;Output!E$43,"Forecast",""),"Actual")</f>
        <v/>
      </c>
      <c r="DF1610" s="19" t="str">
        <f>IF(DataGoesHere!B1609="",IF(DD1610="Forecast",(Output!$E$47*IntermediateCalcs!DH1609)+((1-Output!$E$47)*IntermediateCalcs!DF1609),""),(Output!$E$47*IntermediateCalcs!DB1609)+((1-Output!$E$47)*IntermediateCalcs!DF1609))</f>
        <v/>
      </c>
      <c r="DG1610" s="19" t="str">
        <f>IF(DataGoesHere!B1609="",IF(DD1610="Forecast",(Output!$G$47*(IntermediateCalcs!DF1610-IntermediateCalcs!DF1609))+((1-Output!$G$47)*IntermediateCalcs!DG1609),""),(Output!$G$47*(IntermediateCalcs!DF1610-IntermediateCalcs!DF1609))+((1-Output!$G$47)*IntermediateCalcs!DG1609))</f>
        <v/>
      </c>
      <c r="DH1610" s="19" t="str">
        <f>IF(DataGoesHere!B1609="",IF(DD1610="Forecast",DF1610+DG1610,""),DF1610+DG1610)</f>
        <v/>
      </c>
      <c r="DI1610" s="274" t="str">
        <f>IF(DH1610="","",IF(IntermediateCalcs!$AO$9="Yes",IntermediateCalcs!DH1610*$CX1610,IntermediateCalcs!DH1610))</f>
        <v/>
      </c>
      <c r="DJ1610" s="250" t="str">
        <f>IF(DataGoesHere!$B1610="","",($CZ1610-DI1610))</f>
        <v/>
      </c>
      <c r="DK1610" s="250" t="str">
        <f>IF(DataGoesHere!$B1610="","",ABS($CZ1610-DI1610))</f>
        <v/>
      </c>
      <c r="DL1610" s="250" t="str">
        <f>IF(DataGoesHere!$B1610="","",DK1610^2)</f>
        <v/>
      </c>
      <c r="DM1610" s="249" t="str">
        <f>IF(DataGoesHere!$B1610="","",DK1610/$CZ1610)</f>
        <v/>
      </c>
      <c r="DN1610" s="250" t="str">
        <f>IF(DataGoesHere!$B1610="","",SUM(DJ$2:DJ1610)/AVERAGE(DK:DK))</f>
        <v/>
      </c>
      <c r="DP1610" s="19" t="str">
        <f>IF(DataGoesHere!B1610="",IF($DD1610="Forecast",(Output!E$48*IntermediateCalcs!CY1610)+Output!G$48,""),(Output!E$48*IntermediateCalcs!CY1610)+Output!G$48)</f>
        <v/>
      </c>
      <c r="DQ1610" s="274" t="str">
        <f>IF(DP1610="","",IF(IntermediateCalcs!$AO$9="Yes",IntermediateCalcs!DP1610*$CX1610,IntermediateCalcs!DP1610))</f>
        <v/>
      </c>
      <c r="DR1610" s="250" t="str">
        <f>IF(DataGoesHere!$B1610="","",($CZ1610-DQ1610))</f>
        <v/>
      </c>
      <c r="DS1610" s="250" t="str">
        <f>IF(DataGoesHere!$B1610="","",ABS($CZ1610-DQ1610))</f>
        <v/>
      </c>
      <c r="DT1610" s="250" t="str">
        <f>IF(DataGoesHere!$B1610="","",DS1610^2)</f>
        <v/>
      </c>
      <c r="DU1610" s="249" t="str">
        <f>IF(DataGoesHere!$B1610="","",DS1610/$CZ1610)</f>
        <v/>
      </c>
      <c r="DV1610" s="250" t="str">
        <f>IF(DataGoesHere!$B1610="","",SUM(DR$2:DR1610)/AVERAGE(DS:DS))</f>
        <v/>
      </c>
      <c r="DX1610" s="19" t="str">
        <f>IF(DataGoesHere!$B1609="","",(DB1604*(Output!$O$49/Output!$P$49))+(IntermediateCalcs!DB1605*(Output!$M$49/Output!$P$49))+(IntermediateCalcs!DB1606*(Output!$K$49/Output!$P$49))+(DB1607*(Output!$I$49/Output!$P$49))+(IntermediateCalcs!DB1608*(Output!$G$49/Output!$P$49))+(IntermediateCalcs!DB1609*(Output!$E$49/Output!$P$49)))</f>
        <v/>
      </c>
      <c r="DY1610" s="274" t="str">
        <f>IF(DX1610="","",IF(IntermediateCalcs!$AO$9="Yes",IntermediateCalcs!DX1610*$CX1610,IntermediateCalcs!DX1610))</f>
        <v/>
      </c>
      <c r="DZ1610" s="250" t="str">
        <f>IF(DataGoesHere!$B1610="","",($CZ1610-DY1610))</f>
        <v/>
      </c>
      <c r="EA1610" s="250" t="str">
        <f>IF(DataGoesHere!$B1610="","",ABS($CZ1610-DY1610))</f>
        <v/>
      </c>
      <c r="EB1610" s="250" t="str">
        <f>IF(DataGoesHere!$B1610="","",EA1610^2)</f>
        <v/>
      </c>
      <c r="EC1610" s="249" t="str">
        <f>IF(DataGoesHere!$B1610="","",EA1610/$CZ1610)</f>
        <v/>
      </c>
      <c r="ED1610" s="250" t="str">
        <f>IF(DataGoesHere!$B1610="","",SUM(DZ$2:DZ1610)/AVERAGE(EA:EA))</f>
        <v/>
      </c>
    </row>
    <row r="1611" spans="20:134" x14ac:dyDescent="0.2">
      <c r="T1611" s="240"/>
      <c r="U1611" s="245" t="str">
        <f>IF(DataGoesHere!$B1611="","",(DataGoesHere!$B1611/SUM(DataGoesHere!$B1611:'DataGoesHere'!$B1621)))</f>
        <v/>
      </c>
      <c r="V1611" s="86"/>
      <c r="W1611" s="86"/>
      <c r="X1611" s="86"/>
      <c r="Y1611" s="86"/>
      <c r="Z1611" s="86"/>
      <c r="AA1611" s="86"/>
      <c r="AB1611" s="86"/>
      <c r="AC1611" s="86"/>
      <c r="AD1611" s="86"/>
      <c r="AE1611" s="241"/>
      <c r="CV1611" s="310" t="str">
        <f>IF(DataGoesHere!B1611="","",DataGoesHere!A1611)</f>
        <v/>
      </c>
      <c r="CW1611" s="271">
        <f t="shared" ca="1" si="58"/>
        <v>2</v>
      </c>
      <c r="CX1611" s="272">
        <f t="shared" ca="1" si="59"/>
        <v>0.80574490527728204</v>
      </c>
      <c r="CY1611" s="266">
        <f>DataGoesHere!A1611</f>
        <v>1610</v>
      </c>
      <c r="CZ1611" s="19" t="str">
        <f>IF(DataGoesHere!B1611="","",DataGoesHere!B1611)</f>
        <v/>
      </c>
      <c r="DA1611" s="19" t="str">
        <f>IF(DataGoesHere!B1611="","",IF(AH$5="No",DataGoesHere!B1611,DataGoesHere!B1611-(AH$2*(DataGoesHere!A1611-1))))</f>
        <v/>
      </c>
      <c r="DB1611" s="19" t="str">
        <f>IF(DataGoesHere!B1611="","",IF(AO$9="No",DataGoesHere!B1611,DataGoesHere!B1611/CX1611))</f>
        <v/>
      </c>
      <c r="DC1611" s="19" t="str">
        <f>IF(DataGoesHere!B1611="","",IF(AO$9="No",DA1611,DA1611/CX1611))</f>
        <v/>
      </c>
      <c r="DD1611" s="293" t="str">
        <f>IF(CZ1611="",IF(COUNTIF(DD$2:DD1610,"Forecast")&lt;Output!E$43,"Forecast",""),"Actual")</f>
        <v/>
      </c>
      <c r="DF1611" s="19" t="str">
        <f>IF(DataGoesHere!B1610="",IF(DD1611="Forecast",(Output!$E$47*IntermediateCalcs!DH1610)+((1-Output!$E$47)*IntermediateCalcs!DF1610),""),(Output!$E$47*IntermediateCalcs!DB1610)+((1-Output!$E$47)*IntermediateCalcs!DF1610))</f>
        <v/>
      </c>
      <c r="DG1611" s="19" t="str">
        <f>IF(DataGoesHere!B1610="",IF(DD1611="Forecast",(Output!$G$47*(IntermediateCalcs!DF1611-IntermediateCalcs!DF1610))+((1-Output!$G$47)*IntermediateCalcs!DG1610),""),(Output!$G$47*(IntermediateCalcs!DF1611-IntermediateCalcs!DF1610))+((1-Output!$G$47)*IntermediateCalcs!DG1610))</f>
        <v/>
      </c>
      <c r="DH1611" s="19" t="str">
        <f>IF(DataGoesHere!B1610="",IF(DD1611="Forecast",DF1611+DG1611,""),DF1611+DG1611)</f>
        <v/>
      </c>
      <c r="DI1611" s="274" t="str">
        <f>IF(DH1611="","",IF(IntermediateCalcs!$AO$9="Yes",IntermediateCalcs!DH1611*$CX1611,IntermediateCalcs!DH1611))</f>
        <v/>
      </c>
      <c r="DJ1611" s="250" t="str">
        <f>IF(DataGoesHere!$B1611="","",($CZ1611-DI1611))</f>
        <v/>
      </c>
      <c r="DK1611" s="250" t="str">
        <f>IF(DataGoesHere!$B1611="","",ABS($CZ1611-DI1611))</f>
        <v/>
      </c>
      <c r="DL1611" s="250" t="str">
        <f>IF(DataGoesHere!$B1611="","",DK1611^2)</f>
        <v/>
      </c>
      <c r="DM1611" s="249" t="str">
        <f>IF(DataGoesHere!$B1611="","",DK1611/$CZ1611)</f>
        <v/>
      </c>
      <c r="DN1611" s="250" t="str">
        <f>IF(DataGoesHere!$B1611="","",SUM(DJ$2:DJ1611)/AVERAGE(DK:DK))</f>
        <v/>
      </c>
      <c r="DP1611" s="19" t="str">
        <f>IF(DataGoesHere!B1611="",IF($DD1611="Forecast",(Output!E$48*IntermediateCalcs!CY1611)+Output!G$48,""),(Output!E$48*IntermediateCalcs!CY1611)+Output!G$48)</f>
        <v/>
      </c>
      <c r="DQ1611" s="274" t="str">
        <f>IF(DP1611="","",IF(IntermediateCalcs!$AO$9="Yes",IntermediateCalcs!DP1611*$CX1611,IntermediateCalcs!DP1611))</f>
        <v/>
      </c>
      <c r="DR1611" s="250" t="str">
        <f>IF(DataGoesHere!$B1611="","",($CZ1611-DQ1611))</f>
        <v/>
      </c>
      <c r="DS1611" s="250" t="str">
        <f>IF(DataGoesHere!$B1611="","",ABS($CZ1611-DQ1611))</f>
        <v/>
      </c>
      <c r="DT1611" s="250" t="str">
        <f>IF(DataGoesHere!$B1611="","",DS1611^2)</f>
        <v/>
      </c>
      <c r="DU1611" s="249" t="str">
        <f>IF(DataGoesHere!$B1611="","",DS1611/$CZ1611)</f>
        <v/>
      </c>
      <c r="DV1611" s="250" t="str">
        <f>IF(DataGoesHere!$B1611="","",SUM(DR$2:DR1611)/AVERAGE(DS:DS))</f>
        <v/>
      </c>
      <c r="DX1611" s="19" t="str">
        <f>IF(DataGoesHere!$B1610="","",(DB1605*(Output!$O$49/Output!$P$49))+(IntermediateCalcs!DB1606*(Output!$M$49/Output!$P$49))+(IntermediateCalcs!DB1607*(Output!$K$49/Output!$P$49))+(DB1608*(Output!$I$49/Output!$P$49))+(IntermediateCalcs!DB1609*(Output!$G$49/Output!$P$49))+(IntermediateCalcs!DB1610*(Output!$E$49/Output!$P$49)))</f>
        <v/>
      </c>
      <c r="DY1611" s="274" t="str">
        <f>IF(DX1611="","",IF(IntermediateCalcs!$AO$9="Yes",IntermediateCalcs!DX1611*$CX1611,IntermediateCalcs!DX1611))</f>
        <v/>
      </c>
      <c r="DZ1611" s="250" t="str">
        <f>IF(DataGoesHere!$B1611="","",($CZ1611-DY1611))</f>
        <v/>
      </c>
      <c r="EA1611" s="250" t="str">
        <f>IF(DataGoesHere!$B1611="","",ABS($CZ1611-DY1611))</f>
        <v/>
      </c>
      <c r="EB1611" s="250" t="str">
        <f>IF(DataGoesHere!$B1611="","",EA1611^2)</f>
        <v/>
      </c>
      <c r="EC1611" s="249" t="str">
        <f>IF(DataGoesHere!$B1611="","",EA1611/$CZ1611)</f>
        <v/>
      </c>
      <c r="ED1611" s="250" t="str">
        <f>IF(DataGoesHere!$B1611="","",SUM(DZ$2:DZ1611)/AVERAGE(EA:EA))</f>
        <v/>
      </c>
    </row>
    <row r="1612" spans="20:134" x14ac:dyDescent="0.2">
      <c r="T1612" s="240"/>
      <c r="U1612" s="86"/>
      <c r="V1612" s="245" t="str">
        <f>IF(DataGoesHere!$B1612="","",(DataGoesHere!$B1612/SUM(DataGoesHere!$B1610:'DataGoesHere'!$B1621)))</f>
        <v/>
      </c>
      <c r="W1612" s="86"/>
      <c r="X1612" s="86"/>
      <c r="Y1612" s="86"/>
      <c r="Z1612" s="86"/>
      <c r="AA1612" s="86"/>
      <c r="AB1612" s="86"/>
      <c r="AC1612" s="86"/>
      <c r="AD1612" s="86"/>
      <c r="AE1612" s="241"/>
      <c r="CV1612" s="310" t="str">
        <f>IF(DataGoesHere!B1612="","",DataGoesHere!A1612)</f>
        <v/>
      </c>
      <c r="CW1612" s="271">
        <f t="shared" ca="1" si="58"/>
        <v>3</v>
      </c>
      <c r="CX1612" s="272">
        <f t="shared" ca="1" si="59"/>
        <v>0.79862940076451561</v>
      </c>
      <c r="CY1612" s="266">
        <f>DataGoesHere!A1612</f>
        <v>1611</v>
      </c>
      <c r="CZ1612" s="19" t="str">
        <f>IF(DataGoesHere!B1612="","",DataGoesHere!B1612)</f>
        <v/>
      </c>
      <c r="DA1612" s="19" t="str">
        <f>IF(DataGoesHere!B1612="","",IF(AH$5="No",DataGoesHere!B1612,DataGoesHere!B1612-(AH$2*(DataGoesHere!A1612-1))))</f>
        <v/>
      </c>
      <c r="DB1612" s="19" t="str">
        <f>IF(DataGoesHere!B1612="","",IF(AO$9="No",DataGoesHere!B1612,DataGoesHere!B1612/CX1612))</f>
        <v/>
      </c>
      <c r="DC1612" s="19" t="str">
        <f>IF(DataGoesHere!B1612="","",IF(AO$9="No",DA1612,DA1612/CX1612))</f>
        <v/>
      </c>
      <c r="DD1612" s="293" t="str">
        <f>IF(CZ1612="",IF(COUNTIF(DD$2:DD1611,"Forecast")&lt;Output!E$43,"Forecast",""),"Actual")</f>
        <v/>
      </c>
      <c r="DF1612" s="19" t="str">
        <f>IF(DataGoesHere!B1611="",IF(DD1612="Forecast",(Output!$E$47*IntermediateCalcs!DH1611)+((1-Output!$E$47)*IntermediateCalcs!DF1611),""),(Output!$E$47*IntermediateCalcs!DB1611)+((1-Output!$E$47)*IntermediateCalcs!DF1611))</f>
        <v/>
      </c>
      <c r="DG1612" s="19" t="str">
        <f>IF(DataGoesHere!B1611="",IF(DD1612="Forecast",(Output!$G$47*(IntermediateCalcs!DF1612-IntermediateCalcs!DF1611))+((1-Output!$G$47)*IntermediateCalcs!DG1611),""),(Output!$G$47*(IntermediateCalcs!DF1612-IntermediateCalcs!DF1611))+((1-Output!$G$47)*IntermediateCalcs!DG1611))</f>
        <v/>
      </c>
      <c r="DH1612" s="19" t="str">
        <f>IF(DataGoesHere!B1611="",IF(DD1612="Forecast",DF1612+DG1612,""),DF1612+DG1612)</f>
        <v/>
      </c>
      <c r="DI1612" s="274" t="str">
        <f>IF(DH1612="","",IF(IntermediateCalcs!$AO$9="Yes",IntermediateCalcs!DH1612*$CX1612,IntermediateCalcs!DH1612))</f>
        <v/>
      </c>
      <c r="DJ1612" s="250" t="str">
        <f>IF(DataGoesHere!$B1612="","",($CZ1612-DI1612))</f>
        <v/>
      </c>
      <c r="DK1612" s="250" t="str">
        <f>IF(DataGoesHere!$B1612="","",ABS($CZ1612-DI1612))</f>
        <v/>
      </c>
      <c r="DL1612" s="250" t="str">
        <f>IF(DataGoesHere!$B1612="","",DK1612^2)</f>
        <v/>
      </c>
      <c r="DM1612" s="249" t="str">
        <f>IF(DataGoesHere!$B1612="","",DK1612/$CZ1612)</f>
        <v/>
      </c>
      <c r="DN1612" s="250" t="str">
        <f>IF(DataGoesHere!$B1612="","",SUM(DJ$2:DJ1612)/AVERAGE(DK:DK))</f>
        <v/>
      </c>
      <c r="DP1612" s="19" t="str">
        <f>IF(DataGoesHere!B1612="",IF($DD1612="Forecast",(Output!E$48*IntermediateCalcs!CY1612)+Output!G$48,""),(Output!E$48*IntermediateCalcs!CY1612)+Output!G$48)</f>
        <v/>
      </c>
      <c r="DQ1612" s="274" t="str">
        <f>IF(DP1612="","",IF(IntermediateCalcs!$AO$9="Yes",IntermediateCalcs!DP1612*$CX1612,IntermediateCalcs!DP1612))</f>
        <v/>
      </c>
      <c r="DR1612" s="250" t="str">
        <f>IF(DataGoesHere!$B1612="","",($CZ1612-DQ1612))</f>
        <v/>
      </c>
      <c r="DS1612" s="250" t="str">
        <f>IF(DataGoesHere!$B1612="","",ABS($CZ1612-DQ1612))</f>
        <v/>
      </c>
      <c r="DT1612" s="250" t="str">
        <f>IF(DataGoesHere!$B1612="","",DS1612^2)</f>
        <v/>
      </c>
      <c r="DU1612" s="249" t="str">
        <f>IF(DataGoesHere!$B1612="","",DS1612/$CZ1612)</f>
        <v/>
      </c>
      <c r="DV1612" s="250" t="str">
        <f>IF(DataGoesHere!$B1612="","",SUM(DR$2:DR1612)/AVERAGE(DS:DS))</f>
        <v/>
      </c>
      <c r="DX1612" s="19" t="str">
        <f>IF(DataGoesHere!$B1611="","",(DB1606*(Output!$O$49/Output!$P$49))+(IntermediateCalcs!DB1607*(Output!$M$49/Output!$P$49))+(IntermediateCalcs!DB1608*(Output!$K$49/Output!$P$49))+(DB1609*(Output!$I$49/Output!$P$49))+(IntermediateCalcs!DB1610*(Output!$G$49/Output!$P$49))+(IntermediateCalcs!DB1611*(Output!$E$49/Output!$P$49)))</f>
        <v/>
      </c>
      <c r="DY1612" s="274" t="str">
        <f>IF(DX1612="","",IF(IntermediateCalcs!$AO$9="Yes",IntermediateCalcs!DX1612*$CX1612,IntermediateCalcs!DX1612))</f>
        <v/>
      </c>
      <c r="DZ1612" s="250" t="str">
        <f>IF(DataGoesHere!$B1612="","",($CZ1612-DY1612))</f>
        <v/>
      </c>
      <c r="EA1612" s="250" t="str">
        <f>IF(DataGoesHere!$B1612="","",ABS($CZ1612-DY1612))</f>
        <v/>
      </c>
      <c r="EB1612" s="250" t="str">
        <f>IF(DataGoesHere!$B1612="","",EA1612^2)</f>
        <v/>
      </c>
      <c r="EC1612" s="249" t="str">
        <f>IF(DataGoesHere!$B1612="","",EA1612/$CZ1612)</f>
        <v/>
      </c>
      <c r="ED1612" s="250" t="str">
        <f>IF(DataGoesHere!$B1612="","",SUM(DZ$2:DZ1612)/AVERAGE(EA:EA))</f>
        <v/>
      </c>
    </row>
    <row r="1613" spans="20:134" x14ac:dyDescent="0.2">
      <c r="T1613" s="240"/>
      <c r="U1613" s="86"/>
      <c r="V1613" s="86"/>
      <c r="W1613" s="245" t="str">
        <f>IF(DataGoesHere!$B1613="","",(DataGoesHere!$B1613/SUM(DataGoesHere!$B1610:'DataGoesHere'!$B1621)))</f>
        <v/>
      </c>
      <c r="X1613" s="86"/>
      <c r="Y1613" s="86"/>
      <c r="Z1613" s="86"/>
      <c r="AA1613" s="86"/>
      <c r="AB1613" s="86"/>
      <c r="AC1613" s="86"/>
      <c r="AD1613" s="86"/>
      <c r="AE1613" s="241"/>
      <c r="CV1613" s="310" t="str">
        <f>IF(DataGoesHere!B1613="","",DataGoesHere!A1613)</f>
        <v/>
      </c>
      <c r="CW1613" s="271">
        <f t="shared" ca="1" si="58"/>
        <v>4</v>
      </c>
      <c r="CX1613" s="272">
        <f t="shared" ca="1" si="59"/>
        <v>1.0149292433706087</v>
      </c>
      <c r="CY1613" s="266">
        <f>DataGoesHere!A1613</f>
        <v>1612</v>
      </c>
      <c r="CZ1613" s="19" t="str">
        <f>IF(DataGoesHere!B1613="","",DataGoesHere!B1613)</f>
        <v/>
      </c>
      <c r="DA1613" s="19" t="str">
        <f>IF(DataGoesHere!B1613="","",IF(AH$5="No",DataGoesHere!B1613,DataGoesHere!B1613-(AH$2*(DataGoesHere!A1613-1))))</f>
        <v/>
      </c>
      <c r="DB1613" s="19" t="str">
        <f>IF(DataGoesHere!B1613="","",IF(AO$9="No",DataGoesHere!B1613,DataGoesHere!B1613/CX1613))</f>
        <v/>
      </c>
      <c r="DC1613" s="19" t="str">
        <f>IF(DataGoesHere!B1613="","",IF(AO$9="No",DA1613,DA1613/CX1613))</f>
        <v/>
      </c>
      <c r="DD1613" s="293" t="str">
        <f>IF(CZ1613="",IF(COUNTIF(DD$2:DD1612,"Forecast")&lt;Output!E$43,"Forecast",""),"Actual")</f>
        <v/>
      </c>
      <c r="DF1613" s="19" t="str">
        <f>IF(DataGoesHere!B1612="",IF(DD1613="Forecast",(Output!$E$47*IntermediateCalcs!DH1612)+((1-Output!$E$47)*IntermediateCalcs!DF1612),""),(Output!$E$47*IntermediateCalcs!DB1612)+((1-Output!$E$47)*IntermediateCalcs!DF1612))</f>
        <v/>
      </c>
      <c r="DG1613" s="19" t="str">
        <f>IF(DataGoesHere!B1612="",IF(DD1613="Forecast",(Output!$G$47*(IntermediateCalcs!DF1613-IntermediateCalcs!DF1612))+((1-Output!$G$47)*IntermediateCalcs!DG1612),""),(Output!$G$47*(IntermediateCalcs!DF1613-IntermediateCalcs!DF1612))+((1-Output!$G$47)*IntermediateCalcs!DG1612))</f>
        <v/>
      </c>
      <c r="DH1613" s="19" t="str">
        <f>IF(DataGoesHere!B1612="",IF(DD1613="Forecast",DF1613+DG1613,""),DF1613+DG1613)</f>
        <v/>
      </c>
      <c r="DI1613" s="274" t="str">
        <f>IF(DH1613="","",IF(IntermediateCalcs!$AO$9="Yes",IntermediateCalcs!DH1613*$CX1613,IntermediateCalcs!DH1613))</f>
        <v/>
      </c>
      <c r="DJ1613" s="250" t="str">
        <f>IF(DataGoesHere!$B1613="","",($CZ1613-DI1613))</f>
        <v/>
      </c>
      <c r="DK1613" s="250" t="str">
        <f>IF(DataGoesHere!$B1613="","",ABS($CZ1613-DI1613))</f>
        <v/>
      </c>
      <c r="DL1613" s="250" t="str">
        <f>IF(DataGoesHere!$B1613="","",DK1613^2)</f>
        <v/>
      </c>
      <c r="DM1613" s="249" t="str">
        <f>IF(DataGoesHere!$B1613="","",DK1613/$CZ1613)</f>
        <v/>
      </c>
      <c r="DN1613" s="250" t="str">
        <f>IF(DataGoesHere!$B1613="","",SUM(DJ$2:DJ1613)/AVERAGE(DK:DK))</f>
        <v/>
      </c>
      <c r="DP1613" s="19" t="str">
        <f>IF(DataGoesHere!B1613="",IF($DD1613="Forecast",(Output!E$48*IntermediateCalcs!CY1613)+Output!G$48,""),(Output!E$48*IntermediateCalcs!CY1613)+Output!G$48)</f>
        <v/>
      </c>
      <c r="DQ1613" s="274" t="str">
        <f>IF(DP1613="","",IF(IntermediateCalcs!$AO$9="Yes",IntermediateCalcs!DP1613*$CX1613,IntermediateCalcs!DP1613))</f>
        <v/>
      </c>
      <c r="DR1613" s="250" t="str">
        <f>IF(DataGoesHere!$B1613="","",($CZ1613-DQ1613))</f>
        <v/>
      </c>
      <c r="DS1613" s="250" t="str">
        <f>IF(DataGoesHere!$B1613="","",ABS($CZ1613-DQ1613))</f>
        <v/>
      </c>
      <c r="DT1613" s="250" t="str">
        <f>IF(DataGoesHere!$B1613="","",DS1613^2)</f>
        <v/>
      </c>
      <c r="DU1613" s="249" t="str">
        <f>IF(DataGoesHere!$B1613="","",DS1613/$CZ1613)</f>
        <v/>
      </c>
      <c r="DV1613" s="250" t="str">
        <f>IF(DataGoesHere!$B1613="","",SUM(DR$2:DR1613)/AVERAGE(DS:DS))</f>
        <v/>
      </c>
      <c r="DX1613" s="19" t="str">
        <f>IF(DataGoesHere!$B1612="","",(DB1607*(Output!$O$49/Output!$P$49))+(IntermediateCalcs!DB1608*(Output!$M$49/Output!$P$49))+(IntermediateCalcs!DB1609*(Output!$K$49/Output!$P$49))+(DB1610*(Output!$I$49/Output!$P$49))+(IntermediateCalcs!DB1611*(Output!$G$49/Output!$P$49))+(IntermediateCalcs!DB1612*(Output!$E$49/Output!$P$49)))</f>
        <v/>
      </c>
      <c r="DY1613" s="274" t="str">
        <f>IF(DX1613="","",IF(IntermediateCalcs!$AO$9="Yes",IntermediateCalcs!DX1613*$CX1613,IntermediateCalcs!DX1613))</f>
        <v/>
      </c>
      <c r="DZ1613" s="250" t="str">
        <f>IF(DataGoesHere!$B1613="","",($CZ1613-DY1613))</f>
        <v/>
      </c>
      <c r="EA1613" s="250" t="str">
        <f>IF(DataGoesHere!$B1613="","",ABS($CZ1613-DY1613))</f>
        <v/>
      </c>
      <c r="EB1613" s="250" t="str">
        <f>IF(DataGoesHere!$B1613="","",EA1613^2)</f>
        <v/>
      </c>
      <c r="EC1613" s="249" t="str">
        <f>IF(DataGoesHere!$B1613="","",EA1613/$CZ1613)</f>
        <v/>
      </c>
      <c r="ED1613" s="250" t="str">
        <f>IF(DataGoesHere!$B1613="","",SUM(DZ$2:DZ1613)/AVERAGE(EA:EA))</f>
        <v/>
      </c>
    </row>
    <row r="1614" spans="20:134" x14ac:dyDescent="0.2">
      <c r="T1614" s="240"/>
      <c r="U1614" s="86"/>
      <c r="V1614" s="86"/>
      <c r="W1614" s="86"/>
      <c r="X1614" s="245" t="str">
        <f>IF(DataGoesHere!$B1614="","",(DataGoesHere!$B1614/SUM(DataGoesHere!$B1610:'DataGoesHere'!$B1621)))</f>
        <v/>
      </c>
      <c r="Y1614" s="86"/>
      <c r="Z1614" s="86"/>
      <c r="AA1614" s="86"/>
      <c r="AB1614" s="86"/>
      <c r="AC1614" s="86"/>
      <c r="AD1614" s="86"/>
      <c r="AE1614" s="241"/>
      <c r="CV1614" s="310" t="str">
        <f>IF(DataGoesHere!B1614="","",DataGoesHere!A1614)</f>
        <v/>
      </c>
      <c r="CW1614" s="271">
        <f t="shared" ca="1" si="58"/>
        <v>5</v>
      </c>
      <c r="CX1614" s="272">
        <f t="shared" ca="1" si="59"/>
        <v>0.97875414397996308</v>
      </c>
      <c r="CY1614" s="266">
        <f>DataGoesHere!A1614</f>
        <v>1613</v>
      </c>
      <c r="CZ1614" s="19" t="str">
        <f>IF(DataGoesHere!B1614="","",DataGoesHere!B1614)</f>
        <v/>
      </c>
      <c r="DA1614" s="19" t="str">
        <f>IF(DataGoesHere!B1614="","",IF(AH$5="No",DataGoesHere!B1614,DataGoesHere!B1614-(AH$2*(DataGoesHere!A1614-1))))</f>
        <v/>
      </c>
      <c r="DB1614" s="19" t="str">
        <f>IF(DataGoesHere!B1614="","",IF(AO$9="No",DataGoesHere!B1614,DataGoesHere!B1614/CX1614))</f>
        <v/>
      </c>
      <c r="DC1614" s="19" t="str">
        <f>IF(DataGoesHere!B1614="","",IF(AO$9="No",DA1614,DA1614/CX1614))</f>
        <v/>
      </c>
      <c r="DD1614" s="293" t="str">
        <f>IF(CZ1614="",IF(COUNTIF(DD$2:DD1613,"Forecast")&lt;Output!E$43,"Forecast",""),"Actual")</f>
        <v/>
      </c>
      <c r="DF1614" s="19" t="str">
        <f>IF(DataGoesHere!B1613="",IF(DD1614="Forecast",(Output!$E$47*IntermediateCalcs!DH1613)+((1-Output!$E$47)*IntermediateCalcs!DF1613),""),(Output!$E$47*IntermediateCalcs!DB1613)+((1-Output!$E$47)*IntermediateCalcs!DF1613))</f>
        <v/>
      </c>
      <c r="DG1614" s="19" t="str">
        <f>IF(DataGoesHere!B1613="",IF(DD1614="Forecast",(Output!$G$47*(IntermediateCalcs!DF1614-IntermediateCalcs!DF1613))+((1-Output!$G$47)*IntermediateCalcs!DG1613),""),(Output!$G$47*(IntermediateCalcs!DF1614-IntermediateCalcs!DF1613))+((1-Output!$G$47)*IntermediateCalcs!DG1613))</f>
        <v/>
      </c>
      <c r="DH1614" s="19" t="str">
        <f>IF(DataGoesHere!B1613="",IF(DD1614="Forecast",DF1614+DG1614,""),DF1614+DG1614)</f>
        <v/>
      </c>
      <c r="DI1614" s="274" t="str">
        <f>IF(DH1614="","",IF(IntermediateCalcs!$AO$9="Yes",IntermediateCalcs!DH1614*$CX1614,IntermediateCalcs!DH1614))</f>
        <v/>
      </c>
      <c r="DJ1614" s="250" t="str">
        <f>IF(DataGoesHere!$B1614="","",($CZ1614-DI1614))</f>
        <v/>
      </c>
      <c r="DK1614" s="250" t="str">
        <f>IF(DataGoesHere!$B1614="","",ABS($CZ1614-DI1614))</f>
        <v/>
      </c>
      <c r="DL1614" s="250" t="str">
        <f>IF(DataGoesHere!$B1614="","",DK1614^2)</f>
        <v/>
      </c>
      <c r="DM1614" s="249" t="str">
        <f>IF(DataGoesHere!$B1614="","",DK1614/$CZ1614)</f>
        <v/>
      </c>
      <c r="DN1614" s="250" t="str">
        <f>IF(DataGoesHere!$B1614="","",SUM(DJ$2:DJ1614)/AVERAGE(DK:DK))</f>
        <v/>
      </c>
      <c r="DP1614" s="19" t="str">
        <f>IF(DataGoesHere!B1614="",IF($DD1614="Forecast",(Output!E$48*IntermediateCalcs!CY1614)+Output!G$48,""),(Output!E$48*IntermediateCalcs!CY1614)+Output!G$48)</f>
        <v/>
      </c>
      <c r="DQ1614" s="274" t="str">
        <f>IF(DP1614="","",IF(IntermediateCalcs!$AO$9="Yes",IntermediateCalcs!DP1614*$CX1614,IntermediateCalcs!DP1614))</f>
        <v/>
      </c>
      <c r="DR1614" s="250" t="str">
        <f>IF(DataGoesHere!$B1614="","",($CZ1614-DQ1614))</f>
        <v/>
      </c>
      <c r="DS1614" s="250" t="str">
        <f>IF(DataGoesHere!$B1614="","",ABS($CZ1614-DQ1614))</f>
        <v/>
      </c>
      <c r="DT1614" s="250" t="str">
        <f>IF(DataGoesHere!$B1614="","",DS1614^2)</f>
        <v/>
      </c>
      <c r="DU1614" s="249" t="str">
        <f>IF(DataGoesHere!$B1614="","",DS1614/$CZ1614)</f>
        <v/>
      </c>
      <c r="DV1614" s="250" t="str">
        <f>IF(DataGoesHere!$B1614="","",SUM(DR$2:DR1614)/AVERAGE(DS:DS))</f>
        <v/>
      </c>
      <c r="DX1614" s="19" t="str">
        <f>IF(DataGoesHere!$B1613="","",(DB1608*(Output!$O$49/Output!$P$49))+(IntermediateCalcs!DB1609*(Output!$M$49/Output!$P$49))+(IntermediateCalcs!DB1610*(Output!$K$49/Output!$P$49))+(DB1611*(Output!$I$49/Output!$P$49))+(IntermediateCalcs!DB1612*(Output!$G$49/Output!$P$49))+(IntermediateCalcs!DB1613*(Output!$E$49/Output!$P$49)))</f>
        <v/>
      </c>
      <c r="DY1614" s="274" t="str">
        <f>IF(DX1614="","",IF(IntermediateCalcs!$AO$9="Yes",IntermediateCalcs!DX1614*$CX1614,IntermediateCalcs!DX1614))</f>
        <v/>
      </c>
      <c r="DZ1614" s="250" t="str">
        <f>IF(DataGoesHere!$B1614="","",($CZ1614-DY1614))</f>
        <v/>
      </c>
      <c r="EA1614" s="250" t="str">
        <f>IF(DataGoesHere!$B1614="","",ABS($CZ1614-DY1614))</f>
        <v/>
      </c>
      <c r="EB1614" s="250" t="str">
        <f>IF(DataGoesHere!$B1614="","",EA1614^2)</f>
        <v/>
      </c>
      <c r="EC1614" s="249" t="str">
        <f>IF(DataGoesHere!$B1614="","",EA1614/$CZ1614)</f>
        <v/>
      </c>
      <c r="ED1614" s="250" t="str">
        <f>IF(DataGoesHere!$B1614="","",SUM(DZ$2:DZ1614)/AVERAGE(EA:EA))</f>
        <v/>
      </c>
    </row>
    <row r="1615" spans="20:134" x14ac:dyDescent="0.2">
      <c r="T1615" s="240"/>
      <c r="U1615" s="86"/>
      <c r="V1615" s="86"/>
      <c r="W1615" s="86"/>
      <c r="X1615" s="86"/>
      <c r="Y1615" s="245" t="str">
        <f>IF(DataGoesHere!$B1615="","",(DataGoesHere!$B1615/SUM(DataGoesHere!$B1610:'DataGoesHere'!$B1621)))</f>
        <v/>
      </c>
      <c r="Z1615" s="86"/>
      <c r="AA1615" s="86"/>
      <c r="AB1615" s="86"/>
      <c r="AC1615" s="86"/>
      <c r="AD1615" s="86"/>
      <c r="AE1615" s="241"/>
      <c r="CV1615" s="310" t="str">
        <f>IF(DataGoesHere!B1615="","",DataGoesHere!A1615)</f>
        <v/>
      </c>
      <c r="CW1615" s="271">
        <f t="shared" ca="1" si="58"/>
        <v>6</v>
      </c>
      <c r="CX1615" s="272">
        <f t="shared" ca="1" si="59"/>
        <v>1.0779088099730167</v>
      </c>
      <c r="CY1615" s="266">
        <f>DataGoesHere!A1615</f>
        <v>1614</v>
      </c>
      <c r="CZ1615" s="19" t="str">
        <f>IF(DataGoesHere!B1615="","",DataGoesHere!B1615)</f>
        <v/>
      </c>
      <c r="DA1615" s="19" t="str">
        <f>IF(DataGoesHere!B1615="","",IF(AH$5="No",DataGoesHere!B1615,DataGoesHere!B1615-(AH$2*(DataGoesHere!A1615-1))))</f>
        <v/>
      </c>
      <c r="DB1615" s="19" t="str">
        <f>IF(DataGoesHere!B1615="","",IF(AO$9="No",DataGoesHere!B1615,DataGoesHere!B1615/CX1615))</f>
        <v/>
      </c>
      <c r="DC1615" s="19" t="str">
        <f>IF(DataGoesHere!B1615="","",IF(AO$9="No",DA1615,DA1615/CX1615))</f>
        <v/>
      </c>
      <c r="DD1615" s="293" t="str">
        <f>IF(CZ1615="",IF(COUNTIF(DD$2:DD1614,"Forecast")&lt;Output!E$43,"Forecast",""),"Actual")</f>
        <v/>
      </c>
      <c r="DF1615" s="19" t="str">
        <f>IF(DataGoesHere!B1614="",IF(DD1615="Forecast",(Output!$E$47*IntermediateCalcs!DH1614)+((1-Output!$E$47)*IntermediateCalcs!DF1614),""),(Output!$E$47*IntermediateCalcs!DB1614)+((1-Output!$E$47)*IntermediateCalcs!DF1614))</f>
        <v/>
      </c>
      <c r="DG1615" s="19" t="str">
        <f>IF(DataGoesHere!B1614="",IF(DD1615="Forecast",(Output!$G$47*(IntermediateCalcs!DF1615-IntermediateCalcs!DF1614))+((1-Output!$G$47)*IntermediateCalcs!DG1614),""),(Output!$G$47*(IntermediateCalcs!DF1615-IntermediateCalcs!DF1614))+((1-Output!$G$47)*IntermediateCalcs!DG1614))</f>
        <v/>
      </c>
      <c r="DH1615" s="19" t="str">
        <f>IF(DataGoesHere!B1614="",IF(DD1615="Forecast",DF1615+DG1615,""),DF1615+DG1615)</f>
        <v/>
      </c>
      <c r="DI1615" s="274" t="str">
        <f>IF(DH1615="","",IF(IntermediateCalcs!$AO$9="Yes",IntermediateCalcs!DH1615*$CX1615,IntermediateCalcs!DH1615))</f>
        <v/>
      </c>
      <c r="DJ1615" s="250" t="str">
        <f>IF(DataGoesHere!$B1615="","",($CZ1615-DI1615))</f>
        <v/>
      </c>
      <c r="DK1615" s="250" t="str">
        <f>IF(DataGoesHere!$B1615="","",ABS($CZ1615-DI1615))</f>
        <v/>
      </c>
      <c r="DL1615" s="250" t="str">
        <f>IF(DataGoesHere!$B1615="","",DK1615^2)</f>
        <v/>
      </c>
      <c r="DM1615" s="249" t="str">
        <f>IF(DataGoesHere!$B1615="","",DK1615/$CZ1615)</f>
        <v/>
      </c>
      <c r="DN1615" s="250" t="str">
        <f>IF(DataGoesHere!$B1615="","",SUM(DJ$2:DJ1615)/AVERAGE(DK:DK))</f>
        <v/>
      </c>
      <c r="DP1615" s="19" t="str">
        <f>IF(DataGoesHere!B1615="",IF($DD1615="Forecast",(Output!E$48*IntermediateCalcs!CY1615)+Output!G$48,""),(Output!E$48*IntermediateCalcs!CY1615)+Output!G$48)</f>
        <v/>
      </c>
      <c r="DQ1615" s="274" t="str">
        <f>IF(DP1615="","",IF(IntermediateCalcs!$AO$9="Yes",IntermediateCalcs!DP1615*$CX1615,IntermediateCalcs!DP1615))</f>
        <v/>
      </c>
      <c r="DR1615" s="250" t="str">
        <f>IF(DataGoesHere!$B1615="","",($CZ1615-DQ1615))</f>
        <v/>
      </c>
      <c r="DS1615" s="250" t="str">
        <f>IF(DataGoesHere!$B1615="","",ABS($CZ1615-DQ1615))</f>
        <v/>
      </c>
      <c r="DT1615" s="250" t="str">
        <f>IF(DataGoesHere!$B1615="","",DS1615^2)</f>
        <v/>
      </c>
      <c r="DU1615" s="249" t="str">
        <f>IF(DataGoesHere!$B1615="","",DS1615/$CZ1615)</f>
        <v/>
      </c>
      <c r="DV1615" s="250" t="str">
        <f>IF(DataGoesHere!$B1615="","",SUM(DR$2:DR1615)/AVERAGE(DS:DS))</f>
        <v/>
      </c>
      <c r="DX1615" s="19" t="str">
        <f>IF(DataGoesHere!$B1614="","",(DB1609*(Output!$O$49/Output!$P$49))+(IntermediateCalcs!DB1610*(Output!$M$49/Output!$P$49))+(IntermediateCalcs!DB1611*(Output!$K$49/Output!$P$49))+(DB1612*(Output!$I$49/Output!$P$49))+(IntermediateCalcs!DB1613*(Output!$G$49/Output!$P$49))+(IntermediateCalcs!DB1614*(Output!$E$49/Output!$P$49)))</f>
        <v/>
      </c>
      <c r="DY1615" s="274" t="str">
        <f>IF(DX1615="","",IF(IntermediateCalcs!$AO$9="Yes",IntermediateCalcs!DX1615*$CX1615,IntermediateCalcs!DX1615))</f>
        <v/>
      </c>
      <c r="DZ1615" s="250" t="str">
        <f>IF(DataGoesHere!$B1615="","",($CZ1615-DY1615))</f>
        <v/>
      </c>
      <c r="EA1615" s="250" t="str">
        <f>IF(DataGoesHere!$B1615="","",ABS($CZ1615-DY1615))</f>
        <v/>
      </c>
      <c r="EB1615" s="250" t="str">
        <f>IF(DataGoesHere!$B1615="","",EA1615^2)</f>
        <v/>
      </c>
      <c r="EC1615" s="249" t="str">
        <f>IF(DataGoesHere!$B1615="","",EA1615/$CZ1615)</f>
        <v/>
      </c>
      <c r="ED1615" s="250" t="str">
        <f>IF(DataGoesHere!$B1615="","",SUM(DZ$2:DZ1615)/AVERAGE(EA:EA))</f>
        <v/>
      </c>
    </row>
    <row r="1616" spans="20:134" x14ac:dyDescent="0.2">
      <c r="T1616" s="240"/>
      <c r="U1616" s="86"/>
      <c r="V1616" s="86"/>
      <c r="W1616" s="86"/>
      <c r="X1616" s="86"/>
      <c r="Y1616" s="86"/>
      <c r="Z1616" s="245" t="str">
        <f>IF(DataGoesHere!$B1616="","",(DataGoesHere!$B1616/SUM(DataGoesHere!$B1610:'DataGoesHere'!$B1621)))</f>
        <v/>
      </c>
      <c r="AA1616" s="86"/>
      <c r="AB1616" s="86"/>
      <c r="AC1616" s="86"/>
      <c r="AD1616" s="86"/>
      <c r="AE1616" s="241"/>
      <c r="CV1616" s="310" t="str">
        <f>IF(DataGoesHere!B1616="","",DataGoesHere!A1616)</f>
        <v/>
      </c>
      <c r="CW1616" s="271">
        <f t="shared" ca="1" si="58"/>
        <v>7</v>
      </c>
      <c r="CX1616" s="272">
        <f t="shared" ca="1" si="59"/>
        <v>1.0265458156689093</v>
      </c>
      <c r="CY1616" s="266">
        <f>DataGoesHere!A1616</f>
        <v>1615</v>
      </c>
      <c r="CZ1616" s="19" t="str">
        <f>IF(DataGoesHere!B1616="","",DataGoesHere!B1616)</f>
        <v/>
      </c>
      <c r="DA1616" s="19" t="str">
        <f>IF(DataGoesHere!B1616="","",IF(AH$5="No",DataGoesHere!B1616,DataGoesHere!B1616-(AH$2*(DataGoesHere!A1616-1))))</f>
        <v/>
      </c>
      <c r="DB1616" s="19" t="str">
        <f>IF(DataGoesHere!B1616="","",IF(AO$9="No",DataGoesHere!B1616,DataGoesHere!B1616/CX1616))</f>
        <v/>
      </c>
      <c r="DC1616" s="19" t="str">
        <f>IF(DataGoesHere!B1616="","",IF(AO$9="No",DA1616,DA1616/CX1616))</f>
        <v/>
      </c>
      <c r="DD1616" s="293" t="str">
        <f>IF(CZ1616="",IF(COUNTIF(DD$2:DD1615,"Forecast")&lt;Output!E$43,"Forecast",""),"Actual")</f>
        <v/>
      </c>
      <c r="DF1616" s="19" t="str">
        <f>IF(DataGoesHere!B1615="",IF(DD1616="Forecast",(Output!$E$47*IntermediateCalcs!DH1615)+((1-Output!$E$47)*IntermediateCalcs!DF1615),""),(Output!$E$47*IntermediateCalcs!DB1615)+((1-Output!$E$47)*IntermediateCalcs!DF1615))</f>
        <v/>
      </c>
      <c r="DG1616" s="19" t="str">
        <f>IF(DataGoesHere!B1615="",IF(DD1616="Forecast",(Output!$G$47*(IntermediateCalcs!DF1616-IntermediateCalcs!DF1615))+((1-Output!$G$47)*IntermediateCalcs!DG1615),""),(Output!$G$47*(IntermediateCalcs!DF1616-IntermediateCalcs!DF1615))+((1-Output!$G$47)*IntermediateCalcs!DG1615))</f>
        <v/>
      </c>
      <c r="DH1616" s="19" t="str">
        <f>IF(DataGoesHere!B1615="",IF(DD1616="Forecast",DF1616+DG1616,""),DF1616+DG1616)</f>
        <v/>
      </c>
      <c r="DI1616" s="274" t="str">
        <f>IF(DH1616="","",IF(IntermediateCalcs!$AO$9="Yes",IntermediateCalcs!DH1616*$CX1616,IntermediateCalcs!DH1616))</f>
        <v/>
      </c>
      <c r="DJ1616" s="250" t="str">
        <f>IF(DataGoesHere!$B1616="","",($CZ1616-DI1616))</f>
        <v/>
      </c>
      <c r="DK1616" s="250" t="str">
        <f>IF(DataGoesHere!$B1616="","",ABS($CZ1616-DI1616))</f>
        <v/>
      </c>
      <c r="DL1616" s="250" t="str">
        <f>IF(DataGoesHere!$B1616="","",DK1616^2)</f>
        <v/>
      </c>
      <c r="DM1616" s="249" t="str">
        <f>IF(DataGoesHere!$B1616="","",DK1616/$CZ1616)</f>
        <v/>
      </c>
      <c r="DN1616" s="250" t="str">
        <f>IF(DataGoesHere!$B1616="","",SUM(DJ$2:DJ1616)/AVERAGE(DK:DK))</f>
        <v/>
      </c>
      <c r="DP1616" s="19" t="str">
        <f>IF(DataGoesHere!B1616="",IF($DD1616="Forecast",(Output!E$48*IntermediateCalcs!CY1616)+Output!G$48,""),(Output!E$48*IntermediateCalcs!CY1616)+Output!G$48)</f>
        <v/>
      </c>
      <c r="DQ1616" s="274" t="str">
        <f>IF(DP1616="","",IF(IntermediateCalcs!$AO$9="Yes",IntermediateCalcs!DP1616*$CX1616,IntermediateCalcs!DP1616))</f>
        <v/>
      </c>
      <c r="DR1616" s="250" t="str">
        <f>IF(DataGoesHere!$B1616="","",($CZ1616-DQ1616))</f>
        <v/>
      </c>
      <c r="DS1616" s="250" t="str">
        <f>IF(DataGoesHere!$B1616="","",ABS($CZ1616-DQ1616))</f>
        <v/>
      </c>
      <c r="DT1616" s="250" t="str">
        <f>IF(DataGoesHere!$B1616="","",DS1616^2)</f>
        <v/>
      </c>
      <c r="DU1616" s="249" t="str">
        <f>IF(DataGoesHere!$B1616="","",DS1616/$CZ1616)</f>
        <v/>
      </c>
      <c r="DV1616" s="250" t="str">
        <f>IF(DataGoesHere!$B1616="","",SUM(DR$2:DR1616)/AVERAGE(DS:DS))</f>
        <v/>
      </c>
      <c r="DX1616" s="19" t="str">
        <f>IF(DataGoesHere!$B1615="","",(DB1610*(Output!$O$49/Output!$P$49))+(IntermediateCalcs!DB1611*(Output!$M$49/Output!$P$49))+(IntermediateCalcs!DB1612*(Output!$K$49/Output!$P$49))+(DB1613*(Output!$I$49/Output!$P$49))+(IntermediateCalcs!DB1614*(Output!$G$49/Output!$P$49))+(IntermediateCalcs!DB1615*(Output!$E$49/Output!$P$49)))</f>
        <v/>
      </c>
      <c r="DY1616" s="274" t="str">
        <f>IF(DX1616="","",IF(IntermediateCalcs!$AO$9="Yes",IntermediateCalcs!DX1616*$CX1616,IntermediateCalcs!DX1616))</f>
        <v/>
      </c>
      <c r="DZ1616" s="250" t="str">
        <f>IF(DataGoesHere!$B1616="","",($CZ1616-DY1616))</f>
        <v/>
      </c>
      <c r="EA1616" s="250" t="str">
        <f>IF(DataGoesHere!$B1616="","",ABS($CZ1616-DY1616))</f>
        <v/>
      </c>
      <c r="EB1616" s="250" t="str">
        <f>IF(DataGoesHere!$B1616="","",EA1616^2)</f>
        <v/>
      </c>
      <c r="EC1616" s="249" t="str">
        <f>IF(DataGoesHere!$B1616="","",EA1616/$CZ1616)</f>
        <v/>
      </c>
      <c r="ED1616" s="250" t="str">
        <f>IF(DataGoesHere!$B1616="","",SUM(DZ$2:DZ1616)/AVERAGE(EA:EA))</f>
        <v/>
      </c>
    </row>
    <row r="1617" spans="20:134" x14ac:dyDescent="0.2">
      <c r="T1617" s="240"/>
      <c r="U1617" s="86"/>
      <c r="V1617" s="86"/>
      <c r="W1617" s="86"/>
      <c r="X1617" s="86"/>
      <c r="Y1617" s="86"/>
      <c r="Z1617" s="86"/>
      <c r="AA1617" s="245" t="str">
        <f>IF(DataGoesHere!$B1617="","",(DataGoesHere!$B1617/SUM(DataGoesHere!$B1610:'DataGoesHere'!$B1621)))</f>
        <v/>
      </c>
      <c r="AB1617" s="86"/>
      <c r="AC1617" s="86"/>
      <c r="AD1617" s="86"/>
      <c r="AE1617" s="241"/>
      <c r="CV1617" s="310" t="str">
        <f>IF(DataGoesHere!B1617="","",DataGoesHere!A1617)</f>
        <v/>
      </c>
      <c r="CW1617" s="271">
        <f t="shared" ca="1" si="58"/>
        <v>8</v>
      </c>
      <c r="CX1617" s="272">
        <f t="shared" ca="1" si="59"/>
        <v>1.0207492390681214</v>
      </c>
      <c r="CY1617" s="266">
        <f>DataGoesHere!A1617</f>
        <v>1616</v>
      </c>
      <c r="CZ1617" s="19" t="str">
        <f>IF(DataGoesHere!B1617="","",DataGoesHere!B1617)</f>
        <v/>
      </c>
      <c r="DA1617" s="19" t="str">
        <f>IF(DataGoesHere!B1617="","",IF(AH$5="No",DataGoesHere!B1617,DataGoesHere!B1617-(AH$2*(DataGoesHere!A1617-1))))</f>
        <v/>
      </c>
      <c r="DB1617" s="19" t="str">
        <f>IF(DataGoesHere!B1617="","",IF(AO$9="No",DataGoesHere!B1617,DataGoesHere!B1617/CX1617))</f>
        <v/>
      </c>
      <c r="DC1617" s="19" t="str">
        <f>IF(DataGoesHere!B1617="","",IF(AO$9="No",DA1617,DA1617/CX1617))</f>
        <v/>
      </c>
      <c r="DD1617" s="293" t="str">
        <f>IF(CZ1617="",IF(COUNTIF(DD$2:DD1616,"Forecast")&lt;Output!E$43,"Forecast",""),"Actual")</f>
        <v/>
      </c>
      <c r="DF1617" s="19" t="str">
        <f>IF(DataGoesHere!B1616="",IF(DD1617="Forecast",(Output!$E$47*IntermediateCalcs!DH1616)+((1-Output!$E$47)*IntermediateCalcs!DF1616),""),(Output!$E$47*IntermediateCalcs!DB1616)+((1-Output!$E$47)*IntermediateCalcs!DF1616))</f>
        <v/>
      </c>
      <c r="DG1617" s="19" t="str">
        <f>IF(DataGoesHere!B1616="",IF(DD1617="Forecast",(Output!$G$47*(IntermediateCalcs!DF1617-IntermediateCalcs!DF1616))+((1-Output!$G$47)*IntermediateCalcs!DG1616),""),(Output!$G$47*(IntermediateCalcs!DF1617-IntermediateCalcs!DF1616))+((1-Output!$G$47)*IntermediateCalcs!DG1616))</f>
        <v/>
      </c>
      <c r="DH1617" s="19" t="str">
        <f>IF(DataGoesHere!B1616="",IF(DD1617="Forecast",DF1617+DG1617,""),DF1617+DG1617)</f>
        <v/>
      </c>
      <c r="DI1617" s="274" t="str">
        <f>IF(DH1617="","",IF(IntermediateCalcs!$AO$9="Yes",IntermediateCalcs!DH1617*$CX1617,IntermediateCalcs!DH1617))</f>
        <v/>
      </c>
      <c r="DJ1617" s="250" t="str">
        <f>IF(DataGoesHere!$B1617="","",($CZ1617-DI1617))</f>
        <v/>
      </c>
      <c r="DK1617" s="250" t="str">
        <f>IF(DataGoesHere!$B1617="","",ABS($CZ1617-DI1617))</f>
        <v/>
      </c>
      <c r="DL1617" s="250" t="str">
        <f>IF(DataGoesHere!$B1617="","",DK1617^2)</f>
        <v/>
      </c>
      <c r="DM1617" s="249" t="str">
        <f>IF(DataGoesHere!$B1617="","",DK1617/$CZ1617)</f>
        <v/>
      </c>
      <c r="DN1617" s="250" t="str">
        <f>IF(DataGoesHere!$B1617="","",SUM(DJ$2:DJ1617)/AVERAGE(DK:DK))</f>
        <v/>
      </c>
      <c r="DP1617" s="19" t="str">
        <f>IF(DataGoesHere!B1617="",IF($DD1617="Forecast",(Output!E$48*IntermediateCalcs!CY1617)+Output!G$48,""),(Output!E$48*IntermediateCalcs!CY1617)+Output!G$48)</f>
        <v/>
      </c>
      <c r="DQ1617" s="274" t="str">
        <f>IF(DP1617="","",IF(IntermediateCalcs!$AO$9="Yes",IntermediateCalcs!DP1617*$CX1617,IntermediateCalcs!DP1617))</f>
        <v/>
      </c>
      <c r="DR1617" s="250" t="str">
        <f>IF(DataGoesHere!$B1617="","",($CZ1617-DQ1617))</f>
        <v/>
      </c>
      <c r="DS1617" s="250" t="str">
        <f>IF(DataGoesHere!$B1617="","",ABS($CZ1617-DQ1617))</f>
        <v/>
      </c>
      <c r="DT1617" s="250" t="str">
        <f>IF(DataGoesHere!$B1617="","",DS1617^2)</f>
        <v/>
      </c>
      <c r="DU1617" s="249" t="str">
        <f>IF(DataGoesHere!$B1617="","",DS1617/$CZ1617)</f>
        <v/>
      </c>
      <c r="DV1617" s="250" t="str">
        <f>IF(DataGoesHere!$B1617="","",SUM(DR$2:DR1617)/AVERAGE(DS:DS))</f>
        <v/>
      </c>
      <c r="DX1617" s="19" t="str">
        <f>IF(DataGoesHere!$B1616="","",(DB1611*(Output!$O$49/Output!$P$49))+(IntermediateCalcs!DB1612*(Output!$M$49/Output!$P$49))+(IntermediateCalcs!DB1613*(Output!$K$49/Output!$P$49))+(DB1614*(Output!$I$49/Output!$P$49))+(IntermediateCalcs!DB1615*(Output!$G$49/Output!$P$49))+(IntermediateCalcs!DB1616*(Output!$E$49/Output!$P$49)))</f>
        <v/>
      </c>
      <c r="DY1617" s="274" t="str">
        <f>IF(DX1617="","",IF(IntermediateCalcs!$AO$9="Yes",IntermediateCalcs!DX1617*$CX1617,IntermediateCalcs!DX1617))</f>
        <v/>
      </c>
      <c r="DZ1617" s="250" t="str">
        <f>IF(DataGoesHere!$B1617="","",($CZ1617-DY1617))</f>
        <v/>
      </c>
      <c r="EA1617" s="250" t="str">
        <f>IF(DataGoesHere!$B1617="","",ABS($CZ1617-DY1617))</f>
        <v/>
      </c>
      <c r="EB1617" s="250" t="str">
        <f>IF(DataGoesHere!$B1617="","",EA1617^2)</f>
        <v/>
      </c>
      <c r="EC1617" s="249" t="str">
        <f>IF(DataGoesHere!$B1617="","",EA1617/$CZ1617)</f>
        <v/>
      </c>
      <c r="ED1617" s="250" t="str">
        <f>IF(DataGoesHere!$B1617="","",SUM(DZ$2:DZ1617)/AVERAGE(EA:EA))</f>
        <v/>
      </c>
    </row>
    <row r="1618" spans="20:134" x14ac:dyDescent="0.2">
      <c r="T1618" s="240"/>
      <c r="U1618" s="86"/>
      <c r="V1618" s="86"/>
      <c r="W1618" s="86"/>
      <c r="X1618" s="86"/>
      <c r="Y1618" s="86"/>
      <c r="Z1618" s="86"/>
      <c r="AA1618" s="86"/>
      <c r="AB1618" s="245" t="str">
        <f>IF(DataGoesHere!$B1618="","",(DataGoesHere!$B1618/SUM(DataGoesHere!$B1610:'DataGoesHere'!$B1621)))</f>
        <v/>
      </c>
      <c r="AC1618" s="86"/>
      <c r="AD1618" s="86"/>
      <c r="AE1618" s="241"/>
      <c r="CV1618" s="310" t="str">
        <f>IF(DataGoesHere!B1618="","",DataGoesHere!A1618)</f>
        <v/>
      </c>
      <c r="CW1618" s="271">
        <f t="shared" ca="1" si="58"/>
        <v>9</v>
      </c>
      <c r="CX1618" s="272">
        <f t="shared" ca="1" si="59"/>
        <v>1.0625330005567626</v>
      </c>
      <c r="CY1618" s="266">
        <f>DataGoesHere!A1618</f>
        <v>1617</v>
      </c>
      <c r="CZ1618" s="19" t="str">
        <f>IF(DataGoesHere!B1618="","",DataGoesHere!B1618)</f>
        <v/>
      </c>
      <c r="DA1618" s="19" t="str">
        <f>IF(DataGoesHere!B1618="","",IF(AH$5="No",DataGoesHere!B1618,DataGoesHere!B1618-(AH$2*(DataGoesHere!A1618-1))))</f>
        <v/>
      </c>
      <c r="DB1618" s="19" t="str">
        <f>IF(DataGoesHere!B1618="","",IF(AO$9="No",DataGoesHere!B1618,DataGoesHere!B1618/CX1618))</f>
        <v/>
      </c>
      <c r="DC1618" s="19" t="str">
        <f>IF(DataGoesHere!B1618="","",IF(AO$9="No",DA1618,DA1618/CX1618))</f>
        <v/>
      </c>
      <c r="DD1618" s="293" t="str">
        <f>IF(CZ1618="",IF(COUNTIF(DD$2:DD1617,"Forecast")&lt;Output!E$43,"Forecast",""),"Actual")</f>
        <v/>
      </c>
      <c r="DF1618" s="19" t="str">
        <f>IF(DataGoesHere!B1617="",IF(DD1618="Forecast",(Output!$E$47*IntermediateCalcs!DH1617)+((1-Output!$E$47)*IntermediateCalcs!DF1617),""),(Output!$E$47*IntermediateCalcs!DB1617)+((1-Output!$E$47)*IntermediateCalcs!DF1617))</f>
        <v/>
      </c>
      <c r="DG1618" s="19" t="str">
        <f>IF(DataGoesHere!B1617="",IF(DD1618="Forecast",(Output!$G$47*(IntermediateCalcs!DF1618-IntermediateCalcs!DF1617))+((1-Output!$G$47)*IntermediateCalcs!DG1617),""),(Output!$G$47*(IntermediateCalcs!DF1618-IntermediateCalcs!DF1617))+((1-Output!$G$47)*IntermediateCalcs!DG1617))</f>
        <v/>
      </c>
      <c r="DH1618" s="19" t="str">
        <f>IF(DataGoesHere!B1617="",IF(DD1618="Forecast",DF1618+DG1618,""),DF1618+DG1618)</f>
        <v/>
      </c>
      <c r="DI1618" s="274" t="str">
        <f>IF(DH1618="","",IF(IntermediateCalcs!$AO$9="Yes",IntermediateCalcs!DH1618*$CX1618,IntermediateCalcs!DH1618))</f>
        <v/>
      </c>
      <c r="DJ1618" s="250" t="str">
        <f>IF(DataGoesHere!$B1618="","",($CZ1618-DI1618))</f>
        <v/>
      </c>
      <c r="DK1618" s="250" t="str">
        <f>IF(DataGoesHere!$B1618="","",ABS($CZ1618-DI1618))</f>
        <v/>
      </c>
      <c r="DL1618" s="250" t="str">
        <f>IF(DataGoesHere!$B1618="","",DK1618^2)</f>
        <v/>
      </c>
      <c r="DM1618" s="249" t="str">
        <f>IF(DataGoesHere!$B1618="","",DK1618/$CZ1618)</f>
        <v/>
      </c>
      <c r="DN1618" s="250" t="str">
        <f>IF(DataGoesHere!$B1618="","",SUM(DJ$2:DJ1618)/AVERAGE(DK:DK))</f>
        <v/>
      </c>
      <c r="DP1618" s="19" t="str">
        <f>IF(DataGoesHere!B1618="",IF($DD1618="Forecast",(Output!E$48*IntermediateCalcs!CY1618)+Output!G$48,""),(Output!E$48*IntermediateCalcs!CY1618)+Output!G$48)</f>
        <v/>
      </c>
      <c r="DQ1618" s="274" t="str">
        <f>IF(DP1618="","",IF(IntermediateCalcs!$AO$9="Yes",IntermediateCalcs!DP1618*$CX1618,IntermediateCalcs!DP1618))</f>
        <v/>
      </c>
      <c r="DR1618" s="250" t="str">
        <f>IF(DataGoesHere!$B1618="","",($CZ1618-DQ1618))</f>
        <v/>
      </c>
      <c r="DS1618" s="250" t="str">
        <f>IF(DataGoesHere!$B1618="","",ABS($CZ1618-DQ1618))</f>
        <v/>
      </c>
      <c r="DT1618" s="250" t="str">
        <f>IF(DataGoesHere!$B1618="","",DS1618^2)</f>
        <v/>
      </c>
      <c r="DU1618" s="249" t="str">
        <f>IF(DataGoesHere!$B1618="","",DS1618/$CZ1618)</f>
        <v/>
      </c>
      <c r="DV1618" s="250" t="str">
        <f>IF(DataGoesHere!$B1618="","",SUM(DR$2:DR1618)/AVERAGE(DS:DS))</f>
        <v/>
      </c>
      <c r="DX1618" s="19" t="str">
        <f>IF(DataGoesHere!$B1617="","",(DB1612*(Output!$O$49/Output!$P$49))+(IntermediateCalcs!DB1613*(Output!$M$49/Output!$P$49))+(IntermediateCalcs!DB1614*(Output!$K$49/Output!$P$49))+(DB1615*(Output!$I$49/Output!$P$49))+(IntermediateCalcs!DB1616*(Output!$G$49/Output!$P$49))+(IntermediateCalcs!DB1617*(Output!$E$49/Output!$P$49)))</f>
        <v/>
      </c>
      <c r="DY1618" s="274" t="str">
        <f>IF(DX1618="","",IF(IntermediateCalcs!$AO$9="Yes",IntermediateCalcs!DX1618*$CX1618,IntermediateCalcs!DX1618))</f>
        <v/>
      </c>
      <c r="DZ1618" s="250" t="str">
        <f>IF(DataGoesHere!$B1618="","",($CZ1618-DY1618))</f>
        <v/>
      </c>
      <c r="EA1618" s="250" t="str">
        <f>IF(DataGoesHere!$B1618="","",ABS($CZ1618-DY1618))</f>
        <v/>
      </c>
      <c r="EB1618" s="250" t="str">
        <f>IF(DataGoesHere!$B1618="","",EA1618^2)</f>
        <v/>
      </c>
      <c r="EC1618" s="249" t="str">
        <f>IF(DataGoesHere!$B1618="","",EA1618/$CZ1618)</f>
        <v/>
      </c>
      <c r="ED1618" s="250" t="str">
        <f>IF(DataGoesHere!$B1618="","",SUM(DZ$2:DZ1618)/AVERAGE(EA:EA))</f>
        <v/>
      </c>
    </row>
    <row r="1619" spans="20:134" x14ac:dyDescent="0.2">
      <c r="T1619" s="240"/>
      <c r="U1619" s="86"/>
      <c r="V1619" s="86"/>
      <c r="W1619" s="86"/>
      <c r="X1619" s="86"/>
      <c r="Y1619" s="86"/>
      <c r="Z1619" s="86"/>
      <c r="AA1619" s="86"/>
      <c r="AB1619" s="86"/>
      <c r="AC1619" s="245" t="str">
        <f>IF(DataGoesHere!$B1619="","",(DataGoesHere!$B1619/SUM(DataGoesHere!$B1610:'DataGoesHere'!$B1621)))</f>
        <v/>
      </c>
      <c r="AD1619" s="86"/>
      <c r="AE1619" s="241"/>
      <c r="CV1619" s="310" t="str">
        <f>IF(DataGoesHere!B1619="","",DataGoesHere!A1619)</f>
        <v/>
      </c>
      <c r="CW1619" s="271">
        <f t="shared" ca="1" si="58"/>
        <v>10</v>
      </c>
      <c r="CX1619" s="272">
        <f t="shared" ca="1" si="59"/>
        <v>0.92557634012077306</v>
      </c>
      <c r="CY1619" s="266">
        <f>DataGoesHere!A1619</f>
        <v>1618</v>
      </c>
      <c r="CZ1619" s="19" t="str">
        <f>IF(DataGoesHere!B1619="","",DataGoesHere!B1619)</f>
        <v/>
      </c>
      <c r="DA1619" s="19" t="str">
        <f>IF(DataGoesHere!B1619="","",IF(AH$5="No",DataGoesHere!B1619,DataGoesHere!B1619-(AH$2*(DataGoesHere!A1619-1))))</f>
        <v/>
      </c>
      <c r="DB1619" s="19" t="str">
        <f>IF(DataGoesHere!B1619="","",IF(AO$9="No",DataGoesHere!B1619,DataGoesHere!B1619/CX1619))</f>
        <v/>
      </c>
      <c r="DC1619" s="19" t="str">
        <f>IF(DataGoesHere!B1619="","",IF(AO$9="No",DA1619,DA1619/CX1619))</f>
        <v/>
      </c>
      <c r="DD1619" s="293" t="str">
        <f>IF(CZ1619="",IF(COUNTIF(DD$2:DD1618,"Forecast")&lt;Output!E$43,"Forecast",""),"Actual")</f>
        <v/>
      </c>
      <c r="DF1619" s="19" t="str">
        <f>IF(DataGoesHere!B1618="",IF(DD1619="Forecast",(Output!$E$47*IntermediateCalcs!DH1618)+((1-Output!$E$47)*IntermediateCalcs!DF1618),""),(Output!$E$47*IntermediateCalcs!DB1618)+((1-Output!$E$47)*IntermediateCalcs!DF1618))</f>
        <v/>
      </c>
      <c r="DG1619" s="19" t="str">
        <f>IF(DataGoesHere!B1618="",IF(DD1619="Forecast",(Output!$G$47*(IntermediateCalcs!DF1619-IntermediateCalcs!DF1618))+((1-Output!$G$47)*IntermediateCalcs!DG1618),""),(Output!$G$47*(IntermediateCalcs!DF1619-IntermediateCalcs!DF1618))+((1-Output!$G$47)*IntermediateCalcs!DG1618))</f>
        <v/>
      </c>
      <c r="DH1619" s="19" t="str">
        <f>IF(DataGoesHere!B1618="",IF(DD1619="Forecast",DF1619+DG1619,""),DF1619+DG1619)</f>
        <v/>
      </c>
      <c r="DI1619" s="274" t="str">
        <f>IF(DH1619="","",IF(IntermediateCalcs!$AO$9="Yes",IntermediateCalcs!DH1619*$CX1619,IntermediateCalcs!DH1619))</f>
        <v/>
      </c>
      <c r="DJ1619" s="250" t="str">
        <f>IF(DataGoesHere!$B1619="","",($CZ1619-DI1619))</f>
        <v/>
      </c>
      <c r="DK1619" s="250" t="str">
        <f>IF(DataGoesHere!$B1619="","",ABS($CZ1619-DI1619))</f>
        <v/>
      </c>
      <c r="DL1619" s="250" t="str">
        <f>IF(DataGoesHere!$B1619="","",DK1619^2)</f>
        <v/>
      </c>
      <c r="DM1619" s="249" t="str">
        <f>IF(DataGoesHere!$B1619="","",DK1619/$CZ1619)</f>
        <v/>
      </c>
      <c r="DN1619" s="250" t="str">
        <f>IF(DataGoesHere!$B1619="","",SUM(DJ$2:DJ1619)/AVERAGE(DK:DK))</f>
        <v/>
      </c>
      <c r="DP1619" s="19" t="str">
        <f>IF(DataGoesHere!B1619="",IF($DD1619="Forecast",(Output!E$48*IntermediateCalcs!CY1619)+Output!G$48,""),(Output!E$48*IntermediateCalcs!CY1619)+Output!G$48)</f>
        <v/>
      </c>
      <c r="DQ1619" s="274" t="str">
        <f>IF(DP1619="","",IF(IntermediateCalcs!$AO$9="Yes",IntermediateCalcs!DP1619*$CX1619,IntermediateCalcs!DP1619))</f>
        <v/>
      </c>
      <c r="DR1619" s="250" t="str">
        <f>IF(DataGoesHere!$B1619="","",($CZ1619-DQ1619))</f>
        <v/>
      </c>
      <c r="DS1619" s="250" t="str">
        <f>IF(DataGoesHere!$B1619="","",ABS($CZ1619-DQ1619))</f>
        <v/>
      </c>
      <c r="DT1619" s="250" t="str">
        <f>IF(DataGoesHere!$B1619="","",DS1619^2)</f>
        <v/>
      </c>
      <c r="DU1619" s="249" t="str">
        <f>IF(DataGoesHere!$B1619="","",DS1619/$CZ1619)</f>
        <v/>
      </c>
      <c r="DV1619" s="250" t="str">
        <f>IF(DataGoesHere!$B1619="","",SUM(DR$2:DR1619)/AVERAGE(DS:DS))</f>
        <v/>
      </c>
      <c r="DX1619" s="19" t="str">
        <f>IF(DataGoesHere!$B1618="","",(DB1613*(Output!$O$49/Output!$P$49))+(IntermediateCalcs!DB1614*(Output!$M$49/Output!$P$49))+(IntermediateCalcs!DB1615*(Output!$K$49/Output!$P$49))+(DB1616*(Output!$I$49/Output!$P$49))+(IntermediateCalcs!DB1617*(Output!$G$49/Output!$P$49))+(IntermediateCalcs!DB1618*(Output!$E$49/Output!$P$49)))</f>
        <v/>
      </c>
      <c r="DY1619" s="274" t="str">
        <f>IF(DX1619="","",IF(IntermediateCalcs!$AO$9="Yes",IntermediateCalcs!DX1619*$CX1619,IntermediateCalcs!DX1619))</f>
        <v/>
      </c>
      <c r="DZ1619" s="250" t="str">
        <f>IF(DataGoesHere!$B1619="","",($CZ1619-DY1619))</f>
        <v/>
      </c>
      <c r="EA1619" s="250" t="str">
        <f>IF(DataGoesHere!$B1619="","",ABS($CZ1619-DY1619))</f>
        <v/>
      </c>
      <c r="EB1619" s="250" t="str">
        <f>IF(DataGoesHere!$B1619="","",EA1619^2)</f>
        <v/>
      </c>
      <c r="EC1619" s="249" t="str">
        <f>IF(DataGoesHere!$B1619="","",EA1619/$CZ1619)</f>
        <v/>
      </c>
      <c r="ED1619" s="250" t="str">
        <f>IF(DataGoesHere!$B1619="","",SUM(DZ$2:DZ1619)/AVERAGE(EA:EA))</f>
        <v/>
      </c>
    </row>
    <row r="1620" spans="20:134" x14ac:dyDescent="0.2">
      <c r="T1620" s="240"/>
      <c r="U1620" s="86"/>
      <c r="V1620" s="86"/>
      <c r="W1620" s="86"/>
      <c r="X1620" s="86"/>
      <c r="Y1620" s="86"/>
      <c r="Z1620" s="86"/>
      <c r="AA1620" s="86"/>
      <c r="AB1620" s="86"/>
      <c r="AC1620" s="86"/>
      <c r="AD1620" s="245" t="str">
        <f>IF(DataGoesHere!$B1620="","",(DataGoesHere!$B1620/SUM(DataGoesHere!$B1610:'DataGoesHere'!$B1621)))</f>
        <v/>
      </c>
      <c r="AE1620" s="241"/>
      <c r="CV1620" s="310" t="str">
        <f>IF(DataGoesHere!B1620="","",DataGoesHere!A1620)</f>
        <v/>
      </c>
      <c r="CW1620" s="271">
        <f t="shared" ca="1" si="58"/>
        <v>11</v>
      </c>
      <c r="CX1620" s="272">
        <f t="shared" ca="1" si="59"/>
        <v>0.97463169608807265</v>
      </c>
      <c r="CY1620" s="266">
        <f>DataGoesHere!A1620</f>
        <v>1619</v>
      </c>
      <c r="CZ1620" s="19" t="str">
        <f>IF(DataGoesHere!B1620="","",DataGoesHere!B1620)</f>
        <v/>
      </c>
      <c r="DA1620" s="19" t="str">
        <f>IF(DataGoesHere!B1620="","",IF(AH$5="No",DataGoesHere!B1620,DataGoesHere!B1620-(AH$2*(DataGoesHere!A1620-1))))</f>
        <v/>
      </c>
      <c r="DB1620" s="19" t="str">
        <f>IF(DataGoesHere!B1620="","",IF(AO$9="No",DataGoesHere!B1620,DataGoesHere!B1620/CX1620))</f>
        <v/>
      </c>
      <c r="DC1620" s="19" t="str">
        <f>IF(DataGoesHere!B1620="","",IF(AO$9="No",DA1620,DA1620/CX1620))</f>
        <v/>
      </c>
      <c r="DD1620" s="293" t="str">
        <f>IF(CZ1620="",IF(COUNTIF(DD$2:DD1619,"Forecast")&lt;Output!E$43,"Forecast",""),"Actual")</f>
        <v/>
      </c>
      <c r="DF1620" s="19" t="str">
        <f>IF(DataGoesHere!B1619="",IF(DD1620="Forecast",(Output!$E$47*IntermediateCalcs!DH1619)+((1-Output!$E$47)*IntermediateCalcs!DF1619),""),(Output!$E$47*IntermediateCalcs!DB1619)+((1-Output!$E$47)*IntermediateCalcs!DF1619))</f>
        <v/>
      </c>
      <c r="DG1620" s="19" t="str">
        <f>IF(DataGoesHere!B1619="",IF(DD1620="Forecast",(Output!$G$47*(IntermediateCalcs!DF1620-IntermediateCalcs!DF1619))+((1-Output!$G$47)*IntermediateCalcs!DG1619),""),(Output!$G$47*(IntermediateCalcs!DF1620-IntermediateCalcs!DF1619))+((1-Output!$G$47)*IntermediateCalcs!DG1619))</f>
        <v/>
      </c>
      <c r="DH1620" s="19" t="str">
        <f>IF(DataGoesHere!B1619="",IF(DD1620="Forecast",DF1620+DG1620,""),DF1620+DG1620)</f>
        <v/>
      </c>
      <c r="DI1620" s="274" t="str">
        <f>IF(DH1620="","",IF(IntermediateCalcs!$AO$9="Yes",IntermediateCalcs!DH1620*$CX1620,IntermediateCalcs!DH1620))</f>
        <v/>
      </c>
      <c r="DJ1620" s="250" t="str">
        <f>IF(DataGoesHere!$B1620="","",($CZ1620-DI1620))</f>
        <v/>
      </c>
      <c r="DK1620" s="250" t="str">
        <f>IF(DataGoesHere!$B1620="","",ABS($CZ1620-DI1620))</f>
        <v/>
      </c>
      <c r="DL1620" s="250" t="str">
        <f>IF(DataGoesHere!$B1620="","",DK1620^2)</f>
        <v/>
      </c>
      <c r="DM1620" s="249" t="str">
        <f>IF(DataGoesHere!$B1620="","",DK1620/$CZ1620)</f>
        <v/>
      </c>
      <c r="DN1620" s="250" t="str">
        <f>IF(DataGoesHere!$B1620="","",SUM(DJ$2:DJ1620)/AVERAGE(DK:DK))</f>
        <v/>
      </c>
      <c r="DP1620" s="19" t="str">
        <f>IF(DataGoesHere!B1620="",IF($DD1620="Forecast",(Output!E$48*IntermediateCalcs!CY1620)+Output!G$48,""),(Output!E$48*IntermediateCalcs!CY1620)+Output!G$48)</f>
        <v/>
      </c>
      <c r="DQ1620" s="274" t="str">
        <f>IF(DP1620="","",IF(IntermediateCalcs!$AO$9="Yes",IntermediateCalcs!DP1620*$CX1620,IntermediateCalcs!DP1620))</f>
        <v/>
      </c>
      <c r="DR1620" s="250" t="str">
        <f>IF(DataGoesHere!$B1620="","",($CZ1620-DQ1620))</f>
        <v/>
      </c>
      <c r="DS1620" s="250" t="str">
        <f>IF(DataGoesHere!$B1620="","",ABS($CZ1620-DQ1620))</f>
        <v/>
      </c>
      <c r="DT1620" s="250" t="str">
        <f>IF(DataGoesHere!$B1620="","",DS1620^2)</f>
        <v/>
      </c>
      <c r="DU1620" s="249" t="str">
        <f>IF(DataGoesHere!$B1620="","",DS1620/$CZ1620)</f>
        <v/>
      </c>
      <c r="DV1620" s="250" t="str">
        <f>IF(DataGoesHere!$B1620="","",SUM(DR$2:DR1620)/AVERAGE(DS:DS))</f>
        <v/>
      </c>
      <c r="DX1620" s="19" t="str">
        <f>IF(DataGoesHere!$B1619="","",(DB1614*(Output!$O$49/Output!$P$49))+(IntermediateCalcs!DB1615*(Output!$M$49/Output!$P$49))+(IntermediateCalcs!DB1616*(Output!$K$49/Output!$P$49))+(DB1617*(Output!$I$49/Output!$P$49))+(IntermediateCalcs!DB1618*(Output!$G$49/Output!$P$49))+(IntermediateCalcs!DB1619*(Output!$E$49/Output!$P$49)))</f>
        <v/>
      </c>
      <c r="DY1620" s="274" t="str">
        <f>IF(DX1620="","",IF(IntermediateCalcs!$AO$9="Yes",IntermediateCalcs!DX1620*$CX1620,IntermediateCalcs!DX1620))</f>
        <v/>
      </c>
      <c r="DZ1620" s="250" t="str">
        <f>IF(DataGoesHere!$B1620="","",($CZ1620-DY1620))</f>
        <v/>
      </c>
      <c r="EA1620" s="250" t="str">
        <f>IF(DataGoesHere!$B1620="","",ABS($CZ1620-DY1620))</f>
        <v/>
      </c>
      <c r="EB1620" s="250" t="str">
        <f>IF(DataGoesHere!$B1620="","",EA1620^2)</f>
        <v/>
      </c>
      <c r="EC1620" s="249" t="str">
        <f>IF(DataGoesHere!$B1620="","",EA1620/$CZ1620)</f>
        <v/>
      </c>
      <c r="ED1620" s="250" t="str">
        <f>IF(DataGoesHere!$B1620="","",SUM(DZ$2:DZ1620)/AVERAGE(EA:EA))</f>
        <v/>
      </c>
    </row>
    <row r="1621" spans="20:134" x14ac:dyDescent="0.2">
      <c r="T1621" s="242"/>
      <c r="U1621" s="243"/>
      <c r="V1621" s="243"/>
      <c r="W1621" s="243"/>
      <c r="X1621" s="243"/>
      <c r="Y1621" s="243"/>
      <c r="Z1621" s="243"/>
      <c r="AA1621" s="243"/>
      <c r="AB1621" s="243"/>
      <c r="AC1621" s="243"/>
      <c r="AD1621" s="243"/>
      <c r="AE1621" s="246" t="str">
        <f>IF(DataGoesHere!$B1621="","",(DataGoesHere!$B1621/SUM(DataGoesHere!$B1610:'DataGoesHere'!$B1621)))</f>
        <v/>
      </c>
      <c r="CV1621" s="310" t="str">
        <f>IF(DataGoesHere!B1621="","",DataGoesHere!A1621)</f>
        <v/>
      </c>
      <c r="CW1621" s="271">
        <f t="shared" ca="1" si="58"/>
        <v>12</v>
      </c>
      <c r="CX1621" s="272">
        <f t="shared" ca="1" si="59"/>
        <v>1.0054005237672714</v>
      </c>
      <c r="CY1621" s="266">
        <f>DataGoesHere!A1621</f>
        <v>1620</v>
      </c>
      <c r="CZ1621" s="19" t="str">
        <f>IF(DataGoesHere!B1621="","",DataGoesHere!B1621)</f>
        <v/>
      </c>
      <c r="DA1621" s="19" t="str">
        <f>IF(DataGoesHere!B1621="","",IF(AH$5="No",DataGoesHere!B1621,DataGoesHere!B1621-(AH$2*(DataGoesHere!A1621-1))))</f>
        <v/>
      </c>
      <c r="DB1621" s="19" t="str">
        <f>IF(DataGoesHere!B1621="","",IF(AO$9="No",DataGoesHere!B1621,DataGoesHere!B1621/CX1621))</f>
        <v/>
      </c>
      <c r="DC1621" s="19" t="str">
        <f>IF(DataGoesHere!B1621="","",IF(AO$9="No",DA1621,DA1621/CX1621))</f>
        <v/>
      </c>
      <c r="DD1621" s="293" t="str">
        <f>IF(CZ1621="",IF(COUNTIF(DD$2:DD1620,"Forecast")&lt;Output!E$43,"Forecast",""),"Actual")</f>
        <v/>
      </c>
      <c r="DF1621" s="19" t="str">
        <f>IF(DataGoesHere!B1620="",IF(DD1621="Forecast",(Output!$E$47*IntermediateCalcs!DH1620)+((1-Output!$E$47)*IntermediateCalcs!DF1620),""),(Output!$E$47*IntermediateCalcs!DB1620)+((1-Output!$E$47)*IntermediateCalcs!DF1620))</f>
        <v/>
      </c>
      <c r="DG1621" s="19" t="str">
        <f>IF(DataGoesHere!B1620="",IF(DD1621="Forecast",(Output!$G$47*(IntermediateCalcs!DF1621-IntermediateCalcs!DF1620))+((1-Output!$G$47)*IntermediateCalcs!DG1620),""),(Output!$G$47*(IntermediateCalcs!DF1621-IntermediateCalcs!DF1620))+((1-Output!$G$47)*IntermediateCalcs!DG1620))</f>
        <v/>
      </c>
      <c r="DH1621" s="19" t="str">
        <f>IF(DataGoesHere!B1620="",IF(DD1621="Forecast",DF1621+DG1621,""),DF1621+DG1621)</f>
        <v/>
      </c>
      <c r="DI1621" s="274" t="str">
        <f>IF(DH1621="","",IF(IntermediateCalcs!$AO$9="Yes",IntermediateCalcs!DH1621*$CX1621,IntermediateCalcs!DH1621))</f>
        <v/>
      </c>
      <c r="DJ1621" s="250" t="str">
        <f>IF(DataGoesHere!$B1621="","",($CZ1621-DI1621))</f>
        <v/>
      </c>
      <c r="DK1621" s="250" t="str">
        <f>IF(DataGoesHere!$B1621="","",ABS($CZ1621-DI1621))</f>
        <v/>
      </c>
      <c r="DL1621" s="250" t="str">
        <f>IF(DataGoesHere!$B1621="","",DK1621^2)</f>
        <v/>
      </c>
      <c r="DM1621" s="249" t="str">
        <f>IF(DataGoesHere!$B1621="","",DK1621/$CZ1621)</f>
        <v/>
      </c>
      <c r="DN1621" s="250" t="str">
        <f>IF(DataGoesHere!$B1621="","",SUM(DJ$2:DJ1621)/AVERAGE(DK:DK))</f>
        <v/>
      </c>
      <c r="DP1621" s="19" t="str">
        <f>IF(DataGoesHere!B1621="",IF($DD1621="Forecast",(Output!E$48*IntermediateCalcs!CY1621)+Output!G$48,""),(Output!E$48*IntermediateCalcs!CY1621)+Output!G$48)</f>
        <v/>
      </c>
      <c r="DQ1621" s="274" t="str">
        <f>IF(DP1621="","",IF(IntermediateCalcs!$AO$9="Yes",IntermediateCalcs!DP1621*$CX1621,IntermediateCalcs!DP1621))</f>
        <v/>
      </c>
      <c r="DR1621" s="250" t="str">
        <f>IF(DataGoesHere!$B1621="","",($CZ1621-DQ1621))</f>
        <v/>
      </c>
      <c r="DS1621" s="250" t="str">
        <f>IF(DataGoesHere!$B1621="","",ABS($CZ1621-DQ1621))</f>
        <v/>
      </c>
      <c r="DT1621" s="250" t="str">
        <f>IF(DataGoesHere!$B1621="","",DS1621^2)</f>
        <v/>
      </c>
      <c r="DU1621" s="249" t="str">
        <f>IF(DataGoesHere!$B1621="","",DS1621/$CZ1621)</f>
        <v/>
      </c>
      <c r="DV1621" s="250" t="str">
        <f>IF(DataGoesHere!$B1621="","",SUM(DR$2:DR1621)/AVERAGE(DS:DS))</f>
        <v/>
      </c>
      <c r="DX1621" s="19" t="str">
        <f>IF(DataGoesHere!$B1620="","",(DB1615*(Output!$O$49/Output!$P$49))+(IntermediateCalcs!DB1616*(Output!$M$49/Output!$P$49))+(IntermediateCalcs!DB1617*(Output!$K$49/Output!$P$49))+(DB1618*(Output!$I$49/Output!$P$49))+(IntermediateCalcs!DB1619*(Output!$G$49/Output!$P$49))+(IntermediateCalcs!DB1620*(Output!$E$49/Output!$P$49)))</f>
        <v/>
      </c>
      <c r="DY1621" s="274" t="str">
        <f>IF(DX1621="","",IF(IntermediateCalcs!$AO$9="Yes",IntermediateCalcs!DX1621*$CX1621,IntermediateCalcs!DX1621))</f>
        <v/>
      </c>
      <c r="DZ1621" s="250" t="str">
        <f>IF(DataGoesHere!$B1621="","",($CZ1621-DY1621))</f>
        <v/>
      </c>
      <c r="EA1621" s="250" t="str">
        <f>IF(DataGoesHere!$B1621="","",ABS($CZ1621-DY1621))</f>
        <v/>
      </c>
      <c r="EB1621" s="250" t="str">
        <f>IF(DataGoesHere!$B1621="","",EA1621^2)</f>
        <v/>
      </c>
      <c r="EC1621" s="249" t="str">
        <f>IF(DataGoesHere!$B1621="","",EA1621/$CZ1621)</f>
        <v/>
      </c>
      <c r="ED1621" s="250" t="str">
        <f>IF(DataGoesHere!$B1621="","",SUM(DZ$2:DZ1621)/AVERAGE(EA:EA))</f>
        <v/>
      </c>
    </row>
    <row r="1622" spans="20:134" x14ac:dyDescent="0.2">
      <c r="T1622" s="244" t="str">
        <f>IF(DataGoesHere!$B1622="","",(DataGoesHere!$B1622/SUM(DataGoesHere!$B1622:'DataGoesHere'!$B1633)))</f>
        <v/>
      </c>
      <c r="U1622" s="238"/>
      <c r="V1622" s="238"/>
      <c r="W1622" s="238"/>
      <c r="X1622" s="238"/>
      <c r="Y1622" s="238"/>
      <c r="Z1622" s="238"/>
      <c r="AA1622" s="238"/>
      <c r="AB1622" s="238"/>
      <c r="AC1622" s="238"/>
      <c r="AD1622" s="238"/>
      <c r="AE1622" s="239"/>
      <c r="CV1622" s="310" t="str">
        <f>IF(DataGoesHere!B1622="","",DataGoesHere!A1622)</f>
        <v/>
      </c>
      <c r="CW1622" s="271">
        <f t="shared" ca="1" si="58"/>
        <v>1</v>
      </c>
      <c r="CX1622" s="272">
        <f t="shared" ca="1" si="59"/>
        <v>1.3236179355303281</v>
      </c>
      <c r="CY1622" s="266">
        <f>DataGoesHere!A1622</f>
        <v>1621</v>
      </c>
      <c r="CZ1622" s="19" t="str">
        <f>IF(DataGoesHere!B1622="","",DataGoesHere!B1622)</f>
        <v/>
      </c>
      <c r="DA1622" s="19" t="str">
        <f>IF(DataGoesHere!B1622="","",IF(AH$5="No",DataGoesHere!B1622,DataGoesHere!B1622-(AH$2*(DataGoesHere!A1622-1))))</f>
        <v/>
      </c>
      <c r="DB1622" s="19" t="str">
        <f>IF(DataGoesHere!B1622="","",IF(AO$9="No",DataGoesHere!B1622,DataGoesHere!B1622/CX1622))</f>
        <v/>
      </c>
      <c r="DC1622" s="19" t="str">
        <f>IF(DataGoesHere!B1622="","",IF(AO$9="No",DA1622,DA1622/CX1622))</f>
        <v/>
      </c>
      <c r="DD1622" s="293" t="str">
        <f>IF(CZ1622="",IF(COUNTIF(DD$2:DD1621,"Forecast")&lt;Output!E$43,"Forecast",""),"Actual")</f>
        <v/>
      </c>
      <c r="DF1622" s="19" t="str">
        <f>IF(DataGoesHere!B1621="",IF(DD1622="Forecast",(Output!$E$47*IntermediateCalcs!DH1621)+((1-Output!$E$47)*IntermediateCalcs!DF1621),""),(Output!$E$47*IntermediateCalcs!DB1621)+((1-Output!$E$47)*IntermediateCalcs!DF1621))</f>
        <v/>
      </c>
      <c r="DG1622" s="19" t="str">
        <f>IF(DataGoesHere!B1621="",IF(DD1622="Forecast",(Output!$G$47*(IntermediateCalcs!DF1622-IntermediateCalcs!DF1621))+((1-Output!$G$47)*IntermediateCalcs!DG1621),""),(Output!$G$47*(IntermediateCalcs!DF1622-IntermediateCalcs!DF1621))+((1-Output!$G$47)*IntermediateCalcs!DG1621))</f>
        <v/>
      </c>
      <c r="DH1622" s="19" t="str">
        <f>IF(DataGoesHere!B1621="",IF(DD1622="Forecast",DF1622+DG1622,""),DF1622+DG1622)</f>
        <v/>
      </c>
      <c r="DI1622" s="274" t="str">
        <f>IF(DH1622="","",IF(IntermediateCalcs!$AO$9="Yes",IntermediateCalcs!DH1622*$CX1622,IntermediateCalcs!DH1622))</f>
        <v/>
      </c>
      <c r="DJ1622" s="250" t="str">
        <f>IF(DataGoesHere!$B1622="","",($CZ1622-DI1622))</f>
        <v/>
      </c>
      <c r="DK1622" s="250" t="str">
        <f>IF(DataGoesHere!$B1622="","",ABS($CZ1622-DI1622))</f>
        <v/>
      </c>
      <c r="DL1622" s="250" t="str">
        <f>IF(DataGoesHere!$B1622="","",DK1622^2)</f>
        <v/>
      </c>
      <c r="DM1622" s="249" t="str">
        <f>IF(DataGoesHere!$B1622="","",DK1622/$CZ1622)</f>
        <v/>
      </c>
      <c r="DN1622" s="250" t="str">
        <f>IF(DataGoesHere!$B1622="","",SUM(DJ$2:DJ1622)/AVERAGE(DK:DK))</f>
        <v/>
      </c>
      <c r="DP1622" s="19" t="str">
        <f>IF(DataGoesHere!B1622="",IF($DD1622="Forecast",(Output!E$48*IntermediateCalcs!CY1622)+Output!G$48,""),(Output!E$48*IntermediateCalcs!CY1622)+Output!G$48)</f>
        <v/>
      </c>
      <c r="DQ1622" s="274" t="str">
        <f>IF(DP1622="","",IF(IntermediateCalcs!$AO$9="Yes",IntermediateCalcs!DP1622*$CX1622,IntermediateCalcs!DP1622))</f>
        <v/>
      </c>
      <c r="DR1622" s="250" t="str">
        <f>IF(DataGoesHere!$B1622="","",($CZ1622-DQ1622))</f>
        <v/>
      </c>
      <c r="DS1622" s="250" t="str">
        <f>IF(DataGoesHere!$B1622="","",ABS($CZ1622-DQ1622))</f>
        <v/>
      </c>
      <c r="DT1622" s="250" t="str">
        <f>IF(DataGoesHere!$B1622="","",DS1622^2)</f>
        <v/>
      </c>
      <c r="DU1622" s="249" t="str">
        <f>IF(DataGoesHere!$B1622="","",DS1622/$CZ1622)</f>
        <v/>
      </c>
      <c r="DV1622" s="250" t="str">
        <f>IF(DataGoesHere!$B1622="","",SUM(DR$2:DR1622)/AVERAGE(DS:DS))</f>
        <v/>
      </c>
      <c r="DX1622" s="19" t="str">
        <f>IF(DataGoesHere!$B1621="","",(DB1616*(Output!$O$49/Output!$P$49))+(IntermediateCalcs!DB1617*(Output!$M$49/Output!$P$49))+(IntermediateCalcs!DB1618*(Output!$K$49/Output!$P$49))+(DB1619*(Output!$I$49/Output!$P$49))+(IntermediateCalcs!DB1620*(Output!$G$49/Output!$P$49))+(IntermediateCalcs!DB1621*(Output!$E$49/Output!$P$49)))</f>
        <v/>
      </c>
      <c r="DY1622" s="274" t="str">
        <f>IF(DX1622="","",IF(IntermediateCalcs!$AO$9="Yes",IntermediateCalcs!DX1622*$CX1622,IntermediateCalcs!DX1622))</f>
        <v/>
      </c>
      <c r="DZ1622" s="250" t="str">
        <f>IF(DataGoesHere!$B1622="","",($CZ1622-DY1622))</f>
        <v/>
      </c>
      <c r="EA1622" s="250" t="str">
        <f>IF(DataGoesHere!$B1622="","",ABS($CZ1622-DY1622))</f>
        <v/>
      </c>
      <c r="EB1622" s="250" t="str">
        <f>IF(DataGoesHere!$B1622="","",EA1622^2)</f>
        <v/>
      </c>
      <c r="EC1622" s="249" t="str">
        <f>IF(DataGoesHere!$B1622="","",EA1622/$CZ1622)</f>
        <v/>
      </c>
      <c r="ED1622" s="250" t="str">
        <f>IF(DataGoesHere!$B1622="","",SUM(DZ$2:DZ1622)/AVERAGE(EA:EA))</f>
        <v/>
      </c>
    </row>
    <row r="1623" spans="20:134" x14ac:dyDescent="0.2">
      <c r="T1623" s="240"/>
      <c r="U1623" s="245" t="str">
        <f>IF(DataGoesHere!$B1623="","",(DataGoesHere!$B1623/SUM(DataGoesHere!$B1623:'DataGoesHere'!$B1633)))</f>
        <v/>
      </c>
      <c r="V1623" s="86"/>
      <c r="W1623" s="86"/>
      <c r="X1623" s="86"/>
      <c r="Y1623" s="86"/>
      <c r="Z1623" s="86"/>
      <c r="AA1623" s="86"/>
      <c r="AB1623" s="86"/>
      <c r="AC1623" s="86"/>
      <c r="AD1623" s="86"/>
      <c r="AE1623" s="241"/>
      <c r="CV1623" s="310" t="str">
        <f>IF(DataGoesHere!B1623="","",DataGoesHere!A1623)</f>
        <v/>
      </c>
      <c r="CW1623" s="271">
        <f t="shared" ca="1" si="58"/>
        <v>2</v>
      </c>
      <c r="CX1623" s="272">
        <f t="shared" ca="1" si="59"/>
        <v>0.80574490527728204</v>
      </c>
      <c r="CY1623" s="266">
        <f>DataGoesHere!A1623</f>
        <v>1622</v>
      </c>
      <c r="CZ1623" s="19" t="str">
        <f>IF(DataGoesHere!B1623="","",DataGoesHere!B1623)</f>
        <v/>
      </c>
      <c r="DA1623" s="19" t="str">
        <f>IF(DataGoesHere!B1623="","",IF(AH$5="No",DataGoesHere!B1623,DataGoesHere!B1623-(AH$2*(DataGoesHere!A1623-1))))</f>
        <v/>
      </c>
      <c r="DB1623" s="19" t="str">
        <f>IF(DataGoesHere!B1623="","",IF(AO$9="No",DataGoesHere!B1623,DataGoesHere!B1623/CX1623))</f>
        <v/>
      </c>
      <c r="DC1623" s="19" t="str">
        <f>IF(DataGoesHere!B1623="","",IF(AO$9="No",DA1623,DA1623/CX1623))</f>
        <v/>
      </c>
      <c r="DD1623" s="293" t="str">
        <f>IF(CZ1623="",IF(COUNTIF(DD$2:DD1622,"Forecast")&lt;Output!E$43,"Forecast",""),"Actual")</f>
        <v/>
      </c>
      <c r="DF1623" s="19" t="str">
        <f>IF(DataGoesHere!B1622="",IF(DD1623="Forecast",(Output!$E$47*IntermediateCalcs!DH1622)+((1-Output!$E$47)*IntermediateCalcs!DF1622),""),(Output!$E$47*IntermediateCalcs!DB1622)+((1-Output!$E$47)*IntermediateCalcs!DF1622))</f>
        <v/>
      </c>
      <c r="DG1623" s="19" t="str">
        <f>IF(DataGoesHere!B1622="",IF(DD1623="Forecast",(Output!$G$47*(IntermediateCalcs!DF1623-IntermediateCalcs!DF1622))+((1-Output!$G$47)*IntermediateCalcs!DG1622),""),(Output!$G$47*(IntermediateCalcs!DF1623-IntermediateCalcs!DF1622))+((1-Output!$G$47)*IntermediateCalcs!DG1622))</f>
        <v/>
      </c>
      <c r="DH1623" s="19" t="str">
        <f>IF(DataGoesHere!B1622="",IF(DD1623="Forecast",DF1623+DG1623,""),DF1623+DG1623)</f>
        <v/>
      </c>
      <c r="DI1623" s="274" t="str">
        <f>IF(DH1623="","",IF(IntermediateCalcs!$AO$9="Yes",IntermediateCalcs!DH1623*$CX1623,IntermediateCalcs!DH1623))</f>
        <v/>
      </c>
      <c r="DJ1623" s="250" t="str">
        <f>IF(DataGoesHere!$B1623="","",($CZ1623-DI1623))</f>
        <v/>
      </c>
      <c r="DK1623" s="250" t="str">
        <f>IF(DataGoesHere!$B1623="","",ABS($CZ1623-DI1623))</f>
        <v/>
      </c>
      <c r="DL1623" s="250" t="str">
        <f>IF(DataGoesHere!$B1623="","",DK1623^2)</f>
        <v/>
      </c>
      <c r="DM1623" s="249" t="str">
        <f>IF(DataGoesHere!$B1623="","",DK1623/$CZ1623)</f>
        <v/>
      </c>
      <c r="DN1623" s="250" t="str">
        <f>IF(DataGoesHere!$B1623="","",SUM(DJ$2:DJ1623)/AVERAGE(DK:DK))</f>
        <v/>
      </c>
      <c r="DP1623" s="19" t="str">
        <f>IF(DataGoesHere!B1623="",IF($DD1623="Forecast",(Output!E$48*IntermediateCalcs!CY1623)+Output!G$48,""),(Output!E$48*IntermediateCalcs!CY1623)+Output!G$48)</f>
        <v/>
      </c>
      <c r="DQ1623" s="274" t="str">
        <f>IF(DP1623="","",IF(IntermediateCalcs!$AO$9="Yes",IntermediateCalcs!DP1623*$CX1623,IntermediateCalcs!DP1623))</f>
        <v/>
      </c>
      <c r="DR1623" s="250" t="str">
        <f>IF(DataGoesHere!$B1623="","",($CZ1623-DQ1623))</f>
        <v/>
      </c>
      <c r="DS1623" s="250" t="str">
        <f>IF(DataGoesHere!$B1623="","",ABS($CZ1623-DQ1623))</f>
        <v/>
      </c>
      <c r="DT1623" s="250" t="str">
        <f>IF(DataGoesHere!$B1623="","",DS1623^2)</f>
        <v/>
      </c>
      <c r="DU1623" s="249" t="str">
        <f>IF(DataGoesHere!$B1623="","",DS1623/$CZ1623)</f>
        <v/>
      </c>
      <c r="DV1623" s="250" t="str">
        <f>IF(DataGoesHere!$B1623="","",SUM(DR$2:DR1623)/AVERAGE(DS:DS))</f>
        <v/>
      </c>
      <c r="DX1623" s="19" t="str">
        <f>IF(DataGoesHere!$B1622="","",(DB1617*(Output!$O$49/Output!$P$49))+(IntermediateCalcs!DB1618*(Output!$M$49/Output!$P$49))+(IntermediateCalcs!DB1619*(Output!$K$49/Output!$P$49))+(DB1620*(Output!$I$49/Output!$P$49))+(IntermediateCalcs!DB1621*(Output!$G$49/Output!$P$49))+(IntermediateCalcs!DB1622*(Output!$E$49/Output!$P$49)))</f>
        <v/>
      </c>
      <c r="DY1623" s="274" t="str">
        <f>IF(DX1623="","",IF(IntermediateCalcs!$AO$9="Yes",IntermediateCalcs!DX1623*$CX1623,IntermediateCalcs!DX1623))</f>
        <v/>
      </c>
      <c r="DZ1623" s="250" t="str">
        <f>IF(DataGoesHere!$B1623="","",($CZ1623-DY1623))</f>
        <v/>
      </c>
      <c r="EA1623" s="250" t="str">
        <f>IF(DataGoesHere!$B1623="","",ABS($CZ1623-DY1623))</f>
        <v/>
      </c>
      <c r="EB1623" s="250" t="str">
        <f>IF(DataGoesHere!$B1623="","",EA1623^2)</f>
        <v/>
      </c>
      <c r="EC1623" s="249" t="str">
        <f>IF(DataGoesHere!$B1623="","",EA1623/$CZ1623)</f>
        <v/>
      </c>
      <c r="ED1623" s="250" t="str">
        <f>IF(DataGoesHere!$B1623="","",SUM(DZ$2:DZ1623)/AVERAGE(EA:EA))</f>
        <v/>
      </c>
    </row>
    <row r="1624" spans="20:134" x14ac:dyDescent="0.2">
      <c r="T1624" s="240"/>
      <c r="U1624" s="86"/>
      <c r="V1624" s="245" t="str">
        <f>IF(DataGoesHere!$B1624="","",(DataGoesHere!$B1624/SUM(DataGoesHere!$B1622:'DataGoesHere'!$B1633)))</f>
        <v/>
      </c>
      <c r="W1624" s="86"/>
      <c r="X1624" s="86"/>
      <c r="Y1624" s="86"/>
      <c r="Z1624" s="86"/>
      <c r="AA1624" s="86"/>
      <c r="AB1624" s="86"/>
      <c r="AC1624" s="86"/>
      <c r="AD1624" s="86"/>
      <c r="AE1624" s="241"/>
      <c r="CV1624" s="310" t="str">
        <f>IF(DataGoesHere!B1624="","",DataGoesHere!A1624)</f>
        <v/>
      </c>
      <c r="CW1624" s="271">
        <f t="shared" ca="1" si="58"/>
        <v>3</v>
      </c>
      <c r="CX1624" s="272">
        <f t="shared" ca="1" si="59"/>
        <v>0.79862940076451561</v>
      </c>
      <c r="CY1624" s="266">
        <f>DataGoesHere!A1624</f>
        <v>1623</v>
      </c>
      <c r="CZ1624" s="19" t="str">
        <f>IF(DataGoesHere!B1624="","",DataGoesHere!B1624)</f>
        <v/>
      </c>
      <c r="DA1624" s="19" t="str">
        <f>IF(DataGoesHere!B1624="","",IF(AH$5="No",DataGoesHere!B1624,DataGoesHere!B1624-(AH$2*(DataGoesHere!A1624-1))))</f>
        <v/>
      </c>
      <c r="DB1624" s="19" t="str">
        <f>IF(DataGoesHere!B1624="","",IF(AO$9="No",DataGoesHere!B1624,DataGoesHere!B1624/CX1624))</f>
        <v/>
      </c>
      <c r="DC1624" s="19" t="str">
        <f>IF(DataGoesHere!B1624="","",IF(AO$9="No",DA1624,DA1624/CX1624))</f>
        <v/>
      </c>
      <c r="DD1624" s="293" t="str">
        <f>IF(CZ1624="",IF(COUNTIF(DD$2:DD1623,"Forecast")&lt;Output!E$43,"Forecast",""),"Actual")</f>
        <v/>
      </c>
      <c r="DF1624" s="19" t="str">
        <f>IF(DataGoesHere!B1623="",IF(DD1624="Forecast",(Output!$E$47*IntermediateCalcs!DH1623)+((1-Output!$E$47)*IntermediateCalcs!DF1623),""),(Output!$E$47*IntermediateCalcs!DB1623)+((1-Output!$E$47)*IntermediateCalcs!DF1623))</f>
        <v/>
      </c>
      <c r="DG1624" s="19" t="str">
        <f>IF(DataGoesHere!B1623="",IF(DD1624="Forecast",(Output!$G$47*(IntermediateCalcs!DF1624-IntermediateCalcs!DF1623))+((1-Output!$G$47)*IntermediateCalcs!DG1623),""),(Output!$G$47*(IntermediateCalcs!DF1624-IntermediateCalcs!DF1623))+((1-Output!$G$47)*IntermediateCalcs!DG1623))</f>
        <v/>
      </c>
      <c r="DH1624" s="19" t="str">
        <f>IF(DataGoesHere!B1623="",IF(DD1624="Forecast",DF1624+DG1624,""),DF1624+DG1624)</f>
        <v/>
      </c>
      <c r="DI1624" s="274" t="str">
        <f>IF(DH1624="","",IF(IntermediateCalcs!$AO$9="Yes",IntermediateCalcs!DH1624*$CX1624,IntermediateCalcs!DH1624))</f>
        <v/>
      </c>
      <c r="DJ1624" s="250" t="str">
        <f>IF(DataGoesHere!$B1624="","",($CZ1624-DI1624))</f>
        <v/>
      </c>
      <c r="DK1624" s="250" t="str">
        <f>IF(DataGoesHere!$B1624="","",ABS($CZ1624-DI1624))</f>
        <v/>
      </c>
      <c r="DL1624" s="250" t="str">
        <f>IF(DataGoesHere!$B1624="","",DK1624^2)</f>
        <v/>
      </c>
      <c r="DM1624" s="249" t="str">
        <f>IF(DataGoesHere!$B1624="","",DK1624/$CZ1624)</f>
        <v/>
      </c>
      <c r="DN1624" s="250" t="str">
        <f>IF(DataGoesHere!$B1624="","",SUM(DJ$2:DJ1624)/AVERAGE(DK:DK))</f>
        <v/>
      </c>
      <c r="DP1624" s="19" t="str">
        <f>IF(DataGoesHere!B1624="",IF($DD1624="Forecast",(Output!E$48*IntermediateCalcs!CY1624)+Output!G$48,""),(Output!E$48*IntermediateCalcs!CY1624)+Output!G$48)</f>
        <v/>
      </c>
      <c r="DQ1624" s="274" t="str">
        <f>IF(DP1624="","",IF(IntermediateCalcs!$AO$9="Yes",IntermediateCalcs!DP1624*$CX1624,IntermediateCalcs!DP1624))</f>
        <v/>
      </c>
      <c r="DR1624" s="250" t="str">
        <f>IF(DataGoesHere!$B1624="","",($CZ1624-DQ1624))</f>
        <v/>
      </c>
      <c r="DS1624" s="250" t="str">
        <f>IF(DataGoesHere!$B1624="","",ABS($CZ1624-DQ1624))</f>
        <v/>
      </c>
      <c r="DT1624" s="250" t="str">
        <f>IF(DataGoesHere!$B1624="","",DS1624^2)</f>
        <v/>
      </c>
      <c r="DU1624" s="249" t="str">
        <f>IF(DataGoesHere!$B1624="","",DS1624/$CZ1624)</f>
        <v/>
      </c>
      <c r="DV1624" s="250" t="str">
        <f>IF(DataGoesHere!$B1624="","",SUM(DR$2:DR1624)/AVERAGE(DS:DS))</f>
        <v/>
      </c>
      <c r="DX1624" s="19" t="str">
        <f>IF(DataGoesHere!$B1623="","",(DB1618*(Output!$O$49/Output!$P$49))+(IntermediateCalcs!DB1619*(Output!$M$49/Output!$P$49))+(IntermediateCalcs!DB1620*(Output!$K$49/Output!$P$49))+(DB1621*(Output!$I$49/Output!$P$49))+(IntermediateCalcs!DB1622*(Output!$G$49/Output!$P$49))+(IntermediateCalcs!DB1623*(Output!$E$49/Output!$P$49)))</f>
        <v/>
      </c>
      <c r="DY1624" s="274" t="str">
        <f>IF(DX1624="","",IF(IntermediateCalcs!$AO$9="Yes",IntermediateCalcs!DX1624*$CX1624,IntermediateCalcs!DX1624))</f>
        <v/>
      </c>
      <c r="DZ1624" s="250" t="str">
        <f>IF(DataGoesHere!$B1624="","",($CZ1624-DY1624))</f>
        <v/>
      </c>
      <c r="EA1624" s="250" t="str">
        <f>IF(DataGoesHere!$B1624="","",ABS($CZ1624-DY1624))</f>
        <v/>
      </c>
      <c r="EB1624" s="250" t="str">
        <f>IF(DataGoesHere!$B1624="","",EA1624^2)</f>
        <v/>
      </c>
      <c r="EC1624" s="249" t="str">
        <f>IF(DataGoesHere!$B1624="","",EA1624/$CZ1624)</f>
        <v/>
      </c>
      <c r="ED1624" s="250" t="str">
        <f>IF(DataGoesHere!$B1624="","",SUM(DZ$2:DZ1624)/AVERAGE(EA:EA))</f>
        <v/>
      </c>
    </row>
    <row r="1625" spans="20:134" x14ac:dyDescent="0.2">
      <c r="T1625" s="240"/>
      <c r="U1625" s="86"/>
      <c r="V1625" s="86"/>
      <c r="W1625" s="245" t="str">
        <f>IF(DataGoesHere!$B1625="","",(DataGoesHere!$B1625/SUM(DataGoesHere!$B1622:'DataGoesHere'!$B1633)))</f>
        <v/>
      </c>
      <c r="X1625" s="86"/>
      <c r="Y1625" s="86"/>
      <c r="Z1625" s="86"/>
      <c r="AA1625" s="86"/>
      <c r="AB1625" s="86"/>
      <c r="AC1625" s="86"/>
      <c r="AD1625" s="86"/>
      <c r="AE1625" s="241"/>
      <c r="CV1625" s="310" t="str">
        <f>IF(DataGoesHere!B1625="","",DataGoesHere!A1625)</f>
        <v/>
      </c>
      <c r="CW1625" s="271">
        <f t="shared" ca="1" si="58"/>
        <v>4</v>
      </c>
      <c r="CX1625" s="272">
        <f t="shared" ca="1" si="59"/>
        <v>1.0149292433706087</v>
      </c>
      <c r="CY1625" s="266">
        <f>DataGoesHere!A1625</f>
        <v>1624</v>
      </c>
      <c r="CZ1625" s="19" t="str">
        <f>IF(DataGoesHere!B1625="","",DataGoesHere!B1625)</f>
        <v/>
      </c>
      <c r="DA1625" s="19" t="str">
        <f>IF(DataGoesHere!B1625="","",IF(AH$5="No",DataGoesHere!B1625,DataGoesHere!B1625-(AH$2*(DataGoesHere!A1625-1))))</f>
        <v/>
      </c>
      <c r="DB1625" s="19" t="str">
        <f>IF(DataGoesHere!B1625="","",IF(AO$9="No",DataGoesHere!B1625,DataGoesHere!B1625/CX1625))</f>
        <v/>
      </c>
      <c r="DC1625" s="19" t="str">
        <f>IF(DataGoesHere!B1625="","",IF(AO$9="No",DA1625,DA1625/CX1625))</f>
        <v/>
      </c>
      <c r="DD1625" s="293" t="str">
        <f>IF(CZ1625="",IF(COUNTIF(DD$2:DD1624,"Forecast")&lt;Output!E$43,"Forecast",""),"Actual")</f>
        <v/>
      </c>
      <c r="DF1625" s="19" t="str">
        <f>IF(DataGoesHere!B1624="",IF(DD1625="Forecast",(Output!$E$47*IntermediateCalcs!DH1624)+((1-Output!$E$47)*IntermediateCalcs!DF1624),""),(Output!$E$47*IntermediateCalcs!DB1624)+((1-Output!$E$47)*IntermediateCalcs!DF1624))</f>
        <v/>
      </c>
      <c r="DG1625" s="19" t="str">
        <f>IF(DataGoesHere!B1624="",IF(DD1625="Forecast",(Output!$G$47*(IntermediateCalcs!DF1625-IntermediateCalcs!DF1624))+((1-Output!$G$47)*IntermediateCalcs!DG1624),""),(Output!$G$47*(IntermediateCalcs!DF1625-IntermediateCalcs!DF1624))+((1-Output!$G$47)*IntermediateCalcs!DG1624))</f>
        <v/>
      </c>
      <c r="DH1625" s="19" t="str">
        <f>IF(DataGoesHere!B1624="",IF(DD1625="Forecast",DF1625+DG1625,""),DF1625+DG1625)</f>
        <v/>
      </c>
      <c r="DI1625" s="274" t="str">
        <f>IF(DH1625="","",IF(IntermediateCalcs!$AO$9="Yes",IntermediateCalcs!DH1625*$CX1625,IntermediateCalcs!DH1625))</f>
        <v/>
      </c>
      <c r="DJ1625" s="250" t="str">
        <f>IF(DataGoesHere!$B1625="","",($CZ1625-DI1625))</f>
        <v/>
      </c>
      <c r="DK1625" s="250" t="str">
        <f>IF(DataGoesHere!$B1625="","",ABS($CZ1625-DI1625))</f>
        <v/>
      </c>
      <c r="DL1625" s="250" t="str">
        <f>IF(DataGoesHere!$B1625="","",DK1625^2)</f>
        <v/>
      </c>
      <c r="DM1625" s="249" t="str">
        <f>IF(DataGoesHere!$B1625="","",DK1625/$CZ1625)</f>
        <v/>
      </c>
      <c r="DN1625" s="250" t="str">
        <f>IF(DataGoesHere!$B1625="","",SUM(DJ$2:DJ1625)/AVERAGE(DK:DK))</f>
        <v/>
      </c>
      <c r="DP1625" s="19" t="str">
        <f>IF(DataGoesHere!B1625="",IF($DD1625="Forecast",(Output!E$48*IntermediateCalcs!CY1625)+Output!G$48,""),(Output!E$48*IntermediateCalcs!CY1625)+Output!G$48)</f>
        <v/>
      </c>
      <c r="DQ1625" s="274" t="str">
        <f>IF(DP1625="","",IF(IntermediateCalcs!$AO$9="Yes",IntermediateCalcs!DP1625*$CX1625,IntermediateCalcs!DP1625))</f>
        <v/>
      </c>
      <c r="DR1625" s="250" t="str">
        <f>IF(DataGoesHere!$B1625="","",($CZ1625-DQ1625))</f>
        <v/>
      </c>
      <c r="DS1625" s="250" t="str">
        <f>IF(DataGoesHere!$B1625="","",ABS($CZ1625-DQ1625))</f>
        <v/>
      </c>
      <c r="DT1625" s="250" t="str">
        <f>IF(DataGoesHere!$B1625="","",DS1625^2)</f>
        <v/>
      </c>
      <c r="DU1625" s="249" t="str">
        <f>IF(DataGoesHere!$B1625="","",DS1625/$CZ1625)</f>
        <v/>
      </c>
      <c r="DV1625" s="250" t="str">
        <f>IF(DataGoesHere!$B1625="","",SUM(DR$2:DR1625)/AVERAGE(DS:DS))</f>
        <v/>
      </c>
      <c r="DX1625" s="19" t="str">
        <f>IF(DataGoesHere!$B1624="","",(DB1619*(Output!$O$49/Output!$P$49))+(IntermediateCalcs!DB1620*(Output!$M$49/Output!$P$49))+(IntermediateCalcs!DB1621*(Output!$K$49/Output!$P$49))+(DB1622*(Output!$I$49/Output!$P$49))+(IntermediateCalcs!DB1623*(Output!$G$49/Output!$P$49))+(IntermediateCalcs!DB1624*(Output!$E$49/Output!$P$49)))</f>
        <v/>
      </c>
      <c r="DY1625" s="274" t="str">
        <f>IF(DX1625="","",IF(IntermediateCalcs!$AO$9="Yes",IntermediateCalcs!DX1625*$CX1625,IntermediateCalcs!DX1625))</f>
        <v/>
      </c>
      <c r="DZ1625" s="250" t="str">
        <f>IF(DataGoesHere!$B1625="","",($CZ1625-DY1625))</f>
        <v/>
      </c>
      <c r="EA1625" s="250" t="str">
        <f>IF(DataGoesHere!$B1625="","",ABS($CZ1625-DY1625))</f>
        <v/>
      </c>
      <c r="EB1625" s="250" t="str">
        <f>IF(DataGoesHere!$B1625="","",EA1625^2)</f>
        <v/>
      </c>
      <c r="EC1625" s="249" t="str">
        <f>IF(DataGoesHere!$B1625="","",EA1625/$CZ1625)</f>
        <v/>
      </c>
      <c r="ED1625" s="250" t="str">
        <f>IF(DataGoesHere!$B1625="","",SUM(DZ$2:DZ1625)/AVERAGE(EA:EA))</f>
        <v/>
      </c>
    </row>
    <row r="1626" spans="20:134" x14ac:dyDescent="0.2">
      <c r="T1626" s="240"/>
      <c r="U1626" s="86"/>
      <c r="V1626" s="86"/>
      <c r="W1626" s="86"/>
      <c r="X1626" s="245" t="str">
        <f>IF(DataGoesHere!$B1626="","",(DataGoesHere!$B1626/SUM(DataGoesHere!$B1622:'DataGoesHere'!$B1633)))</f>
        <v/>
      </c>
      <c r="Y1626" s="86"/>
      <c r="Z1626" s="86"/>
      <c r="AA1626" s="86"/>
      <c r="AB1626" s="86"/>
      <c r="AC1626" s="86"/>
      <c r="AD1626" s="86"/>
      <c r="AE1626" s="241"/>
      <c r="CV1626" s="310" t="str">
        <f>IF(DataGoesHere!B1626="","",DataGoesHere!A1626)</f>
        <v/>
      </c>
      <c r="CW1626" s="271">
        <f t="shared" ca="1" si="58"/>
        <v>5</v>
      </c>
      <c r="CX1626" s="272">
        <f t="shared" ca="1" si="59"/>
        <v>0.97875414397996308</v>
      </c>
      <c r="CY1626" s="266">
        <f>DataGoesHere!A1626</f>
        <v>1625</v>
      </c>
      <c r="CZ1626" s="19" t="str">
        <f>IF(DataGoesHere!B1626="","",DataGoesHere!B1626)</f>
        <v/>
      </c>
      <c r="DA1626" s="19" t="str">
        <f>IF(DataGoesHere!B1626="","",IF(AH$5="No",DataGoesHere!B1626,DataGoesHere!B1626-(AH$2*(DataGoesHere!A1626-1))))</f>
        <v/>
      </c>
      <c r="DB1626" s="19" t="str">
        <f>IF(DataGoesHere!B1626="","",IF(AO$9="No",DataGoesHere!B1626,DataGoesHere!B1626/CX1626))</f>
        <v/>
      </c>
      <c r="DC1626" s="19" t="str">
        <f>IF(DataGoesHere!B1626="","",IF(AO$9="No",DA1626,DA1626/CX1626))</f>
        <v/>
      </c>
      <c r="DD1626" s="293" t="str">
        <f>IF(CZ1626="",IF(COUNTIF(DD$2:DD1625,"Forecast")&lt;Output!E$43,"Forecast",""),"Actual")</f>
        <v/>
      </c>
      <c r="DF1626" s="19" t="str">
        <f>IF(DataGoesHere!B1625="",IF(DD1626="Forecast",(Output!$E$47*IntermediateCalcs!DH1625)+((1-Output!$E$47)*IntermediateCalcs!DF1625),""),(Output!$E$47*IntermediateCalcs!DB1625)+((1-Output!$E$47)*IntermediateCalcs!DF1625))</f>
        <v/>
      </c>
      <c r="DG1626" s="19" t="str">
        <f>IF(DataGoesHere!B1625="",IF(DD1626="Forecast",(Output!$G$47*(IntermediateCalcs!DF1626-IntermediateCalcs!DF1625))+((1-Output!$G$47)*IntermediateCalcs!DG1625),""),(Output!$G$47*(IntermediateCalcs!DF1626-IntermediateCalcs!DF1625))+((1-Output!$G$47)*IntermediateCalcs!DG1625))</f>
        <v/>
      </c>
      <c r="DH1626" s="19" t="str">
        <f>IF(DataGoesHere!B1625="",IF(DD1626="Forecast",DF1626+DG1626,""),DF1626+DG1626)</f>
        <v/>
      </c>
      <c r="DI1626" s="274" t="str">
        <f>IF(DH1626="","",IF(IntermediateCalcs!$AO$9="Yes",IntermediateCalcs!DH1626*$CX1626,IntermediateCalcs!DH1626))</f>
        <v/>
      </c>
      <c r="DJ1626" s="250" t="str">
        <f>IF(DataGoesHere!$B1626="","",($CZ1626-DI1626))</f>
        <v/>
      </c>
      <c r="DK1626" s="250" t="str">
        <f>IF(DataGoesHere!$B1626="","",ABS($CZ1626-DI1626))</f>
        <v/>
      </c>
      <c r="DL1626" s="250" t="str">
        <f>IF(DataGoesHere!$B1626="","",DK1626^2)</f>
        <v/>
      </c>
      <c r="DM1626" s="249" t="str">
        <f>IF(DataGoesHere!$B1626="","",DK1626/$CZ1626)</f>
        <v/>
      </c>
      <c r="DN1626" s="250" t="str">
        <f>IF(DataGoesHere!$B1626="","",SUM(DJ$2:DJ1626)/AVERAGE(DK:DK))</f>
        <v/>
      </c>
      <c r="DP1626" s="19" t="str">
        <f>IF(DataGoesHere!B1626="",IF($DD1626="Forecast",(Output!E$48*IntermediateCalcs!CY1626)+Output!G$48,""),(Output!E$48*IntermediateCalcs!CY1626)+Output!G$48)</f>
        <v/>
      </c>
      <c r="DQ1626" s="274" t="str">
        <f>IF(DP1626="","",IF(IntermediateCalcs!$AO$9="Yes",IntermediateCalcs!DP1626*$CX1626,IntermediateCalcs!DP1626))</f>
        <v/>
      </c>
      <c r="DR1626" s="250" t="str">
        <f>IF(DataGoesHere!$B1626="","",($CZ1626-DQ1626))</f>
        <v/>
      </c>
      <c r="DS1626" s="250" t="str">
        <f>IF(DataGoesHere!$B1626="","",ABS($CZ1626-DQ1626))</f>
        <v/>
      </c>
      <c r="DT1626" s="250" t="str">
        <f>IF(DataGoesHere!$B1626="","",DS1626^2)</f>
        <v/>
      </c>
      <c r="DU1626" s="249" t="str">
        <f>IF(DataGoesHere!$B1626="","",DS1626/$CZ1626)</f>
        <v/>
      </c>
      <c r="DV1626" s="250" t="str">
        <f>IF(DataGoesHere!$B1626="","",SUM(DR$2:DR1626)/AVERAGE(DS:DS))</f>
        <v/>
      </c>
      <c r="DX1626" s="19" t="str">
        <f>IF(DataGoesHere!$B1625="","",(DB1620*(Output!$O$49/Output!$P$49))+(IntermediateCalcs!DB1621*(Output!$M$49/Output!$P$49))+(IntermediateCalcs!DB1622*(Output!$K$49/Output!$P$49))+(DB1623*(Output!$I$49/Output!$P$49))+(IntermediateCalcs!DB1624*(Output!$G$49/Output!$P$49))+(IntermediateCalcs!DB1625*(Output!$E$49/Output!$P$49)))</f>
        <v/>
      </c>
      <c r="DY1626" s="274" t="str">
        <f>IF(DX1626="","",IF(IntermediateCalcs!$AO$9="Yes",IntermediateCalcs!DX1626*$CX1626,IntermediateCalcs!DX1626))</f>
        <v/>
      </c>
      <c r="DZ1626" s="250" t="str">
        <f>IF(DataGoesHere!$B1626="","",($CZ1626-DY1626))</f>
        <v/>
      </c>
      <c r="EA1626" s="250" t="str">
        <f>IF(DataGoesHere!$B1626="","",ABS($CZ1626-DY1626))</f>
        <v/>
      </c>
      <c r="EB1626" s="250" t="str">
        <f>IF(DataGoesHere!$B1626="","",EA1626^2)</f>
        <v/>
      </c>
      <c r="EC1626" s="249" t="str">
        <f>IF(DataGoesHere!$B1626="","",EA1626/$CZ1626)</f>
        <v/>
      </c>
      <c r="ED1626" s="250" t="str">
        <f>IF(DataGoesHere!$B1626="","",SUM(DZ$2:DZ1626)/AVERAGE(EA:EA))</f>
        <v/>
      </c>
    </row>
    <row r="1627" spans="20:134" x14ac:dyDescent="0.2">
      <c r="T1627" s="240"/>
      <c r="U1627" s="86"/>
      <c r="V1627" s="86"/>
      <c r="W1627" s="86"/>
      <c r="X1627" s="86"/>
      <c r="Y1627" s="245" t="str">
        <f>IF(DataGoesHere!$B1627="","",(DataGoesHere!$B1627/SUM(DataGoesHere!$B1622:'DataGoesHere'!$B1633)))</f>
        <v/>
      </c>
      <c r="Z1627" s="86"/>
      <c r="AA1627" s="86"/>
      <c r="AB1627" s="86"/>
      <c r="AC1627" s="86"/>
      <c r="AD1627" s="86"/>
      <c r="AE1627" s="241"/>
      <c r="CV1627" s="310" t="str">
        <f>IF(DataGoesHere!B1627="","",DataGoesHere!A1627)</f>
        <v/>
      </c>
      <c r="CW1627" s="271">
        <f t="shared" ca="1" si="58"/>
        <v>6</v>
      </c>
      <c r="CX1627" s="272">
        <f t="shared" ca="1" si="59"/>
        <v>1.0779088099730167</v>
      </c>
      <c r="CY1627" s="266">
        <f>DataGoesHere!A1627</f>
        <v>1626</v>
      </c>
      <c r="CZ1627" s="19" t="str">
        <f>IF(DataGoesHere!B1627="","",DataGoesHere!B1627)</f>
        <v/>
      </c>
      <c r="DA1627" s="19" t="str">
        <f>IF(DataGoesHere!B1627="","",IF(AH$5="No",DataGoesHere!B1627,DataGoesHere!B1627-(AH$2*(DataGoesHere!A1627-1))))</f>
        <v/>
      </c>
      <c r="DB1627" s="19" t="str">
        <f>IF(DataGoesHere!B1627="","",IF(AO$9="No",DataGoesHere!B1627,DataGoesHere!B1627/CX1627))</f>
        <v/>
      </c>
      <c r="DC1627" s="19" t="str">
        <f>IF(DataGoesHere!B1627="","",IF(AO$9="No",DA1627,DA1627/CX1627))</f>
        <v/>
      </c>
      <c r="DD1627" s="293" t="str">
        <f>IF(CZ1627="",IF(COUNTIF(DD$2:DD1626,"Forecast")&lt;Output!E$43,"Forecast",""),"Actual")</f>
        <v/>
      </c>
      <c r="DF1627" s="19" t="str">
        <f>IF(DataGoesHere!B1626="",IF(DD1627="Forecast",(Output!$E$47*IntermediateCalcs!DH1626)+((1-Output!$E$47)*IntermediateCalcs!DF1626),""),(Output!$E$47*IntermediateCalcs!DB1626)+((1-Output!$E$47)*IntermediateCalcs!DF1626))</f>
        <v/>
      </c>
      <c r="DG1627" s="19" t="str">
        <f>IF(DataGoesHere!B1626="",IF(DD1627="Forecast",(Output!$G$47*(IntermediateCalcs!DF1627-IntermediateCalcs!DF1626))+((1-Output!$G$47)*IntermediateCalcs!DG1626),""),(Output!$G$47*(IntermediateCalcs!DF1627-IntermediateCalcs!DF1626))+((1-Output!$G$47)*IntermediateCalcs!DG1626))</f>
        <v/>
      </c>
      <c r="DH1627" s="19" t="str">
        <f>IF(DataGoesHere!B1626="",IF(DD1627="Forecast",DF1627+DG1627,""),DF1627+DG1627)</f>
        <v/>
      </c>
      <c r="DI1627" s="274" t="str">
        <f>IF(DH1627="","",IF(IntermediateCalcs!$AO$9="Yes",IntermediateCalcs!DH1627*$CX1627,IntermediateCalcs!DH1627))</f>
        <v/>
      </c>
      <c r="DJ1627" s="250" t="str">
        <f>IF(DataGoesHere!$B1627="","",($CZ1627-DI1627))</f>
        <v/>
      </c>
      <c r="DK1627" s="250" t="str">
        <f>IF(DataGoesHere!$B1627="","",ABS($CZ1627-DI1627))</f>
        <v/>
      </c>
      <c r="DL1627" s="250" t="str">
        <f>IF(DataGoesHere!$B1627="","",DK1627^2)</f>
        <v/>
      </c>
      <c r="DM1627" s="249" t="str">
        <f>IF(DataGoesHere!$B1627="","",DK1627/$CZ1627)</f>
        <v/>
      </c>
      <c r="DN1627" s="250" t="str">
        <f>IF(DataGoesHere!$B1627="","",SUM(DJ$2:DJ1627)/AVERAGE(DK:DK))</f>
        <v/>
      </c>
      <c r="DP1627" s="19" t="str">
        <f>IF(DataGoesHere!B1627="",IF($DD1627="Forecast",(Output!E$48*IntermediateCalcs!CY1627)+Output!G$48,""),(Output!E$48*IntermediateCalcs!CY1627)+Output!G$48)</f>
        <v/>
      </c>
      <c r="DQ1627" s="274" t="str">
        <f>IF(DP1627="","",IF(IntermediateCalcs!$AO$9="Yes",IntermediateCalcs!DP1627*$CX1627,IntermediateCalcs!DP1627))</f>
        <v/>
      </c>
      <c r="DR1627" s="250" t="str">
        <f>IF(DataGoesHere!$B1627="","",($CZ1627-DQ1627))</f>
        <v/>
      </c>
      <c r="DS1627" s="250" t="str">
        <f>IF(DataGoesHere!$B1627="","",ABS($CZ1627-DQ1627))</f>
        <v/>
      </c>
      <c r="DT1627" s="250" t="str">
        <f>IF(DataGoesHere!$B1627="","",DS1627^2)</f>
        <v/>
      </c>
      <c r="DU1627" s="249" t="str">
        <f>IF(DataGoesHere!$B1627="","",DS1627/$CZ1627)</f>
        <v/>
      </c>
      <c r="DV1627" s="250" t="str">
        <f>IF(DataGoesHere!$B1627="","",SUM(DR$2:DR1627)/AVERAGE(DS:DS))</f>
        <v/>
      </c>
      <c r="DX1627" s="19" t="str">
        <f>IF(DataGoesHere!$B1626="","",(DB1621*(Output!$O$49/Output!$P$49))+(IntermediateCalcs!DB1622*(Output!$M$49/Output!$P$49))+(IntermediateCalcs!DB1623*(Output!$K$49/Output!$P$49))+(DB1624*(Output!$I$49/Output!$P$49))+(IntermediateCalcs!DB1625*(Output!$G$49/Output!$P$49))+(IntermediateCalcs!DB1626*(Output!$E$49/Output!$P$49)))</f>
        <v/>
      </c>
      <c r="DY1627" s="274" t="str">
        <f>IF(DX1627="","",IF(IntermediateCalcs!$AO$9="Yes",IntermediateCalcs!DX1627*$CX1627,IntermediateCalcs!DX1627))</f>
        <v/>
      </c>
      <c r="DZ1627" s="250" t="str">
        <f>IF(DataGoesHere!$B1627="","",($CZ1627-DY1627))</f>
        <v/>
      </c>
      <c r="EA1627" s="250" t="str">
        <f>IF(DataGoesHere!$B1627="","",ABS($CZ1627-DY1627))</f>
        <v/>
      </c>
      <c r="EB1627" s="250" t="str">
        <f>IF(DataGoesHere!$B1627="","",EA1627^2)</f>
        <v/>
      </c>
      <c r="EC1627" s="249" t="str">
        <f>IF(DataGoesHere!$B1627="","",EA1627/$CZ1627)</f>
        <v/>
      </c>
      <c r="ED1627" s="250" t="str">
        <f>IF(DataGoesHere!$B1627="","",SUM(DZ$2:DZ1627)/AVERAGE(EA:EA))</f>
        <v/>
      </c>
    </row>
    <row r="1628" spans="20:134" x14ac:dyDescent="0.2">
      <c r="T1628" s="240"/>
      <c r="U1628" s="86"/>
      <c r="V1628" s="86"/>
      <c r="W1628" s="86"/>
      <c r="X1628" s="86"/>
      <c r="Y1628" s="86"/>
      <c r="Z1628" s="245" t="str">
        <f>IF(DataGoesHere!$B1628="","",(DataGoesHere!$B1628/SUM(DataGoesHere!$B1622:'DataGoesHere'!$B1633)))</f>
        <v/>
      </c>
      <c r="AA1628" s="86"/>
      <c r="AB1628" s="86"/>
      <c r="AC1628" s="86"/>
      <c r="AD1628" s="86"/>
      <c r="AE1628" s="241"/>
      <c r="CV1628" s="310" t="str">
        <f>IF(DataGoesHere!B1628="","",DataGoesHere!A1628)</f>
        <v/>
      </c>
      <c r="CW1628" s="271">
        <f t="shared" ca="1" si="58"/>
        <v>7</v>
      </c>
      <c r="CX1628" s="272">
        <f t="shared" ca="1" si="59"/>
        <v>1.0265458156689093</v>
      </c>
      <c r="CY1628" s="266">
        <f>DataGoesHere!A1628</f>
        <v>1627</v>
      </c>
      <c r="CZ1628" s="19" t="str">
        <f>IF(DataGoesHere!B1628="","",DataGoesHere!B1628)</f>
        <v/>
      </c>
      <c r="DA1628" s="19" t="str">
        <f>IF(DataGoesHere!B1628="","",IF(AH$5="No",DataGoesHere!B1628,DataGoesHere!B1628-(AH$2*(DataGoesHere!A1628-1))))</f>
        <v/>
      </c>
      <c r="DB1628" s="19" t="str">
        <f>IF(DataGoesHere!B1628="","",IF(AO$9="No",DataGoesHere!B1628,DataGoesHere!B1628/CX1628))</f>
        <v/>
      </c>
      <c r="DC1628" s="19" t="str">
        <f>IF(DataGoesHere!B1628="","",IF(AO$9="No",DA1628,DA1628/CX1628))</f>
        <v/>
      </c>
      <c r="DD1628" s="293" t="str">
        <f>IF(CZ1628="",IF(COUNTIF(DD$2:DD1627,"Forecast")&lt;Output!E$43,"Forecast",""),"Actual")</f>
        <v/>
      </c>
      <c r="DF1628" s="19" t="str">
        <f>IF(DataGoesHere!B1627="",IF(DD1628="Forecast",(Output!$E$47*IntermediateCalcs!DH1627)+((1-Output!$E$47)*IntermediateCalcs!DF1627),""),(Output!$E$47*IntermediateCalcs!DB1627)+((1-Output!$E$47)*IntermediateCalcs!DF1627))</f>
        <v/>
      </c>
      <c r="DG1628" s="19" t="str">
        <f>IF(DataGoesHere!B1627="",IF(DD1628="Forecast",(Output!$G$47*(IntermediateCalcs!DF1628-IntermediateCalcs!DF1627))+((1-Output!$G$47)*IntermediateCalcs!DG1627),""),(Output!$G$47*(IntermediateCalcs!DF1628-IntermediateCalcs!DF1627))+((1-Output!$G$47)*IntermediateCalcs!DG1627))</f>
        <v/>
      </c>
      <c r="DH1628" s="19" t="str">
        <f>IF(DataGoesHere!B1627="",IF(DD1628="Forecast",DF1628+DG1628,""),DF1628+DG1628)</f>
        <v/>
      </c>
      <c r="DI1628" s="274" t="str">
        <f>IF(DH1628="","",IF(IntermediateCalcs!$AO$9="Yes",IntermediateCalcs!DH1628*$CX1628,IntermediateCalcs!DH1628))</f>
        <v/>
      </c>
      <c r="DJ1628" s="250" t="str">
        <f>IF(DataGoesHere!$B1628="","",($CZ1628-DI1628))</f>
        <v/>
      </c>
      <c r="DK1628" s="250" t="str">
        <f>IF(DataGoesHere!$B1628="","",ABS($CZ1628-DI1628))</f>
        <v/>
      </c>
      <c r="DL1628" s="250" t="str">
        <f>IF(DataGoesHere!$B1628="","",DK1628^2)</f>
        <v/>
      </c>
      <c r="DM1628" s="249" t="str">
        <f>IF(DataGoesHere!$B1628="","",DK1628/$CZ1628)</f>
        <v/>
      </c>
      <c r="DN1628" s="250" t="str">
        <f>IF(DataGoesHere!$B1628="","",SUM(DJ$2:DJ1628)/AVERAGE(DK:DK))</f>
        <v/>
      </c>
      <c r="DP1628" s="19" t="str">
        <f>IF(DataGoesHere!B1628="",IF($DD1628="Forecast",(Output!E$48*IntermediateCalcs!CY1628)+Output!G$48,""),(Output!E$48*IntermediateCalcs!CY1628)+Output!G$48)</f>
        <v/>
      </c>
      <c r="DQ1628" s="274" t="str">
        <f>IF(DP1628="","",IF(IntermediateCalcs!$AO$9="Yes",IntermediateCalcs!DP1628*$CX1628,IntermediateCalcs!DP1628))</f>
        <v/>
      </c>
      <c r="DR1628" s="250" t="str">
        <f>IF(DataGoesHere!$B1628="","",($CZ1628-DQ1628))</f>
        <v/>
      </c>
      <c r="DS1628" s="250" t="str">
        <f>IF(DataGoesHere!$B1628="","",ABS($CZ1628-DQ1628))</f>
        <v/>
      </c>
      <c r="DT1628" s="250" t="str">
        <f>IF(DataGoesHere!$B1628="","",DS1628^2)</f>
        <v/>
      </c>
      <c r="DU1628" s="249" t="str">
        <f>IF(DataGoesHere!$B1628="","",DS1628/$CZ1628)</f>
        <v/>
      </c>
      <c r="DV1628" s="250" t="str">
        <f>IF(DataGoesHere!$B1628="","",SUM(DR$2:DR1628)/AVERAGE(DS:DS))</f>
        <v/>
      </c>
      <c r="DX1628" s="19" t="str">
        <f>IF(DataGoesHere!$B1627="","",(DB1622*(Output!$O$49/Output!$P$49))+(IntermediateCalcs!DB1623*(Output!$M$49/Output!$P$49))+(IntermediateCalcs!DB1624*(Output!$K$49/Output!$P$49))+(DB1625*(Output!$I$49/Output!$P$49))+(IntermediateCalcs!DB1626*(Output!$G$49/Output!$P$49))+(IntermediateCalcs!DB1627*(Output!$E$49/Output!$P$49)))</f>
        <v/>
      </c>
      <c r="DY1628" s="274" t="str">
        <f>IF(DX1628="","",IF(IntermediateCalcs!$AO$9="Yes",IntermediateCalcs!DX1628*$CX1628,IntermediateCalcs!DX1628))</f>
        <v/>
      </c>
      <c r="DZ1628" s="250" t="str">
        <f>IF(DataGoesHere!$B1628="","",($CZ1628-DY1628))</f>
        <v/>
      </c>
      <c r="EA1628" s="250" t="str">
        <f>IF(DataGoesHere!$B1628="","",ABS($CZ1628-DY1628))</f>
        <v/>
      </c>
      <c r="EB1628" s="250" t="str">
        <f>IF(DataGoesHere!$B1628="","",EA1628^2)</f>
        <v/>
      </c>
      <c r="EC1628" s="249" t="str">
        <f>IF(DataGoesHere!$B1628="","",EA1628/$CZ1628)</f>
        <v/>
      </c>
      <c r="ED1628" s="250" t="str">
        <f>IF(DataGoesHere!$B1628="","",SUM(DZ$2:DZ1628)/AVERAGE(EA:EA))</f>
        <v/>
      </c>
    </row>
    <row r="1629" spans="20:134" x14ac:dyDescent="0.2">
      <c r="T1629" s="240"/>
      <c r="U1629" s="86"/>
      <c r="V1629" s="86"/>
      <c r="W1629" s="86"/>
      <c r="X1629" s="86"/>
      <c r="Y1629" s="86"/>
      <c r="Z1629" s="86"/>
      <c r="AA1629" s="245" t="str">
        <f>IF(DataGoesHere!$B1629="","",(DataGoesHere!$B1629/SUM(DataGoesHere!$B1622:'DataGoesHere'!$B1633)))</f>
        <v/>
      </c>
      <c r="AB1629" s="86"/>
      <c r="AC1629" s="86"/>
      <c r="AD1629" s="86"/>
      <c r="AE1629" s="241"/>
      <c r="CV1629" s="310" t="str">
        <f>IF(DataGoesHere!B1629="","",DataGoesHere!A1629)</f>
        <v/>
      </c>
      <c r="CW1629" s="271">
        <f t="shared" ca="1" si="58"/>
        <v>8</v>
      </c>
      <c r="CX1629" s="272">
        <f t="shared" ca="1" si="59"/>
        <v>1.0207492390681214</v>
      </c>
      <c r="CY1629" s="266">
        <f>DataGoesHere!A1629</f>
        <v>1628</v>
      </c>
      <c r="CZ1629" s="19" t="str">
        <f>IF(DataGoesHere!B1629="","",DataGoesHere!B1629)</f>
        <v/>
      </c>
      <c r="DA1629" s="19" t="str">
        <f>IF(DataGoesHere!B1629="","",IF(AH$5="No",DataGoesHere!B1629,DataGoesHere!B1629-(AH$2*(DataGoesHere!A1629-1))))</f>
        <v/>
      </c>
      <c r="DB1629" s="19" t="str">
        <f>IF(DataGoesHere!B1629="","",IF(AO$9="No",DataGoesHere!B1629,DataGoesHere!B1629/CX1629))</f>
        <v/>
      </c>
      <c r="DC1629" s="19" t="str">
        <f>IF(DataGoesHere!B1629="","",IF(AO$9="No",DA1629,DA1629/CX1629))</f>
        <v/>
      </c>
      <c r="DD1629" s="293" t="str">
        <f>IF(CZ1629="",IF(COUNTIF(DD$2:DD1628,"Forecast")&lt;Output!E$43,"Forecast",""),"Actual")</f>
        <v/>
      </c>
      <c r="DF1629" s="19" t="str">
        <f>IF(DataGoesHere!B1628="",IF(DD1629="Forecast",(Output!$E$47*IntermediateCalcs!DH1628)+((1-Output!$E$47)*IntermediateCalcs!DF1628),""),(Output!$E$47*IntermediateCalcs!DB1628)+((1-Output!$E$47)*IntermediateCalcs!DF1628))</f>
        <v/>
      </c>
      <c r="DG1629" s="19" t="str">
        <f>IF(DataGoesHere!B1628="",IF(DD1629="Forecast",(Output!$G$47*(IntermediateCalcs!DF1629-IntermediateCalcs!DF1628))+((1-Output!$G$47)*IntermediateCalcs!DG1628),""),(Output!$G$47*(IntermediateCalcs!DF1629-IntermediateCalcs!DF1628))+((1-Output!$G$47)*IntermediateCalcs!DG1628))</f>
        <v/>
      </c>
      <c r="DH1629" s="19" t="str">
        <f>IF(DataGoesHere!B1628="",IF(DD1629="Forecast",DF1629+DG1629,""),DF1629+DG1629)</f>
        <v/>
      </c>
      <c r="DI1629" s="274" t="str">
        <f>IF(DH1629="","",IF(IntermediateCalcs!$AO$9="Yes",IntermediateCalcs!DH1629*$CX1629,IntermediateCalcs!DH1629))</f>
        <v/>
      </c>
      <c r="DJ1629" s="250" t="str">
        <f>IF(DataGoesHere!$B1629="","",($CZ1629-DI1629))</f>
        <v/>
      </c>
      <c r="DK1629" s="250" t="str">
        <f>IF(DataGoesHere!$B1629="","",ABS($CZ1629-DI1629))</f>
        <v/>
      </c>
      <c r="DL1629" s="250" t="str">
        <f>IF(DataGoesHere!$B1629="","",DK1629^2)</f>
        <v/>
      </c>
      <c r="DM1629" s="249" t="str">
        <f>IF(DataGoesHere!$B1629="","",DK1629/$CZ1629)</f>
        <v/>
      </c>
      <c r="DN1629" s="250" t="str">
        <f>IF(DataGoesHere!$B1629="","",SUM(DJ$2:DJ1629)/AVERAGE(DK:DK))</f>
        <v/>
      </c>
      <c r="DP1629" s="19" t="str">
        <f>IF(DataGoesHere!B1629="",IF($DD1629="Forecast",(Output!E$48*IntermediateCalcs!CY1629)+Output!G$48,""),(Output!E$48*IntermediateCalcs!CY1629)+Output!G$48)</f>
        <v/>
      </c>
      <c r="DQ1629" s="274" t="str">
        <f>IF(DP1629="","",IF(IntermediateCalcs!$AO$9="Yes",IntermediateCalcs!DP1629*$CX1629,IntermediateCalcs!DP1629))</f>
        <v/>
      </c>
      <c r="DR1629" s="250" t="str">
        <f>IF(DataGoesHere!$B1629="","",($CZ1629-DQ1629))</f>
        <v/>
      </c>
      <c r="DS1629" s="250" t="str">
        <f>IF(DataGoesHere!$B1629="","",ABS($CZ1629-DQ1629))</f>
        <v/>
      </c>
      <c r="DT1629" s="250" t="str">
        <f>IF(DataGoesHere!$B1629="","",DS1629^2)</f>
        <v/>
      </c>
      <c r="DU1629" s="249" t="str">
        <f>IF(DataGoesHere!$B1629="","",DS1629/$CZ1629)</f>
        <v/>
      </c>
      <c r="DV1629" s="250" t="str">
        <f>IF(DataGoesHere!$B1629="","",SUM(DR$2:DR1629)/AVERAGE(DS:DS))</f>
        <v/>
      </c>
      <c r="DX1629" s="19" t="str">
        <f>IF(DataGoesHere!$B1628="","",(DB1623*(Output!$O$49/Output!$P$49))+(IntermediateCalcs!DB1624*(Output!$M$49/Output!$P$49))+(IntermediateCalcs!DB1625*(Output!$K$49/Output!$P$49))+(DB1626*(Output!$I$49/Output!$P$49))+(IntermediateCalcs!DB1627*(Output!$G$49/Output!$P$49))+(IntermediateCalcs!DB1628*(Output!$E$49/Output!$P$49)))</f>
        <v/>
      </c>
      <c r="DY1629" s="274" t="str">
        <f>IF(DX1629="","",IF(IntermediateCalcs!$AO$9="Yes",IntermediateCalcs!DX1629*$CX1629,IntermediateCalcs!DX1629))</f>
        <v/>
      </c>
      <c r="DZ1629" s="250" t="str">
        <f>IF(DataGoesHere!$B1629="","",($CZ1629-DY1629))</f>
        <v/>
      </c>
      <c r="EA1629" s="250" t="str">
        <f>IF(DataGoesHere!$B1629="","",ABS($CZ1629-DY1629))</f>
        <v/>
      </c>
      <c r="EB1629" s="250" t="str">
        <f>IF(DataGoesHere!$B1629="","",EA1629^2)</f>
        <v/>
      </c>
      <c r="EC1629" s="249" t="str">
        <f>IF(DataGoesHere!$B1629="","",EA1629/$CZ1629)</f>
        <v/>
      </c>
      <c r="ED1629" s="250" t="str">
        <f>IF(DataGoesHere!$B1629="","",SUM(DZ$2:DZ1629)/AVERAGE(EA:EA))</f>
        <v/>
      </c>
    </row>
    <row r="1630" spans="20:134" x14ac:dyDescent="0.2">
      <c r="T1630" s="240"/>
      <c r="U1630" s="86"/>
      <c r="V1630" s="86"/>
      <c r="W1630" s="86"/>
      <c r="X1630" s="86"/>
      <c r="Y1630" s="86"/>
      <c r="Z1630" s="86"/>
      <c r="AA1630" s="86"/>
      <c r="AB1630" s="245" t="str">
        <f>IF(DataGoesHere!$B1630="","",(DataGoesHere!$B1630/SUM(DataGoesHere!$B1622:'DataGoesHere'!$B1633)))</f>
        <v/>
      </c>
      <c r="AC1630" s="86"/>
      <c r="AD1630" s="86"/>
      <c r="AE1630" s="241"/>
      <c r="CV1630" s="310" t="str">
        <f>IF(DataGoesHere!B1630="","",DataGoesHere!A1630)</f>
        <v/>
      </c>
      <c r="CW1630" s="271">
        <f t="shared" ca="1" si="58"/>
        <v>9</v>
      </c>
      <c r="CX1630" s="272">
        <f t="shared" ca="1" si="59"/>
        <v>1.0625330005567626</v>
      </c>
      <c r="CY1630" s="266">
        <f>DataGoesHere!A1630</f>
        <v>1629</v>
      </c>
      <c r="CZ1630" s="19" t="str">
        <f>IF(DataGoesHere!B1630="","",DataGoesHere!B1630)</f>
        <v/>
      </c>
      <c r="DA1630" s="19" t="str">
        <f>IF(DataGoesHere!B1630="","",IF(AH$5="No",DataGoesHere!B1630,DataGoesHere!B1630-(AH$2*(DataGoesHere!A1630-1))))</f>
        <v/>
      </c>
      <c r="DB1630" s="19" t="str">
        <f>IF(DataGoesHere!B1630="","",IF(AO$9="No",DataGoesHere!B1630,DataGoesHere!B1630/CX1630))</f>
        <v/>
      </c>
      <c r="DC1630" s="19" t="str">
        <f>IF(DataGoesHere!B1630="","",IF(AO$9="No",DA1630,DA1630/CX1630))</f>
        <v/>
      </c>
      <c r="DD1630" s="293" t="str">
        <f>IF(CZ1630="",IF(COUNTIF(DD$2:DD1629,"Forecast")&lt;Output!E$43,"Forecast",""),"Actual")</f>
        <v/>
      </c>
      <c r="DF1630" s="19" t="str">
        <f>IF(DataGoesHere!B1629="",IF(DD1630="Forecast",(Output!$E$47*IntermediateCalcs!DH1629)+((1-Output!$E$47)*IntermediateCalcs!DF1629),""),(Output!$E$47*IntermediateCalcs!DB1629)+((1-Output!$E$47)*IntermediateCalcs!DF1629))</f>
        <v/>
      </c>
      <c r="DG1630" s="19" t="str">
        <f>IF(DataGoesHere!B1629="",IF(DD1630="Forecast",(Output!$G$47*(IntermediateCalcs!DF1630-IntermediateCalcs!DF1629))+((1-Output!$G$47)*IntermediateCalcs!DG1629),""),(Output!$G$47*(IntermediateCalcs!DF1630-IntermediateCalcs!DF1629))+((1-Output!$G$47)*IntermediateCalcs!DG1629))</f>
        <v/>
      </c>
      <c r="DH1630" s="19" t="str">
        <f>IF(DataGoesHere!B1629="",IF(DD1630="Forecast",DF1630+DG1630,""),DF1630+DG1630)</f>
        <v/>
      </c>
      <c r="DI1630" s="274" t="str">
        <f>IF(DH1630="","",IF(IntermediateCalcs!$AO$9="Yes",IntermediateCalcs!DH1630*$CX1630,IntermediateCalcs!DH1630))</f>
        <v/>
      </c>
      <c r="DJ1630" s="250" t="str">
        <f>IF(DataGoesHere!$B1630="","",($CZ1630-DI1630))</f>
        <v/>
      </c>
      <c r="DK1630" s="250" t="str">
        <f>IF(DataGoesHere!$B1630="","",ABS($CZ1630-DI1630))</f>
        <v/>
      </c>
      <c r="DL1630" s="250" t="str">
        <f>IF(DataGoesHere!$B1630="","",DK1630^2)</f>
        <v/>
      </c>
      <c r="DM1630" s="249" t="str">
        <f>IF(DataGoesHere!$B1630="","",DK1630/$CZ1630)</f>
        <v/>
      </c>
      <c r="DN1630" s="250" t="str">
        <f>IF(DataGoesHere!$B1630="","",SUM(DJ$2:DJ1630)/AVERAGE(DK:DK))</f>
        <v/>
      </c>
      <c r="DP1630" s="19" t="str">
        <f>IF(DataGoesHere!B1630="",IF($DD1630="Forecast",(Output!E$48*IntermediateCalcs!CY1630)+Output!G$48,""),(Output!E$48*IntermediateCalcs!CY1630)+Output!G$48)</f>
        <v/>
      </c>
      <c r="DQ1630" s="274" t="str">
        <f>IF(DP1630="","",IF(IntermediateCalcs!$AO$9="Yes",IntermediateCalcs!DP1630*$CX1630,IntermediateCalcs!DP1630))</f>
        <v/>
      </c>
      <c r="DR1630" s="250" t="str">
        <f>IF(DataGoesHere!$B1630="","",($CZ1630-DQ1630))</f>
        <v/>
      </c>
      <c r="DS1630" s="250" t="str">
        <f>IF(DataGoesHere!$B1630="","",ABS($CZ1630-DQ1630))</f>
        <v/>
      </c>
      <c r="DT1630" s="250" t="str">
        <f>IF(DataGoesHere!$B1630="","",DS1630^2)</f>
        <v/>
      </c>
      <c r="DU1630" s="249" t="str">
        <f>IF(DataGoesHere!$B1630="","",DS1630/$CZ1630)</f>
        <v/>
      </c>
      <c r="DV1630" s="250" t="str">
        <f>IF(DataGoesHere!$B1630="","",SUM(DR$2:DR1630)/AVERAGE(DS:DS))</f>
        <v/>
      </c>
      <c r="DX1630" s="19" t="str">
        <f>IF(DataGoesHere!$B1629="","",(DB1624*(Output!$O$49/Output!$P$49))+(IntermediateCalcs!DB1625*(Output!$M$49/Output!$P$49))+(IntermediateCalcs!DB1626*(Output!$K$49/Output!$P$49))+(DB1627*(Output!$I$49/Output!$P$49))+(IntermediateCalcs!DB1628*(Output!$G$49/Output!$P$49))+(IntermediateCalcs!DB1629*(Output!$E$49/Output!$P$49)))</f>
        <v/>
      </c>
      <c r="DY1630" s="274" t="str">
        <f>IF(DX1630="","",IF(IntermediateCalcs!$AO$9="Yes",IntermediateCalcs!DX1630*$CX1630,IntermediateCalcs!DX1630))</f>
        <v/>
      </c>
      <c r="DZ1630" s="250" t="str">
        <f>IF(DataGoesHere!$B1630="","",($CZ1630-DY1630))</f>
        <v/>
      </c>
      <c r="EA1630" s="250" t="str">
        <f>IF(DataGoesHere!$B1630="","",ABS($CZ1630-DY1630))</f>
        <v/>
      </c>
      <c r="EB1630" s="250" t="str">
        <f>IF(DataGoesHere!$B1630="","",EA1630^2)</f>
        <v/>
      </c>
      <c r="EC1630" s="249" t="str">
        <f>IF(DataGoesHere!$B1630="","",EA1630/$CZ1630)</f>
        <v/>
      </c>
      <c r="ED1630" s="250" t="str">
        <f>IF(DataGoesHere!$B1630="","",SUM(DZ$2:DZ1630)/AVERAGE(EA:EA))</f>
        <v/>
      </c>
    </row>
    <row r="1631" spans="20:134" x14ac:dyDescent="0.2">
      <c r="T1631" s="240"/>
      <c r="U1631" s="86"/>
      <c r="V1631" s="86"/>
      <c r="W1631" s="86"/>
      <c r="X1631" s="86"/>
      <c r="Y1631" s="86"/>
      <c r="Z1631" s="86"/>
      <c r="AA1631" s="86"/>
      <c r="AB1631" s="86"/>
      <c r="AC1631" s="245" t="str">
        <f>IF(DataGoesHere!$B1631="","",(DataGoesHere!$B1631/SUM(DataGoesHere!$B1622:'DataGoesHere'!$B1633)))</f>
        <v/>
      </c>
      <c r="AD1631" s="86"/>
      <c r="AE1631" s="241"/>
      <c r="CV1631" s="310" t="str">
        <f>IF(DataGoesHere!B1631="","",DataGoesHere!A1631)</f>
        <v/>
      </c>
      <c r="CW1631" s="271">
        <f t="shared" ca="1" si="58"/>
        <v>10</v>
      </c>
      <c r="CX1631" s="272">
        <f t="shared" ca="1" si="59"/>
        <v>0.92557634012077306</v>
      </c>
      <c r="CY1631" s="266">
        <f>DataGoesHere!A1631</f>
        <v>1630</v>
      </c>
      <c r="CZ1631" s="19" t="str">
        <f>IF(DataGoesHere!B1631="","",DataGoesHere!B1631)</f>
        <v/>
      </c>
      <c r="DA1631" s="19" t="str">
        <f>IF(DataGoesHere!B1631="","",IF(AH$5="No",DataGoesHere!B1631,DataGoesHere!B1631-(AH$2*(DataGoesHere!A1631-1))))</f>
        <v/>
      </c>
      <c r="DB1631" s="19" t="str">
        <f>IF(DataGoesHere!B1631="","",IF(AO$9="No",DataGoesHere!B1631,DataGoesHere!B1631/CX1631))</f>
        <v/>
      </c>
      <c r="DC1631" s="19" t="str">
        <f>IF(DataGoesHere!B1631="","",IF(AO$9="No",DA1631,DA1631/CX1631))</f>
        <v/>
      </c>
      <c r="DD1631" s="293" t="str">
        <f>IF(CZ1631="",IF(COUNTIF(DD$2:DD1630,"Forecast")&lt;Output!E$43,"Forecast",""),"Actual")</f>
        <v/>
      </c>
      <c r="DF1631" s="19" t="str">
        <f>IF(DataGoesHere!B1630="",IF(DD1631="Forecast",(Output!$E$47*IntermediateCalcs!DH1630)+((1-Output!$E$47)*IntermediateCalcs!DF1630),""),(Output!$E$47*IntermediateCalcs!DB1630)+((1-Output!$E$47)*IntermediateCalcs!DF1630))</f>
        <v/>
      </c>
      <c r="DG1631" s="19" t="str">
        <f>IF(DataGoesHere!B1630="",IF(DD1631="Forecast",(Output!$G$47*(IntermediateCalcs!DF1631-IntermediateCalcs!DF1630))+((1-Output!$G$47)*IntermediateCalcs!DG1630),""),(Output!$G$47*(IntermediateCalcs!DF1631-IntermediateCalcs!DF1630))+((1-Output!$G$47)*IntermediateCalcs!DG1630))</f>
        <v/>
      </c>
      <c r="DH1631" s="19" t="str">
        <f>IF(DataGoesHere!B1630="",IF(DD1631="Forecast",DF1631+DG1631,""),DF1631+DG1631)</f>
        <v/>
      </c>
      <c r="DI1631" s="274" t="str">
        <f>IF(DH1631="","",IF(IntermediateCalcs!$AO$9="Yes",IntermediateCalcs!DH1631*$CX1631,IntermediateCalcs!DH1631))</f>
        <v/>
      </c>
      <c r="DJ1631" s="250" t="str">
        <f>IF(DataGoesHere!$B1631="","",($CZ1631-DI1631))</f>
        <v/>
      </c>
      <c r="DK1631" s="250" t="str">
        <f>IF(DataGoesHere!$B1631="","",ABS($CZ1631-DI1631))</f>
        <v/>
      </c>
      <c r="DL1631" s="250" t="str">
        <f>IF(DataGoesHere!$B1631="","",DK1631^2)</f>
        <v/>
      </c>
      <c r="DM1631" s="249" t="str">
        <f>IF(DataGoesHere!$B1631="","",DK1631/$CZ1631)</f>
        <v/>
      </c>
      <c r="DN1631" s="250" t="str">
        <f>IF(DataGoesHere!$B1631="","",SUM(DJ$2:DJ1631)/AVERAGE(DK:DK))</f>
        <v/>
      </c>
      <c r="DP1631" s="19" t="str">
        <f>IF(DataGoesHere!B1631="",IF($DD1631="Forecast",(Output!E$48*IntermediateCalcs!CY1631)+Output!G$48,""),(Output!E$48*IntermediateCalcs!CY1631)+Output!G$48)</f>
        <v/>
      </c>
      <c r="DQ1631" s="274" t="str">
        <f>IF(DP1631="","",IF(IntermediateCalcs!$AO$9="Yes",IntermediateCalcs!DP1631*$CX1631,IntermediateCalcs!DP1631))</f>
        <v/>
      </c>
      <c r="DR1631" s="250" t="str">
        <f>IF(DataGoesHere!$B1631="","",($CZ1631-DQ1631))</f>
        <v/>
      </c>
      <c r="DS1631" s="250" t="str">
        <f>IF(DataGoesHere!$B1631="","",ABS($CZ1631-DQ1631))</f>
        <v/>
      </c>
      <c r="DT1631" s="250" t="str">
        <f>IF(DataGoesHere!$B1631="","",DS1631^2)</f>
        <v/>
      </c>
      <c r="DU1631" s="249" t="str">
        <f>IF(DataGoesHere!$B1631="","",DS1631/$CZ1631)</f>
        <v/>
      </c>
      <c r="DV1631" s="250" t="str">
        <f>IF(DataGoesHere!$B1631="","",SUM(DR$2:DR1631)/AVERAGE(DS:DS))</f>
        <v/>
      </c>
      <c r="DX1631" s="19" t="str">
        <f>IF(DataGoesHere!$B1630="","",(DB1625*(Output!$O$49/Output!$P$49))+(IntermediateCalcs!DB1626*(Output!$M$49/Output!$P$49))+(IntermediateCalcs!DB1627*(Output!$K$49/Output!$P$49))+(DB1628*(Output!$I$49/Output!$P$49))+(IntermediateCalcs!DB1629*(Output!$G$49/Output!$P$49))+(IntermediateCalcs!DB1630*(Output!$E$49/Output!$P$49)))</f>
        <v/>
      </c>
      <c r="DY1631" s="274" t="str">
        <f>IF(DX1631="","",IF(IntermediateCalcs!$AO$9="Yes",IntermediateCalcs!DX1631*$CX1631,IntermediateCalcs!DX1631))</f>
        <v/>
      </c>
      <c r="DZ1631" s="250" t="str">
        <f>IF(DataGoesHere!$B1631="","",($CZ1631-DY1631))</f>
        <v/>
      </c>
      <c r="EA1631" s="250" t="str">
        <f>IF(DataGoesHere!$B1631="","",ABS($CZ1631-DY1631))</f>
        <v/>
      </c>
      <c r="EB1631" s="250" t="str">
        <f>IF(DataGoesHere!$B1631="","",EA1631^2)</f>
        <v/>
      </c>
      <c r="EC1631" s="249" t="str">
        <f>IF(DataGoesHere!$B1631="","",EA1631/$CZ1631)</f>
        <v/>
      </c>
      <c r="ED1631" s="250" t="str">
        <f>IF(DataGoesHere!$B1631="","",SUM(DZ$2:DZ1631)/AVERAGE(EA:EA))</f>
        <v/>
      </c>
    </row>
    <row r="1632" spans="20:134" x14ac:dyDescent="0.2">
      <c r="T1632" s="240"/>
      <c r="U1632" s="86"/>
      <c r="V1632" s="86"/>
      <c r="W1632" s="86"/>
      <c r="X1632" s="86"/>
      <c r="Y1632" s="86"/>
      <c r="Z1632" s="86"/>
      <c r="AA1632" s="86"/>
      <c r="AB1632" s="86"/>
      <c r="AC1632" s="86"/>
      <c r="AD1632" s="245" t="str">
        <f>IF(DataGoesHere!$B1632="","",(DataGoesHere!$B1632/SUM(DataGoesHere!$B1622:'DataGoesHere'!$B1633)))</f>
        <v/>
      </c>
      <c r="AE1632" s="241"/>
      <c r="CV1632" s="310" t="str">
        <f>IF(DataGoesHere!B1632="","",DataGoesHere!A1632)</f>
        <v/>
      </c>
      <c r="CW1632" s="271">
        <f t="shared" ca="1" si="58"/>
        <v>11</v>
      </c>
      <c r="CX1632" s="272">
        <f t="shared" ca="1" si="59"/>
        <v>0.97463169608807265</v>
      </c>
      <c r="CY1632" s="266">
        <f>DataGoesHere!A1632</f>
        <v>1631</v>
      </c>
      <c r="CZ1632" s="19" t="str">
        <f>IF(DataGoesHere!B1632="","",DataGoesHere!B1632)</f>
        <v/>
      </c>
      <c r="DA1632" s="19" t="str">
        <f>IF(DataGoesHere!B1632="","",IF(AH$5="No",DataGoesHere!B1632,DataGoesHere!B1632-(AH$2*(DataGoesHere!A1632-1))))</f>
        <v/>
      </c>
      <c r="DB1632" s="19" t="str">
        <f>IF(DataGoesHere!B1632="","",IF(AO$9="No",DataGoesHere!B1632,DataGoesHere!B1632/CX1632))</f>
        <v/>
      </c>
      <c r="DC1632" s="19" t="str">
        <f>IF(DataGoesHere!B1632="","",IF(AO$9="No",DA1632,DA1632/CX1632))</f>
        <v/>
      </c>
      <c r="DD1632" s="293" t="str">
        <f>IF(CZ1632="",IF(COUNTIF(DD$2:DD1631,"Forecast")&lt;Output!E$43,"Forecast",""),"Actual")</f>
        <v/>
      </c>
      <c r="DF1632" s="19" t="str">
        <f>IF(DataGoesHere!B1631="",IF(DD1632="Forecast",(Output!$E$47*IntermediateCalcs!DH1631)+((1-Output!$E$47)*IntermediateCalcs!DF1631),""),(Output!$E$47*IntermediateCalcs!DB1631)+((1-Output!$E$47)*IntermediateCalcs!DF1631))</f>
        <v/>
      </c>
      <c r="DG1632" s="19" t="str">
        <f>IF(DataGoesHere!B1631="",IF(DD1632="Forecast",(Output!$G$47*(IntermediateCalcs!DF1632-IntermediateCalcs!DF1631))+((1-Output!$G$47)*IntermediateCalcs!DG1631),""),(Output!$G$47*(IntermediateCalcs!DF1632-IntermediateCalcs!DF1631))+((1-Output!$G$47)*IntermediateCalcs!DG1631))</f>
        <v/>
      </c>
      <c r="DH1632" s="19" t="str">
        <f>IF(DataGoesHere!B1631="",IF(DD1632="Forecast",DF1632+DG1632,""),DF1632+DG1632)</f>
        <v/>
      </c>
      <c r="DI1632" s="274" t="str">
        <f>IF(DH1632="","",IF(IntermediateCalcs!$AO$9="Yes",IntermediateCalcs!DH1632*$CX1632,IntermediateCalcs!DH1632))</f>
        <v/>
      </c>
      <c r="DJ1632" s="250" t="str">
        <f>IF(DataGoesHere!$B1632="","",($CZ1632-DI1632))</f>
        <v/>
      </c>
      <c r="DK1632" s="250" t="str">
        <f>IF(DataGoesHere!$B1632="","",ABS($CZ1632-DI1632))</f>
        <v/>
      </c>
      <c r="DL1632" s="250" t="str">
        <f>IF(DataGoesHere!$B1632="","",DK1632^2)</f>
        <v/>
      </c>
      <c r="DM1632" s="249" t="str">
        <f>IF(DataGoesHere!$B1632="","",DK1632/$CZ1632)</f>
        <v/>
      </c>
      <c r="DN1632" s="250" t="str">
        <f>IF(DataGoesHere!$B1632="","",SUM(DJ$2:DJ1632)/AVERAGE(DK:DK))</f>
        <v/>
      </c>
      <c r="DP1632" s="19" t="str">
        <f>IF(DataGoesHere!B1632="",IF($DD1632="Forecast",(Output!E$48*IntermediateCalcs!CY1632)+Output!G$48,""),(Output!E$48*IntermediateCalcs!CY1632)+Output!G$48)</f>
        <v/>
      </c>
      <c r="DQ1632" s="274" t="str">
        <f>IF(DP1632="","",IF(IntermediateCalcs!$AO$9="Yes",IntermediateCalcs!DP1632*$CX1632,IntermediateCalcs!DP1632))</f>
        <v/>
      </c>
      <c r="DR1632" s="250" t="str">
        <f>IF(DataGoesHere!$B1632="","",($CZ1632-DQ1632))</f>
        <v/>
      </c>
      <c r="DS1632" s="250" t="str">
        <f>IF(DataGoesHere!$B1632="","",ABS($CZ1632-DQ1632))</f>
        <v/>
      </c>
      <c r="DT1632" s="250" t="str">
        <f>IF(DataGoesHere!$B1632="","",DS1632^2)</f>
        <v/>
      </c>
      <c r="DU1632" s="249" t="str">
        <f>IF(DataGoesHere!$B1632="","",DS1632/$CZ1632)</f>
        <v/>
      </c>
      <c r="DV1632" s="250" t="str">
        <f>IF(DataGoesHere!$B1632="","",SUM(DR$2:DR1632)/AVERAGE(DS:DS))</f>
        <v/>
      </c>
      <c r="DX1632" s="19" t="str">
        <f>IF(DataGoesHere!$B1631="","",(DB1626*(Output!$O$49/Output!$P$49))+(IntermediateCalcs!DB1627*(Output!$M$49/Output!$P$49))+(IntermediateCalcs!DB1628*(Output!$K$49/Output!$P$49))+(DB1629*(Output!$I$49/Output!$P$49))+(IntermediateCalcs!DB1630*(Output!$G$49/Output!$P$49))+(IntermediateCalcs!DB1631*(Output!$E$49/Output!$P$49)))</f>
        <v/>
      </c>
      <c r="DY1632" s="274" t="str">
        <f>IF(DX1632="","",IF(IntermediateCalcs!$AO$9="Yes",IntermediateCalcs!DX1632*$CX1632,IntermediateCalcs!DX1632))</f>
        <v/>
      </c>
      <c r="DZ1632" s="250" t="str">
        <f>IF(DataGoesHere!$B1632="","",($CZ1632-DY1632))</f>
        <v/>
      </c>
      <c r="EA1632" s="250" t="str">
        <f>IF(DataGoesHere!$B1632="","",ABS($CZ1632-DY1632))</f>
        <v/>
      </c>
      <c r="EB1632" s="250" t="str">
        <f>IF(DataGoesHere!$B1632="","",EA1632^2)</f>
        <v/>
      </c>
      <c r="EC1632" s="249" t="str">
        <f>IF(DataGoesHere!$B1632="","",EA1632/$CZ1632)</f>
        <v/>
      </c>
      <c r="ED1632" s="250" t="str">
        <f>IF(DataGoesHere!$B1632="","",SUM(DZ$2:DZ1632)/AVERAGE(EA:EA))</f>
        <v/>
      </c>
    </row>
    <row r="1633" spans="20:134" x14ac:dyDescent="0.2">
      <c r="T1633" s="242"/>
      <c r="U1633" s="243"/>
      <c r="V1633" s="243"/>
      <c r="W1633" s="243"/>
      <c r="X1633" s="243"/>
      <c r="Y1633" s="243"/>
      <c r="Z1633" s="243"/>
      <c r="AA1633" s="243"/>
      <c r="AB1633" s="243"/>
      <c r="AC1633" s="243"/>
      <c r="AD1633" s="243"/>
      <c r="AE1633" s="246" t="str">
        <f>IF(DataGoesHere!$B1633="","",(DataGoesHere!$B1633/SUM(DataGoesHere!$B1622:'DataGoesHere'!$B1633)))</f>
        <v/>
      </c>
      <c r="CV1633" s="310" t="str">
        <f>IF(DataGoesHere!B1633="","",DataGoesHere!A1633)</f>
        <v/>
      </c>
      <c r="CW1633" s="271">
        <f t="shared" ca="1" si="58"/>
        <v>12</v>
      </c>
      <c r="CX1633" s="272">
        <f t="shared" ca="1" si="59"/>
        <v>1.0054005237672714</v>
      </c>
      <c r="CY1633" s="266">
        <f>DataGoesHere!A1633</f>
        <v>1632</v>
      </c>
      <c r="CZ1633" s="19" t="str">
        <f>IF(DataGoesHere!B1633="","",DataGoesHere!B1633)</f>
        <v/>
      </c>
      <c r="DA1633" s="19" t="str">
        <f>IF(DataGoesHere!B1633="","",IF(AH$5="No",DataGoesHere!B1633,DataGoesHere!B1633-(AH$2*(DataGoesHere!A1633-1))))</f>
        <v/>
      </c>
      <c r="DB1633" s="19" t="str">
        <f>IF(DataGoesHere!B1633="","",IF(AO$9="No",DataGoesHere!B1633,DataGoesHere!B1633/CX1633))</f>
        <v/>
      </c>
      <c r="DC1633" s="19" t="str">
        <f>IF(DataGoesHere!B1633="","",IF(AO$9="No",DA1633,DA1633/CX1633))</f>
        <v/>
      </c>
      <c r="DD1633" s="293" t="str">
        <f>IF(CZ1633="",IF(COUNTIF(DD$2:DD1632,"Forecast")&lt;Output!E$43,"Forecast",""),"Actual")</f>
        <v/>
      </c>
      <c r="DF1633" s="19" t="str">
        <f>IF(DataGoesHere!B1632="",IF(DD1633="Forecast",(Output!$E$47*IntermediateCalcs!DH1632)+((1-Output!$E$47)*IntermediateCalcs!DF1632),""),(Output!$E$47*IntermediateCalcs!DB1632)+((1-Output!$E$47)*IntermediateCalcs!DF1632))</f>
        <v/>
      </c>
      <c r="DG1633" s="19" t="str">
        <f>IF(DataGoesHere!B1632="",IF(DD1633="Forecast",(Output!$G$47*(IntermediateCalcs!DF1633-IntermediateCalcs!DF1632))+((1-Output!$G$47)*IntermediateCalcs!DG1632),""),(Output!$G$47*(IntermediateCalcs!DF1633-IntermediateCalcs!DF1632))+((1-Output!$G$47)*IntermediateCalcs!DG1632))</f>
        <v/>
      </c>
      <c r="DH1633" s="19" t="str">
        <f>IF(DataGoesHere!B1632="",IF(DD1633="Forecast",DF1633+DG1633,""),DF1633+DG1633)</f>
        <v/>
      </c>
      <c r="DI1633" s="274" t="str">
        <f>IF(DH1633="","",IF(IntermediateCalcs!$AO$9="Yes",IntermediateCalcs!DH1633*$CX1633,IntermediateCalcs!DH1633))</f>
        <v/>
      </c>
      <c r="DJ1633" s="250" t="str">
        <f>IF(DataGoesHere!$B1633="","",($CZ1633-DI1633))</f>
        <v/>
      </c>
      <c r="DK1633" s="250" t="str">
        <f>IF(DataGoesHere!$B1633="","",ABS($CZ1633-DI1633))</f>
        <v/>
      </c>
      <c r="DL1633" s="250" t="str">
        <f>IF(DataGoesHere!$B1633="","",DK1633^2)</f>
        <v/>
      </c>
      <c r="DM1633" s="249" t="str">
        <f>IF(DataGoesHere!$B1633="","",DK1633/$CZ1633)</f>
        <v/>
      </c>
      <c r="DN1633" s="250" t="str">
        <f>IF(DataGoesHere!$B1633="","",SUM(DJ$2:DJ1633)/AVERAGE(DK:DK))</f>
        <v/>
      </c>
      <c r="DP1633" s="19" t="str">
        <f>IF(DataGoesHere!B1633="",IF($DD1633="Forecast",(Output!E$48*IntermediateCalcs!CY1633)+Output!G$48,""),(Output!E$48*IntermediateCalcs!CY1633)+Output!G$48)</f>
        <v/>
      </c>
      <c r="DQ1633" s="274" t="str">
        <f>IF(DP1633="","",IF(IntermediateCalcs!$AO$9="Yes",IntermediateCalcs!DP1633*$CX1633,IntermediateCalcs!DP1633))</f>
        <v/>
      </c>
      <c r="DR1633" s="250" t="str">
        <f>IF(DataGoesHere!$B1633="","",($CZ1633-DQ1633))</f>
        <v/>
      </c>
      <c r="DS1633" s="250" t="str">
        <f>IF(DataGoesHere!$B1633="","",ABS($CZ1633-DQ1633))</f>
        <v/>
      </c>
      <c r="DT1633" s="250" t="str">
        <f>IF(DataGoesHere!$B1633="","",DS1633^2)</f>
        <v/>
      </c>
      <c r="DU1633" s="249" t="str">
        <f>IF(DataGoesHere!$B1633="","",DS1633/$CZ1633)</f>
        <v/>
      </c>
      <c r="DV1633" s="250" t="str">
        <f>IF(DataGoesHere!$B1633="","",SUM(DR$2:DR1633)/AVERAGE(DS:DS))</f>
        <v/>
      </c>
      <c r="DX1633" s="19" t="str">
        <f>IF(DataGoesHere!$B1632="","",(DB1627*(Output!$O$49/Output!$P$49))+(IntermediateCalcs!DB1628*(Output!$M$49/Output!$P$49))+(IntermediateCalcs!DB1629*(Output!$K$49/Output!$P$49))+(DB1630*(Output!$I$49/Output!$P$49))+(IntermediateCalcs!DB1631*(Output!$G$49/Output!$P$49))+(IntermediateCalcs!DB1632*(Output!$E$49/Output!$P$49)))</f>
        <v/>
      </c>
      <c r="DY1633" s="274" t="str">
        <f>IF(DX1633="","",IF(IntermediateCalcs!$AO$9="Yes",IntermediateCalcs!DX1633*$CX1633,IntermediateCalcs!DX1633))</f>
        <v/>
      </c>
      <c r="DZ1633" s="250" t="str">
        <f>IF(DataGoesHere!$B1633="","",($CZ1633-DY1633))</f>
        <v/>
      </c>
      <c r="EA1633" s="250" t="str">
        <f>IF(DataGoesHere!$B1633="","",ABS($CZ1633-DY1633))</f>
        <v/>
      </c>
      <c r="EB1633" s="250" t="str">
        <f>IF(DataGoesHere!$B1633="","",EA1633^2)</f>
        <v/>
      </c>
      <c r="EC1633" s="249" t="str">
        <f>IF(DataGoesHere!$B1633="","",EA1633/$CZ1633)</f>
        <v/>
      </c>
      <c r="ED1633" s="250" t="str">
        <f>IF(DataGoesHere!$B1633="","",SUM(DZ$2:DZ1633)/AVERAGE(EA:EA))</f>
        <v/>
      </c>
    </row>
    <row r="1634" spans="20:134" x14ac:dyDescent="0.2">
      <c r="T1634" s="244" t="str">
        <f>IF(DataGoesHere!$B1634="","",(DataGoesHere!$B1634/SUM(DataGoesHere!$B1634:'DataGoesHere'!$B1645)))</f>
        <v/>
      </c>
      <c r="U1634" s="238"/>
      <c r="V1634" s="238"/>
      <c r="W1634" s="238"/>
      <c r="X1634" s="238"/>
      <c r="Y1634" s="238"/>
      <c r="Z1634" s="238"/>
      <c r="AA1634" s="238"/>
      <c r="AB1634" s="238"/>
      <c r="AC1634" s="238"/>
      <c r="AD1634" s="238"/>
      <c r="AE1634" s="239"/>
      <c r="CV1634" s="310" t="str">
        <f>IF(DataGoesHere!B1634="","",DataGoesHere!A1634)</f>
        <v/>
      </c>
      <c r="CW1634" s="271">
        <f t="shared" ca="1" si="58"/>
        <v>1</v>
      </c>
      <c r="CX1634" s="272">
        <f t="shared" ca="1" si="59"/>
        <v>1.3236179355303281</v>
      </c>
      <c r="CY1634" s="266">
        <f>DataGoesHere!A1634</f>
        <v>1633</v>
      </c>
      <c r="CZ1634" s="19" t="str">
        <f>IF(DataGoesHere!B1634="","",DataGoesHere!B1634)</f>
        <v/>
      </c>
      <c r="DA1634" s="19" t="str">
        <f>IF(DataGoesHere!B1634="","",IF(AH$5="No",DataGoesHere!B1634,DataGoesHere!B1634-(AH$2*(DataGoesHere!A1634-1))))</f>
        <v/>
      </c>
      <c r="DB1634" s="19" t="str">
        <f>IF(DataGoesHere!B1634="","",IF(AO$9="No",DataGoesHere!B1634,DataGoesHere!B1634/CX1634))</f>
        <v/>
      </c>
      <c r="DC1634" s="19" t="str">
        <f>IF(DataGoesHere!B1634="","",IF(AO$9="No",DA1634,DA1634/CX1634))</f>
        <v/>
      </c>
      <c r="DD1634" s="293" t="str">
        <f>IF(CZ1634="",IF(COUNTIF(DD$2:DD1633,"Forecast")&lt;Output!E$43,"Forecast",""),"Actual")</f>
        <v/>
      </c>
      <c r="DF1634" s="19" t="str">
        <f>IF(DataGoesHere!B1633="",IF(DD1634="Forecast",(Output!$E$47*IntermediateCalcs!DH1633)+((1-Output!$E$47)*IntermediateCalcs!DF1633),""),(Output!$E$47*IntermediateCalcs!DB1633)+((1-Output!$E$47)*IntermediateCalcs!DF1633))</f>
        <v/>
      </c>
      <c r="DG1634" s="19" t="str">
        <f>IF(DataGoesHere!B1633="",IF(DD1634="Forecast",(Output!$G$47*(IntermediateCalcs!DF1634-IntermediateCalcs!DF1633))+((1-Output!$G$47)*IntermediateCalcs!DG1633),""),(Output!$G$47*(IntermediateCalcs!DF1634-IntermediateCalcs!DF1633))+((1-Output!$G$47)*IntermediateCalcs!DG1633))</f>
        <v/>
      </c>
      <c r="DH1634" s="19" t="str">
        <f>IF(DataGoesHere!B1633="",IF(DD1634="Forecast",DF1634+DG1634,""),DF1634+DG1634)</f>
        <v/>
      </c>
      <c r="DI1634" s="274" t="str">
        <f>IF(DH1634="","",IF(IntermediateCalcs!$AO$9="Yes",IntermediateCalcs!DH1634*$CX1634,IntermediateCalcs!DH1634))</f>
        <v/>
      </c>
      <c r="DJ1634" s="250" t="str">
        <f>IF(DataGoesHere!$B1634="","",($CZ1634-DI1634))</f>
        <v/>
      </c>
      <c r="DK1634" s="250" t="str">
        <f>IF(DataGoesHere!$B1634="","",ABS($CZ1634-DI1634))</f>
        <v/>
      </c>
      <c r="DL1634" s="250" t="str">
        <f>IF(DataGoesHere!$B1634="","",DK1634^2)</f>
        <v/>
      </c>
      <c r="DM1634" s="249" t="str">
        <f>IF(DataGoesHere!$B1634="","",DK1634/$CZ1634)</f>
        <v/>
      </c>
      <c r="DN1634" s="250" t="str">
        <f>IF(DataGoesHere!$B1634="","",SUM(DJ$2:DJ1634)/AVERAGE(DK:DK))</f>
        <v/>
      </c>
      <c r="DP1634" s="19" t="str">
        <f>IF(DataGoesHere!B1634="",IF($DD1634="Forecast",(Output!E$48*IntermediateCalcs!CY1634)+Output!G$48,""),(Output!E$48*IntermediateCalcs!CY1634)+Output!G$48)</f>
        <v/>
      </c>
      <c r="DQ1634" s="274" t="str">
        <f>IF(DP1634="","",IF(IntermediateCalcs!$AO$9="Yes",IntermediateCalcs!DP1634*$CX1634,IntermediateCalcs!DP1634))</f>
        <v/>
      </c>
      <c r="DR1634" s="250" t="str">
        <f>IF(DataGoesHere!$B1634="","",($CZ1634-DQ1634))</f>
        <v/>
      </c>
      <c r="DS1634" s="250" t="str">
        <f>IF(DataGoesHere!$B1634="","",ABS($CZ1634-DQ1634))</f>
        <v/>
      </c>
      <c r="DT1634" s="250" t="str">
        <f>IF(DataGoesHere!$B1634="","",DS1634^2)</f>
        <v/>
      </c>
      <c r="DU1634" s="249" t="str">
        <f>IF(DataGoesHere!$B1634="","",DS1634/$CZ1634)</f>
        <v/>
      </c>
      <c r="DV1634" s="250" t="str">
        <f>IF(DataGoesHere!$B1634="","",SUM(DR$2:DR1634)/AVERAGE(DS:DS))</f>
        <v/>
      </c>
      <c r="DX1634" s="19" t="str">
        <f>IF(DataGoesHere!$B1633="","",(DB1628*(Output!$O$49/Output!$P$49))+(IntermediateCalcs!DB1629*(Output!$M$49/Output!$P$49))+(IntermediateCalcs!DB1630*(Output!$K$49/Output!$P$49))+(DB1631*(Output!$I$49/Output!$P$49))+(IntermediateCalcs!DB1632*(Output!$G$49/Output!$P$49))+(IntermediateCalcs!DB1633*(Output!$E$49/Output!$P$49)))</f>
        <v/>
      </c>
      <c r="DY1634" s="274" t="str">
        <f>IF(DX1634="","",IF(IntermediateCalcs!$AO$9="Yes",IntermediateCalcs!DX1634*$CX1634,IntermediateCalcs!DX1634))</f>
        <v/>
      </c>
      <c r="DZ1634" s="250" t="str">
        <f>IF(DataGoesHere!$B1634="","",($CZ1634-DY1634))</f>
        <v/>
      </c>
      <c r="EA1634" s="250" t="str">
        <f>IF(DataGoesHere!$B1634="","",ABS($CZ1634-DY1634))</f>
        <v/>
      </c>
      <c r="EB1634" s="250" t="str">
        <f>IF(DataGoesHere!$B1634="","",EA1634^2)</f>
        <v/>
      </c>
      <c r="EC1634" s="249" t="str">
        <f>IF(DataGoesHere!$B1634="","",EA1634/$CZ1634)</f>
        <v/>
      </c>
      <c r="ED1634" s="250" t="str">
        <f>IF(DataGoesHere!$B1634="","",SUM(DZ$2:DZ1634)/AVERAGE(EA:EA))</f>
        <v/>
      </c>
    </row>
    <row r="1635" spans="20:134" x14ac:dyDescent="0.2">
      <c r="T1635" s="240"/>
      <c r="U1635" s="245" t="str">
        <f>IF(DataGoesHere!$B1635="","",(DataGoesHere!$B1635/SUM(DataGoesHere!$B1635:'DataGoesHere'!$B1645)))</f>
        <v/>
      </c>
      <c r="V1635" s="86"/>
      <c r="W1635" s="86"/>
      <c r="X1635" s="86"/>
      <c r="Y1635" s="86"/>
      <c r="Z1635" s="86"/>
      <c r="AA1635" s="86"/>
      <c r="AB1635" s="86"/>
      <c r="AC1635" s="86"/>
      <c r="AD1635" s="86"/>
      <c r="AE1635" s="241"/>
      <c r="CV1635" s="310" t="str">
        <f>IF(DataGoesHere!B1635="","",DataGoesHere!A1635)</f>
        <v/>
      </c>
      <c r="CW1635" s="271">
        <f t="shared" ca="1" si="58"/>
        <v>2</v>
      </c>
      <c r="CX1635" s="272">
        <f t="shared" ca="1" si="59"/>
        <v>0.80574490527728204</v>
      </c>
      <c r="CY1635" s="266">
        <f>DataGoesHere!A1635</f>
        <v>1634</v>
      </c>
      <c r="CZ1635" s="19" t="str">
        <f>IF(DataGoesHere!B1635="","",DataGoesHere!B1635)</f>
        <v/>
      </c>
      <c r="DA1635" s="19" t="str">
        <f>IF(DataGoesHere!B1635="","",IF(AH$5="No",DataGoesHere!B1635,DataGoesHere!B1635-(AH$2*(DataGoesHere!A1635-1))))</f>
        <v/>
      </c>
      <c r="DB1635" s="19" t="str">
        <f>IF(DataGoesHere!B1635="","",IF(AO$9="No",DataGoesHere!B1635,DataGoesHere!B1635/CX1635))</f>
        <v/>
      </c>
      <c r="DC1635" s="19" t="str">
        <f>IF(DataGoesHere!B1635="","",IF(AO$9="No",DA1635,DA1635/CX1635))</f>
        <v/>
      </c>
      <c r="DD1635" s="293" t="str">
        <f>IF(CZ1635="",IF(COUNTIF(DD$2:DD1634,"Forecast")&lt;Output!E$43,"Forecast",""),"Actual")</f>
        <v/>
      </c>
      <c r="DF1635" s="19" t="str">
        <f>IF(DataGoesHere!B1634="",IF(DD1635="Forecast",(Output!$E$47*IntermediateCalcs!DH1634)+((1-Output!$E$47)*IntermediateCalcs!DF1634),""),(Output!$E$47*IntermediateCalcs!DB1634)+((1-Output!$E$47)*IntermediateCalcs!DF1634))</f>
        <v/>
      </c>
      <c r="DG1635" s="19" t="str">
        <f>IF(DataGoesHere!B1634="",IF(DD1635="Forecast",(Output!$G$47*(IntermediateCalcs!DF1635-IntermediateCalcs!DF1634))+((1-Output!$G$47)*IntermediateCalcs!DG1634),""),(Output!$G$47*(IntermediateCalcs!DF1635-IntermediateCalcs!DF1634))+((1-Output!$G$47)*IntermediateCalcs!DG1634))</f>
        <v/>
      </c>
      <c r="DH1635" s="19" t="str">
        <f>IF(DataGoesHere!B1634="",IF(DD1635="Forecast",DF1635+DG1635,""),DF1635+DG1635)</f>
        <v/>
      </c>
      <c r="DI1635" s="274" t="str">
        <f>IF(DH1635="","",IF(IntermediateCalcs!$AO$9="Yes",IntermediateCalcs!DH1635*$CX1635,IntermediateCalcs!DH1635))</f>
        <v/>
      </c>
      <c r="DJ1635" s="250" t="str">
        <f>IF(DataGoesHere!$B1635="","",($CZ1635-DI1635))</f>
        <v/>
      </c>
      <c r="DK1635" s="250" t="str">
        <f>IF(DataGoesHere!$B1635="","",ABS($CZ1635-DI1635))</f>
        <v/>
      </c>
      <c r="DL1635" s="250" t="str">
        <f>IF(DataGoesHere!$B1635="","",DK1635^2)</f>
        <v/>
      </c>
      <c r="DM1635" s="249" t="str">
        <f>IF(DataGoesHere!$B1635="","",DK1635/$CZ1635)</f>
        <v/>
      </c>
      <c r="DN1635" s="250" t="str">
        <f>IF(DataGoesHere!$B1635="","",SUM(DJ$2:DJ1635)/AVERAGE(DK:DK))</f>
        <v/>
      </c>
      <c r="DP1635" s="19" t="str">
        <f>IF(DataGoesHere!B1635="",IF($DD1635="Forecast",(Output!E$48*IntermediateCalcs!CY1635)+Output!G$48,""),(Output!E$48*IntermediateCalcs!CY1635)+Output!G$48)</f>
        <v/>
      </c>
      <c r="DQ1635" s="274" t="str">
        <f>IF(DP1635="","",IF(IntermediateCalcs!$AO$9="Yes",IntermediateCalcs!DP1635*$CX1635,IntermediateCalcs!DP1635))</f>
        <v/>
      </c>
      <c r="DR1635" s="250" t="str">
        <f>IF(DataGoesHere!$B1635="","",($CZ1635-DQ1635))</f>
        <v/>
      </c>
      <c r="DS1635" s="250" t="str">
        <f>IF(DataGoesHere!$B1635="","",ABS($CZ1635-DQ1635))</f>
        <v/>
      </c>
      <c r="DT1635" s="250" t="str">
        <f>IF(DataGoesHere!$B1635="","",DS1635^2)</f>
        <v/>
      </c>
      <c r="DU1635" s="249" t="str">
        <f>IF(DataGoesHere!$B1635="","",DS1635/$CZ1635)</f>
        <v/>
      </c>
      <c r="DV1635" s="250" t="str">
        <f>IF(DataGoesHere!$B1635="","",SUM(DR$2:DR1635)/AVERAGE(DS:DS))</f>
        <v/>
      </c>
      <c r="DX1635" s="19" t="str">
        <f>IF(DataGoesHere!$B1634="","",(DB1629*(Output!$O$49/Output!$P$49))+(IntermediateCalcs!DB1630*(Output!$M$49/Output!$P$49))+(IntermediateCalcs!DB1631*(Output!$K$49/Output!$P$49))+(DB1632*(Output!$I$49/Output!$P$49))+(IntermediateCalcs!DB1633*(Output!$G$49/Output!$P$49))+(IntermediateCalcs!DB1634*(Output!$E$49/Output!$P$49)))</f>
        <v/>
      </c>
      <c r="DY1635" s="274" t="str">
        <f>IF(DX1635="","",IF(IntermediateCalcs!$AO$9="Yes",IntermediateCalcs!DX1635*$CX1635,IntermediateCalcs!DX1635))</f>
        <v/>
      </c>
      <c r="DZ1635" s="250" t="str">
        <f>IF(DataGoesHere!$B1635="","",($CZ1635-DY1635))</f>
        <v/>
      </c>
      <c r="EA1635" s="250" t="str">
        <f>IF(DataGoesHere!$B1635="","",ABS($CZ1635-DY1635))</f>
        <v/>
      </c>
      <c r="EB1635" s="250" t="str">
        <f>IF(DataGoesHere!$B1635="","",EA1635^2)</f>
        <v/>
      </c>
      <c r="EC1635" s="249" t="str">
        <f>IF(DataGoesHere!$B1635="","",EA1635/$CZ1635)</f>
        <v/>
      </c>
      <c r="ED1635" s="250" t="str">
        <f>IF(DataGoesHere!$B1635="","",SUM(DZ$2:DZ1635)/AVERAGE(EA:EA))</f>
        <v/>
      </c>
    </row>
    <row r="1636" spans="20:134" x14ac:dyDescent="0.2">
      <c r="T1636" s="240"/>
      <c r="U1636" s="86"/>
      <c r="V1636" s="245" t="str">
        <f>IF(DataGoesHere!$B1636="","",(DataGoesHere!$B1636/SUM(DataGoesHere!$B1634:'DataGoesHere'!$B1645)))</f>
        <v/>
      </c>
      <c r="W1636" s="86"/>
      <c r="X1636" s="86"/>
      <c r="Y1636" s="86"/>
      <c r="Z1636" s="86"/>
      <c r="AA1636" s="86"/>
      <c r="AB1636" s="86"/>
      <c r="AC1636" s="86"/>
      <c r="AD1636" s="86"/>
      <c r="AE1636" s="241"/>
      <c r="CV1636" s="310" t="str">
        <f>IF(DataGoesHere!B1636="","",DataGoesHere!A1636)</f>
        <v/>
      </c>
      <c r="CW1636" s="271">
        <f t="shared" ca="1" si="58"/>
        <v>3</v>
      </c>
      <c r="CX1636" s="272">
        <f t="shared" ca="1" si="59"/>
        <v>0.79862940076451561</v>
      </c>
      <c r="CY1636" s="266">
        <f>DataGoesHere!A1636</f>
        <v>1635</v>
      </c>
      <c r="CZ1636" s="19" t="str">
        <f>IF(DataGoesHere!B1636="","",DataGoesHere!B1636)</f>
        <v/>
      </c>
      <c r="DA1636" s="19" t="str">
        <f>IF(DataGoesHere!B1636="","",IF(AH$5="No",DataGoesHere!B1636,DataGoesHere!B1636-(AH$2*(DataGoesHere!A1636-1))))</f>
        <v/>
      </c>
      <c r="DB1636" s="19" t="str">
        <f>IF(DataGoesHere!B1636="","",IF(AO$9="No",DataGoesHere!B1636,DataGoesHere!B1636/CX1636))</f>
        <v/>
      </c>
      <c r="DC1636" s="19" t="str">
        <f>IF(DataGoesHere!B1636="","",IF(AO$9="No",DA1636,DA1636/CX1636))</f>
        <v/>
      </c>
      <c r="DD1636" s="293" t="str">
        <f>IF(CZ1636="",IF(COUNTIF(DD$2:DD1635,"Forecast")&lt;Output!E$43,"Forecast",""),"Actual")</f>
        <v/>
      </c>
      <c r="DF1636" s="19" t="str">
        <f>IF(DataGoesHere!B1635="",IF(DD1636="Forecast",(Output!$E$47*IntermediateCalcs!DH1635)+((1-Output!$E$47)*IntermediateCalcs!DF1635),""),(Output!$E$47*IntermediateCalcs!DB1635)+((1-Output!$E$47)*IntermediateCalcs!DF1635))</f>
        <v/>
      </c>
      <c r="DG1636" s="19" t="str">
        <f>IF(DataGoesHere!B1635="",IF(DD1636="Forecast",(Output!$G$47*(IntermediateCalcs!DF1636-IntermediateCalcs!DF1635))+((1-Output!$G$47)*IntermediateCalcs!DG1635),""),(Output!$G$47*(IntermediateCalcs!DF1636-IntermediateCalcs!DF1635))+((1-Output!$G$47)*IntermediateCalcs!DG1635))</f>
        <v/>
      </c>
      <c r="DH1636" s="19" t="str">
        <f>IF(DataGoesHere!B1635="",IF(DD1636="Forecast",DF1636+DG1636,""),DF1636+DG1636)</f>
        <v/>
      </c>
      <c r="DI1636" s="274" t="str">
        <f>IF(DH1636="","",IF(IntermediateCalcs!$AO$9="Yes",IntermediateCalcs!DH1636*$CX1636,IntermediateCalcs!DH1636))</f>
        <v/>
      </c>
      <c r="DJ1636" s="250" t="str">
        <f>IF(DataGoesHere!$B1636="","",($CZ1636-DI1636))</f>
        <v/>
      </c>
      <c r="DK1636" s="250" t="str">
        <f>IF(DataGoesHere!$B1636="","",ABS($CZ1636-DI1636))</f>
        <v/>
      </c>
      <c r="DL1636" s="250" t="str">
        <f>IF(DataGoesHere!$B1636="","",DK1636^2)</f>
        <v/>
      </c>
      <c r="DM1636" s="249" t="str">
        <f>IF(DataGoesHere!$B1636="","",DK1636/$CZ1636)</f>
        <v/>
      </c>
      <c r="DN1636" s="250" t="str">
        <f>IF(DataGoesHere!$B1636="","",SUM(DJ$2:DJ1636)/AVERAGE(DK:DK))</f>
        <v/>
      </c>
      <c r="DP1636" s="19" t="str">
        <f>IF(DataGoesHere!B1636="",IF($DD1636="Forecast",(Output!E$48*IntermediateCalcs!CY1636)+Output!G$48,""),(Output!E$48*IntermediateCalcs!CY1636)+Output!G$48)</f>
        <v/>
      </c>
      <c r="DQ1636" s="274" t="str">
        <f>IF(DP1636="","",IF(IntermediateCalcs!$AO$9="Yes",IntermediateCalcs!DP1636*$CX1636,IntermediateCalcs!DP1636))</f>
        <v/>
      </c>
      <c r="DR1636" s="250" t="str">
        <f>IF(DataGoesHere!$B1636="","",($CZ1636-DQ1636))</f>
        <v/>
      </c>
      <c r="DS1636" s="250" t="str">
        <f>IF(DataGoesHere!$B1636="","",ABS($CZ1636-DQ1636))</f>
        <v/>
      </c>
      <c r="DT1636" s="250" t="str">
        <f>IF(DataGoesHere!$B1636="","",DS1636^2)</f>
        <v/>
      </c>
      <c r="DU1636" s="249" t="str">
        <f>IF(DataGoesHere!$B1636="","",DS1636/$CZ1636)</f>
        <v/>
      </c>
      <c r="DV1636" s="250" t="str">
        <f>IF(DataGoesHere!$B1636="","",SUM(DR$2:DR1636)/AVERAGE(DS:DS))</f>
        <v/>
      </c>
      <c r="DX1636" s="19" t="str">
        <f>IF(DataGoesHere!$B1635="","",(DB1630*(Output!$O$49/Output!$P$49))+(IntermediateCalcs!DB1631*(Output!$M$49/Output!$P$49))+(IntermediateCalcs!DB1632*(Output!$K$49/Output!$P$49))+(DB1633*(Output!$I$49/Output!$P$49))+(IntermediateCalcs!DB1634*(Output!$G$49/Output!$P$49))+(IntermediateCalcs!DB1635*(Output!$E$49/Output!$P$49)))</f>
        <v/>
      </c>
      <c r="DY1636" s="274" t="str">
        <f>IF(DX1636="","",IF(IntermediateCalcs!$AO$9="Yes",IntermediateCalcs!DX1636*$CX1636,IntermediateCalcs!DX1636))</f>
        <v/>
      </c>
      <c r="DZ1636" s="250" t="str">
        <f>IF(DataGoesHere!$B1636="","",($CZ1636-DY1636))</f>
        <v/>
      </c>
      <c r="EA1636" s="250" t="str">
        <f>IF(DataGoesHere!$B1636="","",ABS($CZ1636-DY1636))</f>
        <v/>
      </c>
      <c r="EB1636" s="250" t="str">
        <f>IF(DataGoesHere!$B1636="","",EA1636^2)</f>
        <v/>
      </c>
      <c r="EC1636" s="249" t="str">
        <f>IF(DataGoesHere!$B1636="","",EA1636/$CZ1636)</f>
        <v/>
      </c>
      <c r="ED1636" s="250" t="str">
        <f>IF(DataGoesHere!$B1636="","",SUM(DZ$2:DZ1636)/AVERAGE(EA:EA))</f>
        <v/>
      </c>
    </row>
    <row r="1637" spans="20:134" x14ac:dyDescent="0.2">
      <c r="T1637" s="240"/>
      <c r="U1637" s="86"/>
      <c r="V1637" s="86"/>
      <c r="W1637" s="245" t="str">
        <f>IF(DataGoesHere!$B1637="","",(DataGoesHere!$B1637/SUM(DataGoesHere!$B1634:'DataGoesHere'!$B1645)))</f>
        <v/>
      </c>
      <c r="X1637" s="86"/>
      <c r="Y1637" s="86"/>
      <c r="Z1637" s="86"/>
      <c r="AA1637" s="86"/>
      <c r="AB1637" s="86"/>
      <c r="AC1637" s="86"/>
      <c r="AD1637" s="86"/>
      <c r="AE1637" s="241"/>
      <c r="CV1637" s="310" t="str">
        <f>IF(DataGoesHere!B1637="","",DataGoesHere!A1637)</f>
        <v/>
      </c>
      <c r="CW1637" s="271">
        <f t="shared" ca="1" si="58"/>
        <v>4</v>
      </c>
      <c r="CX1637" s="272">
        <f t="shared" ca="1" si="59"/>
        <v>1.0149292433706087</v>
      </c>
      <c r="CY1637" s="266">
        <f>DataGoesHere!A1637</f>
        <v>1636</v>
      </c>
      <c r="CZ1637" s="19" t="str">
        <f>IF(DataGoesHere!B1637="","",DataGoesHere!B1637)</f>
        <v/>
      </c>
      <c r="DA1637" s="19" t="str">
        <f>IF(DataGoesHere!B1637="","",IF(AH$5="No",DataGoesHere!B1637,DataGoesHere!B1637-(AH$2*(DataGoesHere!A1637-1))))</f>
        <v/>
      </c>
      <c r="DB1637" s="19" t="str">
        <f>IF(DataGoesHere!B1637="","",IF(AO$9="No",DataGoesHere!B1637,DataGoesHere!B1637/CX1637))</f>
        <v/>
      </c>
      <c r="DC1637" s="19" t="str">
        <f>IF(DataGoesHere!B1637="","",IF(AO$9="No",DA1637,DA1637/CX1637))</f>
        <v/>
      </c>
      <c r="DD1637" s="293" t="str">
        <f>IF(CZ1637="",IF(COUNTIF(DD$2:DD1636,"Forecast")&lt;Output!E$43,"Forecast",""),"Actual")</f>
        <v/>
      </c>
      <c r="DF1637" s="19" t="str">
        <f>IF(DataGoesHere!B1636="",IF(DD1637="Forecast",(Output!$E$47*IntermediateCalcs!DH1636)+((1-Output!$E$47)*IntermediateCalcs!DF1636),""),(Output!$E$47*IntermediateCalcs!DB1636)+((1-Output!$E$47)*IntermediateCalcs!DF1636))</f>
        <v/>
      </c>
      <c r="DG1637" s="19" t="str">
        <f>IF(DataGoesHere!B1636="",IF(DD1637="Forecast",(Output!$G$47*(IntermediateCalcs!DF1637-IntermediateCalcs!DF1636))+((1-Output!$G$47)*IntermediateCalcs!DG1636),""),(Output!$G$47*(IntermediateCalcs!DF1637-IntermediateCalcs!DF1636))+((1-Output!$G$47)*IntermediateCalcs!DG1636))</f>
        <v/>
      </c>
      <c r="DH1637" s="19" t="str">
        <f>IF(DataGoesHere!B1636="",IF(DD1637="Forecast",DF1637+DG1637,""),DF1637+DG1637)</f>
        <v/>
      </c>
      <c r="DI1637" s="274" t="str">
        <f>IF(DH1637="","",IF(IntermediateCalcs!$AO$9="Yes",IntermediateCalcs!DH1637*$CX1637,IntermediateCalcs!DH1637))</f>
        <v/>
      </c>
      <c r="DJ1637" s="250" t="str">
        <f>IF(DataGoesHere!$B1637="","",($CZ1637-DI1637))</f>
        <v/>
      </c>
      <c r="DK1637" s="250" t="str">
        <f>IF(DataGoesHere!$B1637="","",ABS($CZ1637-DI1637))</f>
        <v/>
      </c>
      <c r="DL1637" s="250" t="str">
        <f>IF(DataGoesHere!$B1637="","",DK1637^2)</f>
        <v/>
      </c>
      <c r="DM1637" s="249" t="str">
        <f>IF(DataGoesHere!$B1637="","",DK1637/$CZ1637)</f>
        <v/>
      </c>
      <c r="DN1637" s="250" t="str">
        <f>IF(DataGoesHere!$B1637="","",SUM(DJ$2:DJ1637)/AVERAGE(DK:DK))</f>
        <v/>
      </c>
      <c r="DP1637" s="19" t="str">
        <f>IF(DataGoesHere!B1637="",IF($DD1637="Forecast",(Output!E$48*IntermediateCalcs!CY1637)+Output!G$48,""),(Output!E$48*IntermediateCalcs!CY1637)+Output!G$48)</f>
        <v/>
      </c>
      <c r="DQ1637" s="274" t="str">
        <f>IF(DP1637="","",IF(IntermediateCalcs!$AO$9="Yes",IntermediateCalcs!DP1637*$CX1637,IntermediateCalcs!DP1637))</f>
        <v/>
      </c>
      <c r="DR1637" s="250" t="str">
        <f>IF(DataGoesHere!$B1637="","",($CZ1637-DQ1637))</f>
        <v/>
      </c>
      <c r="DS1637" s="250" t="str">
        <f>IF(DataGoesHere!$B1637="","",ABS($CZ1637-DQ1637))</f>
        <v/>
      </c>
      <c r="DT1637" s="250" t="str">
        <f>IF(DataGoesHere!$B1637="","",DS1637^2)</f>
        <v/>
      </c>
      <c r="DU1637" s="249" t="str">
        <f>IF(DataGoesHere!$B1637="","",DS1637/$CZ1637)</f>
        <v/>
      </c>
      <c r="DV1637" s="250" t="str">
        <f>IF(DataGoesHere!$B1637="","",SUM(DR$2:DR1637)/AVERAGE(DS:DS))</f>
        <v/>
      </c>
      <c r="DX1637" s="19" t="str">
        <f>IF(DataGoesHere!$B1636="","",(DB1631*(Output!$O$49/Output!$P$49))+(IntermediateCalcs!DB1632*(Output!$M$49/Output!$P$49))+(IntermediateCalcs!DB1633*(Output!$K$49/Output!$P$49))+(DB1634*(Output!$I$49/Output!$P$49))+(IntermediateCalcs!DB1635*(Output!$G$49/Output!$P$49))+(IntermediateCalcs!DB1636*(Output!$E$49/Output!$P$49)))</f>
        <v/>
      </c>
      <c r="DY1637" s="274" t="str">
        <f>IF(DX1637="","",IF(IntermediateCalcs!$AO$9="Yes",IntermediateCalcs!DX1637*$CX1637,IntermediateCalcs!DX1637))</f>
        <v/>
      </c>
      <c r="DZ1637" s="250" t="str">
        <f>IF(DataGoesHere!$B1637="","",($CZ1637-DY1637))</f>
        <v/>
      </c>
      <c r="EA1637" s="250" t="str">
        <f>IF(DataGoesHere!$B1637="","",ABS($CZ1637-DY1637))</f>
        <v/>
      </c>
      <c r="EB1637" s="250" t="str">
        <f>IF(DataGoesHere!$B1637="","",EA1637^2)</f>
        <v/>
      </c>
      <c r="EC1637" s="249" t="str">
        <f>IF(DataGoesHere!$B1637="","",EA1637/$CZ1637)</f>
        <v/>
      </c>
      <c r="ED1637" s="250" t="str">
        <f>IF(DataGoesHere!$B1637="","",SUM(DZ$2:DZ1637)/AVERAGE(EA:EA))</f>
        <v/>
      </c>
    </row>
    <row r="1638" spans="20:134" x14ac:dyDescent="0.2">
      <c r="T1638" s="240"/>
      <c r="U1638" s="86"/>
      <c r="V1638" s="86"/>
      <c r="W1638" s="86"/>
      <c r="X1638" s="245" t="str">
        <f>IF(DataGoesHere!$B1638="","",(DataGoesHere!$B1638/SUM(DataGoesHere!$B1634:'DataGoesHere'!$B1645)))</f>
        <v/>
      </c>
      <c r="Y1638" s="86"/>
      <c r="Z1638" s="86"/>
      <c r="AA1638" s="86"/>
      <c r="AB1638" s="86"/>
      <c r="AC1638" s="86"/>
      <c r="AD1638" s="86"/>
      <c r="AE1638" s="241"/>
      <c r="CV1638" s="310" t="str">
        <f>IF(DataGoesHere!B1638="","",DataGoesHere!A1638)</f>
        <v/>
      </c>
      <c r="CW1638" s="271">
        <f t="shared" ca="1" si="58"/>
        <v>5</v>
      </c>
      <c r="CX1638" s="272">
        <f t="shared" ca="1" si="59"/>
        <v>0.97875414397996308</v>
      </c>
      <c r="CY1638" s="266">
        <f>DataGoesHere!A1638</f>
        <v>1637</v>
      </c>
      <c r="CZ1638" s="19" t="str">
        <f>IF(DataGoesHere!B1638="","",DataGoesHere!B1638)</f>
        <v/>
      </c>
      <c r="DA1638" s="19" t="str">
        <f>IF(DataGoesHere!B1638="","",IF(AH$5="No",DataGoesHere!B1638,DataGoesHere!B1638-(AH$2*(DataGoesHere!A1638-1))))</f>
        <v/>
      </c>
      <c r="DB1638" s="19" t="str">
        <f>IF(DataGoesHere!B1638="","",IF(AO$9="No",DataGoesHere!B1638,DataGoesHere!B1638/CX1638))</f>
        <v/>
      </c>
      <c r="DC1638" s="19" t="str">
        <f>IF(DataGoesHere!B1638="","",IF(AO$9="No",DA1638,DA1638/CX1638))</f>
        <v/>
      </c>
      <c r="DD1638" s="293" t="str">
        <f>IF(CZ1638="",IF(COUNTIF(DD$2:DD1637,"Forecast")&lt;Output!E$43,"Forecast",""),"Actual")</f>
        <v/>
      </c>
      <c r="DF1638" s="19" t="str">
        <f>IF(DataGoesHere!B1637="",IF(DD1638="Forecast",(Output!$E$47*IntermediateCalcs!DH1637)+((1-Output!$E$47)*IntermediateCalcs!DF1637),""),(Output!$E$47*IntermediateCalcs!DB1637)+((1-Output!$E$47)*IntermediateCalcs!DF1637))</f>
        <v/>
      </c>
      <c r="DG1638" s="19" t="str">
        <f>IF(DataGoesHere!B1637="",IF(DD1638="Forecast",(Output!$G$47*(IntermediateCalcs!DF1638-IntermediateCalcs!DF1637))+((1-Output!$G$47)*IntermediateCalcs!DG1637),""),(Output!$G$47*(IntermediateCalcs!DF1638-IntermediateCalcs!DF1637))+((1-Output!$G$47)*IntermediateCalcs!DG1637))</f>
        <v/>
      </c>
      <c r="DH1638" s="19" t="str">
        <f>IF(DataGoesHere!B1637="",IF(DD1638="Forecast",DF1638+DG1638,""),DF1638+DG1638)</f>
        <v/>
      </c>
      <c r="DI1638" s="274" t="str">
        <f>IF(DH1638="","",IF(IntermediateCalcs!$AO$9="Yes",IntermediateCalcs!DH1638*$CX1638,IntermediateCalcs!DH1638))</f>
        <v/>
      </c>
      <c r="DJ1638" s="250" t="str">
        <f>IF(DataGoesHere!$B1638="","",($CZ1638-DI1638))</f>
        <v/>
      </c>
      <c r="DK1638" s="250" t="str">
        <f>IF(DataGoesHere!$B1638="","",ABS($CZ1638-DI1638))</f>
        <v/>
      </c>
      <c r="DL1638" s="250" t="str">
        <f>IF(DataGoesHere!$B1638="","",DK1638^2)</f>
        <v/>
      </c>
      <c r="DM1638" s="249" t="str">
        <f>IF(DataGoesHere!$B1638="","",DK1638/$CZ1638)</f>
        <v/>
      </c>
      <c r="DN1638" s="250" t="str">
        <f>IF(DataGoesHere!$B1638="","",SUM(DJ$2:DJ1638)/AVERAGE(DK:DK))</f>
        <v/>
      </c>
      <c r="DP1638" s="19" t="str">
        <f>IF(DataGoesHere!B1638="",IF($DD1638="Forecast",(Output!E$48*IntermediateCalcs!CY1638)+Output!G$48,""),(Output!E$48*IntermediateCalcs!CY1638)+Output!G$48)</f>
        <v/>
      </c>
      <c r="DQ1638" s="274" t="str">
        <f>IF(DP1638="","",IF(IntermediateCalcs!$AO$9="Yes",IntermediateCalcs!DP1638*$CX1638,IntermediateCalcs!DP1638))</f>
        <v/>
      </c>
      <c r="DR1638" s="250" t="str">
        <f>IF(DataGoesHere!$B1638="","",($CZ1638-DQ1638))</f>
        <v/>
      </c>
      <c r="DS1638" s="250" t="str">
        <f>IF(DataGoesHere!$B1638="","",ABS($CZ1638-DQ1638))</f>
        <v/>
      </c>
      <c r="DT1638" s="250" t="str">
        <f>IF(DataGoesHere!$B1638="","",DS1638^2)</f>
        <v/>
      </c>
      <c r="DU1638" s="249" t="str">
        <f>IF(DataGoesHere!$B1638="","",DS1638/$CZ1638)</f>
        <v/>
      </c>
      <c r="DV1638" s="250" t="str">
        <f>IF(DataGoesHere!$B1638="","",SUM(DR$2:DR1638)/AVERAGE(DS:DS))</f>
        <v/>
      </c>
      <c r="DX1638" s="19" t="str">
        <f>IF(DataGoesHere!$B1637="","",(DB1632*(Output!$O$49/Output!$P$49))+(IntermediateCalcs!DB1633*(Output!$M$49/Output!$P$49))+(IntermediateCalcs!DB1634*(Output!$K$49/Output!$P$49))+(DB1635*(Output!$I$49/Output!$P$49))+(IntermediateCalcs!DB1636*(Output!$G$49/Output!$P$49))+(IntermediateCalcs!DB1637*(Output!$E$49/Output!$P$49)))</f>
        <v/>
      </c>
      <c r="DY1638" s="274" t="str">
        <f>IF(DX1638="","",IF(IntermediateCalcs!$AO$9="Yes",IntermediateCalcs!DX1638*$CX1638,IntermediateCalcs!DX1638))</f>
        <v/>
      </c>
      <c r="DZ1638" s="250" t="str">
        <f>IF(DataGoesHere!$B1638="","",($CZ1638-DY1638))</f>
        <v/>
      </c>
      <c r="EA1638" s="250" t="str">
        <f>IF(DataGoesHere!$B1638="","",ABS($CZ1638-DY1638))</f>
        <v/>
      </c>
      <c r="EB1638" s="250" t="str">
        <f>IF(DataGoesHere!$B1638="","",EA1638^2)</f>
        <v/>
      </c>
      <c r="EC1638" s="249" t="str">
        <f>IF(DataGoesHere!$B1638="","",EA1638/$CZ1638)</f>
        <v/>
      </c>
      <c r="ED1638" s="250" t="str">
        <f>IF(DataGoesHere!$B1638="","",SUM(DZ$2:DZ1638)/AVERAGE(EA:EA))</f>
        <v/>
      </c>
    </row>
    <row r="1639" spans="20:134" x14ac:dyDescent="0.2">
      <c r="T1639" s="240"/>
      <c r="U1639" s="86"/>
      <c r="V1639" s="86"/>
      <c r="W1639" s="86"/>
      <c r="X1639" s="86"/>
      <c r="Y1639" s="245" t="str">
        <f>IF(DataGoesHere!$B1639="","",(DataGoesHere!$B1639/SUM(DataGoesHere!$B1634:'DataGoesHere'!$B1645)))</f>
        <v/>
      </c>
      <c r="Z1639" s="86"/>
      <c r="AA1639" s="86"/>
      <c r="AB1639" s="86"/>
      <c r="AC1639" s="86"/>
      <c r="AD1639" s="86"/>
      <c r="AE1639" s="241"/>
      <c r="CV1639" s="310" t="str">
        <f>IF(DataGoesHere!B1639="","",DataGoesHere!A1639)</f>
        <v/>
      </c>
      <c r="CW1639" s="271">
        <f t="shared" ca="1" si="58"/>
        <v>6</v>
      </c>
      <c r="CX1639" s="272">
        <f t="shared" ca="1" si="59"/>
        <v>1.0779088099730167</v>
      </c>
      <c r="CY1639" s="266">
        <f>DataGoesHere!A1639</f>
        <v>1638</v>
      </c>
      <c r="CZ1639" s="19" t="str">
        <f>IF(DataGoesHere!B1639="","",DataGoesHere!B1639)</f>
        <v/>
      </c>
      <c r="DA1639" s="19" t="str">
        <f>IF(DataGoesHere!B1639="","",IF(AH$5="No",DataGoesHere!B1639,DataGoesHere!B1639-(AH$2*(DataGoesHere!A1639-1))))</f>
        <v/>
      </c>
      <c r="DB1639" s="19" t="str">
        <f>IF(DataGoesHere!B1639="","",IF(AO$9="No",DataGoesHere!B1639,DataGoesHere!B1639/CX1639))</f>
        <v/>
      </c>
      <c r="DC1639" s="19" t="str">
        <f>IF(DataGoesHere!B1639="","",IF(AO$9="No",DA1639,DA1639/CX1639))</f>
        <v/>
      </c>
      <c r="DD1639" s="293" t="str">
        <f>IF(CZ1639="",IF(COUNTIF(DD$2:DD1638,"Forecast")&lt;Output!E$43,"Forecast",""),"Actual")</f>
        <v/>
      </c>
      <c r="DF1639" s="19" t="str">
        <f>IF(DataGoesHere!B1638="",IF(DD1639="Forecast",(Output!$E$47*IntermediateCalcs!DH1638)+((1-Output!$E$47)*IntermediateCalcs!DF1638),""),(Output!$E$47*IntermediateCalcs!DB1638)+((1-Output!$E$47)*IntermediateCalcs!DF1638))</f>
        <v/>
      </c>
      <c r="DG1639" s="19" t="str">
        <f>IF(DataGoesHere!B1638="",IF(DD1639="Forecast",(Output!$G$47*(IntermediateCalcs!DF1639-IntermediateCalcs!DF1638))+((1-Output!$G$47)*IntermediateCalcs!DG1638),""),(Output!$G$47*(IntermediateCalcs!DF1639-IntermediateCalcs!DF1638))+((1-Output!$G$47)*IntermediateCalcs!DG1638))</f>
        <v/>
      </c>
      <c r="DH1639" s="19" t="str">
        <f>IF(DataGoesHere!B1638="",IF(DD1639="Forecast",DF1639+DG1639,""),DF1639+DG1639)</f>
        <v/>
      </c>
      <c r="DI1639" s="274" t="str">
        <f>IF(DH1639="","",IF(IntermediateCalcs!$AO$9="Yes",IntermediateCalcs!DH1639*$CX1639,IntermediateCalcs!DH1639))</f>
        <v/>
      </c>
      <c r="DJ1639" s="250" t="str">
        <f>IF(DataGoesHere!$B1639="","",($CZ1639-DI1639))</f>
        <v/>
      </c>
      <c r="DK1639" s="250" t="str">
        <f>IF(DataGoesHere!$B1639="","",ABS($CZ1639-DI1639))</f>
        <v/>
      </c>
      <c r="DL1639" s="250" t="str">
        <f>IF(DataGoesHere!$B1639="","",DK1639^2)</f>
        <v/>
      </c>
      <c r="DM1639" s="249" t="str">
        <f>IF(DataGoesHere!$B1639="","",DK1639/$CZ1639)</f>
        <v/>
      </c>
      <c r="DN1639" s="250" t="str">
        <f>IF(DataGoesHere!$B1639="","",SUM(DJ$2:DJ1639)/AVERAGE(DK:DK))</f>
        <v/>
      </c>
      <c r="DP1639" s="19" t="str">
        <f>IF(DataGoesHere!B1639="",IF($DD1639="Forecast",(Output!E$48*IntermediateCalcs!CY1639)+Output!G$48,""),(Output!E$48*IntermediateCalcs!CY1639)+Output!G$48)</f>
        <v/>
      </c>
      <c r="DQ1639" s="274" t="str">
        <f>IF(DP1639="","",IF(IntermediateCalcs!$AO$9="Yes",IntermediateCalcs!DP1639*$CX1639,IntermediateCalcs!DP1639))</f>
        <v/>
      </c>
      <c r="DR1639" s="250" t="str">
        <f>IF(DataGoesHere!$B1639="","",($CZ1639-DQ1639))</f>
        <v/>
      </c>
      <c r="DS1639" s="250" t="str">
        <f>IF(DataGoesHere!$B1639="","",ABS($CZ1639-DQ1639))</f>
        <v/>
      </c>
      <c r="DT1639" s="250" t="str">
        <f>IF(DataGoesHere!$B1639="","",DS1639^2)</f>
        <v/>
      </c>
      <c r="DU1639" s="249" t="str">
        <f>IF(DataGoesHere!$B1639="","",DS1639/$CZ1639)</f>
        <v/>
      </c>
      <c r="DV1639" s="250" t="str">
        <f>IF(DataGoesHere!$B1639="","",SUM(DR$2:DR1639)/AVERAGE(DS:DS))</f>
        <v/>
      </c>
      <c r="DX1639" s="19" t="str">
        <f>IF(DataGoesHere!$B1638="","",(DB1633*(Output!$O$49/Output!$P$49))+(IntermediateCalcs!DB1634*(Output!$M$49/Output!$P$49))+(IntermediateCalcs!DB1635*(Output!$K$49/Output!$P$49))+(DB1636*(Output!$I$49/Output!$P$49))+(IntermediateCalcs!DB1637*(Output!$G$49/Output!$P$49))+(IntermediateCalcs!DB1638*(Output!$E$49/Output!$P$49)))</f>
        <v/>
      </c>
      <c r="DY1639" s="274" t="str">
        <f>IF(DX1639="","",IF(IntermediateCalcs!$AO$9="Yes",IntermediateCalcs!DX1639*$CX1639,IntermediateCalcs!DX1639))</f>
        <v/>
      </c>
      <c r="DZ1639" s="250" t="str">
        <f>IF(DataGoesHere!$B1639="","",($CZ1639-DY1639))</f>
        <v/>
      </c>
      <c r="EA1639" s="250" t="str">
        <f>IF(DataGoesHere!$B1639="","",ABS($CZ1639-DY1639))</f>
        <v/>
      </c>
      <c r="EB1639" s="250" t="str">
        <f>IF(DataGoesHere!$B1639="","",EA1639^2)</f>
        <v/>
      </c>
      <c r="EC1639" s="249" t="str">
        <f>IF(DataGoesHere!$B1639="","",EA1639/$CZ1639)</f>
        <v/>
      </c>
      <c r="ED1639" s="250" t="str">
        <f>IF(DataGoesHere!$B1639="","",SUM(DZ$2:DZ1639)/AVERAGE(EA:EA))</f>
        <v/>
      </c>
    </row>
    <row r="1640" spans="20:134" x14ac:dyDescent="0.2">
      <c r="T1640" s="240"/>
      <c r="U1640" s="86"/>
      <c r="V1640" s="86"/>
      <c r="W1640" s="86"/>
      <c r="X1640" s="86"/>
      <c r="Y1640" s="86"/>
      <c r="Z1640" s="245" t="str">
        <f>IF(DataGoesHere!$B1640="","",(DataGoesHere!$B1640/SUM(DataGoesHere!$B1634:'DataGoesHere'!$B1645)))</f>
        <v/>
      </c>
      <c r="AA1640" s="86"/>
      <c r="AB1640" s="86"/>
      <c r="AC1640" s="86"/>
      <c r="AD1640" s="86"/>
      <c r="AE1640" s="241"/>
      <c r="CV1640" s="310" t="str">
        <f>IF(DataGoesHere!B1640="","",DataGoesHere!A1640)</f>
        <v/>
      </c>
      <c r="CW1640" s="271">
        <f t="shared" ca="1" si="58"/>
        <v>7</v>
      </c>
      <c r="CX1640" s="272">
        <f t="shared" ca="1" si="59"/>
        <v>1.0265458156689093</v>
      </c>
      <c r="CY1640" s="266">
        <f>DataGoesHere!A1640</f>
        <v>1639</v>
      </c>
      <c r="CZ1640" s="19" t="str">
        <f>IF(DataGoesHere!B1640="","",DataGoesHere!B1640)</f>
        <v/>
      </c>
      <c r="DA1640" s="19" t="str">
        <f>IF(DataGoesHere!B1640="","",IF(AH$5="No",DataGoesHere!B1640,DataGoesHere!B1640-(AH$2*(DataGoesHere!A1640-1))))</f>
        <v/>
      </c>
      <c r="DB1640" s="19" t="str">
        <f>IF(DataGoesHere!B1640="","",IF(AO$9="No",DataGoesHere!B1640,DataGoesHere!B1640/CX1640))</f>
        <v/>
      </c>
      <c r="DC1640" s="19" t="str">
        <f>IF(DataGoesHere!B1640="","",IF(AO$9="No",DA1640,DA1640/CX1640))</f>
        <v/>
      </c>
      <c r="DD1640" s="293" t="str">
        <f>IF(CZ1640="",IF(COUNTIF(DD$2:DD1639,"Forecast")&lt;Output!E$43,"Forecast",""),"Actual")</f>
        <v/>
      </c>
      <c r="DF1640" s="19" t="str">
        <f>IF(DataGoesHere!B1639="",IF(DD1640="Forecast",(Output!$E$47*IntermediateCalcs!DH1639)+((1-Output!$E$47)*IntermediateCalcs!DF1639),""),(Output!$E$47*IntermediateCalcs!DB1639)+((1-Output!$E$47)*IntermediateCalcs!DF1639))</f>
        <v/>
      </c>
      <c r="DG1640" s="19" t="str">
        <f>IF(DataGoesHere!B1639="",IF(DD1640="Forecast",(Output!$G$47*(IntermediateCalcs!DF1640-IntermediateCalcs!DF1639))+((1-Output!$G$47)*IntermediateCalcs!DG1639),""),(Output!$G$47*(IntermediateCalcs!DF1640-IntermediateCalcs!DF1639))+((1-Output!$G$47)*IntermediateCalcs!DG1639))</f>
        <v/>
      </c>
      <c r="DH1640" s="19" t="str">
        <f>IF(DataGoesHere!B1639="",IF(DD1640="Forecast",DF1640+DG1640,""),DF1640+DG1640)</f>
        <v/>
      </c>
      <c r="DI1640" s="274" t="str">
        <f>IF(DH1640="","",IF(IntermediateCalcs!$AO$9="Yes",IntermediateCalcs!DH1640*$CX1640,IntermediateCalcs!DH1640))</f>
        <v/>
      </c>
      <c r="DJ1640" s="250" t="str">
        <f>IF(DataGoesHere!$B1640="","",($CZ1640-DI1640))</f>
        <v/>
      </c>
      <c r="DK1640" s="250" t="str">
        <f>IF(DataGoesHere!$B1640="","",ABS($CZ1640-DI1640))</f>
        <v/>
      </c>
      <c r="DL1640" s="250" t="str">
        <f>IF(DataGoesHere!$B1640="","",DK1640^2)</f>
        <v/>
      </c>
      <c r="DM1640" s="249" t="str">
        <f>IF(DataGoesHere!$B1640="","",DK1640/$CZ1640)</f>
        <v/>
      </c>
      <c r="DN1640" s="250" t="str">
        <f>IF(DataGoesHere!$B1640="","",SUM(DJ$2:DJ1640)/AVERAGE(DK:DK))</f>
        <v/>
      </c>
      <c r="DP1640" s="19" t="str">
        <f>IF(DataGoesHere!B1640="",IF($DD1640="Forecast",(Output!E$48*IntermediateCalcs!CY1640)+Output!G$48,""),(Output!E$48*IntermediateCalcs!CY1640)+Output!G$48)</f>
        <v/>
      </c>
      <c r="DQ1640" s="274" t="str">
        <f>IF(DP1640="","",IF(IntermediateCalcs!$AO$9="Yes",IntermediateCalcs!DP1640*$CX1640,IntermediateCalcs!DP1640))</f>
        <v/>
      </c>
      <c r="DR1640" s="250" t="str">
        <f>IF(DataGoesHere!$B1640="","",($CZ1640-DQ1640))</f>
        <v/>
      </c>
      <c r="DS1640" s="250" t="str">
        <f>IF(DataGoesHere!$B1640="","",ABS($CZ1640-DQ1640))</f>
        <v/>
      </c>
      <c r="DT1640" s="250" t="str">
        <f>IF(DataGoesHere!$B1640="","",DS1640^2)</f>
        <v/>
      </c>
      <c r="DU1640" s="249" t="str">
        <f>IF(DataGoesHere!$B1640="","",DS1640/$CZ1640)</f>
        <v/>
      </c>
      <c r="DV1640" s="250" t="str">
        <f>IF(DataGoesHere!$B1640="","",SUM(DR$2:DR1640)/AVERAGE(DS:DS))</f>
        <v/>
      </c>
      <c r="DX1640" s="19" t="str">
        <f>IF(DataGoesHere!$B1639="","",(DB1634*(Output!$O$49/Output!$P$49))+(IntermediateCalcs!DB1635*(Output!$M$49/Output!$P$49))+(IntermediateCalcs!DB1636*(Output!$K$49/Output!$P$49))+(DB1637*(Output!$I$49/Output!$P$49))+(IntermediateCalcs!DB1638*(Output!$G$49/Output!$P$49))+(IntermediateCalcs!DB1639*(Output!$E$49/Output!$P$49)))</f>
        <v/>
      </c>
      <c r="DY1640" s="274" t="str">
        <f>IF(DX1640="","",IF(IntermediateCalcs!$AO$9="Yes",IntermediateCalcs!DX1640*$CX1640,IntermediateCalcs!DX1640))</f>
        <v/>
      </c>
      <c r="DZ1640" s="250" t="str">
        <f>IF(DataGoesHere!$B1640="","",($CZ1640-DY1640))</f>
        <v/>
      </c>
      <c r="EA1640" s="250" t="str">
        <f>IF(DataGoesHere!$B1640="","",ABS($CZ1640-DY1640))</f>
        <v/>
      </c>
      <c r="EB1640" s="250" t="str">
        <f>IF(DataGoesHere!$B1640="","",EA1640^2)</f>
        <v/>
      </c>
      <c r="EC1640" s="249" t="str">
        <f>IF(DataGoesHere!$B1640="","",EA1640/$CZ1640)</f>
        <v/>
      </c>
      <c r="ED1640" s="250" t="str">
        <f>IF(DataGoesHere!$B1640="","",SUM(DZ$2:DZ1640)/AVERAGE(EA:EA))</f>
        <v/>
      </c>
    </row>
    <row r="1641" spans="20:134" x14ac:dyDescent="0.2">
      <c r="T1641" s="240"/>
      <c r="U1641" s="86"/>
      <c r="V1641" s="86"/>
      <c r="W1641" s="86"/>
      <c r="X1641" s="86"/>
      <c r="Y1641" s="86"/>
      <c r="Z1641" s="86"/>
      <c r="AA1641" s="245" t="str">
        <f>IF(DataGoesHere!$B1641="","",(DataGoesHere!$B1641/SUM(DataGoesHere!$B1634:'DataGoesHere'!$B1645)))</f>
        <v/>
      </c>
      <c r="AB1641" s="86"/>
      <c r="AC1641" s="86"/>
      <c r="AD1641" s="86"/>
      <c r="AE1641" s="241"/>
      <c r="CV1641" s="310" t="str">
        <f>IF(DataGoesHere!B1641="","",DataGoesHere!A1641)</f>
        <v/>
      </c>
      <c r="CW1641" s="271">
        <f t="shared" ca="1" si="58"/>
        <v>8</v>
      </c>
      <c r="CX1641" s="272">
        <f t="shared" ca="1" si="59"/>
        <v>1.0207492390681214</v>
      </c>
      <c r="CY1641" s="266">
        <f>DataGoesHere!A1641</f>
        <v>1640</v>
      </c>
      <c r="CZ1641" s="19" t="str">
        <f>IF(DataGoesHere!B1641="","",DataGoesHere!B1641)</f>
        <v/>
      </c>
      <c r="DA1641" s="19" t="str">
        <f>IF(DataGoesHere!B1641="","",IF(AH$5="No",DataGoesHere!B1641,DataGoesHere!B1641-(AH$2*(DataGoesHere!A1641-1))))</f>
        <v/>
      </c>
      <c r="DB1641" s="19" t="str">
        <f>IF(DataGoesHere!B1641="","",IF(AO$9="No",DataGoesHere!B1641,DataGoesHere!B1641/CX1641))</f>
        <v/>
      </c>
      <c r="DC1641" s="19" t="str">
        <f>IF(DataGoesHere!B1641="","",IF(AO$9="No",DA1641,DA1641/CX1641))</f>
        <v/>
      </c>
      <c r="DD1641" s="293" t="str">
        <f>IF(CZ1641="",IF(COUNTIF(DD$2:DD1640,"Forecast")&lt;Output!E$43,"Forecast",""),"Actual")</f>
        <v/>
      </c>
      <c r="DF1641" s="19" t="str">
        <f>IF(DataGoesHere!B1640="",IF(DD1641="Forecast",(Output!$E$47*IntermediateCalcs!DH1640)+((1-Output!$E$47)*IntermediateCalcs!DF1640),""),(Output!$E$47*IntermediateCalcs!DB1640)+((1-Output!$E$47)*IntermediateCalcs!DF1640))</f>
        <v/>
      </c>
      <c r="DG1641" s="19" t="str">
        <f>IF(DataGoesHere!B1640="",IF(DD1641="Forecast",(Output!$G$47*(IntermediateCalcs!DF1641-IntermediateCalcs!DF1640))+((1-Output!$G$47)*IntermediateCalcs!DG1640),""),(Output!$G$47*(IntermediateCalcs!DF1641-IntermediateCalcs!DF1640))+((1-Output!$G$47)*IntermediateCalcs!DG1640))</f>
        <v/>
      </c>
      <c r="DH1641" s="19" t="str">
        <f>IF(DataGoesHere!B1640="",IF(DD1641="Forecast",DF1641+DG1641,""),DF1641+DG1641)</f>
        <v/>
      </c>
      <c r="DI1641" s="274" t="str">
        <f>IF(DH1641="","",IF(IntermediateCalcs!$AO$9="Yes",IntermediateCalcs!DH1641*$CX1641,IntermediateCalcs!DH1641))</f>
        <v/>
      </c>
      <c r="DJ1641" s="250" t="str">
        <f>IF(DataGoesHere!$B1641="","",($CZ1641-DI1641))</f>
        <v/>
      </c>
      <c r="DK1641" s="250" t="str">
        <f>IF(DataGoesHere!$B1641="","",ABS($CZ1641-DI1641))</f>
        <v/>
      </c>
      <c r="DL1641" s="250" t="str">
        <f>IF(DataGoesHere!$B1641="","",DK1641^2)</f>
        <v/>
      </c>
      <c r="DM1641" s="249" t="str">
        <f>IF(DataGoesHere!$B1641="","",DK1641/$CZ1641)</f>
        <v/>
      </c>
      <c r="DN1641" s="250" t="str">
        <f>IF(DataGoesHere!$B1641="","",SUM(DJ$2:DJ1641)/AVERAGE(DK:DK))</f>
        <v/>
      </c>
      <c r="DP1641" s="19" t="str">
        <f>IF(DataGoesHere!B1641="",IF($DD1641="Forecast",(Output!E$48*IntermediateCalcs!CY1641)+Output!G$48,""),(Output!E$48*IntermediateCalcs!CY1641)+Output!G$48)</f>
        <v/>
      </c>
      <c r="DQ1641" s="274" t="str">
        <f>IF(DP1641="","",IF(IntermediateCalcs!$AO$9="Yes",IntermediateCalcs!DP1641*$CX1641,IntermediateCalcs!DP1641))</f>
        <v/>
      </c>
      <c r="DR1641" s="250" t="str">
        <f>IF(DataGoesHere!$B1641="","",($CZ1641-DQ1641))</f>
        <v/>
      </c>
      <c r="DS1641" s="250" t="str">
        <f>IF(DataGoesHere!$B1641="","",ABS($CZ1641-DQ1641))</f>
        <v/>
      </c>
      <c r="DT1641" s="250" t="str">
        <f>IF(DataGoesHere!$B1641="","",DS1641^2)</f>
        <v/>
      </c>
      <c r="DU1641" s="249" t="str">
        <f>IF(DataGoesHere!$B1641="","",DS1641/$CZ1641)</f>
        <v/>
      </c>
      <c r="DV1641" s="250" t="str">
        <f>IF(DataGoesHere!$B1641="","",SUM(DR$2:DR1641)/AVERAGE(DS:DS))</f>
        <v/>
      </c>
      <c r="DX1641" s="19" t="str">
        <f>IF(DataGoesHere!$B1640="","",(DB1635*(Output!$O$49/Output!$P$49))+(IntermediateCalcs!DB1636*(Output!$M$49/Output!$P$49))+(IntermediateCalcs!DB1637*(Output!$K$49/Output!$P$49))+(DB1638*(Output!$I$49/Output!$P$49))+(IntermediateCalcs!DB1639*(Output!$G$49/Output!$P$49))+(IntermediateCalcs!DB1640*(Output!$E$49/Output!$P$49)))</f>
        <v/>
      </c>
      <c r="DY1641" s="274" t="str">
        <f>IF(DX1641="","",IF(IntermediateCalcs!$AO$9="Yes",IntermediateCalcs!DX1641*$CX1641,IntermediateCalcs!DX1641))</f>
        <v/>
      </c>
      <c r="DZ1641" s="250" t="str">
        <f>IF(DataGoesHere!$B1641="","",($CZ1641-DY1641))</f>
        <v/>
      </c>
      <c r="EA1641" s="250" t="str">
        <f>IF(DataGoesHere!$B1641="","",ABS($CZ1641-DY1641))</f>
        <v/>
      </c>
      <c r="EB1641" s="250" t="str">
        <f>IF(DataGoesHere!$B1641="","",EA1641^2)</f>
        <v/>
      </c>
      <c r="EC1641" s="249" t="str">
        <f>IF(DataGoesHere!$B1641="","",EA1641/$CZ1641)</f>
        <v/>
      </c>
      <c r="ED1641" s="250" t="str">
        <f>IF(DataGoesHere!$B1641="","",SUM(DZ$2:DZ1641)/AVERAGE(EA:EA))</f>
        <v/>
      </c>
    </row>
    <row r="1642" spans="20:134" x14ac:dyDescent="0.2">
      <c r="T1642" s="240"/>
      <c r="U1642" s="86"/>
      <c r="V1642" s="86"/>
      <c r="W1642" s="86"/>
      <c r="X1642" s="86"/>
      <c r="Y1642" s="86"/>
      <c r="Z1642" s="86"/>
      <c r="AA1642" s="86"/>
      <c r="AB1642" s="245" t="str">
        <f>IF(DataGoesHere!$B1642="","",(DataGoesHere!$B1642/SUM(DataGoesHere!$B1634:'DataGoesHere'!$B1645)))</f>
        <v/>
      </c>
      <c r="AC1642" s="86"/>
      <c r="AD1642" s="86"/>
      <c r="AE1642" s="241"/>
      <c r="CV1642" s="310" t="str">
        <f>IF(DataGoesHere!B1642="","",DataGoesHere!A1642)</f>
        <v/>
      </c>
      <c r="CW1642" s="271">
        <f t="shared" ca="1" si="58"/>
        <v>9</v>
      </c>
      <c r="CX1642" s="272">
        <f t="shared" ca="1" si="59"/>
        <v>1.0625330005567626</v>
      </c>
      <c r="CY1642" s="266">
        <f>DataGoesHere!A1642</f>
        <v>1641</v>
      </c>
      <c r="CZ1642" s="19" t="str">
        <f>IF(DataGoesHere!B1642="","",DataGoesHere!B1642)</f>
        <v/>
      </c>
      <c r="DA1642" s="19" t="str">
        <f>IF(DataGoesHere!B1642="","",IF(AH$5="No",DataGoesHere!B1642,DataGoesHere!B1642-(AH$2*(DataGoesHere!A1642-1))))</f>
        <v/>
      </c>
      <c r="DB1642" s="19" t="str">
        <f>IF(DataGoesHere!B1642="","",IF(AO$9="No",DataGoesHere!B1642,DataGoesHere!B1642/CX1642))</f>
        <v/>
      </c>
      <c r="DC1642" s="19" t="str">
        <f>IF(DataGoesHere!B1642="","",IF(AO$9="No",DA1642,DA1642/CX1642))</f>
        <v/>
      </c>
      <c r="DD1642" s="293" t="str">
        <f>IF(CZ1642="",IF(COUNTIF(DD$2:DD1641,"Forecast")&lt;Output!E$43,"Forecast",""),"Actual")</f>
        <v/>
      </c>
      <c r="DF1642" s="19" t="str">
        <f>IF(DataGoesHere!B1641="",IF(DD1642="Forecast",(Output!$E$47*IntermediateCalcs!DH1641)+((1-Output!$E$47)*IntermediateCalcs!DF1641),""),(Output!$E$47*IntermediateCalcs!DB1641)+((1-Output!$E$47)*IntermediateCalcs!DF1641))</f>
        <v/>
      </c>
      <c r="DG1642" s="19" t="str">
        <f>IF(DataGoesHere!B1641="",IF(DD1642="Forecast",(Output!$G$47*(IntermediateCalcs!DF1642-IntermediateCalcs!DF1641))+((1-Output!$G$47)*IntermediateCalcs!DG1641),""),(Output!$G$47*(IntermediateCalcs!DF1642-IntermediateCalcs!DF1641))+((1-Output!$G$47)*IntermediateCalcs!DG1641))</f>
        <v/>
      </c>
      <c r="DH1642" s="19" t="str">
        <f>IF(DataGoesHere!B1641="",IF(DD1642="Forecast",DF1642+DG1642,""),DF1642+DG1642)</f>
        <v/>
      </c>
      <c r="DI1642" s="274" t="str">
        <f>IF(DH1642="","",IF(IntermediateCalcs!$AO$9="Yes",IntermediateCalcs!DH1642*$CX1642,IntermediateCalcs!DH1642))</f>
        <v/>
      </c>
      <c r="DJ1642" s="250" t="str">
        <f>IF(DataGoesHere!$B1642="","",($CZ1642-DI1642))</f>
        <v/>
      </c>
      <c r="DK1642" s="250" t="str">
        <f>IF(DataGoesHere!$B1642="","",ABS($CZ1642-DI1642))</f>
        <v/>
      </c>
      <c r="DL1642" s="250" t="str">
        <f>IF(DataGoesHere!$B1642="","",DK1642^2)</f>
        <v/>
      </c>
      <c r="DM1642" s="249" t="str">
        <f>IF(DataGoesHere!$B1642="","",DK1642/$CZ1642)</f>
        <v/>
      </c>
      <c r="DN1642" s="250" t="str">
        <f>IF(DataGoesHere!$B1642="","",SUM(DJ$2:DJ1642)/AVERAGE(DK:DK))</f>
        <v/>
      </c>
      <c r="DP1642" s="19" t="str">
        <f>IF(DataGoesHere!B1642="",IF($DD1642="Forecast",(Output!E$48*IntermediateCalcs!CY1642)+Output!G$48,""),(Output!E$48*IntermediateCalcs!CY1642)+Output!G$48)</f>
        <v/>
      </c>
      <c r="DQ1642" s="274" t="str">
        <f>IF(DP1642="","",IF(IntermediateCalcs!$AO$9="Yes",IntermediateCalcs!DP1642*$CX1642,IntermediateCalcs!DP1642))</f>
        <v/>
      </c>
      <c r="DR1642" s="250" t="str">
        <f>IF(DataGoesHere!$B1642="","",($CZ1642-DQ1642))</f>
        <v/>
      </c>
      <c r="DS1642" s="250" t="str">
        <f>IF(DataGoesHere!$B1642="","",ABS($CZ1642-DQ1642))</f>
        <v/>
      </c>
      <c r="DT1642" s="250" t="str">
        <f>IF(DataGoesHere!$B1642="","",DS1642^2)</f>
        <v/>
      </c>
      <c r="DU1642" s="249" t="str">
        <f>IF(DataGoesHere!$B1642="","",DS1642/$CZ1642)</f>
        <v/>
      </c>
      <c r="DV1642" s="250" t="str">
        <f>IF(DataGoesHere!$B1642="","",SUM(DR$2:DR1642)/AVERAGE(DS:DS))</f>
        <v/>
      </c>
      <c r="DX1642" s="19" t="str">
        <f>IF(DataGoesHere!$B1641="","",(DB1636*(Output!$O$49/Output!$P$49))+(IntermediateCalcs!DB1637*(Output!$M$49/Output!$P$49))+(IntermediateCalcs!DB1638*(Output!$K$49/Output!$P$49))+(DB1639*(Output!$I$49/Output!$P$49))+(IntermediateCalcs!DB1640*(Output!$G$49/Output!$P$49))+(IntermediateCalcs!DB1641*(Output!$E$49/Output!$P$49)))</f>
        <v/>
      </c>
      <c r="DY1642" s="274" t="str">
        <f>IF(DX1642="","",IF(IntermediateCalcs!$AO$9="Yes",IntermediateCalcs!DX1642*$CX1642,IntermediateCalcs!DX1642))</f>
        <v/>
      </c>
      <c r="DZ1642" s="250" t="str">
        <f>IF(DataGoesHere!$B1642="","",($CZ1642-DY1642))</f>
        <v/>
      </c>
      <c r="EA1642" s="250" t="str">
        <f>IF(DataGoesHere!$B1642="","",ABS($CZ1642-DY1642))</f>
        <v/>
      </c>
      <c r="EB1642" s="250" t="str">
        <f>IF(DataGoesHere!$B1642="","",EA1642^2)</f>
        <v/>
      </c>
      <c r="EC1642" s="249" t="str">
        <f>IF(DataGoesHere!$B1642="","",EA1642/$CZ1642)</f>
        <v/>
      </c>
      <c r="ED1642" s="250" t="str">
        <f>IF(DataGoesHere!$B1642="","",SUM(DZ$2:DZ1642)/AVERAGE(EA:EA))</f>
        <v/>
      </c>
    </row>
    <row r="1643" spans="20:134" x14ac:dyDescent="0.2">
      <c r="T1643" s="240"/>
      <c r="U1643" s="86"/>
      <c r="V1643" s="86"/>
      <c r="W1643" s="86"/>
      <c r="X1643" s="86"/>
      <c r="Y1643" s="86"/>
      <c r="Z1643" s="86"/>
      <c r="AA1643" s="86"/>
      <c r="AB1643" s="86"/>
      <c r="AC1643" s="245" t="str">
        <f>IF(DataGoesHere!$B1643="","",(DataGoesHere!$B1643/SUM(DataGoesHere!$B1634:'DataGoesHere'!$B1645)))</f>
        <v/>
      </c>
      <c r="AD1643" s="86"/>
      <c r="AE1643" s="241"/>
      <c r="CV1643" s="310" t="str">
        <f>IF(DataGoesHere!B1643="","",DataGoesHere!A1643)</f>
        <v/>
      </c>
      <c r="CW1643" s="271">
        <f t="shared" ca="1" si="58"/>
        <v>10</v>
      </c>
      <c r="CX1643" s="272">
        <f t="shared" ca="1" si="59"/>
        <v>0.92557634012077306</v>
      </c>
      <c r="CY1643" s="266">
        <f>DataGoesHere!A1643</f>
        <v>1642</v>
      </c>
      <c r="CZ1643" s="19" t="str">
        <f>IF(DataGoesHere!B1643="","",DataGoesHere!B1643)</f>
        <v/>
      </c>
      <c r="DA1643" s="19" t="str">
        <f>IF(DataGoesHere!B1643="","",IF(AH$5="No",DataGoesHere!B1643,DataGoesHere!B1643-(AH$2*(DataGoesHere!A1643-1))))</f>
        <v/>
      </c>
      <c r="DB1643" s="19" t="str">
        <f>IF(DataGoesHere!B1643="","",IF(AO$9="No",DataGoesHere!B1643,DataGoesHere!B1643/CX1643))</f>
        <v/>
      </c>
      <c r="DC1643" s="19" t="str">
        <f>IF(DataGoesHere!B1643="","",IF(AO$9="No",DA1643,DA1643/CX1643))</f>
        <v/>
      </c>
      <c r="DD1643" s="293" t="str">
        <f>IF(CZ1643="",IF(COUNTIF(DD$2:DD1642,"Forecast")&lt;Output!E$43,"Forecast",""),"Actual")</f>
        <v/>
      </c>
      <c r="DF1643" s="19" t="str">
        <f>IF(DataGoesHere!B1642="",IF(DD1643="Forecast",(Output!$E$47*IntermediateCalcs!DH1642)+((1-Output!$E$47)*IntermediateCalcs!DF1642),""),(Output!$E$47*IntermediateCalcs!DB1642)+((1-Output!$E$47)*IntermediateCalcs!DF1642))</f>
        <v/>
      </c>
      <c r="DG1643" s="19" t="str">
        <f>IF(DataGoesHere!B1642="",IF(DD1643="Forecast",(Output!$G$47*(IntermediateCalcs!DF1643-IntermediateCalcs!DF1642))+((1-Output!$G$47)*IntermediateCalcs!DG1642),""),(Output!$G$47*(IntermediateCalcs!DF1643-IntermediateCalcs!DF1642))+((1-Output!$G$47)*IntermediateCalcs!DG1642))</f>
        <v/>
      </c>
      <c r="DH1643" s="19" t="str">
        <f>IF(DataGoesHere!B1642="",IF(DD1643="Forecast",DF1643+DG1643,""),DF1643+DG1643)</f>
        <v/>
      </c>
      <c r="DI1643" s="274" t="str">
        <f>IF(DH1643="","",IF(IntermediateCalcs!$AO$9="Yes",IntermediateCalcs!DH1643*$CX1643,IntermediateCalcs!DH1643))</f>
        <v/>
      </c>
      <c r="DJ1643" s="250" t="str">
        <f>IF(DataGoesHere!$B1643="","",($CZ1643-DI1643))</f>
        <v/>
      </c>
      <c r="DK1643" s="250" t="str">
        <f>IF(DataGoesHere!$B1643="","",ABS($CZ1643-DI1643))</f>
        <v/>
      </c>
      <c r="DL1643" s="250" t="str">
        <f>IF(DataGoesHere!$B1643="","",DK1643^2)</f>
        <v/>
      </c>
      <c r="DM1643" s="249" t="str">
        <f>IF(DataGoesHere!$B1643="","",DK1643/$CZ1643)</f>
        <v/>
      </c>
      <c r="DN1643" s="250" t="str">
        <f>IF(DataGoesHere!$B1643="","",SUM(DJ$2:DJ1643)/AVERAGE(DK:DK))</f>
        <v/>
      </c>
      <c r="DP1643" s="19" t="str">
        <f>IF(DataGoesHere!B1643="",IF($DD1643="Forecast",(Output!E$48*IntermediateCalcs!CY1643)+Output!G$48,""),(Output!E$48*IntermediateCalcs!CY1643)+Output!G$48)</f>
        <v/>
      </c>
      <c r="DQ1643" s="274" t="str">
        <f>IF(DP1643="","",IF(IntermediateCalcs!$AO$9="Yes",IntermediateCalcs!DP1643*$CX1643,IntermediateCalcs!DP1643))</f>
        <v/>
      </c>
      <c r="DR1643" s="250" t="str">
        <f>IF(DataGoesHere!$B1643="","",($CZ1643-DQ1643))</f>
        <v/>
      </c>
      <c r="DS1643" s="250" t="str">
        <f>IF(DataGoesHere!$B1643="","",ABS($CZ1643-DQ1643))</f>
        <v/>
      </c>
      <c r="DT1643" s="250" t="str">
        <f>IF(DataGoesHere!$B1643="","",DS1643^2)</f>
        <v/>
      </c>
      <c r="DU1643" s="249" t="str">
        <f>IF(DataGoesHere!$B1643="","",DS1643/$CZ1643)</f>
        <v/>
      </c>
      <c r="DV1643" s="250" t="str">
        <f>IF(DataGoesHere!$B1643="","",SUM(DR$2:DR1643)/AVERAGE(DS:DS))</f>
        <v/>
      </c>
      <c r="DX1643" s="19" t="str">
        <f>IF(DataGoesHere!$B1642="","",(DB1637*(Output!$O$49/Output!$P$49))+(IntermediateCalcs!DB1638*(Output!$M$49/Output!$P$49))+(IntermediateCalcs!DB1639*(Output!$K$49/Output!$P$49))+(DB1640*(Output!$I$49/Output!$P$49))+(IntermediateCalcs!DB1641*(Output!$G$49/Output!$P$49))+(IntermediateCalcs!DB1642*(Output!$E$49/Output!$P$49)))</f>
        <v/>
      </c>
      <c r="DY1643" s="274" t="str">
        <f>IF(DX1643="","",IF(IntermediateCalcs!$AO$9="Yes",IntermediateCalcs!DX1643*$CX1643,IntermediateCalcs!DX1643))</f>
        <v/>
      </c>
      <c r="DZ1643" s="250" t="str">
        <f>IF(DataGoesHere!$B1643="","",($CZ1643-DY1643))</f>
        <v/>
      </c>
      <c r="EA1643" s="250" t="str">
        <f>IF(DataGoesHere!$B1643="","",ABS($CZ1643-DY1643))</f>
        <v/>
      </c>
      <c r="EB1643" s="250" t="str">
        <f>IF(DataGoesHere!$B1643="","",EA1643^2)</f>
        <v/>
      </c>
      <c r="EC1643" s="249" t="str">
        <f>IF(DataGoesHere!$B1643="","",EA1643/$CZ1643)</f>
        <v/>
      </c>
      <c r="ED1643" s="250" t="str">
        <f>IF(DataGoesHere!$B1643="","",SUM(DZ$2:DZ1643)/AVERAGE(EA:EA))</f>
        <v/>
      </c>
    </row>
    <row r="1644" spans="20:134" x14ac:dyDescent="0.2">
      <c r="T1644" s="240"/>
      <c r="U1644" s="86"/>
      <c r="V1644" s="86"/>
      <c r="W1644" s="86"/>
      <c r="X1644" s="86"/>
      <c r="Y1644" s="86"/>
      <c r="Z1644" s="86"/>
      <c r="AA1644" s="86"/>
      <c r="AB1644" s="86"/>
      <c r="AC1644" s="86"/>
      <c r="AD1644" s="245" t="str">
        <f>IF(DataGoesHere!$B1644="","",(DataGoesHere!$B1644/SUM(DataGoesHere!$B1634:'DataGoesHere'!$B1645)))</f>
        <v/>
      </c>
      <c r="AE1644" s="241"/>
      <c r="CV1644" s="310" t="str">
        <f>IF(DataGoesHere!B1644="","",DataGoesHere!A1644)</f>
        <v/>
      </c>
      <c r="CW1644" s="271">
        <f t="shared" ca="1" si="58"/>
        <v>11</v>
      </c>
      <c r="CX1644" s="272">
        <f t="shared" ca="1" si="59"/>
        <v>0.97463169608807265</v>
      </c>
      <c r="CY1644" s="266">
        <f>DataGoesHere!A1644</f>
        <v>1643</v>
      </c>
      <c r="CZ1644" s="19" t="str">
        <f>IF(DataGoesHere!B1644="","",DataGoesHere!B1644)</f>
        <v/>
      </c>
      <c r="DA1644" s="19" t="str">
        <f>IF(DataGoesHere!B1644="","",IF(AH$5="No",DataGoesHere!B1644,DataGoesHere!B1644-(AH$2*(DataGoesHere!A1644-1))))</f>
        <v/>
      </c>
      <c r="DB1644" s="19" t="str">
        <f>IF(DataGoesHere!B1644="","",IF(AO$9="No",DataGoesHere!B1644,DataGoesHere!B1644/CX1644))</f>
        <v/>
      </c>
      <c r="DC1644" s="19" t="str">
        <f>IF(DataGoesHere!B1644="","",IF(AO$9="No",DA1644,DA1644/CX1644))</f>
        <v/>
      </c>
      <c r="DD1644" s="293" t="str">
        <f>IF(CZ1644="",IF(COUNTIF(DD$2:DD1643,"Forecast")&lt;Output!E$43,"Forecast",""),"Actual")</f>
        <v/>
      </c>
      <c r="DF1644" s="19" t="str">
        <f>IF(DataGoesHere!B1643="",IF(DD1644="Forecast",(Output!$E$47*IntermediateCalcs!DH1643)+((1-Output!$E$47)*IntermediateCalcs!DF1643),""),(Output!$E$47*IntermediateCalcs!DB1643)+((1-Output!$E$47)*IntermediateCalcs!DF1643))</f>
        <v/>
      </c>
      <c r="DG1644" s="19" t="str">
        <f>IF(DataGoesHere!B1643="",IF(DD1644="Forecast",(Output!$G$47*(IntermediateCalcs!DF1644-IntermediateCalcs!DF1643))+((1-Output!$G$47)*IntermediateCalcs!DG1643),""),(Output!$G$47*(IntermediateCalcs!DF1644-IntermediateCalcs!DF1643))+((1-Output!$G$47)*IntermediateCalcs!DG1643))</f>
        <v/>
      </c>
      <c r="DH1644" s="19" t="str">
        <f>IF(DataGoesHere!B1643="",IF(DD1644="Forecast",DF1644+DG1644,""),DF1644+DG1644)</f>
        <v/>
      </c>
      <c r="DI1644" s="274" t="str">
        <f>IF(DH1644="","",IF(IntermediateCalcs!$AO$9="Yes",IntermediateCalcs!DH1644*$CX1644,IntermediateCalcs!DH1644))</f>
        <v/>
      </c>
      <c r="DJ1644" s="250" t="str">
        <f>IF(DataGoesHere!$B1644="","",($CZ1644-DI1644))</f>
        <v/>
      </c>
      <c r="DK1644" s="250" t="str">
        <f>IF(DataGoesHere!$B1644="","",ABS($CZ1644-DI1644))</f>
        <v/>
      </c>
      <c r="DL1644" s="250" t="str">
        <f>IF(DataGoesHere!$B1644="","",DK1644^2)</f>
        <v/>
      </c>
      <c r="DM1644" s="249" t="str">
        <f>IF(DataGoesHere!$B1644="","",DK1644/$CZ1644)</f>
        <v/>
      </c>
      <c r="DN1644" s="250" t="str">
        <f>IF(DataGoesHere!$B1644="","",SUM(DJ$2:DJ1644)/AVERAGE(DK:DK))</f>
        <v/>
      </c>
      <c r="DP1644" s="19" t="str">
        <f>IF(DataGoesHere!B1644="",IF($DD1644="Forecast",(Output!E$48*IntermediateCalcs!CY1644)+Output!G$48,""),(Output!E$48*IntermediateCalcs!CY1644)+Output!G$48)</f>
        <v/>
      </c>
      <c r="DQ1644" s="274" t="str">
        <f>IF(DP1644="","",IF(IntermediateCalcs!$AO$9="Yes",IntermediateCalcs!DP1644*$CX1644,IntermediateCalcs!DP1644))</f>
        <v/>
      </c>
      <c r="DR1644" s="250" t="str">
        <f>IF(DataGoesHere!$B1644="","",($CZ1644-DQ1644))</f>
        <v/>
      </c>
      <c r="DS1644" s="250" t="str">
        <f>IF(DataGoesHere!$B1644="","",ABS($CZ1644-DQ1644))</f>
        <v/>
      </c>
      <c r="DT1644" s="250" t="str">
        <f>IF(DataGoesHere!$B1644="","",DS1644^2)</f>
        <v/>
      </c>
      <c r="DU1644" s="249" t="str">
        <f>IF(DataGoesHere!$B1644="","",DS1644/$CZ1644)</f>
        <v/>
      </c>
      <c r="DV1644" s="250" t="str">
        <f>IF(DataGoesHere!$B1644="","",SUM(DR$2:DR1644)/AVERAGE(DS:DS))</f>
        <v/>
      </c>
      <c r="DX1644" s="19" t="str">
        <f>IF(DataGoesHere!$B1643="","",(DB1638*(Output!$O$49/Output!$P$49))+(IntermediateCalcs!DB1639*(Output!$M$49/Output!$P$49))+(IntermediateCalcs!DB1640*(Output!$K$49/Output!$P$49))+(DB1641*(Output!$I$49/Output!$P$49))+(IntermediateCalcs!DB1642*(Output!$G$49/Output!$P$49))+(IntermediateCalcs!DB1643*(Output!$E$49/Output!$P$49)))</f>
        <v/>
      </c>
      <c r="DY1644" s="274" t="str">
        <f>IF(DX1644="","",IF(IntermediateCalcs!$AO$9="Yes",IntermediateCalcs!DX1644*$CX1644,IntermediateCalcs!DX1644))</f>
        <v/>
      </c>
      <c r="DZ1644" s="250" t="str">
        <f>IF(DataGoesHere!$B1644="","",($CZ1644-DY1644))</f>
        <v/>
      </c>
      <c r="EA1644" s="250" t="str">
        <f>IF(DataGoesHere!$B1644="","",ABS($CZ1644-DY1644))</f>
        <v/>
      </c>
      <c r="EB1644" s="250" t="str">
        <f>IF(DataGoesHere!$B1644="","",EA1644^2)</f>
        <v/>
      </c>
      <c r="EC1644" s="249" t="str">
        <f>IF(DataGoesHere!$B1644="","",EA1644/$CZ1644)</f>
        <v/>
      </c>
      <c r="ED1644" s="250" t="str">
        <f>IF(DataGoesHere!$B1644="","",SUM(DZ$2:DZ1644)/AVERAGE(EA:EA))</f>
        <v/>
      </c>
    </row>
    <row r="1645" spans="20:134" x14ac:dyDescent="0.2">
      <c r="T1645" s="242"/>
      <c r="U1645" s="243"/>
      <c r="V1645" s="243"/>
      <c r="W1645" s="243"/>
      <c r="X1645" s="243"/>
      <c r="Y1645" s="243"/>
      <c r="Z1645" s="243"/>
      <c r="AA1645" s="243"/>
      <c r="AB1645" s="243"/>
      <c r="AC1645" s="243"/>
      <c r="AD1645" s="243"/>
      <c r="AE1645" s="246" t="str">
        <f>IF(DataGoesHere!$B1645="","",(DataGoesHere!$B1645/SUM(DataGoesHere!$B1634:'DataGoesHere'!$B1645)))</f>
        <v/>
      </c>
      <c r="CV1645" s="310" t="str">
        <f>IF(DataGoesHere!B1645="","",DataGoesHere!A1645)</f>
        <v/>
      </c>
      <c r="CW1645" s="271">
        <f t="shared" ca="1" si="58"/>
        <v>12</v>
      </c>
      <c r="CX1645" s="272">
        <f t="shared" ca="1" si="59"/>
        <v>1.0054005237672714</v>
      </c>
      <c r="CY1645" s="266">
        <f>DataGoesHere!A1645</f>
        <v>1644</v>
      </c>
      <c r="CZ1645" s="19" t="str">
        <f>IF(DataGoesHere!B1645="","",DataGoesHere!B1645)</f>
        <v/>
      </c>
      <c r="DA1645" s="19" t="str">
        <f>IF(DataGoesHere!B1645="","",IF(AH$5="No",DataGoesHere!B1645,DataGoesHere!B1645-(AH$2*(DataGoesHere!A1645-1))))</f>
        <v/>
      </c>
      <c r="DB1645" s="19" t="str">
        <f>IF(DataGoesHere!B1645="","",IF(AO$9="No",DataGoesHere!B1645,DataGoesHere!B1645/CX1645))</f>
        <v/>
      </c>
      <c r="DC1645" s="19" t="str">
        <f>IF(DataGoesHere!B1645="","",IF(AO$9="No",DA1645,DA1645/CX1645))</f>
        <v/>
      </c>
      <c r="DD1645" s="293" t="str">
        <f>IF(CZ1645="",IF(COUNTIF(DD$2:DD1644,"Forecast")&lt;Output!E$43,"Forecast",""),"Actual")</f>
        <v/>
      </c>
      <c r="DF1645" s="19" t="str">
        <f>IF(DataGoesHere!B1644="",IF(DD1645="Forecast",(Output!$E$47*IntermediateCalcs!DH1644)+((1-Output!$E$47)*IntermediateCalcs!DF1644),""),(Output!$E$47*IntermediateCalcs!DB1644)+((1-Output!$E$47)*IntermediateCalcs!DF1644))</f>
        <v/>
      </c>
      <c r="DG1645" s="19" t="str">
        <f>IF(DataGoesHere!B1644="",IF(DD1645="Forecast",(Output!$G$47*(IntermediateCalcs!DF1645-IntermediateCalcs!DF1644))+((1-Output!$G$47)*IntermediateCalcs!DG1644),""),(Output!$G$47*(IntermediateCalcs!DF1645-IntermediateCalcs!DF1644))+((1-Output!$G$47)*IntermediateCalcs!DG1644))</f>
        <v/>
      </c>
      <c r="DH1645" s="19" t="str">
        <f>IF(DataGoesHere!B1644="",IF(DD1645="Forecast",DF1645+DG1645,""),DF1645+DG1645)</f>
        <v/>
      </c>
      <c r="DI1645" s="274" t="str">
        <f>IF(DH1645="","",IF(IntermediateCalcs!$AO$9="Yes",IntermediateCalcs!DH1645*$CX1645,IntermediateCalcs!DH1645))</f>
        <v/>
      </c>
      <c r="DJ1645" s="250" t="str">
        <f>IF(DataGoesHere!$B1645="","",($CZ1645-DI1645))</f>
        <v/>
      </c>
      <c r="DK1645" s="250" t="str">
        <f>IF(DataGoesHere!$B1645="","",ABS($CZ1645-DI1645))</f>
        <v/>
      </c>
      <c r="DL1645" s="250" t="str">
        <f>IF(DataGoesHere!$B1645="","",DK1645^2)</f>
        <v/>
      </c>
      <c r="DM1645" s="249" t="str">
        <f>IF(DataGoesHere!$B1645="","",DK1645/$CZ1645)</f>
        <v/>
      </c>
      <c r="DN1645" s="250" t="str">
        <f>IF(DataGoesHere!$B1645="","",SUM(DJ$2:DJ1645)/AVERAGE(DK:DK))</f>
        <v/>
      </c>
      <c r="DP1645" s="19" t="str">
        <f>IF(DataGoesHere!B1645="",IF($DD1645="Forecast",(Output!E$48*IntermediateCalcs!CY1645)+Output!G$48,""),(Output!E$48*IntermediateCalcs!CY1645)+Output!G$48)</f>
        <v/>
      </c>
      <c r="DQ1645" s="274" t="str">
        <f>IF(DP1645="","",IF(IntermediateCalcs!$AO$9="Yes",IntermediateCalcs!DP1645*$CX1645,IntermediateCalcs!DP1645))</f>
        <v/>
      </c>
      <c r="DR1645" s="250" t="str">
        <f>IF(DataGoesHere!$B1645="","",($CZ1645-DQ1645))</f>
        <v/>
      </c>
      <c r="DS1645" s="250" t="str">
        <f>IF(DataGoesHere!$B1645="","",ABS($CZ1645-DQ1645))</f>
        <v/>
      </c>
      <c r="DT1645" s="250" t="str">
        <f>IF(DataGoesHere!$B1645="","",DS1645^2)</f>
        <v/>
      </c>
      <c r="DU1645" s="249" t="str">
        <f>IF(DataGoesHere!$B1645="","",DS1645/$CZ1645)</f>
        <v/>
      </c>
      <c r="DV1645" s="250" t="str">
        <f>IF(DataGoesHere!$B1645="","",SUM(DR$2:DR1645)/AVERAGE(DS:DS))</f>
        <v/>
      </c>
      <c r="DX1645" s="19" t="str">
        <f>IF(DataGoesHere!$B1644="","",(DB1639*(Output!$O$49/Output!$P$49))+(IntermediateCalcs!DB1640*(Output!$M$49/Output!$P$49))+(IntermediateCalcs!DB1641*(Output!$K$49/Output!$P$49))+(DB1642*(Output!$I$49/Output!$P$49))+(IntermediateCalcs!DB1643*(Output!$G$49/Output!$P$49))+(IntermediateCalcs!DB1644*(Output!$E$49/Output!$P$49)))</f>
        <v/>
      </c>
      <c r="DY1645" s="274" t="str">
        <f>IF(DX1645="","",IF(IntermediateCalcs!$AO$9="Yes",IntermediateCalcs!DX1645*$CX1645,IntermediateCalcs!DX1645))</f>
        <v/>
      </c>
      <c r="DZ1645" s="250" t="str">
        <f>IF(DataGoesHere!$B1645="","",($CZ1645-DY1645))</f>
        <v/>
      </c>
      <c r="EA1645" s="250" t="str">
        <f>IF(DataGoesHere!$B1645="","",ABS($CZ1645-DY1645))</f>
        <v/>
      </c>
      <c r="EB1645" s="250" t="str">
        <f>IF(DataGoesHere!$B1645="","",EA1645^2)</f>
        <v/>
      </c>
      <c r="EC1645" s="249" t="str">
        <f>IF(DataGoesHere!$B1645="","",EA1645/$CZ1645)</f>
        <v/>
      </c>
      <c r="ED1645" s="250" t="str">
        <f>IF(DataGoesHere!$B1645="","",SUM(DZ$2:DZ1645)/AVERAGE(EA:EA))</f>
        <v/>
      </c>
    </row>
    <row r="1646" spans="20:134" x14ac:dyDescent="0.2">
      <c r="T1646" s="244" t="str">
        <f>IF(DataGoesHere!$B1646="","",(DataGoesHere!$B1646/SUM(DataGoesHere!$B1646:'DataGoesHere'!$B1657)))</f>
        <v/>
      </c>
      <c r="U1646" s="238"/>
      <c r="V1646" s="238"/>
      <c r="W1646" s="238"/>
      <c r="X1646" s="238"/>
      <c r="Y1646" s="238"/>
      <c r="Z1646" s="238"/>
      <c r="AA1646" s="238"/>
      <c r="AB1646" s="238"/>
      <c r="AC1646" s="238"/>
      <c r="AD1646" s="238"/>
      <c r="AE1646" s="239"/>
      <c r="CV1646" s="310" t="str">
        <f>IF(DataGoesHere!B1646="","",DataGoesHere!A1646)</f>
        <v/>
      </c>
      <c r="CW1646" s="271">
        <f t="shared" ca="1" si="58"/>
        <v>1</v>
      </c>
      <c r="CX1646" s="272">
        <f t="shared" ca="1" si="59"/>
        <v>1.3236179355303281</v>
      </c>
      <c r="CY1646" s="266">
        <f>DataGoesHere!A1646</f>
        <v>1645</v>
      </c>
      <c r="CZ1646" s="19" t="str">
        <f>IF(DataGoesHere!B1646="","",DataGoesHere!B1646)</f>
        <v/>
      </c>
      <c r="DA1646" s="19" t="str">
        <f>IF(DataGoesHere!B1646="","",IF(AH$5="No",DataGoesHere!B1646,DataGoesHere!B1646-(AH$2*(DataGoesHere!A1646-1))))</f>
        <v/>
      </c>
      <c r="DB1646" s="19" t="str">
        <f>IF(DataGoesHere!B1646="","",IF(AO$9="No",DataGoesHere!B1646,DataGoesHere!B1646/CX1646))</f>
        <v/>
      </c>
      <c r="DC1646" s="19" t="str">
        <f>IF(DataGoesHere!B1646="","",IF(AO$9="No",DA1646,DA1646/CX1646))</f>
        <v/>
      </c>
      <c r="DD1646" s="293" t="str">
        <f>IF(CZ1646="",IF(COUNTIF(DD$2:DD1645,"Forecast")&lt;Output!E$43,"Forecast",""),"Actual")</f>
        <v/>
      </c>
      <c r="DF1646" s="19" t="str">
        <f>IF(DataGoesHere!B1645="",IF(DD1646="Forecast",(Output!$E$47*IntermediateCalcs!DH1645)+((1-Output!$E$47)*IntermediateCalcs!DF1645),""),(Output!$E$47*IntermediateCalcs!DB1645)+((1-Output!$E$47)*IntermediateCalcs!DF1645))</f>
        <v/>
      </c>
      <c r="DG1646" s="19" t="str">
        <f>IF(DataGoesHere!B1645="",IF(DD1646="Forecast",(Output!$G$47*(IntermediateCalcs!DF1646-IntermediateCalcs!DF1645))+((1-Output!$G$47)*IntermediateCalcs!DG1645),""),(Output!$G$47*(IntermediateCalcs!DF1646-IntermediateCalcs!DF1645))+((1-Output!$G$47)*IntermediateCalcs!DG1645))</f>
        <v/>
      </c>
      <c r="DH1646" s="19" t="str">
        <f>IF(DataGoesHere!B1645="",IF(DD1646="Forecast",DF1646+DG1646,""),DF1646+DG1646)</f>
        <v/>
      </c>
      <c r="DI1646" s="274" t="str">
        <f>IF(DH1646="","",IF(IntermediateCalcs!$AO$9="Yes",IntermediateCalcs!DH1646*$CX1646,IntermediateCalcs!DH1646))</f>
        <v/>
      </c>
      <c r="DJ1646" s="250" t="str">
        <f>IF(DataGoesHere!$B1646="","",($CZ1646-DI1646))</f>
        <v/>
      </c>
      <c r="DK1646" s="250" t="str">
        <f>IF(DataGoesHere!$B1646="","",ABS($CZ1646-DI1646))</f>
        <v/>
      </c>
      <c r="DL1646" s="250" t="str">
        <f>IF(DataGoesHere!$B1646="","",DK1646^2)</f>
        <v/>
      </c>
      <c r="DM1646" s="249" t="str">
        <f>IF(DataGoesHere!$B1646="","",DK1646/$CZ1646)</f>
        <v/>
      </c>
      <c r="DN1646" s="250" t="str">
        <f>IF(DataGoesHere!$B1646="","",SUM(DJ$2:DJ1646)/AVERAGE(DK:DK))</f>
        <v/>
      </c>
      <c r="DP1646" s="19" t="str">
        <f>IF(DataGoesHere!B1646="",IF($DD1646="Forecast",(Output!E$48*IntermediateCalcs!CY1646)+Output!G$48,""),(Output!E$48*IntermediateCalcs!CY1646)+Output!G$48)</f>
        <v/>
      </c>
      <c r="DQ1646" s="274" t="str">
        <f>IF(DP1646="","",IF(IntermediateCalcs!$AO$9="Yes",IntermediateCalcs!DP1646*$CX1646,IntermediateCalcs!DP1646))</f>
        <v/>
      </c>
      <c r="DR1646" s="250" t="str">
        <f>IF(DataGoesHere!$B1646="","",($CZ1646-DQ1646))</f>
        <v/>
      </c>
      <c r="DS1646" s="250" t="str">
        <f>IF(DataGoesHere!$B1646="","",ABS($CZ1646-DQ1646))</f>
        <v/>
      </c>
      <c r="DT1646" s="250" t="str">
        <f>IF(DataGoesHere!$B1646="","",DS1646^2)</f>
        <v/>
      </c>
      <c r="DU1646" s="249" t="str">
        <f>IF(DataGoesHere!$B1646="","",DS1646/$CZ1646)</f>
        <v/>
      </c>
      <c r="DV1646" s="250" t="str">
        <f>IF(DataGoesHere!$B1646="","",SUM(DR$2:DR1646)/AVERAGE(DS:DS))</f>
        <v/>
      </c>
      <c r="DX1646" s="19" t="str">
        <f>IF(DataGoesHere!$B1645="","",(DB1640*(Output!$O$49/Output!$P$49))+(IntermediateCalcs!DB1641*(Output!$M$49/Output!$P$49))+(IntermediateCalcs!DB1642*(Output!$K$49/Output!$P$49))+(DB1643*(Output!$I$49/Output!$P$49))+(IntermediateCalcs!DB1644*(Output!$G$49/Output!$P$49))+(IntermediateCalcs!DB1645*(Output!$E$49/Output!$P$49)))</f>
        <v/>
      </c>
      <c r="DY1646" s="274" t="str">
        <f>IF(DX1646="","",IF(IntermediateCalcs!$AO$9="Yes",IntermediateCalcs!DX1646*$CX1646,IntermediateCalcs!DX1646))</f>
        <v/>
      </c>
      <c r="DZ1646" s="250" t="str">
        <f>IF(DataGoesHere!$B1646="","",($CZ1646-DY1646))</f>
        <v/>
      </c>
      <c r="EA1646" s="250" t="str">
        <f>IF(DataGoesHere!$B1646="","",ABS($CZ1646-DY1646))</f>
        <v/>
      </c>
      <c r="EB1646" s="250" t="str">
        <f>IF(DataGoesHere!$B1646="","",EA1646^2)</f>
        <v/>
      </c>
      <c r="EC1646" s="249" t="str">
        <f>IF(DataGoesHere!$B1646="","",EA1646/$CZ1646)</f>
        <v/>
      </c>
      <c r="ED1646" s="250" t="str">
        <f>IF(DataGoesHere!$B1646="","",SUM(DZ$2:DZ1646)/AVERAGE(EA:EA))</f>
        <v/>
      </c>
    </row>
    <row r="1647" spans="20:134" x14ac:dyDescent="0.2">
      <c r="T1647" s="240"/>
      <c r="U1647" s="245" t="str">
        <f>IF(DataGoesHere!$B1647="","",(DataGoesHere!$B1647/SUM(DataGoesHere!$B1647:'DataGoesHere'!$B1657)))</f>
        <v/>
      </c>
      <c r="V1647" s="86"/>
      <c r="W1647" s="86"/>
      <c r="X1647" s="86"/>
      <c r="Y1647" s="86"/>
      <c r="Z1647" s="86"/>
      <c r="AA1647" s="86"/>
      <c r="AB1647" s="86"/>
      <c r="AC1647" s="86"/>
      <c r="AD1647" s="86"/>
      <c r="AE1647" s="241"/>
      <c r="CV1647" s="310" t="str">
        <f>IF(DataGoesHere!B1647="","",DataGoesHere!A1647)</f>
        <v/>
      </c>
      <c r="CW1647" s="271">
        <f t="shared" ca="1" si="58"/>
        <v>2</v>
      </c>
      <c r="CX1647" s="272">
        <f t="shared" ca="1" si="59"/>
        <v>0.80574490527728204</v>
      </c>
      <c r="CY1647" s="266">
        <f>DataGoesHere!A1647</f>
        <v>1646</v>
      </c>
      <c r="CZ1647" s="19" t="str">
        <f>IF(DataGoesHere!B1647="","",DataGoesHere!B1647)</f>
        <v/>
      </c>
      <c r="DA1647" s="19" t="str">
        <f>IF(DataGoesHere!B1647="","",IF(AH$5="No",DataGoesHere!B1647,DataGoesHere!B1647-(AH$2*(DataGoesHere!A1647-1))))</f>
        <v/>
      </c>
      <c r="DB1647" s="19" t="str">
        <f>IF(DataGoesHere!B1647="","",IF(AO$9="No",DataGoesHere!B1647,DataGoesHere!B1647/CX1647))</f>
        <v/>
      </c>
      <c r="DC1647" s="19" t="str">
        <f>IF(DataGoesHere!B1647="","",IF(AO$9="No",DA1647,DA1647/CX1647))</f>
        <v/>
      </c>
      <c r="DD1647" s="293" t="str">
        <f>IF(CZ1647="",IF(COUNTIF(DD$2:DD1646,"Forecast")&lt;Output!E$43,"Forecast",""),"Actual")</f>
        <v/>
      </c>
      <c r="DF1647" s="19" t="str">
        <f>IF(DataGoesHere!B1646="",IF(DD1647="Forecast",(Output!$E$47*IntermediateCalcs!DH1646)+((1-Output!$E$47)*IntermediateCalcs!DF1646),""),(Output!$E$47*IntermediateCalcs!DB1646)+((1-Output!$E$47)*IntermediateCalcs!DF1646))</f>
        <v/>
      </c>
      <c r="DG1647" s="19" t="str">
        <f>IF(DataGoesHere!B1646="",IF(DD1647="Forecast",(Output!$G$47*(IntermediateCalcs!DF1647-IntermediateCalcs!DF1646))+((1-Output!$G$47)*IntermediateCalcs!DG1646),""),(Output!$G$47*(IntermediateCalcs!DF1647-IntermediateCalcs!DF1646))+((1-Output!$G$47)*IntermediateCalcs!DG1646))</f>
        <v/>
      </c>
      <c r="DH1647" s="19" t="str">
        <f>IF(DataGoesHere!B1646="",IF(DD1647="Forecast",DF1647+DG1647,""),DF1647+DG1647)</f>
        <v/>
      </c>
      <c r="DI1647" s="274" t="str">
        <f>IF(DH1647="","",IF(IntermediateCalcs!$AO$9="Yes",IntermediateCalcs!DH1647*$CX1647,IntermediateCalcs!DH1647))</f>
        <v/>
      </c>
      <c r="DJ1647" s="250" t="str">
        <f>IF(DataGoesHere!$B1647="","",($CZ1647-DI1647))</f>
        <v/>
      </c>
      <c r="DK1647" s="250" t="str">
        <f>IF(DataGoesHere!$B1647="","",ABS($CZ1647-DI1647))</f>
        <v/>
      </c>
      <c r="DL1647" s="250" t="str">
        <f>IF(DataGoesHere!$B1647="","",DK1647^2)</f>
        <v/>
      </c>
      <c r="DM1647" s="249" t="str">
        <f>IF(DataGoesHere!$B1647="","",DK1647/$CZ1647)</f>
        <v/>
      </c>
      <c r="DN1647" s="250" t="str">
        <f>IF(DataGoesHere!$B1647="","",SUM(DJ$2:DJ1647)/AVERAGE(DK:DK))</f>
        <v/>
      </c>
      <c r="DP1647" s="19" t="str">
        <f>IF(DataGoesHere!B1647="",IF($DD1647="Forecast",(Output!E$48*IntermediateCalcs!CY1647)+Output!G$48,""),(Output!E$48*IntermediateCalcs!CY1647)+Output!G$48)</f>
        <v/>
      </c>
      <c r="DQ1647" s="274" t="str">
        <f>IF(DP1647="","",IF(IntermediateCalcs!$AO$9="Yes",IntermediateCalcs!DP1647*$CX1647,IntermediateCalcs!DP1647))</f>
        <v/>
      </c>
      <c r="DR1647" s="250" t="str">
        <f>IF(DataGoesHere!$B1647="","",($CZ1647-DQ1647))</f>
        <v/>
      </c>
      <c r="DS1647" s="250" t="str">
        <f>IF(DataGoesHere!$B1647="","",ABS($CZ1647-DQ1647))</f>
        <v/>
      </c>
      <c r="DT1647" s="250" t="str">
        <f>IF(DataGoesHere!$B1647="","",DS1647^2)</f>
        <v/>
      </c>
      <c r="DU1647" s="249" t="str">
        <f>IF(DataGoesHere!$B1647="","",DS1647/$CZ1647)</f>
        <v/>
      </c>
      <c r="DV1647" s="250" t="str">
        <f>IF(DataGoesHere!$B1647="","",SUM(DR$2:DR1647)/AVERAGE(DS:DS))</f>
        <v/>
      </c>
      <c r="DX1647" s="19" t="str">
        <f>IF(DataGoesHere!$B1646="","",(DB1641*(Output!$O$49/Output!$P$49))+(IntermediateCalcs!DB1642*(Output!$M$49/Output!$P$49))+(IntermediateCalcs!DB1643*(Output!$K$49/Output!$P$49))+(DB1644*(Output!$I$49/Output!$P$49))+(IntermediateCalcs!DB1645*(Output!$G$49/Output!$P$49))+(IntermediateCalcs!DB1646*(Output!$E$49/Output!$P$49)))</f>
        <v/>
      </c>
      <c r="DY1647" s="274" t="str">
        <f>IF(DX1647="","",IF(IntermediateCalcs!$AO$9="Yes",IntermediateCalcs!DX1647*$CX1647,IntermediateCalcs!DX1647))</f>
        <v/>
      </c>
      <c r="DZ1647" s="250" t="str">
        <f>IF(DataGoesHere!$B1647="","",($CZ1647-DY1647))</f>
        <v/>
      </c>
      <c r="EA1647" s="250" t="str">
        <f>IF(DataGoesHere!$B1647="","",ABS($CZ1647-DY1647))</f>
        <v/>
      </c>
      <c r="EB1647" s="250" t="str">
        <f>IF(DataGoesHere!$B1647="","",EA1647^2)</f>
        <v/>
      </c>
      <c r="EC1647" s="249" t="str">
        <f>IF(DataGoesHere!$B1647="","",EA1647/$CZ1647)</f>
        <v/>
      </c>
      <c r="ED1647" s="250" t="str">
        <f>IF(DataGoesHere!$B1647="","",SUM(DZ$2:DZ1647)/AVERAGE(EA:EA))</f>
        <v/>
      </c>
    </row>
    <row r="1648" spans="20:134" x14ac:dyDescent="0.2">
      <c r="T1648" s="240"/>
      <c r="U1648" s="86"/>
      <c r="V1648" s="245" t="str">
        <f>IF(DataGoesHere!$B1648="","",(DataGoesHere!$B1648/SUM(DataGoesHere!$B1646:'DataGoesHere'!$B1657)))</f>
        <v/>
      </c>
      <c r="W1648" s="86"/>
      <c r="X1648" s="86"/>
      <c r="Y1648" s="86"/>
      <c r="Z1648" s="86"/>
      <c r="AA1648" s="86"/>
      <c r="AB1648" s="86"/>
      <c r="AC1648" s="86"/>
      <c r="AD1648" s="86"/>
      <c r="AE1648" s="241"/>
      <c r="CV1648" s="310" t="str">
        <f>IF(DataGoesHere!B1648="","",DataGoesHere!A1648)</f>
        <v/>
      </c>
      <c r="CW1648" s="271">
        <f t="shared" ca="1" si="58"/>
        <v>3</v>
      </c>
      <c r="CX1648" s="272">
        <f t="shared" ca="1" si="59"/>
        <v>0.79862940076451561</v>
      </c>
      <c r="CY1648" s="266">
        <f>DataGoesHere!A1648</f>
        <v>1647</v>
      </c>
      <c r="CZ1648" s="19" t="str">
        <f>IF(DataGoesHere!B1648="","",DataGoesHere!B1648)</f>
        <v/>
      </c>
      <c r="DA1648" s="19" t="str">
        <f>IF(DataGoesHere!B1648="","",IF(AH$5="No",DataGoesHere!B1648,DataGoesHere!B1648-(AH$2*(DataGoesHere!A1648-1))))</f>
        <v/>
      </c>
      <c r="DB1648" s="19" t="str">
        <f>IF(DataGoesHere!B1648="","",IF(AO$9="No",DataGoesHere!B1648,DataGoesHere!B1648/CX1648))</f>
        <v/>
      </c>
      <c r="DC1648" s="19" t="str">
        <f>IF(DataGoesHere!B1648="","",IF(AO$9="No",DA1648,DA1648/CX1648))</f>
        <v/>
      </c>
      <c r="DD1648" s="293" t="str">
        <f>IF(CZ1648="",IF(COUNTIF(DD$2:DD1647,"Forecast")&lt;Output!E$43,"Forecast",""),"Actual")</f>
        <v/>
      </c>
      <c r="DF1648" s="19" t="str">
        <f>IF(DataGoesHere!B1647="",IF(DD1648="Forecast",(Output!$E$47*IntermediateCalcs!DH1647)+((1-Output!$E$47)*IntermediateCalcs!DF1647),""),(Output!$E$47*IntermediateCalcs!DB1647)+((1-Output!$E$47)*IntermediateCalcs!DF1647))</f>
        <v/>
      </c>
      <c r="DG1648" s="19" t="str">
        <f>IF(DataGoesHere!B1647="",IF(DD1648="Forecast",(Output!$G$47*(IntermediateCalcs!DF1648-IntermediateCalcs!DF1647))+((1-Output!$G$47)*IntermediateCalcs!DG1647),""),(Output!$G$47*(IntermediateCalcs!DF1648-IntermediateCalcs!DF1647))+((1-Output!$G$47)*IntermediateCalcs!DG1647))</f>
        <v/>
      </c>
      <c r="DH1648" s="19" t="str">
        <f>IF(DataGoesHere!B1647="",IF(DD1648="Forecast",DF1648+DG1648,""),DF1648+DG1648)</f>
        <v/>
      </c>
      <c r="DI1648" s="274" t="str">
        <f>IF(DH1648="","",IF(IntermediateCalcs!$AO$9="Yes",IntermediateCalcs!DH1648*$CX1648,IntermediateCalcs!DH1648))</f>
        <v/>
      </c>
      <c r="DJ1648" s="250" t="str">
        <f>IF(DataGoesHere!$B1648="","",($CZ1648-DI1648))</f>
        <v/>
      </c>
      <c r="DK1648" s="250" t="str">
        <f>IF(DataGoesHere!$B1648="","",ABS($CZ1648-DI1648))</f>
        <v/>
      </c>
      <c r="DL1648" s="250" t="str">
        <f>IF(DataGoesHere!$B1648="","",DK1648^2)</f>
        <v/>
      </c>
      <c r="DM1648" s="249" t="str">
        <f>IF(DataGoesHere!$B1648="","",DK1648/$CZ1648)</f>
        <v/>
      </c>
      <c r="DN1648" s="250" t="str">
        <f>IF(DataGoesHere!$B1648="","",SUM(DJ$2:DJ1648)/AVERAGE(DK:DK))</f>
        <v/>
      </c>
      <c r="DP1648" s="19" t="str">
        <f>IF(DataGoesHere!B1648="",IF($DD1648="Forecast",(Output!E$48*IntermediateCalcs!CY1648)+Output!G$48,""),(Output!E$48*IntermediateCalcs!CY1648)+Output!G$48)</f>
        <v/>
      </c>
      <c r="DQ1648" s="274" t="str">
        <f>IF(DP1648="","",IF(IntermediateCalcs!$AO$9="Yes",IntermediateCalcs!DP1648*$CX1648,IntermediateCalcs!DP1648))</f>
        <v/>
      </c>
      <c r="DR1648" s="250" t="str">
        <f>IF(DataGoesHere!$B1648="","",($CZ1648-DQ1648))</f>
        <v/>
      </c>
      <c r="DS1648" s="250" t="str">
        <f>IF(DataGoesHere!$B1648="","",ABS($CZ1648-DQ1648))</f>
        <v/>
      </c>
      <c r="DT1648" s="250" t="str">
        <f>IF(DataGoesHere!$B1648="","",DS1648^2)</f>
        <v/>
      </c>
      <c r="DU1648" s="249" t="str">
        <f>IF(DataGoesHere!$B1648="","",DS1648/$CZ1648)</f>
        <v/>
      </c>
      <c r="DV1648" s="250" t="str">
        <f>IF(DataGoesHere!$B1648="","",SUM(DR$2:DR1648)/AVERAGE(DS:DS))</f>
        <v/>
      </c>
      <c r="DX1648" s="19" t="str">
        <f>IF(DataGoesHere!$B1647="","",(DB1642*(Output!$O$49/Output!$P$49))+(IntermediateCalcs!DB1643*(Output!$M$49/Output!$P$49))+(IntermediateCalcs!DB1644*(Output!$K$49/Output!$P$49))+(DB1645*(Output!$I$49/Output!$P$49))+(IntermediateCalcs!DB1646*(Output!$G$49/Output!$P$49))+(IntermediateCalcs!DB1647*(Output!$E$49/Output!$P$49)))</f>
        <v/>
      </c>
      <c r="DY1648" s="274" t="str">
        <f>IF(DX1648="","",IF(IntermediateCalcs!$AO$9="Yes",IntermediateCalcs!DX1648*$CX1648,IntermediateCalcs!DX1648))</f>
        <v/>
      </c>
      <c r="DZ1648" s="250" t="str">
        <f>IF(DataGoesHere!$B1648="","",($CZ1648-DY1648))</f>
        <v/>
      </c>
      <c r="EA1648" s="250" t="str">
        <f>IF(DataGoesHere!$B1648="","",ABS($CZ1648-DY1648))</f>
        <v/>
      </c>
      <c r="EB1648" s="250" t="str">
        <f>IF(DataGoesHere!$B1648="","",EA1648^2)</f>
        <v/>
      </c>
      <c r="EC1648" s="249" t="str">
        <f>IF(DataGoesHere!$B1648="","",EA1648/$CZ1648)</f>
        <v/>
      </c>
      <c r="ED1648" s="250" t="str">
        <f>IF(DataGoesHere!$B1648="","",SUM(DZ$2:DZ1648)/AVERAGE(EA:EA))</f>
        <v/>
      </c>
    </row>
    <row r="1649" spans="20:134" x14ac:dyDescent="0.2">
      <c r="T1649" s="240"/>
      <c r="U1649" s="86"/>
      <c r="V1649" s="86"/>
      <c r="W1649" s="245" t="str">
        <f>IF(DataGoesHere!$B1649="","",(DataGoesHere!$B1649/SUM(DataGoesHere!$B1646:'DataGoesHere'!$B1657)))</f>
        <v/>
      </c>
      <c r="X1649" s="86"/>
      <c r="Y1649" s="86"/>
      <c r="Z1649" s="86"/>
      <c r="AA1649" s="86"/>
      <c r="AB1649" s="86"/>
      <c r="AC1649" s="86"/>
      <c r="AD1649" s="86"/>
      <c r="AE1649" s="241"/>
      <c r="CV1649" s="310" t="str">
        <f>IF(DataGoesHere!B1649="","",DataGoesHere!A1649)</f>
        <v/>
      </c>
      <c r="CW1649" s="271">
        <f t="shared" ca="1" si="58"/>
        <v>4</v>
      </c>
      <c r="CX1649" s="272">
        <f t="shared" ca="1" si="59"/>
        <v>1.0149292433706087</v>
      </c>
      <c r="CY1649" s="266">
        <f>DataGoesHere!A1649</f>
        <v>1648</v>
      </c>
      <c r="CZ1649" s="19" t="str">
        <f>IF(DataGoesHere!B1649="","",DataGoesHere!B1649)</f>
        <v/>
      </c>
      <c r="DA1649" s="19" t="str">
        <f>IF(DataGoesHere!B1649="","",IF(AH$5="No",DataGoesHere!B1649,DataGoesHere!B1649-(AH$2*(DataGoesHere!A1649-1))))</f>
        <v/>
      </c>
      <c r="DB1649" s="19" t="str">
        <f>IF(DataGoesHere!B1649="","",IF(AO$9="No",DataGoesHere!B1649,DataGoesHere!B1649/CX1649))</f>
        <v/>
      </c>
      <c r="DC1649" s="19" t="str">
        <f>IF(DataGoesHere!B1649="","",IF(AO$9="No",DA1649,DA1649/CX1649))</f>
        <v/>
      </c>
      <c r="DD1649" s="293" t="str">
        <f>IF(CZ1649="",IF(COUNTIF(DD$2:DD1648,"Forecast")&lt;Output!E$43,"Forecast",""),"Actual")</f>
        <v/>
      </c>
      <c r="DF1649" s="19" t="str">
        <f>IF(DataGoesHere!B1648="",IF(DD1649="Forecast",(Output!$E$47*IntermediateCalcs!DH1648)+((1-Output!$E$47)*IntermediateCalcs!DF1648),""),(Output!$E$47*IntermediateCalcs!DB1648)+((1-Output!$E$47)*IntermediateCalcs!DF1648))</f>
        <v/>
      </c>
      <c r="DG1649" s="19" t="str">
        <f>IF(DataGoesHere!B1648="",IF(DD1649="Forecast",(Output!$G$47*(IntermediateCalcs!DF1649-IntermediateCalcs!DF1648))+((1-Output!$G$47)*IntermediateCalcs!DG1648),""),(Output!$G$47*(IntermediateCalcs!DF1649-IntermediateCalcs!DF1648))+((1-Output!$G$47)*IntermediateCalcs!DG1648))</f>
        <v/>
      </c>
      <c r="DH1649" s="19" t="str">
        <f>IF(DataGoesHere!B1648="",IF(DD1649="Forecast",DF1649+DG1649,""),DF1649+DG1649)</f>
        <v/>
      </c>
      <c r="DI1649" s="274" t="str">
        <f>IF(DH1649="","",IF(IntermediateCalcs!$AO$9="Yes",IntermediateCalcs!DH1649*$CX1649,IntermediateCalcs!DH1649))</f>
        <v/>
      </c>
      <c r="DJ1649" s="250" t="str">
        <f>IF(DataGoesHere!$B1649="","",($CZ1649-DI1649))</f>
        <v/>
      </c>
      <c r="DK1649" s="250" t="str">
        <f>IF(DataGoesHere!$B1649="","",ABS($CZ1649-DI1649))</f>
        <v/>
      </c>
      <c r="DL1649" s="250" t="str">
        <f>IF(DataGoesHere!$B1649="","",DK1649^2)</f>
        <v/>
      </c>
      <c r="DM1649" s="249" t="str">
        <f>IF(DataGoesHere!$B1649="","",DK1649/$CZ1649)</f>
        <v/>
      </c>
      <c r="DN1649" s="250" t="str">
        <f>IF(DataGoesHere!$B1649="","",SUM(DJ$2:DJ1649)/AVERAGE(DK:DK))</f>
        <v/>
      </c>
      <c r="DP1649" s="19" t="str">
        <f>IF(DataGoesHere!B1649="",IF($DD1649="Forecast",(Output!E$48*IntermediateCalcs!CY1649)+Output!G$48,""),(Output!E$48*IntermediateCalcs!CY1649)+Output!G$48)</f>
        <v/>
      </c>
      <c r="DQ1649" s="274" t="str">
        <f>IF(DP1649="","",IF(IntermediateCalcs!$AO$9="Yes",IntermediateCalcs!DP1649*$CX1649,IntermediateCalcs!DP1649))</f>
        <v/>
      </c>
      <c r="DR1649" s="250" t="str">
        <f>IF(DataGoesHere!$B1649="","",($CZ1649-DQ1649))</f>
        <v/>
      </c>
      <c r="DS1649" s="250" t="str">
        <f>IF(DataGoesHere!$B1649="","",ABS($CZ1649-DQ1649))</f>
        <v/>
      </c>
      <c r="DT1649" s="250" t="str">
        <f>IF(DataGoesHere!$B1649="","",DS1649^2)</f>
        <v/>
      </c>
      <c r="DU1649" s="249" t="str">
        <f>IF(DataGoesHere!$B1649="","",DS1649/$CZ1649)</f>
        <v/>
      </c>
      <c r="DV1649" s="250" t="str">
        <f>IF(DataGoesHere!$B1649="","",SUM(DR$2:DR1649)/AVERAGE(DS:DS))</f>
        <v/>
      </c>
      <c r="DX1649" s="19" t="str">
        <f>IF(DataGoesHere!$B1648="","",(DB1643*(Output!$O$49/Output!$P$49))+(IntermediateCalcs!DB1644*(Output!$M$49/Output!$P$49))+(IntermediateCalcs!DB1645*(Output!$K$49/Output!$P$49))+(DB1646*(Output!$I$49/Output!$P$49))+(IntermediateCalcs!DB1647*(Output!$G$49/Output!$P$49))+(IntermediateCalcs!DB1648*(Output!$E$49/Output!$P$49)))</f>
        <v/>
      </c>
      <c r="DY1649" s="274" t="str">
        <f>IF(DX1649="","",IF(IntermediateCalcs!$AO$9="Yes",IntermediateCalcs!DX1649*$CX1649,IntermediateCalcs!DX1649))</f>
        <v/>
      </c>
      <c r="DZ1649" s="250" t="str">
        <f>IF(DataGoesHere!$B1649="","",($CZ1649-DY1649))</f>
        <v/>
      </c>
      <c r="EA1649" s="250" t="str">
        <f>IF(DataGoesHere!$B1649="","",ABS($CZ1649-DY1649))</f>
        <v/>
      </c>
      <c r="EB1649" s="250" t="str">
        <f>IF(DataGoesHere!$B1649="","",EA1649^2)</f>
        <v/>
      </c>
      <c r="EC1649" s="249" t="str">
        <f>IF(DataGoesHere!$B1649="","",EA1649/$CZ1649)</f>
        <v/>
      </c>
      <c r="ED1649" s="250" t="str">
        <f>IF(DataGoesHere!$B1649="","",SUM(DZ$2:DZ1649)/AVERAGE(EA:EA))</f>
        <v/>
      </c>
    </row>
    <row r="1650" spans="20:134" x14ac:dyDescent="0.2">
      <c r="T1650" s="240"/>
      <c r="U1650" s="86"/>
      <c r="V1650" s="86"/>
      <c r="W1650" s="86"/>
      <c r="X1650" s="245" t="str">
        <f>IF(DataGoesHere!$B1650="","",(DataGoesHere!$B1650/SUM(DataGoesHere!$B1646:'DataGoesHere'!$B1657)))</f>
        <v/>
      </c>
      <c r="Y1650" s="86"/>
      <c r="Z1650" s="86"/>
      <c r="AA1650" s="86"/>
      <c r="AB1650" s="86"/>
      <c r="AC1650" s="86"/>
      <c r="AD1650" s="86"/>
      <c r="AE1650" s="241"/>
      <c r="CV1650" s="310" t="str">
        <f>IF(DataGoesHere!B1650="","",DataGoesHere!A1650)</f>
        <v/>
      </c>
      <c r="CW1650" s="271">
        <f t="shared" ca="1" si="58"/>
        <v>5</v>
      </c>
      <c r="CX1650" s="272">
        <f t="shared" ca="1" si="59"/>
        <v>0.97875414397996308</v>
      </c>
      <c r="CY1650" s="266">
        <f>DataGoesHere!A1650</f>
        <v>1649</v>
      </c>
      <c r="CZ1650" s="19" t="str">
        <f>IF(DataGoesHere!B1650="","",DataGoesHere!B1650)</f>
        <v/>
      </c>
      <c r="DA1650" s="19" t="str">
        <f>IF(DataGoesHere!B1650="","",IF(AH$5="No",DataGoesHere!B1650,DataGoesHere!B1650-(AH$2*(DataGoesHere!A1650-1))))</f>
        <v/>
      </c>
      <c r="DB1650" s="19" t="str">
        <f>IF(DataGoesHere!B1650="","",IF(AO$9="No",DataGoesHere!B1650,DataGoesHere!B1650/CX1650))</f>
        <v/>
      </c>
      <c r="DC1650" s="19" t="str">
        <f>IF(DataGoesHere!B1650="","",IF(AO$9="No",DA1650,DA1650/CX1650))</f>
        <v/>
      </c>
      <c r="DD1650" s="293" t="str">
        <f>IF(CZ1650="",IF(COUNTIF(DD$2:DD1649,"Forecast")&lt;Output!E$43,"Forecast",""),"Actual")</f>
        <v/>
      </c>
      <c r="DF1650" s="19" t="str">
        <f>IF(DataGoesHere!B1649="",IF(DD1650="Forecast",(Output!$E$47*IntermediateCalcs!DH1649)+((1-Output!$E$47)*IntermediateCalcs!DF1649),""),(Output!$E$47*IntermediateCalcs!DB1649)+((1-Output!$E$47)*IntermediateCalcs!DF1649))</f>
        <v/>
      </c>
      <c r="DG1650" s="19" t="str">
        <f>IF(DataGoesHere!B1649="",IF(DD1650="Forecast",(Output!$G$47*(IntermediateCalcs!DF1650-IntermediateCalcs!DF1649))+((1-Output!$G$47)*IntermediateCalcs!DG1649),""),(Output!$G$47*(IntermediateCalcs!DF1650-IntermediateCalcs!DF1649))+((1-Output!$G$47)*IntermediateCalcs!DG1649))</f>
        <v/>
      </c>
      <c r="DH1650" s="19" t="str">
        <f>IF(DataGoesHere!B1649="",IF(DD1650="Forecast",DF1650+DG1650,""),DF1650+DG1650)</f>
        <v/>
      </c>
      <c r="DI1650" s="274" t="str">
        <f>IF(DH1650="","",IF(IntermediateCalcs!$AO$9="Yes",IntermediateCalcs!DH1650*$CX1650,IntermediateCalcs!DH1650))</f>
        <v/>
      </c>
      <c r="DJ1650" s="250" t="str">
        <f>IF(DataGoesHere!$B1650="","",($CZ1650-DI1650))</f>
        <v/>
      </c>
      <c r="DK1650" s="250" t="str">
        <f>IF(DataGoesHere!$B1650="","",ABS($CZ1650-DI1650))</f>
        <v/>
      </c>
      <c r="DL1650" s="250" t="str">
        <f>IF(DataGoesHere!$B1650="","",DK1650^2)</f>
        <v/>
      </c>
      <c r="DM1650" s="249" t="str">
        <f>IF(DataGoesHere!$B1650="","",DK1650/$CZ1650)</f>
        <v/>
      </c>
      <c r="DN1650" s="250" t="str">
        <f>IF(DataGoesHere!$B1650="","",SUM(DJ$2:DJ1650)/AVERAGE(DK:DK))</f>
        <v/>
      </c>
      <c r="DP1650" s="19" t="str">
        <f>IF(DataGoesHere!B1650="",IF($DD1650="Forecast",(Output!E$48*IntermediateCalcs!CY1650)+Output!G$48,""),(Output!E$48*IntermediateCalcs!CY1650)+Output!G$48)</f>
        <v/>
      </c>
      <c r="DQ1650" s="274" t="str">
        <f>IF(DP1650="","",IF(IntermediateCalcs!$AO$9="Yes",IntermediateCalcs!DP1650*$CX1650,IntermediateCalcs!DP1650))</f>
        <v/>
      </c>
      <c r="DR1650" s="250" t="str">
        <f>IF(DataGoesHere!$B1650="","",($CZ1650-DQ1650))</f>
        <v/>
      </c>
      <c r="DS1650" s="250" t="str">
        <f>IF(DataGoesHere!$B1650="","",ABS($CZ1650-DQ1650))</f>
        <v/>
      </c>
      <c r="DT1650" s="250" t="str">
        <f>IF(DataGoesHere!$B1650="","",DS1650^2)</f>
        <v/>
      </c>
      <c r="DU1650" s="249" t="str">
        <f>IF(DataGoesHere!$B1650="","",DS1650/$CZ1650)</f>
        <v/>
      </c>
      <c r="DV1650" s="250" t="str">
        <f>IF(DataGoesHere!$B1650="","",SUM(DR$2:DR1650)/AVERAGE(DS:DS))</f>
        <v/>
      </c>
      <c r="DX1650" s="19" t="str">
        <f>IF(DataGoesHere!$B1649="","",(DB1644*(Output!$O$49/Output!$P$49))+(IntermediateCalcs!DB1645*(Output!$M$49/Output!$P$49))+(IntermediateCalcs!DB1646*(Output!$K$49/Output!$P$49))+(DB1647*(Output!$I$49/Output!$P$49))+(IntermediateCalcs!DB1648*(Output!$G$49/Output!$P$49))+(IntermediateCalcs!DB1649*(Output!$E$49/Output!$P$49)))</f>
        <v/>
      </c>
      <c r="DY1650" s="274" t="str">
        <f>IF(DX1650="","",IF(IntermediateCalcs!$AO$9="Yes",IntermediateCalcs!DX1650*$CX1650,IntermediateCalcs!DX1650))</f>
        <v/>
      </c>
      <c r="DZ1650" s="250" t="str">
        <f>IF(DataGoesHere!$B1650="","",($CZ1650-DY1650))</f>
        <v/>
      </c>
      <c r="EA1650" s="250" t="str">
        <f>IF(DataGoesHere!$B1650="","",ABS($CZ1650-DY1650))</f>
        <v/>
      </c>
      <c r="EB1650" s="250" t="str">
        <f>IF(DataGoesHere!$B1650="","",EA1650^2)</f>
        <v/>
      </c>
      <c r="EC1650" s="249" t="str">
        <f>IF(DataGoesHere!$B1650="","",EA1650/$CZ1650)</f>
        <v/>
      </c>
      <c r="ED1650" s="250" t="str">
        <f>IF(DataGoesHere!$B1650="","",SUM(DZ$2:DZ1650)/AVERAGE(EA:EA))</f>
        <v/>
      </c>
    </row>
    <row r="1651" spans="20:134" x14ac:dyDescent="0.2">
      <c r="T1651" s="240"/>
      <c r="U1651" s="86"/>
      <c r="V1651" s="86"/>
      <c r="W1651" s="86"/>
      <c r="X1651" s="86"/>
      <c r="Y1651" s="245" t="str">
        <f>IF(DataGoesHere!$B1651="","",(DataGoesHere!$B1651/SUM(DataGoesHere!$B1646:'DataGoesHere'!$B1657)))</f>
        <v/>
      </c>
      <c r="Z1651" s="86"/>
      <c r="AA1651" s="86"/>
      <c r="AB1651" s="86"/>
      <c r="AC1651" s="86"/>
      <c r="AD1651" s="86"/>
      <c r="AE1651" s="241"/>
      <c r="CV1651" s="310" t="str">
        <f>IF(DataGoesHere!B1651="","",DataGoesHere!A1651)</f>
        <v/>
      </c>
      <c r="CW1651" s="271">
        <f t="shared" ca="1" si="58"/>
        <v>6</v>
      </c>
      <c r="CX1651" s="272">
        <f t="shared" ca="1" si="59"/>
        <v>1.0779088099730167</v>
      </c>
      <c r="CY1651" s="266">
        <f>DataGoesHere!A1651</f>
        <v>1650</v>
      </c>
      <c r="CZ1651" s="19" t="str">
        <f>IF(DataGoesHere!B1651="","",DataGoesHere!B1651)</f>
        <v/>
      </c>
      <c r="DA1651" s="19" t="str">
        <f>IF(DataGoesHere!B1651="","",IF(AH$5="No",DataGoesHere!B1651,DataGoesHere!B1651-(AH$2*(DataGoesHere!A1651-1))))</f>
        <v/>
      </c>
      <c r="DB1651" s="19" t="str">
        <f>IF(DataGoesHere!B1651="","",IF(AO$9="No",DataGoesHere!B1651,DataGoesHere!B1651/CX1651))</f>
        <v/>
      </c>
      <c r="DC1651" s="19" t="str">
        <f>IF(DataGoesHere!B1651="","",IF(AO$9="No",DA1651,DA1651/CX1651))</f>
        <v/>
      </c>
      <c r="DD1651" s="293" t="str">
        <f>IF(CZ1651="",IF(COUNTIF(DD$2:DD1650,"Forecast")&lt;Output!E$43,"Forecast",""),"Actual")</f>
        <v/>
      </c>
      <c r="DF1651" s="19" t="str">
        <f>IF(DataGoesHere!B1650="",IF(DD1651="Forecast",(Output!$E$47*IntermediateCalcs!DH1650)+((1-Output!$E$47)*IntermediateCalcs!DF1650),""),(Output!$E$47*IntermediateCalcs!DB1650)+((1-Output!$E$47)*IntermediateCalcs!DF1650))</f>
        <v/>
      </c>
      <c r="DG1651" s="19" t="str">
        <f>IF(DataGoesHere!B1650="",IF(DD1651="Forecast",(Output!$G$47*(IntermediateCalcs!DF1651-IntermediateCalcs!DF1650))+((1-Output!$G$47)*IntermediateCalcs!DG1650),""),(Output!$G$47*(IntermediateCalcs!DF1651-IntermediateCalcs!DF1650))+((1-Output!$G$47)*IntermediateCalcs!DG1650))</f>
        <v/>
      </c>
      <c r="DH1651" s="19" t="str">
        <f>IF(DataGoesHere!B1650="",IF(DD1651="Forecast",DF1651+DG1651,""),DF1651+DG1651)</f>
        <v/>
      </c>
      <c r="DI1651" s="274" t="str">
        <f>IF(DH1651="","",IF(IntermediateCalcs!$AO$9="Yes",IntermediateCalcs!DH1651*$CX1651,IntermediateCalcs!DH1651))</f>
        <v/>
      </c>
      <c r="DJ1651" s="250" t="str">
        <f>IF(DataGoesHere!$B1651="","",($CZ1651-DI1651))</f>
        <v/>
      </c>
      <c r="DK1651" s="250" t="str">
        <f>IF(DataGoesHere!$B1651="","",ABS($CZ1651-DI1651))</f>
        <v/>
      </c>
      <c r="DL1651" s="250" t="str">
        <f>IF(DataGoesHere!$B1651="","",DK1651^2)</f>
        <v/>
      </c>
      <c r="DM1651" s="249" t="str">
        <f>IF(DataGoesHere!$B1651="","",DK1651/$CZ1651)</f>
        <v/>
      </c>
      <c r="DN1651" s="250" t="str">
        <f>IF(DataGoesHere!$B1651="","",SUM(DJ$2:DJ1651)/AVERAGE(DK:DK))</f>
        <v/>
      </c>
      <c r="DP1651" s="19" t="str">
        <f>IF(DataGoesHere!B1651="",IF($DD1651="Forecast",(Output!E$48*IntermediateCalcs!CY1651)+Output!G$48,""),(Output!E$48*IntermediateCalcs!CY1651)+Output!G$48)</f>
        <v/>
      </c>
      <c r="DQ1651" s="274" t="str">
        <f>IF(DP1651="","",IF(IntermediateCalcs!$AO$9="Yes",IntermediateCalcs!DP1651*$CX1651,IntermediateCalcs!DP1651))</f>
        <v/>
      </c>
      <c r="DR1651" s="250" t="str">
        <f>IF(DataGoesHere!$B1651="","",($CZ1651-DQ1651))</f>
        <v/>
      </c>
      <c r="DS1651" s="250" t="str">
        <f>IF(DataGoesHere!$B1651="","",ABS($CZ1651-DQ1651))</f>
        <v/>
      </c>
      <c r="DT1651" s="250" t="str">
        <f>IF(DataGoesHere!$B1651="","",DS1651^2)</f>
        <v/>
      </c>
      <c r="DU1651" s="249" t="str">
        <f>IF(DataGoesHere!$B1651="","",DS1651/$CZ1651)</f>
        <v/>
      </c>
      <c r="DV1651" s="250" t="str">
        <f>IF(DataGoesHere!$B1651="","",SUM(DR$2:DR1651)/AVERAGE(DS:DS))</f>
        <v/>
      </c>
      <c r="DX1651" s="19" t="str">
        <f>IF(DataGoesHere!$B1650="","",(DB1645*(Output!$O$49/Output!$P$49))+(IntermediateCalcs!DB1646*(Output!$M$49/Output!$P$49))+(IntermediateCalcs!DB1647*(Output!$K$49/Output!$P$49))+(DB1648*(Output!$I$49/Output!$P$49))+(IntermediateCalcs!DB1649*(Output!$G$49/Output!$P$49))+(IntermediateCalcs!DB1650*(Output!$E$49/Output!$P$49)))</f>
        <v/>
      </c>
      <c r="DY1651" s="274" t="str">
        <f>IF(DX1651="","",IF(IntermediateCalcs!$AO$9="Yes",IntermediateCalcs!DX1651*$CX1651,IntermediateCalcs!DX1651))</f>
        <v/>
      </c>
      <c r="DZ1651" s="250" t="str">
        <f>IF(DataGoesHere!$B1651="","",($CZ1651-DY1651))</f>
        <v/>
      </c>
      <c r="EA1651" s="250" t="str">
        <f>IF(DataGoesHere!$B1651="","",ABS($CZ1651-DY1651))</f>
        <v/>
      </c>
      <c r="EB1651" s="250" t="str">
        <f>IF(DataGoesHere!$B1651="","",EA1651^2)</f>
        <v/>
      </c>
      <c r="EC1651" s="249" t="str">
        <f>IF(DataGoesHere!$B1651="","",EA1651/$CZ1651)</f>
        <v/>
      </c>
      <c r="ED1651" s="250" t="str">
        <f>IF(DataGoesHere!$B1651="","",SUM(DZ$2:DZ1651)/AVERAGE(EA:EA))</f>
        <v/>
      </c>
    </row>
    <row r="1652" spans="20:134" x14ac:dyDescent="0.2">
      <c r="T1652" s="240"/>
      <c r="U1652" s="86"/>
      <c r="V1652" s="86"/>
      <c r="W1652" s="86"/>
      <c r="X1652" s="86"/>
      <c r="Y1652" s="86"/>
      <c r="Z1652" s="245" t="str">
        <f>IF(DataGoesHere!$B1652="","",(DataGoesHere!$B1652/SUM(DataGoesHere!$B1646:'DataGoesHere'!$B1657)))</f>
        <v/>
      </c>
      <c r="AA1652" s="86"/>
      <c r="AB1652" s="86"/>
      <c r="AC1652" s="86"/>
      <c r="AD1652" s="86"/>
      <c r="AE1652" s="241"/>
      <c r="CV1652" s="310" t="str">
        <f>IF(DataGoesHere!B1652="","",DataGoesHere!A1652)</f>
        <v/>
      </c>
      <c r="CW1652" s="271">
        <f t="shared" ca="1" si="58"/>
        <v>7</v>
      </c>
      <c r="CX1652" s="272">
        <f t="shared" ca="1" si="59"/>
        <v>1.0265458156689093</v>
      </c>
      <c r="CY1652" s="266">
        <f>DataGoesHere!A1652</f>
        <v>1651</v>
      </c>
      <c r="CZ1652" s="19" t="str">
        <f>IF(DataGoesHere!B1652="","",DataGoesHere!B1652)</f>
        <v/>
      </c>
      <c r="DA1652" s="19" t="str">
        <f>IF(DataGoesHere!B1652="","",IF(AH$5="No",DataGoesHere!B1652,DataGoesHere!B1652-(AH$2*(DataGoesHere!A1652-1))))</f>
        <v/>
      </c>
      <c r="DB1652" s="19" t="str">
        <f>IF(DataGoesHere!B1652="","",IF(AO$9="No",DataGoesHere!B1652,DataGoesHere!B1652/CX1652))</f>
        <v/>
      </c>
      <c r="DC1652" s="19" t="str">
        <f>IF(DataGoesHere!B1652="","",IF(AO$9="No",DA1652,DA1652/CX1652))</f>
        <v/>
      </c>
      <c r="DD1652" s="293" t="str">
        <f>IF(CZ1652="",IF(COUNTIF(DD$2:DD1651,"Forecast")&lt;Output!E$43,"Forecast",""),"Actual")</f>
        <v/>
      </c>
      <c r="DF1652" s="19" t="str">
        <f>IF(DataGoesHere!B1651="",IF(DD1652="Forecast",(Output!$E$47*IntermediateCalcs!DH1651)+((1-Output!$E$47)*IntermediateCalcs!DF1651),""),(Output!$E$47*IntermediateCalcs!DB1651)+((1-Output!$E$47)*IntermediateCalcs!DF1651))</f>
        <v/>
      </c>
      <c r="DG1652" s="19" t="str">
        <f>IF(DataGoesHere!B1651="",IF(DD1652="Forecast",(Output!$G$47*(IntermediateCalcs!DF1652-IntermediateCalcs!DF1651))+((1-Output!$G$47)*IntermediateCalcs!DG1651),""),(Output!$G$47*(IntermediateCalcs!DF1652-IntermediateCalcs!DF1651))+((1-Output!$G$47)*IntermediateCalcs!DG1651))</f>
        <v/>
      </c>
      <c r="DH1652" s="19" t="str">
        <f>IF(DataGoesHere!B1651="",IF(DD1652="Forecast",DF1652+DG1652,""),DF1652+DG1652)</f>
        <v/>
      </c>
      <c r="DI1652" s="274" t="str">
        <f>IF(DH1652="","",IF(IntermediateCalcs!$AO$9="Yes",IntermediateCalcs!DH1652*$CX1652,IntermediateCalcs!DH1652))</f>
        <v/>
      </c>
      <c r="DJ1652" s="250" t="str">
        <f>IF(DataGoesHere!$B1652="","",($CZ1652-DI1652))</f>
        <v/>
      </c>
      <c r="DK1652" s="250" t="str">
        <f>IF(DataGoesHere!$B1652="","",ABS($CZ1652-DI1652))</f>
        <v/>
      </c>
      <c r="DL1652" s="250" t="str">
        <f>IF(DataGoesHere!$B1652="","",DK1652^2)</f>
        <v/>
      </c>
      <c r="DM1652" s="249" t="str">
        <f>IF(DataGoesHere!$B1652="","",DK1652/$CZ1652)</f>
        <v/>
      </c>
      <c r="DN1652" s="250" t="str">
        <f>IF(DataGoesHere!$B1652="","",SUM(DJ$2:DJ1652)/AVERAGE(DK:DK))</f>
        <v/>
      </c>
      <c r="DP1652" s="19" t="str">
        <f>IF(DataGoesHere!B1652="",IF($DD1652="Forecast",(Output!E$48*IntermediateCalcs!CY1652)+Output!G$48,""),(Output!E$48*IntermediateCalcs!CY1652)+Output!G$48)</f>
        <v/>
      </c>
      <c r="DQ1652" s="274" t="str">
        <f>IF(DP1652="","",IF(IntermediateCalcs!$AO$9="Yes",IntermediateCalcs!DP1652*$CX1652,IntermediateCalcs!DP1652))</f>
        <v/>
      </c>
      <c r="DR1652" s="250" t="str">
        <f>IF(DataGoesHere!$B1652="","",($CZ1652-DQ1652))</f>
        <v/>
      </c>
      <c r="DS1652" s="250" t="str">
        <f>IF(DataGoesHere!$B1652="","",ABS($CZ1652-DQ1652))</f>
        <v/>
      </c>
      <c r="DT1652" s="250" t="str">
        <f>IF(DataGoesHere!$B1652="","",DS1652^2)</f>
        <v/>
      </c>
      <c r="DU1652" s="249" t="str">
        <f>IF(DataGoesHere!$B1652="","",DS1652/$CZ1652)</f>
        <v/>
      </c>
      <c r="DV1652" s="250" t="str">
        <f>IF(DataGoesHere!$B1652="","",SUM(DR$2:DR1652)/AVERAGE(DS:DS))</f>
        <v/>
      </c>
      <c r="DX1652" s="19" t="str">
        <f>IF(DataGoesHere!$B1651="","",(DB1646*(Output!$O$49/Output!$P$49))+(IntermediateCalcs!DB1647*(Output!$M$49/Output!$P$49))+(IntermediateCalcs!DB1648*(Output!$K$49/Output!$P$49))+(DB1649*(Output!$I$49/Output!$P$49))+(IntermediateCalcs!DB1650*(Output!$G$49/Output!$P$49))+(IntermediateCalcs!DB1651*(Output!$E$49/Output!$P$49)))</f>
        <v/>
      </c>
      <c r="DY1652" s="274" t="str">
        <f>IF(DX1652="","",IF(IntermediateCalcs!$AO$9="Yes",IntermediateCalcs!DX1652*$CX1652,IntermediateCalcs!DX1652))</f>
        <v/>
      </c>
      <c r="DZ1652" s="250" t="str">
        <f>IF(DataGoesHere!$B1652="","",($CZ1652-DY1652))</f>
        <v/>
      </c>
      <c r="EA1652" s="250" t="str">
        <f>IF(DataGoesHere!$B1652="","",ABS($CZ1652-DY1652))</f>
        <v/>
      </c>
      <c r="EB1652" s="250" t="str">
        <f>IF(DataGoesHere!$B1652="","",EA1652^2)</f>
        <v/>
      </c>
      <c r="EC1652" s="249" t="str">
        <f>IF(DataGoesHere!$B1652="","",EA1652/$CZ1652)</f>
        <v/>
      </c>
      <c r="ED1652" s="250" t="str">
        <f>IF(DataGoesHere!$B1652="","",SUM(DZ$2:DZ1652)/AVERAGE(EA:EA))</f>
        <v/>
      </c>
    </row>
    <row r="1653" spans="20:134" x14ac:dyDescent="0.2">
      <c r="T1653" s="240"/>
      <c r="U1653" s="86"/>
      <c r="V1653" s="86"/>
      <c r="W1653" s="86"/>
      <c r="X1653" s="86"/>
      <c r="Y1653" s="86"/>
      <c r="Z1653" s="86"/>
      <c r="AA1653" s="245" t="str">
        <f>IF(DataGoesHere!$B1653="","",(DataGoesHere!$B1653/SUM(DataGoesHere!$B1646:'DataGoesHere'!$B1657)))</f>
        <v/>
      </c>
      <c r="AB1653" s="86"/>
      <c r="AC1653" s="86"/>
      <c r="AD1653" s="86"/>
      <c r="AE1653" s="241"/>
      <c r="CV1653" s="310" t="str">
        <f>IF(DataGoesHere!B1653="","",DataGoesHere!A1653)</f>
        <v/>
      </c>
      <c r="CW1653" s="271">
        <f t="shared" ca="1" si="58"/>
        <v>8</v>
      </c>
      <c r="CX1653" s="272">
        <f t="shared" ca="1" si="59"/>
        <v>1.0207492390681214</v>
      </c>
      <c r="CY1653" s="266">
        <f>DataGoesHere!A1653</f>
        <v>1652</v>
      </c>
      <c r="CZ1653" s="19" t="str">
        <f>IF(DataGoesHere!B1653="","",DataGoesHere!B1653)</f>
        <v/>
      </c>
      <c r="DA1653" s="19" t="str">
        <f>IF(DataGoesHere!B1653="","",IF(AH$5="No",DataGoesHere!B1653,DataGoesHere!B1653-(AH$2*(DataGoesHere!A1653-1))))</f>
        <v/>
      </c>
      <c r="DB1653" s="19" t="str">
        <f>IF(DataGoesHere!B1653="","",IF(AO$9="No",DataGoesHere!B1653,DataGoesHere!B1653/CX1653))</f>
        <v/>
      </c>
      <c r="DC1653" s="19" t="str">
        <f>IF(DataGoesHere!B1653="","",IF(AO$9="No",DA1653,DA1653/CX1653))</f>
        <v/>
      </c>
      <c r="DD1653" s="293" t="str">
        <f>IF(CZ1653="",IF(COUNTIF(DD$2:DD1652,"Forecast")&lt;Output!E$43,"Forecast",""),"Actual")</f>
        <v/>
      </c>
      <c r="DF1653" s="19" t="str">
        <f>IF(DataGoesHere!B1652="",IF(DD1653="Forecast",(Output!$E$47*IntermediateCalcs!DH1652)+((1-Output!$E$47)*IntermediateCalcs!DF1652),""),(Output!$E$47*IntermediateCalcs!DB1652)+((1-Output!$E$47)*IntermediateCalcs!DF1652))</f>
        <v/>
      </c>
      <c r="DG1653" s="19" t="str">
        <f>IF(DataGoesHere!B1652="",IF(DD1653="Forecast",(Output!$G$47*(IntermediateCalcs!DF1653-IntermediateCalcs!DF1652))+((1-Output!$G$47)*IntermediateCalcs!DG1652),""),(Output!$G$47*(IntermediateCalcs!DF1653-IntermediateCalcs!DF1652))+((1-Output!$G$47)*IntermediateCalcs!DG1652))</f>
        <v/>
      </c>
      <c r="DH1653" s="19" t="str">
        <f>IF(DataGoesHere!B1652="",IF(DD1653="Forecast",DF1653+DG1653,""),DF1653+DG1653)</f>
        <v/>
      </c>
      <c r="DI1653" s="274" t="str">
        <f>IF(DH1653="","",IF(IntermediateCalcs!$AO$9="Yes",IntermediateCalcs!DH1653*$CX1653,IntermediateCalcs!DH1653))</f>
        <v/>
      </c>
      <c r="DJ1653" s="250" t="str">
        <f>IF(DataGoesHere!$B1653="","",($CZ1653-DI1653))</f>
        <v/>
      </c>
      <c r="DK1653" s="250" t="str">
        <f>IF(DataGoesHere!$B1653="","",ABS($CZ1653-DI1653))</f>
        <v/>
      </c>
      <c r="DL1653" s="250" t="str">
        <f>IF(DataGoesHere!$B1653="","",DK1653^2)</f>
        <v/>
      </c>
      <c r="DM1653" s="249" t="str">
        <f>IF(DataGoesHere!$B1653="","",DK1653/$CZ1653)</f>
        <v/>
      </c>
      <c r="DN1653" s="250" t="str">
        <f>IF(DataGoesHere!$B1653="","",SUM(DJ$2:DJ1653)/AVERAGE(DK:DK))</f>
        <v/>
      </c>
      <c r="DP1653" s="19" t="str">
        <f>IF(DataGoesHere!B1653="",IF($DD1653="Forecast",(Output!E$48*IntermediateCalcs!CY1653)+Output!G$48,""),(Output!E$48*IntermediateCalcs!CY1653)+Output!G$48)</f>
        <v/>
      </c>
      <c r="DQ1653" s="274" t="str">
        <f>IF(DP1653="","",IF(IntermediateCalcs!$AO$9="Yes",IntermediateCalcs!DP1653*$CX1653,IntermediateCalcs!DP1653))</f>
        <v/>
      </c>
      <c r="DR1653" s="250" t="str">
        <f>IF(DataGoesHere!$B1653="","",($CZ1653-DQ1653))</f>
        <v/>
      </c>
      <c r="DS1653" s="250" t="str">
        <f>IF(DataGoesHere!$B1653="","",ABS($CZ1653-DQ1653))</f>
        <v/>
      </c>
      <c r="DT1653" s="250" t="str">
        <f>IF(DataGoesHere!$B1653="","",DS1653^2)</f>
        <v/>
      </c>
      <c r="DU1653" s="249" t="str">
        <f>IF(DataGoesHere!$B1653="","",DS1653/$CZ1653)</f>
        <v/>
      </c>
      <c r="DV1653" s="250" t="str">
        <f>IF(DataGoesHere!$B1653="","",SUM(DR$2:DR1653)/AVERAGE(DS:DS))</f>
        <v/>
      </c>
      <c r="DX1653" s="19" t="str">
        <f>IF(DataGoesHere!$B1652="","",(DB1647*(Output!$O$49/Output!$P$49))+(IntermediateCalcs!DB1648*(Output!$M$49/Output!$P$49))+(IntermediateCalcs!DB1649*(Output!$K$49/Output!$P$49))+(DB1650*(Output!$I$49/Output!$P$49))+(IntermediateCalcs!DB1651*(Output!$G$49/Output!$P$49))+(IntermediateCalcs!DB1652*(Output!$E$49/Output!$P$49)))</f>
        <v/>
      </c>
      <c r="DY1653" s="274" t="str">
        <f>IF(DX1653="","",IF(IntermediateCalcs!$AO$9="Yes",IntermediateCalcs!DX1653*$CX1653,IntermediateCalcs!DX1653))</f>
        <v/>
      </c>
      <c r="DZ1653" s="250" t="str">
        <f>IF(DataGoesHere!$B1653="","",($CZ1653-DY1653))</f>
        <v/>
      </c>
      <c r="EA1653" s="250" t="str">
        <f>IF(DataGoesHere!$B1653="","",ABS($CZ1653-DY1653))</f>
        <v/>
      </c>
      <c r="EB1653" s="250" t="str">
        <f>IF(DataGoesHere!$B1653="","",EA1653^2)</f>
        <v/>
      </c>
      <c r="EC1653" s="249" t="str">
        <f>IF(DataGoesHere!$B1653="","",EA1653/$CZ1653)</f>
        <v/>
      </c>
      <c r="ED1653" s="250" t="str">
        <f>IF(DataGoesHere!$B1653="","",SUM(DZ$2:DZ1653)/AVERAGE(EA:EA))</f>
        <v/>
      </c>
    </row>
    <row r="1654" spans="20:134" x14ac:dyDescent="0.2">
      <c r="T1654" s="240"/>
      <c r="U1654" s="86"/>
      <c r="V1654" s="86"/>
      <c r="W1654" s="86"/>
      <c r="X1654" s="86"/>
      <c r="Y1654" s="86"/>
      <c r="Z1654" s="86"/>
      <c r="AA1654" s="86"/>
      <c r="AB1654" s="245" t="str">
        <f>IF(DataGoesHere!$B1654="","",(DataGoesHere!$B1654/SUM(DataGoesHere!$B1646:'DataGoesHere'!$B1657)))</f>
        <v/>
      </c>
      <c r="AC1654" s="86"/>
      <c r="AD1654" s="86"/>
      <c r="AE1654" s="241"/>
      <c r="CV1654" s="310" t="str">
        <f>IF(DataGoesHere!B1654="","",DataGoesHere!A1654)</f>
        <v/>
      </c>
      <c r="CW1654" s="271">
        <f t="shared" ca="1" si="58"/>
        <v>9</v>
      </c>
      <c r="CX1654" s="272">
        <f t="shared" ca="1" si="59"/>
        <v>1.0625330005567626</v>
      </c>
      <c r="CY1654" s="266">
        <f>DataGoesHere!A1654</f>
        <v>1653</v>
      </c>
      <c r="CZ1654" s="19" t="str">
        <f>IF(DataGoesHere!B1654="","",DataGoesHere!B1654)</f>
        <v/>
      </c>
      <c r="DA1654" s="19" t="str">
        <f>IF(DataGoesHere!B1654="","",IF(AH$5="No",DataGoesHere!B1654,DataGoesHere!B1654-(AH$2*(DataGoesHere!A1654-1))))</f>
        <v/>
      </c>
      <c r="DB1654" s="19" t="str">
        <f>IF(DataGoesHere!B1654="","",IF(AO$9="No",DataGoesHere!B1654,DataGoesHere!B1654/CX1654))</f>
        <v/>
      </c>
      <c r="DC1654" s="19" t="str">
        <f>IF(DataGoesHere!B1654="","",IF(AO$9="No",DA1654,DA1654/CX1654))</f>
        <v/>
      </c>
      <c r="DD1654" s="293" t="str">
        <f>IF(CZ1654="",IF(COUNTIF(DD$2:DD1653,"Forecast")&lt;Output!E$43,"Forecast",""),"Actual")</f>
        <v/>
      </c>
      <c r="DF1654" s="19" t="str">
        <f>IF(DataGoesHere!B1653="",IF(DD1654="Forecast",(Output!$E$47*IntermediateCalcs!DH1653)+((1-Output!$E$47)*IntermediateCalcs!DF1653),""),(Output!$E$47*IntermediateCalcs!DB1653)+((1-Output!$E$47)*IntermediateCalcs!DF1653))</f>
        <v/>
      </c>
      <c r="DG1654" s="19" t="str">
        <f>IF(DataGoesHere!B1653="",IF(DD1654="Forecast",(Output!$G$47*(IntermediateCalcs!DF1654-IntermediateCalcs!DF1653))+((1-Output!$G$47)*IntermediateCalcs!DG1653),""),(Output!$G$47*(IntermediateCalcs!DF1654-IntermediateCalcs!DF1653))+((1-Output!$G$47)*IntermediateCalcs!DG1653))</f>
        <v/>
      </c>
      <c r="DH1654" s="19" t="str">
        <f>IF(DataGoesHere!B1653="",IF(DD1654="Forecast",DF1654+DG1654,""),DF1654+DG1654)</f>
        <v/>
      </c>
      <c r="DI1654" s="274" t="str">
        <f>IF(DH1654="","",IF(IntermediateCalcs!$AO$9="Yes",IntermediateCalcs!DH1654*$CX1654,IntermediateCalcs!DH1654))</f>
        <v/>
      </c>
      <c r="DJ1654" s="250" t="str">
        <f>IF(DataGoesHere!$B1654="","",($CZ1654-DI1654))</f>
        <v/>
      </c>
      <c r="DK1654" s="250" t="str">
        <f>IF(DataGoesHere!$B1654="","",ABS($CZ1654-DI1654))</f>
        <v/>
      </c>
      <c r="DL1654" s="250" t="str">
        <f>IF(DataGoesHere!$B1654="","",DK1654^2)</f>
        <v/>
      </c>
      <c r="DM1654" s="249" t="str">
        <f>IF(DataGoesHere!$B1654="","",DK1654/$CZ1654)</f>
        <v/>
      </c>
      <c r="DN1654" s="250" t="str">
        <f>IF(DataGoesHere!$B1654="","",SUM(DJ$2:DJ1654)/AVERAGE(DK:DK))</f>
        <v/>
      </c>
      <c r="DP1654" s="19" t="str">
        <f>IF(DataGoesHere!B1654="",IF($DD1654="Forecast",(Output!E$48*IntermediateCalcs!CY1654)+Output!G$48,""),(Output!E$48*IntermediateCalcs!CY1654)+Output!G$48)</f>
        <v/>
      </c>
      <c r="DQ1654" s="274" t="str">
        <f>IF(DP1654="","",IF(IntermediateCalcs!$AO$9="Yes",IntermediateCalcs!DP1654*$CX1654,IntermediateCalcs!DP1654))</f>
        <v/>
      </c>
      <c r="DR1654" s="250" t="str">
        <f>IF(DataGoesHere!$B1654="","",($CZ1654-DQ1654))</f>
        <v/>
      </c>
      <c r="DS1654" s="250" t="str">
        <f>IF(DataGoesHere!$B1654="","",ABS($CZ1654-DQ1654))</f>
        <v/>
      </c>
      <c r="DT1654" s="250" t="str">
        <f>IF(DataGoesHere!$B1654="","",DS1654^2)</f>
        <v/>
      </c>
      <c r="DU1654" s="249" t="str">
        <f>IF(DataGoesHere!$B1654="","",DS1654/$CZ1654)</f>
        <v/>
      </c>
      <c r="DV1654" s="250" t="str">
        <f>IF(DataGoesHere!$B1654="","",SUM(DR$2:DR1654)/AVERAGE(DS:DS))</f>
        <v/>
      </c>
      <c r="DX1654" s="19" t="str">
        <f>IF(DataGoesHere!$B1653="","",(DB1648*(Output!$O$49/Output!$P$49))+(IntermediateCalcs!DB1649*(Output!$M$49/Output!$P$49))+(IntermediateCalcs!DB1650*(Output!$K$49/Output!$P$49))+(DB1651*(Output!$I$49/Output!$P$49))+(IntermediateCalcs!DB1652*(Output!$G$49/Output!$P$49))+(IntermediateCalcs!DB1653*(Output!$E$49/Output!$P$49)))</f>
        <v/>
      </c>
      <c r="DY1654" s="274" t="str">
        <f>IF(DX1654="","",IF(IntermediateCalcs!$AO$9="Yes",IntermediateCalcs!DX1654*$CX1654,IntermediateCalcs!DX1654))</f>
        <v/>
      </c>
      <c r="DZ1654" s="250" t="str">
        <f>IF(DataGoesHere!$B1654="","",($CZ1654-DY1654))</f>
        <v/>
      </c>
      <c r="EA1654" s="250" t="str">
        <f>IF(DataGoesHere!$B1654="","",ABS($CZ1654-DY1654))</f>
        <v/>
      </c>
      <c r="EB1654" s="250" t="str">
        <f>IF(DataGoesHere!$B1654="","",EA1654^2)</f>
        <v/>
      </c>
      <c r="EC1654" s="249" t="str">
        <f>IF(DataGoesHere!$B1654="","",EA1654/$CZ1654)</f>
        <v/>
      </c>
      <c r="ED1654" s="250" t="str">
        <f>IF(DataGoesHere!$B1654="","",SUM(DZ$2:DZ1654)/AVERAGE(EA:EA))</f>
        <v/>
      </c>
    </row>
    <row r="1655" spans="20:134" x14ac:dyDescent="0.2">
      <c r="T1655" s="240"/>
      <c r="U1655" s="86"/>
      <c r="V1655" s="86"/>
      <c r="W1655" s="86"/>
      <c r="X1655" s="86"/>
      <c r="Y1655" s="86"/>
      <c r="Z1655" s="86"/>
      <c r="AA1655" s="86"/>
      <c r="AB1655" s="86"/>
      <c r="AC1655" s="245" t="str">
        <f>IF(DataGoesHere!$B1655="","",(DataGoesHere!$B1655/SUM(DataGoesHere!$B1646:'DataGoesHere'!$B1657)))</f>
        <v/>
      </c>
      <c r="AD1655" s="86"/>
      <c r="AE1655" s="241"/>
      <c r="CV1655" s="310" t="str">
        <f>IF(DataGoesHere!B1655="","",DataGoesHere!A1655)</f>
        <v/>
      </c>
      <c r="CW1655" s="271">
        <f t="shared" ca="1" si="58"/>
        <v>10</v>
      </c>
      <c r="CX1655" s="272">
        <f t="shared" ca="1" si="59"/>
        <v>0.92557634012077306</v>
      </c>
      <c r="CY1655" s="266">
        <f>DataGoesHere!A1655</f>
        <v>1654</v>
      </c>
      <c r="CZ1655" s="19" t="str">
        <f>IF(DataGoesHere!B1655="","",DataGoesHere!B1655)</f>
        <v/>
      </c>
      <c r="DA1655" s="19" t="str">
        <f>IF(DataGoesHere!B1655="","",IF(AH$5="No",DataGoesHere!B1655,DataGoesHere!B1655-(AH$2*(DataGoesHere!A1655-1))))</f>
        <v/>
      </c>
      <c r="DB1655" s="19" t="str">
        <f>IF(DataGoesHere!B1655="","",IF(AO$9="No",DataGoesHere!B1655,DataGoesHere!B1655/CX1655))</f>
        <v/>
      </c>
      <c r="DC1655" s="19" t="str">
        <f>IF(DataGoesHere!B1655="","",IF(AO$9="No",DA1655,DA1655/CX1655))</f>
        <v/>
      </c>
      <c r="DD1655" s="293" t="str">
        <f>IF(CZ1655="",IF(COUNTIF(DD$2:DD1654,"Forecast")&lt;Output!E$43,"Forecast",""),"Actual")</f>
        <v/>
      </c>
      <c r="DF1655" s="19" t="str">
        <f>IF(DataGoesHere!B1654="",IF(DD1655="Forecast",(Output!$E$47*IntermediateCalcs!DH1654)+((1-Output!$E$47)*IntermediateCalcs!DF1654),""),(Output!$E$47*IntermediateCalcs!DB1654)+((1-Output!$E$47)*IntermediateCalcs!DF1654))</f>
        <v/>
      </c>
      <c r="DG1655" s="19" t="str">
        <f>IF(DataGoesHere!B1654="",IF(DD1655="Forecast",(Output!$G$47*(IntermediateCalcs!DF1655-IntermediateCalcs!DF1654))+((1-Output!$G$47)*IntermediateCalcs!DG1654),""),(Output!$G$47*(IntermediateCalcs!DF1655-IntermediateCalcs!DF1654))+((1-Output!$G$47)*IntermediateCalcs!DG1654))</f>
        <v/>
      </c>
      <c r="DH1655" s="19" t="str">
        <f>IF(DataGoesHere!B1654="",IF(DD1655="Forecast",DF1655+DG1655,""),DF1655+DG1655)</f>
        <v/>
      </c>
      <c r="DI1655" s="274" t="str">
        <f>IF(DH1655="","",IF(IntermediateCalcs!$AO$9="Yes",IntermediateCalcs!DH1655*$CX1655,IntermediateCalcs!DH1655))</f>
        <v/>
      </c>
      <c r="DJ1655" s="250" t="str">
        <f>IF(DataGoesHere!$B1655="","",($CZ1655-DI1655))</f>
        <v/>
      </c>
      <c r="DK1655" s="250" t="str">
        <f>IF(DataGoesHere!$B1655="","",ABS($CZ1655-DI1655))</f>
        <v/>
      </c>
      <c r="DL1655" s="250" t="str">
        <f>IF(DataGoesHere!$B1655="","",DK1655^2)</f>
        <v/>
      </c>
      <c r="DM1655" s="249" t="str">
        <f>IF(DataGoesHere!$B1655="","",DK1655/$CZ1655)</f>
        <v/>
      </c>
      <c r="DN1655" s="250" t="str">
        <f>IF(DataGoesHere!$B1655="","",SUM(DJ$2:DJ1655)/AVERAGE(DK:DK))</f>
        <v/>
      </c>
      <c r="DP1655" s="19" t="str">
        <f>IF(DataGoesHere!B1655="",IF($DD1655="Forecast",(Output!E$48*IntermediateCalcs!CY1655)+Output!G$48,""),(Output!E$48*IntermediateCalcs!CY1655)+Output!G$48)</f>
        <v/>
      </c>
      <c r="DQ1655" s="274" t="str">
        <f>IF(DP1655="","",IF(IntermediateCalcs!$AO$9="Yes",IntermediateCalcs!DP1655*$CX1655,IntermediateCalcs!DP1655))</f>
        <v/>
      </c>
      <c r="DR1655" s="250" t="str">
        <f>IF(DataGoesHere!$B1655="","",($CZ1655-DQ1655))</f>
        <v/>
      </c>
      <c r="DS1655" s="250" t="str">
        <f>IF(DataGoesHere!$B1655="","",ABS($CZ1655-DQ1655))</f>
        <v/>
      </c>
      <c r="DT1655" s="250" t="str">
        <f>IF(DataGoesHere!$B1655="","",DS1655^2)</f>
        <v/>
      </c>
      <c r="DU1655" s="249" t="str">
        <f>IF(DataGoesHere!$B1655="","",DS1655/$CZ1655)</f>
        <v/>
      </c>
      <c r="DV1655" s="250" t="str">
        <f>IF(DataGoesHere!$B1655="","",SUM(DR$2:DR1655)/AVERAGE(DS:DS))</f>
        <v/>
      </c>
      <c r="DX1655" s="19" t="str">
        <f>IF(DataGoesHere!$B1654="","",(DB1649*(Output!$O$49/Output!$P$49))+(IntermediateCalcs!DB1650*(Output!$M$49/Output!$P$49))+(IntermediateCalcs!DB1651*(Output!$K$49/Output!$P$49))+(DB1652*(Output!$I$49/Output!$P$49))+(IntermediateCalcs!DB1653*(Output!$G$49/Output!$P$49))+(IntermediateCalcs!DB1654*(Output!$E$49/Output!$P$49)))</f>
        <v/>
      </c>
      <c r="DY1655" s="274" t="str">
        <f>IF(DX1655="","",IF(IntermediateCalcs!$AO$9="Yes",IntermediateCalcs!DX1655*$CX1655,IntermediateCalcs!DX1655))</f>
        <v/>
      </c>
      <c r="DZ1655" s="250" t="str">
        <f>IF(DataGoesHere!$B1655="","",($CZ1655-DY1655))</f>
        <v/>
      </c>
      <c r="EA1655" s="250" t="str">
        <f>IF(DataGoesHere!$B1655="","",ABS($CZ1655-DY1655))</f>
        <v/>
      </c>
      <c r="EB1655" s="250" t="str">
        <f>IF(DataGoesHere!$B1655="","",EA1655^2)</f>
        <v/>
      </c>
      <c r="EC1655" s="249" t="str">
        <f>IF(DataGoesHere!$B1655="","",EA1655/$CZ1655)</f>
        <v/>
      </c>
      <c r="ED1655" s="250" t="str">
        <f>IF(DataGoesHere!$B1655="","",SUM(DZ$2:DZ1655)/AVERAGE(EA:EA))</f>
        <v/>
      </c>
    </row>
    <row r="1656" spans="20:134" x14ac:dyDescent="0.2">
      <c r="T1656" s="240"/>
      <c r="U1656" s="86"/>
      <c r="V1656" s="86"/>
      <c r="W1656" s="86"/>
      <c r="X1656" s="86"/>
      <c r="Y1656" s="86"/>
      <c r="Z1656" s="86"/>
      <c r="AA1656" s="86"/>
      <c r="AB1656" s="86"/>
      <c r="AC1656" s="86"/>
      <c r="AD1656" s="245" t="str">
        <f>IF(DataGoesHere!$B1656="","",(DataGoesHere!$B1656/SUM(DataGoesHere!$B1646:'DataGoesHere'!$B1657)))</f>
        <v/>
      </c>
      <c r="AE1656" s="241"/>
      <c r="CV1656" s="310" t="str">
        <f>IF(DataGoesHere!B1656="","",DataGoesHere!A1656)</f>
        <v/>
      </c>
      <c r="CW1656" s="271">
        <f t="shared" ca="1" si="58"/>
        <v>11</v>
      </c>
      <c r="CX1656" s="272">
        <f t="shared" ca="1" si="59"/>
        <v>0.97463169608807265</v>
      </c>
      <c r="CY1656" s="266">
        <f>DataGoesHere!A1656</f>
        <v>1655</v>
      </c>
      <c r="CZ1656" s="19" t="str">
        <f>IF(DataGoesHere!B1656="","",DataGoesHere!B1656)</f>
        <v/>
      </c>
      <c r="DA1656" s="19" t="str">
        <f>IF(DataGoesHere!B1656="","",IF(AH$5="No",DataGoesHere!B1656,DataGoesHere!B1656-(AH$2*(DataGoesHere!A1656-1))))</f>
        <v/>
      </c>
      <c r="DB1656" s="19" t="str">
        <f>IF(DataGoesHere!B1656="","",IF(AO$9="No",DataGoesHere!B1656,DataGoesHere!B1656/CX1656))</f>
        <v/>
      </c>
      <c r="DC1656" s="19" t="str">
        <f>IF(DataGoesHere!B1656="","",IF(AO$9="No",DA1656,DA1656/CX1656))</f>
        <v/>
      </c>
      <c r="DD1656" s="293" t="str">
        <f>IF(CZ1656="",IF(COUNTIF(DD$2:DD1655,"Forecast")&lt;Output!E$43,"Forecast",""),"Actual")</f>
        <v/>
      </c>
      <c r="DF1656" s="19" t="str">
        <f>IF(DataGoesHere!B1655="",IF(DD1656="Forecast",(Output!$E$47*IntermediateCalcs!DH1655)+((1-Output!$E$47)*IntermediateCalcs!DF1655),""),(Output!$E$47*IntermediateCalcs!DB1655)+((1-Output!$E$47)*IntermediateCalcs!DF1655))</f>
        <v/>
      </c>
      <c r="DG1656" s="19" t="str">
        <f>IF(DataGoesHere!B1655="",IF(DD1656="Forecast",(Output!$G$47*(IntermediateCalcs!DF1656-IntermediateCalcs!DF1655))+((1-Output!$G$47)*IntermediateCalcs!DG1655),""),(Output!$G$47*(IntermediateCalcs!DF1656-IntermediateCalcs!DF1655))+((1-Output!$G$47)*IntermediateCalcs!DG1655))</f>
        <v/>
      </c>
      <c r="DH1656" s="19" t="str">
        <f>IF(DataGoesHere!B1655="",IF(DD1656="Forecast",DF1656+DG1656,""),DF1656+DG1656)</f>
        <v/>
      </c>
      <c r="DI1656" s="274" t="str">
        <f>IF(DH1656="","",IF(IntermediateCalcs!$AO$9="Yes",IntermediateCalcs!DH1656*$CX1656,IntermediateCalcs!DH1656))</f>
        <v/>
      </c>
      <c r="DJ1656" s="250" t="str">
        <f>IF(DataGoesHere!$B1656="","",($CZ1656-DI1656))</f>
        <v/>
      </c>
      <c r="DK1656" s="250" t="str">
        <f>IF(DataGoesHere!$B1656="","",ABS($CZ1656-DI1656))</f>
        <v/>
      </c>
      <c r="DL1656" s="250" t="str">
        <f>IF(DataGoesHere!$B1656="","",DK1656^2)</f>
        <v/>
      </c>
      <c r="DM1656" s="249" t="str">
        <f>IF(DataGoesHere!$B1656="","",DK1656/$CZ1656)</f>
        <v/>
      </c>
      <c r="DN1656" s="250" t="str">
        <f>IF(DataGoesHere!$B1656="","",SUM(DJ$2:DJ1656)/AVERAGE(DK:DK))</f>
        <v/>
      </c>
      <c r="DP1656" s="19" t="str">
        <f>IF(DataGoesHere!B1656="",IF($DD1656="Forecast",(Output!E$48*IntermediateCalcs!CY1656)+Output!G$48,""),(Output!E$48*IntermediateCalcs!CY1656)+Output!G$48)</f>
        <v/>
      </c>
      <c r="DQ1656" s="274" t="str">
        <f>IF(DP1656="","",IF(IntermediateCalcs!$AO$9="Yes",IntermediateCalcs!DP1656*$CX1656,IntermediateCalcs!DP1656))</f>
        <v/>
      </c>
      <c r="DR1656" s="250" t="str">
        <f>IF(DataGoesHere!$B1656="","",($CZ1656-DQ1656))</f>
        <v/>
      </c>
      <c r="DS1656" s="250" t="str">
        <f>IF(DataGoesHere!$B1656="","",ABS($CZ1656-DQ1656))</f>
        <v/>
      </c>
      <c r="DT1656" s="250" t="str">
        <f>IF(DataGoesHere!$B1656="","",DS1656^2)</f>
        <v/>
      </c>
      <c r="DU1656" s="249" t="str">
        <f>IF(DataGoesHere!$B1656="","",DS1656/$CZ1656)</f>
        <v/>
      </c>
      <c r="DV1656" s="250" t="str">
        <f>IF(DataGoesHere!$B1656="","",SUM(DR$2:DR1656)/AVERAGE(DS:DS))</f>
        <v/>
      </c>
      <c r="DX1656" s="19" t="str">
        <f>IF(DataGoesHere!$B1655="","",(DB1650*(Output!$O$49/Output!$P$49))+(IntermediateCalcs!DB1651*(Output!$M$49/Output!$P$49))+(IntermediateCalcs!DB1652*(Output!$K$49/Output!$P$49))+(DB1653*(Output!$I$49/Output!$P$49))+(IntermediateCalcs!DB1654*(Output!$G$49/Output!$P$49))+(IntermediateCalcs!DB1655*(Output!$E$49/Output!$P$49)))</f>
        <v/>
      </c>
      <c r="DY1656" s="274" t="str">
        <f>IF(DX1656="","",IF(IntermediateCalcs!$AO$9="Yes",IntermediateCalcs!DX1656*$CX1656,IntermediateCalcs!DX1656))</f>
        <v/>
      </c>
      <c r="DZ1656" s="250" t="str">
        <f>IF(DataGoesHere!$B1656="","",($CZ1656-DY1656))</f>
        <v/>
      </c>
      <c r="EA1656" s="250" t="str">
        <f>IF(DataGoesHere!$B1656="","",ABS($CZ1656-DY1656))</f>
        <v/>
      </c>
      <c r="EB1656" s="250" t="str">
        <f>IF(DataGoesHere!$B1656="","",EA1656^2)</f>
        <v/>
      </c>
      <c r="EC1656" s="249" t="str">
        <f>IF(DataGoesHere!$B1656="","",EA1656/$CZ1656)</f>
        <v/>
      </c>
      <c r="ED1656" s="250" t="str">
        <f>IF(DataGoesHere!$B1656="","",SUM(DZ$2:DZ1656)/AVERAGE(EA:EA))</f>
        <v/>
      </c>
    </row>
    <row r="1657" spans="20:134" x14ac:dyDescent="0.2">
      <c r="T1657" s="242"/>
      <c r="U1657" s="243"/>
      <c r="V1657" s="243"/>
      <c r="W1657" s="243"/>
      <c r="X1657" s="243"/>
      <c r="Y1657" s="243"/>
      <c r="Z1657" s="243"/>
      <c r="AA1657" s="243"/>
      <c r="AB1657" s="243"/>
      <c r="AC1657" s="243"/>
      <c r="AD1657" s="243"/>
      <c r="AE1657" s="246" t="str">
        <f>IF(DataGoesHere!$B1657="","",(DataGoesHere!$B1657/SUM(DataGoesHere!$B1646:'DataGoesHere'!$B1657)))</f>
        <v/>
      </c>
      <c r="CV1657" s="310" t="str">
        <f>IF(DataGoesHere!B1657="","",DataGoesHere!A1657)</f>
        <v/>
      </c>
      <c r="CW1657" s="271">
        <f t="shared" ca="1" si="58"/>
        <v>12</v>
      </c>
      <c r="CX1657" s="272">
        <f t="shared" ca="1" si="59"/>
        <v>1.0054005237672714</v>
      </c>
      <c r="CY1657" s="266">
        <f>DataGoesHere!A1657</f>
        <v>1656</v>
      </c>
      <c r="CZ1657" s="19" t="str">
        <f>IF(DataGoesHere!B1657="","",DataGoesHere!B1657)</f>
        <v/>
      </c>
      <c r="DA1657" s="19" t="str">
        <f>IF(DataGoesHere!B1657="","",IF(AH$5="No",DataGoesHere!B1657,DataGoesHere!B1657-(AH$2*(DataGoesHere!A1657-1))))</f>
        <v/>
      </c>
      <c r="DB1657" s="19" t="str">
        <f>IF(DataGoesHere!B1657="","",IF(AO$9="No",DataGoesHere!B1657,DataGoesHere!B1657/CX1657))</f>
        <v/>
      </c>
      <c r="DC1657" s="19" t="str">
        <f>IF(DataGoesHere!B1657="","",IF(AO$9="No",DA1657,DA1657/CX1657))</f>
        <v/>
      </c>
      <c r="DD1657" s="293" t="str">
        <f>IF(CZ1657="",IF(COUNTIF(DD$2:DD1656,"Forecast")&lt;Output!E$43,"Forecast",""),"Actual")</f>
        <v/>
      </c>
      <c r="DF1657" s="19" t="str">
        <f>IF(DataGoesHere!B1656="",IF(DD1657="Forecast",(Output!$E$47*IntermediateCalcs!DH1656)+((1-Output!$E$47)*IntermediateCalcs!DF1656),""),(Output!$E$47*IntermediateCalcs!DB1656)+((1-Output!$E$47)*IntermediateCalcs!DF1656))</f>
        <v/>
      </c>
      <c r="DG1657" s="19" t="str">
        <f>IF(DataGoesHere!B1656="",IF(DD1657="Forecast",(Output!$G$47*(IntermediateCalcs!DF1657-IntermediateCalcs!DF1656))+((1-Output!$G$47)*IntermediateCalcs!DG1656),""),(Output!$G$47*(IntermediateCalcs!DF1657-IntermediateCalcs!DF1656))+((1-Output!$G$47)*IntermediateCalcs!DG1656))</f>
        <v/>
      </c>
      <c r="DH1657" s="19" t="str">
        <f>IF(DataGoesHere!B1656="",IF(DD1657="Forecast",DF1657+DG1657,""),DF1657+DG1657)</f>
        <v/>
      </c>
      <c r="DI1657" s="274" t="str">
        <f>IF(DH1657="","",IF(IntermediateCalcs!$AO$9="Yes",IntermediateCalcs!DH1657*$CX1657,IntermediateCalcs!DH1657))</f>
        <v/>
      </c>
      <c r="DJ1657" s="250" t="str">
        <f>IF(DataGoesHere!$B1657="","",($CZ1657-DI1657))</f>
        <v/>
      </c>
      <c r="DK1657" s="250" t="str">
        <f>IF(DataGoesHere!$B1657="","",ABS($CZ1657-DI1657))</f>
        <v/>
      </c>
      <c r="DL1657" s="250" t="str">
        <f>IF(DataGoesHere!$B1657="","",DK1657^2)</f>
        <v/>
      </c>
      <c r="DM1657" s="249" t="str">
        <f>IF(DataGoesHere!$B1657="","",DK1657/$CZ1657)</f>
        <v/>
      </c>
      <c r="DN1657" s="250" t="str">
        <f>IF(DataGoesHere!$B1657="","",SUM(DJ$2:DJ1657)/AVERAGE(DK:DK))</f>
        <v/>
      </c>
      <c r="DP1657" s="19" t="str">
        <f>IF(DataGoesHere!B1657="",IF($DD1657="Forecast",(Output!E$48*IntermediateCalcs!CY1657)+Output!G$48,""),(Output!E$48*IntermediateCalcs!CY1657)+Output!G$48)</f>
        <v/>
      </c>
      <c r="DQ1657" s="274" t="str">
        <f>IF(DP1657="","",IF(IntermediateCalcs!$AO$9="Yes",IntermediateCalcs!DP1657*$CX1657,IntermediateCalcs!DP1657))</f>
        <v/>
      </c>
      <c r="DR1657" s="250" t="str">
        <f>IF(DataGoesHere!$B1657="","",($CZ1657-DQ1657))</f>
        <v/>
      </c>
      <c r="DS1657" s="250" t="str">
        <f>IF(DataGoesHere!$B1657="","",ABS($CZ1657-DQ1657))</f>
        <v/>
      </c>
      <c r="DT1657" s="250" t="str">
        <f>IF(DataGoesHere!$B1657="","",DS1657^2)</f>
        <v/>
      </c>
      <c r="DU1657" s="249" t="str">
        <f>IF(DataGoesHere!$B1657="","",DS1657/$CZ1657)</f>
        <v/>
      </c>
      <c r="DV1657" s="250" t="str">
        <f>IF(DataGoesHere!$B1657="","",SUM(DR$2:DR1657)/AVERAGE(DS:DS))</f>
        <v/>
      </c>
      <c r="DX1657" s="19" t="str">
        <f>IF(DataGoesHere!$B1656="","",(DB1651*(Output!$O$49/Output!$P$49))+(IntermediateCalcs!DB1652*(Output!$M$49/Output!$P$49))+(IntermediateCalcs!DB1653*(Output!$K$49/Output!$P$49))+(DB1654*(Output!$I$49/Output!$P$49))+(IntermediateCalcs!DB1655*(Output!$G$49/Output!$P$49))+(IntermediateCalcs!DB1656*(Output!$E$49/Output!$P$49)))</f>
        <v/>
      </c>
      <c r="DY1657" s="274" t="str">
        <f>IF(DX1657="","",IF(IntermediateCalcs!$AO$9="Yes",IntermediateCalcs!DX1657*$CX1657,IntermediateCalcs!DX1657))</f>
        <v/>
      </c>
      <c r="DZ1657" s="250" t="str">
        <f>IF(DataGoesHere!$B1657="","",($CZ1657-DY1657))</f>
        <v/>
      </c>
      <c r="EA1657" s="250" t="str">
        <f>IF(DataGoesHere!$B1657="","",ABS($CZ1657-DY1657))</f>
        <v/>
      </c>
      <c r="EB1657" s="250" t="str">
        <f>IF(DataGoesHere!$B1657="","",EA1657^2)</f>
        <v/>
      </c>
      <c r="EC1657" s="249" t="str">
        <f>IF(DataGoesHere!$B1657="","",EA1657/$CZ1657)</f>
        <v/>
      </c>
      <c r="ED1657" s="250" t="str">
        <f>IF(DataGoesHere!$B1657="","",SUM(DZ$2:DZ1657)/AVERAGE(EA:EA))</f>
        <v/>
      </c>
    </row>
    <row r="1658" spans="20:134" x14ac:dyDescent="0.2">
      <c r="T1658" s="244" t="str">
        <f>IF(DataGoesHere!$B1658="","",(DataGoesHere!$B1658/SUM(DataGoesHere!$B1658:'DataGoesHere'!$B1669)))</f>
        <v/>
      </c>
      <c r="U1658" s="238"/>
      <c r="V1658" s="238"/>
      <c r="W1658" s="238"/>
      <c r="X1658" s="238"/>
      <c r="Y1658" s="238"/>
      <c r="Z1658" s="238"/>
      <c r="AA1658" s="238"/>
      <c r="AB1658" s="238"/>
      <c r="AC1658" s="238"/>
      <c r="AD1658" s="238"/>
      <c r="AE1658" s="239"/>
      <c r="CV1658" s="310" t="str">
        <f>IF(DataGoesHere!B1658="","",DataGoesHere!A1658)</f>
        <v/>
      </c>
      <c r="CW1658" s="271">
        <f t="shared" ca="1" si="58"/>
        <v>1</v>
      </c>
      <c r="CX1658" s="272">
        <f t="shared" ca="1" si="59"/>
        <v>1.3236179355303281</v>
      </c>
      <c r="CY1658" s="266">
        <f>DataGoesHere!A1658</f>
        <v>1657</v>
      </c>
      <c r="CZ1658" s="19" t="str">
        <f>IF(DataGoesHere!B1658="","",DataGoesHere!B1658)</f>
        <v/>
      </c>
      <c r="DA1658" s="19" t="str">
        <f>IF(DataGoesHere!B1658="","",IF(AH$5="No",DataGoesHere!B1658,DataGoesHere!B1658-(AH$2*(DataGoesHere!A1658-1))))</f>
        <v/>
      </c>
      <c r="DB1658" s="19" t="str">
        <f>IF(DataGoesHere!B1658="","",IF(AO$9="No",DataGoesHere!B1658,DataGoesHere!B1658/CX1658))</f>
        <v/>
      </c>
      <c r="DC1658" s="19" t="str">
        <f>IF(DataGoesHere!B1658="","",IF(AO$9="No",DA1658,DA1658/CX1658))</f>
        <v/>
      </c>
      <c r="DD1658" s="293" t="str">
        <f>IF(CZ1658="",IF(COUNTIF(DD$2:DD1657,"Forecast")&lt;Output!E$43,"Forecast",""),"Actual")</f>
        <v/>
      </c>
      <c r="DF1658" s="19" t="str">
        <f>IF(DataGoesHere!B1657="",IF(DD1658="Forecast",(Output!$E$47*IntermediateCalcs!DH1657)+((1-Output!$E$47)*IntermediateCalcs!DF1657),""),(Output!$E$47*IntermediateCalcs!DB1657)+((1-Output!$E$47)*IntermediateCalcs!DF1657))</f>
        <v/>
      </c>
      <c r="DG1658" s="19" t="str">
        <f>IF(DataGoesHere!B1657="",IF(DD1658="Forecast",(Output!$G$47*(IntermediateCalcs!DF1658-IntermediateCalcs!DF1657))+((1-Output!$G$47)*IntermediateCalcs!DG1657),""),(Output!$G$47*(IntermediateCalcs!DF1658-IntermediateCalcs!DF1657))+((1-Output!$G$47)*IntermediateCalcs!DG1657))</f>
        <v/>
      </c>
      <c r="DH1658" s="19" t="str">
        <f>IF(DataGoesHere!B1657="",IF(DD1658="Forecast",DF1658+DG1658,""),DF1658+DG1658)</f>
        <v/>
      </c>
      <c r="DI1658" s="274" t="str">
        <f>IF(DH1658="","",IF(IntermediateCalcs!$AO$9="Yes",IntermediateCalcs!DH1658*$CX1658,IntermediateCalcs!DH1658))</f>
        <v/>
      </c>
      <c r="DJ1658" s="250" t="str">
        <f>IF(DataGoesHere!$B1658="","",($CZ1658-DI1658))</f>
        <v/>
      </c>
      <c r="DK1658" s="250" t="str">
        <f>IF(DataGoesHere!$B1658="","",ABS($CZ1658-DI1658))</f>
        <v/>
      </c>
      <c r="DL1658" s="250" t="str">
        <f>IF(DataGoesHere!$B1658="","",DK1658^2)</f>
        <v/>
      </c>
      <c r="DM1658" s="249" t="str">
        <f>IF(DataGoesHere!$B1658="","",DK1658/$CZ1658)</f>
        <v/>
      </c>
      <c r="DN1658" s="250" t="str">
        <f>IF(DataGoesHere!$B1658="","",SUM(DJ$2:DJ1658)/AVERAGE(DK:DK))</f>
        <v/>
      </c>
      <c r="DP1658" s="19" t="str">
        <f>IF(DataGoesHere!B1658="",IF($DD1658="Forecast",(Output!E$48*IntermediateCalcs!CY1658)+Output!G$48,""),(Output!E$48*IntermediateCalcs!CY1658)+Output!G$48)</f>
        <v/>
      </c>
      <c r="DQ1658" s="274" t="str">
        <f>IF(DP1658="","",IF(IntermediateCalcs!$AO$9="Yes",IntermediateCalcs!DP1658*$CX1658,IntermediateCalcs!DP1658))</f>
        <v/>
      </c>
      <c r="DR1658" s="250" t="str">
        <f>IF(DataGoesHere!$B1658="","",($CZ1658-DQ1658))</f>
        <v/>
      </c>
      <c r="DS1658" s="250" t="str">
        <f>IF(DataGoesHere!$B1658="","",ABS($CZ1658-DQ1658))</f>
        <v/>
      </c>
      <c r="DT1658" s="250" t="str">
        <f>IF(DataGoesHere!$B1658="","",DS1658^2)</f>
        <v/>
      </c>
      <c r="DU1658" s="249" t="str">
        <f>IF(DataGoesHere!$B1658="","",DS1658/$CZ1658)</f>
        <v/>
      </c>
      <c r="DV1658" s="250" t="str">
        <f>IF(DataGoesHere!$B1658="","",SUM(DR$2:DR1658)/AVERAGE(DS:DS))</f>
        <v/>
      </c>
      <c r="DX1658" s="19" t="str">
        <f>IF(DataGoesHere!$B1657="","",(DB1652*(Output!$O$49/Output!$P$49))+(IntermediateCalcs!DB1653*(Output!$M$49/Output!$P$49))+(IntermediateCalcs!DB1654*(Output!$K$49/Output!$P$49))+(DB1655*(Output!$I$49/Output!$P$49))+(IntermediateCalcs!DB1656*(Output!$G$49/Output!$P$49))+(IntermediateCalcs!DB1657*(Output!$E$49/Output!$P$49)))</f>
        <v/>
      </c>
      <c r="DY1658" s="274" t="str">
        <f>IF(DX1658="","",IF(IntermediateCalcs!$AO$9="Yes",IntermediateCalcs!DX1658*$CX1658,IntermediateCalcs!DX1658))</f>
        <v/>
      </c>
      <c r="DZ1658" s="250" t="str">
        <f>IF(DataGoesHere!$B1658="","",($CZ1658-DY1658))</f>
        <v/>
      </c>
      <c r="EA1658" s="250" t="str">
        <f>IF(DataGoesHere!$B1658="","",ABS($CZ1658-DY1658))</f>
        <v/>
      </c>
      <c r="EB1658" s="250" t="str">
        <f>IF(DataGoesHere!$B1658="","",EA1658^2)</f>
        <v/>
      </c>
      <c r="EC1658" s="249" t="str">
        <f>IF(DataGoesHere!$B1658="","",EA1658/$CZ1658)</f>
        <v/>
      </c>
      <c r="ED1658" s="250" t="str">
        <f>IF(DataGoesHere!$B1658="","",SUM(DZ$2:DZ1658)/AVERAGE(EA:EA))</f>
        <v/>
      </c>
    </row>
    <row r="1659" spans="20:134" x14ac:dyDescent="0.2">
      <c r="T1659" s="240"/>
      <c r="U1659" s="245" t="str">
        <f>IF(DataGoesHere!$B1659="","",(DataGoesHere!$B1659/SUM(DataGoesHere!$B1659:'DataGoesHere'!$B1669)))</f>
        <v/>
      </c>
      <c r="V1659" s="86"/>
      <c r="W1659" s="86"/>
      <c r="X1659" s="86"/>
      <c r="Y1659" s="86"/>
      <c r="Z1659" s="86"/>
      <c r="AA1659" s="86"/>
      <c r="AB1659" s="86"/>
      <c r="AC1659" s="86"/>
      <c r="AD1659" s="86"/>
      <c r="AE1659" s="241"/>
      <c r="CV1659" s="310" t="str">
        <f>IF(DataGoesHere!B1659="","",DataGoesHere!A1659)</f>
        <v/>
      </c>
      <c r="CW1659" s="271">
        <f t="shared" ca="1" si="58"/>
        <v>2</v>
      </c>
      <c r="CX1659" s="272">
        <f t="shared" ca="1" si="59"/>
        <v>0.80574490527728204</v>
      </c>
      <c r="CY1659" s="266">
        <f>DataGoesHere!A1659</f>
        <v>1658</v>
      </c>
      <c r="CZ1659" s="19" t="str">
        <f>IF(DataGoesHere!B1659="","",DataGoesHere!B1659)</f>
        <v/>
      </c>
      <c r="DA1659" s="19" t="str">
        <f>IF(DataGoesHere!B1659="","",IF(AH$5="No",DataGoesHere!B1659,DataGoesHere!B1659-(AH$2*(DataGoesHere!A1659-1))))</f>
        <v/>
      </c>
      <c r="DB1659" s="19" t="str">
        <f>IF(DataGoesHere!B1659="","",IF(AO$9="No",DataGoesHere!B1659,DataGoesHere!B1659/CX1659))</f>
        <v/>
      </c>
      <c r="DC1659" s="19" t="str">
        <f>IF(DataGoesHere!B1659="","",IF(AO$9="No",DA1659,DA1659/CX1659))</f>
        <v/>
      </c>
      <c r="DD1659" s="293" t="str">
        <f>IF(CZ1659="",IF(COUNTIF(DD$2:DD1658,"Forecast")&lt;Output!E$43,"Forecast",""),"Actual")</f>
        <v/>
      </c>
      <c r="DF1659" s="19" t="str">
        <f>IF(DataGoesHere!B1658="",IF(DD1659="Forecast",(Output!$E$47*IntermediateCalcs!DH1658)+((1-Output!$E$47)*IntermediateCalcs!DF1658),""),(Output!$E$47*IntermediateCalcs!DB1658)+((1-Output!$E$47)*IntermediateCalcs!DF1658))</f>
        <v/>
      </c>
      <c r="DG1659" s="19" t="str">
        <f>IF(DataGoesHere!B1658="",IF(DD1659="Forecast",(Output!$G$47*(IntermediateCalcs!DF1659-IntermediateCalcs!DF1658))+((1-Output!$G$47)*IntermediateCalcs!DG1658),""),(Output!$G$47*(IntermediateCalcs!DF1659-IntermediateCalcs!DF1658))+((1-Output!$G$47)*IntermediateCalcs!DG1658))</f>
        <v/>
      </c>
      <c r="DH1659" s="19" t="str">
        <f>IF(DataGoesHere!B1658="",IF(DD1659="Forecast",DF1659+DG1659,""),DF1659+DG1659)</f>
        <v/>
      </c>
      <c r="DI1659" s="274" t="str">
        <f>IF(DH1659="","",IF(IntermediateCalcs!$AO$9="Yes",IntermediateCalcs!DH1659*$CX1659,IntermediateCalcs!DH1659))</f>
        <v/>
      </c>
      <c r="DJ1659" s="250" t="str">
        <f>IF(DataGoesHere!$B1659="","",($CZ1659-DI1659))</f>
        <v/>
      </c>
      <c r="DK1659" s="250" t="str">
        <f>IF(DataGoesHere!$B1659="","",ABS($CZ1659-DI1659))</f>
        <v/>
      </c>
      <c r="DL1659" s="250" t="str">
        <f>IF(DataGoesHere!$B1659="","",DK1659^2)</f>
        <v/>
      </c>
      <c r="DM1659" s="249" t="str">
        <f>IF(DataGoesHere!$B1659="","",DK1659/$CZ1659)</f>
        <v/>
      </c>
      <c r="DN1659" s="250" t="str">
        <f>IF(DataGoesHere!$B1659="","",SUM(DJ$2:DJ1659)/AVERAGE(DK:DK))</f>
        <v/>
      </c>
      <c r="DP1659" s="19" t="str">
        <f>IF(DataGoesHere!B1659="",IF($DD1659="Forecast",(Output!E$48*IntermediateCalcs!CY1659)+Output!G$48,""),(Output!E$48*IntermediateCalcs!CY1659)+Output!G$48)</f>
        <v/>
      </c>
      <c r="DQ1659" s="274" t="str">
        <f>IF(DP1659="","",IF(IntermediateCalcs!$AO$9="Yes",IntermediateCalcs!DP1659*$CX1659,IntermediateCalcs!DP1659))</f>
        <v/>
      </c>
      <c r="DR1659" s="250" t="str">
        <f>IF(DataGoesHere!$B1659="","",($CZ1659-DQ1659))</f>
        <v/>
      </c>
      <c r="DS1659" s="250" t="str">
        <f>IF(DataGoesHere!$B1659="","",ABS($CZ1659-DQ1659))</f>
        <v/>
      </c>
      <c r="DT1659" s="250" t="str">
        <f>IF(DataGoesHere!$B1659="","",DS1659^2)</f>
        <v/>
      </c>
      <c r="DU1659" s="249" t="str">
        <f>IF(DataGoesHere!$B1659="","",DS1659/$CZ1659)</f>
        <v/>
      </c>
      <c r="DV1659" s="250" t="str">
        <f>IF(DataGoesHere!$B1659="","",SUM(DR$2:DR1659)/AVERAGE(DS:DS))</f>
        <v/>
      </c>
      <c r="DX1659" s="19" t="str">
        <f>IF(DataGoesHere!$B1658="","",(DB1653*(Output!$O$49/Output!$P$49))+(IntermediateCalcs!DB1654*(Output!$M$49/Output!$P$49))+(IntermediateCalcs!DB1655*(Output!$K$49/Output!$P$49))+(DB1656*(Output!$I$49/Output!$P$49))+(IntermediateCalcs!DB1657*(Output!$G$49/Output!$P$49))+(IntermediateCalcs!DB1658*(Output!$E$49/Output!$P$49)))</f>
        <v/>
      </c>
      <c r="DY1659" s="274" t="str">
        <f>IF(DX1659="","",IF(IntermediateCalcs!$AO$9="Yes",IntermediateCalcs!DX1659*$CX1659,IntermediateCalcs!DX1659))</f>
        <v/>
      </c>
      <c r="DZ1659" s="250" t="str">
        <f>IF(DataGoesHere!$B1659="","",($CZ1659-DY1659))</f>
        <v/>
      </c>
      <c r="EA1659" s="250" t="str">
        <f>IF(DataGoesHere!$B1659="","",ABS($CZ1659-DY1659))</f>
        <v/>
      </c>
      <c r="EB1659" s="250" t="str">
        <f>IF(DataGoesHere!$B1659="","",EA1659^2)</f>
        <v/>
      </c>
      <c r="EC1659" s="249" t="str">
        <f>IF(DataGoesHere!$B1659="","",EA1659/$CZ1659)</f>
        <v/>
      </c>
      <c r="ED1659" s="250" t="str">
        <f>IF(DataGoesHere!$B1659="","",SUM(DZ$2:DZ1659)/AVERAGE(EA:EA))</f>
        <v/>
      </c>
    </row>
    <row r="1660" spans="20:134" x14ac:dyDescent="0.2">
      <c r="T1660" s="240"/>
      <c r="U1660" s="86"/>
      <c r="V1660" s="245" t="str">
        <f>IF(DataGoesHere!$B1660="","",(DataGoesHere!$B1660/SUM(DataGoesHere!$B1658:'DataGoesHere'!$B1669)))</f>
        <v/>
      </c>
      <c r="W1660" s="86"/>
      <c r="X1660" s="86"/>
      <c r="Y1660" s="86"/>
      <c r="Z1660" s="86"/>
      <c r="AA1660" s="86"/>
      <c r="AB1660" s="86"/>
      <c r="AC1660" s="86"/>
      <c r="AD1660" s="86"/>
      <c r="AE1660" s="241"/>
      <c r="CV1660" s="310" t="str">
        <f>IF(DataGoesHere!B1660="","",DataGoesHere!A1660)</f>
        <v/>
      </c>
      <c r="CW1660" s="271">
        <f t="shared" ca="1" si="58"/>
        <v>3</v>
      </c>
      <c r="CX1660" s="272">
        <f t="shared" ca="1" si="59"/>
        <v>0.79862940076451561</v>
      </c>
      <c r="CY1660" s="266">
        <f>DataGoesHere!A1660</f>
        <v>1659</v>
      </c>
      <c r="CZ1660" s="19" t="str">
        <f>IF(DataGoesHere!B1660="","",DataGoesHere!B1660)</f>
        <v/>
      </c>
      <c r="DA1660" s="19" t="str">
        <f>IF(DataGoesHere!B1660="","",IF(AH$5="No",DataGoesHere!B1660,DataGoesHere!B1660-(AH$2*(DataGoesHere!A1660-1))))</f>
        <v/>
      </c>
      <c r="DB1660" s="19" t="str">
        <f>IF(DataGoesHere!B1660="","",IF(AO$9="No",DataGoesHere!B1660,DataGoesHere!B1660/CX1660))</f>
        <v/>
      </c>
      <c r="DC1660" s="19" t="str">
        <f>IF(DataGoesHere!B1660="","",IF(AO$9="No",DA1660,DA1660/CX1660))</f>
        <v/>
      </c>
      <c r="DD1660" s="293" t="str">
        <f>IF(CZ1660="",IF(COUNTIF(DD$2:DD1659,"Forecast")&lt;Output!E$43,"Forecast",""),"Actual")</f>
        <v/>
      </c>
      <c r="DF1660" s="19" t="str">
        <f>IF(DataGoesHere!B1659="",IF(DD1660="Forecast",(Output!$E$47*IntermediateCalcs!DH1659)+((1-Output!$E$47)*IntermediateCalcs!DF1659),""),(Output!$E$47*IntermediateCalcs!DB1659)+((1-Output!$E$47)*IntermediateCalcs!DF1659))</f>
        <v/>
      </c>
      <c r="DG1660" s="19" t="str">
        <f>IF(DataGoesHere!B1659="",IF(DD1660="Forecast",(Output!$G$47*(IntermediateCalcs!DF1660-IntermediateCalcs!DF1659))+((1-Output!$G$47)*IntermediateCalcs!DG1659),""),(Output!$G$47*(IntermediateCalcs!DF1660-IntermediateCalcs!DF1659))+((1-Output!$G$47)*IntermediateCalcs!DG1659))</f>
        <v/>
      </c>
      <c r="DH1660" s="19" t="str">
        <f>IF(DataGoesHere!B1659="",IF(DD1660="Forecast",DF1660+DG1660,""),DF1660+DG1660)</f>
        <v/>
      </c>
      <c r="DI1660" s="274" t="str">
        <f>IF(DH1660="","",IF(IntermediateCalcs!$AO$9="Yes",IntermediateCalcs!DH1660*$CX1660,IntermediateCalcs!DH1660))</f>
        <v/>
      </c>
      <c r="DJ1660" s="250" t="str">
        <f>IF(DataGoesHere!$B1660="","",($CZ1660-DI1660))</f>
        <v/>
      </c>
      <c r="DK1660" s="250" t="str">
        <f>IF(DataGoesHere!$B1660="","",ABS($CZ1660-DI1660))</f>
        <v/>
      </c>
      <c r="DL1660" s="250" t="str">
        <f>IF(DataGoesHere!$B1660="","",DK1660^2)</f>
        <v/>
      </c>
      <c r="DM1660" s="249" t="str">
        <f>IF(DataGoesHere!$B1660="","",DK1660/$CZ1660)</f>
        <v/>
      </c>
      <c r="DN1660" s="250" t="str">
        <f>IF(DataGoesHere!$B1660="","",SUM(DJ$2:DJ1660)/AVERAGE(DK:DK))</f>
        <v/>
      </c>
      <c r="DP1660" s="19" t="str">
        <f>IF(DataGoesHere!B1660="",IF($DD1660="Forecast",(Output!E$48*IntermediateCalcs!CY1660)+Output!G$48,""),(Output!E$48*IntermediateCalcs!CY1660)+Output!G$48)</f>
        <v/>
      </c>
      <c r="DQ1660" s="274" t="str">
        <f>IF(DP1660="","",IF(IntermediateCalcs!$AO$9="Yes",IntermediateCalcs!DP1660*$CX1660,IntermediateCalcs!DP1660))</f>
        <v/>
      </c>
      <c r="DR1660" s="250" t="str">
        <f>IF(DataGoesHere!$B1660="","",($CZ1660-DQ1660))</f>
        <v/>
      </c>
      <c r="DS1660" s="250" t="str">
        <f>IF(DataGoesHere!$B1660="","",ABS($CZ1660-DQ1660))</f>
        <v/>
      </c>
      <c r="DT1660" s="250" t="str">
        <f>IF(DataGoesHere!$B1660="","",DS1660^2)</f>
        <v/>
      </c>
      <c r="DU1660" s="249" t="str">
        <f>IF(DataGoesHere!$B1660="","",DS1660/$CZ1660)</f>
        <v/>
      </c>
      <c r="DV1660" s="250" t="str">
        <f>IF(DataGoesHere!$B1660="","",SUM(DR$2:DR1660)/AVERAGE(DS:DS))</f>
        <v/>
      </c>
      <c r="DX1660" s="19" t="str">
        <f>IF(DataGoesHere!$B1659="","",(DB1654*(Output!$O$49/Output!$P$49))+(IntermediateCalcs!DB1655*(Output!$M$49/Output!$P$49))+(IntermediateCalcs!DB1656*(Output!$K$49/Output!$P$49))+(DB1657*(Output!$I$49/Output!$P$49))+(IntermediateCalcs!DB1658*(Output!$G$49/Output!$P$49))+(IntermediateCalcs!DB1659*(Output!$E$49/Output!$P$49)))</f>
        <v/>
      </c>
      <c r="DY1660" s="274" t="str">
        <f>IF(DX1660="","",IF(IntermediateCalcs!$AO$9="Yes",IntermediateCalcs!DX1660*$CX1660,IntermediateCalcs!DX1660))</f>
        <v/>
      </c>
      <c r="DZ1660" s="250" t="str">
        <f>IF(DataGoesHere!$B1660="","",($CZ1660-DY1660))</f>
        <v/>
      </c>
      <c r="EA1660" s="250" t="str">
        <f>IF(DataGoesHere!$B1660="","",ABS($CZ1660-DY1660))</f>
        <v/>
      </c>
      <c r="EB1660" s="250" t="str">
        <f>IF(DataGoesHere!$B1660="","",EA1660^2)</f>
        <v/>
      </c>
      <c r="EC1660" s="249" t="str">
        <f>IF(DataGoesHere!$B1660="","",EA1660/$CZ1660)</f>
        <v/>
      </c>
      <c r="ED1660" s="250" t="str">
        <f>IF(DataGoesHere!$B1660="","",SUM(DZ$2:DZ1660)/AVERAGE(EA:EA))</f>
        <v/>
      </c>
    </row>
    <row r="1661" spans="20:134" x14ac:dyDescent="0.2">
      <c r="T1661" s="240"/>
      <c r="U1661" s="86"/>
      <c r="V1661" s="86"/>
      <c r="W1661" s="245" t="str">
        <f>IF(DataGoesHere!$B1661="","",(DataGoesHere!$B1661/SUM(DataGoesHere!$B1658:'DataGoesHere'!$B1669)))</f>
        <v/>
      </c>
      <c r="X1661" s="86"/>
      <c r="Y1661" s="86"/>
      <c r="Z1661" s="86"/>
      <c r="AA1661" s="86"/>
      <c r="AB1661" s="86"/>
      <c r="AC1661" s="86"/>
      <c r="AD1661" s="86"/>
      <c r="AE1661" s="241"/>
      <c r="CV1661" s="310" t="str">
        <f>IF(DataGoesHere!B1661="","",DataGoesHere!A1661)</f>
        <v/>
      </c>
      <c r="CW1661" s="271">
        <f t="shared" ca="1" si="58"/>
        <v>4</v>
      </c>
      <c r="CX1661" s="272">
        <f t="shared" ca="1" si="59"/>
        <v>1.0149292433706087</v>
      </c>
      <c r="CY1661" s="266">
        <f>DataGoesHere!A1661</f>
        <v>1660</v>
      </c>
      <c r="CZ1661" s="19" t="str">
        <f>IF(DataGoesHere!B1661="","",DataGoesHere!B1661)</f>
        <v/>
      </c>
      <c r="DA1661" s="19" t="str">
        <f>IF(DataGoesHere!B1661="","",IF(AH$5="No",DataGoesHere!B1661,DataGoesHere!B1661-(AH$2*(DataGoesHere!A1661-1))))</f>
        <v/>
      </c>
      <c r="DB1661" s="19" t="str">
        <f>IF(DataGoesHere!B1661="","",IF(AO$9="No",DataGoesHere!B1661,DataGoesHere!B1661/CX1661))</f>
        <v/>
      </c>
      <c r="DC1661" s="19" t="str">
        <f>IF(DataGoesHere!B1661="","",IF(AO$9="No",DA1661,DA1661/CX1661))</f>
        <v/>
      </c>
      <c r="DD1661" s="293" t="str">
        <f>IF(CZ1661="",IF(COUNTIF(DD$2:DD1660,"Forecast")&lt;Output!E$43,"Forecast",""),"Actual")</f>
        <v/>
      </c>
      <c r="DF1661" s="19" t="str">
        <f>IF(DataGoesHere!B1660="",IF(DD1661="Forecast",(Output!$E$47*IntermediateCalcs!DH1660)+((1-Output!$E$47)*IntermediateCalcs!DF1660),""),(Output!$E$47*IntermediateCalcs!DB1660)+((1-Output!$E$47)*IntermediateCalcs!DF1660))</f>
        <v/>
      </c>
      <c r="DG1661" s="19" t="str">
        <f>IF(DataGoesHere!B1660="",IF(DD1661="Forecast",(Output!$G$47*(IntermediateCalcs!DF1661-IntermediateCalcs!DF1660))+((1-Output!$G$47)*IntermediateCalcs!DG1660),""),(Output!$G$47*(IntermediateCalcs!DF1661-IntermediateCalcs!DF1660))+((1-Output!$G$47)*IntermediateCalcs!DG1660))</f>
        <v/>
      </c>
      <c r="DH1661" s="19" t="str">
        <f>IF(DataGoesHere!B1660="",IF(DD1661="Forecast",DF1661+DG1661,""),DF1661+DG1661)</f>
        <v/>
      </c>
      <c r="DI1661" s="274" t="str">
        <f>IF(DH1661="","",IF(IntermediateCalcs!$AO$9="Yes",IntermediateCalcs!DH1661*$CX1661,IntermediateCalcs!DH1661))</f>
        <v/>
      </c>
      <c r="DJ1661" s="250" t="str">
        <f>IF(DataGoesHere!$B1661="","",($CZ1661-DI1661))</f>
        <v/>
      </c>
      <c r="DK1661" s="250" t="str">
        <f>IF(DataGoesHere!$B1661="","",ABS($CZ1661-DI1661))</f>
        <v/>
      </c>
      <c r="DL1661" s="250" t="str">
        <f>IF(DataGoesHere!$B1661="","",DK1661^2)</f>
        <v/>
      </c>
      <c r="DM1661" s="249" t="str">
        <f>IF(DataGoesHere!$B1661="","",DK1661/$CZ1661)</f>
        <v/>
      </c>
      <c r="DN1661" s="250" t="str">
        <f>IF(DataGoesHere!$B1661="","",SUM(DJ$2:DJ1661)/AVERAGE(DK:DK))</f>
        <v/>
      </c>
      <c r="DP1661" s="19" t="str">
        <f>IF(DataGoesHere!B1661="",IF($DD1661="Forecast",(Output!E$48*IntermediateCalcs!CY1661)+Output!G$48,""),(Output!E$48*IntermediateCalcs!CY1661)+Output!G$48)</f>
        <v/>
      </c>
      <c r="DQ1661" s="274" t="str">
        <f>IF(DP1661="","",IF(IntermediateCalcs!$AO$9="Yes",IntermediateCalcs!DP1661*$CX1661,IntermediateCalcs!DP1661))</f>
        <v/>
      </c>
      <c r="DR1661" s="250" t="str">
        <f>IF(DataGoesHere!$B1661="","",($CZ1661-DQ1661))</f>
        <v/>
      </c>
      <c r="DS1661" s="250" t="str">
        <f>IF(DataGoesHere!$B1661="","",ABS($CZ1661-DQ1661))</f>
        <v/>
      </c>
      <c r="DT1661" s="250" t="str">
        <f>IF(DataGoesHere!$B1661="","",DS1661^2)</f>
        <v/>
      </c>
      <c r="DU1661" s="249" t="str">
        <f>IF(DataGoesHere!$B1661="","",DS1661/$CZ1661)</f>
        <v/>
      </c>
      <c r="DV1661" s="250" t="str">
        <f>IF(DataGoesHere!$B1661="","",SUM(DR$2:DR1661)/AVERAGE(DS:DS))</f>
        <v/>
      </c>
      <c r="DX1661" s="19" t="str">
        <f>IF(DataGoesHere!$B1660="","",(DB1655*(Output!$O$49/Output!$P$49))+(IntermediateCalcs!DB1656*(Output!$M$49/Output!$P$49))+(IntermediateCalcs!DB1657*(Output!$K$49/Output!$P$49))+(DB1658*(Output!$I$49/Output!$P$49))+(IntermediateCalcs!DB1659*(Output!$G$49/Output!$P$49))+(IntermediateCalcs!DB1660*(Output!$E$49/Output!$P$49)))</f>
        <v/>
      </c>
      <c r="DY1661" s="274" t="str">
        <f>IF(DX1661="","",IF(IntermediateCalcs!$AO$9="Yes",IntermediateCalcs!DX1661*$CX1661,IntermediateCalcs!DX1661))</f>
        <v/>
      </c>
      <c r="DZ1661" s="250" t="str">
        <f>IF(DataGoesHere!$B1661="","",($CZ1661-DY1661))</f>
        <v/>
      </c>
      <c r="EA1661" s="250" t="str">
        <f>IF(DataGoesHere!$B1661="","",ABS($CZ1661-DY1661))</f>
        <v/>
      </c>
      <c r="EB1661" s="250" t="str">
        <f>IF(DataGoesHere!$B1661="","",EA1661^2)</f>
        <v/>
      </c>
      <c r="EC1661" s="249" t="str">
        <f>IF(DataGoesHere!$B1661="","",EA1661/$CZ1661)</f>
        <v/>
      </c>
      <c r="ED1661" s="250" t="str">
        <f>IF(DataGoesHere!$B1661="","",SUM(DZ$2:DZ1661)/AVERAGE(EA:EA))</f>
        <v/>
      </c>
    </row>
    <row r="1662" spans="20:134" x14ac:dyDescent="0.2">
      <c r="T1662" s="240"/>
      <c r="U1662" s="86"/>
      <c r="V1662" s="86"/>
      <c r="W1662" s="86"/>
      <c r="X1662" s="245" t="str">
        <f>IF(DataGoesHere!$B1662="","",(DataGoesHere!$B1662/SUM(DataGoesHere!$B1658:'DataGoesHere'!$B1669)))</f>
        <v/>
      </c>
      <c r="Y1662" s="86"/>
      <c r="Z1662" s="86"/>
      <c r="AA1662" s="86"/>
      <c r="AB1662" s="86"/>
      <c r="AC1662" s="86"/>
      <c r="AD1662" s="86"/>
      <c r="AE1662" s="241"/>
      <c r="CV1662" s="310" t="str">
        <f>IF(DataGoesHere!B1662="","",DataGoesHere!A1662)</f>
        <v/>
      </c>
      <c r="CW1662" s="271">
        <f t="shared" ca="1" si="58"/>
        <v>5</v>
      </c>
      <c r="CX1662" s="272">
        <f t="shared" ca="1" si="59"/>
        <v>0.97875414397996308</v>
      </c>
      <c r="CY1662" s="266">
        <f>DataGoesHere!A1662</f>
        <v>1661</v>
      </c>
      <c r="CZ1662" s="19" t="str">
        <f>IF(DataGoesHere!B1662="","",DataGoesHere!B1662)</f>
        <v/>
      </c>
      <c r="DA1662" s="19" t="str">
        <f>IF(DataGoesHere!B1662="","",IF(AH$5="No",DataGoesHere!B1662,DataGoesHere!B1662-(AH$2*(DataGoesHere!A1662-1))))</f>
        <v/>
      </c>
      <c r="DB1662" s="19" t="str">
        <f>IF(DataGoesHere!B1662="","",IF(AO$9="No",DataGoesHere!B1662,DataGoesHere!B1662/CX1662))</f>
        <v/>
      </c>
      <c r="DC1662" s="19" t="str">
        <f>IF(DataGoesHere!B1662="","",IF(AO$9="No",DA1662,DA1662/CX1662))</f>
        <v/>
      </c>
      <c r="DD1662" s="293" t="str">
        <f>IF(CZ1662="",IF(COUNTIF(DD$2:DD1661,"Forecast")&lt;Output!E$43,"Forecast",""),"Actual")</f>
        <v/>
      </c>
      <c r="DF1662" s="19" t="str">
        <f>IF(DataGoesHere!B1661="",IF(DD1662="Forecast",(Output!$E$47*IntermediateCalcs!DH1661)+((1-Output!$E$47)*IntermediateCalcs!DF1661),""),(Output!$E$47*IntermediateCalcs!DB1661)+((1-Output!$E$47)*IntermediateCalcs!DF1661))</f>
        <v/>
      </c>
      <c r="DG1662" s="19" t="str">
        <f>IF(DataGoesHere!B1661="",IF(DD1662="Forecast",(Output!$G$47*(IntermediateCalcs!DF1662-IntermediateCalcs!DF1661))+((1-Output!$G$47)*IntermediateCalcs!DG1661),""),(Output!$G$47*(IntermediateCalcs!DF1662-IntermediateCalcs!DF1661))+((1-Output!$G$47)*IntermediateCalcs!DG1661))</f>
        <v/>
      </c>
      <c r="DH1662" s="19" t="str">
        <f>IF(DataGoesHere!B1661="",IF(DD1662="Forecast",DF1662+DG1662,""),DF1662+DG1662)</f>
        <v/>
      </c>
      <c r="DI1662" s="274" t="str">
        <f>IF(DH1662="","",IF(IntermediateCalcs!$AO$9="Yes",IntermediateCalcs!DH1662*$CX1662,IntermediateCalcs!DH1662))</f>
        <v/>
      </c>
      <c r="DJ1662" s="250" t="str">
        <f>IF(DataGoesHere!$B1662="","",($CZ1662-DI1662))</f>
        <v/>
      </c>
      <c r="DK1662" s="250" t="str">
        <f>IF(DataGoesHere!$B1662="","",ABS($CZ1662-DI1662))</f>
        <v/>
      </c>
      <c r="DL1662" s="250" t="str">
        <f>IF(DataGoesHere!$B1662="","",DK1662^2)</f>
        <v/>
      </c>
      <c r="DM1662" s="249" t="str">
        <f>IF(DataGoesHere!$B1662="","",DK1662/$CZ1662)</f>
        <v/>
      </c>
      <c r="DN1662" s="250" t="str">
        <f>IF(DataGoesHere!$B1662="","",SUM(DJ$2:DJ1662)/AVERAGE(DK:DK))</f>
        <v/>
      </c>
      <c r="DP1662" s="19" t="str">
        <f>IF(DataGoesHere!B1662="",IF($DD1662="Forecast",(Output!E$48*IntermediateCalcs!CY1662)+Output!G$48,""),(Output!E$48*IntermediateCalcs!CY1662)+Output!G$48)</f>
        <v/>
      </c>
      <c r="DQ1662" s="274" t="str">
        <f>IF(DP1662="","",IF(IntermediateCalcs!$AO$9="Yes",IntermediateCalcs!DP1662*$CX1662,IntermediateCalcs!DP1662))</f>
        <v/>
      </c>
      <c r="DR1662" s="250" t="str">
        <f>IF(DataGoesHere!$B1662="","",($CZ1662-DQ1662))</f>
        <v/>
      </c>
      <c r="DS1662" s="250" t="str">
        <f>IF(DataGoesHere!$B1662="","",ABS($CZ1662-DQ1662))</f>
        <v/>
      </c>
      <c r="DT1662" s="250" t="str">
        <f>IF(DataGoesHere!$B1662="","",DS1662^2)</f>
        <v/>
      </c>
      <c r="DU1662" s="249" t="str">
        <f>IF(DataGoesHere!$B1662="","",DS1662/$CZ1662)</f>
        <v/>
      </c>
      <c r="DV1662" s="250" t="str">
        <f>IF(DataGoesHere!$B1662="","",SUM(DR$2:DR1662)/AVERAGE(DS:DS))</f>
        <v/>
      </c>
      <c r="DX1662" s="19" t="str">
        <f>IF(DataGoesHere!$B1661="","",(DB1656*(Output!$O$49/Output!$P$49))+(IntermediateCalcs!DB1657*(Output!$M$49/Output!$P$49))+(IntermediateCalcs!DB1658*(Output!$K$49/Output!$P$49))+(DB1659*(Output!$I$49/Output!$P$49))+(IntermediateCalcs!DB1660*(Output!$G$49/Output!$P$49))+(IntermediateCalcs!DB1661*(Output!$E$49/Output!$P$49)))</f>
        <v/>
      </c>
      <c r="DY1662" s="274" t="str">
        <f>IF(DX1662="","",IF(IntermediateCalcs!$AO$9="Yes",IntermediateCalcs!DX1662*$CX1662,IntermediateCalcs!DX1662))</f>
        <v/>
      </c>
      <c r="DZ1662" s="250" t="str">
        <f>IF(DataGoesHere!$B1662="","",($CZ1662-DY1662))</f>
        <v/>
      </c>
      <c r="EA1662" s="250" t="str">
        <f>IF(DataGoesHere!$B1662="","",ABS($CZ1662-DY1662))</f>
        <v/>
      </c>
      <c r="EB1662" s="250" t="str">
        <f>IF(DataGoesHere!$B1662="","",EA1662^2)</f>
        <v/>
      </c>
      <c r="EC1662" s="249" t="str">
        <f>IF(DataGoesHere!$B1662="","",EA1662/$CZ1662)</f>
        <v/>
      </c>
      <c r="ED1662" s="250" t="str">
        <f>IF(DataGoesHere!$B1662="","",SUM(DZ$2:DZ1662)/AVERAGE(EA:EA))</f>
        <v/>
      </c>
    </row>
    <row r="1663" spans="20:134" x14ac:dyDescent="0.2">
      <c r="T1663" s="240"/>
      <c r="U1663" s="86"/>
      <c r="V1663" s="86"/>
      <c r="W1663" s="86"/>
      <c r="X1663" s="86"/>
      <c r="Y1663" s="245" t="str">
        <f>IF(DataGoesHere!$B1663="","",(DataGoesHere!$B1663/SUM(DataGoesHere!$B1658:'DataGoesHere'!$B1669)))</f>
        <v/>
      </c>
      <c r="Z1663" s="86"/>
      <c r="AA1663" s="86"/>
      <c r="AB1663" s="86"/>
      <c r="AC1663" s="86"/>
      <c r="AD1663" s="86"/>
      <c r="AE1663" s="241"/>
      <c r="CV1663" s="310" t="str">
        <f>IF(DataGoesHere!B1663="","",DataGoesHere!A1663)</f>
        <v/>
      </c>
      <c r="CW1663" s="271">
        <f t="shared" ca="1" si="58"/>
        <v>6</v>
      </c>
      <c r="CX1663" s="272">
        <f t="shared" ca="1" si="59"/>
        <v>1.0779088099730167</v>
      </c>
      <c r="CY1663" s="266">
        <f>DataGoesHere!A1663</f>
        <v>1662</v>
      </c>
      <c r="CZ1663" s="19" t="str">
        <f>IF(DataGoesHere!B1663="","",DataGoesHere!B1663)</f>
        <v/>
      </c>
      <c r="DA1663" s="19" t="str">
        <f>IF(DataGoesHere!B1663="","",IF(AH$5="No",DataGoesHere!B1663,DataGoesHere!B1663-(AH$2*(DataGoesHere!A1663-1))))</f>
        <v/>
      </c>
      <c r="DB1663" s="19" t="str">
        <f>IF(DataGoesHere!B1663="","",IF(AO$9="No",DataGoesHere!B1663,DataGoesHere!B1663/CX1663))</f>
        <v/>
      </c>
      <c r="DC1663" s="19" t="str">
        <f>IF(DataGoesHere!B1663="","",IF(AO$9="No",DA1663,DA1663/CX1663))</f>
        <v/>
      </c>
      <c r="DD1663" s="293" t="str">
        <f>IF(CZ1663="",IF(COUNTIF(DD$2:DD1662,"Forecast")&lt;Output!E$43,"Forecast",""),"Actual")</f>
        <v/>
      </c>
      <c r="DF1663" s="19" t="str">
        <f>IF(DataGoesHere!B1662="",IF(DD1663="Forecast",(Output!$E$47*IntermediateCalcs!DH1662)+((1-Output!$E$47)*IntermediateCalcs!DF1662),""),(Output!$E$47*IntermediateCalcs!DB1662)+((1-Output!$E$47)*IntermediateCalcs!DF1662))</f>
        <v/>
      </c>
      <c r="DG1663" s="19" t="str">
        <f>IF(DataGoesHere!B1662="",IF(DD1663="Forecast",(Output!$G$47*(IntermediateCalcs!DF1663-IntermediateCalcs!DF1662))+((1-Output!$G$47)*IntermediateCalcs!DG1662),""),(Output!$G$47*(IntermediateCalcs!DF1663-IntermediateCalcs!DF1662))+((1-Output!$G$47)*IntermediateCalcs!DG1662))</f>
        <v/>
      </c>
      <c r="DH1663" s="19" t="str">
        <f>IF(DataGoesHere!B1662="",IF(DD1663="Forecast",DF1663+DG1663,""),DF1663+DG1663)</f>
        <v/>
      </c>
      <c r="DI1663" s="274" t="str">
        <f>IF(DH1663="","",IF(IntermediateCalcs!$AO$9="Yes",IntermediateCalcs!DH1663*$CX1663,IntermediateCalcs!DH1663))</f>
        <v/>
      </c>
      <c r="DJ1663" s="250" t="str">
        <f>IF(DataGoesHere!$B1663="","",($CZ1663-DI1663))</f>
        <v/>
      </c>
      <c r="DK1663" s="250" t="str">
        <f>IF(DataGoesHere!$B1663="","",ABS($CZ1663-DI1663))</f>
        <v/>
      </c>
      <c r="DL1663" s="250" t="str">
        <f>IF(DataGoesHere!$B1663="","",DK1663^2)</f>
        <v/>
      </c>
      <c r="DM1663" s="249" t="str">
        <f>IF(DataGoesHere!$B1663="","",DK1663/$CZ1663)</f>
        <v/>
      </c>
      <c r="DN1663" s="250" t="str">
        <f>IF(DataGoesHere!$B1663="","",SUM(DJ$2:DJ1663)/AVERAGE(DK:DK))</f>
        <v/>
      </c>
      <c r="DP1663" s="19" t="str">
        <f>IF(DataGoesHere!B1663="",IF($DD1663="Forecast",(Output!E$48*IntermediateCalcs!CY1663)+Output!G$48,""),(Output!E$48*IntermediateCalcs!CY1663)+Output!G$48)</f>
        <v/>
      </c>
      <c r="DQ1663" s="274" t="str">
        <f>IF(DP1663="","",IF(IntermediateCalcs!$AO$9="Yes",IntermediateCalcs!DP1663*$CX1663,IntermediateCalcs!DP1663))</f>
        <v/>
      </c>
      <c r="DR1663" s="250" t="str">
        <f>IF(DataGoesHere!$B1663="","",($CZ1663-DQ1663))</f>
        <v/>
      </c>
      <c r="DS1663" s="250" t="str">
        <f>IF(DataGoesHere!$B1663="","",ABS($CZ1663-DQ1663))</f>
        <v/>
      </c>
      <c r="DT1663" s="250" t="str">
        <f>IF(DataGoesHere!$B1663="","",DS1663^2)</f>
        <v/>
      </c>
      <c r="DU1663" s="249" t="str">
        <f>IF(DataGoesHere!$B1663="","",DS1663/$CZ1663)</f>
        <v/>
      </c>
      <c r="DV1663" s="250" t="str">
        <f>IF(DataGoesHere!$B1663="","",SUM(DR$2:DR1663)/AVERAGE(DS:DS))</f>
        <v/>
      </c>
      <c r="DX1663" s="19" t="str">
        <f>IF(DataGoesHere!$B1662="","",(DB1657*(Output!$O$49/Output!$P$49))+(IntermediateCalcs!DB1658*(Output!$M$49/Output!$P$49))+(IntermediateCalcs!DB1659*(Output!$K$49/Output!$P$49))+(DB1660*(Output!$I$49/Output!$P$49))+(IntermediateCalcs!DB1661*(Output!$G$49/Output!$P$49))+(IntermediateCalcs!DB1662*(Output!$E$49/Output!$P$49)))</f>
        <v/>
      </c>
      <c r="DY1663" s="274" t="str">
        <f>IF(DX1663="","",IF(IntermediateCalcs!$AO$9="Yes",IntermediateCalcs!DX1663*$CX1663,IntermediateCalcs!DX1663))</f>
        <v/>
      </c>
      <c r="DZ1663" s="250" t="str">
        <f>IF(DataGoesHere!$B1663="","",($CZ1663-DY1663))</f>
        <v/>
      </c>
      <c r="EA1663" s="250" t="str">
        <f>IF(DataGoesHere!$B1663="","",ABS($CZ1663-DY1663))</f>
        <v/>
      </c>
      <c r="EB1663" s="250" t="str">
        <f>IF(DataGoesHere!$B1663="","",EA1663^2)</f>
        <v/>
      </c>
      <c r="EC1663" s="249" t="str">
        <f>IF(DataGoesHere!$B1663="","",EA1663/$CZ1663)</f>
        <v/>
      </c>
      <c r="ED1663" s="250" t="str">
        <f>IF(DataGoesHere!$B1663="","",SUM(DZ$2:DZ1663)/AVERAGE(EA:EA))</f>
        <v/>
      </c>
    </row>
    <row r="1664" spans="20:134" x14ac:dyDescent="0.2">
      <c r="T1664" s="240"/>
      <c r="U1664" s="86"/>
      <c r="V1664" s="86"/>
      <c r="W1664" s="86"/>
      <c r="X1664" s="86"/>
      <c r="Y1664" s="86"/>
      <c r="Z1664" s="245" t="str">
        <f>IF(DataGoesHere!$B1664="","",(DataGoesHere!$B1664/SUM(DataGoesHere!$B1658:'DataGoesHere'!$B1669)))</f>
        <v/>
      </c>
      <c r="AA1664" s="86"/>
      <c r="AB1664" s="86"/>
      <c r="AC1664" s="86"/>
      <c r="AD1664" s="86"/>
      <c r="AE1664" s="241"/>
      <c r="CV1664" s="310" t="str">
        <f>IF(DataGoesHere!B1664="","",DataGoesHere!A1664)</f>
        <v/>
      </c>
      <c r="CW1664" s="271">
        <f t="shared" ca="1" si="58"/>
        <v>7</v>
      </c>
      <c r="CX1664" s="272">
        <f t="shared" ca="1" si="59"/>
        <v>1.0265458156689093</v>
      </c>
      <c r="CY1664" s="266">
        <f>DataGoesHere!A1664</f>
        <v>1663</v>
      </c>
      <c r="CZ1664" s="19" t="str">
        <f>IF(DataGoesHere!B1664="","",DataGoesHere!B1664)</f>
        <v/>
      </c>
      <c r="DA1664" s="19" t="str">
        <f>IF(DataGoesHere!B1664="","",IF(AH$5="No",DataGoesHere!B1664,DataGoesHere!B1664-(AH$2*(DataGoesHere!A1664-1))))</f>
        <v/>
      </c>
      <c r="DB1664" s="19" t="str">
        <f>IF(DataGoesHere!B1664="","",IF(AO$9="No",DataGoesHere!B1664,DataGoesHere!B1664/CX1664))</f>
        <v/>
      </c>
      <c r="DC1664" s="19" t="str">
        <f>IF(DataGoesHere!B1664="","",IF(AO$9="No",DA1664,DA1664/CX1664))</f>
        <v/>
      </c>
      <c r="DD1664" s="293" t="str">
        <f>IF(CZ1664="",IF(COUNTIF(DD$2:DD1663,"Forecast")&lt;Output!E$43,"Forecast",""),"Actual")</f>
        <v/>
      </c>
      <c r="DF1664" s="19" t="str">
        <f>IF(DataGoesHere!B1663="",IF(DD1664="Forecast",(Output!$E$47*IntermediateCalcs!DH1663)+((1-Output!$E$47)*IntermediateCalcs!DF1663),""),(Output!$E$47*IntermediateCalcs!DB1663)+((1-Output!$E$47)*IntermediateCalcs!DF1663))</f>
        <v/>
      </c>
      <c r="DG1664" s="19" t="str">
        <f>IF(DataGoesHere!B1663="",IF(DD1664="Forecast",(Output!$G$47*(IntermediateCalcs!DF1664-IntermediateCalcs!DF1663))+((1-Output!$G$47)*IntermediateCalcs!DG1663),""),(Output!$G$47*(IntermediateCalcs!DF1664-IntermediateCalcs!DF1663))+((1-Output!$G$47)*IntermediateCalcs!DG1663))</f>
        <v/>
      </c>
      <c r="DH1664" s="19" t="str">
        <f>IF(DataGoesHere!B1663="",IF(DD1664="Forecast",DF1664+DG1664,""),DF1664+DG1664)</f>
        <v/>
      </c>
      <c r="DI1664" s="274" t="str">
        <f>IF(DH1664="","",IF(IntermediateCalcs!$AO$9="Yes",IntermediateCalcs!DH1664*$CX1664,IntermediateCalcs!DH1664))</f>
        <v/>
      </c>
      <c r="DJ1664" s="250" t="str">
        <f>IF(DataGoesHere!$B1664="","",($CZ1664-DI1664))</f>
        <v/>
      </c>
      <c r="DK1664" s="250" t="str">
        <f>IF(DataGoesHere!$B1664="","",ABS($CZ1664-DI1664))</f>
        <v/>
      </c>
      <c r="DL1664" s="250" t="str">
        <f>IF(DataGoesHere!$B1664="","",DK1664^2)</f>
        <v/>
      </c>
      <c r="DM1664" s="249" t="str">
        <f>IF(DataGoesHere!$B1664="","",DK1664/$CZ1664)</f>
        <v/>
      </c>
      <c r="DN1664" s="250" t="str">
        <f>IF(DataGoesHere!$B1664="","",SUM(DJ$2:DJ1664)/AVERAGE(DK:DK))</f>
        <v/>
      </c>
      <c r="DP1664" s="19" t="str">
        <f>IF(DataGoesHere!B1664="",IF($DD1664="Forecast",(Output!E$48*IntermediateCalcs!CY1664)+Output!G$48,""),(Output!E$48*IntermediateCalcs!CY1664)+Output!G$48)</f>
        <v/>
      </c>
      <c r="DQ1664" s="274" t="str">
        <f>IF(DP1664="","",IF(IntermediateCalcs!$AO$9="Yes",IntermediateCalcs!DP1664*$CX1664,IntermediateCalcs!DP1664))</f>
        <v/>
      </c>
      <c r="DR1664" s="250" t="str">
        <f>IF(DataGoesHere!$B1664="","",($CZ1664-DQ1664))</f>
        <v/>
      </c>
      <c r="DS1664" s="250" t="str">
        <f>IF(DataGoesHere!$B1664="","",ABS($CZ1664-DQ1664))</f>
        <v/>
      </c>
      <c r="DT1664" s="250" t="str">
        <f>IF(DataGoesHere!$B1664="","",DS1664^2)</f>
        <v/>
      </c>
      <c r="DU1664" s="249" t="str">
        <f>IF(DataGoesHere!$B1664="","",DS1664/$CZ1664)</f>
        <v/>
      </c>
      <c r="DV1664" s="250" t="str">
        <f>IF(DataGoesHere!$B1664="","",SUM(DR$2:DR1664)/AVERAGE(DS:DS))</f>
        <v/>
      </c>
      <c r="DX1664" s="19" t="str">
        <f>IF(DataGoesHere!$B1663="","",(DB1658*(Output!$O$49/Output!$P$49))+(IntermediateCalcs!DB1659*(Output!$M$49/Output!$P$49))+(IntermediateCalcs!DB1660*(Output!$K$49/Output!$P$49))+(DB1661*(Output!$I$49/Output!$P$49))+(IntermediateCalcs!DB1662*(Output!$G$49/Output!$P$49))+(IntermediateCalcs!DB1663*(Output!$E$49/Output!$P$49)))</f>
        <v/>
      </c>
      <c r="DY1664" s="274" t="str">
        <f>IF(DX1664="","",IF(IntermediateCalcs!$AO$9="Yes",IntermediateCalcs!DX1664*$CX1664,IntermediateCalcs!DX1664))</f>
        <v/>
      </c>
      <c r="DZ1664" s="250" t="str">
        <f>IF(DataGoesHere!$B1664="","",($CZ1664-DY1664))</f>
        <v/>
      </c>
      <c r="EA1664" s="250" t="str">
        <f>IF(DataGoesHere!$B1664="","",ABS($CZ1664-DY1664))</f>
        <v/>
      </c>
      <c r="EB1664" s="250" t="str">
        <f>IF(DataGoesHere!$B1664="","",EA1664^2)</f>
        <v/>
      </c>
      <c r="EC1664" s="249" t="str">
        <f>IF(DataGoesHere!$B1664="","",EA1664/$CZ1664)</f>
        <v/>
      </c>
      <c r="ED1664" s="250" t="str">
        <f>IF(DataGoesHere!$B1664="","",SUM(DZ$2:DZ1664)/AVERAGE(EA:EA))</f>
        <v/>
      </c>
    </row>
    <row r="1665" spans="20:134" x14ac:dyDescent="0.2">
      <c r="T1665" s="240"/>
      <c r="U1665" s="86"/>
      <c r="V1665" s="86"/>
      <c r="W1665" s="86"/>
      <c r="X1665" s="86"/>
      <c r="Y1665" s="86"/>
      <c r="Z1665" s="86"/>
      <c r="AA1665" s="245" t="str">
        <f>IF(DataGoesHere!$B1665="","",(DataGoesHere!$B1665/SUM(DataGoesHere!$B1658:'DataGoesHere'!$B1669)))</f>
        <v/>
      </c>
      <c r="AB1665" s="86"/>
      <c r="AC1665" s="86"/>
      <c r="AD1665" s="86"/>
      <c r="AE1665" s="241"/>
      <c r="CV1665" s="310" t="str">
        <f>IF(DataGoesHere!B1665="","",DataGoesHere!A1665)</f>
        <v/>
      </c>
      <c r="CW1665" s="271">
        <f t="shared" ca="1" si="58"/>
        <v>8</v>
      </c>
      <c r="CX1665" s="272">
        <f t="shared" ca="1" si="59"/>
        <v>1.0207492390681214</v>
      </c>
      <c r="CY1665" s="266">
        <f>DataGoesHere!A1665</f>
        <v>1664</v>
      </c>
      <c r="CZ1665" s="19" t="str">
        <f>IF(DataGoesHere!B1665="","",DataGoesHere!B1665)</f>
        <v/>
      </c>
      <c r="DA1665" s="19" t="str">
        <f>IF(DataGoesHere!B1665="","",IF(AH$5="No",DataGoesHere!B1665,DataGoesHere!B1665-(AH$2*(DataGoesHere!A1665-1))))</f>
        <v/>
      </c>
      <c r="DB1665" s="19" t="str">
        <f>IF(DataGoesHere!B1665="","",IF(AO$9="No",DataGoesHere!B1665,DataGoesHere!B1665/CX1665))</f>
        <v/>
      </c>
      <c r="DC1665" s="19" t="str">
        <f>IF(DataGoesHere!B1665="","",IF(AO$9="No",DA1665,DA1665/CX1665))</f>
        <v/>
      </c>
      <c r="DD1665" s="293" t="str">
        <f>IF(CZ1665="",IF(COUNTIF(DD$2:DD1664,"Forecast")&lt;Output!E$43,"Forecast",""),"Actual")</f>
        <v/>
      </c>
      <c r="DF1665" s="19" t="str">
        <f>IF(DataGoesHere!B1664="",IF(DD1665="Forecast",(Output!$E$47*IntermediateCalcs!DH1664)+((1-Output!$E$47)*IntermediateCalcs!DF1664),""),(Output!$E$47*IntermediateCalcs!DB1664)+((1-Output!$E$47)*IntermediateCalcs!DF1664))</f>
        <v/>
      </c>
      <c r="DG1665" s="19" t="str">
        <f>IF(DataGoesHere!B1664="",IF(DD1665="Forecast",(Output!$G$47*(IntermediateCalcs!DF1665-IntermediateCalcs!DF1664))+((1-Output!$G$47)*IntermediateCalcs!DG1664),""),(Output!$G$47*(IntermediateCalcs!DF1665-IntermediateCalcs!DF1664))+((1-Output!$G$47)*IntermediateCalcs!DG1664))</f>
        <v/>
      </c>
      <c r="DH1665" s="19" t="str">
        <f>IF(DataGoesHere!B1664="",IF(DD1665="Forecast",DF1665+DG1665,""),DF1665+DG1665)</f>
        <v/>
      </c>
      <c r="DI1665" s="274" t="str">
        <f>IF(DH1665="","",IF(IntermediateCalcs!$AO$9="Yes",IntermediateCalcs!DH1665*$CX1665,IntermediateCalcs!DH1665))</f>
        <v/>
      </c>
      <c r="DJ1665" s="250" t="str">
        <f>IF(DataGoesHere!$B1665="","",($CZ1665-DI1665))</f>
        <v/>
      </c>
      <c r="DK1665" s="250" t="str">
        <f>IF(DataGoesHere!$B1665="","",ABS($CZ1665-DI1665))</f>
        <v/>
      </c>
      <c r="DL1665" s="250" t="str">
        <f>IF(DataGoesHere!$B1665="","",DK1665^2)</f>
        <v/>
      </c>
      <c r="DM1665" s="249" t="str">
        <f>IF(DataGoesHere!$B1665="","",DK1665/$CZ1665)</f>
        <v/>
      </c>
      <c r="DN1665" s="250" t="str">
        <f>IF(DataGoesHere!$B1665="","",SUM(DJ$2:DJ1665)/AVERAGE(DK:DK))</f>
        <v/>
      </c>
      <c r="DP1665" s="19" t="str">
        <f>IF(DataGoesHere!B1665="",IF($DD1665="Forecast",(Output!E$48*IntermediateCalcs!CY1665)+Output!G$48,""),(Output!E$48*IntermediateCalcs!CY1665)+Output!G$48)</f>
        <v/>
      </c>
      <c r="DQ1665" s="274" t="str">
        <f>IF(DP1665="","",IF(IntermediateCalcs!$AO$9="Yes",IntermediateCalcs!DP1665*$CX1665,IntermediateCalcs!DP1665))</f>
        <v/>
      </c>
      <c r="DR1665" s="250" t="str">
        <f>IF(DataGoesHere!$B1665="","",($CZ1665-DQ1665))</f>
        <v/>
      </c>
      <c r="DS1665" s="250" t="str">
        <f>IF(DataGoesHere!$B1665="","",ABS($CZ1665-DQ1665))</f>
        <v/>
      </c>
      <c r="DT1665" s="250" t="str">
        <f>IF(DataGoesHere!$B1665="","",DS1665^2)</f>
        <v/>
      </c>
      <c r="DU1665" s="249" t="str">
        <f>IF(DataGoesHere!$B1665="","",DS1665/$CZ1665)</f>
        <v/>
      </c>
      <c r="DV1665" s="250" t="str">
        <f>IF(DataGoesHere!$B1665="","",SUM(DR$2:DR1665)/AVERAGE(DS:DS))</f>
        <v/>
      </c>
      <c r="DX1665" s="19" t="str">
        <f>IF(DataGoesHere!$B1664="","",(DB1659*(Output!$O$49/Output!$P$49))+(IntermediateCalcs!DB1660*(Output!$M$49/Output!$P$49))+(IntermediateCalcs!DB1661*(Output!$K$49/Output!$P$49))+(DB1662*(Output!$I$49/Output!$P$49))+(IntermediateCalcs!DB1663*(Output!$G$49/Output!$P$49))+(IntermediateCalcs!DB1664*(Output!$E$49/Output!$P$49)))</f>
        <v/>
      </c>
      <c r="DY1665" s="274" t="str">
        <f>IF(DX1665="","",IF(IntermediateCalcs!$AO$9="Yes",IntermediateCalcs!DX1665*$CX1665,IntermediateCalcs!DX1665))</f>
        <v/>
      </c>
      <c r="DZ1665" s="250" t="str">
        <f>IF(DataGoesHere!$B1665="","",($CZ1665-DY1665))</f>
        <v/>
      </c>
      <c r="EA1665" s="250" t="str">
        <f>IF(DataGoesHere!$B1665="","",ABS($CZ1665-DY1665))</f>
        <v/>
      </c>
      <c r="EB1665" s="250" t="str">
        <f>IF(DataGoesHere!$B1665="","",EA1665^2)</f>
        <v/>
      </c>
      <c r="EC1665" s="249" t="str">
        <f>IF(DataGoesHere!$B1665="","",EA1665/$CZ1665)</f>
        <v/>
      </c>
      <c r="ED1665" s="250" t="str">
        <f>IF(DataGoesHere!$B1665="","",SUM(DZ$2:DZ1665)/AVERAGE(EA:EA))</f>
        <v/>
      </c>
    </row>
    <row r="1666" spans="20:134" x14ac:dyDescent="0.2">
      <c r="T1666" s="240"/>
      <c r="U1666" s="86"/>
      <c r="V1666" s="86"/>
      <c r="W1666" s="86"/>
      <c r="X1666" s="86"/>
      <c r="Y1666" s="86"/>
      <c r="Z1666" s="86"/>
      <c r="AA1666" s="86"/>
      <c r="AB1666" s="245" t="str">
        <f>IF(DataGoesHere!$B1666="","",(DataGoesHere!$B1666/SUM(DataGoesHere!$B1658:'DataGoesHere'!$B1669)))</f>
        <v/>
      </c>
      <c r="AC1666" s="86"/>
      <c r="AD1666" s="86"/>
      <c r="AE1666" s="241"/>
      <c r="CV1666" s="310" t="str">
        <f>IF(DataGoesHere!B1666="","",DataGoesHere!A1666)</f>
        <v/>
      </c>
      <c r="CW1666" s="271">
        <f t="shared" ref="CW1666:CW1729" ca="1" si="60">IF(MOD(CY1666,$AP$9)=0,$AP$9,MOD(CY1666,$AP$9))</f>
        <v>9</v>
      </c>
      <c r="CX1666" s="272">
        <f t="shared" ref="CX1666:CX1729" ca="1" si="61">VLOOKUP(CW1666,$AT$1:$CT$53,MATCH($AP$9,$AT$1:$CT$1,0),FALSE)</f>
        <v>1.0625330005567626</v>
      </c>
      <c r="CY1666" s="266">
        <f>DataGoesHere!A1666</f>
        <v>1665</v>
      </c>
      <c r="CZ1666" s="19" t="str">
        <f>IF(DataGoesHere!B1666="","",DataGoesHere!B1666)</f>
        <v/>
      </c>
      <c r="DA1666" s="19" t="str">
        <f>IF(DataGoesHere!B1666="","",IF(AH$5="No",DataGoesHere!B1666,DataGoesHere!B1666-(AH$2*(DataGoesHere!A1666-1))))</f>
        <v/>
      </c>
      <c r="DB1666" s="19" t="str">
        <f>IF(DataGoesHere!B1666="","",IF(AO$9="No",DataGoesHere!B1666,DataGoesHere!B1666/CX1666))</f>
        <v/>
      </c>
      <c r="DC1666" s="19" t="str">
        <f>IF(DataGoesHere!B1666="","",IF(AO$9="No",DA1666,DA1666/CX1666))</f>
        <v/>
      </c>
      <c r="DD1666" s="293" t="str">
        <f>IF(CZ1666="",IF(COUNTIF(DD$2:DD1665,"Forecast")&lt;Output!E$43,"Forecast",""),"Actual")</f>
        <v/>
      </c>
      <c r="DF1666" s="19" t="str">
        <f>IF(DataGoesHere!B1665="",IF(DD1666="Forecast",(Output!$E$47*IntermediateCalcs!DH1665)+((1-Output!$E$47)*IntermediateCalcs!DF1665),""),(Output!$E$47*IntermediateCalcs!DB1665)+((1-Output!$E$47)*IntermediateCalcs!DF1665))</f>
        <v/>
      </c>
      <c r="DG1666" s="19" t="str">
        <f>IF(DataGoesHere!B1665="",IF(DD1666="Forecast",(Output!$G$47*(IntermediateCalcs!DF1666-IntermediateCalcs!DF1665))+((1-Output!$G$47)*IntermediateCalcs!DG1665),""),(Output!$G$47*(IntermediateCalcs!DF1666-IntermediateCalcs!DF1665))+((1-Output!$G$47)*IntermediateCalcs!DG1665))</f>
        <v/>
      </c>
      <c r="DH1666" s="19" t="str">
        <f>IF(DataGoesHere!B1665="",IF(DD1666="Forecast",DF1666+DG1666,""),DF1666+DG1666)</f>
        <v/>
      </c>
      <c r="DI1666" s="274" t="str">
        <f>IF(DH1666="","",IF(IntermediateCalcs!$AO$9="Yes",IntermediateCalcs!DH1666*$CX1666,IntermediateCalcs!DH1666))</f>
        <v/>
      </c>
      <c r="DJ1666" s="250" t="str">
        <f>IF(DataGoesHere!$B1666="","",($CZ1666-DI1666))</f>
        <v/>
      </c>
      <c r="DK1666" s="250" t="str">
        <f>IF(DataGoesHere!$B1666="","",ABS($CZ1666-DI1666))</f>
        <v/>
      </c>
      <c r="DL1666" s="250" t="str">
        <f>IF(DataGoesHere!$B1666="","",DK1666^2)</f>
        <v/>
      </c>
      <c r="DM1666" s="249" t="str">
        <f>IF(DataGoesHere!$B1666="","",DK1666/$CZ1666)</f>
        <v/>
      </c>
      <c r="DN1666" s="250" t="str">
        <f>IF(DataGoesHere!$B1666="","",SUM(DJ$2:DJ1666)/AVERAGE(DK:DK))</f>
        <v/>
      </c>
      <c r="DP1666" s="19" t="str">
        <f>IF(DataGoesHere!B1666="",IF($DD1666="Forecast",(Output!E$48*IntermediateCalcs!CY1666)+Output!G$48,""),(Output!E$48*IntermediateCalcs!CY1666)+Output!G$48)</f>
        <v/>
      </c>
      <c r="DQ1666" s="274" t="str">
        <f>IF(DP1666="","",IF(IntermediateCalcs!$AO$9="Yes",IntermediateCalcs!DP1666*$CX1666,IntermediateCalcs!DP1666))</f>
        <v/>
      </c>
      <c r="DR1666" s="250" t="str">
        <f>IF(DataGoesHere!$B1666="","",($CZ1666-DQ1666))</f>
        <v/>
      </c>
      <c r="DS1666" s="250" t="str">
        <f>IF(DataGoesHere!$B1666="","",ABS($CZ1666-DQ1666))</f>
        <v/>
      </c>
      <c r="DT1666" s="250" t="str">
        <f>IF(DataGoesHere!$B1666="","",DS1666^2)</f>
        <v/>
      </c>
      <c r="DU1666" s="249" t="str">
        <f>IF(DataGoesHere!$B1666="","",DS1666/$CZ1666)</f>
        <v/>
      </c>
      <c r="DV1666" s="250" t="str">
        <f>IF(DataGoesHere!$B1666="","",SUM(DR$2:DR1666)/AVERAGE(DS:DS))</f>
        <v/>
      </c>
      <c r="DX1666" s="19" t="str">
        <f>IF(DataGoesHere!$B1665="","",(DB1660*(Output!$O$49/Output!$P$49))+(IntermediateCalcs!DB1661*(Output!$M$49/Output!$P$49))+(IntermediateCalcs!DB1662*(Output!$K$49/Output!$P$49))+(DB1663*(Output!$I$49/Output!$P$49))+(IntermediateCalcs!DB1664*(Output!$G$49/Output!$P$49))+(IntermediateCalcs!DB1665*(Output!$E$49/Output!$P$49)))</f>
        <v/>
      </c>
      <c r="DY1666" s="274" t="str">
        <f>IF(DX1666="","",IF(IntermediateCalcs!$AO$9="Yes",IntermediateCalcs!DX1666*$CX1666,IntermediateCalcs!DX1666))</f>
        <v/>
      </c>
      <c r="DZ1666" s="250" t="str">
        <f>IF(DataGoesHere!$B1666="","",($CZ1666-DY1666))</f>
        <v/>
      </c>
      <c r="EA1666" s="250" t="str">
        <f>IF(DataGoesHere!$B1666="","",ABS($CZ1666-DY1666))</f>
        <v/>
      </c>
      <c r="EB1666" s="250" t="str">
        <f>IF(DataGoesHere!$B1666="","",EA1666^2)</f>
        <v/>
      </c>
      <c r="EC1666" s="249" t="str">
        <f>IF(DataGoesHere!$B1666="","",EA1666/$CZ1666)</f>
        <v/>
      </c>
      <c r="ED1666" s="250" t="str">
        <f>IF(DataGoesHere!$B1666="","",SUM(DZ$2:DZ1666)/AVERAGE(EA:EA))</f>
        <v/>
      </c>
    </row>
    <row r="1667" spans="20:134" x14ac:dyDescent="0.2">
      <c r="T1667" s="240"/>
      <c r="U1667" s="86"/>
      <c r="V1667" s="86"/>
      <c r="W1667" s="86"/>
      <c r="X1667" s="86"/>
      <c r="Y1667" s="86"/>
      <c r="Z1667" s="86"/>
      <c r="AA1667" s="86"/>
      <c r="AB1667" s="86"/>
      <c r="AC1667" s="245" t="str">
        <f>IF(DataGoesHere!$B1667="","",(DataGoesHere!$B1667/SUM(DataGoesHere!$B1658:'DataGoesHere'!$B1669)))</f>
        <v/>
      </c>
      <c r="AD1667" s="86"/>
      <c r="AE1667" s="241"/>
      <c r="CV1667" s="310" t="str">
        <f>IF(DataGoesHere!B1667="","",DataGoesHere!A1667)</f>
        <v/>
      </c>
      <c r="CW1667" s="271">
        <f t="shared" ca="1" si="60"/>
        <v>10</v>
      </c>
      <c r="CX1667" s="272">
        <f t="shared" ca="1" si="61"/>
        <v>0.92557634012077306</v>
      </c>
      <c r="CY1667" s="266">
        <f>DataGoesHere!A1667</f>
        <v>1666</v>
      </c>
      <c r="CZ1667" s="19" t="str">
        <f>IF(DataGoesHere!B1667="","",DataGoesHere!B1667)</f>
        <v/>
      </c>
      <c r="DA1667" s="19" t="str">
        <f>IF(DataGoesHere!B1667="","",IF(AH$5="No",DataGoesHere!B1667,DataGoesHere!B1667-(AH$2*(DataGoesHere!A1667-1))))</f>
        <v/>
      </c>
      <c r="DB1667" s="19" t="str">
        <f>IF(DataGoesHere!B1667="","",IF(AO$9="No",DataGoesHere!B1667,DataGoesHere!B1667/CX1667))</f>
        <v/>
      </c>
      <c r="DC1667" s="19" t="str">
        <f>IF(DataGoesHere!B1667="","",IF(AO$9="No",DA1667,DA1667/CX1667))</f>
        <v/>
      </c>
      <c r="DD1667" s="293" t="str">
        <f>IF(CZ1667="",IF(COUNTIF(DD$2:DD1666,"Forecast")&lt;Output!E$43,"Forecast",""),"Actual")</f>
        <v/>
      </c>
      <c r="DF1667" s="19" t="str">
        <f>IF(DataGoesHere!B1666="",IF(DD1667="Forecast",(Output!$E$47*IntermediateCalcs!DH1666)+((1-Output!$E$47)*IntermediateCalcs!DF1666),""),(Output!$E$47*IntermediateCalcs!DB1666)+((1-Output!$E$47)*IntermediateCalcs!DF1666))</f>
        <v/>
      </c>
      <c r="DG1667" s="19" t="str">
        <f>IF(DataGoesHere!B1666="",IF(DD1667="Forecast",(Output!$G$47*(IntermediateCalcs!DF1667-IntermediateCalcs!DF1666))+((1-Output!$G$47)*IntermediateCalcs!DG1666),""),(Output!$G$47*(IntermediateCalcs!DF1667-IntermediateCalcs!DF1666))+((1-Output!$G$47)*IntermediateCalcs!DG1666))</f>
        <v/>
      </c>
      <c r="DH1667" s="19" t="str">
        <f>IF(DataGoesHere!B1666="",IF(DD1667="Forecast",DF1667+DG1667,""),DF1667+DG1667)</f>
        <v/>
      </c>
      <c r="DI1667" s="274" t="str">
        <f>IF(DH1667="","",IF(IntermediateCalcs!$AO$9="Yes",IntermediateCalcs!DH1667*$CX1667,IntermediateCalcs!DH1667))</f>
        <v/>
      </c>
      <c r="DJ1667" s="250" t="str">
        <f>IF(DataGoesHere!$B1667="","",($CZ1667-DI1667))</f>
        <v/>
      </c>
      <c r="DK1667" s="250" t="str">
        <f>IF(DataGoesHere!$B1667="","",ABS($CZ1667-DI1667))</f>
        <v/>
      </c>
      <c r="DL1667" s="250" t="str">
        <f>IF(DataGoesHere!$B1667="","",DK1667^2)</f>
        <v/>
      </c>
      <c r="DM1667" s="249" t="str">
        <f>IF(DataGoesHere!$B1667="","",DK1667/$CZ1667)</f>
        <v/>
      </c>
      <c r="DN1667" s="250" t="str">
        <f>IF(DataGoesHere!$B1667="","",SUM(DJ$2:DJ1667)/AVERAGE(DK:DK))</f>
        <v/>
      </c>
      <c r="DP1667" s="19" t="str">
        <f>IF(DataGoesHere!B1667="",IF($DD1667="Forecast",(Output!E$48*IntermediateCalcs!CY1667)+Output!G$48,""),(Output!E$48*IntermediateCalcs!CY1667)+Output!G$48)</f>
        <v/>
      </c>
      <c r="DQ1667" s="274" t="str">
        <f>IF(DP1667="","",IF(IntermediateCalcs!$AO$9="Yes",IntermediateCalcs!DP1667*$CX1667,IntermediateCalcs!DP1667))</f>
        <v/>
      </c>
      <c r="DR1667" s="250" t="str">
        <f>IF(DataGoesHere!$B1667="","",($CZ1667-DQ1667))</f>
        <v/>
      </c>
      <c r="DS1667" s="250" t="str">
        <f>IF(DataGoesHere!$B1667="","",ABS($CZ1667-DQ1667))</f>
        <v/>
      </c>
      <c r="DT1667" s="250" t="str">
        <f>IF(DataGoesHere!$B1667="","",DS1667^2)</f>
        <v/>
      </c>
      <c r="DU1667" s="249" t="str">
        <f>IF(DataGoesHere!$B1667="","",DS1667/$CZ1667)</f>
        <v/>
      </c>
      <c r="DV1667" s="250" t="str">
        <f>IF(DataGoesHere!$B1667="","",SUM(DR$2:DR1667)/AVERAGE(DS:DS))</f>
        <v/>
      </c>
      <c r="DX1667" s="19" t="str">
        <f>IF(DataGoesHere!$B1666="","",(DB1661*(Output!$O$49/Output!$P$49))+(IntermediateCalcs!DB1662*(Output!$M$49/Output!$P$49))+(IntermediateCalcs!DB1663*(Output!$K$49/Output!$P$49))+(DB1664*(Output!$I$49/Output!$P$49))+(IntermediateCalcs!DB1665*(Output!$G$49/Output!$P$49))+(IntermediateCalcs!DB1666*(Output!$E$49/Output!$P$49)))</f>
        <v/>
      </c>
      <c r="DY1667" s="274" t="str">
        <f>IF(DX1667="","",IF(IntermediateCalcs!$AO$9="Yes",IntermediateCalcs!DX1667*$CX1667,IntermediateCalcs!DX1667))</f>
        <v/>
      </c>
      <c r="DZ1667" s="250" t="str">
        <f>IF(DataGoesHere!$B1667="","",($CZ1667-DY1667))</f>
        <v/>
      </c>
      <c r="EA1667" s="250" t="str">
        <f>IF(DataGoesHere!$B1667="","",ABS($CZ1667-DY1667))</f>
        <v/>
      </c>
      <c r="EB1667" s="250" t="str">
        <f>IF(DataGoesHere!$B1667="","",EA1667^2)</f>
        <v/>
      </c>
      <c r="EC1667" s="249" t="str">
        <f>IF(DataGoesHere!$B1667="","",EA1667/$CZ1667)</f>
        <v/>
      </c>
      <c r="ED1667" s="250" t="str">
        <f>IF(DataGoesHere!$B1667="","",SUM(DZ$2:DZ1667)/AVERAGE(EA:EA))</f>
        <v/>
      </c>
    </row>
    <row r="1668" spans="20:134" x14ac:dyDescent="0.2">
      <c r="T1668" s="240"/>
      <c r="U1668" s="86"/>
      <c r="V1668" s="86"/>
      <c r="W1668" s="86"/>
      <c r="X1668" s="86"/>
      <c r="Y1668" s="86"/>
      <c r="Z1668" s="86"/>
      <c r="AA1668" s="86"/>
      <c r="AB1668" s="86"/>
      <c r="AC1668" s="86"/>
      <c r="AD1668" s="245" t="str">
        <f>IF(DataGoesHere!$B1668="","",(DataGoesHere!$B1668/SUM(DataGoesHere!$B1658:'DataGoesHere'!$B1669)))</f>
        <v/>
      </c>
      <c r="AE1668" s="241"/>
      <c r="CV1668" s="310" t="str">
        <f>IF(DataGoesHere!B1668="","",DataGoesHere!A1668)</f>
        <v/>
      </c>
      <c r="CW1668" s="271">
        <f t="shared" ca="1" si="60"/>
        <v>11</v>
      </c>
      <c r="CX1668" s="272">
        <f t="shared" ca="1" si="61"/>
        <v>0.97463169608807265</v>
      </c>
      <c r="CY1668" s="266">
        <f>DataGoesHere!A1668</f>
        <v>1667</v>
      </c>
      <c r="CZ1668" s="19" t="str">
        <f>IF(DataGoesHere!B1668="","",DataGoesHere!B1668)</f>
        <v/>
      </c>
      <c r="DA1668" s="19" t="str">
        <f>IF(DataGoesHere!B1668="","",IF(AH$5="No",DataGoesHere!B1668,DataGoesHere!B1668-(AH$2*(DataGoesHere!A1668-1))))</f>
        <v/>
      </c>
      <c r="DB1668" s="19" t="str">
        <f>IF(DataGoesHere!B1668="","",IF(AO$9="No",DataGoesHere!B1668,DataGoesHere!B1668/CX1668))</f>
        <v/>
      </c>
      <c r="DC1668" s="19" t="str">
        <f>IF(DataGoesHere!B1668="","",IF(AO$9="No",DA1668,DA1668/CX1668))</f>
        <v/>
      </c>
      <c r="DD1668" s="293" t="str">
        <f>IF(CZ1668="",IF(COUNTIF(DD$2:DD1667,"Forecast")&lt;Output!E$43,"Forecast",""),"Actual")</f>
        <v/>
      </c>
      <c r="DF1668" s="19" t="str">
        <f>IF(DataGoesHere!B1667="",IF(DD1668="Forecast",(Output!$E$47*IntermediateCalcs!DH1667)+((1-Output!$E$47)*IntermediateCalcs!DF1667),""),(Output!$E$47*IntermediateCalcs!DB1667)+((1-Output!$E$47)*IntermediateCalcs!DF1667))</f>
        <v/>
      </c>
      <c r="DG1668" s="19" t="str">
        <f>IF(DataGoesHere!B1667="",IF(DD1668="Forecast",(Output!$G$47*(IntermediateCalcs!DF1668-IntermediateCalcs!DF1667))+((1-Output!$G$47)*IntermediateCalcs!DG1667),""),(Output!$G$47*(IntermediateCalcs!DF1668-IntermediateCalcs!DF1667))+((1-Output!$G$47)*IntermediateCalcs!DG1667))</f>
        <v/>
      </c>
      <c r="DH1668" s="19" t="str">
        <f>IF(DataGoesHere!B1667="",IF(DD1668="Forecast",DF1668+DG1668,""),DF1668+DG1668)</f>
        <v/>
      </c>
      <c r="DI1668" s="274" t="str">
        <f>IF(DH1668="","",IF(IntermediateCalcs!$AO$9="Yes",IntermediateCalcs!DH1668*$CX1668,IntermediateCalcs!DH1668))</f>
        <v/>
      </c>
      <c r="DJ1668" s="250" t="str">
        <f>IF(DataGoesHere!$B1668="","",($CZ1668-DI1668))</f>
        <v/>
      </c>
      <c r="DK1668" s="250" t="str">
        <f>IF(DataGoesHere!$B1668="","",ABS($CZ1668-DI1668))</f>
        <v/>
      </c>
      <c r="DL1668" s="250" t="str">
        <f>IF(DataGoesHere!$B1668="","",DK1668^2)</f>
        <v/>
      </c>
      <c r="DM1668" s="249" t="str">
        <f>IF(DataGoesHere!$B1668="","",DK1668/$CZ1668)</f>
        <v/>
      </c>
      <c r="DN1668" s="250" t="str">
        <f>IF(DataGoesHere!$B1668="","",SUM(DJ$2:DJ1668)/AVERAGE(DK:DK))</f>
        <v/>
      </c>
      <c r="DP1668" s="19" t="str">
        <f>IF(DataGoesHere!B1668="",IF($DD1668="Forecast",(Output!E$48*IntermediateCalcs!CY1668)+Output!G$48,""),(Output!E$48*IntermediateCalcs!CY1668)+Output!G$48)</f>
        <v/>
      </c>
      <c r="DQ1668" s="274" t="str">
        <f>IF(DP1668="","",IF(IntermediateCalcs!$AO$9="Yes",IntermediateCalcs!DP1668*$CX1668,IntermediateCalcs!DP1668))</f>
        <v/>
      </c>
      <c r="DR1668" s="250" t="str">
        <f>IF(DataGoesHere!$B1668="","",($CZ1668-DQ1668))</f>
        <v/>
      </c>
      <c r="DS1668" s="250" t="str">
        <f>IF(DataGoesHere!$B1668="","",ABS($CZ1668-DQ1668))</f>
        <v/>
      </c>
      <c r="DT1668" s="250" t="str">
        <f>IF(DataGoesHere!$B1668="","",DS1668^2)</f>
        <v/>
      </c>
      <c r="DU1668" s="249" t="str">
        <f>IF(DataGoesHere!$B1668="","",DS1668/$CZ1668)</f>
        <v/>
      </c>
      <c r="DV1668" s="250" t="str">
        <f>IF(DataGoesHere!$B1668="","",SUM(DR$2:DR1668)/AVERAGE(DS:DS))</f>
        <v/>
      </c>
      <c r="DX1668" s="19" t="str">
        <f>IF(DataGoesHere!$B1667="","",(DB1662*(Output!$O$49/Output!$P$49))+(IntermediateCalcs!DB1663*(Output!$M$49/Output!$P$49))+(IntermediateCalcs!DB1664*(Output!$K$49/Output!$P$49))+(DB1665*(Output!$I$49/Output!$P$49))+(IntermediateCalcs!DB1666*(Output!$G$49/Output!$P$49))+(IntermediateCalcs!DB1667*(Output!$E$49/Output!$P$49)))</f>
        <v/>
      </c>
      <c r="DY1668" s="274" t="str">
        <f>IF(DX1668="","",IF(IntermediateCalcs!$AO$9="Yes",IntermediateCalcs!DX1668*$CX1668,IntermediateCalcs!DX1668))</f>
        <v/>
      </c>
      <c r="DZ1668" s="250" t="str">
        <f>IF(DataGoesHere!$B1668="","",($CZ1668-DY1668))</f>
        <v/>
      </c>
      <c r="EA1668" s="250" t="str">
        <f>IF(DataGoesHere!$B1668="","",ABS($CZ1668-DY1668))</f>
        <v/>
      </c>
      <c r="EB1668" s="250" t="str">
        <f>IF(DataGoesHere!$B1668="","",EA1668^2)</f>
        <v/>
      </c>
      <c r="EC1668" s="249" t="str">
        <f>IF(DataGoesHere!$B1668="","",EA1668/$CZ1668)</f>
        <v/>
      </c>
      <c r="ED1668" s="250" t="str">
        <f>IF(DataGoesHere!$B1668="","",SUM(DZ$2:DZ1668)/AVERAGE(EA:EA))</f>
        <v/>
      </c>
    </row>
    <row r="1669" spans="20:134" x14ac:dyDescent="0.2">
      <c r="T1669" s="242"/>
      <c r="U1669" s="243"/>
      <c r="V1669" s="243"/>
      <c r="W1669" s="243"/>
      <c r="X1669" s="243"/>
      <c r="Y1669" s="243"/>
      <c r="Z1669" s="243"/>
      <c r="AA1669" s="243"/>
      <c r="AB1669" s="243"/>
      <c r="AC1669" s="243"/>
      <c r="AD1669" s="243"/>
      <c r="AE1669" s="246" t="str">
        <f>IF(DataGoesHere!$B1669="","",(DataGoesHere!$B1669/SUM(DataGoesHere!$B1658:'DataGoesHere'!$B1669)))</f>
        <v/>
      </c>
      <c r="CV1669" s="310" t="str">
        <f>IF(DataGoesHere!B1669="","",DataGoesHere!A1669)</f>
        <v/>
      </c>
      <c r="CW1669" s="271">
        <f t="shared" ca="1" si="60"/>
        <v>12</v>
      </c>
      <c r="CX1669" s="272">
        <f t="shared" ca="1" si="61"/>
        <v>1.0054005237672714</v>
      </c>
      <c r="CY1669" s="266">
        <f>DataGoesHere!A1669</f>
        <v>1668</v>
      </c>
      <c r="CZ1669" s="19" t="str">
        <f>IF(DataGoesHere!B1669="","",DataGoesHere!B1669)</f>
        <v/>
      </c>
      <c r="DA1669" s="19" t="str">
        <f>IF(DataGoesHere!B1669="","",IF(AH$5="No",DataGoesHere!B1669,DataGoesHere!B1669-(AH$2*(DataGoesHere!A1669-1))))</f>
        <v/>
      </c>
      <c r="DB1669" s="19" t="str">
        <f>IF(DataGoesHere!B1669="","",IF(AO$9="No",DataGoesHere!B1669,DataGoesHere!B1669/CX1669))</f>
        <v/>
      </c>
      <c r="DC1669" s="19" t="str">
        <f>IF(DataGoesHere!B1669="","",IF(AO$9="No",DA1669,DA1669/CX1669))</f>
        <v/>
      </c>
      <c r="DD1669" s="293" t="str">
        <f>IF(CZ1669="",IF(COUNTIF(DD$2:DD1668,"Forecast")&lt;Output!E$43,"Forecast",""),"Actual")</f>
        <v/>
      </c>
      <c r="DF1669" s="19" t="str">
        <f>IF(DataGoesHere!B1668="",IF(DD1669="Forecast",(Output!$E$47*IntermediateCalcs!DH1668)+((1-Output!$E$47)*IntermediateCalcs!DF1668),""),(Output!$E$47*IntermediateCalcs!DB1668)+((1-Output!$E$47)*IntermediateCalcs!DF1668))</f>
        <v/>
      </c>
      <c r="DG1669" s="19" t="str">
        <f>IF(DataGoesHere!B1668="",IF(DD1669="Forecast",(Output!$G$47*(IntermediateCalcs!DF1669-IntermediateCalcs!DF1668))+((1-Output!$G$47)*IntermediateCalcs!DG1668),""),(Output!$G$47*(IntermediateCalcs!DF1669-IntermediateCalcs!DF1668))+((1-Output!$G$47)*IntermediateCalcs!DG1668))</f>
        <v/>
      </c>
      <c r="DH1669" s="19" t="str">
        <f>IF(DataGoesHere!B1668="",IF(DD1669="Forecast",DF1669+DG1669,""),DF1669+DG1669)</f>
        <v/>
      </c>
      <c r="DI1669" s="274" t="str">
        <f>IF(DH1669="","",IF(IntermediateCalcs!$AO$9="Yes",IntermediateCalcs!DH1669*$CX1669,IntermediateCalcs!DH1669))</f>
        <v/>
      </c>
      <c r="DJ1669" s="250" t="str">
        <f>IF(DataGoesHere!$B1669="","",($CZ1669-DI1669))</f>
        <v/>
      </c>
      <c r="DK1669" s="250" t="str">
        <f>IF(DataGoesHere!$B1669="","",ABS($CZ1669-DI1669))</f>
        <v/>
      </c>
      <c r="DL1669" s="250" t="str">
        <f>IF(DataGoesHere!$B1669="","",DK1669^2)</f>
        <v/>
      </c>
      <c r="DM1669" s="249" t="str">
        <f>IF(DataGoesHere!$B1669="","",DK1669/$CZ1669)</f>
        <v/>
      </c>
      <c r="DN1669" s="250" t="str">
        <f>IF(DataGoesHere!$B1669="","",SUM(DJ$2:DJ1669)/AVERAGE(DK:DK))</f>
        <v/>
      </c>
      <c r="DP1669" s="19" t="str">
        <f>IF(DataGoesHere!B1669="",IF($DD1669="Forecast",(Output!E$48*IntermediateCalcs!CY1669)+Output!G$48,""),(Output!E$48*IntermediateCalcs!CY1669)+Output!G$48)</f>
        <v/>
      </c>
      <c r="DQ1669" s="274" t="str">
        <f>IF(DP1669="","",IF(IntermediateCalcs!$AO$9="Yes",IntermediateCalcs!DP1669*$CX1669,IntermediateCalcs!DP1669))</f>
        <v/>
      </c>
      <c r="DR1669" s="250" t="str">
        <f>IF(DataGoesHere!$B1669="","",($CZ1669-DQ1669))</f>
        <v/>
      </c>
      <c r="DS1669" s="250" t="str">
        <f>IF(DataGoesHere!$B1669="","",ABS($CZ1669-DQ1669))</f>
        <v/>
      </c>
      <c r="DT1669" s="250" t="str">
        <f>IF(DataGoesHere!$B1669="","",DS1669^2)</f>
        <v/>
      </c>
      <c r="DU1669" s="249" t="str">
        <f>IF(DataGoesHere!$B1669="","",DS1669/$CZ1669)</f>
        <v/>
      </c>
      <c r="DV1669" s="250" t="str">
        <f>IF(DataGoesHere!$B1669="","",SUM(DR$2:DR1669)/AVERAGE(DS:DS))</f>
        <v/>
      </c>
      <c r="DX1669" s="19" t="str">
        <f>IF(DataGoesHere!$B1668="","",(DB1663*(Output!$O$49/Output!$P$49))+(IntermediateCalcs!DB1664*(Output!$M$49/Output!$P$49))+(IntermediateCalcs!DB1665*(Output!$K$49/Output!$P$49))+(DB1666*(Output!$I$49/Output!$P$49))+(IntermediateCalcs!DB1667*(Output!$G$49/Output!$P$49))+(IntermediateCalcs!DB1668*(Output!$E$49/Output!$P$49)))</f>
        <v/>
      </c>
      <c r="DY1669" s="274" t="str">
        <f>IF(DX1669="","",IF(IntermediateCalcs!$AO$9="Yes",IntermediateCalcs!DX1669*$CX1669,IntermediateCalcs!DX1669))</f>
        <v/>
      </c>
      <c r="DZ1669" s="250" t="str">
        <f>IF(DataGoesHere!$B1669="","",($CZ1669-DY1669))</f>
        <v/>
      </c>
      <c r="EA1669" s="250" t="str">
        <f>IF(DataGoesHere!$B1669="","",ABS($CZ1669-DY1669))</f>
        <v/>
      </c>
      <c r="EB1669" s="250" t="str">
        <f>IF(DataGoesHere!$B1669="","",EA1669^2)</f>
        <v/>
      </c>
      <c r="EC1669" s="249" t="str">
        <f>IF(DataGoesHere!$B1669="","",EA1669/$CZ1669)</f>
        <v/>
      </c>
      <c r="ED1669" s="250" t="str">
        <f>IF(DataGoesHere!$B1669="","",SUM(DZ$2:DZ1669)/AVERAGE(EA:EA))</f>
        <v/>
      </c>
    </row>
    <row r="1670" spans="20:134" x14ac:dyDescent="0.2">
      <c r="T1670" s="244" t="str">
        <f>IF(DataGoesHere!$B1670="","",(DataGoesHere!$B1670/SUM(DataGoesHere!$B1670:'DataGoesHere'!$B1681)))</f>
        <v/>
      </c>
      <c r="U1670" s="238"/>
      <c r="V1670" s="238"/>
      <c r="W1670" s="238"/>
      <c r="X1670" s="238"/>
      <c r="Y1670" s="238"/>
      <c r="Z1670" s="238"/>
      <c r="AA1670" s="238"/>
      <c r="AB1670" s="238"/>
      <c r="AC1670" s="238"/>
      <c r="AD1670" s="238"/>
      <c r="AE1670" s="239"/>
      <c r="CV1670" s="310" t="str">
        <f>IF(DataGoesHere!B1670="","",DataGoesHere!A1670)</f>
        <v/>
      </c>
      <c r="CW1670" s="271">
        <f t="shared" ca="1" si="60"/>
        <v>1</v>
      </c>
      <c r="CX1670" s="272">
        <f t="shared" ca="1" si="61"/>
        <v>1.3236179355303281</v>
      </c>
      <c r="CY1670" s="266">
        <f>DataGoesHere!A1670</f>
        <v>1669</v>
      </c>
      <c r="CZ1670" s="19" t="str">
        <f>IF(DataGoesHere!B1670="","",DataGoesHere!B1670)</f>
        <v/>
      </c>
      <c r="DA1670" s="19" t="str">
        <f>IF(DataGoesHere!B1670="","",IF(AH$5="No",DataGoesHere!B1670,DataGoesHere!B1670-(AH$2*(DataGoesHere!A1670-1))))</f>
        <v/>
      </c>
      <c r="DB1670" s="19" t="str">
        <f>IF(DataGoesHere!B1670="","",IF(AO$9="No",DataGoesHere!B1670,DataGoesHere!B1670/CX1670))</f>
        <v/>
      </c>
      <c r="DC1670" s="19" t="str">
        <f>IF(DataGoesHere!B1670="","",IF(AO$9="No",DA1670,DA1670/CX1670))</f>
        <v/>
      </c>
      <c r="DD1670" s="293" t="str">
        <f>IF(CZ1670="",IF(COUNTIF(DD$2:DD1669,"Forecast")&lt;Output!E$43,"Forecast",""),"Actual")</f>
        <v/>
      </c>
      <c r="DF1670" s="19" t="str">
        <f>IF(DataGoesHere!B1669="",IF(DD1670="Forecast",(Output!$E$47*IntermediateCalcs!DH1669)+((1-Output!$E$47)*IntermediateCalcs!DF1669),""),(Output!$E$47*IntermediateCalcs!DB1669)+((1-Output!$E$47)*IntermediateCalcs!DF1669))</f>
        <v/>
      </c>
      <c r="DG1670" s="19" t="str">
        <f>IF(DataGoesHere!B1669="",IF(DD1670="Forecast",(Output!$G$47*(IntermediateCalcs!DF1670-IntermediateCalcs!DF1669))+((1-Output!$G$47)*IntermediateCalcs!DG1669),""),(Output!$G$47*(IntermediateCalcs!DF1670-IntermediateCalcs!DF1669))+((1-Output!$G$47)*IntermediateCalcs!DG1669))</f>
        <v/>
      </c>
      <c r="DH1670" s="19" t="str">
        <f>IF(DataGoesHere!B1669="",IF(DD1670="Forecast",DF1670+DG1670,""),DF1670+DG1670)</f>
        <v/>
      </c>
      <c r="DI1670" s="274" t="str">
        <f>IF(DH1670="","",IF(IntermediateCalcs!$AO$9="Yes",IntermediateCalcs!DH1670*$CX1670,IntermediateCalcs!DH1670))</f>
        <v/>
      </c>
      <c r="DJ1670" s="250" t="str">
        <f>IF(DataGoesHere!$B1670="","",($CZ1670-DI1670))</f>
        <v/>
      </c>
      <c r="DK1670" s="250" t="str">
        <f>IF(DataGoesHere!$B1670="","",ABS($CZ1670-DI1670))</f>
        <v/>
      </c>
      <c r="DL1670" s="250" t="str">
        <f>IF(DataGoesHere!$B1670="","",DK1670^2)</f>
        <v/>
      </c>
      <c r="DM1670" s="249" t="str">
        <f>IF(DataGoesHere!$B1670="","",DK1670/$CZ1670)</f>
        <v/>
      </c>
      <c r="DN1670" s="250" t="str">
        <f>IF(DataGoesHere!$B1670="","",SUM(DJ$2:DJ1670)/AVERAGE(DK:DK))</f>
        <v/>
      </c>
      <c r="DP1670" s="19" t="str">
        <f>IF(DataGoesHere!B1670="",IF($DD1670="Forecast",(Output!E$48*IntermediateCalcs!CY1670)+Output!G$48,""),(Output!E$48*IntermediateCalcs!CY1670)+Output!G$48)</f>
        <v/>
      </c>
      <c r="DQ1670" s="274" t="str">
        <f>IF(DP1670="","",IF(IntermediateCalcs!$AO$9="Yes",IntermediateCalcs!DP1670*$CX1670,IntermediateCalcs!DP1670))</f>
        <v/>
      </c>
      <c r="DR1670" s="250" t="str">
        <f>IF(DataGoesHere!$B1670="","",($CZ1670-DQ1670))</f>
        <v/>
      </c>
      <c r="DS1670" s="250" t="str">
        <f>IF(DataGoesHere!$B1670="","",ABS($CZ1670-DQ1670))</f>
        <v/>
      </c>
      <c r="DT1670" s="250" t="str">
        <f>IF(DataGoesHere!$B1670="","",DS1670^2)</f>
        <v/>
      </c>
      <c r="DU1670" s="249" t="str">
        <f>IF(DataGoesHere!$B1670="","",DS1670/$CZ1670)</f>
        <v/>
      </c>
      <c r="DV1670" s="250" t="str">
        <f>IF(DataGoesHere!$B1670="","",SUM(DR$2:DR1670)/AVERAGE(DS:DS))</f>
        <v/>
      </c>
      <c r="DX1670" s="19" t="str">
        <f>IF(DataGoesHere!$B1669="","",(DB1664*(Output!$O$49/Output!$P$49))+(IntermediateCalcs!DB1665*(Output!$M$49/Output!$P$49))+(IntermediateCalcs!DB1666*(Output!$K$49/Output!$P$49))+(DB1667*(Output!$I$49/Output!$P$49))+(IntermediateCalcs!DB1668*(Output!$G$49/Output!$P$49))+(IntermediateCalcs!DB1669*(Output!$E$49/Output!$P$49)))</f>
        <v/>
      </c>
      <c r="DY1670" s="274" t="str">
        <f>IF(DX1670="","",IF(IntermediateCalcs!$AO$9="Yes",IntermediateCalcs!DX1670*$CX1670,IntermediateCalcs!DX1670))</f>
        <v/>
      </c>
      <c r="DZ1670" s="250" t="str">
        <f>IF(DataGoesHere!$B1670="","",($CZ1670-DY1670))</f>
        <v/>
      </c>
      <c r="EA1670" s="250" t="str">
        <f>IF(DataGoesHere!$B1670="","",ABS($CZ1670-DY1670))</f>
        <v/>
      </c>
      <c r="EB1670" s="250" t="str">
        <f>IF(DataGoesHere!$B1670="","",EA1670^2)</f>
        <v/>
      </c>
      <c r="EC1670" s="249" t="str">
        <f>IF(DataGoesHere!$B1670="","",EA1670/$CZ1670)</f>
        <v/>
      </c>
      <c r="ED1670" s="250" t="str">
        <f>IF(DataGoesHere!$B1670="","",SUM(DZ$2:DZ1670)/AVERAGE(EA:EA))</f>
        <v/>
      </c>
    </row>
    <row r="1671" spans="20:134" x14ac:dyDescent="0.2">
      <c r="T1671" s="240"/>
      <c r="U1671" s="245" t="str">
        <f>IF(DataGoesHere!$B1671="","",(DataGoesHere!$B1671/SUM(DataGoesHere!$B1671:'DataGoesHere'!$B1681)))</f>
        <v/>
      </c>
      <c r="V1671" s="86"/>
      <c r="W1671" s="86"/>
      <c r="X1671" s="86"/>
      <c r="Y1671" s="86"/>
      <c r="Z1671" s="86"/>
      <c r="AA1671" s="86"/>
      <c r="AB1671" s="86"/>
      <c r="AC1671" s="86"/>
      <c r="AD1671" s="86"/>
      <c r="AE1671" s="241"/>
      <c r="CV1671" s="310" t="str">
        <f>IF(DataGoesHere!B1671="","",DataGoesHere!A1671)</f>
        <v/>
      </c>
      <c r="CW1671" s="271">
        <f t="shared" ca="1" si="60"/>
        <v>2</v>
      </c>
      <c r="CX1671" s="272">
        <f t="shared" ca="1" si="61"/>
        <v>0.80574490527728204</v>
      </c>
      <c r="CY1671" s="266">
        <f>DataGoesHere!A1671</f>
        <v>1670</v>
      </c>
      <c r="CZ1671" s="19" t="str">
        <f>IF(DataGoesHere!B1671="","",DataGoesHere!B1671)</f>
        <v/>
      </c>
      <c r="DA1671" s="19" t="str">
        <f>IF(DataGoesHere!B1671="","",IF(AH$5="No",DataGoesHere!B1671,DataGoesHere!B1671-(AH$2*(DataGoesHere!A1671-1))))</f>
        <v/>
      </c>
      <c r="DB1671" s="19" t="str">
        <f>IF(DataGoesHere!B1671="","",IF(AO$9="No",DataGoesHere!B1671,DataGoesHere!B1671/CX1671))</f>
        <v/>
      </c>
      <c r="DC1671" s="19" t="str">
        <f>IF(DataGoesHere!B1671="","",IF(AO$9="No",DA1671,DA1671/CX1671))</f>
        <v/>
      </c>
      <c r="DD1671" s="293" t="str">
        <f>IF(CZ1671="",IF(COUNTIF(DD$2:DD1670,"Forecast")&lt;Output!E$43,"Forecast",""),"Actual")</f>
        <v/>
      </c>
      <c r="DF1671" s="19" t="str">
        <f>IF(DataGoesHere!B1670="",IF(DD1671="Forecast",(Output!$E$47*IntermediateCalcs!DH1670)+((1-Output!$E$47)*IntermediateCalcs!DF1670),""),(Output!$E$47*IntermediateCalcs!DB1670)+((1-Output!$E$47)*IntermediateCalcs!DF1670))</f>
        <v/>
      </c>
      <c r="DG1671" s="19" t="str">
        <f>IF(DataGoesHere!B1670="",IF(DD1671="Forecast",(Output!$G$47*(IntermediateCalcs!DF1671-IntermediateCalcs!DF1670))+((1-Output!$G$47)*IntermediateCalcs!DG1670),""),(Output!$G$47*(IntermediateCalcs!DF1671-IntermediateCalcs!DF1670))+((1-Output!$G$47)*IntermediateCalcs!DG1670))</f>
        <v/>
      </c>
      <c r="DH1671" s="19" t="str">
        <f>IF(DataGoesHere!B1670="",IF(DD1671="Forecast",DF1671+DG1671,""),DF1671+DG1671)</f>
        <v/>
      </c>
      <c r="DI1671" s="274" t="str">
        <f>IF(DH1671="","",IF(IntermediateCalcs!$AO$9="Yes",IntermediateCalcs!DH1671*$CX1671,IntermediateCalcs!DH1671))</f>
        <v/>
      </c>
      <c r="DJ1671" s="250" t="str">
        <f>IF(DataGoesHere!$B1671="","",($CZ1671-DI1671))</f>
        <v/>
      </c>
      <c r="DK1671" s="250" t="str">
        <f>IF(DataGoesHere!$B1671="","",ABS($CZ1671-DI1671))</f>
        <v/>
      </c>
      <c r="DL1671" s="250" t="str">
        <f>IF(DataGoesHere!$B1671="","",DK1671^2)</f>
        <v/>
      </c>
      <c r="DM1671" s="249" t="str">
        <f>IF(DataGoesHere!$B1671="","",DK1671/$CZ1671)</f>
        <v/>
      </c>
      <c r="DN1671" s="250" t="str">
        <f>IF(DataGoesHere!$B1671="","",SUM(DJ$2:DJ1671)/AVERAGE(DK:DK))</f>
        <v/>
      </c>
      <c r="DP1671" s="19" t="str">
        <f>IF(DataGoesHere!B1671="",IF($DD1671="Forecast",(Output!E$48*IntermediateCalcs!CY1671)+Output!G$48,""),(Output!E$48*IntermediateCalcs!CY1671)+Output!G$48)</f>
        <v/>
      </c>
      <c r="DQ1671" s="274" t="str">
        <f>IF(DP1671="","",IF(IntermediateCalcs!$AO$9="Yes",IntermediateCalcs!DP1671*$CX1671,IntermediateCalcs!DP1671))</f>
        <v/>
      </c>
      <c r="DR1671" s="250" t="str">
        <f>IF(DataGoesHere!$B1671="","",($CZ1671-DQ1671))</f>
        <v/>
      </c>
      <c r="DS1671" s="250" t="str">
        <f>IF(DataGoesHere!$B1671="","",ABS($CZ1671-DQ1671))</f>
        <v/>
      </c>
      <c r="DT1671" s="250" t="str">
        <f>IF(DataGoesHere!$B1671="","",DS1671^2)</f>
        <v/>
      </c>
      <c r="DU1671" s="249" t="str">
        <f>IF(DataGoesHere!$B1671="","",DS1671/$CZ1671)</f>
        <v/>
      </c>
      <c r="DV1671" s="250" t="str">
        <f>IF(DataGoesHere!$B1671="","",SUM(DR$2:DR1671)/AVERAGE(DS:DS))</f>
        <v/>
      </c>
      <c r="DX1671" s="19" t="str">
        <f>IF(DataGoesHere!$B1670="","",(DB1665*(Output!$O$49/Output!$P$49))+(IntermediateCalcs!DB1666*(Output!$M$49/Output!$P$49))+(IntermediateCalcs!DB1667*(Output!$K$49/Output!$P$49))+(DB1668*(Output!$I$49/Output!$P$49))+(IntermediateCalcs!DB1669*(Output!$G$49/Output!$P$49))+(IntermediateCalcs!DB1670*(Output!$E$49/Output!$P$49)))</f>
        <v/>
      </c>
      <c r="DY1671" s="274" t="str">
        <f>IF(DX1671="","",IF(IntermediateCalcs!$AO$9="Yes",IntermediateCalcs!DX1671*$CX1671,IntermediateCalcs!DX1671))</f>
        <v/>
      </c>
      <c r="DZ1671" s="250" t="str">
        <f>IF(DataGoesHere!$B1671="","",($CZ1671-DY1671))</f>
        <v/>
      </c>
      <c r="EA1671" s="250" t="str">
        <f>IF(DataGoesHere!$B1671="","",ABS($CZ1671-DY1671))</f>
        <v/>
      </c>
      <c r="EB1671" s="250" t="str">
        <f>IF(DataGoesHere!$B1671="","",EA1671^2)</f>
        <v/>
      </c>
      <c r="EC1671" s="249" t="str">
        <f>IF(DataGoesHere!$B1671="","",EA1671/$CZ1671)</f>
        <v/>
      </c>
      <c r="ED1671" s="250" t="str">
        <f>IF(DataGoesHere!$B1671="","",SUM(DZ$2:DZ1671)/AVERAGE(EA:EA))</f>
        <v/>
      </c>
    </row>
    <row r="1672" spans="20:134" x14ac:dyDescent="0.2">
      <c r="T1672" s="240"/>
      <c r="U1672" s="86"/>
      <c r="V1672" s="245" t="str">
        <f>IF(DataGoesHere!$B1672="","",(DataGoesHere!$B1672/SUM(DataGoesHere!$B1670:'DataGoesHere'!$B1681)))</f>
        <v/>
      </c>
      <c r="W1672" s="86"/>
      <c r="X1672" s="86"/>
      <c r="Y1672" s="86"/>
      <c r="Z1672" s="86"/>
      <c r="AA1672" s="86"/>
      <c r="AB1672" s="86"/>
      <c r="AC1672" s="86"/>
      <c r="AD1672" s="86"/>
      <c r="AE1672" s="241"/>
      <c r="CV1672" s="310" t="str">
        <f>IF(DataGoesHere!B1672="","",DataGoesHere!A1672)</f>
        <v/>
      </c>
      <c r="CW1672" s="271">
        <f t="shared" ca="1" si="60"/>
        <v>3</v>
      </c>
      <c r="CX1672" s="272">
        <f t="shared" ca="1" si="61"/>
        <v>0.79862940076451561</v>
      </c>
      <c r="CY1672" s="266">
        <f>DataGoesHere!A1672</f>
        <v>1671</v>
      </c>
      <c r="CZ1672" s="19" t="str">
        <f>IF(DataGoesHere!B1672="","",DataGoesHere!B1672)</f>
        <v/>
      </c>
      <c r="DA1672" s="19" t="str">
        <f>IF(DataGoesHere!B1672="","",IF(AH$5="No",DataGoesHere!B1672,DataGoesHere!B1672-(AH$2*(DataGoesHere!A1672-1))))</f>
        <v/>
      </c>
      <c r="DB1672" s="19" t="str">
        <f>IF(DataGoesHere!B1672="","",IF(AO$9="No",DataGoesHere!B1672,DataGoesHere!B1672/CX1672))</f>
        <v/>
      </c>
      <c r="DC1672" s="19" t="str">
        <f>IF(DataGoesHere!B1672="","",IF(AO$9="No",DA1672,DA1672/CX1672))</f>
        <v/>
      </c>
      <c r="DD1672" s="293" t="str">
        <f>IF(CZ1672="",IF(COUNTIF(DD$2:DD1671,"Forecast")&lt;Output!E$43,"Forecast",""),"Actual")</f>
        <v/>
      </c>
      <c r="DF1672" s="19" t="str">
        <f>IF(DataGoesHere!B1671="",IF(DD1672="Forecast",(Output!$E$47*IntermediateCalcs!DH1671)+((1-Output!$E$47)*IntermediateCalcs!DF1671),""),(Output!$E$47*IntermediateCalcs!DB1671)+((1-Output!$E$47)*IntermediateCalcs!DF1671))</f>
        <v/>
      </c>
      <c r="DG1672" s="19" t="str">
        <f>IF(DataGoesHere!B1671="",IF(DD1672="Forecast",(Output!$G$47*(IntermediateCalcs!DF1672-IntermediateCalcs!DF1671))+((1-Output!$G$47)*IntermediateCalcs!DG1671),""),(Output!$G$47*(IntermediateCalcs!DF1672-IntermediateCalcs!DF1671))+((1-Output!$G$47)*IntermediateCalcs!DG1671))</f>
        <v/>
      </c>
      <c r="DH1672" s="19" t="str">
        <f>IF(DataGoesHere!B1671="",IF(DD1672="Forecast",DF1672+DG1672,""),DF1672+DG1672)</f>
        <v/>
      </c>
      <c r="DI1672" s="274" t="str">
        <f>IF(DH1672="","",IF(IntermediateCalcs!$AO$9="Yes",IntermediateCalcs!DH1672*$CX1672,IntermediateCalcs!DH1672))</f>
        <v/>
      </c>
      <c r="DJ1672" s="250" t="str">
        <f>IF(DataGoesHere!$B1672="","",($CZ1672-DI1672))</f>
        <v/>
      </c>
      <c r="DK1672" s="250" t="str">
        <f>IF(DataGoesHere!$B1672="","",ABS($CZ1672-DI1672))</f>
        <v/>
      </c>
      <c r="DL1672" s="250" t="str">
        <f>IF(DataGoesHere!$B1672="","",DK1672^2)</f>
        <v/>
      </c>
      <c r="DM1672" s="249" t="str">
        <f>IF(DataGoesHere!$B1672="","",DK1672/$CZ1672)</f>
        <v/>
      </c>
      <c r="DN1672" s="250" t="str">
        <f>IF(DataGoesHere!$B1672="","",SUM(DJ$2:DJ1672)/AVERAGE(DK:DK))</f>
        <v/>
      </c>
      <c r="DP1672" s="19" t="str">
        <f>IF(DataGoesHere!B1672="",IF($DD1672="Forecast",(Output!E$48*IntermediateCalcs!CY1672)+Output!G$48,""),(Output!E$48*IntermediateCalcs!CY1672)+Output!G$48)</f>
        <v/>
      </c>
      <c r="DQ1672" s="274" t="str">
        <f>IF(DP1672="","",IF(IntermediateCalcs!$AO$9="Yes",IntermediateCalcs!DP1672*$CX1672,IntermediateCalcs!DP1672))</f>
        <v/>
      </c>
      <c r="DR1672" s="250" t="str">
        <f>IF(DataGoesHere!$B1672="","",($CZ1672-DQ1672))</f>
        <v/>
      </c>
      <c r="DS1672" s="250" t="str">
        <f>IF(DataGoesHere!$B1672="","",ABS($CZ1672-DQ1672))</f>
        <v/>
      </c>
      <c r="DT1672" s="250" t="str">
        <f>IF(DataGoesHere!$B1672="","",DS1672^2)</f>
        <v/>
      </c>
      <c r="DU1672" s="249" t="str">
        <f>IF(DataGoesHere!$B1672="","",DS1672/$CZ1672)</f>
        <v/>
      </c>
      <c r="DV1672" s="250" t="str">
        <f>IF(DataGoesHere!$B1672="","",SUM(DR$2:DR1672)/AVERAGE(DS:DS))</f>
        <v/>
      </c>
      <c r="DX1672" s="19" t="str">
        <f>IF(DataGoesHere!$B1671="","",(DB1666*(Output!$O$49/Output!$P$49))+(IntermediateCalcs!DB1667*(Output!$M$49/Output!$P$49))+(IntermediateCalcs!DB1668*(Output!$K$49/Output!$P$49))+(DB1669*(Output!$I$49/Output!$P$49))+(IntermediateCalcs!DB1670*(Output!$G$49/Output!$P$49))+(IntermediateCalcs!DB1671*(Output!$E$49/Output!$P$49)))</f>
        <v/>
      </c>
      <c r="DY1672" s="274" t="str">
        <f>IF(DX1672="","",IF(IntermediateCalcs!$AO$9="Yes",IntermediateCalcs!DX1672*$CX1672,IntermediateCalcs!DX1672))</f>
        <v/>
      </c>
      <c r="DZ1672" s="250" t="str">
        <f>IF(DataGoesHere!$B1672="","",($CZ1672-DY1672))</f>
        <v/>
      </c>
      <c r="EA1672" s="250" t="str">
        <f>IF(DataGoesHere!$B1672="","",ABS($CZ1672-DY1672))</f>
        <v/>
      </c>
      <c r="EB1672" s="250" t="str">
        <f>IF(DataGoesHere!$B1672="","",EA1672^2)</f>
        <v/>
      </c>
      <c r="EC1672" s="249" t="str">
        <f>IF(DataGoesHere!$B1672="","",EA1672/$CZ1672)</f>
        <v/>
      </c>
      <c r="ED1672" s="250" t="str">
        <f>IF(DataGoesHere!$B1672="","",SUM(DZ$2:DZ1672)/AVERAGE(EA:EA))</f>
        <v/>
      </c>
    </row>
    <row r="1673" spans="20:134" x14ac:dyDescent="0.2">
      <c r="T1673" s="240"/>
      <c r="U1673" s="86"/>
      <c r="V1673" s="86"/>
      <c r="W1673" s="245" t="str">
        <f>IF(DataGoesHere!$B1673="","",(DataGoesHere!$B1673/SUM(DataGoesHere!$B1670:'DataGoesHere'!$B1681)))</f>
        <v/>
      </c>
      <c r="X1673" s="86"/>
      <c r="Y1673" s="86"/>
      <c r="Z1673" s="86"/>
      <c r="AA1673" s="86"/>
      <c r="AB1673" s="86"/>
      <c r="AC1673" s="86"/>
      <c r="AD1673" s="86"/>
      <c r="AE1673" s="241"/>
      <c r="CV1673" s="310" t="str">
        <f>IF(DataGoesHere!B1673="","",DataGoesHere!A1673)</f>
        <v/>
      </c>
      <c r="CW1673" s="271">
        <f t="shared" ca="1" si="60"/>
        <v>4</v>
      </c>
      <c r="CX1673" s="272">
        <f t="shared" ca="1" si="61"/>
        <v>1.0149292433706087</v>
      </c>
      <c r="CY1673" s="266">
        <f>DataGoesHere!A1673</f>
        <v>1672</v>
      </c>
      <c r="CZ1673" s="19" t="str">
        <f>IF(DataGoesHere!B1673="","",DataGoesHere!B1673)</f>
        <v/>
      </c>
      <c r="DA1673" s="19" t="str">
        <f>IF(DataGoesHere!B1673="","",IF(AH$5="No",DataGoesHere!B1673,DataGoesHere!B1673-(AH$2*(DataGoesHere!A1673-1))))</f>
        <v/>
      </c>
      <c r="DB1673" s="19" t="str">
        <f>IF(DataGoesHere!B1673="","",IF(AO$9="No",DataGoesHere!B1673,DataGoesHere!B1673/CX1673))</f>
        <v/>
      </c>
      <c r="DC1673" s="19" t="str">
        <f>IF(DataGoesHere!B1673="","",IF(AO$9="No",DA1673,DA1673/CX1673))</f>
        <v/>
      </c>
      <c r="DD1673" s="293" t="str">
        <f>IF(CZ1673="",IF(COUNTIF(DD$2:DD1672,"Forecast")&lt;Output!E$43,"Forecast",""),"Actual")</f>
        <v/>
      </c>
      <c r="DF1673" s="19" t="str">
        <f>IF(DataGoesHere!B1672="",IF(DD1673="Forecast",(Output!$E$47*IntermediateCalcs!DH1672)+((1-Output!$E$47)*IntermediateCalcs!DF1672),""),(Output!$E$47*IntermediateCalcs!DB1672)+((1-Output!$E$47)*IntermediateCalcs!DF1672))</f>
        <v/>
      </c>
      <c r="DG1673" s="19" t="str">
        <f>IF(DataGoesHere!B1672="",IF(DD1673="Forecast",(Output!$G$47*(IntermediateCalcs!DF1673-IntermediateCalcs!DF1672))+((1-Output!$G$47)*IntermediateCalcs!DG1672),""),(Output!$G$47*(IntermediateCalcs!DF1673-IntermediateCalcs!DF1672))+((1-Output!$G$47)*IntermediateCalcs!DG1672))</f>
        <v/>
      </c>
      <c r="DH1673" s="19" t="str">
        <f>IF(DataGoesHere!B1672="",IF(DD1673="Forecast",DF1673+DG1673,""),DF1673+DG1673)</f>
        <v/>
      </c>
      <c r="DI1673" s="274" t="str">
        <f>IF(DH1673="","",IF(IntermediateCalcs!$AO$9="Yes",IntermediateCalcs!DH1673*$CX1673,IntermediateCalcs!DH1673))</f>
        <v/>
      </c>
      <c r="DJ1673" s="250" t="str">
        <f>IF(DataGoesHere!$B1673="","",($CZ1673-DI1673))</f>
        <v/>
      </c>
      <c r="DK1673" s="250" t="str">
        <f>IF(DataGoesHere!$B1673="","",ABS($CZ1673-DI1673))</f>
        <v/>
      </c>
      <c r="DL1673" s="250" t="str">
        <f>IF(DataGoesHere!$B1673="","",DK1673^2)</f>
        <v/>
      </c>
      <c r="DM1673" s="249" t="str">
        <f>IF(DataGoesHere!$B1673="","",DK1673/$CZ1673)</f>
        <v/>
      </c>
      <c r="DN1673" s="250" t="str">
        <f>IF(DataGoesHere!$B1673="","",SUM(DJ$2:DJ1673)/AVERAGE(DK:DK))</f>
        <v/>
      </c>
      <c r="DP1673" s="19" t="str">
        <f>IF(DataGoesHere!B1673="",IF($DD1673="Forecast",(Output!E$48*IntermediateCalcs!CY1673)+Output!G$48,""),(Output!E$48*IntermediateCalcs!CY1673)+Output!G$48)</f>
        <v/>
      </c>
      <c r="DQ1673" s="274" t="str">
        <f>IF(DP1673="","",IF(IntermediateCalcs!$AO$9="Yes",IntermediateCalcs!DP1673*$CX1673,IntermediateCalcs!DP1673))</f>
        <v/>
      </c>
      <c r="DR1673" s="250" t="str">
        <f>IF(DataGoesHere!$B1673="","",($CZ1673-DQ1673))</f>
        <v/>
      </c>
      <c r="DS1673" s="250" t="str">
        <f>IF(DataGoesHere!$B1673="","",ABS($CZ1673-DQ1673))</f>
        <v/>
      </c>
      <c r="DT1673" s="250" t="str">
        <f>IF(DataGoesHere!$B1673="","",DS1673^2)</f>
        <v/>
      </c>
      <c r="DU1673" s="249" t="str">
        <f>IF(DataGoesHere!$B1673="","",DS1673/$CZ1673)</f>
        <v/>
      </c>
      <c r="DV1673" s="250" t="str">
        <f>IF(DataGoesHere!$B1673="","",SUM(DR$2:DR1673)/AVERAGE(DS:DS))</f>
        <v/>
      </c>
      <c r="DX1673" s="19" t="str">
        <f>IF(DataGoesHere!$B1672="","",(DB1667*(Output!$O$49/Output!$P$49))+(IntermediateCalcs!DB1668*(Output!$M$49/Output!$P$49))+(IntermediateCalcs!DB1669*(Output!$K$49/Output!$P$49))+(DB1670*(Output!$I$49/Output!$P$49))+(IntermediateCalcs!DB1671*(Output!$G$49/Output!$P$49))+(IntermediateCalcs!DB1672*(Output!$E$49/Output!$P$49)))</f>
        <v/>
      </c>
      <c r="DY1673" s="274" t="str">
        <f>IF(DX1673="","",IF(IntermediateCalcs!$AO$9="Yes",IntermediateCalcs!DX1673*$CX1673,IntermediateCalcs!DX1673))</f>
        <v/>
      </c>
      <c r="DZ1673" s="250" t="str">
        <f>IF(DataGoesHere!$B1673="","",($CZ1673-DY1673))</f>
        <v/>
      </c>
      <c r="EA1673" s="250" t="str">
        <f>IF(DataGoesHere!$B1673="","",ABS($CZ1673-DY1673))</f>
        <v/>
      </c>
      <c r="EB1673" s="250" t="str">
        <f>IF(DataGoesHere!$B1673="","",EA1673^2)</f>
        <v/>
      </c>
      <c r="EC1673" s="249" t="str">
        <f>IF(DataGoesHere!$B1673="","",EA1673/$CZ1673)</f>
        <v/>
      </c>
      <c r="ED1673" s="250" t="str">
        <f>IF(DataGoesHere!$B1673="","",SUM(DZ$2:DZ1673)/AVERAGE(EA:EA))</f>
        <v/>
      </c>
    </row>
    <row r="1674" spans="20:134" x14ac:dyDescent="0.2">
      <c r="T1674" s="240"/>
      <c r="U1674" s="86"/>
      <c r="V1674" s="86"/>
      <c r="W1674" s="86"/>
      <c r="X1674" s="245" t="str">
        <f>IF(DataGoesHere!$B1674="","",(DataGoesHere!$B1674/SUM(DataGoesHere!$B1670:'DataGoesHere'!$B1681)))</f>
        <v/>
      </c>
      <c r="Y1674" s="86"/>
      <c r="Z1674" s="86"/>
      <c r="AA1674" s="86"/>
      <c r="AB1674" s="86"/>
      <c r="AC1674" s="86"/>
      <c r="AD1674" s="86"/>
      <c r="AE1674" s="241"/>
      <c r="CV1674" s="310" t="str">
        <f>IF(DataGoesHere!B1674="","",DataGoesHere!A1674)</f>
        <v/>
      </c>
      <c r="CW1674" s="271">
        <f t="shared" ca="1" si="60"/>
        <v>5</v>
      </c>
      <c r="CX1674" s="272">
        <f t="shared" ca="1" si="61"/>
        <v>0.97875414397996308</v>
      </c>
      <c r="CY1674" s="266">
        <f>DataGoesHere!A1674</f>
        <v>1673</v>
      </c>
      <c r="CZ1674" s="19" t="str">
        <f>IF(DataGoesHere!B1674="","",DataGoesHere!B1674)</f>
        <v/>
      </c>
      <c r="DA1674" s="19" t="str">
        <f>IF(DataGoesHere!B1674="","",IF(AH$5="No",DataGoesHere!B1674,DataGoesHere!B1674-(AH$2*(DataGoesHere!A1674-1))))</f>
        <v/>
      </c>
      <c r="DB1674" s="19" t="str">
        <f>IF(DataGoesHere!B1674="","",IF(AO$9="No",DataGoesHere!B1674,DataGoesHere!B1674/CX1674))</f>
        <v/>
      </c>
      <c r="DC1674" s="19" t="str">
        <f>IF(DataGoesHere!B1674="","",IF(AO$9="No",DA1674,DA1674/CX1674))</f>
        <v/>
      </c>
      <c r="DD1674" s="293" t="str">
        <f>IF(CZ1674="",IF(COUNTIF(DD$2:DD1673,"Forecast")&lt;Output!E$43,"Forecast",""),"Actual")</f>
        <v/>
      </c>
      <c r="DF1674" s="19" t="str">
        <f>IF(DataGoesHere!B1673="",IF(DD1674="Forecast",(Output!$E$47*IntermediateCalcs!DH1673)+((1-Output!$E$47)*IntermediateCalcs!DF1673),""),(Output!$E$47*IntermediateCalcs!DB1673)+((1-Output!$E$47)*IntermediateCalcs!DF1673))</f>
        <v/>
      </c>
      <c r="DG1674" s="19" t="str">
        <f>IF(DataGoesHere!B1673="",IF(DD1674="Forecast",(Output!$G$47*(IntermediateCalcs!DF1674-IntermediateCalcs!DF1673))+((1-Output!$G$47)*IntermediateCalcs!DG1673),""),(Output!$G$47*(IntermediateCalcs!DF1674-IntermediateCalcs!DF1673))+((1-Output!$G$47)*IntermediateCalcs!DG1673))</f>
        <v/>
      </c>
      <c r="DH1674" s="19" t="str">
        <f>IF(DataGoesHere!B1673="",IF(DD1674="Forecast",DF1674+DG1674,""),DF1674+DG1674)</f>
        <v/>
      </c>
      <c r="DI1674" s="274" t="str">
        <f>IF(DH1674="","",IF(IntermediateCalcs!$AO$9="Yes",IntermediateCalcs!DH1674*$CX1674,IntermediateCalcs!DH1674))</f>
        <v/>
      </c>
      <c r="DJ1674" s="250" t="str">
        <f>IF(DataGoesHere!$B1674="","",($CZ1674-DI1674))</f>
        <v/>
      </c>
      <c r="DK1674" s="250" t="str">
        <f>IF(DataGoesHere!$B1674="","",ABS($CZ1674-DI1674))</f>
        <v/>
      </c>
      <c r="DL1674" s="250" t="str">
        <f>IF(DataGoesHere!$B1674="","",DK1674^2)</f>
        <v/>
      </c>
      <c r="DM1674" s="249" t="str">
        <f>IF(DataGoesHere!$B1674="","",DK1674/$CZ1674)</f>
        <v/>
      </c>
      <c r="DN1674" s="250" t="str">
        <f>IF(DataGoesHere!$B1674="","",SUM(DJ$2:DJ1674)/AVERAGE(DK:DK))</f>
        <v/>
      </c>
      <c r="DP1674" s="19" t="str">
        <f>IF(DataGoesHere!B1674="",IF($DD1674="Forecast",(Output!E$48*IntermediateCalcs!CY1674)+Output!G$48,""),(Output!E$48*IntermediateCalcs!CY1674)+Output!G$48)</f>
        <v/>
      </c>
      <c r="DQ1674" s="274" t="str">
        <f>IF(DP1674="","",IF(IntermediateCalcs!$AO$9="Yes",IntermediateCalcs!DP1674*$CX1674,IntermediateCalcs!DP1674))</f>
        <v/>
      </c>
      <c r="DR1674" s="250" t="str">
        <f>IF(DataGoesHere!$B1674="","",($CZ1674-DQ1674))</f>
        <v/>
      </c>
      <c r="DS1674" s="250" t="str">
        <f>IF(DataGoesHere!$B1674="","",ABS($CZ1674-DQ1674))</f>
        <v/>
      </c>
      <c r="DT1674" s="250" t="str">
        <f>IF(DataGoesHere!$B1674="","",DS1674^2)</f>
        <v/>
      </c>
      <c r="DU1674" s="249" t="str">
        <f>IF(DataGoesHere!$B1674="","",DS1674/$CZ1674)</f>
        <v/>
      </c>
      <c r="DV1674" s="250" t="str">
        <f>IF(DataGoesHere!$B1674="","",SUM(DR$2:DR1674)/AVERAGE(DS:DS))</f>
        <v/>
      </c>
      <c r="DX1674" s="19" t="str">
        <f>IF(DataGoesHere!$B1673="","",(DB1668*(Output!$O$49/Output!$P$49))+(IntermediateCalcs!DB1669*(Output!$M$49/Output!$P$49))+(IntermediateCalcs!DB1670*(Output!$K$49/Output!$P$49))+(DB1671*(Output!$I$49/Output!$P$49))+(IntermediateCalcs!DB1672*(Output!$G$49/Output!$P$49))+(IntermediateCalcs!DB1673*(Output!$E$49/Output!$P$49)))</f>
        <v/>
      </c>
      <c r="DY1674" s="274" t="str">
        <f>IF(DX1674="","",IF(IntermediateCalcs!$AO$9="Yes",IntermediateCalcs!DX1674*$CX1674,IntermediateCalcs!DX1674))</f>
        <v/>
      </c>
      <c r="DZ1674" s="250" t="str">
        <f>IF(DataGoesHere!$B1674="","",($CZ1674-DY1674))</f>
        <v/>
      </c>
      <c r="EA1674" s="250" t="str">
        <f>IF(DataGoesHere!$B1674="","",ABS($CZ1674-DY1674))</f>
        <v/>
      </c>
      <c r="EB1674" s="250" t="str">
        <f>IF(DataGoesHere!$B1674="","",EA1674^2)</f>
        <v/>
      </c>
      <c r="EC1674" s="249" t="str">
        <f>IF(DataGoesHere!$B1674="","",EA1674/$CZ1674)</f>
        <v/>
      </c>
      <c r="ED1674" s="250" t="str">
        <f>IF(DataGoesHere!$B1674="","",SUM(DZ$2:DZ1674)/AVERAGE(EA:EA))</f>
        <v/>
      </c>
    </row>
    <row r="1675" spans="20:134" x14ac:dyDescent="0.2">
      <c r="T1675" s="240"/>
      <c r="U1675" s="86"/>
      <c r="V1675" s="86"/>
      <c r="W1675" s="86"/>
      <c r="X1675" s="86"/>
      <c r="Y1675" s="245" t="str">
        <f>IF(DataGoesHere!$B1675="","",(DataGoesHere!$B1675/SUM(DataGoesHere!$B1670:'DataGoesHere'!$B1681)))</f>
        <v/>
      </c>
      <c r="Z1675" s="86"/>
      <c r="AA1675" s="86"/>
      <c r="AB1675" s="86"/>
      <c r="AC1675" s="86"/>
      <c r="AD1675" s="86"/>
      <c r="AE1675" s="241"/>
      <c r="CV1675" s="310" t="str">
        <f>IF(DataGoesHere!B1675="","",DataGoesHere!A1675)</f>
        <v/>
      </c>
      <c r="CW1675" s="271">
        <f t="shared" ca="1" si="60"/>
        <v>6</v>
      </c>
      <c r="CX1675" s="272">
        <f t="shared" ca="1" si="61"/>
        <v>1.0779088099730167</v>
      </c>
      <c r="CY1675" s="266">
        <f>DataGoesHere!A1675</f>
        <v>1674</v>
      </c>
      <c r="CZ1675" s="19" t="str">
        <f>IF(DataGoesHere!B1675="","",DataGoesHere!B1675)</f>
        <v/>
      </c>
      <c r="DA1675" s="19" t="str">
        <f>IF(DataGoesHere!B1675="","",IF(AH$5="No",DataGoesHere!B1675,DataGoesHere!B1675-(AH$2*(DataGoesHere!A1675-1))))</f>
        <v/>
      </c>
      <c r="DB1675" s="19" t="str">
        <f>IF(DataGoesHere!B1675="","",IF(AO$9="No",DataGoesHere!B1675,DataGoesHere!B1675/CX1675))</f>
        <v/>
      </c>
      <c r="DC1675" s="19" t="str">
        <f>IF(DataGoesHere!B1675="","",IF(AO$9="No",DA1675,DA1675/CX1675))</f>
        <v/>
      </c>
      <c r="DD1675" s="293" t="str">
        <f>IF(CZ1675="",IF(COUNTIF(DD$2:DD1674,"Forecast")&lt;Output!E$43,"Forecast",""),"Actual")</f>
        <v/>
      </c>
      <c r="DF1675" s="19" t="str">
        <f>IF(DataGoesHere!B1674="",IF(DD1675="Forecast",(Output!$E$47*IntermediateCalcs!DH1674)+((1-Output!$E$47)*IntermediateCalcs!DF1674),""),(Output!$E$47*IntermediateCalcs!DB1674)+((1-Output!$E$47)*IntermediateCalcs!DF1674))</f>
        <v/>
      </c>
      <c r="DG1675" s="19" t="str">
        <f>IF(DataGoesHere!B1674="",IF(DD1675="Forecast",(Output!$G$47*(IntermediateCalcs!DF1675-IntermediateCalcs!DF1674))+((1-Output!$G$47)*IntermediateCalcs!DG1674),""),(Output!$G$47*(IntermediateCalcs!DF1675-IntermediateCalcs!DF1674))+((1-Output!$G$47)*IntermediateCalcs!DG1674))</f>
        <v/>
      </c>
      <c r="DH1675" s="19" t="str">
        <f>IF(DataGoesHere!B1674="",IF(DD1675="Forecast",DF1675+DG1675,""),DF1675+DG1675)</f>
        <v/>
      </c>
      <c r="DI1675" s="274" t="str">
        <f>IF(DH1675="","",IF(IntermediateCalcs!$AO$9="Yes",IntermediateCalcs!DH1675*$CX1675,IntermediateCalcs!DH1675))</f>
        <v/>
      </c>
      <c r="DJ1675" s="250" t="str">
        <f>IF(DataGoesHere!$B1675="","",($CZ1675-DI1675))</f>
        <v/>
      </c>
      <c r="DK1675" s="250" t="str">
        <f>IF(DataGoesHere!$B1675="","",ABS($CZ1675-DI1675))</f>
        <v/>
      </c>
      <c r="DL1675" s="250" t="str">
        <f>IF(DataGoesHere!$B1675="","",DK1675^2)</f>
        <v/>
      </c>
      <c r="DM1675" s="249" t="str">
        <f>IF(DataGoesHere!$B1675="","",DK1675/$CZ1675)</f>
        <v/>
      </c>
      <c r="DN1675" s="250" t="str">
        <f>IF(DataGoesHere!$B1675="","",SUM(DJ$2:DJ1675)/AVERAGE(DK:DK))</f>
        <v/>
      </c>
      <c r="DP1675" s="19" t="str">
        <f>IF(DataGoesHere!B1675="",IF($DD1675="Forecast",(Output!E$48*IntermediateCalcs!CY1675)+Output!G$48,""),(Output!E$48*IntermediateCalcs!CY1675)+Output!G$48)</f>
        <v/>
      </c>
      <c r="DQ1675" s="274" t="str">
        <f>IF(DP1675="","",IF(IntermediateCalcs!$AO$9="Yes",IntermediateCalcs!DP1675*$CX1675,IntermediateCalcs!DP1675))</f>
        <v/>
      </c>
      <c r="DR1675" s="250" t="str">
        <f>IF(DataGoesHere!$B1675="","",($CZ1675-DQ1675))</f>
        <v/>
      </c>
      <c r="DS1675" s="250" t="str">
        <f>IF(DataGoesHere!$B1675="","",ABS($CZ1675-DQ1675))</f>
        <v/>
      </c>
      <c r="DT1675" s="250" t="str">
        <f>IF(DataGoesHere!$B1675="","",DS1675^2)</f>
        <v/>
      </c>
      <c r="DU1675" s="249" t="str">
        <f>IF(DataGoesHere!$B1675="","",DS1675/$CZ1675)</f>
        <v/>
      </c>
      <c r="DV1675" s="250" t="str">
        <f>IF(DataGoesHere!$B1675="","",SUM(DR$2:DR1675)/AVERAGE(DS:DS))</f>
        <v/>
      </c>
      <c r="DX1675" s="19" t="str">
        <f>IF(DataGoesHere!$B1674="","",(DB1669*(Output!$O$49/Output!$P$49))+(IntermediateCalcs!DB1670*(Output!$M$49/Output!$P$49))+(IntermediateCalcs!DB1671*(Output!$K$49/Output!$P$49))+(DB1672*(Output!$I$49/Output!$P$49))+(IntermediateCalcs!DB1673*(Output!$G$49/Output!$P$49))+(IntermediateCalcs!DB1674*(Output!$E$49/Output!$P$49)))</f>
        <v/>
      </c>
      <c r="DY1675" s="274" t="str">
        <f>IF(DX1675="","",IF(IntermediateCalcs!$AO$9="Yes",IntermediateCalcs!DX1675*$CX1675,IntermediateCalcs!DX1675))</f>
        <v/>
      </c>
      <c r="DZ1675" s="250" t="str">
        <f>IF(DataGoesHere!$B1675="","",($CZ1675-DY1675))</f>
        <v/>
      </c>
      <c r="EA1675" s="250" t="str">
        <f>IF(DataGoesHere!$B1675="","",ABS($CZ1675-DY1675))</f>
        <v/>
      </c>
      <c r="EB1675" s="250" t="str">
        <f>IF(DataGoesHere!$B1675="","",EA1675^2)</f>
        <v/>
      </c>
      <c r="EC1675" s="249" t="str">
        <f>IF(DataGoesHere!$B1675="","",EA1675/$CZ1675)</f>
        <v/>
      </c>
      <c r="ED1675" s="250" t="str">
        <f>IF(DataGoesHere!$B1675="","",SUM(DZ$2:DZ1675)/AVERAGE(EA:EA))</f>
        <v/>
      </c>
    </row>
    <row r="1676" spans="20:134" x14ac:dyDescent="0.2">
      <c r="T1676" s="240"/>
      <c r="U1676" s="86"/>
      <c r="V1676" s="86"/>
      <c r="W1676" s="86"/>
      <c r="X1676" s="86"/>
      <c r="Y1676" s="86"/>
      <c r="Z1676" s="245" t="str">
        <f>IF(DataGoesHere!$B1676="","",(DataGoesHere!$B1676/SUM(DataGoesHere!$B1670:'DataGoesHere'!$B1681)))</f>
        <v/>
      </c>
      <c r="AA1676" s="86"/>
      <c r="AB1676" s="86"/>
      <c r="AC1676" s="86"/>
      <c r="AD1676" s="86"/>
      <c r="AE1676" s="241"/>
      <c r="CV1676" s="310" t="str">
        <f>IF(DataGoesHere!B1676="","",DataGoesHere!A1676)</f>
        <v/>
      </c>
      <c r="CW1676" s="271">
        <f t="shared" ca="1" si="60"/>
        <v>7</v>
      </c>
      <c r="CX1676" s="272">
        <f t="shared" ca="1" si="61"/>
        <v>1.0265458156689093</v>
      </c>
      <c r="CY1676" s="266">
        <f>DataGoesHere!A1676</f>
        <v>1675</v>
      </c>
      <c r="CZ1676" s="19" t="str">
        <f>IF(DataGoesHere!B1676="","",DataGoesHere!B1676)</f>
        <v/>
      </c>
      <c r="DA1676" s="19" t="str">
        <f>IF(DataGoesHere!B1676="","",IF(AH$5="No",DataGoesHere!B1676,DataGoesHere!B1676-(AH$2*(DataGoesHere!A1676-1))))</f>
        <v/>
      </c>
      <c r="DB1676" s="19" t="str">
        <f>IF(DataGoesHere!B1676="","",IF(AO$9="No",DataGoesHere!B1676,DataGoesHere!B1676/CX1676))</f>
        <v/>
      </c>
      <c r="DC1676" s="19" t="str">
        <f>IF(DataGoesHere!B1676="","",IF(AO$9="No",DA1676,DA1676/CX1676))</f>
        <v/>
      </c>
      <c r="DD1676" s="293" t="str">
        <f>IF(CZ1676="",IF(COUNTIF(DD$2:DD1675,"Forecast")&lt;Output!E$43,"Forecast",""),"Actual")</f>
        <v/>
      </c>
      <c r="DF1676" s="19" t="str">
        <f>IF(DataGoesHere!B1675="",IF(DD1676="Forecast",(Output!$E$47*IntermediateCalcs!DH1675)+((1-Output!$E$47)*IntermediateCalcs!DF1675),""),(Output!$E$47*IntermediateCalcs!DB1675)+((1-Output!$E$47)*IntermediateCalcs!DF1675))</f>
        <v/>
      </c>
      <c r="DG1676" s="19" t="str">
        <f>IF(DataGoesHere!B1675="",IF(DD1676="Forecast",(Output!$G$47*(IntermediateCalcs!DF1676-IntermediateCalcs!DF1675))+((1-Output!$G$47)*IntermediateCalcs!DG1675),""),(Output!$G$47*(IntermediateCalcs!DF1676-IntermediateCalcs!DF1675))+((1-Output!$G$47)*IntermediateCalcs!DG1675))</f>
        <v/>
      </c>
      <c r="DH1676" s="19" t="str">
        <f>IF(DataGoesHere!B1675="",IF(DD1676="Forecast",DF1676+DG1676,""),DF1676+DG1676)</f>
        <v/>
      </c>
      <c r="DI1676" s="274" t="str">
        <f>IF(DH1676="","",IF(IntermediateCalcs!$AO$9="Yes",IntermediateCalcs!DH1676*$CX1676,IntermediateCalcs!DH1676))</f>
        <v/>
      </c>
      <c r="DJ1676" s="250" t="str">
        <f>IF(DataGoesHere!$B1676="","",($CZ1676-DI1676))</f>
        <v/>
      </c>
      <c r="DK1676" s="250" t="str">
        <f>IF(DataGoesHere!$B1676="","",ABS($CZ1676-DI1676))</f>
        <v/>
      </c>
      <c r="DL1676" s="250" t="str">
        <f>IF(DataGoesHere!$B1676="","",DK1676^2)</f>
        <v/>
      </c>
      <c r="DM1676" s="249" t="str">
        <f>IF(DataGoesHere!$B1676="","",DK1676/$CZ1676)</f>
        <v/>
      </c>
      <c r="DN1676" s="250" t="str">
        <f>IF(DataGoesHere!$B1676="","",SUM(DJ$2:DJ1676)/AVERAGE(DK:DK))</f>
        <v/>
      </c>
      <c r="DP1676" s="19" t="str">
        <f>IF(DataGoesHere!B1676="",IF($DD1676="Forecast",(Output!E$48*IntermediateCalcs!CY1676)+Output!G$48,""),(Output!E$48*IntermediateCalcs!CY1676)+Output!G$48)</f>
        <v/>
      </c>
      <c r="DQ1676" s="274" t="str">
        <f>IF(DP1676="","",IF(IntermediateCalcs!$AO$9="Yes",IntermediateCalcs!DP1676*$CX1676,IntermediateCalcs!DP1676))</f>
        <v/>
      </c>
      <c r="DR1676" s="250" t="str">
        <f>IF(DataGoesHere!$B1676="","",($CZ1676-DQ1676))</f>
        <v/>
      </c>
      <c r="DS1676" s="250" t="str">
        <f>IF(DataGoesHere!$B1676="","",ABS($CZ1676-DQ1676))</f>
        <v/>
      </c>
      <c r="DT1676" s="250" t="str">
        <f>IF(DataGoesHere!$B1676="","",DS1676^2)</f>
        <v/>
      </c>
      <c r="DU1676" s="249" t="str">
        <f>IF(DataGoesHere!$B1676="","",DS1676/$CZ1676)</f>
        <v/>
      </c>
      <c r="DV1676" s="250" t="str">
        <f>IF(DataGoesHere!$B1676="","",SUM(DR$2:DR1676)/AVERAGE(DS:DS))</f>
        <v/>
      </c>
      <c r="DX1676" s="19" t="str">
        <f>IF(DataGoesHere!$B1675="","",(DB1670*(Output!$O$49/Output!$P$49))+(IntermediateCalcs!DB1671*(Output!$M$49/Output!$P$49))+(IntermediateCalcs!DB1672*(Output!$K$49/Output!$P$49))+(DB1673*(Output!$I$49/Output!$P$49))+(IntermediateCalcs!DB1674*(Output!$G$49/Output!$P$49))+(IntermediateCalcs!DB1675*(Output!$E$49/Output!$P$49)))</f>
        <v/>
      </c>
      <c r="DY1676" s="274" t="str">
        <f>IF(DX1676="","",IF(IntermediateCalcs!$AO$9="Yes",IntermediateCalcs!DX1676*$CX1676,IntermediateCalcs!DX1676))</f>
        <v/>
      </c>
      <c r="DZ1676" s="250" t="str">
        <f>IF(DataGoesHere!$B1676="","",($CZ1676-DY1676))</f>
        <v/>
      </c>
      <c r="EA1676" s="250" t="str">
        <f>IF(DataGoesHere!$B1676="","",ABS($CZ1676-DY1676))</f>
        <v/>
      </c>
      <c r="EB1676" s="250" t="str">
        <f>IF(DataGoesHere!$B1676="","",EA1676^2)</f>
        <v/>
      </c>
      <c r="EC1676" s="249" t="str">
        <f>IF(DataGoesHere!$B1676="","",EA1676/$CZ1676)</f>
        <v/>
      </c>
      <c r="ED1676" s="250" t="str">
        <f>IF(DataGoesHere!$B1676="","",SUM(DZ$2:DZ1676)/AVERAGE(EA:EA))</f>
        <v/>
      </c>
    </row>
    <row r="1677" spans="20:134" x14ac:dyDescent="0.2">
      <c r="T1677" s="240"/>
      <c r="U1677" s="86"/>
      <c r="V1677" s="86"/>
      <c r="W1677" s="86"/>
      <c r="X1677" s="86"/>
      <c r="Y1677" s="86"/>
      <c r="Z1677" s="86"/>
      <c r="AA1677" s="245" t="str">
        <f>IF(DataGoesHere!$B1677="","",(DataGoesHere!$B1677/SUM(DataGoesHere!$B1670:'DataGoesHere'!$B1681)))</f>
        <v/>
      </c>
      <c r="AB1677" s="86"/>
      <c r="AC1677" s="86"/>
      <c r="AD1677" s="86"/>
      <c r="AE1677" s="241"/>
      <c r="CV1677" s="310" t="str">
        <f>IF(DataGoesHere!B1677="","",DataGoesHere!A1677)</f>
        <v/>
      </c>
      <c r="CW1677" s="271">
        <f t="shared" ca="1" si="60"/>
        <v>8</v>
      </c>
      <c r="CX1677" s="272">
        <f t="shared" ca="1" si="61"/>
        <v>1.0207492390681214</v>
      </c>
      <c r="CY1677" s="266">
        <f>DataGoesHere!A1677</f>
        <v>1676</v>
      </c>
      <c r="CZ1677" s="19" t="str">
        <f>IF(DataGoesHere!B1677="","",DataGoesHere!B1677)</f>
        <v/>
      </c>
      <c r="DA1677" s="19" t="str">
        <f>IF(DataGoesHere!B1677="","",IF(AH$5="No",DataGoesHere!B1677,DataGoesHere!B1677-(AH$2*(DataGoesHere!A1677-1))))</f>
        <v/>
      </c>
      <c r="DB1677" s="19" t="str">
        <f>IF(DataGoesHere!B1677="","",IF(AO$9="No",DataGoesHere!B1677,DataGoesHere!B1677/CX1677))</f>
        <v/>
      </c>
      <c r="DC1677" s="19" t="str">
        <f>IF(DataGoesHere!B1677="","",IF(AO$9="No",DA1677,DA1677/CX1677))</f>
        <v/>
      </c>
      <c r="DD1677" s="293" t="str">
        <f>IF(CZ1677="",IF(COUNTIF(DD$2:DD1676,"Forecast")&lt;Output!E$43,"Forecast",""),"Actual")</f>
        <v/>
      </c>
      <c r="DF1677" s="19" t="str">
        <f>IF(DataGoesHere!B1676="",IF(DD1677="Forecast",(Output!$E$47*IntermediateCalcs!DH1676)+((1-Output!$E$47)*IntermediateCalcs!DF1676),""),(Output!$E$47*IntermediateCalcs!DB1676)+((1-Output!$E$47)*IntermediateCalcs!DF1676))</f>
        <v/>
      </c>
      <c r="DG1677" s="19" t="str">
        <f>IF(DataGoesHere!B1676="",IF(DD1677="Forecast",(Output!$G$47*(IntermediateCalcs!DF1677-IntermediateCalcs!DF1676))+((1-Output!$G$47)*IntermediateCalcs!DG1676),""),(Output!$G$47*(IntermediateCalcs!DF1677-IntermediateCalcs!DF1676))+((1-Output!$G$47)*IntermediateCalcs!DG1676))</f>
        <v/>
      </c>
      <c r="DH1677" s="19" t="str">
        <f>IF(DataGoesHere!B1676="",IF(DD1677="Forecast",DF1677+DG1677,""),DF1677+DG1677)</f>
        <v/>
      </c>
      <c r="DI1677" s="274" t="str">
        <f>IF(DH1677="","",IF(IntermediateCalcs!$AO$9="Yes",IntermediateCalcs!DH1677*$CX1677,IntermediateCalcs!DH1677))</f>
        <v/>
      </c>
      <c r="DJ1677" s="250" t="str">
        <f>IF(DataGoesHere!$B1677="","",($CZ1677-DI1677))</f>
        <v/>
      </c>
      <c r="DK1677" s="250" t="str">
        <f>IF(DataGoesHere!$B1677="","",ABS($CZ1677-DI1677))</f>
        <v/>
      </c>
      <c r="DL1677" s="250" t="str">
        <f>IF(DataGoesHere!$B1677="","",DK1677^2)</f>
        <v/>
      </c>
      <c r="DM1677" s="249" t="str">
        <f>IF(DataGoesHere!$B1677="","",DK1677/$CZ1677)</f>
        <v/>
      </c>
      <c r="DN1677" s="250" t="str">
        <f>IF(DataGoesHere!$B1677="","",SUM(DJ$2:DJ1677)/AVERAGE(DK:DK))</f>
        <v/>
      </c>
      <c r="DP1677" s="19" t="str">
        <f>IF(DataGoesHere!B1677="",IF($DD1677="Forecast",(Output!E$48*IntermediateCalcs!CY1677)+Output!G$48,""),(Output!E$48*IntermediateCalcs!CY1677)+Output!G$48)</f>
        <v/>
      </c>
      <c r="DQ1677" s="274" t="str">
        <f>IF(DP1677="","",IF(IntermediateCalcs!$AO$9="Yes",IntermediateCalcs!DP1677*$CX1677,IntermediateCalcs!DP1677))</f>
        <v/>
      </c>
      <c r="DR1677" s="250" t="str">
        <f>IF(DataGoesHere!$B1677="","",($CZ1677-DQ1677))</f>
        <v/>
      </c>
      <c r="DS1677" s="250" t="str">
        <f>IF(DataGoesHere!$B1677="","",ABS($CZ1677-DQ1677))</f>
        <v/>
      </c>
      <c r="DT1677" s="250" t="str">
        <f>IF(DataGoesHere!$B1677="","",DS1677^2)</f>
        <v/>
      </c>
      <c r="DU1677" s="249" t="str">
        <f>IF(DataGoesHere!$B1677="","",DS1677/$CZ1677)</f>
        <v/>
      </c>
      <c r="DV1677" s="250" t="str">
        <f>IF(DataGoesHere!$B1677="","",SUM(DR$2:DR1677)/AVERAGE(DS:DS))</f>
        <v/>
      </c>
      <c r="DX1677" s="19" t="str">
        <f>IF(DataGoesHere!$B1676="","",(DB1671*(Output!$O$49/Output!$P$49))+(IntermediateCalcs!DB1672*(Output!$M$49/Output!$P$49))+(IntermediateCalcs!DB1673*(Output!$K$49/Output!$P$49))+(DB1674*(Output!$I$49/Output!$P$49))+(IntermediateCalcs!DB1675*(Output!$G$49/Output!$P$49))+(IntermediateCalcs!DB1676*(Output!$E$49/Output!$P$49)))</f>
        <v/>
      </c>
      <c r="DY1677" s="274" t="str">
        <f>IF(DX1677="","",IF(IntermediateCalcs!$AO$9="Yes",IntermediateCalcs!DX1677*$CX1677,IntermediateCalcs!DX1677))</f>
        <v/>
      </c>
      <c r="DZ1677" s="250" t="str">
        <f>IF(DataGoesHere!$B1677="","",($CZ1677-DY1677))</f>
        <v/>
      </c>
      <c r="EA1677" s="250" t="str">
        <f>IF(DataGoesHere!$B1677="","",ABS($CZ1677-DY1677))</f>
        <v/>
      </c>
      <c r="EB1677" s="250" t="str">
        <f>IF(DataGoesHere!$B1677="","",EA1677^2)</f>
        <v/>
      </c>
      <c r="EC1677" s="249" t="str">
        <f>IF(DataGoesHere!$B1677="","",EA1677/$CZ1677)</f>
        <v/>
      </c>
      <c r="ED1677" s="250" t="str">
        <f>IF(DataGoesHere!$B1677="","",SUM(DZ$2:DZ1677)/AVERAGE(EA:EA))</f>
        <v/>
      </c>
    </row>
    <row r="1678" spans="20:134" x14ac:dyDescent="0.2">
      <c r="T1678" s="240"/>
      <c r="U1678" s="86"/>
      <c r="V1678" s="86"/>
      <c r="W1678" s="86"/>
      <c r="X1678" s="86"/>
      <c r="Y1678" s="86"/>
      <c r="Z1678" s="86"/>
      <c r="AA1678" s="86"/>
      <c r="AB1678" s="245" t="str">
        <f>IF(DataGoesHere!$B1678="","",(DataGoesHere!$B1678/SUM(DataGoesHere!$B1670:'DataGoesHere'!$B1681)))</f>
        <v/>
      </c>
      <c r="AC1678" s="86"/>
      <c r="AD1678" s="86"/>
      <c r="AE1678" s="241"/>
      <c r="CV1678" s="310" t="str">
        <f>IF(DataGoesHere!B1678="","",DataGoesHere!A1678)</f>
        <v/>
      </c>
      <c r="CW1678" s="271">
        <f t="shared" ca="1" si="60"/>
        <v>9</v>
      </c>
      <c r="CX1678" s="272">
        <f t="shared" ca="1" si="61"/>
        <v>1.0625330005567626</v>
      </c>
      <c r="CY1678" s="266">
        <f>DataGoesHere!A1678</f>
        <v>1677</v>
      </c>
      <c r="CZ1678" s="19" t="str">
        <f>IF(DataGoesHere!B1678="","",DataGoesHere!B1678)</f>
        <v/>
      </c>
      <c r="DA1678" s="19" t="str">
        <f>IF(DataGoesHere!B1678="","",IF(AH$5="No",DataGoesHere!B1678,DataGoesHere!B1678-(AH$2*(DataGoesHere!A1678-1))))</f>
        <v/>
      </c>
      <c r="DB1678" s="19" t="str">
        <f>IF(DataGoesHere!B1678="","",IF(AO$9="No",DataGoesHere!B1678,DataGoesHere!B1678/CX1678))</f>
        <v/>
      </c>
      <c r="DC1678" s="19" t="str">
        <f>IF(DataGoesHere!B1678="","",IF(AO$9="No",DA1678,DA1678/CX1678))</f>
        <v/>
      </c>
      <c r="DD1678" s="293" t="str">
        <f>IF(CZ1678="",IF(COUNTIF(DD$2:DD1677,"Forecast")&lt;Output!E$43,"Forecast",""),"Actual")</f>
        <v/>
      </c>
      <c r="DF1678" s="19" t="str">
        <f>IF(DataGoesHere!B1677="",IF(DD1678="Forecast",(Output!$E$47*IntermediateCalcs!DH1677)+((1-Output!$E$47)*IntermediateCalcs!DF1677),""),(Output!$E$47*IntermediateCalcs!DB1677)+((1-Output!$E$47)*IntermediateCalcs!DF1677))</f>
        <v/>
      </c>
      <c r="DG1678" s="19" t="str">
        <f>IF(DataGoesHere!B1677="",IF(DD1678="Forecast",(Output!$G$47*(IntermediateCalcs!DF1678-IntermediateCalcs!DF1677))+((1-Output!$G$47)*IntermediateCalcs!DG1677),""),(Output!$G$47*(IntermediateCalcs!DF1678-IntermediateCalcs!DF1677))+((1-Output!$G$47)*IntermediateCalcs!DG1677))</f>
        <v/>
      </c>
      <c r="DH1678" s="19" t="str">
        <f>IF(DataGoesHere!B1677="",IF(DD1678="Forecast",DF1678+DG1678,""),DF1678+DG1678)</f>
        <v/>
      </c>
      <c r="DI1678" s="274" t="str">
        <f>IF(DH1678="","",IF(IntermediateCalcs!$AO$9="Yes",IntermediateCalcs!DH1678*$CX1678,IntermediateCalcs!DH1678))</f>
        <v/>
      </c>
      <c r="DJ1678" s="250" t="str">
        <f>IF(DataGoesHere!$B1678="","",($CZ1678-DI1678))</f>
        <v/>
      </c>
      <c r="DK1678" s="250" t="str">
        <f>IF(DataGoesHere!$B1678="","",ABS($CZ1678-DI1678))</f>
        <v/>
      </c>
      <c r="DL1678" s="250" t="str">
        <f>IF(DataGoesHere!$B1678="","",DK1678^2)</f>
        <v/>
      </c>
      <c r="DM1678" s="249" t="str">
        <f>IF(DataGoesHere!$B1678="","",DK1678/$CZ1678)</f>
        <v/>
      </c>
      <c r="DN1678" s="250" t="str">
        <f>IF(DataGoesHere!$B1678="","",SUM(DJ$2:DJ1678)/AVERAGE(DK:DK))</f>
        <v/>
      </c>
      <c r="DP1678" s="19" t="str">
        <f>IF(DataGoesHere!B1678="",IF($DD1678="Forecast",(Output!E$48*IntermediateCalcs!CY1678)+Output!G$48,""),(Output!E$48*IntermediateCalcs!CY1678)+Output!G$48)</f>
        <v/>
      </c>
      <c r="DQ1678" s="274" t="str">
        <f>IF(DP1678="","",IF(IntermediateCalcs!$AO$9="Yes",IntermediateCalcs!DP1678*$CX1678,IntermediateCalcs!DP1678))</f>
        <v/>
      </c>
      <c r="DR1678" s="250" t="str">
        <f>IF(DataGoesHere!$B1678="","",($CZ1678-DQ1678))</f>
        <v/>
      </c>
      <c r="DS1678" s="250" t="str">
        <f>IF(DataGoesHere!$B1678="","",ABS($CZ1678-DQ1678))</f>
        <v/>
      </c>
      <c r="DT1678" s="250" t="str">
        <f>IF(DataGoesHere!$B1678="","",DS1678^2)</f>
        <v/>
      </c>
      <c r="DU1678" s="249" t="str">
        <f>IF(DataGoesHere!$B1678="","",DS1678/$CZ1678)</f>
        <v/>
      </c>
      <c r="DV1678" s="250" t="str">
        <f>IF(DataGoesHere!$B1678="","",SUM(DR$2:DR1678)/AVERAGE(DS:DS))</f>
        <v/>
      </c>
      <c r="DX1678" s="19" t="str">
        <f>IF(DataGoesHere!$B1677="","",(DB1672*(Output!$O$49/Output!$P$49))+(IntermediateCalcs!DB1673*(Output!$M$49/Output!$P$49))+(IntermediateCalcs!DB1674*(Output!$K$49/Output!$P$49))+(DB1675*(Output!$I$49/Output!$P$49))+(IntermediateCalcs!DB1676*(Output!$G$49/Output!$P$49))+(IntermediateCalcs!DB1677*(Output!$E$49/Output!$P$49)))</f>
        <v/>
      </c>
      <c r="DY1678" s="274" t="str">
        <f>IF(DX1678="","",IF(IntermediateCalcs!$AO$9="Yes",IntermediateCalcs!DX1678*$CX1678,IntermediateCalcs!DX1678))</f>
        <v/>
      </c>
      <c r="DZ1678" s="250" t="str">
        <f>IF(DataGoesHere!$B1678="","",($CZ1678-DY1678))</f>
        <v/>
      </c>
      <c r="EA1678" s="250" t="str">
        <f>IF(DataGoesHere!$B1678="","",ABS($CZ1678-DY1678))</f>
        <v/>
      </c>
      <c r="EB1678" s="250" t="str">
        <f>IF(DataGoesHere!$B1678="","",EA1678^2)</f>
        <v/>
      </c>
      <c r="EC1678" s="249" t="str">
        <f>IF(DataGoesHere!$B1678="","",EA1678/$CZ1678)</f>
        <v/>
      </c>
      <c r="ED1678" s="250" t="str">
        <f>IF(DataGoesHere!$B1678="","",SUM(DZ$2:DZ1678)/AVERAGE(EA:EA))</f>
        <v/>
      </c>
    </row>
    <row r="1679" spans="20:134" x14ac:dyDescent="0.2">
      <c r="T1679" s="240"/>
      <c r="U1679" s="86"/>
      <c r="V1679" s="86"/>
      <c r="W1679" s="86"/>
      <c r="X1679" s="86"/>
      <c r="Y1679" s="86"/>
      <c r="Z1679" s="86"/>
      <c r="AA1679" s="86"/>
      <c r="AB1679" s="86"/>
      <c r="AC1679" s="245" t="str">
        <f>IF(DataGoesHere!$B1679="","",(DataGoesHere!$B1679/SUM(DataGoesHere!$B1670:'DataGoesHere'!$B1681)))</f>
        <v/>
      </c>
      <c r="AD1679" s="86"/>
      <c r="AE1679" s="241"/>
      <c r="CV1679" s="310" t="str">
        <f>IF(DataGoesHere!B1679="","",DataGoesHere!A1679)</f>
        <v/>
      </c>
      <c r="CW1679" s="271">
        <f t="shared" ca="1" si="60"/>
        <v>10</v>
      </c>
      <c r="CX1679" s="272">
        <f t="shared" ca="1" si="61"/>
        <v>0.92557634012077306</v>
      </c>
      <c r="CY1679" s="266">
        <f>DataGoesHere!A1679</f>
        <v>1678</v>
      </c>
      <c r="CZ1679" s="19" t="str">
        <f>IF(DataGoesHere!B1679="","",DataGoesHere!B1679)</f>
        <v/>
      </c>
      <c r="DA1679" s="19" t="str">
        <f>IF(DataGoesHere!B1679="","",IF(AH$5="No",DataGoesHere!B1679,DataGoesHere!B1679-(AH$2*(DataGoesHere!A1679-1))))</f>
        <v/>
      </c>
      <c r="DB1679" s="19" t="str">
        <f>IF(DataGoesHere!B1679="","",IF(AO$9="No",DataGoesHere!B1679,DataGoesHere!B1679/CX1679))</f>
        <v/>
      </c>
      <c r="DC1679" s="19" t="str">
        <f>IF(DataGoesHere!B1679="","",IF(AO$9="No",DA1679,DA1679/CX1679))</f>
        <v/>
      </c>
      <c r="DD1679" s="293" t="str">
        <f>IF(CZ1679="",IF(COUNTIF(DD$2:DD1678,"Forecast")&lt;Output!E$43,"Forecast",""),"Actual")</f>
        <v/>
      </c>
      <c r="DF1679" s="19" t="str">
        <f>IF(DataGoesHere!B1678="",IF(DD1679="Forecast",(Output!$E$47*IntermediateCalcs!DH1678)+((1-Output!$E$47)*IntermediateCalcs!DF1678),""),(Output!$E$47*IntermediateCalcs!DB1678)+((1-Output!$E$47)*IntermediateCalcs!DF1678))</f>
        <v/>
      </c>
      <c r="DG1679" s="19" t="str">
        <f>IF(DataGoesHere!B1678="",IF(DD1679="Forecast",(Output!$G$47*(IntermediateCalcs!DF1679-IntermediateCalcs!DF1678))+((1-Output!$G$47)*IntermediateCalcs!DG1678),""),(Output!$G$47*(IntermediateCalcs!DF1679-IntermediateCalcs!DF1678))+((1-Output!$G$47)*IntermediateCalcs!DG1678))</f>
        <v/>
      </c>
      <c r="DH1679" s="19" t="str">
        <f>IF(DataGoesHere!B1678="",IF(DD1679="Forecast",DF1679+DG1679,""),DF1679+DG1679)</f>
        <v/>
      </c>
      <c r="DI1679" s="274" t="str">
        <f>IF(DH1679="","",IF(IntermediateCalcs!$AO$9="Yes",IntermediateCalcs!DH1679*$CX1679,IntermediateCalcs!DH1679))</f>
        <v/>
      </c>
      <c r="DJ1679" s="250" t="str">
        <f>IF(DataGoesHere!$B1679="","",($CZ1679-DI1679))</f>
        <v/>
      </c>
      <c r="DK1679" s="250" t="str">
        <f>IF(DataGoesHere!$B1679="","",ABS($CZ1679-DI1679))</f>
        <v/>
      </c>
      <c r="DL1679" s="250" t="str">
        <f>IF(DataGoesHere!$B1679="","",DK1679^2)</f>
        <v/>
      </c>
      <c r="DM1679" s="249" t="str">
        <f>IF(DataGoesHere!$B1679="","",DK1679/$CZ1679)</f>
        <v/>
      </c>
      <c r="DN1679" s="250" t="str">
        <f>IF(DataGoesHere!$B1679="","",SUM(DJ$2:DJ1679)/AVERAGE(DK:DK))</f>
        <v/>
      </c>
      <c r="DP1679" s="19" t="str">
        <f>IF(DataGoesHere!B1679="",IF($DD1679="Forecast",(Output!E$48*IntermediateCalcs!CY1679)+Output!G$48,""),(Output!E$48*IntermediateCalcs!CY1679)+Output!G$48)</f>
        <v/>
      </c>
      <c r="DQ1679" s="274" t="str">
        <f>IF(DP1679="","",IF(IntermediateCalcs!$AO$9="Yes",IntermediateCalcs!DP1679*$CX1679,IntermediateCalcs!DP1679))</f>
        <v/>
      </c>
      <c r="DR1679" s="250" t="str">
        <f>IF(DataGoesHere!$B1679="","",($CZ1679-DQ1679))</f>
        <v/>
      </c>
      <c r="DS1679" s="250" t="str">
        <f>IF(DataGoesHere!$B1679="","",ABS($CZ1679-DQ1679))</f>
        <v/>
      </c>
      <c r="DT1679" s="250" t="str">
        <f>IF(DataGoesHere!$B1679="","",DS1679^2)</f>
        <v/>
      </c>
      <c r="DU1679" s="249" t="str">
        <f>IF(DataGoesHere!$B1679="","",DS1679/$CZ1679)</f>
        <v/>
      </c>
      <c r="DV1679" s="250" t="str">
        <f>IF(DataGoesHere!$B1679="","",SUM(DR$2:DR1679)/AVERAGE(DS:DS))</f>
        <v/>
      </c>
      <c r="DX1679" s="19" t="str">
        <f>IF(DataGoesHere!$B1678="","",(DB1673*(Output!$O$49/Output!$P$49))+(IntermediateCalcs!DB1674*(Output!$M$49/Output!$P$49))+(IntermediateCalcs!DB1675*(Output!$K$49/Output!$P$49))+(DB1676*(Output!$I$49/Output!$P$49))+(IntermediateCalcs!DB1677*(Output!$G$49/Output!$P$49))+(IntermediateCalcs!DB1678*(Output!$E$49/Output!$P$49)))</f>
        <v/>
      </c>
      <c r="DY1679" s="274" t="str">
        <f>IF(DX1679="","",IF(IntermediateCalcs!$AO$9="Yes",IntermediateCalcs!DX1679*$CX1679,IntermediateCalcs!DX1679))</f>
        <v/>
      </c>
      <c r="DZ1679" s="250" t="str">
        <f>IF(DataGoesHere!$B1679="","",($CZ1679-DY1679))</f>
        <v/>
      </c>
      <c r="EA1679" s="250" t="str">
        <f>IF(DataGoesHere!$B1679="","",ABS($CZ1679-DY1679))</f>
        <v/>
      </c>
      <c r="EB1679" s="250" t="str">
        <f>IF(DataGoesHere!$B1679="","",EA1679^2)</f>
        <v/>
      </c>
      <c r="EC1679" s="249" t="str">
        <f>IF(DataGoesHere!$B1679="","",EA1679/$CZ1679)</f>
        <v/>
      </c>
      <c r="ED1679" s="250" t="str">
        <f>IF(DataGoesHere!$B1679="","",SUM(DZ$2:DZ1679)/AVERAGE(EA:EA))</f>
        <v/>
      </c>
    </row>
    <row r="1680" spans="20:134" x14ac:dyDescent="0.2">
      <c r="T1680" s="240"/>
      <c r="U1680" s="86"/>
      <c r="V1680" s="86"/>
      <c r="W1680" s="86"/>
      <c r="X1680" s="86"/>
      <c r="Y1680" s="86"/>
      <c r="Z1680" s="86"/>
      <c r="AA1680" s="86"/>
      <c r="AB1680" s="86"/>
      <c r="AC1680" s="86"/>
      <c r="AD1680" s="245" t="str">
        <f>IF(DataGoesHere!$B1680="","",(DataGoesHere!$B1680/SUM(DataGoesHere!$B1670:'DataGoesHere'!$B1681)))</f>
        <v/>
      </c>
      <c r="AE1680" s="241"/>
      <c r="CV1680" s="310" t="str">
        <f>IF(DataGoesHere!B1680="","",DataGoesHere!A1680)</f>
        <v/>
      </c>
      <c r="CW1680" s="271">
        <f t="shared" ca="1" si="60"/>
        <v>11</v>
      </c>
      <c r="CX1680" s="272">
        <f t="shared" ca="1" si="61"/>
        <v>0.97463169608807265</v>
      </c>
      <c r="CY1680" s="266">
        <f>DataGoesHere!A1680</f>
        <v>1679</v>
      </c>
      <c r="CZ1680" s="19" t="str">
        <f>IF(DataGoesHere!B1680="","",DataGoesHere!B1680)</f>
        <v/>
      </c>
      <c r="DA1680" s="19" t="str">
        <f>IF(DataGoesHere!B1680="","",IF(AH$5="No",DataGoesHere!B1680,DataGoesHere!B1680-(AH$2*(DataGoesHere!A1680-1))))</f>
        <v/>
      </c>
      <c r="DB1680" s="19" t="str">
        <f>IF(DataGoesHere!B1680="","",IF(AO$9="No",DataGoesHere!B1680,DataGoesHere!B1680/CX1680))</f>
        <v/>
      </c>
      <c r="DC1680" s="19" t="str">
        <f>IF(DataGoesHere!B1680="","",IF(AO$9="No",DA1680,DA1680/CX1680))</f>
        <v/>
      </c>
      <c r="DD1680" s="293" t="str">
        <f>IF(CZ1680="",IF(COUNTIF(DD$2:DD1679,"Forecast")&lt;Output!E$43,"Forecast",""),"Actual")</f>
        <v/>
      </c>
      <c r="DF1680" s="19" t="str">
        <f>IF(DataGoesHere!B1679="",IF(DD1680="Forecast",(Output!$E$47*IntermediateCalcs!DH1679)+((1-Output!$E$47)*IntermediateCalcs!DF1679),""),(Output!$E$47*IntermediateCalcs!DB1679)+((1-Output!$E$47)*IntermediateCalcs!DF1679))</f>
        <v/>
      </c>
      <c r="DG1680" s="19" t="str">
        <f>IF(DataGoesHere!B1679="",IF(DD1680="Forecast",(Output!$G$47*(IntermediateCalcs!DF1680-IntermediateCalcs!DF1679))+((1-Output!$G$47)*IntermediateCalcs!DG1679),""),(Output!$G$47*(IntermediateCalcs!DF1680-IntermediateCalcs!DF1679))+((1-Output!$G$47)*IntermediateCalcs!DG1679))</f>
        <v/>
      </c>
      <c r="DH1680" s="19" t="str">
        <f>IF(DataGoesHere!B1679="",IF(DD1680="Forecast",DF1680+DG1680,""),DF1680+DG1680)</f>
        <v/>
      </c>
      <c r="DI1680" s="274" t="str">
        <f>IF(DH1680="","",IF(IntermediateCalcs!$AO$9="Yes",IntermediateCalcs!DH1680*$CX1680,IntermediateCalcs!DH1680))</f>
        <v/>
      </c>
      <c r="DJ1680" s="250" t="str">
        <f>IF(DataGoesHere!$B1680="","",($CZ1680-DI1680))</f>
        <v/>
      </c>
      <c r="DK1680" s="250" t="str">
        <f>IF(DataGoesHere!$B1680="","",ABS($CZ1680-DI1680))</f>
        <v/>
      </c>
      <c r="DL1680" s="250" t="str">
        <f>IF(DataGoesHere!$B1680="","",DK1680^2)</f>
        <v/>
      </c>
      <c r="DM1680" s="249" t="str">
        <f>IF(DataGoesHere!$B1680="","",DK1680/$CZ1680)</f>
        <v/>
      </c>
      <c r="DN1680" s="250" t="str">
        <f>IF(DataGoesHere!$B1680="","",SUM(DJ$2:DJ1680)/AVERAGE(DK:DK))</f>
        <v/>
      </c>
      <c r="DP1680" s="19" t="str">
        <f>IF(DataGoesHere!B1680="",IF($DD1680="Forecast",(Output!E$48*IntermediateCalcs!CY1680)+Output!G$48,""),(Output!E$48*IntermediateCalcs!CY1680)+Output!G$48)</f>
        <v/>
      </c>
      <c r="DQ1680" s="274" t="str">
        <f>IF(DP1680="","",IF(IntermediateCalcs!$AO$9="Yes",IntermediateCalcs!DP1680*$CX1680,IntermediateCalcs!DP1680))</f>
        <v/>
      </c>
      <c r="DR1680" s="250" t="str">
        <f>IF(DataGoesHere!$B1680="","",($CZ1680-DQ1680))</f>
        <v/>
      </c>
      <c r="DS1680" s="250" t="str">
        <f>IF(DataGoesHere!$B1680="","",ABS($CZ1680-DQ1680))</f>
        <v/>
      </c>
      <c r="DT1680" s="250" t="str">
        <f>IF(DataGoesHere!$B1680="","",DS1680^2)</f>
        <v/>
      </c>
      <c r="DU1680" s="249" t="str">
        <f>IF(DataGoesHere!$B1680="","",DS1680/$CZ1680)</f>
        <v/>
      </c>
      <c r="DV1680" s="250" t="str">
        <f>IF(DataGoesHere!$B1680="","",SUM(DR$2:DR1680)/AVERAGE(DS:DS))</f>
        <v/>
      </c>
      <c r="DX1680" s="19" t="str">
        <f>IF(DataGoesHere!$B1679="","",(DB1674*(Output!$O$49/Output!$P$49))+(IntermediateCalcs!DB1675*(Output!$M$49/Output!$P$49))+(IntermediateCalcs!DB1676*(Output!$K$49/Output!$P$49))+(DB1677*(Output!$I$49/Output!$P$49))+(IntermediateCalcs!DB1678*(Output!$G$49/Output!$P$49))+(IntermediateCalcs!DB1679*(Output!$E$49/Output!$P$49)))</f>
        <v/>
      </c>
      <c r="DY1680" s="274" t="str">
        <f>IF(DX1680="","",IF(IntermediateCalcs!$AO$9="Yes",IntermediateCalcs!DX1680*$CX1680,IntermediateCalcs!DX1680))</f>
        <v/>
      </c>
      <c r="DZ1680" s="250" t="str">
        <f>IF(DataGoesHere!$B1680="","",($CZ1680-DY1680))</f>
        <v/>
      </c>
      <c r="EA1680" s="250" t="str">
        <f>IF(DataGoesHere!$B1680="","",ABS($CZ1680-DY1680))</f>
        <v/>
      </c>
      <c r="EB1680" s="250" t="str">
        <f>IF(DataGoesHere!$B1680="","",EA1680^2)</f>
        <v/>
      </c>
      <c r="EC1680" s="249" t="str">
        <f>IF(DataGoesHere!$B1680="","",EA1680/$CZ1680)</f>
        <v/>
      </c>
      <c r="ED1680" s="250" t="str">
        <f>IF(DataGoesHere!$B1680="","",SUM(DZ$2:DZ1680)/AVERAGE(EA:EA))</f>
        <v/>
      </c>
    </row>
    <row r="1681" spans="20:134" x14ac:dyDescent="0.2">
      <c r="T1681" s="242"/>
      <c r="U1681" s="243"/>
      <c r="V1681" s="243"/>
      <c r="W1681" s="243"/>
      <c r="X1681" s="243"/>
      <c r="Y1681" s="243"/>
      <c r="Z1681" s="243"/>
      <c r="AA1681" s="243"/>
      <c r="AB1681" s="243"/>
      <c r="AC1681" s="243"/>
      <c r="AD1681" s="243"/>
      <c r="AE1681" s="246" t="str">
        <f>IF(DataGoesHere!$B1681="","",(DataGoesHere!$B1681/SUM(DataGoesHere!$B1670:'DataGoesHere'!$B1681)))</f>
        <v/>
      </c>
      <c r="CV1681" s="310" t="str">
        <f>IF(DataGoesHere!B1681="","",DataGoesHere!A1681)</f>
        <v/>
      </c>
      <c r="CW1681" s="271">
        <f t="shared" ca="1" si="60"/>
        <v>12</v>
      </c>
      <c r="CX1681" s="272">
        <f t="shared" ca="1" si="61"/>
        <v>1.0054005237672714</v>
      </c>
      <c r="CY1681" s="266">
        <f>DataGoesHere!A1681</f>
        <v>1680</v>
      </c>
      <c r="CZ1681" s="19" t="str">
        <f>IF(DataGoesHere!B1681="","",DataGoesHere!B1681)</f>
        <v/>
      </c>
      <c r="DA1681" s="19" t="str">
        <f>IF(DataGoesHere!B1681="","",IF(AH$5="No",DataGoesHere!B1681,DataGoesHere!B1681-(AH$2*(DataGoesHere!A1681-1))))</f>
        <v/>
      </c>
      <c r="DB1681" s="19" t="str">
        <f>IF(DataGoesHere!B1681="","",IF(AO$9="No",DataGoesHere!B1681,DataGoesHere!B1681/CX1681))</f>
        <v/>
      </c>
      <c r="DC1681" s="19" t="str">
        <f>IF(DataGoesHere!B1681="","",IF(AO$9="No",DA1681,DA1681/CX1681))</f>
        <v/>
      </c>
      <c r="DD1681" s="293" t="str">
        <f>IF(CZ1681="",IF(COUNTIF(DD$2:DD1680,"Forecast")&lt;Output!E$43,"Forecast",""),"Actual")</f>
        <v/>
      </c>
      <c r="DF1681" s="19" t="str">
        <f>IF(DataGoesHere!B1680="",IF(DD1681="Forecast",(Output!$E$47*IntermediateCalcs!DH1680)+((1-Output!$E$47)*IntermediateCalcs!DF1680),""),(Output!$E$47*IntermediateCalcs!DB1680)+((1-Output!$E$47)*IntermediateCalcs!DF1680))</f>
        <v/>
      </c>
      <c r="DG1681" s="19" t="str">
        <f>IF(DataGoesHere!B1680="",IF(DD1681="Forecast",(Output!$G$47*(IntermediateCalcs!DF1681-IntermediateCalcs!DF1680))+((1-Output!$G$47)*IntermediateCalcs!DG1680),""),(Output!$G$47*(IntermediateCalcs!DF1681-IntermediateCalcs!DF1680))+((1-Output!$G$47)*IntermediateCalcs!DG1680))</f>
        <v/>
      </c>
      <c r="DH1681" s="19" t="str">
        <f>IF(DataGoesHere!B1680="",IF(DD1681="Forecast",DF1681+DG1681,""),DF1681+DG1681)</f>
        <v/>
      </c>
      <c r="DI1681" s="274" t="str">
        <f>IF(DH1681="","",IF(IntermediateCalcs!$AO$9="Yes",IntermediateCalcs!DH1681*$CX1681,IntermediateCalcs!DH1681))</f>
        <v/>
      </c>
      <c r="DJ1681" s="250" t="str">
        <f>IF(DataGoesHere!$B1681="","",($CZ1681-DI1681))</f>
        <v/>
      </c>
      <c r="DK1681" s="250" t="str">
        <f>IF(DataGoesHere!$B1681="","",ABS($CZ1681-DI1681))</f>
        <v/>
      </c>
      <c r="DL1681" s="250" t="str">
        <f>IF(DataGoesHere!$B1681="","",DK1681^2)</f>
        <v/>
      </c>
      <c r="DM1681" s="249" t="str">
        <f>IF(DataGoesHere!$B1681="","",DK1681/$CZ1681)</f>
        <v/>
      </c>
      <c r="DN1681" s="250" t="str">
        <f>IF(DataGoesHere!$B1681="","",SUM(DJ$2:DJ1681)/AVERAGE(DK:DK))</f>
        <v/>
      </c>
      <c r="DP1681" s="19" t="str">
        <f>IF(DataGoesHere!B1681="",IF($DD1681="Forecast",(Output!E$48*IntermediateCalcs!CY1681)+Output!G$48,""),(Output!E$48*IntermediateCalcs!CY1681)+Output!G$48)</f>
        <v/>
      </c>
      <c r="DQ1681" s="274" t="str">
        <f>IF(DP1681="","",IF(IntermediateCalcs!$AO$9="Yes",IntermediateCalcs!DP1681*$CX1681,IntermediateCalcs!DP1681))</f>
        <v/>
      </c>
      <c r="DR1681" s="250" t="str">
        <f>IF(DataGoesHere!$B1681="","",($CZ1681-DQ1681))</f>
        <v/>
      </c>
      <c r="DS1681" s="250" t="str">
        <f>IF(DataGoesHere!$B1681="","",ABS($CZ1681-DQ1681))</f>
        <v/>
      </c>
      <c r="DT1681" s="250" t="str">
        <f>IF(DataGoesHere!$B1681="","",DS1681^2)</f>
        <v/>
      </c>
      <c r="DU1681" s="249" t="str">
        <f>IF(DataGoesHere!$B1681="","",DS1681/$CZ1681)</f>
        <v/>
      </c>
      <c r="DV1681" s="250" t="str">
        <f>IF(DataGoesHere!$B1681="","",SUM(DR$2:DR1681)/AVERAGE(DS:DS))</f>
        <v/>
      </c>
      <c r="DX1681" s="19" t="str">
        <f>IF(DataGoesHere!$B1680="","",(DB1675*(Output!$O$49/Output!$P$49))+(IntermediateCalcs!DB1676*(Output!$M$49/Output!$P$49))+(IntermediateCalcs!DB1677*(Output!$K$49/Output!$P$49))+(DB1678*(Output!$I$49/Output!$P$49))+(IntermediateCalcs!DB1679*(Output!$G$49/Output!$P$49))+(IntermediateCalcs!DB1680*(Output!$E$49/Output!$P$49)))</f>
        <v/>
      </c>
      <c r="DY1681" s="274" t="str">
        <f>IF(DX1681="","",IF(IntermediateCalcs!$AO$9="Yes",IntermediateCalcs!DX1681*$CX1681,IntermediateCalcs!DX1681))</f>
        <v/>
      </c>
      <c r="DZ1681" s="250" t="str">
        <f>IF(DataGoesHere!$B1681="","",($CZ1681-DY1681))</f>
        <v/>
      </c>
      <c r="EA1681" s="250" t="str">
        <f>IF(DataGoesHere!$B1681="","",ABS($CZ1681-DY1681))</f>
        <v/>
      </c>
      <c r="EB1681" s="250" t="str">
        <f>IF(DataGoesHere!$B1681="","",EA1681^2)</f>
        <v/>
      </c>
      <c r="EC1681" s="249" t="str">
        <f>IF(DataGoesHere!$B1681="","",EA1681/$CZ1681)</f>
        <v/>
      </c>
      <c r="ED1681" s="250" t="str">
        <f>IF(DataGoesHere!$B1681="","",SUM(DZ$2:DZ1681)/AVERAGE(EA:EA))</f>
        <v/>
      </c>
    </row>
    <row r="1682" spans="20:134" x14ac:dyDescent="0.2">
      <c r="T1682" s="244" t="str">
        <f>IF(DataGoesHere!$B1682="","",(DataGoesHere!$B1682/SUM(DataGoesHere!$B1682:'DataGoesHere'!$B1693)))</f>
        <v/>
      </c>
      <c r="U1682" s="238"/>
      <c r="V1682" s="238"/>
      <c r="W1682" s="238"/>
      <c r="X1682" s="238"/>
      <c r="Y1682" s="238"/>
      <c r="Z1682" s="238"/>
      <c r="AA1682" s="238"/>
      <c r="AB1682" s="238"/>
      <c r="AC1682" s="238"/>
      <c r="AD1682" s="238"/>
      <c r="AE1682" s="239"/>
      <c r="CV1682" s="310" t="str">
        <f>IF(DataGoesHere!B1682="","",DataGoesHere!A1682)</f>
        <v/>
      </c>
      <c r="CW1682" s="271">
        <f t="shared" ca="1" si="60"/>
        <v>1</v>
      </c>
      <c r="CX1682" s="272">
        <f t="shared" ca="1" si="61"/>
        <v>1.3236179355303281</v>
      </c>
      <c r="CY1682" s="266">
        <f>DataGoesHere!A1682</f>
        <v>1681</v>
      </c>
      <c r="CZ1682" s="19" t="str">
        <f>IF(DataGoesHere!B1682="","",DataGoesHere!B1682)</f>
        <v/>
      </c>
      <c r="DA1682" s="19" t="str">
        <f>IF(DataGoesHere!B1682="","",IF(AH$5="No",DataGoesHere!B1682,DataGoesHere!B1682-(AH$2*(DataGoesHere!A1682-1))))</f>
        <v/>
      </c>
      <c r="DB1682" s="19" t="str">
        <f>IF(DataGoesHere!B1682="","",IF(AO$9="No",DataGoesHere!B1682,DataGoesHere!B1682/CX1682))</f>
        <v/>
      </c>
      <c r="DC1682" s="19" t="str">
        <f>IF(DataGoesHere!B1682="","",IF(AO$9="No",DA1682,DA1682/CX1682))</f>
        <v/>
      </c>
      <c r="DD1682" s="293" t="str">
        <f>IF(CZ1682="",IF(COUNTIF(DD$2:DD1681,"Forecast")&lt;Output!E$43,"Forecast",""),"Actual")</f>
        <v/>
      </c>
      <c r="DF1682" s="19" t="str">
        <f>IF(DataGoesHere!B1681="",IF(DD1682="Forecast",(Output!$E$47*IntermediateCalcs!DH1681)+((1-Output!$E$47)*IntermediateCalcs!DF1681),""),(Output!$E$47*IntermediateCalcs!DB1681)+((1-Output!$E$47)*IntermediateCalcs!DF1681))</f>
        <v/>
      </c>
      <c r="DG1682" s="19" t="str">
        <f>IF(DataGoesHere!B1681="",IF(DD1682="Forecast",(Output!$G$47*(IntermediateCalcs!DF1682-IntermediateCalcs!DF1681))+((1-Output!$G$47)*IntermediateCalcs!DG1681),""),(Output!$G$47*(IntermediateCalcs!DF1682-IntermediateCalcs!DF1681))+((1-Output!$G$47)*IntermediateCalcs!DG1681))</f>
        <v/>
      </c>
      <c r="DH1682" s="19" t="str">
        <f>IF(DataGoesHere!B1681="",IF(DD1682="Forecast",DF1682+DG1682,""),DF1682+DG1682)</f>
        <v/>
      </c>
      <c r="DI1682" s="274" t="str">
        <f>IF(DH1682="","",IF(IntermediateCalcs!$AO$9="Yes",IntermediateCalcs!DH1682*$CX1682,IntermediateCalcs!DH1682))</f>
        <v/>
      </c>
      <c r="DJ1682" s="250" t="str">
        <f>IF(DataGoesHere!$B1682="","",($CZ1682-DI1682))</f>
        <v/>
      </c>
      <c r="DK1682" s="250" t="str">
        <f>IF(DataGoesHere!$B1682="","",ABS($CZ1682-DI1682))</f>
        <v/>
      </c>
      <c r="DL1682" s="250" t="str">
        <f>IF(DataGoesHere!$B1682="","",DK1682^2)</f>
        <v/>
      </c>
      <c r="DM1682" s="249" t="str">
        <f>IF(DataGoesHere!$B1682="","",DK1682/$CZ1682)</f>
        <v/>
      </c>
      <c r="DN1682" s="250" t="str">
        <f>IF(DataGoesHere!$B1682="","",SUM(DJ$2:DJ1682)/AVERAGE(DK:DK))</f>
        <v/>
      </c>
      <c r="DP1682" s="19" t="str">
        <f>IF(DataGoesHere!B1682="",IF($DD1682="Forecast",(Output!E$48*IntermediateCalcs!CY1682)+Output!G$48,""),(Output!E$48*IntermediateCalcs!CY1682)+Output!G$48)</f>
        <v/>
      </c>
      <c r="DQ1682" s="274" t="str">
        <f>IF(DP1682="","",IF(IntermediateCalcs!$AO$9="Yes",IntermediateCalcs!DP1682*$CX1682,IntermediateCalcs!DP1682))</f>
        <v/>
      </c>
      <c r="DR1682" s="250" t="str">
        <f>IF(DataGoesHere!$B1682="","",($CZ1682-DQ1682))</f>
        <v/>
      </c>
      <c r="DS1682" s="250" t="str">
        <f>IF(DataGoesHere!$B1682="","",ABS($CZ1682-DQ1682))</f>
        <v/>
      </c>
      <c r="DT1682" s="250" t="str">
        <f>IF(DataGoesHere!$B1682="","",DS1682^2)</f>
        <v/>
      </c>
      <c r="DU1682" s="249" t="str">
        <f>IF(DataGoesHere!$B1682="","",DS1682/$CZ1682)</f>
        <v/>
      </c>
      <c r="DV1682" s="250" t="str">
        <f>IF(DataGoesHere!$B1682="","",SUM(DR$2:DR1682)/AVERAGE(DS:DS))</f>
        <v/>
      </c>
      <c r="DX1682" s="19" t="str">
        <f>IF(DataGoesHere!$B1681="","",(DB1676*(Output!$O$49/Output!$P$49))+(IntermediateCalcs!DB1677*(Output!$M$49/Output!$P$49))+(IntermediateCalcs!DB1678*(Output!$K$49/Output!$P$49))+(DB1679*(Output!$I$49/Output!$P$49))+(IntermediateCalcs!DB1680*(Output!$G$49/Output!$P$49))+(IntermediateCalcs!DB1681*(Output!$E$49/Output!$P$49)))</f>
        <v/>
      </c>
      <c r="DY1682" s="274" t="str">
        <f>IF(DX1682="","",IF(IntermediateCalcs!$AO$9="Yes",IntermediateCalcs!DX1682*$CX1682,IntermediateCalcs!DX1682))</f>
        <v/>
      </c>
      <c r="DZ1682" s="250" t="str">
        <f>IF(DataGoesHere!$B1682="","",($CZ1682-DY1682))</f>
        <v/>
      </c>
      <c r="EA1682" s="250" t="str">
        <f>IF(DataGoesHere!$B1682="","",ABS($CZ1682-DY1682))</f>
        <v/>
      </c>
      <c r="EB1682" s="250" t="str">
        <f>IF(DataGoesHere!$B1682="","",EA1682^2)</f>
        <v/>
      </c>
      <c r="EC1682" s="249" t="str">
        <f>IF(DataGoesHere!$B1682="","",EA1682/$CZ1682)</f>
        <v/>
      </c>
      <c r="ED1682" s="250" t="str">
        <f>IF(DataGoesHere!$B1682="","",SUM(DZ$2:DZ1682)/AVERAGE(EA:EA))</f>
        <v/>
      </c>
    </row>
    <row r="1683" spans="20:134" x14ac:dyDescent="0.2">
      <c r="T1683" s="240"/>
      <c r="U1683" s="245" t="str">
        <f>IF(DataGoesHere!$B1683="","",(DataGoesHere!$B1683/SUM(DataGoesHere!$B1683:'DataGoesHere'!$B1693)))</f>
        <v/>
      </c>
      <c r="V1683" s="86"/>
      <c r="W1683" s="86"/>
      <c r="X1683" s="86"/>
      <c r="Y1683" s="86"/>
      <c r="Z1683" s="86"/>
      <c r="AA1683" s="86"/>
      <c r="AB1683" s="86"/>
      <c r="AC1683" s="86"/>
      <c r="AD1683" s="86"/>
      <c r="AE1683" s="241"/>
      <c r="CV1683" s="310" t="str">
        <f>IF(DataGoesHere!B1683="","",DataGoesHere!A1683)</f>
        <v/>
      </c>
      <c r="CW1683" s="271">
        <f t="shared" ca="1" si="60"/>
        <v>2</v>
      </c>
      <c r="CX1683" s="272">
        <f t="shared" ca="1" si="61"/>
        <v>0.80574490527728204</v>
      </c>
      <c r="CY1683" s="266">
        <f>DataGoesHere!A1683</f>
        <v>1682</v>
      </c>
      <c r="CZ1683" s="19" t="str">
        <f>IF(DataGoesHere!B1683="","",DataGoesHere!B1683)</f>
        <v/>
      </c>
      <c r="DA1683" s="19" t="str">
        <f>IF(DataGoesHere!B1683="","",IF(AH$5="No",DataGoesHere!B1683,DataGoesHere!B1683-(AH$2*(DataGoesHere!A1683-1))))</f>
        <v/>
      </c>
      <c r="DB1683" s="19" t="str">
        <f>IF(DataGoesHere!B1683="","",IF(AO$9="No",DataGoesHere!B1683,DataGoesHere!B1683/CX1683))</f>
        <v/>
      </c>
      <c r="DC1683" s="19" t="str">
        <f>IF(DataGoesHere!B1683="","",IF(AO$9="No",DA1683,DA1683/CX1683))</f>
        <v/>
      </c>
      <c r="DD1683" s="293" t="str">
        <f>IF(CZ1683="",IF(COUNTIF(DD$2:DD1682,"Forecast")&lt;Output!E$43,"Forecast",""),"Actual")</f>
        <v/>
      </c>
      <c r="DF1683" s="19" t="str">
        <f>IF(DataGoesHere!B1682="",IF(DD1683="Forecast",(Output!$E$47*IntermediateCalcs!DH1682)+((1-Output!$E$47)*IntermediateCalcs!DF1682),""),(Output!$E$47*IntermediateCalcs!DB1682)+((1-Output!$E$47)*IntermediateCalcs!DF1682))</f>
        <v/>
      </c>
      <c r="DG1683" s="19" t="str">
        <f>IF(DataGoesHere!B1682="",IF(DD1683="Forecast",(Output!$G$47*(IntermediateCalcs!DF1683-IntermediateCalcs!DF1682))+((1-Output!$G$47)*IntermediateCalcs!DG1682),""),(Output!$G$47*(IntermediateCalcs!DF1683-IntermediateCalcs!DF1682))+((1-Output!$G$47)*IntermediateCalcs!DG1682))</f>
        <v/>
      </c>
      <c r="DH1683" s="19" t="str">
        <f>IF(DataGoesHere!B1682="",IF(DD1683="Forecast",DF1683+DG1683,""),DF1683+DG1683)</f>
        <v/>
      </c>
      <c r="DI1683" s="274" t="str">
        <f>IF(DH1683="","",IF(IntermediateCalcs!$AO$9="Yes",IntermediateCalcs!DH1683*$CX1683,IntermediateCalcs!DH1683))</f>
        <v/>
      </c>
      <c r="DJ1683" s="250" t="str">
        <f>IF(DataGoesHere!$B1683="","",($CZ1683-DI1683))</f>
        <v/>
      </c>
      <c r="DK1683" s="250" t="str">
        <f>IF(DataGoesHere!$B1683="","",ABS($CZ1683-DI1683))</f>
        <v/>
      </c>
      <c r="DL1683" s="250" t="str">
        <f>IF(DataGoesHere!$B1683="","",DK1683^2)</f>
        <v/>
      </c>
      <c r="DM1683" s="249" t="str">
        <f>IF(DataGoesHere!$B1683="","",DK1683/$CZ1683)</f>
        <v/>
      </c>
      <c r="DN1683" s="250" t="str">
        <f>IF(DataGoesHere!$B1683="","",SUM(DJ$2:DJ1683)/AVERAGE(DK:DK))</f>
        <v/>
      </c>
      <c r="DP1683" s="19" t="str">
        <f>IF(DataGoesHere!B1683="",IF($DD1683="Forecast",(Output!E$48*IntermediateCalcs!CY1683)+Output!G$48,""),(Output!E$48*IntermediateCalcs!CY1683)+Output!G$48)</f>
        <v/>
      </c>
      <c r="DQ1683" s="274" t="str">
        <f>IF(DP1683="","",IF(IntermediateCalcs!$AO$9="Yes",IntermediateCalcs!DP1683*$CX1683,IntermediateCalcs!DP1683))</f>
        <v/>
      </c>
      <c r="DR1683" s="250" t="str">
        <f>IF(DataGoesHere!$B1683="","",($CZ1683-DQ1683))</f>
        <v/>
      </c>
      <c r="DS1683" s="250" t="str">
        <f>IF(DataGoesHere!$B1683="","",ABS($CZ1683-DQ1683))</f>
        <v/>
      </c>
      <c r="DT1683" s="250" t="str">
        <f>IF(DataGoesHere!$B1683="","",DS1683^2)</f>
        <v/>
      </c>
      <c r="DU1683" s="249" t="str">
        <f>IF(DataGoesHere!$B1683="","",DS1683/$CZ1683)</f>
        <v/>
      </c>
      <c r="DV1683" s="250" t="str">
        <f>IF(DataGoesHere!$B1683="","",SUM(DR$2:DR1683)/AVERAGE(DS:DS))</f>
        <v/>
      </c>
      <c r="DX1683" s="19" t="str">
        <f>IF(DataGoesHere!$B1682="","",(DB1677*(Output!$O$49/Output!$P$49))+(IntermediateCalcs!DB1678*(Output!$M$49/Output!$P$49))+(IntermediateCalcs!DB1679*(Output!$K$49/Output!$P$49))+(DB1680*(Output!$I$49/Output!$P$49))+(IntermediateCalcs!DB1681*(Output!$G$49/Output!$P$49))+(IntermediateCalcs!DB1682*(Output!$E$49/Output!$P$49)))</f>
        <v/>
      </c>
      <c r="DY1683" s="274" t="str">
        <f>IF(DX1683="","",IF(IntermediateCalcs!$AO$9="Yes",IntermediateCalcs!DX1683*$CX1683,IntermediateCalcs!DX1683))</f>
        <v/>
      </c>
      <c r="DZ1683" s="250" t="str">
        <f>IF(DataGoesHere!$B1683="","",($CZ1683-DY1683))</f>
        <v/>
      </c>
      <c r="EA1683" s="250" t="str">
        <f>IF(DataGoesHere!$B1683="","",ABS($CZ1683-DY1683))</f>
        <v/>
      </c>
      <c r="EB1683" s="250" t="str">
        <f>IF(DataGoesHere!$B1683="","",EA1683^2)</f>
        <v/>
      </c>
      <c r="EC1683" s="249" t="str">
        <f>IF(DataGoesHere!$B1683="","",EA1683/$CZ1683)</f>
        <v/>
      </c>
      <c r="ED1683" s="250" t="str">
        <f>IF(DataGoesHere!$B1683="","",SUM(DZ$2:DZ1683)/AVERAGE(EA:EA))</f>
        <v/>
      </c>
    </row>
    <row r="1684" spans="20:134" x14ac:dyDescent="0.2">
      <c r="T1684" s="240"/>
      <c r="U1684" s="86"/>
      <c r="V1684" s="245" t="str">
        <f>IF(DataGoesHere!$B1684="","",(DataGoesHere!$B1684/SUM(DataGoesHere!$B1682:'DataGoesHere'!$B1693)))</f>
        <v/>
      </c>
      <c r="W1684" s="86"/>
      <c r="X1684" s="86"/>
      <c r="Y1684" s="86"/>
      <c r="Z1684" s="86"/>
      <c r="AA1684" s="86"/>
      <c r="AB1684" s="86"/>
      <c r="AC1684" s="86"/>
      <c r="AD1684" s="86"/>
      <c r="AE1684" s="241"/>
      <c r="CV1684" s="310" t="str">
        <f>IF(DataGoesHere!B1684="","",DataGoesHere!A1684)</f>
        <v/>
      </c>
      <c r="CW1684" s="271">
        <f t="shared" ca="1" si="60"/>
        <v>3</v>
      </c>
      <c r="CX1684" s="272">
        <f t="shared" ca="1" si="61"/>
        <v>0.79862940076451561</v>
      </c>
      <c r="CY1684" s="266">
        <f>DataGoesHere!A1684</f>
        <v>1683</v>
      </c>
      <c r="CZ1684" s="19" t="str">
        <f>IF(DataGoesHere!B1684="","",DataGoesHere!B1684)</f>
        <v/>
      </c>
      <c r="DA1684" s="19" t="str">
        <f>IF(DataGoesHere!B1684="","",IF(AH$5="No",DataGoesHere!B1684,DataGoesHere!B1684-(AH$2*(DataGoesHere!A1684-1))))</f>
        <v/>
      </c>
      <c r="DB1684" s="19" t="str">
        <f>IF(DataGoesHere!B1684="","",IF(AO$9="No",DataGoesHere!B1684,DataGoesHere!B1684/CX1684))</f>
        <v/>
      </c>
      <c r="DC1684" s="19" t="str">
        <f>IF(DataGoesHere!B1684="","",IF(AO$9="No",DA1684,DA1684/CX1684))</f>
        <v/>
      </c>
      <c r="DD1684" s="293" t="str">
        <f>IF(CZ1684="",IF(COUNTIF(DD$2:DD1683,"Forecast")&lt;Output!E$43,"Forecast",""),"Actual")</f>
        <v/>
      </c>
      <c r="DF1684" s="19" t="str">
        <f>IF(DataGoesHere!B1683="",IF(DD1684="Forecast",(Output!$E$47*IntermediateCalcs!DH1683)+((1-Output!$E$47)*IntermediateCalcs!DF1683),""),(Output!$E$47*IntermediateCalcs!DB1683)+((1-Output!$E$47)*IntermediateCalcs!DF1683))</f>
        <v/>
      </c>
      <c r="DG1684" s="19" t="str">
        <f>IF(DataGoesHere!B1683="",IF(DD1684="Forecast",(Output!$G$47*(IntermediateCalcs!DF1684-IntermediateCalcs!DF1683))+((1-Output!$G$47)*IntermediateCalcs!DG1683),""),(Output!$G$47*(IntermediateCalcs!DF1684-IntermediateCalcs!DF1683))+((1-Output!$G$47)*IntermediateCalcs!DG1683))</f>
        <v/>
      </c>
      <c r="DH1684" s="19" t="str">
        <f>IF(DataGoesHere!B1683="",IF(DD1684="Forecast",DF1684+DG1684,""),DF1684+DG1684)</f>
        <v/>
      </c>
      <c r="DI1684" s="274" t="str">
        <f>IF(DH1684="","",IF(IntermediateCalcs!$AO$9="Yes",IntermediateCalcs!DH1684*$CX1684,IntermediateCalcs!DH1684))</f>
        <v/>
      </c>
      <c r="DJ1684" s="250" t="str">
        <f>IF(DataGoesHere!$B1684="","",($CZ1684-DI1684))</f>
        <v/>
      </c>
      <c r="DK1684" s="250" t="str">
        <f>IF(DataGoesHere!$B1684="","",ABS($CZ1684-DI1684))</f>
        <v/>
      </c>
      <c r="DL1684" s="250" t="str">
        <f>IF(DataGoesHere!$B1684="","",DK1684^2)</f>
        <v/>
      </c>
      <c r="DM1684" s="249" t="str">
        <f>IF(DataGoesHere!$B1684="","",DK1684/$CZ1684)</f>
        <v/>
      </c>
      <c r="DN1684" s="250" t="str">
        <f>IF(DataGoesHere!$B1684="","",SUM(DJ$2:DJ1684)/AVERAGE(DK:DK))</f>
        <v/>
      </c>
      <c r="DP1684" s="19" t="str">
        <f>IF(DataGoesHere!B1684="",IF($DD1684="Forecast",(Output!E$48*IntermediateCalcs!CY1684)+Output!G$48,""),(Output!E$48*IntermediateCalcs!CY1684)+Output!G$48)</f>
        <v/>
      </c>
      <c r="DQ1684" s="274" t="str">
        <f>IF(DP1684="","",IF(IntermediateCalcs!$AO$9="Yes",IntermediateCalcs!DP1684*$CX1684,IntermediateCalcs!DP1684))</f>
        <v/>
      </c>
      <c r="DR1684" s="250" t="str">
        <f>IF(DataGoesHere!$B1684="","",($CZ1684-DQ1684))</f>
        <v/>
      </c>
      <c r="DS1684" s="250" t="str">
        <f>IF(DataGoesHere!$B1684="","",ABS($CZ1684-DQ1684))</f>
        <v/>
      </c>
      <c r="DT1684" s="250" t="str">
        <f>IF(DataGoesHere!$B1684="","",DS1684^2)</f>
        <v/>
      </c>
      <c r="DU1684" s="249" t="str">
        <f>IF(DataGoesHere!$B1684="","",DS1684/$CZ1684)</f>
        <v/>
      </c>
      <c r="DV1684" s="250" t="str">
        <f>IF(DataGoesHere!$B1684="","",SUM(DR$2:DR1684)/AVERAGE(DS:DS))</f>
        <v/>
      </c>
      <c r="DX1684" s="19" t="str">
        <f>IF(DataGoesHere!$B1683="","",(DB1678*(Output!$O$49/Output!$P$49))+(IntermediateCalcs!DB1679*(Output!$M$49/Output!$P$49))+(IntermediateCalcs!DB1680*(Output!$K$49/Output!$P$49))+(DB1681*(Output!$I$49/Output!$P$49))+(IntermediateCalcs!DB1682*(Output!$G$49/Output!$P$49))+(IntermediateCalcs!DB1683*(Output!$E$49/Output!$P$49)))</f>
        <v/>
      </c>
      <c r="DY1684" s="274" t="str">
        <f>IF(DX1684="","",IF(IntermediateCalcs!$AO$9="Yes",IntermediateCalcs!DX1684*$CX1684,IntermediateCalcs!DX1684))</f>
        <v/>
      </c>
      <c r="DZ1684" s="250" t="str">
        <f>IF(DataGoesHere!$B1684="","",($CZ1684-DY1684))</f>
        <v/>
      </c>
      <c r="EA1684" s="250" t="str">
        <f>IF(DataGoesHere!$B1684="","",ABS($CZ1684-DY1684))</f>
        <v/>
      </c>
      <c r="EB1684" s="250" t="str">
        <f>IF(DataGoesHere!$B1684="","",EA1684^2)</f>
        <v/>
      </c>
      <c r="EC1684" s="249" t="str">
        <f>IF(DataGoesHere!$B1684="","",EA1684/$CZ1684)</f>
        <v/>
      </c>
      <c r="ED1684" s="250" t="str">
        <f>IF(DataGoesHere!$B1684="","",SUM(DZ$2:DZ1684)/AVERAGE(EA:EA))</f>
        <v/>
      </c>
    </row>
    <row r="1685" spans="20:134" x14ac:dyDescent="0.2">
      <c r="T1685" s="240"/>
      <c r="U1685" s="86"/>
      <c r="V1685" s="86"/>
      <c r="W1685" s="245" t="str">
        <f>IF(DataGoesHere!$B1685="","",(DataGoesHere!$B1685/SUM(DataGoesHere!$B1682:'DataGoesHere'!$B1693)))</f>
        <v/>
      </c>
      <c r="X1685" s="86"/>
      <c r="Y1685" s="86"/>
      <c r="Z1685" s="86"/>
      <c r="AA1685" s="86"/>
      <c r="AB1685" s="86"/>
      <c r="AC1685" s="86"/>
      <c r="AD1685" s="86"/>
      <c r="AE1685" s="241"/>
      <c r="CV1685" s="310" t="str">
        <f>IF(DataGoesHere!B1685="","",DataGoesHere!A1685)</f>
        <v/>
      </c>
      <c r="CW1685" s="271">
        <f t="shared" ca="1" si="60"/>
        <v>4</v>
      </c>
      <c r="CX1685" s="272">
        <f t="shared" ca="1" si="61"/>
        <v>1.0149292433706087</v>
      </c>
      <c r="CY1685" s="266">
        <f>DataGoesHere!A1685</f>
        <v>1684</v>
      </c>
      <c r="CZ1685" s="19" t="str">
        <f>IF(DataGoesHere!B1685="","",DataGoesHere!B1685)</f>
        <v/>
      </c>
      <c r="DA1685" s="19" t="str">
        <f>IF(DataGoesHere!B1685="","",IF(AH$5="No",DataGoesHere!B1685,DataGoesHere!B1685-(AH$2*(DataGoesHere!A1685-1))))</f>
        <v/>
      </c>
      <c r="DB1685" s="19" t="str">
        <f>IF(DataGoesHere!B1685="","",IF(AO$9="No",DataGoesHere!B1685,DataGoesHere!B1685/CX1685))</f>
        <v/>
      </c>
      <c r="DC1685" s="19" t="str">
        <f>IF(DataGoesHere!B1685="","",IF(AO$9="No",DA1685,DA1685/CX1685))</f>
        <v/>
      </c>
      <c r="DD1685" s="293" t="str">
        <f>IF(CZ1685="",IF(COUNTIF(DD$2:DD1684,"Forecast")&lt;Output!E$43,"Forecast",""),"Actual")</f>
        <v/>
      </c>
      <c r="DF1685" s="19" t="str">
        <f>IF(DataGoesHere!B1684="",IF(DD1685="Forecast",(Output!$E$47*IntermediateCalcs!DH1684)+((1-Output!$E$47)*IntermediateCalcs!DF1684),""),(Output!$E$47*IntermediateCalcs!DB1684)+((1-Output!$E$47)*IntermediateCalcs!DF1684))</f>
        <v/>
      </c>
      <c r="DG1685" s="19" t="str">
        <f>IF(DataGoesHere!B1684="",IF(DD1685="Forecast",(Output!$G$47*(IntermediateCalcs!DF1685-IntermediateCalcs!DF1684))+((1-Output!$G$47)*IntermediateCalcs!DG1684),""),(Output!$G$47*(IntermediateCalcs!DF1685-IntermediateCalcs!DF1684))+((1-Output!$G$47)*IntermediateCalcs!DG1684))</f>
        <v/>
      </c>
      <c r="DH1685" s="19" t="str">
        <f>IF(DataGoesHere!B1684="",IF(DD1685="Forecast",DF1685+DG1685,""),DF1685+DG1685)</f>
        <v/>
      </c>
      <c r="DI1685" s="274" t="str">
        <f>IF(DH1685="","",IF(IntermediateCalcs!$AO$9="Yes",IntermediateCalcs!DH1685*$CX1685,IntermediateCalcs!DH1685))</f>
        <v/>
      </c>
      <c r="DJ1685" s="250" t="str">
        <f>IF(DataGoesHere!$B1685="","",($CZ1685-DI1685))</f>
        <v/>
      </c>
      <c r="DK1685" s="250" t="str">
        <f>IF(DataGoesHere!$B1685="","",ABS($CZ1685-DI1685))</f>
        <v/>
      </c>
      <c r="DL1685" s="250" t="str">
        <f>IF(DataGoesHere!$B1685="","",DK1685^2)</f>
        <v/>
      </c>
      <c r="DM1685" s="249" t="str">
        <f>IF(DataGoesHere!$B1685="","",DK1685/$CZ1685)</f>
        <v/>
      </c>
      <c r="DN1685" s="250" t="str">
        <f>IF(DataGoesHere!$B1685="","",SUM(DJ$2:DJ1685)/AVERAGE(DK:DK))</f>
        <v/>
      </c>
      <c r="DP1685" s="19" t="str">
        <f>IF(DataGoesHere!B1685="",IF($DD1685="Forecast",(Output!E$48*IntermediateCalcs!CY1685)+Output!G$48,""),(Output!E$48*IntermediateCalcs!CY1685)+Output!G$48)</f>
        <v/>
      </c>
      <c r="DQ1685" s="274" t="str">
        <f>IF(DP1685="","",IF(IntermediateCalcs!$AO$9="Yes",IntermediateCalcs!DP1685*$CX1685,IntermediateCalcs!DP1685))</f>
        <v/>
      </c>
      <c r="DR1685" s="250" t="str">
        <f>IF(DataGoesHere!$B1685="","",($CZ1685-DQ1685))</f>
        <v/>
      </c>
      <c r="DS1685" s="250" t="str">
        <f>IF(DataGoesHere!$B1685="","",ABS($CZ1685-DQ1685))</f>
        <v/>
      </c>
      <c r="DT1685" s="250" t="str">
        <f>IF(DataGoesHere!$B1685="","",DS1685^2)</f>
        <v/>
      </c>
      <c r="DU1685" s="249" t="str">
        <f>IF(DataGoesHere!$B1685="","",DS1685/$CZ1685)</f>
        <v/>
      </c>
      <c r="DV1685" s="250" t="str">
        <f>IF(DataGoesHere!$B1685="","",SUM(DR$2:DR1685)/AVERAGE(DS:DS))</f>
        <v/>
      </c>
      <c r="DX1685" s="19" t="str">
        <f>IF(DataGoesHere!$B1684="","",(DB1679*(Output!$O$49/Output!$P$49))+(IntermediateCalcs!DB1680*(Output!$M$49/Output!$P$49))+(IntermediateCalcs!DB1681*(Output!$K$49/Output!$P$49))+(DB1682*(Output!$I$49/Output!$P$49))+(IntermediateCalcs!DB1683*(Output!$G$49/Output!$P$49))+(IntermediateCalcs!DB1684*(Output!$E$49/Output!$P$49)))</f>
        <v/>
      </c>
      <c r="DY1685" s="274" t="str">
        <f>IF(DX1685="","",IF(IntermediateCalcs!$AO$9="Yes",IntermediateCalcs!DX1685*$CX1685,IntermediateCalcs!DX1685))</f>
        <v/>
      </c>
      <c r="DZ1685" s="250" t="str">
        <f>IF(DataGoesHere!$B1685="","",($CZ1685-DY1685))</f>
        <v/>
      </c>
      <c r="EA1685" s="250" t="str">
        <f>IF(DataGoesHere!$B1685="","",ABS($CZ1685-DY1685))</f>
        <v/>
      </c>
      <c r="EB1685" s="250" t="str">
        <f>IF(DataGoesHere!$B1685="","",EA1685^2)</f>
        <v/>
      </c>
      <c r="EC1685" s="249" t="str">
        <f>IF(DataGoesHere!$B1685="","",EA1685/$CZ1685)</f>
        <v/>
      </c>
      <c r="ED1685" s="250" t="str">
        <f>IF(DataGoesHere!$B1685="","",SUM(DZ$2:DZ1685)/AVERAGE(EA:EA))</f>
        <v/>
      </c>
    </row>
    <row r="1686" spans="20:134" x14ac:dyDescent="0.2">
      <c r="T1686" s="240"/>
      <c r="U1686" s="86"/>
      <c r="V1686" s="86"/>
      <c r="W1686" s="86"/>
      <c r="X1686" s="245" t="str">
        <f>IF(DataGoesHere!$B1686="","",(DataGoesHere!$B1686/SUM(DataGoesHere!$B1682:'DataGoesHere'!$B1693)))</f>
        <v/>
      </c>
      <c r="Y1686" s="86"/>
      <c r="Z1686" s="86"/>
      <c r="AA1686" s="86"/>
      <c r="AB1686" s="86"/>
      <c r="AC1686" s="86"/>
      <c r="AD1686" s="86"/>
      <c r="AE1686" s="241"/>
      <c r="CV1686" s="310" t="str">
        <f>IF(DataGoesHere!B1686="","",DataGoesHere!A1686)</f>
        <v/>
      </c>
      <c r="CW1686" s="271">
        <f t="shared" ca="1" si="60"/>
        <v>5</v>
      </c>
      <c r="CX1686" s="272">
        <f t="shared" ca="1" si="61"/>
        <v>0.97875414397996308</v>
      </c>
      <c r="CY1686" s="266">
        <f>DataGoesHere!A1686</f>
        <v>1685</v>
      </c>
      <c r="CZ1686" s="19" t="str">
        <f>IF(DataGoesHere!B1686="","",DataGoesHere!B1686)</f>
        <v/>
      </c>
      <c r="DA1686" s="19" t="str">
        <f>IF(DataGoesHere!B1686="","",IF(AH$5="No",DataGoesHere!B1686,DataGoesHere!B1686-(AH$2*(DataGoesHere!A1686-1))))</f>
        <v/>
      </c>
      <c r="DB1686" s="19" t="str">
        <f>IF(DataGoesHere!B1686="","",IF(AO$9="No",DataGoesHere!B1686,DataGoesHere!B1686/CX1686))</f>
        <v/>
      </c>
      <c r="DC1686" s="19" t="str">
        <f>IF(DataGoesHere!B1686="","",IF(AO$9="No",DA1686,DA1686/CX1686))</f>
        <v/>
      </c>
      <c r="DD1686" s="293" t="str">
        <f>IF(CZ1686="",IF(COUNTIF(DD$2:DD1685,"Forecast")&lt;Output!E$43,"Forecast",""),"Actual")</f>
        <v/>
      </c>
      <c r="DF1686" s="19" t="str">
        <f>IF(DataGoesHere!B1685="",IF(DD1686="Forecast",(Output!$E$47*IntermediateCalcs!DH1685)+((1-Output!$E$47)*IntermediateCalcs!DF1685),""),(Output!$E$47*IntermediateCalcs!DB1685)+((1-Output!$E$47)*IntermediateCalcs!DF1685))</f>
        <v/>
      </c>
      <c r="DG1686" s="19" t="str">
        <f>IF(DataGoesHere!B1685="",IF(DD1686="Forecast",(Output!$G$47*(IntermediateCalcs!DF1686-IntermediateCalcs!DF1685))+((1-Output!$G$47)*IntermediateCalcs!DG1685),""),(Output!$G$47*(IntermediateCalcs!DF1686-IntermediateCalcs!DF1685))+((1-Output!$G$47)*IntermediateCalcs!DG1685))</f>
        <v/>
      </c>
      <c r="DH1686" s="19" t="str">
        <f>IF(DataGoesHere!B1685="",IF(DD1686="Forecast",DF1686+DG1686,""),DF1686+DG1686)</f>
        <v/>
      </c>
      <c r="DI1686" s="274" t="str">
        <f>IF(DH1686="","",IF(IntermediateCalcs!$AO$9="Yes",IntermediateCalcs!DH1686*$CX1686,IntermediateCalcs!DH1686))</f>
        <v/>
      </c>
      <c r="DJ1686" s="250" t="str">
        <f>IF(DataGoesHere!$B1686="","",($CZ1686-DI1686))</f>
        <v/>
      </c>
      <c r="DK1686" s="250" t="str">
        <f>IF(DataGoesHere!$B1686="","",ABS($CZ1686-DI1686))</f>
        <v/>
      </c>
      <c r="DL1686" s="250" t="str">
        <f>IF(DataGoesHere!$B1686="","",DK1686^2)</f>
        <v/>
      </c>
      <c r="DM1686" s="249" t="str">
        <f>IF(DataGoesHere!$B1686="","",DK1686/$CZ1686)</f>
        <v/>
      </c>
      <c r="DN1686" s="250" t="str">
        <f>IF(DataGoesHere!$B1686="","",SUM(DJ$2:DJ1686)/AVERAGE(DK:DK))</f>
        <v/>
      </c>
      <c r="DP1686" s="19" t="str">
        <f>IF(DataGoesHere!B1686="",IF($DD1686="Forecast",(Output!E$48*IntermediateCalcs!CY1686)+Output!G$48,""),(Output!E$48*IntermediateCalcs!CY1686)+Output!G$48)</f>
        <v/>
      </c>
      <c r="DQ1686" s="274" t="str">
        <f>IF(DP1686="","",IF(IntermediateCalcs!$AO$9="Yes",IntermediateCalcs!DP1686*$CX1686,IntermediateCalcs!DP1686))</f>
        <v/>
      </c>
      <c r="DR1686" s="250" t="str">
        <f>IF(DataGoesHere!$B1686="","",($CZ1686-DQ1686))</f>
        <v/>
      </c>
      <c r="DS1686" s="250" t="str">
        <f>IF(DataGoesHere!$B1686="","",ABS($CZ1686-DQ1686))</f>
        <v/>
      </c>
      <c r="DT1686" s="250" t="str">
        <f>IF(DataGoesHere!$B1686="","",DS1686^2)</f>
        <v/>
      </c>
      <c r="DU1686" s="249" t="str">
        <f>IF(DataGoesHere!$B1686="","",DS1686/$CZ1686)</f>
        <v/>
      </c>
      <c r="DV1686" s="250" t="str">
        <f>IF(DataGoesHere!$B1686="","",SUM(DR$2:DR1686)/AVERAGE(DS:DS))</f>
        <v/>
      </c>
      <c r="DX1686" s="19" t="str">
        <f>IF(DataGoesHere!$B1685="","",(DB1680*(Output!$O$49/Output!$P$49))+(IntermediateCalcs!DB1681*(Output!$M$49/Output!$P$49))+(IntermediateCalcs!DB1682*(Output!$K$49/Output!$P$49))+(DB1683*(Output!$I$49/Output!$P$49))+(IntermediateCalcs!DB1684*(Output!$G$49/Output!$P$49))+(IntermediateCalcs!DB1685*(Output!$E$49/Output!$P$49)))</f>
        <v/>
      </c>
      <c r="DY1686" s="274" t="str">
        <f>IF(DX1686="","",IF(IntermediateCalcs!$AO$9="Yes",IntermediateCalcs!DX1686*$CX1686,IntermediateCalcs!DX1686))</f>
        <v/>
      </c>
      <c r="DZ1686" s="250" t="str">
        <f>IF(DataGoesHere!$B1686="","",($CZ1686-DY1686))</f>
        <v/>
      </c>
      <c r="EA1686" s="250" t="str">
        <f>IF(DataGoesHere!$B1686="","",ABS($CZ1686-DY1686))</f>
        <v/>
      </c>
      <c r="EB1686" s="250" t="str">
        <f>IF(DataGoesHere!$B1686="","",EA1686^2)</f>
        <v/>
      </c>
      <c r="EC1686" s="249" t="str">
        <f>IF(DataGoesHere!$B1686="","",EA1686/$CZ1686)</f>
        <v/>
      </c>
      <c r="ED1686" s="250" t="str">
        <f>IF(DataGoesHere!$B1686="","",SUM(DZ$2:DZ1686)/AVERAGE(EA:EA))</f>
        <v/>
      </c>
    </row>
    <row r="1687" spans="20:134" x14ac:dyDescent="0.2">
      <c r="T1687" s="240"/>
      <c r="U1687" s="86"/>
      <c r="V1687" s="86"/>
      <c r="W1687" s="86"/>
      <c r="X1687" s="86"/>
      <c r="Y1687" s="245" t="str">
        <f>IF(DataGoesHere!$B1687="","",(DataGoesHere!$B1687/SUM(DataGoesHere!$B1682:'DataGoesHere'!$B1693)))</f>
        <v/>
      </c>
      <c r="Z1687" s="86"/>
      <c r="AA1687" s="86"/>
      <c r="AB1687" s="86"/>
      <c r="AC1687" s="86"/>
      <c r="AD1687" s="86"/>
      <c r="AE1687" s="241"/>
      <c r="CV1687" s="310" t="str">
        <f>IF(DataGoesHere!B1687="","",DataGoesHere!A1687)</f>
        <v/>
      </c>
      <c r="CW1687" s="271">
        <f t="shared" ca="1" si="60"/>
        <v>6</v>
      </c>
      <c r="CX1687" s="272">
        <f t="shared" ca="1" si="61"/>
        <v>1.0779088099730167</v>
      </c>
      <c r="CY1687" s="266">
        <f>DataGoesHere!A1687</f>
        <v>1686</v>
      </c>
      <c r="CZ1687" s="19" t="str">
        <f>IF(DataGoesHere!B1687="","",DataGoesHere!B1687)</f>
        <v/>
      </c>
      <c r="DA1687" s="19" t="str">
        <f>IF(DataGoesHere!B1687="","",IF(AH$5="No",DataGoesHere!B1687,DataGoesHere!B1687-(AH$2*(DataGoesHere!A1687-1))))</f>
        <v/>
      </c>
      <c r="DB1687" s="19" t="str">
        <f>IF(DataGoesHere!B1687="","",IF(AO$9="No",DataGoesHere!B1687,DataGoesHere!B1687/CX1687))</f>
        <v/>
      </c>
      <c r="DC1687" s="19" t="str">
        <f>IF(DataGoesHere!B1687="","",IF(AO$9="No",DA1687,DA1687/CX1687))</f>
        <v/>
      </c>
      <c r="DD1687" s="293" t="str">
        <f>IF(CZ1687="",IF(COUNTIF(DD$2:DD1686,"Forecast")&lt;Output!E$43,"Forecast",""),"Actual")</f>
        <v/>
      </c>
      <c r="DF1687" s="19" t="str">
        <f>IF(DataGoesHere!B1686="",IF(DD1687="Forecast",(Output!$E$47*IntermediateCalcs!DH1686)+((1-Output!$E$47)*IntermediateCalcs!DF1686),""),(Output!$E$47*IntermediateCalcs!DB1686)+((1-Output!$E$47)*IntermediateCalcs!DF1686))</f>
        <v/>
      </c>
      <c r="DG1687" s="19" t="str">
        <f>IF(DataGoesHere!B1686="",IF(DD1687="Forecast",(Output!$G$47*(IntermediateCalcs!DF1687-IntermediateCalcs!DF1686))+((1-Output!$G$47)*IntermediateCalcs!DG1686),""),(Output!$G$47*(IntermediateCalcs!DF1687-IntermediateCalcs!DF1686))+((1-Output!$G$47)*IntermediateCalcs!DG1686))</f>
        <v/>
      </c>
      <c r="DH1687" s="19" t="str">
        <f>IF(DataGoesHere!B1686="",IF(DD1687="Forecast",DF1687+DG1687,""),DF1687+DG1687)</f>
        <v/>
      </c>
      <c r="DI1687" s="274" t="str">
        <f>IF(DH1687="","",IF(IntermediateCalcs!$AO$9="Yes",IntermediateCalcs!DH1687*$CX1687,IntermediateCalcs!DH1687))</f>
        <v/>
      </c>
      <c r="DJ1687" s="250" t="str">
        <f>IF(DataGoesHere!$B1687="","",($CZ1687-DI1687))</f>
        <v/>
      </c>
      <c r="DK1687" s="250" t="str">
        <f>IF(DataGoesHere!$B1687="","",ABS($CZ1687-DI1687))</f>
        <v/>
      </c>
      <c r="DL1687" s="250" t="str">
        <f>IF(DataGoesHere!$B1687="","",DK1687^2)</f>
        <v/>
      </c>
      <c r="DM1687" s="249" t="str">
        <f>IF(DataGoesHere!$B1687="","",DK1687/$CZ1687)</f>
        <v/>
      </c>
      <c r="DN1687" s="250" t="str">
        <f>IF(DataGoesHere!$B1687="","",SUM(DJ$2:DJ1687)/AVERAGE(DK:DK))</f>
        <v/>
      </c>
      <c r="DP1687" s="19" t="str">
        <f>IF(DataGoesHere!B1687="",IF($DD1687="Forecast",(Output!E$48*IntermediateCalcs!CY1687)+Output!G$48,""),(Output!E$48*IntermediateCalcs!CY1687)+Output!G$48)</f>
        <v/>
      </c>
      <c r="DQ1687" s="274" t="str">
        <f>IF(DP1687="","",IF(IntermediateCalcs!$AO$9="Yes",IntermediateCalcs!DP1687*$CX1687,IntermediateCalcs!DP1687))</f>
        <v/>
      </c>
      <c r="DR1687" s="250" t="str">
        <f>IF(DataGoesHere!$B1687="","",($CZ1687-DQ1687))</f>
        <v/>
      </c>
      <c r="DS1687" s="250" t="str">
        <f>IF(DataGoesHere!$B1687="","",ABS($CZ1687-DQ1687))</f>
        <v/>
      </c>
      <c r="DT1687" s="250" t="str">
        <f>IF(DataGoesHere!$B1687="","",DS1687^2)</f>
        <v/>
      </c>
      <c r="DU1687" s="249" t="str">
        <f>IF(DataGoesHere!$B1687="","",DS1687/$CZ1687)</f>
        <v/>
      </c>
      <c r="DV1687" s="250" t="str">
        <f>IF(DataGoesHere!$B1687="","",SUM(DR$2:DR1687)/AVERAGE(DS:DS))</f>
        <v/>
      </c>
      <c r="DX1687" s="19" t="str">
        <f>IF(DataGoesHere!$B1686="","",(DB1681*(Output!$O$49/Output!$P$49))+(IntermediateCalcs!DB1682*(Output!$M$49/Output!$P$49))+(IntermediateCalcs!DB1683*(Output!$K$49/Output!$P$49))+(DB1684*(Output!$I$49/Output!$P$49))+(IntermediateCalcs!DB1685*(Output!$G$49/Output!$P$49))+(IntermediateCalcs!DB1686*(Output!$E$49/Output!$P$49)))</f>
        <v/>
      </c>
      <c r="DY1687" s="274" t="str">
        <f>IF(DX1687="","",IF(IntermediateCalcs!$AO$9="Yes",IntermediateCalcs!DX1687*$CX1687,IntermediateCalcs!DX1687))</f>
        <v/>
      </c>
      <c r="DZ1687" s="250" t="str">
        <f>IF(DataGoesHere!$B1687="","",($CZ1687-DY1687))</f>
        <v/>
      </c>
      <c r="EA1687" s="250" t="str">
        <f>IF(DataGoesHere!$B1687="","",ABS($CZ1687-DY1687))</f>
        <v/>
      </c>
      <c r="EB1687" s="250" t="str">
        <f>IF(DataGoesHere!$B1687="","",EA1687^2)</f>
        <v/>
      </c>
      <c r="EC1687" s="249" t="str">
        <f>IF(DataGoesHere!$B1687="","",EA1687/$CZ1687)</f>
        <v/>
      </c>
      <c r="ED1687" s="250" t="str">
        <f>IF(DataGoesHere!$B1687="","",SUM(DZ$2:DZ1687)/AVERAGE(EA:EA))</f>
        <v/>
      </c>
    </row>
    <row r="1688" spans="20:134" x14ac:dyDescent="0.2">
      <c r="T1688" s="240"/>
      <c r="U1688" s="86"/>
      <c r="V1688" s="86"/>
      <c r="W1688" s="86"/>
      <c r="X1688" s="86"/>
      <c r="Y1688" s="86"/>
      <c r="Z1688" s="245" t="str">
        <f>IF(DataGoesHere!$B1688="","",(DataGoesHere!$B1688/SUM(DataGoesHere!$B1682:'DataGoesHere'!$B1693)))</f>
        <v/>
      </c>
      <c r="AA1688" s="86"/>
      <c r="AB1688" s="86"/>
      <c r="AC1688" s="86"/>
      <c r="AD1688" s="86"/>
      <c r="AE1688" s="241"/>
      <c r="CV1688" s="310" t="str">
        <f>IF(DataGoesHere!B1688="","",DataGoesHere!A1688)</f>
        <v/>
      </c>
      <c r="CW1688" s="271">
        <f t="shared" ca="1" si="60"/>
        <v>7</v>
      </c>
      <c r="CX1688" s="272">
        <f t="shared" ca="1" si="61"/>
        <v>1.0265458156689093</v>
      </c>
      <c r="CY1688" s="266">
        <f>DataGoesHere!A1688</f>
        <v>1687</v>
      </c>
      <c r="CZ1688" s="19" t="str">
        <f>IF(DataGoesHere!B1688="","",DataGoesHere!B1688)</f>
        <v/>
      </c>
      <c r="DA1688" s="19" t="str">
        <f>IF(DataGoesHere!B1688="","",IF(AH$5="No",DataGoesHere!B1688,DataGoesHere!B1688-(AH$2*(DataGoesHere!A1688-1))))</f>
        <v/>
      </c>
      <c r="DB1688" s="19" t="str">
        <f>IF(DataGoesHere!B1688="","",IF(AO$9="No",DataGoesHere!B1688,DataGoesHere!B1688/CX1688))</f>
        <v/>
      </c>
      <c r="DC1688" s="19" t="str">
        <f>IF(DataGoesHere!B1688="","",IF(AO$9="No",DA1688,DA1688/CX1688))</f>
        <v/>
      </c>
      <c r="DD1688" s="293" t="str">
        <f>IF(CZ1688="",IF(COUNTIF(DD$2:DD1687,"Forecast")&lt;Output!E$43,"Forecast",""),"Actual")</f>
        <v/>
      </c>
      <c r="DF1688" s="19" t="str">
        <f>IF(DataGoesHere!B1687="",IF(DD1688="Forecast",(Output!$E$47*IntermediateCalcs!DH1687)+((1-Output!$E$47)*IntermediateCalcs!DF1687),""),(Output!$E$47*IntermediateCalcs!DB1687)+((1-Output!$E$47)*IntermediateCalcs!DF1687))</f>
        <v/>
      </c>
      <c r="DG1688" s="19" t="str">
        <f>IF(DataGoesHere!B1687="",IF(DD1688="Forecast",(Output!$G$47*(IntermediateCalcs!DF1688-IntermediateCalcs!DF1687))+((1-Output!$G$47)*IntermediateCalcs!DG1687),""),(Output!$G$47*(IntermediateCalcs!DF1688-IntermediateCalcs!DF1687))+((1-Output!$G$47)*IntermediateCalcs!DG1687))</f>
        <v/>
      </c>
      <c r="DH1688" s="19" t="str">
        <f>IF(DataGoesHere!B1687="",IF(DD1688="Forecast",DF1688+DG1688,""),DF1688+DG1688)</f>
        <v/>
      </c>
      <c r="DI1688" s="274" t="str">
        <f>IF(DH1688="","",IF(IntermediateCalcs!$AO$9="Yes",IntermediateCalcs!DH1688*$CX1688,IntermediateCalcs!DH1688))</f>
        <v/>
      </c>
      <c r="DJ1688" s="250" t="str">
        <f>IF(DataGoesHere!$B1688="","",($CZ1688-DI1688))</f>
        <v/>
      </c>
      <c r="DK1688" s="250" t="str">
        <f>IF(DataGoesHere!$B1688="","",ABS($CZ1688-DI1688))</f>
        <v/>
      </c>
      <c r="DL1688" s="250" t="str">
        <f>IF(DataGoesHere!$B1688="","",DK1688^2)</f>
        <v/>
      </c>
      <c r="DM1688" s="249" t="str">
        <f>IF(DataGoesHere!$B1688="","",DK1688/$CZ1688)</f>
        <v/>
      </c>
      <c r="DN1688" s="250" t="str">
        <f>IF(DataGoesHere!$B1688="","",SUM(DJ$2:DJ1688)/AVERAGE(DK:DK))</f>
        <v/>
      </c>
      <c r="DP1688" s="19" t="str">
        <f>IF(DataGoesHere!B1688="",IF($DD1688="Forecast",(Output!E$48*IntermediateCalcs!CY1688)+Output!G$48,""),(Output!E$48*IntermediateCalcs!CY1688)+Output!G$48)</f>
        <v/>
      </c>
      <c r="DQ1688" s="274" t="str">
        <f>IF(DP1688="","",IF(IntermediateCalcs!$AO$9="Yes",IntermediateCalcs!DP1688*$CX1688,IntermediateCalcs!DP1688))</f>
        <v/>
      </c>
      <c r="DR1688" s="250" t="str">
        <f>IF(DataGoesHere!$B1688="","",($CZ1688-DQ1688))</f>
        <v/>
      </c>
      <c r="DS1688" s="250" t="str">
        <f>IF(DataGoesHere!$B1688="","",ABS($CZ1688-DQ1688))</f>
        <v/>
      </c>
      <c r="DT1688" s="250" t="str">
        <f>IF(DataGoesHere!$B1688="","",DS1688^2)</f>
        <v/>
      </c>
      <c r="DU1688" s="249" t="str">
        <f>IF(DataGoesHere!$B1688="","",DS1688/$CZ1688)</f>
        <v/>
      </c>
      <c r="DV1688" s="250" t="str">
        <f>IF(DataGoesHere!$B1688="","",SUM(DR$2:DR1688)/AVERAGE(DS:DS))</f>
        <v/>
      </c>
      <c r="DX1688" s="19" t="str">
        <f>IF(DataGoesHere!$B1687="","",(DB1682*(Output!$O$49/Output!$P$49))+(IntermediateCalcs!DB1683*(Output!$M$49/Output!$P$49))+(IntermediateCalcs!DB1684*(Output!$K$49/Output!$P$49))+(DB1685*(Output!$I$49/Output!$P$49))+(IntermediateCalcs!DB1686*(Output!$G$49/Output!$P$49))+(IntermediateCalcs!DB1687*(Output!$E$49/Output!$P$49)))</f>
        <v/>
      </c>
      <c r="DY1688" s="274" t="str">
        <f>IF(DX1688="","",IF(IntermediateCalcs!$AO$9="Yes",IntermediateCalcs!DX1688*$CX1688,IntermediateCalcs!DX1688))</f>
        <v/>
      </c>
      <c r="DZ1688" s="250" t="str">
        <f>IF(DataGoesHere!$B1688="","",($CZ1688-DY1688))</f>
        <v/>
      </c>
      <c r="EA1688" s="250" t="str">
        <f>IF(DataGoesHere!$B1688="","",ABS($CZ1688-DY1688))</f>
        <v/>
      </c>
      <c r="EB1688" s="250" t="str">
        <f>IF(DataGoesHere!$B1688="","",EA1688^2)</f>
        <v/>
      </c>
      <c r="EC1688" s="249" t="str">
        <f>IF(DataGoesHere!$B1688="","",EA1688/$CZ1688)</f>
        <v/>
      </c>
      <c r="ED1688" s="250" t="str">
        <f>IF(DataGoesHere!$B1688="","",SUM(DZ$2:DZ1688)/AVERAGE(EA:EA))</f>
        <v/>
      </c>
    </row>
    <row r="1689" spans="20:134" x14ac:dyDescent="0.2">
      <c r="T1689" s="240"/>
      <c r="U1689" s="86"/>
      <c r="V1689" s="86"/>
      <c r="W1689" s="86"/>
      <c r="X1689" s="86"/>
      <c r="Y1689" s="86"/>
      <c r="Z1689" s="86"/>
      <c r="AA1689" s="245" t="str">
        <f>IF(DataGoesHere!$B1689="","",(DataGoesHere!$B1689/SUM(DataGoesHere!$B1682:'DataGoesHere'!$B1693)))</f>
        <v/>
      </c>
      <c r="AB1689" s="86"/>
      <c r="AC1689" s="86"/>
      <c r="AD1689" s="86"/>
      <c r="AE1689" s="241"/>
      <c r="CV1689" s="310" t="str">
        <f>IF(DataGoesHere!B1689="","",DataGoesHere!A1689)</f>
        <v/>
      </c>
      <c r="CW1689" s="271">
        <f t="shared" ca="1" si="60"/>
        <v>8</v>
      </c>
      <c r="CX1689" s="272">
        <f t="shared" ca="1" si="61"/>
        <v>1.0207492390681214</v>
      </c>
      <c r="CY1689" s="266">
        <f>DataGoesHere!A1689</f>
        <v>1688</v>
      </c>
      <c r="CZ1689" s="19" t="str">
        <f>IF(DataGoesHere!B1689="","",DataGoesHere!B1689)</f>
        <v/>
      </c>
      <c r="DA1689" s="19" t="str">
        <f>IF(DataGoesHere!B1689="","",IF(AH$5="No",DataGoesHere!B1689,DataGoesHere!B1689-(AH$2*(DataGoesHere!A1689-1))))</f>
        <v/>
      </c>
      <c r="DB1689" s="19" t="str">
        <f>IF(DataGoesHere!B1689="","",IF(AO$9="No",DataGoesHere!B1689,DataGoesHere!B1689/CX1689))</f>
        <v/>
      </c>
      <c r="DC1689" s="19" t="str">
        <f>IF(DataGoesHere!B1689="","",IF(AO$9="No",DA1689,DA1689/CX1689))</f>
        <v/>
      </c>
      <c r="DD1689" s="293" t="str">
        <f>IF(CZ1689="",IF(COUNTIF(DD$2:DD1688,"Forecast")&lt;Output!E$43,"Forecast",""),"Actual")</f>
        <v/>
      </c>
      <c r="DF1689" s="19" t="str">
        <f>IF(DataGoesHere!B1688="",IF(DD1689="Forecast",(Output!$E$47*IntermediateCalcs!DH1688)+((1-Output!$E$47)*IntermediateCalcs!DF1688),""),(Output!$E$47*IntermediateCalcs!DB1688)+((1-Output!$E$47)*IntermediateCalcs!DF1688))</f>
        <v/>
      </c>
      <c r="DG1689" s="19" t="str">
        <f>IF(DataGoesHere!B1688="",IF(DD1689="Forecast",(Output!$G$47*(IntermediateCalcs!DF1689-IntermediateCalcs!DF1688))+((1-Output!$G$47)*IntermediateCalcs!DG1688),""),(Output!$G$47*(IntermediateCalcs!DF1689-IntermediateCalcs!DF1688))+((1-Output!$G$47)*IntermediateCalcs!DG1688))</f>
        <v/>
      </c>
      <c r="DH1689" s="19" t="str">
        <f>IF(DataGoesHere!B1688="",IF(DD1689="Forecast",DF1689+DG1689,""),DF1689+DG1689)</f>
        <v/>
      </c>
      <c r="DI1689" s="274" t="str">
        <f>IF(DH1689="","",IF(IntermediateCalcs!$AO$9="Yes",IntermediateCalcs!DH1689*$CX1689,IntermediateCalcs!DH1689))</f>
        <v/>
      </c>
      <c r="DJ1689" s="250" t="str">
        <f>IF(DataGoesHere!$B1689="","",($CZ1689-DI1689))</f>
        <v/>
      </c>
      <c r="DK1689" s="250" t="str">
        <f>IF(DataGoesHere!$B1689="","",ABS($CZ1689-DI1689))</f>
        <v/>
      </c>
      <c r="DL1689" s="250" t="str">
        <f>IF(DataGoesHere!$B1689="","",DK1689^2)</f>
        <v/>
      </c>
      <c r="DM1689" s="249" t="str">
        <f>IF(DataGoesHere!$B1689="","",DK1689/$CZ1689)</f>
        <v/>
      </c>
      <c r="DN1689" s="250" t="str">
        <f>IF(DataGoesHere!$B1689="","",SUM(DJ$2:DJ1689)/AVERAGE(DK:DK))</f>
        <v/>
      </c>
      <c r="DP1689" s="19" t="str">
        <f>IF(DataGoesHere!B1689="",IF($DD1689="Forecast",(Output!E$48*IntermediateCalcs!CY1689)+Output!G$48,""),(Output!E$48*IntermediateCalcs!CY1689)+Output!G$48)</f>
        <v/>
      </c>
      <c r="DQ1689" s="274" t="str">
        <f>IF(DP1689="","",IF(IntermediateCalcs!$AO$9="Yes",IntermediateCalcs!DP1689*$CX1689,IntermediateCalcs!DP1689))</f>
        <v/>
      </c>
      <c r="DR1689" s="250" t="str">
        <f>IF(DataGoesHere!$B1689="","",($CZ1689-DQ1689))</f>
        <v/>
      </c>
      <c r="DS1689" s="250" t="str">
        <f>IF(DataGoesHere!$B1689="","",ABS($CZ1689-DQ1689))</f>
        <v/>
      </c>
      <c r="DT1689" s="250" t="str">
        <f>IF(DataGoesHere!$B1689="","",DS1689^2)</f>
        <v/>
      </c>
      <c r="DU1689" s="249" t="str">
        <f>IF(DataGoesHere!$B1689="","",DS1689/$CZ1689)</f>
        <v/>
      </c>
      <c r="DV1689" s="250" t="str">
        <f>IF(DataGoesHere!$B1689="","",SUM(DR$2:DR1689)/AVERAGE(DS:DS))</f>
        <v/>
      </c>
      <c r="DX1689" s="19" t="str">
        <f>IF(DataGoesHere!$B1688="","",(DB1683*(Output!$O$49/Output!$P$49))+(IntermediateCalcs!DB1684*(Output!$M$49/Output!$P$49))+(IntermediateCalcs!DB1685*(Output!$K$49/Output!$P$49))+(DB1686*(Output!$I$49/Output!$P$49))+(IntermediateCalcs!DB1687*(Output!$G$49/Output!$P$49))+(IntermediateCalcs!DB1688*(Output!$E$49/Output!$P$49)))</f>
        <v/>
      </c>
      <c r="DY1689" s="274" t="str">
        <f>IF(DX1689="","",IF(IntermediateCalcs!$AO$9="Yes",IntermediateCalcs!DX1689*$CX1689,IntermediateCalcs!DX1689))</f>
        <v/>
      </c>
      <c r="DZ1689" s="250" t="str">
        <f>IF(DataGoesHere!$B1689="","",($CZ1689-DY1689))</f>
        <v/>
      </c>
      <c r="EA1689" s="250" t="str">
        <f>IF(DataGoesHere!$B1689="","",ABS($CZ1689-DY1689))</f>
        <v/>
      </c>
      <c r="EB1689" s="250" t="str">
        <f>IF(DataGoesHere!$B1689="","",EA1689^2)</f>
        <v/>
      </c>
      <c r="EC1689" s="249" t="str">
        <f>IF(DataGoesHere!$B1689="","",EA1689/$CZ1689)</f>
        <v/>
      </c>
      <c r="ED1689" s="250" t="str">
        <f>IF(DataGoesHere!$B1689="","",SUM(DZ$2:DZ1689)/AVERAGE(EA:EA))</f>
        <v/>
      </c>
    </row>
    <row r="1690" spans="20:134" x14ac:dyDescent="0.2">
      <c r="T1690" s="240"/>
      <c r="U1690" s="86"/>
      <c r="V1690" s="86"/>
      <c r="W1690" s="86"/>
      <c r="X1690" s="86"/>
      <c r="Y1690" s="86"/>
      <c r="Z1690" s="86"/>
      <c r="AA1690" s="86"/>
      <c r="AB1690" s="245" t="str">
        <f>IF(DataGoesHere!$B1690="","",(DataGoesHere!$B1690/SUM(DataGoesHere!$B1682:'DataGoesHere'!$B1693)))</f>
        <v/>
      </c>
      <c r="AC1690" s="86"/>
      <c r="AD1690" s="86"/>
      <c r="AE1690" s="241"/>
      <c r="CV1690" s="310" t="str">
        <f>IF(DataGoesHere!B1690="","",DataGoesHere!A1690)</f>
        <v/>
      </c>
      <c r="CW1690" s="271">
        <f t="shared" ca="1" si="60"/>
        <v>9</v>
      </c>
      <c r="CX1690" s="272">
        <f t="shared" ca="1" si="61"/>
        <v>1.0625330005567626</v>
      </c>
      <c r="CY1690" s="266">
        <f>DataGoesHere!A1690</f>
        <v>1689</v>
      </c>
      <c r="CZ1690" s="19" t="str">
        <f>IF(DataGoesHere!B1690="","",DataGoesHere!B1690)</f>
        <v/>
      </c>
      <c r="DA1690" s="19" t="str">
        <f>IF(DataGoesHere!B1690="","",IF(AH$5="No",DataGoesHere!B1690,DataGoesHere!B1690-(AH$2*(DataGoesHere!A1690-1))))</f>
        <v/>
      </c>
      <c r="DB1690" s="19" t="str">
        <f>IF(DataGoesHere!B1690="","",IF(AO$9="No",DataGoesHere!B1690,DataGoesHere!B1690/CX1690))</f>
        <v/>
      </c>
      <c r="DC1690" s="19" t="str">
        <f>IF(DataGoesHere!B1690="","",IF(AO$9="No",DA1690,DA1690/CX1690))</f>
        <v/>
      </c>
      <c r="DD1690" s="293" t="str">
        <f>IF(CZ1690="",IF(COUNTIF(DD$2:DD1689,"Forecast")&lt;Output!E$43,"Forecast",""),"Actual")</f>
        <v/>
      </c>
      <c r="DF1690" s="19" t="str">
        <f>IF(DataGoesHere!B1689="",IF(DD1690="Forecast",(Output!$E$47*IntermediateCalcs!DH1689)+((1-Output!$E$47)*IntermediateCalcs!DF1689),""),(Output!$E$47*IntermediateCalcs!DB1689)+((1-Output!$E$47)*IntermediateCalcs!DF1689))</f>
        <v/>
      </c>
      <c r="DG1690" s="19" t="str">
        <f>IF(DataGoesHere!B1689="",IF(DD1690="Forecast",(Output!$G$47*(IntermediateCalcs!DF1690-IntermediateCalcs!DF1689))+((1-Output!$G$47)*IntermediateCalcs!DG1689),""),(Output!$G$47*(IntermediateCalcs!DF1690-IntermediateCalcs!DF1689))+((1-Output!$G$47)*IntermediateCalcs!DG1689))</f>
        <v/>
      </c>
      <c r="DH1690" s="19" t="str">
        <f>IF(DataGoesHere!B1689="",IF(DD1690="Forecast",DF1690+DG1690,""),DF1690+DG1690)</f>
        <v/>
      </c>
      <c r="DI1690" s="274" t="str">
        <f>IF(DH1690="","",IF(IntermediateCalcs!$AO$9="Yes",IntermediateCalcs!DH1690*$CX1690,IntermediateCalcs!DH1690))</f>
        <v/>
      </c>
      <c r="DJ1690" s="250" t="str">
        <f>IF(DataGoesHere!$B1690="","",($CZ1690-DI1690))</f>
        <v/>
      </c>
      <c r="DK1690" s="250" t="str">
        <f>IF(DataGoesHere!$B1690="","",ABS($CZ1690-DI1690))</f>
        <v/>
      </c>
      <c r="DL1690" s="250" t="str">
        <f>IF(DataGoesHere!$B1690="","",DK1690^2)</f>
        <v/>
      </c>
      <c r="DM1690" s="249" t="str">
        <f>IF(DataGoesHere!$B1690="","",DK1690/$CZ1690)</f>
        <v/>
      </c>
      <c r="DN1690" s="250" t="str">
        <f>IF(DataGoesHere!$B1690="","",SUM(DJ$2:DJ1690)/AVERAGE(DK:DK))</f>
        <v/>
      </c>
      <c r="DP1690" s="19" t="str">
        <f>IF(DataGoesHere!B1690="",IF($DD1690="Forecast",(Output!E$48*IntermediateCalcs!CY1690)+Output!G$48,""),(Output!E$48*IntermediateCalcs!CY1690)+Output!G$48)</f>
        <v/>
      </c>
      <c r="DQ1690" s="274" t="str">
        <f>IF(DP1690="","",IF(IntermediateCalcs!$AO$9="Yes",IntermediateCalcs!DP1690*$CX1690,IntermediateCalcs!DP1690))</f>
        <v/>
      </c>
      <c r="DR1690" s="250" t="str">
        <f>IF(DataGoesHere!$B1690="","",($CZ1690-DQ1690))</f>
        <v/>
      </c>
      <c r="DS1690" s="250" t="str">
        <f>IF(DataGoesHere!$B1690="","",ABS($CZ1690-DQ1690))</f>
        <v/>
      </c>
      <c r="DT1690" s="250" t="str">
        <f>IF(DataGoesHere!$B1690="","",DS1690^2)</f>
        <v/>
      </c>
      <c r="DU1690" s="249" t="str">
        <f>IF(DataGoesHere!$B1690="","",DS1690/$CZ1690)</f>
        <v/>
      </c>
      <c r="DV1690" s="250" t="str">
        <f>IF(DataGoesHere!$B1690="","",SUM(DR$2:DR1690)/AVERAGE(DS:DS))</f>
        <v/>
      </c>
      <c r="DX1690" s="19" t="str">
        <f>IF(DataGoesHere!$B1689="","",(DB1684*(Output!$O$49/Output!$P$49))+(IntermediateCalcs!DB1685*(Output!$M$49/Output!$P$49))+(IntermediateCalcs!DB1686*(Output!$K$49/Output!$P$49))+(DB1687*(Output!$I$49/Output!$P$49))+(IntermediateCalcs!DB1688*(Output!$G$49/Output!$P$49))+(IntermediateCalcs!DB1689*(Output!$E$49/Output!$P$49)))</f>
        <v/>
      </c>
      <c r="DY1690" s="274" t="str">
        <f>IF(DX1690="","",IF(IntermediateCalcs!$AO$9="Yes",IntermediateCalcs!DX1690*$CX1690,IntermediateCalcs!DX1690))</f>
        <v/>
      </c>
      <c r="DZ1690" s="250" t="str">
        <f>IF(DataGoesHere!$B1690="","",($CZ1690-DY1690))</f>
        <v/>
      </c>
      <c r="EA1690" s="250" t="str">
        <f>IF(DataGoesHere!$B1690="","",ABS($CZ1690-DY1690))</f>
        <v/>
      </c>
      <c r="EB1690" s="250" t="str">
        <f>IF(DataGoesHere!$B1690="","",EA1690^2)</f>
        <v/>
      </c>
      <c r="EC1690" s="249" t="str">
        <f>IF(DataGoesHere!$B1690="","",EA1690/$CZ1690)</f>
        <v/>
      </c>
      <c r="ED1690" s="250" t="str">
        <f>IF(DataGoesHere!$B1690="","",SUM(DZ$2:DZ1690)/AVERAGE(EA:EA))</f>
        <v/>
      </c>
    </row>
    <row r="1691" spans="20:134" x14ac:dyDescent="0.2">
      <c r="T1691" s="240"/>
      <c r="U1691" s="86"/>
      <c r="V1691" s="86"/>
      <c r="W1691" s="86"/>
      <c r="X1691" s="86"/>
      <c r="Y1691" s="86"/>
      <c r="Z1691" s="86"/>
      <c r="AA1691" s="86"/>
      <c r="AB1691" s="86"/>
      <c r="AC1691" s="245" t="str">
        <f>IF(DataGoesHere!$B1691="","",(DataGoesHere!$B1691/SUM(DataGoesHere!$B1682:'DataGoesHere'!$B1693)))</f>
        <v/>
      </c>
      <c r="AD1691" s="86"/>
      <c r="AE1691" s="241"/>
      <c r="CV1691" s="310" t="str">
        <f>IF(DataGoesHere!B1691="","",DataGoesHere!A1691)</f>
        <v/>
      </c>
      <c r="CW1691" s="271">
        <f t="shared" ca="1" si="60"/>
        <v>10</v>
      </c>
      <c r="CX1691" s="272">
        <f t="shared" ca="1" si="61"/>
        <v>0.92557634012077306</v>
      </c>
      <c r="CY1691" s="266">
        <f>DataGoesHere!A1691</f>
        <v>1690</v>
      </c>
      <c r="CZ1691" s="19" t="str">
        <f>IF(DataGoesHere!B1691="","",DataGoesHere!B1691)</f>
        <v/>
      </c>
      <c r="DA1691" s="19" t="str">
        <f>IF(DataGoesHere!B1691="","",IF(AH$5="No",DataGoesHere!B1691,DataGoesHere!B1691-(AH$2*(DataGoesHere!A1691-1))))</f>
        <v/>
      </c>
      <c r="DB1691" s="19" t="str">
        <f>IF(DataGoesHere!B1691="","",IF(AO$9="No",DataGoesHere!B1691,DataGoesHere!B1691/CX1691))</f>
        <v/>
      </c>
      <c r="DC1691" s="19" t="str">
        <f>IF(DataGoesHere!B1691="","",IF(AO$9="No",DA1691,DA1691/CX1691))</f>
        <v/>
      </c>
      <c r="DD1691" s="293" t="str">
        <f>IF(CZ1691="",IF(COUNTIF(DD$2:DD1690,"Forecast")&lt;Output!E$43,"Forecast",""),"Actual")</f>
        <v/>
      </c>
      <c r="DF1691" s="19" t="str">
        <f>IF(DataGoesHere!B1690="",IF(DD1691="Forecast",(Output!$E$47*IntermediateCalcs!DH1690)+((1-Output!$E$47)*IntermediateCalcs!DF1690),""),(Output!$E$47*IntermediateCalcs!DB1690)+((1-Output!$E$47)*IntermediateCalcs!DF1690))</f>
        <v/>
      </c>
      <c r="DG1691" s="19" t="str">
        <f>IF(DataGoesHere!B1690="",IF(DD1691="Forecast",(Output!$G$47*(IntermediateCalcs!DF1691-IntermediateCalcs!DF1690))+((1-Output!$G$47)*IntermediateCalcs!DG1690),""),(Output!$G$47*(IntermediateCalcs!DF1691-IntermediateCalcs!DF1690))+((1-Output!$G$47)*IntermediateCalcs!DG1690))</f>
        <v/>
      </c>
      <c r="DH1691" s="19" t="str">
        <f>IF(DataGoesHere!B1690="",IF(DD1691="Forecast",DF1691+DG1691,""),DF1691+DG1691)</f>
        <v/>
      </c>
      <c r="DI1691" s="274" t="str">
        <f>IF(DH1691="","",IF(IntermediateCalcs!$AO$9="Yes",IntermediateCalcs!DH1691*$CX1691,IntermediateCalcs!DH1691))</f>
        <v/>
      </c>
      <c r="DJ1691" s="250" t="str">
        <f>IF(DataGoesHere!$B1691="","",($CZ1691-DI1691))</f>
        <v/>
      </c>
      <c r="DK1691" s="250" t="str">
        <f>IF(DataGoesHere!$B1691="","",ABS($CZ1691-DI1691))</f>
        <v/>
      </c>
      <c r="DL1691" s="250" t="str">
        <f>IF(DataGoesHere!$B1691="","",DK1691^2)</f>
        <v/>
      </c>
      <c r="DM1691" s="249" t="str">
        <f>IF(DataGoesHere!$B1691="","",DK1691/$CZ1691)</f>
        <v/>
      </c>
      <c r="DN1691" s="250" t="str">
        <f>IF(DataGoesHere!$B1691="","",SUM(DJ$2:DJ1691)/AVERAGE(DK:DK))</f>
        <v/>
      </c>
      <c r="DP1691" s="19" t="str">
        <f>IF(DataGoesHere!B1691="",IF($DD1691="Forecast",(Output!E$48*IntermediateCalcs!CY1691)+Output!G$48,""),(Output!E$48*IntermediateCalcs!CY1691)+Output!G$48)</f>
        <v/>
      </c>
      <c r="DQ1691" s="274" t="str">
        <f>IF(DP1691="","",IF(IntermediateCalcs!$AO$9="Yes",IntermediateCalcs!DP1691*$CX1691,IntermediateCalcs!DP1691))</f>
        <v/>
      </c>
      <c r="DR1691" s="250" t="str">
        <f>IF(DataGoesHere!$B1691="","",($CZ1691-DQ1691))</f>
        <v/>
      </c>
      <c r="DS1691" s="250" t="str">
        <f>IF(DataGoesHere!$B1691="","",ABS($CZ1691-DQ1691))</f>
        <v/>
      </c>
      <c r="DT1691" s="250" t="str">
        <f>IF(DataGoesHere!$B1691="","",DS1691^2)</f>
        <v/>
      </c>
      <c r="DU1691" s="249" t="str">
        <f>IF(DataGoesHere!$B1691="","",DS1691/$CZ1691)</f>
        <v/>
      </c>
      <c r="DV1691" s="250" t="str">
        <f>IF(DataGoesHere!$B1691="","",SUM(DR$2:DR1691)/AVERAGE(DS:DS))</f>
        <v/>
      </c>
      <c r="DX1691" s="19" t="str">
        <f>IF(DataGoesHere!$B1690="","",(DB1685*(Output!$O$49/Output!$P$49))+(IntermediateCalcs!DB1686*(Output!$M$49/Output!$P$49))+(IntermediateCalcs!DB1687*(Output!$K$49/Output!$P$49))+(DB1688*(Output!$I$49/Output!$P$49))+(IntermediateCalcs!DB1689*(Output!$G$49/Output!$P$49))+(IntermediateCalcs!DB1690*(Output!$E$49/Output!$P$49)))</f>
        <v/>
      </c>
      <c r="DY1691" s="274" t="str">
        <f>IF(DX1691="","",IF(IntermediateCalcs!$AO$9="Yes",IntermediateCalcs!DX1691*$CX1691,IntermediateCalcs!DX1691))</f>
        <v/>
      </c>
      <c r="DZ1691" s="250" t="str">
        <f>IF(DataGoesHere!$B1691="","",($CZ1691-DY1691))</f>
        <v/>
      </c>
      <c r="EA1691" s="250" t="str">
        <f>IF(DataGoesHere!$B1691="","",ABS($CZ1691-DY1691))</f>
        <v/>
      </c>
      <c r="EB1691" s="250" t="str">
        <f>IF(DataGoesHere!$B1691="","",EA1691^2)</f>
        <v/>
      </c>
      <c r="EC1691" s="249" t="str">
        <f>IF(DataGoesHere!$B1691="","",EA1691/$CZ1691)</f>
        <v/>
      </c>
      <c r="ED1691" s="250" t="str">
        <f>IF(DataGoesHere!$B1691="","",SUM(DZ$2:DZ1691)/AVERAGE(EA:EA))</f>
        <v/>
      </c>
    </row>
    <row r="1692" spans="20:134" x14ac:dyDescent="0.2">
      <c r="T1692" s="240"/>
      <c r="U1692" s="86"/>
      <c r="V1692" s="86"/>
      <c r="W1692" s="86"/>
      <c r="X1692" s="86"/>
      <c r="Y1692" s="86"/>
      <c r="Z1692" s="86"/>
      <c r="AA1692" s="86"/>
      <c r="AB1692" s="86"/>
      <c r="AC1692" s="86"/>
      <c r="AD1692" s="245" t="str">
        <f>IF(DataGoesHere!$B1692="","",(DataGoesHere!$B1692/SUM(DataGoesHere!$B1682:'DataGoesHere'!$B1693)))</f>
        <v/>
      </c>
      <c r="AE1692" s="241"/>
      <c r="CV1692" s="310" t="str">
        <f>IF(DataGoesHere!B1692="","",DataGoesHere!A1692)</f>
        <v/>
      </c>
      <c r="CW1692" s="271">
        <f t="shared" ca="1" si="60"/>
        <v>11</v>
      </c>
      <c r="CX1692" s="272">
        <f t="shared" ca="1" si="61"/>
        <v>0.97463169608807265</v>
      </c>
      <c r="CY1692" s="266">
        <f>DataGoesHere!A1692</f>
        <v>1691</v>
      </c>
      <c r="CZ1692" s="19" t="str">
        <f>IF(DataGoesHere!B1692="","",DataGoesHere!B1692)</f>
        <v/>
      </c>
      <c r="DA1692" s="19" t="str">
        <f>IF(DataGoesHere!B1692="","",IF(AH$5="No",DataGoesHere!B1692,DataGoesHere!B1692-(AH$2*(DataGoesHere!A1692-1))))</f>
        <v/>
      </c>
      <c r="DB1692" s="19" t="str">
        <f>IF(DataGoesHere!B1692="","",IF(AO$9="No",DataGoesHere!B1692,DataGoesHere!B1692/CX1692))</f>
        <v/>
      </c>
      <c r="DC1692" s="19" t="str">
        <f>IF(DataGoesHere!B1692="","",IF(AO$9="No",DA1692,DA1692/CX1692))</f>
        <v/>
      </c>
      <c r="DD1692" s="293" t="str">
        <f>IF(CZ1692="",IF(COUNTIF(DD$2:DD1691,"Forecast")&lt;Output!E$43,"Forecast",""),"Actual")</f>
        <v/>
      </c>
      <c r="DF1692" s="19" t="str">
        <f>IF(DataGoesHere!B1691="",IF(DD1692="Forecast",(Output!$E$47*IntermediateCalcs!DH1691)+((1-Output!$E$47)*IntermediateCalcs!DF1691),""),(Output!$E$47*IntermediateCalcs!DB1691)+((1-Output!$E$47)*IntermediateCalcs!DF1691))</f>
        <v/>
      </c>
      <c r="DG1692" s="19" t="str">
        <f>IF(DataGoesHere!B1691="",IF(DD1692="Forecast",(Output!$G$47*(IntermediateCalcs!DF1692-IntermediateCalcs!DF1691))+((1-Output!$G$47)*IntermediateCalcs!DG1691),""),(Output!$G$47*(IntermediateCalcs!DF1692-IntermediateCalcs!DF1691))+((1-Output!$G$47)*IntermediateCalcs!DG1691))</f>
        <v/>
      </c>
      <c r="DH1692" s="19" t="str">
        <f>IF(DataGoesHere!B1691="",IF(DD1692="Forecast",DF1692+DG1692,""),DF1692+DG1692)</f>
        <v/>
      </c>
      <c r="DI1692" s="274" t="str">
        <f>IF(DH1692="","",IF(IntermediateCalcs!$AO$9="Yes",IntermediateCalcs!DH1692*$CX1692,IntermediateCalcs!DH1692))</f>
        <v/>
      </c>
      <c r="DJ1692" s="250" t="str">
        <f>IF(DataGoesHere!$B1692="","",($CZ1692-DI1692))</f>
        <v/>
      </c>
      <c r="DK1692" s="250" t="str">
        <f>IF(DataGoesHere!$B1692="","",ABS($CZ1692-DI1692))</f>
        <v/>
      </c>
      <c r="DL1692" s="250" t="str">
        <f>IF(DataGoesHere!$B1692="","",DK1692^2)</f>
        <v/>
      </c>
      <c r="DM1692" s="249" t="str">
        <f>IF(DataGoesHere!$B1692="","",DK1692/$CZ1692)</f>
        <v/>
      </c>
      <c r="DN1692" s="250" t="str">
        <f>IF(DataGoesHere!$B1692="","",SUM(DJ$2:DJ1692)/AVERAGE(DK:DK))</f>
        <v/>
      </c>
      <c r="DP1692" s="19" t="str">
        <f>IF(DataGoesHere!B1692="",IF($DD1692="Forecast",(Output!E$48*IntermediateCalcs!CY1692)+Output!G$48,""),(Output!E$48*IntermediateCalcs!CY1692)+Output!G$48)</f>
        <v/>
      </c>
      <c r="DQ1692" s="274" t="str">
        <f>IF(DP1692="","",IF(IntermediateCalcs!$AO$9="Yes",IntermediateCalcs!DP1692*$CX1692,IntermediateCalcs!DP1692))</f>
        <v/>
      </c>
      <c r="DR1692" s="250" t="str">
        <f>IF(DataGoesHere!$B1692="","",($CZ1692-DQ1692))</f>
        <v/>
      </c>
      <c r="DS1692" s="250" t="str">
        <f>IF(DataGoesHere!$B1692="","",ABS($CZ1692-DQ1692))</f>
        <v/>
      </c>
      <c r="DT1692" s="250" t="str">
        <f>IF(DataGoesHere!$B1692="","",DS1692^2)</f>
        <v/>
      </c>
      <c r="DU1692" s="249" t="str">
        <f>IF(DataGoesHere!$B1692="","",DS1692/$CZ1692)</f>
        <v/>
      </c>
      <c r="DV1692" s="250" t="str">
        <f>IF(DataGoesHere!$B1692="","",SUM(DR$2:DR1692)/AVERAGE(DS:DS))</f>
        <v/>
      </c>
      <c r="DX1692" s="19" t="str">
        <f>IF(DataGoesHere!$B1691="","",(DB1686*(Output!$O$49/Output!$P$49))+(IntermediateCalcs!DB1687*(Output!$M$49/Output!$P$49))+(IntermediateCalcs!DB1688*(Output!$K$49/Output!$P$49))+(DB1689*(Output!$I$49/Output!$P$49))+(IntermediateCalcs!DB1690*(Output!$G$49/Output!$P$49))+(IntermediateCalcs!DB1691*(Output!$E$49/Output!$P$49)))</f>
        <v/>
      </c>
      <c r="DY1692" s="274" t="str">
        <f>IF(DX1692="","",IF(IntermediateCalcs!$AO$9="Yes",IntermediateCalcs!DX1692*$CX1692,IntermediateCalcs!DX1692))</f>
        <v/>
      </c>
      <c r="DZ1692" s="250" t="str">
        <f>IF(DataGoesHere!$B1692="","",($CZ1692-DY1692))</f>
        <v/>
      </c>
      <c r="EA1692" s="250" t="str">
        <f>IF(DataGoesHere!$B1692="","",ABS($CZ1692-DY1692))</f>
        <v/>
      </c>
      <c r="EB1692" s="250" t="str">
        <f>IF(DataGoesHere!$B1692="","",EA1692^2)</f>
        <v/>
      </c>
      <c r="EC1692" s="249" t="str">
        <f>IF(DataGoesHere!$B1692="","",EA1692/$CZ1692)</f>
        <v/>
      </c>
      <c r="ED1692" s="250" t="str">
        <f>IF(DataGoesHere!$B1692="","",SUM(DZ$2:DZ1692)/AVERAGE(EA:EA))</f>
        <v/>
      </c>
    </row>
    <row r="1693" spans="20:134" x14ac:dyDescent="0.2">
      <c r="T1693" s="242"/>
      <c r="U1693" s="243"/>
      <c r="V1693" s="243"/>
      <c r="W1693" s="243"/>
      <c r="X1693" s="243"/>
      <c r="Y1693" s="243"/>
      <c r="Z1693" s="243"/>
      <c r="AA1693" s="243"/>
      <c r="AB1693" s="243"/>
      <c r="AC1693" s="243"/>
      <c r="AD1693" s="243"/>
      <c r="AE1693" s="246" t="str">
        <f>IF(DataGoesHere!$B1693="","",(DataGoesHere!$B1693/SUM(DataGoesHere!$B1682:'DataGoesHere'!$B1693)))</f>
        <v/>
      </c>
      <c r="CV1693" s="310" t="str">
        <f>IF(DataGoesHere!B1693="","",DataGoesHere!A1693)</f>
        <v/>
      </c>
      <c r="CW1693" s="271">
        <f t="shared" ca="1" si="60"/>
        <v>12</v>
      </c>
      <c r="CX1693" s="272">
        <f t="shared" ca="1" si="61"/>
        <v>1.0054005237672714</v>
      </c>
      <c r="CY1693" s="266">
        <f>DataGoesHere!A1693</f>
        <v>1692</v>
      </c>
      <c r="CZ1693" s="19" t="str">
        <f>IF(DataGoesHere!B1693="","",DataGoesHere!B1693)</f>
        <v/>
      </c>
      <c r="DA1693" s="19" t="str">
        <f>IF(DataGoesHere!B1693="","",IF(AH$5="No",DataGoesHere!B1693,DataGoesHere!B1693-(AH$2*(DataGoesHere!A1693-1))))</f>
        <v/>
      </c>
      <c r="DB1693" s="19" t="str">
        <f>IF(DataGoesHere!B1693="","",IF(AO$9="No",DataGoesHere!B1693,DataGoesHere!B1693/CX1693))</f>
        <v/>
      </c>
      <c r="DC1693" s="19" t="str">
        <f>IF(DataGoesHere!B1693="","",IF(AO$9="No",DA1693,DA1693/CX1693))</f>
        <v/>
      </c>
      <c r="DD1693" s="293" t="str">
        <f>IF(CZ1693="",IF(COUNTIF(DD$2:DD1692,"Forecast")&lt;Output!E$43,"Forecast",""),"Actual")</f>
        <v/>
      </c>
      <c r="DF1693" s="19" t="str">
        <f>IF(DataGoesHere!B1692="",IF(DD1693="Forecast",(Output!$E$47*IntermediateCalcs!DH1692)+((1-Output!$E$47)*IntermediateCalcs!DF1692),""),(Output!$E$47*IntermediateCalcs!DB1692)+((1-Output!$E$47)*IntermediateCalcs!DF1692))</f>
        <v/>
      </c>
      <c r="DG1693" s="19" t="str">
        <f>IF(DataGoesHere!B1692="",IF(DD1693="Forecast",(Output!$G$47*(IntermediateCalcs!DF1693-IntermediateCalcs!DF1692))+((1-Output!$G$47)*IntermediateCalcs!DG1692),""),(Output!$G$47*(IntermediateCalcs!DF1693-IntermediateCalcs!DF1692))+((1-Output!$G$47)*IntermediateCalcs!DG1692))</f>
        <v/>
      </c>
      <c r="DH1693" s="19" t="str">
        <f>IF(DataGoesHere!B1692="",IF(DD1693="Forecast",DF1693+DG1693,""),DF1693+DG1693)</f>
        <v/>
      </c>
      <c r="DI1693" s="274" t="str">
        <f>IF(DH1693="","",IF(IntermediateCalcs!$AO$9="Yes",IntermediateCalcs!DH1693*$CX1693,IntermediateCalcs!DH1693))</f>
        <v/>
      </c>
      <c r="DJ1693" s="250" t="str">
        <f>IF(DataGoesHere!$B1693="","",($CZ1693-DI1693))</f>
        <v/>
      </c>
      <c r="DK1693" s="250" t="str">
        <f>IF(DataGoesHere!$B1693="","",ABS($CZ1693-DI1693))</f>
        <v/>
      </c>
      <c r="DL1693" s="250" t="str">
        <f>IF(DataGoesHere!$B1693="","",DK1693^2)</f>
        <v/>
      </c>
      <c r="DM1693" s="249" t="str">
        <f>IF(DataGoesHere!$B1693="","",DK1693/$CZ1693)</f>
        <v/>
      </c>
      <c r="DN1693" s="250" t="str">
        <f>IF(DataGoesHere!$B1693="","",SUM(DJ$2:DJ1693)/AVERAGE(DK:DK))</f>
        <v/>
      </c>
      <c r="DP1693" s="19" t="str">
        <f>IF(DataGoesHere!B1693="",IF($DD1693="Forecast",(Output!E$48*IntermediateCalcs!CY1693)+Output!G$48,""),(Output!E$48*IntermediateCalcs!CY1693)+Output!G$48)</f>
        <v/>
      </c>
      <c r="DQ1693" s="274" t="str">
        <f>IF(DP1693="","",IF(IntermediateCalcs!$AO$9="Yes",IntermediateCalcs!DP1693*$CX1693,IntermediateCalcs!DP1693))</f>
        <v/>
      </c>
      <c r="DR1693" s="250" t="str">
        <f>IF(DataGoesHere!$B1693="","",($CZ1693-DQ1693))</f>
        <v/>
      </c>
      <c r="DS1693" s="250" t="str">
        <f>IF(DataGoesHere!$B1693="","",ABS($CZ1693-DQ1693))</f>
        <v/>
      </c>
      <c r="DT1693" s="250" t="str">
        <f>IF(DataGoesHere!$B1693="","",DS1693^2)</f>
        <v/>
      </c>
      <c r="DU1693" s="249" t="str">
        <f>IF(DataGoesHere!$B1693="","",DS1693/$CZ1693)</f>
        <v/>
      </c>
      <c r="DV1693" s="250" t="str">
        <f>IF(DataGoesHere!$B1693="","",SUM(DR$2:DR1693)/AVERAGE(DS:DS))</f>
        <v/>
      </c>
      <c r="DX1693" s="19" t="str">
        <f>IF(DataGoesHere!$B1692="","",(DB1687*(Output!$O$49/Output!$P$49))+(IntermediateCalcs!DB1688*(Output!$M$49/Output!$P$49))+(IntermediateCalcs!DB1689*(Output!$K$49/Output!$P$49))+(DB1690*(Output!$I$49/Output!$P$49))+(IntermediateCalcs!DB1691*(Output!$G$49/Output!$P$49))+(IntermediateCalcs!DB1692*(Output!$E$49/Output!$P$49)))</f>
        <v/>
      </c>
      <c r="DY1693" s="274" t="str">
        <f>IF(DX1693="","",IF(IntermediateCalcs!$AO$9="Yes",IntermediateCalcs!DX1693*$CX1693,IntermediateCalcs!DX1693))</f>
        <v/>
      </c>
      <c r="DZ1693" s="250" t="str">
        <f>IF(DataGoesHere!$B1693="","",($CZ1693-DY1693))</f>
        <v/>
      </c>
      <c r="EA1693" s="250" t="str">
        <f>IF(DataGoesHere!$B1693="","",ABS($CZ1693-DY1693))</f>
        <v/>
      </c>
      <c r="EB1693" s="250" t="str">
        <f>IF(DataGoesHere!$B1693="","",EA1693^2)</f>
        <v/>
      </c>
      <c r="EC1693" s="249" t="str">
        <f>IF(DataGoesHere!$B1693="","",EA1693/$CZ1693)</f>
        <v/>
      </c>
      <c r="ED1693" s="250" t="str">
        <f>IF(DataGoesHere!$B1693="","",SUM(DZ$2:DZ1693)/AVERAGE(EA:EA))</f>
        <v/>
      </c>
    </row>
    <row r="1694" spans="20:134" x14ac:dyDescent="0.2">
      <c r="T1694" s="244" t="str">
        <f>IF(DataGoesHere!$B1694="","",(DataGoesHere!$B1694/SUM(DataGoesHere!$B1694:'DataGoesHere'!$B1705)))</f>
        <v/>
      </c>
      <c r="U1694" s="238"/>
      <c r="V1694" s="238"/>
      <c r="W1694" s="238"/>
      <c r="X1694" s="238"/>
      <c r="Y1694" s="238"/>
      <c r="Z1694" s="238"/>
      <c r="AA1694" s="238"/>
      <c r="AB1694" s="238"/>
      <c r="AC1694" s="238"/>
      <c r="AD1694" s="238"/>
      <c r="AE1694" s="239"/>
      <c r="CV1694" s="310" t="str">
        <f>IF(DataGoesHere!B1694="","",DataGoesHere!A1694)</f>
        <v/>
      </c>
      <c r="CW1694" s="271">
        <f t="shared" ca="1" si="60"/>
        <v>1</v>
      </c>
      <c r="CX1694" s="272">
        <f t="shared" ca="1" si="61"/>
        <v>1.3236179355303281</v>
      </c>
      <c r="CY1694" s="266">
        <f>DataGoesHere!A1694</f>
        <v>1693</v>
      </c>
      <c r="CZ1694" s="19" t="str">
        <f>IF(DataGoesHere!B1694="","",DataGoesHere!B1694)</f>
        <v/>
      </c>
      <c r="DA1694" s="19" t="str">
        <f>IF(DataGoesHere!B1694="","",IF(AH$5="No",DataGoesHere!B1694,DataGoesHere!B1694-(AH$2*(DataGoesHere!A1694-1))))</f>
        <v/>
      </c>
      <c r="DB1694" s="19" t="str">
        <f>IF(DataGoesHere!B1694="","",IF(AO$9="No",DataGoesHere!B1694,DataGoesHere!B1694/CX1694))</f>
        <v/>
      </c>
      <c r="DC1694" s="19" t="str">
        <f>IF(DataGoesHere!B1694="","",IF(AO$9="No",DA1694,DA1694/CX1694))</f>
        <v/>
      </c>
      <c r="DD1694" s="293" t="str">
        <f>IF(CZ1694="",IF(COUNTIF(DD$2:DD1693,"Forecast")&lt;Output!E$43,"Forecast",""),"Actual")</f>
        <v/>
      </c>
      <c r="DF1694" s="19" t="str">
        <f>IF(DataGoesHere!B1693="",IF(DD1694="Forecast",(Output!$E$47*IntermediateCalcs!DH1693)+((1-Output!$E$47)*IntermediateCalcs!DF1693),""),(Output!$E$47*IntermediateCalcs!DB1693)+((1-Output!$E$47)*IntermediateCalcs!DF1693))</f>
        <v/>
      </c>
      <c r="DG1694" s="19" t="str">
        <f>IF(DataGoesHere!B1693="",IF(DD1694="Forecast",(Output!$G$47*(IntermediateCalcs!DF1694-IntermediateCalcs!DF1693))+((1-Output!$G$47)*IntermediateCalcs!DG1693),""),(Output!$G$47*(IntermediateCalcs!DF1694-IntermediateCalcs!DF1693))+((1-Output!$G$47)*IntermediateCalcs!DG1693))</f>
        <v/>
      </c>
      <c r="DH1694" s="19" t="str">
        <f>IF(DataGoesHere!B1693="",IF(DD1694="Forecast",DF1694+DG1694,""),DF1694+DG1694)</f>
        <v/>
      </c>
      <c r="DI1694" s="274" t="str">
        <f>IF(DH1694="","",IF(IntermediateCalcs!$AO$9="Yes",IntermediateCalcs!DH1694*$CX1694,IntermediateCalcs!DH1694))</f>
        <v/>
      </c>
      <c r="DJ1694" s="250" t="str">
        <f>IF(DataGoesHere!$B1694="","",($CZ1694-DI1694))</f>
        <v/>
      </c>
      <c r="DK1694" s="250" t="str">
        <f>IF(DataGoesHere!$B1694="","",ABS($CZ1694-DI1694))</f>
        <v/>
      </c>
      <c r="DL1694" s="250" t="str">
        <f>IF(DataGoesHere!$B1694="","",DK1694^2)</f>
        <v/>
      </c>
      <c r="DM1694" s="249" t="str">
        <f>IF(DataGoesHere!$B1694="","",DK1694/$CZ1694)</f>
        <v/>
      </c>
      <c r="DN1694" s="250" t="str">
        <f>IF(DataGoesHere!$B1694="","",SUM(DJ$2:DJ1694)/AVERAGE(DK:DK))</f>
        <v/>
      </c>
      <c r="DP1694" s="19" t="str">
        <f>IF(DataGoesHere!B1694="",IF($DD1694="Forecast",(Output!E$48*IntermediateCalcs!CY1694)+Output!G$48,""),(Output!E$48*IntermediateCalcs!CY1694)+Output!G$48)</f>
        <v/>
      </c>
      <c r="DQ1694" s="274" t="str">
        <f>IF(DP1694="","",IF(IntermediateCalcs!$AO$9="Yes",IntermediateCalcs!DP1694*$CX1694,IntermediateCalcs!DP1694))</f>
        <v/>
      </c>
      <c r="DR1694" s="250" t="str">
        <f>IF(DataGoesHere!$B1694="","",($CZ1694-DQ1694))</f>
        <v/>
      </c>
      <c r="DS1694" s="250" t="str">
        <f>IF(DataGoesHere!$B1694="","",ABS($CZ1694-DQ1694))</f>
        <v/>
      </c>
      <c r="DT1694" s="250" t="str">
        <f>IF(DataGoesHere!$B1694="","",DS1694^2)</f>
        <v/>
      </c>
      <c r="DU1694" s="249" t="str">
        <f>IF(DataGoesHere!$B1694="","",DS1694/$CZ1694)</f>
        <v/>
      </c>
      <c r="DV1694" s="250" t="str">
        <f>IF(DataGoesHere!$B1694="","",SUM(DR$2:DR1694)/AVERAGE(DS:DS))</f>
        <v/>
      </c>
      <c r="DX1694" s="19" t="str">
        <f>IF(DataGoesHere!$B1693="","",(DB1688*(Output!$O$49/Output!$P$49))+(IntermediateCalcs!DB1689*(Output!$M$49/Output!$P$49))+(IntermediateCalcs!DB1690*(Output!$K$49/Output!$P$49))+(DB1691*(Output!$I$49/Output!$P$49))+(IntermediateCalcs!DB1692*(Output!$G$49/Output!$P$49))+(IntermediateCalcs!DB1693*(Output!$E$49/Output!$P$49)))</f>
        <v/>
      </c>
      <c r="DY1694" s="274" t="str">
        <f>IF(DX1694="","",IF(IntermediateCalcs!$AO$9="Yes",IntermediateCalcs!DX1694*$CX1694,IntermediateCalcs!DX1694))</f>
        <v/>
      </c>
      <c r="DZ1694" s="250" t="str">
        <f>IF(DataGoesHere!$B1694="","",($CZ1694-DY1694))</f>
        <v/>
      </c>
      <c r="EA1694" s="250" t="str">
        <f>IF(DataGoesHere!$B1694="","",ABS($CZ1694-DY1694))</f>
        <v/>
      </c>
      <c r="EB1694" s="250" t="str">
        <f>IF(DataGoesHere!$B1694="","",EA1694^2)</f>
        <v/>
      </c>
      <c r="EC1694" s="249" t="str">
        <f>IF(DataGoesHere!$B1694="","",EA1694/$CZ1694)</f>
        <v/>
      </c>
      <c r="ED1694" s="250" t="str">
        <f>IF(DataGoesHere!$B1694="","",SUM(DZ$2:DZ1694)/AVERAGE(EA:EA))</f>
        <v/>
      </c>
    </row>
    <row r="1695" spans="20:134" x14ac:dyDescent="0.2">
      <c r="T1695" s="240"/>
      <c r="U1695" s="245" t="str">
        <f>IF(DataGoesHere!$B1695="","",(DataGoesHere!$B1695/SUM(DataGoesHere!$B1695:'DataGoesHere'!$B1705)))</f>
        <v/>
      </c>
      <c r="V1695" s="86"/>
      <c r="W1695" s="86"/>
      <c r="X1695" s="86"/>
      <c r="Y1695" s="86"/>
      <c r="Z1695" s="86"/>
      <c r="AA1695" s="86"/>
      <c r="AB1695" s="86"/>
      <c r="AC1695" s="86"/>
      <c r="AD1695" s="86"/>
      <c r="AE1695" s="241"/>
      <c r="CV1695" s="310" t="str">
        <f>IF(DataGoesHere!B1695="","",DataGoesHere!A1695)</f>
        <v/>
      </c>
      <c r="CW1695" s="271">
        <f t="shared" ca="1" si="60"/>
        <v>2</v>
      </c>
      <c r="CX1695" s="272">
        <f t="shared" ca="1" si="61"/>
        <v>0.80574490527728204</v>
      </c>
      <c r="CY1695" s="266">
        <f>DataGoesHere!A1695</f>
        <v>1694</v>
      </c>
      <c r="CZ1695" s="19" t="str">
        <f>IF(DataGoesHere!B1695="","",DataGoesHere!B1695)</f>
        <v/>
      </c>
      <c r="DA1695" s="19" t="str">
        <f>IF(DataGoesHere!B1695="","",IF(AH$5="No",DataGoesHere!B1695,DataGoesHere!B1695-(AH$2*(DataGoesHere!A1695-1))))</f>
        <v/>
      </c>
      <c r="DB1695" s="19" t="str">
        <f>IF(DataGoesHere!B1695="","",IF(AO$9="No",DataGoesHere!B1695,DataGoesHere!B1695/CX1695))</f>
        <v/>
      </c>
      <c r="DC1695" s="19" t="str">
        <f>IF(DataGoesHere!B1695="","",IF(AO$9="No",DA1695,DA1695/CX1695))</f>
        <v/>
      </c>
      <c r="DD1695" s="293" t="str">
        <f>IF(CZ1695="",IF(COUNTIF(DD$2:DD1694,"Forecast")&lt;Output!E$43,"Forecast",""),"Actual")</f>
        <v/>
      </c>
      <c r="DF1695" s="19" t="str">
        <f>IF(DataGoesHere!B1694="",IF(DD1695="Forecast",(Output!$E$47*IntermediateCalcs!DH1694)+((1-Output!$E$47)*IntermediateCalcs!DF1694),""),(Output!$E$47*IntermediateCalcs!DB1694)+((1-Output!$E$47)*IntermediateCalcs!DF1694))</f>
        <v/>
      </c>
      <c r="DG1695" s="19" t="str">
        <f>IF(DataGoesHere!B1694="",IF(DD1695="Forecast",(Output!$G$47*(IntermediateCalcs!DF1695-IntermediateCalcs!DF1694))+((1-Output!$G$47)*IntermediateCalcs!DG1694),""),(Output!$G$47*(IntermediateCalcs!DF1695-IntermediateCalcs!DF1694))+((1-Output!$G$47)*IntermediateCalcs!DG1694))</f>
        <v/>
      </c>
      <c r="DH1695" s="19" t="str">
        <f>IF(DataGoesHere!B1694="",IF(DD1695="Forecast",DF1695+DG1695,""),DF1695+DG1695)</f>
        <v/>
      </c>
      <c r="DI1695" s="274" t="str">
        <f>IF(DH1695="","",IF(IntermediateCalcs!$AO$9="Yes",IntermediateCalcs!DH1695*$CX1695,IntermediateCalcs!DH1695))</f>
        <v/>
      </c>
      <c r="DJ1695" s="250" t="str">
        <f>IF(DataGoesHere!$B1695="","",($CZ1695-DI1695))</f>
        <v/>
      </c>
      <c r="DK1695" s="250" t="str">
        <f>IF(DataGoesHere!$B1695="","",ABS($CZ1695-DI1695))</f>
        <v/>
      </c>
      <c r="DL1695" s="250" t="str">
        <f>IF(DataGoesHere!$B1695="","",DK1695^2)</f>
        <v/>
      </c>
      <c r="DM1695" s="249" t="str">
        <f>IF(DataGoesHere!$B1695="","",DK1695/$CZ1695)</f>
        <v/>
      </c>
      <c r="DN1695" s="250" t="str">
        <f>IF(DataGoesHere!$B1695="","",SUM(DJ$2:DJ1695)/AVERAGE(DK:DK))</f>
        <v/>
      </c>
      <c r="DP1695" s="19" t="str">
        <f>IF(DataGoesHere!B1695="",IF($DD1695="Forecast",(Output!E$48*IntermediateCalcs!CY1695)+Output!G$48,""),(Output!E$48*IntermediateCalcs!CY1695)+Output!G$48)</f>
        <v/>
      </c>
      <c r="DQ1695" s="274" t="str">
        <f>IF(DP1695="","",IF(IntermediateCalcs!$AO$9="Yes",IntermediateCalcs!DP1695*$CX1695,IntermediateCalcs!DP1695))</f>
        <v/>
      </c>
      <c r="DR1695" s="250" t="str">
        <f>IF(DataGoesHere!$B1695="","",($CZ1695-DQ1695))</f>
        <v/>
      </c>
      <c r="DS1695" s="250" t="str">
        <f>IF(DataGoesHere!$B1695="","",ABS($CZ1695-DQ1695))</f>
        <v/>
      </c>
      <c r="DT1695" s="250" t="str">
        <f>IF(DataGoesHere!$B1695="","",DS1695^2)</f>
        <v/>
      </c>
      <c r="DU1695" s="249" t="str">
        <f>IF(DataGoesHere!$B1695="","",DS1695/$CZ1695)</f>
        <v/>
      </c>
      <c r="DV1695" s="250" t="str">
        <f>IF(DataGoesHere!$B1695="","",SUM(DR$2:DR1695)/AVERAGE(DS:DS))</f>
        <v/>
      </c>
      <c r="DX1695" s="19" t="str">
        <f>IF(DataGoesHere!$B1694="","",(DB1689*(Output!$O$49/Output!$P$49))+(IntermediateCalcs!DB1690*(Output!$M$49/Output!$P$49))+(IntermediateCalcs!DB1691*(Output!$K$49/Output!$P$49))+(DB1692*(Output!$I$49/Output!$P$49))+(IntermediateCalcs!DB1693*(Output!$G$49/Output!$P$49))+(IntermediateCalcs!DB1694*(Output!$E$49/Output!$P$49)))</f>
        <v/>
      </c>
      <c r="DY1695" s="274" t="str">
        <f>IF(DX1695="","",IF(IntermediateCalcs!$AO$9="Yes",IntermediateCalcs!DX1695*$CX1695,IntermediateCalcs!DX1695))</f>
        <v/>
      </c>
      <c r="DZ1695" s="250" t="str">
        <f>IF(DataGoesHere!$B1695="","",($CZ1695-DY1695))</f>
        <v/>
      </c>
      <c r="EA1695" s="250" t="str">
        <f>IF(DataGoesHere!$B1695="","",ABS($CZ1695-DY1695))</f>
        <v/>
      </c>
      <c r="EB1695" s="250" t="str">
        <f>IF(DataGoesHere!$B1695="","",EA1695^2)</f>
        <v/>
      </c>
      <c r="EC1695" s="249" t="str">
        <f>IF(DataGoesHere!$B1695="","",EA1695/$CZ1695)</f>
        <v/>
      </c>
      <c r="ED1695" s="250" t="str">
        <f>IF(DataGoesHere!$B1695="","",SUM(DZ$2:DZ1695)/AVERAGE(EA:EA))</f>
        <v/>
      </c>
    </row>
    <row r="1696" spans="20:134" x14ac:dyDescent="0.2">
      <c r="T1696" s="240"/>
      <c r="U1696" s="86"/>
      <c r="V1696" s="245" t="str">
        <f>IF(DataGoesHere!$B1696="","",(DataGoesHere!$B1696/SUM(DataGoesHere!$B1694:'DataGoesHere'!$B1705)))</f>
        <v/>
      </c>
      <c r="W1696" s="86"/>
      <c r="X1696" s="86"/>
      <c r="Y1696" s="86"/>
      <c r="Z1696" s="86"/>
      <c r="AA1696" s="86"/>
      <c r="AB1696" s="86"/>
      <c r="AC1696" s="86"/>
      <c r="AD1696" s="86"/>
      <c r="AE1696" s="241"/>
      <c r="CV1696" s="310" t="str">
        <f>IF(DataGoesHere!B1696="","",DataGoesHere!A1696)</f>
        <v/>
      </c>
      <c r="CW1696" s="271">
        <f t="shared" ca="1" si="60"/>
        <v>3</v>
      </c>
      <c r="CX1696" s="272">
        <f t="shared" ca="1" si="61"/>
        <v>0.79862940076451561</v>
      </c>
      <c r="CY1696" s="266">
        <f>DataGoesHere!A1696</f>
        <v>1695</v>
      </c>
      <c r="CZ1696" s="19" t="str">
        <f>IF(DataGoesHere!B1696="","",DataGoesHere!B1696)</f>
        <v/>
      </c>
      <c r="DA1696" s="19" t="str">
        <f>IF(DataGoesHere!B1696="","",IF(AH$5="No",DataGoesHere!B1696,DataGoesHere!B1696-(AH$2*(DataGoesHere!A1696-1))))</f>
        <v/>
      </c>
      <c r="DB1696" s="19" t="str">
        <f>IF(DataGoesHere!B1696="","",IF(AO$9="No",DataGoesHere!B1696,DataGoesHere!B1696/CX1696))</f>
        <v/>
      </c>
      <c r="DC1696" s="19" t="str">
        <f>IF(DataGoesHere!B1696="","",IF(AO$9="No",DA1696,DA1696/CX1696))</f>
        <v/>
      </c>
      <c r="DD1696" s="293" t="str">
        <f>IF(CZ1696="",IF(COUNTIF(DD$2:DD1695,"Forecast")&lt;Output!E$43,"Forecast",""),"Actual")</f>
        <v/>
      </c>
      <c r="DF1696" s="19" t="str">
        <f>IF(DataGoesHere!B1695="",IF(DD1696="Forecast",(Output!$E$47*IntermediateCalcs!DH1695)+((1-Output!$E$47)*IntermediateCalcs!DF1695),""),(Output!$E$47*IntermediateCalcs!DB1695)+((1-Output!$E$47)*IntermediateCalcs!DF1695))</f>
        <v/>
      </c>
      <c r="DG1696" s="19" t="str">
        <f>IF(DataGoesHere!B1695="",IF(DD1696="Forecast",(Output!$G$47*(IntermediateCalcs!DF1696-IntermediateCalcs!DF1695))+((1-Output!$G$47)*IntermediateCalcs!DG1695),""),(Output!$G$47*(IntermediateCalcs!DF1696-IntermediateCalcs!DF1695))+((1-Output!$G$47)*IntermediateCalcs!DG1695))</f>
        <v/>
      </c>
      <c r="DH1696" s="19" t="str">
        <f>IF(DataGoesHere!B1695="",IF(DD1696="Forecast",DF1696+DG1696,""),DF1696+DG1696)</f>
        <v/>
      </c>
      <c r="DI1696" s="274" t="str">
        <f>IF(DH1696="","",IF(IntermediateCalcs!$AO$9="Yes",IntermediateCalcs!DH1696*$CX1696,IntermediateCalcs!DH1696))</f>
        <v/>
      </c>
      <c r="DJ1696" s="250" t="str">
        <f>IF(DataGoesHere!$B1696="","",($CZ1696-DI1696))</f>
        <v/>
      </c>
      <c r="DK1696" s="250" t="str">
        <f>IF(DataGoesHere!$B1696="","",ABS($CZ1696-DI1696))</f>
        <v/>
      </c>
      <c r="DL1696" s="250" t="str">
        <f>IF(DataGoesHere!$B1696="","",DK1696^2)</f>
        <v/>
      </c>
      <c r="DM1696" s="249" t="str">
        <f>IF(DataGoesHere!$B1696="","",DK1696/$CZ1696)</f>
        <v/>
      </c>
      <c r="DN1696" s="250" t="str">
        <f>IF(DataGoesHere!$B1696="","",SUM(DJ$2:DJ1696)/AVERAGE(DK:DK))</f>
        <v/>
      </c>
      <c r="DP1696" s="19" t="str">
        <f>IF(DataGoesHere!B1696="",IF($DD1696="Forecast",(Output!E$48*IntermediateCalcs!CY1696)+Output!G$48,""),(Output!E$48*IntermediateCalcs!CY1696)+Output!G$48)</f>
        <v/>
      </c>
      <c r="DQ1696" s="274" t="str">
        <f>IF(DP1696="","",IF(IntermediateCalcs!$AO$9="Yes",IntermediateCalcs!DP1696*$CX1696,IntermediateCalcs!DP1696))</f>
        <v/>
      </c>
      <c r="DR1696" s="250" t="str">
        <f>IF(DataGoesHere!$B1696="","",($CZ1696-DQ1696))</f>
        <v/>
      </c>
      <c r="DS1696" s="250" t="str">
        <f>IF(DataGoesHere!$B1696="","",ABS($CZ1696-DQ1696))</f>
        <v/>
      </c>
      <c r="DT1696" s="250" t="str">
        <f>IF(DataGoesHere!$B1696="","",DS1696^2)</f>
        <v/>
      </c>
      <c r="DU1696" s="249" t="str">
        <f>IF(DataGoesHere!$B1696="","",DS1696/$CZ1696)</f>
        <v/>
      </c>
      <c r="DV1696" s="250" t="str">
        <f>IF(DataGoesHere!$B1696="","",SUM(DR$2:DR1696)/AVERAGE(DS:DS))</f>
        <v/>
      </c>
      <c r="DX1696" s="19" t="str">
        <f>IF(DataGoesHere!$B1695="","",(DB1690*(Output!$O$49/Output!$P$49))+(IntermediateCalcs!DB1691*(Output!$M$49/Output!$P$49))+(IntermediateCalcs!DB1692*(Output!$K$49/Output!$P$49))+(DB1693*(Output!$I$49/Output!$P$49))+(IntermediateCalcs!DB1694*(Output!$G$49/Output!$P$49))+(IntermediateCalcs!DB1695*(Output!$E$49/Output!$P$49)))</f>
        <v/>
      </c>
      <c r="DY1696" s="274" t="str">
        <f>IF(DX1696="","",IF(IntermediateCalcs!$AO$9="Yes",IntermediateCalcs!DX1696*$CX1696,IntermediateCalcs!DX1696))</f>
        <v/>
      </c>
      <c r="DZ1696" s="250" t="str">
        <f>IF(DataGoesHere!$B1696="","",($CZ1696-DY1696))</f>
        <v/>
      </c>
      <c r="EA1696" s="250" t="str">
        <f>IF(DataGoesHere!$B1696="","",ABS($CZ1696-DY1696))</f>
        <v/>
      </c>
      <c r="EB1696" s="250" t="str">
        <f>IF(DataGoesHere!$B1696="","",EA1696^2)</f>
        <v/>
      </c>
      <c r="EC1696" s="249" t="str">
        <f>IF(DataGoesHere!$B1696="","",EA1696/$CZ1696)</f>
        <v/>
      </c>
      <c r="ED1696" s="250" t="str">
        <f>IF(DataGoesHere!$B1696="","",SUM(DZ$2:DZ1696)/AVERAGE(EA:EA))</f>
        <v/>
      </c>
    </row>
    <row r="1697" spans="20:134" x14ac:dyDescent="0.2">
      <c r="T1697" s="240"/>
      <c r="U1697" s="86"/>
      <c r="V1697" s="86"/>
      <c r="W1697" s="245" t="str">
        <f>IF(DataGoesHere!$B1697="","",(DataGoesHere!$B1697/SUM(DataGoesHere!$B1694:'DataGoesHere'!$B1705)))</f>
        <v/>
      </c>
      <c r="X1697" s="86"/>
      <c r="Y1697" s="86"/>
      <c r="Z1697" s="86"/>
      <c r="AA1697" s="86"/>
      <c r="AB1697" s="86"/>
      <c r="AC1697" s="86"/>
      <c r="AD1697" s="86"/>
      <c r="AE1697" s="241"/>
      <c r="CV1697" s="310" t="str">
        <f>IF(DataGoesHere!B1697="","",DataGoesHere!A1697)</f>
        <v/>
      </c>
      <c r="CW1697" s="271">
        <f t="shared" ca="1" si="60"/>
        <v>4</v>
      </c>
      <c r="CX1697" s="272">
        <f t="shared" ca="1" si="61"/>
        <v>1.0149292433706087</v>
      </c>
      <c r="CY1697" s="266">
        <f>DataGoesHere!A1697</f>
        <v>1696</v>
      </c>
      <c r="CZ1697" s="19" t="str">
        <f>IF(DataGoesHere!B1697="","",DataGoesHere!B1697)</f>
        <v/>
      </c>
      <c r="DA1697" s="19" t="str">
        <f>IF(DataGoesHere!B1697="","",IF(AH$5="No",DataGoesHere!B1697,DataGoesHere!B1697-(AH$2*(DataGoesHere!A1697-1))))</f>
        <v/>
      </c>
      <c r="DB1697" s="19" t="str">
        <f>IF(DataGoesHere!B1697="","",IF(AO$9="No",DataGoesHere!B1697,DataGoesHere!B1697/CX1697))</f>
        <v/>
      </c>
      <c r="DC1697" s="19" t="str">
        <f>IF(DataGoesHere!B1697="","",IF(AO$9="No",DA1697,DA1697/CX1697))</f>
        <v/>
      </c>
      <c r="DD1697" s="293" t="str">
        <f>IF(CZ1697="",IF(COUNTIF(DD$2:DD1696,"Forecast")&lt;Output!E$43,"Forecast",""),"Actual")</f>
        <v/>
      </c>
      <c r="DF1697" s="19" t="str">
        <f>IF(DataGoesHere!B1696="",IF(DD1697="Forecast",(Output!$E$47*IntermediateCalcs!DH1696)+((1-Output!$E$47)*IntermediateCalcs!DF1696),""),(Output!$E$47*IntermediateCalcs!DB1696)+((1-Output!$E$47)*IntermediateCalcs!DF1696))</f>
        <v/>
      </c>
      <c r="DG1697" s="19" t="str">
        <f>IF(DataGoesHere!B1696="",IF(DD1697="Forecast",(Output!$G$47*(IntermediateCalcs!DF1697-IntermediateCalcs!DF1696))+((1-Output!$G$47)*IntermediateCalcs!DG1696),""),(Output!$G$47*(IntermediateCalcs!DF1697-IntermediateCalcs!DF1696))+((1-Output!$G$47)*IntermediateCalcs!DG1696))</f>
        <v/>
      </c>
      <c r="DH1697" s="19" t="str">
        <f>IF(DataGoesHere!B1696="",IF(DD1697="Forecast",DF1697+DG1697,""),DF1697+DG1697)</f>
        <v/>
      </c>
      <c r="DI1697" s="274" t="str">
        <f>IF(DH1697="","",IF(IntermediateCalcs!$AO$9="Yes",IntermediateCalcs!DH1697*$CX1697,IntermediateCalcs!DH1697))</f>
        <v/>
      </c>
      <c r="DJ1697" s="250" t="str">
        <f>IF(DataGoesHere!$B1697="","",($CZ1697-DI1697))</f>
        <v/>
      </c>
      <c r="DK1697" s="250" t="str">
        <f>IF(DataGoesHere!$B1697="","",ABS($CZ1697-DI1697))</f>
        <v/>
      </c>
      <c r="DL1697" s="250" t="str">
        <f>IF(DataGoesHere!$B1697="","",DK1697^2)</f>
        <v/>
      </c>
      <c r="DM1697" s="249" t="str">
        <f>IF(DataGoesHere!$B1697="","",DK1697/$CZ1697)</f>
        <v/>
      </c>
      <c r="DN1697" s="250" t="str">
        <f>IF(DataGoesHere!$B1697="","",SUM(DJ$2:DJ1697)/AVERAGE(DK:DK))</f>
        <v/>
      </c>
      <c r="DP1697" s="19" t="str">
        <f>IF(DataGoesHere!B1697="",IF($DD1697="Forecast",(Output!E$48*IntermediateCalcs!CY1697)+Output!G$48,""),(Output!E$48*IntermediateCalcs!CY1697)+Output!G$48)</f>
        <v/>
      </c>
      <c r="DQ1697" s="274" t="str">
        <f>IF(DP1697="","",IF(IntermediateCalcs!$AO$9="Yes",IntermediateCalcs!DP1697*$CX1697,IntermediateCalcs!DP1697))</f>
        <v/>
      </c>
      <c r="DR1697" s="250" t="str">
        <f>IF(DataGoesHere!$B1697="","",($CZ1697-DQ1697))</f>
        <v/>
      </c>
      <c r="DS1697" s="250" t="str">
        <f>IF(DataGoesHere!$B1697="","",ABS($CZ1697-DQ1697))</f>
        <v/>
      </c>
      <c r="DT1697" s="250" t="str">
        <f>IF(DataGoesHere!$B1697="","",DS1697^2)</f>
        <v/>
      </c>
      <c r="DU1697" s="249" t="str">
        <f>IF(DataGoesHere!$B1697="","",DS1697/$CZ1697)</f>
        <v/>
      </c>
      <c r="DV1697" s="250" t="str">
        <f>IF(DataGoesHere!$B1697="","",SUM(DR$2:DR1697)/AVERAGE(DS:DS))</f>
        <v/>
      </c>
      <c r="DX1697" s="19" t="str">
        <f>IF(DataGoesHere!$B1696="","",(DB1691*(Output!$O$49/Output!$P$49))+(IntermediateCalcs!DB1692*(Output!$M$49/Output!$P$49))+(IntermediateCalcs!DB1693*(Output!$K$49/Output!$P$49))+(DB1694*(Output!$I$49/Output!$P$49))+(IntermediateCalcs!DB1695*(Output!$G$49/Output!$P$49))+(IntermediateCalcs!DB1696*(Output!$E$49/Output!$P$49)))</f>
        <v/>
      </c>
      <c r="DY1697" s="274" t="str">
        <f>IF(DX1697="","",IF(IntermediateCalcs!$AO$9="Yes",IntermediateCalcs!DX1697*$CX1697,IntermediateCalcs!DX1697))</f>
        <v/>
      </c>
      <c r="DZ1697" s="250" t="str">
        <f>IF(DataGoesHere!$B1697="","",($CZ1697-DY1697))</f>
        <v/>
      </c>
      <c r="EA1697" s="250" t="str">
        <f>IF(DataGoesHere!$B1697="","",ABS($CZ1697-DY1697))</f>
        <v/>
      </c>
      <c r="EB1697" s="250" t="str">
        <f>IF(DataGoesHere!$B1697="","",EA1697^2)</f>
        <v/>
      </c>
      <c r="EC1697" s="249" t="str">
        <f>IF(DataGoesHere!$B1697="","",EA1697/$CZ1697)</f>
        <v/>
      </c>
      <c r="ED1697" s="250" t="str">
        <f>IF(DataGoesHere!$B1697="","",SUM(DZ$2:DZ1697)/AVERAGE(EA:EA))</f>
        <v/>
      </c>
    </row>
    <row r="1698" spans="20:134" x14ac:dyDescent="0.2">
      <c r="T1698" s="240"/>
      <c r="U1698" s="86"/>
      <c r="V1698" s="86"/>
      <c r="W1698" s="86"/>
      <c r="X1698" s="245" t="str">
        <f>IF(DataGoesHere!$B1698="","",(DataGoesHere!$B1698/SUM(DataGoesHere!$B1694:'DataGoesHere'!$B1705)))</f>
        <v/>
      </c>
      <c r="Y1698" s="86"/>
      <c r="Z1698" s="86"/>
      <c r="AA1698" s="86"/>
      <c r="AB1698" s="86"/>
      <c r="AC1698" s="86"/>
      <c r="AD1698" s="86"/>
      <c r="AE1698" s="241"/>
      <c r="CV1698" s="310" t="str">
        <f>IF(DataGoesHere!B1698="","",DataGoesHere!A1698)</f>
        <v/>
      </c>
      <c r="CW1698" s="271">
        <f t="shared" ca="1" si="60"/>
        <v>5</v>
      </c>
      <c r="CX1698" s="272">
        <f t="shared" ca="1" si="61"/>
        <v>0.97875414397996308</v>
      </c>
      <c r="CY1698" s="266">
        <f>DataGoesHere!A1698</f>
        <v>1697</v>
      </c>
      <c r="CZ1698" s="19" t="str">
        <f>IF(DataGoesHere!B1698="","",DataGoesHere!B1698)</f>
        <v/>
      </c>
      <c r="DA1698" s="19" t="str">
        <f>IF(DataGoesHere!B1698="","",IF(AH$5="No",DataGoesHere!B1698,DataGoesHere!B1698-(AH$2*(DataGoesHere!A1698-1))))</f>
        <v/>
      </c>
      <c r="DB1698" s="19" t="str">
        <f>IF(DataGoesHere!B1698="","",IF(AO$9="No",DataGoesHere!B1698,DataGoesHere!B1698/CX1698))</f>
        <v/>
      </c>
      <c r="DC1698" s="19" t="str">
        <f>IF(DataGoesHere!B1698="","",IF(AO$9="No",DA1698,DA1698/CX1698))</f>
        <v/>
      </c>
      <c r="DD1698" s="293" t="str">
        <f>IF(CZ1698="",IF(COUNTIF(DD$2:DD1697,"Forecast")&lt;Output!E$43,"Forecast",""),"Actual")</f>
        <v/>
      </c>
      <c r="DF1698" s="19" t="str">
        <f>IF(DataGoesHere!B1697="",IF(DD1698="Forecast",(Output!$E$47*IntermediateCalcs!DH1697)+((1-Output!$E$47)*IntermediateCalcs!DF1697),""),(Output!$E$47*IntermediateCalcs!DB1697)+((1-Output!$E$47)*IntermediateCalcs!DF1697))</f>
        <v/>
      </c>
      <c r="DG1698" s="19" t="str">
        <f>IF(DataGoesHere!B1697="",IF(DD1698="Forecast",(Output!$G$47*(IntermediateCalcs!DF1698-IntermediateCalcs!DF1697))+((1-Output!$G$47)*IntermediateCalcs!DG1697),""),(Output!$G$47*(IntermediateCalcs!DF1698-IntermediateCalcs!DF1697))+((1-Output!$G$47)*IntermediateCalcs!DG1697))</f>
        <v/>
      </c>
      <c r="DH1698" s="19" t="str">
        <f>IF(DataGoesHere!B1697="",IF(DD1698="Forecast",DF1698+DG1698,""),DF1698+DG1698)</f>
        <v/>
      </c>
      <c r="DI1698" s="274" t="str">
        <f>IF(DH1698="","",IF(IntermediateCalcs!$AO$9="Yes",IntermediateCalcs!DH1698*$CX1698,IntermediateCalcs!DH1698))</f>
        <v/>
      </c>
      <c r="DJ1698" s="250" t="str">
        <f>IF(DataGoesHere!$B1698="","",($CZ1698-DI1698))</f>
        <v/>
      </c>
      <c r="DK1698" s="250" t="str">
        <f>IF(DataGoesHere!$B1698="","",ABS($CZ1698-DI1698))</f>
        <v/>
      </c>
      <c r="DL1698" s="250" t="str">
        <f>IF(DataGoesHere!$B1698="","",DK1698^2)</f>
        <v/>
      </c>
      <c r="DM1698" s="249" t="str">
        <f>IF(DataGoesHere!$B1698="","",DK1698/$CZ1698)</f>
        <v/>
      </c>
      <c r="DN1698" s="250" t="str">
        <f>IF(DataGoesHere!$B1698="","",SUM(DJ$2:DJ1698)/AVERAGE(DK:DK))</f>
        <v/>
      </c>
      <c r="DP1698" s="19" t="str">
        <f>IF(DataGoesHere!B1698="",IF($DD1698="Forecast",(Output!E$48*IntermediateCalcs!CY1698)+Output!G$48,""),(Output!E$48*IntermediateCalcs!CY1698)+Output!G$48)</f>
        <v/>
      </c>
      <c r="DQ1698" s="274" t="str">
        <f>IF(DP1698="","",IF(IntermediateCalcs!$AO$9="Yes",IntermediateCalcs!DP1698*$CX1698,IntermediateCalcs!DP1698))</f>
        <v/>
      </c>
      <c r="DR1698" s="250" t="str">
        <f>IF(DataGoesHere!$B1698="","",($CZ1698-DQ1698))</f>
        <v/>
      </c>
      <c r="DS1698" s="250" t="str">
        <f>IF(DataGoesHere!$B1698="","",ABS($CZ1698-DQ1698))</f>
        <v/>
      </c>
      <c r="DT1698" s="250" t="str">
        <f>IF(DataGoesHere!$B1698="","",DS1698^2)</f>
        <v/>
      </c>
      <c r="DU1698" s="249" t="str">
        <f>IF(DataGoesHere!$B1698="","",DS1698/$CZ1698)</f>
        <v/>
      </c>
      <c r="DV1698" s="250" t="str">
        <f>IF(DataGoesHere!$B1698="","",SUM(DR$2:DR1698)/AVERAGE(DS:DS))</f>
        <v/>
      </c>
      <c r="DX1698" s="19" t="str">
        <f>IF(DataGoesHere!$B1697="","",(DB1692*(Output!$O$49/Output!$P$49))+(IntermediateCalcs!DB1693*(Output!$M$49/Output!$P$49))+(IntermediateCalcs!DB1694*(Output!$K$49/Output!$P$49))+(DB1695*(Output!$I$49/Output!$P$49))+(IntermediateCalcs!DB1696*(Output!$G$49/Output!$P$49))+(IntermediateCalcs!DB1697*(Output!$E$49/Output!$P$49)))</f>
        <v/>
      </c>
      <c r="DY1698" s="274" t="str">
        <f>IF(DX1698="","",IF(IntermediateCalcs!$AO$9="Yes",IntermediateCalcs!DX1698*$CX1698,IntermediateCalcs!DX1698))</f>
        <v/>
      </c>
      <c r="DZ1698" s="250" t="str">
        <f>IF(DataGoesHere!$B1698="","",($CZ1698-DY1698))</f>
        <v/>
      </c>
      <c r="EA1698" s="250" t="str">
        <f>IF(DataGoesHere!$B1698="","",ABS($CZ1698-DY1698))</f>
        <v/>
      </c>
      <c r="EB1698" s="250" t="str">
        <f>IF(DataGoesHere!$B1698="","",EA1698^2)</f>
        <v/>
      </c>
      <c r="EC1698" s="249" t="str">
        <f>IF(DataGoesHere!$B1698="","",EA1698/$CZ1698)</f>
        <v/>
      </c>
      <c r="ED1698" s="250" t="str">
        <f>IF(DataGoesHere!$B1698="","",SUM(DZ$2:DZ1698)/AVERAGE(EA:EA))</f>
        <v/>
      </c>
    </row>
    <row r="1699" spans="20:134" x14ac:dyDescent="0.2">
      <c r="T1699" s="240"/>
      <c r="U1699" s="86"/>
      <c r="V1699" s="86"/>
      <c r="W1699" s="86"/>
      <c r="X1699" s="86"/>
      <c r="Y1699" s="245" t="str">
        <f>IF(DataGoesHere!$B1699="","",(DataGoesHere!$B1699/SUM(DataGoesHere!$B1694:'DataGoesHere'!$B1705)))</f>
        <v/>
      </c>
      <c r="Z1699" s="86"/>
      <c r="AA1699" s="86"/>
      <c r="AB1699" s="86"/>
      <c r="AC1699" s="86"/>
      <c r="AD1699" s="86"/>
      <c r="AE1699" s="241"/>
      <c r="CV1699" s="310" t="str">
        <f>IF(DataGoesHere!B1699="","",DataGoesHere!A1699)</f>
        <v/>
      </c>
      <c r="CW1699" s="271">
        <f t="shared" ca="1" si="60"/>
        <v>6</v>
      </c>
      <c r="CX1699" s="272">
        <f t="shared" ca="1" si="61"/>
        <v>1.0779088099730167</v>
      </c>
      <c r="CY1699" s="266">
        <f>DataGoesHere!A1699</f>
        <v>1698</v>
      </c>
      <c r="CZ1699" s="19" t="str">
        <f>IF(DataGoesHere!B1699="","",DataGoesHere!B1699)</f>
        <v/>
      </c>
      <c r="DA1699" s="19" t="str">
        <f>IF(DataGoesHere!B1699="","",IF(AH$5="No",DataGoesHere!B1699,DataGoesHere!B1699-(AH$2*(DataGoesHere!A1699-1))))</f>
        <v/>
      </c>
      <c r="DB1699" s="19" t="str">
        <f>IF(DataGoesHere!B1699="","",IF(AO$9="No",DataGoesHere!B1699,DataGoesHere!B1699/CX1699))</f>
        <v/>
      </c>
      <c r="DC1699" s="19" t="str">
        <f>IF(DataGoesHere!B1699="","",IF(AO$9="No",DA1699,DA1699/CX1699))</f>
        <v/>
      </c>
      <c r="DD1699" s="293" t="str">
        <f>IF(CZ1699="",IF(COUNTIF(DD$2:DD1698,"Forecast")&lt;Output!E$43,"Forecast",""),"Actual")</f>
        <v/>
      </c>
      <c r="DF1699" s="19" t="str">
        <f>IF(DataGoesHere!B1698="",IF(DD1699="Forecast",(Output!$E$47*IntermediateCalcs!DH1698)+((1-Output!$E$47)*IntermediateCalcs!DF1698),""),(Output!$E$47*IntermediateCalcs!DB1698)+((1-Output!$E$47)*IntermediateCalcs!DF1698))</f>
        <v/>
      </c>
      <c r="DG1699" s="19" t="str">
        <f>IF(DataGoesHere!B1698="",IF(DD1699="Forecast",(Output!$G$47*(IntermediateCalcs!DF1699-IntermediateCalcs!DF1698))+((1-Output!$G$47)*IntermediateCalcs!DG1698),""),(Output!$G$47*(IntermediateCalcs!DF1699-IntermediateCalcs!DF1698))+((1-Output!$G$47)*IntermediateCalcs!DG1698))</f>
        <v/>
      </c>
      <c r="DH1699" s="19" t="str">
        <f>IF(DataGoesHere!B1698="",IF(DD1699="Forecast",DF1699+DG1699,""),DF1699+DG1699)</f>
        <v/>
      </c>
      <c r="DI1699" s="274" t="str">
        <f>IF(DH1699="","",IF(IntermediateCalcs!$AO$9="Yes",IntermediateCalcs!DH1699*$CX1699,IntermediateCalcs!DH1699))</f>
        <v/>
      </c>
      <c r="DJ1699" s="250" t="str">
        <f>IF(DataGoesHere!$B1699="","",($CZ1699-DI1699))</f>
        <v/>
      </c>
      <c r="DK1699" s="250" t="str">
        <f>IF(DataGoesHere!$B1699="","",ABS($CZ1699-DI1699))</f>
        <v/>
      </c>
      <c r="DL1699" s="250" t="str">
        <f>IF(DataGoesHere!$B1699="","",DK1699^2)</f>
        <v/>
      </c>
      <c r="DM1699" s="249" t="str">
        <f>IF(DataGoesHere!$B1699="","",DK1699/$CZ1699)</f>
        <v/>
      </c>
      <c r="DN1699" s="250" t="str">
        <f>IF(DataGoesHere!$B1699="","",SUM(DJ$2:DJ1699)/AVERAGE(DK:DK))</f>
        <v/>
      </c>
      <c r="DP1699" s="19" t="str">
        <f>IF(DataGoesHere!B1699="",IF($DD1699="Forecast",(Output!E$48*IntermediateCalcs!CY1699)+Output!G$48,""),(Output!E$48*IntermediateCalcs!CY1699)+Output!G$48)</f>
        <v/>
      </c>
      <c r="DQ1699" s="274" t="str">
        <f>IF(DP1699="","",IF(IntermediateCalcs!$AO$9="Yes",IntermediateCalcs!DP1699*$CX1699,IntermediateCalcs!DP1699))</f>
        <v/>
      </c>
      <c r="DR1699" s="250" t="str">
        <f>IF(DataGoesHere!$B1699="","",($CZ1699-DQ1699))</f>
        <v/>
      </c>
      <c r="DS1699" s="250" t="str">
        <f>IF(DataGoesHere!$B1699="","",ABS($CZ1699-DQ1699))</f>
        <v/>
      </c>
      <c r="DT1699" s="250" t="str">
        <f>IF(DataGoesHere!$B1699="","",DS1699^2)</f>
        <v/>
      </c>
      <c r="DU1699" s="249" t="str">
        <f>IF(DataGoesHere!$B1699="","",DS1699/$CZ1699)</f>
        <v/>
      </c>
      <c r="DV1699" s="250" t="str">
        <f>IF(DataGoesHere!$B1699="","",SUM(DR$2:DR1699)/AVERAGE(DS:DS))</f>
        <v/>
      </c>
      <c r="DX1699" s="19" t="str">
        <f>IF(DataGoesHere!$B1698="","",(DB1693*(Output!$O$49/Output!$P$49))+(IntermediateCalcs!DB1694*(Output!$M$49/Output!$P$49))+(IntermediateCalcs!DB1695*(Output!$K$49/Output!$P$49))+(DB1696*(Output!$I$49/Output!$P$49))+(IntermediateCalcs!DB1697*(Output!$G$49/Output!$P$49))+(IntermediateCalcs!DB1698*(Output!$E$49/Output!$P$49)))</f>
        <v/>
      </c>
      <c r="DY1699" s="274" t="str">
        <f>IF(DX1699="","",IF(IntermediateCalcs!$AO$9="Yes",IntermediateCalcs!DX1699*$CX1699,IntermediateCalcs!DX1699))</f>
        <v/>
      </c>
      <c r="DZ1699" s="250" t="str">
        <f>IF(DataGoesHere!$B1699="","",($CZ1699-DY1699))</f>
        <v/>
      </c>
      <c r="EA1699" s="250" t="str">
        <f>IF(DataGoesHere!$B1699="","",ABS($CZ1699-DY1699))</f>
        <v/>
      </c>
      <c r="EB1699" s="250" t="str">
        <f>IF(DataGoesHere!$B1699="","",EA1699^2)</f>
        <v/>
      </c>
      <c r="EC1699" s="249" t="str">
        <f>IF(DataGoesHere!$B1699="","",EA1699/$CZ1699)</f>
        <v/>
      </c>
      <c r="ED1699" s="250" t="str">
        <f>IF(DataGoesHere!$B1699="","",SUM(DZ$2:DZ1699)/AVERAGE(EA:EA))</f>
        <v/>
      </c>
    </row>
    <row r="1700" spans="20:134" x14ac:dyDescent="0.2">
      <c r="T1700" s="240"/>
      <c r="U1700" s="86"/>
      <c r="V1700" s="86"/>
      <c r="W1700" s="86"/>
      <c r="X1700" s="86"/>
      <c r="Y1700" s="86"/>
      <c r="Z1700" s="245" t="str">
        <f>IF(DataGoesHere!$B1700="","",(DataGoesHere!$B1700/SUM(DataGoesHere!$B1694:'DataGoesHere'!$B1705)))</f>
        <v/>
      </c>
      <c r="AA1700" s="86"/>
      <c r="AB1700" s="86"/>
      <c r="AC1700" s="86"/>
      <c r="AD1700" s="86"/>
      <c r="AE1700" s="241"/>
      <c r="CV1700" s="310" t="str">
        <f>IF(DataGoesHere!B1700="","",DataGoesHere!A1700)</f>
        <v/>
      </c>
      <c r="CW1700" s="271">
        <f t="shared" ca="1" si="60"/>
        <v>7</v>
      </c>
      <c r="CX1700" s="272">
        <f t="shared" ca="1" si="61"/>
        <v>1.0265458156689093</v>
      </c>
      <c r="CY1700" s="266">
        <f>DataGoesHere!A1700</f>
        <v>1699</v>
      </c>
      <c r="CZ1700" s="19" t="str">
        <f>IF(DataGoesHere!B1700="","",DataGoesHere!B1700)</f>
        <v/>
      </c>
      <c r="DA1700" s="19" t="str">
        <f>IF(DataGoesHere!B1700="","",IF(AH$5="No",DataGoesHere!B1700,DataGoesHere!B1700-(AH$2*(DataGoesHere!A1700-1))))</f>
        <v/>
      </c>
      <c r="DB1700" s="19" t="str">
        <f>IF(DataGoesHere!B1700="","",IF(AO$9="No",DataGoesHere!B1700,DataGoesHere!B1700/CX1700))</f>
        <v/>
      </c>
      <c r="DC1700" s="19" t="str">
        <f>IF(DataGoesHere!B1700="","",IF(AO$9="No",DA1700,DA1700/CX1700))</f>
        <v/>
      </c>
      <c r="DD1700" s="293" t="str">
        <f>IF(CZ1700="",IF(COUNTIF(DD$2:DD1699,"Forecast")&lt;Output!E$43,"Forecast",""),"Actual")</f>
        <v/>
      </c>
      <c r="DF1700" s="19" t="str">
        <f>IF(DataGoesHere!B1699="",IF(DD1700="Forecast",(Output!$E$47*IntermediateCalcs!DH1699)+((1-Output!$E$47)*IntermediateCalcs!DF1699),""),(Output!$E$47*IntermediateCalcs!DB1699)+((1-Output!$E$47)*IntermediateCalcs!DF1699))</f>
        <v/>
      </c>
      <c r="DG1700" s="19" t="str">
        <f>IF(DataGoesHere!B1699="",IF(DD1700="Forecast",(Output!$G$47*(IntermediateCalcs!DF1700-IntermediateCalcs!DF1699))+((1-Output!$G$47)*IntermediateCalcs!DG1699),""),(Output!$G$47*(IntermediateCalcs!DF1700-IntermediateCalcs!DF1699))+((1-Output!$G$47)*IntermediateCalcs!DG1699))</f>
        <v/>
      </c>
      <c r="DH1700" s="19" t="str">
        <f>IF(DataGoesHere!B1699="",IF(DD1700="Forecast",DF1700+DG1700,""),DF1700+DG1700)</f>
        <v/>
      </c>
      <c r="DI1700" s="274" t="str">
        <f>IF(DH1700="","",IF(IntermediateCalcs!$AO$9="Yes",IntermediateCalcs!DH1700*$CX1700,IntermediateCalcs!DH1700))</f>
        <v/>
      </c>
      <c r="DJ1700" s="250" t="str">
        <f>IF(DataGoesHere!$B1700="","",($CZ1700-DI1700))</f>
        <v/>
      </c>
      <c r="DK1700" s="250" t="str">
        <f>IF(DataGoesHere!$B1700="","",ABS($CZ1700-DI1700))</f>
        <v/>
      </c>
      <c r="DL1700" s="250" t="str">
        <f>IF(DataGoesHere!$B1700="","",DK1700^2)</f>
        <v/>
      </c>
      <c r="DM1700" s="249" t="str">
        <f>IF(DataGoesHere!$B1700="","",DK1700/$CZ1700)</f>
        <v/>
      </c>
      <c r="DN1700" s="250" t="str">
        <f>IF(DataGoesHere!$B1700="","",SUM(DJ$2:DJ1700)/AVERAGE(DK:DK))</f>
        <v/>
      </c>
      <c r="DP1700" s="19" t="str">
        <f>IF(DataGoesHere!B1700="",IF($DD1700="Forecast",(Output!E$48*IntermediateCalcs!CY1700)+Output!G$48,""),(Output!E$48*IntermediateCalcs!CY1700)+Output!G$48)</f>
        <v/>
      </c>
      <c r="DQ1700" s="274" t="str">
        <f>IF(DP1700="","",IF(IntermediateCalcs!$AO$9="Yes",IntermediateCalcs!DP1700*$CX1700,IntermediateCalcs!DP1700))</f>
        <v/>
      </c>
      <c r="DR1700" s="250" t="str">
        <f>IF(DataGoesHere!$B1700="","",($CZ1700-DQ1700))</f>
        <v/>
      </c>
      <c r="DS1700" s="250" t="str">
        <f>IF(DataGoesHere!$B1700="","",ABS($CZ1700-DQ1700))</f>
        <v/>
      </c>
      <c r="DT1700" s="250" t="str">
        <f>IF(DataGoesHere!$B1700="","",DS1700^2)</f>
        <v/>
      </c>
      <c r="DU1700" s="249" t="str">
        <f>IF(DataGoesHere!$B1700="","",DS1700/$CZ1700)</f>
        <v/>
      </c>
      <c r="DV1700" s="250" t="str">
        <f>IF(DataGoesHere!$B1700="","",SUM(DR$2:DR1700)/AVERAGE(DS:DS))</f>
        <v/>
      </c>
      <c r="DX1700" s="19" t="str">
        <f>IF(DataGoesHere!$B1699="","",(DB1694*(Output!$O$49/Output!$P$49))+(IntermediateCalcs!DB1695*(Output!$M$49/Output!$P$49))+(IntermediateCalcs!DB1696*(Output!$K$49/Output!$P$49))+(DB1697*(Output!$I$49/Output!$P$49))+(IntermediateCalcs!DB1698*(Output!$G$49/Output!$P$49))+(IntermediateCalcs!DB1699*(Output!$E$49/Output!$P$49)))</f>
        <v/>
      </c>
      <c r="DY1700" s="274" t="str">
        <f>IF(DX1700="","",IF(IntermediateCalcs!$AO$9="Yes",IntermediateCalcs!DX1700*$CX1700,IntermediateCalcs!DX1700))</f>
        <v/>
      </c>
      <c r="DZ1700" s="250" t="str">
        <f>IF(DataGoesHere!$B1700="","",($CZ1700-DY1700))</f>
        <v/>
      </c>
      <c r="EA1700" s="250" t="str">
        <f>IF(DataGoesHere!$B1700="","",ABS($CZ1700-DY1700))</f>
        <v/>
      </c>
      <c r="EB1700" s="250" t="str">
        <f>IF(DataGoesHere!$B1700="","",EA1700^2)</f>
        <v/>
      </c>
      <c r="EC1700" s="249" t="str">
        <f>IF(DataGoesHere!$B1700="","",EA1700/$CZ1700)</f>
        <v/>
      </c>
      <c r="ED1700" s="250" t="str">
        <f>IF(DataGoesHere!$B1700="","",SUM(DZ$2:DZ1700)/AVERAGE(EA:EA))</f>
        <v/>
      </c>
    </row>
    <row r="1701" spans="20:134" x14ac:dyDescent="0.2">
      <c r="T1701" s="240"/>
      <c r="U1701" s="86"/>
      <c r="V1701" s="86"/>
      <c r="W1701" s="86"/>
      <c r="X1701" s="86"/>
      <c r="Y1701" s="86"/>
      <c r="Z1701" s="86"/>
      <c r="AA1701" s="245" t="str">
        <f>IF(DataGoesHere!$B1701="","",(DataGoesHere!$B1701/SUM(DataGoesHere!$B1694:'DataGoesHere'!$B1705)))</f>
        <v/>
      </c>
      <c r="AB1701" s="86"/>
      <c r="AC1701" s="86"/>
      <c r="AD1701" s="86"/>
      <c r="AE1701" s="241"/>
      <c r="CV1701" s="310" t="str">
        <f>IF(DataGoesHere!B1701="","",DataGoesHere!A1701)</f>
        <v/>
      </c>
      <c r="CW1701" s="271">
        <f t="shared" ca="1" si="60"/>
        <v>8</v>
      </c>
      <c r="CX1701" s="272">
        <f t="shared" ca="1" si="61"/>
        <v>1.0207492390681214</v>
      </c>
      <c r="CY1701" s="266">
        <f>DataGoesHere!A1701</f>
        <v>1700</v>
      </c>
      <c r="CZ1701" s="19" t="str">
        <f>IF(DataGoesHere!B1701="","",DataGoesHere!B1701)</f>
        <v/>
      </c>
      <c r="DA1701" s="19" t="str">
        <f>IF(DataGoesHere!B1701="","",IF(AH$5="No",DataGoesHere!B1701,DataGoesHere!B1701-(AH$2*(DataGoesHere!A1701-1))))</f>
        <v/>
      </c>
      <c r="DB1701" s="19" t="str">
        <f>IF(DataGoesHere!B1701="","",IF(AO$9="No",DataGoesHere!B1701,DataGoesHere!B1701/CX1701))</f>
        <v/>
      </c>
      <c r="DC1701" s="19" t="str">
        <f>IF(DataGoesHere!B1701="","",IF(AO$9="No",DA1701,DA1701/CX1701))</f>
        <v/>
      </c>
      <c r="DD1701" s="293" t="str">
        <f>IF(CZ1701="",IF(COUNTIF(DD$2:DD1700,"Forecast")&lt;Output!E$43,"Forecast",""),"Actual")</f>
        <v/>
      </c>
      <c r="DF1701" s="19" t="str">
        <f>IF(DataGoesHere!B1700="",IF(DD1701="Forecast",(Output!$E$47*IntermediateCalcs!DH1700)+((1-Output!$E$47)*IntermediateCalcs!DF1700),""),(Output!$E$47*IntermediateCalcs!DB1700)+((1-Output!$E$47)*IntermediateCalcs!DF1700))</f>
        <v/>
      </c>
      <c r="DG1701" s="19" t="str">
        <f>IF(DataGoesHere!B1700="",IF(DD1701="Forecast",(Output!$G$47*(IntermediateCalcs!DF1701-IntermediateCalcs!DF1700))+((1-Output!$G$47)*IntermediateCalcs!DG1700),""),(Output!$G$47*(IntermediateCalcs!DF1701-IntermediateCalcs!DF1700))+((1-Output!$G$47)*IntermediateCalcs!DG1700))</f>
        <v/>
      </c>
      <c r="DH1701" s="19" t="str">
        <f>IF(DataGoesHere!B1700="",IF(DD1701="Forecast",DF1701+DG1701,""),DF1701+DG1701)</f>
        <v/>
      </c>
      <c r="DI1701" s="274" t="str">
        <f>IF(DH1701="","",IF(IntermediateCalcs!$AO$9="Yes",IntermediateCalcs!DH1701*$CX1701,IntermediateCalcs!DH1701))</f>
        <v/>
      </c>
      <c r="DJ1701" s="250" t="str">
        <f>IF(DataGoesHere!$B1701="","",($CZ1701-DI1701))</f>
        <v/>
      </c>
      <c r="DK1701" s="250" t="str">
        <f>IF(DataGoesHere!$B1701="","",ABS($CZ1701-DI1701))</f>
        <v/>
      </c>
      <c r="DL1701" s="250" t="str">
        <f>IF(DataGoesHere!$B1701="","",DK1701^2)</f>
        <v/>
      </c>
      <c r="DM1701" s="249" t="str">
        <f>IF(DataGoesHere!$B1701="","",DK1701/$CZ1701)</f>
        <v/>
      </c>
      <c r="DN1701" s="250" t="str">
        <f>IF(DataGoesHere!$B1701="","",SUM(DJ$2:DJ1701)/AVERAGE(DK:DK))</f>
        <v/>
      </c>
      <c r="DP1701" s="19" t="str">
        <f>IF(DataGoesHere!B1701="",IF($DD1701="Forecast",(Output!E$48*IntermediateCalcs!CY1701)+Output!G$48,""),(Output!E$48*IntermediateCalcs!CY1701)+Output!G$48)</f>
        <v/>
      </c>
      <c r="DQ1701" s="274" t="str">
        <f>IF(DP1701="","",IF(IntermediateCalcs!$AO$9="Yes",IntermediateCalcs!DP1701*$CX1701,IntermediateCalcs!DP1701))</f>
        <v/>
      </c>
      <c r="DR1701" s="250" t="str">
        <f>IF(DataGoesHere!$B1701="","",($CZ1701-DQ1701))</f>
        <v/>
      </c>
      <c r="DS1701" s="250" t="str">
        <f>IF(DataGoesHere!$B1701="","",ABS($CZ1701-DQ1701))</f>
        <v/>
      </c>
      <c r="DT1701" s="250" t="str">
        <f>IF(DataGoesHere!$B1701="","",DS1701^2)</f>
        <v/>
      </c>
      <c r="DU1701" s="249" t="str">
        <f>IF(DataGoesHere!$B1701="","",DS1701/$CZ1701)</f>
        <v/>
      </c>
      <c r="DV1701" s="250" t="str">
        <f>IF(DataGoesHere!$B1701="","",SUM(DR$2:DR1701)/AVERAGE(DS:DS))</f>
        <v/>
      </c>
      <c r="DX1701" s="19" t="str">
        <f>IF(DataGoesHere!$B1700="","",(DB1695*(Output!$O$49/Output!$P$49))+(IntermediateCalcs!DB1696*(Output!$M$49/Output!$P$49))+(IntermediateCalcs!DB1697*(Output!$K$49/Output!$P$49))+(DB1698*(Output!$I$49/Output!$P$49))+(IntermediateCalcs!DB1699*(Output!$G$49/Output!$P$49))+(IntermediateCalcs!DB1700*(Output!$E$49/Output!$P$49)))</f>
        <v/>
      </c>
      <c r="DY1701" s="274" t="str">
        <f>IF(DX1701="","",IF(IntermediateCalcs!$AO$9="Yes",IntermediateCalcs!DX1701*$CX1701,IntermediateCalcs!DX1701))</f>
        <v/>
      </c>
      <c r="DZ1701" s="250" t="str">
        <f>IF(DataGoesHere!$B1701="","",($CZ1701-DY1701))</f>
        <v/>
      </c>
      <c r="EA1701" s="250" t="str">
        <f>IF(DataGoesHere!$B1701="","",ABS($CZ1701-DY1701))</f>
        <v/>
      </c>
      <c r="EB1701" s="250" t="str">
        <f>IF(DataGoesHere!$B1701="","",EA1701^2)</f>
        <v/>
      </c>
      <c r="EC1701" s="249" t="str">
        <f>IF(DataGoesHere!$B1701="","",EA1701/$CZ1701)</f>
        <v/>
      </c>
      <c r="ED1701" s="250" t="str">
        <f>IF(DataGoesHere!$B1701="","",SUM(DZ$2:DZ1701)/AVERAGE(EA:EA))</f>
        <v/>
      </c>
    </row>
    <row r="1702" spans="20:134" x14ac:dyDescent="0.2">
      <c r="T1702" s="240"/>
      <c r="U1702" s="86"/>
      <c r="V1702" s="86"/>
      <c r="W1702" s="86"/>
      <c r="X1702" s="86"/>
      <c r="Y1702" s="86"/>
      <c r="Z1702" s="86"/>
      <c r="AA1702" s="86"/>
      <c r="AB1702" s="245" t="str">
        <f>IF(DataGoesHere!$B1702="","",(DataGoesHere!$B1702/SUM(DataGoesHere!$B1694:'DataGoesHere'!$B1705)))</f>
        <v/>
      </c>
      <c r="AC1702" s="86"/>
      <c r="AD1702" s="86"/>
      <c r="AE1702" s="241"/>
      <c r="CV1702" s="310" t="str">
        <f>IF(DataGoesHere!B1702="","",DataGoesHere!A1702)</f>
        <v/>
      </c>
      <c r="CW1702" s="271">
        <f t="shared" ca="1" si="60"/>
        <v>9</v>
      </c>
      <c r="CX1702" s="272">
        <f t="shared" ca="1" si="61"/>
        <v>1.0625330005567626</v>
      </c>
      <c r="CY1702" s="266">
        <f>DataGoesHere!A1702</f>
        <v>1701</v>
      </c>
      <c r="CZ1702" s="19" t="str">
        <f>IF(DataGoesHere!B1702="","",DataGoesHere!B1702)</f>
        <v/>
      </c>
      <c r="DA1702" s="19" t="str">
        <f>IF(DataGoesHere!B1702="","",IF(AH$5="No",DataGoesHere!B1702,DataGoesHere!B1702-(AH$2*(DataGoesHere!A1702-1))))</f>
        <v/>
      </c>
      <c r="DB1702" s="19" t="str">
        <f>IF(DataGoesHere!B1702="","",IF(AO$9="No",DataGoesHere!B1702,DataGoesHere!B1702/CX1702))</f>
        <v/>
      </c>
      <c r="DC1702" s="19" t="str">
        <f>IF(DataGoesHere!B1702="","",IF(AO$9="No",DA1702,DA1702/CX1702))</f>
        <v/>
      </c>
      <c r="DD1702" s="293" t="str">
        <f>IF(CZ1702="",IF(COUNTIF(DD$2:DD1701,"Forecast")&lt;Output!E$43,"Forecast",""),"Actual")</f>
        <v/>
      </c>
      <c r="DF1702" s="19" t="str">
        <f>IF(DataGoesHere!B1701="",IF(DD1702="Forecast",(Output!$E$47*IntermediateCalcs!DH1701)+((1-Output!$E$47)*IntermediateCalcs!DF1701),""),(Output!$E$47*IntermediateCalcs!DB1701)+((1-Output!$E$47)*IntermediateCalcs!DF1701))</f>
        <v/>
      </c>
      <c r="DG1702" s="19" t="str">
        <f>IF(DataGoesHere!B1701="",IF(DD1702="Forecast",(Output!$G$47*(IntermediateCalcs!DF1702-IntermediateCalcs!DF1701))+((1-Output!$G$47)*IntermediateCalcs!DG1701),""),(Output!$G$47*(IntermediateCalcs!DF1702-IntermediateCalcs!DF1701))+((1-Output!$G$47)*IntermediateCalcs!DG1701))</f>
        <v/>
      </c>
      <c r="DH1702" s="19" t="str">
        <f>IF(DataGoesHere!B1701="",IF(DD1702="Forecast",DF1702+DG1702,""),DF1702+DG1702)</f>
        <v/>
      </c>
      <c r="DI1702" s="274" t="str">
        <f>IF(DH1702="","",IF(IntermediateCalcs!$AO$9="Yes",IntermediateCalcs!DH1702*$CX1702,IntermediateCalcs!DH1702))</f>
        <v/>
      </c>
      <c r="DJ1702" s="250" t="str">
        <f>IF(DataGoesHere!$B1702="","",($CZ1702-DI1702))</f>
        <v/>
      </c>
      <c r="DK1702" s="250" t="str">
        <f>IF(DataGoesHere!$B1702="","",ABS($CZ1702-DI1702))</f>
        <v/>
      </c>
      <c r="DL1702" s="250" t="str">
        <f>IF(DataGoesHere!$B1702="","",DK1702^2)</f>
        <v/>
      </c>
      <c r="DM1702" s="249" t="str">
        <f>IF(DataGoesHere!$B1702="","",DK1702/$CZ1702)</f>
        <v/>
      </c>
      <c r="DN1702" s="250" t="str">
        <f>IF(DataGoesHere!$B1702="","",SUM(DJ$2:DJ1702)/AVERAGE(DK:DK))</f>
        <v/>
      </c>
      <c r="DP1702" s="19" t="str">
        <f>IF(DataGoesHere!B1702="",IF($DD1702="Forecast",(Output!E$48*IntermediateCalcs!CY1702)+Output!G$48,""),(Output!E$48*IntermediateCalcs!CY1702)+Output!G$48)</f>
        <v/>
      </c>
      <c r="DQ1702" s="274" t="str">
        <f>IF(DP1702="","",IF(IntermediateCalcs!$AO$9="Yes",IntermediateCalcs!DP1702*$CX1702,IntermediateCalcs!DP1702))</f>
        <v/>
      </c>
      <c r="DR1702" s="250" t="str">
        <f>IF(DataGoesHere!$B1702="","",($CZ1702-DQ1702))</f>
        <v/>
      </c>
      <c r="DS1702" s="250" t="str">
        <f>IF(DataGoesHere!$B1702="","",ABS($CZ1702-DQ1702))</f>
        <v/>
      </c>
      <c r="DT1702" s="250" t="str">
        <f>IF(DataGoesHere!$B1702="","",DS1702^2)</f>
        <v/>
      </c>
      <c r="DU1702" s="249" t="str">
        <f>IF(DataGoesHere!$B1702="","",DS1702/$CZ1702)</f>
        <v/>
      </c>
      <c r="DV1702" s="250" t="str">
        <f>IF(DataGoesHere!$B1702="","",SUM(DR$2:DR1702)/AVERAGE(DS:DS))</f>
        <v/>
      </c>
      <c r="DX1702" s="19" t="str">
        <f>IF(DataGoesHere!$B1701="","",(DB1696*(Output!$O$49/Output!$P$49))+(IntermediateCalcs!DB1697*(Output!$M$49/Output!$P$49))+(IntermediateCalcs!DB1698*(Output!$K$49/Output!$P$49))+(DB1699*(Output!$I$49/Output!$P$49))+(IntermediateCalcs!DB1700*(Output!$G$49/Output!$P$49))+(IntermediateCalcs!DB1701*(Output!$E$49/Output!$P$49)))</f>
        <v/>
      </c>
      <c r="DY1702" s="274" t="str">
        <f>IF(DX1702="","",IF(IntermediateCalcs!$AO$9="Yes",IntermediateCalcs!DX1702*$CX1702,IntermediateCalcs!DX1702))</f>
        <v/>
      </c>
      <c r="DZ1702" s="250" t="str">
        <f>IF(DataGoesHere!$B1702="","",($CZ1702-DY1702))</f>
        <v/>
      </c>
      <c r="EA1702" s="250" t="str">
        <f>IF(DataGoesHere!$B1702="","",ABS($CZ1702-DY1702))</f>
        <v/>
      </c>
      <c r="EB1702" s="250" t="str">
        <f>IF(DataGoesHere!$B1702="","",EA1702^2)</f>
        <v/>
      </c>
      <c r="EC1702" s="249" t="str">
        <f>IF(DataGoesHere!$B1702="","",EA1702/$CZ1702)</f>
        <v/>
      </c>
      <c r="ED1702" s="250" t="str">
        <f>IF(DataGoesHere!$B1702="","",SUM(DZ$2:DZ1702)/AVERAGE(EA:EA))</f>
        <v/>
      </c>
    </row>
    <row r="1703" spans="20:134" x14ac:dyDescent="0.2">
      <c r="T1703" s="240"/>
      <c r="U1703" s="86"/>
      <c r="V1703" s="86"/>
      <c r="W1703" s="86"/>
      <c r="X1703" s="86"/>
      <c r="Y1703" s="86"/>
      <c r="Z1703" s="86"/>
      <c r="AA1703" s="86"/>
      <c r="AB1703" s="86"/>
      <c r="AC1703" s="245" t="str">
        <f>IF(DataGoesHere!$B1703="","",(DataGoesHere!$B1703/SUM(DataGoesHere!$B1694:'DataGoesHere'!$B1705)))</f>
        <v/>
      </c>
      <c r="AD1703" s="86"/>
      <c r="AE1703" s="241"/>
      <c r="CV1703" s="310" t="str">
        <f>IF(DataGoesHere!B1703="","",DataGoesHere!A1703)</f>
        <v/>
      </c>
      <c r="CW1703" s="271">
        <f t="shared" ca="1" si="60"/>
        <v>10</v>
      </c>
      <c r="CX1703" s="272">
        <f t="shared" ca="1" si="61"/>
        <v>0.92557634012077306</v>
      </c>
      <c r="CY1703" s="266">
        <f>DataGoesHere!A1703</f>
        <v>1702</v>
      </c>
      <c r="CZ1703" s="19" t="str">
        <f>IF(DataGoesHere!B1703="","",DataGoesHere!B1703)</f>
        <v/>
      </c>
      <c r="DA1703" s="19" t="str">
        <f>IF(DataGoesHere!B1703="","",IF(AH$5="No",DataGoesHere!B1703,DataGoesHere!B1703-(AH$2*(DataGoesHere!A1703-1))))</f>
        <v/>
      </c>
      <c r="DB1703" s="19" t="str">
        <f>IF(DataGoesHere!B1703="","",IF(AO$9="No",DataGoesHere!B1703,DataGoesHere!B1703/CX1703))</f>
        <v/>
      </c>
      <c r="DC1703" s="19" t="str">
        <f>IF(DataGoesHere!B1703="","",IF(AO$9="No",DA1703,DA1703/CX1703))</f>
        <v/>
      </c>
      <c r="DD1703" s="293" t="str">
        <f>IF(CZ1703="",IF(COUNTIF(DD$2:DD1702,"Forecast")&lt;Output!E$43,"Forecast",""),"Actual")</f>
        <v/>
      </c>
      <c r="DF1703" s="19" t="str">
        <f>IF(DataGoesHere!B1702="",IF(DD1703="Forecast",(Output!$E$47*IntermediateCalcs!DH1702)+((1-Output!$E$47)*IntermediateCalcs!DF1702),""),(Output!$E$47*IntermediateCalcs!DB1702)+((1-Output!$E$47)*IntermediateCalcs!DF1702))</f>
        <v/>
      </c>
      <c r="DG1703" s="19" t="str">
        <f>IF(DataGoesHere!B1702="",IF(DD1703="Forecast",(Output!$G$47*(IntermediateCalcs!DF1703-IntermediateCalcs!DF1702))+((1-Output!$G$47)*IntermediateCalcs!DG1702),""),(Output!$G$47*(IntermediateCalcs!DF1703-IntermediateCalcs!DF1702))+((1-Output!$G$47)*IntermediateCalcs!DG1702))</f>
        <v/>
      </c>
      <c r="DH1703" s="19" t="str">
        <f>IF(DataGoesHere!B1702="",IF(DD1703="Forecast",DF1703+DG1703,""),DF1703+DG1703)</f>
        <v/>
      </c>
      <c r="DI1703" s="274" t="str">
        <f>IF(DH1703="","",IF(IntermediateCalcs!$AO$9="Yes",IntermediateCalcs!DH1703*$CX1703,IntermediateCalcs!DH1703))</f>
        <v/>
      </c>
      <c r="DJ1703" s="250" t="str">
        <f>IF(DataGoesHere!$B1703="","",($CZ1703-DI1703))</f>
        <v/>
      </c>
      <c r="DK1703" s="250" t="str">
        <f>IF(DataGoesHere!$B1703="","",ABS($CZ1703-DI1703))</f>
        <v/>
      </c>
      <c r="DL1703" s="250" t="str">
        <f>IF(DataGoesHere!$B1703="","",DK1703^2)</f>
        <v/>
      </c>
      <c r="DM1703" s="249" t="str">
        <f>IF(DataGoesHere!$B1703="","",DK1703/$CZ1703)</f>
        <v/>
      </c>
      <c r="DN1703" s="250" t="str">
        <f>IF(DataGoesHere!$B1703="","",SUM(DJ$2:DJ1703)/AVERAGE(DK:DK))</f>
        <v/>
      </c>
      <c r="DP1703" s="19" t="str">
        <f>IF(DataGoesHere!B1703="",IF($DD1703="Forecast",(Output!E$48*IntermediateCalcs!CY1703)+Output!G$48,""),(Output!E$48*IntermediateCalcs!CY1703)+Output!G$48)</f>
        <v/>
      </c>
      <c r="DQ1703" s="274" t="str">
        <f>IF(DP1703="","",IF(IntermediateCalcs!$AO$9="Yes",IntermediateCalcs!DP1703*$CX1703,IntermediateCalcs!DP1703))</f>
        <v/>
      </c>
      <c r="DR1703" s="250" t="str">
        <f>IF(DataGoesHere!$B1703="","",($CZ1703-DQ1703))</f>
        <v/>
      </c>
      <c r="DS1703" s="250" t="str">
        <f>IF(DataGoesHere!$B1703="","",ABS($CZ1703-DQ1703))</f>
        <v/>
      </c>
      <c r="DT1703" s="250" t="str">
        <f>IF(DataGoesHere!$B1703="","",DS1703^2)</f>
        <v/>
      </c>
      <c r="DU1703" s="249" t="str">
        <f>IF(DataGoesHere!$B1703="","",DS1703/$CZ1703)</f>
        <v/>
      </c>
      <c r="DV1703" s="250" t="str">
        <f>IF(DataGoesHere!$B1703="","",SUM(DR$2:DR1703)/AVERAGE(DS:DS))</f>
        <v/>
      </c>
      <c r="DX1703" s="19" t="str">
        <f>IF(DataGoesHere!$B1702="","",(DB1697*(Output!$O$49/Output!$P$49))+(IntermediateCalcs!DB1698*(Output!$M$49/Output!$P$49))+(IntermediateCalcs!DB1699*(Output!$K$49/Output!$P$49))+(DB1700*(Output!$I$49/Output!$P$49))+(IntermediateCalcs!DB1701*(Output!$G$49/Output!$P$49))+(IntermediateCalcs!DB1702*(Output!$E$49/Output!$P$49)))</f>
        <v/>
      </c>
      <c r="DY1703" s="274" t="str">
        <f>IF(DX1703="","",IF(IntermediateCalcs!$AO$9="Yes",IntermediateCalcs!DX1703*$CX1703,IntermediateCalcs!DX1703))</f>
        <v/>
      </c>
      <c r="DZ1703" s="250" t="str">
        <f>IF(DataGoesHere!$B1703="","",($CZ1703-DY1703))</f>
        <v/>
      </c>
      <c r="EA1703" s="250" t="str">
        <f>IF(DataGoesHere!$B1703="","",ABS($CZ1703-DY1703))</f>
        <v/>
      </c>
      <c r="EB1703" s="250" t="str">
        <f>IF(DataGoesHere!$B1703="","",EA1703^2)</f>
        <v/>
      </c>
      <c r="EC1703" s="249" t="str">
        <f>IF(DataGoesHere!$B1703="","",EA1703/$CZ1703)</f>
        <v/>
      </c>
      <c r="ED1703" s="250" t="str">
        <f>IF(DataGoesHere!$B1703="","",SUM(DZ$2:DZ1703)/AVERAGE(EA:EA))</f>
        <v/>
      </c>
    </row>
    <row r="1704" spans="20:134" x14ac:dyDescent="0.2">
      <c r="T1704" s="240"/>
      <c r="U1704" s="86"/>
      <c r="V1704" s="86"/>
      <c r="W1704" s="86"/>
      <c r="X1704" s="86"/>
      <c r="Y1704" s="86"/>
      <c r="Z1704" s="86"/>
      <c r="AA1704" s="86"/>
      <c r="AB1704" s="86"/>
      <c r="AC1704" s="86"/>
      <c r="AD1704" s="245" t="str">
        <f>IF(DataGoesHere!$B1704="","",(DataGoesHere!$B1704/SUM(DataGoesHere!$B1694:'DataGoesHere'!$B1705)))</f>
        <v/>
      </c>
      <c r="AE1704" s="241"/>
      <c r="CV1704" s="310" t="str">
        <f>IF(DataGoesHere!B1704="","",DataGoesHere!A1704)</f>
        <v/>
      </c>
      <c r="CW1704" s="271">
        <f t="shared" ca="1" si="60"/>
        <v>11</v>
      </c>
      <c r="CX1704" s="272">
        <f t="shared" ca="1" si="61"/>
        <v>0.97463169608807265</v>
      </c>
      <c r="CY1704" s="266">
        <f>DataGoesHere!A1704</f>
        <v>1703</v>
      </c>
      <c r="CZ1704" s="19" t="str">
        <f>IF(DataGoesHere!B1704="","",DataGoesHere!B1704)</f>
        <v/>
      </c>
      <c r="DA1704" s="19" t="str">
        <f>IF(DataGoesHere!B1704="","",IF(AH$5="No",DataGoesHere!B1704,DataGoesHere!B1704-(AH$2*(DataGoesHere!A1704-1))))</f>
        <v/>
      </c>
      <c r="DB1704" s="19" t="str">
        <f>IF(DataGoesHere!B1704="","",IF(AO$9="No",DataGoesHere!B1704,DataGoesHere!B1704/CX1704))</f>
        <v/>
      </c>
      <c r="DC1704" s="19" t="str">
        <f>IF(DataGoesHere!B1704="","",IF(AO$9="No",DA1704,DA1704/CX1704))</f>
        <v/>
      </c>
      <c r="DD1704" s="293" t="str">
        <f>IF(CZ1704="",IF(COUNTIF(DD$2:DD1703,"Forecast")&lt;Output!E$43,"Forecast",""),"Actual")</f>
        <v/>
      </c>
      <c r="DF1704" s="19" t="str">
        <f>IF(DataGoesHere!B1703="",IF(DD1704="Forecast",(Output!$E$47*IntermediateCalcs!DH1703)+((1-Output!$E$47)*IntermediateCalcs!DF1703),""),(Output!$E$47*IntermediateCalcs!DB1703)+((1-Output!$E$47)*IntermediateCalcs!DF1703))</f>
        <v/>
      </c>
      <c r="DG1704" s="19" t="str">
        <f>IF(DataGoesHere!B1703="",IF(DD1704="Forecast",(Output!$G$47*(IntermediateCalcs!DF1704-IntermediateCalcs!DF1703))+((1-Output!$G$47)*IntermediateCalcs!DG1703),""),(Output!$G$47*(IntermediateCalcs!DF1704-IntermediateCalcs!DF1703))+((1-Output!$G$47)*IntermediateCalcs!DG1703))</f>
        <v/>
      </c>
      <c r="DH1704" s="19" t="str">
        <f>IF(DataGoesHere!B1703="",IF(DD1704="Forecast",DF1704+DG1704,""),DF1704+DG1704)</f>
        <v/>
      </c>
      <c r="DI1704" s="274" t="str">
        <f>IF(DH1704="","",IF(IntermediateCalcs!$AO$9="Yes",IntermediateCalcs!DH1704*$CX1704,IntermediateCalcs!DH1704))</f>
        <v/>
      </c>
      <c r="DJ1704" s="250" t="str">
        <f>IF(DataGoesHere!$B1704="","",($CZ1704-DI1704))</f>
        <v/>
      </c>
      <c r="DK1704" s="250" t="str">
        <f>IF(DataGoesHere!$B1704="","",ABS($CZ1704-DI1704))</f>
        <v/>
      </c>
      <c r="DL1704" s="250" t="str">
        <f>IF(DataGoesHere!$B1704="","",DK1704^2)</f>
        <v/>
      </c>
      <c r="DM1704" s="249" t="str">
        <f>IF(DataGoesHere!$B1704="","",DK1704/$CZ1704)</f>
        <v/>
      </c>
      <c r="DN1704" s="250" t="str">
        <f>IF(DataGoesHere!$B1704="","",SUM(DJ$2:DJ1704)/AVERAGE(DK:DK))</f>
        <v/>
      </c>
      <c r="DP1704" s="19" t="str">
        <f>IF(DataGoesHere!B1704="",IF($DD1704="Forecast",(Output!E$48*IntermediateCalcs!CY1704)+Output!G$48,""),(Output!E$48*IntermediateCalcs!CY1704)+Output!G$48)</f>
        <v/>
      </c>
      <c r="DQ1704" s="274" t="str">
        <f>IF(DP1704="","",IF(IntermediateCalcs!$AO$9="Yes",IntermediateCalcs!DP1704*$CX1704,IntermediateCalcs!DP1704))</f>
        <v/>
      </c>
      <c r="DR1704" s="250" t="str">
        <f>IF(DataGoesHere!$B1704="","",($CZ1704-DQ1704))</f>
        <v/>
      </c>
      <c r="DS1704" s="250" t="str">
        <f>IF(DataGoesHere!$B1704="","",ABS($CZ1704-DQ1704))</f>
        <v/>
      </c>
      <c r="DT1704" s="250" t="str">
        <f>IF(DataGoesHere!$B1704="","",DS1704^2)</f>
        <v/>
      </c>
      <c r="DU1704" s="249" t="str">
        <f>IF(DataGoesHere!$B1704="","",DS1704/$CZ1704)</f>
        <v/>
      </c>
      <c r="DV1704" s="250" t="str">
        <f>IF(DataGoesHere!$B1704="","",SUM(DR$2:DR1704)/AVERAGE(DS:DS))</f>
        <v/>
      </c>
      <c r="DX1704" s="19" t="str">
        <f>IF(DataGoesHere!$B1703="","",(DB1698*(Output!$O$49/Output!$P$49))+(IntermediateCalcs!DB1699*(Output!$M$49/Output!$P$49))+(IntermediateCalcs!DB1700*(Output!$K$49/Output!$P$49))+(DB1701*(Output!$I$49/Output!$P$49))+(IntermediateCalcs!DB1702*(Output!$G$49/Output!$P$49))+(IntermediateCalcs!DB1703*(Output!$E$49/Output!$P$49)))</f>
        <v/>
      </c>
      <c r="DY1704" s="274" t="str">
        <f>IF(DX1704="","",IF(IntermediateCalcs!$AO$9="Yes",IntermediateCalcs!DX1704*$CX1704,IntermediateCalcs!DX1704))</f>
        <v/>
      </c>
      <c r="DZ1704" s="250" t="str">
        <f>IF(DataGoesHere!$B1704="","",($CZ1704-DY1704))</f>
        <v/>
      </c>
      <c r="EA1704" s="250" t="str">
        <f>IF(DataGoesHere!$B1704="","",ABS($CZ1704-DY1704))</f>
        <v/>
      </c>
      <c r="EB1704" s="250" t="str">
        <f>IF(DataGoesHere!$B1704="","",EA1704^2)</f>
        <v/>
      </c>
      <c r="EC1704" s="249" t="str">
        <f>IF(DataGoesHere!$B1704="","",EA1704/$CZ1704)</f>
        <v/>
      </c>
      <c r="ED1704" s="250" t="str">
        <f>IF(DataGoesHere!$B1704="","",SUM(DZ$2:DZ1704)/AVERAGE(EA:EA))</f>
        <v/>
      </c>
    </row>
    <row r="1705" spans="20:134" x14ac:dyDescent="0.2">
      <c r="T1705" s="242"/>
      <c r="U1705" s="243"/>
      <c r="V1705" s="243"/>
      <c r="W1705" s="243"/>
      <c r="X1705" s="243"/>
      <c r="Y1705" s="243"/>
      <c r="Z1705" s="243"/>
      <c r="AA1705" s="243"/>
      <c r="AB1705" s="243"/>
      <c r="AC1705" s="243"/>
      <c r="AD1705" s="243"/>
      <c r="AE1705" s="246" t="str">
        <f>IF(DataGoesHere!$B1705="","",(DataGoesHere!$B1705/SUM(DataGoesHere!$B1694:'DataGoesHere'!$B1705)))</f>
        <v/>
      </c>
      <c r="CV1705" s="310" t="str">
        <f>IF(DataGoesHere!B1705="","",DataGoesHere!A1705)</f>
        <v/>
      </c>
      <c r="CW1705" s="271">
        <f t="shared" ca="1" si="60"/>
        <v>12</v>
      </c>
      <c r="CX1705" s="272">
        <f t="shared" ca="1" si="61"/>
        <v>1.0054005237672714</v>
      </c>
      <c r="CY1705" s="266">
        <f>DataGoesHere!A1705</f>
        <v>1704</v>
      </c>
      <c r="CZ1705" s="19" t="str">
        <f>IF(DataGoesHere!B1705="","",DataGoesHere!B1705)</f>
        <v/>
      </c>
      <c r="DA1705" s="19" t="str">
        <f>IF(DataGoesHere!B1705="","",IF(AH$5="No",DataGoesHere!B1705,DataGoesHere!B1705-(AH$2*(DataGoesHere!A1705-1))))</f>
        <v/>
      </c>
      <c r="DB1705" s="19" t="str">
        <f>IF(DataGoesHere!B1705="","",IF(AO$9="No",DataGoesHere!B1705,DataGoesHere!B1705/CX1705))</f>
        <v/>
      </c>
      <c r="DC1705" s="19" t="str">
        <f>IF(DataGoesHere!B1705="","",IF(AO$9="No",DA1705,DA1705/CX1705))</f>
        <v/>
      </c>
      <c r="DD1705" s="293" t="str">
        <f>IF(CZ1705="",IF(COUNTIF(DD$2:DD1704,"Forecast")&lt;Output!E$43,"Forecast",""),"Actual")</f>
        <v/>
      </c>
      <c r="DF1705" s="19" t="str">
        <f>IF(DataGoesHere!B1704="",IF(DD1705="Forecast",(Output!$E$47*IntermediateCalcs!DH1704)+((1-Output!$E$47)*IntermediateCalcs!DF1704),""),(Output!$E$47*IntermediateCalcs!DB1704)+((1-Output!$E$47)*IntermediateCalcs!DF1704))</f>
        <v/>
      </c>
      <c r="DG1705" s="19" t="str">
        <f>IF(DataGoesHere!B1704="",IF(DD1705="Forecast",(Output!$G$47*(IntermediateCalcs!DF1705-IntermediateCalcs!DF1704))+((1-Output!$G$47)*IntermediateCalcs!DG1704),""),(Output!$G$47*(IntermediateCalcs!DF1705-IntermediateCalcs!DF1704))+((1-Output!$G$47)*IntermediateCalcs!DG1704))</f>
        <v/>
      </c>
      <c r="DH1705" s="19" t="str">
        <f>IF(DataGoesHere!B1704="",IF(DD1705="Forecast",DF1705+DG1705,""),DF1705+DG1705)</f>
        <v/>
      </c>
      <c r="DI1705" s="274" t="str">
        <f>IF(DH1705="","",IF(IntermediateCalcs!$AO$9="Yes",IntermediateCalcs!DH1705*$CX1705,IntermediateCalcs!DH1705))</f>
        <v/>
      </c>
      <c r="DJ1705" s="250" t="str">
        <f>IF(DataGoesHere!$B1705="","",($CZ1705-DI1705))</f>
        <v/>
      </c>
      <c r="DK1705" s="250" t="str">
        <f>IF(DataGoesHere!$B1705="","",ABS($CZ1705-DI1705))</f>
        <v/>
      </c>
      <c r="DL1705" s="250" t="str">
        <f>IF(DataGoesHere!$B1705="","",DK1705^2)</f>
        <v/>
      </c>
      <c r="DM1705" s="249" t="str">
        <f>IF(DataGoesHere!$B1705="","",DK1705/$CZ1705)</f>
        <v/>
      </c>
      <c r="DN1705" s="250" t="str">
        <f>IF(DataGoesHere!$B1705="","",SUM(DJ$2:DJ1705)/AVERAGE(DK:DK))</f>
        <v/>
      </c>
      <c r="DP1705" s="19" t="str">
        <f>IF(DataGoesHere!B1705="",IF($DD1705="Forecast",(Output!E$48*IntermediateCalcs!CY1705)+Output!G$48,""),(Output!E$48*IntermediateCalcs!CY1705)+Output!G$48)</f>
        <v/>
      </c>
      <c r="DQ1705" s="274" t="str">
        <f>IF(DP1705="","",IF(IntermediateCalcs!$AO$9="Yes",IntermediateCalcs!DP1705*$CX1705,IntermediateCalcs!DP1705))</f>
        <v/>
      </c>
      <c r="DR1705" s="250" t="str">
        <f>IF(DataGoesHere!$B1705="","",($CZ1705-DQ1705))</f>
        <v/>
      </c>
      <c r="DS1705" s="250" t="str">
        <f>IF(DataGoesHere!$B1705="","",ABS($CZ1705-DQ1705))</f>
        <v/>
      </c>
      <c r="DT1705" s="250" t="str">
        <f>IF(DataGoesHere!$B1705="","",DS1705^2)</f>
        <v/>
      </c>
      <c r="DU1705" s="249" t="str">
        <f>IF(DataGoesHere!$B1705="","",DS1705/$CZ1705)</f>
        <v/>
      </c>
      <c r="DV1705" s="250" t="str">
        <f>IF(DataGoesHere!$B1705="","",SUM(DR$2:DR1705)/AVERAGE(DS:DS))</f>
        <v/>
      </c>
      <c r="DX1705" s="19" t="str">
        <f>IF(DataGoesHere!$B1704="","",(DB1699*(Output!$O$49/Output!$P$49))+(IntermediateCalcs!DB1700*(Output!$M$49/Output!$P$49))+(IntermediateCalcs!DB1701*(Output!$K$49/Output!$P$49))+(DB1702*(Output!$I$49/Output!$P$49))+(IntermediateCalcs!DB1703*(Output!$G$49/Output!$P$49))+(IntermediateCalcs!DB1704*(Output!$E$49/Output!$P$49)))</f>
        <v/>
      </c>
      <c r="DY1705" s="274" t="str">
        <f>IF(DX1705="","",IF(IntermediateCalcs!$AO$9="Yes",IntermediateCalcs!DX1705*$CX1705,IntermediateCalcs!DX1705))</f>
        <v/>
      </c>
      <c r="DZ1705" s="250" t="str">
        <f>IF(DataGoesHere!$B1705="","",($CZ1705-DY1705))</f>
        <v/>
      </c>
      <c r="EA1705" s="250" t="str">
        <f>IF(DataGoesHere!$B1705="","",ABS($CZ1705-DY1705))</f>
        <v/>
      </c>
      <c r="EB1705" s="250" t="str">
        <f>IF(DataGoesHere!$B1705="","",EA1705^2)</f>
        <v/>
      </c>
      <c r="EC1705" s="249" t="str">
        <f>IF(DataGoesHere!$B1705="","",EA1705/$CZ1705)</f>
        <v/>
      </c>
      <c r="ED1705" s="250" t="str">
        <f>IF(DataGoesHere!$B1705="","",SUM(DZ$2:DZ1705)/AVERAGE(EA:EA))</f>
        <v/>
      </c>
    </row>
    <row r="1706" spans="20:134" x14ac:dyDescent="0.2">
      <c r="T1706" s="244" t="str">
        <f>IF(DataGoesHere!$B1706="","",(DataGoesHere!$B1706/SUM(DataGoesHere!$B1706:'DataGoesHere'!$B1717)))</f>
        <v/>
      </c>
      <c r="U1706" s="238"/>
      <c r="V1706" s="238"/>
      <c r="W1706" s="238"/>
      <c r="X1706" s="238"/>
      <c r="Y1706" s="238"/>
      <c r="Z1706" s="238"/>
      <c r="AA1706" s="238"/>
      <c r="AB1706" s="238"/>
      <c r="AC1706" s="238"/>
      <c r="AD1706" s="238"/>
      <c r="AE1706" s="239"/>
      <c r="CV1706" s="310" t="str">
        <f>IF(DataGoesHere!B1706="","",DataGoesHere!A1706)</f>
        <v/>
      </c>
      <c r="CW1706" s="271">
        <f t="shared" ca="1" si="60"/>
        <v>1</v>
      </c>
      <c r="CX1706" s="272">
        <f t="shared" ca="1" si="61"/>
        <v>1.3236179355303281</v>
      </c>
      <c r="CY1706" s="266">
        <f>DataGoesHere!A1706</f>
        <v>1705</v>
      </c>
      <c r="CZ1706" s="19" t="str">
        <f>IF(DataGoesHere!B1706="","",DataGoesHere!B1706)</f>
        <v/>
      </c>
      <c r="DA1706" s="19" t="str">
        <f>IF(DataGoesHere!B1706="","",IF(AH$5="No",DataGoesHere!B1706,DataGoesHere!B1706-(AH$2*(DataGoesHere!A1706-1))))</f>
        <v/>
      </c>
      <c r="DB1706" s="19" t="str">
        <f>IF(DataGoesHere!B1706="","",IF(AO$9="No",DataGoesHere!B1706,DataGoesHere!B1706/CX1706))</f>
        <v/>
      </c>
      <c r="DC1706" s="19" t="str">
        <f>IF(DataGoesHere!B1706="","",IF(AO$9="No",DA1706,DA1706/CX1706))</f>
        <v/>
      </c>
      <c r="DD1706" s="293" t="str">
        <f>IF(CZ1706="",IF(COUNTIF(DD$2:DD1705,"Forecast")&lt;Output!E$43,"Forecast",""),"Actual")</f>
        <v/>
      </c>
      <c r="DF1706" s="19" t="str">
        <f>IF(DataGoesHere!B1705="",IF(DD1706="Forecast",(Output!$E$47*IntermediateCalcs!DH1705)+((1-Output!$E$47)*IntermediateCalcs!DF1705),""),(Output!$E$47*IntermediateCalcs!DB1705)+((1-Output!$E$47)*IntermediateCalcs!DF1705))</f>
        <v/>
      </c>
      <c r="DG1706" s="19" t="str">
        <f>IF(DataGoesHere!B1705="",IF(DD1706="Forecast",(Output!$G$47*(IntermediateCalcs!DF1706-IntermediateCalcs!DF1705))+((1-Output!$G$47)*IntermediateCalcs!DG1705),""),(Output!$G$47*(IntermediateCalcs!DF1706-IntermediateCalcs!DF1705))+((1-Output!$G$47)*IntermediateCalcs!DG1705))</f>
        <v/>
      </c>
      <c r="DH1706" s="19" t="str">
        <f>IF(DataGoesHere!B1705="",IF(DD1706="Forecast",DF1706+DG1706,""),DF1706+DG1706)</f>
        <v/>
      </c>
      <c r="DI1706" s="274" t="str">
        <f>IF(DH1706="","",IF(IntermediateCalcs!$AO$9="Yes",IntermediateCalcs!DH1706*$CX1706,IntermediateCalcs!DH1706))</f>
        <v/>
      </c>
      <c r="DJ1706" s="250" t="str">
        <f>IF(DataGoesHere!$B1706="","",($CZ1706-DI1706))</f>
        <v/>
      </c>
      <c r="DK1706" s="250" t="str">
        <f>IF(DataGoesHere!$B1706="","",ABS($CZ1706-DI1706))</f>
        <v/>
      </c>
      <c r="DL1706" s="250" t="str">
        <f>IF(DataGoesHere!$B1706="","",DK1706^2)</f>
        <v/>
      </c>
      <c r="DM1706" s="249" t="str">
        <f>IF(DataGoesHere!$B1706="","",DK1706/$CZ1706)</f>
        <v/>
      </c>
      <c r="DN1706" s="250" t="str">
        <f>IF(DataGoesHere!$B1706="","",SUM(DJ$2:DJ1706)/AVERAGE(DK:DK))</f>
        <v/>
      </c>
      <c r="DP1706" s="19" t="str">
        <f>IF(DataGoesHere!B1706="",IF($DD1706="Forecast",(Output!E$48*IntermediateCalcs!CY1706)+Output!G$48,""),(Output!E$48*IntermediateCalcs!CY1706)+Output!G$48)</f>
        <v/>
      </c>
      <c r="DQ1706" s="274" t="str">
        <f>IF(DP1706="","",IF(IntermediateCalcs!$AO$9="Yes",IntermediateCalcs!DP1706*$CX1706,IntermediateCalcs!DP1706))</f>
        <v/>
      </c>
      <c r="DR1706" s="250" t="str">
        <f>IF(DataGoesHere!$B1706="","",($CZ1706-DQ1706))</f>
        <v/>
      </c>
      <c r="DS1706" s="250" t="str">
        <f>IF(DataGoesHere!$B1706="","",ABS($CZ1706-DQ1706))</f>
        <v/>
      </c>
      <c r="DT1706" s="250" t="str">
        <f>IF(DataGoesHere!$B1706="","",DS1706^2)</f>
        <v/>
      </c>
      <c r="DU1706" s="249" t="str">
        <f>IF(DataGoesHere!$B1706="","",DS1706/$CZ1706)</f>
        <v/>
      </c>
      <c r="DV1706" s="250" t="str">
        <f>IF(DataGoesHere!$B1706="","",SUM(DR$2:DR1706)/AVERAGE(DS:DS))</f>
        <v/>
      </c>
      <c r="DX1706" s="19" t="str">
        <f>IF(DataGoesHere!$B1705="","",(DB1700*(Output!$O$49/Output!$P$49))+(IntermediateCalcs!DB1701*(Output!$M$49/Output!$P$49))+(IntermediateCalcs!DB1702*(Output!$K$49/Output!$P$49))+(DB1703*(Output!$I$49/Output!$P$49))+(IntermediateCalcs!DB1704*(Output!$G$49/Output!$P$49))+(IntermediateCalcs!DB1705*(Output!$E$49/Output!$P$49)))</f>
        <v/>
      </c>
      <c r="DY1706" s="274" t="str">
        <f>IF(DX1706="","",IF(IntermediateCalcs!$AO$9="Yes",IntermediateCalcs!DX1706*$CX1706,IntermediateCalcs!DX1706))</f>
        <v/>
      </c>
      <c r="DZ1706" s="250" t="str">
        <f>IF(DataGoesHere!$B1706="","",($CZ1706-DY1706))</f>
        <v/>
      </c>
      <c r="EA1706" s="250" t="str">
        <f>IF(DataGoesHere!$B1706="","",ABS($CZ1706-DY1706))</f>
        <v/>
      </c>
      <c r="EB1706" s="250" t="str">
        <f>IF(DataGoesHere!$B1706="","",EA1706^2)</f>
        <v/>
      </c>
      <c r="EC1706" s="249" t="str">
        <f>IF(DataGoesHere!$B1706="","",EA1706/$CZ1706)</f>
        <v/>
      </c>
      <c r="ED1706" s="250" t="str">
        <f>IF(DataGoesHere!$B1706="","",SUM(DZ$2:DZ1706)/AVERAGE(EA:EA))</f>
        <v/>
      </c>
    </row>
    <row r="1707" spans="20:134" x14ac:dyDescent="0.2">
      <c r="T1707" s="240"/>
      <c r="U1707" s="245" t="str">
        <f>IF(DataGoesHere!$B1707="","",(DataGoesHere!$B1707/SUM(DataGoesHere!$B1707:'DataGoesHere'!$B1717)))</f>
        <v/>
      </c>
      <c r="V1707" s="86"/>
      <c r="W1707" s="86"/>
      <c r="X1707" s="86"/>
      <c r="Y1707" s="86"/>
      <c r="Z1707" s="86"/>
      <c r="AA1707" s="86"/>
      <c r="AB1707" s="86"/>
      <c r="AC1707" s="86"/>
      <c r="AD1707" s="86"/>
      <c r="AE1707" s="241"/>
      <c r="CV1707" s="310" t="str">
        <f>IF(DataGoesHere!B1707="","",DataGoesHere!A1707)</f>
        <v/>
      </c>
      <c r="CW1707" s="271">
        <f t="shared" ca="1" si="60"/>
        <v>2</v>
      </c>
      <c r="CX1707" s="272">
        <f t="shared" ca="1" si="61"/>
        <v>0.80574490527728204</v>
      </c>
      <c r="CY1707" s="266">
        <f>DataGoesHere!A1707</f>
        <v>1706</v>
      </c>
      <c r="CZ1707" s="19" t="str">
        <f>IF(DataGoesHere!B1707="","",DataGoesHere!B1707)</f>
        <v/>
      </c>
      <c r="DA1707" s="19" t="str">
        <f>IF(DataGoesHere!B1707="","",IF(AH$5="No",DataGoesHere!B1707,DataGoesHere!B1707-(AH$2*(DataGoesHere!A1707-1))))</f>
        <v/>
      </c>
      <c r="DB1707" s="19" t="str">
        <f>IF(DataGoesHere!B1707="","",IF(AO$9="No",DataGoesHere!B1707,DataGoesHere!B1707/CX1707))</f>
        <v/>
      </c>
      <c r="DC1707" s="19" t="str">
        <f>IF(DataGoesHere!B1707="","",IF(AO$9="No",DA1707,DA1707/CX1707))</f>
        <v/>
      </c>
      <c r="DD1707" s="293" t="str">
        <f>IF(CZ1707="",IF(COUNTIF(DD$2:DD1706,"Forecast")&lt;Output!E$43,"Forecast",""),"Actual")</f>
        <v/>
      </c>
      <c r="DF1707" s="19" t="str">
        <f>IF(DataGoesHere!B1706="",IF(DD1707="Forecast",(Output!$E$47*IntermediateCalcs!DH1706)+((1-Output!$E$47)*IntermediateCalcs!DF1706),""),(Output!$E$47*IntermediateCalcs!DB1706)+((1-Output!$E$47)*IntermediateCalcs!DF1706))</f>
        <v/>
      </c>
      <c r="DG1707" s="19" t="str">
        <f>IF(DataGoesHere!B1706="",IF(DD1707="Forecast",(Output!$G$47*(IntermediateCalcs!DF1707-IntermediateCalcs!DF1706))+((1-Output!$G$47)*IntermediateCalcs!DG1706),""),(Output!$G$47*(IntermediateCalcs!DF1707-IntermediateCalcs!DF1706))+((1-Output!$G$47)*IntermediateCalcs!DG1706))</f>
        <v/>
      </c>
      <c r="DH1707" s="19" t="str">
        <f>IF(DataGoesHere!B1706="",IF(DD1707="Forecast",DF1707+DG1707,""),DF1707+DG1707)</f>
        <v/>
      </c>
      <c r="DI1707" s="274" t="str">
        <f>IF(DH1707="","",IF(IntermediateCalcs!$AO$9="Yes",IntermediateCalcs!DH1707*$CX1707,IntermediateCalcs!DH1707))</f>
        <v/>
      </c>
      <c r="DJ1707" s="250" t="str">
        <f>IF(DataGoesHere!$B1707="","",($CZ1707-DI1707))</f>
        <v/>
      </c>
      <c r="DK1707" s="250" t="str">
        <f>IF(DataGoesHere!$B1707="","",ABS($CZ1707-DI1707))</f>
        <v/>
      </c>
      <c r="DL1707" s="250" t="str">
        <f>IF(DataGoesHere!$B1707="","",DK1707^2)</f>
        <v/>
      </c>
      <c r="DM1707" s="249" t="str">
        <f>IF(DataGoesHere!$B1707="","",DK1707/$CZ1707)</f>
        <v/>
      </c>
      <c r="DN1707" s="250" t="str">
        <f>IF(DataGoesHere!$B1707="","",SUM(DJ$2:DJ1707)/AVERAGE(DK:DK))</f>
        <v/>
      </c>
      <c r="DP1707" s="19" t="str">
        <f>IF(DataGoesHere!B1707="",IF($DD1707="Forecast",(Output!E$48*IntermediateCalcs!CY1707)+Output!G$48,""),(Output!E$48*IntermediateCalcs!CY1707)+Output!G$48)</f>
        <v/>
      </c>
      <c r="DQ1707" s="274" t="str">
        <f>IF(DP1707="","",IF(IntermediateCalcs!$AO$9="Yes",IntermediateCalcs!DP1707*$CX1707,IntermediateCalcs!DP1707))</f>
        <v/>
      </c>
      <c r="DR1707" s="250" t="str">
        <f>IF(DataGoesHere!$B1707="","",($CZ1707-DQ1707))</f>
        <v/>
      </c>
      <c r="DS1707" s="250" t="str">
        <f>IF(DataGoesHere!$B1707="","",ABS($CZ1707-DQ1707))</f>
        <v/>
      </c>
      <c r="DT1707" s="250" t="str">
        <f>IF(DataGoesHere!$B1707="","",DS1707^2)</f>
        <v/>
      </c>
      <c r="DU1707" s="249" t="str">
        <f>IF(DataGoesHere!$B1707="","",DS1707/$CZ1707)</f>
        <v/>
      </c>
      <c r="DV1707" s="250" t="str">
        <f>IF(DataGoesHere!$B1707="","",SUM(DR$2:DR1707)/AVERAGE(DS:DS))</f>
        <v/>
      </c>
      <c r="DX1707" s="19" t="str">
        <f>IF(DataGoesHere!$B1706="","",(DB1701*(Output!$O$49/Output!$P$49))+(IntermediateCalcs!DB1702*(Output!$M$49/Output!$P$49))+(IntermediateCalcs!DB1703*(Output!$K$49/Output!$P$49))+(DB1704*(Output!$I$49/Output!$P$49))+(IntermediateCalcs!DB1705*(Output!$G$49/Output!$P$49))+(IntermediateCalcs!DB1706*(Output!$E$49/Output!$P$49)))</f>
        <v/>
      </c>
      <c r="DY1707" s="274" t="str">
        <f>IF(DX1707="","",IF(IntermediateCalcs!$AO$9="Yes",IntermediateCalcs!DX1707*$CX1707,IntermediateCalcs!DX1707))</f>
        <v/>
      </c>
      <c r="DZ1707" s="250" t="str">
        <f>IF(DataGoesHere!$B1707="","",($CZ1707-DY1707))</f>
        <v/>
      </c>
      <c r="EA1707" s="250" t="str">
        <f>IF(DataGoesHere!$B1707="","",ABS($CZ1707-DY1707))</f>
        <v/>
      </c>
      <c r="EB1707" s="250" t="str">
        <f>IF(DataGoesHere!$B1707="","",EA1707^2)</f>
        <v/>
      </c>
      <c r="EC1707" s="249" t="str">
        <f>IF(DataGoesHere!$B1707="","",EA1707/$CZ1707)</f>
        <v/>
      </c>
      <c r="ED1707" s="250" t="str">
        <f>IF(DataGoesHere!$B1707="","",SUM(DZ$2:DZ1707)/AVERAGE(EA:EA))</f>
        <v/>
      </c>
    </row>
    <row r="1708" spans="20:134" x14ac:dyDescent="0.2">
      <c r="T1708" s="240"/>
      <c r="U1708" s="86"/>
      <c r="V1708" s="245" t="str">
        <f>IF(DataGoesHere!$B1708="","",(DataGoesHere!$B1708/SUM(DataGoesHere!$B1706:'DataGoesHere'!$B1717)))</f>
        <v/>
      </c>
      <c r="W1708" s="86"/>
      <c r="X1708" s="86"/>
      <c r="Y1708" s="86"/>
      <c r="Z1708" s="86"/>
      <c r="AA1708" s="86"/>
      <c r="AB1708" s="86"/>
      <c r="AC1708" s="86"/>
      <c r="AD1708" s="86"/>
      <c r="AE1708" s="241"/>
      <c r="CV1708" s="310" t="str">
        <f>IF(DataGoesHere!B1708="","",DataGoesHere!A1708)</f>
        <v/>
      </c>
      <c r="CW1708" s="271">
        <f t="shared" ca="1" si="60"/>
        <v>3</v>
      </c>
      <c r="CX1708" s="272">
        <f t="shared" ca="1" si="61"/>
        <v>0.79862940076451561</v>
      </c>
      <c r="CY1708" s="266">
        <f>DataGoesHere!A1708</f>
        <v>1707</v>
      </c>
      <c r="CZ1708" s="19" t="str">
        <f>IF(DataGoesHere!B1708="","",DataGoesHere!B1708)</f>
        <v/>
      </c>
      <c r="DA1708" s="19" t="str">
        <f>IF(DataGoesHere!B1708="","",IF(AH$5="No",DataGoesHere!B1708,DataGoesHere!B1708-(AH$2*(DataGoesHere!A1708-1))))</f>
        <v/>
      </c>
      <c r="DB1708" s="19" t="str">
        <f>IF(DataGoesHere!B1708="","",IF(AO$9="No",DataGoesHere!B1708,DataGoesHere!B1708/CX1708))</f>
        <v/>
      </c>
      <c r="DC1708" s="19" t="str">
        <f>IF(DataGoesHere!B1708="","",IF(AO$9="No",DA1708,DA1708/CX1708))</f>
        <v/>
      </c>
      <c r="DD1708" s="293" t="str">
        <f>IF(CZ1708="",IF(COUNTIF(DD$2:DD1707,"Forecast")&lt;Output!E$43,"Forecast",""),"Actual")</f>
        <v/>
      </c>
      <c r="DF1708" s="19" t="str">
        <f>IF(DataGoesHere!B1707="",IF(DD1708="Forecast",(Output!$E$47*IntermediateCalcs!DH1707)+((1-Output!$E$47)*IntermediateCalcs!DF1707),""),(Output!$E$47*IntermediateCalcs!DB1707)+((1-Output!$E$47)*IntermediateCalcs!DF1707))</f>
        <v/>
      </c>
      <c r="DG1708" s="19" t="str">
        <f>IF(DataGoesHere!B1707="",IF(DD1708="Forecast",(Output!$G$47*(IntermediateCalcs!DF1708-IntermediateCalcs!DF1707))+((1-Output!$G$47)*IntermediateCalcs!DG1707),""),(Output!$G$47*(IntermediateCalcs!DF1708-IntermediateCalcs!DF1707))+((1-Output!$G$47)*IntermediateCalcs!DG1707))</f>
        <v/>
      </c>
      <c r="DH1708" s="19" t="str">
        <f>IF(DataGoesHere!B1707="",IF(DD1708="Forecast",DF1708+DG1708,""),DF1708+DG1708)</f>
        <v/>
      </c>
      <c r="DI1708" s="274" t="str">
        <f>IF(DH1708="","",IF(IntermediateCalcs!$AO$9="Yes",IntermediateCalcs!DH1708*$CX1708,IntermediateCalcs!DH1708))</f>
        <v/>
      </c>
      <c r="DJ1708" s="250" t="str">
        <f>IF(DataGoesHere!$B1708="","",($CZ1708-DI1708))</f>
        <v/>
      </c>
      <c r="DK1708" s="250" t="str">
        <f>IF(DataGoesHere!$B1708="","",ABS($CZ1708-DI1708))</f>
        <v/>
      </c>
      <c r="DL1708" s="250" t="str">
        <f>IF(DataGoesHere!$B1708="","",DK1708^2)</f>
        <v/>
      </c>
      <c r="DM1708" s="249" t="str">
        <f>IF(DataGoesHere!$B1708="","",DK1708/$CZ1708)</f>
        <v/>
      </c>
      <c r="DN1708" s="250" t="str">
        <f>IF(DataGoesHere!$B1708="","",SUM(DJ$2:DJ1708)/AVERAGE(DK:DK))</f>
        <v/>
      </c>
      <c r="DP1708" s="19" t="str">
        <f>IF(DataGoesHere!B1708="",IF($DD1708="Forecast",(Output!E$48*IntermediateCalcs!CY1708)+Output!G$48,""),(Output!E$48*IntermediateCalcs!CY1708)+Output!G$48)</f>
        <v/>
      </c>
      <c r="DQ1708" s="274" t="str">
        <f>IF(DP1708="","",IF(IntermediateCalcs!$AO$9="Yes",IntermediateCalcs!DP1708*$CX1708,IntermediateCalcs!DP1708))</f>
        <v/>
      </c>
      <c r="DR1708" s="250" t="str">
        <f>IF(DataGoesHere!$B1708="","",($CZ1708-DQ1708))</f>
        <v/>
      </c>
      <c r="DS1708" s="250" t="str">
        <f>IF(DataGoesHere!$B1708="","",ABS($CZ1708-DQ1708))</f>
        <v/>
      </c>
      <c r="DT1708" s="250" t="str">
        <f>IF(DataGoesHere!$B1708="","",DS1708^2)</f>
        <v/>
      </c>
      <c r="DU1708" s="249" t="str">
        <f>IF(DataGoesHere!$B1708="","",DS1708/$CZ1708)</f>
        <v/>
      </c>
      <c r="DV1708" s="250" t="str">
        <f>IF(DataGoesHere!$B1708="","",SUM(DR$2:DR1708)/AVERAGE(DS:DS))</f>
        <v/>
      </c>
      <c r="DX1708" s="19" t="str">
        <f>IF(DataGoesHere!$B1707="","",(DB1702*(Output!$O$49/Output!$P$49))+(IntermediateCalcs!DB1703*(Output!$M$49/Output!$P$49))+(IntermediateCalcs!DB1704*(Output!$K$49/Output!$P$49))+(DB1705*(Output!$I$49/Output!$P$49))+(IntermediateCalcs!DB1706*(Output!$G$49/Output!$P$49))+(IntermediateCalcs!DB1707*(Output!$E$49/Output!$P$49)))</f>
        <v/>
      </c>
      <c r="DY1708" s="274" t="str">
        <f>IF(DX1708="","",IF(IntermediateCalcs!$AO$9="Yes",IntermediateCalcs!DX1708*$CX1708,IntermediateCalcs!DX1708))</f>
        <v/>
      </c>
      <c r="DZ1708" s="250" t="str">
        <f>IF(DataGoesHere!$B1708="","",($CZ1708-DY1708))</f>
        <v/>
      </c>
      <c r="EA1708" s="250" t="str">
        <f>IF(DataGoesHere!$B1708="","",ABS($CZ1708-DY1708))</f>
        <v/>
      </c>
      <c r="EB1708" s="250" t="str">
        <f>IF(DataGoesHere!$B1708="","",EA1708^2)</f>
        <v/>
      </c>
      <c r="EC1708" s="249" t="str">
        <f>IF(DataGoesHere!$B1708="","",EA1708/$CZ1708)</f>
        <v/>
      </c>
      <c r="ED1708" s="250" t="str">
        <f>IF(DataGoesHere!$B1708="","",SUM(DZ$2:DZ1708)/AVERAGE(EA:EA))</f>
        <v/>
      </c>
    </row>
    <row r="1709" spans="20:134" x14ac:dyDescent="0.2">
      <c r="T1709" s="240"/>
      <c r="U1709" s="86"/>
      <c r="V1709" s="86"/>
      <c r="W1709" s="245" t="str">
        <f>IF(DataGoesHere!$B1709="","",(DataGoesHere!$B1709/SUM(DataGoesHere!$B1706:'DataGoesHere'!$B1717)))</f>
        <v/>
      </c>
      <c r="X1709" s="86"/>
      <c r="Y1709" s="86"/>
      <c r="Z1709" s="86"/>
      <c r="AA1709" s="86"/>
      <c r="AB1709" s="86"/>
      <c r="AC1709" s="86"/>
      <c r="AD1709" s="86"/>
      <c r="AE1709" s="241"/>
      <c r="CV1709" s="310" t="str">
        <f>IF(DataGoesHere!B1709="","",DataGoesHere!A1709)</f>
        <v/>
      </c>
      <c r="CW1709" s="271">
        <f t="shared" ca="1" si="60"/>
        <v>4</v>
      </c>
      <c r="CX1709" s="272">
        <f t="shared" ca="1" si="61"/>
        <v>1.0149292433706087</v>
      </c>
      <c r="CY1709" s="266">
        <f>DataGoesHere!A1709</f>
        <v>1708</v>
      </c>
      <c r="CZ1709" s="19" t="str">
        <f>IF(DataGoesHere!B1709="","",DataGoesHere!B1709)</f>
        <v/>
      </c>
      <c r="DA1709" s="19" t="str">
        <f>IF(DataGoesHere!B1709="","",IF(AH$5="No",DataGoesHere!B1709,DataGoesHere!B1709-(AH$2*(DataGoesHere!A1709-1))))</f>
        <v/>
      </c>
      <c r="DB1709" s="19" t="str">
        <f>IF(DataGoesHere!B1709="","",IF(AO$9="No",DataGoesHere!B1709,DataGoesHere!B1709/CX1709))</f>
        <v/>
      </c>
      <c r="DC1709" s="19" t="str">
        <f>IF(DataGoesHere!B1709="","",IF(AO$9="No",DA1709,DA1709/CX1709))</f>
        <v/>
      </c>
      <c r="DD1709" s="293" t="str">
        <f>IF(CZ1709="",IF(COUNTIF(DD$2:DD1708,"Forecast")&lt;Output!E$43,"Forecast",""),"Actual")</f>
        <v/>
      </c>
      <c r="DF1709" s="19" t="str">
        <f>IF(DataGoesHere!B1708="",IF(DD1709="Forecast",(Output!$E$47*IntermediateCalcs!DH1708)+((1-Output!$E$47)*IntermediateCalcs!DF1708),""),(Output!$E$47*IntermediateCalcs!DB1708)+((1-Output!$E$47)*IntermediateCalcs!DF1708))</f>
        <v/>
      </c>
      <c r="DG1709" s="19" t="str">
        <f>IF(DataGoesHere!B1708="",IF(DD1709="Forecast",(Output!$G$47*(IntermediateCalcs!DF1709-IntermediateCalcs!DF1708))+((1-Output!$G$47)*IntermediateCalcs!DG1708),""),(Output!$G$47*(IntermediateCalcs!DF1709-IntermediateCalcs!DF1708))+((1-Output!$G$47)*IntermediateCalcs!DG1708))</f>
        <v/>
      </c>
      <c r="DH1709" s="19" t="str">
        <f>IF(DataGoesHere!B1708="",IF(DD1709="Forecast",DF1709+DG1709,""),DF1709+DG1709)</f>
        <v/>
      </c>
      <c r="DI1709" s="274" t="str">
        <f>IF(DH1709="","",IF(IntermediateCalcs!$AO$9="Yes",IntermediateCalcs!DH1709*$CX1709,IntermediateCalcs!DH1709))</f>
        <v/>
      </c>
      <c r="DJ1709" s="250" t="str">
        <f>IF(DataGoesHere!$B1709="","",($CZ1709-DI1709))</f>
        <v/>
      </c>
      <c r="DK1709" s="250" t="str">
        <f>IF(DataGoesHere!$B1709="","",ABS($CZ1709-DI1709))</f>
        <v/>
      </c>
      <c r="DL1709" s="250" t="str">
        <f>IF(DataGoesHere!$B1709="","",DK1709^2)</f>
        <v/>
      </c>
      <c r="DM1709" s="249" t="str">
        <f>IF(DataGoesHere!$B1709="","",DK1709/$CZ1709)</f>
        <v/>
      </c>
      <c r="DN1709" s="250" t="str">
        <f>IF(DataGoesHere!$B1709="","",SUM(DJ$2:DJ1709)/AVERAGE(DK:DK))</f>
        <v/>
      </c>
      <c r="DP1709" s="19" t="str">
        <f>IF(DataGoesHere!B1709="",IF($DD1709="Forecast",(Output!E$48*IntermediateCalcs!CY1709)+Output!G$48,""),(Output!E$48*IntermediateCalcs!CY1709)+Output!G$48)</f>
        <v/>
      </c>
      <c r="DQ1709" s="274" t="str">
        <f>IF(DP1709="","",IF(IntermediateCalcs!$AO$9="Yes",IntermediateCalcs!DP1709*$CX1709,IntermediateCalcs!DP1709))</f>
        <v/>
      </c>
      <c r="DR1709" s="250" t="str">
        <f>IF(DataGoesHere!$B1709="","",($CZ1709-DQ1709))</f>
        <v/>
      </c>
      <c r="DS1709" s="250" t="str">
        <f>IF(DataGoesHere!$B1709="","",ABS($CZ1709-DQ1709))</f>
        <v/>
      </c>
      <c r="DT1709" s="250" t="str">
        <f>IF(DataGoesHere!$B1709="","",DS1709^2)</f>
        <v/>
      </c>
      <c r="DU1709" s="249" t="str">
        <f>IF(DataGoesHere!$B1709="","",DS1709/$CZ1709)</f>
        <v/>
      </c>
      <c r="DV1709" s="250" t="str">
        <f>IF(DataGoesHere!$B1709="","",SUM(DR$2:DR1709)/AVERAGE(DS:DS))</f>
        <v/>
      </c>
      <c r="DX1709" s="19" t="str">
        <f>IF(DataGoesHere!$B1708="","",(DB1703*(Output!$O$49/Output!$P$49))+(IntermediateCalcs!DB1704*(Output!$M$49/Output!$P$49))+(IntermediateCalcs!DB1705*(Output!$K$49/Output!$P$49))+(DB1706*(Output!$I$49/Output!$P$49))+(IntermediateCalcs!DB1707*(Output!$G$49/Output!$P$49))+(IntermediateCalcs!DB1708*(Output!$E$49/Output!$P$49)))</f>
        <v/>
      </c>
      <c r="DY1709" s="274" t="str">
        <f>IF(DX1709="","",IF(IntermediateCalcs!$AO$9="Yes",IntermediateCalcs!DX1709*$CX1709,IntermediateCalcs!DX1709))</f>
        <v/>
      </c>
      <c r="DZ1709" s="250" t="str">
        <f>IF(DataGoesHere!$B1709="","",($CZ1709-DY1709))</f>
        <v/>
      </c>
      <c r="EA1709" s="250" t="str">
        <f>IF(DataGoesHere!$B1709="","",ABS($CZ1709-DY1709))</f>
        <v/>
      </c>
      <c r="EB1709" s="250" t="str">
        <f>IF(DataGoesHere!$B1709="","",EA1709^2)</f>
        <v/>
      </c>
      <c r="EC1709" s="249" t="str">
        <f>IF(DataGoesHere!$B1709="","",EA1709/$CZ1709)</f>
        <v/>
      </c>
      <c r="ED1709" s="250" t="str">
        <f>IF(DataGoesHere!$B1709="","",SUM(DZ$2:DZ1709)/AVERAGE(EA:EA))</f>
        <v/>
      </c>
    </row>
    <row r="1710" spans="20:134" x14ac:dyDescent="0.2">
      <c r="T1710" s="240"/>
      <c r="U1710" s="86"/>
      <c r="V1710" s="86"/>
      <c r="W1710" s="86"/>
      <c r="X1710" s="245" t="str">
        <f>IF(DataGoesHere!$B1710="","",(DataGoesHere!$B1710/SUM(DataGoesHere!$B1706:'DataGoesHere'!$B1717)))</f>
        <v/>
      </c>
      <c r="Y1710" s="86"/>
      <c r="Z1710" s="86"/>
      <c r="AA1710" s="86"/>
      <c r="AB1710" s="86"/>
      <c r="AC1710" s="86"/>
      <c r="AD1710" s="86"/>
      <c r="AE1710" s="241"/>
      <c r="CV1710" s="310" t="str">
        <f>IF(DataGoesHere!B1710="","",DataGoesHere!A1710)</f>
        <v/>
      </c>
      <c r="CW1710" s="271">
        <f t="shared" ca="1" si="60"/>
        <v>5</v>
      </c>
      <c r="CX1710" s="272">
        <f t="shared" ca="1" si="61"/>
        <v>0.97875414397996308</v>
      </c>
      <c r="CY1710" s="266">
        <f>DataGoesHere!A1710</f>
        <v>1709</v>
      </c>
      <c r="CZ1710" s="19" t="str">
        <f>IF(DataGoesHere!B1710="","",DataGoesHere!B1710)</f>
        <v/>
      </c>
      <c r="DA1710" s="19" t="str">
        <f>IF(DataGoesHere!B1710="","",IF(AH$5="No",DataGoesHere!B1710,DataGoesHere!B1710-(AH$2*(DataGoesHere!A1710-1))))</f>
        <v/>
      </c>
      <c r="DB1710" s="19" t="str">
        <f>IF(DataGoesHere!B1710="","",IF(AO$9="No",DataGoesHere!B1710,DataGoesHere!B1710/CX1710))</f>
        <v/>
      </c>
      <c r="DC1710" s="19" t="str">
        <f>IF(DataGoesHere!B1710="","",IF(AO$9="No",DA1710,DA1710/CX1710))</f>
        <v/>
      </c>
      <c r="DD1710" s="293" t="str">
        <f>IF(CZ1710="",IF(COUNTIF(DD$2:DD1709,"Forecast")&lt;Output!E$43,"Forecast",""),"Actual")</f>
        <v/>
      </c>
      <c r="DF1710" s="19" t="str">
        <f>IF(DataGoesHere!B1709="",IF(DD1710="Forecast",(Output!$E$47*IntermediateCalcs!DH1709)+((1-Output!$E$47)*IntermediateCalcs!DF1709),""),(Output!$E$47*IntermediateCalcs!DB1709)+((1-Output!$E$47)*IntermediateCalcs!DF1709))</f>
        <v/>
      </c>
      <c r="DG1710" s="19" t="str">
        <f>IF(DataGoesHere!B1709="",IF(DD1710="Forecast",(Output!$G$47*(IntermediateCalcs!DF1710-IntermediateCalcs!DF1709))+((1-Output!$G$47)*IntermediateCalcs!DG1709),""),(Output!$G$47*(IntermediateCalcs!DF1710-IntermediateCalcs!DF1709))+((1-Output!$G$47)*IntermediateCalcs!DG1709))</f>
        <v/>
      </c>
      <c r="DH1710" s="19" t="str">
        <f>IF(DataGoesHere!B1709="",IF(DD1710="Forecast",DF1710+DG1710,""),DF1710+DG1710)</f>
        <v/>
      </c>
      <c r="DI1710" s="274" t="str">
        <f>IF(DH1710="","",IF(IntermediateCalcs!$AO$9="Yes",IntermediateCalcs!DH1710*$CX1710,IntermediateCalcs!DH1710))</f>
        <v/>
      </c>
      <c r="DJ1710" s="250" t="str">
        <f>IF(DataGoesHere!$B1710="","",($CZ1710-DI1710))</f>
        <v/>
      </c>
      <c r="DK1710" s="250" t="str">
        <f>IF(DataGoesHere!$B1710="","",ABS($CZ1710-DI1710))</f>
        <v/>
      </c>
      <c r="DL1710" s="250" t="str">
        <f>IF(DataGoesHere!$B1710="","",DK1710^2)</f>
        <v/>
      </c>
      <c r="DM1710" s="249" t="str">
        <f>IF(DataGoesHere!$B1710="","",DK1710/$CZ1710)</f>
        <v/>
      </c>
      <c r="DN1710" s="250" t="str">
        <f>IF(DataGoesHere!$B1710="","",SUM(DJ$2:DJ1710)/AVERAGE(DK:DK))</f>
        <v/>
      </c>
      <c r="DP1710" s="19" t="str">
        <f>IF(DataGoesHere!B1710="",IF($DD1710="Forecast",(Output!E$48*IntermediateCalcs!CY1710)+Output!G$48,""),(Output!E$48*IntermediateCalcs!CY1710)+Output!G$48)</f>
        <v/>
      </c>
      <c r="DQ1710" s="274" t="str">
        <f>IF(DP1710="","",IF(IntermediateCalcs!$AO$9="Yes",IntermediateCalcs!DP1710*$CX1710,IntermediateCalcs!DP1710))</f>
        <v/>
      </c>
      <c r="DR1710" s="250" t="str">
        <f>IF(DataGoesHere!$B1710="","",($CZ1710-DQ1710))</f>
        <v/>
      </c>
      <c r="DS1710" s="250" t="str">
        <f>IF(DataGoesHere!$B1710="","",ABS($CZ1710-DQ1710))</f>
        <v/>
      </c>
      <c r="DT1710" s="250" t="str">
        <f>IF(DataGoesHere!$B1710="","",DS1710^2)</f>
        <v/>
      </c>
      <c r="DU1710" s="249" t="str">
        <f>IF(DataGoesHere!$B1710="","",DS1710/$CZ1710)</f>
        <v/>
      </c>
      <c r="DV1710" s="250" t="str">
        <f>IF(DataGoesHere!$B1710="","",SUM(DR$2:DR1710)/AVERAGE(DS:DS))</f>
        <v/>
      </c>
      <c r="DX1710" s="19" t="str">
        <f>IF(DataGoesHere!$B1709="","",(DB1704*(Output!$O$49/Output!$P$49))+(IntermediateCalcs!DB1705*(Output!$M$49/Output!$P$49))+(IntermediateCalcs!DB1706*(Output!$K$49/Output!$P$49))+(DB1707*(Output!$I$49/Output!$P$49))+(IntermediateCalcs!DB1708*(Output!$G$49/Output!$P$49))+(IntermediateCalcs!DB1709*(Output!$E$49/Output!$P$49)))</f>
        <v/>
      </c>
      <c r="DY1710" s="274" t="str">
        <f>IF(DX1710="","",IF(IntermediateCalcs!$AO$9="Yes",IntermediateCalcs!DX1710*$CX1710,IntermediateCalcs!DX1710))</f>
        <v/>
      </c>
      <c r="DZ1710" s="250" t="str">
        <f>IF(DataGoesHere!$B1710="","",($CZ1710-DY1710))</f>
        <v/>
      </c>
      <c r="EA1710" s="250" t="str">
        <f>IF(DataGoesHere!$B1710="","",ABS($CZ1710-DY1710))</f>
        <v/>
      </c>
      <c r="EB1710" s="250" t="str">
        <f>IF(DataGoesHere!$B1710="","",EA1710^2)</f>
        <v/>
      </c>
      <c r="EC1710" s="249" t="str">
        <f>IF(DataGoesHere!$B1710="","",EA1710/$CZ1710)</f>
        <v/>
      </c>
      <c r="ED1710" s="250" t="str">
        <f>IF(DataGoesHere!$B1710="","",SUM(DZ$2:DZ1710)/AVERAGE(EA:EA))</f>
        <v/>
      </c>
    </row>
    <row r="1711" spans="20:134" x14ac:dyDescent="0.2">
      <c r="T1711" s="240"/>
      <c r="U1711" s="86"/>
      <c r="V1711" s="86"/>
      <c r="W1711" s="86"/>
      <c r="X1711" s="86"/>
      <c r="Y1711" s="245" t="str">
        <f>IF(DataGoesHere!$B1711="","",(DataGoesHere!$B1711/SUM(DataGoesHere!$B1706:'DataGoesHere'!$B1717)))</f>
        <v/>
      </c>
      <c r="Z1711" s="86"/>
      <c r="AA1711" s="86"/>
      <c r="AB1711" s="86"/>
      <c r="AC1711" s="86"/>
      <c r="AD1711" s="86"/>
      <c r="AE1711" s="241"/>
      <c r="CV1711" s="310" t="str">
        <f>IF(DataGoesHere!B1711="","",DataGoesHere!A1711)</f>
        <v/>
      </c>
      <c r="CW1711" s="271">
        <f t="shared" ca="1" si="60"/>
        <v>6</v>
      </c>
      <c r="CX1711" s="272">
        <f t="shared" ca="1" si="61"/>
        <v>1.0779088099730167</v>
      </c>
      <c r="CY1711" s="266">
        <f>DataGoesHere!A1711</f>
        <v>1710</v>
      </c>
      <c r="CZ1711" s="19" t="str">
        <f>IF(DataGoesHere!B1711="","",DataGoesHere!B1711)</f>
        <v/>
      </c>
      <c r="DA1711" s="19" t="str">
        <f>IF(DataGoesHere!B1711="","",IF(AH$5="No",DataGoesHere!B1711,DataGoesHere!B1711-(AH$2*(DataGoesHere!A1711-1))))</f>
        <v/>
      </c>
      <c r="DB1711" s="19" t="str">
        <f>IF(DataGoesHere!B1711="","",IF(AO$9="No",DataGoesHere!B1711,DataGoesHere!B1711/CX1711))</f>
        <v/>
      </c>
      <c r="DC1711" s="19" t="str">
        <f>IF(DataGoesHere!B1711="","",IF(AO$9="No",DA1711,DA1711/CX1711))</f>
        <v/>
      </c>
      <c r="DD1711" s="293" t="str">
        <f>IF(CZ1711="",IF(COUNTIF(DD$2:DD1710,"Forecast")&lt;Output!E$43,"Forecast",""),"Actual")</f>
        <v/>
      </c>
      <c r="DF1711" s="19" t="str">
        <f>IF(DataGoesHere!B1710="",IF(DD1711="Forecast",(Output!$E$47*IntermediateCalcs!DH1710)+((1-Output!$E$47)*IntermediateCalcs!DF1710),""),(Output!$E$47*IntermediateCalcs!DB1710)+((1-Output!$E$47)*IntermediateCalcs!DF1710))</f>
        <v/>
      </c>
      <c r="DG1711" s="19" t="str">
        <f>IF(DataGoesHere!B1710="",IF(DD1711="Forecast",(Output!$G$47*(IntermediateCalcs!DF1711-IntermediateCalcs!DF1710))+((1-Output!$G$47)*IntermediateCalcs!DG1710),""),(Output!$G$47*(IntermediateCalcs!DF1711-IntermediateCalcs!DF1710))+((1-Output!$G$47)*IntermediateCalcs!DG1710))</f>
        <v/>
      </c>
      <c r="DH1711" s="19" t="str">
        <f>IF(DataGoesHere!B1710="",IF(DD1711="Forecast",DF1711+DG1711,""),DF1711+DG1711)</f>
        <v/>
      </c>
      <c r="DI1711" s="274" t="str">
        <f>IF(DH1711="","",IF(IntermediateCalcs!$AO$9="Yes",IntermediateCalcs!DH1711*$CX1711,IntermediateCalcs!DH1711))</f>
        <v/>
      </c>
      <c r="DJ1711" s="250" t="str">
        <f>IF(DataGoesHere!$B1711="","",($CZ1711-DI1711))</f>
        <v/>
      </c>
      <c r="DK1711" s="250" t="str">
        <f>IF(DataGoesHere!$B1711="","",ABS($CZ1711-DI1711))</f>
        <v/>
      </c>
      <c r="DL1711" s="250" t="str">
        <f>IF(DataGoesHere!$B1711="","",DK1711^2)</f>
        <v/>
      </c>
      <c r="DM1711" s="249" t="str">
        <f>IF(DataGoesHere!$B1711="","",DK1711/$CZ1711)</f>
        <v/>
      </c>
      <c r="DN1711" s="250" t="str">
        <f>IF(DataGoesHere!$B1711="","",SUM(DJ$2:DJ1711)/AVERAGE(DK:DK))</f>
        <v/>
      </c>
      <c r="DP1711" s="19" t="str">
        <f>IF(DataGoesHere!B1711="",IF($DD1711="Forecast",(Output!E$48*IntermediateCalcs!CY1711)+Output!G$48,""),(Output!E$48*IntermediateCalcs!CY1711)+Output!G$48)</f>
        <v/>
      </c>
      <c r="DQ1711" s="274" t="str">
        <f>IF(DP1711="","",IF(IntermediateCalcs!$AO$9="Yes",IntermediateCalcs!DP1711*$CX1711,IntermediateCalcs!DP1711))</f>
        <v/>
      </c>
      <c r="DR1711" s="250" t="str">
        <f>IF(DataGoesHere!$B1711="","",($CZ1711-DQ1711))</f>
        <v/>
      </c>
      <c r="DS1711" s="250" t="str">
        <f>IF(DataGoesHere!$B1711="","",ABS($CZ1711-DQ1711))</f>
        <v/>
      </c>
      <c r="DT1711" s="250" t="str">
        <f>IF(DataGoesHere!$B1711="","",DS1711^2)</f>
        <v/>
      </c>
      <c r="DU1711" s="249" t="str">
        <f>IF(DataGoesHere!$B1711="","",DS1711/$CZ1711)</f>
        <v/>
      </c>
      <c r="DV1711" s="250" t="str">
        <f>IF(DataGoesHere!$B1711="","",SUM(DR$2:DR1711)/AVERAGE(DS:DS))</f>
        <v/>
      </c>
      <c r="DX1711" s="19" t="str">
        <f>IF(DataGoesHere!$B1710="","",(DB1705*(Output!$O$49/Output!$P$49))+(IntermediateCalcs!DB1706*(Output!$M$49/Output!$P$49))+(IntermediateCalcs!DB1707*(Output!$K$49/Output!$P$49))+(DB1708*(Output!$I$49/Output!$P$49))+(IntermediateCalcs!DB1709*(Output!$G$49/Output!$P$49))+(IntermediateCalcs!DB1710*(Output!$E$49/Output!$P$49)))</f>
        <v/>
      </c>
      <c r="DY1711" s="274" t="str">
        <f>IF(DX1711="","",IF(IntermediateCalcs!$AO$9="Yes",IntermediateCalcs!DX1711*$CX1711,IntermediateCalcs!DX1711))</f>
        <v/>
      </c>
      <c r="DZ1711" s="250" t="str">
        <f>IF(DataGoesHere!$B1711="","",($CZ1711-DY1711))</f>
        <v/>
      </c>
      <c r="EA1711" s="250" t="str">
        <f>IF(DataGoesHere!$B1711="","",ABS($CZ1711-DY1711))</f>
        <v/>
      </c>
      <c r="EB1711" s="250" t="str">
        <f>IF(DataGoesHere!$B1711="","",EA1711^2)</f>
        <v/>
      </c>
      <c r="EC1711" s="249" t="str">
        <f>IF(DataGoesHere!$B1711="","",EA1711/$CZ1711)</f>
        <v/>
      </c>
      <c r="ED1711" s="250" t="str">
        <f>IF(DataGoesHere!$B1711="","",SUM(DZ$2:DZ1711)/AVERAGE(EA:EA))</f>
        <v/>
      </c>
    </row>
    <row r="1712" spans="20:134" x14ac:dyDescent="0.2">
      <c r="T1712" s="240"/>
      <c r="U1712" s="86"/>
      <c r="V1712" s="86"/>
      <c r="W1712" s="86"/>
      <c r="X1712" s="86"/>
      <c r="Y1712" s="86"/>
      <c r="Z1712" s="245" t="str">
        <f>IF(DataGoesHere!$B1712="","",(DataGoesHere!$B1712/SUM(DataGoesHere!$B1706:'DataGoesHere'!$B1717)))</f>
        <v/>
      </c>
      <c r="AA1712" s="86"/>
      <c r="AB1712" s="86"/>
      <c r="AC1712" s="86"/>
      <c r="AD1712" s="86"/>
      <c r="AE1712" s="241"/>
      <c r="CV1712" s="310" t="str">
        <f>IF(DataGoesHere!B1712="","",DataGoesHere!A1712)</f>
        <v/>
      </c>
      <c r="CW1712" s="271">
        <f t="shared" ca="1" si="60"/>
        <v>7</v>
      </c>
      <c r="CX1712" s="272">
        <f t="shared" ca="1" si="61"/>
        <v>1.0265458156689093</v>
      </c>
      <c r="CY1712" s="266">
        <f>DataGoesHere!A1712</f>
        <v>1711</v>
      </c>
      <c r="CZ1712" s="19" t="str">
        <f>IF(DataGoesHere!B1712="","",DataGoesHere!B1712)</f>
        <v/>
      </c>
      <c r="DA1712" s="19" t="str">
        <f>IF(DataGoesHere!B1712="","",IF(AH$5="No",DataGoesHere!B1712,DataGoesHere!B1712-(AH$2*(DataGoesHere!A1712-1))))</f>
        <v/>
      </c>
      <c r="DB1712" s="19" t="str">
        <f>IF(DataGoesHere!B1712="","",IF(AO$9="No",DataGoesHere!B1712,DataGoesHere!B1712/CX1712))</f>
        <v/>
      </c>
      <c r="DC1712" s="19" t="str">
        <f>IF(DataGoesHere!B1712="","",IF(AO$9="No",DA1712,DA1712/CX1712))</f>
        <v/>
      </c>
      <c r="DD1712" s="293" t="str">
        <f>IF(CZ1712="",IF(COUNTIF(DD$2:DD1711,"Forecast")&lt;Output!E$43,"Forecast",""),"Actual")</f>
        <v/>
      </c>
      <c r="DF1712" s="19" t="str">
        <f>IF(DataGoesHere!B1711="",IF(DD1712="Forecast",(Output!$E$47*IntermediateCalcs!DH1711)+((1-Output!$E$47)*IntermediateCalcs!DF1711),""),(Output!$E$47*IntermediateCalcs!DB1711)+((1-Output!$E$47)*IntermediateCalcs!DF1711))</f>
        <v/>
      </c>
      <c r="DG1712" s="19" t="str">
        <f>IF(DataGoesHere!B1711="",IF(DD1712="Forecast",(Output!$G$47*(IntermediateCalcs!DF1712-IntermediateCalcs!DF1711))+((1-Output!$G$47)*IntermediateCalcs!DG1711),""),(Output!$G$47*(IntermediateCalcs!DF1712-IntermediateCalcs!DF1711))+((1-Output!$G$47)*IntermediateCalcs!DG1711))</f>
        <v/>
      </c>
      <c r="DH1712" s="19" t="str">
        <f>IF(DataGoesHere!B1711="",IF(DD1712="Forecast",DF1712+DG1712,""),DF1712+DG1712)</f>
        <v/>
      </c>
      <c r="DI1712" s="274" t="str">
        <f>IF(DH1712="","",IF(IntermediateCalcs!$AO$9="Yes",IntermediateCalcs!DH1712*$CX1712,IntermediateCalcs!DH1712))</f>
        <v/>
      </c>
      <c r="DJ1712" s="250" t="str">
        <f>IF(DataGoesHere!$B1712="","",($CZ1712-DI1712))</f>
        <v/>
      </c>
      <c r="DK1712" s="250" t="str">
        <f>IF(DataGoesHere!$B1712="","",ABS($CZ1712-DI1712))</f>
        <v/>
      </c>
      <c r="DL1712" s="250" t="str">
        <f>IF(DataGoesHere!$B1712="","",DK1712^2)</f>
        <v/>
      </c>
      <c r="DM1712" s="249" t="str">
        <f>IF(DataGoesHere!$B1712="","",DK1712/$CZ1712)</f>
        <v/>
      </c>
      <c r="DN1712" s="250" t="str">
        <f>IF(DataGoesHere!$B1712="","",SUM(DJ$2:DJ1712)/AVERAGE(DK:DK))</f>
        <v/>
      </c>
      <c r="DP1712" s="19" t="str">
        <f>IF(DataGoesHere!B1712="",IF($DD1712="Forecast",(Output!E$48*IntermediateCalcs!CY1712)+Output!G$48,""),(Output!E$48*IntermediateCalcs!CY1712)+Output!G$48)</f>
        <v/>
      </c>
      <c r="DQ1712" s="274" t="str">
        <f>IF(DP1712="","",IF(IntermediateCalcs!$AO$9="Yes",IntermediateCalcs!DP1712*$CX1712,IntermediateCalcs!DP1712))</f>
        <v/>
      </c>
      <c r="DR1712" s="250" t="str">
        <f>IF(DataGoesHere!$B1712="","",($CZ1712-DQ1712))</f>
        <v/>
      </c>
      <c r="DS1712" s="250" t="str">
        <f>IF(DataGoesHere!$B1712="","",ABS($CZ1712-DQ1712))</f>
        <v/>
      </c>
      <c r="DT1712" s="250" t="str">
        <f>IF(DataGoesHere!$B1712="","",DS1712^2)</f>
        <v/>
      </c>
      <c r="DU1712" s="249" t="str">
        <f>IF(DataGoesHere!$B1712="","",DS1712/$CZ1712)</f>
        <v/>
      </c>
      <c r="DV1712" s="250" t="str">
        <f>IF(DataGoesHere!$B1712="","",SUM(DR$2:DR1712)/AVERAGE(DS:DS))</f>
        <v/>
      </c>
      <c r="DX1712" s="19" t="str">
        <f>IF(DataGoesHere!$B1711="","",(DB1706*(Output!$O$49/Output!$P$49))+(IntermediateCalcs!DB1707*(Output!$M$49/Output!$P$49))+(IntermediateCalcs!DB1708*(Output!$K$49/Output!$P$49))+(DB1709*(Output!$I$49/Output!$P$49))+(IntermediateCalcs!DB1710*(Output!$G$49/Output!$P$49))+(IntermediateCalcs!DB1711*(Output!$E$49/Output!$P$49)))</f>
        <v/>
      </c>
      <c r="DY1712" s="274" t="str">
        <f>IF(DX1712="","",IF(IntermediateCalcs!$AO$9="Yes",IntermediateCalcs!DX1712*$CX1712,IntermediateCalcs!DX1712))</f>
        <v/>
      </c>
      <c r="DZ1712" s="250" t="str">
        <f>IF(DataGoesHere!$B1712="","",($CZ1712-DY1712))</f>
        <v/>
      </c>
      <c r="EA1712" s="250" t="str">
        <f>IF(DataGoesHere!$B1712="","",ABS($CZ1712-DY1712))</f>
        <v/>
      </c>
      <c r="EB1712" s="250" t="str">
        <f>IF(DataGoesHere!$B1712="","",EA1712^2)</f>
        <v/>
      </c>
      <c r="EC1712" s="249" t="str">
        <f>IF(DataGoesHere!$B1712="","",EA1712/$CZ1712)</f>
        <v/>
      </c>
      <c r="ED1712" s="250" t="str">
        <f>IF(DataGoesHere!$B1712="","",SUM(DZ$2:DZ1712)/AVERAGE(EA:EA))</f>
        <v/>
      </c>
    </row>
    <row r="1713" spans="20:134" x14ac:dyDescent="0.2">
      <c r="T1713" s="240"/>
      <c r="U1713" s="86"/>
      <c r="V1713" s="86"/>
      <c r="W1713" s="86"/>
      <c r="X1713" s="86"/>
      <c r="Y1713" s="86"/>
      <c r="Z1713" s="86"/>
      <c r="AA1713" s="245" t="str">
        <f>IF(DataGoesHere!$B1713="","",(DataGoesHere!$B1713/SUM(DataGoesHere!$B1706:'DataGoesHere'!$B1717)))</f>
        <v/>
      </c>
      <c r="AB1713" s="86"/>
      <c r="AC1713" s="86"/>
      <c r="AD1713" s="86"/>
      <c r="AE1713" s="241"/>
      <c r="CV1713" s="310" t="str">
        <f>IF(DataGoesHere!B1713="","",DataGoesHere!A1713)</f>
        <v/>
      </c>
      <c r="CW1713" s="271">
        <f t="shared" ca="1" si="60"/>
        <v>8</v>
      </c>
      <c r="CX1713" s="272">
        <f t="shared" ca="1" si="61"/>
        <v>1.0207492390681214</v>
      </c>
      <c r="CY1713" s="266">
        <f>DataGoesHere!A1713</f>
        <v>1712</v>
      </c>
      <c r="CZ1713" s="19" t="str">
        <f>IF(DataGoesHere!B1713="","",DataGoesHere!B1713)</f>
        <v/>
      </c>
      <c r="DA1713" s="19" t="str">
        <f>IF(DataGoesHere!B1713="","",IF(AH$5="No",DataGoesHere!B1713,DataGoesHere!B1713-(AH$2*(DataGoesHere!A1713-1))))</f>
        <v/>
      </c>
      <c r="DB1713" s="19" t="str">
        <f>IF(DataGoesHere!B1713="","",IF(AO$9="No",DataGoesHere!B1713,DataGoesHere!B1713/CX1713))</f>
        <v/>
      </c>
      <c r="DC1713" s="19" t="str">
        <f>IF(DataGoesHere!B1713="","",IF(AO$9="No",DA1713,DA1713/CX1713))</f>
        <v/>
      </c>
      <c r="DD1713" s="293" t="str">
        <f>IF(CZ1713="",IF(COUNTIF(DD$2:DD1712,"Forecast")&lt;Output!E$43,"Forecast",""),"Actual")</f>
        <v/>
      </c>
      <c r="DF1713" s="19" t="str">
        <f>IF(DataGoesHere!B1712="",IF(DD1713="Forecast",(Output!$E$47*IntermediateCalcs!DH1712)+((1-Output!$E$47)*IntermediateCalcs!DF1712),""),(Output!$E$47*IntermediateCalcs!DB1712)+((1-Output!$E$47)*IntermediateCalcs!DF1712))</f>
        <v/>
      </c>
      <c r="DG1713" s="19" t="str">
        <f>IF(DataGoesHere!B1712="",IF(DD1713="Forecast",(Output!$G$47*(IntermediateCalcs!DF1713-IntermediateCalcs!DF1712))+((1-Output!$G$47)*IntermediateCalcs!DG1712),""),(Output!$G$47*(IntermediateCalcs!DF1713-IntermediateCalcs!DF1712))+((1-Output!$G$47)*IntermediateCalcs!DG1712))</f>
        <v/>
      </c>
      <c r="DH1713" s="19" t="str">
        <f>IF(DataGoesHere!B1712="",IF(DD1713="Forecast",DF1713+DG1713,""),DF1713+DG1713)</f>
        <v/>
      </c>
      <c r="DI1713" s="274" t="str">
        <f>IF(DH1713="","",IF(IntermediateCalcs!$AO$9="Yes",IntermediateCalcs!DH1713*$CX1713,IntermediateCalcs!DH1713))</f>
        <v/>
      </c>
      <c r="DJ1713" s="250" t="str">
        <f>IF(DataGoesHere!$B1713="","",($CZ1713-DI1713))</f>
        <v/>
      </c>
      <c r="DK1713" s="250" t="str">
        <f>IF(DataGoesHere!$B1713="","",ABS($CZ1713-DI1713))</f>
        <v/>
      </c>
      <c r="DL1713" s="250" t="str">
        <f>IF(DataGoesHere!$B1713="","",DK1713^2)</f>
        <v/>
      </c>
      <c r="DM1713" s="249" t="str">
        <f>IF(DataGoesHere!$B1713="","",DK1713/$CZ1713)</f>
        <v/>
      </c>
      <c r="DN1713" s="250" t="str">
        <f>IF(DataGoesHere!$B1713="","",SUM(DJ$2:DJ1713)/AVERAGE(DK:DK))</f>
        <v/>
      </c>
      <c r="DP1713" s="19" t="str">
        <f>IF(DataGoesHere!B1713="",IF($DD1713="Forecast",(Output!E$48*IntermediateCalcs!CY1713)+Output!G$48,""),(Output!E$48*IntermediateCalcs!CY1713)+Output!G$48)</f>
        <v/>
      </c>
      <c r="DQ1713" s="274" t="str">
        <f>IF(DP1713="","",IF(IntermediateCalcs!$AO$9="Yes",IntermediateCalcs!DP1713*$CX1713,IntermediateCalcs!DP1713))</f>
        <v/>
      </c>
      <c r="DR1713" s="250" t="str">
        <f>IF(DataGoesHere!$B1713="","",($CZ1713-DQ1713))</f>
        <v/>
      </c>
      <c r="DS1713" s="250" t="str">
        <f>IF(DataGoesHere!$B1713="","",ABS($CZ1713-DQ1713))</f>
        <v/>
      </c>
      <c r="DT1713" s="250" t="str">
        <f>IF(DataGoesHere!$B1713="","",DS1713^2)</f>
        <v/>
      </c>
      <c r="DU1713" s="249" t="str">
        <f>IF(DataGoesHere!$B1713="","",DS1713/$CZ1713)</f>
        <v/>
      </c>
      <c r="DV1713" s="250" t="str">
        <f>IF(DataGoesHere!$B1713="","",SUM(DR$2:DR1713)/AVERAGE(DS:DS))</f>
        <v/>
      </c>
      <c r="DX1713" s="19" t="str">
        <f>IF(DataGoesHere!$B1712="","",(DB1707*(Output!$O$49/Output!$P$49))+(IntermediateCalcs!DB1708*(Output!$M$49/Output!$P$49))+(IntermediateCalcs!DB1709*(Output!$K$49/Output!$P$49))+(DB1710*(Output!$I$49/Output!$P$49))+(IntermediateCalcs!DB1711*(Output!$G$49/Output!$P$49))+(IntermediateCalcs!DB1712*(Output!$E$49/Output!$P$49)))</f>
        <v/>
      </c>
      <c r="DY1713" s="274" t="str">
        <f>IF(DX1713="","",IF(IntermediateCalcs!$AO$9="Yes",IntermediateCalcs!DX1713*$CX1713,IntermediateCalcs!DX1713))</f>
        <v/>
      </c>
      <c r="DZ1713" s="250" t="str">
        <f>IF(DataGoesHere!$B1713="","",($CZ1713-DY1713))</f>
        <v/>
      </c>
      <c r="EA1713" s="250" t="str">
        <f>IF(DataGoesHere!$B1713="","",ABS($CZ1713-DY1713))</f>
        <v/>
      </c>
      <c r="EB1713" s="250" t="str">
        <f>IF(DataGoesHere!$B1713="","",EA1713^2)</f>
        <v/>
      </c>
      <c r="EC1713" s="249" t="str">
        <f>IF(DataGoesHere!$B1713="","",EA1713/$CZ1713)</f>
        <v/>
      </c>
      <c r="ED1713" s="250" t="str">
        <f>IF(DataGoesHere!$B1713="","",SUM(DZ$2:DZ1713)/AVERAGE(EA:EA))</f>
        <v/>
      </c>
    </row>
    <row r="1714" spans="20:134" x14ac:dyDescent="0.2">
      <c r="T1714" s="240"/>
      <c r="U1714" s="86"/>
      <c r="V1714" s="86"/>
      <c r="W1714" s="86"/>
      <c r="X1714" s="86"/>
      <c r="Y1714" s="86"/>
      <c r="Z1714" s="86"/>
      <c r="AA1714" s="86"/>
      <c r="AB1714" s="245" t="str">
        <f>IF(DataGoesHere!$B1714="","",(DataGoesHere!$B1714/SUM(DataGoesHere!$B1706:'DataGoesHere'!$B1717)))</f>
        <v/>
      </c>
      <c r="AC1714" s="86"/>
      <c r="AD1714" s="86"/>
      <c r="AE1714" s="241"/>
      <c r="CV1714" s="310" t="str">
        <f>IF(DataGoesHere!B1714="","",DataGoesHere!A1714)</f>
        <v/>
      </c>
      <c r="CW1714" s="271">
        <f t="shared" ca="1" si="60"/>
        <v>9</v>
      </c>
      <c r="CX1714" s="272">
        <f t="shared" ca="1" si="61"/>
        <v>1.0625330005567626</v>
      </c>
      <c r="CY1714" s="266">
        <f>DataGoesHere!A1714</f>
        <v>1713</v>
      </c>
      <c r="CZ1714" s="19" t="str">
        <f>IF(DataGoesHere!B1714="","",DataGoesHere!B1714)</f>
        <v/>
      </c>
      <c r="DA1714" s="19" t="str">
        <f>IF(DataGoesHere!B1714="","",IF(AH$5="No",DataGoesHere!B1714,DataGoesHere!B1714-(AH$2*(DataGoesHere!A1714-1))))</f>
        <v/>
      </c>
      <c r="DB1714" s="19" t="str">
        <f>IF(DataGoesHere!B1714="","",IF(AO$9="No",DataGoesHere!B1714,DataGoesHere!B1714/CX1714))</f>
        <v/>
      </c>
      <c r="DC1714" s="19" t="str">
        <f>IF(DataGoesHere!B1714="","",IF(AO$9="No",DA1714,DA1714/CX1714))</f>
        <v/>
      </c>
      <c r="DD1714" s="293" t="str">
        <f>IF(CZ1714="",IF(COUNTIF(DD$2:DD1713,"Forecast")&lt;Output!E$43,"Forecast",""),"Actual")</f>
        <v/>
      </c>
      <c r="DF1714" s="19" t="str">
        <f>IF(DataGoesHere!B1713="",IF(DD1714="Forecast",(Output!$E$47*IntermediateCalcs!DH1713)+((1-Output!$E$47)*IntermediateCalcs!DF1713),""),(Output!$E$47*IntermediateCalcs!DB1713)+((1-Output!$E$47)*IntermediateCalcs!DF1713))</f>
        <v/>
      </c>
      <c r="DG1714" s="19" t="str">
        <f>IF(DataGoesHere!B1713="",IF(DD1714="Forecast",(Output!$G$47*(IntermediateCalcs!DF1714-IntermediateCalcs!DF1713))+((1-Output!$G$47)*IntermediateCalcs!DG1713),""),(Output!$G$47*(IntermediateCalcs!DF1714-IntermediateCalcs!DF1713))+((1-Output!$G$47)*IntermediateCalcs!DG1713))</f>
        <v/>
      </c>
      <c r="DH1714" s="19" t="str">
        <f>IF(DataGoesHere!B1713="",IF(DD1714="Forecast",DF1714+DG1714,""),DF1714+DG1714)</f>
        <v/>
      </c>
      <c r="DI1714" s="274" t="str">
        <f>IF(DH1714="","",IF(IntermediateCalcs!$AO$9="Yes",IntermediateCalcs!DH1714*$CX1714,IntermediateCalcs!DH1714))</f>
        <v/>
      </c>
      <c r="DJ1714" s="250" t="str">
        <f>IF(DataGoesHere!$B1714="","",($CZ1714-DI1714))</f>
        <v/>
      </c>
      <c r="DK1714" s="250" t="str">
        <f>IF(DataGoesHere!$B1714="","",ABS($CZ1714-DI1714))</f>
        <v/>
      </c>
      <c r="DL1714" s="250" t="str">
        <f>IF(DataGoesHere!$B1714="","",DK1714^2)</f>
        <v/>
      </c>
      <c r="DM1714" s="249" t="str">
        <f>IF(DataGoesHere!$B1714="","",DK1714/$CZ1714)</f>
        <v/>
      </c>
      <c r="DN1714" s="250" t="str">
        <f>IF(DataGoesHere!$B1714="","",SUM(DJ$2:DJ1714)/AVERAGE(DK:DK))</f>
        <v/>
      </c>
      <c r="DP1714" s="19" t="str">
        <f>IF(DataGoesHere!B1714="",IF($DD1714="Forecast",(Output!E$48*IntermediateCalcs!CY1714)+Output!G$48,""),(Output!E$48*IntermediateCalcs!CY1714)+Output!G$48)</f>
        <v/>
      </c>
      <c r="DQ1714" s="274" t="str">
        <f>IF(DP1714="","",IF(IntermediateCalcs!$AO$9="Yes",IntermediateCalcs!DP1714*$CX1714,IntermediateCalcs!DP1714))</f>
        <v/>
      </c>
      <c r="DR1714" s="250" t="str">
        <f>IF(DataGoesHere!$B1714="","",($CZ1714-DQ1714))</f>
        <v/>
      </c>
      <c r="DS1714" s="250" t="str">
        <f>IF(DataGoesHere!$B1714="","",ABS($CZ1714-DQ1714))</f>
        <v/>
      </c>
      <c r="DT1714" s="250" t="str">
        <f>IF(DataGoesHere!$B1714="","",DS1714^2)</f>
        <v/>
      </c>
      <c r="DU1714" s="249" t="str">
        <f>IF(DataGoesHere!$B1714="","",DS1714/$CZ1714)</f>
        <v/>
      </c>
      <c r="DV1714" s="250" t="str">
        <f>IF(DataGoesHere!$B1714="","",SUM(DR$2:DR1714)/AVERAGE(DS:DS))</f>
        <v/>
      </c>
      <c r="DX1714" s="19" t="str">
        <f>IF(DataGoesHere!$B1713="","",(DB1708*(Output!$O$49/Output!$P$49))+(IntermediateCalcs!DB1709*(Output!$M$49/Output!$P$49))+(IntermediateCalcs!DB1710*(Output!$K$49/Output!$P$49))+(DB1711*(Output!$I$49/Output!$P$49))+(IntermediateCalcs!DB1712*(Output!$G$49/Output!$P$49))+(IntermediateCalcs!DB1713*(Output!$E$49/Output!$P$49)))</f>
        <v/>
      </c>
      <c r="DY1714" s="274" t="str">
        <f>IF(DX1714="","",IF(IntermediateCalcs!$AO$9="Yes",IntermediateCalcs!DX1714*$CX1714,IntermediateCalcs!DX1714))</f>
        <v/>
      </c>
      <c r="DZ1714" s="250" t="str">
        <f>IF(DataGoesHere!$B1714="","",($CZ1714-DY1714))</f>
        <v/>
      </c>
      <c r="EA1714" s="250" t="str">
        <f>IF(DataGoesHere!$B1714="","",ABS($CZ1714-DY1714))</f>
        <v/>
      </c>
      <c r="EB1714" s="250" t="str">
        <f>IF(DataGoesHere!$B1714="","",EA1714^2)</f>
        <v/>
      </c>
      <c r="EC1714" s="249" t="str">
        <f>IF(DataGoesHere!$B1714="","",EA1714/$CZ1714)</f>
        <v/>
      </c>
      <c r="ED1714" s="250" t="str">
        <f>IF(DataGoesHere!$B1714="","",SUM(DZ$2:DZ1714)/AVERAGE(EA:EA))</f>
        <v/>
      </c>
    </row>
    <row r="1715" spans="20:134" x14ac:dyDescent="0.2">
      <c r="T1715" s="240"/>
      <c r="U1715" s="86"/>
      <c r="V1715" s="86"/>
      <c r="W1715" s="86"/>
      <c r="X1715" s="86"/>
      <c r="Y1715" s="86"/>
      <c r="Z1715" s="86"/>
      <c r="AA1715" s="86"/>
      <c r="AB1715" s="86"/>
      <c r="AC1715" s="245" t="str">
        <f>IF(DataGoesHere!$B1715="","",(DataGoesHere!$B1715/SUM(DataGoesHere!$B1706:'DataGoesHere'!$B1717)))</f>
        <v/>
      </c>
      <c r="AD1715" s="86"/>
      <c r="AE1715" s="241"/>
      <c r="CV1715" s="310" t="str">
        <f>IF(DataGoesHere!B1715="","",DataGoesHere!A1715)</f>
        <v/>
      </c>
      <c r="CW1715" s="271">
        <f t="shared" ca="1" si="60"/>
        <v>10</v>
      </c>
      <c r="CX1715" s="272">
        <f t="shared" ca="1" si="61"/>
        <v>0.92557634012077306</v>
      </c>
      <c r="CY1715" s="266">
        <f>DataGoesHere!A1715</f>
        <v>1714</v>
      </c>
      <c r="CZ1715" s="19" t="str">
        <f>IF(DataGoesHere!B1715="","",DataGoesHere!B1715)</f>
        <v/>
      </c>
      <c r="DA1715" s="19" t="str">
        <f>IF(DataGoesHere!B1715="","",IF(AH$5="No",DataGoesHere!B1715,DataGoesHere!B1715-(AH$2*(DataGoesHere!A1715-1))))</f>
        <v/>
      </c>
      <c r="DB1715" s="19" t="str">
        <f>IF(DataGoesHere!B1715="","",IF(AO$9="No",DataGoesHere!B1715,DataGoesHere!B1715/CX1715))</f>
        <v/>
      </c>
      <c r="DC1715" s="19" t="str">
        <f>IF(DataGoesHere!B1715="","",IF(AO$9="No",DA1715,DA1715/CX1715))</f>
        <v/>
      </c>
      <c r="DD1715" s="293" t="str">
        <f>IF(CZ1715="",IF(COUNTIF(DD$2:DD1714,"Forecast")&lt;Output!E$43,"Forecast",""),"Actual")</f>
        <v/>
      </c>
      <c r="DF1715" s="19" t="str">
        <f>IF(DataGoesHere!B1714="",IF(DD1715="Forecast",(Output!$E$47*IntermediateCalcs!DH1714)+((1-Output!$E$47)*IntermediateCalcs!DF1714),""),(Output!$E$47*IntermediateCalcs!DB1714)+((1-Output!$E$47)*IntermediateCalcs!DF1714))</f>
        <v/>
      </c>
      <c r="DG1715" s="19" t="str">
        <f>IF(DataGoesHere!B1714="",IF(DD1715="Forecast",(Output!$G$47*(IntermediateCalcs!DF1715-IntermediateCalcs!DF1714))+((1-Output!$G$47)*IntermediateCalcs!DG1714),""),(Output!$G$47*(IntermediateCalcs!DF1715-IntermediateCalcs!DF1714))+((1-Output!$G$47)*IntermediateCalcs!DG1714))</f>
        <v/>
      </c>
      <c r="DH1715" s="19" t="str">
        <f>IF(DataGoesHere!B1714="",IF(DD1715="Forecast",DF1715+DG1715,""),DF1715+DG1715)</f>
        <v/>
      </c>
      <c r="DI1715" s="274" t="str">
        <f>IF(DH1715="","",IF(IntermediateCalcs!$AO$9="Yes",IntermediateCalcs!DH1715*$CX1715,IntermediateCalcs!DH1715))</f>
        <v/>
      </c>
      <c r="DJ1715" s="250" t="str">
        <f>IF(DataGoesHere!$B1715="","",($CZ1715-DI1715))</f>
        <v/>
      </c>
      <c r="DK1715" s="250" t="str">
        <f>IF(DataGoesHere!$B1715="","",ABS($CZ1715-DI1715))</f>
        <v/>
      </c>
      <c r="DL1715" s="250" t="str">
        <f>IF(DataGoesHere!$B1715="","",DK1715^2)</f>
        <v/>
      </c>
      <c r="DM1715" s="249" t="str">
        <f>IF(DataGoesHere!$B1715="","",DK1715/$CZ1715)</f>
        <v/>
      </c>
      <c r="DN1715" s="250" t="str">
        <f>IF(DataGoesHere!$B1715="","",SUM(DJ$2:DJ1715)/AVERAGE(DK:DK))</f>
        <v/>
      </c>
      <c r="DP1715" s="19" t="str">
        <f>IF(DataGoesHere!B1715="",IF($DD1715="Forecast",(Output!E$48*IntermediateCalcs!CY1715)+Output!G$48,""),(Output!E$48*IntermediateCalcs!CY1715)+Output!G$48)</f>
        <v/>
      </c>
      <c r="DQ1715" s="274" t="str">
        <f>IF(DP1715="","",IF(IntermediateCalcs!$AO$9="Yes",IntermediateCalcs!DP1715*$CX1715,IntermediateCalcs!DP1715))</f>
        <v/>
      </c>
      <c r="DR1715" s="250" t="str">
        <f>IF(DataGoesHere!$B1715="","",($CZ1715-DQ1715))</f>
        <v/>
      </c>
      <c r="DS1715" s="250" t="str">
        <f>IF(DataGoesHere!$B1715="","",ABS($CZ1715-DQ1715))</f>
        <v/>
      </c>
      <c r="DT1715" s="250" t="str">
        <f>IF(DataGoesHere!$B1715="","",DS1715^2)</f>
        <v/>
      </c>
      <c r="DU1715" s="249" t="str">
        <f>IF(DataGoesHere!$B1715="","",DS1715/$CZ1715)</f>
        <v/>
      </c>
      <c r="DV1715" s="250" t="str">
        <f>IF(DataGoesHere!$B1715="","",SUM(DR$2:DR1715)/AVERAGE(DS:DS))</f>
        <v/>
      </c>
      <c r="DX1715" s="19" t="str">
        <f>IF(DataGoesHere!$B1714="","",(DB1709*(Output!$O$49/Output!$P$49))+(IntermediateCalcs!DB1710*(Output!$M$49/Output!$P$49))+(IntermediateCalcs!DB1711*(Output!$K$49/Output!$P$49))+(DB1712*(Output!$I$49/Output!$P$49))+(IntermediateCalcs!DB1713*(Output!$G$49/Output!$P$49))+(IntermediateCalcs!DB1714*(Output!$E$49/Output!$P$49)))</f>
        <v/>
      </c>
      <c r="DY1715" s="274" t="str">
        <f>IF(DX1715="","",IF(IntermediateCalcs!$AO$9="Yes",IntermediateCalcs!DX1715*$CX1715,IntermediateCalcs!DX1715))</f>
        <v/>
      </c>
      <c r="DZ1715" s="250" t="str">
        <f>IF(DataGoesHere!$B1715="","",($CZ1715-DY1715))</f>
        <v/>
      </c>
      <c r="EA1715" s="250" t="str">
        <f>IF(DataGoesHere!$B1715="","",ABS($CZ1715-DY1715))</f>
        <v/>
      </c>
      <c r="EB1715" s="250" t="str">
        <f>IF(DataGoesHere!$B1715="","",EA1715^2)</f>
        <v/>
      </c>
      <c r="EC1715" s="249" t="str">
        <f>IF(DataGoesHere!$B1715="","",EA1715/$CZ1715)</f>
        <v/>
      </c>
      <c r="ED1715" s="250" t="str">
        <f>IF(DataGoesHere!$B1715="","",SUM(DZ$2:DZ1715)/AVERAGE(EA:EA))</f>
        <v/>
      </c>
    </row>
    <row r="1716" spans="20:134" x14ac:dyDescent="0.2">
      <c r="T1716" s="240"/>
      <c r="U1716" s="86"/>
      <c r="V1716" s="86"/>
      <c r="W1716" s="86"/>
      <c r="X1716" s="86"/>
      <c r="Y1716" s="86"/>
      <c r="Z1716" s="86"/>
      <c r="AA1716" s="86"/>
      <c r="AB1716" s="86"/>
      <c r="AC1716" s="86"/>
      <c r="AD1716" s="245" t="str">
        <f>IF(DataGoesHere!$B1716="","",(DataGoesHere!$B1716/SUM(DataGoesHere!$B1706:'DataGoesHere'!$B1717)))</f>
        <v/>
      </c>
      <c r="AE1716" s="241"/>
      <c r="CV1716" s="310" t="str">
        <f>IF(DataGoesHere!B1716="","",DataGoesHere!A1716)</f>
        <v/>
      </c>
      <c r="CW1716" s="271">
        <f t="shared" ca="1" si="60"/>
        <v>11</v>
      </c>
      <c r="CX1716" s="272">
        <f t="shared" ca="1" si="61"/>
        <v>0.97463169608807265</v>
      </c>
      <c r="CY1716" s="266">
        <f>DataGoesHere!A1716</f>
        <v>1715</v>
      </c>
      <c r="CZ1716" s="19" t="str">
        <f>IF(DataGoesHere!B1716="","",DataGoesHere!B1716)</f>
        <v/>
      </c>
      <c r="DA1716" s="19" t="str">
        <f>IF(DataGoesHere!B1716="","",IF(AH$5="No",DataGoesHere!B1716,DataGoesHere!B1716-(AH$2*(DataGoesHere!A1716-1))))</f>
        <v/>
      </c>
      <c r="DB1716" s="19" t="str">
        <f>IF(DataGoesHere!B1716="","",IF(AO$9="No",DataGoesHere!B1716,DataGoesHere!B1716/CX1716))</f>
        <v/>
      </c>
      <c r="DC1716" s="19" t="str">
        <f>IF(DataGoesHere!B1716="","",IF(AO$9="No",DA1716,DA1716/CX1716))</f>
        <v/>
      </c>
      <c r="DD1716" s="293" t="str">
        <f>IF(CZ1716="",IF(COUNTIF(DD$2:DD1715,"Forecast")&lt;Output!E$43,"Forecast",""),"Actual")</f>
        <v/>
      </c>
      <c r="DF1716" s="19" t="str">
        <f>IF(DataGoesHere!B1715="",IF(DD1716="Forecast",(Output!$E$47*IntermediateCalcs!DH1715)+((1-Output!$E$47)*IntermediateCalcs!DF1715),""),(Output!$E$47*IntermediateCalcs!DB1715)+((1-Output!$E$47)*IntermediateCalcs!DF1715))</f>
        <v/>
      </c>
      <c r="DG1716" s="19" t="str">
        <f>IF(DataGoesHere!B1715="",IF(DD1716="Forecast",(Output!$G$47*(IntermediateCalcs!DF1716-IntermediateCalcs!DF1715))+((1-Output!$G$47)*IntermediateCalcs!DG1715),""),(Output!$G$47*(IntermediateCalcs!DF1716-IntermediateCalcs!DF1715))+((1-Output!$G$47)*IntermediateCalcs!DG1715))</f>
        <v/>
      </c>
      <c r="DH1716" s="19" t="str">
        <f>IF(DataGoesHere!B1715="",IF(DD1716="Forecast",DF1716+DG1716,""),DF1716+DG1716)</f>
        <v/>
      </c>
      <c r="DI1716" s="274" t="str">
        <f>IF(DH1716="","",IF(IntermediateCalcs!$AO$9="Yes",IntermediateCalcs!DH1716*$CX1716,IntermediateCalcs!DH1716))</f>
        <v/>
      </c>
      <c r="DJ1716" s="250" t="str">
        <f>IF(DataGoesHere!$B1716="","",($CZ1716-DI1716))</f>
        <v/>
      </c>
      <c r="DK1716" s="250" t="str">
        <f>IF(DataGoesHere!$B1716="","",ABS($CZ1716-DI1716))</f>
        <v/>
      </c>
      <c r="DL1716" s="250" t="str">
        <f>IF(DataGoesHere!$B1716="","",DK1716^2)</f>
        <v/>
      </c>
      <c r="DM1716" s="249" t="str">
        <f>IF(DataGoesHere!$B1716="","",DK1716/$CZ1716)</f>
        <v/>
      </c>
      <c r="DN1716" s="250" t="str">
        <f>IF(DataGoesHere!$B1716="","",SUM(DJ$2:DJ1716)/AVERAGE(DK:DK))</f>
        <v/>
      </c>
      <c r="DP1716" s="19" t="str">
        <f>IF(DataGoesHere!B1716="",IF($DD1716="Forecast",(Output!E$48*IntermediateCalcs!CY1716)+Output!G$48,""),(Output!E$48*IntermediateCalcs!CY1716)+Output!G$48)</f>
        <v/>
      </c>
      <c r="DQ1716" s="274" t="str">
        <f>IF(DP1716="","",IF(IntermediateCalcs!$AO$9="Yes",IntermediateCalcs!DP1716*$CX1716,IntermediateCalcs!DP1716))</f>
        <v/>
      </c>
      <c r="DR1716" s="250" t="str">
        <f>IF(DataGoesHere!$B1716="","",($CZ1716-DQ1716))</f>
        <v/>
      </c>
      <c r="DS1716" s="250" t="str">
        <f>IF(DataGoesHere!$B1716="","",ABS($CZ1716-DQ1716))</f>
        <v/>
      </c>
      <c r="DT1716" s="250" t="str">
        <f>IF(DataGoesHere!$B1716="","",DS1716^2)</f>
        <v/>
      </c>
      <c r="DU1716" s="249" t="str">
        <f>IF(DataGoesHere!$B1716="","",DS1716/$CZ1716)</f>
        <v/>
      </c>
      <c r="DV1716" s="250" t="str">
        <f>IF(DataGoesHere!$B1716="","",SUM(DR$2:DR1716)/AVERAGE(DS:DS))</f>
        <v/>
      </c>
      <c r="DX1716" s="19" t="str">
        <f>IF(DataGoesHere!$B1715="","",(DB1710*(Output!$O$49/Output!$P$49))+(IntermediateCalcs!DB1711*(Output!$M$49/Output!$P$49))+(IntermediateCalcs!DB1712*(Output!$K$49/Output!$P$49))+(DB1713*(Output!$I$49/Output!$P$49))+(IntermediateCalcs!DB1714*(Output!$G$49/Output!$P$49))+(IntermediateCalcs!DB1715*(Output!$E$49/Output!$P$49)))</f>
        <v/>
      </c>
      <c r="DY1716" s="274" t="str">
        <f>IF(DX1716="","",IF(IntermediateCalcs!$AO$9="Yes",IntermediateCalcs!DX1716*$CX1716,IntermediateCalcs!DX1716))</f>
        <v/>
      </c>
      <c r="DZ1716" s="250" t="str">
        <f>IF(DataGoesHere!$B1716="","",($CZ1716-DY1716))</f>
        <v/>
      </c>
      <c r="EA1716" s="250" t="str">
        <f>IF(DataGoesHere!$B1716="","",ABS($CZ1716-DY1716))</f>
        <v/>
      </c>
      <c r="EB1716" s="250" t="str">
        <f>IF(DataGoesHere!$B1716="","",EA1716^2)</f>
        <v/>
      </c>
      <c r="EC1716" s="249" t="str">
        <f>IF(DataGoesHere!$B1716="","",EA1716/$CZ1716)</f>
        <v/>
      </c>
      <c r="ED1716" s="250" t="str">
        <f>IF(DataGoesHere!$B1716="","",SUM(DZ$2:DZ1716)/AVERAGE(EA:EA))</f>
        <v/>
      </c>
    </row>
    <row r="1717" spans="20:134" x14ac:dyDescent="0.2">
      <c r="T1717" s="242"/>
      <c r="U1717" s="243"/>
      <c r="V1717" s="243"/>
      <c r="W1717" s="243"/>
      <c r="X1717" s="243"/>
      <c r="Y1717" s="243"/>
      <c r="Z1717" s="243"/>
      <c r="AA1717" s="243"/>
      <c r="AB1717" s="243"/>
      <c r="AC1717" s="243"/>
      <c r="AD1717" s="243"/>
      <c r="AE1717" s="246" t="str">
        <f>IF(DataGoesHere!$B1717="","",(DataGoesHere!$B1717/SUM(DataGoesHere!$B1706:'DataGoesHere'!$B1717)))</f>
        <v/>
      </c>
      <c r="CV1717" s="310" t="str">
        <f>IF(DataGoesHere!B1717="","",DataGoesHere!A1717)</f>
        <v/>
      </c>
      <c r="CW1717" s="271">
        <f t="shared" ca="1" si="60"/>
        <v>12</v>
      </c>
      <c r="CX1717" s="272">
        <f t="shared" ca="1" si="61"/>
        <v>1.0054005237672714</v>
      </c>
      <c r="CY1717" s="266">
        <f>DataGoesHere!A1717</f>
        <v>1716</v>
      </c>
      <c r="CZ1717" s="19" t="str">
        <f>IF(DataGoesHere!B1717="","",DataGoesHere!B1717)</f>
        <v/>
      </c>
      <c r="DA1717" s="19" t="str">
        <f>IF(DataGoesHere!B1717="","",IF(AH$5="No",DataGoesHere!B1717,DataGoesHere!B1717-(AH$2*(DataGoesHere!A1717-1))))</f>
        <v/>
      </c>
      <c r="DB1717" s="19" t="str">
        <f>IF(DataGoesHere!B1717="","",IF(AO$9="No",DataGoesHere!B1717,DataGoesHere!B1717/CX1717))</f>
        <v/>
      </c>
      <c r="DC1717" s="19" t="str">
        <f>IF(DataGoesHere!B1717="","",IF(AO$9="No",DA1717,DA1717/CX1717))</f>
        <v/>
      </c>
      <c r="DD1717" s="293" t="str">
        <f>IF(CZ1717="",IF(COUNTIF(DD$2:DD1716,"Forecast")&lt;Output!E$43,"Forecast",""),"Actual")</f>
        <v/>
      </c>
      <c r="DF1717" s="19" t="str">
        <f>IF(DataGoesHere!B1716="",IF(DD1717="Forecast",(Output!$E$47*IntermediateCalcs!DH1716)+((1-Output!$E$47)*IntermediateCalcs!DF1716),""),(Output!$E$47*IntermediateCalcs!DB1716)+((1-Output!$E$47)*IntermediateCalcs!DF1716))</f>
        <v/>
      </c>
      <c r="DG1717" s="19" t="str">
        <f>IF(DataGoesHere!B1716="",IF(DD1717="Forecast",(Output!$G$47*(IntermediateCalcs!DF1717-IntermediateCalcs!DF1716))+((1-Output!$G$47)*IntermediateCalcs!DG1716),""),(Output!$G$47*(IntermediateCalcs!DF1717-IntermediateCalcs!DF1716))+((1-Output!$G$47)*IntermediateCalcs!DG1716))</f>
        <v/>
      </c>
      <c r="DH1717" s="19" t="str">
        <f>IF(DataGoesHere!B1716="",IF(DD1717="Forecast",DF1717+DG1717,""),DF1717+DG1717)</f>
        <v/>
      </c>
      <c r="DI1717" s="274" t="str">
        <f>IF(DH1717="","",IF(IntermediateCalcs!$AO$9="Yes",IntermediateCalcs!DH1717*$CX1717,IntermediateCalcs!DH1717))</f>
        <v/>
      </c>
      <c r="DJ1717" s="250" t="str">
        <f>IF(DataGoesHere!$B1717="","",($CZ1717-DI1717))</f>
        <v/>
      </c>
      <c r="DK1717" s="250" t="str">
        <f>IF(DataGoesHere!$B1717="","",ABS($CZ1717-DI1717))</f>
        <v/>
      </c>
      <c r="DL1717" s="250" t="str">
        <f>IF(DataGoesHere!$B1717="","",DK1717^2)</f>
        <v/>
      </c>
      <c r="DM1717" s="249" t="str">
        <f>IF(DataGoesHere!$B1717="","",DK1717/$CZ1717)</f>
        <v/>
      </c>
      <c r="DN1717" s="250" t="str">
        <f>IF(DataGoesHere!$B1717="","",SUM(DJ$2:DJ1717)/AVERAGE(DK:DK))</f>
        <v/>
      </c>
      <c r="DP1717" s="19" t="str">
        <f>IF(DataGoesHere!B1717="",IF($DD1717="Forecast",(Output!E$48*IntermediateCalcs!CY1717)+Output!G$48,""),(Output!E$48*IntermediateCalcs!CY1717)+Output!G$48)</f>
        <v/>
      </c>
      <c r="DQ1717" s="274" t="str">
        <f>IF(DP1717="","",IF(IntermediateCalcs!$AO$9="Yes",IntermediateCalcs!DP1717*$CX1717,IntermediateCalcs!DP1717))</f>
        <v/>
      </c>
      <c r="DR1717" s="250" t="str">
        <f>IF(DataGoesHere!$B1717="","",($CZ1717-DQ1717))</f>
        <v/>
      </c>
      <c r="DS1717" s="250" t="str">
        <f>IF(DataGoesHere!$B1717="","",ABS($CZ1717-DQ1717))</f>
        <v/>
      </c>
      <c r="DT1717" s="250" t="str">
        <f>IF(DataGoesHere!$B1717="","",DS1717^2)</f>
        <v/>
      </c>
      <c r="DU1717" s="249" t="str">
        <f>IF(DataGoesHere!$B1717="","",DS1717/$CZ1717)</f>
        <v/>
      </c>
      <c r="DV1717" s="250" t="str">
        <f>IF(DataGoesHere!$B1717="","",SUM(DR$2:DR1717)/AVERAGE(DS:DS))</f>
        <v/>
      </c>
      <c r="DX1717" s="19" t="str">
        <f>IF(DataGoesHere!$B1716="","",(DB1711*(Output!$O$49/Output!$P$49))+(IntermediateCalcs!DB1712*(Output!$M$49/Output!$P$49))+(IntermediateCalcs!DB1713*(Output!$K$49/Output!$P$49))+(DB1714*(Output!$I$49/Output!$P$49))+(IntermediateCalcs!DB1715*(Output!$G$49/Output!$P$49))+(IntermediateCalcs!DB1716*(Output!$E$49/Output!$P$49)))</f>
        <v/>
      </c>
      <c r="DY1717" s="274" t="str">
        <f>IF(DX1717="","",IF(IntermediateCalcs!$AO$9="Yes",IntermediateCalcs!DX1717*$CX1717,IntermediateCalcs!DX1717))</f>
        <v/>
      </c>
      <c r="DZ1717" s="250" t="str">
        <f>IF(DataGoesHere!$B1717="","",($CZ1717-DY1717))</f>
        <v/>
      </c>
      <c r="EA1717" s="250" t="str">
        <f>IF(DataGoesHere!$B1717="","",ABS($CZ1717-DY1717))</f>
        <v/>
      </c>
      <c r="EB1717" s="250" t="str">
        <f>IF(DataGoesHere!$B1717="","",EA1717^2)</f>
        <v/>
      </c>
      <c r="EC1717" s="249" t="str">
        <f>IF(DataGoesHere!$B1717="","",EA1717/$CZ1717)</f>
        <v/>
      </c>
      <c r="ED1717" s="250" t="str">
        <f>IF(DataGoesHere!$B1717="","",SUM(DZ$2:DZ1717)/AVERAGE(EA:EA))</f>
        <v/>
      </c>
    </row>
    <row r="1718" spans="20:134" x14ac:dyDescent="0.2">
      <c r="T1718" s="244" t="str">
        <f>IF(DataGoesHere!$B1718="","",(DataGoesHere!$B1718/SUM(DataGoesHere!$B1718:'DataGoesHere'!$B1729)))</f>
        <v/>
      </c>
      <c r="U1718" s="238"/>
      <c r="V1718" s="238"/>
      <c r="W1718" s="238"/>
      <c r="X1718" s="238"/>
      <c r="Y1718" s="238"/>
      <c r="Z1718" s="238"/>
      <c r="AA1718" s="238"/>
      <c r="AB1718" s="238"/>
      <c r="AC1718" s="238"/>
      <c r="AD1718" s="238"/>
      <c r="AE1718" s="239"/>
      <c r="CV1718" s="310" t="str">
        <f>IF(DataGoesHere!B1718="","",DataGoesHere!A1718)</f>
        <v/>
      </c>
      <c r="CW1718" s="271">
        <f t="shared" ca="1" si="60"/>
        <v>1</v>
      </c>
      <c r="CX1718" s="272">
        <f t="shared" ca="1" si="61"/>
        <v>1.3236179355303281</v>
      </c>
      <c r="CY1718" s="266">
        <f>DataGoesHere!A1718</f>
        <v>1717</v>
      </c>
      <c r="CZ1718" s="19" t="str">
        <f>IF(DataGoesHere!B1718="","",DataGoesHere!B1718)</f>
        <v/>
      </c>
      <c r="DA1718" s="19" t="str">
        <f>IF(DataGoesHere!B1718="","",IF(AH$5="No",DataGoesHere!B1718,DataGoesHere!B1718-(AH$2*(DataGoesHere!A1718-1))))</f>
        <v/>
      </c>
      <c r="DB1718" s="19" t="str">
        <f>IF(DataGoesHere!B1718="","",IF(AO$9="No",DataGoesHere!B1718,DataGoesHere!B1718/CX1718))</f>
        <v/>
      </c>
      <c r="DC1718" s="19" t="str">
        <f>IF(DataGoesHere!B1718="","",IF(AO$9="No",DA1718,DA1718/CX1718))</f>
        <v/>
      </c>
      <c r="DD1718" s="293" t="str">
        <f>IF(CZ1718="",IF(COUNTIF(DD$2:DD1717,"Forecast")&lt;Output!E$43,"Forecast",""),"Actual")</f>
        <v/>
      </c>
      <c r="DF1718" s="19" t="str">
        <f>IF(DataGoesHere!B1717="",IF(DD1718="Forecast",(Output!$E$47*IntermediateCalcs!DH1717)+((1-Output!$E$47)*IntermediateCalcs!DF1717),""),(Output!$E$47*IntermediateCalcs!DB1717)+((1-Output!$E$47)*IntermediateCalcs!DF1717))</f>
        <v/>
      </c>
      <c r="DG1718" s="19" t="str">
        <f>IF(DataGoesHere!B1717="",IF(DD1718="Forecast",(Output!$G$47*(IntermediateCalcs!DF1718-IntermediateCalcs!DF1717))+((1-Output!$G$47)*IntermediateCalcs!DG1717),""),(Output!$G$47*(IntermediateCalcs!DF1718-IntermediateCalcs!DF1717))+((1-Output!$G$47)*IntermediateCalcs!DG1717))</f>
        <v/>
      </c>
      <c r="DH1718" s="19" t="str">
        <f>IF(DataGoesHere!B1717="",IF(DD1718="Forecast",DF1718+DG1718,""),DF1718+DG1718)</f>
        <v/>
      </c>
      <c r="DI1718" s="274" t="str">
        <f>IF(DH1718="","",IF(IntermediateCalcs!$AO$9="Yes",IntermediateCalcs!DH1718*$CX1718,IntermediateCalcs!DH1718))</f>
        <v/>
      </c>
      <c r="DJ1718" s="250" t="str">
        <f>IF(DataGoesHere!$B1718="","",($CZ1718-DI1718))</f>
        <v/>
      </c>
      <c r="DK1718" s="250" t="str">
        <f>IF(DataGoesHere!$B1718="","",ABS($CZ1718-DI1718))</f>
        <v/>
      </c>
      <c r="DL1718" s="250" t="str">
        <f>IF(DataGoesHere!$B1718="","",DK1718^2)</f>
        <v/>
      </c>
      <c r="DM1718" s="249" t="str">
        <f>IF(DataGoesHere!$B1718="","",DK1718/$CZ1718)</f>
        <v/>
      </c>
      <c r="DN1718" s="250" t="str">
        <f>IF(DataGoesHere!$B1718="","",SUM(DJ$2:DJ1718)/AVERAGE(DK:DK))</f>
        <v/>
      </c>
      <c r="DP1718" s="19" t="str">
        <f>IF(DataGoesHere!B1718="",IF($DD1718="Forecast",(Output!E$48*IntermediateCalcs!CY1718)+Output!G$48,""),(Output!E$48*IntermediateCalcs!CY1718)+Output!G$48)</f>
        <v/>
      </c>
      <c r="DQ1718" s="274" t="str">
        <f>IF(DP1718="","",IF(IntermediateCalcs!$AO$9="Yes",IntermediateCalcs!DP1718*$CX1718,IntermediateCalcs!DP1718))</f>
        <v/>
      </c>
      <c r="DR1718" s="250" t="str">
        <f>IF(DataGoesHere!$B1718="","",($CZ1718-DQ1718))</f>
        <v/>
      </c>
      <c r="DS1718" s="250" t="str">
        <f>IF(DataGoesHere!$B1718="","",ABS($CZ1718-DQ1718))</f>
        <v/>
      </c>
      <c r="DT1718" s="250" t="str">
        <f>IF(DataGoesHere!$B1718="","",DS1718^2)</f>
        <v/>
      </c>
      <c r="DU1718" s="249" t="str">
        <f>IF(DataGoesHere!$B1718="","",DS1718/$CZ1718)</f>
        <v/>
      </c>
      <c r="DV1718" s="250" t="str">
        <f>IF(DataGoesHere!$B1718="","",SUM(DR$2:DR1718)/AVERAGE(DS:DS))</f>
        <v/>
      </c>
      <c r="DX1718" s="19" t="str">
        <f>IF(DataGoesHere!$B1717="","",(DB1712*(Output!$O$49/Output!$P$49))+(IntermediateCalcs!DB1713*(Output!$M$49/Output!$P$49))+(IntermediateCalcs!DB1714*(Output!$K$49/Output!$P$49))+(DB1715*(Output!$I$49/Output!$P$49))+(IntermediateCalcs!DB1716*(Output!$G$49/Output!$P$49))+(IntermediateCalcs!DB1717*(Output!$E$49/Output!$P$49)))</f>
        <v/>
      </c>
      <c r="DY1718" s="274" t="str">
        <f>IF(DX1718="","",IF(IntermediateCalcs!$AO$9="Yes",IntermediateCalcs!DX1718*$CX1718,IntermediateCalcs!DX1718))</f>
        <v/>
      </c>
      <c r="DZ1718" s="250" t="str">
        <f>IF(DataGoesHere!$B1718="","",($CZ1718-DY1718))</f>
        <v/>
      </c>
      <c r="EA1718" s="250" t="str">
        <f>IF(DataGoesHere!$B1718="","",ABS($CZ1718-DY1718))</f>
        <v/>
      </c>
      <c r="EB1718" s="250" t="str">
        <f>IF(DataGoesHere!$B1718="","",EA1718^2)</f>
        <v/>
      </c>
      <c r="EC1718" s="249" t="str">
        <f>IF(DataGoesHere!$B1718="","",EA1718/$CZ1718)</f>
        <v/>
      </c>
      <c r="ED1718" s="250" t="str">
        <f>IF(DataGoesHere!$B1718="","",SUM(DZ$2:DZ1718)/AVERAGE(EA:EA))</f>
        <v/>
      </c>
    </row>
    <row r="1719" spans="20:134" x14ac:dyDescent="0.2">
      <c r="T1719" s="240"/>
      <c r="U1719" s="245" t="str">
        <f>IF(DataGoesHere!$B1719="","",(DataGoesHere!$B1719/SUM(DataGoesHere!$B1719:'DataGoesHere'!$B1729)))</f>
        <v/>
      </c>
      <c r="V1719" s="86"/>
      <c r="W1719" s="86"/>
      <c r="X1719" s="86"/>
      <c r="Y1719" s="86"/>
      <c r="Z1719" s="86"/>
      <c r="AA1719" s="86"/>
      <c r="AB1719" s="86"/>
      <c r="AC1719" s="86"/>
      <c r="AD1719" s="86"/>
      <c r="AE1719" s="241"/>
      <c r="CV1719" s="310" t="str">
        <f>IF(DataGoesHere!B1719="","",DataGoesHere!A1719)</f>
        <v/>
      </c>
      <c r="CW1719" s="271">
        <f t="shared" ca="1" si="60"/>
        <v>2</v>
      </c>
      <c r="CX1719" s="272">
        <f t="shared" ca="1" si="61"/>
        <v>0.80574490527728204</v>
      </c>
      <c r="CY1719" s="266">
        <f>DataGoesHere!A1719</f>
        <v>1718</v>
      </c>
      <c r="CZ1719" s="19" t="str">
        <f>IF(DataGoesHere!B1719="","",DataGoesHere!B1719)</f>
        <v/>
      </c>
      <c r="DA1719" s="19" t="str">
        <f>IF(DataGoesHere!B1719="","",IF(AH$5="No",DataGoesHere!B1719,DataGoesHere!B1719-(AH$2*(DataGoesHere!A1719-1))))</f>
        <v/>
      </c>
      <c r="DB1719" s="19" t="str">
        <f>IF(DataGoesHere!B1719="","",IF(AO$9="No",DataGoesHere!B1719,DataGoesHere!B1719/CX1719))</f>
        <v/>
      </c>
      <c r="DC1719" s="19" t="str">
        <f>IF(DataGoesHere!B1719="","",IF(AO$9="No",DA1719,DA1719/CX1719))</f>
        <v/>
      </c>
      <c r="DD1719" s="293" t="str">
        <f>IF(CZ1719="",IF(COUNTIF(DD$2:DD1718,"Forecast")&lt;Output!E$43,"Forecast",""),"Actual")</f>
        <v/>
      </c>
      <c r="DF1719" s="19" t="str">
        <f>IF(DataGoesHere!B1718="",IF(DD1719="Forecast",(Output!$E$47*IntermediateCalcs!DH1718)+((1-Output!$E$47)*IntermediateCalcs!DF1718),""),(Output!$E$47*IntermediateCalcs!DB1718)+((1-Output!$E$47)*IntermediateCalcs!DF1718))</f>
        <v/>
      </c>
      <c r="DG1719" s="19" t="str">
        <f>IF(DataGoesHere!B1718="",IF(DD1719="Forecast",(Output!$G$47*(IntermediateCalcs!DF1719-IntermediateCalcs!DF1718))+((1-Output!$G$47)*IntermediateCalcs!DG1718),""),(Output!$G$47*(IntermediateCalcs!DF1719-IntermediateCalcs!DF1718))+((1-Output!$G$47)*IntermediateCalcs!DG1718))</f>
        <v/>
      </c>
      <c r="DH1719" s="19" t="str">
        <f>IF(DataGoesHere!B1718="",IF(DD1719="Forecast",DF1719+DG1719,""),DF1719+DG1719)</f>
        <v/>
      </c>
      <c r="DI1719" s="274" t="str">
        <f>IF(DH1719="","",IF(IntermediateCalcs!$AO$9="Yes",IntermediateCalcs!DH1719*$CX1719,IntermediateCalcs!DH1719))</f>
        <v/>
      </c>
      <c r="DJ1719" s="250" t="str">
        <f>IF(DataGoesHere!$B1719="","",($CZ1719-DI1719))</f>
        <v/>
      </c>
      <c r="DK1719" s="250" t="str">
        <f>IF(DataGoesHere!$B1719="","",ABS($CZ1719-DI1719))</f>
        <v/>
      </c>
      <c r="DL1719" s="250" t="str">
        <f>IF(DataGoesHere!$B1719="","",DK1719^2)</f>
        <v/>
      </c>
      <c r="DM1719" s="249" t="str">
        <f>IF(DataGoesHere!$B1719="","",DK1719/$CZ1719)</f>
        <v/>
      </c>
      <c r="DN1719" s="250" t="str">
        <f>IF(DataGoesHere!$B1719="","",SUM(DJ$2:DJ1719)/AVERAGE(DK:DK))</f>
        <v/>
      </c>
      <c r="DP1719" s="19" t="str">
        <f>IF(DataGoesHere!B1719="",IF($DD1719="Forecast",(Output!E$48*IntermediateCalcs!CY1719)+Output!G$48,""),(Output!E$48*IntermediateCalcs!CY1719)+Output!G$48)</f>
        <v/>
      </c>
      <c r="DQ1719" s="274" t="str">
        <f>IF(DP1719="","",IF(IntermediateCalcs!$AO$9="Yes",IntermediateCalcs!DP1719*$CX1719,IntermediateCalcs!DP1719))</f>
        <v/>
      </c>
      <c r="DR1719" s="250" t="str">
        <f>IF(DataGoesHere!$B1719="","",($CZ1719-DQ1719))</f>
        <v/>
      </c>
      <c r="DS1719" s="250" t="str">
        <f>IF(DataGoesHere!$B1719="","",ABS($CZ1719-DQ1719))</f>
        <v/>
      </c>
      <c r="DT1719" s="250" t="str">
        <f>IF(DataGoesHere!$B1719="","",DS1719^2)</f>
        <v/>
      </c>
      <c r="DU1719" s="249" t="str">
        <f>IF(DataGoesHere!$B1719="","",DS1719/$CZ1719)</f>
        <v/>
      </c>
      <c r="DV1719" s="250" t="str">
        <f>IF(DataGoesHere!$B1719="","",SUM(DR$2:DR1719)/AVERAGE(DS:DS))</f>
        <v/>
      </c>
      <c r="DX1719" s="19" t="str">
        <f>IF(DataGoesHere!$B1718="","",(DB1713*(Output!$O$49/Output!$P$49))+(IntermediateCalcs!DB1714*(Output!$M$49/Output!$P$49))+(IntermediateCalcs!DB1715*(Output!$K$49/Output!$P$49))+(DB1716*(Output!$I$49/Output!$P$49))+(IntermediateCalcs!DB1717*(Output!$G$49/Output!$P$49))+(IntermediateCalcs!DB1718*(Output!$E$49/Output!$P$49)))</f>
        <v/>
      </c>
      <c r="DY1719" s="274" t="str">
        <f>IF(DX1719="","",IF(IntermediateCalcs!$AO$9="Yes",IntermediateCalcs!DX1719*$CX1719,IntermediateCalcs!DX1719))</f>
        <v/>
      </c>
      <c r="DZ1719" s="250" t="str">
        <f>IF(DataGoesHere!$B1719="","",($CZ1719-DY1719))</f>
        <v/>
      </c>
      <c r="EA1719" s="250" t="str">
        <f>IF(DataGoesHere!$B1719="","",ABS($CZ1719-DY1719))</f>
        <v/>
      </c>
      <c r="EB1719" s="250" t="str">
        <f>IF(DataGoesHere!$B1719="","",EA1719^2)</f>
        <v/>
      </c>
      <c r="EC1719" s="249" t="str">
        <f>IF(DataGoesHere!$B1719="","",EA1719/$CZ1719)</f>
        <v/>
      </c>
      <c r="ED1719" s="250" t="str">
        <f>IF(DataGoesHere!$B1719="","",SUM(DZ$2:DZ1719)/AVERAGE(EA:EA))</f>
        <v/>
      </c>
    </row>
    <row r="1720" spans="20:134" x14ac:dyDescent="0.2">
      <c r="T1720" s="240"/>
      <c r="U1720" s="86"/>
      <c r="V1720" s="245" t="str">
        <f>IF(DataGoesHere!$B1720="","",(DataGoesHere!$B1720/SUM(DataGoesHere!$B1718:'DataGoesHere'!$B1729)))</f>
        <v/>
      </c>
      <c r="W1720" s="86"/>
      <c r="X1720" s="86"/>
      <c r="Y1720" s="86"/>
      <c r="Z1720" s="86"/>
      <c r="AA1720" s="86"/>
      <c r="AB1720" s="86"/>
      <c r="AC1720" s="86"/>
      <c r="AD1720" s="86"/>
      <c r="AE1720" s="241"/>
      <c r="CV1720" s="310" t="str">
        <f>IF(DataGoesHere!B1720="","",DataGoesHere!A1720)</f>
        <v/>
      </c>
      <c r="CW1720" s="271">
        <f t="shared" ca="1" si="60"/>
        <v>3</v>
      </c>
      <c r="CX1720" s="272">
        <f t="shared" ca="1" si="61"/>
        <v>0.79862940076451561</v>
      </c>
      <c r="CY1720" s="266">
        <f>DataGoesHere!A1720</f>
        <v>1719</v>
      </c>
      <c r="CZ1720" s="19" t="str">
        <f>IF(DataGoesHere!B1720="","",DataGoesHere!B1720)</f>
        <v/>
      </c>
      <c r="DA1720" s="19" t="str">
        <f>IF(DataGoesHere!B1720="","",IF(AH$5="No",DataGoesHere!B1720,DataGoesHere!B1720-(AH$2*(DataGoesHere!A1720-1))))</f>
        <v/>
      </c>
      <c r="DB1720" s="19" t="str">
        <f>IF(DataGoesHere!B1720="","",IF(AO$9="No",DataGoesHere!B1720,DataGoesHere!B1720/CX1720))</f>
        <v/>
      </c>
      <c r="DC1720" s="19" t="str">
        <f>IF(DataGoesHere!B1720="","",IF(AO$9="No",DA1720,DA1720/CX1720))</f>
        <v/>
      </c>
      <c r="DD1720" s="293" t="str">
        <f>IF(CZ1720="",IF(COUNTIF(DD$2:DD1719,"Forecast")&lt;Output!E$43,"Forecast",""),"Actual")</f>
        <v/>
      </c>
      <c r="DF1720" s="19" t="str">
        <f>IF(DataGoesHere!B1719="",IF(DD1720="Forecast",(Output!$E$47*IntermediateCalcs!DH1719)+((1-Output!$E$47)*IntermediateCalcs!DF1719),""),(Output!$E$47*IntermediateCalcs!DB1719)+((1-Output!$E$47)*IntermediateCalcs!DF1719))</f>
        <v/>
      </c>
      <c r="DG1720" s="19" t="str">
        <f>IF(DataGoesHere!B1719="",IF(DD1720="Forecast",(Output!$G$47*(IntermediateCalcs!DF1720-IntermediateCalcs!DF1719))+((1-Output!$G$47)*IntermediateCalcs!DG1719),""),(Output!$G$47*(IntermediateCalcs!DF1720-IntermediateCalcs!DF1719))+((1-Output!$G$47)*IntermediateCalcs!DG1719))</f>
        <v/>
      </c>
      <c r="DH1720" s="19" t="str">
        <f>IF(DataGoesHere!B1719="",IF(DD1720="Forecast",DF1720+DG1720,""),DF1720+DG1720)</f>
        <v/>
      </c>
      <c r="DI1720" s="274" t="str">
        <f>IF(DH1720="","",IF(IntermediateCalcs!$AO$9="Yes",IntermediateCalcs!DH1720*$CX1720,IntermediateCalcs!DH1720))</f>
        <v/>
      </c>
      <c r="DJ1720" s="250" t="str">
        <f>IF(DataGoesHere!$B1720="","",($CZ1720-DI1720))</f>
        <v/>
      </c>
      <c r="DK1720" s="250" t="str">
        <f>IF(DataGoesHere!$B1720="","",ABS($CZ1720-DI1720))</f>
        <v/>
      </c>
      <c r="DL1720" s="250" t="str">
        <f>IF(DataGoesHere!$B1720="","",DK1720^2)</f>
        <v/>
      </c>
      <c r="DM1720" s="249" t="str">
        <f>IF(DataGoesHere!$B1720="","",DK1720/$CZ1720)</f>
        <v/>
      </c>
      <c r="DN1720" s="250" t="str">
        <f>IF(DataGoesHere!$B1720="","",SUM(DJ$2:DJ1720)/AVERAGE(DK:DK))</f>
        <v/>
      </c>
      <c r="DP1720" s="19" t="str">
        <f>IF(DataGoesHere!B1720="",IF($DD1720="Forecast",(Output!E$48*IntermediateCalcs!CY1720)+Output!G$48,""),(Output!E$48*IntermediateCalcs!CY1720)+Output!G$48)</f>
        <v/>
      </c>
      <c r="DQ1720" s="274" t="str">
        <f>IF(DP1720="","",IF(IntermediateCalcs!$AO$9="Yes",IntermediateCalcs!DP1720*$CX1720,IntermediateCalcs!DP1720))</f>
        <v/>
      </c>
      <c r="DR1720" s="250" t="str">
        <f>IF(DataGoesHere!$B1720="","",($CZ1720-DQ1720))</f>
        <v/>
      </c>
      <c r="DS1720" s="250" t="str">
        <f>IF(DataGoesHere!$B1720="","",ABS($CZ1720-DQ1720))</f>
        <v/>
      </c>
      <c r="DT1720" s="250" t="str">
        <f>IF(DataGoesHere!$B1720="","",DS1720^2)</f>
        <v/>
      </c>
      <c r="DU1720" s="249" t="str">
        <f>IF(DataGoesHere!$B1720="","",DS1720/$CZ1720)</f>
        <v/>
      </c>
      <c r="DV1720" s="250" t="str">
        <f>IF(DataGoesHere!$B1720="","",SUM(DR$2:DR1720)/AVERAGE(DS:DS))</f>
        <v/>
      </c>
      <c r="DX1720" s="19" t="str">
        <f>IF(DataGoesHere!$B1719="","",(DB1714*(Output!$O$49/Output!$P$49))+(IntermediateCalcs!DB1715*(Output!$M$49/Output!$P$49))+(IntermediateCalcs!DB1716*(Output!$K$49/Output!$P$49))+(DB1717*(Output!$I$49/Output!$P$49))+(IntermediateCalcs!DB1718*(Output!$G$49/Output!$P$49))+(IntermediateCalcs!DB1719*(Output!$E$49/Output!$P$49)))</f>
        <v/>
      </c>
      <c r="DY1720" s="274" t="str">
        <f>IF(DX1720="","",IF(IntermediateCalcs!$AO$9="Yes",IntermediateCalcs!DX1720*$CX1720,IntermediateCalcs!DX1720))</f>
        <v/>
      </c>
      <c r="DZ1720" s="250" t="str">
        <f>IF(DataGoesHere!$B1720="","",($CZ1720-DY1720))</f>
        <v/>
      </c>
      <c r="EA1720" s="250" t="str">
        <f>IF(DataGoesHere!$B1720="","",ABS($CZ1720-DY1720))</f>
        <v/>
      </c>
      <c r="EB1720" s="250" t="str">
        <f>IF(DataGoesHere!$B1720="","",EA1720^2)</f>
        <v/>
      </c>
      <c r="EC1720" s="249" t="str">
        <f>IF(DataGoesHere!$B1720="","",EA1720/$CZ1720)</f>
        <v/>
      </c>
      <c r="ED1720" s="250" t="str">
        <f>IF(DataGoesHere!$B1720="","",SUM(DZ$2:DZ1720)/AVERAGE(EA:EA))</f>
        <v/>
      </c>
    </row>
    <row r="1721" spans="20:134" x14ac:dyDescent="0.2">
      <c r="T1721" s="240"/>
      <c r="U1721" s="86"/>
      <c r="V1721" s="86"/>
      <c r="W1721" s="245" t="str">
        <f>IF(DataGoesHere!$B1721="","",(DataGoesHere!$B1721/SUM(DataGoesHere!$B1718:'DataGoesHere'!$B1729)))</f>
        <v/>
      </c>
      <c r="X1721" s="86"/>
      <c r="Y1721" s="86"/>
      <c r="Z1721" s="86"/>
      <c r="AA1721" s="86"/>
      <c r="AB1721" s="86"/>
      <c r="AC1721" s="86"/>
      <c r="AD1721" s="86"/>
      <c r="AE1721" s="241"/>
      <c r="CV1721" s="310" t="str">
        <f>IF(DataGoesHere!B1721="","",DataGoesHere!A1721)</f>
        <v/>
      </c>
      <c r="CW1721" s="271">
        <f t="shared" ca="1" si="60"/>
        <v>4</v>
      </c>
      <c r="CX1721" s="272">
        <f t="shared" ca="1" si="61"/>
        <v>1.0149292433706087</v>
      </c>
      <c r="CY1721" s="266">
        <f>DataGoesHere!A1721</f>
        <v>1720</v>
      </c>
      <c r="CZ1721" s="19" t="str">
        <f>IF(DataGoesHere!B1721="","",DataGoesHere!B1721)</f>
        <v/>
      </c>
      <c r="DA1721" s="19" t="str">
        <f>IF(DataGoesHere!B1721="","",IF(AH$5="No",DataGoesHere!B1721,DataGoesHere!B1721-(AH$2*(DataGoesHere!A1721-1))))</f>
        <v/>
      </c>
      <c r="DB1721" s="19" t="str">
        <f>IF(DataGoesHere!B1721="","",IF(AO$9="No",DataGoesHere!B1721,DataGoesHere!B1721/CX1721))</f>
        <v/>
      </c>
      <c r="DC1721" s="19" t="str">
        <f>IF(DataGoesHere!B1721="","",IF(AO$9="No",DA1721,DA1721/CX1721))</f>
        <v/>
      </c>
      <c r="DD1721" s="293" t="str">
        <f>IF(CZ1721="",IF(COUNTIF(DD$2:DD1720,"Forecast")&lt;Output!E$43,"Forecast",""),"Actual")</f>
        <v/>
      </c>
      <c r="DF1721" s="19" t="str">
        <f>IF(DataGoesHere!B1720="",IF(DD1721="Forecast",(Output!$E$47*IntermediateCalcs!DH1720)+((1-Output!$E$47)*IntermediateCalcs!DF1720),""),(Output!$E$47*IntermediateCalcs!DB1720)+((1-Output!$E$47)*IntermediateCalcs!DF1720))</f>
        <v/>
      </c>
      <c r="DG1721" s="19" t="str">
        <f>IF(DataGoesHere!B1720="",IF(DD1721="Forecast",(Output!$G$47*(IntermediateCalcs!DF1721-IntermediateCalcs!DF1720))+((1-Output!$G$47)*IntermediateCalcs!DG1720),""),(Output!$G$47*(IntermediateCalcs!DF1721-IntermediateCalcs!DF1720))+((1-Output!$G$47)*IntermediateCalcs!DG1720))</f>
        <v/>
      </c>
      <c r="DH1721" s="19" t="str">
        <f>IF(DataGoesHere!B1720="",IF(DD1721="Forecast",DF1721+DG1721,""),DF1721+DG1721)</f>
        <v/>
      </c>
      <c r="DI1721" s="274" t="str">
        <f>IF(DH1721="","",IF(IntermediateCalcs!$AO$9="Yes",IntermediateCalcs!DH1721*$CX1721,IntermediateCalcs!DH1721))</f>
        <v/>
      </c>
      <c r="DJ1721" s="250" t="str">
        <f>IF(DataGoesHere!$B1721="","",($CZ1721-DI1721))</f>
        <v/>
      </c>
      <c r="DK1721" s="250" t="str">
        <f>IF(DataGoesHere!$B1721="","",ABS($CZ1721-DI1721))</f>
        <v/>
      </c>
      <c r="DL1721" s="250" t="str">
        <f>IF(DataGoesHere!$B1721="","",DK1721^2)</f>
        <v/>
      </c>
      <c r="DM1721" s="249" t="str">
        <f>IF(DataGoesHere!$B1721="","",DK1721/$CZ1721)</f>
        <v/>
      </c>
      <c r="DN1721" s="250" t="str">
        <f>IF(DataGoesHere!$B1721="","",SUM(DJ$2:DJ1721)/AVERAGE(DK:DK))</f>
        <v/>
      </c>
      <c r="DP1721" s="19" t="str">
        <f>IF(DataGoesHere!B1721="",IF($DD1721="Forecast",(Output!E$48*IntermediateCalcs!CY1721)+Output!G$48,""),(Output!E$48*IntermediateCalcs!CY1721)+Output!G$48)</f>
        <v/>
      </c>
      <c r="DQ1721" s="274" t="str">
        <f>IF(DP1721="","",IF(IntermediateCalcs!$AO$9="Yes",IntermediateCalcs!DP1721*$CX1721,IntermediateCalcs!DP1721))</f>
        <v/>
      </c>
      <c r="DR1721" s="250" t="str">
        <f>IF(DataGoesHere!$B1721="","",($CZ1721-DQ1721))</f>
        <v/>
      </c>
      <c r="DS1721" s="250" t="str">
        <f>IF(DataGoesHere!$B1721="","",ABS($CZ1721-DQ1721))</f>
        <v/>
      </c>
      <c r="DT1721" s="250" t="str">
        <f>IF(DataGoesHere!$B1721="","",DS1721^2)</f>
        <v/>
      </c>
      <c r="DU1721" s="249" t="str">
        <f>IF(DataGoesHere!$B1721="","",DS1721/$CZ1721)</f>
        <v/>
      </c>
      <c r="DV1721" s="250" t="str">
        <f>IF(DataGoesHere!$B1721="","",SUM(DR$2:DR1721)/AVERAGE(DS:DS))</f>
        <v/>
      </c>
      <c r="DX1721" s="19" t="str">
        <f>IF(DataGoesHere!$B1720="","",(DB1715*(Output!$O$49/Output!$P$49))+(IntermediateCalcs!DB1716*(Output!$M$49/Output!$P$49))+(IntermediateCalcs!DB1717*(Output!$K$49/Output!$P$49))+(DB1718*(Output!$I$49/Output!$P$49))+(IntermediateCalcs!DB1719*(Output!$G$49/Output!$P$49))+(IntermediateCalcs!DB1720*(Output!$E$49/Output!$P$49)))</f>
        <v/>
      </c>
      <c r="DY1721" s="274" t="str">
        <f>IF(DX1721="","",IF(IntermediateCalcs!$AO$9="Yes",IntermediateCalcs!DX1721*$CX1721,IntermediateCalcs!DX1721))</f>
        <v/>
      </c>
      <c r="DZ1721" s="250" t="str">
        <f>IF(DataGoesHere!$B1721="","",($CZ1721-DY1721))</f>
        <v/>
      </c>
      <c r="EA1721" s="250" t="str">
        <f>IF(DataGoesHere!$B1721="","",ABS($CZ1721-DY1721))</f>
        <v/>
      </c>
      <c r="EB1721" s="250" t="str">
        <f>IF(DataGoesHere!$B1721="","",EA1721^2)</f>
        <v/>
      </c>
      <c r="EC1721" s="249" t="str">
        <f>IF(DataGoesHere!$B1721="","",EA1721/$CZ1721)</f>
        <v/>
      </c>
      <c r="ED1721" s="250" t="str">
        <f>IF(DataGoesHere!$B1721="","",SUM(DZ$2:DZ1721)/AVERAGE(EA:EA))</f>
        <v/>
      </c>
    </row>
    <row r="1722" spans="20:134" x14ac:dyDescent="0.2">
      <c r="T1722" s="240"/>
      <c r="U1722" s="86"/>
      <c r="V1722" s="86"/>
      <c r="W1722" s="86"/>
      <c r="X1722" s="245" t="str">
        <f>IF(DataGoesHere!$B1722="","",(DataGoesHere!$B1722/SUM(DataGoesHere!$B1718:'DataGoesHere'!$B1729)))</f>
        <v/>
      </c>
      <c r="Y1722" s="86"/>
      <c r="Z1722" s="86"/>
      <c r="AA1722" s="86"/>
      <c r="AB1722" s="86"/>
      <c r="AC1722" s="86"/>
      <c r="AD1722" s="86"/>
      <c r="AE1722" s="241"/>
      <c r="CV1722" s="310" t="str">
        <f>IF(DataGoesHere!B1722="","",DataGoesHere!A1722)</f>
        <v/>
      </c>
      <c r="CW1722" s="271">
        <f t="shared" ca="1" si="60"/>
        <v>5</v>
      </c>
      <c r="CX1722" s="272">
        <f t="shared" ca="1" si="61"/>
        <v>0.97875414397996308</v>
      </c>
      <c r="CY1722" s="266">
        <f>DataGoesHere!A1722</f>
        <v>1721</v>
      </c>
      <c r="CZ1722" s="19" t="str">
        <f>IF(DataGoesHere!B1722="","",DataGoesHere!B1722)</f>
        <v/>
      </c>
      <c r="DA1722" s="19" t="str">
        <f>IF(DataGoesHere!B1722="","",IF(AH$5="No",DataGoesHere!B1722,DataGoesHere!B1722-(AH$2*(DataGoesHere!A1722-1))))</f>
        <v/>
      </c>
      <c r="DB1722" s="19" t="str">
        <f>IF(DataGoesHere!B1722="","",IF(AO$9="No",DataGoesHere!B1722,DataGoesHere!B1722/CX1722))</f>
        <v/>
      </c>
      <c r="DC1722" s="19" t="str">
        <f>IF(DataGoesHere!B1722="","",IF(AO$9="No",DA1722,DA1722/CX1722))</f>
        <v/>
      </c>
      <c r="DD1722" s="293" t="str">
        <f>IF(CZ1722="",IF(COUNTIF(DD$2:DD1721,"Forecast")&lt;Output!E$43,"Forecast",""),"Actual")</f>
        <v/>
      </c>
      <c r="DF1722" s="19" t="str">
        <f>IF(DataGoesHere!B1721="",IF(DD1722="Forecast",(Output!$E$47*IntermediateCalcs!DH1721)+((1-Output!$E$47)*IntermediateCalcs!DF1721),""),(Output!$E$47*IntermediateCalcs!DB1721)+((1-Output!$E$47)*IntermediateCalcs!DF1721))</f>
        <v/>
      </c>
      <c r="DG1722" s="19" t="str">
        <f>IF(DataGoesHere!B1721="",IF(DD1722="Forecast",(Output!$G$47*(IntermediateCalcs!DF1722-IntermediateCalcs!DF1721))+((1-Output!$G$47)*IntermediateCalcs!DG1721),""),(Output!$G$47*(IntermediateCalcs!DF1722-IntermediateCalcs!DF1721))+((1-Output!$G$47)*IntermediateCalcs!DG1721))</f>
        <v/>
      </c>
      <c r="DH1722" s="19" t="str">
        <f>IF(DataGoesHere!B1721="",IF(DD1722="Forecast",DF1722+DG1722,""),DF1722+DG1722)</f>
        <v/>
      </c>
      <c r="DI1722" s="274" t="str">
        <f>IF(DH1722="","",IF(IntermediateCalcs!$AO$9="Yes",IntermediateCalcs!DH1722*$CX1722,IntermediateCalcs!DH1722))</f>
        <v/>
      </c>
      <c r="DJ1722" s="250" t="str">
        <f>IF(DataGoesHere!$B1722="","",($CZ1722-DI1722))</f>
        <v/>
      </c>
      <c r="DK1722" s="250" t="str">
        <f>IF(DataGoesHere!$B1722="","",ABS($CZ1722-DI1722))</f>
        <v/>
      </c>
      <c r="DL1722" s="250" t="str">
        <f>IF(DataGoesHere!$B1722="","",DK1722^2)</f>
        <v/>
      </c>
      <c r="DM1722" s="249" t="str">
        <f>IF(DataGoesHere!$B1722="","",DK1722/$CZ1722)</f>
        <v/>
      </c>
      <c r="DN1722" s="250" t="str">
        <f>IF(DataGoesHere!$B1722="","",SUM(DJ$2:DJ1722)/AVERAGE(DK:DK))</f>
        <v/>
      </c>
      <c r="DP1722" s="19" t="str">
        <f>IF(DataGoesHere!B1722="",IF($DD1722="Forecast",(Output!E$48*IntermediateCalcs!CY1722)+Output!G$48,""),(Output!E$48*IntermediateCalcs!CY1722)+Output!G$48)</f>
        <v/>
      </c>
      <c r="DQ1722" s="274" t="str">
        <f>IF(DP1722="","",IF(IntermediateCalcs!$AO$9="Yes",IntermediateCalcs!DP1722*$CX1722,IntermediateCalcs!DP1722))</f>
        <v/>
      </c>
      <c r="DR1722" s="250" t="str">
        <f>IF(DataGoesHere!$B1722="","",($CZ1722-DQ1722))</f>
        <v/>
      </c>
      <c r="DS1722" s="250" t="str">
        <f>IF(DataGoesHere!$B1722="","",ABS($CZ1722-DQ1722))</f>
        <v/>
      </c>
      <c r="DT1722" s="250" t="str">
        <f>IF(DataGoesHere!$B1722="","",DS1722^2)</f>
        <v/>
      </c>
      <c r="DU1722" s="249" t="str">
        <f>IF(DataGoesHere!$B1722="","",DS1722/$CZ1722)</f>
        <v/>
      </c>
      <c r="DV1722" s="250" t="str">
        <f>IF(DataGoesHere!$B1722="","",SUM(DR$2:DR1722)/AVERAGE(DS:DS))</f>
        <v/>
      </c>
      <c r="DX1722" s="19" t="str">
        <f>IF(DataGoesHere!$B1721="","",(DB1716*(Output!$O$49/Output!$P$49))+(IntermediateCalcs!DB1717*(Output!$M$49/Output!$P$49))+(IntermediateCalcs!DB1718*(Output!$K$49/Output!$P$49))+(DB1719*(Output!$I$49/Output!$P$49))+(IntermediateCalcs!DB1720*(Output!$G$49/Output!$P$49))+(IntermediateCalcs!DB1721*(Output!$E$49/Output!$P$49)))</f>
        <v/>
      </c>
      <c r="DY1722" s="274" t="str">
        <f>IF(DX1722="","",IF(IntermediateCalcs!$AO$9="Yes",IntermediateCalcs!DX1722*$CX1722,IntermediateCalcs!DX1722))</f>
        <v/>
      </c>
      <c r="DZ1722" s="250" t="str">
        <f>IF(DataGoesHere!$B1722="","",($CZ1722-DY1722))</f>
        <v/>
      </c>
      <c r="EA1722" s="250" t="str">
        <f>IF(DataGoesHere!$B1722="","",ABS($CZ1722-DY1722))</f>
        <v/>
      </c>
      <c r="EB1722" s="250" t="str">
        <f>IF(DataGoesHere!$B1722="","",EA1722^2)</f>
        <v/>
      </c>
      <c r="EC1722" s="249" t="str">
        <f>IF(DataGoesHere!$B1722="","",EA1722/$CZ1722)</f>
        <v/>
      </c>
      <c r="ED1722" s="250" t="str">
        <f>IF(DataGoesHere!$B1722="","",SUM(DZ$2:DZ1722)/AVERAGE(EA:EA))</f>
        <v/>
      </c>
    </row>
    <row r="1723" spans="20:134" x14ac:dyDescent="0.2">
      <c r="T1723" s="240"/>
      <c r="U1723" s="86"/>
      <c r="V1723" s="86"/>
      <c r="W1723" s="86"/>
      <c r="X1723" s="86"/>
      <c r="Y1723" s="245" t="str">
        <f>IF(DataGoesHere!$B1723="","",(DataGoesHere!$B1723/SUM(DataGoesHere!$B1718:'DataGoesHere'!$B1729)))</f>
        <v/>
      </c>
      <c r="Z1723" s="86"/>
      <c r="AA1723" s="86"/>
      <c r="AB1723" s="86"/>
      <c r="AC1723" s="86"/>
      <c r="AD1723" s="86"/>
      <c r="AE1723" s="241"/>
      <c r="CV1723" s="310" t="str">
        <f>IF(DataGoesHere!B1723="","",DataGoesHere!A1723)</f>
        <v/>
      </c>
      <c r="CW1723" s="271">
        <f t="shared" ca="1" si="60"/>
        <v>6</v>
      </c>
      <c r="CX1723" s="272">
        <f t="shared" ca="1" si="61"/>
        <v>1.0779088099730167</v>
      </c>
      <c r="CY1723" s="266">
        <f>DataGoesHere!A1723</f>
        <v>1722</v>
      </c>
      <c r="CZ1723" s="19" t="str">
        <f>IF(DataGoesHere!B1723="","",DataGoesHere!B1723)</f>
        <v/>
      </c>
      <c r="DA1723" s="19" t="str">
        <f>IF(DataGoesHere!B1723="","",IF(AH$5="No",DataGoesHere!B1723,DataGoesHere!B1723-(AH$2*(DataGoesHere!A1723-1))))</f>
        <v/>
      </c>
      <c r="DB1723" s="19" t="str">
        <f>IF(DataGoesHere!B1723="","",IF(AO$9="No",DataGoesHere!B1723,DataGoesHere!B1723/CX1723))</f>
        <v/>
      </c>
      <c r="DC1723" s="19" t="str">
        <f>IF(DataGoesHere!B1723="","",IF(AO$9="No",DA1723,DA1723/CX1723))</f>
        <v/>
      </c>
      <c r="DD1723" s="293" t="str">
        <f>IF(CZ1723="",IF(COUNTIF(DD$2:DD1722,"Forecast")&lt;Output!E$43,"Forecast",""),"Actual")</f>
        <v/>
      </c>
      <c r="DF1723" s="19" t="str">
        <f>IF(DataGoesHere!B1722="",IF(DD1723="Forecast",(Output!$E$47*IntermediateCalcs!DH1722)+((1-Output!$E$47)*IntermediateCalcs!DF1722),""),(Output!$E$47*IntermediateCalcs!DB1722)+((1-Output!$E$47)*IntermediateCalcs!DF1722))</f>
        <v/>
      </c>
      <c r="DG1723" s="19" t="str">
        <f>IF(DataGoesHere!B1722="",IF(DD1723="Forecast",(Output!$G$47*(IntermediateCalcs!DF1723-IntermediateCalcs!DF1722))+((1-Output!$G$47)*IntermediateCalcs!DG1722),""),(Output!$G$47*(IntermediateCalcs!DF1723-IntermediateCalcs!DF1722))+((1-Output!$G$47)*IntermediateCalcs!DG1722))</f>
        <v/>
      </c>
      <c r="DH1723" s="19" t="str">
        <f>IF(DataGoesHere!B1722="",IF(DD1723="Forecast",DF1723+DG1723,""),DF1723+DG1723)</f>
        <v/>
      </c>
      <c r="DI1723" s="274" t="str">
        <f>IF(DH1723="","",IF(IntermediateCalcs!$AO$9="Yes",IntermediateCalcs!DH1723*$CX1723,IntermediateCalcs!DH1723))</f>
        <v/>
      </c>
      <c r="DJ1723" s="250" t="str">
        <f>IF(DataGoesHere!$B1723="","",($CZ1723-DI1723))</f>
        <v/>
      </c>
      <c r="DK1723" s="250" t="str">
        <f>IF(DataGoesHere!$B1723="","",ABS($CZ1723-DI1723))</f>
        <v/>
      </c>
      <c r="DL1723" s="250" t="str">
        <f>IF(DataGoesHere!$B1723="","",DK1723^2)</f>
        <v/>
      </c>
      <c r="DM1723" s="249" t="str">
        <f>IF(DataGoesHere!$B1723="","",DK1723/$CZ1723)</f>
        <v/>
      </c>
      <c r="DN1723" s="250" t="str">
        <f>IF(DataGoesHere!$B1723="","",SUM(DJ$2:DJ1723)/AVERAGE(DK:DK))</f>
        <v/>
      </c>
      <c r="DP1723" s="19" t="str">
        <f>IF(DataGoesHere!B1723="",IF($DD1723="Forecast",(Output!E$48*IntermediateCalcs!CY1723)+Output!G$48,""),(Output!E$48*IntermediateCalcs!CY1723)+Output!G$48)</f>
        <v/>
      </c>
      <c r="DQ1723" s="274" t="str">
        <f>IF(DP1723="","",IF(IntermediateCalcs!$AO$9="Yes",IntermediateCalcs!DP1723*$CX1723,IntermediateCalcs!DP1723))</f>
        <v/>
      </c>
      <c r="DR1723" s="250" t="str">
        <f>IF(DataGoesHere!$B1723="","",($CZ1723-DQ1723))</f>
        <v/>
      </c>
      <c r="DS1723" s="250" t="str">
        <f>IF(DataGoesHere!$B1723="","",ABS($CZ1723-DQ1723))</f>
        <v/>
      </c>
      <c r="DT1723" s="250" t="str">
        <f>IF(DataGoesHere!$B1723="","",DS1723^2)</f>
        <v/>
      </c>
      <c r="DU1723" s="249" t="str">
        <f>IF(DataGoesHere!$B1723="","",DS1723/$CZ1723)</f>
        <v/>
      </c>
      <c r="DV1723" s="250" t="str">
        <f>IF(DataGoesHere!$B1723="","",SUM(DR$2:DR1723)/AVERAGE(DS:DS))</f>
        <v/>
      </c>
      <c r="DX1723" s="19" t="str">
        <f>IF(DataGoesHere!$B1722="","",(DB1717*(Output!$O$49/Output!$P$49))+(IntermediateCalcs!DB1718*(Output!$M$49/Output!$P$49))+(IntermediateCalcs!DB1719*(Output!$K$49/Output!$P$49))+(DB1720*(Output!$I$49/Output!$P$49))+(IntermediateCalcs!DB1721*(Output!$G$49/Output!$P$49))+(IntermediateCalcs!DB1722*(Output!$E$49/Output!$P$49)))</f>
        <v/>
      </c>
      <c r="DY1723" s="274" t="str">
        <f>IF(DX1723="","",IF(IntermediateCalcs!$AO$9="Yes",IntermediateCalcs!DX1723*$CX1723,IntermediateCalcs!DX1723))</f>
        <v/>
      </c>
      <c r="DZ1723" s="250" t="str">
        <f>IF(DataGoesHere!$B1723="","",($CZ1723-DY1723))</f>
        <v/>
      </c>
      <c r="EA1723" s="250" t="str">
        <f>IF(DataGoesHere!$B1723="","",ABS($CZ1723-DY1723))</f>
        <v/>
      </c>
      <c r="EB1723" s="250" t="str">
        <f>IF(DataGoesHere!$B1723="","",EA1723^2)</f>
        <v/>
      </c>
      <c r="EC1723" s="249" t="str">
        <f>IF(DataGoesHere!$B1723="","",EA1723/$CZ1723)</f>
        <v/>
      </c>
      <c r="ED1723" s="250" t="str">
        <f>IF(DataGoesHere!$B1723="","",SUM(DZ$2:DZ1723)/AVERAGE(EA:EA))</f>
        <v/>
      </c>
    </row>
    <row r="1724" spans="20:134" x14ac:dyDescent="0.2">
      <c r="T1724" s="240"/>
      <c r="U1724" s="86"/>
      <c r="V1724" s="86"/>
      <c r="W1724" s="86"/>
      <c r="X1724" s="86"/>
      <c r="Y1724" s="86"/>
      <c r="Z1724" s="245" t="str">
        <f>IF(DataGoesHere!$B1724="","",(DataGoesHere!$B1724/SUM(DataGoesHere!$B1718:'DataGoesHere'!$B1729)))</f>
        <v/>
      </c>
      <c r="AA1724" s="86"/>
      <c r="AB1724" s="86"/>
      <c r="AC1724" s="86"/>
      <c r="AD1724" s="86"/>
      <c r="AE1724" s="241"/>
      <c r="CV1724" s="310" t="str">
        <f>IF(DataGoesHere!B1724="","",DataGoesHere!A1724)</f>
        <v/>
      </c>
      <c r="CW1724" s="271">
        <f t="shared" ca="1" si="60"/>
        <v>7</v>
      </c>
      <c r="CX1724" s="272">
        <f t="shared" ca="1" si="61"/>
        <v>1.0265458156689093</v>
      </c>
      <c r="CY1724" s="266">
        <f>DataGoesHere!A1724</f>
        <v>1723</v>
      </c>
      <c r="CZ1724" s="19" t="str">
        <f>IF(DataGoesHere!B1724="","",DataGoesHere!B1724)</f>
        <v/>
      </c>
      <c r="DA1724" s="19" t="str">
        <f>IF(DataGoesHere!B1724="","",IF(AH$5="No",DataGoesHere!B1724,DataGoesHere!B1724-(AH$2*(DataGoesHere!A1724-1))))</f>
        <v/>
      </c>
      <c r="DB1724" s="19" t="str">
        <f>IF(DataGoesHere!B1724="","",IF(AO$9="No",DataGoesHere!B1724,DataGoesHere!B1724/CX1724))</f>
        <v/>
      </c>
      <c r="DC1724" s="19" t="str">
        <f>IF(DataGoesHere!B1724="","",IF(AO$9="No",DA1724,DA1724/CX1724))</f>
        <v/>
      </c>
      <c r="DD1724" s="293" t="str">
        <f>IF(CZ1724="",IF(COUNTIF(DD$2:DD1723,"Forecast")&lt;Output!E$43,"Forecast",""),"Actual")</f>
        <v/>
      </c>
      <c r="DF1724" s="19" t="str">
        <f>IF(DataGoesHere!B1723="",IF(DD1724="Forecast",(Output!$E$47*IntermediateCalcs!DH1723)+((1-Output!$E$47)*IntermediateCalcs!DF1723),""),(Output!$E$47*IntermediateCalcs!DB1723)+((1-Output!$E$47)*IntermediateCalcs!DF1723))</f>
        <v/>
      </c>
      <c r="DG1724" s="19" t="str">
        <f>IF(DataGoesHere!B1723="",IF(DD1724="Forecast",(Output!$G$47*(IntermediateCalcs!DF1724-IntermediateCalcs!DF1723))+((1-Output!$G$47)*IntermediateCalcs!DG1723),""),(Output!$G$47*(IntermediateCalcs!DF1724-IntermediateCalcs!DF1723))+((1-Output!$G$47)*IntermediateCalcs!DG1723))</f>
        <v/>
      </c>
      <c r="DH1724" s="19" t="str">
        <f>IF(DataGoesHere!B1723="",IF(DD1724="Forecast",DF1724+DG1724,""),DF1724+DG1724)</f>
        <v/>
      </c>
      <c r="DI1724" s="274" t="str">
        <f>IF(DH1724="","",IF(IntermediateCalcs!$AO$9="Yes",IntermediateCalcs!DH1724*$CX1724,IntermediateCalcs!DH1724))</f>
        <v/>
      </c>
      <c r="DJ1724" s="250" t="str">
        <f>IF(DataGoesHere!$B1724="","",($CZ1724-DI1724))</f>
        <v/>
      </c>
      <c r="DK1724" s="250" t="str">
        <f>IF(DataGoesHere!$B1724="","",ABS($CZ1724-DI1724))</f>
        <v/>
      </c>
      <c r="DL1724" s="250" t="str">
        <f>IF(DataGoesHere!$B1724="","",DK1724^2)</f>
        <v/>
      </c>
      <c r="DM1724" s="249" t="str">
        <f>IF(DataGoesHere!$B1724="","",DK1724/$CZ1724)</f>
        <v/>
      </c>
      <c r="DN1724" s="250" t="str">
        <f>IF(DataGoesHere!$B1724="","",SUM(DJ$2:DJ1724)/AVERAGE(DK:DK))</f>
        <v/>
      </c>
      <c r="DP1724" s="19" t="str">
        <f>IF(DataGoesHere!B1724="",IF($DD1724="Forecast",(Output!E$48*IntermediateCalcs!CY1724)+Output!G$48,""),(Output!E$48*IntermediateCalcs!CY1724)+Output!G$48)</f>
        <v/>
      </c>
      <c r="DQ1724" s="274" t="str">
        <f>IF(DP1724="","",IF(IntermediateCalcs!$AO$9="Yes",IntermediateCalcs!DP1724*$CX1724,IntermediateCalcs!DP1724))</f>
        <v/>
      </c>
      <c r="DR1724" s="250" t="str">
        <f>IF(DataGoesHere!$B1724="","",($CZ1724-DQ1724))</f>
        <v/>
      </c>
      <c r="DS1724" s="250" t="str">
        <f>IF(DataGoesHere!$B1724="","",ABS($CZ1724-DQ1724))</f>
        <v/>
      </c>
      <c r="DT1724" s="250" t="str">
        <f>IF(DataGoesHere!$B1724="","",DS1724^2)</f>
        <v/>
      </c>
      <c r="DU1724" s="249" t="str">
        <f>IF(DataGoesHere!$B1724="","",DS1724/$CZ1724)</f>
        <v/>
      </c>
      <c r="DV1724" s="250" t="str">
        <f>IF(DataGoesHere!$B1724="","",SUM(DR$2:DR1724)/AVERAGE(DS:DS))</f>
        <v/>
      </c>
      <c r="DX1724" s="19" t="str">
        <f>IF(DataGoesHere!$B1723="","",(DB1718*(Output!$O$49/Output!$P$49))+(IntermediateCalcs!DB1719*(Output!$M$49/Output!$P$49))+(IntermediateCalcs!DB1720*(Output!$K$49/Output!$P$49))+(DB1721*(Output!$I$49/Output!$P$49))+(IntermediateCalcs!DB1722*(Output!$G$49/Output!$P$49))+(IntermediateCalcs!DB1723*(Output!$E$49/Output!$P$49)))</f>
        <v/>
      </c>
      <c r="DY1724" s="274" t="str">
        <f>IF(DX1724="","",IF(IntermediateCalcs!$AO$9="Yes",IntermediateCalcs!DX1724*$CX1724,IntermediateCalcs!DX1724))</f>
        <v/>
      </c>
      <c r="DZ1724" s="250" t="str">
        <f>IF(DataGoesHere!$B1724="","",($CZ1724-DY1724))</f>
        <v/>
      </c>
      <c r="EA1724" s="250" t="str">
        <f>IF(DataGoesHere!$B1724="","",ABS($CZ1724-DY1724))</f>
        <v/>
      </c>
      <c r="EB1724" s="250" t="str">
        <f>IF(DataGoesHere!$B1724="","",EA1724^2)</f>
        <v/>
      </c>
      <c r="EC1724" s="249" t="str">
        <f>IF(DataGoesHere!$B1724="","",EA1724/$CZ1724)</f>
        <v/>
      </c>
      <c r="ED1724" s="250" t="str">
        <f>IF(DataGoesHere!$B1724="","",SUM(DZ$2:DZ1724)/AVERAGE(EA:EA))</f>
        <v/>
      </c>
    </row>
    <row r="1725" spans="20:134" x14ac:dyDescent="0.2">
      <c r="T1725" s="240"/>
      <c r="U1725" s="86"/>
      <c r="V1725" s="86"/>
      <c r="W1725" s="86"/>
      <c r="X1725" s="86"/>
      <c r="Y1725" s="86"/>
      <c r="Z1725" s="86"/>
      <c r="AA1725" s="245" t="str">
        <f>IF(DataGoesHere!$B1725="","",(DataGoesHere!$B1725/SUM(DataGoesHere!$B1718:'DataGoesHere'!$B1729)))</f>
        <v/>
      </c>
      <c r="AB1725" s="86"/>
      <c r="AC1725" s="86"/>
      <c r="AD1725" s="86"/>
      <c r="AE1725" s="241"/>
      <c r="CV1725" s="310" t="str">
        <f>IF(DataGoesHere!B1725="","",DataGoesHere!A1725)</f>
        <v/>
      </c>
      <c r="CW1725" s="271">
        <f t="shared" ca="1" si="60"/>
        <v>8</v>
      </c>
      <c r="CX1725" s="272">
        <f t="shared" ca="1" si="61"/>
        <v>1.0207492390681214</v>
      </c>
      <c r="CY1725" s="266">
        <f>DataGoesHere!A1725</f>
        <v>1724</v>
      </c>
      <c r="CZ1725" s="19" t="str">
        <f>IF(DataGoesHere!B1725="","",DataGoesHere!B1725)</f>
        <v/>
      </c>
      <c r="DA1725" s="19" t="str">
        <f>IF(DataGoesHere!B1725="","",IF(AH$5="No",DataGoesHere!B1725,DataGoesHere!B1725-(AH$2*(DataGoesHere!A1725-1))))</f>
        <v/>
      </c>
      <c r="DB1725" s="19" t="str">
        <f>IF(DataGoesHere!B1725="","",IF(AO$9="No",DataGoesHere!B1725,DataGoesHere!B1725/CX1725))</f>
        <v/>
      </c>
      <c r="DC1725" s="19" t="str">
        <f>IF(DataGoesHere!B1725="","",IF(AO$9="No",DA1725,DA1725/CX1725))</f>
        <v/>
      </c>
      <c r="DD1725" s="293" t="str">
        <f>IF(CZ1725="",IF(COUNTIF(DD$2:DD1724,"Forecast")&lt;Output!E$43,"Forecast",""),"Actual")</f>
        <v/>
      </c>
      <c r="DF1725" s="19" t="str">
        <f>IF(DataGoesHere!B1724="",IF(DD1725="Forecast",(Output!$E$47*IntermediateCalcs!DH1724)+((1-Output!$E$47)*IntermediateCalcs!DF1724),""),(Output!$E$47*IntermediateCalcs!DB1724)+((1-Output!$E$47)*IntermediateCalcs!DF1724))</f>
        <v/>
      </c>
      <c r="DG1725" s="19" t="str">
        <f>IF(DataGoesHere!B1724="",IF(DD1725="Forecast",(Output!$G$47*(IntermediateCalcs!DF1725-IntermediateCalcs!DF1724))+((1-Output!$G$47)*IntermediateCalcs!DG1724),""),(Output!$G$47*(IntermediateCalcs!DF1725-IntermediateCalcs!DF1724))+((1-Output!$G$47)*IntermediateCalcs!DG1724))</f>
        <v/>
      </c>
      <c r="DH1725" s="19" t="str">
        <f>IF(DataGoesHere!B1724="",IF(DD1725="Forecast",DF1725+DG1725,""),DF1725+DG1725)</f>
        <v/>
      </c>
      <c r="DI1725" s="274" t="str">
        <f>IF(DH1725="","",IF(IntermediateCalcs!$AO$9="Yes",IntermediateCalcs!DH1725*$CX1725,IntermediateCalcs!DH1725))</f>
        <v/>
      </c>
      <c r="DJ1725" s="250" t="str">
        <f>IF(DataGoesHere!$B1725="","",($CZ1725-DI1725))</f>
        <v/>
      </c>
      <c r="DK1725" s="250" t="str">
        <f>IF(DataGoesHere!$B1725="","",ABS($CZ1725-DI1725))</f>
        <v/>
      </c>
      <c r="DL1725" s="250" t="str">
        <f>IF(DataGoesHere!$B1725="","",DK1725^2)</f>
        <v/>
      </c>
      <c r="DM1725" s="249" t="str">
        <f>IF(DataGoesHere!$B1725="","",DK1725/$CZ1725)</f>
        <v/>
      </c>
      <c r="DN1725" s="250" t="str">
        <f>IF(DataGoesHere!$B1725="","",SUM(DJ$2:DJ1725)/AVERAGE(DK:DK))</f>
        <v/>
      </c>
      <c r="DP1725" s="19" t="str">
        <f>IF(DataGoesHere!B1725="",IF($DD1725="Forecast",(Output!E$48*IntermediateCalcs!CY1725)+Output!G$48,""),(Output!E$48*IntermediateCalcs!CY1725)+Output!G$48)</f>
        <v/>
      </c>
      <c r="DQ1725" s="274" t="str">
        <f>IF(DP1725="","",IF(IntermediateCalcs!$AO$9="Yes",IntermediateCalcs!DP1725*$CX1725,IntermediateCalcs!DP1725))</f>
        <v/>
      </c>
      <c r="DR1725" s="250" t="str">
        <f>IF(DataGoesHere!$B1725="","",($CZ1725-DQ1725))</f>
        <v/>
      </c>
      <c r="DS1725" s="250" t="str">
        <f>IF(DataGoesHere!$B1725="","",ABS($CZ1725-DQ1725))</f>
        <v/>
      </c>
      <c r="DT1725" s="250" t="str">
        <f>IF(DataGoesHere!$B1725="","",DS1725^2)</f>
        <v/>
      </c>
      <c r="DU1725" s="249" t="str">
        <f>IF(DataGoesHere!$B1725="","",DS1725/$CZ1725)</f>
        <v/>
      </c>
      <c r="DV1725" s="250" t="str">
        <f>IF(DataGoesHere!$B1725="","",SUM(DR$2:DR1725)/AVERAGE(DS:DS))</f>
        <v/>
      </c>
      <c r="DX1725" s="19" t="str">
        <f>IF(DataGoesHere!$B1724="","",(DB1719*(Output!$O$49/Output!$P$49))+(IntermediateCalcs!DB1720*(Output!$M$49/Output!$P$49))+(IntermediateCalcs!DB1721*(Output!$K$49/Output!$P$49))+(DB1722*(Output!$I$49/Output!$P$49))+(IntermediateCalcs!DB1723*(Output!$G$49/Output!$P$49))+(IntermediateCalcs!DB1724*(Output!$E$49/Output!$P$49)))</f>
        <v/>
      </c>
      <c r="DY1725" s="274" t="str">
        <f>IF(DX1725="","",IF(IntermediateCalcs!$AO$9="Yes",IntermediateCalcs!DX1725*$CX1725,IntermediateCalcs!DX1725))</f>
        <v/>
      </c>
      <c r="DZ1725" s="250" t="str">
        <f>IF(DataGoesHere!$B1725="","",($CZ1725-DY1725))</f>
        <v/>
      </c>
      <c r="EA1725" s="250" t="str">
        <f>IF(DataGoesHere!$B1725="","",ABS($CZ1725-DY1725))</f>
        <v/>
      </c>
      <c r="EB1725" s="250" t="str">
        <f>IF(DataGoesHere!$B1725="","",EA1725^2)</f>
        <v/>
      </c>
      <c r="EC1725" s="249" t="str">
        <f>IF(DataGoesHere!$B1725="","",EA1725/$CZ1725)</f>
        <v/>
      </c>
      <c r="ED1725" s="250" t="str">
        <f>IF(DataGoesHere!$B1725="","",SUM(DZ$2:DZ1725)/AVERAGE(EA:EA))</f>
        <v/>
      </c>
    </row>
    <row r="1726" spans="20:134" x14ac:dyDescent="0.2">
      <c r="T1726" s="240"/>
      <c r="U1726" s="86"/>
      <c r="V1726" s="86"/>
      <c r="W1726" s="86"/>
      <c r="X1726" s="86"/>
      <c r="Y1726" s="86"/>
      <c r="Z1726" s="86"/>
      <c r="AA1726" s="86"/>
      <c r="AB1726" s="245" t="str">
        <f>IF(DataGoesHere!$B1726="","",(DataGoesHere!$B1726/SUM(DataGoesHere!$B1718:'DataGoesHere'!$B1729)))</f>
        <v/>
      </c>
      <c r="AC1726" s="86"/>
      <c r="AD1726" s="86"/>
      <c r="AE1726" s="241"/>
      <c r="CV1726" s="310" t="str">
        <f>IF(DataGoesHere!B1726="","",DataGoesHere!A1726)</f>
        <v/>
      </c>
      <c r="CW1726" s="271">
        <f t="shared" ca="1" si="60"/>
        <v>9</v>
      </c>
      <c r="CX1726" s="272">
        <f t="shared" ca="1" si="61"/>
        <v>1.0625330005567626</v>
      </c>
      <c r="CY1726" s="266">
        <f>DataGoesHere!A1726</f>
        <v>1725</v>
      </c>
      <c r="CZ1726" s="19" t="str">
        <f>IF(DataGoesHere!B1726="","",DataGoesHere!B1726)</f>
        <v/>
      </c>
      <c r="DA1726" s="19" t="str">
        <f>IF(DataGoesHere!B1726="","",IF(AH$5="No",DataGoesHere!B1726,DataGoesHere!B1726-(AH$2*(DataGoesHere!A1726-1))))</f>
        <v/>
      </c>
      <c r="DB1726" s="19" t="str">
        <f>IF(DataGoesHere!B1726="","",IF(AO$9="No",DataGoesHere!B1726,DataGoesHere!B1726/CX1726))</f>
        <v/>
      </c>
      <c r="DC1726" s="19" t="str">
        <f>IF(DataGoesHere!B1726="","",IF(AO$9="No",DA1726,DA1726/CX1726))</f>
        <v/>
      </c>
      <c r="DD1726" s="293" t="str">
        <f>IF(CZ1726="",IF(COUNTIF(DD$2:DD1725,"Forecast")&lt;Output!E$43,"Forecast",""),"Actual")</f>
        <v/>
      </c>
      <c r="DF1726" s="19" t="str">
        <f>IF(DataGoesHere!B1725="",IF(DD1726="Forecast",(Output!$E$47*IntermediateCalcs!DH1725)+((1-Output!$E$47)*IntermediateCalcs!DF1725),""),(Output!$E$47*IntermediateCalcs!DB1725)+((1-Output!$E$47)*IntermediateCalcs!DF1725))</f>
        <v/>
      </c>
      <c r="DG1726" s="19" t="str">
        <f>IF(DataGoesHere!B1725="",IF(DD1726="Forecast",(Output!$G$47*(IntermediateCalcs!DF1726-IntermediateCalcs!DF1725))+((1-Output!$G$47)*IntermediateCalcs!DG1725),""),(Output!$G$47*(IntermediateCalcs!DF1726-IntermediateCalcs!DF1725))+((1-Output!$G$47)*IntermediateCalcs!DG1725))</f>
        <v/>
      </c>
      <c r="DH1726" s="19" t="str">
        <f>IF(DataGoesHere!B1725="",IF(DD1726="Forecast",DF1726+DG1726,""),DF1726+DG1726)</f>
        <v/>
      </c>
      <c r="DI1726" s="274" t="str">
        <f>IF(DH1726="","",IF(IntermediateCalcs!$AO$9="Yes",IntermediateCalcs!DH1726*$CX1726,IntermediateCalcs!DH1726))</f>
        <v/>
      </c>
      <c r="DJ1726" s="250" t="str">
        <f>IF(DataGoesHere!$B1726="","",($CZ1726-DI1726))</f>
        <v/>
      </c>
      <c r="DK1726" s="250" t="str">
        <f>IF(DataGoesHere!$B1726="","",ABS($CZ1726-DI1726))</f>
        <v/>
      </c>
      <c r="DL1726" s="250" t="str">
        <f>IF(DataGoesHere!$B1726="","",DK1726^2)</f>
        <v/>
      </c>
      <c r="DM1726" s="249" t="str">
        <f>IF(DataGoesHere!$B1726="","",DK1726/$CZ1726)</f>
        <v/>
      </c>
      <c r="DN1726" s="250" t="str">
        <f>IF(DataGoesHere!$B1726="","",SUM(DJ$2:DJ1726)/AVERAGE(DK:DK))</f>
        <v/>
      </c>
      <c r="DP1726" s="19" t="str">
        <f>IF(DataGoesHere!B1726="",IF($DD1726="Forecast",(Output!E$48*IntermediateCalcs!CY1726)+Output!G$48,""),(Output!E$48*IntermediateCalcs!CY1726)+Output!G$48)</f>
        <v/>
      </c>
      <c r="DQ1726" s="274" t="str">
        <f>IF(DP1726="","",IF(IntermediateCalcs!$AO$9="Yes",IntermediateCalcs!DP1726*$CX1726,IntermediateCalcs!DP1726))</f>
        <v/>
      </c>
      <c r="DR1726" s="250" t="str">
        <f>IF(DataGoesHere!$B1726="","",($CZ1726-DQ1726))</f>
        <v/>
      </c>
      <c r="DS1726" s="250" t="str">
        <f>IF(DataGoesHere!$B1726="","",ABS($CZ1726-DQ1726))</f>
        <v/>
      </c>
      <c r="DT1726" s="250" t="str">
        <f>IF(DataGoesHere!$B1726="","",DS1726^2)</f>
        <v/>
      </c>
      <c r="DU1726" s="249" t="str">
        <f>IF(DataGoesHere!$B1726="","",DS1726/$CZ1726)</f>
        <v/>
      </c>
      <c r="DV1726" s="250" t="str">
        <f>IF(DataGoesHere!$B1726="","",SUM(DR$2:DR1726)/AVERAGE(DS:DS))</f>
        <v/>
      </c>
      <c r="DX1726" s="19" t="str">
        <f>IF(DataGoesHere!$B1725="","",(DB1720*(Output!$O$49/Output!$P$49))+(IntermediateCalcs!DB1721*(Output!$M$49/Output!$P$49))+(IntermediateCalcs!DB1722*(Output!$K$49/Output!$P$49))+(DB1723*(Output!$I$49/Output!$P$49))+(IntermediateCalcs!DB1724*(Output!$G$49/Output!$P$49))+(IntermediateCalcs!DB1725*(Output!$E$49/Output!$P$49)))</f>
        <v/>
      </c>
      <c r="DY1726" s="274" t="str">
        <f>IF(DX1726="","",IF(IntermediateCalcs!$AO$9="Yes",IntermediateCalcs!DX1726*$CX1726,IntermediateCalcs!DX1726))</f>
        <v/>
      </c>
      <c r="DZ1726" s="250" t="str">
        <f>IF(DataGoesHere!$B1726="","",($CZ1726-DY1726))</f>
        <v/>
      </c>
      <c r="EA1726" s="250" t="str">
        <f>IF(DataGoesHere!$B1726="","",ABS($CZ1726-DY1726))</f>
        <v/>
      </c>
      <c r="EB1726" s="250" t="str">
        <f>IF(DataGoesHere!$B1726="","",EA1726^2)</f>
        <v/>
      </c>
      <c r="EC1726" s="249" t="str">
        <f>IF(DataGoesHere!$B1726="","",EA1726/$CZ1726)</f>
        <v/>
      </c>
      <c r="ED1726" s="250" t="str">
        <f>IF(DataGoesHere!$B1726="","",SUM(DZ$2:DZ1726)/AVERAGE(EA:EA))</f>
        <v/>
      </c>
    </row>
    <row r="1727" spans="20:134" x14ac:dyDescent="0.2">
      <c r="T1727" s="240"/>
      <c r="U1727" s="86"/>
      <c r="V1727" s="86"/>
      <c r="W1727" s="86"/>
      <c r="X1727" s="86"/>
      <c r="Y1727" s="86"/>
      <c r="Z1727" s="86"/>
      <c r="AA1727" s="86"/>
      <c r="AB1727" s="86"/>
      <c r="AC1727" s="245" t="str">
        <f>IF(DataGoesHere!$B1727="","",(DataGoesHere!$B1727/SUM(DataGoesHere!$B1718:'DataGoesHere'!$B1729)))</f>
        <v/>
      </c>
      <c r="AD1727" s="86"/>
      <c r="AE1727" s="241"/>
      <c r="CV1727" s="310" t="str">
        <f>IF(DataGoesHere!B1727="","",DataGoesHere!A1727)</f>
        <v/>
      </c>
      <c r="CW1727" s="271">
        <f t="shared" ca="1" si="60"/>
        <v>10</v>
      </c>
      <c r="CX1727" s="272">
        <f t="shared" ca="1" si="61"/>
        <v>0.92557634012077306</v>
      </c>
      <c r="CY1727" s="266">
        <f>DataGoesHere!A1727</f>
        <v>1726</v>
      </c>
      <c r="CZ1727" s="19" t="str">
        <f>IF(DataGoesHere!B1727="","",DataGoesHere!B1727)</f>
        <v/>
      </c>
      <c r="DA1727" s="19" t="str">
        <f>IF(DataGoesHere!B1727="","",IF(AH$5="No",DataGoesHere!B1727,DataGoesHere!B1727-(AH$2*(DataGoesHere!A1727-1))))</f>
        <v/>
      </c>
      <c r="DB1727" s="19" t="str">
        <f>IF(DataGoesHere!B1727="","",IF(AO$9="No",DataGoesHere!B1727,DataGoesHere!B1727/CX1727))</f>
        <v/>
      </c>
      <c r="DC1727" s="19" t="str">
        <f>IF(DataGoesHere!B1727="","",IF(AO$9="No",DA1727,DA1727/CX1727))</f>
        <v/>
      </c>
      <c r="DD1727" s="293" t="str">
        <f>IF(CZ1727="",IF(COUNTIF(DD$2:DD1726,"Forecast")&lt;Output!E$43,"Forecast",""),"Actual")</f>
        <v/>
      </c>
      <c r="DF1727" s="19" t="str">
        <f>IF(DataGoesHere!B1726="",IF(DD1727="Forecast",(Output!$E$47*IntermediateCalcs!DH1726)+((1-Output!$E$47)*IntermediateCalcs!DF1726),""),(Output!$E$47*IntermediateCalcs!DB1726)+((1-Output!$E$47)*IntermediateCalcs!DF1726))</f>
        <v/>
      </c>
      <c r="DG1727" s="19" t="str">
        <f>IF(DataGoesHere!B1726="",IF(DD1727="Forecast",(Output!$G$47*(IntermediateCalcs!DF1727-IntermediateCalcs!DF1726))+((1-Output!$G$47)*IntermediateCalcs!DG1726),""),(Output!$G$47*(IntermediateCalcs!DF1727-IntermediateCalcs!DF1726))+((1-Output!$G$47)*IntermediateCalcs!DG1726))</f>
        <v/>
      </c>
      <c r="DH1727" s="19" t="str">
        <f>IF(DataGoesHere!B1726="",IF(DD1727="Forecast",DF1727+DG1727,""),DF1727+DG1727)</f>
        <v/>
      </c>
      <c r="DI1727" s="274" t="str">
        <f>IF(DH1727="","",IF(IntermediateCalcs!$AO$9="Yes",IntermediateCalcs!DH1727*$CX1727,IntermediateCalcs!DH1727))</f>
        <v/>
      </c>
      <c r="DJ1727" s="250" t="str">
        <f>IF(DataGoesHere!$B1727="","",($CZ1727-DI1727))</f>
        <v/>
      </c>
      <c r="DK1727" s="250" t="str">
        <f>IF(DataGoesHere!$B1727="","",ABS($CZ1727-DI1727))</f>
        <v/>
      </c>
      <c r="DL1727" s="250" t="str">
        <f>IF(DataGoesHere!$B1727="","",DK1727^2)</f>
        <v/>
      </c>
      <c r="DM1727" s="249" t="str">
        <f>IF(DataGoesHere!$B1727="","",DK1727/$CZ1727)</f>
        <v/>
      </c>
      <c r="DN1727" s="250" t="str">
        <f>IF(DataGoesHere!$B1727="","",SUM(DJ$2:DJ1727)/AVERAGE(DK:DK))</f>
        <v/>
      </c>
      <c r="DP1727" s="19" t="str">
        <f>IF(DataGoesHere!B1727="",IF($DD1727="Forecast",(Output!E$48*IntermediateCalcs!CY1727)+Output!G$48,""),(Output!E$48*IntermediateCalcs!CY1727)+Output!G$48)</f>
        <v/>
      </c>
      <c r="DQ1727" s="274" t="str">
        <f>IF(DP1727="","",IF(IntermediateCalcs!$AO$9="Yes",IntermediateCalcs!DP1727*$CX1727,IntermediateCalcs!DP1727))</f>
        <v/>
      </c>
      <c r="DR1727" s="250" t="str">
        <f>IF(DataGoesHere!$B1727="","",($CZ1727-DQ1727))</f>
        <v/>
      </c>
      <c r="DS1727" s="250" t="str">
        <f>IF(DataGoesHere!$B1727="","",ABS($CZ1727-DQ1727))</f>
        <v/>
      </c>
      <c r="DT1727" s="250" t="str">
        <f>IF(DataGoesHere!$B1727="","",DS1727^2)</f>
        <v/>
      </c>
      <c r="DU1727" s="249" t="str">
        <f>IF(DataGoesHere!$B1727="","",DS1727/$CZ1727)</f>
        <v/>
      </c>
      <c r="DV1727" s="250" t="str">
        <f>IF(DataGoesHere!$B1727="","",SUM(DR$2:DR1727)/AVERAGE(DS:DS))</f>
        <v/>
      </c>
      <c r="DX1727" s="19" t="str">
        <f>IF(DataGoesHere!$B1726="","",(DB1721*(Output!$O$49/Output!$P$49))+(IntermediateCalcs!DB1722*(Output!$M$49/Output!$P$49))+(IntermediateCalcs!DB1723*(Output!$K$49/Output!$P$49))+(DB1724*(Output!$I$49/Output!$P$49))+(IntermediateCalcs!DB1725*(Output!$G$49/Output!$P$49))+(IntermediateCalcs!DB1726*(Output!$E$49/Output!$P$49)))</f>
        <v/>
      </c>
      <c r="DY1727" s="274" t="str">
        <f>IF(DX1727="","",IF(IntermediateCalcs!$AO$9="Yes",IntermediateCalcs!DX1727*$CX1727,IntermediateCalcs!DX1727))</f>
        <v/>
      </c>
      <c r="DZ1727" s="250" t="str">
        <f>IF(DataGoesHere!$B1727="","",($CZ1727-DY1727))</f>
        <v/>
      </c>
      <c r="EA1727" s="250" t="str">
        <f>IF(DataGoesHere!$B1727="","",ABS($CZ1727-DY1727))</f>
        <v/>
      </c>
      <c r="EB1727" s="250" t="str">
        <f>IF(DataGoesHere!$B1727="","",EA1727^2)</f>
        <v/>
      </c>
      <c r="EC1727" s="249" t="str">
        <f>IF(DataGoesHere!$B1727="","",EA1727/$CZ1727)</f>
        <v/>
      </c>
      <c r="ED1727" s="250" t="str">
        <f>IF(DataGoesHere!$B1727="","",SUM(DZ$2:DZ1727)/AVERAGE(EA:EA))</f>
        <v/>
      </c>
    </row>
    <row r="1728" spans="20:134" x14ac:dyDescent="0.2">
      <c r="T1728" s="240"/>
      <c r="U1728" s="86"/>
      <c r="V1728" s="86"/>
      <c r="W1728" s="86"/>
      <c r="X1728" s="86"/>
      <c r="Y1728" s="86"/>
      <c r="Z1728" s="86"/>
      <c r="AA1728" s="86"/>
      <c r="AB1728" s="86"/>
      <c r="AC1728" s="86"/>
      <c r="AD1728" s="245" t="str">
        <f>IF(DataGoesHere!$B1728="","",(DataGoesHere!$B1728/SUM(DataGoesHere!$B1718:'DataGoesHere'!$B1729)))</f>
        <v/>
      </c>
      <c r="AE1728" s="241"/>
      <c r="CV1728" s="310" t="str">
        <f>IF(DataGoesHere!B1728="","",DataGoesHere!A1728)</f>
        <v/>
      </c>
      <c r="CW1728" s="271">
        <f t="shared" ca="1" si="60"/>
        <v>11</v>
      </c>
      <c r="CX1728" s="272">
        <f t="shared" ca="1" si="61"/>
        <v>0.97463169608807265</v>
      </c>
      <c r="CY1728" s="266">
        <f>DataGoesHere!A1728</f>
        <v>1727</v>
      </c>
      <c r="CZ1728" s="19" t="str">
        <f>IF(DataGoesHere!B1728="","",DataGoesHere!B1728)</f>
        <v/>
      </c>
      <c r="DA1728" s="19" t="str">
        <f>IF(DataGoesHere!B1728="","",IF(AH$5="No",DataGoesHere!B1728,DataGoesHere!B1728-(AH$2*(DataGoesHere!A1728-1))))</f>
        <v/>
      </c>
      <c r="DB1728" s="19" t="str">
        <f>IF(DataGoesHere!B1728="","",IF(AO$9="No",DataGoesHere!B1728,DataGoesHere!B1728/CX1728))</f>
        <v/>
      </c>
      <c r="DC1728" s="19" t="str">
        <f>IF(DataGoesHere!B1728="","",IF(AO$9="No",DA1728,DA1728/CX1728))</f>
        <v/>
      </c>
      <c r="DD1728" s="293" t="str">
        <f>IF(CZ1728="",IF(COUNTIF(DD$2:DD1727,"Forecast")&lt;Output!E$43,"Forecast",""),"Actual")</f>
        <v/>
      </c>
      <c r="DF1728" s="19" t="str">
        <f>IF(DataGoesHere!B1727="",IF(DD1728="Forecast",(Output!$E$47*IntermediateCalcs!DH1727)+((1-Output!$E$47)*IntermediateCalcs!DF1727),""),(Output!$E$47*IntermediateCalcs!DB1727)+((1-Output!$E$47)*IntermediateCalcs!DF1727))</f>
        <v/>
      </c>
      <c r="DG1728" s="19" t="str">
        <f>IF(DataGoesHere!B1727="",IF(DD1728="Forecast",(Output!$G$47*(IntermediateCalcs!DF1728-IntermediateCalcs!DF1727))+((1-Output!$G$47)*IntermediateCalcs!DG1727),""),(Output!$G$47*(IntermediateCalcs!DF1728-IntermediateCalcs!DF1727))+((1-Output!$G$47)*IntermediateCalcs!DG1727))</f>
        <v/>
      </c>
      <c r="DH1728" s="19" t="str">
        <f>IF(DataGoesHere!B1727="",IF(DD1728="Forecast",DF1728+DG1728,""),DF1728+DG1728)</f>
        <v/>
      </c>
      <c r="DI1728" s="274" t="str">
        <f>IF(DH1728="","",IF(IntermediateCalcs!$AO$9="Yes",IntermediateCalcs!DH1728*$CX1728,IntermediateCalcs!DH1728))</f>
        <v/>
      </c>
      <c r="DJ1728" s="250" t="str">
        <f>IF(DataGoesHere!$B1728="","",($CZ1728-DI1728))</f>
        <v/>
      </c>
      <c r="DK1728" s="250" t="str">
        <f>IF(DataGoesHere!$B1728="","",ABS($CZ1728-DI1728))</f>
        <v/>
      </c>
      <c r="DL1728" s="250" t="str">
        <f>IF(DataGoesHere!$B1728="","",DK1728^2)</f>
        <v/>
      </c>
      <c r="DM1728" s="249" t="str">
        <f>IF(DataGoesHere!$B1728="","",DK1728/$CZ1728)</f>
        <v/>
      </c>
      <c r="DN1728" s="250" t="str">
        <f>IF(DataGoesHere!$B1728="","",SUM(DJ$2:DJ1728)/AVERAGE(DK:DK))</f>
        <v/>
      </c>
      <c r="DP1728" s="19" t="str">
        <f>IF(DataGoesHere!B1728="",IF($DD1728="Forecast",(Output!E$48*IntermediateCalcs!CY1728)+Output!G$48,""),(Output!E$48*IntermediateCalcs!CY1728)+Output!G$48)</f>
        <v/>
      </c>
      <c r="DQ1728" s="274" t="str">
        <f>IF(DP1728="","",IF(IntermediateCalcs!$AO$9="Yes",IntermediateCalcs!DP1728*$CX1728,IntermediateCalcs!DP1728))</f>
        <v/>
      </c>
      <c r="DR1728" s="250" t="str">
        <f>IF(DataGoesHere!$B1728="","",($CZ1728-DQ1728))</f>
        <v/>
      </c>
      <c r="DS1728" s="250" t="str">
        <f>IF(DataGoesHere!$B1728="","",ABS($CZ1728-DQ1728))</f>
        <v/>
      </c>
      <c r="DT1728" s="250" t="str">
        <f>IF(DataGoesHere!$B1728="","",DS1728^2)</f>
        <v/>
      </c>
      <c r="DU1728" s="249" t="str">
        <f>IF(DataGoesHere!$B1728="","",DS1728/$CZ1728)</f>
        <v/>
      </c>
      <c r="DV1728" s="250" t="str">
        <f>IF(DataGoesHere!$B1728="","",SUM(DR$2:DR1728)/AVERAGE(DS:DS))</f>
        <v/>
      </c>
      <c r="DX1728" s="19" t="str">
        <f>IF(DataGoesHere!$B1727="","",(DB1722*(Output!$O$49/Output!$P$49))+(IntermediateCalcs!DB1723*(Output!$M$49/Output!$P$49))+(IntermediateCalcs!DB1724*(Output!$K$49/Output!$P$49))+(DB1725*(Output!$I$49/Output!$P$49))+(IntermediateCalcs!DB1726*(Output!$G$49/Output!$P$49))+(IntermediateCalcs!DB1727*(Output!$E$49/Output!$P$49)))</f>
        <v/>
      </c>
      <c r="DY1728" s="274" t="str">
        <f>IF(DX1728="","",IF(IntermediateCalcs!$AO$9="Yes",IntermediateCalcs!DX1728*$CX1728,IntermediateCalcs!DX1728))</f>
        <v/>
      </c>
      <c r="DZ1728" s="250" t="str">
        <f>IF(DataGoesHere!$B1728="","",($CZ1728-DY1728))</f>
        <v/>
      </c>
      <c r="EA1728" s="250" t="str">
        <f>IF(DataGoesHere!$B1728="","",ABS($CZ1728-DY1728))</f>
        <v/>
      </c>
      <c r="EB1728" s="250" t="str">
        <f>IF(DataGoesHere!$B1728="","",EA1728^2)</f>
        <v/>
      </c>
      <c r="EC1728" s="249" t="str">
        <f>IF(DataGoesHere!$B1728="","",EA1728/$CZ1728)</f>
        <v/>
      </c>
      <c r="ED1728" s="250" t="str">
        <f>IF(DataGoesHere!$B1728="","",SUM(DZ$2:DZ1728)/AVERAGE(EA:EA))</f>
        <v/>
      </c>
    </row>
    <row r="1729" spans="20:134" x14ac:dyDescent="0.2">
      <c r="T1729" s="242"/>
      <c r="U1729" s="243"/>
      <c r="V1729" s="243"/>
      <c r="W1729" s="243"/>
      <c r="X1729" s="243"/>
      <c r="Y1729" s="243"/>
      <c r="Z1729" s="243"/>
      <c r="AA1729" s="243"/>
      <c r="AB1729" s="243"/>
      <c r="AC1729" s="243"/>
      <c r="AD1729" s="243"/>
      <c r="AE1729" s="246" t="str">
        <f>IF(DataGoesHere!$B1729="","",(DataGoesHere!$B1729/SUM(DataGoesHere!$B1718:'DataGoesHere'!$B1729)))</f>
        <v/>
      </c>
      <c r="CV1729" s="310" t="str">
        <f>IF(DataGoesHere!B1729="","",DataGoesHere!A1729)</f>
        <v/>
      </c>
      <c r="CW1729" s="271">
        <f t="shared" ca="1" si="60"/>
        <v>12</v>
      </c>
      <c r="CX1729" s="272">
        <f t="shared" ca="1" si="61"/>
        <v>1.0054005237672714</v>
      </c>
      <c r="CY1729" s="266">
        <f>DataGoesHere!A1729</f>
        <v>1728</v>
      </c>
      <c r="CZ1729" s="19" t="str">
        <f>IF(DataGoesHere!B1729="","",DataGoesHere!B1729)</f>
        <v/>
      </c>
      <c r="DA1729" s="19" t="str">
        <f>IF(DataGoesHere!B1729="","",IF(AH$5="No",DataGoesHere!B1729,DataGoesHere!B1729-(AH$2*(DataGoesHere!A1729-1))))</f>
        <v/>
      </c>
      <c r="DB1729" s="19" t="str">
        <f>IF(DataGoesHere!B1729="","",IF(AO$9="No",DataGoesHere!B1729,DataGoesHere!B1729/CX1729))</f>
        <v/>
      </c>
      <c r="DC1729" s="19" t="str">
        <f>IF(DataGoesHere!B1729="","",IF(AO$9="No",DA1729,DA1729/CX1729))</f>
        <v/>
      </c>
      <c r="DD1729" s="293" t="str">
        <f>IF(CZ1729="",IF(COUNTIF(DD$2:DD1728,"Forecast")&lt;Output!E$43,"Forecast",""),"Actual")</f>
        <v/>
      </c>
      <c r="DF1729" s="19" t="str">
        <f>IF(DataGoesHere!B1728="",IF(DD1729="Forecast",(Output!$E$47*IntermediateCalcs!DH1728)+((1-Output!$E$47)*IntermediateCalcs!DF1728),""),(Output!$E$47*IntermediateCalcs!DB1728)+((1-Output!$E$47)*IntermediateCalcs!DF1728))</f>
        <v/>
      </c>
      <c r="DG1729" s="19" t="str">
        <f>IF(DataGoesHere!B1728="",IF(DD1729="Forecast",(Output!$G$47*(IntermediateCalcs!DF1729-IntermediateCalcs!DF1728))+((1-Output!$G$47)*IntermediateCalcs!DG1728),""),(Output!$G$47*(IntermediateCalcs!DF1729-IntermediateCalcs!DF1728))+((1-Output!$G$47)*IntermediateCalcs!DG1728))</f>
        <v/>
      </c>
      <c r="DH1729" s="19" t="str">
        <f>IF(DataGoesHere!B1728="",IF(DD1729="Forecast",DF1729+DG1729,""),DF1729+DG1729)</f>
        <v/>
      </c>
      <c r="DI1729" s="274" t="str">
        <f>IF(DH1729="","",IF(IntermediateCalcs!$AO$9="Yes",IntermediateCalcs!DH1729*$CX1729,IntermediateCalcs!DH1729))</f>
        <v/>
      </c>
      <c r="DJ1729" s="250" t="str">
        <f>IF(DataGoesHere!$B1729="","",($CZ1729-DI1729))</f>
        <v/>
      </c>
      <c r="DK1729" s="250" t="str">
        <f>IF(DataGoesHere!$B1729="","",ABS($CZ1729-DI1729))</f>
        <v/>
      </c>
      <c r="DL1729" s="250" t="str">
        <f>IF(DataGoesHere!$B1729="","",DK1729^2)</f>
        <v/>
      </c>
      <c r="DM1729" s="249" t="str">
        <f>IF(DataGoesHere!$B1729="","",DK1729/$CZ1729)</f>
        <v/>
      </c>
      <c r="DN1729" s="250" t="str">
        <f>IF(DataGoesHere!$B1729="","",SUM(DJ$2:DJ1729)/AVERAGE(DK:DK))</f>
        <v/>
      </c>
      <c r="DP1729" s="19" t="str">
        <f>IF(DataGoesHere!B1729="",IF($DD1729="Forecast",(Output!E$48*IntermediateCalcs!CY1729)+Output!G$48,""),(Output!E$48*IntermediateCalcs!CY1729)+Output!G$48)</f>
        <v/>
      </c>
      <c r="DQ1729" s="274" t="str">
        <f>IF(DP1729="","",IF(IntermediateCalcs!$AO$9="Yes",IntermediateCalcs!DP1729*$CX1729,IntermediateCalcs!DP1729))</f>
        <v/>
      </c>
      <c r="DR1729" s="250" t="str">
        <f>IF(DataGoesHere!$B1729="","",($CZ1729-DQ1729))</f>
        <v/>
      </c>
      <c r="DS1729" s="250" t="str">
        <f>IF(DataGoesHere!$B1729="","",ABS($CZ1729-DQ1729))</f>
        <v/>
      </c>
      <c r="DT1729" s="250" t="str">
        <f>IF(DataGoesHere!$B1729="","",DS1729^2)</f>
        <v/>
      </c>
      <c r="DU1729" s="249" t="str">
        <f>IF(DataGoesHere!$B1729="","",DS1729/$CZ1729)</f>
        <v/>
      </c>
      <c r="DV1729" s="250" t="str">
        <f>IF(DataGoesHere!$B1729="","",SUM(DR$2:DR1729)/AVERAGE(DS:DS))</f>
        <v/>
      </c>
      <c r="DX1729" s="19" t="str">
        <f>IF(DataGoesHere!$B1728="","",(DB1723*(Output!$O$49/Output!$P$49))+(IntermediateCalcs!DB1724*(Output!$M$49/Output!$P$49))+(IntermediateCalcs!DB1725*(Output!$K$49/Output!$P$49))+(DB1726*(Output!$I$49/Output!$P$49))+(IntermediateCalcs!DB1727*(Output!$G$49/Output!$P$49))+(IntermediateCalcs!DB1728*(Output!$E$49/Output!$P$49)))</f>
        <v/>
      </c>
      <c r="DY1729" s="274" t="str">
        <f>IF(DX1729="","",IF(IntermediateCalcs!$AO$9="Yes",IntermediateCalcs!DX1729*$CX1729,IntermediateCalcs!DX1729))</f>
        <v/>
      </c>
      <c r="DZ1729" s="250" t="str">
        <f>IF(DataGoesHere!$B1729="","",($CZ1729-DY1729))</f>
        <v/>
      </c>
      <c r="EA1729" s="250" t="str">
        <f>IF(DataGoesHere!$B1729="","",ABS($CZ1729-DY1729))</f>
        <v/>
      </c>
      <c r="EB1729" s="250" t="str">
        <f>IF(DataGoesHere!$B1729="","",EA1729^2)</f>
        <v/>
      </c>
      <c r="EC1729" s="249" t="str">
        <f>IF(DataGoesHere!$B1729="","",EA1729/$CZ1729)</f>
        <v/>
      </c>
      <c r="ED1729" s="250" t="str">
        <f>IF(DataGoesHere!$B1729="","",SUM(DZ$2:DZ1729)/AVERAGE(EA:EA))</f>
        <v/>
      </c>
    </row>
    <row r="1730" spans="20:134" x14ac:dyDescent="0.2">
      <c r="T1730" s="244" t="str">
        <f>IF(DataGoesHere!$B1730="","",(DataGoesHere!$B1730/SUM(DataGoesHere!$B1730:'DataGoesHere'!$B1741)))</f>
        <v/>
      </c>
      <c r="U1730" s="238"/>
      <c r="V1730" s="238"/>
      <c r="W1730" s="238"/>
      <c r="X1730" s="238"/>
      <c r="Y1730" s="238"/>
      <c r="Z1730" s="238"/>
      <c r="AA1730" s="238"/>
      <c r="AB1730" s="238"/>
      <c r="AC1730" s="238"/>
      <c r="AD1730" s="238"/>
      <c r="AE1730" s="239"/>
      <c r="CV1730" s="310" t="str">
        <f>IF(DataGoesHere!B1730="","",DataGoesHere!A1730)</f>
        <v/>
      </c>
      <c r="CW1730" s="271">
        <f t="shared" ref="CW1730:CW1793" ca="1" si="62">IF(MOD(CY1730,$AP$9)=0,$AP$9,MOD(CY1730,$AP$9))</f>
        <v>1</v>
      </c>
      <c r="CX1730" s="272">
        <f t="shared" ref="CX1730:CX1793" ca="1" si="63">VLOOKUP(CW1730,$AT$1:$CT$53,MATCH($AP$9,$AT$1:$CT$1,0),FALSE)</f>
        <v>1.3236179355303281</v>
      </c>
      <c r="CY1730" s="266">
        <f>DataGoesHere!A1730</f>
        <v>1729</v>
      </c>
      <c r="CZ1730" s="19" t="str">
        <f>IF(DataGoesHere!B1730="","",DataGoesHere!B1730)</f>
        <v/>
      </c>
      <c r="DA1730" s="19" t="str">
        <f>IF(DataGoesHere!B1730="","",IF(AH$5="No",DataGoesHere!B1730,DataGoesHere!B1730-(AH$2*(DataGoesHere!A1730-1))))</f>
        <v/>
      </c>
      <c r="DB1730" s="19" t="str">
        <f>IF(DataGoesHere!B1730="","",IF(AO$9="No",DataGoesHere!B1730,DataGoesHere!B1730/CX1730))</f>
        <v/>
      </c>
      <c r="DC1730" s="19" t="str">
        <f>IF(DataGoesHere!B1730="","",IF(AO$9="No",DA1730,DA1730/CX1730))</f>
        <v/>
      </c>
      <c r="DD1730" s="293" t="str">
        <f>IF(CZ1730="",IF(COUNTIF(DD$2:DD1729,"Forecast")&lt;Output!E$43,"Forecast",""),"Actual")</f>
        <v/>
      </c>
      <c r="DF1730" s="19" t="str">
        <f>IF(DataGoesHere!B1729="",IF(DD1730="Forecast",(Output!$E$47*IntermediateCalcs!DH1729)+((1-Output!$E$47)*IntermediateCalcs!DF1729),""),(Output!$E$47*IntermediateCalcs!DB1729)+((1-Output!$E$47)*IntermediateCalcs!DF1729))</f>
        <v/>
      </c>
      <c r="DG1730" s="19" t="str">
        <f>IF(DataGoesHere!B1729="",IF(DD1730="Forecast",(Output!$G$47*(IntermediateCalcs!DF1730-IntermediateCalcs!DF1729))+((1-Output!$G$47)*IntermediateCalcs!DG1729),""),(Output!$G$47*(IntermediateCalcs!DF1730-IntermediateCalcs!DF1729))+((1-Output!$G$47)*IntermediateCalcs!DG1729))</f>
        <v/>
      </c>
      <c r="DH1730" s="19" t="str">
        <f>IF(DataGoesHere!B1729="",IF(DD1730="Forecast",DF1730+DG1730,""),DF1730+DG1730)</f>
        <v/>
      </c>
      <c r="DI1730" s="274" t="str">
        <f>IF(DH1730="","",IF(IntermediateCalcs!$AO$9="Yes",IntermediateCalcs!DH1730*$CX1730,IntermediateCalcs!DH1730))</f>
        <v/>
      </c>
      <c r="DJ1730" s="250" t="str">
        <f>IF(DataGoesHere!$B1730="","",($CZ1730-DI1730))</f>
        <v/>
      </c>
      <c r="DK1730" s="250" t="str">
        <f>IF(DataGoesHere!$B1730="","",ABS($CZ1730-DI1730))</f>
        <v/>
      </c>
      <c r="DL1730" s="250" t="str">
        <f>IF(DataGoesHere!$B1730="","",DK1730^2)</f>
        <v/>
      </c>
      <c r="DM1730" s="249" t="str">
        <f>IF(DataGoesHere!$B1730="","",DK1730/$CZ1730)</f>
        <v/>
      </c>
      <c r="DN1730" s="250" t="str">
        <f>IF(DataGoesHere!$B1730="","",SUM(DJ$2:DJ1730)/AVERAGE(DK:DK))</f>
        <v/>
      </c>
      <c r="DP1730" s="19" t="str">
        <f>IF(DataGoesHere!B1730="",IF($DD1730="Forecast",(Output!E$48*IntermediateCalcs!CY1730)+Output!G$48,""),(Output!E$48*IntermediateCalcs!CY1730)+Output!G$48)</f>
        <v/>
      </c>
      <c r="DQ1730" s="274" t="str">
        <f>IF(DP1730="","",IF(IntermediateCalcs!$AO$9="Yes",IntermediateCalcs!DP1730*$CX1730,IntermediateCalcs!DP1730))</f>
        <v/>
      </c>
      <c r="DR1730" s="250" t="str">
        <f>IF(DataGoesHere!$B1730="","",($CZ1730-DQ1730))</f>
        <v/>
      </c>
      <c r="DS1730" s="250" t="str">
        <f>IF(DataGoesHere!$B1730="","",ABS($CZ1730-DQ1730))</f>
        <v/>
      </c>
      <c r="DT1730" s="250" t="str">
        <f>IF(DataGoesHere!$B1730="","",DS1730^2)</f>
        <v/>
      </c>
      <c r="DU1730" s="249" t="str">
        <f>IF(DataGoesHere!$B1730="","",DS1730/$CZ1730)</f>
        <v/>
      </c>
      <c r="DV1730" s="250" t="str">
        <f>IF(DataGoesHere!$B1730="","",SUM(DR$2:DR1730)/AVERAGE(DS:DS))</f>
        <v/>
      </c>
      <c r="DX1730" s="19" t="str">
        <f>IF(DataGoesHere!$B1729="","",(DB1724*(Output!$O$49/Output!$P$49))+(IntermediateCalcs!DB1725*(Output!$M$49/Output!$P$49))+(IntermediateCalcs!DB1726*(Output!$K$49/Output!$P$49))+(DB1727*(Output!$I$49/Output!$P$49))+(IntermediateCalcs!DB1728*(Output!$G$49/Output!$P$49))+(IntermediateCalcs!DB1729*(Output!$E$49/Output!$P$49)))</f>
        <v/>
      </c>
      <c r="DY1730" s="274" t="str">
        <f>IF(DX1730="","",IF(IntermediateCalcs!$AO$9="Yes",IntermediateCalcs!DX1730*$CX1730,IntermediateCalcs!DX1730))</f>
        <v/>
      </c>
      <c r="DZ1730" s="250" t="str">
        <f>IF(DataGoesHere!$B1730="","",($CZ1730-DY1730))</f>
        <v/>
      </c>
      <c r="EA1730" s="250" t="str">
        <f>IF(DataGoesHere!$B1730="","",ABS($CZ1730-DY1730))</f>
        <v/>
      </c>
      <c r="EB1730" s="250" t="str">
        <f>IF(DataGoesHere!$B1730="","",EA1730^2)</f>
        <v/>
      </c>
      <c r="EC1730" s="249" t="str">
        <f>IF(DataGoesHere!$B1730="","",EA1730/$CZ1730)</f>
        <v/>
      </c>
      <c r="ED1730" s="250" t="str">
        <f>IF(DataGoesHere!$B1730="","",SUM(DZ$2:DZ1730)/AVERAGE(EA:EA))</f>
        <v/>
      </c>
    </row>
    <row r="1731" spans="20:134" x14ac:dyDescent="0.2">
      <c r="T1731" s="240"/>
      <c r="U1731" s="245" t="str">
        <f>IF(DataGoesHere!$B1731="","",(DataGoesHere!$B1731/SUM(DataGoesHere!$B1731:'DataGoesHere'!$B1741)))</f>
        <v/>
      </c>
      <c r="V1731" s="86"/>
      <c r="W1731" s="86"/>
      <c r="X1731" s="86"/>
      <c r="Y1731" s="86"/>
      <c r="Z1731" s="86"/>
      <c r="AA1731" s="86"/>
      <c r="AB1731" s="86"/>
      <c r="AC1731" s="86"/>
      <c r="AD1731" s="86"/>
      <c r="AE1731" s="241"/>
      <c r="CV1731" s="310" t="str">
        <f>IF(DataGoesHere!B1731="","",DataGoesHere!A1731)</f>
        <v/>
      </c>
      <c r="CW1731" s="271">
        <f t="shared" ca="1" si="62"/>
        <v>2</v>
      </c>
      <c r="CX1731" s="272">
        <f t="shared" ca="1" si="63"/>
        <v>0.80574490527728204</v>
      </c>
      <c r="CY1731" s="266">
        <f>DataGoesHere!A1731</f>
        <v>1730</v>
      </c>
      <c r="CZ1731" s="19" t="str">
        <f>IF(DataGoesHere!B1731="","",DataGoesHere!B1731)</f>
        <v/>
      </c>
      <c r="DA1731" s="19" t="str">
        <f>IF(DataGoesHere!B1731="","",IF(AH$5="No",DataGoesHere!B1731,DataGoesHere!B1731-(AH$2*(DataGoesHere!A1731-1))))</f>
        <v/>
      </c>
      <c r="DB1731" s="19" t="str">
        <f>IF(DataGoesHere!B1731="","",IF(AO$9="No",DataGoesHere!B1731,DataGoesHere!B1731/CX1731))</f>
        <v/>
      </c>
      <c r="DC1731" s="19" t="str">
        <f>IF(DataGoesHere!B1731="","",IF(AO$9="No",DA1731,DA1731/CX1731))</f>
        <v/>
      </c>
      <c r="DD1731" s="293" t="str">
        <f>IF(CZ1731="",IF(COUNTIF(DD$2:DD1730,"Forecast")&lt;Output!E$43,"Forecast",""),"Actual")</f>
        <v/>
      </c>
      <c r="DF1731" s="19" t="str">
        <f>IF(DataGoesHere!B1730="",IF(DD1731="Forecast",(Output!$E$47*IntermediateCalcs!DH1730)+((1-Output!$E$47)*IntermediateCalcs!DF1730),""),(Output!$E$47*IntermediateCalcs!DB1730)+((1-Output!$E$47)*IntermediateCalcs!DF1730))</f>
        <v/>
      </c>
      <c r="DG1731" s="19" t="str">
        <f>IF(DataGoesHere!B1730="",IF(DD1731="Forecast",(Output!$G$47*(IntermediateCalcs!DF1731-IntermediateCalcs!DF1730))+((1-Output!$G$47)*IntermediateCalcs!DG1730),""),(Output!$G$47*(IntermediateCalcs!DF1731-IntermediateCalcs!DF1730))+((1-Output!$G$47)*IntermediateCalcs!DG1730))</f>
        <v/>
      </c>
      <c r="DH1731" s="19" t="str">
        <f>IF(DataGoesHere!B1730="",IF(DD1731="Forecast",DF1731+DG1731,""),DF1731+DG1731)</f>
        <v/>
      </c>
      <c r="DI1731" s="274" t="str">
        <f>IF(DH1731="","",IF(IntermediateCalcs!$AO$9="Yes",IntermediateCalcs!DH1731*$CX1731,IntermediateCalcs!DH1731))</f>
        <v/>
      </c>
      <c r="DJ1731" s="250" t="str">
        <f>IF(DataGoesHere!$B1731="","",($CZ1731-DI1731))</f>
        <v/>
      </c>
      <c r="DK1731" s="250" t="str">
        <f>IF(DataGoesHere!$B1731="","",ABS($CZ1731-DI1731))</f>
        <v/>
      </c>
      <c r="DL1731" s="250" t="str">
        <f>IF(DataGoesHere!$B1731="","",DK1731^2)</f>
        <v/>
      </c>
      <c r="DM1731" s="249" t="str">
        <f>IF(DataGoesHere!$B1731="","",DK1731/$CZ1731)</f>
        <v/>
      </c>
      <c r="DN1731" s="250" t="str">
        <f>IF(DataGoesHere!$B1731="","",SUM(DJ$2:DJ1731)/AVERAGE(DK:DK))</f>
        <v/>
      </c>
      <c r="DP1731" s="19" t="str">
        <f>IF(DataGoesHere!B1731="",IF($DD1731="Forecast",(Output!E$48*IntermediateCalcs!CY1731)+Output!G$48,""),(Output!E$48*IntermediateCalcs!CY1731)+Output!G$48)</f>
        <v/>
      </c>
      <c r="DQ1731" s="274" t="str">
        <f>IF(DP1731="","",IF(IntermediateCalcs!$AO$9="Yes",IntermediateCalcs!DP1731*$CX1731,IntermediateCalcs!DP1731))</f>
        <v/>
      </c>
      <c r="DR1731" s="250" t="str">
        <f>IF(DataGoesHere!$B1731="","",($CZ1731-DQ1731))</f>
        <v/>
      </c>
      <c r="DS1731" s="250" t="str">
        <f>IF(DataGoesHere!$B1731="","",ABS($CZ1731-DQ1731))</f>
        <v/>
      </c>
      <c r="DT1731" s="250" t="str">
        <f>IF(DataGoesHere!$B1731="","",DS1731^2)</f>
        <v/>
      </c>
      <c r="DU1731" s="249" t="str">
        <f>IF(DataGoesHere!$B1731="","",DS1731/$CZ1731)</f>
        <v/>
      </c>
      <c r="DV1731" s="250" t="str">
        <f>IF(DataGoesHere!$B1731="","",SUM(DR$2:DR1731)/AVERAGE(DS:DS))</f>
        <v/>
      </c>
      <c r="DX1731" s="19" t="str">
        <f>IF(DataGoesHere!$B1730="","",(DB1725*(Output!$O$49/Output!$P$49))+(IntermediateCalcs!DB1726*(Output!$M$49/Output!$P$49))+(IntermediateCalcs!DB1727*(Output!$K$49/Output!$P$49))+(DB1728*(Output!$I$49/Output!$P$49))+(IntermediateCalcs!DB1729*(Output!$G$49/Output!$P$49))+(IntermediateCalcs!DB1730*(Output!$E$49/Output!$P$49)))</f>
        <v/>
      </c>
      <c r="DY1731" s="274" t="str">
        <f>IF(DX1731="","",IF(IntermediateCalcs!$AO$9="Yes",IntermediateCalcs!DX1731*$CX1731,IntermediateCalcs!DX1731))</f>
        <v/>
      </c>
      <c r="DZ1731" s="250" t="str">
        <f>IF(DataGoesHere!$B1731="","",($CZ1731-DY1731))</f>
        <v/>
      </c>
      <c r="EA1731" s="250" t="str">
        <f>IF(DataGoesHere!$B1731="","",ABS($CZ1731-DY1731))</f>
        <v/>
      </c>
      <c r="EB1731" s="250" t="str">
        <f>IF(DataGoesHere!$B1731="","",EA1731^2)</f>
        <v/>
      </c>
      <c r="EC1731" s="249" t="str">
        <f>IF(DataGoesHere!$B1731="","",EA1731/$CZ1731)</f>
        <v/>
      </c>
      <c r="ED1731" s="250" t="str">
        <f>IF(DataGoesHere!$B1731="","",SUM(DZ$2:DZ1731)/AVERAGE(EA:EA))</f>
        <v/>
      </c>
    </row>
    <row r="1732" spans="20:134" x14ac:dyDescent="0.2">
      <c r="T1732" s="240"/>
      <c r="U1732" s="86"/>
      <c r="V1732" s="245" t="str">
        <f>IF(DataGoesHere!$B1732="","",(DataGoesHere!$B1732/SUM(DataGoesHere!$B1730:'DataGoesHere'!$B1741)))</f>
        <v/>
      </c>
      <c r="W1732" s="86"/>
      <c r="X1732" s="86"/>
      <c r="Y1732" s="86"/>
      <c r="Z1732" s="86"/>
      <c r="AA1732" s="86"/>
      <c r="AB1732" s="86"/>
      <c r="AC1732" s="86"/>
      <c r="AD1732" s="86"/>
      <c r="AE1732" s="241"/>
      <c r="CV1732" s="310" t="str">
        <f>IF(DataGoesHere!B1732="","",DataGoesHere!A1732)</f>
        <v/>
      </c>
      <c r="CW1732" s="271">
        <f t="shared" ca="1" si="62"/>
        <v>3</v>
      </c>
      <c r="CX1732" s="272">
        <f t="shared" ca="1" si="63"/>
        <v>0.79862940076451561</v>
      </c>
      <c r="CY1732" s="266">
        <f>DataGoesHere!A1732</f>
        <v>1731</v>
      </c>
      <c r="CZ1732" s="19" t="str">
        <f>IF(DataGoesHere!B1732="","",DataGoesHere!B1732)</f>
        <v/>
      </c>
      <c r="DA1732" s="19" t="str">
        <f>IF(DataGoesHere!B1732="","",IF(AH$5="No",DataGoesHere!B1732,DataGoesHere!B1732-(AH$2*(DataGoesHere!A1732-1))))</f>
        <v/>
      </c>
      <c r="DB1732" s="19" t="str">
        <f>IF(DataGoesHere!B1732="","",IF(AO$9="No",DataGoesHere!B1732,DataGoesHere!B1732/CX1732))</f>
        <v/>
      </c>
      <c r="DC1732" s="19" t="str">
        <f>IF(DataGoesHere!B1732="","",IF(AO$9="No",DA1732,DA1732/CX1732))</f>
        <v/>
      </c>
      <c r="DD1732" s="293" t="str">
        <f>IF(CZ1732="",IF(COUNTIF(DD$2:DD1731,"Forecast")&lt;Output!E$43,"Forecast",""),"Actual")</f>
        <v/>
      </c>
      <c r="DF1732" s="19" t="str">
        <f>IF(DataGoesHere!B1731="",IF(DD1732="Forecast",(Output!$E$47*IntermediateCalcs!DH1731)+((1-Output!$E$47)*IntermediateCalcs!DF1731),""),(Output!$E$47*IntermediateCalcs!DB1731)+((1-Output!$E$47)*IntermediateCalcs!DF1731))</f>
        <v/>
      </c>
      <c r="DG1732" s="19" t="str">
        <f>IF(DataGoesHere!B1731="",IF(DD1732="Forecast",(Output!$G$47*(IntermediateCalcs!DF1732-IntermediateCalcs!DF1731))+((1-Output!$G$47)*IntermediateCalcs!DG1731),""),(Output!$G$47*(IntermediateCalcs!DF1732-IntermediateCalcs!DF1731))+((1-Output!$G$47)*IntermediateCalcs!DG1731))</f>
        <v/>
      </c>
      <c r="DH1732" s="19" t="str">
        <f>IF(DataGoesHere!B1731="",IF(DD1732="Forecast",DF1732+DG1732,""),DF1732+DG1732)</f>
        <v/>
      </c>
      <c r="DI1732" s="274" t="str">
        <f>IF(DH1732="","",IF(IntermediateCalcs!$AO$9="Yes",IntermediateCalcs!DH1732*$CX1732,IntermediateCalcs!DH1732))</f>
        <v/>
      </c>
      <c r="DJ1732" s="250" t="str">
        <f>IF(DataGoesHere!$B1732="","",($CZ1732-DI1732))</f>
        <v/>
      </c>
      <c r="DK1732" s="250" t="str">
        <f>IF(DataGoesHere!$B1732="","",ABS($CZ1732-DI1732))</f>
        <v/>
      </c>
      <c r="DL1732" s="250" t="str">
        <f>IF(DataGoesHere!$B1732="","",DK1732^2)</f>
        <v/>
      </c>
      <c r="DM1732" s="249" t="str">
        <f>IF(DataGoesHere!$B1732="","",DK1732/$CZ1732)</f>
        <v/>
      </c>
      <c r="DN1732" s="250" t="str">
        <f>IF(DataGoesHere!$B1732="","",SUM(DJ$2:DJ1732)/AVERAGE(DK:DK))</f>
        <v/>
      </c>
      <c r="DP1732" s="19" t="str">
        <f>IF(DataGoesHere!B1732="",IF($DD1732="Forecast",(Output!E$48*IntermediateCalcs!CY1732)+Output!G$48,""),(Output!E$48*IntermediateCalcs!CY1732)+Output!G$48)</f>
        <v/>
      </c>
      <c r="DQ1732" s="274" t="str">
        <f>IF(DP1732="","",IF(IntermediateCalcs!$AO$9="Yes",IntermediateCalcs!DP1732*$CX1732,IntermediateCalcs!DP1732))</f>
        <v/>
      </c>
      <c r="DR1732" s="250" t="str">
        <f>IF(DataGoesHere!$B1732="","",($CZ1732-DQ1732))</f>
        <v/>
      </c>
      <c r="DS1732" s="250" t="str">
        <f>IF(DataGoesHere!$B1732="","",ABS($CZ1732-DQ1732))</f>
        <v/>
      </c>
      <c r="DT1732" s="250" t="str">
        <f>IF(DataGoesHere!$B1732="","",DS1732^2)</f>
        <v/>
      </c>
      <c r="DU1732" s="249" t="str">
        <f>IF(DataGoesHere!$B1732="","",DS1732/$CZ1732)</f>
        <v/>
      </c>
      <c r="DV1732" s="250" t="str">
        <f>IF(DataGoesHere!$B1732="","",SUM(DR$2:DR1732)/AVERAGE(DS:DS))</f>
        <v/>
      </c>
      <c r="DX1732" s="19" t="str">
        <f>IF(DataGoesHere!$B1731="","",(DB1726*(Output!$O$49/Output!$P$49))+(IntermediateCalcs!DB1727*(Output!$M$49/Output!$P$49))+(IntermediateCalcs!DB1728*(Output!$K$49/Output!$P$49))+(DB1729*(Output!$I$49/Output!$P$49))+(IntermediateCalcs!DB1730*(Output!$G$49/Output!$P$49))+(IntermediateCalcs!DB1731*(Output!$E$49/Output!$P$49)))</f>
        <v/>
      </c>
      <c r="DY1732" s="274" t="str">
        <f>IF(DX1732="","",IF(IntermediateCalcs!$AO$9="Yes",IntermediateCalcs!DX1732*$CX1732,IntermediateCalcs!DX1732))</f>
        <v/>
      </c>
      <c r="DZ1732" s="250" t="str">
        <f>IF(DataGoesHere!$B1732="","",($CZ1732-DY1732))</f>
        <v/>
      </c>
      <c r="EA1732" s="250" t="str">
        <f>IF(DataGoesHere!$B1732="","",ABS($CZ1732-DY1732))</f>
        <v/>
      </c>
      <c r="EB1732" s="250" t="str">
        <f>IF(DataGoesHere!$B1732="","",EA1732^2)</f>
        <v/>
      </c>
      <c r="EC1732" s="249" t="str">
        <f>IF(DataGoesHere!$B1732="","",EA1732/$CZ1732)</f>
        <v/>
      </c>
      <c r="ED1732" s="250" t="str">
        <f>IF(DataGoesHere!$B1732="","",SUM(DZ$2:DZ1732)/AVERAGE(EA:EA))</f>
        <v/>
      </c>
    </row>
    <row r="1733" spans="20:134" x14ac:dyDescent="0.2">
      <c r="T1733" s="240"/>
      <c r="U1733" s="86"/>
      <c r="V1733" s="86"/>
      <c r="W1733" s="245" t="str">
        <f>IF(DataGoesHere!$B1733="","",(DataGoesHere!$B1733/SUM(DataGoesHere!$B1730:'DataGoesHere'!$B1741)))</f>
        <v/>
      </c>
      <c r="X1733" s="86"/>
      <c r="Y1733" s="86"/>
      <c r="Z1733" s="86"/>
      <c r="AA1733" s="86"/>
      <c r="AB1733" s="86"/>
      <c r="AC1733" s="86"/>
      <c r="AD1733" s="86"/>
      <c r="AE1733" s="241"/>
      <c r="CV1733" s="310" t="str">
        <f>IF(DataGoesHere!B1733="","",DataGoesHere!A1733)</f>
        <v/>
      </c>
      <c r="CW1733" s="271">
        <f t="shared" ca="1" si="62"/>
        <v>4</v>
      </c>
      <c r="CX1733" s="272">
        <f t="shared" ca="1" si="63"/>
        <v>1.0149292433706087</v>
      </c>
      <c r="CY1733" s="266">
        <f>DataGoesHere!A1733</f>
        <v>1732</v>
      </c>
      <c r="CZ1733" s="19" t="str">
        <f>IF(DataGoesHere!B1733="","",DataGoesHere!B1733)</f>
        <v/>
      </c>
      <c r="DA1733" s="19" t="str">
        <f>IF(DataGoesHere!B1733="","",IF(AH$5="No",DataGoesHere!B1733,DataGoesHere!B1733-(AH$2*(DataGoesHere!A1733-1))))</f>
        <v/>
      </c>
      <c r="DB1733" s="19" t="str">
        <f>IF(DataGoesHere!B1733="","",IF(AO$9="No",DataGoesHere!B1733,DataGoesHere!B1733/CX1733))</f>
        <v/>
      </c>
      <c r="DC1733" s="19" t="str">
        <f>IF(DataGoesHere!B1733="","",IF(AO$9="No",DA1733,DA1733/CX1733))</f>
        <v/>
      </c>
      <c r="DD1733" s="293" t="str">
        <f>IF(CZ1733="",IF(COUNTIF(DD$2:DD1732,"Forecast")&lt;Output!E$43,"Forecast",""),"Actual")</f>
        <v/>
      </c>
      <c r="DF1733" s="19" t="str">
        <f>IF(DataGoesHere!B1732="",IF(DD1733="Forecast",(Output!$E$47*IntermediateCalcs!DH1732)+((1-Output!$E$47)*IntermediateCalcs!DF1732),""),(Output!$E$47*IntermediateCalcs!DB1732)+((1-Output!$E$47)*IntermediateCalcs!DF1732))</f>
        <v/>
      </c>
      <c r="DG1733" s="19" t="str">
        <f>IF(DataGoesHere!B1732="",IF(DD1733="Forecast",(Output!$G$47*(IntermediateCalcs!DF1733-IntermediateCalcs!DF1732))+((1-Output!$G$47)*IntermediateCalcs!DG1732),""),(Output!$G$47*(IntermediateCalcs!DF1733-IntermediateCalcs!DF1732))+((1-Output!$G$47)*IntermediateCalcs!DG1732))</f>
        <v/>
      </c>
      <c r="DH1733" s="19" t="str">
        <f>IF(DataGoesHere!B1732="",IF(DD1733="Forecast",DF1733+DG1733,""),DF1733+DG1733)</f>
        <v/>
      </c>
      <c r="DI1733" s="274" t="str">
        <f>IF(DH1733="","",IF(IntermediateCalcs!$AO$9="Yes",IntermediateCalcs!DH1733*$CX1733,IntermediateCalcs!DH1733))</f>
        <v/>
      </c>
      <c r="DJ1733" s="250" t="str">
        <f>IF(DataGoesHere!$B1733="","",($CZ1733-DI1733))</f>
        <v/>
      </c>
      <c r="DK1733" s="250" t="str">
        <f>IF(DataGoesHere!$B1733="","",ABS($CZ1733-DI1733))</f>
        <v/>
      </c>
      <c r="DL1733" s="250" t="str">
        <f>IF(DataGoesHere!$B1733="","",DK1733^2)</f>
        <v/>
      </c>
      <c r="DM1733" s="249" t="str">
        <f>IF(DataGoesHere!$B1733="","",DK1733/$CZ1733)</f>
        <v/>
      </c>
      <c r="DN1733" s="250" t="str">
        <f>IF(DataGoesHere!$B1733="","",SUM(DJ$2:DJ1733)/AVERAGE(DK:DK))</f>
        <v/>
      </c>
      <c r="DP1733" s="19" t="str">
        <f>IF(DataGoesHere!B1733="",IF($DD1733="Forecast",(Output!E$48*IntermediateCalcs!CY1733)+Output!G$48,""),(Output!E$48*IntermediateCalcs!CY1733)+Output!G$48)</f>
        <v/>
      </c>
      <c r="DQ1733" s="274" t="str">
        <f>IF(DP1733="","",IF(IntermediateCalcs!$AO$9="Yes",IntermediateCalcs!DP1733*$CX1733,IntermediateCalcs!DP1733))</f>
        <v/>
      </c>
      <c r="DR1733" s="250" t="str">
        <f>IF(DataGoesHere!$B1733="","",($CZ1733-DQ1733))</f>
        <v/>
      </c>
      <c r="DS1733" s="250" t="str">
        <f>IF(DataGoesHere!$B1733="","",ABS($CZ1733-DQ1733))</f>
        <v/>
      </c>
      <c r="DT1733" s="250" t="str">
        <f>IF(DataGoesHere!$B1733="","",DS1733^2)</f>
        <v/>
      </c>
      <c r="DU1733" s="249" t="str">
        <f>IF(DataGoesHere!$B1733="","",DS1733/$CZ1733)</f>
        <v/>
      </c>
      <c r="DV1733" s="250" t="str">
        <f>IF(DataGoesHere!$B1733="","",SUM(DR$2:DR1733)/AVERAGE(DS:DS))</f>
        <v/>
      </c>
      <c r="DX1733" s="19" t="str">
        <f>IF(DataGoesHere!$B1732="","",(DB1727*(Output!$O$49/Output!$P$49))+(IntermediateCalcs!DB1728*(Output!$M$49/Output!$P$49))+(IntermediateCalcs!DB1729*(Output!$K$49/Output!$P$49))+(DB1730*(Output!$I$49/Output!$P$49))+(IntermediateCalcs!DB1731*(Output!$G$49/Output!$P$49))+(IntermediateCalcs!DB1732*(Output!$E$49/Output!$P$49)))</f>
        <v/>
      </c>
      <c r="DY1733" s="274" t="str">
        <f>IF(DX1733="","",IF(IntermediateCalcs!$AO$9="Yes",IntermediateCalcs!DX1733*$CX1733,IntermediateCalcs!DX1733))</f>
        <v/>
      </c>
      <c r="DZ1733" s="250" t="str">
        <f>IF(DataGoesHere!$B1733="","",($CZ1733-DY1733))</f>
        <v/>
      </c>
      <c r="EA1733" s="250" t="str">
        <f>IF(DataGoesHere!$B1733="","",ABS($CZ1733-DY1733))</f>
        <v/>
      </c>
      <c r="EB1733" s="250" t="str">
        <f>IF(DataGoesHere!$B1733="","",EA1733^2)</f>
        <v/>
      </c>
      <c r="EC1733" s="249" t="str">
        <f>IF(DataGoesHere!$B1733="","",EA1733/$CZ1733)</f>
        <v/>
      </c>
      <c r="ED1733" s="250" t="str">
        <f>IF(DataGoesHere!$B1733="","",SUM(DZ$2:DZ1733)/AVERAGE(EA:EA))</f>
        <v/>
      </c>
    </row>
    <row r="1734" spans="20:134" x14ac:dyDescent="0.2">
      <c r="T1734" s="240"/>
      <c r="U1734" s="86"/>
      <c r="V1734" s="86"/>
      <c r="W1734" s="86"/>
      <c r="X1734" s="245" t="str">
        <f>IF(DataGoesHere!$B1734="","",(DataGoesHere!$B1734/SUM(DataGoesHere!$B1730:'DataGoesHere'!$B1741)))</f>
        <v/>
      </c>
      <c r="Y1734" s="86"/>
      <c r="Z1734" s="86"/>
      <c r="AA1734" s="86"/>
      <c r="AB1734" s="86"/>
      <c r="AC1734" s="86"/>
      <c r="AD1734" s="86"/>
      <c r="AE1734" s="241"/>
      <c r="CV1734" s="310" t="str">
        <f>IF(DataGoesHere!B1734="","",DataGoesHere!A1734)</f>
        <v/>
      </c>
      <c r="CW1734" s="271">
        <f t="shared" ca="1" si="62"/>
        <v>5</v>
      </c>
      <c r="CX1734" s="272">
        <f t="shared" ca="1" si="63"/>
        <v>0.97875414397996308</v>
      </c>
      <c r="CY1734" s="266">
        <f>DataGoesHere!A1734</f>
        <v>1733</v>
      </c>
      <c r="CZ1734" s="19" t="str">
        <f>IF(DataGoesHere!B1734="","",DataGoesHere!B1734)</f>
        <v/>
      </c>
      <c r="DA1734" s="19" t="str">
        <f>IF(DataGoesHere!B1734="","",IF(AH$5="No",DataGoesHere!B1734,DataGoesHere!B1734-(AH$2*(DataGoesHere!A1734-1))))</f>
        <v/>
      </c>
      <c r="DB1734" s="19" t="str">
        <f>IF(DataGoesHere!B1734="","",IF(AO$9="No",DataGoesHere!B1734,DataGoesHere!B1734/CX1734))</f>
        <v/>
      </c>
      <c r="DC1734" s="19" t="str">
        <f>IF(DataGoesHere!B1734="","",IF(AO$9="No",DA1734,DA1734/CX1734))</f>
        <v/>
      </c>
      <c r="DD1734" s="293" t="str">
        <f>IF(CZ1734="",IF(COUNTIF(DD$2:DD1733,"Forecast")&lt;Output!E$43,"Forecast",""),"Actual")</f>
        <v/>
      </c>
      <c r="DF1734" s="19" t="str">
        <f>IF(DataGoesHere!B1733="",IF(DD1734="Forecast",(Output!$E$47*IntermediateCalcs!DH1733)+((1-Output!$E$47)*IntermediateCalcs!DF1733),""),(Output!$E$47*IntermediateCalcs!DB1733)+((1-Output!$E$47)*IntermediateCalcs!DF1733))</f>
        <v/>
      </c>
      <c r="DG1734" s="19" t="str">
        <f>IF(DataGoesHere!B1733="",IF(DD1734="Forecast",(Output!$G$47*(IntermediateCalcs!DF1734-IntermediateCalcs!DF1733))+((1-Output!$G$47)*IntermediateCalcs!DG1733),""),(Output!$G$47*(IntermediateCalcs!DF1734-IntermediateCalcs!DF1733))+((1-Output!$G$47)*IntermediateCalcs!DG1733))</f>
        <v/>
      </c>
      <c r="DH1734" s="19" t="str">
        <f>IF(DataGoesHere!B1733="",IF(DD1734="Forecast",DF1734+DG1734,""),DF1734+DG1734)</f>
        <v/>
      </c>
      <c r="DI1734" s="274" t="str">
        <f>IF(DH1734="","",IF(IntermediateCalcs!$AO$9="Yes",IntermediateCalcs!DH1734*$CX1734,IntermediateCalcs!DH1734))</f>
        <v/>
      </c>
      <c r="DJ1734" s="250" t="str">
        <f>IF(DataGoesHere!$B1734="","",($CZ1734-DI1734))</f>
        <v/>
      </c>
      <c r="DK1734" s="250" t="str">
        <f>IF(DataGoesHere!$B1734="","",ABS($CZ1734-DI1734))</f>
        <v/>
      </c>
      <c r="DL1734" s="250" t="str">
        <f>IF(DataGoesHere!$B1734="","",DK1734^2)</f>
        <v/>
      </c>
      <c r="DM1734" s="249" t="str">
        <f>IF(DataGoesHere!$B1734="","",DK1734/$CZ1734)</f>
        <v/>
      </c>
      <c r="DN1734" s="250" t="str">
        <f>IF(DataGoesHere!$B1734="","",SUM(DJ$2:DJ1734)/AVERAGE(DK:DK))</f>
        <v/>
      </c>
      <c r="DP1734" s="19" t="str">
        <f>IF(DataGoesHere!B1734="",IF($DD1734="Forecast",(Output!E$48*IntermediateCalcs!CY1734)+Output!G$48,""),(Output!E$48*IntermediateCalcs!CY1734)+Output!G$48)</f>
        <v/>
      </c>
      <c r="DQ1734" s="274" t="str">
        <f>IF(DP1734="","",IF(IntermediateCalcs!$AO$9="Yes",IntermediateCalcs!DP1734*$CX1734,IntermediateCalcs!DP1734))</f>
        <v/>
      </c>
      <c r="DR1734" s="250" t="str">
        <f>IF(DataGoesHere!$B1734="","",($CZ1734-DQ1734))</f>
        <v/>
      </c>
      <c r="DS1734" s="250" t="str">
        <f>IF(DataGoesHere!$B1734="","",ABS($CZ1734-DQ1734))</f>
        <v/>
      </c>
      <c r="DT1734" s="250" t="str">
        <f>IF(DataGoesHere!$B1734="","",DS1734^2)</f>
        <v/>
      </c>
      <c r="DU1734" s="249" t="str">
        <f>IF(DataGoesHere!$B1734="","",DS1734/$CZ1734)</f>
        <v/>
      </c>
      <c r="DV1734" s="250" t="str">
        <f>IF(DataGoesHere!$B1734="","",SUM(DR$2:DR1734)/AVERAGE(DS:DS))</f>
        <v/>
      </c>
      <c r="DX1734" s="19" t="str">
        <f>IF(DataGoesHere!$B1733="","",(DB1728*(Output!$O$49/Output!$P$49))+(IntermediateCalcs!DB1729*(Output!$M$49/Output!$P$49))+(IntermediateCalcs!DB1730*(Output!$K$49/Output!$P$49))+(DB1731*(Output!$I$49/Output!$P$49))+(IntermediateCalcs!DB1732*(Output!$G$49/Output!$P$49))+(IntermediateCalcs!DB1733*(Output!$E$49/Output!$P$49)))</f>
        <v/>
      </c>
      <c r="DY1734" s="274" t="str">
        <f>IF(DX1734="","",IF(IntermediateCalcs!$AO$9="Yes",IntermediateCalcs!DX1734*$CX1734,IntermediateCalcs!DX1734))</f>
        <v/>
      </c>
      <c r="DZ1734" s="250" t="str">
        <f>IF(DataGoesHere!$B1734="","",($CZ1734-DY1734))</f>
        <v/>
      </c>
      <c r="EA1734" s="250" t="str">
        <f>IF(DataGoesHere!$B1734="","",ABS($CZ1734-DY1734))</f>
        <v/>
      </c>
      <c r="EB1734" s="250" t="str">
        <f>IF(DataGoesHere!$B1734="","",EA1734^2)</f>
        <v/>
      </c>
      <c r="EC1734" s="249" t="str">
        <f>IF(DataGoesHere!$B1734="","",EA1734/$CZ1734)</f>
        <v/>
      </c>
      <c r="ED1734" s="250" t="str">
        <f>IF(DataGoesHere!$B1734="","",SUM(DZ$2:DZ1734)/AVERAGE(EA:EA))</f>
        <v/>
      </c>
    </row>
    <row r="1735" spans="20:134" x14ac:dyDescent="0.2">
      <c r="T1735" s="240"/>
      <c r="U1735" s="86"/>
      <c r="V1735" s="86"/>
      <c r="W1735" s="86"/>
      <c r="X1735" s="86"/>
      <c r="Y1735" s="245" t="str">
        <f>IF(DataGoesHere!$B1735="","",(DataGoesHere!$B1735/SUM(DataGoesHere!$B1730:'DataGoesHere'!$B1741)))</f>
        <v/>
      </c>
      <c r="Z1735" s="86"/>
      <c r="AA1735" s="86"/>
      <c r="AB1735" s="86"/>
      <c r="AC1735" s="86"/>
      <c r="AD1735" s="86"/>
      <c r="AE1735" s="241"/>
      <c r="CV1735" s="310" t="str">
        <f>IF(DataGoesHere!B1735="","",DataGoesHere!A1735)</f>
        <v/>
      </c>
      <c r="CW1735" s="271">
        <f t="shared" ca="1" si="62"/>
        <v>6</v>
      </c>
      <c r="CX1735" s="272">
        <f t="shared" ca="1" si="63"/>
        <v>1.0779088099730167</v>
      </c>
      <c r="CY1735" s="266">
        <f>DataGoesHere!A1735</f>
        <v>1734</v>
      </c>
      <c r="CZ1735" s="19" t="str">
        <f>IF(DataGoesHere!B1735="","",DataGoesHere!B1735)</f>
        <v/>
      </c>
      <c r="DA1735" s="19" t="str">
        <f>IF(DataGoesHere!B1735="","",IF(AH$5="No",DataGoesHere!B1735,DataGoesHere!B1735-(AH$2*(DataGoesHere!A1735-1))))</f>
        <v/>
      </c>
      <c r="DB1735" s="19" t="str">
        <f>IF(DataGoesHere!B1735="","",IF(AO$9="No",DataGoesHere!B1735,DataGoesHere!B1735/CX1735))</f>
        <v/>
      </c>
      <c r="DC1735" s="19" t="str">
        <f>IF(DataGoesHere!B1735="","",IF(AO$9="No",DA1735,DA1735/CX1735))</f>
        <v/>
      </c>
      <c r="DD1735" s="293" t="str">
        <f>IF(CZ1735="",IF(COUNTIF(DD$2:DD1734,"Forecast")&lt;Output!E$43,"Forecast",""),"Actual")</f>
        <v/>
      </c>
      <c r="DF1735" s="19" t="str">
        <f>IF(DataGoesHere!B1734="",IF(DD1735="Forecast",(Output!$E$47*IntermediateCalcs!DH1734)+((1-Output!$E$47)*IntermediateCalcs!DF1734),""),(Output!$E$47*IntermediateCalcs!DB1734)+((1-Output!$E$47)*IntermediateCalcs!DF1734))</f>
        <v/>
      </c>
      <c r="DG1735" s="19" t="str">
        <f>IF(DataGoesHere!B1734="",IF(DD1735="Forecast",(Output!$G$47*(IntermediateCalcs!DF1735-IntermediateCalcs!DF1734))+((1-Output!$G$47)*IntermediateCalcs!DG1734),""),(Output!$G$47*(IntermediateCalcs!DF1735-IntermediateCalcs!DF1734))+((1-Output!$G$47)*IntermediateCalcs!DG1734))</f>
        <v/>
      </c>
      <c r="DH1735" s="19" t="str">
        <f>IF(DataGoesHere!B1734="",IF(DD1735="Forecast",DF1735+DG1735,""),DF1735+DG1735)</f>
        <v/>
      </c>
      <c r="DI1735" s="274" t="str">
        <f>IF(DH1735="","",IF(IntermediateCalcs!$AO$9="Yes",IntermediateCalcs!DH1735*$CX1735,IntermediateCalcs!DH1735))</f>
        <v/>
      </c>
      <c r="DJ1735" s="250" t="str">
        <f>IF(DataGoesHere!$B1735="","",($CZ1735-DI1735))</f>
        <v/>
      </c>
      <c r="DK1735" s="250" t="str">
        <f>IF(DataGoesHere!$B1735="","",ABS($CZ1735-DI1735))</f>
        <v/>
      </c>
      <c r="DL1735" s="250" t="str">
        <f>IF(DataGoesHere!$B1735="","",DK1735^2)</f>
        <v/>
      </c>
      <c r="DM1735" s="249" t="str">
        <f>IF(DataGoesHere!$B1735="","",DK1735/$CZ1735)</f>
        <v/>
      </c>
      <c r="DN1735" s="250" t="str">
        <f>IF(DataGoesHere!$B1735="","",SUM(DJ$2:DJ1735)/AVERAGE(DK:DK))</f>
        <v/>
      </c>
      <c r="DP1735" s="19" t="str">
        <f>IF(DataGoesHere!B1735="",IF($DD1735="Forecast",(Output!E$48*IntermediateCalcs!CY1735)+Output!G$48,""),(Output!E$48*IntermediateCalcs!CY1735)+Output!G$48)</f>
        <v/>
      </c>
      <c r="DQ1735" s="274" t="str">
        <f>IF(DP1735="","",IF(IntermediateCalcs!$AO$9="Yes",IntermediateCalcs!DP1735*$CX1735,IntermediateCalcs!DP1735))</f>
        <v/>
      </c>
      <c r="DR1735" s="250" t="str">
        <f>IF(DataGoesHere!$B1735="","",($CZ1735-DQ1735))</f>
        <v/>
      </c>
      <c r="DS1735" s="250" t="str">
        <f>IF(DataGoesHere!$B1735="","",ABS($CZ1735-DQ1735))</f>
        <v/>
      </c>
      <c r="DT1735" s="250" t="str">
        <f>IF(DataGoesHere!$B1735="","",DS1735^2)</f>
        <v/>
      </c>
      <c r="DU1735" s="249" t="str">
        <f>IF(DataGoesHere!$B1735="","",DS1735/$CZ1735)</f>
        <v/>
      </c>
      <c r="DV1735" s="250" t="str">
        <f>IF(DataGoesHere!$B1735="","",SUM(DR$2:DR1735)/AVERAGE(DS:DS))</f>
        <v/>
      </c>
      <c r="DX1735" s="19" t="str">
        <f>IF(DataGoesHere!$B1734="","",(DB1729*(Output!$O$49/Output!$P$49))+(IntermediateCalcs!DB1730*(Output!$M$49/Output!$P$49))+(IntermediateCalcs!DB1731*(Output!$K$49/Output!$P$49))+(DB1732*(Output!$I$49/Output!$P$49))+(IntermediateCalcs!DB1733*(Output!$G$49/Output!$P$49))+(IntermediateCalcs!DB1734*(Output!$E$49/Output!$P$49)))</f>
        <v/>
      </c>
      <c r="DY1735" s="274" t="str">
        <f>IF(DX1735="","",IF(IntermediateCalcs!$AO$9="Yes",IntermediateCalcs!DX1735*$CX1735,IntermediateCalcs!DX1735))</f>
        <v/>
      </c>
      <c r="DZ1735" s="250" t="str">
        <f>IF(DataGoesHere!$B1735="","",($CZ1735-DY1735))</f>
        <v/>
      </c>
      <c r="EA1735" s="250" t="str">
        <f>IF(DataGoesHere!$B1735="","",ABS($CZ1735-DY1735))</f>
        <v/>
      </c>
      <c r="EB1735" s="250" t="str">
        <f>IF(DataGoesHere!$B1735="","",EA1735^2)</f>
        <v/>
      </c>
      <c r="EC1735" s="249" t="str">
        <f>IF(DataGoesHere!$B1735="","",EA1735/$CZ1735)</f>
        <v/>
      </c>
      <c r="ED1735" s="250" t="str">
        <f>IF(DataGoesHere!$B1735="","",SUM(DZ$2:DZ1735)/AVERAGE(EA:EA))</f>
        <v/>
      </c>
    </row>
    <row r="1736" spans="20:134" x14ac:dyDescent="0.2">
      <c r="T1736" s="240"/>
      <c r="U1736" s="86"/>
      <c r="V1736" s="86"/>
      <c r="W1736" s="86"/>
      <c r="X1736" s="86"/>
      <c r="Y1736" s="86"/>
      <c r="Z1736" s="245" t="str">
        <f>IF(DataGoesHere!$B1736="","",(DataGoesHere!$B1736/SUM(DataGoesHere!$B1730:'DataGoesHere'!$B1741)))</f>
        <v/>
      </c>
      <c r="AA1736" s="86"/>
      <c r="AB1736" s="86"/>
      <c r="AC1736" s="86"/>
      <c r="AD1736" s="86"/>
      <c r="AE1736" s="241"/>
      <c r="CV1736" s="310" t="str">
        <f>IF(DataGoesHere!B1736="","",DataGoesHere!A1736)</f>
        <v/>
      </c>
      <c r="CW1736" s="271">
        <f t="shared" ca="1" si="62"/>
        <v>7</v>
      </c>
      <c r="CX1736" s="272">
        <f t="shared" ca="1" si="63"/>
        <v>1.0265458156689093</v>
      </c>
      <c r="CY1736" s="266">
        <f>DataGoesHere!A1736</f>
        <v>1735</v>
      </c>
      <c r="CZ1736" s="19" t="str">
        <f>IF(DataGoesHere!B1736="","",DataGoesHere!B1736)</f>
        <v/>
      </c>
      <c r="DA1736" s="19" t="str">
        <f>IF(DataGoesHere!B1736="","",IF(AH$5="No",DataGoesHere!B1736,DataGoesHere!B1736-(AH$2*(DataGoesHere!A1736-1))))</f>
        <v/>
      </c>
      <c r="DB1736" s="19" t="str">
        <f>IF(DataGoesHere!B1736="","",IF(AO$9="No",DataGoesHere!B1736,DataGoesHere!B1736/CX1736))</f>
        <v/>
      </c>
      <c r="DC1736" s="19" t="str">
        <f>IF(DataGoesHere!B1736="","",IF(AO$9="No",DA1736,DA1736/CX1736))</f>
        <v/>
      </c>
      <c r="DD1736" s="293" t="str">
        <f>IF(CZ1736="",IF(COUNTIF(DD$2:DD1735,"Forecast")&lt;Output!E$43,"Forecast",""),"Actual")</f>
        <v/>
      </c>
      <c r="DF1736" s="19" t="str">
        <f>IF(DataGoesHere!B1735="",IF(DD1736="Forecast",(Output!$E$47*IntermediateCalcs!DH1735)+((1-Output!$E$47)*IntermediateCalcs!DF1735),""),(Output!$E$47*IntermediateCalcs!DB1735)+((1-Output!$E$47)*IntermediateCalcs!DF1735))</f>
        <v/>
      </c>
      <c r="DG1736" s="19" t="str">
        <f>IF(DataGoesHere!B1735="",IF(DD1736="Forecast",(Output!$G$47*(IntermediateCalcs!DF1736-IntermediateCalcs!DF1735))+((1-Output!$G$47)*IntermediateCalcs!DG1735),""),(Output!$G$47*(IntermediateCalcs!DF1736-IntermediateCalcs!DF1735))+((1-Output!$G$47)*IntermediateCalcs!DG1735))</f>
        <v/>
      </c>
      <c r="DH1736" s="19" t="str">
        <f>IF(DataGoesHere!B1735="",IF(DD1736="Forecast",DF1736+DG1736,""),DF1736+DG1736)</f>
        <v/>
      </c>
      <c r="DI1736" s="274" t="str">
        <f>IF(DH1736="","",IF(IntermediateCalcs!$AO$9="Yes",IntermediateCalcs!DH1736*$CX1736,IntermediateCalcs!DH1736))</f>
        <v/>
      </c>
      <c r="DJ1736" s="250" t="str">
        <f>IF(DataGoesHere!$B1736="","",($CZ1736-DI1736))</f>
        <v/>
      </c>
      <c r="DK1736" s="250" t="str">
        <f>IF(DataGoesHere!$B1736="","",ABS($CZ1736-DI1736))</f>
        <v/>
      </c>
      <c r="DL1736" s="250" t="str">
        <f>IF(DataGoesHere!$B1736="","",DK1736^2)</f>
        <v/>
      </c>
      <c r="DM1736" s="249" t="str">
        <f>IF(DataGoesHere!$B1736="","",DK1736/$CZ1736)</f>
        <v/>
      </c>
      <c r="DN1736" s="250" t="str">
        <f>IF(DataGoesHere!$B1736="","",SUM(DJ$2:DJ1736)/AVERAGE(DK:DK))</f>
        <v/>
      </c>
      <c r="DP1736" s="19" t="str">
        <f>IF(DataGoesHere!B1736="",IF($DD1736="Forecast",(Output!E$48*IntermediateCalcs!CY1736)+Output!G$48,""),(Output!E$48*IntermediateCalcs!CY1736)+Output!G$48)</f>
        <v/>
      </c>
      <c r="DQ1736" s="274" t="str">
        <f>IF(DP1736="","",IF(IntermediateCalcs!$AO$9="Yes",IntermediateCalcs!DP1736*$CX1736,IntermediateCalcs!DP1736))</f>
        <v/>
      </c>
      <c r="DR1736" s="250" t="str">
        <f>IF(DataGoesHere!$B1736="","",($CZ1736-DQ1736))</f>
        <v/>
      </c>
      <c r="DS1736" s="250" t="str">
        <f>IF(DataGoesHere!$B1736="","",ABS($CZ1736-DQ1736))</f>
        <v/>
      </c>
      <c r="DT1736" s="250" t="str">
        <f>IF(DataGoesHere!$B1736="","",DS1736^2)</f>
        <v/>
      </c>
      <c r="DU1736" s="249" t="str">
        <f>IF(DataGoesHere!$B1736="","",DS1736/$CZ1736)</f>
        <v/>
      </c>
      <c r="DV1736" s="250" t="str">
        <f>IF(DataGoesHere!$B1736="","",SUM(DR$2:DR1736)/AVERAGE(DS:DS))</f>
        <v/>
      </c>
      <c r="DX1736" s="19" t="str">
        <f>IF(DataGoesHere!$B1735="","",(DB1730*(Output!$O$49/Output!$P$49))+(IntermediateCalcs!DB1731*(Output!$M$49/Output!$P$49))+(IntermediateCalcs!DB1732*(Output!$K$49/Output!$P$49))+(DB1733*(Output!$I$49/Output!$P$49))+(IntermediateCalcs!DB1734*(Output!$G$49/Output!$P$49))+(IntermediateCalcs!DB1735*(Output!$E$49/Output!$P$49)))</f>
        <v/>
      </c>
      <c r="DY1736" s="274" t="str">
        <f>IF(DX1736="","",IF(IntermediateCalcs!$AO$9="Yes",IntermediateCalcs!DX1736*$CX1736,IntermediateCalcs!DX1736))</f>
        <v/>
      </c>
      <c r="DZ1736" s="250" t="str">
        <f>IF(DataGoesHere!$B1736="","",($CZ1736-DY1736))</f>
        <v/>
      </c>
      <c r="EA1736" s="250" t="str">
        <f>IF(DataGoesHere!$B1736="","",ABS($CZ1736-DY1736))</f>
        <v/>
      </c>
      <c r="EB1736" s="250" t="str">
        <f>IF(DataGoesHere!$B1736="","",EA1736^2)</f>
        <v/>
      </c>
      <c r="EC1736" s="249" t="str">
        <f>IF(DataGoesHere!$B1736="","",EA1736/$CZ1736)</f>
        <v/>
      </c>
      <c r="ED1736" s="250" t="str">
        <f>IF(DataGoesHere!$B1736="","",SUM(DZ$2:DZ1736)/AVERAGE(EA:EA))</f>
        <v/>
      </c>
    </row>
    <row r="1737" spans="20:134" x14ac:dyDescent="0.2">
      <c r="T1737" s="240"/>
      <c r="U1737" s="86"/>
      <c r="V1737" s="86"/>
      <c r="W1737" s="86"/>
      <c r="X1737" s="86"/>
      <c r="Y1737" s="86"/>
      <c r="Z1737" s="86"/>
      <c r="AA1737" s="245" t="str">
        <f>IF(DataGoesHere!$B1737="","",(DataGoesHere!$B1737/SUM(DataGoesHere!$B1730:'DataGoesHere'!$B1741)))</f>
        <v/>
      </c>
      <c r="AB1737" s="86"/>
      <c r="AC1737" s="86"/>
      <c r="AD1737" s="86"/>
      <c r="AE1737" s="241"/>
      <c r="CV1737" s="310" t="str">
        <f>IF(DataGoesHere!B1737="","",DataGoesHere!A1737)</f>
        <v/>
      </c>
      <c r="CW1737" s="271">
        <f t="shared" ca="1" si="62"/>
        <v>8</v>
      </c>
      <c r="CX1737" s="272">
        <f t="shared" ca="1" si="63"/>
        <v>1.0207492390681214</v>
      </c>
      <c r="CY1737" s="266">
        <f>DataGoesHere!A1737</f>
        <v>1736</v>
      </c>
      <c r="CZ1737" s="19" t="str">
        <f>IF(DataGoesHere!B1737="","",DataGoesHere!B1737)</f>
        <v/>
      </c>
      <c r="DA1737" s="19" t="str">
        <f>IF(DataGoesHere!B1737="","",IF(AH$5="No",DataGoesHere!B1737,DataGoesHere!B1737-(AH$2*(DataGoesHere!A1737-1))))</f>
        <v/>
      </c>
      <c r="DB1737" s="19" t="str">
        <f>IF(DataGoesHere!B1737="","",IF(AO$9="No",DataGoesHere!B1737,DataGoesHere!B1737/CX1737))</f>
        <v/>
      </c>
      <c r="DC1737" s="19" t="str">
        <f>IF(DataGoesHere!B1737="","",IF(AO$9="No",DA1737,DA1737/CX1737))</f>
        <v/>
      </c>
      <c r="DD1737" s="293" t="str">
        <f>IF(CZ1737="",IF(COUNTIF(DD$2:DD1736,"Forecast")&lt;Output!E$43,"Forecast",""),"Actual")</f>
        <v/>
      </c>
      <c r="DF1737" s="19" t="str">
        <f>IF(DataGoesHere!B1736="",IF(DD1737="Forecast",(Output!$E$47*IntermediateCalcs!DH1736)+((1-Output!$E$47)*IntermediateCalcs!DF1736),""),(Output!$E$47*IntermediateCalcs!DB1736)+((1-Output!$E$47)*IntermediateCalcs!DF1736))</f>
        <v/>
      </c>
      <c r="DG1737" s="19" t="str">
        <f>IF(DataGoesHere!B1736="",IF(DD1737="Forecast",(Output!$G$47*(IntermediateCalcs!DF1737-IntermediateCalcs!DF1736))+((1-Output!$G$47)*IntermediateCalcs!DG1736),""),(Output!$G$47*(IntermediateCalcs!DF1737-IntermediateCalcs!DF1736))+((1-Output!$G$47)*IntermediateCalcs!DG1736))</f>
        <v/>
      </c>
      <c r="DH1737" s="19" t="str">
        <f>IF(DataGoesHere!B1736="",IF(DD1737="Forecast",DF1737+DG1737,""),DF1737+DG1737)</f>
        <v/>
      </c>
      <c r="DI1737" s="274" t="str">
        <f>IF(DH1737="","",IF(IntermediateCalcs!$AO$9="Yes",IntermediateCalcs!DH1737*$CX1737,IntermediateCalcs!DH1737))</f>
        <v/>
      </c>
      <c r="DJ1737" s="250" t="str">
        <f>IF(DataGoesHere!$B1737="","",($CZ1737-DI1737))</f>
        <v/>
      </c>
      <c r="DK1737" s="250" t="str">
        <f>IF(DataGoesHere!$B1737="","",ABS($CZ1737-DI1737))</f>
        <v/>
      </c>
      <c r="DL1737" s="250" t="str">
        <f>IF(DataGoesHere!$B1737="","",DK1737^2)</f>
        <v/>
      </c>
      <c r="DM1737" s="249" t="str">
        <f>IF(DataGoesHere!$B1737="","",DK1737/$CZ1737)</f>
        <v/>
      </c>
      <c r="DN1737" s="250" t="str">
        <f>IF(DataGoesHere!$B1737="","",SUM(DJ$2:DJ1737)/AVERAGE(DK:DK))</f>
        <v/>
      </c>
      <c r="DP1737" s="19" t="str">
        <f>IF(DataGoesHere!B1737="",IF($DD1737="Forecast",(Output!E$48*IntermediateCalcs!CY1737)+Output!G$48,""),(Output!E$48*IntermediateCalcs!CY1737)+Output!G$48)</f>
        <v/>
      </c>
      <c r="DQ1737" s="274" t="str">
        <f>IF(DP1737="","",IF(IntermediateCalcs!$AO$9="Yes",IntermediateCalcs!DP1737*$CX1737,IntermediateCalcs!DP1737))</f>
        <v/>
      </c>
      <c r="DR1737" s="250" t="str">
        <f>IF(DataGoesHere!$B1737="","",($CZ1737-DQ1737))</f>
        <v/>
      </c>
      <c r="DS1737" s="250" t="str">
        <f>IF(DataGoesHere!$B1737="","",ABS($CZ1737-DQ1737))</f>
        <v/>
      </c>
      <c r="DT1737" s="250" t="str">
        <f>IF(DataGoesHere!$B1737="","",DS1737^2)</f>
        <v/>
      </c>
      <c r="DU1737" s="249" t="str">
        <f>IF(DataGoesHere!$B1737="","",DS1737/$CZ1737)</f>
        <v/>
      </c>
      <c r="DV1737" s="250" t="str">
        <f>IF(DataGoesHere!$B1737="","",SUM(DR$2:DR1737)/AVERAGE(DS:DS))</f>
        <v/>
      </c>
      <c r="DX1737" s="19" t="str">
        <f>IF(DataGoesHere!$B1736="","",(DB1731*(Output!$O$49/Output!$P$49))+(IntermediateCalcs!DB1732*(Output!$M$49/Output!$P$49))+(IntermediateCalcs!DB1733*(Output!$K$49/Output!$P$49))+(DB1734*(Output!$I$49/Output!$P$49))+(IntermediateCalcs!DB1735*(Output!$G$49/Output!$P$49))+(IntermediateCalcs!DB1736*(Output!$E$49/Output!$P$49)))</f>
        <v/>
      </c>
      <c r="DY1737" s="274" t="str">
        <f>IF(DX1737="","",IF(IntermediateCalcs!$AO$9="Yes",IntermediateCalcs!DX1737*$CX1737,IntermediateCalcs!DX1737))</f>
        <v/>
      </c>
      <c r="DZ1737" s="250" t="str">
        <f>IF(DataGoesHere!$B1737="","",($CZ1737-DY1737))</f>
        <v/>
      </c>
      <c r="EA1737" s="250" t="str">
        <f>IF(DataGoesHere!$B1737="","",ABS($CZ1737-DY1737))</f>
        <v/>
      </c>
      <c r="EB1737" s="250" t="str">
        <f>IF(DataGoesHere!$B1737="","",EA1737^2)</f>
        <v/>
      </c>
      <c r="EC1737" s="249" t="str">
        <f>IF(DataGoesHere!$B1737="","",EA1737/$CZ1737)</f>
        <v/>
      </c>
      <c r="ED1737" s="250" t="str">
        <f>IF(DataGoesHere!$B1737="","",SUM(DZ$2:DZ1737)/AVERAGE(EA:EA))</f>
        <v/>
      </c>
    </row>
    <row r="1738" spans="20:134" x14ac:dyDescent="0.2">
      <c r="T1738" s="240"/>
      <c r="U1738" s="86"/>
      <c r="V1738" s="86"/>
      <c r="W1738" s="86"/>
      <c r="X1738" s="86"/>
      <c r="Y1738" s="86"/>
      <c r="Z1738" s="86"/>
      <c r="AA1738" s="86"/>
      <c r="AB1738" s="245" t="str">
        <f>IF(DataGoesHere!$B1738="","",(DataGoesHere!$B1738/SUM(DataGoesHere!$B1730:'DataGoesHere'!$B1741)))</f>
        <v/>
      </c>
      <c r="AC1738" s="86"/>
      <c r="AD1738" s="86"/>
      <c r="AE1738" s="241"/>
      <c r="CV1738" s="310" t="str">
        <f>IF(DataGoesHere!B1738="","",DataGoesHere!A1738)</f>
        <v/>
      </c>
      <c r="CW1738" s="271">
        <f t="shared" ca="1" si="62"/>
        <v>9</v>
      </c>
      <c r="CX1738" s="272">
        <f t="shared" ca="1" si="63"/>
        <v>1.0625330005567626</v>
      </c>
      <c r="CY1738" s="266">
        <f>DataGoesHere!A1738</f>
        <v>1737</v>
      </c>
      <c r="CZ1738" s="19" t="str">
        <f>IF(DataGoesHere!B1738="","",DataGoesHere!B1738)</f>
        <v/>
      </c>
      <c r="DA1738" s="19" t="str">
        <f>IF(DataGoesHere!B1738="","",IF(AH$5="No",DataGoesHere!B1738,DataGoesHere!B1738-(AH$2*(DataGoesHere!A1738-1))))</f>
        <v/>
      </c>
      <c r="DB1738" s="19" t="str">
        <f>IF(DataGoesHere!B1738="","",IF(AO$9="No",DataGoesHere!B1738,DataGoesHere!B1738/CX1738))</f>
        <v/>
      </c>
      <c r="DC1738" s="19" t="str">
        <f>IF(DataGoesHere!B1738="","",IF(AO$9="No",DA1738,DA1738/CX1738))</f>
        <v/>
      </c>
      <c r="DD1738" s="293" t="str">
        <f>IF(CZ1738="",IF(COUNTIF(DD$2:DD1737,"Forecast")&lt;Output!E$43,"Forecast",""),"Actual")</f>
        <v/>
      </c>
      <c r="DF1738" s="19" t="str">
        <f>IF(DataGoesHere!B1737="",IF(DD1738="Forecast",(Output!$E$47*IntermediateCalcs!DH1737)+((1-Output!$E$47)*IntermediateCalcs!DF1737),""),(Output!$E$47*IntermediateCalcs!DB1737)+((1-Output!$E$47)*IntermediateCalcs!DF1737))</f>
        <v/>
      </c>
      <c r="DG1738" s="19" t="str">
        <f>IF(DataGoesHere!B1737="",IF(DD1738="Forecast",(Output!$G$47*(IntermediateCalcs!DF1738-IntermediateCalcs!DF1737))+((1-Output!$G$47)*IntermediateCalcs!DG1737),""),(Output!$G$47*(IntermediateCalcs!DF1738-IntermediateCalcs!DF1737))+((1-Output!$G$47)*IntermediateCalcs!DG1737))</f>
        <v/>
      </c>
      <c r="DH1738" s="19" t="str">
        <f>IF(DataGoesHere!B1737="",IF(DD1738="Forecast",DF1738+DG1738,""),DF1738+DG1738)</f>
        <v/>
      </c>
      <c r="DI1738" s="274" t="str">
        <f>IF(DH1738="","",IF(IntermediateCalcs!$AO$9="Yes",IntermediateCalcs!DH1738*$CX1738,IntermediateCalcs!DH1738))</f>
        <v/>
      </c>
      <c r="DJ1738" s="250" t="str">
        <f>IF(DataGoesHere!$B1738="","",($CZ1738-DI1738))</f>
        <v/>
      </c>
      <c r="DK1738" s="250" t="str">
        <f>IF(DataGoesHere!$B1738="","",ABS($CZ1738-DI1738))</f>
        <v/>
      </c>
      <c r="DL1738" s="250" t="str">
        <f>IF(DataGoesHere!$B1738="","",DK1738^2)</f>
        <v/>
      </c>
      <c r="DM1738" s="249" t="str">
        <f>IF(DataGoesHere!$B1738="","",DK1738/$CZ1738)</f>
        <v/>
      </c>
      <c r="DN1738" s="250" t="str">
        <f>IF(DataGoesHere!$B1738="","",SUM(DJ$2:DJ1738)/AVERAGE(DK:DK))</f>
        <v/>
      </c>
      <c r="DP1738" s="19" t="str">
        <f>IF(DataGoesHere!B1738="",IF($DD1738="Forecast",(Output!E$48*IntermediateCalcs!CY1738)+Output!G$48,""),(Output!E$48*IntermediateCalcs!CY1738)+Output!G$48)</f>
        <v/>
      </c>
      <c r="DQ1738" s="274" t="str">
        <f>IF(DP1738="","",IF(IntermediateCalcs!$AO$9="Yes",IntermediateCalcs!DP1738*$CX1738,IntermediateCalcs!DP1738))</f>
        <v/>
      </c>
      <c r="DR1738" s="250" t="str">
        <f>IF(DataGoesHere!$B1738="","",($CZ1738-DQ1738))</f>
        <v/>
      </c>
      <c r="DS1738" s="250" t="str">
        <f>IF(DataGoesHere!$B1738="","",ABS($CZ1738-DQ1738))</f>
        <v/>
      </c>
      <c r="DT1738" s="250" t="str">
        <f>IF(DataGoesHere!$B1738="","",DS1738^2)</f>
        <v/>
      </c>
      <c r="DU1738" s="249" t="str">
        <f>IF(DataGoesHere!$B1738="","",DS1738/$CZ1738)</f>
        <v/>
      </c>
      <c r="DV1738" s="250" t="str">
        <f>IF(DataGoesHere!$B1738="","",SUM(DR$2:DR1738)/AVERAGE(DS:DS))</f>
        <v/>
      </c>
      <c r="DX1738" s="19" t="str">
        <f>IF(DataGoesHere!$B1737="","",(DB1732*(Output!$O$49/Output!$P$49))+(IntermediateCalcs!DB1733*(Output!$M$49/Output!$P$49))+(IntermediateCalcs!DB1734*(Output!$K$49/Output!$P$49))+(DB1735*(Output!$I$49/Output!$P$49))+(IntermediateCalcs!DB1736*(Output!$G$49/Output!$P$49))+(IntermediateCalcs!DB1737*(Output!$E$49/Output!$P$49)))</f>
        <v/>
      </c>
      <c r="DY1738" s="274" t="str">
        <f>IF(DX1738="","",IF(IntermediateCalcs!$AO$9="Yes",IntermediateCalcs!DX1738*$CX1738,IntermediateCalcs!DX1738))</f>
        <v/>
      </c>
      <c r="DZ1738" s="250" t="str">
        <f>IF(DataGoesHere!$B1738="","",($CZ1738-DY1738))</f>
        <v/>
      </c>
      <c r="EA1738" s="250" t="str">
        <f>IF(DataGoesHere!$B1738="","",ABS($CZ1738-DY1738))</f>
        <v/>
      </c>
      <c r="EB1738" s="250" t="str">
        <f>IF(DataGoesHere!$B1738="","",EA1738^2)</f>
        <v/>
      </c>
      <c r="EC1738" s="249" t="str">
        <f>IF(DataGoesHere!$B1738="","",EA1738/$CZ1738)</f>
        <v/>
      </c>
      <c r="ED1738" s="250" t="str">
        <f>IF(DataGoesHere!$B1738="","",SUM(DZ$2:DZ1738)/AVERAGE(EA:EA))</f>
        <v/>
      </c>
    </row>
    <row r="1739" spans="20:134" x14ac:dyDescent="0.2">
      <c r="T1739" s="240"/>
      <c r="U1739" s="86"/>
      <c r="V1739" s="86"/>
      <c r="W1739" s="86"/>
      <c r="X1739" s="86"/>
      <c r="Y1739" s="86"/>
      <c r="Z1739" s="86"/>
      <c r="AA1739" s="86"/>
      <c r="AB1739" s="86"/>
      <c r="AC1739" s="245" t="str">
        <f>IF(DataGoesHere!$B1739="","",(DataGoesHere!$B1739/SUM(DataGoesHere!$B1730:'DataGoesHere'!$B1741)))</f>
        <v/>
      </c>
      <c r="AD1739" s="86"/>
      <c r="AE1739" s="241"/>
      <c r="CV1739" s="310" t="str">
        <f>IF(DataGoesHere!B1739="","",DataGoesHere!A1739)</f>
        <v/>
      </c>
      <c r="CW1739" s="271">
        <f t="shared" ca="1" si="62"/>
        <v>10</v>
      </c>
      <c r="CX1739" s="272">
        <f t="shared" ca="1" si="63"/>
        <v>0.92557634012077306</v>
      </c>
      <c r="CY1739" s="266">
        <f>DataGoesHere!A1739</f>
        <v>1738</v>
      </c>
      <c r="CZ1739" s="19" t="str">
        <f>IF(DataGoesHere!B1739="","",DataGoesHere!B1739)</f>
        <v/>
      </c>
      <c r="DA1739" s="19" t="str">
        <f>IF(DataGoesHere!B1739="","",IF(AH$5="No",DataGoesHere!B1739,DataGoesHere!B1739-(AH$2*(DataGoesHere!A1739-1))))</f>
        <v/>
      </c>
      <c r="DB1739" s="19" t="str">
        <f>IF(DataGoesHere!B1739="","",IF(AO$9="No",DataGoesHere!B1739,DataGoesHere!B1739/CX1739))</f>
        <v/>
      </c>
      <c r="DC1739" s="19" t="str">
        <f>IF(DataGoesHere!B1739="","",IF(AO$9="No",DA1739,DA1739/CX1739))</f>
        <v/>
      </c>
      <c r="DD1739" s="293" t="str">
        <f>IF(CZ1739="",IF(COUNTIF(DD$2:DD1738,"Forecast")&lt;Output!E$43,"Forecast",""),"Actual")</f>
        <v/>
      </c>
      <c r="DF1739" s="19" t="str">
        <f>IF(DataGoesHere!B1738="",IF(DD1739="Forecast",(Output!$E$47*IntermediateCalcs!DH1738)+((1-Output!$E$47)*IntermediateCalcs!DF1738),""),(Output!$E$47*IntermediateCalcs!DB1738)+((1-Output!$E$47)*IntermediateCalcs!DF1738))</f>
        <v/>
      </c>
      <c r="DG1739" s="19" t="str">
        <f>IF(DataGoesHere!B1738="",IF(DD1739="Forecast",(Output!$G$47*(IntermediateCalcs!DF1739-IntermediateCalcs!DF1738))+((1-Output!$G$47)*IntermediateCalcs!DG1738),""),(Output!$G$47*(IntermediateCalcs!DF1739-IntermediateCalcs!DF1738))+((1-Output!$G$47)*IntermediateCalcs!DG1738))</f>
        <v/>
      </c>
      <c r="DH1739" s="19" t="str">
        <f>IF(DataGoesHere!B1738="",IF(DD1739="Forecast",DF1739+DG1739,""),DF1739+DG1739)</f>
        <v/>
      </c>
      <c r="DI1739" s="274" t="str">
        <f>IF(DH1739="","",IF(IntermediateCalcs!$AO$9="Yes",IntermediateCalcs!DH1739*$CX1739,IntermediateCalcs!DH1739))</f>
        <v/>
      </c>
      <c r="DJ1739" s="250" t="str">
        <f>IF(DataGoesHere!$B1739="","",($CZ1739-DI1739))</f>
        <v/>
      </c>
      <c r="DK1739" s="250" t="str">
        <f>IF(DataGoesHere!$B1739="","",ABS($CZ1739-DI1739))</f>
        <v/>
      </c>
      <c r="DL1739" s="250" t="str">
        <f>IF(DataGoesHere!$B1739="","",DK1739^2)</f>
        <v/>
      </c>
      <c r="DM1739" s="249" t="str">
        <f>IF(DataGoesHere!$B1739="","",DK1739/$CZ1739)</f>
        <v/>
      </c>
      <c r="DN1739" s="250" t="str">
        <f>IF(DataGoesHere!$B1739="","",SUM(DJ$2:DJ1739)/AVERAGE(DK:DK))</f>
        <v/>
      </c>
      <c r="DP1739" s="19" t="str">
        <f>IF(DataGoesHere!B1739="",IF($DD1739="Forecast",(Output!E$48*IntermediateCalcs!CY1739)+Output!G$48,""),(Output!E$48*IntermediateCalcs!CY1739)+Output!G$48)</f>
        <v/>
      </c>
      <c r="DQ1739" s="274" t="str">
        <f>IF(DP1739="","",IF(IntermediateCalcs!$AO$9="Yes",IntermediateCalcs!DP1739*$CX1739,IntermediateCalcs!DP1739))</f>
        <v/>
      </c>
      <c r="DR1739" s="250" t="str">
        <f>IF(DataGoesHere!$B1739="","",($CZ1739-DQ1739))</f>
        <v/>
      </c>
      <c r="DS1739" s="250" t="str">
        <f>IF(DataGoesHere!$B1739="","",ABS($CZ1739-DQ1739))</f>
        <v/>
      </c>
      <c r="DT1739" s="250" t="str">
        <f>IF(DataGoesHere!$B1739="","",DS1739^2)</f>
        <v/>
      </c>
      <c r="DU1739" s="249" t="str">
        <f>IF(DataGoesHere!$B1739="","",DS1739/$CZ1739)</f>
        <v/>
      </c>
      <c r="DV1739" s="250" t="str">
        <f>IF(DataGoesHere!$B1739="","",SUM(DR$2:DR1739)/AVERAGE(DS:DS))</f>
        <v/>
      </c>
      <c r="DX1739" s="19" t="str">
        <f>IF(DataGoesHere!$B1738="","",(DB1733*(Output!$O$49/Output!$P$49))+(IntermediateCalcs!DB1734*(Output!$M$49/Output!$P$49))+(IntermediateCalcs!DB1735*(Output!$K$49/Output!$P$49))+(DB1736*(Output!$I$49/Output!$P$49))+(IntermediateCalcs!DB1737*(Output!$G$49/Output!$P$49))+(IntermediateCalcs!DB1738*(Output!$E$49/Output!$P$49)))</f>
        <v/>
      </c>
      <c r="DY1739" s="274" t="str">
        <f>IF(DX1739="","",IF(IntermediateCalcs!$AO$9="Yes",IntermediateCalcs!DX1739*$CX1739,IntermediateCalcs!DX1739))</f>
        <v/>
      </c>
      <c r="DZ1739" s="250" t="str">
        <f>IF(DataGoesHere!$B1739="","",($CZ1739-DY1739))</f>
        <v/>
      </c>
      <c r="EA1739" s="250" t="str">
        <f>IF(DataGoesHere!$B1739="","",ABS($CZ1739-DY1739))</f>
        <v/>
      </c>
      <c r="EB1739" s="250" t="str">
        <f>IF(DataGoesHere!$B1739="","",EA1739^2)</f>
        <v/>
      </c>
      <c r="EC1739" s="249" t="str">
        <f>IF(DataGoesHere!$B1739="","",EA1739/$CZ1739)</f>
        <v/>
      </c>
      <c r="ED1739" s="250" t="str">
        <f>IF(DataGoesHere!$B1739="","",SUM(DZ$2:DZ1739)/AVERAGE(EA:EA))</f>
        <v/>
      </c>
    </row>
    <row r="1740" spans="20:134" x14ac:dyDescent="0.2">
      <c r="T1740" s="240"/>
      <c r="U1740" s="86"/>
      <c r="V1740" s="86"/>
      <c r="W1740" s="86"/>
      <c r="X1740" s="86"/>
      <c r="Y1740" s="86"/>
      <c r="Z1740" s="86"/>
      <c r="AA1740" s="86"/>
      <c r="AB1740" s="86"/>
      <c r="AC1740" s="86"/>
      <c r="AD1740" s="245" t="str">
        <f>IF(DataGoesHere!$B1740="","",(DataGoesHere!$B1740/SUM(DataGoesHere!$B1730:'DataGoesHere'!$B1741)))</f>
        <v/>
      </c>
      <c r="AE1740" s="241"/>
      <c r="CV1740" s="310" t="str">
        <f>IF(DataGoesHere!B1740="","",DataGoesHere!A1740)</f>
        <v/>
      </c>
      <c r="CW1740" s="271">
        <f t="shared" ca="1" si="62"/>
        <v>11</v>
      </c>
      <c r="CX1740" s="272">
        <f t="shared" ca="1" si="63"/>
        <v>0.97463169608807265</v>
      </c>
      <c r="CY1740" s="266">
        <f>DataGoesHere!A1740</f>
        <v>1739</v>
      </c>
      <c r="CZ1740" s="19" t="str">
        <f>IF(DataGoesHere!B1740="","",DataGoesHere!B1740)</f>
        <v/>
      </c>
      <c r="DA1740" s="19" t="str">
        <f>IF(DataGoesHere!B1740="","",IF(AH$5="No",DataGoesHere!B1740,DataGoesHere!B1740-(AH$2*(DataGoesHere!A1740-1))))</f>
        <v/>
      </c>
      <c r="DB1740" s="19" t="str">
        <f>IF(DataGoesHere!B1740="","",IF(AO$9="No",DataGoesHere!B1740,DataGoesHere!B1740/CX1740))</f>
        <v/>
      </c>
      <c r="DC1740" s="19" t="str">
        <f>IF(DataGoesHere!B1740="","",IF(AO$9="No",DA1740,DA1740/CX1740))</f>
        <v/>
      </c>
      <c r="DD1740" s="293" t="str">
        <f>IF(CZ1740="",IF(COUNTIF(DD$2:DD1739,"Forecast")&lt;Output!E$43,"Forecast",""),"Actual")</f>
        <v/>
      </c>
      <c r="DF1740" s="19" t="str">
        <f>IF(DataGoesHere!B1739="",IF(DD1740="Forecast",(Output!$E$47*IntermediateCalcs!DH1739)+((1-Output!$E$47)*IntermediateCalcs!DF1739),""),(Output!$E$47*IntermediateCalcs!DB1739)+((1-Output!$E$47)*IntermediateCalcs!DF1739))</f>
        <v/>
      </c>
      <c r="DG1740" s="19" t="str">
        <f>IF(DataGoesHere!B1739="",IF(DD1740="Forecast",(Output!$G$47*(IntermediateCalcs!DF1740-IntermediateCalcs!DF1739))+((1-Output!$G$47)*IntermediateCalcs!DG1739),""),(Output!$G$47*(IntermediateCalcs!DF1740-IntermediateCalcs!DF1739))+((1-Output!$G$47)*IntermediateCalcs!DG1739))</f>
        <v/>
      </c>
      <c r="DH1740" s="19" t="str">
        <f>IF(DataGoesHere!B1739="",IF(DD1740="Forecast",DF1740+DG1740,""),DF1740+DG1740)</f>
        <v/>
      </c>
      <c r="DI1740" s="274" t="str">
        <f>IF(DH1740="","",IF(IntermediateCalcs!$AO$9="Yes",IntermediateCalcs!DH1740*$CX1740,IntermediateCalcs!DH1740))</f>
        <v/>
      </c>
      <c r="DJ1740" s="250" t="str">
        <f>IF(DataGoesHere!$B1740="","",($CZ1740-DI1740))</f>
        <v/>
      </c>
      <c r="DK1740" s="250" t="str">
        <f>IF(DataGoesHere!$B1740="","",ABS($CZ1740-DI1740))</f>
        <v/>
      </c>
      <c r="DL1740" s="250" t="str">
        <f>IF(DataGoesHere!$B1740="","",DK1740^2)</f>
        <v/>
      </c>
      <c r="DM1740" s="249" t="str">
        <f>IF(DataGoesHere!$B1740="","",DK1740/$CZ1740)</f>
        <v/>
      </c>
      <c r="DN1740" s="250" t="str">
        <f>IF(DataGoesHere!$B1740="","",SUM(DJ$2:DJ1740)/AVERAGE(DK:DK))</f>
        <v/>
      </c>
      <c r="DP1740" s="19" t="str">
        <f>IF(DataGoesHere!B1740="",IF($DD1740="Forecast",(Output!E$48*IntermediateCalcs!CY1740)+Output!G$48,""),(Output!E$48*IntermediateCalcs!CY1740)+Output!G$48)</f>
        <v/>
      </c>
      <c r="DQ1740" s="274" t="str">
        <f>IF(DP1740="","",IF(IntermediateCalcs!$AO$9="Yes",IntermediateCalcs!DP1740*$CX1740,IntermediateCalcs!DP1740))</f>
        <v/>
      </c>
      <c r="DR1740" s="250" t="str">
        <f>IF(DataGoesHere!$B1740="","",($CZ1740-DQ1740))</f>
        <v/>
      </c>
      <c r="DS1740" s="250" t="str">
        <f>IF(DataGoesHere!$B1740="","",ABS($CZ1740-DQ1740))</f>
        <v/>
      </c>
      <c r="DT1740" s="250" t="str">
        <f>IF(DataGoesHere!$B1740="","",DS1740^2)</f>
        <v/>
      </c>
      <c r="DU1740" s="249" t="str">
        <f>IF(DataGoesHere!$B1740="","",DS1740/$CZ1740)</f>
        <v/>
      </c>
      <c r="DV1740" s="250" t="str">
        <f>IF(DataGoesHere!$B1740="","",SUM(DR$2:DR1740)/AVERAGE(DS:DS))</f>
        <v/>
      </c>
      <c r="DX1740" s="19" t="str">
        <f>IF(DataGoesHere!$B1739="","",(DB1734*(Output!$O$49/Output!$P$49))+(IntermediateCalcs!DB1735*(Output!$M$49/Output!$P$49))+(IntermediateCalcs!DB1736*(Output!$K$49/Output!$P$49))+(DB1737*(Output!$I$49/Output!$P$49))+(IntermediateCalcs!DB1738*(Output!$G$49/Output!$P$49))+(IntermediateCalcs!DB1739*(Output!$E$49/Output!$P$49)))</f>
        <v/>
      </c>
      <c r="DY1740" s="274" t="str">
        <f>IF(DX1740="","",IF(IntermediateCalcs!$AO$9="Yes",IntermediateCalcs!DX1740*$CX1740,IntermediateCalcs!DX1740))</f>
        <v/>
      </c>
      <c r="DZ1740" s="250" t="str">
        <f>IF(DataGoesHere!$B1740="","",($CZ1740-DY1740))</f>
        <v/>
      </c>
      <c r="EA1740" s="250" t="str">
        <f>IF(DataGoesHere!$B1740="","",ABS($CZ1740-DY1740))</f>
        <v/>
      </c>
      <c r="EB1740" s="250" t="str">
        <f>IF(DataGoesHere!$B1740="","",EA1740^2)</f>
        <v/>
      </c>
      <c r="EC1740" s="249" t="str">
        <f>IF(DataGoesHere!$B1740="","",EA1740/$CZ1740)</f>
        <v/>
      </c>
      <c r="ED1740" s="250" t="str">
        <f>IF(DataGoesHere!$B1740="","",SUM(DZ$2:DZ1740)/AVERAGE(EA:EA))</f>
        <v/>
      </c>
    </row>
    <row r="1741" spans="20:134" x14ac:dyDescent="0.2">
      <c r="T1741" s="242"/>
      <c r="U1741" s="243"/>
      <c r="V1741" s="243"/>
      <c r="W1741" s="243"/>
      <c r="X1741" s="243"/>
      <c r="Y1741" s="243"/>
      <c r="Z1741" s="243"/>
      <c r="AA1741" s="243"/>
      <c r="AB1741" s="243"/>
      <c r="AC1741" s="243"/>
      <c r="AD1741" s="243"/>
      <c r="AE1741" s="246" t="str">
        <f>IF(DataGoesHere!$B1741="","",(DataGoesHere!$B1741/SUM(DataGoesHere!$B1730:'DataGoesHere'!$B1741)))</f>
        <v/>
      </c>
      <c r="CV1741" s="310" t="str">
        <f>IF(DataGoesHere!B1741="","",DataGoesHere!A1741)</f>
        <v/>
      </c>
      <c r="CW1741" s="271">
        <f t="shared" ca="1" si="62"/>
        <v>12</v>
      </c>
      <c r="CX1741" s="272">
        <f t="shared" ca="1" si="63"/>
        <v>1.0054005237672714</v>
      </c>
      <c r="CY1741" s="266">
        <f>DataGoesHere!A1741</f>
        <v>1740</v>
      </c>
      <c r="CZ1741" s="19" t="str">
        <f>IF(DataGoesHere!B1741="","",DataGoesHere!B1741)</f>
        <v/>
      </c>
      <c r="DA1741" s="19" t="str">
        <f>IF(DataGoesHere!B1741="","",IF(AH$5="No",DataGoesHere!B1741,DataGoesHere!B1741-(AH$2*(DataGoesHere!A1741-1))))</f>
        <v/>
      </c>
      <c r="DB1741" s="19" t="str">
        <f>IF(DataGoesHere!B1741="","",IF(AO$9="No",DataGoesHere!B1741,DataGoesHere!B1741/CX1741))</f>
        <v/>
      </c>
      <c r="DC1741" s="19" t="str">
        <f>IF(DataGoesHere!B1741="","",IF(AO$9="No",DA1741,DA1741/CX1741))</f>
        <v/>
      </c>
      <c r="DD1741" s="293" t="str">
        <f>IF(CZ1741="",IF(COUNTIF(DD$2:DD1740,"Forecast")&lt;Output!E$43,"Forecast",""),"Actual")</f>
        <v/>
      </c>
      <c r="DF1741" s="19" t="str">
        <f>IF(DataGoesHere!B1740="",IF(DD1741="Forecast",(Output!$E$47*IntermediateCalcs!DH1740)+((1-Output!$E$47)*IntermediateCalcs!DF1740),""),(Output!$E$47*IntermediateCalcs!DB1740)+((1-Output!$E$47)*IntermediateCalcs!DF1740))</f>
        <v/>
      </c>
      <c r="DG1741" s="19" t="str">
        <f>IF(DataGoesHere!B1740="",IF(DD1741="Forecast",(Output!$G$47*(IntermediateCalcs!DF1741-IntermediateCalcs!DF1740))+((1-Output!$G$47)*IntermediateCalcs!DG1740),""),(Output!$G$47*(IntermediateCalcs!DF1741-IntermediateCalcs!DF1740))+((1-Output!$G$47)*IntermediateCalcs!DG1740))</f>
        <v/>
      </c>
      <c r="DH1741" s="19" t="str">
        <f>IF(DataGoesHere!B1740="",IF(DD1741="Forecast",DF1741+DG1741,""),DF1741+DG1741)</f>
        <v/>
      </c>
      <c r="DI1741" s="274" t="str">
        <f>IF(DH1741="","",IF(IntermediateCalcs!$AO$9="Yes",IntermediateCalcs!DH1741*$CX1741,IntermediateCalcs!DH1741))</f>
        <v/>
      </c>
      <c r="DJ1741" s="250" t="str">
        <f>IF(DataGoesHere!$B1741="","",($CZ1741-DI1741))</f>
        <v/>
      </c>
      <c r="DK1741" s="250" t="str">
        <f>IF(DataGoesHere!$B1741="","",ABS($CZ1741-DI1741))</f>
        <v/>
      </c>
      <c r="DL1741" s="250" t="str">
        <f>IF(DataGoesHere!$B1741="","",DK1741^2)</f>
        <v/>
      </c>
      <c r="DM1741" s="249" t="str">
        <f>IF(DataGoesHere!$B1741="","",DK1741/$CZ1741)</f>
        <v/>
      </c>
      <c r="DN1741" s="250" t="str">
        <f>IF(DataGoesHere!$B1741="","",SUM(DJ$2:DJ1741)/AVERAGE(DK:DK))</f>
        <v/>
      </c>
      <c r="DP1741" s="19" t="str">
        <f>IF(DataGoesHere!B1741="",IF($DD1741="Forecast",(Output!E$48*IntermediateCalcs!CY1741)+Output!G$48,""),(Output!E$48*IntermediateCalcs!CY1741)+Output!G$48)</f>
        <v/>
      </c>
      <c r="DQ1741" s="274" t="str">
        <f>IF(DP1741="","",IF(IntermediateCalcs!$AO$9="Yes",IntermediateCalcs!DP1741*$CX1741,IntermediateCalcs!DP1741))</f>
        <v/>
      </c>
      <c r="DR1741" s="250" t="str">
        <f>IF(DataGoesHere!$B1741="","",($CZ1741-DQ1741))</f>
        <v/>
      </c>
      <c r="DS1741" s="250" t="str">
        <f>IF(DataGoesHere!$B1741="","",ABS($CZ1741-DQ1741))</f>
        <v/>
      </c>
      <c r="DT1741" s="250" t="str">
        <f>IF(DataGoesHere!$B1741="","",DS1741^2)</f>
        <v/>
      </c>
      <c r="DU1741" s="249" t="str">
        <f>IF(DataGoesHere!$B1741="","",DS1741/$CZ1741)</f>
        <v/>
      </c>
      <c r="DV1741" s="250" t="str">
        <f>IF(DataGoesHere!$B1741="","",SUM(DR$2:DR1741)/AVERAGE(DS:DS))</f>
        <v/>
      </c>
      <c r="DX1741" s="19" t="str">
        <f>IF(DataGoesHere!$B1740="","",(DB1735*(Output!$O$49/Output!$P$49))+(IntermediateCalcs!DB1736*(Output!$M$49/Output!$P$49))+(IntermediateCalcs!DB1737*(Output!$K$49/Output!$P$49))+(DB1738*(Output!$I$49/Output!$P$49))+(IntermediateCalcs!DB1739*(Output!$G$49/Output!$P$49))+(IntermediateCalcs!DB1740*(Output!$E$49/Output!$P$49)))</f>
        <v/>
      </c>
      <c r="DY1741" s="274" t="str">
        <f>IF(DX1741="","",IF(IntermediateCalcs!$AO$9="Yes",IntermediateCalcs!DX1741*$CX1741,IntermediateCalcs!DX1741))</f>
        <v/>
      </c>
      <c r="DZ1741" s="250" t="str">
        <f>IF(DataGoesHere!$B1741="","",($CZ1741-DY1741))</f>
        <v/>
      </c>
      <c r="EA1741" s="250" t="str">
        <f>IF(DataGoesHere!$B1741="","",ABS($CZ1741-DY1741))</f>
        <v/>
      </c>
      <c r="EB1741" s="250" t="str">
        <f>IF(DataGoesHere!$B1741="","",EA1741^2)</f>
        <v/>
      </c>
      <c r="EC1741" s="249" t="str">
        <f>IF(DataGoesHere!$B1741="","",EA1741/$CZ1741)</f>
        <v/>
      </c>
      <c r="ED1741" s="250" t="str">
        <f>IF(DataGoesHere!$B1741="","",SUM(DZ$2:DZ1741)/AVERAGE(EA:EA))</f>
        <v/>
      </c>
    </row>
    <row r="1742" spans="20:134" x14ac:dyDescent="0.2">
      <c r="T1742" s="244" t="str">
        <f>IF(DataGoesHere!$B1742="","",(DataGoesHere!$B1742/SUM(DataGoesHere!$B1742:'DataGoesHere'!$B1753)))</f>
        <v/>
      </c>
      <c r="U1742" s="238"/>
      <c r="V1742" s="238"/>
      <c r="W1742" s="238"/>
      <c r="X1742" s="238"/>
      <c r="Y1742" s="238"/>
      <c r="Z1742" s="238"/>
      <c r="AA1742" s="238"/>
      <c r="AB1742" s="238"/>
      <c r="AC1742" s="238"/>
      <c r="AD1742" s="238"/>
      <c r="AE1742" s="239"/>
      <c r="CV1742" s="310" t="str">
        <f>IF(DataGoesHere!B1742="","",DataGoesHere!A1742)</f>
        <v/>
      </c>
      <c r="CW1742" s="271">
        <f t="shared" ca="1" si="62"/>
        <v>1</v>
      </c>
      <c r="CX1742" s="272">
        <f t="shared" ca="1" si="63"/>
        <v>1.3236179355303281</v>
      </c>
      <c r="CY1742" s="266">
        <f>DataGoesHere!A1742</f>
        <v>1741</v>
      </c>
      <c r="CZ1742" s="19" t="str">
        <f>IF(DataGoesHere!B1742="","",DataGoesHere!B1742)</f>
        <v/>
      </c>
      <c r="DA1742" s="19" t="str">
        <f>IF(DataGoesHere!B1742="","",IF(AH$5="No",DataGoesHere!B1742,DataGoesHere!B1742-(AH$2*(DataGoesHere!A1742-1))))</f>
        <v/>
      </c>
      <c r="DB1742" s="19" t="str">
        <f>IF(DataGoesHere!B1742="","",IF(AO$9="No",DataGoesHere!B1742,DataGoesHere!B1742/CX1742))</f>
        <v/>
      </c>
      <c r="DC1742" s="19" t="str">
        <f>IF(DataGoesHere!B1742="","",IF(AO$9="No",DA1742,DA1742/CX1742))</f>
        <v/>
      </c>
      <c r="DD1742" s="293" t="str">
        <f>IF(CZ1742="",IF(COUNTIF(DD$2:DD1741,"Forecast")&lt;Output!E$43,"Forecast",""),"Actual")</f>
        <v/>
      </c>
      <c r="DF1742" s="19" t="str">
        <f>IF(DataGoesHere!B1741="",IF(DD1742="Forecast",(Output!$E$47*IntermediateCalcs!DH1741)+((1-Output!$E$47)*IntermediateCalcs!DF1741),""),(Output!$E$47*IntermediateCalcs!DB1741)+((1-Output!$E$47)*IntermediateCalcs!DF1741))</f>
        <v/>
      </c>
      <c r="DG1742" s="19" t="str">
        <f>IF(DataGoesHere!B1741="",IF(DD1742="Forecast",(Output!$G$47*(IntermediateCalcs!DF1742-IntermediateCalcs!DF1741))+((1-Output!$G$47)*IntermediateCalcs!DG1741),""),(Output!$G$47*(IntermediateCalcs!DF1742-IntermediateCalcs!DF1741))+((1-Output!$G$47)*IntermediateCalcs!DG1741))</f>
        <v/>
      </c>
      <c r="DH1742" s="19" t="str">
        <f>IF(DataGoesHere!B1741="",IF(DD1742="Forecast",DF1742+DG1742,""),DF1742+DG1742)</f>
        <v/>
      </c>
      <c r="DI1742" s="274" t="str">
        <f>IF(DH1742="","",IF(IntermediateCalcs!$AO$9="Yes",IntermediateCalcs!DH1742*$CX1742,IntermediateCalcs!DH1742))</f>
        <v/>
      </c>
      <c r="DJ1742" s="250" t="str">
        <f>IF(DataGoesHere!$B1742="","",($CZ1742-DI1742))</f>
        <v/>
      </c>
      <c r="DK1742" s="250" t="str">
        <f>IF(DataGoesHere!$B1742="","",ABS($CZ1742-DI1742))</f>
        <v/>
      </c>
      <c r="DL1742" s="250" t="str">
        <f>IF(DataGoesHere!$B1742="","",DK1742^2)</f>
        <v/>
      </c>
      <c r="DM1742" s="249" t="str">
        <f>IF(DataGoesHere!$B1742="","",DK1742/$CZ1742)</f>
        <v/>
      </c>
      <c r="DN1742" s="250" t="str">
        <f>IF(DataGoesHere!$B1742="","",SUM(DJ$2:DJ1742)/AVERAGE(DK:DK))</f>
        <v/>
      </c>
      <c r="DP1742" s="19" t="str">
        <f>IF(DataGoesHere!B1742="",IF($DD1742="Forecast",(Output!E$48*IntermediateCalcs!CY1742)+Output!G$48,""),(Output!E$48*IntermediateCalcs!CY1742)+Output!G$48)</f>
        <v/>
      </c>
      <c r="DQ1742" s="274" t="str">
        <f>IF(DP1742="","",IF(IntermediateCalcs!$AO$9="Yes",IntermediateCalcs!DP1742*$CX1742,IntermediateCalcs!DP1742))</f>
        <v/>
      </c>
      <c r="DR1742" s="250" t="str">
        <f>IF(DataGoesHere!$B1742="","",($CZ1742-DQ1742))</f>
        <v/>
      </c>
      <c r="DS1742" s="250" t="str">
        <f>IF(DataGoesHere!$B1742="","",ABS($CZ1742-DQ1742))</f>
        <v/>
      </c>
      <c r="DT1742" s="250" t="str">
        <f>IF(DataGoesHere!$B1742="","",DS1742^2)</f>
        <v/>
      </c>
      <c r="DU1742" s="249" t="str">
        <f>IF(DataGoesHere!$B1742="","",DS1742/$CZ1742)</f>
        <v/>
      </c>
      <c r="DV1742" s="250" t="str">
        <f>IF(DataGoesHere!$B1742="","",SUM(DR$2:DR1742)/AVERAGE(DS:DS))</f>
        <v/>
      </c>
      <c r="DX1742" s="19" t="str">
        <f>IF(DataGoesHere!$B1741="","",(DB1736*(Output!$O$49/Output!$P$49))+(IntermediateCalcs!DB1737*(Output!$M$49/Output!$P$49))+(IntermediateCalcs!DB1738*(Output!$K$49/Output!$P$49))+(DB1739*(Output!$I$49/Output!$P$49))+(IntermediateCalcs!DB1740*(Output!$G$49/Output!$P$49))+(IntermediateCalcs!DB1741*(Output!$E$49/Output!$P$49)))</f>
        <v/>
      </c>
      <c r="DY1742" s="274" t="str">
        <f>IF(DX1742="","",IF(IntermediateCalcs!$AO$9="Yes",IntermediateCalcs!DX1742*$CX1742,IntermediateCalcs!DX1742))</f>
        <v/>
      </c>
      <c r="DZ1742" s="250" t="str">
        <f>IF(DataGoesHere!$B1742="","",($CZ1742-DY1742))</f>
        <v/>
      </c>
      <c r="EA1742" s="250" t="str">
        <f>IF(DataGoesHere!$B1742="","",ABS($CZ1742-DY1742))</f>
        <v/>
      </c>
      <c r="EB1742" s="250" t="str">
        <f>IF(DataGoesHere!$B1742="","",EA1742^2)</f>
        <v/>
      </c>
      <c r="EC1742" s="249" t="str">
        <f>IF(DataGoesHere!$B1742="","",EA1742/$CZ1742)</f>
        <v/>
      </c>
      <c r="ED1742" s="250" t="str">
        <f>IF(DataGoesHere!$B1742="","",SUM(DZ$2:DZ1742)/AVERAGE(EA:EA))</f>
        <v/>
      </c>
    </row>
    <row r="1743" spans="20:134" x14ac:dyDescent="0.2">
      <c r="T1743" s="240"/>
      <c r="U1743" s="245" t="str">
        <f>IF(DataGoesHere!$B1743="","",(DataGoesHere!$B1743/SUM(DataGoesHere!$B1743:'DataGoesHere'!$B1753)))</f>
        <v/>
      </c>
      <c r="V1743" s="86"/>
      <c r="W1743" s="86"/>
      <c r="X1743" s="86"/>
      <c r="Y1743" s="86"/>
      <c r="Z1743" s="86"/>
      <c r="AA1743" s="86"/>
      <c r="AB1743" s="86"/>
      <c r="AC1743" s="86"/>
      <c r="AD1743" s="86"/>
      <c r="AE1743" s="241"/>
      <c r="CV1743" s="310" t="str">
        <f>IF(DataGoesHere!B1743="","",DataGoesHere!A1743)</f>
        <v/>
      </c>
      <c r="CW1743" s="271">
        <f t="shared" ca="1" si="62"/>
        <v>2</v>
      </c>
      <c r="CX1743" s="272">
        <f t="shared" ca="1" si="63"/>
        <v>0.80574490527728204</v>
      </c>
      <c r="CY1743" s="266">
        <f>DataGoesHere!A1743</f>
        <v>1742</v>
      </c>
      <c r="CZ1743" s="19" t="str">
        <f>IF(DataGoesHere!B1743="","",DataGoesHere!B1743)</f>
        <v/>
      </c>
      <c r="DA1743" s="19" t="str">
        <f>IF(DataGoesHere!B1743="","",IF(AH$5="No",DataGoesHere!B1743,DataGoesHere!B1743-(AH$2*(DataGoesHere!A1743-1))))</f>
        <v/>
      </c>
      <c r="DB1743" s="19" t="str">
        <f>IF(DataGoesHere!B1743="","",IF(AO$9="No",DataGoesHere!B1743,DataGoesHere!B1743/CX1743))</f>
        <v/>
      </c>
      <c r="DC1743" s="19" t="str">
        <f>IF(DataGoesHere!B1743="","",IF(AO$9="No",DA1743,DA1743/CX1743))</f>
        <v/>
      </c>
      <c r="DD1743" s="293" t="str">
        <f>IF(CZ1743="",IF(COUNTIF(DD$2:DD1742,"Forecast")&lt;Output!E$43,"Forecast",""),"Actual")</f>
        <v/>
      </c>
      <c r="DF1743" s="19" t="str">
        <f>IF(DataGoesHere!B1742="",IF(DD1743="Forecast",(Output!$E$47*IntermediateCalcs!DH1742)+((1-Output!$E$47)*IntermediateCalcs!DF1742),""),(Output!$E$47*IntermediateCalcs!DB1742)+((1-Output!$E$47)*IntermediateCalcs!DF1742))</f>
        <v/>
      </c>
      <c r="DG1743" s="19" t="str">
        <f>IF(DataGoesHere!B1742="",IF(DD1743="Forecast",(Output!$G$47*(IntermediateCalcs!DF1743-IntermediateCalcs!DF1742))+((1-Output!$G$47)*IntermediateCalcs!DG1742),""),(Output!$G$47*(IntermediateCalcs!DF1743-IntermediateCalcs!DF1742))+((1-Output!$G$47)*IntermediateCalcs!DG1742))</f>
        <v/>
      </c>
      <c r="DH1743" s="19" t="str">
        <f>IF(DataGoesHere!B1742="",IF(DD1743="Forecast",DF1743+DG1743,""),DF1743+DG1743)</f>
        <v/>
      </c>
      <c r="DI1743" s="274" t="str">
        <f>IF(DH1743="","",IF(IntermediateCalcs!$AO$9="Yes",IntermediateCalcs!DH1743*$CX1743,IntermediateCalcs!DH1743))</f>
        <v/>
      </c>
      <c r="DJ1743" s="250" t="str">
        <f>IF(DataGoesHere!$B1743="","",($CZ1743-DI1743))</f>
        <v/>
      </c>
      <c r="DK1743" s="250" t="str">
        <f>IF(DataGoesHere!$B1743="","",ABS($CZ1743-DI1743))</f>
        <v/>
      </c>
      <c r="DL1743" s="250" t="str">
        <f>IF(DataGoesHere!$B1743="","",DK1743^2)</f>
        <v/>
      </c>
      <c r="DM1743" s="249" t="str">
        <f>IF(DataGoesHere!$B1743="","",DK1743/$CZ1743)</f>
        <v/>
      </c>
      <c r="DN1743" s="250" t="str">
        <f>IF(DataGoesHere!$B1743="","",SUM(DJ$2:DJ1743)/AVERAGE(DK:DK))</f>
        <v/>
      </c>
      <c r="DP1743" s="19" t="str">
        <f>IF(DataGoesHere!B1743="",IF($DD1743="Forecast",(Output!E$48*IntermediateCalcs!CY1743)+Output!G$48,""),(Output!E$48*IntermediateCalcs!CY1743)+Output!G$48)</f>
        <v/>
      </c>
      <c r="DQ1743" s="274" t="str">
        <f>IF(DP1743="","",IF(IntermediateCalcs!$AO$9="Yes",IntermediateCalcs!DP1743*$CX1743,IntermediateCalcs!DP1743))</f>
        <v/>
      </c>
      <c r="DR1743" s="250" t="str">
        <f>IF(DataGoesHere!$B1743="","",($CZ1743-DQ1743))</f>
        <v/>
      </c>
      <c r="DS1743" s="250" t="str">
        <f>IF(DataGoesHere!$B1743="","",ABS($CZ1743-DQ1743))</f>
        <v/>
      </c>
      <c r="DT1743" s="250" t="str">
        <f>IF(DataGoesHere!$B1743="","",DS1743^2)</f>
        <v/>
      </c>
      <c r="DU1743" s="249" t="str">
        <f>IF(DataGoesHere!$B1743="","",DS1743/$CZ1743)</f>
        <v/>
      </c>
      <c r="DV1743" s="250" t="str">
        <f>IF(DataGoesHere!$B1743="","",SUM(DR$2:DR1743)/AVERAGE(DS:DS))</f>
        <v/>
      </c>
      <c r="DX1743" s="19" t="str">
        <f>IF(DataGoesHere!$B1742="","",(DB1737*(Output!$O$49/Output!$P$49))+(IntermediateCalcs!DB1738*(Output!$M$49/Output!$P$49))+(IntermediateCalcs!DB1739*(Output!$K$49/Output!$P$49))+(DB1740*(Output!$I$49/Output!$P$49))+(IntermediateCalcs!DB1741*(Output!$G$49/Output!$P$49))+(IntermediateCalcs!DB1742*(Output!$E$49/Output!$P$49)))</f>
        <v/>
      </c>
      <c r="DY1743" s="274" t="str">
        <f>IF(DX1743="","",IF(IntermediateCalcs!$AO$9="Yes",IntermediateCalcs!DX1743*$CX1743,IntermediateCalcs!DX1743))</f>
        <v/>
      </c>
      <c r="DZ1743" s="250" t="str">
        <f>IF(DataGoesHere!$B1743="","",($CZ1743-DY1743))</f>
        <v/>
      </c>
      <c r="EA1743" s="250" t="str">
        <f>IF(DataGoesHere!$B1743="","",ABS($CZ1743-DY1743))</f>
        <v/>
      </c>
      <c r="EB1743" s="250" t="str">
        <f>IF(DataGoesHere!$B1743="","",EA1743^2)</f>
        <v/>
      </c>
      <c r="EC1743" s="249" t="str">
        <f>IF(DataGoesHere!$B1743="","",EA1743/$CZ1743)</f>
        <v/>
      </c>
      <c r="ED1743" s="250" t="str">
        <f>IF(DataGoesHere!$B1743="","",SUM(DZ$2:DZ1743)/AVERAGE(EA:EA))</f>
        <v/>
      </c>
    </row>
    <row r="1744" spans="20:134" x14ac:dyDescent="0.2">
      <c r="T1744" s="240"/>
      <c r="U1744" s="86"/>
      <c r="V1744" s="245" t="str">
        <f>IF(DataGoesHere!$B1744="","",(DataGoesHere!$B1744/SUM(DataGoesHere!$B1742:'DataGoesHere'!$B1753)))</f>
        <v/>
      </c>
      <c r="W1744" s="86"/>
      <c r="X1744" s="86"/>
      <c r="Y1744" s="86"/>
      <c r="Z1744" s="86"/>
      <c r="AA1744" s="86"/>
      <c r="AB1744" s="86"/>
      <c r="AC1744" s="86"/>
      <c r="AD1744" s="86"/>
      <c r="AE1744" s="241"/>
      <c r="CV1744" s="310" t="str">
        <f>IF(DataGoesHere!B1744="","",DataGoesHere!A1744)</f>
        <v/>
      </c>
      <c r="CW1744" s="271">
        <f t="shared" ca="1" si="62"/>
        <v>3</v>
      </c>
      <c r="CX1744" s="272">
        <f t="shared" ca="1" si="63"/>
        <v>0.79862940076451561</v>
      </c>
      <c r="CY1744" s="266">
        <f>DataGoesHere!A1744</f>
        <v>1743</v>
      </c>
      <c r="CZ1744" s="19" t="str">
        <f>IF(DataGoesHere!B1744="","",DataGoesHere!B1744)</f>
        <v/>
      </c>
      <c r="DA1744" s="19" t="str">
        <f>IF(DataGoesHere!B1744="","",IF(AH$5="No",DataGoesHere!B1744,DataGoesHere!B1744-(AH$2*(DataGoesHere!A1744-1))))</f>
        <v/>
      </c>
      <c r="DB1744" s="19" t="str">
        <f>IF(DataGoesHere!B1744="","",IF(AO$9="No",DataGoesHere!B1744,DataGoesHere!B1744/CX1744))</f>
        <v/>
      </c>
      <c r="DC1744" s="19" t="str">
        <f>IF(DataGoesHere!B1744="","",IF(AO$9="No",DA1744,DA1744/CX1744))</f>
        <v/>
      </c>
      <c r="DD1744" s="293" t="str">
        <f>IF(CZ1744="",IF(COUNTIF(DD$2:DD1743,"Forecast")&lt;Output!E$43,"Forecast",""),"Actual")</f>
        <v/>
      </c>
      <c r="DF1744" s="19" t="str">
        <f>IF(DataGoesHere!B1743="",IF(DD1744="Forecast",(Output!$E$47*IntermediateCalcs!DH1743)+((1-Output!$E$47)*IntermediateCalcs!DF1743),""),(Output!$E$47*IntermediateCalcs!DB1743)+((1-Output!$E$47)*IntermediateCalcs!DF1743))</f>
        <v/>
      </c>
      <c r="DG1744" s="19" t="str">
        <f>IF(DataGoesHere!B1743="",IF(DD1744="Forecast",(Output!$G$47*(IntermediateCalcs!DF1744-IntermediateCalcs!DF1743))+((1-Output!$G$47)*IntermediateCalcs!DG1743),""),(Output!$G$47*(IntermediateCalcs!DF1744-IntermediateCalcs!DF1743))+((1-Output!$G$47)*IntermediateCalcs!DG1743))</f>
        <v/>
      </c>
      <c r="DH1744" s="19" t="str">
        <f>IF(DataGoesHere!B1743="",IF(DD1744="Forecast",DF1744+DG1744,""),DF1744+DG1744)</f>
        <v/>
      </c>
      <c r="DI1744" s="274" t="str">
        <f>IF(DH1744="","",IF(IntermediateCalcs!$AO$9="Yes",IntermediateCalcs!DH1744*$CX1744,IntermediateCalcs!DH1744))</f>
        <v/>
      </c>
      <c r="DJ1744" s="250" t="str">
        <f>IF(DataGoesHere!$B1744="","",($CZ1744-DI1744))</f>
        <v/>
      </c>
      <c r="DK1744" s="250" t="str">
        <f>IF(DataGoesHere!$B1744="","",ABS($CZ1744-DI1744))</f>
        <v/>
      </c>
      <c r="DL1744" s="250" t="str">
        <f>IF(DataGoesHere!$B1744="","",DK1744^2)</f>
        <v/>
      </c>
      <c r="DM1744" s="249" t="str">
        <f>IF(DataGoesHere!$B1744="","",DK1744/$CZ1744)</f>
        <v/>
      </c>
      <c r="DN1744" s="250" t="str">
        <f>IF(DataGoesHere!$B1744="","",SUM(DJ$2:DJ1744)/AVERAGE(DK:DK))</f>
        <v/>
      </c>
      <c r="DP1744" s="19" t="str">
        <f>IF(DataGoesHere!B1744="",IF($DD1744="Forecast",(Output!E$48*IntermediateCalcs!CY1744)+Output!G$48,""),(Output!E$48*IntermediateCalcs!CY1744)+Output!G$48)</f>
        <v/>
      </c>
      <c r="DQ1744" s="274" t="str">
        <f>IF(DP1744="","",IF(IntermediateCalcs!$AO$9="Yes",IntermediateCalcs!DP1744*$CX1744,IntermediateCalcs!DP1744))</f>
        <v/>
      </c>
      <c r="DR1744" s="250" t="str">
        <f>IF(DataGoesHere!$B1744="","",($CZ1744-DQ1744))</f>
        <v/>
      </c>
      <c r="DS1744" s="250" t="str">
        <f>IF(DataGoesHere!$B1744="","",ABS($CZ1744-DQ1744))</f>
        <v/>
      </c>
      <c r="DT1744" s="250" t="str">
        <f>IF(DataGoesHere!$B1744="","",DS1744^2)</f>
        <v/>
      </c>
      <c r="DU1744" s="249" t="str">
        <f>IF(DataGoesHere!$B1744="","",DS1744/$CZ1744)</f>
        <v/>
      </c>
      <c r="DV1744" s="250" t="str">
        <f>IF(DataGoesHere!$B1744="","",SUM(DR$2:DR1744)/AVERAGE(DS:DS))</f>
        <v/>
      </c>
      <c r="DX1744" s="19" t="str">
        <f>IF(DataGoesHere!$B1743="","",(DB1738*(Output!$O$49/Output!$P$49))+(IntermediateCalcs!DB1739*(Output!$M$49/Output!$P$49))+(IntermediateCalcs!DB1740*(Output!$K$49/Output!$P$49))+(DB1741*(Output!$I$49/Output!$P$49))+(IntermediateCalcs!DB1742*(Output!$G$49/Output!$P$49))+(IntermediateCalcs!DB1743*(Output!$E$49/Output!$P$49)))</f>
        <v/>
      </c>
      <c r="DY1744" s="274" t="str">
        <f>IF(DX1744="","",IF(IntermediateCalcs!$AO$9="Yes",IntermediateCalcs!DX1744*$CX1744,IntermediateCalcs!DX1744))</f>
        <v/>
      </c>
      <c r="DZ1744" s="250" t="str">
        <f>IF(DataGoesHere!$B1744="","",($CZ1744-DY1744))</f>
        <v/>
      </c>
      <c r="EA1744" s="250" t="str">
        <f>IF(DataGoesHere!$B1744="","",ABS($CZ1744-DY1744))</f>
        <v/>
      </c>
      <c r="EB1744" s="250" t="str">
        <f>IF(DataGoesHere!$B1744="","",EA1744^2)</f>
        <v/>
      </c>
      <c r="EC1744" s="249" t="str">
        <f>IF(DataGoesHere!$B1744="","",EA1744/$CZ1744)</f>
        <v/>
      </c>
      <c r="ED1744" s="250" t="str">
        <f>IF(DataGoesHere!$B1744="","",SUM(DZ$2:DZ1744)/AVERAGE(EA:EA))</f>
        <v/>
      </c>
    </row>
    <row r="1745" spans="20:134" x14ac:dyDescent="0.2">
      <c r="T1745" s="240"/>
      <c r="U1745" s="86"/>
      <c r="V1745" s="86"/>
      <c r="W1745" s="245" t="str">
        <f>IF(DataGoesHere!$B1745="","",(DataGoesHere!$B1745/SUM(DataGoesHere!$B1742:'DataGoesHere'!$B1753)))</f>
        <v/>
      </c>
      <c r="X1745" s="86"/>
      <c r="Y1745" s="86"/>
      <c r="Z1745" s="86"/>
      <c r="AA1745" s="86"/>
      <c r="AB1745" s="86"/>
      <c r="AC1745" s="86"/>
      <c r="AD1745" s="86"/>
      <c r="AE1745" s="241"/>
      <c r="CV1745" s="310" t="str">
        <f>IF(DataGoesHere!B1745="","",DataGoesHere!A1745)</f>
        <v/>
      </c>
      <c r="CW1745" s="271">
        <f t="shared" ca="1" si="62"/>
        <v>4</v>
      </c>
      <c r="CX1745" s="272">
        <f t="shared" ca="1" si="63"/>
        <v>1.0149292433706087</v>
      </c>
      <c r="CY1745" s="266">
        <f>DataGoesHere!A1745</f>
        <v>1744</v>
      </c>
      <c r="CZ1745" s="19" t="str">
        <f>IF(DataGoesHere!B1745="","",DataGoesHere!B1745)</f>
        <v/>
      </c>
      <c r="DA1745" s="19" t="str">
        <f>IF(DataGoesHere!B1745="","",IF(AH$5="No",DataGoesHere!B1745,DataGoesHere!B1745-(AH$2*(DataGoesHere!A1745-1))))</f>
        <v/>
      </c>
      <c r="DB1745" s="19" t="str">
        <f>IF(DataGoesHere!B1745="","",IF(AO$9="No",DataGoesHere!B1745,DataGoesHere!B1745/CX1745))</f>
        <v/>
      </c>
      <c r="DC1745" s="19" t="str">
        <f>IF(DataGoesHere!B1745="","",IF(AO$9="No",DA1745,DA1745/CX1745))</f>
        <v/>
      </c>
      <c r="DD1745" s="293" t="str">
        <f>IF(CZ1745="",IF(COUNTIF(DD$2:DD1744,"Forecast")&lt;Output!E$43,"Forecast",""),"Actual")</f>
        <v/>
      </c>
      <c r="DF1745" s="19" t="str">
        <f>IF(DataGoesHere!B1744="",IF(DD1745="Forecast",(Output!$E$47*IntermediateCalcs!DH1744)+((1-Output!$E$47)*IntermediateCalcs!DF1744),""),(Output!$E$47*IntermediateCalcs!DB1744)+((1-Output!$E$47)*IntermediateCalcs!DF1744))</f>
        <v/>
      </c>
      <c r="DG1745" s="19" t="str">
        <f>IF(DataGoesHere!B1744="",IF(DD1745="Forecast",(Output!$G$47*(IntermediateCalcs!DF1745-IntermediateCalcs!DF1744))+((1-Output!$G$47)*IntermediateCalcs!DG1744),""),(Output!$G$47*(IntermediateCalcs!DF1745-IntermediateCalcs!DF1744))+((1-Output!$G$47)*IntermediateCalcs!DG1744))</f>
        <v/>
      </c>
      <c r="DH1745" s="19" t="str">
        <f>IF(DataGoesHere!B1744="",IF(DD1745="Forecast",DF1745+DG1745,""),DF1745+DG1745)</f>
        <v/>
      </c>
      <c r="DI1745" s="274" t="str">
        <f>IF(DH1745="","",IF(IntermediateCalcs!$AO$9="Yes",IntermediateCalcs!DH1745*$CX1745,IntermediateCalcs!DH1745))</f>
        <v/>
      </c>
      <c r="DJ1745" s="250" t="str">
        <f>IF(DataGoesHere!$B1745="","",($CZ1745-DI1745))</f>
        <v/>
      </c>
      <c r="DK1745" s="250" t="str">
        <f>IF(DataGoesHere!$B1745="","",ABS($CZ1745-DI1745))</f>
        <v/>
      </c>
      <c r="DL1745" s="250" t="str">
        <f>IF(DataGoesHere!$B1745="","",DK1745^2)</f>
        <v/>
      </c>
      <c r="DM1745" s="249" t="str">
        <f>IF(DataGoesHere!$B1745="","",DK1745/$CZ1745)</f>
        <v/>
      </c>
      <c r="DN1745" s="250" t="str">
        <f>IF(DataGoesHere!$B1745="","",SUM(DJ$2:DJ1745)/AVERAGE(DK:DK))</f>
        <v/>
      </c>
      <c r="DP1745" s="19" t="str">
        <f>IF(DataGoesHere!B1745="",IF($DD1745="Forecast",(Output!E$48*IntermediateCalcs!CY1745)+Output!G$48,""),(Output!E$48*IntermediateCalcs!CY1745)+Output!G$48)</f>
        <v/>
      </c>
      <c r="DQ1745" s="274" t="str">
        <f>IF(DP1745="","",IF(IntermediateCalcs!$AO$9="Yes",IntermediateCalcs!DP1745*$CX1745,IntermediateCalcs!DP1745))</f>
        <v/>
      </c>
      <c r="DR1745" s="250" t="str">
        <f>IF(DataGoesHere!$B1745="","",($CZ1745-DQ1745))</f>
        <v/>
      </c>
      <c r="DS1745" s="250" t="str">
        <f>IF(DataGoesHere!$B1745="","",ABS($CZ1745-DQ1745))</f>
        <v/>
      </c>
      <c r="DT1745" s="250" t="str">
        <f>IF(DataGoesHere!$B1745="","",DS1745^2)</f>
        <v/>
      </c>
      <c r="DU1745" s="249" t="str">
        <f>IF(DataGoesHere!$B1745="","",DS1745/$CZ1745)</f>
        <v/>
      </c>
      <c r="DV1745" s="250" t="str">
        <f>IF(DataGoesHere!$B1745="","",SUM(DR$2:DR1745)/AVERAGE(DS:DS))</f>
        <v/>
      </c>
      <c r="DX1745" s="19" t="str">
        <f>IF(DataGoesHere!$B1744="","",(DB1739*(Output!$O$49/Output!$P$49))+(IntermediateCalcs!DB1740*(Output!$M$49/Output!$P$49))+(IntermediateCalcs!DB1741*(Output!$K$49/Output!$P$49))+(DB1742*(Output!$I$49/Output!$P$49))+(IntermediateCalcs!DB1743*(Output!$G$49/Output!$P$49))+(IntermediateCalcs!DB1744*(Output!$E$49/Output!$P$49)))</f>
        <v/>
      </c>
      <c r="DY1745" s="274" t="str">
        <f>IF(DX1745="","",IF(IntermediateCalcs!$AO$9="Yes",IntermediateCalcs!DX1745*$CX1745,IntermediateCalcs!DX1745))</f>
        <v/>
      </c>
      <c r="DZ1745" s="250" t="str">
        <f>IF(DataGoesHere!$B1745="","",($CZ1745-DY1745))</f>
        <v/>
      </c>
      <c r="EA1745" s="250" t="str">
        <f>IF(DataGoesHere!$B1745="","",ABS($CZ1745-DY1745))</f>
        <v/>
      </c>
      <c r="EB1745" s="250" t="str">
        <f>IF(DataGoesHere!$B1745="","",EA1745^2)</f>
        <v/>
      </c>
      <c r="EC1745" s="249" t="str">
        <f>IF(DataGoesHere!$B1745="","",EA1745/$CZ1745)</f>
        <v/>
      </c>
      <c r="ED1745" s="250" t="str">
        <f>IF(DataGoesHere!$B1745="","",SUM(DZ$2:DZ1745)/AVERAGE(EA:EA))</f>
        <v/>
      </c>
    </row>
    <row r="1746" spans="20:134" x14ac:dyDescent="0.2">
      <c r="T1746" s="240"/>
      <c r="U1746" s="86"/>
      <c r="V1746" s="86"/>
      <c r="W1746" s="86"/>
      <c r="X1746" s="245" t="str">
        <f>IF(DataGoesHere!$B1746="","",(DataGoesHere!$B1746/SUM(DataGoesHere!$B1742:'DataGoesHere'!$B1753)))</f>
        <v/>
      </c>
      <c r="Y1746" s="86"/>
      <c r="Z1746" s="86"/>
      <c r="AA1746" s="86"/>
      <c r="AB1746" s="86"/>
      <c r="AC1746" s="86"/>
      <c r="AD1746" s="86"/>
      <c r="AE1746" s="241"/>
      <c r="CV1746" s="310" t="str">
        <f>IF(DataGoesHere!B1746="","",DataGoesHere!A1746)</f>
        <v/>
      </c>
      <c r="CW1746" s="271">
        <f t="shared" ca="1" si="62"/>
        <v>5</v>
      </c>
      <c r="CX1746" s="272">
        <f t="shared" ca="1" si="63"/>
        <v>0.97875414397996308</v>
      </c>
      <c r="CY1746" s="266">
        <f>DataGoesHere!A1746</f>
        <v>1745</v>
      </c>
      <c r="CZ1746" s="19" t="str">
        <f>IF(DataGoesHere!B1746="","",DataGoesHere!B1746)</f>
        <v/>
      </c>
      <c r="DA1746" s="19" t="str">
        <f>IF(DataGoesHere!B1746="","",IF(AH$5="No",DataGoesHere!B1746,DataGoesHere!B1746-(AH$2*(DataGoesHere!A1746-1))))</f>
        <v/>
      </c>
      <c r="DB1746" s="19" t="str">
        <f>IF(DataGoesHere!B1746="","",IF(AO$9="No",DataGoesHere!B1746,DataGoesHere!B1746/CX1746))</f>
        <v/>
      </c>
      <c r="DC1746" s="19" t="str">
        <f>IF(DataGoesHere!B1746="","",IF(AO$9="No",DA1746,DA1746/CX1746))</f>
        <v/>
      </c>
      <c r="DD1746" s="293" t="str">
        <f>IF(CZ1746="",IF(COUNTIF(DD$2:DD1745,"Forecast")&lt;Output!E$43,"Forecast",""),"Actual")</f>
        <v/>
      </c>
      <c r="DF1746" s="19" t="str">
        <f>IF(DataGoesHere!B1745="",IF(DD1746="Forecast",(Output!$E$47*IntermediateCalcs!DH1745)+((1-Output!$E$47)*IntermediateCalcs!DF1745),""),(Output!$E$47*IntermediateCalcs!DB1745)+((1-Output!$E$47)*IntermediateCalcs!DF1745))</f>
        <v/>
      </c>
      <c r="DG1746" s="19" t="str">
        <f>IF(DataGoesHere!B1745="",IF(DD1746="Forecast",(Output!$G$47*(IntermediateCalcs!DF1746-IntermediateCalcs!DF1745))+((1-Output!$G$47)*IntermediateCalcs!DG1745),""),(Output!$G$47*(IntermediateCalcs!DF1746-IntermediateCalcs!DF1745))+((1-Output!$G$47)*IntermediateCalcs!DG1745))</f>
        <v/>
      </c>
      <c r="DH1746" s="19" t="str">
        <f>IF(DataGoesHere!B1745="",IF(DD1746="Forecast",DF1746+DG1746,""),DF1746+DG1746)</f>
        <v/>
      </c>
      <c r="DI1746" s="274" t="str">
        <f>IF(DH1746="","",IF(IntermediateCalcs!$AO$9="Yes",IntermediateCalcs!DH1746*$CX1746,IntermediateCalcs!DH1746))</f>
        <v/>
      </c>
      <c r="DJ1746" s="250" t="str">
        <f>IF(DataGoesHere!$B1746="","",($CZ1746-DI1746))</f>
        <v/>
      </c>
      <c r="DK1746" s="250" t="str">
        <f>IF(DataGoesHere!$B1746="","",ABS($CZ1746-DI1746))</f>
        <v/>
      </c>
      <c r="DL1746" s="250" t="str">
        <f>IF(DataGoesHere!$B1746="","",DK1746^2)</f>
        <v/>
      </c>
      <c r="DM1746" s="249" t="str">
        <f>IF(DataGoesHere!$B1746="","",DK1746/$CZ1746)</f>
        <v/>
      </c>
      <c r="DN1746" s="250" t="str">
        <f>IF(DataGoesHere!$B1746="","",SUM(DJ$2:DJ1746)/AVERAGE(DK:DK))</f>
        <v/>
      </c>
      <c r="DP1746" s="19" t="str">
        <f>IF(DataGoesHere!B1746="",IF($DD1746="Forecast",(Output!E$48*IntermediateCalcs!CY1746)+Output!G$48,""),(Output!E$48*IntermediateCalcs!CY1746)+Output!G$48)</f>
        <v/>
      </c>
      <c r="DQ1746" s="274" t="str">
        <f>IF(DP1746="","",IF(IntermediateCalcs!$AO$9="Yes",IntermediateCalcs!DP1746*$CX1746,IntermediateCalcs!DP1746))</f>
        <v/>
      </c>
      <c r="DR1746" s="250" t="str">
        <f>IF(DataGoesHere!$B1746="","",($CZ1746-DQ1746))</f>
        <v/>
      </c>
      <c r="DS1746" s="250" t="str">
        <f>IF(DataGoesHere!$B1746="","",ABS($CZ1746-DQ1746))</f>
        <v/>
      </c>
      <c r="DT1746" s="250" t="str">
        <f>IF(DataGoesHere!$B1746="","",DS1746^2)</f>
        <v/>
      </c>
      <c r="DU1746" s="249" t="str">
        <f>IF(DataGoesHere!$B1746="","",DS1746/$CZ1746)</f>
        <v/>
      </c>
      <c r="DV1746" s="250" t="str">
        <f>IF(DataGoesHere!$B1746="","",SUM(DR$2:DR1746)/AVERAGE(DS:DS))</f>
        <v/>
      </c>
      <c r="DX1746" s="19" t="str">
        <f>IF(DataGoesHere!$B1745="","",(DB1740*(Output!$O$49/Output!$P$49))+(IntermediateCalcs!DB1741*(Output!$M$49/Output!$P$49))+(IntermediateCalcs!DB1742*(Output!$K$49/Output!$P$49))+(DB1743*(Output!$I$49/Output!$P$49))+(IntermediateCalcs!DB1744*(Output!$G$49/Output!$P$49))+(IntermediateCalcs!DB1745*(Output!$E$49/Output!$P$49)))</f>
        <v/>
      </c>
      <c r="DY1746" s="274" t="str">
        <f>IF(DX1746="","",IF(IntermediateCalcs!$AO$9="Yes",IntermediateCalcs!DX1746*$CX1746,IntermediateCalcs!DX1746))</f>
        <v/>
      </c>
      <c r="DZ1746" s="250" t="str">
        <f>IF(DataGoesHere!$B1746="","",($CZ1746-DY1746))</f>
        <v/>
      </c>
      <c r="EA1746" s="250" t="str">
        <f>IF(DataGoesHere!$B1746="","",ABS($CZ1746-DY1746))</f>
        <v/>
      </c>
      <c r="EB1746" s="250" t="str">
        <f>IF(DataGoesHere!$B1746="","",EA1746^2)</f>
        <v/>
      </c>
      <c r="EC1746" s="249" t="str">
        <f>IF(DataGoesHere!$B1746="","",EA1746/$CZ1746)</f>
        <v/>
      </c>
      <c r="ED1746" s="250" t="str">
        <f>IF(DataGoesHere!$B1746="","",SUM(DZ$2:DZ1746)/AVERAGE(EA:EA))</f>
        <v/>
      </c>
    </row>
    <row r="1747" spans="20:134" x14ac:dyDescent="0.2">
      <c r="T1747" s="240"/>
      <c r="U1747" s="86"/>
      <c r="V1747" s="86"/>
      <c r="W1747" s="86"/>
      <c r="X1747" s="86"/>
      <c r="Y1747" s="245" t="str">
        <f>IF(DataGoesHere!$B1747="","",(DataGoesHere!$B1747/SUM(DataGoesHere!$B1742:'DataGoesHere'!$B1753)))</f>
        <v/>
      </c>
      <c r="Z1747" s="86"/>
      <c r="AA1747" s="86"/>
      <c r="AB1747" s="86"/>
      <c r="AC1747" s="86"/>
      <c r="AD1747" s="86"/>
      <c r="AE1747" s="241"/>
      <c r="CV1747" s="310" t="str">
        <f>IF(DataGoesHere!B1747="","",DataGoesHere!A1747)</f>
        <v/>
      </c>
      <c r="CW1747" s="271">
        <f t="shared" ca="1" si="62"/>
        <v>6</v>
      </c>
      <c r="CX1747" s="272">
        <f t="shared" ca="1" si="63"/>
        <v>1.0779088099730167</v>
      </c>
      <c r="CY1747" s="266">
        <f>DataGoesHere!A1747</f>
        <v>1746</v>
      </c>
      <c r="CZ1747" s="19" t="str">
        <f>IF(DataGoesHere!B1747="","",DataGoesHere!B1747)</f>
        <v/>
      </c>
      <c r="DA1747" s="19" t="str">
        <f>IF(DataGoesHere!B1747="","",IF(AH$5="No",DataGoesHere!B1747,DataGoesHere!B1747-(AH$2*(DataGoesHere!A1747-1))))</f>
        <v/>
      </c>
      <c r="DB1747" s="19" t="str">
        <f>IF(DataGoesHere!B1747="","",IF(AO$9="No",DataGoesHere!B1747,DataGoesHere!B1747/CX1747))</f>
        <v/>
      </c>
      <c r="DC1747" s="19" t="str">
        <f>IF(DataGoesHere!B1747="","",IF(AO$9="No",DA1747,DA1747/CX1747))</f>
        <v/>
      </c>
      <c r="DD1747" s="293" t="str">
        <f>IF(CZ1747="",IF(COUNTIF(DD$2:DD1746,"Forecast")&lt;Output!E$43,"Forecast",""),"Actual")</f>
        <v/>
      </c>
      <c r="DF1747" s="19" t="str">
        <f>IF(DataGoesHere!B1746="",IF(DD1747="Forecast",(Output!$E$47*IntermediateCalcs!DH1746)+((1-Output!$E$47)*IntermediateCalcs!DF1746),""),(Output!$E$47*IntermediateCalcs!DB1746)+((1-Output!$E$47)*IntermediateCalcs!DF1746))</f>
        <v/>
      </c>
      <c r="DG1747" s="19" t="str">
        <f>IF(DataGoesHere!B1746="",IF(DD1747="Forecast",(Output!$G$47*(IntermediateCalcs!DF1747-IntermediateCalcs!DF1746))+((1-Output!$G$47)*IntermediateCalcs!DG1746),""),(Output!$G$47*(IntermediateCalcs!DF1747-IntermediateCalcs!DF1746))+((1-Output!$G$47)*IntermediateCalcs!DG1746))</f>
        <v/>
      </c>
      <c r="DH1747" s="19" t="str">
        <f>IF(DataGoesHere!B1746="",IF(DD1747="Forecast",DF1747+DG1747,""),DF1747+DG1747)</f>
        <v/>
      </c>
      <c r="DI1747" s="274" t="str">
        <f>IF(DH1747="","",IF(IntermediateCalcs!$AO$9="Yes",IntermediateCalcs!DH1747*$CX1747,IntermediateCalcs!DH1747))</f>
        <v/>
      </c>
      <c r="DJ1747" s="250" t="str">
        <f>IF(DataGoesHere!$B1747="","",($CZ1747-DI1747))</f>
        <v/>
      </c>
      <c r="DK1747" s="250" t="str">
        <f>IF(DataGoesHere!$B1747="","",ABS($CZ1747-DI1747))</f>
        <v/>
      </c>
      <c r="DL1747" s="250" t="str">
        <f>IF(DataGoesHere!$B1747="","",DK1747^2)</f>
        <v/>
      </c>
      <c r="DM1747" s="249" t="str">
        <f>IF(DataGoesHere!$B1747="","",DK1747/$CZ1747)</f>
        <v/>
      </c>
      <c r="DN1747" s="250" t="str">
        <f>IF(DataGoesHere!$B1747="","",SUM(DJ$2:DJ1747)/AVERAGE(DK:DK))</f>
        <v/>
      </c>
      <c r="DP1747" s="19" t="str">
        <f>IF(DataGoesHere!B1747="",IF($DD1747="Forecast",(Output!E$48*IntermediateCalcs!CY1747)+Output!G$48,""),(Output!E$48*IntermediateCalcs!CY1747)+Output!G$48)</f>
        <v/>
      </c>
      <c r="DQ1747" s="274" t="str">
        <f>IF(DP1747="","",IF(IntermediateCalcs!$AO$9="Yes",IntermediateCalcs!DP1747*$CX1747,IntermediateCalcs!DP1747))</f>
        <v/>
      </c>
      <c r="DR1747" s="250" t="str">
        <f>IF(DataGoesHere!$B1747="","",($CZ1747-DQ1747))</f>
        <v/>
      </c>
      <c r="DS1747" s="250" t="str">
        <f>IF(DataGoesHere!$B1747="","",ABS($CZ1747-DQ1747))</f>
        <v/>
      </c>
      <c r="DT1747" s="250" t="str">
        <f>IF(DataGoesHere!$B1747="","",DS1747^2)</f>
        <v/>
      </c>
      <c r="DU1747" s="249" t="str">
        <f>IF(DataGoesHere!$B1747="","",DS1747/$CZ1747)</f>
        <v/>
      </c>
      <c r="DV1747" s="250" t="str">
        <f>IF(DataGoesHere!$B1747="","",SUM(DR$2:DR1747)/AVERAGE(DS:DS))</f>
        <v/>
      </c>
      <c r="DX1747" s="19" t="str">
        <f>IF(DataGoesHere!$B1746="","",(DB1741*(Output!$O$49/Output!$P$49))+(IntermediateCalcs!DB1742*(Output!$M$49/Output!$P$49))+(IntermediateCalcs!DB1743*(Output!$K$49/Output!$P$49))+(DB1744*(Output!$I$49/Output!$P$49))+(IntermediateCalcs!DB1745*(Output!$G$49/Output!$P$49))+(IntermediateCalcs!DB1746*(Output!$E$49/Output!$P$49)))</f>
        <v/>
      </c>
      <c r="DY1747" s="274" t="str">
        <f>IF(DX1747="","",IF(IntermediateCalcs!$AO$9="Yes",IntermediateCalcs!DX1747*$CX1747,IntermediateCalcs!DX1747))</f>
        <v/>
      </c>
      <c r="DZ1747" s="250" t="str">
        <f>IF(DataGoesHere!$B1747="","",($CZ1747-DY1747))</f>
        <v/>
      </c>
      <c r="EA1747" s="250" t="str">
        <f>IF(DataGoesHere!$B1747="","",ABS($CZ1747-DY1747))</f>
        <v/>
      </c>
      <c r="EB1747" s="250" t="str">
        <f>IF(DataGoesHere!$B1747="","",EA1747^2)</f>
        <v/>
      </c>
      <c r="EC1747" s="249" t="str">
        <f>IF(DataGoesHere!$B1747="","",EA1747/$CZ1747)</f>
        <v/>
      </c>
      <c r="ED1747" s="250" t="str">
        <f>IF(DataGoesHere!$B1747="","",SUM(DZ$2:DZ1747)/AVERAGE(EA:EA))</f>
        <v/>
      </c>
    </row>
    <row r="1748" spans="20:134" x14ac:dyDescent="0.2">
      <c r="T1748" s="240"/>
      <c r="U1748" s="86"/>
      <c r="V1748" s="86"/>
      <c r="W1748" s="86"/>
      <c r="X1748" s="86"/>
      <c r="Y1748" s="86"/>
      <c r="Z1748" s="245" t="str">
        <f>IF(DataGoesHere!$B1748="","",(DataGoesHere!$B1748/SUM(DataGoesHere!$B1742:'DataGoesHere'!$B1753)))</f>
        <v/>
      </c>
      <c r="AA1748" s="86"/>
      <c r="AB1748" s="86"/>
      <c r="AC1748" s="86"/>
      <c r="AD1748" s="86"/>
      <c r="AE1748" s="241"/>
      <c r="CV1748" s="310" t="str">
        <f>IF(DataGoesHere!B1748="","",DataGoesHere!A1748)</f>
        <v/>
      </c>
      <c r="CW1748" s="271">
        <f t="shared" ca="1" si="62"/>
        <v>7</v>
      </c>
      <c r="CX1748" s="272">
        <f t="shared" ca="1" si="63"/>
        <v>1.0265458156689093</v>
      </c>
      <c r="CY1748" s="266">
        <f>DataGoesHere!A1748</f>
        <v>1747</v>
      </c>
      <c r="CZ1748" s="19" t="str">
        <f>IF(DataGoesHere!B1748="","",DataGoesHere!B1748)</f>
        <v/>
      </c>
      <c r="DA1748" s="19" t="str">
        <f>IF(DataGoesHere!B1748="","",IF(AH$5="No",DataGoesHere!B1748,DataGoesHere!B1748-(AH$2*(DataGoesHere!A1748-1))))</f>
        <v/>
      </c>
      <c r="DB1748" s="19" t="str">
        <f>IF(DataGoesHere!B1748="","",IF(AO$9="No",DataGoesHere!B1748,DataGoesHere!B1748/CX1748))</f>
        <v/>
      </c>
      <c r="DC1748" s="19" t="str">
        <f>IF(DataGoesHere!B1748="","",IF(AO$9="No",DA1748,DA1748/CX1748))</f>
        <v/>
      </c>
      <c r="DD1748" s="293" t="str">
        <f>IF(CZ1748="",IF(COUNTIF(DD$2:DD1747,"Forecast")&lt;Output!E$43,"Forecast",""),"Actual")</f>
        <v/>
      </c>
      <c r="DF1748" s="19" t="str">
        <f>IF(DataGoesHere!B1747="",IF(DD1748="Forecast",(Output!$E$47*IntermediateCalcs!DH1747)+((1-Output!$E$47)*IntermediateCalcs!DF1747),""),(Output!$E$47*IntermediateCalcs!DB1747)+((1-Output!$E$47)*IntermediateCalcs!DF1747))</f>
        <v/>
      </c>
      <c r="DG1748" s="19" t="str">
        <f>IF(DataGoesHere!B1747="",IF(DD1748="Forecast",(Output!$G$47*(IntermediateCalcs!DF1748-IntermediateCalcs!DF1747))+((1-Output!$G$47)*IntermediateCalcs!DG1747),""),(Output!$G$47*(IntermediateCalcs!DF1748-IntermediateCalcs!DF1747))+((1-Output!$G$47)*IntermediateCalcs!DG1747))</f>
        <v/>
      </c>
      <c r="DH1748" s="19" t="str">
        <f>IF(DataGoesHere!B1747="",IF(DD1748="Forecast",DF1748+DG1748,""),DF1748+DG1748)</f>
        <v/>
      </c>
      <c r="DI1748" s="274" t="str">
        <f>IF(DH1748="","",IF(IntermediateCalcs!$AO$9="Yes",IntermediateCalcs!DH1748*$CX1748,IntermediateCalcs!DH1748))</f>
        <v/>
      </c>
      <c r="DJ1748" s="250" t="str">
        <f>IF(DataGoesHere!$B1748="","",($CZ1748-DI1748))</f>
        <v/>
      </c>
      <c r="DK1748" s="250" t="str">
        <f>IF(DataGoesHere!$B1748="","",ABS($CZ1748-DI1748))</f>
        <v/>
      </c>
      <c r="DL1748" s="250" t="str">
        <f>IF(DataGoesHere!$B1748="","",DK1748^2)</f>
        <v/>
      </c>
      <c r="DM1748" s="249" t="str">
        <f>IF(DataGoesHere!$B1748="","",DK1748/$CZ1748)</f>
        <v/>
      </c>
      <c r="DN1748" s="250" t="str">
        <f>IF(DataGoesHere!$B1748="","",SUM(DJ$2:DJ1748)/AVERAGE(DK:DK))</f>
        <v/>
      </c>
      <c r="DP1748" s="19" t="str">
        <f>IF(DataGoesHere!B1748="",IF($DD1748="Forecast",(Output!E$48*IntermediateCalcs!CY1748)+Output!G$48,""),(Output!E$48*IntermediateCalcs!CY1748)+Output!G$48)</f>
        <v/>
      </c>
      <c r="DQ1748" s="274" t="str">
        <f>IF(DP1748="","",IF(IntermediateCalcs!$AO$9="Yes",IntermediateCalcs!DP1748*$CX1748,IntermediateCalcs!DP1748))</f>
        <v/>
      </c>
      <c r="DR1748" s="250" t="str">
        <f>IF(DataGoesHere!$B1748="","",($CZ1748-DQ1748))</f>
        <v/>
      </c>
      <c r="DS1748" s="250" t="str">
        <f>IF(DataGoesHere!$B1748="","",ABS($CZ1748-DQ1748))</f>
        <v/>
      </c>
      <c r="DT1748" s="250" t="str">
        <f>IF(DataGoesHere!$B1748="","",DS1748^2)</f>
        <v/>
      </c>
      <c r="DU1748" s="249" t="str">
        <f>IF(DataGoesHere!$B1748="","",DS1748/$CZ1748)</f>
        <v/>
      </c>
      <c r="DV1748" s="250" t="str">
        <f>IF(DataGoesHere!$B1748="","",SUM(DR$2:DR1748)/AVERAGE(DS:DS))</f>
        <v/>
      </c>
      <c r="DX1748" s="19" t="str">
        <f>IF(DataGoesHere!$B1747="","",(DB1742*(Output!$O$49/Output!$P$49))+(IntermediateCalcs!DB1743*(Output!$M$49/Output!$P$49))+(IntermediateCalcs!DB1744*(Output!$K$49/Output!$P$49))+(DB1745*(Output!$I$49/Output!$P$49))+(IntermediateCalcs!DB1746*(Output!$G$49/Output!$P$49))+(IntermediateCalcs!DB1747*(Output!$E$49/Output!$P$49)))</f>
        <v/>
      </c>
      <c r="DY1748" s="274" t="str">
        <f>IF(DX1748="","",IF(IntermediateCalcs!$AO$9="Yes",IntermediateCalcs!DX1748*$CX1748,IntermediateCalcs!DX1748))</f>
        <v/>
      </c>
      <c r="DZ1748" s="250" t="str">
        <f>IF(DataGoesHere!$B1748="","",($CZ1748-DY1748))</f>
        <v/>
      </c>
      <c r="EA1748" s="250" t="str">
        <f>IF(DataGoesHere!$B1748="","",ABS($CZ1748-DY1748))</f>
        <v/>
      </c>
      <c r="EB1748" s="250" t="str">
        <f>IF(DataGoesHere!$B1748="","",EA1748^2)</f>
        <v/>
      </c>
      <c r="EC1748" s="249" t="str">
        <f>IF(DataGoesHere!$B1748="","",EA1748/$CZ1748)</f>
        <v/>
      </c>
      <c r="ED1748" s="250" t="str">
        <f>IF(DataGoesHere!$B1748="","",SUM(DZ$2:DZ1748)/AVERAGE(EA:EA))</f>
        <v/>
      </c>
    </row>
    <row r="1749" spans="20:134" x14ac:dyDescent="0.2">
      <c r="T1749" s="240"/>
      <c r="U1749" s="86"/>
      <c r="V1749" s="86"/>
      <c r="W1749" s="86"/>
      <c r="X1749" s="86"/>
      <c r="Y1749" s="86"/>
      <c r="Z1749" s="86"/>
      <c r="AA1749" s="245" t="str">
        <f>IF(DataGoesHere!$B1749="","",(DataGoesHere!$B1749/SUM(DataGoesHere!$B1742:'DataGoesHere'!$B1753)))</f>
        <v/>
      </c>
      <c r="AB1749" s="86"/>
      <c r="AC1749" s="86"/>
      <c r="AD1749" s="86"/>
      <c r="AE1749" s="241"/>
      <c r="CV1749" s="310" t="str">
        <f>IF(DataGoesHere!B1749="","",DataGoesHere!A1749)</f>
        <v/>
      </c>
      <c r="CW1749" s="271">
        <f t="shared" ca="1" si="62"/>
        <v>8</v>
      </c>
      <c r="CX1749" s="272">
        <f t="shared" ca="1" si="63"/>
        <v>1.0207492390681214</v>
      </c>
      <c r="CY1749" s="266">
        <f>DataGoesHere!A1749</f>
        <v>1748</v>
      </c>
      <c r="CZ1749" s="19" t="str">
        <f>IF(DataGoesHere!B1749="","",DataGoesHere!B1749)</f>
        <v/>
      </c>
      <c r="DA1749" s="19" t="str">
        <f>IF(DataGoesHere!B1749="","",IF(AH$5="No",DataGoesHere!B1749,DataGoesHere!B1749-(AH$2*(DataGoesHere!A1749-1))))</f>
        <v/>
      </c>
      <c r="DB1749" s="19" t="str">
        <f>IF(DataGoesHere!B1749="","",IF(AO$9="No",DataGoesHere!B1749,DataGoesHere!B1749/CX1749))</f>
        <v/>
      </c>
      <c r="DC1749" s="19" t="str">
        <f>IF(DataGoesHere!B1749="","",IF(AO$9="No",DA1749,DA1749/CX1749))</f>
        <v/>
      </c>
      <c r="DD1749" s="293" t="str">
        <f>IF(CZ1749="",IF(COUNTIF(DD$2:DD1748,"Forecast")&lt;Output!E$43,"Forecast",""),"Actual")</f>
        <v/>
      </c>
      <c r="DF1749" s="19" t="str">
        <f>IF(DataGoesHere!B1748="",IF(DD1749="Forecast",(Output!$E$47*IntermediateCalcs!DH1748)+((1-Output!$E$47)*IntermediateCalcs!DF1748),""),(Output!$E$47*IntermediateCalcs!DB1748)+((1-Output!$E$47)*IntermediateCalcs!DF1748))</f>
        <v/>
      </c>
      <c r="DG1749" s="19" t="str">
        <f>IF(DataGoesHere!B1748="",IF(DD1749="Forecast",(Output!$G$47*(IntermediateCalcs!DF1749-IntermediateCalcs!DF1748))+((1-Output!$G$47)*IntermediateCalcs!DG1748),""),(Output!$G$47*(IntermediateCalcs!DF1749-IntermediateCalcs!DF1748))+((1-Output!$G$47)*IntermediateCalcs!DG1748))</f>
        <v/>
      </c>
      <c r="DH1749" s="19" t="str">
        <f>IF(DataGoesHere!B1748="",IF(DD1749="Forecast",DF1749+DG1749,""),DF1749+DG1749)</f>
        <v/>
      </c>
      <c r="DI1749" s="274" t="str">
        <f>IF(DH1749="","",IF(IntermediateCalcs!$AO$9="Yes",IntermediateCalcs!DH1749*$CX1749,IntermediateCalcs!DH1749))</f>
        <v/>
      </c>
      <c r="DJ1749" s="250" t="str">
        <f>IF(DataGoesHere!$B1749="","",($CZ1749-DI1749))</f>
        <v/>
      </c>
      <c r="DK1749" s="250" t="str">
        <f>IF(DataGoesHere!$B1749="","",ABS($CZ1749-DI1749))</f>
        <v/>
      </c>
      <c r="DL1749" s="250" t="str">
        <f>IF(DataGoesHere!$B1749="","",DK1749^2)</f>
        <v/>
      </c>
      <c r="DM1749" s="249" t="str">
        <f>IF(DataGoesHere!$B1749="","",DK1749/$CZ1749)</f>
        <v/>
      </c>
      <c r="DN1749" s="250" t="str">
        <f>IF(DataGoesHere!$B1749="","",SUM(DJ$2:DJ1749)/AVERAGE(DK:DK))</f>
        <v/>
      </c>
      <c r="DP1749" s="19" t="str">
        <f>IF(DataGoesHere!B1749="",IF($DD1749="Forecast",(Output!E$48*IntermediateCalcs!CY1749)+Output!G$48,""),(Output!E$48*IntermediateCalcs!CY1749)+Output!G$48)</f>
        <v/>
      </c>
      <c r="DQ1749" s="274" t="str">
        <f>IF(DP1749="","",IF(IntermediateCalcs!$AO$9="Yes",IntermediateCalcs!DP1749*$CX1749,IntermediateCalcs!DP1749))</f>
        <v/>
      </c>
      <c r="DR1749" s="250" t="str">
        <f>IF(DataGoesHere!$B1749="","",($CZ1749-DQ1749))</f>
        <v/>
      </c>
      <c r="DS1749" s="250" t="str">
        <f>IF(DataGoesHere!$B1749="","",ABS($CZ1749-DQ1749))</f>
        <v/>
      </c>
      <c r="DT1749" s="250" t="str">
        <f>IF(DataGoesHere!$B1749="","",DS1749^2)</f>
        <v/>
      </c>
      <c r="DU1749" s="249" t="str">
        <f>IF(DataGoesHere!$B1749="","",DS1749/$CZ1749)</f>
        <v/>
      </c>
      <c r="DV1749" s="250" t="str">
        <f>IF(DataGoesHere!$B1749="","",SUM(DR$2:DR1749)/AVERAGE(DS:DS))</f>
        <v/>
      </c>
      <c r="DX1749" s="19" t="str">
        <f>IF(DataGoesHere!$B1748="","",(DB1743*(Output!$O$49/Output!$P$49))+(IntermediateCalcs!DB1744*(Output!$M$49/Output!$P$49))+(IntermediateCalcs!DB1745*(Output!$K$49/Output!$P$49))+(DB1746*(Output!$I$49/Output!$P$49))+(IntermediateCalcs!DB1747*(Output!$G$49/Output!$P$49))+(IntermediateCalcs!DB1748*(Output!$E$49/Output!$P$49)))</f>
        <v/>
      </c>
      <c r="DY1749" s="274" t="str">
        <f>IF(DX1749="","",IF(IntermediateCalcs!$AO$9="Yes",IntermediateCalcs!DX1749*$CX1749,IntermediateCalcs!DX1749))</f>
        <v/>
      </c>
      <c r="DZ1749" s="250" t="str">
        <f>IF(DataGoesHere!$B1749="","",($CZ1749-DY1749))</f>
        <v/>
      </c>
      <c r="EA1749" s="250" t="str">
        <f>IF(DataGoesHere!$B1749="","",ABS($CZ1749-DY1749))</f>
        <v/>
      </c>
      <c r="EB1749" s="250" t="str">
        <f>IF(DataGoesHere!$B1749="","",EA1749^2)</f>
        <v/>
      </c>
      <c r="EC1749" s="249" t="str">
        <f>IF(DataGoesHere!$B1749="","",EA1749/$CZ1749)</f>
        <v/>
      </c>
      <c r="ED1749" s="250" t="str">
        <f>IF(DataGoesHere!$B1749="","",SUM(DZ$2:DZ1749)/AVERAGE(EA:EA))</f>
        <v/>
      </c>
    </row>
    <row r="1750" spans="20:134" x14ac:dyDescent="0.2">
      <c r="T1750" s="240"/>
      <c r="U1750" s="86"/>
      <c r="V1750" s="86"/>
      <c r="W1750" s="86"/>
      <c r="X1750" s="86"/>
      <c r="Y1750" s="86"/>
      <c r="Z1750" s="86"/>
      <c r="AA1750" s="86"/>
      <c r="AB1750" s="245" t="str">
        <f>IF(DataGoesHere!$B1750="","",(DataGoesHere!$B1750/SUM(DataGoesHere!$B1742:'DataGoesHere'!$B1753)))</f>
        <v/>
      </c>
      <c r="AC1750" s="86"/>
      <c r="AD1750" s="86"/>
      <c r="AE1750" s="241"/>
      <c r="CV1750" s="310" t="str">
        <f>IF(DataGoesHere!B1750="","",DataGoesHere!A1750)</f>
        <v/>
      </c>
      <c r="CW1750" s="271">
        <f t="shared" ca="1" si="62"/>
        <v>9</v>
      </c>
      <c r="CX1750" s="272">
        <f t="shared" ca="1" si="63"/>
        <v>1.0625330005567626</v>
      </c>
      <c r="CY1750" s="266">
        <f>DataGoesHere!A1750</f>
        <v>1749</v>
      </c>
      <c r="CZ1750" s="19" t="str">
        <f>IF(DataGoesHere!B1750="","",DataGoesHere!B1750)</f>
        <v/>
      </c>
      <c r="DA1750" s="19" t="str">
        <f>IF(DataGoesHere!B1750="","",IF(AH$5="No",DataGoesHere!B1750,DataGoesHere!B1750-(AH$2*(DataGoesHere!A1750-1))))</f>
        <v/>
      </c>
      <c r="DB1750" s="19" t="str">
        <f>IF(DataGoesHere!B1750="","",IF(AO$9="No",DataGoesHere!B1750,DataGoesHere!B1750/CX1750))</f>
        <v/>
      </c>
      <c r="DC1750" s="19" t="str">
        <f>IF(DataGoesHere!B1750="","",IF(AO$9="No",DA1750,DA1750/CX1750))</f>
        <v/>
      </c>
      <c r="DD1750" s="293" t="str">
        <f>IF(CZ1750="",IF(COUNTIF(DD$2:DD1749,"Forecast")&lt;Output!E$43,"Forecast",""),"Actual")</f>
        <v/>
      </c>
      <c r="DF1750" s="19" t="str">
        <f>IF(DataGoesHere!B1749="",IF(DD1750="Forecast",(Output!$E$47*IntermediateCalcs!DH1749)+((1-Output!$E$47)*IntermediateCalcs!DF1749),""),(Output!$E$47*IntermediateCalcs!DB1749)+((1-Output!$E$47)*IntermediateCalcs!DF1749))</f>
        <v/>
      </c>
      <c r="DG1750" s="19" t="str">
        <f>IF(DataGoesHere!B1749="",IF(DD1750="Forecast",(Output!$G$47*(IntermediateCalcs!DF1750-IntermediateCalcs!DF1749))+((1-Output!$G$47)*IntermediateCalcs!DG1749),""),(Output!$G$47*(IntermediateCalcs!DF1750-IntermediateCalcs!DF1749))+((1-Output!$G$47)*IntermediateCalcs!DG1749))</f>
        <v/>
      </c>
      <c r="DH1750" s="19" t="str">
        <f>IF(DataGoesHere!B1749="",IF(DD1750="Forecast",DF1750+DG1750,""),DF1750+DG1750)</f>
        <v/>
      </c>
      <c r="DI1750" s="274" t="str">
        <f>IF(DH1750="","",IF(IntermediateCalcs!$AO$9="Yes",IntermediateCalcs!DH1750*$CX1750,IntermediateCalcs!DH1750))</f>
        <v/>
      </c>
      <c r="DJ1750" s="250" t="str">
        <f>IF(DataGoesHere!$B1750="","",($CZ1750-DI1750))</f>
        <v/>
      </c>
      <c r="DK1750" s="250" t="str">
        <f>IF(DataGoesHere!$B1750="","",ABS($CZ1750-DI1750))</f>
        <v/>
      </c>
      <c r="DL1750" s="250" t="str">
        <f>IF(DataGoesHere!$B1750="","",DK1750^2)</f>
        <v/>
      </c>
      <c r="DM1750" s="249" t="str">
        <f>IF(DataGoesHere!$B1750="","",DK1750/$CZ1750)</f>
        <v/>
      </c>
      <c r="DN1750" s="250" t="str">
        <f>IF(DataGoesHere!$B1750="","",SUM(DJ$2:DJ1750)/AVERAGE(DK:DK))</f>
        <v/>
      </c>
      <c r="DP1750" s="19" t="str">
        <f>IF(DataGoesHere!B1750="",IF($DD1750="Forecast",(Output!E$48*IntermediateCalcs!CY1750)+Output!G$48,""),(Output!E$48*IntermediateCalcs!CY1750)+Output!G$48)</f>
        <v/>
      </c>
      <c r="DQ1750" s="274" t="str">
        <f>IF(DP1750="","",IF(IntermediateCalcs!$AO$9="Yes",IntermediateCalcs!DP1750*$CX1750,IntermediateCalcs!DP1750))</f>
        <v/>
      </c>
      <c r="DR1750" s="250" t="str">
        <f>IF(DataGoesHere!$B1750="","",($CZ1750-DQ1750))</f>
        <v/>
      </c>
      <c r="DS1750" s="250" t="str">
        <f>IF(DataGoesHere!$B1750="","",ABS($CZ1750-DQ1750))</f>
        <v/>
      </c>
      <c r="DT1750" s="250" t="str">
        <f>IF(DataGoesHere!$B1750="","",DS1750^2)</f>
        <v/>
      </c>
      <c r="DU1750" s="249" t="str">
        <f>IF(DataGoesHere!$B1750="","",DS1750/$CZ1750)</f>
        <v/>
      </c>
      <c r="DV1750" s="250" t="str">
        <f>IF(DataGoesHere!$B1750="","",SUM(DR$2:DR1750)/AVERAGE(DS:DS))</f>
        <v/>
      </c>
      <c r="DX1750" s="19" t="str">
        <f>IF(DataGoesHere!$B1749="","",(DB1744*(Output!$O$49/Output!$P$49))+(IntermediateCalcs!DB1745*(Output!$M$49/Output!$P$49))+(IntermediateCalcs!DB1746*(Output!$K$49/Output!$P$49))+(DB1747*(Output!$I$49/Output!$P$49))+(IntermediateCalcs!DB1748*(Output!$G$49/Output!$P$49))+(IntermediateCalcs!DB1749*(Output!$E$49/Output!$P$49)))</f>
        <v/>
      </c>
      <c r="DY1750" s="274" t="str">
        <f>IF(DX1750="","",IF(IntermediateCalcs!$AO$9="Yes",IntermediateCalcs!DX1750*$CX1750,IntermediateCalcs!DX1750))</f>
        <v/>
      </c>
      <c r="DZ1750" s="250" t="str">
        <f>IF(DataGoesHere!$B1750="","",($CZ1750-DY1750))</f>
        <v/>
      </c>
      <c r="EA1750" s="250" t="str">
        <f>IF(DataGoesHere!$B1750="","",ABS($CZ1750-DY1750))</f>
        <v/>
      </c>
      <c r="EB1750" s="250" t="str">
        <f>IF(DataGoesHere!$B1750="","",EA1750^2)</f>
        <v/>
      </c>
      <c r="EC1750" s="249" t="str">
        <f>IF(DataGoesHere!$B1750="","",EA1750/$CZ1750)</f>
        <v/>
      </c>
      <c r="ED1750" s="250" t="str">
        <f>IF(DataGoesHere!$B1750="","",SUM(DZ$2:DZ1750)/AVERAGE(EA:EA))</f>
        <v/>
      </c>
    </row>
    <row r="1751" spans="20:134" x14ac:dyDescent="0.2">
      <c r="T1751" s="240"/>
      <c r="U1751" s="86"/>
      <c r="V1751" s="86"/>
      <c r="W1751" s="86"/>
      <c r="X1751" s="86"/>
      <c r="Y1751" s="86"/>
      <c r="Z1751" s="86"/>
      <c r="AA1751" s="86"/>
      <c r="AB1751" s="86"/>
      <c r="AC1751" s="245" t="str">
        <f>IF(DataGoesHere!$B1751="","",(DataGoesHere!$B1751/SUM(DataGoesHere!$B1742:'DataGoesHere'!$B1753)))</f>
        <v/>
      </c>
      <c r="AD1751" s="86"/>
      <c r="AE1751" s="241"/>
      <c r="CV1751" s="310" t="str">
        <f>IF(DataGoesHere!B1751="","",DataGoesHere!A1751)</f>
        <v/>
      </c>
      <c r="CW1751" s="271">
        <f t="shared" ca="1" si="62"/>
        <v>10</v>
      </c>
      <c r="CX1751" s="272">
        <f t="shared" ca="1" si="63"/>
        <v>0.92557634012077306</v>
      </c>
      <c r="CY1751" s="266">
        <f>DataGoesHere!A1751</f>
        <v>1750</v>
      </c>
      <c r="CZ1751" s="19" t="str">
        <f>IF(DataGoesHere!B1751="","",DataGoesHere!B1751)</f>
        <v/>
      </c>
      <c r="DA1751" s="19" t="str">
        <f>IF(DataGoesHere!B1751="","",IF(AH$5="No",DataGoesHere!B1751,DataGoesHere!B1751-(AH$2*(DataGoesHere!A1751-1))))</f>
        <v/>
      </c>
      <c r="DB1751" s="19" t="str">
        <f>IF(DataGoesHere!B1751="","",IF(AO$9="No",DataGoesHere!B1751,DataGoesHere!B1751/CX1751))</f>
        <v/>
      </c>
      <c r="DC1751" s="19" t="str">
        <f>IF(DataGoesHere!B1751="","",IF(AO$9="No",DA1751,DA1751/CX1751))</f>
        <v/>
      </c>
      <c r="DD1751" s="293" t="str">
        <f>IF(CZ1751="",IF(COUNTIF(DD$2:DD1750,"Forecast")&lt;Output!E$43,"Forecast",""),"Actual")</f>
        <v/>
      </c>
      <c r="DF1751" s="19" t="str">
        <f>IF(DataGoesHere!B1750="",IF(DD1751="Forecast",(Output!$E$47*IntermediateCalcs!DH1750)+((1-Output!$E$47)*IntermediateCalcs!DF1750),""),(Output!$E$47*IntermediateCalcs!DB1750)+((1-Output!$E$47)*IntermediateCalcs!DF1750))</f>
        <v/>
      </c>
      <c r="DG1751" s="19" t="str">
        <f>IF(DataGoesHere!B1750="",IF(DD1751="Forecast",(Output!$G$47*(IntermediateCalcs!DF1751-IntermediateCalcs!DF1750))+((1-Output!$G$47)*IntermediateCalcs!DG1750),""),(Output!$G$47*(IntermediateCalcs!DF1751-IntermediateCalcs!DF1750))+((1-Output!$G$47)*IntermediateCalcs!DG1750))</f>
        <v/>
      </c>
      <c r="DH1751" s="19" t="str">
        <f>IF(DataGoesHere!B1750="",IF(DD1751="Forecast",DF1751+DG1751,""),DF1751+DG1751)</f>
        <v/>
      </c>
      <c r="DI1751" s="274" t="str">
        <f>IF(DH1751="","",IF(IntermediateCalcs!$AO$9="Yes",IntermediateCalcs!DH1751*$CX1751,IntermediateCalcs!DH1751))</f>
        <v/>
      </c>
      <c r="DJ1751" s="250" t="str">
        <f>IF(DataGoesHere!$B1751="","",($CZ1751-DI1751))</f>
        <v/>
      </c>
      <c r="DK1751" s="250" t="str">
        <f>IF(DataGoesHere!$B1751="","",ABS($CZ1751-DI1751))</f>
        <v/>
      </c>
      <c r="DL1751" s="250" t="str">
        <f>IF(DataGoesHere!$B1751="","",DK1751^2)</f>
        <v/>
      </c>
      <c r="DM1751" s="249" t="str">
        <f>IF(DataGoesHere!$B1751="","",DK1751/$CZ1751)</f>
        <v/>
      </c>
      <c r="DN1751" s="250" t="str">
        <f>IF(DataGoesHere!$B1751="","",SUM(DJ$2:DJ1751)/AVERAGE(DK:DK))</f>
        <v/>
      </c>
      <c r="DP1751" s="19" t="str">
        <f>IF(DataGoesHere!B1751="",IF($DD1751="Forecast",(Output!E$48*IntermediateCalcs!CY1751)+Output!G$48,""),(Output!E$48*IntermediateCalcs!CY1751)+Output!G$48)</f>
        <v/>
      </c>
      <c r="DQ1751" s="274" t="str">
        <f>IF(DP1751="","",IF(IntermediateCalcs!$AO$9="Yes",IntermediateCalcs!DP1751*$CX1751,IntermediateCalcs!DP1751))</f>
        <v/>
      </c>
      <c r="DR1751" s="250" t="str">
        <f>IF(DataGoesHere!$B1751="","",($CZ1751-DQ1751))</f>
        <v/>
      </c>
      <c r="DS1751" s="250" t="str">
        <f>IF(DataGoesHere!$B1751="","",ABS($CZ1751-DQ1751))</f>
        <v/>
      </c>
      <c r="DT1751" s="250" t="str">
        <f>IF(DataGoesHere!$B1751="","",DS1751^2)</f>
        <v/>
      </c>
      <c r="DU1751" s="249" t="str">
        <f>IF(DataGoesHere!$B1751="","",DS1751/$CZ1751)</f>
        <v/>
      </c>
      <c r="DV1751" s="250" t="str">
        <f>IF(DataGoesHere!$B1751="","",SUM(DR$2:DR1751)/AVERAGE(DS:DS))</f>
        <v/>
      </c>
      <c r="DX1751" s="19" t="str">
        <f>IF(DataGoesHere!$B1750="","",(DB1745*(Output!$O$49/Output!$P$49))+(IntermediateCalcs!DB1746*(Output!$M$49/Output!$P$49))+(IntermediateCalcs!DB1747*(Output!$K$49/Output!$P$49))+(DB1748*(Output!$I$49/Output!$P$49))+(IntermediateCalcs!DB1749*(Output!$G$49/Output!$P$49))+(IntermediateCalcs!DB1750*(Output!$E$49/Output!$P$49)))</f>
        <v/>
      </c>
      <c r="DY1751" s="274" t="str">
        <f>IF(DX1751="","",IF(IntermediateCalcs!$AO$9="Yes",IntermediateCalcs!DX1751*$CX1751,IntermediateCalcs!DX1751))</f>
        <v/>
      </c>
      <c r="DZ1751" s="250" t="str">
        <f>IF(DataGoesHere!$B1751="","",($CZ1751-DY1751))</f>
        <v/>
      </c>
      <c r="EA1751" s="250" t="str">
        <f>IF(DataGoesHere!$B1751="","",ABS($CZ1751-DY1751))</f>
        <v/>
      </c>
      <c r="EB1751" s="250" t="str">
        <f>IF(DataGoesHere!$B1751="","",EA1751^2)</f>
        <v/>
      </c>
      <c r="EC1751" s="249" t="str">
        <f>IF(DataGoesHere!$B1751="","",EA1751/$CZ1751)</f>
        <v/>
      </c>
      <c r="ED1751" s="250" t="str">
        <f>IF(DataGoesHere!$B1751="","",SUM(DZ$2:DZ1751)/AVERAGE(EA:EA))</f>
        <v/>
      </c>
    </row>
    <row r="1752" spans="20:134" x14ac:dyDescent="0.2">
      <c r="T1752" s="240"/>
      <c r="U1752" s="86"/>
      <c r="V1752" s="86"/>
      <c r="W1752" s="86"/>
      <c r="X1752" s="86"/>
      <c r="Y1752" s="86"/>
      <c r="Z1752" s="86"/>
      <c r="AA1752" s="86"/>
      <c r="AB1752" s="86"/>
      <c r="AC1752" s="86"/>
      <c r="AD1752" s="245" t="str">
        <f>IF(DataGoesHere!$B1752="","",(DataGoesHere!$B1752/SUM(DataGoesHere!$B1742:'DataGoesHere'!$B1753)))</f>
        <v/>
      </c>
      <c r="AE1752" s="241"/>
      <c r="CV1752" s="310" t="str">
        <f>IF(DataGoesHere!B1752="","",DataGoesHere!A1752)</f>
        <v/>
      </c>
      <c r="CW1752" s="271">
        <f t="shared" ca="1" si="62"/>
        <v>11</v>
      </c>
      <c r="CX1752" s="272">
        <f t="shared" ca="1" si="63"/>
        <v>0.97463169608807265</v>
      </c>
      <c r="CY1752" s="266">
        <f>DataGoesHere!A1752</f>
        <v>1751</v>
      </c>
      <c r="CZ1752" s="19" t="str">
        <f>IF(DataGoesHere!B1752="","",DataGoesHere!B1752)</f>
        <v/>
      </c>
      <c r="DA1752" s="19" t="str">
        <f>IF(DataGoesHere!B1752="","",IF(AH$5="No",DataGoesHere!B1752,DataGoesHere!B1752-(AH$2*(DataGoesHere!A1752-1))))</f>
        <v/>
      </c>
      <c r="DB1752" s="19" t="str">
        <f>IF(DataGoesHere!B1752="","",IF(AO$9="No",DataGoesHere!B1752,DataGoesHere!B1752/CX1752))</f>
        <v/>
      </c>
      <c r="DC1752" s="19" t="str">
        <f>IF(DataGoesHere!B1752="","",IF(AO$9="No",DA1752,DA1752/CX1752))</f>
        <v/>
      </c>
      <c r="DD1752" s="293" t="str">
        <f>IF(CZ1752="",IF(COUNTIF(DD$2:DD1751,"Forecast")&lt;Output!E$43,"Forecast",""),"Actual")</f>
        <v/>
      </c>
      <c r="DF1752" s="19" t="str">
        <f>IF(DataGoesHere!B1751="",IF(DD1752="Forecast",(Output!$E$47*IntermediateCalcs!DH1751)+((1-Output!$E$47)*IntermediateCalcs!DF1751),""),(Output!$E$47*IntermediateCalcs!DB1751)+((1-Output!$E$47)*IntermediateCalcs!DF1751))</f>
        <v/>
      </c>
      <c r="DG1752" s="19" t="str">
        <f>IF(DataGoesHere!B1751="",IF(DD1752="Forecast",(Output!$G$47*(IntermediateCalcs!DF1752-IntermediateCalcs!DF1751))+((1-Output!$G$47)*IntermediateCalcs!DG1751),""),(Output!$G$47*(IntermediateCalcs!DF1752-IntermediateCalcs!DF1751))+((1-Output!$G$47)*IntermediateCalcs!DG1751))</f>
        <v/>
      </c>
      <c r="DH1752" s="19" t="str">
        <f>IF(DataGoesHere!B1751="",IF(DD1752="Forecast",DF1752+DG1752,""),DF1752+DG1752)</f>
        <v/>
      </c>
      <c r="DI1752" s="274" t="str">
        <f>IF(DH1752="","",IF(IntermediateCalcs!$AO$9="Yes",IntermediateCalcs!DH1752*$CX1752,IntermediateCalcs!DH1752))</f>
        <v/>
      </c>
      <c r="DJ1752" s="250" t="str">
        <f>IF(DataGoesHere!$B1752="","",($CZ1752-DI1752))</f>
        <v/>
      </c>
      <c r="DK1752" s="250" t="str">
        <f>IF(DataGoesHere!$B1752="","",ABS($CZ1752-DI1752))</f>
        <v/>
      </c>
      <c r="DL1752" s="250" t="str">
        <f>IF(DataGoesHere!$B1752="","",DK1752^2)</f>
        <v/>
      </c>
      <c r="DM1752" s="249" t="str">
        <f>IF(DataGoesHere!$B1752="","",DK1752/$CZ1752)</f>
        <v/>
      </c>
      <c r="DN1752" s="250" t="str">
        <f>IF(DataGoesHere!$B1752="","",SUM(DJ$2:DJ1752)/AVERAGE(DK:DK))</f>
        <v/>
      </c>
      <c r="DP1752" s="19" t="str">
        <f>IF(DataGoesHere!B1752="",IF($DD1752="Forecast",(Output!E$48*IntermediateCalcs!CY1752)+Output!G$48,""),(Output!E$48*IntermediateCalcs!CY1752)+Output!G$48)</f>
        <v/>
      </c>
      <c r="DQ1752" s="274" t="str">
        <f>IF(DP1752="","",IF(IntermediateCalcs!$AO$9="Yes",IntermediateCalcs!DP1752*$CX1752,IntermediateCalcs!DP1752))</f>
        <v/>
      </c>
      <c r="DR1752" s="250" t="str">
        <f>IF(DataGoesHere!$B1752="","",($CZ1752-DQ1752))</f>
        <v/>
      </c>
      <c r="DS1752" s="250" t="str">
        <f>IF(DataGoesHere!$B1752="","",ABS($CZ1752-DQ1752))</f>
        <v/>
      </c>
      <c r="DT1752" s="250" t="str">
        <f>IF(DataGoesHere!$B1752="","",DS1752^2)</f>
        <v/>
      </c>
      <c r="DU1752" s="249" t="str">
        <f>IF(DataGoesHere!$B1752="","",DS1752/$CZ1752)</f>
        <v/>
      </c>
      <c r="DV1752" s="250" t="str">
        <f>IF(DataGoesHere!$B1752="","",SUM(DR$2:DR1752)/AVERAGE(DS:DS))</f>
        <v/>
      </c>
      <c r="DX1752" s="19" t="str">
        <f>IF(DataGoesHere!$B1751="","",(DB1746*(Output!$O$49/Output!$P$49))+(IntermediateCalcs!DB1747*(Output!$M$49/Output!$P$49))+(IntermediateCalcs!DB1748*(Output!$K$49/Output!$P$49))+(DB1749*(Output!$I$49/Output!$P$49))+(IntermediateCalcs!DB1750*(Output!$G$49/Output!$P$49))+(IntermediateCalcs!DB1751*(Output!$E$49/Output!$P$49)))</f>
        <v/>
      </c>
      <c r="DY1752" s="274" t="str">
        <f>IF(DX1752="","",IF(IntermediateCalcs!$AO$9="Yes",IntermediateCalcs!DX1752*$CX1752,IntermediateCalcs!DX1752))</f>
        <v/>
      </c>
      <c r="DZ1752" s="250" t="str">
        <f>IF(DataGoesHere!$B1752="","",($CZ1752-DY1752))</f>
        <v/>
      </c>
      <c r="EA1752" s="250" t="str">
        <f>IF(DataGoesHere!$B1752="","",ABS($CZ1752-DY1752))</f>
        <v/>
      </c>
      <c r="EB1752" s="250" t="str">
        <f>IF(DataGoesHere!$B1752="","",EA1752^2)</f>
        <v/>
      </c>
      <c r="EC1752" s="249" t="str">
        <f>IF(DataGoesHere!$B1752="","",EA1752/$CZ1752)</f>
        <v/>
      </c>
      <c r="ED1752" s="250" t="str">
        <f>IF(DataGoesHere!$B1752="","",SUM(DZ$2:DZ1752)/AVERAGE(EA:EA))</f>
        <v/>
      </c>
    </row>
    <row r="1753" spans="20:134" x14ac:dyDescent="0.2">
      <c r="T1753" s="242"/>
      <c r="U1753" s="243"/>
      <c r="V1753" s="243"/>
      <c r="W1753" s="243"/>
      <c r="X1753" s="243"/>
      <c r="Y1753" s="243"/>
      <c r="Z1753" s="243"/>
      <c r="AA1753" s="243"/>
      <c r="AB1753" s="243"/>
      <c r="AC1753" s="243"/>
      <c r="AD1753" s="243"/>
      <c r="AE1753" s="246" t="str">
        <f>IF(DataGoesHere!$B1753="","",(DataGoesHere!$B1753/SUM(DataGoesHere!$B1742:'DataGoesHere'!$B1753)))</f>
        <v/>
      </c>
      <c r="CV1753" s="310" t="str">
        <f>IF(DataGoesHere!B1753="","",DataGoesHere!A1753)</f>
        <v/>
      </c>
      <c r="CW1753" s="271">
        <f t="shared" ca="1" si="62"/>
        <v>12</v>
      </c>
      <c r="CX1753" s="272">
        <f t="shared" ca="1" si="63"/>
        <v>1.0054005237672714</v>
      </c>
      <c r="CY1753" s="266">
        <f>DataGoesHere!A1753</f>
        <v>1752</v>
      </c>
      <c r="CZ1753" s="19" t="str">
        <f>IF(DataGoesHere!B1753="","",DataGoesHere!B1753)</f>
        <v/>
      </c>
      <c r="DA1753" s="19" t="str">
        <f>IF(DataGoesHere!B1753="","",IF(AH$5="No",DataGoesHere!B1753,DataGoesHere!B1753-(AH$2*(DataGoesHere!A1753-1))))</f>
        <v/>
      </c>
      <c r="DB1753" s="19" t="str">
        <f>IF(DataGoesHere!B1753="","",IF(AO$9="No",DataGoesHere!B1753,DataGoesHere!B1753/CX1753))</f>
        <v/>
      </c>
      <c r="DC1753" s="19" t="str">
        <f>IF(DataGoesHere!B1753="","",IF(AO$9="No",DA1753,DA1753/CX1753))</f>
        <v/>
      </c>
      <c r="DD1753" s="293" t="str">
        <f>IF(CZ1753="",IF(COUNTIF(DD$2:DD1752,"Forecast")&lt;Output!E$43,"Forecast",""),"Actual")</f>
        <v/>
      </c>
      <c r="DF1753" s="19" t="str">
        <f>IF(DataGoesHere!B1752="",IF(DD1753="Forecast",(Output!$E$47*IntermediateCalcs!DH1752)+((1-Output!$E$47)*IntermediateCalcs!DF1752),""),(Output!$E$47*IntermediateCalcs!DB1752)+((1-Output!$E$47)*IntermediateCalcs!DF1752))</f>
        <v/>
      </c>
      <c r="DG1753" s="19" t="str">
        <f>IF(DataGoesHere!B1752="",IF(DD1753="Forecast",(Output!$G$47*(IntermediateCalcs!DF1753-IntermediateCalcs!DF1752))+((1-Output!$G$47)*IntermediateCalcs!DG1752),""),(Output!$G$47*(IntermediateCalcs!DF1753-IntermediateCalcs!DF1752))+((1-Output!$G$47)*IntermediateCalcs!DG1752))</f>
        <v/>
      </c>
      <c r="DH1753" s="19" t="str">
        <f>IF(DataGoesHere!B1752="",IF(DD1753="Forecast",DF1753+DG1753,""),DF1753+DG1753)</f>
        <v/>
      </c>
      <c r="DI1753" s="274" t="str">
        <f>IF(DH1753="","",IF(IntermediateCalcs!$AO$9="Yes",IntermediateCalcs!DH1753*$CX1753,IntermediateCalcs!DH1753))</f>
        <v/>
      </c>
      <c r="DJ1753" s="250" t="str">
        <f>IF(DataGoesHere!$B1753="","",($CZ1753-DI1753))</f>
        <v/>
      </c>
      <c r="DK1753" s="250" t="str">
        <f>IF(DataGoesHere!$B1753="","",ABS($CZ1753-DI1753))</f>
        <v/>
      </c>
      <c r="DL1753" s="250" t="str">
        <f>IF(DataGoesHere!$B1753="","",DK1753^2)</f>
        <v/>
      </c>
      <c r="DM1753" s="249" t="str">
        <f>IF(DataGoesHere!$B1753="","",DK1753/$CZ1753)</f>
        <v/>
      </c>
      <c r="DN1753" s="250" t="str">
        <f>IF(DataGoesHere!$B1753="","",SUM(DJ$2:DJ1753)/AVERAGE(DK:DK))</f>
        <v/>
      </c>
      <c r="DP1753" s="19" t="str">
        <f>IF(DataGoesHere!B1753="",IF($DD1753="Forecast",(Output!E$48*IntermediateCalcs!CY1753)+Output!G$48,""),(Output!E$48*IntermediateCalcs!CY1753)+Output!G$48)</f>
        <v/>
      </c>
      <c r="DQ1753" s="274" t="str">
        <f>IF(DP1753="","",IF(IntermediateCalcs!$AO$9="Yes",IntermediateCalcs!DP1753*$CX1753,IntermediateCalcs!DP1753))</f>
        <v/>
      </c>
      <c r="DR1753" s="250" t="str">
        <f>IF(DataGoesHere!$B1753="","",($CZ1753-DQ1753))</f>
        <v/>
      </c>
      <c r="DS1753" s="250" t="str">
        <f>IF(DataGoesHere!$B1753="","",ABS($CZ1753-DQ1753))</f>
        <v/>
      </c>
      <c r="DT1753" s="250" t="str">
        <f>IF(DataGoesHere!$B1753="","",DS1753^2)</f>
        <v/>
      </c>
      <c r="DU1753" s="249" t="str">
        <f>IF(DataGoesHere!$B1753="","",DS1753/$CZ1753)</f>
        <v/>
      </c>
      <c r="DV1753" s="250" t="str">
        <f>IF(DataGoesHere!$B1753="","",SUM(DR$2:DR1753)/AVERAGE(DS:DS))</f>
        <v/>
      </c>
      <c r="DX1753" s="19" t="str">
        <f>IF(DataGoesHere!$B1752="","",(DB1747*(Output!$O$49/Output!$P$49))+(IntermediateCalcs!DB1748*(Output!$M$49/Output!$P$49))+(IntermediateCalcs!DB1749*(Output!$K$49/Output!$P$49))+(DB1750*(Output!$I$49/Output!$P$49))+(IntermediateCalcs!DB1751*(Output!$G$49/Output!$P$49))+(IntermediateCalcs!DB1752*(Output!$E$49/Output!$P$49)))</f>
        <v/>
      </c>
      <c r="DY1753" s="274" t="str">
        <f>IF(DX1753="","",IF(IntermediateCalcs!$AO$9="Yes",IntermediateCalcs!DX1753*$CX1753,IntermediateCalcs!DX1753))</f>
        <v/>
      </c>
      <c r="DZ1753" s="250" t="str">
        <f>IF(DataGoesHere!$B1753="","",($CZ1753-DY1753))</f>
        <v/>
      </c>
      <c r="EA1753" s="250" t="str">
        <f>IF(DataGoesHere!$B1753="","",ABS($CZ1753-DY1753))</f>
        <v/>
      </c>
      <c r="EB1753" s="250" t="str">
        <f>IF(DataGoesHere!$B1753="","",EA1753^2)</f>
        <v/>
      </c>
      <c r="EC1753" s="249" t="str">
        <f>IF(DataGoesHere!$B1753="","",EA1753/$CZ1753)</f>
        <v/>
      </c>
      <c r="ED1753" s="250" t="str">
        <f>IF(DataGoesHere!$B1753="","",SUM(DZ$2:DZ1753)/AVERAGE(EA:EA))</f>
        <v/>
      </c>
    </row>
    <row r="1754" spans="20:134" x14ac:dyDescent="0.2">
      <c r="T1754" s="244" t="str">
        <f>IF(DataGoesHere!$B1754="","",(DataGoesHere!$B1754/SUM(DataGoesHere!$B1754:'DataGoesHere'!$B1765)))</f>
        <v/>
      </c>
      <c r="U1754" s="238"/>
      <c r="V1754" s="238"/>
      <c r="W1754" s="238"/>
      <c r="X1754" s="238"/>
      <c r="Y1754" s="238"/>
      <c r="Z1754" s="238"/>
      <c r="AA1754" s="238"/>
      <c r="AB1754" s="238"/>
      <c r="AC1754" s="238"/>
      <c r="AD1754" s="238"/>
      <c r="AE1754" s="239"/>
      <c r="CV1754" s="310" t="str">
        <f>IF(DataGoesHere!B1754="","",DataGoesHere!A1754)</f>
        <v/>
      </c>
      <c r="CW1754" s="271">
        <f t="shared" ca="1" si="62"/>
        <v>1</v>
      </c>
      <c r="CX1754" s="272">
        <f t="shared" ca="1" si="63"/>
        <v>1.3236179355303281</v>
      </c>
      <c r="CY1754" s="266">
        <f>DataGoesHere!A1754</f>
        <v>1753</v>
      </c>
      <c r="CZ1754" s="19" t="str">
        <f>IF(DataGoesHere!B1754="","",DataGoesHere!B1754)</f>
        <v/>
      </c>
      <c r="DA1754" s="19" t="str">
        <f>IF(DataGoesHere!B1754="","",IF(AH$5="No",DataGoesHere!B1754,DataGoesHere!B1754-(AH$2*(DataGoesHere!A1754-1))))</f>
        <v/>
      </c>
      <c r="DB1754" s="19" t="str">
        <f>IF(DataGoesHere!B1754="","",IF(AO$9="No",DataGoesHere!B1754,DataGoesHere!B1754/CX1754))</f>
        <v/>
      </c>
      <c r="DC1754" s="19" t="str">
        <f>IF(DataGoesHere!B1754="","",IF(AO$9="No",DA1754,DA1754/CX1754))</f>
        <v/>
      </c>
      <c r="DD1754" s="293" t="str">
        <f>IF(CZ1754="",IF(COUNTIF(DD$2:DD1753,"Forecast")&lt;Output!E$43,"Forecast",""),"Actual")</f>
        <v/>
      </c>
      <c r="DF1754" s="19" t="str">
        <f>IF(DataGoesHere!B1753="",IF(DD1754="Forecast",(Output!$E$47*IntermediateCalcs!DH1753)+((1-Output!$E$47)*IntermediateCalcs!DF1753),""),(Output!$E$47*IntermediateCalcs!DB1753)+((1-Output!$E$47)*IntermediateCalcs!DF1753))</f>
        <v/>
      </c>
      <c r="DG1754" s="19" t="str">
        <f>IF(DataGoesHere!B1753="",IF(DD1754="Forecast",(Output!$G$47*(IntermediateCalcs!DF1754-IntermediateCalcs!DF1753))+((1-Output!$G$47)*IntermediateCalcs!DG1753),""),(Output!$G$47*(IntermediateCalcs!DF1754-IntermediateCalcs!DF1753))+((1-Output!$G$47)*IntermediateCalcs!DG1753))</f>
        <v/>
      </c>
      <c r="DH1754" s="19" t="str">
        <f>IF(DataGoesHere!B1753="",IF(DD1754="Forecast",DF1754+DG1754,""),DF1754+DG1754)</f>
        <v/>
      </c>
      <c r="DI1754" s="274" t="str">
        <f>IF(DH1754="","",IF(IntermediateCalcs!$AO$9="Yes",IntermediateCalcs!DH1754*$CX1754,IntermediateCalcs!DH1754))</f>
        <v/>
      </c>
      <c r="DJ1754" s="250" t="str">
        <f>IF(DataGoesHere!$B1754="","",($CZ1754-DI1754))</f>
        <v/>
      </c>
      <c r="DK1754" s="250" t="str">
        <f>IF(DataGoesHere!$B1754="","",ABS($CZ1754-DI1754))</f>
        <v/>
      </c>
      <c r="DL1754" s="250" t="str">
        <f>IF(DataGoesHere!$B1754="","",DK1754^2)</f>
        <v/>
      </c>
      <c r="DM1754" s="249" t="str">
        <f>IF(DataGoesHere!$B1754="","",DK1754/$CZ1754)</f>
        <v/>
      </c>
      <c r="DN1754" s="250" t="str">
        <f>IF(DataGoesHere!$B1754="","",SUM(DJ$2:DJ1754)/AVERAGE(DK:DK))</f>
        <v/>
      </c>
      <c r="DP1754" s="19" t="str">
        <f>IF(DataGoesHere!B1754="",IF($DD1754="Forecast",(Output!E$48*IntermediateCalcs!CY1754)+Output!G$48,""),(Output!E$48*IntermediateCalcs!CY1754)+Output!G$48)</f>
        <v/>
      </c>
      <c r="DQ1754" s="274" t="str">
        <f>IF(DP1754="","",IF(IntermediateCalcs!$AO$9="Yes",IntermediateCalcs!DP1754*$CX1754,IntermediateCalcs!DP1754))</f>
        <v/>
      </c>
      <c r="DR1754" s="250" t="str">
        <f>IF(DataGoesHere!$B1754="","",($CZ1754-DQ1754))</f>
        <v/>
      </c>
      <c r="DS1754" s="250" t="str">
        <f>IF(DataGoesHere!$B1754="","",ABS($CZ1754-DQ1754))</f>
        <v/>
      </c>
      <c r="DT1754" s="250" t="str">
        <f>IF(DataGoesHere!$B1754="","",DS1754^2)</f>
        <v/>
      </c>
      <c r="DU1754" s="249" t="str">
        <f>IF(DataGoesHere!$B1754="","",DS1754/$CZ1754)</f>
        <v/>
      </c>
      <c r="DV1754" s="250" t="str">
        <f>IF(DataGoesHere!$B1754="","",SUM(DR$2:DR1754)/AVERAGE(DS:DS))</f>
        <v/>
      </c>
      <c r="DX1754" s="19" t="str">
        <f>IF(DataGoesHere!$B1753="","",(DB1748*(Output!$O$49/Output!$P$49))+(IntermediateCalcs!DB1749*(Output!$M$49/Output!$P$49))+(IntermediateCalcs!DB1750*(Output!$K$49/Output!$P$49))+(DB1751*(Output!$I$49/Output!$P$49))+(IntermediateCalcs!DB1752*(Output!$G$49/Output!$P$49))+(IntermediateCalcs!DB1753*(Output!$E$49/Output!$P$49)))</f>
        <v/>
      </c>
      <c r="DY1754" s="274" t="str">
        <f>IF(DX1754="","",IF(IntermediateCalcs!$AO$9="Yes",IntermediateCalcs!DX1754*$CX1754,IntermediateCalcs!DX1754))</f>
        <v/>
      </c>
      <c r="DZ1754" s="250" t="str">
        <f>IF(DataGoesHere!$B1754="","",($CZ1754-DY1754))</f>
        <v/>
      </c>
      <c r="EA1754" s="250" t="str">
        <f>IF(DataGoesHere!$B1754="","",ABS($CZ1754-DY1754))</f>
        <v/>
      </c>
      <c r="EB1754" s="250" t="str">
        <f>IF(DataGoesHere!$B1754="","",EA1754^2)</f>
        <v/>
      </c>
      <c r="EC1754" s="249" t="str">
        <f>IF(DataGoesHere!$B1754="","",EA1754/$CZ1754)</f>
        <v/>
      </c>
      <c r="ED1754" s="250" t="str">
        <f>IF(DataGoesHere!$B1754="","",SUM(DZ$2:DZ1754)/AVERAGE(EA:EA))</f>
        <v/>
      </c>
    </row>
    <row r="1755" spans="20:134" x14ac:dyDescent="0.2">
      <c r="T1755" s="240"/>
      <c r="U1755" s="245" t="str">
        <f>IF(DataGoesHere!$B1755="","",(DataGoesHere!$B1755/SUM(DataGoesHere!$B1755:'DataGoesHere'!$B1765)))</f>
        <v/>
      </c>
      <c r="V1755" s="86"/>
      <c r="W1755" s="86"/>
      <c r="X1755" s="86"/>
      <c r="Y1755" s="86"/>
      <c r="Z1755" s="86"/>
      <c r="AA1755" s="86"/>
      <c r="AB1755" s="86"/>
      <c r="AC1755" s="86"/>
      <c r="AD1755" s="86"/>
      <c r="AE1755" s="241"/>
      <c r="CV1755" s="310" t="str">
        <f>IF(DataGoesHere!B1755="","",DataGoesHere!A1755)</f>
        <v/>
      </c>
      <c r="CW1755" s="271">
        <f t="shared" ca="1" si="62"/>
        <v>2</v>
      </c>
      <c r="CX1755" s="272">
        <f t="shared" ca="1" si="63"/>
        <v>0.80574490527728204</v>
      </c>
      <c r="CY1755" s="266">
        <f>DataGoesHere!A1755</f>
        <v>1754</v>
      </c>
      <c r="CZ1755" s="19" t="str">
        <f>IF(DataGoesHere!B1755="","",DataGoesHere!B1755)</f>
        <v/>
      </c>
      <c r="DA1755" s="19" t="str">
        <f>IF(DataGoesHere!B1755="","",IF(AH$5="No",DataGoesHere!B1755,DataGoesHere!B1755-(AH$2*(DataGoesHere!A1755-1))))</f>
        <v/>
      </c>
      <c r="DB1755" s="19" t="str">
        <f>IF(DataGoesHere!B1755="","",IF(AO$9="No",DataGoesHere!B1755,DataGoesHere!B1755/CX1755))</f>
        <v/>
      </c>
      <c r="DC1755" s="19" t="str">
        <f>IF(DataGoesHere!B1755="","",IF(AO$9="No",DA1755,DA1755/CX1755))</f>
        <v/>
      </c>
      <c r="DD1755" s="293" t="str">
        <f>IF(CZ1755="",IF(COUNTIF(DD$2:DD1754,"Forecast")&lt;Output!E$43,"Forecast",""),"Actual")</f>
        <v/>
      </c>
      <c r="DF1755" s="19" t="str">
        <f>IF(DataGoesHere!B1754="",IF(DD1755="Forecast",(Output!$E$47*IntermediateCalcs!DH1754)+((1-Output!$E$47)*IntermediateCalcs!DF1754),""),(Output!$E$47*IntermediateCalcs!DB1754)+((1-Output!$E$47)*IntermediateCalcs!DF1754))</f>
        <v/>
      </c>
      <c r="DG1755" s="19" t="str">
        <f>IF(DataGoesHere!B1754="",IF(DD1755="Forecast",(Output!$G$47*(IntermediateCalcs!DF1755-IntermediateCalcs!DF1754))+((1-Output!$G$47)*IntermediateCalcs!DG1754),""),(Output!$G$47*(IntermediateCalcs!DF1755-IntermediateCalcs!DF1754))+((1-Output!$G$47)*IntermediateCalcs!DG1754))</f>
        <v/>
      </c>
      <c r="DH1755" s="19" t="str">
        <f>IF(DataGoesHere!B1754="",IF(DD1755="Forecast",DF1755+DG1755,""),DF1755+DG1755)</f>
        <v/>
      </c>
      <c r="DI1755" s="274" t="str">
        <f>IF(DH1755="","",IF(IntermediateCalcs!$AO$9="Yes",IntermediateCalcs!DH1755*$CX1755,IntermediateCalcs!DH1755))</f>
        <v/>
      </c>
      <c r="DJ1755" s="250" t="str">
        <f>IF(DataGoesHere!$B1755="","",($CZ1755-DI1755))</f>
        <v/>
      </c>
      <c r="DK1755" s="250" t="str">
        <f>IF(DataGoesHere!$B1755="","",ABS($CZ1755-DI1755))</f>
        <v/>
      </c>
      <c r="DL1755" s="250" t="str">
        <f>IF(DataGoesHere!$B1755="","",DK1755^2)</f>
        <v/>
      </c>
      <c r="DM1755" s="249" t="str">
        <f>IF(DataGoesHere!$B1755="","",DK1755/$CZ1755)</f>
        <v/>
      </c>
      <c r="DN1755" s="250" t="str">
        <f>IF(DataGoesHere!$B1755="","",SUM(DJ$2:DJ1755)/AVERAGE(DK:DK))</f>
        <v/>
      </c>
      <c r="DP1755" s="19" t="str">
        <f>IF(DataGoesHere!B1755="",IF($DD1755="Forecast",(Output!E$48*IntermediateCalcs!CY1755)+Output!G$48,""),(Output!E$48*IntermediateCalcs!CY1755)+Output!G$48)</f>
        <v/>
      </c>
      <c r="DQ1755" s="274" t="str">
        <f>IF(DP1755="","",IF(IntermediateCalcs!$AO$9="Yes",IntermediateCalcs!DP1755*$CX1755,IntermediateCalcs!DP1755))</f>
        <v/>
      </c>
      <c r="DR1755" s="250" t="str">
        <f>IF(DataGoesHere!$B1755="","",($CZ1755-DQ1755))</f>
        <v/>
      </c>
      <c r="DS1755" s="250" t="str">
        <f>IF(DataGoesHere!$B1755="","",ABS($CZ1755-DQ1755))</f>
        <v/>
      </c>
      <c r="DT1755" s="250" t="str">
        <f>IF(DataGoesHere!$B1755="","",DS1755^2)</f>
        <v/>
      </c>
      <c r="DU1755" s="249" t="str">
        <f>IF(DataGoesHere!$B1755="","",DS1755/$CZ1755)</f>
        <v/>
      </c>
      <c r="DV1755" s="250" t="str">
        <f>IF(DataGoesHere!$B1755="","",SUM(DR$2:DR1755)/AVERAGE(DS:DS))</f>
        <v/>
      </c>
      <c r="DX1755" s="19" t="str">
        <f>IF(DataGoesHere!$B1754="","",(DB1749*(Output!$O$49/Output!$P$49))+(IntermediateCalcs!DB1750*(Output!$M$49/Output!$P$49))+(IntermediateCalcs!DB1751*(Output!$K$49/Output!$P$49))+(DB1752*(Output!$I$49/Output!$P$49))+(IntermediateCalcs!DB1753*(Output!$G$49/Output!$P$49))+(IntermediateCalcs!DB1754*(Output!$E$49/Output!$P$49)))</f>
        <v/>
      </c>
      <c r="DY1755" s="274" t="str">
        <f>IF(DX1755="","",IF(IntermediateCalcs!$AO$9="Yes",IntermediateCalcs!DX1755*$CX1755,IntermediateCalcs!DX1755))</f>
        <v/>
      </c>
      <c r="DZ1755" s="250" t="str">
        <f>IF(DataGoesHere!$B1755="","",($CZ1755-DY1755))</f>
        <v/>
      </c>
      <c r="EA1755" s="250" t="str">
        <f>IF(DataGoesHere!$B1755="","",ABS($CZ1755-DY1755))</f>
        <v/>
      </c>
      <c r="EB1755" s="250" t="str">
        <f>IF(DataGoesHere!$B1755="","",EA1755^2)</f>
        <v/>
      </c>
      <c r="EC1755" s="249" t="str">
        <f>IF(DataGoesHere!$B1755="","",EA1755/$CZ1755)</f>
        <v/>
      </c>
      <c r="ED1755" s="250" t="str">
        <f>IF(DataGoesHere!$B1755="","",SUM(DZ$2:DZ1755)/AVERAGE(EA:EA))</f>
        <v/>
      </c>
    </row>
    <row r="1756" spans="20:134" x14ac:dyDescent="0.2">
      <c r="T1756" s="240"/>
      <c r="U1756" s="86"/>
      <c r="V1756" s="245" t="str">
        <f>IF(DataGoesHere!$B1756="","",(DataGoesHere!$B1756/SUM(DataGoesHere!$B1754:'DataGoesHere'!$B1765)))</f>
        <v/>
      </c>
      <c r="W1756" s="86"/>
      <c r="X1756" s="86"/>
      <c r="Y1756" s="86"/>
      <c r="Z1756" s="86"/>
      <c r="AA1756" s="86"/>
      <c r="AB1756" s="86"/>
      <c r="AC1756" s="86"/>
      <c r="AD1756" s="86"/>
      <c r="AE1756" s="241"/>
      <c r="CV1756" s="310" t="str">
        <f>IF(DataGoesHere!B1756="","",DataGoesHere!A1756)</f>
        <v/>
      </c>
      <c r="CW1756" s="271">
        <f t="shared" ca="1" si="62"/>
        <v>3</v>
      </c>
      <c r="CX1756" s="272">
        <f t="shared" ca="1" si="63"/>
        <v>0.79862940076451561</v>
      </c>
      <c r="CY1756" s="266">
        <f>DataGoesHere!A1756</f>
        <v>1755</v>
      </c>
      <c r="CZ1756" s="19" t="str">
        <f>IF(DataGoesHere!B1756="","",DataGoesHere!B1756)</f>
        <v/>
      </c>
      <c r="DA1756" s="19" t="str">
        <f>IF(DataGoesHere!B1756="","",IF(AH$5="No",DataGoesHere!B1756,DataGoesHere!B1756-(AH$2*(DataGoesHere!A1756-1))))</f>
        <v/>
      </c>
      <c r="DB1756" s="19" t="str">
        <f>IF(DataGoesHere!B1756="","",IF(AO$9="No",DataGoesHere!B1756,DataGoesHere!B1756/CX1756))</f>
        <v/>
      </c>
      <c r="DC1756" s="19" t="str">
        <f>IF(DataGoesHere!B1756="","",IF(AO$9="No",DA1756,DA1756/CX1756))</f>
        <v/>
      </c>
      <c r="DD1756" s="293" t="str">
        <f>IF(CZ1756="",IF(COUNTIF(DD$2:DD1755,"Forecast")&lt;Output!E$43,"Forecast",""),"Actual")</f>
        <v/>
      </c>
      <c r="DF1756" s="19" t="str">
        <f>IF(DataGoesHere!B1755="",IF(DD1756="Forecast",(Output!$E$47*IntermediateCalcs!DH1755)+((1-Output!$E$47)*IntermediateCalcs!DF1755),""),(Output!$E$47*IntermediateCalcs!DB1755)+((1-Output!$E$47)*IntermediateCalcs!DF1755))</f>
        <v/>
      </c>
      <c r="DG1756" s="19" t="str">
        <f>IF(DataGoesHere!B1755="",IF(DD1756="Forecast",(Output!$G$47*(IntermediateCalcs!DF1756-IntermediateCalcs!DF1755))+((1-Output!$G$47)*IntermediateCalcs!DG1755),""),(Output!$G$47*(IntermediateCalcs!DF1756-IntermediateCalcs!DF1755))+((1-Output!$G$47)*IntermediateCalcs!DG1755))</f>
        <v/>
      </c>
      <c r="DH1756" s="19" t="str">
        <f>IF(DataGoesHere!B1755="",IF(DD1756="Forecast",DF1756+DG1756,""),DF1756+DG1756)</f>
        <v/>
      </c>
      <c r="DI1756" s="274" t="str">
        <f>IF(DH1756="","",IF(IntermediateCalcs!$AO$9="Yes",IntermediateCalcs!DH1756*$CX1756,IntermediateCalcs!DH1756))</f>
        <v/>
      </c>
      <c r="DJ1756" s="250" t="str">
        <f>IF(DataGoesHere!$B1756="","",($CZ1756-DI1756))</f>
        <v/>
      </c>
      <c r="DK1756" s="250" t="str">
        <f>IF(DataGoesHere!$B1756="","",ABS($CZ1756-DI1756))</f>
        <v/>
      </c>
      <c r="DL1756" s="250" t="str">
        <f>IF(DataGoesHere!$B1756="","",DK1756^2)</f>
        <v/>
      </c>
      <c r="DM1756" s="249" t="str">
        <f>IF(DataGoesHere!$B1756="","",DK1756/$CZ1756)</f>
        <v/>
      </c>
      <c r="DN1756" s="250" t="str">
        <f>IF(DataGoesHere!$B1756="","",SUM(DJ$2:DJ1756)/AVERAGE(DK:DK))</f>
        <v/>
      </c>
      <c r="DP1756" s="19" t="str">
        <f>IF(DataGoesHere!B1756="",IF($DD1756="Forecast",(Output!E$48*IntermediateCalcs!CY1756)+Output!G$48,""),(Output!E$48*IntermediateCalcs!CY1756)+Output!G$48)</f>
        <v/>
      </c>
      <c r="DQ1756" s="274" t="str">
        <f>IF(DP1756="","",IF(IntermediateCalcs!$AO$9="Yes",IntermediateCalcs!DP1756*$CX1756,IntermediateCalcs!DP1756))</f>
        <v/>
      </c>
      <c r="DR1756" s="250" t="str">
        <f>IF(DataGoesHere!$B1756="","",($CZ1756-DQ1756))</f>
        <v/>
      </c>
      <c r="DS1756" s="250" t="str">
        <f>IF(DataGoesHere!$B1756="","",ABS($CZ1756-DQ1756))</f>
        <v/>
      </c>
      <c r="DT1756" s="250" t="str">
        <f>IF(DataGoesHere!$B1756="","",DS1756^2)</f>
        <v/>
      </c>
      <c r="DU1756" s="249" t="str">
        <f>IF(DataGoesHere!$B1756="","",DS1756/$CZ1756)</f>
        <v/>
      </c>
      <c r="DV1756" s="250" t="str">
        <f>IF(DataGoesHere!$B1756="","",SUM(DR$2:DR1756)/AVERAGE(DS:DS))</f>
        <v/>
      </c>
      <c r="DX1756" s="19" t="str">
        <f>IF(DataGoesHere!$B1755="","",(DB1750*(Output!$O$49/Output!$P$49))+(IntermediateCalcs!DB1751*(Output!$M$49/Output!$P$49))+(IntermediateCalcs!DB1752*(Output!$K$49/Output!$P$49))+(DB1753*(Output!$I$49/Output!$P$49))+(IntermediateCalcs!DB1754*(Output!$G$49/Output!$P$49))+(IntermediateCalcs!DB1755*(Output!$E$49/Output!$P$49)))</f>
        <v/>
      </c>
      <c r="DY1756" s="274" t="str">
        <f>IF(DX1756="","",IF(IntermediateCalcs!$AO$9="Yes",IntermediateCalcs!DX1756*$CX1756,IntermediateCalcs!DX1756))</f>
        <v/>
      </c>
      <c r="DZ1756" s="250" t="str">
        <f>IF(DataGoesHere!$B1756="","",($CZ1756-DY1756))</f>
        <v/>
      </c>
      <c r="EA1756" s="250" t="str">
        <f>IF(DataGoesHere!$B1756="","",ABS($CZ1756-DY1756))</f>
        <v/>
      </c>
      <c r="EB1756" s="250" t="str">
        <f>IF(DataGoesHere!$B1756="","",EA1756^2)</f>
        <v/>
      </c>
      <c r="EC1756" s="249" t="str">
        <f>IF(DataGoesHere!$B1756="","",EA1756/$CZ1756)</f>
        <v/>
      </c>
      <c r="ED1756" s="250" t="str">
        <f>IF(DataGoesHere!$B1756="","",SUM(DZ$2:DZ1756)/AVERAGE(EA:EA))</f>
        <v/>
      </c>
    </row>
    <row r="1757" spans="20:134" x14ac:dyDescent="0.2">
      <c r="T1757" s="240"/>
      <c r="U1757" s="86"/>
      <c r="V1757" s="86"/>
      <c r="W1757" s="245" t="str">
        <f>IF(DataGoesHere!$B1757="","",(DataGoesHere!$B1757/SUM(DataGoesHere!$B1754:'DataGoesHere'!$B1765)))</f>
        <v/>
      </c>
      <c r="X1757" s="86"/>
      <c r="Y1757" s="86"/>
      <c r="Z1757" s="86"/>
      <c r="AA1757" s="86"/>
      <c r="AB1757" s="86"/>
      <c r="AC1757" s="86"/>
      <c r="AD1757" s="86"/>
      <c r="AE1757" s="241"/>
      <c r="CV1757" s="310" t="str">
        <f>IF(DataGoesHere!B1757="","",DataGoesHere!A1757)</f>
        <v/>
      </c>
      <c r="CW1757" s="271">
        <f t="shared" ca="1" si="62"/>
        <v>4</v>
      </c>
      <c r="CX1757" s="272">
        <f t="shared" ca="1" si="63"/>
        <v>1.0149292433706087</v>
      </c>
      <c r="CY1757" s="266">
        <f>DataGoesHere!A1757</f>
        <v>1756</v>
      </c>
      <c r="CZ1757" s="19" t="str">
        <f>IF(DataGoesHere!B1757="","",DataGoesHere!B1757)</f>
        <v/>
      </c>
      <c r="DA1757" s="19" t="str">
        <f>IF(DataGoesHere!B1757="","",IF(AH$5="No",DataGoesHere!B1757,DataGoesHere!B1757-(AH$2*(DataGoesHere!A1757-1))))</f>
        <v/>
      </c>
      <c r="DB1757" s="19" t="str">
        <f>IF(DataGoesHere!B1757="","",IF(AO$9="No",DataGoesHere!B1757,DataGoesHere!B1757/CX1757))</f>
        <v/>
      </c>
      <c r="DC1757" s="19" t="str">
        <f>IF(DataGoesHere!B1757="","",IF(AO$9="No",DA1757,DA1757/CX1757))</f>
        <v/>
      </c>
      <c r="DD1757" s="293" t="str">
        <f>IF(CZ1757="",IF(COUNTIF(DD$2:DD1756,"Forecast")&lt;Output!E$43,"Forecast",""),"Actual")</f>
        <v/>
      </c>
      <c r="DF1757" s="19" t="str">
        <f>IF(DataGoesHere!B1756="",IF(DD1757="Forecast",(Output!$E$47*IntermediateCalcs!DH1756)+((1-Output!$E$47)*IntermediateCalcs!DF1756),""),(Output!$E$47*IntermediateCalcs!DB1756)+((1-Output!$E$47)*IntermediateCalcs!DF1756))</f>
        <v/>
      </c>
      <c r="DG1757" s="19" t="str">
        <f>IF(DataGoesHere!B1756="",IF(DD1757="Forecast",(Output!$G$47*(IntermediateCalcs!DF1757-IntermediateCalcs!DF1756))+((1-Output!$G$47)*IntermediateCalcs!DG1756),""),(Output!$G$47*(IntermediateCalcs!DF1757-IntermediateCalcs!DF1756))+((1-Output!$G$47)*IntermediateCalcs!DG1756))</f>
        <v/>
      </c>
      <c r="DH1757" s="19" t="str">
        <f>IF(DataGoesHere!B1756="",IF(DD1757="Forecast",DF1757+DG1757,""),DF1757+DG1757)</f>
        <v/>
      </c>
      <c r="DI1757" s="274" t="str">
        <f>IF(DH1757="","",IF(IntermediateCalcs!$AO$9="Yes",IntermediateCalcs!DH1757*$CX1757,IntermediateCalcs!DH1757))</f>
        <v/>
      </c>
      <c r="DJ1757" s="250" t="str">
        <f>IF(DataGoesHere!$B1757="","",($CZ1757-DI1757))</f>
        <v/>
      </c>
      <c r="DK1757" s="250" t="str">
        <f>IF(DataGoesHere!$B1757="","",ABS($CZ1757-DI1757))</f>
        <v/>
      </c>
      <c r="DL1757" s="250" t="str">
        <f>IF(DataGoesHere!$B1757="","",DK1757^2)</f>
        <v/>
      </c>
      <c r="DM1757" s="249" t="str">
        <f>IF(DataGoesHere!$B1757="","",DK1757/$CZ1757)</f>
        <v/>
      </c>
      <c r="DN1757" s="250" t="str">
        <f>IF(DataGoesHere!$B1757="","",SUM(DJ$2:DJ1757)/AVERAGE(DK:DK))</f>
        <v/>
      </c>
      <c r="DP1757" s="19" t="str">
        <f>IF(DataGoesHere!B1757="",IF($DD1757="Forecast",(Output!E$48*IntermediateCalcs!CY1757)+Output!G$48,""),(Output!E$48*IntermediateCalcs!CY1757)+Output!G$48)</f>
        <v/>
      </c>
      <c r="DQ1757" s="274" t="str">
        <f>IF(DP1757="","",IF(IntermediateCalcs!$AO$9="Yes",IntermediateCalcs!DP1757*$CX1757,IntermediateCalcs!DP1757))</f>
        <v/>
      </c>
      <c r="DR1757" s="250" t="str">
        <f>IF(DataGoesHere!$B1757="","",($CZ1757-DQ1757))</f>
        <v/>
      </c>
      <c r="DS1757" s="250" t="str">
        <f>IF(DataGoesHere!$B1757="","",ABS($CZ1757-DQ1757))</f>
        <v/>
      </c>
      <c r="DT1757" s="250" t="str">
        <f>IF(DataGoesHere!$B1757="","",DS1757^2)</f>
        <v/>
      </c>
      <c r="DU1757" s="249" t="str">
        <f>IF(DataGoesHere!$B1757="","",DS1757/$CZ1757)</f>
        <v/>
      </c>
      <c r="DV1757" s="250" t="str">
        <f>IF(DataGoesHere!$B1757="","",SUM(DR$2:DR1757)/AVERAGE(DS:DS))</f>
        <v/>
      </c>
      <c r="DX1757" s="19" t="str">
        <f>IF(DataGoesHere!$B1756="","",(DB1751*(Output!$O$49/Output!$P$49))+(IntermediateCalcs!DB1752*(Output!$M$49/Output!$P$49))+(IntermediateCalcs!DB1753*(Output!$K$49/Output!$P$49))+(DB1754*(Output!$I$49/Output!$P$49))+(IntermediateCalcs!DB1755*(Output!$G$49/Output!$P$49))+(IntermediateCalcs!DB1756*(Output!$E$49/Output!$P$49)))</f>
        <v/>
      </c>
      <c r="DY1757" s="274" t="str">
        <f>IF(DX1757="","",IF(IntermediateCalcs!$AO$9="Yes",IntermediateCalcs!DX1757*$CX1757,IntermediateCalcs!DX1757))</f>
        <v/>
      </c>
      <c r="DZ1757" s="250" t="str">
        <f>IF(DataGoesHere!$B1757="","",($CZ1757-DY1757))</f>
        <v/>
      </c>
      <c r="EA1757" s="250" t="str">
        <f>IF(DataGoesHere!$B1757="","",ABS($CZ1757-DY1757))</f>
        <v/>
      </c>
      <c r="EB1757" s="250" t="str">
        <f>IF(DataGoesHere!$B1757="","",EA1757^2)</f>
        <v/>
      </c>
      <c r="EC1757" s="249" t="str">
        <f>IF(DataGoesHere!$B1757="","",EA1757/$CZ1757)</f>
        <v/>
      </c>
      <c r="ED1757" s="250" t="str">
        <f>IF(DataGoesHere!$B1757="","",SUM(DZ$2:DZ1757)/AVERAGE(EA:EA))</f>
        <v/>
      </c>
    </row>
    <row r="1758" spans="20:134" x14ac:dyDescent="0.2">
      <c r="T1758" s="240"/>
      <c r="U1758" s="86"/>
      <c r="V1758" s="86"/>
      <c r="W1758" s="86"/>
      <c r="X1758" s="245" t="str">
        <f>IF(DataGoesHere!$B1758="","",(DataGoesHere!$B1758/SUM(DataGoesHere!$B1754:'DataGoesHere'!$B1765)))</f>
        <v/>
      </c>
      <c r="Y1758" s="86"/>
      <c r="Z1758" s="86"/>
      <c r="AA1758" s="86"/>
      <c r="AB1758" s="86"/>
      <c r="AC1758" s="86"/>
      <c r="AD1758" s="86"/>
      <c r="AE1758" s="241"/>
      <c r="CV1758" s="310" t="str">
        <f>IF(DataGoesHere!B1758="","",DataGoesHere!A1758)</f>
        <v/>
      </c>
      <c r="CW1758" s="271">
        <f t="shared" ca="1" si="62"/>
        <v>5</v>
      </c>
      <c r="CX1758" s="272">
        <f t="shared" ca="1" si="63"/>
        <v>0.97875414397996308</v>
      </c>
      <c r="CY1758" s="266">
        <f>DataGoesHere!A1758</f>
        <v>1757</v>
      </c>
      <c r="CZ1758" s="19" t="str">
        <f>IF(DataGoesHere!B1758="","",DataGoesHere!B1758)</f>
        <v/>
      </c>
      <c r="DA1758" s="19" t="str">
        <f>IF(DataGoesHere!B1758="","",IF(AH$5="No",DataGoesHere!B1758,DataGoesHere!B1758-(AH$2*(DataGoesHere!A1758-1))))</f>
        <v/>
      </c>
      <c r="DB1758" s="19" t="str">
        <f>IF(DataGoesHere!B1758="","",IF(AO$9="No",DataGoesHere!B1758,DataGoesHere!B1758/CX1758))</f>
        <v/>
      </c>
      <c r="DC1758" s="19" t="str">
        <f>IF(DataGoesHere!B1758="","",IF(AO$9="No",DA1758,DA1758/CX1758))</f>
        <v/>
      </c>
      <c r="DD1758" s="293" t="str">
        <f>IF(CZ1758="",IF(COUNTIF(DD$2:DD1757,"Forecast")&lt;Output!E$43,"Forecast",""),"Actual")</f>
        <v/>
      </c>
      <c r="DF1758" s="19" t="str">
        <f>IF(DataGoesHere!B1757="",IF(DD1758="Forecast",(Output!$E$47*IntermediateCalcs!DH1757)+((1-Output!$E$47)*IntermediateCalcs!DF1757),""),(Output!$E$47*IntermediateCalcs!DB1757)+((1-Output!$E$47)*IntermediateCalcs!DF1757))</f>
        <v/>
      </c>
      <c r="DG1758" s="19" t="str">
        <f>IF(DataGoesHere!B1757="",IF(DD1758="Forecast",(Output!$G$47*(IntermediateCalcs!DF1758-IntermediateCalcs!DF1757))+((1-Output!$G$47)*IntermediateCalcs!DG1757),""),(Output!$G$47*(IntermediateCalcs!DF1758-IntermediateCalcs!DF1757))+((1-Output!$G$47)*IntermediateCalcs!DG1757))</f>
        <v/>
      </c>
      <c r="DH1758" s="19" t="str">
        <f>IF(DataGoesHere!B1757="",IF(DD1758="Forecast",DF1758+DG1758,""),DF1758+DG1758)</f>
        <v/>
      </c>
      <c r="DI1758" s="274" t="str">
        <f>IF(DH1758="","",IF(IntermediateCalcs!$AO$9="Yes",IntermediateCalcs!DH1758*$CX1758,IntermediateCalcs!DH1758))</f>
        <v/>
      </c>
      <c r="DJ1758" s="250" t="str">
        <f>IF(DataGoesHere!$B1758="","",($CZ1758-DI1758))</f>
        <v/>
      </c>
      <c r="DK1758" s="250" t="str">
        <f>IF(DataGoesHere!$B1758="","",ABS($CZ1758-DI1758))</f>
        <v/>
      </c>
      <c r="DL1758" s="250" t="str">
        <f>IF(DataGoesHere!$B1758="","",DK1758^2)</f>
        <v/>
      </c>
      <c r="DM1758" s="249" t="str">
        <f>IF(DataGoesHere!$B1758="","",DK1758/$CZ1758)</f>
        <v/>
      </c>
      <c r="DN1758" s="250" t="str">
        <f>IF(DataGoesHere!$B1758="","",SUM(DJ$2:DJ1758)/AVERAGE(DK:DK))</f>
        <v/>
      </c>
      <c r="DP1758" s="19" t="str">
        <f>IF(DataGoesHere!B1758="",IF($DD1758="Forecast",(Output!E$48*IntermediateCalcs!CY1758)+Output!G$48,""),(Output!E$48*IntermediateCalcs!CY1758)+Output!G$48)</f>
        <v/>
      </c>
      <c r="DQ1758" s="274" t="str">
        <f>IF(DP1758="","",IF(IntermediateCalcs!$AO$9="Yes",IntermediateCalcs!DP1758*$CX1758,IntermediateCalcs!DP1758))</f>
        <v/>
      </c>
      <c r="DR1758" s="250" t="str">
        <f>IF(DataGoesHere!$B1758="","",($CZ1758-DQ1758))</f>
        <v/>
      </c>
      <c r="DS1758" s="250" t="str">
        <f>IF(DataGoesHere!$B1758="","",ABS($CZ1758-DQ1758))</f>
        <v/>
      </c>
      <c r="DT1758" s="250" t="str">
        <f>IF(DataGoesHere!$B1758="","",DS1758^2)</f>
        <v/>
      </c>
      <c r="DU1758" s="249" t="str">
        <f>IF(DataGoesHere!$B1758="","",DS1758/$CZ1758)</f>
        <v/>
      </c>
      <c r="DV1758" s="250" t="str">
        <f>IF(DataGoesHere!$B1758="","",SUM(DR$2:DR1758)/AVERAGE(DS:DS))</f>
        <v/>
      </c>
      <c r="DX1758" s="19" t="str">
        <f>IF(DataGoesHere!$B1757="","",(DB1752*(Output!$O$49/Output!$P$49))+(IntermediateCalcs!DB1753*(Output!$M$49/Output!$P$49))+(IntermediateCalcs!DB1754*(Output!$K$49/Output!$P$49))+(DB1755*(Output!$I$49/Output!$P$49))+(IntermediateCalcs!DB1756*(Output!$G$49/Output!$P$49))+(IntermediateCalcs!DB1757*(Output!$E$49/Output!$P$49)))</f>
        <v/>
      </c>
      <c r="DY1758" s="274" t="str">
        <f>IF(DX1758="","",IF(IntermediateCalcs!$AO$9="Yes",IntermediateCalcs!DX1758*$CX1758,IntermediateCalcs!DX1758))</f>
        <v/>
      </c>
      <c r="DZ1758" s="250" t="str">
        <f>IF(DataGoesHere!$B1758="","",($CZ1758-DY1758))</f>
        <v/>
      </c>
      <c r="EA1758" s="250" t="str">
        <f>IF(DataGoesHere!$B1758="","",ABS($CZ1758-DY1758))</f>
        <v/>
      </c>
      <c r="EB1758" s="250" t="str">
        <f>IF(DataGoesHere!$B1758="","",EA1758^2)</f>
        <v/>
      </c>
      <c r="EC1758" s="249" t="str">
        <f>IF(DataGoesHere!$B1758="","",EA1758/$CZ1758)</f>
        <v/>
      </c>
      <c r="ED1758" s="250" t="str">
        <f>IF(DataGoesHere!$B1758="","",SUM(DZ$2:DZ1758)/AVERAGE(EA:EA))</f>
        <v/>
      </c>
    </row>
    <row r="1759" spans="20:134" x14ac:dyDescent="0.2">
      <c r="T1759" s="240"/>
      <c r="U1759" s="86"/>
      <c r="V1759" s="86"/>
      <c r="W1759" s="86"/>
      <c r="X1759" s="86"/>
      <c r="Y1759" s="245" t="str">
        <f>IF(DataGoesHere!$B1759="","",(DataGoesHere!$B1759/SUM(DataGoesHere!$B1754:'DataGoesHere'!$B1765)))</f>
        <v/>
      </c>
      <c r="Z1759" s="86"/>
      <c r="AA1759" s="86"/>
      <c r="AB1759" s="86"/>
      <c r="AC1759" s="86"/>
      <c r="AD1759" s="86"/>
      <c r="AE1759" s="241"/>
      <c r="CV1759" s="310" t="str">
        <f>IF(DataGoesHere!B1759="","",DataGoesHere!A1759)</f>
        <v/>
      </c>
      <c r="CW1759" s="271">
        <f t="shared" ca="1" si="62"/>
        <v>6</v>
      </c>
      <c r="CX1759" s="272">
        <f t="shared" ca="1" si="63"/>
        <v>1.0779088099730167</v>
      </c>
      <c r="CY1759" s="266">
        <f>DataGoesHere!A1759</f>
        <v>1758</v>
      </c>
      <c r="CZ1759" s="19" t="str">
        <f>IF(DataGoesHere!B1759="","",DataGoesHere!B1759)</f>
        <v/>
      </c>
      <c r="DA1759" s="19" t="str">
        <f>IF(DataGoesHere!B1759="","",IF(AH$5="No",DataGoesHere!B1759,DataGoesHere!B1759-(AH$2*(DataGoesHere!A1759-1))))</f>
        <v/>
      </c>
      <c r="DB1759" s="19" t="str">
        <f>IF(DataGoesHere!B1759="","",IF(AO$9="No",DataGoesHere!B1759,DataGoesHere!B1759/CX1759))</f>
        <v/>
      </c>
      <c r="DC1759" s="19" t="str">
        <f>IF(DataGoesHere!B1759="","",IF(AO$9="No",DA1759,DA1759/CX1759))</f>
        <v/>
      </c>
      <c r="DD1759" s="293" t="str">
        <f>IF(CZ1759="",IF(COUNTIF(DD$2:DD1758,"Forecast")&lt;Output!E$43,"Forecast",""),"Actual")</f>
        <v/>
      </c>
      <c r="DF1759" s="19" t="str">
        <f>IF(DataGoesHere!B1758="",IF(DD1759="Forecast",(Output!$E$47*IntermediateCalcs!DH1758)+((1-Output!$E$47)*IntermediateCalcs!DF1758),""),(Output!$E$47*IntermediateCalcs!DB1758)+((1-Output!$E$47)*IntermediateCalcs!DF1758))</f>
        <v/>
      </c>
      <c r="DG1759" s="19" t="str">
        <f>IF(DataGoesHere!B1758="",IF(DD1759="Forecast",(Output!$G$47*(IntermediateCalcs!DF1759-IntermediateCalcs!DF1758))+((1-Output!$G$47)*IntermediateCalcs!DG1758),""),(Output!$G$47*(IntermediateCalcs!DF1759-IntermediateCalcs!DF1758))+((1-Output!$G$47)*IntermediateCalcs!DG1758))</f>
        <v/>
      </c>
      <c r="DH1759" s="19" t="str">
        <f>IF(DataGoesHere!B1758="",IF(DD1759="Forecast",DF1759+DG1759,""),DF1759+DG1759)</f>
        <v/>
      </c>
      <c r="DI1759" s="274" t="str">
        <f>IF(DH1759="","",IF(IntermediateCalcs!$AO$9="Yes",IntermediateCalcs!DH1759*$CX1759,IntermediateCalcs!DH1759))</f>
        <v/>
      </c>
      <c r="DJ1759" s="250" t="str">
        <f>IF(DataGoesHere!$B1759="","",($CZ1759-DI1759))</f>
        <v/>
      </c>
      <c r="DK1759" s="250" t="str">
        <f>IF(DataGoesHere!$B1759="","",ABS($CZ1759-DI1759))</f>
        <v/>
      </c>
      <c r="DL1759" s="250" t="str">
        <f>IF(DataGoesHere!$B1759="","",DK1759^2)</f>
        <v/>
      </c>
      <c r="DM1759" s="249" t="str">
        <f>IF(DataGoesHere!$B1759="","",DK1759/$CZ1759)</f>
        <v/>
      </c>
      <c r="DN1759" s="250" t="str">
        <f>IF(DataGoesHere!$B1759="","",SUM(DJ$2:DJ1759)/AVERAGE(DK:DK))</f>
        <v/>
      </c>
      <c r="DP1759" s="19" t="str">
        <f>IF(DataGoesHere!B1759="",IF($DD1759="Forecast",(Output!E$48*IntermediateCalcs!CY1759)+Output!G$48,""),(Output!E$48*IntermediateCalcs!CY1759)+Output!G$48)</f>
        <v/>
      </c>
      <c r="DQ1759" s="274" t="str">
        <f>IF(DP1759="","",IF(IntermediateCalcs!$AO$9="Yes",IntermediateCalcs!DP1759*$CX1759,IntermediateCalcs!DP1759))</f>
        <v/>
      </c>
      <c r="DR1759" s="250" t="str">
        <f>IF(DataGoesHere!$B1759="","",($CZ1759-DQ1759))</f>
        <v/>
      </c>
      <c r="DS1759" s="250" t="str">
        <f>IF(DataGoesHere!$B1759="","",ABS($CZ1759-DQ1759))</f>
        <v/>
      </c>
      <c r="DT1759" s="250" t="str">
        <f>IF(DataGoesHere!$B1759="","",DS1759^2)</f>
        <v/>
      </c>
      <c r="DU1759" s="249" t="str">
        <f>IF(DataGoesHere!$B1759="","",DS1759/$CZ1759)</f>
        <v/>
      </c>
      <c r="DV1759" s="250" t="str">
        <f>IF(DataGoesHere!$B1759="","",SUM(DR$2:DR1759)/AVERAGE(DS:DS))</f>
        <v/>
      </c>
      <c r="DX1759" s="19" t="str">
        <f>IF(DataGoesHere!$B1758="","",(DB1753*(Output!$O$49/Output!$P$49))+(IntermediateCalcs!DB1754*(Output!$M$49/Output!$P$49))+(IntermediateCalcs!DB1755*(Output!$K$49/Output!$P$49))+(DB1756*(Output!$I$49/Output!$P$49))+(IntermediateCalcs!DB1757*(Output!$G$49/Output!$P$49))+(IntermediateCalcs!DB1758*(Output!$E$49/Output!$P$49)))</f>
        <v/>
      </c>
      <c r="DY1759" s="274" t="str">
        <f>IF(DX1759="","",IF(IntermediateCalcs!$AO$9="Yes",IntermediateCalcs!DX1759*$CX1759,IntermediateCalcs!DX1759))</f>
        <v/>
      </c>
      <c r="DZ1759" s="250" t="str">
        <f>IF(DataGoesHere!$B1759="","",($CZ1759-DY1759))</f>
        <v/>
      </c>
      <c r="EA1759" s="250" t="str">
        <f>IF(DataGoesHere!$B1759="","",ABS($CZ1759-DY1759))</f>
        <v/>
      </c>
      <c r="EB1759" s="250" t="str">
        <f>IF(DataGoesHere!$B1759="","",EA1759^2)</f>
        <v/>
      </c>
      <c r="EC1759" s="249" t="str">
        <f>IF(DataGoesHere!$B1759="","",EA1759/$CZ1759)</f>
        <v/>
      </c>
      <c r="ED1759" s="250" t="str">
        <f>IF(DataGoesHere!$B1759="","",SUM(DZ$2:DZ1759)/AVERAGE(EA:EA))</f>
        <v/>
      </c>
    </row>
    <row r="1760" spans="20:134" x14ac:dyDescent="0.2">
      <c r="T1760" s="240"/>
      <c r="U1760" s="86"/>
      <c r="V1760" s="86"/>
      <c r="W1760" s="86"/>
      <c r="X1760" s="86"/>
      <c r="Y1760" s="86"/>
      <c r="Z1760" s="245" t="str">
        <f>IF(DataGoesHere!$B1760="","",(DataGoesHere!$B1760/SUM(DataGoesHere!$B1754:'DataGoesHere'!$B1765)))</f>
        <v/>
      </c>
      <c r="AA1760" s="86"/>
      <c r="AB1760" s="86"/>
      <c r="AC1760" s="86"/>
      <c r="AD1760" s="86"/>
      <c r="AE1760" s="241"/>
      <c r="CV1760" s="310" t="str">
        <f>IF(DataGoesHere!B1760="","",DataGoesHere!A1760)</f>
        <v/>
      </c>
      <c r="CW1760" s="271">
        <f t="shared" ca="1" si="62"/>
        <v>7</v>
      </c>
      <c r="CX1760" s="272">
        <f t="shared" ca="1" si="63"/>
        <v>1.0265458156689093</v>
      </c>
      <c r="CY1760" s="266">
        <f>DataGoesHere!A1760</f>
        <v>1759</v>
      </c>
      <c r="CZ1760" s="19" t="str">
        <f>IF(DataGoesHere!B1760="","",DataGoesHere!B1760)</f>
        <v/>
      </c>
      <c r="DA1760" s="19" t="str">
        <f>IF(DataGoesHere!B1760="","",IF(AH$5="No",DataGoesHere!B1760,DataGoesHere!B1760-(AH$2*(DataGoesHere!A1760-1))))</f>
        <v/>
      </c>
      <c r="DB1760" s="19" t="str">
        <f>IF(DataGoesHere!B1760="","",IF(AO$9="No",DataGoesHere!B1760,DataGoesHere!B1760/CX1760))</f>
        <v/>
      </c>
      <c r="DC1760" s="19" t="str">
        <f>IF(DataGoesHere!B1760="","",IF(AO$9="No",DA1760,DA1760/CX1760))</f>
        <v/>
      </c>
      <c r="DD1760" s="293" t="str">
        <f>IF(CZ1760="",IF(COUNTIF(DD$2:DD1759,"Forecast")&lt;Output!E$43,"Forecast",""),"Actual")</f>
        <v/>
      </c>
      <c r="DF1760" s="19" t="str">
        <f>IF(DataGoesHere!B1759="",IF(DD1760="Forecast",(Output!$E$47*IntermediateCalcs!DH1759)+((1-Output!$E$47)*IntermediateCalcs!DF1759),""),(Output!$E$47*IntermediateCalcs!DB1759)+((1-Output!$E$47)*IntermediateCalcs!DF1759))</f>
        <v/>
      </c>
      <c r="DG1760" s="19" t="str">
        <f>IF(DataGoesHere!B1759="",IF(DD1760="Forecast",(Output!$G$47*(IntermediateCalcs!DF1760-IntermediateCalcs!DF1759))+((1-Output!$G$47)*IntermediateCalcs!DG1759),""),(Output!$G$47*(IntermediateCalcs!DF1760-IntermediateCalcs!DF1759))+((1-Output!$G$47)*IntermediateCalcs!DG1759))</f>
        <v/>
      </c>
      <c r="DH1760" s="19" t="str">
        <f>IF(DataGoesHere!B1759="",IF(DD1760="Forecast",DF1760+DG1760,""),DF1760+DG1760)</f>
        <v/>
      </c>
      <c r="DI1760" s="274" t="str">
        <f>IF(DH1760="","",IF(IntermediateCalcs!$AO$9="Yes",IntermediateCalcs!DH1760*$CX1760,IntermediateCalcs!DH1760))</f>
        <v/>
      </c>
      <c r="DJ1760" s="250" t="str">
        <f>IF(DataGoesHere!$B1760="","",($CZ1760-DI1760))</f>
        <v/>
      </c>
      <c r="DK1760" s="250" t="str">
        <f>IF(DataGoesHere!$B1760="","",ABS($CZ1760-DI1760))</f>
        <v/>
      </c>
      <c r="DL1760" s="250" t="str">
        <f>IF(DataGoesHere!$B1760="","",DK1760^2)</f>
        <v/>
      </c>
      <c r="DM1760" s="249" t="str">
        <f>IF(DataGoesHere!$B1760="","",DK1760/$CZ1760)</f>
        <v/>
      </c>
      <c r="DN1760" s="250" t="str">
        <f>IF(DataGoesHere!$B1760="","",SUM(DJ$2:DJ1760)/AVERAGE(DK:DK))</f>
        <v/>
      </c>
      <c r="DP1760" s="19" t="str">
        <f>IF(DataGoesHere!B1760="",IF($DD1760="Forecast",(Output!E$48*IntermediateCalcs!CY1760)+Output!G$48,""),(Output!E$48*IntermediateCalcs!CY1760)+Output!G$48)</f>
        <v/>
      </c>
      <c r="DQ1760" s="274" t="str">
        <f>IF(DP1760="","",IF(IntermediateCalcs!$AO$9="Yes",IntermediateCalcs!DP1760*$CX1760,IntermediateCalcs!DP1760))</f>
        <v/>
      </c>
      <c r="DR1760" s="250" t="str">
        <f>IF(DataGoesHere!$B1760="","",($CZ1760-DQ1760))</f>
        <v/>
      </c>
      <c r="DS1760" s="250" t="str">
        <f>IF(DataGoesHere!$B1760="","",ABS($CZ1760-DQ1760))</f>
        <v/>
      </c>
      <c r="DT1760" s="250" t="str">
        <f>IF(DataGoesHere!$B1760="","",DS1760^2)</f>
        <v/>
      </c>
      <c r="DU1760" s="249" t="str">
        <f>IF(DataGoesHere!$B1760="","",DS1760/$CZ1760)</f>
        <v/>
      </c>
      <c r="DV1760" s="250" t="str">
        <f>IF(DataGoesHere!$B1760="","",SUM(DR$2:DR1760)/AVERAGE(DS:DS))</f>
        <v/>
      </c>
      <c r="DX1760" s="19" t="str">
        <f>IF(DataGoesHere!$B1759="","",(DB1754*(Output!$O$49/Output!$P$49))+(IntermediateCalcs!DB1755*(Output!$M$49/Output!$P$49))+(IntermediateCalcs!DB1756*(Output!$K$49/Output!$P$49))+(DB1757*(Output!$I$49/Output!$P$49))+(IntermediateCalcs!DB1758*(Output!$G$49/Output!$P$49))+(IntermediateCalcs!DB1759*(Output!$E$49/Output!$P$49)))</f>
        <v/>
      </c>
      <c r="DY1760" s="274" t="str">
        <f>IF(DX1760="","",IF(IntermediateCalcs!$AO$9="Yes",IntermediateCalcs!DX1760*$CX1760,IntermediateCalcs!DX1760))</f>
        <v/>
      </c>
      <c r="DZ1760" s="250" t="str">
        <f>IF(DataGoesHere!$B1760="","",($CZ1760-DY1760))</f>
        <v/>
      </c>
      <c r="EA1760" s="250" t="str">
        <f>IF(DataGoesHere!$B1760="","",ABS($CZ1760-DY1760))</f>
        <v/>
      </c>
      <c r="EB1760" s="250" t="str">
        <f>IF(DataGoesHere!$B1760="","",EA1760^2)</f>
        <v/>
      </c>
      <c r="EC1760" s="249" t="str">
        <f>IF(DataGoesHere!$B1760="","",EA1760/$CZ1760)</f>
        <v/>
      </c>
      <c r="ED1760" s="250" t="str">
        <f>IF(DataGoesHere!$B1760="","",SUM(DZ$2:DZ1760)/AVERAGE(EA:EA))</f>
        <v/>
      </c>
    </row>
    <row r="1761" spans="20:134" x14ac:dyDescent="0.2">
      <c r="T1761" s="240"/>
      <c r="U1761" s="86"/>
      <c r="V1761" s="86"/>
      <c r="W1761" s="86"/>
      <c r="X1761" s="86"/>
      <c r="Y1761" s="86"/>
      <c r="Z1761" s="86"/>
      <c r="AA1761" s="245" t="str">
        <f>IF(DataGoesHere!$B1761="","",(DataGoesHere!$B1761/SUM(DataGoesHere!$B1754:'DataGoesHere'!$B1765)))</f>
        <v/>
      </c>
      <c r="AB1761" s="86"/>
      <c r="AC1761" s="86"/>
      <c r="AD1761" s="86"/>
      <c r="AE1761" s="241"/>
      <c r="CV1761" s="310" t="str">
        <f>IF(DataGoesHere!B1761="","",DataGoesHere!A1761)</f>
        <v/>
      </c>
      <c r="CW1761" s="271">
        <f t="shared" ca="1" si="62"/>
        <v>8</v>
      </c>
      <c r="CX1761" s="272">
        <f t="shared" ca="1" si="63"/>
        <v>1.0207492390681214</v>
      </c>
      <c r="CY1761" s="266">
        <f>DataGoesHere!A1761</f>
        <v>1760</v>
      </c>
      <c r="CZ1761" s="19" t="str">
        <f>IF(DataGoesHere!B1761="","",DataGoesHere!B1761)</f>
        <v/>
      </c>
      <c r="DA1761" s="19" t="str">
        <f>IF(DataGoesHere!B1761="","",IF(AH$5="No",DataGoesHere!B1761,DataGoesHere!B1761-(AH$2*(DataGoesHere!A1761-1))))</f>
        <v/>
      </c>
      <c r="DB1761" s="19" t="str">
        <f>IF(DataGoesHere!B1761="","",IF(AO$9="No",DataGoesHere!B1761,DataGoesHere!B1761/CX1761))</f>
        <v/>
      </c>
      <c r="DC1761" s="19" t="str">
        <f>IF(DataGoesHere!B1761="","",IF(AO$9="No",DA1761,DA1761/CX1761))</f>
        <v/>
      </c>
      <c r="DD1761" s="293" t="str">
        <f>IF(CZ1761="",IF(COUNTIF(DD$2:DD1760,"Forecast")&lt;Output!E$43,"Forecast",""),"Actual")</f>
        <v/>
      </c>
      <c r="DF1761" s="19" t="str">
        <f>IF(DataGoesHere!B1760="",IF(DD1761="Forecast",(Output!$E$47*IntermediateCalcs!DH1760)+((1-Output!$E$47)*IntermediateCalcs!DF1760),""),(Output!$E$47*IntermediateCalcs!DB1760)+((1-Output!$E$47)*IntermediateCalcs!DF1760))</f>
        <v/>
      </c>
      <c r="DG1761" s="19" t="str">
        <f>IF(DataGoesHere!B1760="",IF(DD1761="Forecast",(Output!$G$47*(IntermediateCalcs!DF1761-IntermediateCalcs!DF1760))+((1-Output!$G$47)*IntermediateCalcs!DG1760),""),(Output!$G$47*(IntermediateCalcs!DF1761-IntermediateCalcs!DF1760))+((1-Output!$G$47)*IntermediateCalcs!DG1760))</f>
        <v/>
      </c>
      <c r="DH1761" s="19" t="str">
        <f>IF(DataGoesHere!B1760="",IF(DD1761="Forecast",DF1761+DG1761,""),DF1761+DG1761)</f>
        <v/>
      </c>
      <c r="DI1761" s="274" t="str">
        <f>IF(DH1761="","",IF(IntermediateCalcs!$AO$9="Yes",IntermediateCalcs!DH1761*$CX1761,IntermediateCalcs!DH1761))</f>
        <v/>
      </c>
      <c r="DJ1761" s="250" t="str">
        <f>IF(DataGoesHere!$B1761="","",($CZ1761-DI1761))</f>
        <v/>
      </c>
      <c r="DK1761" s="250" t="str">
        <f>IF(DataGoesHere!$B1761="","",ABS($CZ1761-DI1761))</f>
        <v/>
      </c>
      <c r="DL1761" s="250" t="str">
        <f>IF(DataGoesHere!$B1761="","",DK1761^2)</f>
        <v/>
      </c>
      <c r="DM1761" s="249" t="str">
        <f>IF(DataGoesHere!$B1761="","",DK1761/$CZ1761)</f>
        <v/>
      </c>
      <c r="DN1761" s="250" t="str">
        <f>IF(DataGoesHere!$B1761="","",SUM(DJ$2:DJ1761)/AVERAGE(DK:DK))</f>
        <v/>
      </c>
      <c r="DP1761" s="19" t="str">
        <f>IF(DataGoesHere!B1761="",IF($DD1761="Forecast",(Output!E$48*IntermediateCalcs!CY1761)+Output!G$48,""),(Output!E$48*IntermediateCalcs!CY1761)+Output!G$48)</f>
        <v/>
      </c>
      <c r="DQ1761" s="274" t="str">
        <f>IF(DP1761="","",IF(IntermediateCalcs!$AO$9="Yes",IntermediateCalcs!DP1761*$CX1761,IntermediateCalcs!DP1761))</f>
        <v/>
      </c>
      <c r="DR1761" s="250" t="str">
        <f>IF(DataGoesHere!$B1761="","",($CZ1761-DQ1761))</f>
        <v/>
      </c>
      <c r="DS1761" s="250" t="str">
        <f>IF(DataGoesHere!$B1761="","",ABS($CZ1761-DQ1761))</f>
        <v/>
      </c>
      <c r="DT1761" s="250" t="str">
        <f>IF(DataGoesHere!$B1761="","",DS1761^2)</f>
        <v/>
      </c>
      <c r="DU1761" s="249" t="str">
        <f>IF(DataGoesHere!$B1761="","",DS1761/$CZ1761)</f>
        <v/>
      </c>
      <c r="DV1761" s="250" t="str">
        <f>IF(DataGoesHere!$B1761="","",SUM(DR$2:DR1761)/AVERAGE(DS:DS))</f>
        <v/>
      </c>
      <c r="DX1761" s="19" t="str">
        <f>IF(DataGoesHere!$B1760="","",(DB1755*(Output!$O$49/Output!$P$49))+(IntermediateCalcs!DB1756*(Output!$M$49/Output!$P$49))+(IntermediateCalcs!DB1757*(Output!$K$49/Output!$P$49))+(DB1758*(Output!$I$49/Output!$P$49))+(IntermediateCalcs!DB1759*(Output!$G$49/Output!$P$49))+(IntermediateCalcs!DB1760*(Output!$E$49/Output!$P$49)))</f>
        <v/>
      </c>
      <c r="DY1761" s="274" t="str">
        <f>IF(DX1761="","",IF(IntermediateCalcs!$AO$9="Yes",IntermediateCalcs!DX1761*$CX1761,IntermediateCalcs!DX1761))</f>
        <v/>
      </c>
      <c r="DZ1761" s="250" t="str">
        <f>IF(DataGoesHere!$B1761="","",($CZ1761-DY1761))</f>
        <v/>
      </c>
      <c r="EA1761" s="250" t="str">
        <f>IF(DataGoesHere!$B1761="","",ABS($CZ1761-DY1761))</f>
        <v/>
      </c>
      <c r="EB1761" s="250" t="str">
        <f>IF(DataGoesHere!$B1761="","",EA1761^2)</f>
        <v/>
      </c>
      <c r="EC1761" s="249" t="str">
        <f>IF(DataGoesHere!$B1761="","",EA1761/$CZ1761)</f>
        <v/>
      </c>
      <c r="ED1761" s="250" t="str">
        <f>IF(DataGoesHere!$B1761="","",SUM(DZ$2:DZ1761)/AVERAGE(EA:EA))</f>
        <v/>
      </c>
    </row>
    <row r="1762" spans="20:134" x14ac:dyDescent="0.2">
      <c r="T1762" s="240"/>
      <c r="U1762" s="86"/>
      <c r="V1762" s="86"/>
      <c r="W1762" s="86"/>
      <c r="X1762" s="86"/>
      <c r="Y1762" s="86"/>
      <c r="Z1762" s="86"/>
      <c r="AA1762" s="86"/>
      <c r="AB1762" s="245" t="str">
        <f>IF(DataGoesHere!$B1762="","",(DataGoesHere!$B1762/SUM(DataGoesHere!$B1754:'DataGoesHere'!$B1765)))</f>
        <v/>
      </c>
      <c r="AC1762" s="86"/>
      <c r="AD1762" s="86"/>
      <c r="AE1762" s="241"/>
      <c r="CV1762" s="310" t="str">
        <f>IF(DataGoesHere!B1762="","",DataGoesHere!A1762)</f>
        <v/>
      </c>
      <c r="CW1762" s="271">
        <f t="shared" ca="1" si="62"/>
        <v>9</v>
      </c>
      <c r="CX1762" s="272">
        <f t="shared" ca="1" si="63"/>
        <v>1.0625330005567626</v>
      </c>
      <c r="CY1762" s="266">
        <f>DataGoesHere!A1762</f>
        <v>1761</v>
      </c>
      <c r="CZ1762" s="19" t="str">
        <f>IF(DataGoesHere!B1762="","",DataGoesHere!B1762)</f>
        <v/>
      </c>
      <c r="DA1762" s="19" t="str">
        <f>IF(DataGoesHere!B1762="","",IF(AH$5="No",DataGoesHere!B1762,DataGoesHere!B1762-(AH$2*(DataGoesHere!A1762-1))))</f>
        <v/>
      </c>
      <c r="DB1762" s="19" t="str">
        <f>IF(DataGoesHere!B1762="","",IF(AO$9="No",DataGoesHere!B1762,DataGoesHere!B1762/CX1762))</f>
        <v/>
      </c>
      <c r="DC1762" s="19" t="str">
        <f>IF(DataGoesHere!B1762="","",IF(AO$9="No",DA1762,DA1762/CX1762))</f>
        <v/>
      </c>
      <c r="DD1762" s="293" t="str">
        <f>IF(CZ1762="",IF(COUNTIF(DD$2:DD1761,"Forecast")&lt;Output!E$43,"Forecast",""),"Actual")</f>
        <v/>
      </c>
      <c r="DF1762" s="19" t="str">
        <f>IF(DataGoesHere!B1761="",IF(DD1762="Forecast",(Output!$E$47*IntermediateCalcs!DH1761)+((1-Output!$E$47)*IntermediateCalcs!DF1761),""),(Output!$E$47*IntermediateCalcs!DB1761)+((1-Output!$E$47)*IntermediateCalcs!DF1761))</f>
        <v/>
      </c>
      <c r="DG1762" s="19" t="str">
        <f>IF(DataGoesHere!B1761="",IF(DD1762="Forecast",(Output!$G$47*(IntermediateCalcs!DF1762-IntermediateCalcs!DF1761))+((1-Output!$G$47)*IntermediateCalcs!DG1761),""),(Output!$G$47*(IntermediateCalcs!DF1762-IntermediateCalcs!DF1761))+((1-Output!$G$47)*IntermediateCalcs!DG1761))</f>
        <v/>
      </c>
      <c r="DH1762" s="19" t="str">
        <f>IF(DataGoesHere!B1761="",IF(DD1762="Forecast",DF1762+DG1762,""),DF1762+DG1762)</f>
        <v/>
      </c>
      <c r="DI1762" s="274" t="str">
        <f>IF(DH1762="","",IF(IntermediateCalcs!$AO$9="Yes",IntermediateCalcs!DH1762*$CX1762,IntermediateCalcs!DH1762))</f>
        <v/>
      </c>
      <c r="DJ1762" s="250" t="str">
        <f>IF(DataGoesHere!$B1762="","",($CZ1762-DI1762))</f>
        <v/>
      </c>
      <c r="DK1762" s="250" t="str">
        <f>IF(DataGoesHere!$B1762="","",ABS($CZ1762-DI1762))</f>
        <v/>
      </c>
      <c r="DL1762" s="250" t="str">
        <f>IF(DataGoesHere!$B1762="","",DK1762^2)</f>
        <v/>
      </c>
      <c r="DM1762" s="249" t="str">
        <f>IF(DataGoesHere!$B1762="","",DK1762/$CZ1762)</f>
        <v/>
      </c>
      <c r="DN1762" s="250" t="str">
        <f>IF(DataGoesHere!$B1762="","",SUM(DJ$2:DJ1762)/AVERAGE(DK:DK))</f>
        <v/>
      </c>
      <c r="DP1762" s="19" t="str">
        <f>IF(DataGoesHere!B1762="",IF($DD1762="Forecast",(Output!E$48*IntermediateCalcs!CY1762)+Output!G$48,""),(Output!E$48*IntermediateCalcs!CY1762)+Output!G$48)</f>
        <v/>
      </c>
      <c r="DQ1762" s="274" t="str">
        <f>IF(DP1762="","",IF(IntermediateCalcs!$AO$9="Yes",IntermediateCalcs!DP1762*$CX1762,IntermediateCalcs!DP1762))</f>
        <v/>
      </c>
      <c r="DR1762" s="250" t="str">
        <f>IF(DataGoesHere!$B1762="","",($CZ1762-DQ1762))</f>
        <v/>
      </c>
      <c r="DS1762" s="250" t="str">
        <f>IF(DataGoesHere!$B1762="","",ABS($CZ1762-DQ1762))</f>
        <v/>
      </c>
      <c r="DT1762" s="250" t="str">
        <f>IF(DataGoesHere!$B1762="","",DS1762^2)</f>
        <v/>
      </c>
      <c r="DU1762" s="249" t="str">
        <f>IF(DataGoesHere!$B1762="","",DS1762/$CZ1762)</f>
        <v/>
      </c>
      <c r="DV1762" s="250" t="str">
        <f>IF(DataGoesHere!$B1762="","",SUM(DR$2:DR1762)/AVERAGE(DS:DS))</f>
        <v/>
      </c>
      <c r="DX1762" s="19" t="str">
        <f>IF(DataGoesHere!$B1761="","",(DB1756*(Output!$O$49/Output!$P$49))+(IntermediateCalcs!DB1757*(Output!$M$49/Output!$P$49))+(IntermediateCalcs!DB1758*(Output!$K$49/Output!$P$49))+(DB1759*(Output!$I$49/Output!$P$49))+(IntermediateCalcs!DB1760*(Output!$G$49/Output!$P$49))+(IntermediateCalcs!DB1761*(Output!$E$49/Output!$P$49)))</f>
        <v/>
      </c>
      <c r="DY1762" s="274" t="str">
        <f>IF(DX1762="","",IF(IntermediateCalcs!$AO$9="Yes",IntermediateCalcs!DX1762*$CX1762,IntermediateCalcs!DX1762))</f>
        <v/>
      </c>
      <c r="DZ1762" s="250" t="str">
        <f>IF(DataGoesHere!$B1762="","",($CZ1762-DY1762))</f>
        <v/>
      </c>
      <c r="EA1762" s="250" t="str">
        <f>IF(DataGoesHere!$B1762="","",ABS($CZ1762-DY1762))</f>
        <v/>
      </c>
      <c r="EB1762" s="250" t="str">
        <f>IF(DataGoesHere!$B1762="","",EA1762^2)</f>
        <v/>
      </c>
      <c r="EC1762" s="249" t="str">
        <f>IF(DataGoesHere!$B1762="","",EA1762/$CZ1762)</f>
        <v/>
      </c>
      <c r="ED1762" s="250" t="str">
        <f>IF(DataGoesHere!$B1762="","",SUM(DZ$2:DZ1762)/AVERAGE(EA:EA))</f>
        <v/>
      </c>
    </row>
    <row r="1763" spans="20:134" x14ac:dyDescent="0.2">
      <c r="T1763" s="240"/>
      <c r="U1763" s="86"/>
      <c r="V1763" s="86"/>
      <c r="W1763" s="86"/>
      <c r="X1763" s="86"/>
      <c r="Y1763" s="86"/>
      <c r="Z1763" s="86"/>
      <c r="AA1763" s="86"/>
      <c r="AB1763" s="86"/>
      <c r="AC1763" s="245" t="str">
        <f>IF(DataGoesHere!$B1763="","",(DataGoesHere!$B1763/SUM(DataGoesHere!$B1754:'DataGoesHere'!$B1765)))</f>
        <v/>
      </c>
      <c r="AD1763" s="86"/>
      <c r="AE1763" s="241"/>
      <c r="CV1763" s="310" t="str">
        <f>IF(DataGoesHere!B1763="","",DataGoesHere!A1763)</f>
        <v/>
      </c>
      <c r="CW1763" s="271">
        <f t="shared" ca="1" si="62"/>
        <v>10</v>
      </c>
      <c r="CX1763" s="272">
        <f t="shared" ca="1" si="63"/>
        <v>0.92557634012077306</v>
      </c>
      <c r="CY1763" s="266">
        <f>DataGoesHere!A1763</f>
        <v>1762</v>
      </c>
      <c r="CZ1763" s="19" t="str">
        <f>IF(DataGoesHere!B1763="","",DataGoesHere!B1763)</f>
        <v/>
      </c>
      <c r="DA1763" s="19" t="str">
        <f>IF(DataGoesHere!B1763="","",IF(AH$5="No",DataGoesHere!B1763,DataGoesHere!B1763-(AH$2*(DataGoesHere!A1763-1))))</f>
        <v/>
      </c>
      <c r="DB1763" s="19" t="str">
        <f>IF(DataGoesHere!B1763="","",IF(AO$9="No",DataGoesHere!B1763,DataGoesHere!B1763/CX1763))</f>
        <v/>
      </c>
      <c r="DC1763" s="19" t="str">
        <f>IF(DataGoesHere!B1763="","",IF(AO$9="No",DA1763,DA1763/CX1763))</f>
        <v/>
      </c>
      <c r="DD1763" s="293" t="str">
        <f>IF(CZ1763="",IF(COUNTIF(DD$2:DD1762,"Forecast")&lt;Output!E$43,"Forecast",""),"Actual")</f>
        <v/>
      </c>
      <c r="DF1763" s="19" t="str">
        <f>IF(DataGoesHere!B1762="",IF(DD1763="Forecast",(Output!$E$47*IntermediateCalcs!DH1762)+((1-Output!$E$47)*IntermediateCalcs!DF1762),""),(Output!$E$47*IntermediateCalcs!DB1762)+((1-Output!$E$47)*IntermediateCalcs!DF1762))</f>
        <v/>
      </c>
      <c r="DG1763" s="19" t="str">
        <f>IF(DataGoesHere!B1762="",IF(DD1763="Forecast",(Output!$G$47*(IntermediateCalcs!DF1763-IntermediateCalcs!DF1762))+((1-Output!$G$47)*IntermediateCalcs!DG1762),""),(Output!$G$47*(IntermediateCalcs!DF1763-IntermediateCalcs!DF1762))+((1-Output!$G$47)*IntermediateCalcs!DG1762))</f>
        <v/>
      </c>
      <c r="DH1763" s="19" t="str">
        <f>IF(DataGoesHere!B1762="",IF(DD1763="Forecast",DF1763+DG1763,""),DF1763+DG1763)</f>
        <v/>
      </c>
      <c r="DI1763" s="274" t="str">
        <f>IF(DH1763="","",IF(IntermediateCalcs!$AO$9="Yes",IntermediateCalcs!DH1763*$CX1763,IntermediateCalcs!DH1763))</f>
        <v/>
      </c>
      <c r="DJ1763" s="250" t="str">
        <f>IF(DataGoesHere!$B1763="","",($CZ1763-DI1763))</f>
        <v/>
      </c>
      <c r="DK1763" s="250" t="str">
        <f>IF(DataGoesHere!$B1763="","",ABS($CZ1763-DI1763))</f>
        <v/>
      </c>
      <c r="DL1763" s="250" t="str">
        <f>IF(DataGoesHere!$B1763="","",DK1763^2)</f>
        <v/>
      </c>
      <c r="DM1763" s="249" t="str">
        <f>IF(DataGoesHere!$B1763="","",DK1763/$CZ1763)</f>
        <v/>
      </c>
      <c r="DN1763" s="250" t="str">
        <f>IF(DataGoesHere!$B1763="","",SUM(DJ$2:DJ1763)/AVERAGE(DK:DK))</f>
        <v/>
      </c>
      <c r="DP1763" s="19" t="str">
        <f>IF(DataGoesHere!B1763="",IF($DD1763="Forecast",(Output!E$48*IntermediateCalcs!CY1763)+Output!G$48,""),(Output!E$48*IntermediateCalcs!CY1763)+Output!G$48)</f>
        <v/>
      </c>
      <c r="DQ1763" s="274" t="str">
        <f>IF(DP1763="","",IF(IntermediateCalcs!$AO$9="Yes",IntermediateCalcs!DP1763*$CX1763,IntermediateCalcs!DP1763))</f>
        <v/>
      </c>
      <c r="DR1763" s="250" t="str">
        <f>IF(DataGoesHere!$B1763="","",($CZ1763-DQ1763))</f>
        <v/>
      </c>
      <c r="DS1763" s="250" t="str">
        <f>IF(DataGoesHere!$B1763="","",ABS($CZ1763-DQ1763))</f>
        <v/>
      </c>
      <c r="DT1763" s="250" t="str">
        <f>IF(DataGoesHere!$B1763="","",DS1763^2)</f>
        <v/>
      </c>
      <c r="DU1763" s="249" t="str">
        <f>IF(DataGoesHere!$B1763="","",DS1763/$CZ1763)</f>
        <v/>
      </c>
      <c r="DV1763" s="250" t="str">
        <f>IF(DataGoesHere!$B1763="","",SUM(DR$2:DR1763)/AVERAGE(DS:DS))</f>
        <v/>
      </c>
      <c r="DX1763" s="19" t="str">
        <f>IF(DataGoesHere!$B1762="","",(DB1757*(Output!$O$49/Output!$P$49))+(IntermediateCalcs!DB1758*(Output!$M$49/Output!$P$49))+(IntermediateCalcs!DB1759*(Output!$K$49/Output!$P$49))+(DB1760*(Output!$I$49/Output!$P$49))+(IntermediateCalcs!DB1761*(Output!$G$49/Output!$P$49))+(IntermediateCalcs!DB1762*(Output!$E$49/Output!$P$49)))</f>
        <v/>
      </c>
      <c r="DY1763" s="274" t="str">
        <f>IF(DX1763="","",IF(IntermediateCalcs!$AO$9="Yes",IntermediateCalcs!DX1763*$CX1763,IntermediateCalcs!DX1763))</f>
        <v/>
      </c>
      <c r="DZ1763" s="250" t="str">
        <f>IF(DataGoesHere!$B1763="","",($CZ1763-DY1763))</f>
        <v/>
      </c>
      <c r="EA1763" s="250" t="str">
        <f>IF(DataGoesHere!$B1763="","",ABS($CZ1763-DY1763))</f>
        <v/>
      </c>
      <c r="EB1763" s="250" t="str">
        <f>IF(DataGoesHere!$B1763="","",EA1763^2)</f>
        <v/>
      </c>
      <c r="EC1763" s="249" t="str">
        <f>IF(DataGoesHere!$B1763="","",EA1763/$CZ1763)</f>
        <v/>
      </c>
      <c r="ED1763" s="250" t="str">
        <f>IF(DataGoesHere!$B1763="","",SUM(DZ$2:DZ1763)/AVERAGE(EA:EA))</f>
        <v/>
      </c>
    </row>
    <row r="1764" spans="20:134" x14ac:dyDescent="0.2">
      <c r="T1764" s="240"/>
      <c r="U1764" s="86"/>
      <c r="V1764" s="86"/>
      <c r="W1764" s="86"/>
      <c r="X1764" s="86"/>
      <c r="Y1764" s="86"/>
      <c r="Z1764" s="86"/>
      <c r="AA1764" s="86"/>
      <c r="AB1764" s="86"/>
      <c r="AC1764" s="86"/>
      <c r="AD1764" s="245" t="str">
        <f>IF(DataGoesHere!$B1764="","",(DataGoesHere!$B1764/SUM(DataGoesHere!$B1754:'DataGoesHere'!$B1765)))</f>
        <v/>
      </c>
      <c r="AE1764" s="241"/>
      <c r="CV1764" s="310" t="str">
        <f>IF(DataGoesHere!B1764="","",DataGoesHere!A1764)</f>
        <v/>
      </c>
      <c r="CW1764" s="271">
        <f t="shared" ca="1" si="62"/>
        <v>11</v>
      </c>
      <c r="CX1764" s="272">
        <f t="shared" ca="1" si="63"/>
        <v>0.97463169608807265</v>
      </c>
      <c r="CY1764" s="266">
        <f>DataGoesHere!A1764</f>
        <v>1763</v>
      </c>
      <c r="CZ1764" s="19" t="str">
        <f>IF(DataGoesHere!B1764="","",DataGoesHere!B1764)</f>
        <v/>
      </c>
      <c r="DA1764" s="19" t="str">
        <f>IF(DataGoesHere!B1764="","",IF(AH$5="No",DataGoesHere!B1764,DataGoesHere!B1764-(AH$2*(DataGoesHere!A1764-1))))</f>
        <v/>
      </c>
      <c r="DB1764" s="19" t="str">
        <f>IF(DataGoesHere!B1764="","",IF(AO$9="No",DataGoesHere!B1764,DataGoesHere!B1764/CX1764))</f>
        <v/>
      </c>
      <c r="DC1764" s="19" t="str">
        <f>IF(DataGoesHere!B1764="","",IF(AO$9="No",DA1764,DA1764/CX1764))</f>
        <v/>
      </c>
      <c r="DD1764" s="293" t="str">
        <f>IF(CZ1764="",IF(COUNTIF(DD$2:DD1763,"Forecast")&lt;Output!E$43,"Forecast",""),"Actual")</f>
        <v/>
      </c>
      <c r="DF1764" s="19" t="str">
        <f>IF(DataGoesHere!B1763="",IF(DD1764="Forecast",(Output!$E$47*IntermediateCalcs!DH1763)+((1-Output!$E$47)*IntermediateCalcs!DF1763),""),(Output!$E$47*IntermediateCalcs!DB1763)+((1-Output!$E$47)*IntermediateCalcs!DF1763))</f>
        <v/>
      </c>
      <c r="DG1764" s="19" t="str">
        <f>IF(DataGoesHere!B1763="",IF(DD1764="Forecast",(Output!$G$47*(IntermediateCalcs!DF1764-IntermediateCalcs!DF1763))+((1-Output!$G$47)*IntermediateCalcs!DG1763),""),(Output!$G$47*(IntermediateCalcs!DF1764-IntermediateCalcs!DF1763))+((1-Output!$G$47)*IntermediateCalcs!DG1763))</f>
        <v/>
      </c>
      <c r="DH1764" s="19" t="str">
        <f>IF(DataGoesHere!B1763="",IF(DD1764="Forecast",DF1764+DG1764,""),DF1764+DG1764)</f>
        <v/>
      </c>
      <c r="DI1764" s="274" t="str">
        <f>IF(DH1764="","",IF(IntermediateCalcs!$AO$9="Yes",IntermediateCalcs!DH1764*$CX1764,IntermediateCalcs!DH1764))</f>
        <v/>
      </c>
      <c r="DJ1764" s="250" t="str">
        <f>IF(DataGoesHere!$B1764="","",($CZ1764-DI1764))</f>
        <v/>
      </c>
      <c r="DK1764" s="250" t="str">
        <f>IF(DataGoesHere!$B1764="","",ABS($CZ1764-DI1764))</f>
        <v/>
      </c>
      <c r="DL1764" s="250" t="str">
        <f>IF(DataGoesHere!$B1764="","",DK1764^2)</f>
        <v/>
      </c>
      <c r="DM1764" s="249" t="str">
        <f>IF(DataGoesHere!$B1764="","",DK1764/$CZ1764)</f>
        <v/>
      </c>
      <c r="DN1764" s="250" t="str">
        <f>IF(DataGoesHere!$B1764="","",SUM(DJ$2:DJ1764)/AVERAGE(DK:DK))</f>
        <v/>
      </c>
      <c r="DP1764" s="19" t="str">
        <f>IF(DataGoesHere!B1764="",IF($DD1764="Forecast",(Output!E$48*IntermediateCalcs!CY1764)+Output!G$48,""),(Output!E$48*IntermediateCalcs!CY1764)+Output!G$48)</f>
        <v/>
      </c>
      <c r="DQ1764" s="274" t="str">
        <f>IF(DP1764="","",IF(IntermediateCalcs!$AO$9="Yes",IntermediateCalcs!DP1764*$CX1764,IntermediateCalcs!DP1764))</f>
        <v/>
      </c>
      <c r="DR1764" s="250" t="str">
        <f>IF(DataGoesHere!$B1764="","",($CZ1764-DQ1764))</f>
        <v/>
      </c>
      <c r="DS1764" s="250" t="str">
        <f>IF(DataGoesHere!$B1764="","",ABS($CZ1764-DQ1764))</f>
        <v/>
      </c>
      <c r="DT1764" s="250" t="str">
        <f>IF(DataGoesHere!$B1764="","",DS1764^2)</f>
        <v/>
      </c>
      <c r="DU1764" s="249" t="str">
        <f>IF(DataGoesHere!$B1764="","",DS1764/$CZ1764)</f>
        <v/>
      </c>
      <c r="DV1764" s="250" t="str">
        <f>IF(DataGoesHere!$B1764="","",SUM(DR$2:DR1764)/AVERAGE(DS:DS))</f>
        <v/>
      </c>
      <c r="DX1764" s="19" t="str">
        <f>IF(DataGoesHere!$B1763="","",(DB1758*(Output!$O$49/Output!$P$49))+(IntermediateCalcs!DB1759*(Output!$M$49/Output!$P$49))+(IntermediateCalcs!DB1760*(Output!$K$49/Output!$P$49))+(DB1761*(Output!$I$49/Output!$P$49))+(IntermediateCalcs!DB1762*(Output!$G$49/Output!$P$49))+(IntermediateCalcs!DB1763*(Output!$E$49/Output!$P$49)))</f>
        <v/>
      </c>
      <c r="DY1764" s="274" t="str">
        <f>IF(DX1764="","",IF(IntermediateCalcs!$AO$9="Yes",IntermediateCalcs!DX1764*$CX1764,IntermediateCalcs!DX1764))</f>
        <v/>
      </c>
      <c r="DZ1764" s="250" t="str">
        <f>IF(DataGoesHere!$B1764="","",($CZ1764-DY1764))</f>
        <v/>
      </c>
      <c r="EA1764" s="250" t="str">
        <f>IF(DataGoesHere!$B1764="","",ABS($CZ1764-DY1764))</f>
        <v/>
      </c>
      <c r="EB1764" s="250" t="str">
        <f>IF(DataGoesHere!$B1764="","",EA1764^2)</f>
        <v/>
      </c>
      <c r="EC1764" s="249" t="str">
        <f>IF(DataGoesHere!$B1764="","",EA1764/$CZ1764)</f>
        <v/>
      </c>
      <c r="ED1764" s="250" t="str">
        <f>IF(DataGoesHere!$B1764="","",SUM(DZ$2:DZ1764)/AVERAGE(EA:EA))</f>
        <v/>
      </c>
    </row>
    <row r="1765" spans="20:134" x14ac:dyDescent="0.2">
      <c r="T1765" s="242"/>
      <c r="U1765" s="243"/>
      <c r="V1765" s="243"/>
      <c r="W1765" s="243"/>
      <c r="X1765" s="243"/>
      <c r="Y1765" s="243"/>
      <c r="Z1765" s="243"/>
      <c r="AA1765" s="243"/>
      <c r="AB1765" s="243"/>
      <c r="AC1765" s="243"/>
      <c r="AD1765" s="243"/>
      <c r="AE1765" s="246" t="str">
        <f>IF(DataGoesHere!$B1765="","",(DataGoesHere!$B1765/SUM(DataGoesHere!$B1754:'DataGoesHere'!$B1765)))</f>
        <v/>
      </c>
      <c r="CV1765" s="310" t="str">
        <f>IF(DataGoesHere!B1765="","",DataGoesHere!A1765)</f>
        <v/>
      </c>
      <c r="CW1765" s="271">
        <f t="shared" ca="1" si="62"/>
        <v>12</v>
      </c>
      <c r="CX1765" s="272">
        <f t="shared" ca="1" si="63"/>
        <v>1.0054005237672714</v>
      </c>
      <c r="CY1765" s="266">
        <f>DataGoesHere!A1765</f>
        <v>1764</v>
      </c>
      <c r="CZ1765" s="19" t="str">
        <f>IF(DataGoesHere!B1765="","",DataGoesHere!B1765)</f>
        <v/>
      </c>
      <c r="DA1765" s="19" t="str">
        <f>IF(DataGoesHere!B1765="","",IF(AH$5="No",DataGoesHere!B1765,DataGoesHere!B1765-(AH$2*(DataGoesHere!A1765-1))))</f>
        <v/>
      </c>
      <c r="DB1765" s="19" t="str">
        <f>IF(DataGoesHere!B1765="","",IF(AO$9="No",DataGoesHere!B1765,DataGoesHere!B1765/CX1765))</f>
        <v/>
      </c>
      <c r="DC1765" s="19" t="str">
        <f>IF(DataGoesHere!B1765="","",IF(AO$9="No",DA1765,DA1765/CX1765))</f>
        <v/>
      </c>
      <c r="DD1765" s="293" t="str">
        <f>IF(CZ1765="",IF(COUNTIF(DD$2:DD1764,"Forecast")&lt;Output!E$43,"Forecast",""),"Actual")</f>
        <v/>
      </c>
      <c r="DF1765" s="19" t="str">
        <f>IF(DataGoesHere!B1764="",IF(DD1765="Forecast",(Output!$E$47*IntermediateCalcs!DH1764)+((1-Output!$E$47)*IntermediateCalcs!DF1764),""),(Output!$E$47*IntermediateCalcs!DB1764)+((1-Output!$E$47)*IntermediateCalcs!DF1764))</f>
        <v/>
      </c>
      <c r="DG1765" s="19" t="str">
        <f>IF(DataGoesHere!B1764="",IF(DD1765="Forecast",(Output!$G$47*(IntermediateCalcs!DF1765-IntermediateCalcs!DF1764))+((1-Output!$G$47)*IntermediateCalcs!DG1764),""),(Output!$G$47*(IntermediateCalcs!DF1765-IntermediateCalcs!DF1764))+((1-Output!$G$47)*IntermediateCalcs!DG1764))</f>
        <v/>
      </c>
      <c r="DH1765" s="19" t="str">
        <f>IF(DataGoesHere!B1764="",IF(DD1765="Forecast",DF1765+DG1765,""),DF1765+DG1765)</f>
        <v/>
      </c>
      <c r="DI1765" s="274" t="str">
        <f>IF(DH1765="","",IF(IntermediateCalcs!$AO$9="Yes",IntermediateCalcs!DH1765*$CX1765,IntermediateCalcs!DH1765))</f>
        <v/>
      </c>
      <c r="DJ1765" s="250" t="str">
        <f>IF(DataGoesHere!$B1765="","",($CZ1765-DI1765))</f>
        <v/>
      </c>
      <c r="DK1765" s="250" t="str">
        <f>IF(DataGoesHere!$B1765="","",ABS($CZ1765-DI1765))</f>
        <v/>
      </c>
      <c r="DL1765" s="250" t="str">
        <f>IF(DataGoesHere!$B1765="","",DK1765^2)</f>
        <v/>
      </c>
      <c r="DM1765" s="249" t="str">
        <f>IF(DataGoesHere!$B1765="","",DK1765/$CZ1765)</f>
        <v/>
      </c>
      <c r="DN1765" s="250" t="str">
        <f>IF(DataGoesHere!$B1765="","",SUM(DJ$2:DJ1765)/AVERAGE(DK:DK))</f>
        <v/>
      </c>
      <c r="DP1765" s="19" t="str">
        <f>IF(DataGoesHere!B1765="",IF($DD1765="Forecast",(Output!E$48*IntermediateCalcs!CY1765)+Output!G$48,""),(Output!E$48*IntermediateCalcs!CY1765)+Output!G$48)</f>
        <v/>
      </c>
      <c r="DQ1765" s="274" t="str">
        <f>IF(DP1765="","",IF(IntermediateCalcs!$AO$9="Yes",IntermediateCalcs!DP1765*$CX1765,IntermediateCalcs!DP1765))</f>
        <v/>
      </c>
      <c r="DR1765" s="250" t="str">
        <f>IF(DataGoesHere!$B1765="","",($CZ1765-DQ1765))</f>
        <v/>
      </c>
      <c r="DS1765" s="250" t="str">
        <f>IF(DataGoesHere!$B1765="","",ABS($CZ1765-DQ1765))</f>
        <v/>
      </c>
      <c r="DT1765" s="250" t="str">
        <f>IF(DataGoesHere!$B1765="","",DS1765^2)</f>
        <v/>
      </c>
      <c r="DU1765" s="249" t="str">
        <f>IF(DataGoesHere!$B1765="","",DS1765/$CZ1765)</f>
        <v/>
      </c>
      <c r="DV1765" s="250" t="str">
        <f>IF(DataGoesHere!$B1765="","",SUM(DR$2:DR1765)/AVERAGE(DS:DS))</f>
        <v/>
      </c>
      <c r="DX1765" s="19" t="str">
        <f>IF(DataGoesHere!$B1764="","",(DB1759*(Output!$O$49/Output!$P$49))+(IntermediateCalcs!DB1760*(Output!$M$49/Output!$P$49))+(IntermediateCalcs!DB1761*(Output!$K$49/Output!$P$49))+(DB1762*(Output!$I$49/Output!$P$49))+(IntermediateCalcs!DB1763*(Output!$G$49/Output!$P$49))+(IntermediateCalcs!DB1764*(Output!$E$49/Output!$P$49)))</f>
        <v/>
      </c>
      <c r="DY1765" s="274" t="str">
        <f>IF(DX1765="","",IF(IntermediateCalcs!$AO$9="Yes",IntermediateCalcs!DX1765*$CX1765,IntermediateCalcs!DX1765))</f>
        <v/>
      </c>
      <c r="DZ1765" s="250" t="str">
        <f>IF(DataGoesHere!$B1765="","",($CZ1765-DY1765))</f>
        <v/>
      </c>
      <c r="EA1765" s="250" t="str">
        <f>IF(DataGoesHere!$B1765="","",ABS($CZ1765-DY1765))</f>
        <v/>
      </c>
      <c r="EB1765" s="250" t="str">
        <f>IF(DataGoesHere!$B1765="","",EA1765^2)</f>
        <v/>
      </c>
      <c r="EC1765" s="249" t="str">
        <f>IF(DataGoesHere!$B1765="","",EA1765/$CZ1765)</f>
        <v/>
      </c>
      <c r="ED1765" s="250" t="str">
        <f>IF(DataGoesHere!$B1765="","",SUM(DZ$2:DZ1765)/AVERAGE(EA:EA))</f>
        <v/>
      </c>
    </row>
    <row r="1766" spans="20:134" x14ac:dyDescent="0.2">
      <c r="T1766" s="244" t="str">
        <f>IF(DataGoesHere!$B1766="","",(DataGoesHere!$B1766/SUM(DataGoesHere!$B1766:'DataGoesHere'!$B1777)))</f>
        <v/>
      </c>
      <c r="U1766" s="238"/>
      <c r="V1766" s="238"/>
      <c r="W1766" s="238"/>
      <c r="X1766" s="238"/>
      <c r="Y1766" s="238"/>
      <c r="Z1766" s="238"/>
      <c r="AA1766" s="238"/>
      <c r="AB1766" s="238"/>
      <c r="AC1766" s="238"/>
      <c r="AD1766" s="238"/>
      <c r="AE1766" s="239"/>
      <c r="CV1766" s="310" t="str">
        <f>IF(DataGoesHere!B1766="","",DataGoesHere!A1766)</f>
        <v/>
      </c>
      <c r="CW1766" s="271">
        <f t="shared" ca="1" si="62"/>
        <v>1</v>
      </c>
      <c r="CX1766" s="272">
        <f t="shared" ca="1" si="63"/>
        <v>1.3236179355303281</v>
      </c>
      <c r="CY1766" s="266">
        <f>DataGoesHere!A1766</f>
        <v>1765</v>
      </c>
      <c r="CZ1766" s="19" t="str">
        <f>IF(DataGoesHere!B1766="","",DataGoesHere!B1766)</f>
        <v/>
      </c>
      <c r="DA1766" s="19" t="str">
        <f>IF(DataGoesHere!B1766="","",IF(AH$5="No",DataGoesHere!B1766,DataGoesHere!B1766-(AH$2*(DataGoesHere!A1766-1))))</f>
        <v/>
      </c>
      <c r="DB1766" s="19" t="str">
        <f>IF(DataGoesHere!B1766="","",IF(AO$9="No",DataGoesHere!B1766,DataGoesHere!B1766/CX1766))</f>
        <v/>
      </c>
      <c r="DC1766" s="19" t="str">
        <f>IF(DataGoesHere!B1766="","",IF(AO$9="No",DA1766,DA1766/CX1766))</f>
        <v/>
      </c>
      <c r="DD1766" s="293" t="str">
        <f>IF(CZ1766="",IF(COUNTIF(DD$2:DD1765,"Forecast")&lt;Output!E$43,"Forecast",""),"Actual")</f>
        <v/>
      </c>
      <c r="DF1766" s="19" t="str">
        <f>IF(DataGoesHere!B1765="",IF(DD1766="Forecast",(Output!$E$47*IntermediateCalcs!DH1765)+((1-Output!$E$47)*IntermediateCalcs!DF1765),""),(Output!$E$47*IntermediateCalcs!DB1765)+((1-Output!$E$47)*IntermediateCalcs!DF1765))</f>
        <v/>
      </c>
      <c r="DG1766" s="19" t="str">
        <f>IF(DataGoesHere!B1765="",IF(DD1766="Forecast",(Output!$G$47*(IntermediateCalcs!DF1766-IntermediateCalcs!DF1765))+((1-Output!$G$47)*IntermediateCalcs!DG1765),""),(Output!$G$47*(IntermediateCalcs!DF1766-IntermediateCalcs!DF1765))+((1-Output!$G$47)*IntermediateCalcs!DG1765))</f>
        <v/>
      </c>
      <c r="DH1766" s="19" t="str">
        <f>IF(DataGoesHere!B1765="",IF(DD1766="Forecast",DF1766+DG1766,""),DF1766+DG1766)</f>
        <v/>
      </c>
      <c r="DI1766" s="274" t="str">
        <f>IF(DH1766="","",IF(IntermediateCalcs!$AO$9="Yes",IntermediateCalcs!DH1766*$CX1766,IntermediateCalcs!DH1766))</f>
        <v/>
      </c>
      <c r="DJ1766" s="250" t="str">
        <f>IF(DataGoesHere!$B1766="","",($CZ1766-DI1766))</f>
        <v/>
      </c>
      <c r="DK1766" s="250" t="str">
        <f>IF(DataGoesHere!$B1766="","",ABS($CZ1766-DI1766))</f>
        <v/>
      </c>
      <c r="DL1766" s="250" t="str">
        <f>IF(DataGoesHere!$B1766="","",DK1766^2)</f>
        <v/>
      </c>
      <c r="DM1766" s="249" t="str">
        <f>IF(DataGoesHere!$B1766="","",DK1766/$CZ1766)</f>
        <v/>
      </c>
      <c r="DN1766" s="250" t="str">
        <f>IF(DataGoesHere!$B1766="","",SUM(DJ$2:DJ1766)/AVERAGE(DK:DK))</f>
        <v/>
      </c>
      <c r="DP1766" s="19" t="str">
        <f>IF(DataGoesHere!B1766="",IF($DD1766="Forecast",(Output!E$48*IntermediateCalcs!CY1766)+Output!G$48,""),(Output!E$48*IntermediateCalcs!CY1766)+Output!G$48)</f>
        <v/>
      </c>
      <c r="DQ1766" s="274" t="str">
        <f>IF(DP1766="","",IF(IntermediateCalcs!$AO$9="Yes",IntermediateCalcs!DP1766*$CX1766,IntermediateCalcs!DP1766))</f>
        <v/>
      </c>
      <c r="DR1766" s="250" t="str">
        <f>IF(DataGoesHere!$B1766="","",($CZ1766-DQ1766))</f>
        <v/>
      </c>
      <c r="DS1766" s="250" t="str">
        <f>IF(DataGoesHere!$B1766="","",ABS($CZ1766-DQ1766))</f>
        <v/>
      </c>
      <c r="DT1766" s="250" t="str">
        <f>IF(DataGoesHere!$B1766="","",DS1766^2)</f>
        <v/>
      </c>
      <c r="DU1766" s="249" t="str">
        <f>IF(DataGoesHere!$B1766="","",DS1766/$CZ1766)</f>
        <v/>
      </c>
      <c r="DV1766" s="250" t="str">
        <f>IF(DataGoesHere!$B1766="","",SUM(DR$2:DR1766)/AVERAGE(DS:DS))</f>
        <v/>
      </c>
      <c r="DX1766" s="19" t="str">
        <f>IF(DataGoesHere!$B1765="","",(DB1760*(Output!$O$49/Output!$P$49))+(IntermediateCalcs!DB1761*(Output!$M$49/Output!$P$49))+(IntermediateCalcs!DB1762*(Output!$K$49/Output!$P$49))+(DB1763*(Output!$I$49/Output!$P$49))+(IntermediateCalcs!DB1764*(Output!$G$49/Output!$P$49))+(IntermediateCalcs!DB1765*(Output!$E$49/Output!$P$49)))</f>
        <v/>
      </c>
      <c r="DY1766" s="274" t="str">
        <f>IF(DX1766="","",IF(IntermediateCalcs!$AO$9="Yes",IntermediateCalcs!DX1766*$CX1766,IntermediateCalcs!DX1766))</f>
        <v/>
      </c>
      <c r="DZ1766" s="250" t="str">
        <f>IF(DataGoesHere!$B1766="","",($CZ1766-DY1766))</f>
        <v/>
      </c>
      <c r="EA1766" s="250" t="str">
        <f>IF(DataGoesHere!$B1766="","",ABS($CZ1766-DY1766))</f>
        <v/>
      </c>
      <c r="EB1766" s="250" t="str">
        <f>IF(DataGoesHere!$B1766="","",EA1766^2)</f>
        <v/>
      </c>
      <c r="EC1766" s="249" t="str">
        <f>IF(DataGoesHere!$B1766="","",EA1766/$CZ1766)</f>
        <v/>
      </c>
      <c r="ED1766" s="250" t="str">
        <f>IF(DataGoesHere!$B1766="","",SUM(DZ$2:DZ1766)/AVERAGE(EA:EA))</f>
        <v/>
      </c>
    </row>
    <row r="1767" spans="20:134" x14ac:dyDescent="0.2">
      <c r="T1767" s="240"/>
      <c r="U1767" s="245" t="str">
        <f>IF(DataGoesHere!$B1767="","",(DataGoesHere!$B1767/SUM(DataGoesHere!$B1767:'DataGoesHere'!$B1777)))</f>
        <v/>
      </c>
      <c r="V1767" s="86"/>
      <c r="W1767" s="86"/>
      <c r="X1767" s="86"/>
      <c r="Y1767" s="86"/>
      <c r="Z1767" s="86"/>
      <c r="AA1767" s="86"/>
      <c r="AB1767" s="86"/>
      <c r="AC1767" s="86"/>
      <c r="AD1767" s="86"/>
      <c r="AE1767" s="241"/>
      <c r="CV1767" s="310" t="str">
        <f>IF(DataGoesHere!B1767="","",DataGoesHere!A1767)</f>
        <v/>
      </c>
      <c r="CW1767" s="271">
        <f t="shared" ca="1" si="62"/>
        <v>2</v>
      </c>
      <c r="CX1767" s="272">
        <f t="shared" ca="1" si="63"/>
        <v>0.80574490527728204</v>
      </c>
      <c r="CY1767" s="266">
        <f>DataGoesHere!A1767</f>
        <v>1766</v>
      </c>
      <c r="CZ1767" s="19" t="str">
        <f>IF(DataGoesHere!B1767="","",DataGoesHere!B1767)</f>
        <v/>
      </c>
      <c r="DA1767" s="19" t="str">
        <f>IF(DataGoesHere!B1767="","",IF(AH$5="No",DataGoesHere!B1767,DataGoesHere!B1767-(AH$2*(DataGoesHere!A1767-1))))</f>
        <v/>
      </c>
      <c r="DB1767" s="19" t="str">
        <f>IF(DataGoesHere!B1767="","",IF(AO$9="No",DataGoesHere!B1767,DataGoesHere!B1767/CX1767))</f>
        <v/>
      </c>
      <c r="DC1767" s="19" t="str">
        <f>IF(DataGoesHere!B1767="","",IF(AO$9="No",DA1767,DA1767/CX1767))</f>
        <v/>
      </c>
      <c r="DD1767" s="293" t="str">
        <f>IF(CZ1767="",IF(COUNTIF(DD$2:DD1766,"Forecast")&lt;Output!E$43,"Forecast",""),"Actual")</f>
        <v/>
      </c>
      <c r="DF1767" s="19" t="str">
        <f>IF(DataGoesHere!B1766="",IF(DD1767="Forecast",(Output!$E$47*IntermediateCalcs!DH1766)+((1-Output!$E$47)*IntermediateCalcs!DF1766),""),(Output!$E$47*IntermediateCalcs!DB1766)+((1-Output!$E$47)*IntermediateCalcs!DF1766))</f>
        <v/>
      </c>
      <c r="DG1767" s="19" t="str">
        <f>IF(DataGoesHere!B1766="",IF(DD1767="Forecast",(Output!$G$47*(IntermediateCalcs!DF1767-IntermediateCalcs!DF1766))+((1-Output!$G$47)*IntermediateCalcs!DG1766),""),(Output!$G$47*(IntermediateCalcs!DF1767-IntermediateCalcs!DF1766))+((1-Output!$G$47)*IntermediateCalcs!DG1766))</f>
        <v/>
      </c>
      <c r="DH1767" s="19" t="str">
        <f>IF(DataGoesHere!B1766="",IF(DD1767="Forecast",DF1767+DG1767,""),DF1767+DG1767)</f>
        <v/>
      </c>
      <c r="DI1767" s="274" t="str">
        <f>IF(DH1767="","",IF(IntermediateCalcs!$AO$9="Yes",IntermediateCalcs!DH1767*$CX1767,IntermediateCalcs!DH1767))</f>
        <v/>
      </c>
      <c r="DJ1767" s="250" t="str">
        <f>IF(DataGoesHere!$B1767="","",($CZ1767-DI1767))</f>
        <v/>
      </c>
      <c r="DK1767" s="250" t="str">
        <f>IF(DataGoesHere!$B1767="","",ABS($CZ1767-DI1767))</f>
        <v/>
      </c>
      <c r="DL1767" s="250" t="str">
        <f>IF(DataGoesHere!$B1767="","",DK1767^2)</f>
        <v/>
      </c>
      <c r="DM1767" s="249" t="str">
        <f>IF(DataGoesHere!$B1767="","",DK1767/$CZ1767)</f>
        <v/>
      </c>
      <c r="DN1767" s="250" t="str">
        <f>IF(DataGoesHere!$B1767="","",SUM(DJ$2:DJ1767)/AVERAGE(DK:DK))</f>
        <v/>
      </c>
      <c r="DP1767" s="19" t="str">
        <f>IF(DataGoesHere!B1767="",IF($DD1767="Forecast",(Output!E$48*IntermediateCalcs!CY1767)+Output!G$48,""),(Output!E$48*IntermediateCalcs!CY1767)+Output!G$48)</f>
        <v/>
      </c>
      <c r="DQ1767" s="274" t="str">
        <f>IF(DP1767="","",IF(IntermediateCalcs!$AO$9="Yes",IntermediateCalcs!DP1767*$CX1767,IntermediateCalcs!DP1767))</f>
        <v/>
      </c>
      <c r="DR1767" s="250" t="str">
        <f>IF(DataGoesHere!$B1767="","",($CZ1767-DQ1767))</f>
        <v/>
      </c>
      <c r="DS1767" s="250" t="str">
        <f>IF(DataGoesHere!$B1767="","",ABS($CZ1767-DQ1767))</f>
        <v/>
      </c>
      <c r="DT1767" s="250" t="str">
        <f>IF(DataGoesHere!$B1767="","",DS1767^2)</f>
        <v/>
      </c>
      <c r="DU1767" s="249" t="str">
        <f>IF(DataGoesHere!$B1767="","",DS1767/$CZ1767)</f>
        <v/>
      </c>
      <c r="DV1767" s="250" t="str">
        <f>IF(DataGoesHere!$B1767="","",SUM(DR$2:DR1767)/AVERAGE(DS:DS))</f>
        <v/>
      </c>
      <c r="DX1767" s="19" t="str">
        <f>IF(DataGoesHere!$B1766="","",(DB1761*(Output!$O$49/Output!$P$49))+(IntermediateCalcs!DB1762*(Output!$M$49/Output!$P$49))+(IntermediateCalcs!DB1763*(Output!$K$49/Output!$P$49))+(DB1764*(Output!$I$49/Output!$P$49))+(IntermediateCalcs!DB1765*(Output!$G$49/Output!$P$49))+(IntermediateCalcs!DB1766*(Output!$E$49/Output!$P$49)))</f>
        <v/>
      </c>
      <c r="DY1767" s="274" t="str">
        <f>IF(DX1767="","",IF(IntermediateCalcs!$AO$9="Yes",IntermediateCalcs!DX1767*$CX1767,IntermediateCalcs!DX1767))</f>
        <v/>
      </c>
      <c r="DZ1767" s="250" t="str">
        <f>IF(DataGoesHere!$B1767="","",($CZ1767-DY1767))</f>
        <v/>
      </c>
      <c r="EA1767" s="250" t="str">
        <f>IF(DataGoesHere!$B1767="","",ABS($CZ1767-DY1767))</f>
        <v/>
      </c>
      <c r="EB1767" s="250" t="str">
        <f>IF(DataGoesHere!$B1767="","",EA1767^2)</f>
        <v/>
      </c>
      <c r="EC1767" s="249" t="str">
        <f>IF(DataGoesHere!$B1767="","",EA1767/$CZ1767)</f>
        <v/>
      </c>
      <c r="ED1767" s="250" t="str">
        <f>IF(DataGoesHere!$B1767="","",SUM(DZ$2:DZ1767)/AVERAGE(EA:EA))</f>
        <v/>
      </c>
    </row>
    <row r="1768" spans="20:134" x14ac:dyDescent="0.2">
      <c r="T1768" s="240"/>
      <c r="U1768" s="86"/>
      <c r="V1768" s="245" t="str">
        <f>IF(DataGoesHere!$B1768="","",(DataGoesHere!$B1768/SUM(DataGoesHere!$B1766:'DataGoesHere'!$B1777)))</f>
        <v/>
      </c>
      <c r="W1768" s="86"/>
      <c r="X1768" s="86"/>
      <c r="Y1768" s="86"/>
      <c r="Z1768" s="86"/>
      <c r="AA1768" s="86"/>
      <c r="AB1768" s="86"/>
      <c r="AC1768" s="86"/>
      <c r="AD1768" s="86"/>
      <c r="AE1768" s="241"/>
      <c r="CV1768" s="310" t="str">
        <f>IF(DataGoesHere!B1768="","",DataGoesHere!A1768)</f>
        <v/>
      </c>
      <c r="CW1768" s="271">
        <f t="shared" ca="1" si="62"/>
        <v>3</v>
      </c>
      <c r="CX1768" s="272">
        <f t="shared" ca="1" si="63"/>
        <v>0.79862940076451561</v>
      </c>
      <c r="CY1768" s="266">
        <f>DataGoesHere!A1768</f>
        <v>1767</v>
      </c>
      <c r="CZ1768" s="19" t="str">
        <f>IF(DataGoesHere!B1768="","",DataGoesHere!B1768)</f>
        <v/>
      </c>
      <c r="DA1768" s="19" t="str">
        <f>IF(DataGoesHere!B1768="","",IF(AH$5="No",DataGoesHere!B1768,DataGoesHere!B1768-(AH$2*(DataGoesHere!A1768-1))))</f>
        <v/>
      </c>
      <c r="DB1768" s="19" t="str">
        <f>IF(DataGoesHere!B1768="","",IF(AO$9="No",DataGoesHere!B1768,DataGoesHere!B1768/CX1768))</f>
        <v/>
      </c>
      <c r="DC1768" s="19" t="str">
        <f>IF(DataGoesHere!B1768="","",IF(AO$9="No",DA1768,DA1768/CX1768))</f>
        <v/>
      </c>
      <c r="DD1768" s="293" t="str">
        <f>IF(CZ1768="",IF(COUNTIF(DD$2:DD1767,"Forecast")&lt;Output!E$43,"Forecast",""),"Actual")</f>
        <v/>
      </c>
      <c r="DF1768" s="19" t="str">
        <f>IF(DataGoesHere!B1767="",IF(DD1768="Forecast",(Output!$E$47*IntermediateCalcs!DH1767)+((1-Output!$E$47)*IntermediateCalcs!DF1767),""),(Output!$E$47*IntermediateCalcs!DB1767)+((1-Output!$E$47)*IntermediateCalcs!DF1767))</f>
        <v/>
      </c>
      <c r="DG1768" s="19" t="str">
        <f>IF(DataGoesHere!B1767="",IF(DD1768="Forecast",(Output!$G$47*(IntermediateCalcs!DF1768-IntermediateCalcs!DF1767))+((1-Output!$G$47)*IntermediateCalcs!DG1767),""),(Output!$G$47*(IntermediateCalcs!DF1768-IntermediateCalcs!DF1767))+((1-Output!$G$47)*IntermediateCalcs!DG1767))</f>
        <v/>
      </c>
      <c r="DH1768" s="19" t="str">
        <f>IF(DataGoesHere!B1767="",IF(DD1768="Forecast",DF1768+DG1768,""),DF1768+DG1768)</f>
        <v/>
      </c>
      <c r="DI1768" s="274" t="str">
        <f>IF(DH1768="","",IF(IntermediateCalcs!$AO$9="Yes",IntermediateCalcs!DH1768*$CX1768,IntermediateCalcs!DH1768))</f>
        <v/>
      </c>
      <c r="DJ1768" s="250" t="str">
        <f>IF(DataGoesHere!$B1768="","",($CZ1768-DI1768))</f>
        <v/>
      </c>
      <c r="DK1768" s="250" t="str">
        <f>IF(DataGoesHere!$B1768="","",ABS($CZ1768-DI1768))</f>
        <v/>
      </c>
      <c r="DL1768" s="250" t="str">
        <f>IF(DataGoesHere!$B1768="","",DK1768^2)</f>
        <v/>
      </c>
      <c r="DM1768" s="249" t="str">
        <f>IF(DataGoesHere!$B1768="","",DK1768/$CZ1768)</f>
        <v/>
      </c>
      <c r="DN1768" s="250" t="str">
        <f>IF(DataGoesHere!$B1768="","",SUM(DJ$2:DJ1768)/AVERAGE(DK:DK))</f>
        <v/>
      </c>
      <c r="DP1768" s="19" t="str">
        <f>IF(DataGoesHere!B1768="",IF($DD1768="Forecast",(Output!E$48*IntermediateCalcs!CY1768)+Output!G$48,""),(Output!E$48*IntermediateCalcs!CY1768)+Output!G$48)</f>
        <v/>
      </c>
      <c r="DQ1768" s="274" t="str">
        <f>IF(DP1768="","",IF(IntermediateCalcs!$AO$9="Yes",IntermediateCalcs!DP1768*$CX1768,IntermediateCalcs!DP1768))</f>
        <v/>
      </c>
      <c r="DR1768" s="250" t="str">
        <f>IF(DataGoesHere!$B1768="","",($CZ1768-DQ1768))</f>
        <v/>
      </c>
      <c r="DS1768" s="250" t="str">
        <f>IF(DataGoesHere!$B1768="","",ABS($CZ1768-DQ1768))</f>
        <v/>
      </c>
      <c r="DT1768" s="250" t="str">
        <f>IF(DataGoesHere!$B1768="","",DS1768^2)</f>
        <v/>
      </c>
      <c r="DU1768" s="249" t="str">
        <f>IF(DataGoesHere!$B1768="","",DS1768/$CZ1768)</f>
        <v/>
      </c>
      <c r="DV1768" s="250" t="str">
        <f>IF(DataGoesHere!$B1768="","",SUM(DR$2:DR1768)/AVERAGE(DS:DS))</f>
        <v/>
      </c>
      <c r="DX1768" s="19" t="str">
        <f>IF(DataGoesHere!$B1767="","",(DB1762*(Output!$O$49/Output!$P$49))+(IntermediateCalcs!DB1763*(Output!$M$49/Output!$P$49))+(IntermediateCalcs!DB1764*(Output!$K$49/Output!$P$49))+(DB1765*(Output!$I$49/Output!$P$49))+(IntermediateCalcs!DB1766*(Output!$G$49/Output!$P$49))+(IntermediateCalcs!DB1767*(Output!$E$49/Output!$P$49)))</f>
        <v/>
      </c>
      <c r="DY1768" s="274" t="str">
        <f>IF(DX1768="","",IF(IntermediateCalcs!$AO$9="Yes",IntermediateCalcs!DX1768*$CX1768,IntermediateCalcs!DX1768))</f>
        <v/>
      </c>
      <c r="DZ1768" s="250" t="str">
        <f>IF(DataGoesHere!$B1768="","",($CZ1768-DY1768))</f>
        <v/>
      </c>
      <c r="EA1768" s="250" t="str">
        <f>IF(DataGoesHere!$B1768="","",ABS($CZ1768-DY1768))</f>
        <v/>
      </c>
      <c r="EB1768" s="250" t="str">
        <f>IF(DataGoesHere!$B1768="","",EA1768^2)</f>
        <v/>
      </c>
      <c r="EC1768" s="249" t="str">
        <f>IF(DataGoesHere!$B1768="","",EA1768/$CZ1768)</f>
        <v/>
      </c>
      <c r="ED1768" s="250" t="str">
        <f>IF(DataGoesHere!$B1768="","",SUM(DZ$2:DZ1768)/AVERAGE(EA:EA))</f>
        <v/>
      </c>
    </row>
    <row r="1769" spans="20:134" x14ac:dyDescent="0.2">
      <c r="T1769" s="240"/>
      <c r="U1769" s="86"/>
      <c r="V1769" s="86"/>
      <c r="W1769" s="245" t="str">
        <f>IF(DataGoesHere!$B1769="","",(DataGoesHere!$B1769/SUM(DataGoesHere!$B1766:'DataGoesHere'!$B1777)))</f>
        <v/>
      </c>
      <c r="X1769" s="86"/>
      <c r="Y1769" s="86"/>
      <c r="Z1769" s="86"/>
      <c r="AA1769" s="86"/>
      <c r="AB1769" s="86"/>
      <c r="AC1769" s="86"/>
      <c r="AD1769" s="86"/>
      <c r="AE1769" s="241"/>
      <c r="CV1769" s="310" t="str">
        <f>IF(DataGoesHere!B1769="","",DataGoesHere!A1769)</f>
        <v/>
      </c>
      <c r="CW1769" s="271">
        <f t="shared" ca="1" si="62"/>
        <v>4</v>
      </c>
      <c r="CX1769" s="272">
        <f t="shared" ca="1" si="63"/>
        <v>1.0149292433706087</v>
      </c>
      <c r="CY1769" s="266">
        <f>DataGoesHere!A1769</f>
        <v>1768</v>
      </c>
      <c r="CZ1769" s="19" t="str">
        <f>IF(DataGoesHere!B1769="","",DataGoesHere!B1769)</f>
        <v/>
      </c>
      <c r="DA1769" s="19" t="str">
        <f>IF(DataGoesHere!B1769="","",IF(AH$5="No",DataGoesHere!B1769,DataGoesHere!B1769-(AH$2*(DataGoesHere!A1769-1))))</f>
        <v/>
      </c>
      <c r="DB1769" s="19" t="str">
        <f>IF(DataGoesHere!B1769="","",IF(AO$9="No",DataGoesHere!B1769,DataGoesHere!B1769/CX1769))</f>
        <v/>
      </c>
      <c r="DC1769" s="19" t="str">
        <f>IF(DataGoesHere!B1769="","",IF(AO$9="No",DA1769,DA1769/CX1769))</f>
        <v/>
      </c>
      <c r="DD1769" s="293" t="str">
        <f>IF(CZ1769="",IF(COUNTIF(DD$2:DD1768,"Forecast")&lt;Output!E$43,"Forecast",""),"Actual")</f>
        <v/>
      </c>
      <c r="DF1769" s="19" t="str">
        <f>IF(DataGoesHere!B1768="",IF(DD1769="Forecast",(Output!$E$47*IntermediateCalcs!DH1768)+((1-Output!$E$47)*IntermediateCalcs!DF1768),""),(Output!$E$47*IntermediateCalcs!DB1768)+((1-Output!$E$47)*IntermediateCalcs!DF1768))</f>
        <v/>
      </c>
      <c r="DG1769" s="19" t="str">
        <f>IF(DataGoesHere!B1768="",IF(DD1769="Forecast",(Output!$G$47*(IntermediateCalcs!DF1769-IntermediateCalcs!DF1768))+((1-Output!$G$47)*IntermediateCalcs!DG1768),""),(Output!$G$47*(IntermediateCalcs!DF1769-IntermediateCalcs!DF1768))+((1-Output!$G$47)*IntermediateCalcs!DG1768))</f>
        <v/>
      </c>
      <c r="DH1769" s="19" t="str">
        <f>IF(DataGoesHere!B1768="",IF(DD1769="Forecast",DF1769+DG1769,""),DF1769+DG1769)</f>
        <v/>
      </c>
      <c r="DI1769" s="274" t="str">
        <f>IF(DH1769="","",IF(IntermediateCalcs!$AO$9="Yes",IntermediateCalcs!DH1769*$CX1769,IntermediateCalcs!DH1769))</f>
        <v/>
      </c>
      <c r="DJ1769" s="250" t="str">
        <f>IF(DataGoesHere!$B1769="","",($CZ1769-DI1769))</f>
        <v/>
      </c>
      <c r="DK1769" s="250" t="str">
        <f>IF(DataGoesHere!$B1769="","",ABS($CZ1769-DI1769))</f>
        <v/>
      </c>
      <c r="DL1769" s="250" t="str">
        <f>IF(DataGoesHere!$B1769="","",DK1769^2)</f>
        <v/>
      </c>
      <c r="DM1769" s="249" t="str">
        <f>IF(DataGoesHere!$B1769="","",DK1769/$CZ1769)</f>
        <v/>
      </c>
      <c r="DN1769" s="250" t="str">
        <f>IF(DataGoesHere!$B1769="","",SUM(DJ$2:DJ1769)/AVERAGE(DK:DK))</f>
        <v/>
      </c>
      <c r="DP1769" s="19" t="str">
        <f>IF(DataGoesHere!B1769="",IF($DD1769="Forecast",(Output!E$48*IntermediateCalcs!CY1769)+Output!G$48,""),(Output!E$48*IntermediateCalcs!CY1769)+Output!G$48)</f>
        <v/>
      </c>
      <c r="DQ1769" s="274" t="str">
        <f>IF(DP1769="","",IF(IntermediateCalcs!$AO$9="Yes",IntermediateCalcs!DP1769*$CX1769,IntermediateCalcs!DP1769))</f>
        <v/>
      </c>
      <c r="DR1769" s="250" t="str">
        <f>IF(DataGoesHere!$B1769="","",($CZ1769-DQ1769))</f>
        <v/>
      </c>
      <c r="DS1769" s="250" t="str">
        <f>IF(DataGoesHere!$B1769="","",ABS($CZ1769-DQ1769))</f>
        <v/>
      </c>
      <c r="DT1769" s="250" t="str">
        <f>IF(DataGoesHere!$B1769="","",DS1769^2)</f>
        <v/>
      </c>
      <c r="DU1769" s="249" t="str">
        <f>IF(DataGoesHere!$B1769="","",DS1769/$CZ1769)</f>
        <v/>
      </c>
      <c r="DV1769" s="250" t="str">
        <f>IF(DataGoesHere!$B1769="","",SUM(DR$2:DR1769)/AVERAGE(DS:DS))</f>
        <v/>
      </c>
      <c r="DX1769" s="19" t="str">
        <f>IF(DataGoesHere!$B1768="","",(DB1763*(Output!$O$49/Output!$P$49))+(IntermediateCalcs!DB1764*(Output!$M$49/Output!$P$49))+(IntermediateCalcs!DB1765*(Output!$K$49/Output!$P$49))+(DB1766*(Output!$I$49/Output!$P$49))+(IntermediateCalcs!DB1767*(Output!$G$49/Output!$P$49))+(IntermediateCalcs!DB1768*(Output!$E$49/Output!$P$49)))</f>
        <v/>
      </c>
      <c r="DY1769" s="274" t="str">
        <f>IF(DX1769="","",IF(IntermediateCalcs!$AO$9="Yes",IntermediateCalcs!DX1769*$CX1769,IntermediateCalcs!DX1769))</f>
        <v/>
      </c>
      <c r="DZ1769" s="250" t="str">
        <f>IF(DataGoesHere!$B1769="","",($CZ1769-DY1769))</f>
        <v/>
      </c>
      <c r="EA1769" s="250" t="str">
        <f>IF(DataGoesHere!$B1769="","",ABS($CZ1769-DY1769))</f>
        <v/>
      </c>
      <c r="EB1769" s="250" t="str">
        <f>IF(DataGoesHere!$B1769="","",EA1769^2)</f>
        <v/>
      </c>
      <c r="EC1769" s="249" t="str">
        <f>IF(DataGoesHere!$B1769="","",EA1769/$CZ1769)</f>
        <v/>
      </c>
      <c r="ED1769" s="250" t="str">
        <f>IF(DataGoesHere!$B1769="","",SUM(DZ$2:DZ1769)/AVERAGE(EA:EA))</f>
        <v/>
      </c>
    </row>
    <row r="1770" spans="20:134" x14ac:dyDescent="0.2">
      <c r="T1770" s="240"/>
      <c r="U1770" s="86"/>
      <c r="V1770" s="86"/>
      <c r="W1770" s="86"/>
      <c r="X1770" s="245" t="str">
        <f>IF(DataGoesHere!$B1770="","",(DataGoesHere!$B1770/SUM(DataGoesHere!$B1766:'DataGoesHere'!$B1777)))</f>
        <v/>
      </c>
      <c r="Y1770" s="86"/>
      <c r="Z1770" s="86"/>
      <c r="AA1770" s="86"/>
      <c r="AB1770" s="86"/>
      <c r="AC1770" s="86"/>
      <c r="AD1770" s="86"/>
      <c r="AE1770" s="241"/>
      <c r="CV1770" s="310" t="str">
        <f>IF(DataGoesHere!B1770="","",DataGoesHere!A1770)</f>
        <v/>
      </c>
      <c r="CW1770" s="271">
        <f t="shared" ca="1" si="62"/>
        <v>5</v>
      </c>
      <c r="CX1770" s="272">
        <f t="shared" ca="1" si="63"/>
        <v>0.97875414397996308</v>
      </c>
      <c r="CY1770" s="266">
        <f>DataGoesHere!A1770</f>
        <v>1769</v>
      </c>
      <c r="CZ1770" s="19" t="str">
        <f>IF(DataGoesHere!B1770="","",DataGoesHere!B1770)</f>
        <v/>
      </c>
      <c r="DA1770" s="19" t="str">
        <f>IF(DataGoesHere!B1770="","",IF(AH$5="No",DataGoesHere!B1770,DataGoesHere!B1770-(AH$2*(DataGoesHere!A1770-1))))</f>
        <v/>
      </c>
      <c r="DB1770" s="19" t="str">
        <f>IF(DataGoesHere!B1770="","",IF(AO$9="No",DataGoesHere!B1770,DataGoesHere!B1770/CX1770))</f>
        <v/>
      </c>
      <c r="DC1770" s="19" t="str">
        <f>IF(DataGoesHere!B1770="","",IF(AO$9="No",DA1770,DA1770/CX1770))</f>
        <v/>
      </c>
      <c r="DD1770" s="293" t="str">
        <f>IF(CZ1770="",IF(COUNTIF(DD$2:DD1769,"Forecast")&lt;Output!E$43,"Forecast",""),"Actual")</f>
        <v/>
      </c>
      <c r="DF1770" s="19" t="str">
        <f>IF(DataGoesHere!B1769="",IF(DD1770="Forecast",(Output!$E$47*IntermediateCalcs!DH1769)+((1-Output!$E$47)*IntermediateCalcs!DF1769),""),(Output!$E$47*IntermediateCalcs!DB1769)+((1-Output!$E$47)*IntermediateCalcs!DF1769))</f>
        <v/>
      </c>
      <c r="DG1770" s="19" t="str">
        <f>IF(DataGoesHere!B1769="",IF(DD1770="Forecast",(Output!$G$47*(IntermediateCalcs!DF1770-IntermediateCalcs!DF1769))+((1-Output!$G$47)*IntermediateCalcs!DG1769),""),(Output!$G$47*(IntermediateCalcs!DF1770-IntermediateCalcs!DF1769))+((1-Output!$G$47)*IntermediateCalcs!DG1769))</f>
        <v/>
      </c>
      <c r="DH1770" s="19" t="str">
        <f>IF(DataGoesHere!B1769="",IF(DD1770="Forecast",DF1770+DG1770,""),DF1770+DG1770)</f>
        <v/>
      </c>
      <c r="DI1770" s="274" t="str">
        <f>IF(DH1770="","",IF(IntermediateCalcs!$AO$9="Yes",IntermediateCalcs!DH1770*$CX1770,IntermediateCalcs!DH1770))</f>
        <v/>
      </c>
      <c r="DJ1770" s="250" t="str">
        <f>IF(DataGoesHere!$B1770="","",($CZ1770-DI1770))</f>
        <v/>
      </c>
      <c r="DK1770" s="250" t="str">
        <f>IF(DataGoesHere!$B1770="","",ABS($CZ1770-DI1770))</f>
        <v/>
      </c>
      <c r="DL1770" s="250" t="str">
        <f>IF(DataGoesHere!$B1770="","",DK1770^2)</f>
        <v/>
      </c>
      <c r="DM1770" s="249" t="str">
        <f>IF(DataGoesHere!$B1770="","",DK1770/$CZ1770)</f>
        <v/>
      </c>
      <c r="DN1770" s="250" t="str">
        <f>IF(DataGoesHere!$B1770="","",SUM(DJ$2:DJ1770)/AVERAGE(DK:DK))</f>
        <v/>
      </c>
      <c r="DP1770" s="19" t="str">
        <f>IF(DataGoesHere!B1770="",IF($DD1770="Forecast",(Output!E$48*IntermediateCalcs!CY1770)+Output!G$48,""),(Output!E$48*IntermediateCalcs!CY1770)+Output!G$48)</f>
        <v/>
      </c>
      <c r="DQ1770" s="274" t="str">
        <f>IF(DP1770="","",IF(IntermediateCalcs!$AO$9="Yes",IntermediateCalcs!DP1770*$CX1770,IntermediateCalcs!DP1770))</f>
        <v/>
      </c>
      <c r="DR1770" s="250" t="str">
        <f>IF(DataGoesHere!$B1770="","",($CZ1770-DQ1770))</f>
        <v/>
      </c>
      <c r="DS1770" s="250" t="str">
        <f>IF(DataGoesHere!$B1770="","",ABS($CZ1770-DQ1770))</f>
        <v/>
      </c>
      <c r="DT1770" s="250" t="str">
        <f>IF(DataGoesHere!$B1770="","",DS1770^2)</f>
        <v/>
      </c>
      <c r="DU1770" s="249" t="str">
        <f>IF(DataGoesHere!$B1770="","",DS1770/$CZ1770)</f>
        <v/>
      </c>
      <c r="DV1770" s="250" t="str">
        <f>IF(DataGoesHere!$B1770="","",SUM(DR$2:DR1770)/AVERAGE(DS:DS))</f>
        <v/>
      </c>
      <c r="DX1770" s="19" t="str">
        <f>IF(DataGoesHere!$B1769="","",(DB1764*(Output!$O$49/Output!$P$49))+(IntermediateCalcs!DB1765*(Output!$M$49/Output!$P$49))+(IntermediateCalcs!DB1766*(Output!$K$49/Output!$P$49))+(DB1767*(Output!$I$49/Output!$P$49))+(IntermediateCalcs!DB1768*(Output!$G$49/Output!$P$49))+(IntermediateCalcs!DB1769*(Output!$E$49/Output!$P$49)))</f>
        <v/>
      </c>
      <c r="DY1770" s="274" t="str">
        <f>IF(DX1770="","",IF(IntermediateCalcs!$AO$9="Yes",IntermediateCalcs!DX1770*$CX1770,IntermediateCalcs!DX1770))</f>
        <v/>
      </c>
      <c r="DZ1770" s="250" t="str">
        <f>IF(DataGoesHere!$B1770="","",($CZ1770-DY1770))</f>
        <v/>
      </c>
      <c r="EA1770" s="250" t="str">
        <f>IF(DataGoesHere!$B1770="","",ABS($CZ1770-DY1770))</f>
        <v/>
      </c>
      <c r="EB1770" s="250" t="str">
        <f>IF(DataGoesHere!$B1770="","",EA1770^2)</f>
        <v/>
      </c>
      <c r="EC1770" s="249" t="str">
        <f>IF(DataGoesHere!$B1770="","",EA1770/$CZ1770)</f>
        <v/>
      </c>
      <c r="ED1770" s="250" t="str">
        <f>IF(DataGoesHere!$B1770="","",SUM(DZ$2:DZ1770)/AVERAGE(EA:EA))</f>
        <v/>
      </c>
    </row>
    <row r="1771" spans="20:134" x14ac:dyDescent="0.2">
      <c r="T1771" s="240"/>
      <c r="U1771" s="86"/>
      <c r="V1771" s="86"/>
      <c r="W1771" s="86"/>
      <c r="X1771" s="86"/>
      <c r="Y1771" s="245" t="str">
        <f>IF(DataGoesHere!$B1771="","",(DataGoesHere!$B1771/SUM(DataGoesHere!$B1766:'DataGoesHere'!$B1777)))</f>
        <v/>
      </c>
      <c r="Z1771" s="86"/>
      <c r="AA1771" s="86"/>
      <c r="AB1771" s="86"/>
      <c r="AC1771" s="86"/>
      <c r="AD1771" s="86"/>
      <c r="AE1771" s="241"/>
      <c r="CV1771" s="310" t="str">
        <f>IF(DataGoesHere!B1771="","",DataGoesHere!A1771)</f>
        <v/>
      </c>
      <c r="CW1771" s="271">
        <f t="shared" ca="1" si="62"/>
        <v>6</v>
      </c>
      <c r="CX1771" s="272">
        <f t="shared" ca="1" si="63"/>
        <v>1.0779088099730167</v>
      </c>
      <c r="CY1771" s="266">
        <f>DataGoesHere!A1771</f>
        <v>1770</v>
      </c>
      <c r="CZ1771" s="19" t="str">
        <f>IF(DataGoesHere!B1771="","",DataGoesHere!B1771)</f>
        <v/>
      </c>
      <c r="DA1771" s="19" t="str">
        <f>IF(DataGoesHere!B1771="","",IF(AH$5="No",DataGoesHere!B1771,DataGoesHere!B1771-(AH$2*(DataGoesHere!A1771-1))))</f>
        <v/>
      </c>
      <c r="DB1771" s="19" t="str">
        <f>IF(DataGoesHere!B1771="","",IF(AO$9="No",DataGoesHere!B1771,DataGoesHere!B1771/CX1771))</f>
        <v/>
      </c>
      <c r="DC1771" s="19" t="str">
        <f>IF(DataGoesHere!B1771="","",IF(AO$9="No",DA1771,DA1771/CX1771))</f>
        <v/>
      </c>
      <c r="DD1771" s="293" t="str">
        <f>IF(CZ1771="",IF(COUNTIF(DD$2:DD1770,"Forecast")&lt;Output!E$43,"Forecast",""),"Actual")</f>
        <v/>
      </c>
      <c r="DF1771" s="19" t="str">
        <f>IF(DataGoesHere!B1770="",IF(DD1771="Forecast",(Output!$E$47*IntermediateCalcs!DH1770)+((1-Output!$E$47)*IntermediateCalcs!DF1770),""),(Output!$E$47*IntermediateCalcs!DB1770)+((1-Output!$E$47)*IntermediateCalcs!DF1770))</f>
        <v/>
      </c>
      <c r="DG1771" s="19" t="str">
        <f>IF(DataGoesHere!B1770="",IF(DD1771="Forecast",(Output!$G$47*(IntermediateCalcs!DF1771-IntermediateCalcs!DF1770))+((1-Output!$G$47)*IntermediateCalcs!DG1770),""),(Output!$G$47*(IntermediateCalcs!DF1771-IntermediateCalcs!DF1770))+((1-Output!$G$47)*IntermediateCalcs!DG1770))</f>
        <v/>
      </c>
      <c r="DH1771" s="19" t="str">
        <f>IF(DataGoesHere!B1770="",IF(DD1771="Forecast",DF1771+DG1771,""),DF1771+DG1771)</f>
        <v/>
      </c>
      <c r="DI1771" s="274" t="str">
        <f>IF(DH1771="","",IF(IntermediateCalcs!$AO$9="Yes",IntermediateCalcs!DH1771*$CX1771,IntermediateCalcs!DH1771))</f>
        <v/>
      </c>
      <c r="DJ1771" s="250" t="str">
        <f>IF(DataGoesHere!$B1771="","",($CZ1771-DI1771))</f>
        <v/>
      </c>
      <c r="DK1771" s="250" t="str">
        <f>IF(DataGoesHere!$B1771="","",ABS($CZ1771-DI1771))</f>
        <v/>
      </c>
      <c r="DL1771" s="250" t="str">
        <f>IF(DataGoesHere!$B1771="","",DK1771^2)</f>
        <v/>
      </c>
      <c r="DM1771" s="249" t="str">
        <f>IF(DataGoesHere!$B1771="","",DK1771/$CZ1771)</f>
        <v/>
      </c>
      <c r="DN1771" s="250" t="str">
        <f>IF(DataGoesHere!$B1771="","",SUM(DJ$2:DJ1771)/AVERAGE(DK:DK))</f>
        <v/>
      </c>
      <c r="DP1771" s="19" t="str">
        <f>IF(DataGoesHere!B1771="",IF($DD1771="Forecast",(Output!E$48*IntermediateCalcs!CY1771)+Output!G$48,""),(Output!E$48*IntermediateCalcs!CY1771)+Output!G$48)</f>
        <v/>
      </c>
      <c r="DQ1771" s="274" t="str">
        <f>IF(DP1771="","",IF(IntermediateCalcs!$AO$9="Yes",IntermediateCalcs!DP1771*$CX1771,IntermediateCalcs!DP1771))</f>
        <v/>
      </c>
      <c r="DR1771" s="250" t="str">
        <f>IF(DataGoesHere!$B1771="","",($CZ1771-DQ1771))</f>
        <v/>
      </c>
      <c r="DS1771" s="250" t="str">
        <f>IF(DataGoesHere!$B1771="","",ABS($CZ1771-DQ1771))</f>
        <v/>
      </c>
      <c r="DT1771" s="250" t="str">
        <f>IF(DataGoesHere!$B1771="","",DS1771^2)</f>
        <v/>
      </c>
      <c r="DU1771" s="249" t="str">
        <f>IF(DataGoesHere!$B1771="","",DS1771/$CZ1771)</f>
        <v/>
      </c>
      <c r="DV1771" s="250" t="str">
        <f>IF(DataGoesHere!$B1771="","",SUM(DR$2:DR1771)/AVERAGE(DS:DS))</f>
        <v/>
      </c>
      <c r="DX1771" s="19" t="str">
        <f>IF(DataGoesHere!$B1770="","",(DB1765*(Output!$O$49/Output!$P$49))+(IntermediateCalcs!DB1766*(Output!$M$49/Output!$P$49))+(IntermediateCalcs!DB1767*(Output!$K$49/Output!$P$49))+(DB1768*(Output!$I$49/Output!$P$49))+(IntermediateCalcs!DB1769*(Output!$G$49/Output!$P$49))+(IntermediateCalcs!DB1770*(Output!$E$49/Output!$P$49)))</f>
        <v/>
      </c>
      <c r="DY1771" s="274" t="str">
        <f>IF(DX1771="","",IF(IntermediateCalcs!$AO$9="Yes",IntermediateCalcs!DX1771*$CX1771,IntermediateCalcs!DX1771))</f>
        <v/>
      </c>
      <c r="DZ1771" s="250" t="str">
        <f>IF(DataGoesHere!$B1771="","",($CZ1771-DY1771))</f>
        <v/>
      </c>
      <c r="EA1771" s="250" t="str">
        <f>IF(DataGoesHere!$B1771="","",ABS($CZ1771-DY1771))</f>
        <v/>
      </c>
      <c r="EB1771" s="250" t="str">
        <f>IF(DataGoesHere!$B1771="","",EA1771^2)</f>
        <v/>
      </c>
      <c r="EC1771" s="249" t="str">
        <f>IF(DataGoesHere!$B1771="","",EA1771/$CZ1771)</f>
        <v/>
      </c>
      <c r="ED1771" s="250" t="str">
        <f>IF(DataGoesHere!$B1771="","",SUM(DZ$2:DZ1771)/AVERAGE(EA:EA))</f>
        <v/>
      </c>
    </row>
    <row r="1772" spans="20:134" x14ac:dyDescent="0.2">
      <c r="T1772" s="240"/>
      <c r="U1772" s="86"/>
      <c r="V1772" s="86"/>
      <c r="W1772" s="86"/>
      <c r="X1772" s="86"/>
      <c r="Y1772" s="86"/>
      <c r="Z1772" s="245" t="str">
        <f>IF(DataGoesHere!$B1772="","",(DataGoesHere!$B1772/SUM(DataGoesHere!$B1766:'DataGoesHere'!$B1777)))</f>
        <v/>
      </c>
      <c r="AA1772" s="86"/>
      <c r="AB1772" s="86"/>
      <c r="AC1772" s="86"/>
      <c r="AD1772" s="86"/>
      <c r="AE1772" s="241"/>
      <c r="CV1772" s="310" t="str">
        <f>IF(DataGoesHere!B1772="","",DataGoesHere!A1772)</f>
        <v/>
      </c>
      <c r="CW1772" s="271">
        <f t="shared" ca="1" si="62"/>
        <v>7</v>
      </c>
      <c r="CX1772" s="272">
        <f t="shared" ca="1" si="63"/>
        <v>1.0265458156689093</v>
      </c>
      <c r="CY1772" s="266">
        <f>DataGoesHere!A1772</f>
        <v>1771</v>
      </c>
      <c r="CZ1772" s="19" t="str">
        <f>IF(DataGoesHere!B1772="","",DataGoesHere!B1772)</f>
        <v/>
      </c>
      <c r="DA1772" s="19" t="str">
        <f>IF(DataGoesHere!B1772="","",IF(AH$5="No",DataGoesHere!B1772,DataGoesHere!B1772-(AH$2*(DataGoesHere!A1772-1))))</f>
        <v/>
      </c>
      <c r="DB1772" s="19" t="str">
        <f>IF(DataGoesHere!B1772="","",IF(AO$9="No",DataGoesHere!B1772,DataGoesHere!B1772/CX1772))</f>
        <v/>
      </c>
      <c r="DC1772" s="19" t="str">
        <f>IF(DataGoesHere!B1772="","",IF(AO$9="No",DA1772,DA1772/CX1772))</f>
        <v/>
      </c>
      <c r="DD1772" s="293" t="str">
        <f>IF(CZ1772="",IF(COUNTIF(DD$2:DD1771,"Forecast")&lt;Output!E$43,"Forecast",""),"Actual")</f>
        <v/>
      </c>
      <c r="DF1772" s="19" t="str">
        <f>IF(DataGoesHere!B1771="",IF(DD1772="Forecast",(Output!$E$47*IntermediateCalcs!DH1771)+((1-Output!$E$47)*IntermediateCalcs!DF1771),""),(Output!$E$47*IntermediateCalcs!DB1771)+((1-Output!$E$47)*IntermediateCalcs!DF1771))</f>
        <v/>
      </c>
      <c r="DG1772" s="19" t="str">
        <f>IF(DataGoesHere!B1771="",IF(DD1772="Forecast",(Output!$G$47*(IntermediateCalcs!DF1772-IntermediateCalcs!DF1771))+((1-Output!$G$47)*IntermediateCalcs!DG1771),""),(Output!$G$47*(IntermediateCalcs!DF1772-IntermediateCalcs!DF1771))+((1-Output!$G$47)*IntermediateCalcs!DG1771))</f>
        <v/>
      </c>
      <c r="DH1772" s="19" t="str">
        <f>IF(DataGoesHere!B1771="",IF(DD1772="Forecast",DF1772+DG1772,""),DF1772+DG1772)</f>
        <v/>
      </c>
      <c r="DI1772" s="274" t="str">
        <f>IF(DH1772="","",IF(IntermediateCalcs!$AO$9="Yes",IntermediateCalcs!DH1772*$CX1772,IntermediateCalcs!DH1772))</f>
        <v/>
      </c>
      <c r="DJ1772" s="250" t="str">
        <f>IF(DataGoesHere!$B1772="","",($CZ1772-DI1772))</f>
        <v/>
      </c>
      <c r="DK1772" s="250" t="str">
        <f>IF(DataGoesHere!$B1772="","",ABS($CZ1772-DI1772))</f>
        <v/>
      </c>
      <c r="DL1772" s="250" t="str">
        <f>IF(DataGoesHere!$B1772="","",DK1772^2)</f>
        <v/>
      </c>
      <c r="DM1772" s="249" t="str">
        <f>IF(DataGoesHere!$B1772="","",DK1772/$CZ1772)</f>
        <v/>
      </c>
      <c r="DN1772" s="250" t="str">
        <f>IF(DataGoesHere!$B1772="","",SUM(DJ$2:DJ1772)/AVERAGE(DK:DK))</f>
        <v/>
      </c>
      <c r="DP1772" s="19" t="str">
        <f>IF(DataGoesHere!B1772="",IF($DD1772="Forecast",(Output!E$48*IntermediateCalcs!CY1772)+Output!G$48,""),(Output!E$48*IntermediateCalcs!CY1772)+Output!G$48)</f>
        <v/>
      </c>
      <c r="DQ1772" s="274" t="str">
        <f>IF(DP1772="","",IF(IntermediateCalcs!$AO$9="Yes",IntermediateCalcs!DP1772*$CX1772,IntermediateCalcs!DP1772))</f>
        <v/>
      </c>
      <c r="DR1772" s="250" t="str">
        <f>IF(DataGoesHere!$B1772="","",($CZ1772-DQ1772))</f>
        <v/>
      </c>
      <c r="DS1772" s="250" t="str">
        <f>IF(DataGoesHere!$B1772="","",ABS($CZ1772-DQ1772))</f>
        <v/>
      </c>
      <c r="DT1772" s="250" t="str">
        <f>IF(DataGoesHere!$B1772="","",DS1772^2)</f>
        <v/>
      </c>
      <c r="DU1772" s="249" t="str">
        <f>IF(DataGoesHere!$B1772="","",DS1772/$CZ1772)</f>
        <v/>
      </c>
      <c r="DV1772" s="250" t="str">
        <f>IF(DataGoesHere!$B1772="","",SUM(DR$2:DR1772)/AVERAGE(DS:DS))</f>
        <v/>
      </c>
      <c r="DX1772" s="19" t="str">
        <f>IF(DataGoesHere!$B1771="","",(DB1766*(Output!$O$49/Output!$P$49))+(IntermediateCalcs!DB1767*(Output!$M$49/Output!$P$49))+(IntermediateCalcs!DB1768*(Output!$K$49/Output!$P$49))+(DB1769*(Output!$I$49/Output!$P$49))+(IntermediateCalcs!DB1770*(Output!$G$49/Output!$P$49))+(IntermediateCalcs!DB1771*(Output!$E$49/Output!$P$49)))</f>
        <v/>
      </c>
      <c r="DY1772" s="274" t="str">
        <f>IF(DX1772="","",IF(IntermediateCalcs!$AO$9="Yes",IntermediateCalcs!DX1772*$CX1772,IntermediateCalcs!DX1772))</f>
        <v/>
      </c>
      <c r="DZ1772" s="250" t="str">
        <f>IF(DataGoesHere!$B1772="","",($CZ1772-DY1772))</f>
        <v/>
      </c>
      <c r="EA1772" s="250" t="str">
        <f>IF(DataGoesHere!$B1772="","",ABS($CZ1772-DY1772))</f>
        <v/>
      </c>
      <c r="EB1772" s="250" t="str">
        <f>IF(DataGoesHere!$B1772="","",EA1772^2)</f>
        <v/>
      </c>
      <c r="EC1772" s="249" t="str">
        <f>IF(DataGoesHere!$B1772="","",EA1772/$CZ1772)</f>
        <v/>
      </c>
      <c r="ED1772" s="250" t="str">
        <f>IF(DataGoesHere!$B1772="","",SUM(DZ$2:DZ1772)/AVERAGE(EA:EA))</f>
        <v/>
      </c>
    </row>
    <row r="1773" spans="20:134" x14ac:dyDescent="0.2">
      <c r="T1773" s="240"/>
      <c r="U1773" s="86"/>
      <c r="V1773" s="86"/>
      <c r="W1773" s="86"/>
      <c r="X1773" s="86"/>
      <c r="Y1773" s="86"/>
      <c r="Z1773" s="86"/>
      <c r="AA1773" s="245" t="str">
        <f>IF(DataGoesHere!$B1773="","",(DataGoesHere!$B1773/SUM(DataGoesHere!$B1766:'DataGoesHere'!$B1777)))</f>
        <v/>
      </c>
      <c r="AB1773" s="86"/>
      <c r="AC1773" s="86"/>
      <c r="AD1773" s="86"/>
      <c r="AE1773" s="241"/>
      <c r="CV1773" s="310" t="str">
        <f>IF(DataGoesHere!B1773="","",DataGoesHere!A1773)</f>
        <v/>
      </c>
      <c r="CW1773" s="271">
        <f t="shared" ca="1" si="62"/>
        <v>8</v>
      </c>
      <c r="CX1773" s="272">
        <f t="shared" ca="1" si="63"/>
        <v>1.0207492390681214</v>
      </c>
      <c r="CY1773" s="266">
        <f>DataGoesHere!A1773</f>
        <v>1772</v>
      </c>
      <c r="CZ1773" s="19" t="str">
        <f>IF(DataGoesHere!B1773="","",DataGoesHere!B1773)</f>
        <v/>
      </c>
      <c r="DA1773" s="19" t="str">
        <f>IF(DataGoesHere!B1773="","",IF(AH$5="No",DataGoesHere!B1773,DataGoesHere!B1773-(AH$2*(DataGoesHere!A1773-1))))</f>
        <v/>
      </c>
      <c r="DB1773" s="19" t="str">
        <f>IF(DataGoesHere!B1773="","",IF(AO$9="No",DataGoesHere!B1773,DataGoesHere!B1773/CX1773))</f>
        <v/>
      </c>
      <c r="DC1773" s="19" t="str">
        <f>IF(DataGoesHere!B1773="","",IF(AO$9="No",DA1773,DA1773/CX1773))</f>
        <v/>
      </c>
      <c r="DD1773" s="293" t="str">
        <f>IF(CZ1773="",IF(COUNTIF(DD$2:DD1772,"Forecast")&lt;Output!E$43,"Forecast",""),"Actual")</f>
        <v/>
      </c>
      <c r="DF1773" s="19" t="str">
        <f>IF(DataGoesHere!B1772="",IF(DD1773="Forecast",(Output!$E$47*IntermediateCalcs!DH1772)+((1-Output!$E$47)*IntermediateCalcs!DF1772),""),(Output!$E$47*IntermediateCalcs!DB1772)+((1-Output!$E$47)*IntermediateCalcs!DF1772))</f>
        <v/>
      </c>
      <c r="DG1773" s="19" t="str">
        <f>IF(DataGoesHere!B1772="",IF(DD1773="Forecast",(Output!$G$47*(IntermediateCalcs!DF1773-IntermediateCalcs!DF1772))+((1-Output!$G$47)*IntermediateCalcs!DG1772),""),(Output!$G$47*(IntermediateCalcs!DF1773-IntermediateCalcs!DF1772))+((1-Output!$G$47)*IntermediateCalcs!DG1772))</f>
        <v/>
      </c>
      <c r="DH1773" s="19" t="str">
        <f>IF(DataGoesHere!B1772="",IF(DD1773="Forecast",DF1773+DG1773,""),DF1773+DG1773)</f>
        <v/>
      </c>
      <c r="DI1773" s="274" t="str">
        <f>IF(DH1773="","",IF(IntermediateCalcs!$AO$9="Yes",IntermediateCalcs!DH1773*$CX1773,IntermediateCalcs!DH1773))</f>
        <v/>
      </c>
      <c r="DJ1773" s="250" t="str">
        <f>IF(DataGoesHere!$B1773="","",($CZ1773-DI1773))</f>
        <v/>
      </c>
      <c r="DK1773" s="250" t="str">
        <f>IF(DataGoesHere!$B1773="","",ABS($CZ1773-DI1773))</f>
        <v/>
      </c>
      <c r="DL1773" s="250" t="str">
        <f>IF(DataGoesHere!$B1773="","",DK1773^2)</f>
        <v/>
      </c>
      <c r="DM1773" s="249" t="str">
        <f>IF(DataGoesHere!$B1773="","",DK1773/$CZ1773)</f>
        <v/>
      </c>
      <c r="DN1773" s="250" t="str">
        <f>IF(DataGoesHere!$B1773="","",SUM(DJ$2:DJ1773)/AVERAGE(DK:DK))</f>
        <v/>
      </c>
      <c r="DP1773" s="19" t="str">
        <f>IF(DataGoesHere!B1773="",IF($DD1773="Forecast",(Output!E$48*IntermediateCalcs!CY1773)+Output!G$48,""),(Output!E$48*IntermediateCalcs!CY1773)+Output!G$48)</f>
        <v/>
      </c>
      <c r="DQ1773" s="274" t="str">
        <f>IF(DP1773="","",IF(IntermediateCalcs!$AO$9="Yes",IntermediateCalcs!DP1773*$CX1773,IntermediateCalcs!DP1773))</f>
        <v/>
      </c>
      <c r="DR1773" s="250" t="str">
        <f>IF(DataGoesHere!$B1773="","",($CZ1773-DQ1773))</f>
        <v/>
      </c>
      <c r="DS1773" s="250" t="str">
        <f>IF(DataGoesHere!$B1773="","",ABS($CZ1773-DQ1773))</f>
        <v/>
      </c>
      <c r="DT1773" s="250" t="str">
        <f>IF(DataGoesHere!$B1773="","",DS1773^2)</f>
        <v/>
      </c>
      <c r="DU1773" s="249" t="str">
        <f>IF(DataGoesHere!$B1773="","",DS1773/$CZ1773)</f>
        <v/>
      </c>
      <c r="DV1773" s="250" t="str">
        <f>IF(DataGoesHere!$B1773="","",SUM(DR$2:DR1773)/AVERAGE(DS:DS))</f>
        <v/>
      </c>
      <c r="DX1773" s="19" t="str">
        <f>IF(DataGoesHere!$B1772="","",(DB1767*(Output!$O$49/Output!$P$49))+(IntermediateCalcs!DB1768*(Output!$M$49/Output!$P$49))+(IntermediateCalcs!DB1769*(Output!$K$49/Output!$P$49))+(DB1770*(Output!$I$49/Output!$P$49))+(IntermediateCalcs!DB1771*(Output!$G$49/Output!$P$49))+(IntermediateCalcs!DB1772*(Output!$E$49/Output!$P$49)))</f>
        <v/>
      </c>
      <c r="DY1773" s="274" t="str">
        <f>IF(DX1773="","",IF(IntermediateCalcs!$AO$9="Yes",IntermediateCalcs!DX1773*$CX1773,IntermediateCalcs!DX1773))</f>
        <v/>
      </c>
      <c r="DZ1773" s="250" t="str">
        <f>IF(DataGoesHere!$B1773="","",($CZ1773-DY1773))</f>
        <v/>
      </c>
      <c r="EA1773" s="250" t="str">
        <f>IF(DataGoesHere!$B1773="","",ABS($CZ1773-DY1773))</f>
        <v/>
      </c>
      <c r="EB1773" s="250" t="str">
        <f>IF(DataGoesHere!$B1773="","",EA1773^2)</f>
        <v/>
      </c>
      <c r="EC1773" s="249" t="str">
        <f>IF(DataGoesHere!$B1773="","",EA1773/$CZ1773)</f>
        <v/>
      </c>
      <c r="ED1773" s="250" t="str">
        <f>IF(DataGoesHere!$B1773="","",SUM(DZ$2:DZ1773)/AVERAGE(EA:EA))</f>
        <v/>
      </c>
    </row>
    <row r="1774" spans="20:134" x14ac:dyDescent="0.2">
      <c r="T1774" s="240"/>
      <c r="U1774" s="86"/>
      <c r="V1774" s="86"/>
      <c r="W1774" s="86"/>
      <c r="X1774" s="86"/>
      <c r="Y1774" s="86"/>
      <c r="Z1774" s="86"/>
      <c r="AA1774" s="86"/>
      <c r="AB1774" s="245" t="str">
        <f>IF(DataGoesHere!$B1774="","",(DataGoesHere!$B1774/SUM(DataGoesHere!$B1766:'DataGoesHere'!$B1777)))</f>
        <v/>
      </c>
      <c r="AC1774" s="86"/>
      <c r="AD1774" s="86"/>
      <c r="AE1774" s="241"/>
      <c r="CV1774" s="310" t="str">
        <f>IF(DataGoesHere!B1774="","",DataGoesHere!A1774)</f>
        <v/>
      </c>
      <c r="CW1774" s="271">
        <f t="shared" ca="1" si="62"/>
        <v>9</v>
      </c>
      <c r="CX1774" s="272">
        <f t="shared" ca="1" si="63"/>
        <v>1.0625330005567626</v>
      </c>
      <c r="CY1774" s="266">
        <f>DataGoesHere!A1774</f>
        <v>1773</v>
      </c>
      <c r="CZ1774" s="19" t="str">
        <f>IF(DataGoesHere!B1774="","",DataGoesHere!B1774)</f>
        <v/>
      </c>
      <c r="DA1774" s="19" t="str">
        <f>IF(DataGoesHere!B1774="","",IF(AH$5="No",DataGoesHere!B1774,DataGoesHere!B1774-(AH$2*(DataGoesHere!A1774-1))))</f>
        <v/>
      </c>
      <c r="DB1774" s="19" t="str">
        <f>IF(DataGoesHere!B1774="","",IF(AO$9="No",DataGoesHere!B1774,DataGoesHere!B1774/CX1774))</f>
        <v/>
      </c>
      <c r="DC1774" s="19" t="str">
        <f>IF(DataGoesHere!B1774="","",IF(AO$9="No",DA1774,DA1774/CX1774))</f>
        <v/>
      </c>
      <c r="DD1774" s="293" t="str">
        <f>IF(CZ1774="",IF(COUNTIF(DD$2:DD1773,"Forecast")&lt;Output!E$43,"Forecast",""),"Actual")</f>
        <v/>
      </c>
      <c r="DF1774" s="19" t="str">
        <f>IF(DataGoesHere!B1773="",IF(DD1774="Forecast",(Output!$E$47*IntermediateCalcs!DH1773)+((1-Output!$E$47)*IntermediateCalcs!DF1773),""),(Output!$E$47*IntermediateCalcs!DB1773)+((1-Output!$E$47)*IntermediateCalcs!DF1773))</f>
        <v/>
      </c>
      <c r="DG1774" s="19" t="str">
        <f>IF(DataGoesHere!B1773="",IF(DD1774="Forecast",(Output!$G$47*(IntermediateCalcs!DF1774-IntermediateCalcs!DF1773))+((1-Output!$G$47)*IntermediateCalcs!DG1773),""),(Output!$G$47*(IntermediateCalcs!DF1774-IntermediateCalcs!DF1773))+((1-Output!$G$47)*IntermediateCalcs!DG1773))</f>
        <v/>
      </c>
      <c r="DH1774" s="19" t="str">
        <f>IF(DataGoesHere!B1773="",IF(DD1774="Forecast",DF1774+DG1774,""),DF1774+DG1774)</f>
        <v/>
      </c>
      <c r="DI1774" s="274" t="str">
        <f>IF(DH1774="","",IF(IntermediateCalcs!$AO$9="Yes",IntermediateCalcs!DH1774*$CX1774,IntermediateCalcs!DH1774))</f>
        <v/>
      </c>
      <c r="DJ1774" s="250" t="str">
        <f>IF(DataGoesHere!$B1774="","",($CZ1774-DI1774))</f>
        <v/>
      </c>
      <c r="DK1774" s="250" t="str">
        <f>IF(DataGoesHere!$B1774="","",ABS($CZ1774-DI1774))</f>
        <v/>
      </c>
      <c r="DL1774" s="250" t="str">
        <f>IF(DataGoesHere!$B1774="","",DK1774^2)</f>
        <v/>
      </c>
      <c r="DM1774" s="249" t="str">
        <f>IF(DataGoesHere!$B1774="","",DK1774/$CZ1774)</f>
        <v/>
      </c>
      <c r="DN1774" s="250" t="str">
        <f>IF(DataGoesHere!$B1774="","",SUM(DJ$2:DJ1774)/AVERAGE(DK:DK))</f>
        <v/>
      </c>
      <c r="DP1774" s="19" t="str">
        <f>IF(DataGoesHere!B1774="",IF($DD1774="Forecast",(Output!E$48*IntermediateCalcs!CY1774)+Output!G$48,""),(Output!E$48*IntermediateCalcs!CY1774)+Output!G$48)</f>
        <v/>
      </c>
      <c r="DQ1774" s="274" t="str">
        <f>IF(DP1774="","",IF(IntermediateCalcs!$AO$9="Yes",IntermediateCalcs!DP1774*$CX1774,IntermediateCalcs!DP1774))</f>
        <v/>
      </c>
      <c r="DR1774" s="250" t="str">
        <f>IF(DataGoesHere!$B1774="","",($CZ1774-DQ1774))</f>
        <v/>
      </c>
      <c r="DS1774" s="250" t="str">
        <f>IF(DataGoesHere!$B1774="","",ABS($CZ1774-DQ1774))</f>
        <v/>
      </c>
      <c r="DT1774" s="250" t="str">
        <f>IF(DataGoesHere!$B1774="","",DS1774^2)</f>
        <v/>
      </c>
      <c r="DU1774" s="249" t="str">
        <f>IF(DataGoesHere!$B1774="","",DS1774/$CZ1774)</f>
        <v/>
      </c>
      <c r="DV1774" s="250" t="str">
        <f>IF(DataGoesHere!$B1774="","",SUM(DR$2:DR1774)/AVERAGE(DS:DS))</f>
        <v/>
      </c>
      <c r="DX1774" s="19" t="str">
        <f>IF(DataGoesHere!$B1773="","",(DB1768*(Output!$O$49/Output!$P$49))+(IntermediateCalcs!DB1769*(Output!$M$49/Output!$P$49))+(IntermediateCalcs!DB1770*(Output!$K$49/Output!$P$49))+(DB1771*(Output!$I$49/Output!$P$49))+(IntermediateCalcs!DB1772*(Output!$G$49/Output!$P$49))+(IntermediateCalcs!DB1773*(Output!$E$49/Output!$P$49)))</f>
        <v/>
      </c>
      <c r="DY1774" s="274" t="str">
        <f>IF(DX1774="","",IF(IntermediateCalcs!$AO$9="Yes",IntermediateCalcs!DX1774*$CX1774,IntermediateCalcs!DX1774))</f>
        <v/>
      </c>
      <c r="DZ1774" s="250" t="str">
        <f>IF(DataGoesHere!$B1774="","",($CZ1774-DY1774))</f>
        <v/>
      </c>
      <c r="EA1774" s="250" t="str">
        <f>IF(DataGoesHere!$B1774="","",ABS($CZ1774-DY1774))</f>
        <v/>
      </c>
      <c r="EB1774" s="250" t="str">
        <f>IF(DataGoesHere!$B1774="","",EA1774^2)</f>
        <v/>
      </c>
      <c r="EC1774" s="249" t="str">
        <f>IF(DataGoesHere!$B1774="","",EA1774/$CZ1774)</f>
        <v/>
      </c>
      <c r="ED1774" s="250" t="str">
        <f>IF(DataGoesHere!$B1774="","",SUM(DZ$2:DZ1774)/AVERAGE(EA:EA))</f>
        <v/>
      </c>
    </row>
    <row r="1775" spans="20:134" x14ac:dyDescent="0.2">
      <c r="T1775" s="240"/>
      <c r="U1775" s="86"/>
      <c r="V1775" s="86"/>
      <c r="W1775" s="86"/>
      <c r="X1775" s="86"/>
      <c r="Y1775" s="86"/>
      <c r="Z1775" s="86"/>
      <c r="AA1775" s="86"/>
      <c r="AB1775" s="86"/>
      <c r="AC1775" s="245" t="str">
        <f>IF(DataGoesHere!$B1775="","",(DataGoesHere!$B1775/SUM(DataGoesHere!$B1766:'DataGoesHere'!$B1777)))</f>
        <v/>
      </c>
      <c r="AD1775" s="86"/>
      <c r="AE1775" s="241"/>
      <c r="CV1775" s="310" t="str">
        <f>IF(DataGoesHere!B1775="","",DataGoesHere!A1775)</f>
        <v/>
      </c>
      <c r="CW1775" s="271">
        <f t="shared" ca="1" si="62"/>
        <v>10</v>
      </c>
      <c r="CX1775" s="272">
        <f t="shared" ca="1" si="63"/>
        <v>0.92557634012077306</v>
      </c>
      <c r="CY1775" s="266">
        <f>DataGoesHere!A1775</f>
        <v>1774</v>
      </c>
      <c r="CZ1775" s="19" t="str">
        <f>IF(DataGoesHere!B1775="","",DataGoesHere!B1775)</f>
        <v/>
      </c>
      <c r="DA1775" s="19" t="str">
        <f>IF(DataGoesHere!B1775="","",IF(AH$5="No",DataGoesHere!B1775,DataGoesHere!B1775-(AH$2*(DataGoesHere!A1775-1))))</f>
        <v/>
      </c>
      <c r="DB1775" s="19" t="str">
        <f>IF(DataGoesHere!B1775="","",IF(AO$9="No",DataGoesHere!B1775,DataGoesHere!B1775/CX1775))</f>
        <v/>
      </c>
      <c r="DC1775" s="19" t="str">
        <f>IF(DataGoesHere!B1775="","",IF(AO$9="No",DA1775,DA1775/CX1775))</f>
        <v/>
      </c>
      <c r="DD1775" s="293" t="str">
        <f>IF(CZ1775="",IF(COUNTIF(DD$2:DD1774,"Forecast")&lt;Output!E$43,"Forecast",""),"Actual")</f>
        <v/>
      </c>
      <c r="DF1775" s="19" t="str">
        <f>IF(DataGoesHere!B1774="",IF(DD1775="Forecast",(Output!$E$47*IntermediateCalcs!DH1774)+((1-Output!$E$47)*IntermediateCalcs!DF1774),""),(Output!$E$47*IntermediateCalcs!DB1774)+((1-Output!$E$47)*IntermediateCalcs!DF1774))</f>
        <v/>
      </c>
      <c r="DG1775" s="19" t="str">
        <f>IF(DataGoesHere!B1774="",IF(DD1775="Forecast",(Output!$G$47*(IntermediateCalcs!DF1775-IntermediateCalcs!DF1774))+((1-Output!$G$47)*IntermediateCalcs!DG1774),""),(Output!$G$47*(IntermediateCalcs!DF1775-IntermediateCalcs!DF1774))+((1-Output!$G$47)*IntermediateCalcs!DG1774))</f>
        <v/>
      </c>
      <c r="DH1775" s="19" t="str">
        <f>IF(DataGoesHere!B1774="",IF(DD1775="Forecast",DF1775+DG1775,""),DF1775+DG1775)</f>
        <v/>
      </c>
      <c r="DI1775" s="274" t="str">
        <f>IF(DH1775="","",IF(IntermediateCalcs!$AO$9="Yes",IntermediateCalcs!DH1775*$CX1775,IntermediateCalcs!DH1775))</f>
        <v/>
      </c>
      <c r="DJ1775" s="250" t="str">
        <f>IF(DataGoesHere!$B1775="","",($CZ1775-DI1775))</f>
        <v/>
      </c>
      <c r="DK1775" s="250" t="str">
        <f>IF(DataGoesHere!$B1775="","",ABS($CZ1775-DI1775))</f>
        <v/>
      </c>
      <c r="DL1775" s="250" t="str">
        <f>IF(DataGoesHere!$B1775="","",DK1775^2)</f>
        <v/>
      </c>
      <c r="DM1775" s="249" t="str">
        <f>IF(DataGoesHere!$B1775="","",DK1775/$CZ1775)</f>
        <v/>
      </c>
      <c r="DN1775" s="250" t="str">
        <f>IF(DataGoesHere!$B1775="","",SUM(DJ$2:DJ1775)/AVERAGE(DK:DK))</f>
        <v/>
      </c>
      <c r="DP1775" s="19" t="str">
        <f>IF(DataGoesHere!B1775="",IF($DD1775="Forecast",(Output!E$48*IntermediateCalcs!CY1775)+Output!G$48,""),(Output!E$48*IntermediateCalcs!CY1775)+Output!G$48)</f>
        <v/>
      </c>
      <c r="DQ1775" s="274" t="str">
        <f>IF(DP1775="","",IF(IntermediateCalcs!$AO$9="Yes",IntermediateCalcs!DP1775*$CX1775,IntermediateCalcs!DP1775))</f>
        <v/>
      </c>
      <c r="DR1775" s="250" t="str">
        <f>IF(DataGoesHere!$B1775="","",($CZ1775-DQ1775))</f>
        <v/>
      </c>
      <c r="DS1775" s="250" t="str">
        <f>IF(DataGoesHere!$B1775="","",ABS($CZ1775-DQ1775))</f>
        <v/>
      </c>
      <c r="DT1775" s="250" t="str">
        <f>IF(DataGoesHere!$B1775="","",DS1775^2)</f>
        <v/>
      </c>
      <c r="DU1775" s="249" t="str">
        <f>IF(DataGoesHere!$B1775="","",DS1775/$CZ1775)</f>
        <v/>
      </c>
      <c r="DV1775" s="250" t="str">
        <f>IF(DataGoesHere!$B1775="","",SUM(DR$2:DR1775)/AVERAGE(DS:DS))</f>
        <v/>
      </c>
      <c r="DX1775" s="19" t="str">
        <f>IF(DataGoesHere!$B1774="","",(DB1769*(Output!$O$49/Output!$P$49))+(IntermediateCalcs!DB1770*(Output!$M$49/Output!$P$49))+(IntermediateCalcs!DB1771*(Output!$K$49/Output!$P$49))+(DB1772*(Output!$I$49/Output!$P$49))+(IntermediateCalcs!DB1773*(Output!$G$49/Output!$P$49))+(IntermediateCalcs!DB1774*(Output!$E$49/Output!$P$49)))</f>
        <v/>
      </c>
      <c r="DY1775" s="274" t="str">
        <f>IF(DX1775="","",IF(IntermediateCalcs!$AO$9="Yes",IntermediateCalcs!DX1775*$CX1775,IntermediateCalcs!DX1775))</f>
        <v/>
      </c>
      <c r="DZ1775" s="250" t="str">
        <f>IF(DataGoesHere!$B1775="","",($CZ1775-DY1775))</f>
        <v/>
      </c>
      <c r="EA1775" s="250" t="str">
        <f>IF(DataGoesHere!$B1775="","",ABS($CZ1775-DY1775))</f>
        <v/>
      </c>
      <c r="EB1775" s="250" t="str">
        <f>IF(DataGoesHere!$B1775="","",EA1775^2)</f>
        <v/>
      </c>
      <c r="EC1775" s="249" t="str">
        <f>IF(DataGoesHere!$B1775="","",EA1775/$CZ1775)</f>
        <v/>
      </c>
      <c r="ED1775" s="250" t="str">
        <f>IF(DataGoesHere!$B1775="","",SUM(DZ$2:DZ1775)/AVERAGE(EA:EA))</f>
        <v/>
      </c>
    </row>
    <row r="1776" spans="20:134" x14ac:dyDescent="0.2">
      <c r="T1776" s="240"/>
      <c r="U1776" s="86"/>
      <c r="V1776" s="86"/>
      <c r="W1776" s="86"/>
      <c r="X1776" s="86"/>
      <c r="Y1776" s="86"/>
      <c r="Z1776" s="86"/>
      <c r="AA1776" s="86"/>
      <c r="AB1776" s="86"/>
      <c r="AC1776" s="86"/>
      <c r="AD1776" s="245" t="str">
        <f>IF(DataGoesHere!$B1776="","",(DataGoesHere!$B1776/SUM(DataGoesHere!$B1766:'DataGoesHere'!$B1777)))</f>
        <v/>
      </c>
      <c r="AE1776" s="241"/>
      <c r="CV1776" s="310" t="str">
        <f>IF(DataGoesHere!B1776="","",DataGoesHere!A1776)</f>
        <v/>
      </c>
      <c r="CW1776" s="271">
        <f t="shared" ca="1" si="62"/>
        <v>11</v>
      </c>
      <c r="CX1776" s="272">
        <f t="shared" ca="1" si="63"/>
        <v>0.97463169608807265</v>
      </c>
      <c r="CY1776" s="266">
        <f>DataGoesHere!A1776</f>
        <v>1775</v>
      </c>
      <c r="CZ1776" s="19" t="str">
        <f>IF(DataGoesHere!B1776="","",DataGoesHere!B1776)</f>
        <v/>
      </c>
      <c r="DA1776" s="19" t="str">
        <f>IF(DataGoesHere!B1776="","",IF(AH$5="No",DataGoesHere!B1776,DataGoesHere!B1776-(AH$2*(DataGoesHere!A1776-1))))</f>
        <v/>
      </c>
      <c r="DB1776" s="19" t="str">
        <f>IF(DataGoesHere!B1776="","",IF(AO$9="No",DataGoesHere!B1776,DataGoesHere!B1776/CX1776))</f>
        <v/>
      </c>
      <c r="DC1776" s="19" t="str">
        <f>IF(DataGoesHere!B1776="","",IF(AO$9="No",DA1776,DA1776/CX1776))</f>
        <v/>
      </c>
      <c r="DD1776" s="293" t="str">
        <f>IF(CZ1776="",IF(COUNTIF(DD$2:DD1775,"Forecast")&lt;Output!E$43,"Forecast",""),"Actual")</f>
        <v/>
      </c>
      <c r="DF1776" s="19" t="str">
        <f>IF(DataGoesHere!B1775="",IF(DD1776="Forecast",(Output!$E$47*IntermediateCalcs!DH1775)+((1-Output!$E$47)*IntermediateCalcs!DF1775),""),(Output!$E$47*IntermediateCalcs!DB1775)+((1-Output!$E$47)*IntermediateCalcs!DF1775))</f>
        <v/>
      </c>
      <c r="DG1776" s="19" t="str">
        <f>IF(DataGoesHere!B1775="",IF(DD1776="Forecast",(Output!$G$47*(IntermediateCalcs!DF1776-IntermediateCalcs!DF1775))+((1-Output!$G$47)*IntermediateCalcs!DG1775),""),(Output!$G$47*(IntermediateCalcs!DF1776-IntermediateCalcs!DF1775))+((1-Output!$G$47)*IntermediateCalcs!DG1775))</f>
        <v/>
      </c>
      <c r="DH1776" s="19" t="str">
        <f>IF(DataGoesHere!B1775="",IF(DD1776="Forecast",DF1776+DG1776,""),DF1776+DG1776)</f>
        <v/>
      </c>
      <c r="DI1776" s="274" t="str">
        <f>IF(DH1776="","",IF(IntermediateCalcs!$AO$9="Yes",IntermediateCalcs!DH1776*$CX1776,IntermediateCalcs!DH1776))</f>
        <v/>
      </c>
      <c r="DJ1776" s="250" t="str">
        <f>IF(DataGoesHere!$B1776="","",($CZ1776-DI1776))</f>
        <v/>
      </c>
      <c r="DK1776" s="250" t="str">
        <f>IF(DataGoesHere!$B1776="","",ABS($CZ1776-DI1776))</f>
        <v/>
      </c>
      <c r="DL1776" s="250" t="str">
        <f>IF(DataGoesHere!$B1776="","",DK1776^2)</f>
        <v/>
      </c>
      <c r="DM1776" s="249" t="str">
        <f>IF(DataGoesHere!$B1776="","",DK1776/$CZ1776)</f>
        <v/>
      </c>
      <c r="DN1776" s="250" t="str">
        <f>IF(DataGoesHere!$B1776="","",SUM(DJ$2:DJ1776)/AVERAGE(DK:DK))</f>
        <v/>
      </c>
      <c r="DP1776" s="19" t="str">
        <f>IF(DataGoesHere!B1776="",IF($DD1776="Forecast",(Output!E$48*IntermediateCalcs!CY1776)+Output!G$48,""),(Output!E$48*IntermediateCalcs!CY1776)+Output!G$48)</f>
        <v/>
      </c>
      <c r="DQ1776" s="274" t="str">
        <f>IF(DP1776="","",IF(IntermediateCalcs!$AO$9="Yes",IntermediateCalcs!DP1776*$CX1776,IntermediateCalcs!DP1776))</f>
        <v/>
      </c>
      <c r="DR1776" s="250" t="str">
        <f>IF(DataGoesHere!$B1776="","",($CZ1776-DQ1776))</f>
        <v/>
      </c>
      <c r="DS1776" s="250" t="str">
        <f>IF(DataGoesHere!$B1776="","",ABS($CZ1776-DQ1776))</f>
        <v/>
      </c>
      <c r="DT1776" s="250" t="str">
        <f>IF(DataGoesHere!$B1776="","",DS1776^2)</f>
        <v/>
      </c>
      <c r="DU1776" s="249" t="str">
        <f>IF(DataGoesHere!$B1776="","",DS1776/$CZ1776)</f>
        <v/>
      </c>
      <c r="DV1776" s="250" t="str">
        <f>IF(DataGoesHere!$B1776="","",SUM(DR$2:DR1776)/AVERAGE(DS:DS))</f>
        <v/>
      </c>
      <c r="DX1776" s="19" t="str">
        <f>IF(DataGoesHere!$B1775="","",(DB1770*(Output!$O$49/Output!$P$49))+(IntermediateCalcs!DB1771*(Output!$M$49/Output!$P$49))+(IntermediateCalcs!DB1772*(Output!$K$49/Output!$P$49))+(DB1773*(Output!$I$49/Output!$P$49))+(IntermediateCalcs!DB1774*(Output!$G$49/Output!$P$49))+(IntermediateCalcs!DB1775*(Output!$E$49/Output!$P$49)))</f>
        <v/>
      </c>
      <c r="DY1776" s="274" t="str">
        <f>IF(DX1776="","",IF(IntermediateCalcs!$AO$9="Yes",IntermediateCalcs!DX1776*$CX1776,IntermediateCalcs!DX1776))</f>
        <v/>
      </c>
      <c r="DZ1776" s="250" t="str">
        <f>IF(DataGoesHere!$B1776="","",($CZ1776-DY1776))</f>
        <v/>
      </c>
      <c r="EA1776" s="250" t="str">
        <f>IF(DataGoesHere!$B1776="","",ABS($CZ1776-DY1776))</f>
        <v/>
      </c>
      <c r="EB1776" s="250" t="str">
        <f>IF(DataGoesHere!$B1776="","",EA1776^2)</f>
        <v/>
      </c>
      <c r="EC1776" s="249" t="str">
        <f>IF(DataGoesHere!$B1776="","",EA1776/$CZ1776)</f>
        <v/>
      </c>
      <c r="ED1776" s="250" t="str">
        <f>IF(DataGoesHere!$B1776="","",SUM(DZ$2:DZ1776)/AVERAGE(EA:EA))</f>
        <v/>
      </c>
    </row>
    <row r="1777" spans="20:134" x14ac:dyDescent="0.2">
      <c r="T1777" s="242"/>
      <c r="U1777" s="243"/>
      <c r="V1777" s="243"/>
      <c r="W1777" s="243"/>
      <c r="X1777" s="243"/>
      <c r="Y1777" s="243"/>
      <c r="Z1777" s="243"/>
      <c r="AA1777" s="243"/>
      <c r="AB1777" s="243"/>
      <c r="AC1777" s="243"/>
      <c r="AD1777" s="243"/>
      <c r="AE1777" s="246" t="str">
        <f>IF(DataGoesHere!$B1777="","",(DataGoesHere!$B1777/SUM(DataGoesHere!$B1766:'DataGoesHere'!$B1777)))</f>
        <v/>
      </c>
      <c r="CV1777" s="310" t="str">
        <f>IF(DataGoesHere!B1777="","",DataGoesHere!A1777)</f>
        <v/>
      </c>
      <c r="CW1777" s="271">
        <f t="shared" ca="1" si="62"/>
        <v>12</v>
      </c>
      <c r="CX1777" s="272">
        <f t="shared" ca="1" si="63"/>
        <v>1.0054005237672714</v>
      </c>
      <c r="CY1777" s="266">
        <f>DataGoesHere!A1777</f>
        <v>1776</v>
      </c>
      <c r="CZ1777" s="19" t="str">
        <f>IF(DataGoesHere!B1777="","",DataGoesHere!B1777)</f>
        <v/>
      </c>
      <c r="DA1777" s="19" t="str">
        <f>IF(DataGoesHere!B1777="","",IF(AH$5="No",DataGoesHere!B1777,DataGoesHere!B1777-(AH$2*(DataGoesHere!A1777-1))))</f>
        <v/>
      </c>
      <c r="DB1777" s="19" t="str">
        <f>IF(DataGoesHere!B1777="","",IF(AO$9="No",DataGoesHere!B1777,DataGoesHere!B1777/CX1777))</f>
        <v/>
      </c>
      <c r="DC1777" s="19" t="str">
        <f>IF(DataGoesHere!B1777="","",IF(AO$9="No",DA1777,DA1777/CX1777))</f>
        <v/>
      </c>
      <c r="DD1777" s="293" t="str">
        <f>IF(CZ1777="",IF(COUNTIF(DD$2:DD1776,"Forecast")&lt;Output!E$43,"Forecast",""),"Actual")</f>
        <v/>
      </c>
      <c r="DF1777" s="19" t="str">
        <f>IF(DataGoesHere!B1776="",IF(DD1777="Forecast",(Output!$E$47*IntermediateCalcs!DH1776)+((1-Output!$E$47)*IntermediateCalcs!DF1776),""),(Output!$E$47*IntermediateCalcs!DB1776)+((1-Output!$E$47)*IntermediateCalcs!DF1776))</f>
        <v/>
      </c>
      <c r="DG1777" s="19" t="str">
        <f>IF(DataGoesHere!B1776="",IF(DD1777="Forecast",(Output!$G$47*(IntermediateCalcs!DF1777-IntermediateCalcs!DF1776))+((1-Output!$G$47)*IntermediateCalcs!DG1776),""),(Output!$G$47*(IntermediateCalcs!DF1777-IntermediateCalcs!DF1776))+((1-Output!$G$47)*IntermediateCalcs!DG1776))</f>
        <v/>
      </c>
      <c r="DH1777" s="19" t="str">
        <f>IF(DataGoesHere!B1776="",IF(DD1777="Forecast",DF1777+DG1777,""),DF1777+DG1777)</f>
        <v/>
      </c>
      <c r="DI1777" s="274" t="str">
        <f>IF(DH1777="","",IF(IntermediateCalcs!$AO$9="Yes",IntermediateCalcs!DH1777*$CX1777,IntermediateCalcs!DH1777))</f>
        <v/>
      </c>
      <c r="DJ1777" s="250" t="str">
        <f>IF(DataGoesHere!$B1777="","",($CZ1777-DI1777))</f>
        <v/>
      </c>
      <c r="DK1777" s="250" t="str">
        <f>IF(DataGoesHere!$B1777="","",ABS($CZ1777-DI1777))</f>
        <v/>
      </c>
      <c r="DL1777" s="250" t="str">
        <f>IF(DataGoesHere!$B1777="","",DK1777^2)</f>
        <v/>
      </c>
      <c r="DM1777" s="249" t="str">
        <f>IF(DataGoesHere!$B1777="","",DK1777/$CZ1777)</f>
        <v/>
      </c>
      <c r="DN1777" s="250" t="str">
        <f>IF(DataGoesHere!$B1777="","",SUM(DJ$2:DJ1777)/AVERAGE(DK:DK))</f>
        <v/>
      </c>
      <c r="DP1777" s="19" t="str">
        <f>IF(DataGoesHere!B1777="",IF($DD1777="Forecast",(Output!E$48*IntermediateCalcs!CY1777)+Output!G$48,""),(Output!E$48*IntermediateCalcs!CY1777)+Output!G$48)</f>
        <v/>
      </c>
      <c r="DQ1777" s="274" t="str">
        <f>IF(DP1777="","",IF(IntermediateCalcs!$AO$9="Yes",IntermediateCalcs!DP1777*$CX1777,IntermediateCalcs!DP1777))</f>
        <v/>
      </c>
      <c r="DR1777" s="250" t="str">
        <f>IF(DataGoesHere!$B1777="","",($CZ1777-DQ1777))</f>
        <v/>
      </c>
      <c r="DS1777" s="250" t="str">
        <f>IF(DataGoesHere!$B1777="","",ABS($CZ1777-DQ1777))</f>
        <v/>
      </c>
      <c r="DT1777" s="250" t="str">
        <f>IF(DataGoesHere!$B1777="","",DS1777^2)</f>
        <v/>
      </c>
      <c r="DU1777" s="249" t="str">
        <f>IF(DataGoesHere!$B1777="","",DS1777/$CZ1777)</f>
        <v/>
      </c>
      <c r="DV1777" s="250" t="str">
        <f>IF(DataGoesHere!$B1777="","",SUM(DR$2:DR1777)/AVERAGE(DS:DS))</f>
        <v/>
      </c>
      <c r="DX1777" s="19" t="str">
        <f>IF(DataGoesHere!$B1776="","",(DB1771*(Output!$O$49/Output!$P$49))+(IntermediateCalcs!DB1772*(Output!$M$49/Output!$P$49))+(IntermediateCalcs!DB1773*(Output!$K$49/Output!$P$49))+(DB1774*(Output!$I$49/Output!$P$49))+(IntermediateCalcs!DB1775*(Output!$G$49/Output!$P$49))+(IntermediateCalcs!DB1776*(Output!$E$49/Output!$P$49)))</f>
        <v/>
      </c>
      <c r="DY1777" s="274" t="str">
        <f>IF(DX1777="","",IF(IntermediateCalcs!$AO$9="Yes",IntermediateCalcs!DX1777*$CX1777,IntermediateCalcs!DX1777))</f>
        <v/>
      </c>
      <c r="DZ1777" s="250" t="str">
        <f>IF(DataGoesHere!$B1777="","",($CZ1777-DY1777))</f>
        <v/>
      </c>
      <c r="EA1777" s="250" t="str">
        <f>IF(DataGoesHere!$B1777="","",ABS($CZ1777-DY1777))</f>
        <v/>
      </c>
      <c r="EB1777" s="250" t="str">
        <f>IF(DataGoesHere!$B1777="","",EA1777^2)</f>
        <v/>
      </c>
      <c r="EC1777" s="249" t="str">
        <f>IF(DataGoesHere!$B1777="","",EA1777/$CZ1777)</f>
        <v/>
      </c>
      <c r="ED1777" s="250" t="str">
        <f>IF(DataGoesHere!$B1777="","",SUM(DZ$2:DZ1777)/AVERAGE(EA:EA))</f>
        <v/>
      </c>
    </row>
    <row r="1778" spans="20:134" x14ac:dyDescent="0.2">
      <c r="T1778" s="244" t="str">
        <f>IF(DataGoesHere!$B1778="","",(DataGoesHere!$B1778/SUM(DataGoesHere!$B1778:'DataGoesHere'!$B1789)))</f>
        <v/>
      </c>
      <c r="U1778" s="238"/>
      <c r="V1778" s="238"/>
      <c r="W1778" s="238"/>
      <c r="X1778" s="238"/>
      <c r="Y1778" s="238"/>
      <c r="Z1778" s="238"/>
      <c r="AA1778" s="238"/>
      <c r="AB1778" s="238"/>
      <c r="AC1778" s="238"/>
      <c r="AD1778" s="238"/>
      <c r="AE1778" s="239"/>
      <c r="CV1778" s="310" t="str">
        <f>IF(DataGoesHere!B1778="","",DataGoesHere!A1778)</f>
        <v/>
      </c>
      <c r="CW1778" s="271">
        <f t="shared" ca="1" si="62"/>
        <v>1</v>
      </c>
      <c r="CX1778" s="272">
        <f t="shared" ca="1" si="63"/>
        <v>1.3236179355303281</v>
      </c>
      <c r="CY1778" s="266">
        <f>DataGoesHere!A1778</f>
        <v>1777</v>
      </c>
      <c r="CZ1778" s="19" t="str">
        <f>IF(DataGoesHere!B1778="","",DataGoesHere!B1778)</f>
        <v/>
      </c>
      <c r="DA1778" s="19" t="str">
        <f>IF(DataGoesHere!B1778="","",IF(AH$5="No",DataGoesHere!B1778,DataGoesHere!B1778-(AH$2*(DataGoesHere!A1778-1))))</f>
        <v/>
      </c>
      <c r="DB1778" s="19" t="str">
        <f>IF(DataGoesHere!B1778="","",IF(AO$9="No",DataGoesHere!B1778,DataGoesHere!B1778/CX1778))</f>
        <v/>
      </c>
      <c r="DC1778" s="19" t="str">
        <f>IF(DataGoesHere!B1778="","",IF(AO$9="No",DA1778,DA1778/CX1778))</f>
        <v/>
      </c>
      <c r="DD1778" s="293" t="str">
        <f>IF(CZ1778="",IF(COUNTIF(DD$2:DD1777,"Forecast")&lt;Output!E$43,"Forecast",""),"Actual")</f>
        <v/>
      </c>
      <c r="DF1778" s="19" t="str">
        <f>IF(DataGoesHere!B1777="",IF(DD1778="Forecast",(Output!$E$47*IntermediateCalcs!DH1777)+((1-Output!$E$47)*IntermediateCalcs!DF1777),""),(Output!$E$47*IntermediateCalcs!DB1777)+((1-Output!$E$47)*IntermediateCalcs!DF1777))</f>
        <v/>
      </c>
      <c r="DG1778" s="19" t="str">
        <f>IF(DataGoesHere!B1777="",IF(DD1778="Forecast",(Output!$G$47*(IntermediateCalcs!DF1778-IntermediateCalcs!DF1777))+((1-Output!$G$47)*IntermediateCalcs!DG1777),""),(Output!$G$47*(IntermediateCalcs!DF1778-IntermediateCalcs!DF1777))+((1-Output!$G$47)*IntermediateCalcs!DG1777))</f>
        <v/>
      </c>
      <c r="DH1778" s="19" t="str">
        <f>IF(DataGoesHere!B1777="",IF(DD1778="Forecast",DF1778+DG1778,""),DF1778+DG1778)</f>
        <v/>
      </c>
      <c r="DI1778" s="274" t="str">
        <f>IF(DH1778="","",IF(IntermediateCalcs!$AO$9="Yes",IntermediateCalcs!DH1778*$CX1778,IntermediateCalcs!DH1778))</f>
        <v/>
      </c>
      <c r="DJ1778" s="250" t="str">
        <f>IF(DataGoesHere!$B1778="","",($CZ1778-DI1778))</f>
        <v/>
      </c>
      <c r="DK1778" s="250" t="str">
        <f>IF(DataGoesHere!$B1778="","",ABS($CZ1778-DI1778))</f>
        <v/>
      </c>
      <c r="DL1778" s="250" t="str">
        <f>IF(DataGoesHere!$B1778="","",DK1778^2)</f>
        <v/>
      </c>
      <c r="DM1778" s="249" t="str">
        <f>IF(DataGoesHere!$B1778="","",DK1778/$CZ1778)</f>
        <v/>
      </c>
      <c r="DN1778" s="250" t="str">
        <f>IF(DataGoesHere!$B1778="","",SUM(DJ$2:DJ1778)/AVERAGE(DK:DK))</f>
        <v/>
      </c>
      <c r="DP1778" s="19" t="str">
        <f>IF(DataGoesHere!B1778="",IF($DD1778="Forecast",(Output!E$48*IntermediateCalcs!CY1778)+Output!G$48,""),(Output!E$48*IntermediateCalcs!CY1778)+Output!G$48)</f>
        <v/>
      </c>
      <c r="DQ1778" s="274" t="str">
        <f>IF(DP1778="","",IF(IntermediateCalcs!$AO$9="Yes",IntermediateCalcs!DP1778*$CX1778,IntermediateCalcs!DP1778))</f>
        <v/>
      </c>
      <c r="DR1778" s="250" t="str">
        <f>IF(DataGoesHere!$B1778="","",($CZ1778-DQ1778))</f>
        <v/>
      </c>
      <c r="DS1778" s="250" t="str">
        <f>IF(DataGoesHere!$B1778="","",ABS($CZ1778-DQ1778))</f>
        <v/>
      </c>
      <c r="DT1778" s="250" t="str">
        <f>IF(DataGoesHere!$B1778="","",DS1778^2)</f>
        <v/>
      </c>
      <c r="DU1778" s="249" t="str">
        <f>IF(DataGoesHere!$B1778="","",DS1778/$CZ1778)</f>
        <v/>
      </c>
      <c r="DV1778" s="250" t="str">
        <f>IF(DataGoesHere!$B1778="","",SUM(DR$2:DR1778)/AVERAGE(DS:DS))</f>
        <v/>
      </c>
      <c r="DX1778" s="19" t="str">
        <f>IF(DataGoesHere!$B1777="","",(DB1772*(Output!$O$49/Output!$P$49))+(IntermediateCalcs!DB1773*(Output!$M$49/Output!$P$49))+(IntermediateCalcs!DB1774*(Output!$K$49/Output!$P$49))+(DB1775*(Output!$I$49/Output!$P$49))+(IntermediateCalcs!DB1776*(Output!$G$49/Output!$P$49))+(IntermediateCalcs!DB1777*(Output!$E$49/Output!$P$49)))</f>
        <v/>
      </c>
      <c r="DY1778" s="274" t="str">
        <f>IF(DX1778="","",IF(IntermediateCalcs!$AO$9="Yes",IntermediateCalcs!DX1778*$CX1778,IntermediateCalcs!DX1778))</f>
        <v/>
      </c>
      <c r="DZ1778" s="250" t="str">
        <f>IF(DataGoesHere!$B1778="","",($CZ1778-DY1778))</f>
        <v/>
      </c>
      <c r="EA1778" s="250" t="str">
        <f>IF(DataGoesHere!$B1778="","",ABS($CZ1778-DY1778))</f>
        <v/>
      </c>
      <c r="EB1778" s="250" t="str">
        <f>IF(DataGoesHere!$B1778="","",EA1778^2)</f>
        <v/>
      </c>
      <c r="EC1778" s="249" t="str">
        <f>IF(DataGoesHere!$B1778="","",EA1778/$CZ1778)</f>
        <v/>
      </c>
      <c r="ED1778" s="250" t="str">
        <f>IF(DataGoesHere!$B1778="","",SUM(DZ$2:DZ1778)/AVERAGE(EA:EA))</f>
        <v/>
      </c>
    </row>
    <row r="1779" spans="20:134" x14ac:dyDescent="0.2">
      <c r="T1779" s="240"/>
      <c r="U1779" s="245" t="str">
        <f>IF(DataGoesHere!$B1779="","",(DataGoesHere!$B1779/SUM(DataGoesHere!$B1779:'DataGoesHere'!$B1789)))</f>
        <v/>
      </c>
      <c r="V1779" s="86"/>
      <c r="W1779" s="86"/>
      <c r="X1779" s="86"/>
      <c r="Y1779" s="86"/>
      <c r="Z1779" s="86"/>
      <c r="AA1779" s="86"/>
      <c r="AB1779" s="86"/>
      <c r="AC1779" s="86"/>
      <c r="AD1779" s="86"/>
      <c r="AE1779" s="241"/>
      <c r="CV1779" s="310" t="str">
        <f>IF(DataGoesHere!B1779="","",DataGoesHere!A1779)</f>
        <v/>
      </c>
      <c r="CW1779" s="271">
        <f t="shared" ca="1" si="62"/>
        <v>2</v>
      </c>
      <c r="CX1779" s="272">
        <f t="shared" ca="1" si="63"/>
        <v>0.80574490527728204</v>
      </c>
      <c r="CY1779" s="266">
        <f>DataGoesHere!A1779</f>
        <v>1778</v>
      </c>
      <c r="CZ1779" s="19" t="str">
        <f>IF(DataGoesHere!B1779="","",DataGoesHere!B1779)</f>
        <v/>
      </c>
      <c r="DA1779" s="19" t="str">
        <f>IF(DataGoesHere!B1779="","",IF(AH$5="No",DataGoesHere!B1779,DataGoesHere!B1779-(AH$2*(DataGoesHere!A1779-1))))</f>
        <v/>
      </c>
      <c r="DB1779" s="19" t="str">
        <f>IF(DataGoesHere!B1779="","",IF(AO$9="No",DataGoesHere!B1779,DataGoesHere!B1779/CX1779))</f>
        <v/>
      </c>
      <c r="DC1779" s="19" t="str">
        <f>IF(DataGoesHere!B1779="","",IF(AO$9="No",DA1779,DA1779/CX1779))</f>
        <v/>
      </c>
      <c r="DD1779" s="293" t="str">
        <f>IF(CZ1779="",IF(COUNTIF(DD$2:DD1778,"Forecast")&lt;Output!E$43,"Forecast",""),"Actual")</f>
        <v/>
      </c>
      <c r="DF1779" s="19" t="str">
        <f>IF(DataGoesHere!B1778="",IF(DD1779="Forecast",(Output!$E$47*IntermediateCalcs!DH1778)+((1-Output!$E$47)*IntermediateCalcs!DF1778),""),(Output!$E$47*IntermediateCalcs!DB1778)+((1-Output!$E$47)*IntermediateCalcs!DF1778))</f>
        <v/>
      </c>
      <c r="DG1779" s="19" t="str">
        <f>IF(DataGoesHere!B1778="",IF(DD1779="Forecast",(Output!$G$47*(IntermediateCalcs!DF1779-IntermediateCalcs!DF1778))+((1-Output!$G$47)*IntermediateCalcs!DG1778),""),(Output!$G$47*(IntermediateCalcs!DF1779-IntermediateCalcs!DF1778))+((1-Output!$G$47)*IntermediateCalcs!DG1778))</f>
        <v/>
      </c>
      <c r="DH1779" s="19" t="str">
        <f>IF(DataGoesHere!B1778="",IF(DD1779="Forecast",DF1779+DG1779,""),DF1779+DG1779)</f>
        <v/>
      </c>
      <c r="DI1779" s="274" t="str">
        <f>IF(DH1779="","",IF(IntermediateCalcs!$AO$9="Yes",IntermediateCalcs!DH1779*$CX1779,IntermediateCalcs!DH1779))</f>
        <v/>
      </c>
      <c r="DJ1779" s="250" t="str">
        <f>IF(DataGoesHere!$B1779="","",($CZ1779-DI1779))</f>
        <v/>
      </c>
      <c r="DK1779" s="250" t="str">
        <f>IF(DataGoesHere!$B1779="","",ABS($CZ1779-DI1779))</f>
        <v/>
      </c>
      <c r="DL1779" s="250" t="str">
        <f>IF(DataGoesHere!$B1779="","",DK1779^2)</f>
        <v/>
      </c>
      <c r="DM1779" s="249" t="str">
        <f>IF(DataGoesHere!$B1779="","",DK1779/$CZ1779)</f>
        <v/>
      </c>
      <c r="DN1779" s="250" t="str">
        <f>IF(DataGoesHere!$B1779="","",SUM(DJ$2:DJ1779)/AVERAGE(DK:DK))</f>
        <v/>
      </c>
      <c r="DP1779" s="19" t="str">
        <f>IF(DataGoesHere!B1779="",IF($DD1779="Forecast",(Output!E$48*IntermediateCalcs!CY1779)+Output!G$48,""),(Output!E$48*IntermediateCalcs!CY1779)+Output!G$48)</f>
        <v/>
      </c>
      <c r="DQ1779" s="274" t="str">
        <f>IF(DP1779="","",IF(IntermediateCalcs!$AO$9="Yes",IntermediateCalcs!DP1779*$CX1779,IntermediateCalcs!DP1779))</f>
        <v/>
      </c>
      <c r="DR1779" s="250" t="str">
        <f>IF(DataGoesHere!$B1779="","",($CZ1779-DQ1779))</f>
        <v/>
      </c>
      <c r="DS1779" s="250" t="str">
        <f>IF(DataGoesHere!$B1779="","",ABS($CZ1779-DQ1779))</f>
        <v/>
      </c>
      <c r="DT1779" s="250" t="str">
        <f>IF(DataGoesHere!$B1779="","",DS1779^2)</f>
        <v/>
      </c>
      <c r="DU1779" s="249" t="str">
        <f>IF(DataGoesHere!$B1779="","",DS1779/$CZ1779)</f>
        <v/>
      </c>
      <c r="DV1779" s="250" t="str">
        <f>IF(DataGoesHere!$B1779="","",SUM(DR$2:DR1779)/AVERAGE(DS:DS))</f>
        <v/>
      </c>
      <c r="DX1779" s="19" t="str">
        <f>IF(DataGoesHere!$B1778="","",(DB1773*(Output!$O$49/Output!$P$49))+(IntermediateCalcs!DB1774*(Output!$M$49/Output!$P$49))+(IntermediateCalcs!DB1775*(Output!$K$49/Output!$P$49))+(DB1776*(Output!$I$49/Output!$P$49))+(IntermediateCalcs!DB1777*(Output!$G$49/Output!$P$49))+(IntermediateCalcs!DB1778*(Output!$E$49/Output!$P$49)))</f>
        <v/>
      </c>
      <c r="DY1779" s="274" t="str">
        <f>IF(DX1779="","",IF(IntermediateCalcs!$AO$9="Yes",IntermediateCalcs!DX1779*$CX1779,IntermediateCalcs!DX1779))</f>
        <v/>
      </c>
      <c r="DZ1779" s="250" t="str">
        <f>IF(DataGoesHere!$B1779="","",($CZ1779-DY1779))</f>
        <v/>
      </c>
      <c r="EA1779" s="250" t="str">
        <f>IF(DataGoesHere!$B1779="","",ABS($CZ1779-DY1779))</f>
        <v/>
      </c>
      <c r="EB1779" s="250" t="str">
        <f>IF(DataGoesHere!$B1779="","",EA1779^2)</f>
        <v/>
      </c>
      <c r="EC1779" s="249" t="str">
        <f>IF(DataGoesHere!$B1779="","",EA1779/$CZ1779)</f>
        <v/>
      </c>
      <c r="ED1779" s="250" t="str">
        <f>IF(DataGoesHere!$B1779="","",SUM(DZ$2:DZ1779)/AVERAGE(EA:EA))</f>
        <v/>
      </c>
    </row>
    <row r="1780" spans="20:134" x14ac:dyDescent="0.2">
      <c r="T1780" s="240"/>
      <c r="U1780" s="86"/>
      <c r="V1780" s="245" t="str">
        <f>IF(DataGoesHere!$B1780="","",(DataGoesHere!$B1780/SUM(DataGoesHere!$B1778:'DataGoesHere'!$B1789)))</f>
        <v/>
      </c>
      <c r="W1780" s="86"/>
      <c r="X1780" s="86"/>
      <c r="Y1780" s="86"/>
      <c r="Z1780" s="86"/>
      <c r="AA1780" s="86"/>
      <c r="AB1780" s="86"/>
      <c r="AC1780" s="86"/>
      <c r="AD1780" s="86"/>
      <c r="AE1780" s="241"/>
      <c r="CV1780" s="310" t="str">
        <f>IF(DataGoesHere!B1780="","",DataGoesHere!A1780)</f>
        <v/>
      </c>
      <c r="CW1780" s="271">
        <f t="shared" ca="1" si="62"/>
        <v>3</v>
      </c>
      <c r="CX1780" s="272">
        <f t="shared" ca="1" si="63"/>
        <v>0.79862940076451561</v>
      </c>
      <c r="CY1780" s="266">
        <f>DataGoesHere!A1780</f>
        <v>1779</v>
      </c>
      <c r="CZ1780" s="19" t="str">
        <f>IF(DataGoesHere!B1780="","",DataGoesHere!B1780)</f>
        <v/>
      </c>
      <c r="DA1780" s="19" t="str">
        <f>IF(DataGoesHere!B1780="","",IF(AH$5="No",DataGoesHere!B1780,DataGoesHere!B1780-(AH$2*(DataGoesHere!A1780-1))))</f>
        <v/>
      </c>
      <c r="DB1780" s="19" t="str">
        <f>IF(DataGoesHere!B1780="","",IF(AO$9="No",DataGoesHere!B1780,DataGoesHere!B1780/CX1780))</f>
        <v/>
      </c>
      <c r="DC1780" s="19" t="str">
        <f>IF(DataGoesHere!B1780="","",IF(AO$9="No",DA1780,DA1780/CX1780))</f>
        <v/>
      </c>
      <c r="DD1780" s="293" t="str">
        <f>IF(CZ1780="",IF(COUNTIF(DD$2:DD1779,"Forecast")&lt;Output!E$43,"Forecast",""),"Actual")</f>
        <v/>
      </c>
      <c r="DF1780" s="19" t="str">
        <f>IF(DataGoesHere!B1779="",IF(DD1780="Forecast",(Output!$E$47*IntermediateCalcs!DH1779)+((1-Output!$E$47)*IntermediateCalcs!DF1779),""),(Output!$E$47*IntermediateCalcs!DB1779)+((1-Output!$E$47)*IntermediateCalcs!DF1779))</f>
        <v/>
      </c>
      <c r="DG1780" s="19" t="str">
        <f>IF(DataGoesHere!B1779="",IF(DD1780="Forecast",(Output!$G$47*(IntermediateCalcs!DF1780-IntermediateCalcs!DF1779))+((1-Output!$G$47)*IntermediateCalcs!DG1779),""),(Output!$G$47*(IntermediateCalcs!DF1780-IntermediateCalcs!DF1779))+((1-Output!$G$47)*IntermediateCalcs!DG1779))</f>
        <v/>
      </c>
      <c r="DH1780" s="19" t="str">
        <f>IF(DataGoesHere!B1779="",IF(DD1780="Forecast",DF1780+DG1780,""),DF1780+DG1780)</f>
        <v/>
      </c>
      <c r="DI1780" s="274" t="str">
        <f>IF(DH1780="","",IF(IntermediateCalcs!$AO$9="Yes",IntermediateCalcs!DH1780*$CX1780,IntermediateCalcs!DH1780))</f>
        <v/>
      </c>
      <c r="DJ1780" s="250" t="str">
        <f>IF(DataGoesHere!$B1780="","",($CZ1780-DI1780))</f>
        <v/>
      </c>
      <c r="DK1780" s="250" t="str">
        <f>IF(DataGoesHere!$B1780="","",ABS($CZ1780-DI1780))</f>
        <v/>
      </c>
      <c r="DL1780" s="250" t="str">
        <f>IF(DataGoesHere!$B1780="","",DK1780^2)</f>
        <v/>
      </c>
      <c r="DM1780" s="249" t="str">
        <f>IF(DataGoesHere!$B1780="","",DK1780/$CZ1780)</f>
        <v/>
      </c>
      <c r="DN1780" s="250" t="str">
        <f>IF(DataGoesHere!$B1780="","",SUM(DJ$2:DJ1780)/AVERAGE(DK:DK))</f>
        <v/>
      </c>
      <c r="DP1780" s="19" t="str">
        <f>IF(DataGoesHere!B1780="",IF($DD1780="Forecast",(Output!E$48*IntermediateCalcs!CY1780)+Output!G$48,""),(Output!E$48*IntermediateCalcs!CY1780)+Output!G$48)</f>
        <v/>
      </c>
      <c r="DQ1780" s="274" t="str">
        <f>IF(DP1780="","",IF(IntermediateCalcs!$AO$9="Yes",IntermediateCalcs!DP1780*$CX1780,IntermediateCalcs!DP1780))</f>
        <v/>
      </c>
      <c r="DR1780" s="250" t="str">
        <f>IF(DataGoesHere!$B1780="","",($CZ1780-DQ1780))</f>
        <v/>
      </c>
      <c r="DS1780" s="250" t="str">
        <f>IF(DataGoesHere!$B1780="","",ABS($CZ1780-DQ1780))</f>
        <v/>
      </c>
      <c r="DT1780" s="250" t="str">
        <f>IF(DataGoesHere!$B1780="","",DS1780^2)</f>
        <v/>
      </c>
      <c r="DU1780" s="249" t="str">
        <f>IF(DataGoesHere!$B1780="","",DS1780/$CZ1780)</f>
        <v/>
      </c>
      <c r="DV1780" s="250" t="str">
        <f>IF(DataGoesHere!$B1780="","",SUM(DR$2:DR1780)/AVERAGE(DS:DS))</f>
        <v/>
      </c>
      <c r="DX1780" s="19" t="str">
        <f>IF(DataGoesHere!$B1779="","",(DB1774*(Output!$O$49/Output!$P$49))+(IntermediateCalcs!DB1775*(Output!$M$49/Output!$P$49))+(IntermediateCalcs!DB1776*(Output!$K$49/Output!$P$49))+(DB1777*(Output!$I$49/Output!$P$49))+(IntermediateCalcs!DB1778*(Output!$G$49/Output!$P$49))+(IntermediateCalcs!DB1779*(Output!$E$49/Output!$P$49)))</f>
        <v/>
      </c>
      <c r="DY1780" s="274" t="str">
        <f>IF(DX1780="","",IF(IntermediateCalcs!$AO$9="Yes",IntermediateCalcs!DX1780*$CX1780,IntermediateCalcs!DX1780))</f>
        <v/>
      </c>
      <c r="DZ1780" s="250" t="str">
        <f>IF(DataGoesHere!$B1780="","",($CZ1780-DY1780))</f>
        <v/>
      </c>
      <c r="EA1780" s="250" t="str">
        <f>IF(DataGoesHere!$B1780="","",ABS($CZ1780-DY1780))</f>
        <v/>
      </c>
      <c r="EB1780" s="250" t="str">
        <f>IF(DataGoesHere!$B1780="","",EA1780^2)</f>
        <v/>
      </c>
      <c r="EC1780" s="249" t="str">
        <f>IF(DataGoesHere!$B1780="","",EA1780/$CZ1780)</f>
        <v/>
      </c>
      <c r="ED1780" s="250" t="str">
        <f>IF(DataGoesHere!$B1780="","",SUM(DZ$2:DZ1780)/AVERAGE(EA:EA))</f>
        <v/>
      </c>
    </row>
    <row r="1781" spans="20:134" x14ac:dyDescent="0.2">
      <c r="T1781" s="240"/>
      <c r="U1781" s="86"/>
      <c r="V1781" s="86"/>
      <c r="W1781" s="245" t="str">
        <f>IF(DataGoesHere!$B1781="","",(DataGoesHere!$B1781/SUM(DataGoesHere!$B1778:'DataGoesHere'!$B1789)))</f>
        <v/>
      </c>
      <c r="X1781" s="86"/>
      <c r="Y1781" s="86"/>
      <c r="Z1781" s="86"/>
      <c r="AA1781" s="86"/>
      <c r="AB1781" s="86"/>
      <c r="AC1781" s="86"/>
      <c r="AD1781" s="86"/>
      <c r="AE1781" s="241"/>
      <c r="CV1781" s="310" t="str">
        <f>IF(DataGoesHere!B1781="","",DataGoesHere!A1781)</f>
        <v/>
      </c>
      <c r="CW1781" s="271">
        <f t="shared" ca="1" si="62"/>
        <v>4</v>
      </c>
      <c r="CX1781" s="272">
        <f t="shared" ca="1" si="63"/>
        <v>1.0149292433706087</v>
      </c>
      <c r="CY1781" s="266">
        <f>DataGoesHere!A1781</f>
        <v>1780</v>
      </c>
      <c r="CZ1781" s="19" t="str">
        <f>IF(DataGoesHere!B1781="","",DataGoesHere!B1781)</f>
        <v/>
      </c>
      <c r="DA1781" s="19" t="str">
        <f>IF(DataGoesHere!B1781="","",IF(AH$5="No",DataGoesHere!B1781,DataGoesHere!B1781-(AH$2*(DataGoesHere!A1781-1))))</f>
        <v/>
      </c>
      <c r="DB1781" s="19" t="str">
        <f>IF(DataGoesHere!B1781="","",IF(AO$9="No",DataGoesHere!B1781,DataGoesHere!B1781/CX1781))</f>
        <v/>
      </c>
      <c r="DC1781" s="19" t="str">
        <f>IF(DataGoesHere!B1781="","",IF(AO$9="No",DA1781,DA1781/CX1781))</f>
        <v/>
      </c>
      <c r="DD1781" s="293" t="str">
        <f>IF(CZ1781="",IF(COUNTIF(DD$2:DD1780,"Forecast")&lt;Output!E$43,"Forecast",""),"Actual")</f>
        <v/>
      </c>
      <c r="DF1781" s="19" t="str">
        <f>IF(DataGoesHere!B1780="",IF(DD1781="Forecast",(Output!$E$47*IntermediateCalcs!DH1780)+((1-Output!$E$47)*IntermediateCalcs!DF1780),""),(Output!$E$47*IntermediateCalcs!DB1780)+((1-Output!$E$47)*IntermediateCalcs!DF1780))</f>
        <v/>
      </c>
      <c r="DG1781" s="19" t="str">
        <f>IF(DataGoesHere!B1780="",IF(DD1781="Forecast",(Output!$G$47*(IntermediateCalcs!DF1781-IntermediateCalcs!DF1780))+((1-Output!$G$47)*IntermediateCalcs!DG1780),""),(Output!$G$47*(IntermediateCalcs!DF1781-IntermediateCalcs!DF1780))+((1-Output!$G$47)*IntermediateCalcs!DG1780))</f>
        <v/>
      </c>
      <c r="DH1781" s="19" t="str">
        <f>IF(DataGoesHere!B1780="",IF(DD1781="Forecast",DF1781+DG1781,""),DF1781+DG1781)</f>
        <v/>
      </c>
      <c r="DI1781" s="274" t="str">
        <f>IF(DH1781="","",IF(IntermediateCalcs!$AO$9="Yes",IntermediateCalcs!DH1781*$CX1781,IntermediateCalcs!DH1781))</f>
        <v/>
      </c>
      <c r="DJ1781" s="250" t="str">
        <f>IF(DataGoesHere!$B1781="","",($CZ1781-DI1781))</f>
        <v/>
      </c>
      <c r="DK1781" s="250" t="str">
        <f>IF(DataGoesHere!$B1781="","",ABS($CZ1781-DI1781))</f>
        <v/>
      </c>
      <c r="DL1781" s="250" t="str">
        <f>IF(DataGoesHere!$B1781="","",DK1781^2)</f>
        <v/>
      </c>
      <c r="DM1781" s="249" t="str">
        <f>IF(DataGoesHere!$B1781="","",DK1781/$CZ1781)</f>
        <v/>
      </c>
      <c r="DN1781" s="250" t="str">
        <f>IF(DataGoesHere!$B1781="","",SUM(DJ$2:DJ1781)/AVERAGE(DK:DK))</f>
        <v/>
      </c>
      <c r="DP1781" s="19" t="str">
        <f>IF(DataGoesHere!B1781="",IF($DD1781="Forecast",(Output!E$48*IntermediateCalcs!CY1781)+Output!G$48,""),(Output!E$48*IntermediateCalcs!CY1781)+Output!G$48)</f>
        <v/>
      </c>
      <c r="DQ1781" s="274" t="str">
        <f>IF(DP1781="","",IF(IntermediateCalcs!$AO$9="Yes",IntermediateCalcs!DP1781*$CX1781,IntermediateCalcs!DP1781))</f>
        <v/>
      </c>
      <c r="DR1781" s="250" t="str">
        <f>IF(DataGoesHere!$B1781="","",($CZ1781-DQ1781))</f>
        <v/>
      </c>
      <c r="DS1781" s="250" t="str">
        <f>IF(DataGoesHere!$B1781="","",ABS($CZ1781-DQ1781))</f>
        <v/>
      </c>
      <c r="DT1781" s="250" t="str">
        <f>IF(DataGoesHere!$B1781="","",DS1781^2)</f>
        <v/>
      </c>
      <c r="DU1781" s="249" t="str">
        <f>IF(DataGoesHere!$B1781="","",DS1781/$CZ1781)</f>
        <v/>
      </c>
      <c r="DV1781" s="250" t="str">
        <f>IF(DataGoesHere!$B1781="","",SUM(DR$2:DR1781)/AVERAGE(DS:DS))</f>
        <v/>
      </c>
      <c r="DX1781" s="19" t="str">
        <f>IF(DataGoesHere!$B1780="","",(DB1775*(Output!$O$49/Output!$P$49))+(IntermediateCalcs!DB1776*(Output!$M$49/Output!$P$49))+(IntermediateCalcs!DB1777*(Output!$K$49/Output!$P$49))+(DB1778*(Output!$I$49/Output!$P$49))+(IntermediateCalcs!DB1779*(Output!$G$49/Output!$P$49))+(IntermediateCalcs!DB1780*(Output!$E$49/Output!$P$49)))</f>
        <v/>
      </c>
      <c r="DY1781" s="274" t="str">
        <f>IF(DX1781="","",IF(IntermediateCalcs!$AO$9="Yes",IntermediateCalcs!DX1781*$CX1781,IntermediateCalcs!DX1781))</f>
        <v/>
      </c>
      <c r="DZ1781" s="250" t="str">
        <f>IF(DataGoesHere!$B1781="","",($CZ1781-DY1781))</f>
        <v/>
      </c>
      <c r="EA1781" s="250" t="str">
        <f>IF(DataGoesHere!$B1781="","",ABS($CZ1781-DY1781))</f>
        <v/>
      </c>
      <c r="EB1781" s="250" t="str">
        <f>IF(DataGoesHere!$B1781="","",EA1781^2)</f>
        <v/>
      </c>
      <c r="EC1781" s="249" t="str">
        <f>IF(DataGoesHere!$B1781="","",EA1781/$CZ1781)</f>
        <v/>
      </c>
      <c r="ED1781" s="250" t="str">
        <f>IF(DataGoesHere!$B1781="","",SUM(DZ$2:DZ1781)/AVERAGE(EA:EA))</f>
        <v/>
      </c>
    </row>
    <row r="1782" spans="20:134" x14ac:dyDescent="0.2">
      <c r="T1782" s="240"/>
      <c r="U1782" s="86"/>
      <c r="V1782" s="86"/>
      <c r="W1782" s="86"/>
      <c r="X1782" s="245" t="str">
        <f>IF(DataGoesHere!$B1782="","",(DataGoesHere!$B1782/SUM(DataGoesHere!$B1778:'DataGoesHere'!$B1789)))</f>
        <v/>
      </c>
      <c r="Y1782" s="86"/>
      <c r="Z1782" s="86"/>
      <c r="AA1782" s="86"/>
      <c r="AB1782" s="86"/>
      <c r="AC1782" s="86"/>
      <c r="AD1782" s="86"/>
      <c r="AE1782" s="241"/>
      <c r="CV1782" s="310" t="str">
        <f>IF(DataGoesHere!B1782="","",DataGoesHere!A1782)</f>
        <v/>
      </c>
      <c r="CW1782" s="271">
        <f t="shared" ca="1" si="62"/>
        <v>5</v>
      </c>
      <c r="CX1782" s="272">
        <f t="shared" ca="1" si="63"/>
        <v>0.97875414397996308</v>
      </c>
      <c r="CY1782" s="266">
        <f>DataGoesHere!A1782</f>
        <v>1781</v>
      </c>
      <c r="CZ1782" s="19" t="str">
        <f>IF(DataGoesHere!B1782="","",DataGoesHere!B1782)</f>
        <v/>
      </c>
      <c r="DA1782" s="19" t="str">
        <f>IF(DataGoesHere!B1782="","",IF(AH$5="No",DataGoesHere!B1782,DataGoesHere!B1782-(AH$2*(DataGoesHere!A1782-1))))</f>
        <v/>
      </c>
      <c r="DB1782" s="19" t="str">
        <f>IF(DataGoesHere!B1782="","",IF(AO$9="No",DataGoesHere!B1782,DataGoesHere!B1782/CX1782))</f>
        <v/>
      </c>
      <c r="DC1782" s="19" t="str">
        <f>IF(DataGoesHere!B1782="","",IF(AO$9="No",DA1782,DA1782/CX1782))</f>
        <v/>
      </c>
      <c r="DD1782" s="293" t="str">
        <f>IF(CZ1782="",IF(COUNTIF(DD$2:DD1781,"Forecast")&lt;Output!E$43,"Forecast",""),"Actual")</f>
        <v/>
      </c>
      <c r="DF1782" s="19" t="str">
        <f>IF(DataGoesHere!B1781="",IF(DD1782="Forecast",(Output!$E$47*IntermediateCalcs!DH1781)+((1-Output!$E$47)*IntermediateCalcs!DF1781),""),(Output!$E$47*IntermediateCalcs!DB1781)+((1-Output!$E$47)*IntermediateCalcs!DF1781))</f>
        <v/>
      </c>
      <c r="DG1782" s="19" t="str">
        <f>IF(DataGoesHere!B1781="",IF(DD1782="Forecast",(Output!$G$47*(IntermediateCalcs!DF1782-IntermediateCalcs!DF1781))+((1-Output!$G$47)*IntermediateCalcs!DG1781),""),(Output!$G$47*(IntermediateCalcs!DF1782-IntermediateCalcs!DF1781))+((1-Output!$G$47)*IntermediateCalcs!DG1781))</f>
        <v/>
      </c>
      <c r="DH1782" s="19" t="str">
        <f>IF(DataGoesHere!B1781="",IF(DD1782="Forecast",DF1782+DG1782,""),DF1782+DG1782)</f>
        <v/>
      </c>
      <c r="DI1782" s="274" t="str">
        <f>IF(DH1782="","",IF(IntermediateCalcs!$AO$9="Yes",IntermediateCalcs!DH1782*$CX1782,IntermediateCalcs!DH1782))</f>
        <v/>
      </c>
      <c r="DJ1782" s="250" t="str">
        <f>IF(DataGoesHere!$B1782="","",($CZ1782-DI1782))</f>
        <v/>
      </c>
      <c r="DK1782" s="250" t="str">
        <f>IF(DataGoesHere!$B1782="","",ABS($CZ1782-DI1782))</f>
        <v/>
      </c>
      <c r="DL1782" s="250" t="str">
        <f>IF(DataGoesHere!$B1782="","",DK1782^2)</f>
        <v/>
      </c>
      <c r="DM1782" s="249" t="str">
        <f>IF(DataGoesHere!$B1782="","",DK1782/$CZ1782)</f>
        <v/>
      </c>
      <c r="DN1782" s="250" t="str">
        <f>IF(DataGoesHere!$B1782="","",SUM(DJ$2:DJ1782)/AVERAGE(DK:DK))</f>
        <v/>
      </c>
      <c r="DP1782" s="19" t="str">
        <f>IF(DataGoesHere!B1782="",IF($DD1782="Forecast",(Output!E$48*IntermediateCalcs!CY1782)+Output!G$48,""),(Output!E$48*IntermediateCalcs!CY1782)+Output!G$48)</f>
        <v/>
      </c>
      <c r="DQ1782" s="274" t="str">
        <f>IF(DP1782="","",IF(IntermediateCalcs!$AO$9="Yes",IntermediateCalcs!DP1782*$CX1782,IntermediateCalcs!DP1782))</f>
        <v/>
      </c>
      <c r="DR1782" s="250" t="str">
        <f>IF(DataGoesHere!$B1782="","",($CZ1782-DQ1782))</f>
        <v/>
      </c>
      <c r="DS1782" s="250" t="str">
        <f>IF(DataGoesHere!$B1782="","",ABS($CZ1782-DQ1782))</f>
        <v/>
      </c>
      <c r="DT1782" s="250" t="str">
        <f>IF(DataGoesHere!$B1782="","",DS1782^2)</f>
        <v/>
      </c>
      <c r="DU1782" s="249" t="str">
        <f>IF(DataGoesHere!$B1782="","",DS1782/$CZ1782)</f>
        <v/>
      </c>
      <c r="DV1782" s="250" t="str">
        <f>IF(DataGoesHere!$B1782="","",SUM(DR$2:DR1782)/AVERAGE(DS:DS))</f>
        <v/>
      </c>
      <c r="DX1782" s="19" t="str">
        <f>IF(DataGoesHere!$B1781="","",(DB1776*(Output!$O$49/Output!$P$49))+(IntermediateCalcs!DB1777*(Output!$M$49/Output!$P$49))+(IntermediateCalcs!DB1778*(Output!$K$49/Output!$P$49))+(DB1779*(Output!$I$49/Output!$P$49))+(IntermediateCalcs!DB1780*(Output!$G$49/Output!$P$49))+(IntermediateCalcs!DB1781*(Output!$E$49/Output!$P$49)))</f>
        <v/>
      </c>
      <c r="DY1782" s="274" t="str">
        <f>IF(DX1782="","",IF(IntermediateCalcs!$AO$9="Yes",IntermediateCalcs!DX1782*$CX1782,IntermediateCalcs!DX1782))</f>
        <v/>
      </c>
      <c r="DZ1782" s="250" t="str">
        <f>IF(DataGoesHere!$B1782="","",($CZ1782-DY1782))</f>
        <v/>
      </c>
      <c r="EA1782" s="250" t="str">
        <f>IF(DataGoesHere!$B1782="","",ABS($CZ1782-DY1782))</f>
        <v/>
      </c>
      <c r="EB1782" s="250" t="str">
        <f>IF(DataGoesHere!$B1782="","",EA1782^2)</f>
        <v/>
      </c>
      <c r="EC1782" s="249" t="str">
        <f>IF(DataGoesHere!$B1782="","",EA1782/$CZ1782)</f>
        <v/>
      </c>
      <c r="ED1782" s="250" t="str">
        <f>IF(DataGoesHere!$B1782="","",SUM(DZ$2:DZ1782)/AVERAGE(EA:EA))</f>
        <v/>
      </c>
    </row>
    <row r="1783" spans="20:134" x14ac:dyDescent="0.2">
      <c r="T1783" s="240"/>
      <c r="U1783" s="86"/>
      <c r="V1783" s="86"/>
      <c r="W1783" s="86"/>
      <c r="X1783" s="86"/>
      <c r="Y1783" s="245" t="str">
        <f>IF(DataGoesHere!$B1783="","",(DataGoesHere!$B1783/SUM(DataGoesHere!$B1778:'DataGoesHere'!$B1789)))</f>
        <v/>
      </c>
      <c r="Z1783" s="86"/>
      <c r="AA1783" s="86"/>
      <c r="AB1783" s="86"/>
      <c r="AC1783" s="86"/>
      <c r="AD1783" s="86"/>
      <c r="AE1783" s="241"/>
      <c r="CV1783" s="310" t="str">
        <f>IF(DataGoesHere!B1783="","",DataGoesHere!A1783)</f>
        <v/>
      </c>
      <c r="CW1783" s="271">
        <f t="shared" ca="1" si="62"/>
        <v>6</v>
      </c>
      <c r="CX1783" s="272">
        <f t="shared" ca="1" si="63"/>
        <v>1.0779088099730167</v>
      </c>
      <c r="CY1783" s="266">
        <f>DataGoesHere!A1783</f>
        <v>1782</v>
      </c>
      <c r="CZ1783" s="19" t="str">
        <f>IF(DataGoesHere!B1783="","",DataGoesHere!B1783)</f>
        <v/>
      </c>
      <c r="DA1783" s="19" t="str">
        <f>IF(DataGoesHere!B1783="","",IF(AH$5="No",DataGoesHere!B1783,DataGoesHere!B1783-(AH$2*(DataGoesHere!A1783-1))))</f>
        <v/>
      </c>
      <c r="DB1783" s="19" t="str">
        <f>IF(DataGoesHere!B1783="","",IF(AO$9="No",DataGoesHere!B1783,DataGoesHere!B1783/CX1783))</f>
        <v/>
      </c>
      <c r="DC1783" s="19" t="str">
        <f>IF(DataGoesHere!B1783="","",IF(AO$9="No",DA1783,DA1783/CX1783))</f>
        <v/>
      </c>
      <c r="DD1783" s="293" t="str">
        <f>IF(CZ1783="",IF(COUNTIF(DD$2:DD1782,"Forecast")&lt;Output!E$43,"Forecast",""),"Actual")</f>
        <v/>
      </c>
      <c r="DF1783" s="19" t="str">
        <f>IF(DataGoesHere!B1782="",IF(DD1783="Forecast",(Output!$E$47*IntermediateCalcs!DH1782)+((1-Output!$E$47)*IntermediateCalcs!DF1782),""),(Output!$E$47*IntermediateCalcs!DB1782)+((1-Output!$E$47)*IntermediateCalcs!DF1782))</f>
        <v/>
      </c>
      <c r="DG1783" s="19" t="str">
        <f>IF(DataGoesHere!B1782="",IF(DD1783="Forecast",(Output!$G$47*(IntermediateCalcs!DF1783-IntermediateCalcs!DF1782))+((1-Output!$G$47)*IntermediateCalcs!DG1782),""),(Output!$G$47*(IntermediateCalcs!DF1783-IntermediateCalcs!DF1782))+((1-Output!$G$47)*IntermediateCalcs!DG1782))</f>
        <v/>
      </c>
      <c r="DH1783" s="19" t="str">
        <f>IF(DataGoesHere!B1782="",IF(DD1783="Forecast",DF1783+DG1783,""),DF1783+DG1783)</f>
        <v/>
      </c>
      <c r="DI1783" s="274" t="str">
        <f>IF(DH1783="","",IF(IntermediateCalcs!$AO$9="Yes",IntermediateCalcs!DH1783*$CX1783,IntermediateCalcs!DH1783))</f>
        <v/>
      </c>
      <c r="DJ1783" s="250" t="str">
        <f>IF(DataGoesHere!$B1783="","",($CZ1783-DI1783))</f>
        <v/>
      </c>
      <c r="DK1783" s="250" t="str">
        <f>IF(DataGoesHere!$B1783="","",ABS($CZ1783-DI1783))</f>
        <v/>
      </c>
      <c r="DL1783" s="250" t="str">
        <f>IF(DataGoesHere!$B1783="","",DK1783^2)</f>
        <v/>
      </c>
      <c r="DM1783" s="249" t="str">
        <f>IF(DataGoesHere!$B1783="","",DK1783/$CZ1783)</f>
        <v/>
      </c>
      <c r="DN1783" s="250" t="str">
        <f>IF(DataGoesHere!$B1783="","",SUM(DJ$2:DJ1783)/AVERAGE(DK:DK))</f>
        <v/>
      </c>
      <c r="DP1783" s="19" t="str">
        <f>IF(DataGoesHere!B1783="",IF($DD1783="Forecast",(Output!E$48*IntermediateCalcs!CY1783)+Output!G$48,""),(Output!E$48*IntermediateCalcs!CY1783)+Output!G$48)</f>
        <v/>
      </c>
      <c r="DQ1783" s="274" t="str">
        <f>IF(DP1783="","",IF(IntermediateCalcs!$AO$9="Yes",IntermediateCalcs!DP1783*$CX1783,IntermediateCalcs!DP1783))</f>
        <v/>
      </c>
      <c r="DR1783" s="250" t="str">
        <f>IF(DataGoesHere!$B1783="","",($CZ1783-DQ1783))</f>
        <v/>
      </c>
      <c r="DS1783" s="250" t="str">
        <f>IF(DataGoesHere!$B1783="","",ABS($CZ1783-DQ1783))</f>
        <v/>
      </c>
      <c r="DT1783" s="250" t="str">
        <f>IF(DataGoesHere!$B1783="","",DS1783^2)</f>
        <v/>
      </c>
      <c r="DU1783" s="249" t="str">
        <f>IF(DataGoesHere!$B1783="","",DS1783/$CZ1783)</f>
        <v/>
      </c>
      <c r="DV1783" s="250" t="str">
        <f>IF(DataGoesHere!$B1783="","",SUM(DR$2:DR1783)/AVERAGE(DS:DS))</f>
        <v/>
      </c>
      <c r="DX1783" s="19" t="str">
        <f>IF(DataGoesHere!$B1782="","",(DB1777*(Output!$O$49/Output!$P$49))+(IntermediateCalcs!DB1778*(Output!$M$49/Output!$P$49))+(IntermediateCalcs!DB1779*(Output!$K$49/Output!$P$49))+(DB1780*(Output!$I$49/Output!$P$49))+(IntermediateCalcs!DB1781*(Output!$G$49/Output!$P$49))+(IntermediateCalcs!DB1782*(Output!$E$49/Output!$P$49)))</f>
        <v/>
      </c>
      <c r="DY1783" s="274" t="str">
        <f>IF(DX1783="","",IF(IntermediateCalcs!$AO$9="Yes",IntermediateCalcs!DX1783*$CX1783,IntermediateCalcs!DX1783))</f>
        <v/>
      </c>
      <c r="DZ1783" s="250" t="str">
        <f>IF(DataGoesHere!$B1783="","",($CZ1783-DY1783))</f>
        <v/>
      </c>
      <c r="EA1783" s="250" t="str">
        <f>IF(DataGoesHere!$B1783="","",ABS($CZ1783-DY1783))</f>
        <v/>
      </c>
      <c r="EB1783" s="250" t="str">
        <f>IF(DataGoesHere!$B1783="","",EA1783^2)</f>
        <v/>
      </c>
      <c r="EC1783" s="249" t="str">
        <f>IF(DataGoesHere!$B1783="","",EA1783/$CZ1783)</f>
        <v/>
      </c>
      <c r="ED1783" s="250" t="str">
        <f>IF(DataGoesHere!$B1783="","",SUM(DZ$2:DZ1783)/AVERAGE(EA:EA))</f>
        <v/>
      </c>
    </row>
    <row r="1784" spans="20:134" x14ac:dyDescent="0.2">
      <c r="T1784" s="240"/>
      <c r="U1784" s="86"/>
      <c r="V1784" s="86"/>
      <c r="W1784" s="86"/>
      <c r="X1784" s="86"/>
      <c r="Y1784" s="86"/>
      <c r="Z1784" s="245" t="str">
        <f>IF(DataGoesHere!$B1784="","",(DataGoesHere!$B1784/SUM(DataGoesHere!$B1778:'DataGoesHere'!$B1789)))</f>
        <v/>
      </c>
      <c r="AA1784" s="86"/>
      <c r="AB1784" s="86"/>
      <c r="AC1784" s="86"/>
      <c r="AD1784" s="86"/>
      <c r="AE1784" s="241"/>
      <c r="CV1784" s="310" t="str">
        <f>IF(DataGoesHere!B1784="","",DataGoesHere!A1784)</f>
        <v/>
      </c>
      <c r="CW1784" s="271">
        <f t="shared" ca="1" si="62"/>
        <v>7</v>
      </c>
      <c r="CX1784" s="272">
        <f t="shared" ca="1" si="63"/>
        <v>1.0265458156689093</v>
      </c>
      <c r="CY1784" s="266">
        <f>DataGoesHere!A1784</f>
        <v>1783</v>
      </c>
      <c r="CZ1784" s="19" t="str">
        <f>IF(DataGoesHere!B1784="","",DataGoesHere!B1784)</f>
        <v/>
      </c>
      <c r="DA1784" s="19" t="str">
        <f>IF(DataGoesHere!B1784="","",IF(AH$5="No",DataGoesHere!B1784,DataGoesHere!B1784-(AH$2*(DataGoesHere!A1784-1))))</f>
        <v/>
      </c>
      <c r="DB1784" s="19" t="str">
        <f>IF(DataGoesHere!B1784="","",IF(AO$9="No",DataGoesHere!B1784,DataGoesHere!B1784/CX1784))</f>
        <v/>
      </c>
      <c r="DC1784" s="19" t="str">
        <f>IF(DataGoesHere!B1784="","",IF(AO$9="No",DA1784,DA1784/CX1784))</f>
        <v/>
      </c>
      <c r="DD1784" s="293" t="str">
        <f>IF(CZ1784="",IF(COUNTIF(DD$2:DD1783,"Forecast")&lt;Output!E$43,"Forecast",""),"Actual")</f>
        <v/>
      </c>
      <c r="DF1784" s="19" t="str">
        <f>IF(DataGoesHere!B1783="",IF(DD1784="Forecast",(Output!$E$47*IntermediateCalcs!DH1783)+((1-Output!$E$47)*IntermediateCalcs!DF1783),""),(Output!$E$47*IntermediateCalcs!DB1783)+((1-Output!$E$47)*IntermediateCalcs!DF1783))</f>
        <v/>
      </c>
      <c r="DG1784" s="19" t="str">
        <f>IF(DataGoesHere!B1783="",IF(DD1784="Forecast",(Output!$G$47*(IntermediateCalcs!DF1784-IntermediateCalcs!DF1783))+((1-Output!$G$47)*IntermediateCalcs!DG1783),""),(Output!$G$47*(IntermediateCalcs!DF1784-IntermediateCalcs!DF1783))+((1-Output!$G$47)*IntermediateCalcs!DG1783))</f>
        <v/>
      </c>
      <c r="DH1784" s="19" t="str">
        <f>IF(DataGoesHere!B1783="",IF(DD1784="Forecast",DF1784+DG1784,""),DF1784+DG1784)</f>
        <v/>
      </c>
      <c r="DI1784" s="274" t="str">
        <f>IF(DH1784="","",IF(IntermediateCalcs!$AO$9="Yes",IntermediateCalcs!DH1784*$CX1784,IntermediateCalcs!DH1784))</f>
        <v/>
      </c>
      <c r="DJ1784" s="250" t="str">
        <f>IF(DataGoesHere!$B1784="","",($CZ1784-DI1784))</f>
        <v/>
      </c>
      <c r="DK1784" s="250" t="str">
        <f>IF(DataGoesHere!$B1784="","",ABS($CZ1784-DI1784))</f>
        <v/>
      </c>
      <c r="DL1784" s="250" t="str">
        <f>IF(DataGoesHere!$B1784="","",DK1784^2)</f>
        <v/>
      </c>
      <c r="DM1784" s="249" t="str">
        <f>IF(DataGoesHere!$B1784="","",DK1784/$CZ1784)</f>
        <v/>
      </c>
      <c r="DN1784" s="250" t="str">
        <f>IF(DataGoesHere!$B1784="","",SUM(DJ$2:DJ1784)/AVERAGE(DK:DK))</f>
        <v/>
      </c>
      <c r="DP1784" s="19" t="str">
        <f>IF(DataGoesHere!B1784="",IF($DD1784="Forecast",(Output!E$48*IntermediateCalcs!CY1784)+Output!G$48,""),(Output!E$48*IntermediateCalcs!CY1784)+Output!G$48)</f>
        <v/>
      </c>
      <c r="DQ1784" s="274" t="str">
        <f>IF(DP1784="","",IF(IntermediateCalcs!$AO$9="Yes",IntermediateCalcs!DP1784*$CX1784,IntermediateCalcs!DP1784))</f>
        <v/>
      </c>
      <c r="DR1784" s="250" t="str">
        <f>IF(DataGoesHere!$B1784="","",($CZ1784-DQ1784))</f>
        <v/>
      </c>
      <c r="DS1784" s="250" t="str">
        <f>IF(DataGoesHere!$B1784="","",ABS($CZ1784-DQ1784))</f>
        <v/>
      </c>
      <c r="DT1784" s="250" t="str">
        <f>IF(DataGoesHere!$B1784="","",DS1784^2)</f>
        <v/>
      </c>
      <c r="DU1784" s="249" t="str">
        <f>IF(DataGoesHere!$B1784="","",DS1784/$CZ1784)</f>
        <v/>
      </c>
      <c r="DV1784" s="250" t="str">
        <f>IF(DataGoesHere!$B1784="","",SUM(DR$2:DR1784)/AVERAGE(DS:DS))</f>
        <v/>
      </c>
      <c r="DX1784" s="19" t="str">
        <f>IF(DataGoesHere!$B1783="","",(DB1778*(Output!$O$49/Output!$P$49))+(IntermediateCalcs!DB1779*(Output!$M$49/Output!$P$49))+(IntermediateCalcs!DB1780*(Output!$K$49/Output!$P$49))+(DB1781*(Output!$I$49/Output!$P$49))+(IntermediateCalcs!DB1782*(Output!$G$49/Output!$P$49))+(IntermediateCalcs!DB1783*(Output!$E$49/Output!$P$49)))</f>
        <v/>
      </c>
      <c r="DY1784" s="274" t="str">
        <f>IF(DX1784="","",IF(IntermediateCalcs!$AO$9="Yes",IntermediateCalcs!DX1784*$CX1784,IntermediateCalcs!DX1784))</f>
        <v/>
      </c>
      <c r="DZ1784" s="250" t="str">
        <f>IF(DataGoesHere!$B1784="","",($CZ1784-DY1784))</f>
        <v/>
      </c>
      <c r="EA1784" s="250" t="str">
        <f>IF(DataGoesHere!$B1784="","",ABS($CZ1784-DY1784))</f>
        <v/>
      </c>
      <c r="EB1784" s="250" t="str">
        <f>IF(DataGoesHere!$B1784="","",EA1784^2)</f>
        <v/>
      </c>
      <c r="EC1784" s="249" t="str">
        <f>IF(DataGoesHere!$B1784="","",EA1784/$CZ1784)</f>
        <v/>
      </c>
      <c r="ED1784" s="250" t="str">
        <f>IF(DataGoesHere!$B1784="","",SUM(DZ$2:DZ1784)/AVERAGE(EA:EA))</f>
        <v/>
      </c>
    </row>
    <row r="1785" spans="20:134" x14ac:dyDescent="0.2">
      <c r="T1785" s="240"/>
      <c r="U1785" s="86"/>
      <c r="V1785" s="86"/>
      <c r="W1785" s="86"/>
      <c r="X1785" s="86"/>
      <c r="Y1785" s="86"/>
      <c r="Z1785" s="86"/>
      <c r="AA1785" s="245" t="str">
        <f>IF(DataGoesHere!$B1785="","",(DataGoesHere!$B1785/SUM(DataGoesHere!$B1778:'DataGoesHere'!$B1789)))</f>
        <v/>
      </c>
      <c r="AB1785" s="86"/>
      <c r="AC1785" s="86"/>
      <c r="AD1785" s="86"/>
      <c r="AE1785" s="241"/>
      <c r="CV1785" s="310" t="str">
        <f>IF(DataGoesHere!B1785="","",DataGoesHere!A1785)</f>
        <v/>
      </c>
      <c r="CW1785" s="271">
        <f t="shared" ca="1" si="62"/>
        <v>8</v>
      </c>
      <c r="CX1785" s="272">
        <f t="shared" ca="1" si="63"/>
        <v>1.0207492390681214</v>
      </c>
      <c r="CY1785" s="266">
        <f>DataGoesHere!A1785</f>
        <v>1784</v>
      </c>
      <c r="CZ1785" s="19" t="str">
        <f>IF(DataGoesHere!B1785="","",DataGoesHere!B1785)</f>
        <v/>
      </c>
      <c r="DA1785" s="19" t="str">
        <f>IF(DataGoesHere!B1785="","",IF(AH$5="No",DataGoesHere!B1785,DataGoesHere!B1785-(AH$2*(DataGoesHere!A1785-1))))</f>
        <v/>
      </c>
      <c r="DB1785" s="19" t="str">
        <f>IF(DataGoesHere!B1785="","",IF(AO$9="No",DataGoesHere!B1785,DataGoesHere!B1785/CX1785))</f>
        <v/>
      </c>
      <c r="DC1785" s="19" t="str">
        <f>IF(DataGoesHere!B1785="","",IF(AO$9="No",DA1785,DA1785/CX1785))</f>
        <v/>
      </c>
      <c r="DD1785" s="293" t="str">
        <f>IF(CZ1785="",IF(COUNTIF(DD$2:DD1784,"Forecast")&lt;Output!E$43,"Forecast",""),"Actual")</f>
        <v/>
      </c>
      <c r="DF1785" s="19" t="str">
        <f>IF(DataGoesHere!B1784="",IF(DD1785="Forecast",(Output!$E$47*IntermediateCalcs!DH1784)+((1-Output!$E$47)*IntermediateCalcs!DF1784),""),(Output!$E$47*IntermediateCalcs!DB1784)+((1-Output!$E$47)*IntermediateCalcs!DF1784))</f>
        <v/>
      </c>
      <c r="DG1785" s="19" t="str">
        <f>IF(DataGoesHere!B1784="",IF(DD1785="Forecast",(Output!$G$47*(IntermediateCalcs!DF1785-IntermediateCalcs!DF1784))+((1-Output!$G$47)*IntermediateCalcs!DG1784),""),(Output!$G$47*(IntermediateCalcs!DF1785-IntermediateCalcs!DF1784))+((1-Output!$G$47)*IntermediateCalcs!DG1784))</f>
        <v/>
      </c>
      <c r="DH1785" s="19" t="str">
        <f>IF(DataGoesHere!B1784="",IF(DD1785="Forecast",DF1785+DG1785,""),DF1785+DG1785)</f>
        <v/>
      </c>
      <c r="DI1785" s="274" t="str">
        <f>IF(DH1785="","",IF(IntermediateCalcs!$AO$9="Yes",IntermediateCalcs!DH1785*$CX1785,IntermediateCalcs!DH1785))</f>
        <v/>
      </c>
      <c r="DJ1785" s="250" t="str">
        <f>IF(DataGoesHere!$B1785="","",($CZ1785-DI1785))</f>
        <v/>
      </c>
      <c r="DK1785" s="250" t="str">
        <f>IF(DataGoesHere!$B1785="","",ABS($CZ1785-DI1785))</f>
        <v/>
      </c>
      <c r="DL1785" s="250" t="str">
        <f>IF(DataGoesHere!$B1785="","",DK1785^2)</f>
        <v/>
      </c>
      <c r="DM1785" s="249" t="str">
        <f>IF(DataGoesHere!$B1785="","",DK1785/$CZ1785)</f>
        <v/>
      </c>
      <c r="DN1785" s="250" t="str">
        <f>IF(DataGoesHere!$B1785="","",SUM(DJ$2:DJ1785)/AVERAGE(DK:DK))</f>
        <v/>
      </c>
      <c r="DP1785" s="19" t="str">
        <f>IF(DataGoesHere!B1785="",IF($DD1785="Forecast",(Output!E$48*IntermediateCalcs!CY1785)+Output!G$48,""),(Output!E$48*IntermediateCalcs!CY1785)+Output!G$48)</f>
        <v/>
      </c>
      <c r="DQ1785" s="274" t="str">
        <f>IF(DP1785="","",IF(IntermediateCalcs!$AO$9="Yes",IntermediateCalcs!DP1785*$CX1785,IntermediateCalcs!DP1785))</f>
        <v/>
      </c>
      <c r="DR1785" s="250" t="str">
        <f>IF(DataGoesHere!$B1785="","",($CZ1785-DQ1785))</f>
        <v/>
      </c>
      <c r="DS1785" s="250" t="str">
        <f>IF(DataGoesHere!$B1785="","",ABS($CZ1785-DQ1785))</f>
        <v/>
      </c>
      <c r="DT1785" s="250" t="str">
        <f>IF(DataGoesHere!$B1785="","",DS1785^2)</f>
        <v/>
      </c>
      <c r="DU1785" s="249" t="str">
        <f>IF(DataGoesHere!$B1785="","",DS1785/$CZ1785)</f>
        <v/>
      </c>
      <c r="DV1785" s="250" t="str">
        <f>IF(DataGoesHere!$B1785="","",SUM(DR$2:DR1785)/AVERAGE(DS:DS))</f>
        <v/>
      </c>
      <c r="DX1785" s="19" t="str">
        <f>IF(DataGoesHere!$B1784="","",(DB1779*(Output!$O$49/Output!$P$49))+(IntermediateCalcs!DB1780*(Output!$M$49/Output!$P$49))+(IntermediateCalcs!DB1781*(Output!$K$49/Output!$P$49))+(DB1782*(Output!$I$49/Output!$P$49))+(IntermediateCalcs!DB1783*(Output!$G$49/Output!$P$49))+(IntermediateCalcs!DB1784*(Output!$E$49/Output!$P$49)))</f>
        <v/>
      </c>
      <c r="DY1785" s="274" t="str">
        <f>IF(DX1785="","",IF(IntermediateCalcs!$AO$9="Yes",IntermediateCalcs!DX1785*$CX1785,IntermediateCalcs!DX1785))</f>
        <v/>
      </c>
      <c r="DZ1785" s="250" t="str">
        <f>IF(DataGoesHere!$B1785="","",($CZ1785-DY1785))</f>
        <v/>
      </c>
      <c r="EA1785" s="250" t="str">
        <f>IF(DataGoesHere!$B1785="","",ABS($CZ1785-DY1785))</f>
        <v/>
      </c>
      <c r="EB1785" s="250" t="str">
        <f>IF(DataGoesHere!$B1785="","",EA1785^2)</f>
        <v/>
      </c>
      <c r="EC1785" s="249" t="str">
        <f>IF(DataGoesHere!$B1785="","",EA1785/$CZ1785)</f>
        <v/>
      </c>
      <c r="ED1785" s="250" t="str">
        <f>IF(DataGoesHere!$B1785="","",SUM(DZ$2:DZ1785)/AVERAGE(EA:EA))</f>
        <v/>
      </c>
    </row>
    <row r="1786" spans="20:134" x14ac:dyDescent="0.2">
      <c r="T1786" s="240"/>
      <c r="U1786" s="86"/>
      <c r="V1786" s="86"/>
      <c r="W1786" s="86"/>
      <c r="X1786" s="86"/>
      <c r="Y1786" s="86"/>
      <c r="Z1786" s="86"/>
      <c r="AA1786" s="86"/>
      <c r="AB1786" s="245" t="str">
        <f>IF(DataGoesHere!$B1786="","",(DataGoesHere!$B1786/SUM(DataGoesHere!$B1778:'DataGoesHere'!$B1789)))</f>
        <v/>
      </c>
      <c r="AC1786" s="86"/>
      <c r="AD1786" s="86"/>
      <c r="AE1786" s="241"/>
      <c r="CV1786" s="310" t="str">
        <f>IF(DataGoesHere!B1786="","",DataGoesHere!A1786)</f>
        <v/>
      </c>
      <c r="CW1786" s="271">
        <f t="shared" ca="1" si="62"/>
        <v>9</v>
      </c>
      <c r="CX1786" s="272">
        <f t="shared" ca="1" si="63"/>
        <v>1.0625330005567626</v>
      </c>
      <c r="CY1786" s="266">
        <f>DataGoesHere!A1786</f>
        <v>1785</v>
      </c>
      <c r="CZ1786" s="19" t="str">
        <f>IF(DataGoesHere!B1786="","",DataGoesHere!B1786)</f>
        <v/>
      </c>
      <c r="DA1786" s="19" t="str">
        <f>IF(DataGoesHere!B1786="","",IF(AH$5="No",DataGoesHere!B1786,DataGoesHere!B1786-(AH$2*(DataGoesHere!A1786-1))))</f>
        <v/>
      </c>
      <c r="DB1786" s="19" t="str">
        <f>IF(DataGoesHere!B1786="","",IF(AO$9="No",DataGoesHere!B1786,DataGoesHere!B1786/CX1786))</f>
        <v/>
      </c>
      <c r="DC1786" s="19" t="str">
        <f>IF(DataGoesHere!B1786="","",IF(AO$9="No",DA1786,DA1786/CX1786))</f>
        <v/>
      </c>
      <c r="DD1786" s="293" t="str">
        <f>IF(CZ1786="",IF(COUNTIF(DD$2:DD1785,"Forecast")&lt;Output!E$43,"Forecast",""),"Actual")</f>
        <v/>
      </c>
      <c r="DF1786" s="19" t="str">
        <f>IF(DataGoesHere!B1785="",IF(DD1786="Forecast",(Output!$E$47*IntermediateCalcs!DH1785)+((1-Output!$E$47)*IntermediateCalcs!DF1785),""),(Output!$E$47*IntermediateCalcs!DB1785)+((1-Output!$E$47)*IntermediateCalcs!DF1785))</f>
        <v/>
      </c>
      <c r="DG1786" s="19" t="str">
        <f>IF(DataGoesHere!B1785="",IF(DD1786="Forecast",(Output!$G$47*(IntermediateCalcs!DF1786-IntermediateCalcs!DF1785))+((1-Output!$G$47)*IntermediateCalcs!DG1785),""),(Output!$G$47*(IntermediateCalcs!DF1786-IntermediateCalcs!DF1785))+((1-Output!$G$47)*IntermediateCalcs!DG1785))</f>
        <v/>
      </c>
      <c r="DH1786" s="19" t="str">
        <f>IF(DataGoesHere!B1785="",IF(DD1786="Forecast",DF1786+DG1786,""),DF1786+DG1786)</f>
        <v/>
      </c>
      <c r="DI1786" s="274" t="str">
        <f>IF(DH1786="","",IF(IntermediateCalcs!$AO$9="Yes",IntermediateCalcs!DH1786*$CX1786,IntermediateCalcs!DH1786))</f>
        <v/>
      </c>
      <c r="DJ1786" s="250" t="str">
        <f>IF(DataGoesHere!$B1786="","",($CZ1786-DI1786))</f>
        <v/>
      </c>
      <c r="DK1786" s="250" t="str">
        <f>IF(DataGoesHere!$B1786="","",ABS($CZ1786-DI1786))</f>
        <v/>
      </c>
      <c r="DL1786" s="250" t="str">
        <f>IF(DataGoesHere!$B1786="","",DK1786^2)</f>
        <v/>
      </c>
      <c r="DM1786" s="249" t="str">
        <f>IF(DataGoesHere!$B1786="","",DK1786/$CZ1786)</f>
        <v/>
      </c>
      <c r="DN1786" s="250" t="str">
        <f>IF(DataGoesHere!$B1786="","",SUM(DJ$2:DJ1786)/AVERAGE(DK:DK))</f>
        <v/>
      </c>
      <c r="DP1786" s="19" t="str">
        <f>IF(DataGoesHere!B1786="",IF($DD1786="Forecast",(Output!E$48*IntermediateCalcs!CY1786)+Output!G$48,""),(Output!E$48*IntermediateCalcs!CY1786)+Output!G$48)</f>
        <v/>
      </c>
      <c r="DQ1786" s="274" t="str">
        <f>IF(DP1786="","",IF(IntermediateCalcs!$AO$9="Yes",IntermediateCalcs!DP1786*$CX1786,IntermediateCalcs!DP1786))</f>
        <v/>
      </c>
      <c r="DR1786" s="250" t="str">
        <f>IF(DataGoesHere!$B1786="","",($CZ1786-DQ1786))</f>
        <v/>
      </c>
      <c r="DS1786" s="250" t="str">
        <f>IF(DataGoesHere!$B1786="","",ABS($CZ1786-DQ1786))</f>
        <v/>
      </c>
      <c r="DT1786" s="250" t="str">
        <f>IF(DataGoesHere!$B1786="","",DS1786^2)</f>
        <v/>
      </c>
      <c r="DU1786" s="249" t="str">
        <f>IF(DataGoesHere!$B1786="","",DS1786/$CZ1786)</f>
        <v/>
      </c>
      <c r="DV1786" s="250" t="str">
        <f>IF(DataGoesHere!$B1786="","",SUM(DR$2:DR1786)/AVERAGE(DS:DS))</f>
        <v/>
      </c>
      <c r="DX1786" s="19" t="str">
        <f>IF(DataGoesHere!$B1785="","",(DB1780*(Output!$O$49/Output!$P$49))+(IntermediateCalcs!DB1781*(Output!$M$49/Output!$P$49))+(IntermediateCalcs!DB1782*(Output!$K$49/Output!$P$49))+(DB1783*(Output!$I$49/Output!$P$49))+(IntermediateCalcs!DB1784*(Output!$G$49/Output!$P$49))+(IntermediateCalcs!DB1785*(Output!$E$49/Output!$P$49)))</f>
        <v/>
      </c>
      <c r="DY1786" s="274" t="str">
        <f>IF(DX1786="","",IF(IntermediateCalcs!$AO$9="Yes",IntermediateCalcs!DX1786*$CX1786,IntermediateCalcs!DX1786))</f>
        <v/>
      </c>
      <c r="DZ1786" s="250" t="str">
        <f>IF(DataGoesHere!$B1786="","",($CZ1786-DY1786))</f>
        <v/>
      </c>
      <c r="EA1786" s="250" t="str">
        <f>IF(DataGoesHere!$B1786="","",ABS($CZ1786-DY1786))</f>
        <v/>
      </c>
      <c r="EB1786" s="250" t="str">
        <f>IF(DataGoesHere!$B1786="","",EA1786^2)</f>
        <v/>
      </c>
      <c r="EC1786" s="249" t="str">
        <f>IF(DataGoesHere!$B1786="","",EA1786/$CZ1786)</f>
        <v/>
      </c>
      <c r="ED1786" s="250" t="str">
        <f>IF(DataGoesHere!$B1786="","",SUM(DZ$2:DZ1786)/AVERAGE(EA:EA))</f>
        <v/>
      </c>
    </row>
    <row r="1787" spans="20:134" x14ac:dyDescent="0.2">
      <c r="T1787" s="240"/>
      <c r="U1787" s="86"/>
      <c r="V1787" s="86"/>
      <c r="W1787" s="86"/>
      <c r="X1787" s="86"/>
      <c r="Y1787" s="86"/>
      <c r="Z1787" s="86"/>
      <c r="AA1787" s="86"/>
      <c r="AB1787" s="86"/>
      <c r="AC1787" s="245" t="str">
        <f>IF(DataGoesHere!$B1787="","",(DataGoesHere!$B1787/SUM(DataGoesHere!$B1778:'DataGoesHere'!$B1789)))</f>
        <v/>
      </c>
      <c r="AD1787" s="86"/>
      <c r="AE1787" s="241"/>
      <c r="CV1787" s="310" t="str">
        <f>IF(DataGoesHere!B1787="","",DataGoesHere!A1787)</f>
        <v/>
      </c>
      <c r="CW1787" s="271">
        <f t="shared" ca="1" si="62"/>
        <v>10</v>
      </c>
      <c r="CX1787" s="272">
        <f t="shared" ca="1" si="63"/>
        <v>0.92557634012077306</v>
      </c>
      <c r="CY1787" s="266">
        <f>DataGoesHere!A1787</f>
        <v>1786</v>
      </c>
      <c r="CZ1787" s="19" t="str">
        <f>IF(DataGoesHere!B1787="","",DataGoesHere!B1787)</f>
        <v/>
      </c>
      <c r="DA1787" s="19" t="str">
        <f>IF(DataGoesHere!B1787="","",IF(AH$5="No",DataGoesHere!B1787,DataGoesHere!B1787-(AH$2*(DataGoesHere!A1787-1))))</f>
        <v/>
      </c>
      <c r="DB1787" s="19" t="str">
        <f>IF(DataGoesHere!B1787="","",IF(AO$9="No",DataGoesHere!B1787,DataGoesHere!B1787/CX1787))</f>
        <v/>
      </c>
      <c r="DC1787" s="19" t="str">
        <f>IF(DataGoesHere!B1787="","",IF(AO$9="No",DA1787,DA1787/CX1787))</f>
        <v/>
      </c>
      <c r="DD1787" s="293" t="str">
        <f>IF(CZ1787="",IF(COUNTIF(DD$2:DD1786,"Forecast")&lt;Output!E$43,"Forecast",""),"Actual")</f>
        <v/>
      </c>
      <c r="DF1787" s="19" t="str">
        <f>IF(DataGoesHere!B1786="",IF(DD1787="Forecast",(Output!$E$47*IntermediateCalcs!DH1786)+((1-Output!$E$47)*IntermediateCalcs!DF1786),""),(Output!$E$47*IntermediateCalcs!DB1786)+((1-Output!$E$47)*IntermediateCalcs!DF1786))</f>
        <v/>
      </c>
      <c r="DG1787" s="19" t="str">
        <f>IF(DataGoesHere!B1786="",IF(DD1787="Forecast",(Output!$G$47*(IntermediateCalcs!DF1787-IntermediateCalcs!DF1786))+((1-Output!$G$47)*IntermediateCalcs!DG1786),""),(Output!$G$47*(IntermediateCalcs!DF1787-IntermediateCalcs!DF1786))+((1-Output!$G$47)*IntermediateCalcs!DG1786))</f>
        <v/>
      </c>
      <c r="DH1787" s="19" t="str">
        <f>IF(DataGoesHere!B1786="",IF(DD1787="Forecast",DF1787+DG1787,""),DF1787+DG1787)</f>
        <v/>
      </c>
      <c r="DI1787" s="274" t="str">
        <f>IF(DH1787="","",IF(IntermediateCalcs!$AO$9="Yes",IntermediateCalcs!DH1787*$CX1787,IntermediateCalcs!DH1787))</f>
        <v/>
      </c>
      <c r="DJ1787" s="250" t="str">
        <f>IF(DataGoesHere!$B1787="","",($CZ1787-DI1787))</f>
        <v/>
      </c>
      <c r="DK1787" s="250" t="str">
        <f>IF(DataGoesHere!$B1787="","",ABS($CZ1787-DI1787))</f>
        <v/>
      </c>
      <c r="DL1787" s="250" t="str">
        <f>IF(DataGoesHere!$B1787="","",DK1787^2)</f>
        <v/>
      </c>
      <c r="DM1787" s="249" t="str">
        <f>IF(DataGoesHere!$B1787="","",DK1787/$CZ1787)</f>
        <v/>
      </c>
      <c r="DN1787" s="250" t="str">
        <f>IF(DataGoesHere!$B1787="","",SUM(DJ$2:DJ1787)/AVERAGE(DK:DK))</f>
        <v/>
      </c>
      <c r="DP1787" s="19" t="str">
        <f>IF(DataGoesHere!B1787="",IF($DD1787="Forecast",(Output!E$48*IntermediateCalcs!CY1787)+Output!G$48,""),(Output!E$48*IntermediateCalcs!CY1787)+Output!G$48)</f>
        <v/>
      </c>
      <c r="DQ1787" s="274" t="str">
        <f>IF(DP1787="","",IF(IntermediateCalcs!$AO$9="Yes",IntermediateCalcs!DP1787*$CX1787,IntermediateCalcs!DP1787))</f>
        <v/>
      </c>
      <c r="DR1787" s="250" t="str">
        <f>IF(DataGoesHere!$B1787="","",($CZ1787-DQ1787))</f>
        <v/>
      </c>
      <c r="DS1787" s="250" t="str">
        <f>IF(DataGoesHere!$B1787="","",ABS($CZ1787-DQ1787))</f>
        <v/>
      </c>
      <c r="DT1787" s="250" t="str">
        <f>IF(DataGoesHere!$B1787="","",DS1787^2)</f>
        <v/>
      </c>
      <c r="DU1787" s="249" t="str">
        <f>IF(DataGoesHere!$B1787="","",DS1787/$CZ1787)</f>
        <v/>
      </c>
      <c r="DV1787" s="250" t="str">
        <f>IF(DataGoesHere!$B1787="","",SUM(DR$2:DR1787)/AVERAGE(DS:DS))</f>
        <v/>
      </c>
      <c r="DX1787" s="19" t="str">
        <f>IF(DataGoesHere!$B1786="","",(DB1781*(Output!$O$49/Output!$P$49))+(IntermediateCalcs!DB1782*(Output!$M$49/Output!$P$49))+(IntermediateCalcs!DB1783*(Output!$K$49/Output!$P$49))+(DB1784*(Output!$I$49/Output!$P$49))+(IntermediateCalcs!DB1785*(Output!$G$49/Output!$P$49))+(IntermediateCalcs!DB1786*(Output!$E$49/Output!$P$49)))</f>
        <v/>
      </c>
      <c r="DY1787" s="274" t="str">
        <f>IF(DX1787="","",IF(IntermediateCalcs!$AO$9="Yes",IntermediateCalcs!DX1787*$CX1787,IntermediateCalcs!DX1787))</f>
        <v/>
      </c>
      <c r="DZ1787" s="250" t="str">
        <f>IF(DataGoesHere!$B1787="","",($CZ1787-DY1787))</f>
        <v/>
      </c>
      <c r="EA1787" s="250" t="str">
        <f>IF(DataGoesHere!$B1787="","",ABS($CZ1787-DY1787))</f>
        <v/>
      </c>
      <c r="EB1787" s="250" t="str">
        <f>IF(DataGoesHere!$B1787="","",EA1787^2)</f>
        <v/>
      </c>
      <c r="EC1787" s="249" t="str">
        <f>IF(DataGoesHere!$B1787="","",EA1787/$CZ1787)</f>
        <v/>
      </c>
      <c r="ED1787" s="250" t="str">
        <f>IF(DataGoesHere!$B1787="","",SUM(DZ$2:DZ1787)/AVERAGE(EA:EA))</f>
        <v/>
      </c>
    </row>
    <row r="1788" spans="20:134" x14ac:dyDescent="0.2">
      <c r="T1788" s="240"/>
      <c r="U1788" s="86"/>
      <c r="V1788" s="86"/>
      <c r="W1788" s="86"/>
      <c r="X1788" s="86"/>
      <c r="Y1788" s="86"/>
      <c r="Z1788" s="86"/>
      <c r="AA1788" s="86"/>
      <c r="AB1788" s="86"/>
      <c r="AC1788" s="86"/>
      <c r="AD1788" s="245" t="str">
        <f>IF(DataGoesHere!$B1788="","",(DataGoesHere!$B1788/SUM(DataGoesHere!$B1778:'DataGoesHere'!$B1789)))</f>
        <v/>
      </c>
      <c r="AE1788" s="241"/>
      <c r="CV1788" s="310" t="str">
        <f>IF(DataGoesHere!B1788="","",DataGoesHere!A1788)</f>
        <v/>
      </c>
      <c r="CW1788" s="271">
        <f t="shared" ca="1" si="62"/>
        <v>11</v>
      </c>
      <c r="CX1788" s="272">
        <f t="shared" ca="1" si="63"/>
        <v>0.97463169608807265</v>
      </c>
      <c r="CY1788" s="266">
        <f>DataGoesHere!A1788</f>
        <v>1787</v>
      </c>
      <c r="CZ1788" s="19" t="str">
        <f>IF(DataGoesHere!B1788="","",DataGoesHere!B1788)</f>
        <v/>
      </c>
      <c r="DA1788" s="19" t="str">
        <f>IF(DataGoesHere!B1788="","",IF(AH$5="No",DataGoesHere!B1788,DataGoesHere!B1788-(AH$2*(DataGoesHere!A1788-1))))</f>
        <v/>
      </c>
      <c r="DB1788" s="19" t="str">
        <f>IF(DataGoesHere!B1788="","",IF(AO$9="No",DataGoesHere!B1788,DataGoesHere!B1788/CX1788))</f>
        <v/>
      </c>
      <c r="DC1788" s="19" t="str">
        <f>IF(DataGoesHere!B1788="","",IF(AO$9="No",DA1788,DA1788/CX1788))</f>
        <v/>
      </c>
      <c r="DD1788" s="293" t="str">
        <f>IF(CZ1788="",IF(COUNTIF(DD$2:DD1787,"Forecast")&lt;Output!E$43,"Forecast",""),"Actual")</f>
        <v/>
      </c>
      <c r="DF1788" s="19" t="str">
        <f>IF(DataGoesHere!B1787="",IF(DD1788="Forecast",(Output!$E$47*IntermediateCalcs!DH1787)+((1-Output!$E$47)*IntermediateCalcs!DF1787),""),(Output!$E$47*IntermediateCalcs!DB1787)+((1-Output!$E$47)*IntermediateCalcs!DF1787))</f>
        <v/>
      </c>
      <c r="DG1788" s="19" t="str">
        <f>IF(DataGoesHere!B1787="",IF(DD1788="Forecast",(Output!$G$47*(IntermediateCalcs!DF1788-IntermediateCalcs!DF1787))+((1-Output!$G$47)*IntermediateCalcs!DG1787),""),(Output!$G$47*(IntermediateCalcs!DF1788-IntermediateCalcs!DF1787))+((1-Output!$G$47)*IntermediateCalcs!DG1787))</f>
        <v/>
      </c>
      <c r="DH1788" s="19" t="str">
        <f>IF(DataGoesHere!B1787="",IF(DD1788="Forecast",DF1788+DG1788,""),DF1788+DG1788)</f>
        <v/>
      </c>
      <c r="DI1788" s="274" t="str">
        <f>IF(DH1788="","",IF(IntermediateCalcs!$AO$9="Yes",IntermediateCalcs!DH1788*$CX1788,IntermediateCalcs!DH1788))</f>
        <v/>
      </c>
      <c r="DJ1788" s="250" t="str">
        <f>IF(DataGoesHere!$B1788="","",($CZ1788-DI1788))</f>
        <v/>
      </c>
      <c r="DK1788" s="250" t="str">
        <f>IF(DataGoesHere!$B1788="","",ABS($CZ1788-DI1788))</f>
        <v/>
      </c>
      <c r="DL1788" s="250" t="str">
        <f>IF(DataGoesHere!$B1788="","",DK1788^2)</f>
        <v/>
      </c>
      <c r="DM1788" s="249" t="str">
        <f>IF(DataGoesHere!$B1788="","",DK1788/$CZ1788)</f>
        <v/>
      </c>
      <c r="DN1788" s="250" t="str">
        <f>IF(DataGoesHere!$B1788="","",SUM(DJ$2:DJ1788)/AVERAGE(DK:DK))</f>
        <v/>
      </c>
      <c r="DP1788" s="19" t="str">
        <f>IF(DataGoesHere!B1788="",IF($DD1788="Forecast",(Output!E$48*IntermediateCalcs!CY1788)+Output!G$48,""),(Output!E$48*IntermediateCalcs!CY1788)+Output!G$48)</f>
        <v/>
      </c>
      <c r="DQ1788" s="274" t="str">
        <f>IF(DP1788="","",IF(IntermediateCalcs!$AO$9="Yes",IntermediateCalcs!DP1788*$CX1788,IntermediateCalcs!DP1788))</f>
        <v/>
      </c>
      <c r="DR1788" s="250" t="str">
        <f>IF(DataGoesHere!$B1788="","",($CZ1788-DQ1788))</f>
        <v/>
      </c>
      <c r="DS1788" s="250" t="str">
        <f>IF(DataGoesHere!$B1788="","",ABS($CZ1788-DQ1788))</f>
        <v/>
      </c>
      <c r="DT1788" s="250" t="str">
        <f>IF(DataGoesHere!$B1788="","",DS1788^2)</f>
        <v/>
      </c>
      <c r="DU1788" s="249" t="str">
        <f>IF(DataGoesHere!$B1788="","",DS1788/$CZ1788)</f>
        <v/>
      </c>
      <c r="DV1788" s="250" t="str">
        <f>IF(DataGoesHere!$B1788="","",SUM(DR$2:DR1788)/AVERAGE(DS:DS))</f>
        <v/>
      </c>
      <c r="DX1788" s="19" t="str">
        <f>IF(DataGoesHere!$B1787="","",(DB1782*(Output!$O$49/Output!$P$49))+(IntermediateCalcs!DB1783*(Output!$M$49/Output!$P$49))+(IntermediateCalcs!DB1784*(Output!$K$49/Output!$P$49))+(DB1785*(Output!$I$49/Output!$P$49))+(IntermediateCalcs!DB1786*(Output!$G$49/Output!$P$49))+(IntermediateCalcs!DB1787*(Output!$E$49/Output!$P$49)))</f>
        <v/>
      </c>
      <c r="DY1788" s="274" t="str">
        <f>IF(DX1788="","",IF(IntermediateCalcs!$AO$9="Yes",IntermediateCalcs!DX1788*$CX1788,IntermediateCalcs!DX1788))</f>
        <v/>
      </c>
      <c r="DZ1788" s="250" t="str">
        <f>IF(DataGoesHere!$B1788="","",($CZ1788-DY1788))</f>
        <v/>
      </c>
      <c r="EA1788" s="250" t="str">
        <f>IF(DataGoesHere!$B1788="","",ABS($CZ1788-DY1788))</f>
        <v/>
      </c>
      <c r="EB1788" s="250" t="str">
        <f>IF(DataGoesHere!$B1788="","",EA1788^2)</f>
        <v/>
      </c>
      <c r="EC1788" s="249" t="str">
        <f>IF(DataGoesHere!$B1788="","",EA1788/$CZ1788)</f>
        <v/>
      </c>
      <c r="ED1788" s="250" t="str">
        <f>IF(DataGoesHere!$B1788="","",SUM(DZ$2:DZ1788)/AVERAGE(EA:EA))</f>
        <v/>
      </c>
    </row>
    <row r="1789" spans="20:134" x14ac:dyDescent="0.2">
      <c r="T1789" s="242"/>
      <c r="U1789" s="243"/>
      <c r="V1789" s="243"/>
      <c r="W1789" s="243"/>
      <c r="X1789" s="243"/>
      <c r="Y1789" s="243"/>
      <c r="Z1789" s="243"/>
      <c r="AA1789" s="243"/>
      <c r="AB1789" s="243"/>
      <c r="AC1789" s="243"/>
      <c r="AD1789" s="243"/>
      <c r="AE1789" s="246" t="str">
        <f>IF(DataGoesHere!$B1789="","",(DataGoesHere!$B1789/SUM(DataGoesHere!$B1778:'DataGoesHere'!$B1789)))</f>
        <v/>
      </c>
      <c r="CV1789" s="310" t="str">
        <f>IF(DataGoesHere!B1789="","",DataGoesHere!A1789)</f>
        <v/>
      </c>
      <c r="CW1789" s="271">
        <f t="shared" ca="1" si="62"/>
        <v>12</v>
      </c>
      <c r="CX1789" s="272">
        <f t="shared" ca="1" si="63"/>
        <v>1.0054005237672714</v>
      </c>
      <c r="CY1789" s="266">
        <f>DataGoesHere!A1789</f>
        <v>1788</v>
      </c>
      <c r="CZ1789" s="19" t="str">
        <f>IF(DataGoesHere!B1789="","",DataGoesHere!B1789)</f>
        <v/>
      </c>
      <c r="DA1789" s="19" t="str">
        <f>IF(DataGoesHere!B1789="","",IF(AH$5="No",DataGoesHere!B1789,DataGoesHere!B1789-(AH$2*(DataGoesHere!A1789-1))))</f>
        <v/>
      </c>
      <c r="DB1789" s="19" t="str">
        <f>IF(DataGoesHere!B1789="","",IF(AO$9="No",DataGoesHere!B1789,DataGoesHere!B1789/CX1789))</f>
        <v/>
      </c>
      <c r="DC1789" s="19" t="str">
        <f>IF(DataGoesHere!B1789="","",IF(AO$9="No",DA1789,DA1789/CX1789))</f>
        <v/>
      </c>
      <c r="DD1789" s="293" t="str">
        <f>IF(CZ1789="",IF(COUNTIF(DD$2:DD1788,"Forecast")&lt;Output!E$43,"Forecast",""),"Actual")</f>
        <v/>
      </c>
      <c r="DF1789" s="19" t="str">
        <f>IF(DataGoesHere!B1788="",IF(DD1789="Forecast",(Output!$E$47*IntermediateCalcs!DH1788)+((1-Output!$E$47)*IntermediateCalcs!DF1788),""),(Output!$E$47*IntermediateCalcs!DB1788)+((1-Output!$E$47)*IntermediateCalcs!DF1788))</f>
        <v/>
      </c>
      <c r="DG1789" s="19" t="str">
        <f>IF(DataGoesHere!B1788="",IF(DD1789="Forecast",(Output!$G$47*(IntermediateCalcs!DF1789-IntermediateCalcs!DF1788))+((1-Output!$G$47)*IntermediateCalcs!DG1788),""),(Output!$G$47*(IntermediateCalcs!DF1789-IntermediateCalcs!DF1788))+((1-Output!$G$47)*IntermediateCalcs!DG1788))</f>
        <v/>
      </c>
      <c r="DH1789" s="19" t="str">
        <f>IF(DataGoesHere!B1788="",IF(DD1789="Forecast",DF1789+DG1789,""),DF1789+DG1789)</f>
        <v/>
      </c>
      <c r="DI1789" s="274" t="str">
        <f>IF(DH1789="","",IF(IntermediateCalcs!$AO$9="Yes",IntermediateCalcs!DH1789*$CX1789,IntermediateCalcs!DH1789))</f>
        <v/>
      </c>
      <c r="DJ1789" s="250" t="str">
        <f>IF(DataGoesHere!$B1789="","",($CZ1789-DI1789))</f>
        <v/>
      </c>
      <c r="DK1789" s="250" t="str">
        <f>IF(DataGoesHere!$B1789="","",ABS($CZ1789-DI1789))</f>
        <v/>
      </c>
      <c r="DL1789" s="250" t="str">
        <f>IF(DataGoesHere!$B1789="","",DK1789^2)</f>
        <v/>
      </c>
      <c r="DM1789" s="249" t="str">
        <f>IF(DataGoesHere!$B1789="","",DK1789/$CZ1789)</f>
        <v/>
      </c>
      <c r="DN1789" s="250" t="str">
        <f>IF(DataGoesHere!$B1789="","",SUM(DJ$2:DJ1789)/AVERAGE(DK:DK))</f>
        <v/>
      </c>
      <c r="DP1789" s="19" t="str">
        <f>IF(DataGoesHere!B1789="",IF($DD1789="Forecast",(Output!E$48*IntermediateCalcs!CY1789)+Output!G$48,""),(Output!E$48*IntermediateCalcs!CY1789)+Output!G$48)</f>
        <v/>
      </c>
      <c r="DQ1789" s="274" t="str">
        <f>IF(DP1789="","",IF(IntermediateCalcs!$AO$9="Yes",IntermediateCalcs!DP1789*$CX1789,IntermediateCalcs!DP1789))</f>
        <v/>
      </c>
      <c r="DR1789" s="250" t="str">
        <f>IF(DataGoesHere!$B1789="","",($CZ1789-DQ1789))</f>
        <v/>
      </c>
      <c r="DS1789" s="250" t="str">
        <f>IF(DataGoesHere!$B1789="","",ABS($CZ1789-DQ1789))</f>
        <v/>
      </c>
      <c r="DT1789" s="250" t="str">
        <f>IF(DataGoesHere!$B1789="","",DS1789^2)</f>
        <v/>
      </c>
      <c r="DU1789" s="249" t="str">
        <f>IF(DataGoesHere!$B1789="","",DS1789/$CZ1789)</f>
        <v/>
      </c>
      <c r="DV1789" s="250" t="str">
        <f>IF(DataGoesHere!$B1789="","",SUM(DR$2:DR1789)/AVERAGE(DS:DS))</f>
        <v/>
      </c>
      <c r="DX1789" s="19" t="str">
        <f>IF(DataGoesHere!$B1788="","",(DB1783*(Output!$O$49/Output!$P$49))+(IntermediateCalcs!DB1784*(Output!$M$49/Output!$P$49))+(IntermediateCalcs!DB1785*(Output!$K$49/Output!$P$49))+(DB1786*(Output!$I$49/Output!$P$49))+(IntermediateCalcs!DB1787*(Output!$G$49/Output!$P$49))+(IntermediateCalcs!DB1788*(Output!$E$49/Output!$P$49)))</f>
        <v/>
      </c>
      <c r="DY1789" s="274" t="str">
        <f>IF(DX1789="","",IF(IntermediateCalcs!$AO$9="Yes",IntermediateCalcs!DX1789*$CX1789,IntermediateCalcs!DX1789))</f>
        <v/>
      </c>
      <c r="DZ1789" s="250" t="str">
        <f>IF(DataGoesHere!$B1789="","",($CZ1789-DY1789))</f>
        <v/>
      </c>
      <c r="EA1789" s="250" t="str">
        <f>IF(DataGoesHere!$B1789="","",ABS($CZ1789-DY1789))</f>
        <v/>
      </c>
      <c r="EB1789" s="250" t="str">
        <f>IF(DataGoesHere!$B1789="","",EA1789^2)</f>
        <v/>
      </c>
      <c r="EC1789" s="249" t="str">
        <f>IF(DataGoesHere!$B1789="","",EA1789/$CZ1789)</f>
        <v/>
      </c>
      <c r="ED1789" s="250" t="str">
        <f>IF(DataGoesHere!$B1789="","",SUM(DZ$2:DZ1789)/AVERAGE(EA:EA))</f>
        <v/>
      </c>
    </row>
    <row r="1790" spans="20:134" x14ac:dyDescent="0.2">
      <c r="T1790" s="244" t="str">
        <f>IF(DataGoesHere!$B1790="","",(DataGoesHere!$B1790/SUM(DataGoesHere!$B1790:'DataGoesHere'!$B1801)))</f>
        <v/>
      </c>
      <c r="U1790" s="238"/>
      <c r="V1790" s="238"/>
      <c r="W1790" s="238"/>
      <c r="X1790" s="238"/>
      <c r="Y1790" s="238"/>
      <c r="Z1790" s="238"/>
      <c r="AA1790" s="238"/>
      <c r="AB1790" s="238"/>
      <c r="AC1790" s="238"/>
      <c r="AD1790" s="238"/>
      <c r="AE1790" s="239"/>
      <c r="CV1790" s="310" t="str">
        <f>IF(DataGoesHere!B1790="","",DataGoesHere!A1790)</f>
        <v/>
      </c>
      <c r="CW1790" s="271">
        <f t="shared" ca="1" si="62"/>
        <v>1</v>
      </c>
      <c r="CX1790" s="272">
        <f t="shared" ca="1" si="63"/>
        <v>1.3236179355303281</v>
      </c>
      <c r="CY1790" s="266">
        <f>DataGoesHere!A1790</f>
        <v>1789</v>
      </c>
      <c r="CZ1790" s="19" t="str">
        <f>IF(DataGoesHere!B1790="","",DataGoesHere!B1790)</f>
        <v/>
      </c>
      <c r="DA1790" s="19" t="str">
        <f>IF(DataGoesHere!B1790="","",IF(AH$5="No",DataGoesHere!B1790,DataGoesHere!B1790-(AH$2*(DataGoesHere!A1790-1))))</f>
        <v/>
      </c>
      <c r="DB1790" s="19" t="str">
        <f>IF(DataGoesHere!B1790="","",IF(AO$9="No",DataGoesHere!B1790,DataGoesHere!B1790/CX1790))</f>
        <v/>
      </c>
      <c r="DC1790" s="19" t="str">
        <f>IF(DataGoesHere!B1790="","",IF(AO$9="No",DA1790,DA1790/CX1790))</f>
        <v/>
      </c>
      <c r="DD1790" s="293" t="str">
        <f>IF(CZ1790="",IF(COUNTIF(DD$2:DD1789,"Forecast")&lt;Output!E$43,"Forecast",""),"Actual")</f>
        <v/>
      </c>
      <c r="DF1790" s="19" t="str">
        <f>IF(DataGoesHere!B1789="",IF(DD1790="Forecast",(Output!$E$47*IntermediateCalcs!DH1789)+((1-Output!$E$47)*IntermediateCalcs!DF1789),""),(Output!$E$47*IntermediateCalcs!DB1789)+((1-Output!$E$47)*IntermediateCalcs!DF1789))</f>
        <v/>
      </c>
      <c r="DG1790" s="19" t="str">
        <f>IF(DataGoesHere!B1789="",IF(DD1790="Forecast",(Output!$G$47*(IntermediateCalcs!DF1790-IntermediateCalcs!DF1789))+((1-Output!$G$47)*IntermediateCalcs!DG1789),""),(Output!$G$47*(IntermediateCalcs!DF1790-IntermediateCalcs!DF1789))+((1-Output!$G$47)*IntermediateCalcs!DG1789))</f>
        <v/>
      </c>
      <c r="DH1790" s="19" t="str">
        <f>IF(DataGoesHere!B1789="",IF(DD1790="Forecast",DF1790+DG1790,""),DF1790+DG1790)</f>
        <v/>
      </c>
      <c r="DI1790" s="274" t="str">
        <f>IF(DH1790="","",IF(IntermediateCalcs!$AO$9="Yes",IntermediateCalcs!DH1790*$CX1790,IntermediateCalcs!DH1790))</f>
        <v/>
      </c>
      <c r="DJ1790" s="250" t="str">
        <f>IF(DataGoesHere!$B1790="","",($CZ1790-DI1790))</f>
        <v/>
      </c>
      <c r="DK1790" s="250" t="str">
        <f>IF(DataGoesHere!$B1790="","",ABS($CZ1790-DI1790))</f>
        <v/>
      </c>
      <c r="DL1790" s="250" t="str">
        <f>IF(DataGoesHere!$B1790="","",DK1790^2)</f>
        <v/>
      </c>
      <c r="DM1790" s="249" t="str">
        <f>IF(DataGoesHere!$B1790="","",DK1790/$CZ1790)</f>
        <v/>
      </c>
      <c r="DN1790" s="250" t="str">
        <f>IF(DataGoesHere!$B1790="","",SUM(DJ$2:DJ1790)/AVERAGE(DK:DK))</f>
        <v/>
      </c>
      <c r="DP1790" s="19" t="str">
        <f>IF(DataGoesHere!B1790="",IF($DD1790="Forecast",(Output!E$48*IntermediateCalcs!CY1790)+Output!G$48,""),(Output!E$48*IntermediateCalcs!CY1790)+Output!G$48)</f>
        <v/>
      </c>
      <c r="DQ1790" s="274" t="str">
        <f>IF(DP1790="","",IF(IntermediateCalcs!$AO$9="Yes",IntermediateCalcs!DP1790*$CX1790,IntermediateCalcs!DP1790))</f>
        <v/>
      </c>
      <c r="DR1790" s="250" t="str">
        <f>IF(DataGoesHere!$B1790="","",($CZ1790-DQ1790))</f>
        <v/>
      </c>
      <c r="DS1790" s="250" t="str">
        <f>IF(DataGoesHere!$B1790="","",ABS($CZ1790-DQ1790))</f>
        <v/>
      </c>
      <c r="DT1790" s="250" t="str">
        <f>IF(DataGoesHere!$B1790="","",DS1790^2)</f>
        <v/>
      </c>
      <c r="DU1790" s="249" t="str">
        <f>IF(DataGoesHere!$B1790="","",DS1790/$CZ1790)</f>
        <v/>
      </c>
      <c r="DV1790" s="250" t="str">
        <f>IF(DataGoesHere!$B1790="","",SUM(DR$2:DR1790)/AVERAGE(DS:DS))</f>
        <v/>
      </c>
      <c r="DX1790" s="19" t="str">
        <f>IF(DataGoesHere!$B1789="","",(DB1784*(Output!$O$49/Output!$P$49))+(IntermediateCalcs!DB1785*(Output!$M$49/Output!$P$49))+(IntermediateCalcs!DB1786*(Output!$K$49/Output!$P$49))+(DB1787*(Output!$I$49/Output!$P$49))+(IntermediateCalcs!DB1788*(Output!$G$49/Output!$P$49))+(IntermediateCalcs!DB1789*(Output!$E$49/Output!$P$49)))</f>
        <v/>
      </c>
      <c r="DY1790" s="274" t="str">
        <f>IF(DX1790="","",IF(IntermediateCalcs!$AO$9="Yes",IntermediateCalcs!DX1790*$CX1790,IntermediateCalcs!DX1790))</f>
        <v/>
      </c>
      <c r="DZ1790" s="250" t="str">
        <f>IF(DataGoesHere!$B1790="","",($CZ1790-DY1790))</f>
        <v/>
      </c>
      <c r="EA1790" s="250" t="str">
        <f>IF(DataGoesHere!$B1790="","",ABS($CZ1790-DY1790))</f>
        <v/>
      </c>
      <c r="EB1790" s="250" t="str">
        <f>IF(DataGoesHere!$B1790="","",EA1790^2)</f>
        <v/>
      </c>
      <c r="EC1790" s="249" t="str">
        <f>IF(DataGoesHere!$B1790="","",EA1790/$CZ1790)</f>
        <v/>
      </c>
      <c r="ED1790" s="250" t="str">
        <f>IF(DataGoesHere!$B1790="","",SUM(DZ$2:DZ1790)/AVERAGE(EA:EA))</f>
        <v/>
      </c>
    </row>
    <row r="1791" spans="20:134" x14ac:dyDescent="0.2">
      <c r="T1791" s="240"/>
      <c r="U1791" s="245" t="str">
        <f>IF(DataGoesHere!$B1791="","",(DataGoesHere!$B1791/SUM(DataGoesHere!$B1791:'DataGoesHere'!$B1801)))</f>
        <v/>
      </c>
      <c r="V1791" s="86"/>
      <c r="W1791" s="86"/>
      <c r="X1791" s="86"/>
      <c r="Y1791" s="86"/>
      <c r="Z1791" s="86"/>
      <c r="AA1791" s="86"/>
      <c r="AB1791" s="86"/>
      <c r="AC1791" s="86"/>
      <c r="AD1791" s="86"/>
      <c r="AE1791" s="241"/>
      <c r="CV1791" s="310" t="str">
        <f>IF(DataGoesHere!B1791="","",DataGoesHere!A1791)</f>
        <v/>
      </c>
      <c r="CW1791" s="271">
        <f t="shared" ca="1" si="62"/>
        <v>2</v>
      </c>
      <c r="CX1791" s="272">
        <f t="shared" ca="1" si="63"/>
        <v>0.80574490527728204</v>
      </c>
      <c r="CY1791" s="266">
        <f>DataGoesHere!A1791</f>
        <v>1790</v>
      </c>
      <c r="CZ1791" s="19" t="str">
        <f>IF(DataGoesHere!B1791="","",DataGoesHere!B1791)</f>
        <v/>
      </c>
      <c r="DA1791" s="19" t="str">
        <f>IF(DataGoesHere!B1791="","",IF(AH$5="No",DataGoesHere!B1791,DataGoesHere!B1791-(AH$2*(DataGoesHere!A1791-1))))</f>
        <v/>
      </c>
      <c r="DB1791" s="19" t="str">
        <f>IF(DataGoesHere!B1791="","",IF(AO$9="No",DataGoesHere!B1791,DataGoesHere!B1791/CX1791))</f>
        <v/>
      </c>
      <c r="DC1791" s="19" t="str">
        <f>IF(DataGoesHere!B1791="","",IF(AO$9="No",DA1791,DA1791/CX1791))</f>
        <v/>
      </c>
      <c r="DD1791" s="293" t="str">
        <f>IF(CZ1791="",IF(COUNTIF(DD$2:DD1790,"Forecast")&lt;Output!E$43,"Forecast",""),"Actual")</f>
        <v/>
      </c>
      <c r="DF1791" s="19" t="str">
        <f>IF(DataGoesHere!B1790="",IF(DD1791="Forecast",(Output!$E$47*IntermediateCalcs!DH1790)+((1-Output!$E$47)*IntermediateCalcs!DF1790),""),(Output!$E$47*IntermediateCalcs!DB1790)+((1-Output!$E$47)*IntermediateCalcs!DF1790))</f>
        <v/>
      </c>
      <c r="DG1791" s="19" t="str">
        <f>IF(DataGoesHere!B1790="",IF(DD1791="Forecast",(Output!$G$47*(IntermediateCalcs!DF1791-IntermediateCalcs!DF1790))+((1-Output!$G$47)*IntermediateCalcs!DG1790),""),(Output!$G$47*(IntermediateCalcs!DF1791-IntermediateCalcs!DF1790))+((1-Output!$G$47)*IntermediateCalcs!DG1790))</f>
        <v/>
      </c>
      <c r="DH1791" s="19" t="str">
        <f>IF(DataGoesHere!B1790="",IF(DD1791="Forecast",DF1791+DG1791,""),DF1791+DG1791)</f>
        <v/>
      </c>
      <c r="DI1791" s="274" t="str">
        <f>IF(DH1791="","",IF(IntermediateCalcs!$AO$9="Yes",IntermediateCalcs!DH1791*$CX1791,IntermediateCalcs!DH1791))</f>
        <v/>
      </c>
      <c r="DJ1791" s="250" t="str">
        <f>IF(DataGoesHere!$B1791="","",($CZ1791-DI1791))</f>
        <v/>
      </c>
      <c r="DK1791" s="250" t="str">
        <f>IF(DataGoesHere!$B1791="","",ABS($CZ1791-DI1791))</f>
        <v/>
      </c>
      <c r="DL1791" s="250" t="str">
        <f>IF(DataGoesHere!$B1791="","",DK1791^2)</f>
        <v/>
      </c>
      <c r="DM1791" s="249" t="str">
        <f>IF(DataGoesHere!$B1791="","",DK1791/$CZ1791)</f>
        <v/>
      </c>
      <c r="DN1791" s="250" t="str">
        <f>IF(DataGoesHere!$B1791="","",SUM(DJ$2:DJ1791)/AVERAGE(DK:DK))</f>
        <v/>
      </c>
      <c r="DP1791" s="19" t="str">
        <f>IF(DataGoesHere!B1791="",IF($DD1791="Forecast",(Output!E$48*IntermediateCalcs!CY1791)+Output!G$48,""),(Output!E$48*IntermediateCalcs!CY1791)+Output!G$48)</f>
        <v/>
      </c>
      <c r="DQ1791" s="274" t="str">
        <f>IF(DP1791="","",IF(IntermediateCalcs!$AO$9="Yes",IntermediateCalcs!DP1791*$CX1791,IntermediateCalcs!DP1791))</f>
        <v/>
      </c>
      <c r="DR1791" s="250" t="str">
        <f>IF(DataGoesHere!$B1791="","",($CZ1791-DQ1791))</f>
        <v/>
      </c>
      <c r="DS1791" s="250" t="str">
        <f>IF(DataGoesHere!$B1791="","",ABS($CZ1791-DQ1791))</f>
        <v/>
      </c>
      <c r="DT1791" s="250" t="str">
        <f>IF(DataGoesHere!$B1791="","",DS1791^2)</f>
        <v/>
      </c>
      <c r="DU1791" s="249" t="str">
        <f>IF(DataGoesHere!$B1791="","",DS1791/$CZ1791)</f>
        <v/>
      </c>
      <c r="DV1791" s="250" t="str">
        <f>IF(DataGoesHere!$B1791="","",SUM(DR$2:DR1791)/AVERAGE(DS:DS))</f>
        <v/>
      </c>
      <c r="DX1791" s="19" t="str">
        <f>IF(DataGoesHere!$B1790="","",(DB1785*(Output!$O$49/Output!$P$49))+(IntermediateCalcs!DB1786*(Output!$M$49/Output!$P$49))+(IntermediateCalcs!DB1787*(Output!$K$49/Output!$P$49))+(DB1788*(Output!$I$49/Output!$P$49))+(IntermediateCalcs!DB1789*(Output!$G$49/Output!$P$49))+(IntermediateCalcs!DB1790*(Output!$E$49/Output!$P$49)))</f>
        <v/>
      </c>
      <c r="DY1791" s="274" t="str">
        <f>IF(DX1791="","",IF(IntermediateCalcs!$AO$9="Yes",IntermediateCalcs!DX1791*$CX1791,IntermediateCalcs!DX1791))</f>
        <v/>
      </c>
      <c r="DZ1791" s="250" t="str">
        <f>IF(DataGoesHere!$B1791="","",($CZ1791-DY1791))</f>
        <v/>
      </c>
      <c r="EA1791" s="250" t="str">
        <f>IF(DataGoesHere!$B1791="","",ABS($CZ1791-DY1791))</f>
        <v/>
      </c>
      <c r="EB1791" s="250" t="str">
        <f>IF(DataGoesHere!$B1791="","",EA1791^2)</f>
        <v/>
      </c>
      <c r="EC1791" s="249" t="str">
        <f>IF(DataGoesHere!$B1791="","",EA1791/$CZ1791)</f>
        <v/>
      </c>
      <c r="ED1791" s="250" t="str">
        <f>IF(DataGoesHere!$B1791="","",SUM(DZ$2:DZ1791)/AVERAGE(EA:EA))</f>
        <v/>
      </c>
    </row>
    <row r="1792" spans="20:134" x14ac:dyDescent="0.2">
      <c r="T1792" s="240"/>
      <c r="U1792" s="86"/>
      <c r="V1792" s="245" t="str">
        <f>IF(DataGoesHere!$B1792="","",(DataGoesHere!$B1792/SUM(DataGoesHere!$B1790:'DataGoesHere'!$B1801)))</f>
        <v/>
      </c>
      <c r="W1792" s="86"/>
      <c r="X1792" s="86"/>
      <c r="Y1792" s="86"/>
      <c r="Z1792" s="86"/>
      <c r="AA1792" s="86"/>
      <c r="AB1792" s="86"/>
      <c r="AC1792" s="86"/>
      <c r="AD1792" s="86"/>
      <c r="AE1792" s="241"/>
      <c r="CV1792" s="310" t="str">
        <f>IF(DataGoesHere!B1792="","",DataGoesHere!A1792)</f>
        <v/>
      </c>
      <c r="CW1792" s="271">
        <f t="shared" ca="1" si="62"/>
        <v>3</v>
      </c>
      <c r="CX1792" s="272">
        <f t="shared" ca="1" si="63"/>
        <v>0.79862940076451561</v>
      </c>
      <c r="CY1792" s="266">
        <f>DataGoesHere!A1792</f>
        <v>1791</v>
      </c>
      <c r="CZ1792" s="19" t="str">
        <f>IF(DataGoesHere!B1792="","",DataGoesHere!B1792)</f>
        <v/>
      </c>
      <c r="DA1792" s="19" t="str">
        <f>IF(DataGoesHere!B1792="","",IF(AH$5="No",DataGoesHere!B1792,DataGoesHere!B1792-(AH$2*(DataGoesHere!A1792-1))))</f>
        <v/>
      </c>
      <c r="DB1792" s="19" t="str">
        <f>IF(DataGoesHere!B1792="","",IF(AO$9="No",DataGoesHere!B1792,DataGoesHere!B1792/CX1792))</f>
        <v/>
      </c>
      <c r="DC1792" s="19" t="str">
        <f>IF(DataGoesHere!B1792="","",IF(AO$9="No",DA1792,DA1792/CX1792))</f>
        <v/>
      </c>
      <c r="DD1792" s="293" t="str">
        <f>IF(CZ1792="",IF(COUNTIF(DD$2:DD1791,"Forecast")&lt;Output!E$43,"Forecast",""),"Actual")</f>
        <v/>
      </c>
      <c r="DF1792" s="19" t="str">
        <f>IF(DataGoesHere!B1791="",IF(DD1792="Forecast",(Output!$E$47*IntermediateCalcs!DH1791)+((1-Output!$E$47)*IntermediateCalcs!DF1791),""),(Output!$E$47*IntermediateCalcs!DB1791)+((1-Output!$E$47)*IntermediateCalcs!DF1791))</f>
        <v/>
      </c>
      <c r="DG1792" s="19" t="str">
        <f>IF(DataGoesHere!B1791="",IF(DD1792="Forecast",(Output!$G$47*(IntermediateCalcs!DF1792-IntermediateCalcs!DF1791))+((1-Output!$G$47)*IntermediateCalcs!DG1791),""),(Output!$G$47*(IntermediateCalcs!DF1792-IntermediateCalcs!DF1791))+((1-Output!$G$47)*IntermediateCalcs!DG1791))</f>
        <v/>
      </c>
      <c r="DH1792" s="19" t="str">
        <f>IF(DataGoesHere!B1791="",IF(DD1792="Forecast",DF1792+DG1792,""),DF1792+DG1792)</f>
        <v/>
      </c>
      <c r="DI1792" s="274" t="str">
        <f>IF(DH1792="","",IF(IntermediateCalcs!$AO$9="Yes",IntermediateCalcs!DH1792*$CX1792,IntermediateCalcs!DH1792))</f>
        <v/>
      </c>
      <c r="DJ1792" s="250" t="str">
        <f>IF(DataGoesHere!$B1792="","",($CZ1792-DI1792))</f>
        <v/>
      </c>
      <c r="DK1792" s="250" t="str">
        <f>IF(DataGoesHere!$B1792="","",ABS($CZ1792-DI1792))</f>
        <v/>
      </c>
      <c r="DL1792" s="250" t="str">
        <f>IF(DataGoesHere!$B1792="","",DK1792^2)</f>
        <v/>
      </c>
      <c r="DM1792" s="249" t="str">
        <f>IF(DataGoesHere!$B1792="","",DK1792/$CZ1792)</f>
        <v/>
      </c>
      <c r="DN1792" s="250" t="str">
        <f>IF(DataGoesHere!$B1792="","",SUM(DJ$2:DJ1792)/AVERAGE(DK:DK))</f>
        <v/>
      </c>
      <c r="DP1792" s="19" t="str">
        <f>IF(DataGoesHere!B1792="",IF($DD1792="Forecast",(Output!E$48*IntermediateCalcs!CY1792)+Output!G$48,""),(Output!E$48*IntermediateCalcs!CY1792)+Output!G$48)</f>
        <v/>
      </c>
      <c r="DQ1792" s="274" t="str">
        <f>IF(DP1792="","",IF(IntermediateCalcs!$AO$9="Yes",IntermediateCalcs!DP1792*$CX1792,IntermediateCalcs!DP1792))</f>
        <v/>
      </c>
      <c r="DR1792" s="250" t="str">
        <f>IF(DataGoesHere!$B1792="","",($CZ1792-DQ1792))</f>
        <v/>
      </c>
      <c r="DS1792" s="250" t="str">
        <f>IF(DataGoesHere!$B1792="","",ABS($CZ1792-DQ1792))</f>
        <v/>
      </c>
      <c r="DT1792" s="250" t="str">
        <f>IF(DataGoesHere!$B1792="","",DS1792^2)</f>
        <v/>
      </c>
      <c r="DU1792" s="249" t="str">
        <f>IF(DataGoesHere!$B1792="","",DS1792/$CZ1792)</f>
        <v/>
      </c>
      <c r="DV1792" s="250" t="str">
        <f>IF(DataGoesHere!$B1792="","",SUM(DR$2:DR1792)/AVERAGE(DS:DS))</f>
        <v/>
      </c>
      <c r="DX1792" s="19" t="str">
        <f>IF(DataGoesHere!$B1791="","",(DB1786*(Output!$O$49/Output!$P$49))+(IntermediateCalcs!DB1787*(Output!$M$49/Output!$P$49))+(IntermediateCalcs!DB1788*(Output!$K$49/Output!$P$49))+(DB1789*(Output!$I$49/Output!$P$49))+(IntermediateCalcs!DB1790*(Output!$G$49/Output!$P$49))+(IntermediateCalcs!DB1791*(Output!$E$49/Output!$P$49)))</f>
        <v/>
      </c>
      <c r="DY1792" s="274" t="str">
        <f>IF(DX1792="","",IF(IntermediateCalcs!$AO$9="Yes",IntermediateCalcs!DX1792*$CX1792,IntermediateCalcs!DX1792))</f>
        <v/>
      </c>
      <c r="DZ1792" s="250" t="str">
        <f>IF(DataGoesHere!$B1792="","",($CZ1792-DY1792))</f>
        <v/>
      </c>
      <c r="EA1792" s="250" t="str">
        <f>IF(DataGoesHere!$B1792="","",ABS($CZ1792-DY1792))</f>
        <v/>
      </c>
      <c r="EB1792" s="250" t="str">
        <f>IF(DataGoesHere!$B1792="","",EA1792^2)</f>
        <v/>
      </c>
      <c r="EC1792" s="249" t="str">
        <f>IF(DataGoesHere!$B1792="","",EA1792/$CZ1792)</f>
        <v/>
      </c>
      <c r="ED1792" s="250" t="str">
        <f>IF(DataGoesHere!$B1792="","",SUM(DZ$2:DZ1792)/AVERAGE(EA:EA))</f>
        <v/>
      </c>
    </row>
    <row r="1793" spans="20:134" x14ac:dyDescent="0.2">
      <c r="T1793" s="240"/>
      <c r="U1793" s="86"/>
      <c r="V1793" s="86"/>
      <c r="W1793" s="245" t="str">
        <f>IF(DataGoesHere!$B1793="","",(DataGoesHere!$B1793/SUM(DataGoesHere!$B1790:'DataGoesHere'!$B1801)))</f>
        <v/>
      </c>
      <c r="X1793" s="86"/>
      <c r="Y1793" s="86"/>
      <c r="Z1793" s="86"/>
      <c r="AA1793" s="86"/>
      <c r="AB1793" s="86"/>
      <c r="AC1793" s="86"/>
      <c r="AD1793" s="86"/>
      <c r="AE1793" s="241"/>
      <c r="CV1793" s="310" t="str">
        <f>IF(DataGoesHere!B1793="","",DataGoesHere!A1793)</f>
        <v/>
      </c>
      <c r="CW1793" s="271">
        <f t="shared" ca="1" si="62"/>
        <v>4</v>
      </c>
      <c r="CX1793" s="272">
        <f t="shared" ca="1" si="63"/>
        <v>1.0149292433706087</v>
      </c>
      <c r="CY1793" s="266">
        <f>DataGoesHere!A1793</f>
        <v>1792</v>
      </c>
      <c r="CZ1793" s="19" t="str">
        <f>IF(DataGoesHere!B1793="","",DataGoesHere!B1793)</f>
        <v/>
      </c>
      <c r="DA1793" s="19" t="str">
        <f>IF(DataGoesHere!B1793="","",IF(AH$5="No",DataGoesHere!B1793,DataGoesHere!B1793-(AH$2*(DataGoesHere!A1793-1))))</f>
        <v/>
      </c>
      <c r="DB1793" s="19" t="str">
        <f>IF(DataGoesHere!B1793="","",IF(AO$9="No",DataGoesHere!B1793,DataGoesHere!B1793/CX1793))</f>
        <v/>
      </c>
      <c r="DC1793" s="19" t="str">
        <f>IF(DataGoesHere!B1793="","",IF(AO$9="No",DA1793,DA1793/CX1793))</f>
        <v/>
      </c>
      <c r="DD1793" s="293" t="str">
        <f>IF(CZ1793="",IF(COUNTIF(DD$2:DD1792,"Forecast")&lt;Output!E$43,"Forecast",""),"Actual")</f>
        <v/>
      </c>
      <c r="DF1793" s="19" t="str">
        <f>IF(DataGoesHere!B1792="",IF(DD1793="Forecast",(Output!$E$47*IntermediateCalcs!DH1792)+((1-Output!$E$47)*IntermediateCalcs!DF1792),""),(Output!$E$47*IntermediateCalcs!DB1792)+((1-Output!$E$47)*IntermediateCalcs!DF1792))</f>
        <v/>
      </c>
      <c r="DG1793" s="19" t="str">
        <f>IF(DataGoesHere!B1792="",IF(DD1793="Forecast",(Output!$G$47*(IntermediateCalcs!DF1793-IntermediateCalcs!DF1792))+((1-Output!$G$47)*IntermediateCalcs!DG1792),""),(Output!$G$47*(IntermediateCalcs!DF1793-IntermediateCalcs!DF1792))+((1-Output!$G$47)*IntermediateCalcs!DG1792))</f>
        <v/>
      </c>
      <c r="DH1793" s="19" t="str">
        <f>IF(DataGoesHere!B1792="",IF(DD1793="Forecast",DF1793+DG1793,""),DF1793+DG1793)</f>
        <v/>
      </c>
      <c r="DI1793" s="274" t="str">
        <f>IF(DH1793="","",IF(IntermediateCalcs!$AO$9="Yes",IntermediateCalcs!DH1793*$CX1793,IntermediateCalcs!DH1793))</f>
        <v/>
      </c>
      <c r="DJ1793" s="250" t="str">
        <f>IF(DataGoesHere!$B1793="","",($CZ1793-DI1793))</f>
        <v/>
      </c>
      <c r="DK1793" s="250" t="str">
        <f>IF(DataGoesHere!$B1793="","",ABS($CZ1793-DI1793))</f>
        <v/>
      </c>
      <c r="DL1793" s="250" t="str">
        <f>IF(DataGoesHere!$B1793="","",DK1793^2)</f>
        <v/>
      </c>
      <c r="DM1793" s="249" t="str">
        <f>IF(DataGoesHere!$B1793="","",DK1793/$CZ1793)</f>
        <v/>
      </c>
      <c r="DN1793" s="250" t="str">
        <f>IF(DataGoesHere!$B1793="","",SUM(DJ$2:DJ1793)/AVERAGE(DK:DK))</f>
        <v/>
      </c>
      <c r="DP1793" s="19" t="str">
        <f>IF(DataGoesHere!B1793="",IF($DD1793="Forecast",(Output!E$48*IntermediateCalcs!CY1793)+Output!G$48,""),(Output!E$48*IntermediateCalcs!CY1793)+Output!G$48)</f>
        <v/>
      </c>
      <c r="DQ1793" s="274" t="str">
        <f>IF(DP1793="","",IF(IntermediateCalcs!$AO$9="Yes",IntermediateCalcs!DP1793*$CX1793,IntermediateCalcs!DP1793))</f>
        <v/>
      </c>
      <c r="DR1793" s="250" t="str">
        <f>IF(DataGoesHere!$B1793="","",($CZ1793-DQ1793))</f>
        <v/>
      </c>
      <c r="DS1793" s="250" t="str">
        <f>IF(DataGoesHere!$B1793="","",ABS($CZ1793-DQ1793))</f>
        <v/>
      </c>
      <c r="DT1793" s="250" t="str">
        <f>IF(DataGoesHere!$B1793="","",DS1793^2)</f>
        <v/>
      </c>
      <c r="DU1793" s="249" t="str">
        <f>IF(DataGoesHere!$B1793="","",DS1793/$CZ1793)</f>
        <v/>
      </c>
      <c r="DV1793" s="250" t="str">
        <f>IF(DataGoesHere!$B1793="","",SUM(DR$2:DR1793)/AVERAGE(DS:DS))</f>
        <v/>
      </c>
      <c r="DX1793" s="19" t="str">
        <f>IF(DataGoesHere!$B1792="","",(DB1787*(Output!$O$49/Output!$P$49))+(IntermediateCalcs!DB1788*(Output!$M$49/Output!$P$49))+(IntermediateCalcs!DB1789*(Output!$K$49/Output!$P$49))+(DB1790*(Output!$I$49/Output!$P$49))+(IntermediateCalcs!DB1791*(Output!$G$49/Output!$P$49))+(IntermediateCalcs!DB1792*(Output!$E$49/Output!$P$49)))</f>
        <v/>
      </c>
      <c r="DY1793" s="274" t="str">
        <f>IF(DX1793="","",IF(IntermediateCalcs!$AO$9="Yes",IntermediateCalcs!DX1793*$CX1793,IntermediateCalcs!DX1793))</f>
        <v/>
      </c>
      <c r="DZ1793" s="250" t="str">
        <f>IF(DataGoesHere!$B1793="","",($CZ1793-DY1793))</f>
        <v/>
      </c>
      <c r="EA1793" s="250" t="str">
        <f>IF(DataGoesHere!$B1793="","",ABS($CZ1793-DY1793))</f>
        <v/>
      </c>
      <c r="EB1793" s="250" t="str">
        <f>IF(DataGoesHere!$B1793="","",EA1793^2)</f>
        <v/>
      </c>
      <c r="EC1793" s="249" t="str">
        <f>IF(DataGoesHere!$B1793="","",EA1793/$CZ1793)</f>
        <v/>
      </c>
      <c r="ED1793" s="250" t="str">
        <f>IF(DataGoesHere!$B1793="","",SUM(DZ$2:DZ1793)/AVERAGE(EA:EA))</f>
        <v/>
      </c>
    </row>
    <row r="1794" spans="20:134" x14ac:dyDescent="0.2">
      <c r="T1794" s="240"/>
      <c r="U1794" s="86"/>
      <c r="V1794" s="86"/>
      <c r="W1794" s="86"/>
      <c r="X1794" s="245" t="str">
        <f>IF(DataGoesHere!$B1794="","",(DataGoesHere!$B1794/SUM(DataGoesHere!$B1790:'DataGoesHere'!$B1801)))</f>
        <v/>
      </c>
      <c r="Y1794" s="86"/>
      <c r="Z1794" s="86"/>
      <c r="AA1794" s="86"/>
      <c r="AB1794" s="86"/>
      <c r="AC1794" s="86"/>
      <c r="AD1794" s="86"/>
      <c r="AE1794" s="241"/>
      <c r="CV1794" s="310" t="str">
        <f>IF(DataGoesHere!B1794="","",DataGoesHere!A1794)</f>
        <v/>
      </c>
      <c r="CW1794" s="271">
        <f t="shared" ref="CW1794:CW1857" ca="1" si="64">IF(MOD(CY1794,$AP$9)=0,$AP$9,MOD(CY1794,$AP$9))</f>
        <v>5</v>
      </c>
      <c r="CX1794" s="272">
        <f t="shared" ref="CX1794:CX1857" ca="1" si="65">VLOOKUP(CW1794,$AT$1:$CT$53,MATCH($AP$9,$AT$1:$CT$1,0),FALSE)</f>
        <v>0.97875414397996308</v>
      </c>
      <c r="CY1794" s="266">
        <f>DataGoesHere!A1794</f>
        <v>1793</v>
      </c>
      <c r="CZ1794" s="19" t="str">
        <f>IF(DataGoesHere!B1794="","",DataGoesHere!B1794)</f>
        <v/>
      </c>
      <c r="DA1794" s="19" t="str">
        <f>IF(DataGoesHere!B1794="","",IF(AH$5="No",DataGoesHere!B1794,DataGoesHere!B1794-(AH$2*(DataGoesHere!A1794-1))))</f>
        <v/>
      </c>
      <c r="DB1794" s="19" t="str">
        <f>IF(DataGoesHere!B1794="","",IF(AO$9="No",DataGoesHere!B1794,DataGoesHere!B1794/CX1794))</f>
        <v/>
      </c>
      <c r="DC1794" s="19" t="str">
        <f>IF(DataGoesHere!B1794="","",IF(AO$9="No",DA1794,DA1794/CX1794))</f>
        <v/>
      </c>
      <c r="DD1794" s="293" t="str">
        <f>IF(CZ1794="",IF(COUNTIF(DD$2:DD1793,"Forecast")&lt;Output!E$43,"Forecast",""),"Actual")</f>
        <v/>
      </c>
      <c r="DF1794" s="19" t="str">
        <f>IF(DataGoesHere!B1793="",IF(DD1794="Forecast",(Output!$E$47*IntermediateCalcs!DH1793)+((1-Output!$E$47)*IntermediateCalcs!DF1793),""),(Output!$E$47*IntermediateCalcs!DB1793)+((1-Output!$E$47)*IntermediateCalcs!DF1793))</f>
        <v/>
      </c>
      <c r="DG1794" s="19" t="str">
        <f>IF(DataGoesHere!B1793="",IF(DD1794="Forecast",(Output!$G$47*(IntermediateCalcs!DF1794-IntermediateCalcs!DF1793))+((1-Output!$G$47)*IntermediateCalcs!DG1793),""),(Output!$G$47*(IntermediateCalcs!DF1794-IntermediateCalcs!DF1793))+((1-Output!$G$47)*IntermediateCalcs!DG1793))</f>
        <v/>
      </c>
      <c r="DH1794" s="19" t="str">
        <f>IF(DataGoesHere!B1793="",IF(DD1794="Forecast",DF1794+DG1794,""),DF1794+DG1794)</f>
        <v/>
      </c>
      <c r="DI1794" s="274" t="str">
        <f>IF(DH1794="","",IF(IntermediateCalcs!$AO$9="Yes",IntermediateCalcs!DH1794*$CX1794,IntermediateCalcs!DH1794))</f>
        <v/>
      </c>
      <c r="DJ1794" s="250" t="str">
        <f>IF(DataGoesHere!$B1794="","",($CZ1794-DI1794))</f>
        <v/>
      </c>
      <c r="DK1794" s="250" t="str">
        <f>IF(DataGoesHere!$B1794="","",ABS($CZ1794-DI1794))</f>
        <v/>
      </c>
      <c r="DL1794" s="250" t="str">
        <f>IF(DataGoesHere!$B1794="","",DK1794^2)</f>
        <v/>
      </c>
      <c r="DM1794" s="249" t="str">
        <f>IF(DataGoesHere!$B1794="","",DK1794/$CZ1794)</f>
        <v/>
      </c>
      <c r="DN1794" s="250" t="str">
        <f>IF(DataGoesHere!$B1794="","",SUM(DJ$2:DJ1794)/AVERAGE(DK:DK))</f>
        <v/>
      </c>
      <c r="DP1794" s="19" t="str">
        <f>IF(DataGoesHere!B1794="",IF($DD1794="Forecast",(Output!E$48*IntermediateCalcs!CY1794)+Output!G$48,""),(Output!E$48*IntermediateCalcs!CY1794)+Output!G$48)</f>
        <v/>
      </c>
      <c r="DQ1794" s="274" t="str">
        <f>IF(DP1794="","",IF(IntermediateCalcs!$AO$9="Yes",IntermediateCalcs!DP1794*$CX1794,IntermediateCalcs!DP1794))</f>
        <v/>
      </c>
      <c r="DR1794" s="250" t="str">
        <f>IF(DataGoesHere!$B1794="","",($CZ1794-DQ1794))</f>
        <v/>
      </c>
      <c r="DS1794" s="250" t="str">
        <f>IF(DataGoesHere!$B1794="","",ABS($CZ1794-DQ1794))</f>
        <v/>
      </c>
      <c r="DT1794" s="250" t="str">
        <f>IF(DataGoesHere!$B1794="","",DS1794^2)</f>
        <v/>
      </c>
      <c r="DU1794" s="249" t="str">
        <f>IF(DataGoesHere!$B1794="","",DS1794/$CZ1794)</f>
        <v/>
      </c>
      <c r="DV1794" s="250" t="str">
        <f>IF(DataGoesHere!$B1794="","",SUM(DR$2:DR1794)/AVERAGE(DS:DS))</f>
        <v/>
      </c>
      <c r="DX1794" s="19" t="str">
        <f>IF(DataGoesHere!$B1793="","",(DB1788*(Output!$O$49/Output!$P$49))+(IntermediateCalcs!DB1789*(Output!$M$49/Output!$P$49))+(IntermediateCalcs!DB1790*(Output!$K$49/Output!$P$49))+(DB1791*(Output!$I$49/Output!$P$49))+(IntermediateCalcs!DB1792*(Output!$G$49/Output!$P$49))+(IntermediateCalcs!DB1793*(Output!$E$49/Output!$P$49)))</f>
        <v/>
      </c>
      <c r="DY1794" s="274" t="str">
        <f>IF(DX1794="","",IF(IntermediateCalcs!$AO$9="Yes",IntermediateCalcs!DX1794*$CX1794,IntermediateCalcs!DX1794))</f>
        <v/>
      </c>
      <c r="DZ1794" s="250" t="str">
        <f>IF(DataGoesHere!$B1794="","",($CZ1794-DY1794))</f>
        <v/>
      </c>
      <c r="EA1794" s="250" t="str">
        <f>IF(DataGoesHere!$B1794="","",ABS($CZ1794-DY1794))</f>
        <v/>
      </c>
      <c r="EB1794" s="250" t="str">
        <f>IF(DataGoesHere!$B1794="","",EA1794^2)</f>
        <v/>
      </c>
      <c r="EC1794" s="249" t="str">
        <f>IF(DataGoesHere!$B1794="","",EA1794/$CZ1794)</f>
        <v/>
      </c>
      <c r="ED1794" s="250" t="str">
        <f>IF(DataGoesHere!$B1794="","",SUM(DZ$2:DZ1794)/AVERAGE(EA:EA))</f>
        <v/>
      </c>
    </row>
    <row r="1795" spans="20:134" x14ac:dyDescent="0.2">
      <c r="T1795" s="240"/>
      <c r="U1795" s="86"/>
      <c r="V1795" s="86"/>
      <c r="W1795" s="86"/>
      <c r="X1795" s="86"/>
      <c r="Y1795" s="245" t="str">
        <f>IF(DataGoesHere!$B1795="","",(DataGoesHere!$B1795/SUM(DataGoesHere!$B1790:'DataGoesHere'!$B1801)))</f>
        <v/>
      </c>
      <c r="Z1795" s="86"/>
      <c r="AA1795" s="86"/>
      <c r="AB1795" s="86"/>
      <c r="AC1795" s="86"/>
      <c r="AD1795" s="86"/>
      <c r="AE1795" s="241"/>
      <c r="CV1795" s="310" t="str">
        <f>IF(DataGoesHere!B1795="","",DataGoesHere!A1795)</f>
        <v/>
      </c>
      <c r="CW1795" s="271">
        <f t="shared" ca="1" si="64"/>
        <v>6</v>
      </c>
      <c r="CX1795" s="272">
        <f t="shared" ca="1" si="65"/>
        <v>1.0779088099730167</v>
      </c>
      <c r="CY1795" s="266">
        <f>DataGoesHere!A1795</f>
        <v>1794</v>
      </c>
      <c r="CZ1795" s="19" t="str">
        <f>IF(DataGoesHere!B1795="","",DataGoesHere!B1795)</f>
        <v/>
      </c>
      <c r="DA1795" s="19" t="str">
        <f>IF(DataGoesHere!B1795="","",IF(AH$5="No",DataGoesHere!B1795,DataGoesHere!B1795-(AH$2*(DataGoesHere!A1795-1))))</f>
        <v/>
      </c>
      <c r="DB1795" s="19" t="str">
        <f>IF(DataGoesHere!B1795="","",IF(AO$9="No",DataGoesHere!B1795,DataGoesHere!B1795/CX1795))</f>
        <v/>
      </c>
      <c r="DC1795" s="19" t="str">
        <f>IF(DataGoesHere!B1795="","",IF(AO$9="No",DA1795,DA1795/CX1795))</f>
        <v/>
      </c>
      <c r="DD1795" s="293" t="str">
        <f>IF(CZ1795="",IF(COUNTIF(DD$2:DD1794,"Forecast")&lt;Output!E$43,"Forecast",""),"Actual")</f>
        <v/>
      </c>
      <c r="DF1795" s="19" t="str">
        <f>IF(DataGoesHere!B1794="",IF(DD1795="Forecast",(Output!$E$47*IntermediateCalcs!DH1794)+((1-Output!$E$47)*IntermediateCalcs!DF1794),""),(Output!$E$47*IntermediateCalcs!DB1794)+((1-Output!$E$47)*IntermediateCalcs!DF1794))</f>
        <v/>
      </c>
      <c r="DG1795" s="19" t="str">
        <f>IF(DataGoesHere!B1794="",IF(DD1795="Forecast",(Output!$G$47*(IntermediateCalcs!DF1795-IntermediateCalcs!DF1794))+((1-Output!$G$47)*IntermediateCalcs!DG1794),""),(Output!$G$47*(IntermediateCalcs!DF1795-IntermediateCalcs!DF1794))+((1-Output!$G$47)*IntermediateCalcs!DG1794))</f>
        <v/>
      </c>
      <c r="DH1795" s="19" t="str">
        <f>IF(DataGoesHere!B1794="",IF(DD1795="Forecast",DF1795+DG1795,""),DF1795+DG1795)</f>
        <v/>
      </c>
      <c r="DI1795" s="274" t="str">
        <f>IF(DH1795="","",IF(IntermediateCalcs!$AO$9="Yes",IntermediateCalcs!DH1795*$CX1795,IntermediateCalcs!DH1795))</f>
        <v/>
      </c>
      <c r="DJ1795" s="250" t="str">
        <f>IF(DataGoesHere!$B1795="","",($CZ1795-DI1795))</f>
        <v/>
      </c>
      <c r="DK1795" s="250" t="str">
        <f>IF(DataGoesHere!$B1795="","",ABS($CZ1795-DI1795))</f>
        <v/>
      </c>
      <c r="DL1795" s="250" t="str">
        <f>IF(DataGoesHere!$B1795="","",DK1795^2)</f>
        <v/>
      </c>
      <c r="DM1795" s="249" t="str">
        <f>IF(DataGoesHere!$B1795="","",DK1795/$CZ1795)</f>
        <v/>
      </c>
      <c r="DN1795" s="250" t="str">
        <f>IF(DataGoesHere!$B1795="","",SUM(DJ$2:DJ1795)/AVERAGE(DK:DK))</f>
        <v/>
      </c>
      <c r="DP1795" s="19" t="str">
        <f>IF(DataGoesHere!B1795="",IF($DD1795="Forecast",(Output!E$48*IntermediateCalcs!CY1795)+Output!G$48,""),(Output!E$48*IntermediateCalcs!CY1795)+Output!G$48)</f>
        <v/>
      </c>
      <c r="DQ1795" s="274" t="str">
        <f>IF(DP1795="","",IF(IntermediateCalcs!$AO$9="Yes",IntermediateCalcs!DP1795*$CX1795,IntermediateCalcs!DP1795))</f>
        <v/>
      </c>
      <c r="DR1795" s="250" t="str">
        <f>IF(DataGoesHere!$B1795="","",($CZ1795-DQ1795))</f>
        <v/>
      </c>
      <c r="DS1795" s="250" t="str">
        <f>IF(DataGoesHere!$B1795="","",ABS($CZ1795-DQ1795))</f>
        <v/>
      </c>
      <c r="DT1795" s="250" t="str">
        <f>IF(DataGoesHere!$B1795="","",DS1795^2)</f>
        <v/>
      </c>
      <c r="DU1795" s="249" t="str">
        <f>IF(DataGoesHere!$B1795="","",DS1795/$CZ1795)</f>
        <v/>
      </c>
      <c r="DV1795" s="250" t="str">
        <f>IF(DataGoesHere!$B1795="","",SUM(DR$2:DR1795)/AVERAGE(DS:DS))</f>
        <v/>
      </c>
      <c r="DX1795" s="19" t="str">
        <f>IF(DataGoesHere!$B1794="","",(DB1789*(Output!$O$49/Output!$P$49))+(IntermediateCalcs!DB1790*(Output!$M$49/Output!$P$49))+(IntermediateCalcs!DB1791*(Output!$K$49/Output!$P$49))+(DB1792*(Output!$I$49/Output!$P$49))+(IntermediateCalcs!DB1793*(Output!$G$49/Output!$P$49))+(IntermediateCalcs!DB1794*(Output!$E$49/Output!$P$49)))</f>
        <v/>
      </c>
      <c r="DY1795" s="274" t="str">
        <f>IF(DX1795="","",IF(IntermediateCalcs!$AO$9="Yes",IntermediateCalcs!DX1795*$CX1795,IntermediateCalcs!DX1795))</f>
        <v/>
      </c>
      <c r="DZ1795" s="250" t="str">
        <f>IF(DataGoesHere!$B1795="","",($CZ1795-DY1795))</f>
        <v/>
      </c>
      <c r="EA1795" s="250" t="str">
        <f>IF(DataGoesHere!$B1795="","",ABS($CZ1795-DY1795))</f>
        <v/>
      </c>
      <c r="EB1795" s="250" t="str">
        <f>IF(DataGoesHere!$B1795="","",EA1795^2)</f>
        <v/>
      </c>
      <c r="EC1795" s="249" t="str">
        <f>IF(DataGoesHere!$B1795="","",EA1795/$CZ1795)</f>
        <v/>
      </c>
      <c r="ED1795" s="250" t="str">
        <f>IF(DataGoesHere!$B1795="","",SUM(DZ$2:DZ1795)/AVERAGE(EA:EA))</f>
        <v/>
      </c>
    </row>
    <row r="1796" spans="20:134" x14ac:dyDescent="0.2">
      <c r="T1796" s="240"/>
      <c r="U1796" s="86"/>
      <c r="V1796" s="86"/>
      <c r="W1796" s="86"/>
      <c r="X1796" s="86"/>
      <c r="Y1796" s="86"/>
      <c r="Z1796" s="245" t="str">
        <f>IF(DataGoesHere!$B1796="","",(DataGoesHere!$B1796/SUM(DataGoesHere!$B1790:'DataGoesHere'!$B1801)))</f>
        <v/>
      </c>
      <c r="AA1796" s="86"/>
      <c r="AB1796" s="86"/>
      <c r="AC1796" s="86"/>
      <c r="AD1796" s="86"/>
      <c r="AE1796" s="241"/>
      <c r="CV1796" s="310" t="str">
        <f>IF(DataGoesHere!B1796="","",DataGoesHere!A1796)</f>
        <v/>
      </c>
      <c r="CW1796" s="271">
        <f t="shared" ca="1" si="64"/>
        <v>7</v>
      </c>
      <c r="CX1796" s="272">
        <f t="shared" ca="1" si="65"/>
        <v>1.0265458156689093</v>
      </c>
      <c r="CY1796" s="266">
        <f>DataGoesHere!A1796</f>
        <v>1795</v>
      </c>
      <c r="CZ1796" s="19" t="str">
        <f>IF(DataGoesHere!B1796="","",DataGoesHere!B1796)</f>
        <v/>
      </c>
      <c r="DA1796" s="19" t="str">
        <f>IF(DataGoesHere!B1796="","",IF(AH$5="No",DataGoesHere!B1796,DataGoesHere!B1796-(AH$2*(DataGoesHere!A1796-1))))</f>
        <v/>
      </c>
      <c r="DB1796" s="19" t="str">
        <f>IF(DataGoesHere!B1796="","",IF(AO$9="No",DataGoesHere!B1796,DataGoesHere!B1796/CX1796))</f>
        <v/>
      </c>
      <c r="DC1796" s="19" t="str">
        <f>IF(DataGoesHere!B1796="","",IF(AO$9="No",DA1796,DA1796/CX1796))</f>
        <v/>
      </c>
      <c r="DD1796" s="293" t="str">
        <f>IF(CZ1796="",IF(COUNTIF(DD$2:DD1795,"Forecast")&lt;Output!E$43,"Forecast",""),"Actual")</f>
        <v/>
      </c>
      <c r="DF1796" s="19" t="str">
        <f>IF(DataGoesHere!B1795="",IF(DD1796="Forecast",(Output!$E$47*IntermediateCalcs!DH1795)+((1-Output!$E$47)*IntermediateCalcs!DF1795),""),(Output!$E$47*IntermediateCalcs!DB1795)+((1-Output!$E$47)*IntermediateCalcs!DF1795))</f>
        <v/>
      </c>
      <c r="DG1796" s="19" t="str">
        <f>IF(DataGoesHere!B1795="",IF(DD1796="Forecast",(Output!$G$47*(IntermediateCalcs!DF1796-IntermediateCalcs!DF1795))+((1-Output!$G$47)*IntermediateCalcs!DG1795),""),(Output!$G$47*(IntermediateCalcs!DF1796-IntermediateCalcs!DF1795))+((1-Output!$G$47)*IntermediateCalcs!DG1795))</f>
        <v/>
      </c>
      <c r="DH1796" s="19" t="str">
        <f>IF(DataGoesHere!B1795="",IF(DD1796="Forecast",DF1796+DG1796,""),DF1796+DG1796)</f>
        <v/>
      </c>
      <c r="DI1796" s="274" t="str">
        <f>IF(DH1796="","",IF(IntermediateCalcs!$AO$9="Yes",IntermediateCalcs!DH1796*$CX1796,IntermediateCalcs!DH1796))</f>
        <v/>
      </c>
      <c r="DJ1796" s="250" t="str">
        <f>IF(DataGoesHere!$B1796="","",($CZ1796-DI1796))</f>
        <v/>
      </c>
      <c r="DK1796" s="250" t="str">
        <f>IF(DataGoesHere!$B1796="","",ABS($CZ1796-DI1796))</f>
        <v/>
      </c>
      <c r="DL1796" s="250" t="str">
        <f>IF(DataGoesHere!$B1796="","",DK1796^2)</f>
        <v/>
      </c>
      <c r="DM1796" s="249" t="str">
        <f>IF(DataGoesHere!$B1796="","",DK1796/$CZ1796)</f>
        <v/>
      </c>
      <c r="DN1796" s="250" t="str">
        <f>IF(DataGoesHere!$B1796="","",SUM(DJ$2:DJ1796)/AVERAGE(DK:DK))</f>
        <v/>
      </c>
      <c r="DP1796" s="19" t="str">
        <f>IF(DataGoesHere!B1796="",IF($DD1796="Forecast",(Output!E$48*IntermediateCalcs!CY1796)+Output!G$48,""),(Output!E$48*IntermediateCalcs!CY1796)+Output!G$48)</f>
        <v/>
      </c>
      <c r="DQ1796" s="274" t="str">
        <f>IF(DP1796="","",IF(IntermediateCalcs!$AO$9="Yes",IntermediateCalcs!DP1796*$CX1796,IntermediateCalcs!DP1796))</f>
        <v/>
      </c>
      <c r="DR1796" s="250" t="str">
        <f>IF(DataGoesHere!$B1796="","",($CZ1796-DQ1796))</f>
        <v/>
      </c>
      <c r="DS1796" s="250" t="str">
        <f>IF(DataGoesHere!$B1796="","",ABS($CZ1796-DQ1796))</f>
        <v/>
      </c>
      <c r="DT1796" s="250" t="str">
        <f>IF(DataGoesHere!$B1796="","",DS1796^2)</f>
        <v/>
      </c>
      <c r="DU1796" s="249" t="str">
        <f>IF(DataGoesHere!$B1796="","",DS1796/$CZ1796)</f>
        <v/>
      </c>
      <c r="DV1796" s="250" t="str">
        <f>IF(DataGoesHere!$B1796="","",SUM(DR$2:DR1796)/AVERAGE(DS:DS))</f>
        <v/>
      </c>
      <c r="DX1796" s="19" t="str">
        <f>IF(DataGoesHere!$B1795="","",(DB1790*(Output!$O$49/Output!$P$49))+(IntermediateCalcs!DB1791*(Output!$M$49/Output!$P$49))+(IntermediateCalcs!DB1792*(Output!$K$49/Output!$P$49))+(DB1793*(Output!$I$49/Output!$P$49))+(IntermediateCalcs!DB1794*(Output!$G$49/Output!$P$49))+(IntermediateCalcs!DB1795*(Output!$E$49/Output!$P$49)))</f>
        <v/>
      </c>
      <c r="DY1796" s="274" t="str">
        <f>IF(DX1796="","",IF(IntermediateCalcs!$AO$9="Yes",IntermediateCalcs!DX1796*$CX1796,IntermediateCalcs!DX1796))</f>
        <v/>
      </c>
      <c r="DZ1796" s="250" t="str">
        <f>IF(DataGoesHere!$B1796="","",($CZ1796-DY1796))</f>
        <v/>
      </c>
      <c r="EA1796" s="250" t="str">
        <f>IF(DataGoesHere!$B1796="","",ABS($CZ1796-DY1796))</f>
        <v/>
      </c>
      <c r="EB1796" s="250" t="str">
        <f>IF(DataGoesHere!$B1796="","",EA1796^2)</f>
        <v/>
      </c>
      <c r="EC1796" s="249" t="str">
        <f>IF(DataGoesHere!$B1796="","",EA1796/$CZ1796)</f>
        <v/>
      </c>
      <c r="ED1796" s="250" t="str">
        <f>IF(DataGoesHere!$B1796="","",SUM(DZ$2:DZ1796)/AVERAGE(EA:EA))</f>
        <v/>
      </c>
    </row>
    <row r="1797" spans="20:134" x14ac:dyDescent="0.2">
      <c r="T1797" s="240"/>
      <c r="U1797" s="86"/>
      <c r="V1797" s="86"/>
      <c r="W1797" s="86"/>
      <c r="X1797" s="86"/>
      <c r="Y1797" s="86"/>
      <c r="Z1797" s="86"/>
      <c r="AA1797" s="245" t="str">
        <f>IF(DataGoesHere!$B1797="","",(DataGoesHere!$B1797/SUM(DataGoesHere!$B1790:'DataGoesHere'!$B1801)))</f>
        <v/>
      </c>
      <c r="AB1797" s="86"/>
      <c r="AC1797" s="86"/>
      <c r="AD1797" s="86"/>
      <c r="AE1797" s="241"/>
      <c r="CV1797" s="310" t="str">
        <f>IF(DataGoesHere!B1797="","",DataGoesHere!A1797)</f>
        <v/>
      </c>
      <c r="CW1797" s="271">
        <f t="shared" ca="1" si="64"/>
        <v>8</v>
      </c>
      <c r="CX1797" s="272">
        <f t="shared" ca="1" si="65"/>
        <v>1.0207492390681214</v>
      </c>
      <c r="CY1797" s="266">
        <f>DataGoesHere!A1797</f>
        <v>1796</v>
      </c>
      <c r="CZ1797" s="19" t="str">
        <f>IF(DataGoesHere!B1797="","",DataGoesHere!B1797)</f>
        <v/>
      </c>
      <c r="DA1797" s="19" t="str">
        <f>IF(DataGoesHere!B1797="","",IF(AH$5="No",DataGoesHere!B1797,DataGoesHere!B1797-(AH$2*(DataGoesHere!A1797-1))))</f>
        <v/>
      </c>
      <c r="DB1797" s="19" t="str">
        <f>IF(DataGoesHere!B1797="","",IF(AO$9="No",DataGoesHere!B1797,DataGoesHere!B1797/CX1797))</f>
        <v/>
      </c>
      <c r="DC1797" s="19" t="str">
        <f>IF(DataGoesHere!B1797="","",IF(AO$9="No",DA1797,DA1797/CX1797))</f>
        <v/>
      </c>
      <c r="DD1797" s="293" t="str">
        <f>IF(CZ1797="",IF(COUNTIF(DD$2:DD1796,"Forecast")&lt;Output!E$43,"Forecast",""),"Actual")</f>
        <v/>
      </c>
      <c r="DF1797" s="19" t="str">
        <f>IF(DataGoesHere!B1796="",IF(DD1797="Forecast",(Output!$E$47*IntermediateCalcs!DH1796)+((1-Output!$E$47)*IntermediateCalcs!DF1796),""),(Output!$E$47*IntermediateCalcs!DB1796)+((1-Output!$E$47)*IntermediateCalcs!DF1796))</f>
        <v/>
      </c>
      <c r="DG1797" s="19" t="str">
        <f>IF(DataGoesHere!B1796="",IF(DD1797="Forecast",(Output!$G$47*(IntermediateCalcs!DF1797-IntermediateCalcs!DF1796))+((1-Output!$G$47)*IntermediateCalcs!DG1796),""),(Output!$G$47*(IntermediateCalcs!DF1797-IntermediateCalcs!DF1796))+((1-Output!$G$47)*IntermediateCalcs!DG1796))</f>
        <v/>
      </c>
      <c r="DH1797" s="19" t="str">
        <f>IF(DataGoesHere!B1796="",IF(DD1797="Forecast",DF1797+DG1797,""),DF1797+DG1797)</f>
        <v/>
      </c>
      <c r="DI1797" s="274" t="str">
        <f>IF(DH1797="","",IF(IntermediateCalcs!$AO$9="Yes",IntermediateCalcs!DH1797*$CX1797,IntermediateCalcs!DH1797))</f>
        <v/>
      </c>
      <c r="DJ1797" s="250" t="str">
        <f>IF(DataGoesHere!$B1797="","",($CZ1797-DI1797))</f>
        <v/>
      </c>
      <c r="DK1797" s="250" t="str">
        <f>IF(DataGoesHere!$B1797="","",ABS($CZ1797-DI1797))</f>
        <v/>
      </c>
      <c r="DL1797" s="250" t="str">
        <f>IF(DataGoesHere!$B1797="","",DK1797^2)</f>
        <v/>
      </c>
      <c r="DM1797" s="249" t="str">
        <f>IF(DataGoesHere!$B1797="","",DK1797/$CZ1797)</f>
        <v/>
      </c>
      <c r="DN1797" s="250" t="str">
        <f>IF(DataGoesHere!$B1797="","",SUM(DJ$2:DJ1797)/AVERAGE(DK:DK))</f>
        <v/>
      </c>
      <c r="DP1797" s="19" t="str">
        <f>IF(DataGoesHere!B1797="",IF($DD1797="Forecast",(Output!E$48*IntermediateCalcs!CY1797)+Output!G$48,""),(Output!E$48*IntermediateCalcs!CY1797)+Output!G$48)</f>
        <v/>
      </c>
      <c r="DQ1797" s="274" t="str">
        <f>IF(DP1797="","",IF(IntermediateCalcs!$AO$9="Yes",IntermediateCalcs!DP1797*$CX1797,IntermediateCalcs!DP1797))</f>
        <v/>
      </c>
      <c r="DR1797" s="250" t="str">
        <f>IF(DataGoesHere!$B1797="","",($CZ1797-DQ1797))</f>
        <v/>
      </c>
      <c r="DS1797" s="250" t="str">
        <f>IF(DataGoesHere!$B1797="","",ABS($CZ1797-DQ1797))</f>
        <v/>
      </c>
      <c r="DT1797" s="250" t="str">
        <f>IF(DataGoesHere!$B1797="","",DS1797^2)</f>
        <v/>
      </c>
      <c r="DU1797" s="249" t="str">
        <f>IF(DataGoesHere!$B1797="","",DS1797/$CZ1797)</f>
        <v/>
      </c>
      <c r="DV1797" s="250" t="str">
        <f>IF(DataGoesHere!$B1797="","",SUM(DR$2:DR1797)/AVERAGE(DS:DS))</f>
        <v/>
      </c>
      <c r="DX1797" s="19" t="str">
        <f>IF(DataGoesHere!$B1796="","",(DB1791*(Output!$O$49/Output!$P$49))+(IntermediateCalcs!DB1792*(Output!$M$49/Output!$P$49))+(IntermediateCalcs!DB1793*(Output!$K$49/Output!$P$49))+(DB1794*(Output!$I$49/Output!$P$49))+(IntermediateCalcs!DB1795*(Output!$G$49/Output!$P$49))+(IntermediateCalcs!DB1796*(Output!$E$49/Output!$P$49)))</f>
        <v/>
      </c>
      <c r="DY1797" s="274" t="str">
        <f>IF(DX1797="","",IF(IntermediateCalcs!$AO$9="Yes",IntermediateCalcs!DX1797*$CX1797,IntermediateCalcs!DX1797))</f>
        <v/>
      </c>
      <c r="DZ1797" s="250" t="str">
        <f>IF(DataGoesHere!$B1797="","",($CZ1797-DY1797))</f>
        <v/>
      </c>
      <c r="EA1797" s="250" t="str">
        <f>IF(DataGoesHere!$B1797="","",ABS($CZ1797-DY1797))</f>
        <v/>
      </c>
      <c r="EB1797" s="250" t="str">
        <f>IF(DataGoesHere!$B1797="","",EA1797^2)</f>
        <v/>
      </c>
      <c r="EC1797" s="249" t="str">
        <f>IF(DataGoesHere!$B1797="","",EA1797/$CZ1797)</f>
        <v/>
      </c>
      <c r="ED1797" s="250" t="str">
        <f>IF(DataGoesHere!$B1797="","",SUM(DZ$2:DZ1797)/AVERAGE(EA:EA))</f>
        <v/>
      </c>
    </row>
    <row r="1798" spans="20:134" x14ac:dyDescent="0.2">
      <c r="T1798" s="240"/>
      <c r="U1798" s="86"/>
      <c r="V1798" s="86"/>
      <c r="W1798" s="86"/>
      <c r="X1798" s="86"/>
      <c r="Y1798" s="86"/>
      <c r="Z1798" s="86"/>
      <c r="AA1798" s="86"/>
      <c r="AB1798" s="245" t="str">
        <f>IF(DataGoesHere!$B1798="","",(DataGoesHere!$B1798/SUM(DataGoesHere!$B1790:'DataGoesHere'!$B1801)))</f>
        <v/>
      </c>
      <c r="AC1798" s="86"/>
      <c r="AD1798" s="86"/>
      <c r="AE1798" s="241"/>
      <c r="CV1798" s="310" t="str">
        <f>IF(DataGoesHere!B1798="","",DataGoesHere!A1798)</f>
        <v/>
      </c>
      <c r="CW1798" s="271">
        <f t="shared" ca="1" si="64"/>
        <v>9</v>
      </c>
      <c r="CX1798" s="272">
        <f t="shared" ca="1" si="65"/>
        <v>1.0625330005567626</v>
      </c>
      <c r="CY1798" s="266">
        <f>DataGoesHere!A1798</f>
        <v>1797</v>
      </c>
      <c r="CZ1798" s="19" t="str">
        <f>IF(DataGoesHere!B1798="","",DataGoesHere!B1798)</f>
        <v/>
      </c>
      <c r="DA1798" s="19" t="str">
        <f>IF(DataGoesHere!B1798="","",IF(AH$5="No",DataGoesHere!B1798,DataGoesHere!B1798-(AH$2*(DataGoesHere!A1798-1))))</f>
        <v/>
      </c>
      <c r="DB1798" s="19" t="str">
        <f>IF(DataGoesHere!B1798="","",IF(AO$9="No",DataGoesHere!B1798,DataGoesHere!B1798/CX1798))</f>
        <v/>
      </c>
      <c r="DC1798" s="19" t="str">
        <f>IF(DataGoesHere!B1798="","",IF(AO$9="No",DA1798,DA1798/CX1798))</f>
        <v/>
      </c>
      <c r="DD1798" s="293" t="str">
        <f>IF(CZ1798="",IF(COUNTIF(DD$2:DD1797,"Forecast")&lt;Output!E$43,"Forecast",""),"Actual")</f>
        <v/>
      </c>
      <c r="DF1798" s="19" t="str">
        <f>IF(DataGoesHere!B1797="",IF(DD1798="Forecast",(Output!$E$47*IntermediateCalcs!DH1797)+((1-Output!$E$47)*IntermediateCalcs!DF1797),""),(Output!$E$47*IntermediateCalcs!DB1797)+((1-Output!$E$47)*IntermediateCalcs!DF1797))</f>
        <v/>
      </c>
      <c r="DG1798" s="19" t="str">
        <f>IF(DataGoesHere!B1797="",IF(DD1798="Forecast",(Output!$G$47*(IntermediateCalcs!DF1798-IntermediateCalcs!DF1797))+((1-Output!$G$47)*IntermediateCalcs!DG1797),""),(Output!$G$47*(IntermediateCalcs!DF1798-IntermediateCalcs!DF1797))+((1-Output!$G$47)*IntermediateCalcs!DG1797))</f>
        <v/>
      </c>
      <c r="DH1798" s="19" t="str">
        <f>IF(DataGoesHere!B1797="",IF(DD1798="Forecast",DF1798+DG1798,""),DF1798+DG1798)</f>
        <v/>
      </c>
      <c r="DI1798" s="274" t="str">
        <f>IF(DH1798="","",IF(IntermediateCalcs!$AO$9="Yes",IntermediateCalcs!DH1798*$CX1798,IntermediateCalcs!DH1798))</f>
        <v/>
      </c>
      <c r="DJ1798" s="250" t="str">
        <f>IF(DataGoesHere!$B1798="","",($CZ1798-DI1798))</f>
        <v/>
      </c>
      <c r="DK1798" s="250" t="str">
        <f>IF(DataGoesHere!$B1798="","",ABS($CZ1798-DI1798))</f>
        <v/>
      </c>
      <c r="DL1798" s="250" t="str">
        <f>IF(DataGoesHere!$B1798="","",DK1798^2)</f>
        <v/>
      </c>
      <c r="DM1798" s="249" t="str">
        <f>IF(DataGoesHere!$B1798="","",DK1798/$CZ1798)</f>
        <v/>
      </c>
      <c r="DN1798" s="250" t="str">
        <f>IF(DataGoesHere!$B1798="","",SUM(DJ$2:DJ1798)/AVERAGE(DK:DK))</f>
        <v/>
      </c>
      <c r="DP1798" s="19" t="str">
        <f>IF(DataGoesHere!B1798="",IF($DD1798="Forecast",(Output!E$48*IntermediateCalcs!CY1798)+Output!G$48,""),(Output!E$48*IntermediateCalcs!CY1798)+Output!G$48)</f>
        <v/>
      </c>
      <c r="DQ1798" s="274" t="str">
        <f>IF(DP1798="","",IF(IntermediateCalcs!$AO$9="Yes",IntermediateCalcs!DP1798*$CX1798,IntermediateCalcs!DP1798))</f>
        <v/>
      </c>
      <c r="DR1798" s="250" t="str">
        <f>IF(DataGoesHere!$B1798="","",($CZ1798-DQ1798))</f>
        <v/>
      </c>
      <c r="DS1798" s="250" t="str">
        <f>IF(DataGoesHere!$B1798="","",ABS($CZ1798-DQ1798))</f>
        <v/>
      </c>
      <c r="DT1798" s="250" t="str">
        <f>IF(DataGoesHere!$B1798="","",DS1798^2)</f>
        <v/>
      </c>
      <c r="DU1798" s="249" t="str">
        <f>IF(DataGoesHere!$B1798="","",DS1798/$CZ1798)</f>
        <v/>
      </c>
      <c r="DV1798" s="250" t="str">
        <f>IF(DataGoesHere!$B1798="","",SUM(DR$2:DR1798)/AVERAGE(DS:DS))</f>
        <v/>
      </c>
      <c r="DX1798" s="19" t="str">
        <f>IF(DataGoesHere!$B1797="","",(DB1792*(Output!$O$49/Output!$P$49))+(IntermediateCalcs!DB1793*(Output!$M$49/Output!$P$49))+(IntermediateCalcs!DB1794*(Output!$K$49/Output!$P$49))+(DB1795*(Output!$I$49/Output!$P$49))+(IntermediateCalcs!DB1796*(Output!$G$49/Output!$P$49))+(IntermediateCalcs!DB1797*(Output!$E$49/Output!$P$49)))</f>
        <v/>
      </c>
      <c r="DY1798" s="274" t="str">
        <f>IF(DX1798="","",IF(IntermediateCalcs!$AO$9="Yes",IntermediateCalcs!DX1798*$CX1798,IntermediateCalcs!DX1798))</f>
        <v/>
      </c>
      <c r="DZ1798" s="250" t="str">
        <f>IF(DataGoesHere!$B1798="","",($CZ1798-DY1798))</f>
        <v/>
      </c>
      <c r="EA1798" s="250" t="str">
        <f>IF(DataGoesHere!$B1798="","",ABS($CZ1798-DY1798))</f>
        <v/>
      </c>
      <c r="EB1798" s="250" t="str">
        <f>IF(DataGoesHere!$B1798="","",EA1798^2)</f>
        <v/>
      </c>
      <c r="EC1798" s="249" t="str">
        <f>IF(DataGoesHere!$B1798="","",EA1798/$CZ1798)</f>
        <v/>
      </c>
      <c r="ED1798" s="250" t="str">
        <f>IF(DataGoesHere!$B1798="","",SUM(DZ$2:DZ1798)/AVERAGE(EA:EA))</f>
        <v/>
      </c>
    </row>
    <row r="1799" spans="20:134" x14ac:dyDescent="0.2">
      <c r="T1799" s="240"/>
      <c r="U1799" s="86"/>
      <c r="V1799" s="86"/>
      <c r="W1799" s="86"/>
      <c r="X1799" s="86"/>
      <c r="Y1799" s="86"/>
      <c r="Z1799" s="86"/>
      <c r="AA1799" s="86"/>
      <c r="AB1799" s="86"/>
      <c r="AC1799" s="245" t="str">
        <f>IF(DataGoesHere!$B1799="","",(DataGoesHere!$B1799/SUM(DataGoesHere!$B1790:'DataGoesHere'!$B1801)))</f>
        <v/>
      </c>
      <c r="AD1799" s="86"/>
      <c r="AE1799" s="241"/>
      <c r="CV1799" s="310" t="str">
        <f>IF(DataGoesHere!B1799="","",DataGoesHere!A1799)</f>
        <v/>
      </c>
      <c r="CW1799" s="271">
        <f t="shared" ca="1" si="64"/>
        <v>10</v>
      </c>
      <c r="CX1799" s="272">
        <f t="shared" ca="1" si="65"/>
        <v>0.92557634012077306</v>
      </c>
      <c r="CY1799" s="266">
        <f>DataGoesHere!A1799</f>
        <v>1798</v>
      </c>
      <c r="CZ1799" s="19" t="str">
        <f>IF(DataGoesHere!B1799="","",DataGoesHere!B1799)</f>
        <v/>
      </c>
      <c r="DA1799" s="19" t="str">
        <f>IF(DataGoesHere!B1799="","",IF(AH$5="No",DataGoesHere!B1799,DataGoesHere!B1799-(AH$2*(DataGoesHere!A1799-1))))</f>
        <v/>
      </c>
      <c r="DB1799" s="19" t="str">
        <f>IF(DataGoesHere!B1799="","",IF(AO$9="No",DataGoesHere!B1799,DataGoesHere!B1799/CX1799))</f>
        <v/>
      </c>
      <c r="DC1799" s="19" t="str">
        <f>IF(DataGoesHere!B1799="","",IF(AO$9="No",DA1799,DA1799/CX1799))</f>
        <v/>
      </c>
      <c r="DD1799" s="293" t="str">
        <f>IF(CZ1799="",IF(COUNTIF(DD$2:DD1798,"Forecast")&lt;Output!E$43,"Forecast",""),"Actual")</f>
        <v/>
      </c>
      <c r="DF1799" s="19" t="str">
        <f>IF(DataGoesHere!B1798="",IF(DD1799="Forecast",(Output!$E$47*IntermediateCalcs!DH1798)+((1-Output!$E$47)*IntermediateCalcs!DF1798),""),(Output!$E$47*IntermediateCalcs!DB1798)+((1-Output!$E$47)*IntermediateCalcs!DF1798))</f>
        <v/>
      </c>
      <c r="DG1799" s="19" t="str">
        <f>IF(DataGoesHere!B1798="",IF(DD1799="Forecast",(Output!$G$47*(IntermediateCalcs!DF1799-IntermediateCalcs!DF1798))+((1-Output!$G$47)*IntermediateCalcs!DG1798),""),(Output!$G$47*(IntermediateCalcs!DF1799-IntermediateCalcs!DF1798))+((1-Output!$G$47)*IntermediateCalcs!DG1798))</f>
        <v/>
      </c>
      <c r="DH1799" s="19" t="str">
        <f>IF(DataGoesHere!B1798="",IF(DD1799="Forecast",DF1799+DG1799,""),DF1799+DG1799)</f>
        <v/>
      </c>
      <c r="DI1799" s="274" t="str">
        <f>IF(DH1799="","",IF(IntermediateCalcs!$AO$9="Yes",IntermediateCalcs!DH1799*$CX1799,IntermediateCalcs!DH1799))</f>
        <v/>
      </c>
      <c r="DJ1799" s="250" t="str">
        <f>IF(DataGoesHere!$B1799="","",($CZ1799-DI1799))</f>
        <v/>
      </c>
      <c r="DK1799" s="250" t="str">
        <f>IF(DataGoesHere!$B1799="","",ABS($CZ1799-DI1799))</f>
        <v/>
      </c>
      <c r="DL1799" s="250" t="str">
        <f>IF(DataGoesHere!$B1799="","",DK1799^2)</f>
        <v/>
      </c>
      <c r="DM1799" s="249" t="str">
        <f>IF(DataGoesHere!$B1799="","",DK1799/$CZ1799)</f>
        <v/>
      </c>
      <c r="DN1799" s="250" t="str">
        <f>IF(DataGoesHere!$B1799="","",SUM(DJ$2:DJ1799)/AVERAGE(DK:DK))</f>
        <v/>
      </c>
      <c r="DP1799" s="19" t="str">
        <f>IF(DataGoesHere!B1799="",IF($DD1799="Forecast",(Output!E$48*IntermediateCalcs!CY1799)+Output!G$48,""),(Output!E$48*IntermediateCalcs!CY1799)+Output!G$48)</f>
        <v/>
      </c>
      <c r="DQ1799" s="274" t="str">
        <f>IF(DP1799="","",IF(IntermediateCalcs!$AO$9="Yes",IntermediateCalcs!DP1799*$CX1799,IntermediateCalcs!DP1799))</f>
        <v/>
      </c>
      <c r="DR1799" s="250" t="str">
        <f>IF(DataGoesHere!$B1799="","",($CZ1799-DQ1799))</f>
        <v/>
      </c>
      <c r="DS1799" s="250" t="str">
        <f>IF(DataGoesHere!$B1799="","",ABS($CZ1799-DQ1799))</f>
        <v/>
      </c>
      <c r="DT1799" s="250" t="str">
        <f>IF(DataGoesHere!$B1799="","",DS1799^2)</f>
        <v/>
      </c>
      <c r="DU1799" s="249" t="str">
        <f>IF(DataGoesHere!$B1799="","",DS1799/$CZ1799)</f>
        <v/>
      </c>
      <c r="DV1799" s="250" t="str">
        <f>IF(DataGoesHere!$B1799="","",SUM(DR$2:DR1799)/AVERAGE(DS:DS))</f>
        <v/>
      </c>
      <c r="DX1799" s="19" t="str">
        <f>IF(DataGoesHere!$B1798="","",(DB1793*(Output!$O$49/Output!$P$49))+(IntermediateCalcs!DB1794*(Output!$M$49/Output!$P$49))+(IntermediateCalcs!DB1795*(Output!$K$49/Output!$P$49))+(DB1796*(Output!$I$49/Output!$P$49))+(IntermediateCalcs!DB1797*(Output!$G$49/Output!$P$49))+(IntermediateCalcs!DB1798*(Output!$E$49/Output!$P$49)))</f>
        <v/>
      </c>
      <c r="DY1799" s="274" t="str">
        <f>IF(DX1799="","",IF(IntermediateCalcs!$AO$9="Yes",IntermediateCalcs!DX1799*$CX1799,IntermediateCalcs!DX1799))</f>
        <v/>
      </c>
      <c r="DZ1799" s="250" t="str">
        <f>IF(DataGoesHere!$B1799="","",($CZ1799-DY1799))</f>
        <v/>
      </c>
      <c r="EA1799" s="250" t="str">
        <f>IF(DataGoesHere!$B1799="","",ABS($CZ1799-DY1799))</f>
        <v/>
      </c>
      <c r="EB1799" s="250" t="str">
        <f>IF(DataGoesHere!$B1799="","",EA1799^2)</f>
        <v/>
      </c>
      <c r="EC1799" s="249" t="str">
        <f>IF(DataGoesHere!$B1799="","",EA1799/$CZ1799)</f>
        <v/>
      </c>
      <c r="ED1799" s="250" t="str">
        <f>IF(DataGoesHere!$B1799="","",SUM(DZ$2:DZ1799)/AVERAGE(EA:EA))</f>
        <v/>
      </c>
    </row>
    <row r="1800" spans="20:134" x14ac:dyDescent="0.2">
      <c r="T1800" s="240"/>
      <c r="U1800" s="86"/>
      <c r="V1800" s="86"/>
      <c r="W1800" s="86"/>
      <c r="X1800" s="86"/>
      <c r="Y1800" s="86"/>
      <c r="Z1800" s="86"/>
      <c r="AA1800" s="86"/>
      <c r="AB1800" s="86"/>
      <c r="AC1800" s="86"/>
      <c r="AD1800" s="245" t="str">
        <f>IF(DataGoesHere!$B1800="","",(DataGoesHere!$B1800/SUM(DataGoesHere!$B1790:'DataGoesHere'!$B1801)))</f>
        <v/>
      </c>
      <c r="AE1800" s="241"/>
      <c r="CV1800" s="310" t="str">
        <f>IF(DataGoesHere!B1800="","",DataGoesHere!A1800)</f>
        <v/>
      </c>
      <c r="CW1800" s="271">
        <f t="shared" ca="1" si="64"/>
        <v>11</v>
      </c>
      <c r="CX1800" s="272">
        <f t="shared" ca="1" si="65"/>
        <v>0.97463169608807265</v>
      </c>
      <c r="CY1800" s="266">
        <f>DataGoesHere!A1800</f>
        <v>1799</v>
      </c>
      <c r="CZ1800" s="19" t="str">
        <f>IF(DataGoesHere!B1800="","",DataGoesHere!B1800)</f>
        <v/>
      </c>
      <c r="DA1800" s="19" t="str">
        <f>IF(DataGoesHere!B1800="","",IF(AH$5="No",DataGoesHere!B1800,DataGoesHere!B1800-(AH$2*(DataGoesHere!A1800-1))))</f>
        <v/>
      </c>
      <c r="DB1800" s="19" t="str">
        <f>IF(DataGoesHere!B1800="","",IF(AO$9="No",DataGoesHere!B1800,DataGoesHere!B1800/CX1800))</f>
        <v/>
      </c>
      <c r="DC1800" s="19" t="str">
        <f>IF(DataGoesHere!B1800="","",IF(AO$9="No",DA1800,DA1800/CX1800))</f>
        <v/>
      </c>
      <c r="DD1800" s="293" t="str">
        <f>IF(CZ1800="",IF(COUNTIF(DD$2:DD1799,"Forecast")&lt;Output!E$43,"Forecast",""),"Actual")</f>
        <v/>
      </c>
      <c r="DF1800" s="19" t="str">
        <f>IF(DataGoesHere!B1799="",IF(DD1800="Forecast",(Output!$E$47*IntermediateCalcs!DH1799)+((1-Output!$E$47)*IntermediateCalcs!DF1799),""),(Output!$E$47*IntermediateCalcs!DB1799)+((1-Output!$E$47)*IntermediateCalcs!DF1799))</f>
        <v/>
      </c>
      <c r="DG1800" s="19" t="str">
        <f>IF(DataGoesHere!B1799="",IF(DD1800="Forecast",(Output!$G$47*(IntermediateCalcs!DF1800-IntermediateCalcs!DF1799))+((1-Output!$G$47)*IntermediateCalcs!DG1799),""),(Output!$G$47*(IntermediateCalcs!DF1800-IntermediateCalcs!DF1799))+((1-Output!$G$47)*IntermediateCalcs!DG1799))</f>
        <v/>
      </c>
      <c r="DH1800" s="19" t="str">
        <f>IF(DataGoesHere!B1799="",IF(DD1800="Forecast",DF1800+DG1800,""),DF1800+DG1800)</f>
        <v/>
      </c>
      <c r="DI1800" s="274" t="str">
        <f>IF(DH1800="","",IF(IntermediateCalcs!$AO$9="Yes",IntermediateCalcs!DH1800*$CX1800,IntermediateCalcs!DH1800))</f>
        <v/>
      </c>
      <c r="DJ1800" s="250" t="str">
        <f>IF(DataGoesHere!$B1800="","",($CZ1800-DI1800))</f>
        <v/>
      </c>
      <c r="DK1800" s="250" t="str">
        <f>IF(DataGoesHere!$B1800="","",ABS($CZ1800-DI1800))</f>
        <v/>
      </c>
      <c r="DL1800" s="250" t="str">
        <f>IF(DataGoesHere!$B1800="","",DK1800^2)</f>
        <v/>
      </c>
      <c r="DM1800" s="249" t="str">
        <f>IF(DataGoesHere!$B1800="","",DK1800/$CZ1800)</f>
        <v/>
      </c>
      <c r="DN1800" s="250" t="str">
        <f>IF(DataGoesHere!$B1800="","",SUM(DJ$2:DJ1800)/AVERAGE(DK:DK))</f>
        <v/>
      </c>
      <c r="DP1800" s="19" t="str">
        <f>IF(DataGoesHere!B1800="",IF($DD1800="Forecast",(Output!E$48*IntermediateCalcs!CY1800)+Output!G$48,""),(Output!E$48*IntermediateCalcs!CY1800)+Output!G$48)</f>
        <v/>
      </c>
      <c r="DQ1800" s="274" t="str">
        <f>IF(DP1800="","",IF(IntermediateCalcs!$AO$9="Yes",IntermediateCalcs!DP1800*$CX1800,IntermediateCalcs!DP1800))</f>
        <v/>
      </c>
      <c r="DR1800" s="250" t="str">
        <f>IF(DataGoesHere!$B1800="","",($CZ1800-DQ1800))</f>
        <v/>
      </c>
      <c r="DS1800" s="250" t="str">
        <f>IF(DataGoesHere!$B1800="","",ABS($CZ1800-DQ1800))</f>
        <v/>
      </c>
      <c r="DT1800" s="250" t="str">
        <f>IF(DataGoesHere!$B1800="","",DS1800^2)</f>
        <v/>
      </c>
      <c r="DU1800" s="249" t="str">
        <f>IF(DataGoesHere!$B1800="","",DS1800/$CZ1800)</f>
        <v/>
      </c>
      <c r="DV1800" s="250" t="str">
        <f>IF(DataGoesHere!$B1800="","",SUM(DR$2:DR1800)/AVERAGE(DS:DS))</f>
        <v/>
      </c>
      <c r="DX1800" s="19" t="str">
        <f>IF(DataGoesHere!$B1799="","",(DB1794*(Output!$O$49/Output!$P$49))+(IntermediateCalcs!DB1795*(Output!$M$49/Output!$P$49))+(IntermediateCalcs!DB1796*(Output!$K$49/Output!$P$49))+(DB1797*(Output!$I$49/Output!$P$49))+(IntermediateCalcs!DB1798*(Output!$G$49/Output!$P$49))+(IntermediateCalcs!DB1799*(Output!$E$49/Output!$P$49)))</f>
        <v/>
      </c>
      <c r="DY1800" s="274" t="str">
        <f>IF(DX1800="","",IF(IntermediateCalcs!$AO$9="Yes",IntermediateCalcs!DX1800*$CX1800,IntermediateCalcs!DX1800))</f>
        <v/>
      </c>
      <c r="DZ1800" s="250" t="str">
        <f>IF(DataGoesHere!$B1800="","",($CZ1800-DY1800))</f>
        <v/>
      </c>
      <c r="EA1800" s="250" t="str">
        <f>IF(DataGoesHere!$B1800="","",ABS($CZ1800-DY1800))</f>
        <v/>
      </c>
      <c r="EB1800" s="250" t="str">
        <f>IF(DataGoesHere!$B1800="","",EA1800^2)</f>
        <v/>
      </c>
      <c r="EC1800" s="249" t="str">
        <f>IF(DataGoesHere!$B1800="","",EA1800/$CZ1800)</f>
        <v/>
      </c>
      <c r="ED1800" s="250" t="str">
        <f>IF(DataGoesHere!$B1800="","",SUM(DZ$2:DZ1800)/AVERAGE(EA:EA))</f>
        <v/>
      </c>
    </row>
    <row r="1801" spans="20:134" x14ac:dyDescent="0.2">
      <c r="T1801" s="242"/>
      <c r="U1801" s="243"/>
      <c r="V1801" s="243"/>
      <c r="W1801" s="243"/>
      <c r="X1801" s="243"/>
      <c r="Y1801" s="243"/>
      <c r="Z1801" s="243"/>
      <c r="AA1801" s="243"/>
      <c r="AB1801" s="243"/>
      <c r="AC1801" s="243"/>
      <c r="AD1801" s="243"/>
      <c r="AE1801" s="246" t="str">
        <f>IF(DataGoesHere!$B1801="","",(DataGoesHere!$B1801/SUM(DataGoesHere!$B1790:'DataGoesHere'!$B1801)))</f>
        <v/>
      </c>
      <c r="CV1801" s="310" t="str">
        <f>IF(DataGoesHere!B1801="","",DataGoesHere!A1801)</f>
        <v/>
      </c>
      <c r="CW1801" s="271">
        <f t="shared" ca="1" si="64"/>
        <v>12</v>
      </c>
      <c r="CX1801" s="272">
        <f t="shared" ca="1" si="65"/>
        <v>1.0054005237672714</v>
      </c>
      <c r="CY1801" s="266">
        <f>DataGoesHere!A1801</f>
        <v>1800</v>
      </c>
      <c r="CZ1801" s="19" t="str">
        <f>IF(DataGoesHere!B1801="","",DataGoesHere!B1801)</f>
        <v/>
      </c>
      <c r="DA1801" s="19" t="str">
        <f>IF(DataGoesHere!B1801="","",IF(AH$5="No",DataGoesHere!B1801,DataGoesHere!B1801-(AH$2*(DataGoesHere!A1801-1))))</f>
        <v/>
      </c>
      <c r="DB1801" s="19" t="str">
        <f>IF(DataGoesHere!B1801="","",IF(AO$9="No",DataGoesHere!B1801,DataGoesHere!B1801/CX1801))</f>
        <v/>
      </c>
      <c r="DC1801" s="19" t="str">
        <f>IF(DataGoesHere!B1801="","",IF(AO$9="No",DA1801,DA1801/CX1801))</f>
        <v/>
      </c>
      <c r="DD1801" s="293" t="str">
        <f>IF(CZ1801="",IF(COUNTIF(DD$2:DD1800,"Forecast")&lt;Output!E$43,"Forecast",""),"Actual")</f>
        <v/>
      </c>
      <c r="DF1801" s="19" t="str">
        <f>IF(DataGoesHere!B1800="",IF(DD1801="Forecast",(Output!$E$47*IntermediateCalcs!DH1800)+((1-Output!$E$47)*IntermediateCalcs!DF1800),""),(Output!$E$47*IntermediateCalcs!DB1800)+((1-Output!$E$47)*IntermediateCalcs!DF1800))</f>
        <v/>
      </c>
      <c r="DG1801" s="19" t="str">
        <f>IF(DataGoesHere!B1800="",IF(DD1801="Forecast",(Output!$G$47*(IntermediateCalcs!DF1801-IntermediateCalcs!DF1800))+((1-Output!$G$47)*IntermediateCalcs!DG1800),""),(Output!$G$47*(IntermediateCalcs!DF1801-IntermediateCalcs!DF1800))+((1-Output!$G$47)*IntermediateCalcs!DG1800))</f>
        <v/>
      </c>
      <c r="DH1801" s="19" t="str">
        <f>IF(DataGoesHere!B1800="",IF(DD1801="Forecast",DF1801+DG1801,""),DF1801+DG1801)</f>
        <v/>
      </c>
      <c r="DI1801" s="274" t="str">
        <f>IF(DH1801="","",IF(IntermediateCalcs!$AO$9="Yes",IntermediateCalcs!DH1801*$CX1801,IntermediateCalcs!DH1801))</f>
        <v/>
      </c>
      <c r="DJ1801" s="250" t="str">
        <f>IF(DataGoesHere!$B1801="","",($CZ1801-DI1801))</f>
        <v/>
      </c>
      <c r="DK1801" s="250" t="str">
        <f>IF(DataGoesHere!$B1801="","",ABS($CZ1801-DI1801))</f>
        <v/>
      </c>
      <c r="DL1801" s="250" t="str">
        <f>IF(DataGoesHere!$B1801="","",DK1801^2)</f>
        <v/>
      </c>
      <c r="DM1801" s="249" t="str">
        <f>IF(DataGoesHere!$B1801="","",DK1801/$CZ1801)</f>
        <v/>
      </c>
      <c r="DN1801" s="250" t="str">
        <f>IF(DataGoesHere!$B1801="","",SUM(DJ$2:DJ1801)/AVERAGE(DK:DK))</f>
        <v/>
      </c>
      <c r="DP1801" s="19" t="str">
        <f>IF(DataGoesHere!B1801="",IF($DD1801="Forecast",(Output!E$48*IntermediateCalcs!CY1801)+Output!G$48,""),(Output!E$48*IntermediateCalcs!CY1801)+Output!G$48)</f>
        <v/>
      </c>
      <c r="DQ1801" s="274" t="str">
        <f>IF(DP1801="","",IF(IntermediateCalcs!$AO$9="Yes",IntermediateCalcs!DP1801*$CX1801,IntermediateCalcs!DP1801))</f>
        <v/>
      </c>
      <c r="DR1801" s="250" t="str">
        <f>IF(DataGoesHere!$B1801="","",($CZ1801-DQ1801))</f>
        <v/>
      </c>
      <c r="DS1801" s="250" t="str">
        <f>IF(DataGoesHere!$B1801="","",ABS($CZ1801-DQ1801))</f>
        <v/>
      </c>
      <c r="DT1801" s="250" t="str">
        <f>IF(DataGoesHere!$B1801="","",DS1801^2)</f>
        <v/>
      </c>
      <c r="DU1801" s="249" t="str">
        <f>IF(DataGoesHere!$B1801="","",DS1801/$CZ1801)</f>
        <v/>
      </c>
      <c r="DV1801" s="250" t="str">
        <f>IF(DataGoesHere!$B1801="","",SUM(DR$2:DR1801)/AVERAGE(DS:DS))</f>
        <v/>
      </c>
      <c r="DX1801" s="19" t="str">
        <f>IF(DataGoesHere!$B1800="","",(DB1795*(Output!$O$49/Output!$P$49))+(IntermediateCalcs!DB1796*(Output!$M$49/Output!$P$49))+(IntermediateCalcs!DB1797*(Output!$K$49/Output!$P$49))+(DB1798*(Output!$I$49/Output!$P$49))+(IntermediateCalcs!DB1799*(Output!$G$49/Output!$P$49))+(IntermediateCalcs!DB1800*(Output!$E$49/Output!$P$49)))</f>
        <v/>
      </c>
      <c r="DY1801" s="274" t="str">
        <f>IF(DX1801="","",IF(IntermediateCalcs!$AO$9="Yes",IntermediateCalcs!DX1801*$CX1801,IntermediateCalcs!DX1801))</f>
        <v/>
      </c>
      <c r="DZ1801" s="250" t="str">
        <f>IF(DataGoesHere!$B1801="","",($CZ1801-DY1801))</f>
        <v/>
      </c>
      <c r="EA1801" s="250" t="str">
        <f>IF(DataGoesHere!$B1801="","",ABS($CZ1801-DY1801))</f>
        <v/>
      </c>
      <c r="EB1801" s="250" t="str">
        <f>IF(DataGoesHere!$B1801="","",EA1801^2)</f>
        <v/>
      </c>
      <c r="EC1801" s="249" t="str">
        <f>IF(DataGoesHere!$B1801="","",EA1801/$CZ1801)</f>
        <v/>
      </c>
      <c r="ED1801" s="250" t="str">
        <f>IF(DataGoesHere!$B1801="","",SUM(DZ$2:DZ1801)/AVERAGE(EA:EA))</f>
        <v/>
      </c>
    </row>
    <row r="1802" spans="20:134" x14ac:dyDescent="0.2">
      <c r="T1802" s="244" t="str">
        <f>IF(DataGoesHere!$B1802="","",(DataGoesHere!$B1802/SUM(DataGoesHere!$B1802:'DataGoesHere'!$B1813)))</f>
        <v/>
      </c>
      <c r="U1802" s="238"/>
      <c r="V1802" s="238"/>
      <c r="W1802" s="238"/>
      <c r="X1802" s="238"/>
      <c r="Y1802" s="238"/>
      <c r="Z1802" s="238"/>
      <c r="AA1802" s="238"/>
      <c r="AB1802" s="238"/>
      <c r="AC1802" s="238"/>
      <c r="AD1802" s="238"/>
      <c r="AE1802" s="239"/>
      <c r="CV1802" s="310" t="str">
        <f>IF(DataGoesHere!B1802="","",DataGoesHere!A1802)</f>
        <v/>
      </c>
      <c r="CW1802" s="271">
        <f t="shared" ca="1" si="64"/>
        <v>1</v>
      </c>
      <c r="CX1802" s="272">
        <f t="shared" ca="1" si="65"/>
        <v>1.3236179355303281</v>
      </c>
      <c r="CY1802" s="266">
        <f>DataGoesHere!A1802</f>
        <v>1801</v>
      </c>
      <c r="CZ1802" s="19" t="str">
        <f>IF(DataGoesHere!B1802="","",DataGoesHere!B1802)</f>
        <v/>
      </c>
      <c r="DA1802" s="19" t="str">
        <f>IF(DataGoesHere!B1802="","",IF(AH$5="No",DataGoesHere!B1802,DataGoesHere!B1802-(AH$2*(DataGoesHere!A1802-1))))</f>
        <v/>
      </c>
      <c r="DB1802" s="19" t="str">
        <f>IF(DataGoesHere!B1802="","",IF(AO$9="No",DataGoesHere!B1802,DataGoesHere!B1802/CX1802))</f>
        <v/>
      </c>
      <c r="DC1802" s="19" t="str">
        <f>IF(DataGoesHere!B1802="","",IF(AO$9="No",DA1802,DA1802/CX1802))</f>
        <v/>
      </c>
      <c r="DD1802" s="293" t="str">
        <f>IF(CZ1802="",IF(COUNTIF(DD$2:DD1801,"Forecast")&lt;Output!E$43,"Forecast",""),"Actual")</f>
        <v/>
      </c>
      <c r="DF1802" s="19" t="str">
        <f>IF(DataGoesHere!B1801="",IF(DD1802="Forecast",(Output!$E$47*IntermediateCalcs!DH1801)+((1-Output!$E$47)*IntermediateCalcs!DF1801),""),(Output!$E$47*IntermediateCalcs!DB1801)+((1-Output!$E$47)*IntermediateCalcs!DF1801))</f>
        <v/>
      </c>
      <c r="DG1802" s="19" t="str">
        <f>IF(DataGoesHere!B1801="",IF(DD1802="Forecast",(Output!$G$47*(IntermediateCalcs!DF1802-IntermediateCalcs!DF1801))+((1-Output!$G$47)*IntermediateCalcs!DG1801),""),(Output!$G$47*(IntermediateCalcs!DF1802-IntermediateCalcs!DF1801))+((1-Output!$G$47)*IntermediateCalcs!DG1801))</f>
        <v/>
      </c>
      <c r="DH1802" s="19" t="str">
        <f>IF(DataGoesHere!B1801="",IF(DD1802="Forecast",DF1802+DG1802,""),DF1802+DG1802)</f>
        <v/>
      </c>
      <c r="DI1802" s="274" t="str">
        <f>IF(DH1802="","",IF(IntermediateCalcs!$AO$9="Yes",IntermediateCalcs!DH1802*$CX1802,IntermediateCalcs!DH1802))</f>
        <v/>
      </c>
      <c r="DJ1802" s="250" t="str">
        <f>IF(DataGoesHere!$B1802="","",($CZ1802-DI1802))</f>
        <v/>
      </c>
      <c r="DK1802" s="250" t="str">
        <f>IF(DataGoesHere!$B1802="","",ABS($CZ1802-DI1802))</f>
        <v/>
      </c>
      <c r="DL1802" s="250" t="str">
        <f>IF(DataGoesHere!$B1802="","",DK1802^2)</f>
        <v/>
      </c>
      <c r="DM1802" s="249" t="str">
        <f>IF(DataGoesHere!$B1802="","",DK1802/$CZ1802)</f>
        <v/>
      </c>
      <c r="DN1802" s="250" t="str">
        <f>IF(DataGoesHere!$B1802="","",SUM(DJ$2:DJ1802)/AVERAGE(DK:DK))</f>
        <v/>
      </c>
      <c r="DP1802" s="19" t="str">
        <f>IF(DataGoesHere!B1802="",IF($DD1802="Forecast",(Output!E$48*IntermediateCalcs!CY1802)+Output!G$48,""),(Output!E$48*IntermediateCalcs!CY1802)+Output!G$48)</f>
        <v/>
      </c>
      <c r="DQ1802" s="274" t="str">
        <f>IF(DP1802="","",IF(IntermediateCalcs!$AO$9="Yes",IntermediateCalcs!DP1802*$CX1802,IntermediateCalcs!DP1802))</f>
        <v/>
      </c>
      <c r="DR1802" s="250" t="str">
        <f>IF(DataGoesHere!$B1802="","",($CZ1802-DQ1802))</f>
        <v/>
      </c>
      <c r="DS1802" s="250" t="str">
        <f>IF(DataGoesHere!$B1802="","",ABS($CZ1802-DQ1802))</f>
        <v/>
      </c>
      <c r="DT1802" s="250" t="str">
        <f>IF(DataGoesHere!$B1802="","",DS1802^2)</f>
        <v/>
      </c>
      <c r="DU1802" s="249" t="str">
        <f>IF(DataGoesHere!$B1802="","",DS1802/$CZ1802)</f>
        <v/>
      </c>
      <c r="DV1802" s="250" t="str">
        <f>IF(DataGoesHere!$B1802="","",SUM(DR$2:DR1802)/AVERAGE(DS:DS))</f>
        <v/>
      </c>
      <c r="DX1802" s="19" t="str">
        <f>IF(DataGoesHere!$B1801="","",(DB1796*(Output!$O$49/Output!$P$49))+(IntermediateCalcs!DB1797*(Output!$M$49/Output!$P$49))+(IntermediateCalcs!DB1798*(Output!$K$49/Output!$P$49))+(DB1799*(Output!$I$49/Output!$P$49))+(IntermediateCalcs!DB1800*(Output!$G$49/Output!$P$49))+(IntermediateCalcs!DB1801*(Output!$E$49/Output!$P$49)))</f>
        <v/>
      </c>
      <c r="DY1802" s="274" t="str">
        <f>IF(DX1802="","",IF(IntermediateCalcs!$AO$9="Yes",IntermediateCalcs!DX1802*$CX1802,IntermediateCalcs!DX1802))</f>
        <v/>
      </c>
      <c r="DZ1802" s="250" t="str">
        <f>IF(DataGoesHere!$B1802="","",($CZ1802-DY1802))</f>
        <v/>
      </c>
      <c r="EA1802" s="250" t="str">
        <f>IF(DataGoesHere!$B1802="","",ABS($CZ1802-DY1802))</f>
        <v/>
      </c>
      <c r="EB1802" s="250" t="str">
        <f>IF(DataGoesHere!$B1802="","",EA1802^2)</f>
        <v/>
      </c>
      <c r="EC1802" s="249" t="str">
        <f>IF(DataGoesHere!$B1802="","",EA1802/$CZ1802)</f>
        <v/>
      </c>
      <c r="ED1802" s="250" t="str">
        <f>IF(DataGoesHere!$B1802="","",SUM(DZ$2:DZ1802)/AVERAGE(EA:EA))</f>
        <v/>
      </c>
    </row>
    <row r="1803" spans="20:134" x14ac:dyDescent="0.2">
      <c r="T1803" s="240"/>
      <c r="U1803" s="245" t="str">
        <f>IF(DataGoesHere!$B1803="","",(DataGoesHere!$B1803/SUM(DataGoesHere!$B1803:'DataGoesHere'!$B1813)))</f>
        <v/>
      </c>
      <c r="V1803" s="86"/>
      <c r="W1803" s="86"/>
      <c r="X1803" s="86"/>
      <c r="Y1803" s="86"/>
      <c r="Z1803" s="86"/>
      <c r="AA1803" s="86"/>
      <c r="AB1803" s="86"/>
      <c r="AC1803" s="86"/>
      <c r="AD1803" s="86"/>
      <c r="AE1803" s="241"/>
      <c r="CV1803" s="310" t="str">
        <f>IF(DataGoesHere!B1803="","",DataGoesHere!A1803)</f>
        <v/>
      </c>
      <c r="CW1803" s="271">
        <f t="shared" ca="1" si="64"/>
        <v>2</v>
      </c>
      <c r="CX1803" s="272">
        <f t="shared" ca="1" si="65"/>
        <v>0.80574490527728204</v>
      </c>
      <c r="CY1803" s="266">
        <f>DataGoesHere!A1803</f>
        <v>1802</v>
      </c>
      <c r="CZ1803" s="19" t="str">
        <f>IF(DataGoesHere!B1803="","",DataGoesHere!B1803)</f>
        <v/>
      </c>
      <c r="DA1803" s="19" t="str">
        <f>IF(DataGoesHere!B1803="","",IF(AH$5="No",DataGoesHere!B1803,DataGoesHere!B1803-(AH$2*(DataGoesHere!A1803-1))))</f>
        <v/>
      </c>
      <c r="DB1803" s="19" t="str">
        <f>IF(DataGoesHere!B1803="","",IF(AO$9="No",DataGoesHere!B1803,DataGoesHere!B1803/CX1803))</f>
        <v/>
      </c>
      <c r="DC1803" s="19" t="str">
        <f>IF(DataGoesHere!B1803="","",IF(AO$9="No",DA1803,DA1803/CX1803))</f>
        <v/>
      </c>
      <c r="DD1803" s="293" t="str">
        <f>IF(CZ1803="",IF(COUNTIF(DD$2:DD1802,"Forecast")&lt;Output!E$43,"Forecast",""),"Actual")</f>
        <v/>
      </c>
      <c r="DF1803" s="19" t="str">
        <f>IF(DataGoesHere!B1802="",IF(DD1803="Forecast",(Output!$E$47*IntermediateCalcs!DH1802)+((1-Output!$E$47)*IntermediateCalcs!DF1802),""),(Output!$E$47*IntermediateCalcs!DB1802)+((1-Output!$E$47)*IntermediateCalcs!DF1802))</f>
        <v/>
      </c>
      <c r="DG1803" s="19" t="str">
        <f>IF(DataGoesHere!B1802="",IF(DD1803="Forecast",(Output!$G$47*(IntermediateCalcs!DF1803-IntermediateCalcs!DF1802))+((1-Output!$G$47)*IntermediateCalcs!DG1802),""),(Output!$G$47*(IntermediateCalcs!DF1803-IntermediateCalcs!DF1802))+((1-Output!$G$47)*IntermediateCalcs!DG1802))</f>
        <v/>
      </c>
      <c r="DH1803" s="19" t="str">
        <f>IF(DataGoesHere!B1802="",IF(DD1803="Forecast",DF1803+DG1803,""),DF1803+DG1803)</f>
        <v/>
      </c>
      <c r="DI1803" s="274" t="str">
        <f>IF(DH1803="","",IF(IntermediateCalcs!$AO$9="Yes",IntermediateCalcs!DH1803*$CX1803,IntermediateCalcs!DH1803))</f>
        <v/>
      </c>
      <c r="DJ1803" s="250" t="str">
        <f>IF(DataGoesHere!$B1803="","",($CZ1803-DI1803))</f>
        <v/>
      </c>
      <c r="DK1803" s="250" t="str">
        <f>IF(DataGoesHere!$B1803="","",ABS($CZ1803-DI1803))</f>
        <v/>
      </c>
      <c r="DL1803" s="250" t="str">
        <f>IF(DataGoesHere!$B1803="","",DK1803^2)</f>
        <v/>
      </c>
      <c r="DM1803" s="249" t="str">
        <f>IF(DataGoesHere!$B1803="","",DK1803/$CZ1803)</f>
        <v/>
      </c>
      <c r="DN1803" s="250" t="str">
        <f>IF(DataGoesHere!$B1803="","",SUM(DJ$2:DJ1803)/AVERAGE(DK:DK))</f>
        <v/>
      </c>
      <c r="DP1803" s="19" t="str">
        <f>IF(DataGoesHere!B1803="",IF($DD1803="Forecast",(Output!E$48*IntermediateCalcs!CY1803)+Output!G$48,""),(Output!E$48*IntermediateCalcs!CY1803)+Output!G$48)</f>
        <v/>
      </c>
      <c r="DQ1803" s="274" t="str">
        <f>IF(DP1803="","",IF(IntermediateCalcs!$AO$9="Yes",IntermediateCalcs!DP1803*$CX1803,IntermediateCalcs!DP1803))</f>
        <v/>
      </c>
      <c r="DR1803" s="250" t="str">
        <f>IF(DataGoesHere!$B1803="","",($CZ1803-DQ1803))</f>
        <v/>
      </c>
      <c r="DS1803" s="250" t="str">
        <f>IF(DataGoesHere!$B1803="","",ABS($CZ1803-DQ1803))</f>
        <v/>
      </c>
      <c r="DT1803" s="250" t="str">
        <f>IF(DataGoesHere!$B1803="","",DS1803^2)</f>
        <v/>
      </c>
      <c r="DU1803" s="249" t="str">
        <f>IF(DataGoesHere!$B1803="","",DS1803/$CZ1803)</f>
        <v/>
      </c>
      <c r="DV1803" s="250" t="str">
        <f>IF(DataGoesHere!$B1803="","",SUM(DR$2:DR1803)/AVERAGE(DS:DS))</f>
        <v/>
      </c>
      <c r="DX1803" s="19" t="str">
        <f>IF(DataGoesHere!$B1802="","",(DB1797*(Output!$O$49/Output!$P$49))+(IntermediateCalcs!DB1798*(Output!$M$49/Output!$P$49))+(IntermediateCalcs!DB1799*(Output!$K$49/Output!$P$49))+(DB1800*(Output!$I$49/Output!$P$49))+(IntermediateCalcs!DB1801*(Output!$G$49/Output!$P$49))+(IntermediateCalcs!DB1802*(Output!$E$49/Output!$P$49)))</f>
        <v/>
      </c>
      <c r="DY1803" s="274" t="str">
        <f>IF(DX1803="","",IF(IntermediateCalcs!$AO$9="Yes",IntermediateCalcs!DX1803*$CX1803,IntermediateCalcs!DX1803))</f>
        <v/>
      </c>
      <c r="DZ1803" s="250" t="str">
        <f>IF(DataGoesHere!$B1803="","",($CZ1803-DY1803))</f>
        <v/>
      </c>
      <c r="EA1803" s="250" t="str">
        <f>IF(DataGoesHere!$B1803="","",ABS($CZ1803-DY1803))</f>
        <v/>
      </c>
      <c r="EB1803" s="250" t="str">
        <f>IF(DataGoesHere!$B1803="","",EA1803^2)</f>
        <v/>
      </c>
      <c r="EC1803" s="249" t="str">
        <f>IF(DataGoesHere!$B1803="","",EA1803/$CZ1803)</f>
        <v/>
      </c>
      <c r="ED1803" s="250" t="str">
        <f>IF(DataGoesHere!$B1803="","",SUM(DZ$2:DZ1803)/AVERAGE(EA:EA))</f>
        <v/>
      </c>
    </row>
    <row r="1804" spans="20:134" x14ac:dyDescent="0.2">
      <c r="T1804" s="240"/>
      <c r="U1804" s="86"/>
      <c r="V1804" s="245" t="str">
        <f>IF(DataGoesHere!$B1804="","",(DataGoesHere!$B1804/SUM(DataGoesHere!$B1802:'DataGoesHere'!$B1813)))</f>
        <v/>
      </c>
      <c r="W1804" s="86"/>
      <c r="X1804" s="86"/>
      <c r="Y1804" s="86"/>
      <c r="Z1804" s="86"/>
      <c r="AA1804" s="86"/>
      <c r="AB1804" s="86"/>
      <c r="AC1804" s="86"/>
      <c r="AD1804" s="86"/>
      <c r="AE1804" s="241"/>
      <c r="CV1804" s="310" t="str">
        <f>IF(DataGoesHere!B1804="","",DataGoesHere!A1804)</f>
        <v/>
      </c>
      <c r="CW1804" s="271">
        <f t="shared" ca="1" si="64"/>
        <v>3</v>
      </c>
      <c r="CX1804" s="272">
        <f t="shared" ca="1" si="65"/>
        <v>0.79862940076451561</v>
      </c>
      <c r="CY1804" s="266">
        <f>DataGoesHere!A1804</f>
        <v>1803</v>
      </c>
      <c r="CZ1804" s="19" t="str">
        <f>IF(DataGoesHere!B1804="","",DataGoesHere!B1804)</f>
        <v/>
      </c>
      <c r="DA1804" s="19" t="str">
        <f>IF(DataGoesHere!B1804="","",IF(AH$5="No",DataGoesHere!B1804,DataGoesHere!B1804-(AH$2*(DataGoesHere!A1804-1))))</f>
        <v/>
      </c>
      <c r="DB1804" s="19" t="str">
        <f>IF(DataGoesHere!B1804="","",IF(AO$9="No",DataGoesHere!B1804,DataGoesHere!B1804/CX1804))</f>
        <v/>
      </c>
      <c r="DC1804" s="19" t="str">
        <f>IF(DataGoesHere!B1804="","",IF(AO$9="No",DA1804,DA1804/CX1804))</f>
        <v/>
      </c>
      <c r="DD1804" s="293" t="str">
        <f>IF(CZ1804="",IF(COUNTIF(DD$2:DD1803,"Forecast")&lt;Output!E$43,"Forecast",""),"Actual")</f>
        <v/>
      </c>
      <c r="DF1804" s="19" t="str">
        <f>IF(DataGoesHere!B1803="",IF(DD1804="Forecast",(Output!$E$47*IntermediateCalcs!DH1803)+((1-Output!$E$47)*IntermediateCalcs!DF1803),""),(Output!$E$47*IntermediateCalcs!DB1803)+((1-Output!$E$47)*IntermediateCalcs!DF1803))</f>
        <v/>
      </c>
      <c r="DG1804" s="19" t="str">
        <f>IF(DataGoesHere!B1803="",IF(DD1804="Forecast",(Output!$G$47*(IntermediateCalcs!DF1804-IntermediateCalcs!DF1803))+((1-Output!$G$47)*IntermediateCalcs!DG1803),""),(Output!$G$47*(IntermediateCalcs!DF1804-IntermediateCalcs!DF1803))+((1-Output!$G$47)*IntermediateCalcs!DG1803))</f>
        <v/>
      </c>
      <c r="DH1804" s="19" t="str">
        <f>IF(DataGoesHere!B1803="",IF(DD1804="Forecast",DF1804+DG1804,""),DF1804+DG1804)</f>
        <v/>
      </c>
      <c r="DI1804" s="274" t="str">
        <f>IF(DH1804="","",IF(IntermediateCalcs!$AO$9="Yes",IntermediateCalcs!DH1804*$CX1804,IntermediateCalcs!DH1804))</f>
        <v/>
      </c>
      <c r="DJ1804" s="250" t="str">
        <f>IF(DataGoesHere!$B1804="","",($CZ1804-DI1804))</f>
        <v/>
      </c>
      <c r="DK1804" s="250" t="str">
        <f>IF(DataGoesHere!$B1804="","",ABS($CZ1804-DI1804))</f>
        <v/>
      </c>
      <c r="DL1804" s="250" t="str">
        <f>IF(DataGoesHere!$B1804="","",DK1804^2)</f>
        <v/>
      </c>
      <c r="DM1804" s="249" t="str">
        <f>IF(DataGoesHere!$B1804="","",DK1804/$CZ1804)</f>
        <v/>
      </c>
      <c r="DN1804" s="250" t="str">
        <f>IF(DataGoesHere!$B1804="","",SUM(DJ$2:DJ1804)/AVERAGE(DK:DK))</f>
        <v/>
      </c>
      <c r="DP1804" s="19" t="str">
        <f>IF(DataGoesHere!B1804="",IF($DD1804="Forecast",(Output!E$48*IntermediateCalcs!CY1804)+Output!G$48,""),(Output!E$48*IntermediateCalcs!CY1804)+Output!G$48)</f>
        <v/>
      </c>
      <c r="DQ1804" s="274" t="str">
        <f>IF(DP1804="","",IF(IntermediateCalcs!$AO$9="Yes",IntermediateCalcs!DP1804*$CX1804,IntermediateCalcs!DP1804))</f>
        <v/>
      </c>
      <c r="DR1804" s="250" t="str">
        <f>IF(DataGoesHere!$B1804="","",($CZ1804-DQ1804))</f>
        <v/>
      </c>
      <c r="DS1804" s="250" t="str">
        <f>IF(DataGoesHere!$B1804="","",ABS($CZ1804-DQ1804))</f>
        <v/>
      </c>
      <c r="DT1804" s="250" t="str">
        <f>IF(DataGoesHere!$B1804="","",DS1804^2)</f>
        <v/>
      </c>
      <c r="DU1804" s="249" t="str">
        <f>IF(DataGoesHere!$B1804="","",DS1804/$CZ1804)</f>
        <v/>
      </c>
      <c r="DV1804" s="250" t="str">
        <f>IF(DataGoesHere!$B1804="","",SUM(DR$2:DR1804)/AVERAGE(DS:DS))</f>
        <v/>
      </c>
      <c r="DX1804" s="19" t="str">
        <f>IF(DataGoesHere!$B1803="","",(DB1798*(Output!$O$49/Output!$P$49))+(IntermediateCalcs!DB1799*(Output!$M$49/Output!$P$49))+(IntermediateCalcs!DB1800*(Output!$K$49/Output!$P$49))+(DB1801*(Output!$I$49/Output!$P$49))+(IntermediateCalcs!DB1802*(Output!$G$49/Output!$P$49))+(IntermediateCalcs!DB1803*(Output!$E$49/Output!$P$49)))</f>
        <v/>
      </c>
      <c r="DY1804" s="274" t="str">
        <f>IF(DX1804="","",IF(IntermediateCalcs!$AO$9="Yes",IntermediateCalcs!DX1804*$CX1804,IntermediateCalcs!DX1804))</f>
        <v/>
      </c>
      <c r="DZ1804" s="250" t="str">
        <f>IF(DataGoesHere!$B1804="","",($CZ1804-DY1804))</f>
        <v/>
      </c>
      <c r="EA1804" s="250" t="str">
        <f>IF(DataGoesHere!$B1804="","",ABS($CZ1804-DY1804))</f>
        <v/>
      </c>
      <c r="EB1804" s="250" t="str">
        <f>IF(DataGoesHere!$B1804="","",EA1804^2)</f>
        <v/>
      </c>
      <c r="EC1804" s="249" t="str">
        <f>IF(DataGoesHere!$B1804="","",EA1804/$CZ1804)</f>
        <v/>
      </c>
      <c r="ED1804" s="250" t="str">
        <f>IF(DataGoesHere!$B1804="","",SUM(DZ$2:DZ1804)/AVERAGE(EA:EA))</f>
        <v/>
      </c>
    </row>
    <row r="1805" spans="20:134" x14ac:dyDescent="0.2">
      <c r="T1805" s="240"/>
      <c r="U1805" s="86"/>
      <c r="V1805" s="86"/>
      <c r="W1805" s="245" t="str">
        <f>IF(DataGoesHere!$B1805="","",(DataGoesHere!$B1805/SUM(DataGoesHere!$B1802:'DataGoesHere'!$B1813)))</f>
        <v/>
      </c>
      <c r="X1805" s="86"/>
      <c r="Y1805" s="86"/>
      <c r="Z1805" s="86"/>
      <c r="AA1805" s="86"/>
      <c r="AB1805" s="86"/>
      <c r="AC1805" s="86"/>
      <c r="AD1805" s="86"/>
      <c r="AE1805" s="241"/>
      <c r="CV1805" s="310" t="str">
        <f>IF(DataGoesHere!B1805="","",DataGoesHere!A1805)</f>
        <v/>
      </c>
      <c r="CW1805" s="271">
        <f t="shared" ca="1" si="64"/>
        <v>4</v>
      </c>
      <c r="CX1805" s="272">
        <f t="shared" ca="1" si="65"/>
        <v>1.0149292433706087</v>
      </c>
      <c r="CY1805" s="266">
        <f>DataGoesHere!A1805</f>
        <v>1804</v>
      </c>
      <c r="CZ1805" s="19" t="str">
        <f>IF(DataGoesHere!B1805="","",DataGoesHere!B1805)</f>
        <v/>
      </c>
      <c r="DA1805" s="19" t="str">
        <f>IF(DataGoesHere!B1805="","",IF(AH$5="No",DataGoesHere!B1805,DataGoesHere!B1805-(AH$2*(DataGoesHere!A1805-1))))</f>
        <v/>
      </c>
      <c r="DB1805" s="19" t="str">
        <f>IF(DataGoesHere!B1805="","",IF(AO$9="No",DataGoesHere!B1805,DataGoesHere!B1805/CX1805))</f>
        <v/>
      </c>
      <c r="DC1805" s="19" t="str">
        <f>IF(DataGoesHere!B1805="","",IF(AO$9="No",DA1805,DA1805/CX1805))</f>
        <v/>
      </c>
      <c r="DD1805" s="293" t="str">
        <f>IF(CZ1805="",IF(COUNTIF(DD$2:DD1804,"Forecast")&lt;Output!E$43,"Forecast",""),"Actual")</f>
        <v/>
      </c>
      <c r="DF1805" s="19" t="str">
        <f>IF(DataGoesHere!B1804="",IF(DD1805="Forecast",(Output!$E$47*IntermediateCalcs!DH1804)+((1-Output!$E$47)*IntermediateCalcs!DF1804),""),(Output!$E$47*IntermediateCalcs!DB1804)+((1-Output!$E$47)*IntermediateCalcs!DF1804))</f>
        <v/>
      </c>
      <c r="DG1805" s="19" t="str">
        <f>IF(DataGoesHere!B1804="",IF(DD1805="Forecast",(Output!$G$47*(IntermediateCalcs!DF1805-IntermediateCalcs!DF1804))+((1-Output!$G$47)*IntermediateCalcs!DG1804),""),(Output!$G$47*(IntermediateCalcs!DF1805-IntermediateCalcs!DF1804))+((1-Output!$G$47)*IntermediateCalcs!DG1804))</f>
        <v/>
      </c>
      <c r="DH1805" s="19" t="str">
        <f>IF(DataGoesHere!B1804="",IF(DD1805="Forecast",DF1805+DG1805,""),DF1805+DG1805)</f>
        <v/>
      </c>
      <c r="DI1805" s="274" t="str">
        <f>IF(DH1805="","",IF(IntermediateCalcs!$AO$9="Yes",IntermediateCalcs!DH1805*$CX1805,IntermediateCalcs!DH1805))</f>
        <v/>
      </c>
      <c r="DJ1805" s="250" t="str">
        <f>IF(DataGoesHere!$B1805="","",($CZ1805-DI1805))</f>
        <v/>
      </c>
      <c r="DK1805" s="250" t="str">
        <f>IF(DataGoesHere!$B1805="","",ABS($CZ1805-DI1805))</f>
        <v/>
      </c>
      <c r="DL1805" s="250" t="str">
        <f>IF(DataGoesHere!$B1805="","",DK1805^2)</f>
        <v/>
      </c>
      <c r="DM1805" s="249" t="str">
        <f>IF(DataGoesHere!$B1805="","",DK1805/$CZ1805)</f>
        <v/>
      </c>
      <c r="DN1805" s="250" t="str">
        <f>IF(DataGoesHere!$B1805="","",SUM(DJ$2:DJ1805)/AVERAGE(DK:DK))</f>
        <v/>
      </c>
      <c r="DP1805" s="19" t="str">
        <f>IF(DataGoesHere!B1805="",IF($DD1805="Forecast",(Output!E$48*IntermediateCalcs!CY1805)+Output!G$48,""),(Output!E$48*IntermediateCalcs!CY1805)+Output!G$48)</f>
        <v/>
      </c>
      <c r="DQ1805" s="274" t="str">
        <f>IF(DP1805="","",IF(IntermediateCalcs!$AO$9="Yes",IntermediateCalcs!DP1805*$CX1805,IntermediateCalcs!DP1805))</f>
        <v/>
      </c>
      <c r="DR1805" s="250" t="str">
        <f>IF(DataGoesHere!$B1805="","",($CZ1805-DQ1805))</f>
        <v/>
      </c>
      <c r="DS1805" s="250" t="str">
        <f>IF(DataGoesHere!$B1805="","",ABS($CZ1805-DQ1805))</f>
        <v/>
      </c>
      <c r="DT1805" s="250" t="str">
        <f>IF(DataGoesHere!$B1805="","",DS1805^2)</f>
        <v/>
      </c>
      <c r="DU1805" s="249" t="str">
        <f>IF(DataGoesHere!$B1805="","",DS1805/$CZ1805)</f>
        <v/>
      </c>
      <c r="DV1805" s="250" t="str">
        <f>IF(DataGoesHere!$B1805="","",SUM(DR$2:DR1805)/AVERAGE(DS:DS))</f>
        <v/>
      </c>
      <c r="DX1805" s="19" t="str">
        <f>IF(DataGoesHere!$B1804="","",(DB1799*(Output!$O$49/Output!$P$49))+(IntermediateCalcs!DB1800*(Output!$M$49/Output!$P$49))+(IntermediateCalcs!DB1801*(Output!$K$49/Output!$P$49))+(DB1802*(Output!$I$49/Output!$P$49))+(IntermediateCalcs!DB1803*(Output!$G$49/Output!$P$49))+(IntermediateCalcs!DB1804*(Output!$E$49/Output!$P$49)))</f>
        <v/>
      </c>
      <c r="DY1805" s="274" t="str">
        <f>IF(DX1805="","",IF(IntermediateCalcs!$AO$9="Yes",IntermediateCalcs!DX1805*$CX1805,IntermediateCalcs!DX1805))</f>
        <v/>
      </c>
      <c r="DZ1805" s="250" t="str">
        <f>IF(DataGoesHere!$B1805="","",($CZ1805-DY1805))</f>
        <v/>
      </c>
      <c r="EA1805" s="250" t="str">
        <f>IF(DataGoesHere!$B1805="","",ABS($CZ1805-DY1805))</f>
        <v/>
      </c>
      <c r="EB1805" s="250" t="str">
        <f>IF(DataGoesHere!$B1805="","",EA1805^2)</f>
        <v/>
      </c>
      <c r="EC1805" s="249" t="str">
        <f>IF(DataGoesHere!$B1805="","",EA1805/$CZ1805)</f>
        <v/>
      </c>
      <c r="ED1805" s="250" t="str">
        <f>IF(DataGoesHere!$B1805="","",SUM(DZ$2:DZ1805)/AVERAGE(EA:EA))</f>
        <v/>
      </c>
    </row>
    <row r="1806" spans="20:134" x14ac:dyDescent="0.2">
      <c r="T1806" s="240"/>
      <c r="U1806" s="86"/>
      <c r="V1806" s="86"/>
      <c r="W1806" s="86"/>
      <c r="X1806" s="245" t="str">
        <f>IF(DataGoesHere!$B1806="","",(DataGoesHere!$B1806/SUM(DataGoesHere!$B1802:'DataGoesHere'!$B1813)))</f>
        <v/>
      </c>
      <c r="Y1806" s="86"/>
      <c r="Z1806" s="86"/>
      <c r="AA1806" s="86"/>
      <c r="AB1806" s="86"/>
      <c r="AC1806" s="86"/>
      <c r="AD1806" s="86"/>
      <c r="AE1806" s="241"/>
      <c r="CV1806" s="310" t="str">
        <f>IF(DataGoesHere!B1806="","",DataGoesHere!A1806)</f>
        <v/>
      </c>
      <c r="CW1806" s="271">
        <f t="shared" ca="1" si="64"/>
        <v>5</v>
      </c>
      <c r="CX1806" s="272">
        <f t="shared" ca="1" si="65"/>
        <v>0.97875414397996308</v>
      </c>
      <c r="CY1806" s="266">
        <f>DataGoesHere!A1806</f>
        <v>1805</v>
      </c>
      <c r="CZ1806" s="19" t="str">
        <f>IF(DataGoesHere!B1806="","",DataGoesHere!B1806)</f>
        <v/>
      </c>
      <c r="DA1806" s="19" t="str">
        <f>IF(DataGoesHere!B1806="","",IF(AH$5="No",DataGoesHere!B1806,DataGoesHere!B1806-(AH$2*(DataGoesHere!A1806-1))))</f>
        <v/>
      </c>
      <c r="DB1806" s="19" t="str">
        <f>IF(DataGoesHere!B1806="","",IF(AO$9="No",DataGoesHere!B1806,DataGoesHere!B1806/CX1806))</f>
        <v/>
      </c>
      <c r="DC1806" s="19" t="str">
        <f>IF(DataGoesHere!B1806="","",IF(AO$9="No",DA1806,DA1806/CX1806))</f>
        <v/>
      </c>
      <c r="DD1806" s="293" t="str">
        <f>IF(CZ1806="",IF(COUNTIF(DD$2:DD1805,"Forecast")&lt;Output!E$43,"Forecast",""),"Actual")</f>
        <v/>
      </c>
      <c r="DF1806" s="19" t="str">
        <f>IF(DataGoesHere!B1805="",IF(DD1806="Forecast",(Output!$E$47*IntermediateCalcs!DH1805)+((1-Output!$E$47)*IntermediateCalcs!DF1805),""),(Output!$E$47*IntermediateCalcs!DB1805)+((1-Output!$E$47)*IntermediateCalcs!DF1805))</f>
        <v/>
      </c>
      <c r="DG1806" s="19" t="str">
        <f>IF(DataGoesHere!B1805="",IF(DD1806="Forecast",(Output!$G$47*(IntermediateCalcs!DF1806-IntermediateCalcs!DF1805))+((1-Output!$G$47)*IntermediateCalcs!DG1805),""),(Output!$G$47*(IntermediateCalcs!DF1806-IntermediateCalcs!DF1805))+((1-Output!$G$47)*IntermediateCalcs!DG1805))</f>
        <v/>
      </c>
      <c r="DH1806" s="19" t="str">
        <f>IF(DataGoesHere!B1805="",IF(DD1806="Forecast",DF1806+DG1806,""),DF1806+DG1806)</f>
        <v/>
      </c>
      <c r="DI1806" s="274" t="str">
        <f>IF(DH1806="","",IF(IntermediateCalcs!$AO$9="Yes",IntermediateCalcs!DH1806*$CX1806,IntermediateCalcs!DH1806))</f>
        <v/>
      </c>
      <c r="DJ1806" s="250" t="str">
        <f>IF(DataGoesHere!$B1806="","",($CZ1806-DI1806))</f>
        <v/>
      </c>
      <c r="DK1806" s="250" t="str">
        <f>IF(DataGoesHere!$B1806="","",ABS($CZ1806-DI1806))</f>
        <v/>
      </c>
      <c r="DL1806" s="250" t="str">
        <f>IF(DataGoesHere!$B1806="","",DK1806^2)</f>
        <v/>
      </c>
      <c r="DM1806" s="249" t="str">
        <f>IF(DataGoesHere!$B1806="","",DK1806/$CZ1806)</f>
        <v/>
      </c>
      <c r="DN1806" s="250" t="str">
        <f>IF(DataGoesHere!$B1806="","",SUM(DJ$2:DJ1806)/AVERAGE(DK:DK))</f>
        <v/>
      </c>
      <c r="DP1806" s="19" t="str">
        <f>IF(DataGoesHere!B1806="",IF($DD1806="Forecast",(Output!E$48*IntermediateCalcs!CY1806)+Output!G$48,""),(Output!E$48*IntermediateCalcs!CY1806)+Output!G$48)</f>
        <v/>
      </c>
      <c r="DQ1806" s="274" t="str">
        <f>IF(DP1806="","",IF(IntermediateCalcs!$AO$9="Yes",IntermediateCalcs!DP1806*$CX1806,IntermediateCalcs!DP1806))</f>
        <v/>
      </c>
      <c r="DR1806" s="250" t="str">
        <f>IF(DataGoesHere!$B1806="","",($CZ1806-DQ1806))</f>
        <v/>
      </c>
      <c r="DS1806" s="250" t="str">
        <f>IF(DataGoesHere!$B1806="","",ABS($CZ1806-DQ1806))</f>
        <v/>
      </c>
      <c r="DT1806" s="250" t="str">
        <f>IF(DataGoesHere!$B1806="","",DS1806^2)</f>
        <v/>
      </c>
      <c r="DU1806" s="249" t="str">
        <f>IF(DataGoesHere!$B1806="","",DS1806/$CZ1806)</f>
        <v/>
      </c>
      <c r="DV1806" s="250" t="str">
        <f>IF(DataGoesHere!$B1806="","",SUM(DR$2:DR1806)/AVERAGE(DS:DS))</f>
        <v/>
      </c>
      <c r="DX1806" s="19" t="str">
        <f>IF(DataGoesHere!$B1805="","",(DB1800*(Output!$O$49/Output!$P$49))+(IntermediateCalcs!DB1801*(Output!$M$49/Output!$P$49))+(IntermediateCalcs!DB1802*(Output!$K$49/Output!$P$49))+(DB1803*(Output!$I$49/Output!$P$49))+(IntermediateCalcs!DB1804*(Output!$G$49/Output!$P$49))+(IntermediateCalcs!DB1805*(Output!$E$49/Output!$P$49)))</f>
        <v/>
      </c>
      <c r="DY1806" s="274" t="str">
        <f>IF(DX1806="","",IF(IntermediateCalcs!$AO$9="Yes",IntermediateCalcs!DX1806*$CX1806,IntermediateCalcs!DX1806))</f>
        <v/>
      </c>
      <c r="DZ1806" s="250" t="str">
        <f>IF(DataGoesHere!$B1806="","",($CZ1806-DY1806))</f>
        <v/>
      </c>
      <c r="EA1806" s="250" t="str">
        <f>IF(DataGoesHere!$B1806="","",ABS($CZ1806-DY1806))</f>
        <v/>
      </c>
      <c r="EB1806" s="250" t="str">
        <f>IF(DataGoesHere!$B1806="","",EA1806^2)</f>
        <v/>
      </c>
      <c r="EC1806" s="249" t="str">
        <f>IF(DataGoesHere!$B1806="","",EA1806/$CZ1806)</f>
        <v/>
      </c>
      <c r="ED1806" s="250" t="str">
        <f>IF(DataGoesHere!$B1806="","",SUM(DZ$2:DZ1806)/AVERAGE(EA:EA))</f>
        <v/>
      </c>
    </row>
    <row r="1807" spans="20:134" x14ac:dyDescent="0.2">
      <c r="T1807" s="240"/>
      <c r="U1807" s="86"/>
      <c r="V1807" s="86"/>
      <c r="W1807" s="86"/>
      <c r="X1807" s="86"/>
      <c r="Y1807" s="245" t="str">
        <f>IF(DataGoesHere!$B1807="","",(DataGoesHere!$B1807/SUM(DataGoesHere!$B1802:'DataGoesHere'!$B1813)))</f>
        <v/>
      </c>
      <c r="Z1807" s="86"/>
      <c r="AA1807" s="86"/>
      <c r="AB1807" s="86"/>
      <c r="AC1807" s="86"/>
      <c r="AD1807" s="86"/>
      <c r="AE1807" s="241"/>
      <c r="CV1807" s="310" t="str">
        <f>IF(DataGoesHere!B1807="","",DataGoesHere!A1807)</f>
        <v/>
      </c>
      <c r="CW1807" s="271">
        <f t="shared" ca="1" si="64"/>
        <v>6</v>
      </c>
      <c r="CX1807" s="272">
        <f t="shared" ca="1" si="65"/>
        <v>1.0779088099730167</v>
      </c>
      <c r="CY1807" s="266">
        <f>DataGoesHere!A1807</f>
        <v>1806</v>
      </c>
      <c r="CZ1807" s="19" t="str">
        <f>IF(DataGoesHere!B1807="","",DataGoesHere!B1807)</f>
        <v/>
      </c>
      <c r="DA1807" s="19" t="str">
        <f>IF(DataGoesHere!B1807="","",IF(AH$5="No",DataGoesHere!B1807,DataGoesHere!B1807-(AH$2*(DataGoesHere!A1807-1))))</f>
        <v/>
      </c>
      <c r="DB1807" s="19" t="str">
        <f>IF(DataGoesHere!B1807="","",IF(AO$9="No",DataGoesHere!B1807,DataGoesHere!B1807/CX1807))</f>
        <v/>
      </c>
      <c r="DC1807" s="19" t="str">
        <f>IF(DataGoesHere!B1807="","",IF(AO$9="No",DA1807,DA1807/CX1807))</f>
        <v/>
      </c>
      <c r="DD1807" s="293" t="str">
        <f>IF(CZ1807="",IF(COUNTIF(DD$2:DD1806,"Forecast")&lt;Output!E$43,"Forecast",""),"Actual")</f>
        <v/>
      </c>
      <c r="DF1807" s="19" t="str">
        <f>IF(DataGoesHere!B1806="",IF(DD1807="Forecast",(Output!$E$47*IntermediateCalcs!DH1806)+((1-Output!$E$47)*IntermediateCalcs!DF1806),""),(Output!$E$47*IntermediateCalcs!DB1806)+((1-Output!$E$47)*IntermediateCalcs!DF1806))</f>
        <v/>
      </c>
      <c r="DG1807" s="19" t="str">
        <f>IF(DataGoesHere!B1806="",IF(DD1807="Forecast",(Output!$G$47*(IntermediateCalcs!DF1807-IntermediateCalcs!DF1806))+((1-Output!$G$47)*IntermediateCalcs!DG1806),""),(Output!$G$47*(IntermediateCalcs!DF1807-IntermediateCalcs!DF1806))+((1-Output!$G$47)*IntermediateCalcs!DG1806))</f>
        <v/>
      </c>
      <c r="DH1807" s="19" t="str">
        <f>IF(DataGoesHere!B1806="",IF(DD1807="Forecast",DF1807+DG1807,""),DF1807+DG1807)</f>
        <v/>
      </c>
      <c r="DI1807" s="274" t="str">
        <f>IF(DH1807="","",IF(IntermediateCalcs!$AO$9="Yes",IntermediateCalcs!DH1807*$CX1807,IntermediateCalcs!DH1807))</f>
        <v/>
      </c>
      <c r="DJ1807" s="250" t="str">
        <f>IF(DataGoesHere!$B1807="","",($CZ1807-DI1807))</f>
        <v/>
      </c>
      <c r="DK1807" s="250" t="str">
        <f>IF(DataGoesHere!$B1807="","",ABS($CZ1807-DI1807))</f>
        <v/>
      </c>
      <c r="DL1807" s="250" t="str">
        <f>IF(DataGoesHere!$B1807="","",DK1807^2)</f>
        <v/>
      </c>
      <c r="DM1807" s="249" t="str">
        <f>IF(DataGoesHere!$B1807="","",DK1807/$CZ1807)</f>
        <v/>
      </c>
      <c r="DN1807" s="250" t="str">
        <f>IF(DataGoesHere!$B1807="","",SUM(DJ$2:DJ1807)/AVERAGE(DK:DK))</f>
        <v/>
      </c>
      <c r="DP1807" s="19" t="str">
        <f>IF(DataGoesHere!B1807="",IF($DD1807="Forecast",(Output!E$48*IntermediateCalcs!CY1807)+Output!G$48,""),(Output!E$48*IntermediateCalcs!CY1807)+Output!G$48)</f>
        <v/>
      </c>
      <c r="DQ1807" s="274" t="str">
        <f>IF(DP1807="","",IF(IntermediateCalcs!$AO$9="Yes",IntermediateCalcs!DP1807*$CX1807,IntermediateCalcs!DP1807))</f>
        <v/>
      </c>
      <c r="DR1807" s="250" t="str">
        <f>IF(DataGoesHere!$B1807="","",($CZ1807-DQ1807))</f>
        <v/>
      </c>
      <c r="DS1807" s="250" t="str">
        <f>IF(DataGoesHere!$B1807="","",ABS($CZ1807-DQ1807))</f>
        <v/>
      </c>
      <c r="DT1807" s="250" t="str">
        <f>IF(DataGoesHere!$B1807="","",DS1807^2)</f>
        <v/>
      </c>
      <c r="DU1807" s="249" t="str">
        <f>IF(DataGoesHere!$B1807="","",DS1807/$CZ1807)</f>
        <v/>
      </c>
      <c r="DV1807" s="250" t="str">
        <f>IF(DataGoesHere!$B1807="","",SUM(DR$2:DR1807)/AVERAGE(DS:DS))</f>
        <v/>
      </c>
      <c r="DX1807" s="19" t="str">
        <f>IF(DataGoesHere!$B1806="","",(DB1801*(Output!$O$49/Output!$P$49))+(IntermediateCalcs!DB1802*(Output!$M$49/Output!$P$49))+(IntermediateCalcs!DB1803*(Output!$K$49/Output!$P$49))+(DB1804*(Output!$I$49/Output!$P$49))+(IntermediateCalcs!DB1805*(Output!$G$49/Output!$P$49))+(IntermediateCalcs!DB1806*(Output!$E$49/Output!$P$49)))</f>
        <v/>
      </c>
      <c r="DY1807" s="274" t="str">
        <f>IF(DX1807="","",IF(IntermediateCalcs!$AO$9="Yes",IntermediateCalcs!DX1807*$CX1807,IntermediateCalcs!DX1807))</f>
        <v/>
      </c>
      <c r="DZ1807" s="250" t="str">
        <f>IF(DataGoesHere!$B1807="","",($CZ1807-DY1807))</f>
        <v/>
      </c>
      <c r="EA1807" s="250" t="str">
        <f>IF(DataGoesHere!$B1807="","",ABS($CZ1807-DY1807))</f>
        <v/>
      </c>
      <c r="EB1807" s="250" t="str">
        <f>IF(DataGoesHere!$B1807="","",EA1807^2)</f>
        <v/>
      </c>
      <c r="EC1807" s="249" t="str">
        <f>IF(DataGoesHere!$B1807="","",EA1807/$CZ1807)</f>
        <v/>
      </c>
      <c r="ED1807" s="250" t="str">
        <f>IF(DataGoesHere!$B1807="","",SUM(DZ$2:DZ1807)/AVERAGE(EA:EA))</f>
        <v/>
      </c>
    </row>
    <row r="1808" spans="20:134" x14ac:dyDescent="0.2">
      <c r="T1808" s="240"/>
      <c r="U1808" s="86"/>
      <c r="V1808" s="86"/>
      <c r="W1808" s="86"/>
      <c r="X1808" s="86"/>
      <c r="Y1808" s="86"/>
      <c r="Z1808" s="245" t="str">
        <f>IF(DataGoesHere!$B1808="","",(DataGoesHere!$B1808/SUM(DataGoesHere!$B1802:'DataGoesHere'!$B1813)))</f>
        <v/>
      </c>
      <c r="AA1808" s="86"/>
      <c r="AB1808" s="86"/>
      <c r="AC1808" s="86"/>
      <c r="AD1808" s="86"/>
      <c r="AE1808" s="241"/>
      <c r="CV1808" s="310" t="str">
        <f>IF(DataGoesHere!B1808="","",DataGoesHere!A1808)</f>
        <v/>
      </c>
      <c r="CW1808" s="271">
        <f t="shared" ca="1" si="64"/>
        <v>7</v>
      </c>
      <c r="CX1808" s="272">
        <f t="shared" ca="1" si="65"/>
        <v>1.0265458156689093</v>
      </c>
      <c r="CY1808" s="266">
        <f>DataGoesHere!A1808</f>
        <v>1807</v>
      </c>
      <c r="CZ1808" s="19" t="str">
        <f>IF(DataGoesHere!B1808="","",DataGoesHere!B1808)</f>
        <v/>
      </c>
      <c r="DA1808" s="19" t="str">
        <f>IF(DataGoesHere!B1808="","",IF(AH$5="No",DataGoesHere!B1808,DataGoesHere!B1808-(AH$2*(DataGoesHere!A1808-1))))</f>
        <v/>
      </c>
      <c r="DB1808" s="19" t="str">
        <f>IF(DataGoesHere!B1808="","",IF(AO$9="No",DataGoesHere!B1808,DataGoesHere!B1808/CX1808))</f>
        <v/>
      </c>
      <c r="DC1808" s="19" t="str">
        <f>IF(DataGoesHere!B1808="","",IF(AO$9="No",DA1808,DA1808/CX1808))</f>
        <v/>
      </c>
      <c r="DD1808" s="293" t="str">
        <f>IF(CZ1808="",IF(COUNTIF(DD$2:DD1807,"Forecast")&lt;Output!E$43,"Forecast",""),"Actual")</f>
        <v/>
      </c>
      <c r="DF1808" s="19" t="str">
        <f>IF(DataGoesHere!B1807="",IF(DD1808="Forecast",(Output!$E$47*IntermediateCalcs!DH1807)+((1-Output!$E$47)*IntermediateCalcs!DF1807),""),(Output!$E$47*IntermediateCalcs!DB1807)+((1-Output!$E$47)*IntermediateCalcs!DF1807))</f>
        <v/>
      </c>
      <c r="DG1808" s="19" t="str">
        <f>IF(DataGoesHere!B1807="",IF(DD1808="Forecast",(Output!$G$47*(IntermediateCalcs!DF1808-IntermediateCalcs!DF1807))+((1-Output!$G$47)*IntermediateCalcs!DG1807),""),(Output!$G$47*(IntermediateCalcs!DF1808-IntermediateCalcs!DF1807))+((1-Output!$G$47)*IntermediateCalcs!DG1807))</f>
        <v/>
      </c>
      <c r="DH1808" s="19" t="str">
        <f>IF(DataGoesHere!B1807="",IF(DD1808="Forecast",DF1808+DG1808,""),DF1808+DG1808)</f>
        <v/>
      </c>
      <c r="DI1808" s="274" t="str">
        <f>IF(DH1808="","",IF(IntermediateCalcs!$AO$9="Yes",IntermediateCalcs!DH1808*$CX1808,IntermediateCalcs!DH1808))</f>
        <v/>
      </c>
      <c r="DJ1808" s="250" t="str">
        <f>IF(DataGoesHere!$B1808="","",($CZ1808-DI1808))</f>
        <v/>
      </c>
      <c r="DK1808" s="250" t="str">
        <f>IF(DataGoesHere!$B1808="","",ABS($CZ1808-DI1808))</f>
        <v/>
      </c>
      <c r="DL1808" s="250" t="str">
        <f>IF(DataGoesHere!$B1808="","",DK1808^2)</f>
        <v/>
      </c>
      <c r="DM1808" s="249" t="str">
        <f>IF(DataGoesHere!$B1808="","",DK1808/$CZ1808)</f>
        <v/>
      </c>
      <c r="DN1808" s="250" t="str">
        <f>IF(DataGoesHere!$B1808="","",SUM(DJ$2:DJ1808)/AVERAGE(DK:DK))</f>
        <v/>
      </c>
      <c r="DP1808" s="19" t="str">
        <f>IF(DataGoesHere!B1808="",IF($DD1808="Forecast",(Output!E$48*IntermediateCalcs!CY1808)+Output!G$48,""),(Output!E$48*IntermediateCalcs!CY1808)+Output!G$48)</f>
        <v/>
      </c>
      <c r="DQ1808" s="274" t="str">
        <f>IF(DP1808="","",IF(IntermediateCalcs!$AO$9="Yes",IntermediateCalcs!DP1808*$CX1808,IntermediateCalcs!DP1808))</f>
        <v/>
      </c>
      <c r="DR1808" s="250" t="str">
        <f>IF(DataGoesHere!$B1808="","",($CZ1808-DQ1808))</f>
        <v/>
      </c>
      <c r="DS1808" s="250" t="str">
        <f>IF(DataGoesHere!$B1808="","",ABS($CZ1808-DQ1808))</f>
        <v/>
      </c>
      <c r="DT1808" s="250" t="str">
        <f>IF(DataGoesHere!$B1808="","",DS1808^2)</f>
        <v/>
      </c>
      <c r="DU1808" s="249" t="str">
        <f>IF(DataGoesHere!$B1808="","",DS1808/$CZ1808)</f>
        <v/>
      </c>
      <c r="DV1808" s="250" t="str">
        <f>IF(DataGoesHere!$B1808="","",SUM(DR$2:DR1808)/AVERAGE(DS:DS))</f>
        <v/>
      </c>
      <c r="DX1808" s="19" t="str">
        <f>IF(DataGoesHere!$B1807="","",(DB1802*(Output!$O$49/Output!$P$49))+(IntermediateCalcs!DB1803*(Output!$M$49/Output!$P$49))+(IntermediateCalcs!DB1804*(Output!$K$49/Output!$P$49))+(DB1805*(Output!$I$49/Output!$P$49))+(IntermediateCalcs!DB1806*(Output!$G$49/Output!$P$49))+(IntermediateCalcs!DB1807*(Output!$E$49/Output!$P$49)))</f>
        <v/>
      </c>
      <c r="DY1808" s="274" t="str">
        <f>IF(DX1808="","",IF(IntermediateCalcs!$AO$9="Yes",IntermediateCalcs!DX1808*$CX1808,IntermediateCalcs!DX1808))</f>
        <v/>
      </c>
      <c r="DZ1808" s="250" t="str">
        <f>IF(DataGoesHere!$B1808="","",($CZ1808-DY1808))</f>
        <v/>
      </c>
      <c r="EA1808" s="250" t="str">
        <f>IF(DataGoesHere!$B1808="","",ABS($CZ1808-DY1808))</f>
        <v/>
      </c>
      <c r="EB1808" s="250" t="str">
        <f>IF(DataGoesHere!$B1808="","",EA1808^2)</f>
        <v/>
      </c>
      <c r="EC1808" s="249" t="str">
        <f>IF(DataGoesHere!$B1808="","",EA1808/$CZ1808)</f>
        <v/>
      </c>
      <c r="ED1808" s="250" t="str">
        <f>IF(DataGoesHere!$B1808="","",SUM(DZ$2:DZ1808)/AVERAGE(EA:EA))</f>
        <v/>
      </c>
    </row>
    <row r="1809" spans="20:134" x14ac:dyDescent="0.2">
      <c r="T1809" s="240"/>
      <c r="U1809" s="86"/>
      <c r="V1809" s="86"/>
      <c r="W1809" s="86"/>
      <c r="X1809" s="86"/>
      <c r="Y1809" s="86"/>
      <c r="Z1809" s="86"/>
      <c r="AA1809" s="245" t="str">
        <f>IF(DataGoesHere!$B1809="","",(DataGoesHere!$B1809/SUM(DataGoesHere!$B1802:'DataGoesHere'!$B1813)))</f>
        <v/>
      </c>
      <c r="AB1809" s="86"/>
      <c r="AC1809" s="86"/>
      <c r="AD1809" s="86"/>
      <c r="AE1809" s="241"/>
      <c r="CV1809" s="310" t="str">
        <f>IF(DataGoesHere!B1809="","",DataGoesHere!A1809)</f>
        <v/>
      </c>
      <c r="CW1809" s="271">
        <f t="shared" ca="1" si="64"/>
        <v>8</v>
      </c>
      <c r="CX1809" s="272">
        <f t="shared" ca="1" si="65"/>
        <v>1.0207492390681214</v>
      </c>
      <c r="CY1809" s="266">
        <f>DataGoesHere!A1809</f>
        <v>1808</v>
      </c>
      <c r="CZ1809" s="19" t="str">
        <f>IF(DataGoesHere!B1809="","",DataGoesHere!B1809)</f>
        <v/>
      </c>
      <c r="DA1809" s="19" t="str">
        <f>IF(DataGoesHere!B1809="","",IF(AH$5="No",DataGoesHere!B1809,DataGoesHere!B1809-(AH$2*(DataGoesHere!A1809-1))))</f>
        <v/>
      </c>
      <c r="DB1809" s="19" t="str">
        <f>IF(DataGoesHere!B1809="","",IF(AO$9="No",DataGoesHere!B1809,DataGoesHere!B1809/CX1809))</f>
        <v/>
      </c>
      <c r="DC1809" s="19" t="str">
        <f>IF(DataGoesHere!B1809="","",IF(AO$9="No",DA1809,DA1809/CX1809))</f>
        <v/>
      </c>
      <c r="DD1809" s="293" t="str">
        <f>IF(CZ1809="",IF(COUNTIF(DD$2:DD1808,"Forecast")&lt;Output!E$43,"Forecast",""),"Actual")</f>
        <v/>
      </c>
      <c r="DF1809" s="19" t="str">
        <f>IF(DataGoesHere!B1808="",IF(DD1809="Forecast",(Output!$E$47*IntermediateCalcs!DH1808)+((1-Output!$E$47)*IntermediateCalcs!DF1808),""),(Output!$E$47*IntermediateCalcs!DB1808)+((1-Output!$E$47)*IntermediateCalcs!DF1808))</f>
        <v/>
      </c>
      <c r="DG1809" s="19" t="str">
        <f>IF(DataGoesHere!B1808="",IF(DD1809="Forecast",(Output!$G$47*(IntermediateCalcs!DF1809-IntermediateCalcs!DF1808))+((1-Output!$G$47)*IntermediateCalcs!DG1808),""),(Output!$G$47*(IntermediateCalcs!DF1809-IntermediateCalcs!DF1808))+((1-Output!$G$47)*IntermediateCalcs!DG1808))</f>
        <v/>
      </c>
      <c r="DH1809" s="19" t="str">
        <f>IF(DataGoesHere!B1808="",IF(DD1809="Forecast",DF1809+DG1809,""),DF1809+DG1809)</f>
        <v/>
      </c>
      <c r="DI1809" s="274" t="str">
        <f>IF(DH1809="","",IF(IntermediateCalcs!$AO$9="Yes",IntermediateCalcs!DH1809*$CX1809,IntermediateCalcs!DH1809))</f>
        <v/>
      </c>
      <c r="DJ1809" s="250" t="str">
        <f>IF(DataGoesHere!$B1809="","",($CZ1809-DI1809))</f>
        <v/>
      </c>
      <c r="DK1809" s="250" t="str">
        <f>IF(DataGoesHere!$B1809="","",ABS($CZ1809-DI1809))</f>
        <v/>
      </c>
      <c r="DL1809" s="250" t="str">
        <f>IF(DataGoesHere!$B1809="","",DK1809^2)</f>
        <v/>
      </c>
      <c r="DM1809" s="249" t="str">
        <f>IF(DataGoesHere!$B1809="","",DK1809/$CZ1809)</f>
        <v/>
      </c>
      <c r="DN1809" s="250" t="str">
        <f>IF(DataGoesHere!$B1809="","",SUM(DJ$2:DJ1809)/AVERAGE(DK:DK))</f>
        <v/>
      </c>
      <c r="DP1809" s="19" t="str">
        <f>IF(DataGoesHere!B1809="",IF($DD1809="Forecast",(Output!E$48*IntermediateCalcs!CY1809)+Output!G$48,""),(Output!E$48*IntermediateCalcs!CY1809)+Output!G$48)</f>
        <v/>
      </c>
      <c r="DQ1809" s="274" t="str">
        <f>IF(DP1809="","",IF(IntermediateCalcs!$AO$9="Yes",IntermediateCalcs!DP1809*$CX1809,IntermediateCalcs!DP1809))</f>
        <v/>
      </c>
      <c r="DR1809" s="250" t="str">
        <f>IF(DataGoesHere!$B1809="","",($CZ1809-DQ1809))</f>
        <v/>
      </c>
      <c r="DS1809" s="250" t="str">
        <f>IF(DataGoesHere!$B1809="","",ABS($CZ1809-DQ1809))</f>
        <v/>
      </c>
      <c r="DT1809" s="250" t="str">
        <f>IF(DataGoesHere!$B1809="","",DS1809^2)</f>
        <v/>
      </c>
      <c r="DU1809" s="249" t="str">
        <f>IF(DataGoesHere!$B1809="","",DS1809/$CZ1809)</f>
        <v/>
      </c>
      <c r="DV1809" s="250" t="str">
        <f>IF(DataGoesHere!$B1809="","",SUM(DR$2:DR1809)/AVERAGE(DS:DS))</f>
        <v/>
      </c>
      <c r="DX1809" s="19" t="str">
        <f>IF(DataGoesHere!$B1808="","",(DB1803*(Output!$O$49/Output!$P$49))+(IntermediateCalcs!DB1804*(Output!$M$49/Output!$P$49))+(IntermediateCalcs!DB1805*(Output!$K$49/Output!$P$49))+(DB1806*(Output!$I$49/Output!$P$49))+(IntermediateCalcs!DB1807*(Output!$G$49/Output!$P$49))+(IntermediateCalcs!DB1808*(Output!$E$49/Output!$P$49)))</f>
        <v/>
      </c>
      <c r="DY1809" s="274" t="str">
        <f>IF(DX1809="","",IF(IntermediateCalcs!$AO$9="Yes",IntermediateCalcs!DX1809*$CX1809,IntermediateCalcs!DX1809))</f>
        <v/>
      </c>
      <c r="DZ1809" s="250" t="str">
        <f>IF(DataGoesHere!$B1809="","",($CZ1809-DY1809))</f>
        <v/>
      </c>
      <c r="EA1809" s="250" t="str">
        <f>IF(DataGoesHere!$B1809="","",ABS($CZ1809-DY1809))</f>
        <v/>
      </c>
      <c r="EB1809" s="250" t="str">
        <f>IF(DataGoesHere!$B1809="","",EA1809^2)</f>
        <v/>
      </c>
      <c r="EC1809" s="249" t="str">
        <f>IF(DataGoesHere!$B1809="","",EA1809/$CZ1809)</f>
        <v/>
      </c>
      <c r="ED1809" s="250" t="str">
        <f>IF(DataGoesHere!$B1809="","",SUM(DZ$2:DZ1809)/AVERAGE(EA:EA))</f>
        <v/>
      </c>
    </row>
    <row r="1810" spans="20:134" x14ac:dyDescent="0.2">
      <c r="T1810" s="240"/>
      <c r="U1810" s="86"/>
      <c r="V1810" s="86"/>
      <c r="W1810" s="86"/>
      <c r="X1810" s="86"/>
      <c r="Y1810" s="86"/>
      <c r="Z1810" s="86"/>
      <c r="AA1810" s="86"/>
      <c r="AB1810" s="245" t="str">
        <f>IF(DataGoesHere!$B1810="","",(DataGoesHere!$B1810/SUM(DataGoesHere!$B1802:'DataGoesHere'!$B1813)))</f>
        <v/>
      </c>
      <c r="AC1810" s="86"/>
      <c r="AD1810" s="86"/>
      <c r="AE1810" s="241"/>
      <c r="CV1810" s="310" t="str">
        <f>IF(DataGoesHere!B1810="","",DataGoesHere!A1810)</f>
        <v/>
      </c>
      <c r="CW1810" s="271">
        <f t="shared" ca="1" si="64"/>
        <v>9</v>
      </c>
      <c r="CX1810" s="272">
        <f t="shared" ca="1" si="65"/>
        <v>1.0625330005567626</v>
      </c>
      <c r="CY1810" s="266">
        <f>DataGoesHere!A1810</f>
        <v>1809</v>
      </c>
      <c r="CZ1810" s="19" t="str">
        <f>IF(DataGoesHere!B1810="","",DataGoesHere!B1810)</f>
        <v/>
      </c>
      <c r="DA1810" s="19" t="str">
        <f>IF(DataGoesHere!B1810="","",IF(AH$5="No",DataGoesHere!B1810,DataGoesHere!B1810-(AH$2*(DataGoesHere!A1810-1))))</f>
        <v/>
      </c>
      <c r="DB1810" s="19" t="str">
        <f>IF(DataGoesHere!B1810="","",IF(AO$9="No",DataGoesHere!B1810,DataGoesHere!B1810/CX1810))</f>
        <v/>
      </c>
      <c r="DC1810" s="19" t="str">
        <f>IF(DataGoesHere!B1810="","",IF(AO$9="No",DA1810,DA1810/CX1810))</f>
        <v/>
      </c>
      <c r="DD1810" s="293" t="str">
        <f>IF(CZ1810="",IF(COUNTIF(DD$2:DD1809,"Forecast")&lt;Output!E$43,"Forecast",""),"Actual")</f>
        <v/>
      </c>
      <c r="DF1810" s="19" t="str">
        <f>IF(DataGoesHere!B1809="",IF(DD1810="Forecast",(Output!$E$47*IntermediateCalcs!DH1809)+((1-Output!$E$47)*IntermediateCalcs!DF1809),""),(Output!$E$47*IntermediateCalcs!DB1809)+((1-Output!$E$47)*IntermediateCalcs!DF1809))</f>
        <v/>
      </c>
      <c r="DG1810" s="19" t="str">
        <f>IF(DataGoesHere!B1809="",IF(DD1810="Forecast",(Output!$G$47*(IntermediateCalcs!DF1810-IntermediateCalcs!DF1809))+((1-Output!$G$47)*IntermediateCalcs!DG1809),""),(Output!$G$47*(IntermediateCalcs!DF1810-IntermediateCalcs!DF1809))+((1-Output!$G$47)*IntermediateCalcs!DG1809))</f>
        <v/>
      </c>
      <c r="DH1810" s="19" t="str">
        <f>IF(DataGoesHere!B1809="",IF(DD1810="Forecast",DF1810+DG1810,""),DF1810+DG1810)</f>
        <v/>
      </c>
      <c r="DI1810" s="274" t="str">
        <f>IF(DH1810="","",IF(IntermediateCalcs!$AO$9="Yes",IntermediateCalcs!DH1810*$CX1810,IntermediateCalcs!DH1810))</f>
        <v/>
      </c>
      <c r="DJ1810" s="250" t="str">
        <f>IF(DataGoesHere!$B1810="","",($CZ1810-DI1810))</f>
        <v/>
      </c>
      <c r="DK1810" s="250" t="str">
        <f>IF(DataGoesHere!$B1810="","",ABS($CZ1810-DI1810))</f>
        <v/>
      </c>
      <c r="DL1810" s="250" t="str">
        <f>IF(DataGoesHere!$B1810="","",DK1810^2)</f>
        <v/>
      </c>
      <c r="DM1810" s="249" t="str">
        <f>IF(DataGoesHere!$B1810="","",DK1810/$CZ1810)</f>
        <v/>
      </c>
      <c r="DN1810" s="250" t="str">
        <f>IF(DataGoesHere!$B1810="","",SUM(DJ$2:DJ1810)/AVERAGE(DK:DK))</f>
        <v/>
      </c>
      <c r="DP1810" s="19" t="str">
        <f>IF(DataGoesHere!B1810="",IF($DD1810="Forecast",(Output!E$48*IntermediateCalcs!CY1810)+Output!G$48,""),(Output!E$48*IntermediateCalcs!CY1810)+Output!G$48)</f>
        <v/>
      </c>
      <c r="DQ1810" s="274" t="str">
        <f>IF(DP1810="","",IF(IntermediateCalcs!$AO$9="Yes",IntermediateCalcs!DP1810*$CX1810,IntermediateCalcs!DP1810))</f>
        <v/>
      </c>
      <c r="DR1810" s="250" t="str">
        <f>IF(DataGoesHere!$B1810="","",($CZ1810-DQ1810))</f>
        <v/>
      </c>
      <c r="DS1810" s="250" t="str">
        <f>IF(DataGoesHere!$B1810="","",ABS($CZ1810-DQ1810))</f>
        <v/>
      </c>
      <c r="DT1810" s="250" t="str">
        <f>IF(DataGoesHere!$B1810="","",DS1810^2)</f>
        <v/>
      </c>
      <c r="DU1810" s="249" t="str">
        <f>IF(DataGoesHere!$B1810="","",DS1810/$CZ1810)</f>
        <v/>
      </c>
      <c r="DV1810" s="250" t="str">
        <f>IF(DataGoesHere!$B1810="","",SUM(DR$2:DR1810)/AVERAGE(DS:DS))</f>
        <v/>
      </c>
      <c r="DX1810" s="19" t="str">
        <f>IF(DataGoesHere!$B1809="","",(DB1804*(Output!$O$49/Output!$P$49))+(IntermediateCalcs!DB1805*(Output!$M$49/Output!$P$49))+(IntermediateCalcs!DB1806*(Output!$K$49/Output!$P$49))+(DB1807*(Output!$I$49/Output!$P$49))+(IntermediateCalcs!DB1808*(Output!$G$49/Output!$P$49))+(IntermediateCalcs!DB1809*(Output!$E$49/Output!$P$49)))</f>
        <v/>
      </c>
      <c r="DY1810" s="274" t="str">
        <f>IF(DX1810="","",IF(IntermediateCalcs!$AO$9="Yes",IntermediateCalcs!DX1810*$CX1810,IntermediateCalcs!DX1810))</f>
        <v/>
      </c>
      <c r="DZ1810" s="250" t="str">
        <f>IF(DataGoesHere!$B1810="","",($CZ1810-DY1810))</f>
        <v/>
      </c>
      <c r="EA1810" s="250" t="str">
        <f>IF(DataGoesHere!$B1810="","",ABS($CZ1810-DY1810))</f>
        <v/>
      </c>
      <c r="EB1810" s="250" t="str">
        <f>IF(DataGoesHere!$B1810="","",EA1810^2)</f>
        <v/>
      </c>
      <c r="EC1810" s="249" t="str">
        <f>IF(DataGoesHere!$B1810="","",EA1810/$CZ1810)</f>
        <v/>
      </c>
      <c r="ED1810" s="250" t="str">
        <f>IF(DataGoesHere!$B1810="","",SUM(DZ$2:DZ1810)/AVERAGE(EA:EA))</f>
        <v/>
      </c>
    </row>
    <row r="1811" spans="20:134" x14ac:dyDescent="0.2">
      <c r="T1811" s="240"/>
      <c r="U1811" s="86"/>
      <c r="V1811" s="86"/>
      <c r="W1811" s="86"/>
      <c r="X1811" s="86"/>
      <c r="Y1811" s="86"/>
      <c r="Z1811" s="86"/>
      <c r="AA1811" s="86"/>
      <c r="AB1811" s="86"/>
      <c r="AC1811" s="245" t="str">
        <f>IF(DataGoesHere!$B1811="","",(DataGoesHere!$B1811/SUM(DataGoesHere!$B1802:'DataGoesHere'!$B1813)))</f>
        <v/>
      </c>
      <c r="AD1811" s="86"/>
      <c r="AE1811" s="241"/>
      <c r="CV1811" s="310" t="str">
        <f>IF(DataGoesHere!B1811="","",DataGoesHere!A1811)</f>
        <v/>
      </c>
      <c r="CW1811" s="271">
        <f t="shared" ca="1" si="64"/>
        <v>10</v>
      </c>
      <c r="CX1811" s="272">
        <f t="shared" ca="1" si="65"/>
        <v>0.92557634012077306</v>
      </c>
      <c r="CY1811" s="266">
        <f>DataGoesHere!A1811</f>
        <v>1810</v>
      </c>
      <c r="CZ1811" s="19" t="str">
        <f>IF(DataGoesHere!B1811="","",DataGoesHere!B1811)</f>
        <v/>
      </c>
      <c r="DA1811" s="19" t="str">
        <f>IF(DataGoesHere!B1811="","",IF(AH$5="No",DataGoesHere!B1811,DataGoesHere!B1811-(AH$2*(DataGoesHere!A1811-1))))</f>
        <v/>
      </c>
      <c r="DB1811" s="19" t="str">
        <f>IF(DataGoesHere!B1811="","",IF(AO$9="No",DataGoesHere!B1811,DataGoesHere!B1811/CX1811))</f>
        <v/>
      </c>
      <c r="DC1811" s="19" t="str">
        <f>IF(DataGoesHere!B1811="","",IF(AO$9="No",DA1811,DA1811/CX1811))</f>
        <v/>
      </c>
      <c r="DD1811" s="293" t="str">
        <f>IF(CZ1811="",IF(COUNTIF(DD$2:DD1810,"Forecast")&lt;Output!E$43,"Forecast",""),"Actual")</f>
        <v/>
      </c>
      <c r="DF1811" s="19" t="str">
        <f>IF(DataGoesHere!B1810="",IF(DD1811="Forecast",(Output!$E$47*IntermediateCalcs!DH1810)+((1-Output!$E$47)*IntermediateCalcs!DF1810),""),(Output!$E$47*IntermediateCalcs!DB1810)+((1-Output!$E$47)*IntermediateCalcs!DF1810))</f>
        <v/>
      </c>
      <c r="DG1811" s="19" t="str">
        <f>IF(DataGoesHere!B1810="",IF(DD1811="Forecast",(Output!$G$47*(IntermediateCalcs!DF1811-IntermediateCalcs!DF1810))+((1-Output!$G$47)*IntermediateCalcs!DG1810),""),(Output!$G$47*(IntermediateCalcs!DF1811-IntermediateCalcs!DF1810))+((1-Output!$G$47)*IntermediateCalcs!DG1810))</f>
        <v/>
      </c>
      <c r="DH1811" s="19" t="str">
        <f>IF(DataGoesHere!B1810="",IF(DD1811="Forecast",DF1811+DG1811,""),DF1811+DG1811)</f>
        <v/>
      </c>
      <c r="DI1811" s="274" t="str">
        <f>IF(DH1811="","",IF(IntermediateCalcs!$AO$9="Yes",IntermediateCalcs!DH1811*$CX1811,IntermediateCalcs!DH1811))</f>
        <v/>
      </c>
      <c r="DJ1811" s="250" t="str">
        <f>IF(DataGoesHere!$B1811="","",($CZ1811-DI1811))</f>
        <v/>
      </c>
      <c r="DK1811" s="250" t="str">
        <f>IF(DataGoesHere!$B1811="","",ABS($CZ1811-DI1811))</f>
        <v/>
      </c>
      <c r="DL1811" s="250" t="str">
        <f>IF(DataGoesHere!$B1811="","",DK1811^2)</f>
        <v/>
      </c>
      <c r="DM1811" s="249" t="str">
        <f>IF(DataGoesHere!$B1811="","",DK1811/$CZ1811)</f>
        <v/>
      </c>
      <c r="DN1811" s="250" t="str">
        <f>IF(DataGoesHere!$B1811="","",SUM(DJ$2:DJ1811)/AVERAGE(DK:DK))</f>
        <v/>
      </c>
      <c r="DP1811" s="19" t="str">
        <f>IF(DataGoesHere!B1811="",IF($DD1811="Forecast",(Output!E$48*IntermediateCalcs!CY1811)+Output!G$48,""),(Output!E$48*IntermediateCalcs!CY1811)+Output!G$48)</f>
        <v/>
      </c>
      <c r="DQ1811" s="274" t="str">
        <f>IF(DP1811="","",IF(IntermediateCalcs!$AO$9="Yes",IntermediateCalcs!DP1811*$CX1811,IntermediateCalcs!DP1811))</f>
        <v/>
      </c>
      <c r="DR1811" s="250" t="str">
        <f>IF(DataGoesHere!$B1811="","",($CZ1811-DQ1811))</f>
        <v/>
      </c>
      <c r="DS1811" s="250" t="str">
        <f>IF(DataGoesHere!$B1811="","",ABS($CZ1811-DQ1811))</f>
        <v/>
      </c>
      <c r="DT1811" s="250" t="str">
        <f>IF(DataGoesHere!$B1811="","",DS1811^2)</f>
        <v/>
      </c>
      <c r="DU1811" s="249" t="str">
        <f>IF(DataGoesHere!$B1811="","",DS1811/$CZ1811)</f>
        <v/>
      </c>
      <c r="DV1811" s="250" t="str">
        <f>IF(DataGoesHere!$B1811="","",SUM(DR$2:DR1811)/AVERAGE(DS:DS))</f>
        <v/>
      </c>
      <c r="DX1811" s="19" t="str">
        <f>IF(DataGoesHere!$B1810="","",(DB1805*(Output!$O$49/Output!$P$49))+(IntermediateCalcs!DB1806*(Output!$M$49/Output!$P$49))+(IntermediateCalcs!DB1807*(Output!$K$49/Output!$P$49))+(DB1808*(Output!$I$49/Output!$P$49))+(IntermediateCalcs!DB1809*(Output!$G$49/Output!$P$49))+(IntermediateCalcs!DB1810*(Output!$E$49/Output!$P$49)))</f>
        <v/>
      </c>
      <c r="DY1811" s="274" t="str">
        <f>IF(DX1811="","",IF(IntermediateCalcs!$AO$9="Yes",IntermediateCalcs!DX1811*$CX1811,IntermediateCalcs!DX1811))</f>
        <v/>
      </c>
      <c r="DZ1811" s="250" t="str">
        <f>IF(DataGoesHere!$B1811="","",($CZ1811-DY1811))</f>
        <v/>
      </c>
      <c r="EA1811" s="250" t="str">
        <f>IF(DataGoesHere!$B1811="","",ABS($CZ1811-DY1811))</f>
        <v/>
      </c>
      <c r="EB1811" s="250" t="str">
        <f>IF(DataGoesHere!$B1811="","",EA1811^2)</f>
        <v/>
      </c>
      <c r="EC1811" s="249" t="str">
        <f>IF(DataGoesHere!$B1811="","",EA1811/$CZ1811)</f>
        <v/>
      </c>
      <c r="ED1811" s="250" t="str">
        <f>IF(DataGoesHere!$B1811="","",SUM(DZ$2:DZ1811)/AVERAGE(EA:EA))</f>
        <v/>
      </c>
    </row>
    <row r="1812" spans="20:134" x14ac:dyDescent="0.2">
      <c r="T1812" s="240"/>
      <c r="U1812" s="86"/>
      <c r="V1812" s="86"/>
      <c r="W1812" s="86"/>
      <c r="X1812" s="86"/>
      <c r="Y1812" s="86"/>
      <c r="Z1812" s="86"/>
      <c r="AA1812" s="86"/>
      <c r="AB1812" s="86"/>
      <c r="AC1812" s="86"/>
      <c r="AD1812" s="245" t="str">
        <f>IF(DataGoesHere!$B1812="","",(DataGoesHere!$B1812/SUM(DataGoesHere!$B1802:'DataGoesHere'!$B1813)))</f>
        <v/>
      </c>
      <c r="AE1812" s="241"/>
      <c r="CV1812" s="310" t="str">
        <f>IF(DataGoesHere!B1812="","",DataGoesHere!A1812)</f>
        <v/>
      </c>
      <c r="CW1812" s="271">
        <f t="shared" ca="1" si="64"/>
        <v>11</v>
      </c>
      <c r="CX1812" s="272">
        <f t="shared" ca="1" si="65"/>
        <v>0.97463169608807265</v>
      </c>
      <c r="CY1812" s="266">
        <f>DataGoesHere!A1812</f>
        <v>1811</v>
      </c>
      <c r="CZ1812" s="19" t="str">
        <f>IF(DataGoesHere!B1812="","",DataGoesHere!B1812)</f>
        <v/>
      </c>
      <c r="DA1812" s="19" t="str">
        <f>IF(DataGoesHere!B1812="","",IF(AH$5="No",DataGoesHere!B1812,DataGoesHere!B1812-(AH$2*(DataGoesHere!A1812-1))))</f>
        <v/>
      </c>
      <c r="DB1812" s="19" t="str">
        <f>IF(DataGoesHere!B1812="","",IF(AO$9="No",DataGoesHere!B1812,DataGoesHere!B1812/CX1812))</f>
        <v/>
      </c>
      <c r="DC1812" s="19" t="str">
        <f>IF(DataGoesHere!B1812="","",IF(AO$9="No",DA1812,DA1812/CX1812))</f>
        <v/>
      </c>
      <c r="DD1812" s="293" t="str">
        <f>IF(CZ1812="",IF(COUNTIF(DD$2:DD1811,"Forecast")&lt;Output!E$43,"Forecast",""),"Actual")</f>
        <v/>
      </c>
      <c r="DF1812" s="19" t="str">
        <f>IF(DataGoesHere!B1811="",IF(DD1812="Forecast",(Output!$E$47*IntermediateCalcs!DH1811)+((1-Output!$E$47)*IntermediateCalcs!DF1811),""),(Output!$E$47*IntermediateCalcs!DB1811)+((1-Output!$E$47)*IntermediateCalcs!DF1811))</f>
        <v/>
      </c>
      <c r="DG1812" s="19" t="str">
        <f>IF(DataGoesHere!B1811="",IF(DD1812="Forecast",(Output!$G$47*(IntermediateCalcs!DF1812-IntermediateCalcs!DF1811))+((1-Output!$G$47)*IntermediateCalcs!DG1811),""),(Output!$G$47*(IntermediateCalcs!DF1812-IntermediateCalcs!DF1811))+((1-Output!$G$47)*IntermediateCalcs!DG1811))</f>
        <v/>
      </c>
      <c r="DH1812" s="19" t="str">
        <f>IF(DataGoesHere!B1811="",IF(DD1812="Forecast",DF1812+DG1812,""),DF1812+DG1812)</f>
        <v/>
      </c>
      <c r="DI1812" s="274" t="str">
        <f>IF(DH1812="","",IF(IntermediateCalcs!$AO$9="Yes",IntermediateCalcs!DH1812*$CX1812,IntermediateCalcs!DH1812))</f>
        <v/>
      </c>
      <c r="DJ1812" s="250" t="str">
        <f>IF(DataGoesHere!$B1812="","",($CZ1812-DI1812))</f>
        <v/>
      </c>
      <c r="DK1812" s="250" t="str">
        <f>IF(DataGoesHere!$B1812="","",ABS($CZ1812-DI1812))</f>
        <v/>
      </c>
      <c r="DL1812" s="250" t="str">
        <f>IF(DataGoesHere!$B1812="","",DK1812^2)</f>
        <v/>
      </c>
      <c r="DM1812" s="249" t="str">
        <f>IF(DataGoesHere!$B1812="","",DK1812/$CZ1812)</f>
        <v/>
      </c>
      <c r="DN1812" s="250" t="str">
        <f>IF(DataGoesHere!$B1812="","",SUM(DJ$2:DJ1812)/AVERAGE(DK:DK))</f>
        <v/>
      </c>
      <c r="DP1812" s="19" t="str">
        <f>IF(DataGoesHere!B1812="",IF($DD1812="Forecast",(Output!E$48*IntermediateCalcs!CY1812)+Output!G$48,""),(Output!E$48*IntermediateCalcs!CY1812)+Output!G$48)</f>
        <v/>
      </c>
      <c r="DQ1812" s="274" t="str">
        <f>IF(DP1812="","",IF(IntermediateCalcs!$AO$9="Yes",IntermediateCalcs!DP1812*$CX1812,IntermediateCalcs!DP1812))</f>
        <v/>
      </c>
      <c r="DR1812" s="250" t="str">
        <f>IF(DataGoesHere!$B1812="","",($CZ1812-DQ1812))</f>
        <v/>
      </c>
      <c r="DS1812" s="250" t="str">
        <f>IF(DataGoesHere!$B1812="","",ABS($CZ1812-DQ1812))</f>
        <v/>
      </c>
      <c r="DT1812" s="250" t="str">
        <f>IF(DataGoesHere!$B1812="","",DS1812^2)</f>
        <v/>
      </c>
      <c r="DU1812" s="249" t="str">
        <f>IF(DataGoesHere!$B1812="","",DS1812/$CZ1812)</f>
        <v/>
      </c>
      <c r="DV1812" s="250" t="str">
        <f>IF(DataGoesHere!$B1812="","",SUM(DR$2:DR1812)/AVERAGE(DS:DS))</f>
        <v/>
      </c>
      <c r="DX1812" s="19" t="str">
        <f>IF(DataGoesHere!$B1811="","",(DB1806*(Output!$O$49/Output!$P$49))+(IntermediateCalcs!DB1807*(Output!$M$49/Output!$P$49))+(IntermediateCalcs!DB1808*(Output!$K$49/Output!$P$49))+(DB1809*(Output!$I$49/Output!$P$49))+(IntermediateCalcs!DB1810*(Output!$G$49/Output!$P$49))+(IntermediateCalcs!DB1811*(Output!$E$49/Output!$P$49)))</f>
        <v/>
      </c>
      <c r="DY1812" s="274" t="str">
        <f>IF(DX1812="","",IF(IntermediateCalcs!$AO$9="Yes",IntermediateCalcs!DX1812*$CX1812,IntermediateCalcs!DX1812))</f>
        <v/>
      </c>
      <c r="DZ1812" s="250" t="str">
        <f>IF(DataGoesHere!$B1812="","",($CZ1812-DY1812))</f>
        <v/>
      </c>
      <c r="EA1812" s="250" t="str">
        <f>IF(DataGoesHere!$B1812="","",ABS($CZ1812-DY1812))</f>
        <v/>
      </c>
      <c r="EB1812" s="250" t="str">
        <f>IF(DataGoesHere!$B1812="","",EA1812^2)</f>
        <v/>
      </c>
      <c r="EC1812" s="249" t="str">
        <f>IF(DataGoesHere!$B1812="","",EA1812/$CZ1812)</f>
        <v/>
      </c>
      <c r="ED1812" s="250" t="str">
        <f>IF(DataGoesHere!$B1812="","",SUM(DZ$2:DZ1812)/AVERAGE(EA:EA))</f>
        <v/>
      </c>
    </row>
    <row r="1813" spans="20:134" x14ac:dyDescent="0.2">
      <c r="T1813" s="242"/>
      <c r="U1813" s="243"/>
      <c r="V1813" s="243"/>
      <c r="W1813" s="243"/>
      <c r="X1813" s="243"/>
      <c r="Y1813" s="243"/>
      <c r="Z1813" s="243"/>
      <c r="AA1813" s="243"/>
      <c r="AB1813" s="243"/>
      <c r="AC1813" s="243"/>
      <c r="AD1813" s="243"/>
      <c r="AE1813" s="246" t="str">
        <f>IF(DataGoesHere!$B1813="","",(DataGoesHere!$B1813/SUM(DataGoesHere!$B1802:'DataGoesHere'!$B1813)))</f>
        <v/>
      </c>
      <c r="CV1813" s="310" t="str">
        <f>IF(DataGoesHere!B1813="","",DataGoesHere!A1813)</f>
        <v/>
      </c>
      <c r="CW1813" s="271">
        <f t="shared" ca="1" si="64"/>
        <v>12</v>
      </c>
      <c r="CX1813" s="272">
        <f t="shared" ca="1" si="65"/>
        <v>1.0054005237672714</v>
      </c>
      <c r="CY1813" s="266">
        <f>DataGoesHere!A1813</f>
        <v>1812</v>
      </c>
      <c r="CZ1813" s="19" t="str">
        <f>IF(DataGoesHere!B1813="","",DataGoesHere!B1813)</f>
        <v/>
      </c>
      <c r="DA1813" s="19" t="str">
        <f>IF(DataGoesHere!B1813="","",IF(AH$5="No",DataGoesHere!B1813,DataGoesHere!B1813-(AH$2*(DataGoesHere!A1813-1))))</f>
        <v/>
      </c>
      <c r="DB1813" s="19" t="str">
        <f>IF(DataGoesHere!B1813="","",IF(AO$9="No",DataGoesHere!B1813,DataGoesHere!B1813/CX1813))</f>
        <v/>
      </c>
      <c r="DC1813" s="19" t="str">
        <f>IF(DataGoesHere!B1813="","",IF(AO$9="No",DA1813,DA1813/CX1813))</f>
        <v/>
      </c>
      <c r="DD1813" s="293" t="str">
        <f>IF(CZ1813="",IF(COUNTIF(DD$2:DD1812,"Forecast")&lt;Output!E$43,"Forecast",""),"Actual")</f>
        <v/>
      </c>
      <c r="DF1813" s="19" t="str">
        <f>IF(DataGoesHere!B1812="",IF(DD1813="Forecast",(Output!$E$47*IntermediateCalcs!DH1812)+((1-Output!$E$47)*IntermediateCalcs!DF1812),""),(Output!$E$47*IntermediateCalcs!DB1812)+((1-Output!$E$47)*IntermediateCalcs!DF1812))</f>
        <v/>
      </c>
      <c r="DG1813" s="19" t="str">
        <f>IF(DataGoesHere!B1812="",IF(DD1813="Forecast",(Output!$G$47*(IntermediateCalcs!DF1813-IntermediateCalcs!DF1812))+((1-Output!$G$47)*IntermediateCalcs!DG1812),""),(Output!$G$47*(IntermediateCalcs!DF1813-IntermediateCalcs!DF1812))+((1-Output!$G$47)*IntermediateCalcs!DG1812))</f>
        <v/>
      </c>
      <c r="DH1813" s="19" t="str">
        <f>IF(DataGoesHere!B1812="",IF(DD1813="Forecast",DF1813+DG1813,""),DF1813+DG1813)</f>
        <v/>
      </c>
      <c r="DI1813" s="274" t="str">
        <f>IF(DH1813="","",IF(IntermediateCalcs!$AO$9="Yes",IntermediateCalcs!DH1813*$CX1813,IntermediateCalcs!DH1813))</f>
        <v/>
      </c>
      <c r="DJ1813" s="250" t="str">
        <f>IF(DataGoesHere!$B1813="","",($CZ1813-DI1813))</f>
        <v/>
      </c>
      <c r="DK1813" s="250" t="str">
        <f>IF(DataGoesHere!$B1813="","",ABS($CZ1813-DI1813))</f>
        <v/>
      </c>
      <c r="DL1813" s="250" t="str">
        <f>IF(DataGoesHere!$B1813="","",DK1813^2)</f>
        <v/>
      </c>
      <c r="DM1813" s="249" t="str">
        <f>IF(DataGoesHere!$B1813="","",DK1813/$CZ1813)</f>
        <v/>
      </c>
      <c r="DN1813" s="250" t="str">
        <f>IF(DataGoesHere!$B1813="","",SUM(DJ$2:DJ1813)/AVERAGE(DK:DK))</f>
        <v/>
      </c>
      <c r="DP1813" s="19" t="str">
        <f>IF(DataGoesHere!B1813="",IF($DD1813="Forecast",(Output!E$48*IntermediateCalcs!CY1813)+Output!G$48,""),(Output!E$48*IntermediateCalcs!CY1813)+Output!G$48)</f>
        <v/>
      </c>
      <c r="DQ1813" s="274" t="str">
        <f>IF(DP1813="","",IF(IntermediateCalcs!$AO$9="Yes",IntermediateCalcs!DP1813*$CX1813,IntermediateCalcs!DP1813))</f>
        <v/>
      </c>
      <c r="DR1813" s="250" t="str">
        <f>IF(DataGoesHere!$B1813="","",($CZ1813-DQ1813))</f>
        <v/>
      </c>
      <c r="DS1813" s="250" t="str">
        <f>IF(DataGoesHere!$B1813="","",ABS($CZ1813-DQ1813))</f>
        <v/>
      </c>
      <c r="DT1813" s="250" t="str">
        <f>IF(DataGoesHere!$B1813="","",DS1813^2)</f>
        <v/>
      </c>
      <c r="DU1813" s="249" t="str">
        <f>IF(DataGoesHere!$B1813="","",DS1813/$CZ1813)</f>
        <v/>
      </c>
      <c r="DV1813" s="250" t="str">
        <f>IF(DataGoesHere!$B1813="","",SUM(DR$2:DR1813)/AVERAGE(DS:DS))</f>
        <v/>
      </c>
      <c r="DX1813" s="19" t="str">
        <f>IF(DataGoesHere!$B1812="","",(DB1807*(Output!$O$49/Output!$P$49))+(IntermediateCalcs!DB1808*(Output!$M$49/Output!$P$49))+(IntermediateCalcs!DB1809*(Output!$K$49/Output!$P$49))+(DB1810*(Output!$I$49/Output!$P$49))+(IntermediateCalcs!DB1811*(Output!$G$49/Output!$P$49))+(IntermediateCalcs!DB1812*(Output!$E$49/Output!$P$49)))</f>
        <v/>
      </c>
      <c r="DY1813" s="274" t="str">
        <f>IF(DX1813="","",IF(IntermediateCalcs!$AO$9="Yes",IntermediateCalcs!DX1813*$CX1813,IntermediateCalcs!DX1813))</f>
        <v/>
      </c>
      <c r="DZ1813" s="250" t="str">
        <f>IF(DataGoesHere!$B1813="","",($CZ1813-DY1813))</f>
        <v/>
      </c>
      <c r="EA1813" s="250" t="str">
        <f>IF(DataGoesHere!$B1813="","",ABS($CZ1813-DY1813))</f>
        <v/>
      </c>
      <c r="EB1813" s="250" t="str">
        <f>IF(DataGoesHere!$B1813="","",EA1813^2)</f>
        <v/>
      </c>
      <c r="EC1813" s="249" t="str">
        <f>IF(DataGoesHere!$B1813="","",EA1813/$CZ1813)</f>
        <v/>
      </c>
      <c r="ED1813" s="250" t="str">
        <f>IF(DataGoesHere!$B1813="","",SUM(DZ$2:DZ1813)/AVERAGE(EA:EA))</f>
        <v/>
      </c>
    </row>
    <row r="1814" spans="20:134" x14ac:dyDescent="0.2">
      <c r="T1814" s="244" t="str">
        <f>IF(DataGoesHere!$B1814="","",(DataGoesHere!$B1814/SUM(DataGoesHere!$B1814:'DataGoesHere'!$B1825)))</f>
        <v/>
      </c>
      <c r="U1814" s="238"/>
      <c r="V1814" s="238"/>
      <c r="W1814" s="238"/>
      <c r="X1814" s="238"/>
      <c r="Y1814" s="238"/>
      <c r="Z1814" s="238"/>
      <c r="AA1814" s="238"/>
      <c r="AB1814" s="238"/>
      <c r="AC1814" s="238"/>
      <c r="AD1814" s="238"/>
      <c r="AE1814" s="239"/>
      <c r="CV1814" s="310" t="str">
        <f>IF(DataGoesHere!B1814="","",DataGoesHere!A1814)</f>
        <v/>
      </c>
      <c r="CW1814" s="271">
        <f t="shared" ca="1" si="64"/>
        <v>1</v>
      </c>
      <c r="CX1814" s="272">
        <f t="shared" ca="1" si="65"/>
        <v>1.3236179355303281</v>
      </c>
      <c r="CY1814" s="266">
        <f>DataGoesHere!A1814</f>
        <v>1813</v>
      </c>
      <c r="CZ1814" s="19" t="str">
        <f>IF(DataGoesHere!B1814="","",DataGoesHere!B1814)</f>
        <v/>
      </c>
      <c r="DA1814" s="19" t="str">
        <f>IF(DataGoesHere!B1814="","",IF(AH$5="No",DataGoesHere!B1814,DataGoesHere!B1814-(AH$2*(DataGoesHere!A1814-1))))</f>
        <v/>
      </c>
      <c r="DB1814" s="19" t="str">
        <f>IF(DataGoesHere!B1814="","",IF(AO$9="No",DataGoesHere!B1814,DataGoesHere!B1814/CX1814))</f>
        <v/>
      </c>
      <c r="DC1814" s="19" t="str">
        <f>IF(DataGoesHere!B1814="","",IF(AO$9="No",DA1814,DA1814/CX1814))</f>
        <v/>
      </c>
      <c r="DD1814" s="293" t="str">
        <f>IF(CZ1814="",IF(COUNTIF(DD$2:DD1813,"Forecast")&lt;Output!E$43,"Forecast",""),"Actual")</f>
        <v/>
      </c>
      <c r="DF1814" s="19" t="str">
        <f>IF(DataGoesHere!B1813="",IF(DD1814="Forecast",(Output!$E$47*IntermediateCalcs!DH1813)+((1-Output!$E$47)*IntermediateCalcs!DF1813),""),(Output!$E$47*IntermediateCalcs!DB1813)+((1-Output!$E$47)*IntermediateCalcs!DF1813))</f>
        <v/>
      </c>
      <c r="DG1814" s="19" t="str">
        <f>IF(DataGoesHere!B1813="",IF(DD1814="Forecast",(Output!$G$47*(IntermediateCalcs!DF1814-IntermediateCalcs!DF1813))+((1-Output!$G$47)*IntermediateCalcs!DG1813),""),(Output!$G$47*(IntermediateCalcs!DF1814-IntermediateCalcs!DF1813))+((1-Output!$G$47)*IntermediateCalcs!DG1813))</f>
        <v/>
      </c>
      <c r="DH1814" s="19" t="str">
        <f>IF(DataGoesHere!B1813="",IF(DD1814="Forecast",DF1814+DG1814,""),DF1814+DG1814)</f>
        <v/>
      </c>
      <c r="DI1814" s="274" t="str">
        <f>IF(DH1814="","",IF(IntermediateCalcs!$AO$9="Yes",IntermediateCalcs!DH1814*$CX1814,IntermediateCalcs!DH1814))</f>
        <v/>
      </c>
      <c r="DJ1814" s="250" t="str">
        <f>IF(DataGoesHere!$B1814="","",($CZ1814-DI1814))</f>
        <v/>
      </c>
      <c r="DK1814" s="250" t="str">
        <f>IF(DataGoesHere!$B1814="","",ABS($CZ1814-DI1814))</f>
        <v/>
      </c>
      <c r="DL1814" s="250" t="str">
        <f>IF(DataGoesHere!$B1814="","",DK1814^2)</f>
        <v/>
      </c>
      <c r="DM1814" s="249" t="str">
        <f>IF(DataGoesHere!$B1814="","",DK1814/$CZ1814)</f>
        <v/>
      </c>
      <c r="DN1814" s="250" t="str">
        <f>IF(DataGoesHere!$B1814="","",SUM(DJ$2:DJ1814)/AVERAGE(DK:DK))</f>
        <v/>
      </c>
      <c r="DP1814" s="19" t="str">
        <f>IF(DataGoesHere!B1814="",IF($DD1814="Forecast",(Output!E$48*IntermediateCalcs!CY1814)+Output!G$48,""),(Output!E$48*IntermediateCalcs!CY1814)+Output!G$48)</f>
        <v/>
      </c>
      <c r="DQ1814" s="274" t="str">
        <f>IF(DP1814="","",IF(IntermediateCalcs!$AO$9="Yes",IntermediateCalcs!DP1814*$CX1814,IntermediateCalcs!DP1814))</f>
        <v/>
      </c>
      <c r="DR1814" s="250" t="str">
        <f>IF(DataGoesHere!$B1814="","",($CZ1814-DQ1814))</f>
        <v/>
      </c>
      <c r="DS1814" s="250" t="str">
        <f>IF(DataGoesHere!$B1814="","",ABS($CZ1814-DQ1814))</f>
        <v/>
      </c>
      <c r="DT1814" s="250" t="str">
        <f>IF(DataGoesHere!$B1814="","",DS1814^2)</f>
        <v/>
      </c>
      <c r="DU1814" s="249" t="str">
        <f>IF(DataGoesHere!$B1814="","",DS1814/$CZ1814)</f>
        <v/>
      </c>
      <c r="DV1814" s="250" t="str">
        <f>IF(DataGoesHere!$B1814="","",SUM(DR$2:DR1814)/AVERAGE(DS:DS))</f>
        <v/>
      </c>
      <c r="DX1814" s="19" t="str">
        <f>IF(DataGoesHere!$B1813="","",(DB1808*(Output!$O$49/Output!$P$49))+(IntermediateCalcs!DB1809*(Output!$M$49/Output!$P$49))+(IntermediateCalcs!DB1810*(Output!$K$49/Output!$P$49))+(DB1811*(Output!$I$49/Output!$P$49))+(IntermediateCalcs!DB1812*(Output!$G$49/Output!$P$49))+(IntermediateCalcs!DB1813*(Output!$E$49/Output!$P$49)))</f>
        <v/>
      </c>
      <c r="DY1814" s="274" t="str">
        <f>IF(DX1814="","",IF(IntermediateCalcs!$AO$9="Yes",IntermediateCalcs!DX1814*$CX1814,IntermediateCalcs!DX1814))</f>
        <v/>
      </c>
      <c r="DZ1814" s="250" t="str">
        <f>IF(DataGoesHere!$B1814="","",($CZ1814-DY1814))</f>
        <v/>
      </c>
      <c r="EA1814" s="250" t="str">
        <f>IF(DataGoesHere!$B1814="","",ABS($CZ1814-DY1814))</f>
        <v/>
      </c>
      <c r="EB1814" s="250" t="str">
        <f>IF(DataGoesHere!$B1814="","",EA1814^2)</f>
        <v/>
      </c>
      <c r="EC1814" s="249" t="str">
        <f>IF(DataGoesHere!$B1814="","",EA1814/$CZ1814)</f>
        <v/>
      </c>
      <c r="ED1814" s="250" t="str">
        <f>IF(DataGoesHere!$B1814="","",SUM(DZ$2:DZ1814)/AVERAGE(EA:EA))</f>
        <v/>
      </c>
    </row>
    <row r="1815" spans="20:134" x14ac:dyDescent="0.2">
      <c r="T1815" s="240"/>
      <c r="U1815" s="245" t="str">
        <f>IF(DataGoesHere!$B1815="","",(DataGoesHere!$B1815/SUM(DataGoesHere!$B1815:'DataGoesHere'!$B1825)))</f>
        <v/>
      </c>
      <c r="V1815" s="86"/>
      <c r="W1815" s="86"/>
      <c r="X1815" s="86"/>
      <c r="Y1815" s="86"/>
      <c r="Z1815" s="86"/>
      <c r="AA1815" s="86"/>
      <c r="AB1815" s="86"/>
      <c r="AC1815" s="86"/>
      <c r="AD1815" s="86"/>
      <c r="AE1815" s="241"/>
      <c r="CV1815" s="310" t="str">
        <f>IF(DataGoesHere!B1815="","",DataGoesHere!A1815)</f>
        <v/>
      </c>
      <c r="CW1815" s="271">
        <f t="shared" ca="1" si="64"/>
        <v>2</v>
      </c>
      <c r="CX1815" s="272">
        <f t="shared" ca="1" si="65"/>
        <v>0.80574490527728204</v>
      </c>
      <c r="CY1815" s="266">
        <f>DataGoesHere!A1815</f>
        <v>1814</v>
      </c>
      <c r="CZ1815" s="19" t="str">
        <f>IF(DataGoesHere!B1815="","",DataGoesHere!B1815)</f>
        <v/>
      </c>
      <c r="DA1815" s="19" t="str">
        <f>IF(DataGoesHere!B1815="","",IF(AH$5="No",DataGoesHere!B1815,DataGoesHere!B1815-(AH$2*(DataGoesHere!A1815-1))))</f>
        <v/>
      </c>
      <c r="DB1815" s="19" t="str">
        <f>IF(DataGoesHere!B1815="","",IF(AO$9="No",DataGoesHere!B1815,DataGoesHere!B1815/CX1815))</f>
        <v/>
      </c>
      <c r="DC1815" s="19" t="str">
        <f>IF(DataGoesHere!B1815="","",IF(AO$9="No",DA1815,DA1815/CX1815))</f>
        <v/>
      </c>
      <c r="DD1815" s="293" t="str">
        <f>IF(CZ1815="",IF(COUNTIF(DD$2:DD1814,"Forecast")&lt;Output!E$43,"Forecast",""),"Actual")</f>
        <v/>
      </c>
      <c r="DF1815" s="19" t="str">
        <f>IF(DataGoesHere!B1814="",IF(DD1815="Forecast",(Output!$E$47*IntermediateCalcs!DH1814)+((1-Output!$E$47)*IntermediateCalcs!DF1814),""),(Output!$E$47*IntermediateCalcs!DB1814)+((1-Output!$E$47)*IntermediateCalcs!DF1814))</f>
        <v/>
      </c>
      <c r="DG1815" s="19" t="str">
        <f>IF(DataGoesHere!B1814="",IF(DD1815="Forecast",(Output!$G$47*(IntermediateCalcs!DF1815-IntermediateCalcs!DF1814))+((1-Output!$G$47)*IntermediateCalcs!DG1814),""),(Output!$G$47*(IntermediateCalcs!DF1815-IntermediateCalcs!DF1814))+((1-Output!$G$47)*IntermediateCalcs!DG1814))</f>
        <v/>
      </c>
      <c r="DH1815" s="19" t="str">
        <f>IF(DataGoesHere!B1814="",IF(DD1815="Forecast",DF1815+DG1815,""),DF1815+DG1815)</f>
        <v/>
      </c>
      <c r="DI1815" s="274" t="str">
        <f>IF(DH1815="","",IF(IntermediateCalcs!$AO$9="Yes",IntermediateCalcs!DH1815*$CX1815,IntermediateCalcs!DH1815))</f>
        <v/>
      </c>
      <c r="DJ1815" s="250" t="str">
        <f>IF(DataGoesHere!$B1815="","",($CZ1815-DI1815))</f>
        <v/>
      </c>
      <c r="DK1815" s="250" t="str">
        <f>IF(DataGoesHere!$B1815="","",ABS($CZ1815-DI1815))</f>
        <v/>
      </c>
      <c r="DL1815" s="250" t="str">
        <f>IF(DataGoesHere!$B1815="","",DK1815^2)</f>
        <v/>
      </c>
      <c r="DM1815" s="249" t="str">
        <f>IF(DataGoesHere!$B1815="","",DK1815/$CZ1815)</f>
        <v/>
      </c>
      <c r="DN1815" s="250" t="str">
        <f>IF(DataGoesHere!$B1815="","",SUM(DJ$2:DJ1815)/AVERAGE(DK:DK))</f>
        <v/>
      </c>
      <c r="DP1815" s="19" t="str">
        <f>IF(DataGoesHere!B1815="",IF($DD1815="Forecast",(Output!E$48*IntermediateCalcs!CY1815)+Output!G$48,""),(Output!E$48*IntermediateCalcs!CY1815)+Output!G$48)</f>
        <v/>
      </c>
      <c r="DQ1815" s="274" t="str">
        <f>IF(DP1815="","",IF(IntermediateCalcs!$AO$9="Yes",IntermediateCalcs!DP1815*$CX1815,IntermediateCalcs!DP1815))</f>
        <v/>
      </c>
      <c r="DR1815" s="250" t="str">
        <f>IF(DataGoesHere!$B1815="","",($CZ1815-DQ1815))</f>
        <v/>
      </c>
      <c r="DS1815" s="250" t="str">
        <f>IF(DataGoesHere!$B1815="","",ABS($CZ1815-DQ1815))</f>
        <v/>
      </c>
      <c r="DT1815" s="250" t="str">
        <f>IF(DataGoesHere!$B1815="","",DS1815^2)</f>
        <v/>
      </c>
      <c r="DU1815" s="249" t="str">
        <f>IF(DataGoesHere!$B1815="","",DS1815/$CZ1815)</f>
        <v/>
      </c>
      <c r="DV1815" s="250" t="str">
        <f>IF(DataGoesHere!$B1815="","",SUM(DR$2:DR1815)/AVERAGE(DS:DS))</f>
        <v/>
      </c>
      <c r="DX1815" s="19" t="str">
        <f>IF(DataGoesHere!$B1814="","",(DB1809*(Output!$O$49/Output!$P$49))+(IntermediateCalcs!DB1810*(Output!$M$49/Output!$P$49))+(IntermediateCalcs!DB1811*(Output!$K$49/Output!$P$49))+(DB1812*(Output!$I$49/Output!$P$49))+(IntermediateCalcs!DB1813*(Output!$G$49/Output!$P$49))+(IntermediateCalcs!DB1814*(Output!$E$49/Output!$P$49)))</f>
        <v/>
      </c>
      <c r="DY1815" s="274" t="str">
        <f>IF(DX1815="","",IF(IntermediateCalcs!$AO$9="Yes",IntermediateCalcs!DX1815*$CX1815,IntermediateCalcs!DX1815))</f>
        <v/>
      </c>
      <c r="DZ1815" s="250" t="str">
        <f>IF(DataGoesHere!$B1815="","",($CZ1815-DY1815))</f>
        <v/>
      </c>
      <c r="EA1815" s="250" t="str">
        <f>IF(DataGoesHere!$B1815="","",ABS($CZ1815-DY1815))</f>
        <v/>
      </c>
      <c r="EB1815" s="250" t="str">
        <f>IF(DataGoesHere!$B1815="","",EA1815^2)</f>
        <v/>
      </c>
      <c r="EC1815" s="249" t="str">
        <f>IF(DataGoesHere!$B1815="","",EA1815/$CZ1815)</f>
        <v/>
      </c>
      <c r="ED1815" s="250" t="str">
        <f>IF(DataGoesHere!$B1815="","",SUM(DZ$2:DZ1815)/AVERAGE(EA:EA))</f>
        <v/>
      </c>
    </row>
    <row r="1816" spans="20:134" x14ac:dyDescent="0.2">
      <c r="T1816" s="240"/>
      <c r="U1816" s="86"/>
      <c r="V1816" s="245" t="str">
        <f>IF(DataGoesHere!$B1816="","",(DataGoesHere!$B1816/SUM(DataGoesHere!$B1814:'DataGoesHere'!$B1825)))</f>
        <v/>
      </c>
      <c r="W1816" s="86"/>
      <c r="X1816" s="86"/>
      <c r="Y1816" s="86"/>
      <c r="Z1816" s="86"/>
      <c r="AA1816" s="86"/>
      <c r="AB1816" s="86"/>
      <c r="AC1816" s="86"/>
      <c r="AD1816" s="86"/>
      <c r="AE1816" s="241"/>
      <c r="CV1816" s="310" t="str">
        <f>IF(DataGoesHere!B1816="","",DataGoesHere!A1816)</f>
        <v/>
      </c>
      <c r="CW1816" s="271">
        <f t="shared" ca="1" si="64"/>
        <v>3</v>
      </c>
      <c r="CX1816" s="272">
        <f t="shared" ca="1" si="65"/>
        <v>0.79862940076451561</v>
      </c>
      <c r="CY1816" s="266">
        <f>DataGoesHere!A1816</f>
        <v>1815</v>
      </c>
      <c r="CZ1816" s="19" t="str">
        <f>IF(DataGoesHere!B1816="","",DataGoesHere!B1816)</f>
        <v/>
      </c>
      <c r="DA1816" s="19" t="str">
        <f>IF(DataGoesHere!B1816="","",IF(AH$5="No",DataGoesHere!B1816,DataGoesHere!B1816-(AH$2*(DataGoesHere!A1816-1))))</f>
        <v/>
      </c>
      <c r="DB1816" s="19" t="str">
        <f>IF(DataGoesHere!B1816="","",IF(AO$9="No",DataGoesHere!B1816,DataGoesHere!B1816/CX1816))</f>
        <v/>
      </c>
      <c r="DC1816" s="19" t="str">
        <f>IF(DataGoesHere!B1816="","",IF(AO$9="No",DA1816,DA1816/CX1816))</f>
        <v/>
      </c>
      <c r="DD1816" s="293" t="str">
        <f>IF(CZ1816="",IF(COUNTIF(DD$2:DD1815,"Forecast")&lt;Output!E$43,"Forecast",""),"Actual")</f>
        <v/>
      </c>
      <c r="DF1816" s="19" t="str">
        <f>IF(DataGoesHere!B1815="",IF(DD1816="Forecast",(Output!$E$47*IntermediateCalcs!DH1815)+((1-Output!$E$47)*IntermediateCalcs!DF1815),""),(Output!$E$47*IntermediateCalcs!DB1815)+((1-Output!$E$47)*IntermediateCalcs!DF1815))</f>
        <v/>
      </c>
      <c r="DG1816" s="19" t="str">
        <f>IF(DataGoesHere!B1815="",IF(DD1816="Forecast",(Output!$G$47*(IntermediateCalcs!DF1816-IntermediateCalcs!DF1815))+((1-Output!$G$47)*IntermediateCalcs!DG1815),""),(Output!$G$47*(IntermediateCalcs!DF1816-IntermediateCalcs!DF1815))+((1-Output!$G$47)*IntermediateCalcs!DG1815))</f>
        <v/>
      </c>
      <c r="DH1816" s="19" t="str">
        <f>IF(DataGoesHere!B1815="",IF(DD1816="Forecast",DF1816+DG1816,""),DF1816+DG1816)</f>
        <v/>
      </c>
      <c r="DI1816" s="274" t="str">
        <f>IF(DH1816="","",IF(IntermediateCalcs!$AO$9="Yes",IntermediateCalcs!DH1816*$CX1816,IntermediateCalcs!DH1816))</f>
        <v/>
      </c>
      <c r="DJ1816" s="250" t="str">
        <f>IF(DataGoesHere!$B1816="","",($CZ1816-DI1816))</f>
        <v/>
      </c>
      <c r="DK1816" s="250" t="str">
        <f>IF(DataGoesHere!$B1816="","",ABS($CZ1816-DI1816))</f>
        <v/>
      </c>
      <c r="DL1816" s="250" t="str">
        <f>IF(DataGoesHere!$B1816="","",DK1816^2)</f>
        <v/>
      </c>
      <c r="DM1816" s="249" t="str">
        <f>IF(DataGoesHere!$B1816="","",DK1816/$CZ1816)</f>
        <v/>
      </c>
      <c r="DN1816" s="250" t="str">
        <f>IF(DataGoesHere!$B1816="","",SUM(DJ$2:DJ1816)/AVERAGE(DK:DK))</f>
        <v/>
      </c>
      <c r="DP1816" s="19" t="str">
        <f>IF(DataGoesHere!B1816="",IF($DD1816="Forecast",(Output!E$48*IntermediateCalcs!CY1816)+Output!G$48,""),(Output!E$48*IntermediateCalcs!CY1816)+Output!G$48)</f>
        <v/>
      </c>
      <c r="DQ1816" s="274" t="str">
        <f>IF(DP1816="","",IF(IntermediateCalcs!$AO$9="Yes",IntermediateCalcs!DP1816*$CX1816,IntermediateCalcs!DP1816))</f>
        <v/>
      </c>
      <c r="DR1816" s="250" t="str">
        <f>IF(DataGoesHere!$B1816="","",($CZ1816-DQ1816))</f>
        <v/>
      </c>
      <c r="DS1816" s="250" t="str">
        <f>IF(DataGoesHere!$B1816="","",ABS($CZ1816-DQ1816))</f>
        <v/>
      </c>
      <c r="DT1816" s="250" t="str">
        <f>IF(DataGoesHere!$B1816="","",DS1816^2)</f>
        <v/>
      </c>
      <c r="DU1816" s="249" t="str">
        <f>IF(DataGoesHere!$B1816="","",DS1816/$CZ1816)</f>
        <v/>
      </c>
      <c r="DV1816" s="250" t="str">
        <f>IF(DataGoesHere!$B1816="","",SUM(DR$2:DR1816)/AVERAGE(DS:DS))</f>
        <v/>
      </c>
      <c r="DX1816" s="19" t="str">
        <f>IF(DataGoesHere!$B1815="","",(DB1810*(Output!$O$49/Output!$P$49))+(IntermediateCalcs!DB1811*(Output!$M$49/Output!$P$49))+(IntermediateCalcs!DB1812*(Output!$K$49/Output!$P$49))+(DB1813*(Output!$I$49/Output!$P$49))+(IntermediateCalcs!DB1814*(Output!$G$49/Output!$P$49))+(IntermediateCalcs!DB1815*(Output!$E$49/Output!$P$49)))</f>
        <v/>
      </c>
      <c r="DY1816" s="274" t="str">
        <f>IF(DX1816="","",IF(IntermediateCalcs!$AO$9="Yes",IntermediateCalcs!DX1816*$CX1816,IntermediateCalcs!DX1816))</f>
        <v/>
      </c>
      <c r="DZ1816" s="250" t="str">
        <f>IF(DataGoesHere!$B1816="","",($CZ1816-DY1816))</f>
        <v/>
      </c>
      <c r="EA1816" s="250" t="str">
        <f>IF(DataGoesHere!$B1816="","",ABS($CZ1816-DY1816))</f>
        <v/>
      </c>
      <c r="EB1816" s="250" t="str">
        <f>IF(DataGoesHere!$B1816="","",EA1816^2)</f>
        <v/>
      </c>
      <c r="EC1816" s="249" t="str">
        <f>IF(DataGoesHere!$B1816="","",EA1816/$CZ1816)</f>
        <v/>
      </c>
      <c r="ED1816" s="250" t="str">
        <f>IF(DataGoesHere!$B1816="","",SUM(DZ$2:DZ1816)/AVERAGE(EA:EA))</f>
        <v/>
      </c>
    </row>
    <row r="1817" spans="20:134" x14ac:dyDescent="0.2">
      <c r="T1817" s="240"/>
      <c r="U1817" s="86"/>
      <c r="V1817" s="86"/>
      <c r="W1817" s="245" t="str">
        <f>IF(DataGoesHere!$B1817="","",(DataGoesHere!$B1817/SUM(DataGoesHere!$B1814:'DataGoesHere'!$B1825)))</f>
        <v/>
      </c>
      <c r="X1817" s="86"/>
      <c r="Y1817" s="86"/>
      <c r="Z1817" s="86"/>
      <c r="AA1817" s="86"/>
      <c r="AB1817" s="86"/>
      <c r="AC1817" s="86"/>
      <c r="AD1817" s="86"/>
      <c r="AE1817" s="241"/>
      <c r="CV1817" s="310" t="str">
        <f>IF(DataGoesHere!B1817="","",DataGoesHere!A1817)</f>
        <v/>
      </c>
      <c r="CW1817" s="271">
        <f t="shared" ca="1" si="64"/>
        <v>4</v>
      </c>
      <c r="CX1817" s="272">
        <f t="shared" ca="1" si="65"/>
        <v>1.0149292433706087</v>
      </c>
      <c r="CY1817" s="266">
        <f>DataGoesHere!A1817</f>
        <v>1816</v>
      </c>
      <c r="CZ1817" s="19" t="str">
        <f>IF(DataGoesHere!B1817="","",DataGoesHere!B1817)</f>
        <v/>
      </c>
      <c r="DA1817" s="19" t="str">
        <f>IF(DataGoesHere!B1817="","",IF(AH$5="No",DataGoesHere!B1817,DataGoesHere!B1817-(AH$2*(DataGoesHere!A1817-1))))</f>
        <v/>
      </c>
      <c r="DB1817" s="19" t="str">
        <f>IF(DataGoesHere!B1817="","",IF(AO$9="No",DataGoesHere!B1817,DataGoesHere!B1817/CX1817))</f>
        <v/>
      </c>
      <c r="DC1817" s="19" t="str">
        <f>IF(DataGoesHere!B1817="","",IF(AO$9="No",DA1817,DA1817/CX1817))</f>
        <v/>
      </c>
      <c r="DD1817" s="293" t="str">
        <f>IF(CZ1817="",IF(COUNTIF(DD$2:DD1816,"Forecast")&lt;Output!E$43,"Forecast",""),"Actual")</f>
        <v/>
      </c>
      <c r="DF1817" s="19" t="str">
        <f>IF(DataGoesHere!B1816="",IF(DD1817="Forecast",(Output!$E$47*IntermediateCalcs!DH1816)+((1-Output!$E$47)*IntermediateCalcs!DF1816),""),(Output!$E$47*IntermediateCalcs!DB1816)+((1-Output!$E$47)*IntermediateCalcs!DF1816))</f>
        <v/>
      </c>
      <c r="DG1817" s="19" t="str">
        <f>IF(DataGoesHere!B1816="",IF(DD1817="Forecast",(Output!$G$47*(IntermediateCalcs!DF1817-IntermediateCalcs!DF1816))+((1-Output!$G$47)*IntermediateCalcs!DG1816),""),(Output!$G$47*(IntermediateCalcs!DF1817-IntermediateCalcs!DF1816))+((1-Output!$G$47)*IntermediateCalcs!DG1816))</f>
        <v/>
      </c>
      <c r="DH1817" s="19" t="str">
        <f>IF(DataGoesHere!B1816="",IF(DD1817="Forecast",DF1817+DG1817,""),DF1817+DG1817)</f>
        <v/>
      </c>
      <c r="DI1817" s="274" t="str">
        <f>IF(DH1817="","",IF(IntermediateCalcs!$AO$9="Yes",IntermediateCalcs!DH1817*$CX1817,IntermediateCalcs!DH1817))</f>
        <v/>
      </c>
      <c r="DJ1817" s="250" t="str">
        <f>IF(DataGoesHere!$B1817="","",($CZ1817-DI1817))</f>
        <v/>
      </c>
      <c r="DK1817" s="250" t="str">
        <f>IF(DataGoesHere!$B1817="","",ABS($CZ1817-DI1817))</f>
        <v/>
      </c>
      <c r="DL1817" s="250" t="str">
        <f>IF(DataGoesHere!$B1817="","",DK1817^2)</f>
        <v/>
      </c>
      <c r="DM1817" s="249" t="str">
        <f>IF(DataGoesHere!$B1817="","",DK1817/$CZ1817)</f>
        <v/>
      </c>
      <c r="DN1817" s="250" t="str">
        <f>IF(DataGoesHere!$B1817="","",SUM(DJ$2:DJ1817)/AVERAGE(DK:DK))</f>
        <v/>
      </c>
      <c r="DP1817" s="19" t="str">
        <f>IF(DataGoesHere!B1817="",IF($DD1817="Forecast",(Output!E$48*IntermediateCalcs!CY1817)+Output!G$48,""),(Output!E$48*IntermediateCalcs!CY1817)+Output!G$48)</f>
        <v/>
      </c>
      <c r="DQ1817" s="274" t="str">
        <f>IF(DP1817="","",IF(IntermediateCalcs!$AO$9="Yes",IntermediateCalcs!DP1817*$CX1817,IntermediateCalcs!DP1817))</f>
        <v/>
      </c>
      <c r="DR1817" s="250" t="str">
        <f>IF(DataGoesHere!$B1817="","",($CZ1817-DQ1817))</f>
        <v/>
      </c>
      <c r="DS1817" s="250" t="str">
        <f>IF(DataGoesHere!$B1817="","",ABS($CZ1817-DQ1817))</f>
        <v/>
      </c>
      <c r="DT1817" s="250" t="str">
        <f>IF(DataGoesHere!$B1817="","",DS1817^2)</f>
        <v/>
      </c>
      <c r="DU1817" s="249" t="str">
        <f>IF(DataGoesHere!$B1817="","",DS1817/$CZ1817)</f>
        <v/>
      </c>
      <c r="DV1817" s="250" t="str">
        <f>IF(DataGoesHere!$B1817="","",SUM(DR$2:DR1817)/AVERAGE(DS:DS))</f>
        <v/>
      </c>
      <c r="DX1817" s="19" t="str">
        <f>IF(DataGoesHere!$B1816="","",(DB1811*(Output!$O$49/Output!$P$49))+(IntermediateCalcs!DB1812*(Output!$M$49/Output!$P$49))+(IntermediateCalcs!DB1813*(Output!$K$49/Output!$P$49))+(DB1814*(Output!$I$49/Output!$P$49))+(IntermediateCalcs!DB1815*(Output!$G$49/Output!$P$49))+(IntermediateCalcs!DB1816*(Output!$E$49/Output!$P$49)))</f>
        <v/>
      </c>
      <c r="DY1817" s="274" t="str">
        <f>IF(DX1817="","",IF(IntermediateCalcs!$AO$9="Yes",IntermediateCalcs!DX1817*$CX1817,IntermediateCalcs!DX1817))</f>
        <v/>
      </c>
      <c r="DZ1817" s="250" t="str">
        <f>IF(DataGoesHere!$B1817="","",($CZ1817-DY1817))</f>
        <v/>
      </c>
      <c r="EA1817" s="250" t="str">
        <f>IF(DataGoesHere!$B1817="","",ABS($CZ1817-DY1817))</f>
        <v/>
      </c>
      <c r="EB1817" s="250" t="str">
        <f>IF(DataGoesHere!$B1817="","",EA1817^2)</f>
        <v/>
      </c>
      <c r="EC1817" s="249" t="str">
        <f>IF(DataGoesHere!$B1817="","",EA1817/$CZ1817)</f>
        <v/>
      </c>
      <c r="ED1817" s="250" t="str">
        <f>IF(DataGoesHere!$B1817="","",SUM(DZ$2:DZ1817)/AVERAGE(EA:EA))</f>
        <v/>
      </c>
    </row>
    <row r="1818" spans="20:134" x14ac:dyDescent="0.2">
      <c r="T1818" s="240"/>
      <c r="U1818" s="86"/>
      <c r="V1818" s="86"/>
      <c r="W1818" s="86"/>
      <c r="X1818" s="245" t="str">
        <f>IF(DataGoesHere!$B1818="","",(DataGoesHere!$B1818/SUM(DataGoesHere!$B1814:'DataGoesHere'!$B1825)))</f>
        <v/>
      </c>
      <c r="Y1818" s="86"/>
      <c r="Z1818" s="86"/>
      <c r="AA1818" s="86"/>
      <c r="AB1818" s="86"/>
      <c r="AC1818" s="86"/>
      <c r="AD1818" s="86"/>
      <c r="AE1818" s="241"/>
      <c r="CV1818" s="310" t="str">
        <f>IF(DataGoesHere!B1818="","",DataGoesHere!A1818)</f>
        <v/>
      </c>
      <c r="CW1818" s="271">
        <f t="shared" ca="1" si="64"/>
        <v>5</v>
      </c>
      <c r="CX1818" s="272">
        <f t="shared" ca="1" si="65"/>
        <v>0.97875414397996308</v>
      </c>
      <c r="CY1818" s="266">
        <f>DataGoesHere!A1818</f>
        <v>1817</v>
      </c>
      <c r="CZ1818" s="19" t="str">
        <f>IF(DataGoesHere!B1818="","",DataGoesHere!B1818)</f>
        <v/>
      </c>
      <c r="DA1818" s="19" t="str">
        <f>IF(DataGoesHere!B1818="","",IF(AH$5="No",DataGoesHere!B1818,DataGoesHere!B1818-(AH$2*(DataGoesHere!A1818-1))))</f>
        <v/>
      </c>
      <c r="DB1818" s="19" t="str">
        <f>IF(DataGoesHere!B1818="","",IF(AO$9="No",DataGoesHere!B1818,DataGoesHere!B1818/CX1818))</f>
        <v/>
      </c>
      <c r="DC1818" s="19" t="str">
        <f>IF(DataGoesHere!B1818="","",IF(AO$9="No",DA1818,DA1818/CX1818))</f>
        <v/>
      </c>
      <c r="DD1818" s="293" t="str">
        <f>IF(CZ1818="",IF(COUNTIF(DD$2:DD1817,"Forecast")&lt;Output!E$43,"Forecast",""),"Actual")</f>
        <v/>
      </c>
      <c r="DF1818" s="19" t="str">
        <f>IF(DataGoesHere!B1817="",IF(DD1818="Forecast",(Output!$E$47*IntermediateCalcs!DH1817)+((1-Output!$E$47)*IntermediateCalcs!DF1817),""),(Output!$E$47*IntermediateCalcs!DB1817)+((1-Output!$E$47)*IntermediateCalcs!DF1817))</f>
        <v/>
      </c>
      <c r="DG1818" s="19" t="str">
        <f>IF(DataGoesHere!B1817="",IF(DD1818="Forecast",(Output!$G$47*(IntermediateCalcs!DF1818-IntermediateCalcs!DF1817))+((1-Output!$G$47)*IntermediateCalcs!DG1817),""),(Output!$G$47*(IntermediateCalcs!DF1818-IntermediateCalcs!DF1817))+((1-Output!$G$47)*IntermediateCalcs!DG1817))</f>
        <v/>
      </c>
      <c r="DH1818" s="19" t="str">
        <f>IF(DataGoesHere!B1817="",IF(DD1818="Forecast",DF1818+DG1818,""),DF1818+DG1818)</f>
        <v/>
      </c>
      <c r="DI1818" s="274" t="str">
        <f>IF(DH1818="","",IF(IntermediateCalcs!$AO$9="Yes",IntermediateCalcs!DH1818*$CX1818,IntermediateCalcs!DH1818))</f>
        <v/>
      </c>
      <c r="DJ1818" s="250" t="str">
        <f>IF(DataGoesHere!$B1818="","",($CZ1818-DI1818))</f>
        <v/>
      </c>
      <c r="DK1818" s="250" t="str">
        <f>IF(DataGoesHere!$B1818="","",ABS($CZ1818-DI1818))</f>
        <v/>
      </c>
      <c r="DL1818" s="250" t="str">
        <f>IF(DataGoesHere!$B1818="","",DK1818^2)</f>
        <v/>
      </c>
      <c r="DM1818" s="249" t="str">
        <f>IF(DataGoesHere!$B1818="","",DK1818/$CZ1818)</f>
        <v/>
      </c>
      <c r="DN1818" s="250" t="str">
        <f>IF(DataGoesHere!$B1818="","",SUM(DJ$2:DJ1818)/AVERAGE(DK:DK))</f>
        <v/>
      </c>
      <c r="DP1818" s="19" t="str">
        <f>IF(DataGoesHere!B1818="",IF($DD1818="Forecast",(Output!E$48*IntermediateCalcs!CY1818)+Output!G$48,""),(Output!E$48*IntermediateCalcs!CY1818)+Output!G$48)</f>
        <v/>
      </c>
      <c r="DQ1818" s="274" t="str">
        <f>IF(DP1818="","",IF(IntermediateCalcs!$AO$9="Yes",IntermediateCalcs!DP1818*$CX1818,IntermediateCalcs!DP1818))</f>
        <v/>
      </c>
      <c r="DR1818" s="250" t="str">
        <f>IF(DataGoesHere!$B1818="","",($CZ1818-DQ1818))</f>
        <v/>
      </c>
      <c r="DS1818" s="250" t="str">
        <f>IF(DataGoesHere!$B1818="","",ABS($CZ1818-DQ1818))</f>
        <v/>
      </c>
      <c r="DT1818" s="250" t="str">
        <f>IF(DataGoesHere!$B1818="","",DS1818^2)</f>
        <v/>
      </c>
      <c r="DU1818" s="249" t="str">
        <f>IF(DataGoesHere!$B1818="","",DS1818/$CZ1818)</f>
        <v/>
      </c>
      <c r="DV1818" s="250" t="str">
        <f>IF(DataGoesHere!$B1818="","",SUM(DR$2:DR1818)/AVERAGE(DS:DS))</f>
        <v/>
      </c>
      <c r="DX1818" s="19" t="str">
        <f>IF(DataGoesHere!$B1817="","",(DB1812*(Output!$O$49/Output!$P$49))+(IntermediateCalcs!DB1813*(Output!$M$49/Output!$P$49))+(IntermediateCalcs!DB1814*(Output!$K$49/Output!$P$49))+(DB1815*(Output!$I$49/Output!$P$49))+(IntermediateCalcs!DB1816*(Output!$G$49/Output!$P$49))+(IntermediateCalcs!DB1817*(Output!$E$49/Output!$P$49)))</f>
        <v/>
      </c>
      <c r="DY1818" s="274" t="str">
        <f>IF(DX1818="","",IF(IntermediateCalcs!$AO$9="Yes",IntermediateCalcs!DX1818*$CX1818,IntermediateCalcs!DX1818))</f>
        <v/>
      </c>
      <c r="DZ1818" s="250" t="str">
        <f>IF(DataGoesHere!$B1818="","",($CZ1818-DY1818))</f>
        <v/>
      </c>
      <c r="EA1818" s="250" t="str">
        <f>IF(DataGoesHere!$B1818="","",ABS($CZ1818-DY1818))</f>
        <v/>
      </c>
      <c r="EB1818" s="250" t="str">
        <f>IF(DataGoesHere!$B1818="","",EA1818^2)</f>
        <v/>
      </c>
      <c r="EC1818" s="249" t="str">
        <f>IF(DataGoesHere!$B1818="","",EA1818/$CZ1818)</f>
        <v/>
      </c>
      <c r="ED1818" s="250" t="str">
        <f>IF(DataGoesHere!$B1818="","",SUM(DZ$2:DZ1818)/AVERAGE(EA:EA))</f>
        <v/>
      </c>
    </row>
    <row r="1819" spans="20:134" x14ac:dyDescent="0.2">
      <c r="T1819" s="240"/>
      <c r="U1819" s="86"/>
      <c r="V1819" s="86"/>
      <c r="W1819" s="86"/>
      <c r="X1819" s="86"/>
      <c r="Y1819" s="245" t="str">
        <f>IF(DataGoesHere!$B1819="","",(DataGoesHere!$B1819/SUM(DataGoesHere!$B1814:'DataGoesHere'!$B1825)))</f>
        <v/>
      </c>
      <c r="Z1819" s="86"/>
      <c r="AA1819" s="86"/>
      <c r="AB1819" s="86"/>
      <c r="AC1819" s="86"/>
      <c r="AD1819" s="86"/>
      <c r="AE1819" s="241"/>
      <c r="CV1819" s="310" t="str">
        <f>IF(DataGoesHere!B1819="","",DataGoesHere!A1819)</f>
        <v/>
      </c>
      <c r="CW1819" s="271">
        <f t="shared" ca="1" si="64"/>
        <v>6</v>
      </c>
      <c r="CX1819" s="272">
        <f t="shared" ca="1" si="65"/>
        <v>1.0779088099730167</v>
      </c>
      <c r="CY1819" s="266">
        <f>DataGoesHere!A1819</f>
        <v>1818</v>
      </c>
      <c r="CZ1819" s="19" t="str">
        <f>IF(DataGoesHere!B1819="","",DataGoesHere!B1819)</f>
        <v/>
      </c>
      <c r="DA1819" s="19" t="str">
        <f>IF(DataGoesHere!B1819="","",IF(AH$5="No",DataGoesHere!B1819,DataGoesHere!B1819-(AH$2*(DataGoesHere!A1819-1))))</f>
        <v/>
      </c>
      <c r="DB1819" s="19" t="str">
        <f>IF(DataGoesHere!B1819="","",IF(AO$9="No",DataGoesHere!B1819,DataGoesHere!B1819/CX1819))</f>
        <v/>
      </c>
      <c r="DC1819" s="19" t="str">
        <f>IF(DataGoesHere!B1819="","",IF(AO$9="No",DA1819,DA1819/CX1819))</f>
        <v/>
      </c>
      <c r="DD1819" s="293" t="str">
        <f>IF(CZ1819="",IF(COUNTIF(DD$2:DD1818,"Forecast")&lt;Output!E$43,"Forecast",""),"Actual")</f>
        <v/>
      </c>
      <c r="DF1819" s="19" t="str">
        <f>IF(DataGoesHere!B1818="",IF(DD1819="Forecast",(Output!$E$47*IntermediateCalcs!DH1818)+((1-Output!$E$47)*IntermediateCalcs!DF1818),""),(Output!$E$47*IntermediateCalcs!DB1818)+((1-Output!$E$47)*IntermediateCalcs!DF1818))</f>
        <v/>
      </c>
      <c r="DG1819" s="19" t="str">
        <f>IF(DataGoesHere!B1818="",IF(DD1819="Forecast",(Output!$G$47*(IntermediateCalcs!DF1819-IntermediateCalcs!DF1818))+((1-Output!$G$47)*IntermediateCalcs!DG1818),""),(Output!$G$47*(IntermediateCalcs!DF1819-IntermediateCalcs!DF1818))+((1-Output!$G$47)*IntermediateCalcs!DG1818))</f>
        <v/>
      </c>
      <c r="DH1819" s="19" t="str">
        <f>IF(DataGoesHere!B1818="",IF(DD1819="Forecast",DF1819+DG1819,""),DF1819+DG1819)</f>
        <v/>
      </c>
      <c r="DI1819" s="274" t="str">
        <f>IF(DH1819="","",IF(IntermediateCalcs!$AO$9="Yes",IntermediateCalcs!DH1819*$CX1819,IntermediateCalcs!DH1819))</f>
        <v/>
      </c>
      <c r="DJ1819" s="250" t="str">
        <f>IF(DataGoesHere!$B1819="","",($CZ1819-DI1819))</f>
        <v/>
      </c>
      <c r="DK1819" s="250" t="str">
        <f>IF(DataGoesHere!$B1819="","",ABS($CZ1819-DI1819))</f>
        <v/>
      </c>
      <c r="DL1819" s="250" t="str">
        <f>IF(DataGoesHere!$B1819="","",DK1819^2)</f>
        <v/>
      </c>
      <c r="DM1819" s="249" t="str">
        <f>IF(DataGoesHere!$B1819="","",DK1819/$CZ1819)</f>
        <v/>
      </c>
      <c r="DN1819" s="250" t="str">
        <f>IF(DataGoesHere!$B1819="","",SUM(DJ$2:DJ1819)/AVERAGE(DK:DK))</f>
        <v/>
      </c>
      <c r="DP1819" s="19" t="str">
        <f>IF(DataGoesHere!B1819="",IF($DD1819="Forecast",(Output!E$48*IntermediateCalcs!CY1819)+Output!G$48,""),(Output!E$48*IntermediateCalcs!CY1819)+Output!G$48)</f>
        <v/>
      </c>
      <c r="DQ1819" s="274" t="str">
        <f>IF(DP1819="","",IF(IntermediateCalcs!$AO$9="Yes",IntermediateCalcs!DP1819*$CX1819,IntermediateCalcs!DP1819))</f>
        <v/>
      </c>
      <c r="DR1819" s="250" t="str">
        <f>IF(DataGoesHere!$B1819="","",($CZ1819-DQ1819))</f>
        <v/>
      </c>
      <c r="DS1819" s="250" t="str">
        <f>IF(DataGoesHere!$B1819="","",ABS($CZ1819-DQ1819))</f>
        <v/>
      </c>
      <c r="DT1819" s="250" t="str">
        <f>IF(DataGoesHere!$B1819="","",DS1819^2)</f>
        <v/>
      </c>
      <c r="DU1819" s="249" t="str">
        <f>IF(DataGoesHere!$B1819="","",DS1819/$CZ1819)</f>
        <v/>
      </c>
      <c r="DV1819" s="250" t="str">
        <f>IF(DataGoesHere!$B1819="","",SUM(DR$2:DR1819)/AVERAGE(DS:DS))</f>
        <v/>
      </c>
      <c r="DX1819" s="19" t="str">
        <f>IF(DataGoesHere!$B1818="","",(DB1813*(Output!$O$49/Output!$P$49))+(IntermediateCalcs!DB1814*(Output!$M$49/Output!$P$49))+(IntermediateCalcs!DB1815*(Output!$K$49/Output!$P$49))+(DB1816*(Output!$I$49/Output!$P$49))+(IntermediateCalcs!DB1817*(Output!$G$49/Output!$P$49))+(IntermediateCalcs!DB1818*(Output!$E$49/Output!$P$49)))</f>
        <v/>
      </c>
      <c r="DY1819" s="274" t="str">
        <f>IF(DX1819="","",IF(IntermediateCalcs!$AO$9="Yes",IntermediateCalcs!DX1819*$CX1819,IntermediateCalcs!DX1819))</f>
        <v/>
      </c>
      <c r="DZ1819" s="250" t="str">
        <f>IF(DataGoesHere!$B1819="","",($CZ1819-DY1819))</f>
        <v/>
      </c>
      <c r="EA1819" s="250" t="str">
        <f>IF(DataGoesHere!$B1819="","",ABS($CZ1819-DY1819))</f>
        <v/>
      </c>
      <c r="EB1819" s="250" t="str">
        <f>IF(DataGoesHere!$B1819="","",EA1819^2)</f>
        <v/>
      </c>
      <c r="EC1819" s="249" t="str">
        <f>IF(DataGoesHere!$B1819="","",EA1819/$CZ1819)</f>
        <v/>
      </c>
      <c r="ED1819" s="250" t="str">
        <f>IF(DataGoesHere!$B1819="","",SUM(DZ$2:DZ1819)/AVERAGE(EA:EA))</f>
        <v/>
      </c>
    </row>
    <row r="1820" spans="20:134" x14ac:dyDescent="0.2">
      <c r="T1820" s="240"/>
      <c r="U1820" s="86"/>
      <c r="V1820" s="86"/>
      <c r="W1820" s="86"/>
      <c r="X1820" s="86"/>
      <c r="Y1820" s="86"/>
      <c r="Z1820" s="245" t="str">
        <f>IF(DataGoesHere!$B1820="","",(DataGoesHere!$B1820/SUM(DataGoesHere!$B1814:'DataGoesHere'!$B1825)))</f>
        <v/>
      </c>
      <c r="AA1820" s="86"/>
      <c r="AB1820" s="86"/>
      <c r="AC1820" s="86"/>
      <c r="AD1820" s="86"/>
      <c r="AE1820" s="241"/>
      <c r="CV1820" s="310" t="str">
        <f>IF(DataGoesHere!B1820="","",DataGoesHere!A1820)</f>
        <v/>
      </c>
      <c r="CW1820" s="271">
        <f t="shared" ca="1" si="64"/>
        <v>7</v>
      </c>
      <c r="CX1820" s="272">
        <f t="shared" ca="1" si="65"/>
        <v>1.0265458156689093</v>
      </c>
      <c r="CY1820" s="266">
        <f>DataGoesHere!A1820</f>
        <v>1819</v>
      </c>
      <c r="CZ1820" s="19" t="str">
        <f>IF(DataGoesHere!B1820="","",DataGoesHere!B1820)</f>
        <v/>
      </c>
      <c r="DA1820" s="19" t="str">
        <f>IF(DataGoesHere!B1820="","",IF(AH$5="No",DataGoesHere!B1820,DataGoesHere!B1820-(AH$2*(DataGoesHere!A1820-1))))</f>
        <v/>
      </c>
      <c r="DB1820" s="19" t="str">
        <f>IF(DataGoesHere!B1820="","",IF(AO$9="No",DataGoesHere!B1820,DataGoesHere!B1820/CX1820))</f>
        <v/>
      </c>
      <c r="DC1820" s="19" t="str">
        <f>IF(DataGoesHere!B1820="","",IF(AO$9="No",DA1820,DA1820/CX1820))</f>
        <v/>
      </c>
      <c r="DD1820" s="293" t="str">
        <f>IF(CZ1820="",IF(COUNTIF(DD$2:DD1819,"Forecast")&lt;Output!E$43,"Forecast",""),"Actual")</f>
        <v/>
      </c>
      <c r="DF1820" s="19" t="str">
        <f>IF(DataGoesHere!B1819="",IF(DD1820="Forecast",(Output!$E$47*IntermediateCalcs!DH1819)+((1-Output!$E$47)*IntermediateCalcs!DF1819),""),(Output!$E$47*IntermediateCalcs!DB1819)+((1-Output!$E$47)*IntermediateCalcs!DF1819))</f>
        <v/>
      </c>
      <c r="DG1820" s="19" t="str">
        <f>IF(DataGoesHere!B1819="",IF(DD1820="Forecast",(Output!$G$47*(IntermediateCalcs!DF1820-IntermediateCalcs!DF1819))+((1-Output!$G$47)*IntermediateCalcs!DG1819),""),(Output!$G$47*(IntermediateCalcs!DF1820-IntermediateCalcs!DF1819))+((1-Output!$G$47)*IntermediateCalcs!DG1819))</f>
        <v/>
      </c>
      <c r="DH1820" s="19" t="str">
        <f>IF(DataGoesHere!B1819="",IF(DD1820="Forecast",DF1820+DG1820,""),DF1820+DG1820)</f>
        <v/>
      </c>
      <c r="DI1820" s="274" t="str">
        <f>IF(DH1820="","",IF(IntermediateCalcs!$AO$9="Yes",IntermediateCalcs!DH1820*$CX1820,IntermediateCalcs!DH1820))</f>
        <v/>
      </c>
      <c r="DJ1820" s="250" t="str">
        <f>IF(DataGoesHere!$B1820="","",($CZ1820-DI1820))</f>
        <v/>
      </c>
      <c r="DK1820" s="250" t="str">
        <f>IF(DataGoesHere!$B1820="","",ABS($CZ1820-DI1820))</f>
        <v/>
      </c>
      <c r="DL1820" s="250" t="str">
        <f>IF(DataGoesHere!$B1820="","",DK1820^2)</f>
        <v/>
      </c>
      <c r="DM1820" s="249" t="str">
        <f>IF(DataGoesHere!$B1820="","",DK1820/$CZ1820)</f>
        <v/>
      </c>
      <c r="DN1820" s="250" t="str">
        <f>IF(DataGoesHere!$B1820="","",SUM(DJ$2:DJ1820)/AVERAGE(DK:DK))</f>
        <v/>
      </c>
      <c r="DP1820" s="19" t="str">
        <f>IF(DataGoesHere!B1820="",IF($DD1820="Forecast",(Output!E$48*IntermediateCalcs!CY1820)+Output!G$48,""),(Output!E$48*IntermediateCalcs!CY1820)+Output!G$48)</f>
        <v/>
      </c>
      <c r="DQ1820" s="274" t="str">
        <f>IF(DP1820="","",IF(IntermediateCalcs!$AO$9="Yes",IntermediateCalcs!DP1820*$CX1820,IntermediateCalcs!DP1820))</f>
        <v/>
      </c>
      <c r="DR1820" s="250" t="str">
        <f>IF(DataGoesHere!$B1820="","",($CZ1820-DQ1820))</f>
        <v/>
      </c>
      <c r="DS1820" s="250" t="str">
        <f>IF(DataGoesHere!$B1820="","",ABS($CZ1820-DQ1820))</f>
        <v/>
      </c>
      <c r="DT1820" s="250" t="str">
        <f>IF(DataGoesHere!$B1820="","",DS1820^2)</f>
        <v/>
      </c>
      <c r="DU1820" s="249" t="str">
        <f>IF(DataGoesHere!$B1820="","",DS1820/$CZ1820)</f>
        <v/>
      </c>
      <c r="DV1820" s="250" t="str">
        <f>IF(DataGoesHere!$B1820="","",SUM(DR$2:DR1820)/AVERAGE(DS:DS))</f>
        <v/>
      </c>
      <c r="DX1820" s="19" t="str">
        <f>IF(DataGoesHere!$B1819="","",(DB1814*(Output!$O$49/Output!$P$49))+(IntermediateCalcs!DB1815*(Output!$M$49/Output!$P$49))+(IntermediateCalcs!DB1816*(Output!$K$49/Output!$P$49))+(DB1817*(Output!$I$49/Output!$P$49))+(IntermediateCalcs!DB1818*(Output!$G$49/Output!$P$49))+(IntermediateCalcs!DB1819*(Output!$E$49/Output!$P$49)))</f>
        <v/>
      </c>
      <c r="DY1820" s="274" t="str">
        <f>IF(DX1820="","",IF(IntermediateCalcs!$AO$9="Yes",IntermediateCalcs!DX1820*$CX1820,IntermediateCalcs!DX1820))</f>
        <v/>
      </c>
      <c r="DZ1820" s="250" t="str">
        <f>IF(DataGoesHere!$B1820="","",($CZ1820-DY1820))</f>
        <v/>
      </c>
      <c r="EA1820" s="250" t="str">
        <f>IF(DataGoesHere!$B1820="","",ABS($CZ1820-DY1820))</f>
        <v/>
      </c>
      <c r="EB1820" s="250" t="str">
        <f>IF(DataGoesHere!$B1820="","",EA1820^2)</f>
        <v/>
      </c>
      <c r="EC1820" s="249" t="str">
        <f>IF(DataGoesHere!$B1820="","",EA1820/$CZ1820)</f>
        <v/>
      </c>
      <c r="ED1820" s="250" t="str">
        <f>IF(DataGoesHere!$B1820="","",SUM(DZ$2:DZ1820)/AVERAGE(EA:EA))</f>
        <v/>
      </c>
    </row>
    <row r="1821" spans="20:134" x14ac:dyDescent="0.2">
      <c r="T1821" s="240"/>
      <c r="U1821" s="86"/>
      <c r="V1821" s="86"/>
      <c r="W1821" s="86"/>
      <c r="X1821" s="86"/>
      <c r="Y1821" s="86"/>
      <c r="Z1821" s="86"/>
      <c r="AA1821" s="245" t="str">
        <f>IF(DataGoesHere!$B1821="","",(DataGoesHere!$B1821/SUM(DataGoesHere!$B1814:'DataGoesHere'!$B1825)))</f>
        <v/>
      </c>
      <c r="AB1821" s="86"/>
      <c r="AC1821" s="86"/>
      <c r="AD1821" s="86"/>
      <c r="AE1821" s="241"/>
      <c r="CV1821" s="310" t="str">
        <f>IF(DataGoesHere!B1821="","",DataGoesHere!A1821)</f>
        <v/>
      </c>
      <c r="CW1821" s="271">
        <f t="shared" ca="1" si="64"/>
        <v>8</v>
      </c>
      <c r="CX1821" s="272">
        <f t="shared" ca="1" si="65"/>
        <v>1.0207492390681214</v>
      </c>
      <c r="CY1821" s="266">
        <f>DataGoesHere!A1821</f>
        <v>1820</v>
      </c>
      <c r="CZ1821" s="19" t="str">
        <f>IF(DataGoesHere!B1821="","",DataGoesHere!B1821)</f>
        <v/>
      </c>
      <c r="DA1821" s="19" t="str">
        <f>IF(DataGoesHere!B1821="","",IF(AH$5="No",DataGoesHere!B1821,DataGoesHere!B1821-(AH$2*(DataGoesHere!A1821-1))))</f>
        <v/>
      </c>
      <c r="DB1821" s="19" t="str">
        <f>IF(DataGoesHere!B1821="","",IF(AO$9="No",DataGoesHere!B1821,DataGoesHere!B1821/CX1821))</f>
        <v/>
      </c>
      <c r="DC1821" s="19" t="str">
        <f>IF(DataGoesHere!B1821="","",IF(AO$9="No",DA1821,DA1821/CX1821))</f>
        <v/>
      </c>
      <c r="DD1821" s="293" t="str">
        <f>IF(CZ1821="",IF(COUNTIF(DD$2:DD1820,"Forecast")&lt;Output!E$43,"Forecast",""),"Actual")</f>
        <v/>
      </c>
      <c r="DF1821" s="19" t="str">
        <f>IF(DataGoesHere!B1820="",IF(DD1821="Forecast",(Output!$E$47*IntermediateCalcs!DH1820)+((1-Output!$E$47)*IntermediateCalcs!DF1820),""),(Output!$E$47*IntermediateCalcs!DB1820)+((1-Output!$E$47)*IntermediateCalcs!DF1820))</f>
        <v/>
      </c>
      <c r="DG1821" s="19" t="str">
        <f>IF(DataGoesHere!B1820="",IF(DD1821="Forecast",(Output!$G$47*(IntermediateCalcs!DF1821-IntermediateCalcs!DF1820))+((1-Output!$G$47)*IntermediateCalcs!DG1820),""),(Output!$G$47*(IntermediateCalcs!DF1821-IntermediateCalcs!DF1820))+((1-Output!$G$47)*IntermediateCalcs!DG1820))</f>
        <v/>
      </c>
      <c r="DH1821" s="19" t="str">
        <f>IF(DataGoesHere!B1820="",IF(DD1821="Forecast",DF1821+DG1821,""),DF1821+DG1821)</f>
        <v/>
      </c>
      <c r="DI1821" s="274" t="str">
        <f>IF(DH1821="","",IF(IntermediateCalcs!$AO$9="Yes",IntermediateCalcs!DH1821*$CX1821,IntermediateCalcs!DH1821))</f>
        <v/>
      </c>
      <c r="DJ1821" s="250" t="str">
        <f>IF(DataGoesHere!$B1821="","",($CZ1821-DI1821))</f>
        <v/>
      </c>
      <c r="DK1821" s="250" t="str">
        <f>IF(DataGoesHere!$B1821="","",ABS($CZ1821-DI1821))</f>
        <v/>
      </c>
      <c r="DL1821" s="250" t="str">
        <f>IF(DataGoesHere!$B1821="","",DK1821^2)</f>
        <v/>
      </c>
      <c r="DM1821" s="249" t="str">
        <f>IF(DataGoesHere!$B1821="","",DK1821/$CZ1821)</f>
        <v/>
      </c>
      <c r="DN1821" s="250" t="str">
        <f>IF(DataGoesHere!$B1821="","",SUM(DJ$2:DJ1821)/AVERAGE(DK:DK))</f>
        <v/>
      </c>
      <c r="DP1821" s="19" t="str">
        <f>IF(DataGoesHere!B1821="",IF($DD1821="Forecast",(Output!E$48*IntermediateCalcs!CY1821)+Output!G$48,""),(Output!E$48*IntermediateCalcs!CY1821)+Output!G$48)</f>
        <v/>
      </c>
      <c r="DQ1821" s="274" t="str">
        <f>IF(DP1821="","",IF(IntermediateCalcs!$AO$9="Yes",IntermediateCalcs!DP1821*$CX1821,IntermediateCalcs!DP1821))</f>
        <v/>
      </c>
      <c r="DR1821" s="250" t="str">
        <f>IF(DataGoesHere!$B1821="","",($CZ1821-DQ1821))</f>
        <v/>
      </c>
      <c r="DS1821" s="250" t="str">
        <f>IF(DataGoesHere!$B1821="","",ABS($CZ1821-DQ1821))</f>
        <v/>
      </c>
      <c r="DT1821" s="250" t="str">
        <f>IF(DataGoesHere!$B1821="","",DS1821^2)</f>
        <v/>
      </c>
      <c r="DU1821" s="249" t="str">
        <f>IF(DataGoesHere!$B1821="","",DS1821/$CZ1821)</f>
        <v/>
      </c>
      <c r="DV1821" s="250" t="str">
        <f>IF(DataGoesHere!$B1821="","",SUM(DR$2:DR1821)/AVERAGE(DS:DS))</f>
        <v/>
      </c>
      <c r="DX1821" s="19" t="str">
        <f>IF(DataGoesHere!$B1820="","",(DB1815*(Output!$O$49/Output!$P$49))+(IntermediateCalcs!DB1816*(Output!$M$49/Output!$P$49))+(IntermediateCalcs!DB1817*(Output!$K$49/Output!$P$49))+(DB1818*(Output!$I$49/Output!$P$49))+(IntermediateCalcs!DB1819*(Output!$G$49/Output!$P$49))+(IntermediateCalcs!DB1820*(Output!$E$49/Output!$P$49)))</f>
        <v/>
      </c>
      <c r="DY1821" s="274" t="str">
        <f>IF(DX1821="","",IF(IntermediateCalcs!$AO$9="Yes",IntermediateCalcs!DX1821*$CX1821,IntermediateCalcs!DX1821))</f>
        <v/>
      </c>
      <c r="DZ1821" s="250" t="str">
        <f>IF(DataGoesHere!$B1821="","",($CZ1821-DY1821))</f>
        <v/>
      </c>
      <c r="EA1821" s="250" t="str">
        <f>IF(DataGoesHere!$B1821="","",ABS($CZ1821-DY1821))</f>
        <v/>
      </c>
      <c r="EB1821" s="250" t="str">
        <f>IF(DataGoesHere!$B1821="","",EA1821^2)</f>
        <v/>
      </c>
      <c r="EC1821" s="249" t="str">
        <f>IF(DataGoesHere!$B1821="","",EA1821/$CZ1821)</f>
        <v/>
      </c>
      <c r="ED1821" s="250" t="str">
        <f>IF(DataGoesHere!$B1821="","",SUM(DZ$2:DZ1821)/AVERAGE(EA:EA))</f>
        <v/>
      </c>
    </row>
    <row r="1822" spans="20:134" x14ac:dyDescent="0.2">
      <c r="T1822" s="240"/>
      <c r="U1822" s="86"/>
      <c r="V1822" s="86"/>
      <c r="W1822" s="86"/>
      <c r="X1822" s="86"/>
      <c r="Y1822" s="86"/>
      <c r="Z1822" s="86"/>
      <c r="AA1822" s="86"/>
      <c r="AB1822" s="245" t="str">
        <f>IF(DataGoesHere!$B1822="","",(DataGoesHere!$B1822/SUM(DataGoesHere!$B1814:'DataGoesHere'!$B1825)))</f>
        <v/>
      </c>
      <c r="AC1822" s="86"/>
      <c r="AD1822" s="86"/>
      <c r="AE1822" s="241"/>
      <c r="CV1822" s="310" t="str">
        <f>IF(DataGoesHere!B1822="","",DataGoesHere!A1822)</f>
        <v/>
      </c>
      <c r="CW1822" s="271">
        <f t="shared" ca="1" si="64"/>
        <v>9</v>
      </c>
      <c r="CX1822" s="272">
        <f t="shared" ca="1" si="65"/>
        <v>1.0625330005567626</v>
      </c>
      <c r="CY1822" s="266">
        <f>DataGoesHere!A1822</f>
        <v>1821</v>
      </c>
      <c r="CZ1822" s="19" t="str">
        <f>IF(DataGoesHere!B1822="","",DataGoesHere!B1822)</f>
        <v/>
      </c>
      <c r="DA1822" s="19" t="str">
        <f>IF(DataGoesHere!B1822="","",IF(AH$5="No",DataGoesHere!B1822,DataGoesHere!B1822-(AH$2*(DataGoesHere!A1822-1))))</f>
        <v/>
      </c>
      <c r="DB1822" s="19" t="str">
        <f>IF(DataGoesHere!B1822="","",IF(AO$9="No",DataGoesHere!B1822,DataGoesHere!B1822/CX1822))</f>
        <v/>
      </c>
      <c r="DC1822" s="19" t="str">
        <f>IF(DataGoesHere!B1822="","",IF(AO$9="No",DA1822,DA1822/CX1822))</f>
        <v/>
      </c>
      <c r="DD1822" s="293" t="str">
        <f>IF(CZ1822="",IF(COUNTIF(DD$2:DD1821,"Forecast")&lt;Output!E$43,"Forecast",""),"Actual")</f>
        <v/>
      </c>
      <c r="DF1822" s="19" t="str">
        <f>IF(DataGoesHere!B1821="",IF(DD1822="Forecast",(Output!$E$47*IntermediateCalcs!DH1821)+((1-Output!$E$47)*IntermediateCalcs!DF1821),""),(Output!$E$47*IntermediateCalcs!DB1821)+((1-Output!$E$47)*IntermediateCalcs!DF1821))</f>
        <v/>
      </c>
      <c r="DG1822" s="19" t="str">
        <f>IF(DataGoesHere!B1821="",IF(DD1822="Forecast",(Output!$G$47*(IntermediateCalcs!DF1822-IntermediateCalcs!DF1821))+((1-Output!$G$47)*IntermediateCalcs!DG1821),""),(Output!$G$47*(IntermediateCalcs!DF1822-IntermediateCalcs!DF1821))+((1-Output!$G$47)*IntermediateCalcs!DG1821))</f>
        <v/>
      </c>
      <c r="DH1822" s="19" t="str">
        <f>IF(DataGoesHere!B1821="",IF(DD1822="Forecast",DF1822+DG1822,""),DF1822+DG1822)</f>
        <v/>
      </c>
      <c r="DI1822" s="274" t="str">
        <f>IF(DH1822="","",IF(IntermediateCalcs!$AO$9="Yes",IntermediateCalcs!DH1822*$CX1822,IntermediateCalcs!DH1822))</f>
        <v/>
      </c>
      <c r="DJ1822" s="250" t="str">
        <f>IF(DataGoesHere!$B1822="","",($CZ1822-DI1822))</f>
        <v/>
      </c>
      <c r="DK1822" s="250" t="str">
        <f>IF(DataGoesHere!$B1822="","",ABS($CZ1822-DI1822))</f>
        <v/>
      </c>
      <c r="DL1822" s="250" t="str">
        <f>IF(DataGoesHere!$B1822="","",DK1822^2)</f>
        <v/>
      </c>
      <c r="DM1822" s="249" t="str">
        <f>IF(DataGoesHere!$B1822="","",DK1822/$CZ1822)</f>
        <v/>
      </c>
      <c r="DN1822" s="250" t="str">
        <f>IF(DataGoesHere!$B1822="","",SUM(DJ$2:DJ1822)/AVERAGE(DK:DK))</f>
        <v/>
      </c>
      <c r="DP1822" s="19" t="str">
        <f>IF(DataGoesHere!B1822="",IF($DD1822="Forecast",(Output!E$48*IntermediateCalcs!CY1822)+Output!G$48,""),(Output!E$48*IntermediateCalcs!CY1822)+Output!G$48)</f>
        <v/>
      </c>
      <c r="DQ1822" s="274" t="str">
        <f>IF(DP1822="","",IF(IntermediateCalcs!$AO$9="Yes",IntermediateCalcs!DP1822*$CX1822,IntermediateCalcs!DP1822))</f>
        <v/>
      </c>
      <c r="DR1822" s="250" t="str">
        <f>IF(DataGoesHere!$B1822="","",($CZ1822-DQ1822))</f>
        <v/>
      </c>
      <c r="DS1822" s="250" t="str">
        <f>IF(DataGoesHere!$B1822="","",ABS($CZ1822-DQ1822))</f>
        <v/>
      </c>
      <c r="DT1822" s="250" t="str">
        <f>IF(DataGoesHere!$B1822="","",DS1822^2)</f>
        <v/>
      </c>
      <c r="DU1822" s="249" t="str">
        <f>IF(DataGoesHere!$B1822="","",DS1822/$CZ1822)</f>
        <v/>
      </c>
      <c r="DV1822" s="250" t="str">
        <f>IF(DataGoesHere!$B1822="","",SUM(DR$2:DR1822)/AVERAGE(DS:DS))</f>
        <v/>
      </c>
      <c r="DX1822" s="19" t="str">
        <f>IF(DataGoesHere!$B1821="","",(DB1816*(Output!$O$49/Output!$P$49))+(IntermediateCalcs!DB1817*(Output!$M$49/Output!$P$49))+(IntermediateCalcs!DB1818*(Output!$K$49/Output!$P$49))+(DB1819*(Output!$I$49/Output!$P$49))+(IntermediateCalcs!DB1820*(Output!$G$49/Output!$P$49))+(IntermediateCalcs!DB1821*(Output!$E$49/Output!$P$49)))</f>
        <v/>
      </c>
      <c r="DY1822" s="274" t="str">
        <f>IF(DX1822="","",IF(IntermediateCalcs!$AO$9="Yes",IntermediateCalcs!DX1822*$CX1822,IntermediateCalcs!DX1822))</f>
        <v/>
      </c>
      <c r="DZ1822" s="250" t="str">
        <f>IF(DataGoesHere!$B1822="","",($CZ1822-DY1822))</f>
        <v/>
      </c>
      <c r="EA1822" s="250" t="str">
        <f>IF(DataGoesHere!$B1822="","",ABS($CZ1822-DY1822))</f>
        <v/>
      </c>
      <c r="EB1822" s="250" t="str">
        <f>IF(DataGoesHere!$B1822="","",EA1822^2)</f>
        <v/>
      </c>
      <c r="EC1822" s="249" t="str">
        <f>IF(DataGoesHere!$B1822="","",EA1822/$CZ1822)</f>
        <v/>
      </c>
      <c r="ED1822" s="250" t="str">
        <f>IF(DataGoesHere!$B1822="","",SUM(DZ$2:DZ1822)/AVERAGE(EA:EA))</f>
        <v/>
      </c>
    </row>
    <row r="1823" spans="20:134" x14ac:dyDescent="0.2">
      <c r="T1823" s="240"/>
      <c r="U1823" s="86"/>
      <c r="V1823" s="86"/>
      <c r="W1823" s="86"/>
      <c r="X1823" s="86"/>
      <c r="Y1823" s="86"/>
      <c r="Z1823" s="86"/>
      <c r="AA1823" s="86"/>
      <c r="AB1823" s="86"/>
      <c r="AC1823" s="245" t="str">
        <f>IF(DataGoesHere!$B1823="","",(DataGoesHere!$B1823/SUM(DataGoesHere!$B1814:'DataGoesHere'!$B1825)))</f>
        <v/>
      </c>
      <c r="AD1823" s="86"/>
      <c r="AE1823" s="241"/>
      <c r="CV1823" s="310" t="str">
        <f>IF(DataGoesHere!B1823="","",DataGoesHere!A1823)</f>
        <v/>
      </c>
      <c r="CW1823" s="271">
        <f t="shared" ca="1" si="64"/>
        <v>10</v>
      </c>
      <c r="CX1823" s="272">
        <f t="shared" ca="1" si="65"/>
        <v>0.92557634012077306</v>
      </c>
      <c r="CY1823" s="266">
        <f>DataGoesHere!A1823</f>
        <v>1822</v>
      </c>
      <c r="CZ1823" s="19" t="str">
        <f>IF(DataGoesHere!B1823="","",DataGoesHere!B1823)</f>
        <v/>
      </c>
      <c r="DA1823" s="19" t="str">
        <f>IF(DataGoesHere!B1823="","",IF(AH$5="No",DataGoesHere!B1823,DataGoesHere!B1823-(AH$2*(DataGoesHere!A1823-1))))</f>
        <v/>
      </c>
      <c r="DB1823" s="19" t="str">
        <f>IF(DataGoesHere!B1823="","",IF(AO$9="No",DataGoesHere!B1823,DataGoesHere!B1823/CX1823))</f>
        <v/>
      </c>
      <c r="DC1823" s="19" t="str">
        <f>IF(DataGoesHere!B1823="","",IF(AO$9="No",DA1823,DA1823/CX1823))</f>
        <v/>
      </c>
      <c r="DD1823" s="293" t="str">
        <f>IF(CZ1823="",IF(COUNTIF(DD$2:DD1822,"Forecast")&lt;Output!E$43,"Forecast",""),"Actual")</f>
        <v/>
      </c>
      <c r="DF1823" s="19" t="str">
        <f>IF(DataGoesHere!B1822="",IF(DD1823="Forecast",(Output!$E$47*IntermediateCalcs!DH1822)+((1-Output!$E$47)*IntermediateCalcs!DF1822),""),(Output!$E$47*IntermediateCalcs!DB1822)+((1-Output!$E$47)*IntermediateCalcs!DF1822))</f>
        <v/>
      </c>
      <c r="DG1823" s="19" t="str">
        <f>IF(DataGoesHere!B1822="",IF(DD1823="Forecast",(Output!$G$47*(IntermediateCalcs!DF1823-IntermediateCalcs!DF1822))+((1-Output!$G$47)*IntermediateCalcs!DG1822),""),(Output!$G$47*(IntermediateCalcs!DF1823-IntermediateCalcs!DF1822))+((1-Output!$G$47)*IntermediateCalcs!DG1822))</f>
        <v/>
      </c>
      <c r="DH1823" s="19" t="str">
        <f>IF(DataGoesHere!B1822="",IF(DD1823="Forecast",DF1823+DG1823,""),DF1823+DG1823)</f>
        <v/>
      </c>
      <c r="DI1823" s="274" t="str">
        <f>IF(DH1823="","",IF(IntermediateCalcs!$AO$9="Yes",IntermediateCalcs!DH1823*$CX1823,IntermediateCalcs!DH1823))</f>
        <v/>
      </c>
      <c r="DJ1823" s="250" t="str">
        <f>IF(DataGoesHere!$B1823="","",($CZ1823-DI1823))</f>
        <v/>
      </c>
      <c r="DK1823" s="250" t="str">
        <f>IF(DataGoesHere!$B1823="","",ABS($CZ1823-DI1823))</f>
        <v/>
      </c>
      <c r="DL1823" s="250" t="str">
        <f>IF(DataGoesHere!$B1823="","",DK1823^2)</f>
        <v/>
      </c>
      <c r="DM1823" s="249" t="str">
        <f>IF(DataGoesHere!$B1823="","",DK1823/$CZ1823)</f>
        <v/>
      </c>
      <c r="DN1823" s="250" t="str">
        <f>IF(DataGoesHere!$B1823="","",SUM(DJ$2:DJ1823)/AVERAGE(DK:DK))</f>
        <v/>
      </c>
      <c r="DP1823" s="19" t="str">
        <f>IF(DataGoesHere!B1823="",IF($DD1823="Forecast",(Output!E$48*IntermediateCalcs!CY1823)+Output!G$48,""),(Output!E$48*IntermediateCalcs!CY1823)+Output!G$48)</f>
        <v/>
      </c>
      <c r="DQ1823" s="274" t="str">
        <f>IF(DP1823="","",IF(IntermediateCalcs!$AO$9="Yes",IntermediateCalcs!DP1823*$CX1823,IntermediateCalcs!DP1823))</f>
        <v/>
      </c>
      <c r="DR1823" s="250" t="str">
        <f>IF(DataGoesHere!$B1823="","",($CZ1823-DQ1823))</f>
        <v/>
      </c>
      <c r="DS1823" s="250" t="str">
        <f>IF(DataGoesHere!$B1823="","",ABS($CZ1823-DQ1823))</f>
        <v/>
      </c>
      <c r="DT1823" s="250" t="str">
        <f>IF(DataGoesHere!$B1823="","",DS1823^2)</f>
        <v/>
      </c>
      <c r="DU1823" s="249" t="str">
        <f>IF(DataGoesHere!$B1823="","",DS1823/$CZ1823)</f>
        <v/>
      </c>
      <c r="DV1823" s="250" t="str">
        <f>IF(DataGoesHere!$B1823="","",SUM(DR$2:DR1823)/AVERAGE(DS:DS))</f>
        <v/>
      </c>
      <c r="DX1823" s="19" t="str">
        <f>IF(DataGoesHere!$B1822="","",(DB1817*(Output!$O$49/Output!$P$49))+(IntermediateCalcs!DB1818*(Output!$M$49/Output!$P$49))+(IntermediateCalcs!DB1819*(Output!$K$49/Output!$P$49))+(DB1820*(Output!$I$49/Output!$P$49))+(IntermediateCalcs!DB1821*(Output!$G$49/Output!$P$49))+(IntermediateCalcs!DB1822*(Output!$E$49/Output!$P$49)))</f>
        <v/>
      </c>
      <c r="DY1823" s="274" t="str">
        <f>IF(DX1823="","",IF(IntermediateCalcs!$AO$9="Yes",IntermediateCalcs!DX1823*$CX1823,IntermediateCalcs!DX1823))</f>
        <v/>
      </c>
      <c r="DZ1823" s="250" t="str">
        <f>IF(DataGoesHere!$B1823="","",($CZ1823-DY1823))</f>
        <v/>
      </c>
      <c r="EA1823" s="250" t="str">
        <f>IF(DataGoesHere!$B1823="","",ABS($CZ1823-DY1823))</f>
        <v/>
      </c>
      <c r="EB1823" s="250" t="str">
        <f>IF(DataGoesHere!$B1823="","",EA1823^2)</f>
        <v/>
      </c>
      <c r="EC1823" s="249" t="str">
        <f>IF(DataGoesHere!$B1823="","",EA1823/$CZ1823)</f>
        <v/>
      </c>
      <c r="ED1823" s="250" t="str">
        <f>IF(DataGoesHere!$B1823="","",SUM(DZ$2:DZ1823)/AVERAGE(EA:EA))</f>
        <v/>
      </c>
    </row>
    <row r="1824" spans="20:134" x14ac:dyDescent="0.2">
      <c r="T1824" s="240"/>
      <c r="U1824" s="86"/>
      <c r="V1824" s="86"/>
      <c r="W1824" s="86"/>
      <c r="X1824" s="86"/>
      <c r="Y1824" s="86"/>
      <c r="Z1824" s="86"/>
      <c r="AA1824" s="86"/>
      <c r="AB1824" s="86"/>
      <c r="AC1824" s="86"/>
      <c r="AD1824" s="245" t="str">
        <f>IF(DataGoesHere!$B1824="","",(DataGoesHere!$B1824/SUM(DataGoesHere!$B1814:'DataGoesHere'!$B1825)))</f>
        <v/>
      </c>
      <c r="AE1824" s="241"/>
      <c r="CV1824" s="310" t="str">
        <f>IF(DataGoesHere!B1824="","",DataGoesHere!A1824)</f>
        <v/>
      </c>
      <c r="CW1824" s="271">
        <f t="shared" ca="1" si="64"/>
        <v>11</v>
      </c>
      <c r="CX1824" s="272">
        <f t="shared" ca="1" si="65"/>
        <v>0.97463169608807265</v>
      </c>
      <c r="CY1824" s="266">
        <f>DataGoesHere!A1824</f>
        <v>1823</v>
      </c>
      <c r="CZ1824" s="19" t="str">
        <f>IF(DataGoesHere!B1824="","",DataGoesHere!B1824)</f>
        <v/>
      </c>
      <c r="DA1824" s="19" t="str">
        <f>IF(DataGoesHere!B1824="","",IF(AH$5="No",DataGoesHere!B1824,DataGoesHere!B1824-(AH$2*(DataGoesHere!A1824-1))))</f>
        <v/>
      </c>
      <c r="DB1824" s="19" t="str">
        <f>IF(DataGoesHere!B1824="","",IF(AO$9="No",DataGoesHere!B1824,DataGoesHere!B1824/CX1824))</f>
        <v/>
      </c>
      <c r="DC1824" s="19" t="str">
        <f>IF(DataGoesHere!B1824="","",IF(AO$9="No",DA1824,DA1824/CX1824))</f>
        <v/>
      </c>
      <c r="DD1824" s="293" t="str">
        <f>IF(CZ1824="",IF(COUNTIF(DD$2:DD1823,"Forecast")&lt;Output!E$43,"Forecast",""),"Actual")</f>
        <v/>
      </c>
      <c r="DF1824" s="19" t="str">
        <f>IF(DataGoesHere!B1823="",IF(DD1824="Forecast",(Output!$E$47*IntermediateCalcs!DH1823)+((1-Output!$E$47)*IntermediateCalcs!DF1823),""),(Output!$E$47*IntermediateCalcs!DB1823)+((1-Output!$E$47)*IntermediateCalcs!DF1823))</f>
        <v/>
      </c>
      <c r="DG1824" s="19" t="str">
        <f>IF(DataGoesHere!B1823="",IF(DD1824="Forecast",(Output!$G$47*(IntermediateCalcs!DF1824-IntermediateCalcs!DF1823))+((1-Output!$G$47)*IntermediateCalcs!DG1823),""),(Output!$G$47*(IntermediateCalcs!DF1824-IntermediateCalcs!DF1823))+((1-Output!$G$47)*IntermediateCalcs!DG1823))</f>
        <v/>
      </c>
      <c r="DH1824" s="19" t="str">
        <f>IF(DataGoesHere!B1823="",IF(DD1824="Forecast",DF1824+DG1824,""),DF1824+DG1824)</f>
        <v/>
      </c>
      <c r="DI1824" s="274" t="str">
        <f>IF(DH1824="","",IF(IntermediateCalcs!$AO$9="Yes",IntermediateCalcs!DH1824*$CX1824,IntermediateCalcs!DH1824))</f>
        <v/>
      </c>
      <c r="DJ1824" s="250" t="str">
        <f>IF(DataGoesHere!$B1824="","",($CZ1824-DI1824))</f>
        <v/>
      </c>
      <c r="DK1824" s="250" t="str">
        <f>IF(DataGoesHere!$B1824="","",ABS($CZ1824-DI1824))</f>
        <v/>
      </c>
      <c r="DL1824" s="250" t="str">
        <f>IF(DataGoesHere!$B1824="","",DK1824^2)</f>
        <v/>
      </c>
      <c r="DM1824" s="249" t="str">
        <f>IF(DataGoesHere!$B1824="","",DK1824/$CZ1824)</f>
        <v/>
      </c>
      <c r="DN1824" s="250" t="str">
        <f>IF(DataGoesHere!$B1824="","",SUM(DJ$2:DJ1824)/AVERAGE(DK:DK))</f>
        <v/>
      </c>
      <c r="DP1824" s="19" t="str">
        <f>IF(DataGoesHere!B1824="",IF($DD1824="Forecast",(Output!E$48*IntermediateCalcs!CY1824)+Output!G$48,""),(Output!E$48*IntermediateCalcs!CY1824)+Output!G$48)</f>
        <v/>
      </c>
      <c r="DQ1824" s="274" t="str">
        <f>IF(DP1824="","",IF(IntermediateCalcs!$AO$9="Yes",IntermediateCalcs!DP1824*$CX1824,IntermediateCalcs!DP1824))</f>
        <v/>
      </c>
      <c r="DR1824" s="250" t="str">
        <f>IF(DataGoesHere!$B1824="","",($CZ1824-DQ1824))</f>
        <v/>
      </c>
      <c r="DS1824" s="250" t="str">
        <f>IF(DataGoesHere!$B1824="","",ABS($CZ1824-DQ1824))</f>
        <v/>
      </c>
      <c r="DT1824" s="250" t="str">
        <f>IF(DataGoesHere!$B1824="","",DS1824^2)</f>
        <v/>
      </c>
      <c r="DU1824" s="249" t="str">
        <f>IF(DataGoesHere!$B1824="","",DS1824/$CZ1824)</f>
        <v/>
      </c>
      <c r="DV1824" s="250" t="str">
        <f>IF(DataGoesHere!$B1824="","",SUM(DR$2:DR1824)/AVERAGE(DS:DS))</f>
        <v/>
      </c>
      <c r="DX1824" s="19" t="str">
        <f>IF(DataGoesHere!$B1823="","",(DB1818*(Output!$O$49/Output!$P$49))+(IntermediateCalcs!DB1819*(Output!$M$49/Output!$P$49))+(IntermediateCalcs!DB1820*(Output!$K$49/Output!$P$49))+(DB1821*(Output!$I$49/Output!$P$49))+(IntermediateCalcs!DB1822*(Output!$G$49/Output!$P$49))+(IntermediateCalcs!DB1823*(Output!$E$49/Output!$P$49)))</f>
        <v/>
      </c>
      <c r="DY1824" s="274" t="str">
        <f>IF(DX1824="","",IF(IntermediateCalcs!$AO$9="Yes",IntermediateCalcs!DX1824*$CX1824,IntermediateCalcs!DX1824))</f>
        <v/>
      </c>
      <c r="DZ1824" s="250" t="str">
        <f>IF(DataGoesHere!$B1824="","",($CZ1824-DY1824))</f>
        <v/>
      </c>
      <c r="EA1824" s="250" t="str">
        <f>IF(DataGoesHere!$B1824="","",ABS($CZ1824-DY1824))</f>
        <v/>
      </c>
      <c r="EB1824" s="250" t="str">
        <f>IF(DataGoesHere!$B1824="","",EA1824^2)</f>
        <v/>
      </c>
      <c r="EC1824" s="249" t="str">
        <f>IF(DataGoesHere!$B1824="","",EA1824/$CZ1824)</f>
        <v/>
      </c>
      <c r="ED1824" s="250" t="str">
        <f>IF(DataGoesHere!$B1824="","",SUM(DZ$2:DZ1824)/AVERAGE(EA:EA))</f>
        <v/>
      </c>
    </row>
    <row r="1825" spans="20:134" x14ac:dyDescent="0.2">
      <c r="T1825" s="242"/>
      <c r="U1825" s="243"/>
      <c r="V1825" s="243"/>
      <c r="W1825" s="243"/>
      <c r="X1825" s="243"/>
      <c r="Y1825" s="243"/>
      <c r="Z1825" s="243"/>
      <c r="AA1825" s="243"/>
      <c r="AB1825" s="243"/>
      <c r="AC1825" s="243"/>
      <c r="AD1825" s="243"/>
      <c r="AE1825" s="246" t="str">
        <f>IF(DataGoesHere!$B1825="","",(DataGoesHere!$B1825/SUM(DataGoesHere!$B1814:'DataGoesHere'!$B1825)))</f>
        <v/>
      </c>
      <c r="CV1825" s="310" t="str">
        <f>IF(DataGoesHere!B1825="","",DataGoesHere!A1825)</f>
        <v/>
      </c>
      <c r="CW1825" s="271">
        <f t="shared" ca="1" si="64"/>
        <v>12</v>
      </c>
      <c r="CX1825" s="272">
        <f t="shared" ca="1" si="65"/>
        <v>1.0054005237672714</v>
      </c>
      <c r="CY1825" s="266">
        <f>DataGoesHere!A1825</f>
        <v>1824</v>
      </c>
      <c r="CZ1825" s="19" t="str">
        <f>IF(DataGoesHere!B1825="","",DataGoesHere!B1825)</f>
        <v/>
      </c>
      <c r="DA1825" s="19" t="str">
        <f>IF(DataGoesHere!B1825="","",IF(AH$5="No",DataGoesHere!B1825,DataGoesHere!B1825-(AH$2*(DataGoesHere!A1825-1))))</f>
        <v/>
      </c>
      <c r="DB1825" s="19" t="str">
        <f>IF(DataGoesHere!B1825="","",IF(AO$9="No",DataGoesHere!B1825,DataGoesHere!B1825/CX1825))</f>
        <v/>
      </c>
      <c r="DC1825" s="19" t="str">
        <f>IF(DataGoesHere!B1825="","",IF(AO$9="No",DA1825,DA1825/CX1825))</f>
        <v/>
      </c>
      <c r="DD1825" s="293" t="str">
        <f>IF(CZ1825="",IF(COUNTIF(DD$2:DD1824,"Forecast")&lt;Output!E$43,"Forecast",""),"Actual")</f>
        <v/>
      </c>
      <c r="DF1825" s="19" t="str">
        <f>IF(DataGoesHere!B1824="",IF(DD1825="Forecast",(Output!$E$47*IntermediateCalcs!DH1824)+((1-Output!$E$47)*IntermediateCalcs!DF1824),""),(Output!$E$47*IntermediateCalcs!DB1824)+((1-Output!$E$47)*IntermediateCalcs!DF1824))</f>
        <v/>
      </c>
      <c r="DG1825" s="19" t="str">
        <f>IF(DataGoesHere!B1824="",IF(DD1825="Forecast",(Output!$G$47*(IntermediateCalcs!DF1825-IntermediateCalcs!DF1824))+((1-Output!$G$47)*IntermediateCalcs!DG1824),""),(Output!$G$47*(IntermediateCalcs!DF1825-IntermediateCalcs!DF1824))+((1-Output!$G$47)*IntermediateCalcs!DG1824))</f>
        <v/>
      </c>
      <c r="DH1825" s="19" t="str">
        <f>IF(DataGoesHere!B1824="",IF(DD1825="Forecast",DF1825+DG1825,""),DF1825+DG1825)</f>
        <v/>
      </c>
      <c r="DI1825" s="274" t="str">
        <f>IF(DH1825="","",IF(IntermediateCalcs!$AO$9="Yes",IntermediateCalcs!DH1825*$CX1825,IntermediateCalcs!DH1825))</f>
        <v/>
      </c>
      <c r="DJ1825" s="250" t="str">
        <f>IF(DataGoesHere!$B1825="","",($CZ1825-DI1825))</f>
        <v/>
      </c>
      <c r="DK1825" s="250" t="str">
        <f>IF(DataGoesHere!$B1825="","",ABS($CZ1825-DI1825))</f>
        <v/>
      </c>
      <c r="DL1825" s="250" t="str">
        <f>IF(DataGoesHere!$B1825="","",DK1825^2)</f>
        <v/>
      </c>
      <c r="DM1825" s="249" t="str">
        <f>IF(DataGoesHere!$B1825="","",DK1825/$CZ1825)</f>
        <v/>
      </c>
      <c r="DN1825" s="250" t="str">
        <f>IF(DataGoesHere!$B1825="","",SUM(DJ$2:DJ1825)/AVERAGE(DK:DK))</f>
        <v/>
      </c>
      <c r="DP1825" s="19" t="str">
        <f>IF(DataGoesHere!B1825="",IF($DD1825="Forecast",(Output!E$48*IntermediateCalcs!CY1825)+Output!G$48,""),(Output!E$48*IntermediateCalcs!CY1825)+Output!G$48)</f>
        <v/>
      </c>
      <c r="DQ1825" s="274" t="str">
        <f>IF(DP1825="","",IF(IntermediateCalcs!$AO$9="Yes",IntermediateCalcs!DP1825*$CX1825,IntermediateCalcs!DP1825))</f>
        <v/>
      </c>
      <c r="DR1825" s="250" t="str">
        <f>IF(DataGoesHere!$B1825="","",($CZ1825-DQ1825))</f>
        <v/>
      </c>
      <c r="DS1825" s="250" t="str">
        <f>IF(DataGoesHere!$B1825="","",ABS($CZ1825-DQ1825))</f>
        <v/>
      </c>
      <c r="DT1825" s="250" t="str">
        <f>IF(DataGoesHere!$B1825="","",DS1825^2)</f>
        <v/>
      </c>
      <c r="DU1825" s="249" t="str">
        <f>IF(DataGoesHere!$B1825="","",DS1825/$CZ1825)</f>
        <v/>
      </c>
      <c r="DV1825" s="250" t="str">
        <f>IF(DataGoesHere!$B1825="","",SUM(DR$2:DR1825)/AVERAGE(DS:DS))</f>
        <v/>
      </c>
      <c r="DX1825" s="19" t="str">
        <f>IF(DataGoesHere!$B1824="","",(DB1819*(Output!$O$49/Output!$P$49))+(IntermediateCalcs!DB1820*(Output!$M$49/Output!$P$49))+(IntermediateCalcs!DB1821*(Output!$K$49/Output!$P$49))+(DB1822*(Output!$I$49/Output!$P$49))+(IntermediateCalcs!DB1823*(Output!$G$49/Output!$P$49))+(IntermediateCalcs!DB1824*(Output!$E$49/Output!$P$49)))</f>
        <v/>
      </c>
      <c r="DY1825" s="274" t="str">
        <f>IF(DX1825="","",IF(IntermediateCalcs!$AO$9="Yes",IntermediateCalcs!DX1825*$CX1825,IntermediateCalcs!DX1825))</f>
        <v/>
      </c>
      <c r="DZ1825" s="250" t="str">
        <f>IF(DataGoesHere!$B1825="","",($CZ1825-DY1825))</f>
        <v/>
      </c>
      <c r="EA1825" s="250" t="str">
        <f>IF(DataGoesHere!$B1825="","",ABS($CZ1825-DY1825))</f>
        <v/>
      </c>
      <c r="EB1825" s="250" t="str">
        <f>IF(DataGoesHere!$B1825="","",EA1825^2)</f>
        <v/>
      </c>
      <c r="EC1825" s="249" t="str">
        <f>IF(DataGoesHere!$B1825="","",EA1825/$CZ1825)</f>
        <v/>
      </c>
      <c r="ED1825" s="250" t="str">
        <f>IF(DataGoesHere!$B1825="","",SUM(DZ$2:DZ1825)/AVERAGE(EA:EA))</f>
        <v/>
      </c>
    </row>
    <row r="1826" spans="20:134" x14ac:dyDescent="0.2">
      <c r="T1826" s="244" t="str">
        <f>IF(DataGoesHere!$B1826="","",(DataGoesHere!$B1826/SUM(DataGoesHere!$B1826:'DataGoesHere'!$B1837)))</f>
        <v/>
      </c>
      <c r="U1826" s="238"/>
      <c r="V1826" s="238"/>
      <c r="W1826" s="238"/>
      <c r="X1826" s="238"/>
      <c r="Y1826" s="238"/>
      <c r="Z1826" s="238"/>
      <c r="AA1826" s="238"/>
      <c r="AB1826" s="238"/>
      <c r="AC1826" s="238"/>
      <c r="AD1826" s="238"/>
      <c r="AE1826" s="239"/>
      <c r="CV1826" s="310" t="str">
        <f>IF(DataGoesHere!B1826="","",DataGoesHere!A1826)</f>
        <v/>
      </c>
      <c r="CW1826" s="271">
        <f t="shared" ca="1" si="64"/>
        <v>1</v>
      </c>
      <c r="CX1826" s="272">
        <f t="shared" ca="1" si="65"/>
        <v>1.3236179355303281</v>
      </c>
      <c r="CY1826" s="266">
        <f>DataGoesHere!A1826</f>
        <v>1825</v>
      </c>
      <c r="CZ1826" s="19" t="str">
        <f>IF(DataGoesHere!B1826="","",DataGoesHere!B1826)</f>
        <v/>
      </c>
      <c r="DA1826" s="19" t="str">
        <f>IF(DataGoesHere!B1826="","",IF(AH$5="No",DataGoesHere!B1826,DataGoesHere!B1826-(AH$2*(DataGoesHere!A1826-1))))</f>
        <v/>
      </c>
      <c r="DB1826" s="19" t="str">
        <f>IF(DataGoesHere!B1826="","",IF(AO$9="No",DataGoesHere!B1826,DataGoesHere!B1826/CX1826))</f>
        <v/>
      </c>
      <c r="DC1826" s="19" t="str">
        <f>IF(DataGoesHere!B1826="","",IF(AO$9="No",DA1826,DA1826/CX1826))</f>
        <v/>
      </c>
      <c r="DD1826" s="293" t="str">
        <f>IF(CZ1826="",IF(COUNTIF(DD$2:DD1825,"Forecast")&lt;Output!E$43,"Forecast",""),"Actual")</f>
        <v/>
      </c>
      <c r="DF1826" s="19" t="str">
        <f>IF(DataGoesHere!B1825="",IF(DD1826="Forecast",(Output!$E$47*IntermediateCalcs!DH1825)+((1-Output!$E$47)*IntermediateCalcs!DF1825),""),(Output!$E$47*IntermediateCalcs!DB1825)+((1-Output!$E$47)*IntermediateCalcs!DF1825))</f>
        <v/>
      </c>
      <c r="DG1826" s="19" t="str">
        <f>IF(DataGoesHere!B1825="",IF(DD1826="Forecast",(Output!$G$47*(IntermediateCalcs!DF1826-IntermediateCalcs!DF1825))+((1-Output!$G$47)*IntermediateCalcs!DG1825),""),(Output!$G$47*(IntermediateCalcs!DF1826-IntermediateCalcs!DF1825))+((1-Output!$G$47)*IntermediateCalcs!DG1825))</f>
        <v/>
      </c>
      <c r="DH1826" s="19" t="str">
        <f>IF(DataGoesHere!B1825="",IF(DD1826="Forecast",DF1826+DG1826,""),DF1826+DG1826)</f>
        <v/>
      </c>
      <c r="DI1826" s="274" t="str">
        <f>IF(DH1826="","",IF(IntermediateCalcs!$AO$9="Yes",IntermediateCalcs!DH1826*$CX1826,IntermediateCalcs!DH1826))</f>
        <v/>
      </c>
      <c r="DJ1826" s="250" t="str">
        <f>IF(DataGoesHere!$B1826="","",($CZ1826-DI1826))</f>
        <v/>
      </c>
      <c r="DK1826" s="250" t="str">
        <f>IF(DataGoesHere!$B1826="","",ABS($CZ1826-DI1826))</f>
        <v/>
      </c>
      <c r="DL1826" s="250" t="str">
        <f>IF(DataGoesHere!$B1826="","",DK1826^2)</f>
        <v/>
      </c>
      <c r="DM1826" s="249" t="str">
        <f>IF(DataGoesHere!$B1826="","",DK1826/$CZ1826)</f>
        <v/>
      </c>
      <c r="DN1826" s="250" t="str">
        <f>IF(DataGoesHere!$B1826="","",SUM(DJ$2:DJ1826)/AVERAGE(DK:DK))</f>
        <v/>
      </c>
      <c r="DP1826" s="19" t="str">
        <f>IF(DataGoesHere!B1826="",IF($DD1826="Forecast",(Output!E$48*IntermediateCalcs!CY1826)+Output!G$48,""),(Output!E$48*IntermediateCalcs!CY1826)+Output!G$48)</f>
        <v/>
      </c>
      <c r="DQ1826" s="274" t="str">
        <f>IF(DP1826="","",IF(IntermediateCalcs!$AO$9="Yes",IntermediateCalcs!DP1826*$CX1826,IntermediateCalcs!DP1826))</f>
        <v/>
      </c>
      <c r="DR1826" s="250" t="str">
        <f>IF(DataGoesHere!$B1826="","",($CZ1826-DQ1826))</f>
        <v/>
      </c>
      <c r="DS1826" s="250" t="str">
        <f>IF(DataGoesHere!$B1826="","",ABS($CZ1826-DQ1826))</f>
        <v/>
      </c>
      <c r="DT1826" s="250" t="str">
        <f>IF(DataGoesHere!$B1826="","",DS1826^2)</f>
        <v/>
      </c>
      <c r="DU1826" s="249" t="str">
        <f>IF(DataGoesHere!$B1826="","",DS1826/$CZ1826)</f>
        <v/>
      </c>
      <c r="DV1826" s="250" t="str">
        <f>IF(DataGoesHere!$B1826="","",SUM(DR$2:DR1826)/AVERAGE(DS:DS))</f>
        <v/>
      </c>
      <c r="DX1826" s="19" t="str">
        <f>IF(DataGoesHere!$B1825="","",(DB1820*(Output!$O$49/Output!$P$49))+(IntermediateCalcs!DB1821*(Output!$M$49/Output!$P$49))+(IntermediateCalcs!DB1822*(Output!$K$49/Output!$P$49))+(DB1823*(Output!$I$49/Output!$P$49))+(IntermediateCalcs!DB1824*(Output!$G$49/Output!$P$49))+(IntermediateCalcs!DB1825*(Output!$E$49/Output!$P$49)))</f>
        <v/>
      </c>
      <c r="DY1826" s="274" t="str">
        <f>IF(DX1826="","",IF(IntermediateCalcs!$AO$9="Yes",IntermediateCalcs!DX1826*$CX1826,IntermediateCalcs!DX1826))</f>
        <v/>
      </c>
      <c r="DZ1826" s="250" t="str">
        <f>IF(DataGoesHere!$B1826="","",($CZ1826-DY1826))</f>
        <v/>
      </c>
      <c r="EA1826" s="250" t="str">
        <f>IF(DataGoesHere!$B1826="","",ABS($CZ1826-DY1826))</f>
        <v/>
      </c>
      <c r="EB1826" s="250" t="str">
        <f>IF(DataGoesHere!$B1826="","",EA1826^2)</f>
        <v/>
      </c>
      <c r="EC1826" s="249" t="str">
        <f>IF(DataGoesHere!$B1826="","",EA1826/$CZ1826)</f>
        <v/>
      </c>
      <c r="ED1826" s="250" t="str">
        <f>IF(DataGoesHere!$B1826="","",SUM(DZ$2:DZ1826)/AVERAGE(EA:EA))</f>
        <v/>
      </c>
    </row>
    <row r="1827" spans="20:134" x14ac:dyDescent="0.2">
      <c r="T1827" s="240"/>
      <c r="U1827" s="245" t="str">
        <f>IF(DataGoesHere!$B1827="","",(DataGoesHere!$B1827/SUM(DataGoesHere!$B1827:'DataGoesHere'!$B1837)))</f>
        <v/>
      </c>
      <c r="V1827" s="86"/>
      <c r="W1827" s="86"/>
      <c r="X1827" s="86"/>
      <c r="Y1827" s="86"/>
      <c r="Z1827" s="86"/>
      <c r="AA1827" s="86"/>
      <c r="AB1827" s="86"/>
      <c r="AC1827" s="86"/>
      <c r="AD1827" s="86"/>
      <c r="AE1827" s="241"/>
      <c r="CV1827" s="310" t="str">
        <f>IF(DataGoesHere!B1827="","",DataGoesHere!A1827)</f>
        <v/>
      </c>
      <c r="CW1827" s="271">
        <f t="shared" ca="1" si="64"/>
        <v>2</v>
      </c>
      <c r="CX1827" s="272">
        <f t="shared" ca="1" si="65"/>
        <v>0.80574490527728204</v>
      </c>
      <c r="CY1827" s="266">
        <f>DataGoesHere!A1827</f>
        <v>1826</v>
      </c>
      <c r="CZ1827" s="19" t="str">
        <f>IF(DataGoesHere!B1827="","",DataGoesHere!B1827)</f>
        <v/>
      </c>
      <c r="DA1827" s="19" t="str">
        <f>IF(DataGoesHere!B1827="","",IF(AH$5="No",DataGoesHere!B1827,DataGoesHere!B1827-(AH$2*(DataGoesHere!A1827-1))))</f>
        <v/>
      </c>
      <c r="DB1827" s="19" t="str">
        <f>IF(DataGoesHere!B1827="","",IF(AO$9="No",DataGoesHere!B1827,DataGoesHere!B1827/CX1827))</f>
        <v/>
      </c>
      <c r="DC1827" s="19" t="str">
        <f>IF(DataGoesHere!B1827="","",IF(AO$9="No",DA1827,DA1827/CX1827))</f>
        <v/>
      </c>
      <c r="DD1827" s="293" t="str">
        <f>IF(CZ1827="",IF(COUNTIF(DD$2:DD1826,"Forecast")&lt;Output!E$43,"Forecast",""),"Actual")</f>
        <v/>
      </c>
      <c r="DF1827" s="19" t="str">
        <f>IF(DataGoesHere!B1826="",IF(DD1827="Forecast",(Output!$E$47*IntermediateCalcs!DH1826)+((1-Output!$E$47)*IntermediateCalcs!DF1826),""),(Output!$E$47*IntermediateCalcs!DB1826)+((1-Output!$E$47)*IntermediateCalcs!DF1826))</f>
        <v/>
      </c>
      <c r="DG1827" s="19" t="str">
        <f>IF(DataGoesHere!B1826="",IF(DD1827="Forecast",(Output!$G$47*(IntermediateCalcs!DF1827-IntermediateCalcs!DF1826))+((1-Output!$G$47)*IntermediateCalcs!DG1826),""),(Output!$G$47*(IntermediateCalcs!DF1827-IntermediateCalcs!DF1826))+((1-Output!$G$47)*IntermediateCalcs!DG1826))</f>
        <v/>
      </c>
      <c r="DH1827" s="19" t="str">
        <f>IF(DataGoesHere!B1826="",IF(DD1827="Forecast",DF1827+DG1827,""),DF1827+DG1827)</f>
        <v/>
      </c>
      <c r="DI1827" s="274" t="str">
        <f>IF(DH1827="","",IF(IntermediateCalcs!$AO$9="Yes",IntermediateCalcs!DH1827*$CX1827,IntermediateCalcs!DH1827))</f>
        <v/>
      </c>
      <c r="DJ1827" s="250" t="str">
        <f>IF(DataGoesHere!$B1827="","",($CZ1827-DI1827))</f>
        <v/>
      </c>
      <c r="DK1827" s="250" t="str">
        <f>IF(DataGoesHere!$B1827="","",ABS($CZ1827-DI1827))</f>
        <v/>
      </c>
      <c r="DL1827" s="250" t="str">
        <f>IF(DataGoesHere!$B1827="","",DK1827^2)</f>
        <v/>
      </c>
      <c r="DM1827" s="249" t="str">
        <f>IF(DataGoesHere!$B1827="","",DK1827/$CZ1827)</f>
        <v/>
      </c>
      <c r="DN1827" s="250" t="str">
        <f>IF(DataGoesHere!$B1827="","",SUM(DJ$2:DJ1827)/AVERAGE(DK:DK))</f>
        <v/>
      </c>
      <c r="DP1827" s="19" t="str">
        <f>IF(DataGoesHere!B1827="",IF($DD1827="Forecast",(Output!E$48*IntermediateCalcs!CY1827)+Output!G$48,""),(Output!E$48*IntermediateCalcs!CY1827)+Output!G$48)</f>
        <v/>
      </c>
      <c r="DQ1827" s="274" t="str">
        <f>IF(DP1827="","",IF(IntermediateCalcs!$AO$9="Yes",IntermediateCalcs!DP1827*$CX1827,IntermediateCalcs!DP1827))</f>
        <v/>
      </c>
      <c r="DR1827" s="250" t="str">
        <f>IF(DataGoesHere!$B1827="","",($CZ1827-DQ1827))</f>
        <v/>
      </c>
      <c r="DS1827" s="250" t="str">
        <f>IF(DataGoesHere!$B1827="","",ABS($CZ1827-DQ1827))</f>
        <v/>
      </c>
      <c r="DT1827" s="250" t="str">
        <f>IF(DataGoesHere!$B1827="","",DS1827^2)</f>
        <v/>
      </c>
      <c r="DU1827" s="249" t="str">
        <f>IF(DataGoesHere!$B1827="","",DS1827/$CZ1827)</f>
        <v/>
      </c>
      <c r="DV1827" s="250" t="str">
        <f>IF(DataGoesHere!$B1827="","",SUM(DR$2:DR1827)/AVERAGE(DS:DS))</f>
        <v/>
      </c>
      <c r="DX1827" s="19" t="str">
        <f>IF(DataGoesHere!$B1826="","",(DB1821*(Output!$O$49/Output!$P$49))+(IntermediateCalcs!DB1822*(Output!$M$49/Output!$P$49))+(IntermediateCalcs!DB1823*(Output!$K$49/Output!$P$49))+(DB1824*(Output!$I$49/Output!$P$49))+(IntermediateCalcs!DB1825*(Output!$G$49/Output!$P$49))+(IntermediateCalcs!DB1826*(Output!$E$49/Output!$P$49)))</f>
        <v/>
      </c>
      <c r="DY1827" s="274" t="str">
        <f>IF(DX1827="","",IF(IntermediateCalcs!$AO$9="Yes",IntermediateCalcs!DX1827*$CX1827,IntermediateCalcs!DX1827))</f>
        <v/>
      </c>
      <c r="DZ1827" s="250" t="str">
        <f>IF(DataGoesHere!$B1827="","",($CZ1827-DY1827))</f>
        <v/>
      </c>
      <c r="EA1827" s="250" t="str">
        <f>IF(DataGoesHere!$B1827="","",ABS($CZ1827-DY1827))</f>
        <v/>
      </c>
      <c r="EB1827" s="250" t="str">
        <f>IF(DataGoesHere!$B1827="","",EA1827^2)</f>
        <v/>
      </c>
      <c r="EC1827" s="249" t="str">
        <f>IF(DataGoesHere!$B1827="","",EA1827/$CZ1827)</f>
        <v/>
      </c>
      <c r="ED1827" s="250" t="str">
        <f>IF(DataGoesHere!$B1827="","",SUM(DZ$2:DZ1827)/AVERAGE(EA:EA))</f>
        <v/>
      </c>
    </row>
    <row r="1828" spans="20:134" x14ac:dyDescent="0.2">
      <c r="T1828" s="240"/>
      <c r="U1828" s="86"/>
      <c r="V1828" s="245" t="str">
        <f>IF(DataGoesHere!$B1828="","",(DataGoesHere!$B1828/SUM(DataGoesHere!$B1826:'DataGoesHere'!$B1837)))</f>
        <v/>
      </c>
      <c r="W1828" s="86"/>
      <c r="X1828" s="86"/>
      <c r="Y1828" s="86"/>
      <c r="Z1828" s="86"/>
      <c r="AA1828" s="86"/>
      <c r="AB1828" s="86"/>
      <c r="AC1828" s="86"/>
      <c r="AD1828" s="86"/>
      <c r="AE1828" s="241"/>
      <c r="CV1828" s="310" t="str">
        <f>IF(DataGoesHere!B1828="","",DataGoesHere!A1828)</f>
        <v/>
      </c>
      <c r="CW1828" s="271">
        <f t="shared" ca="1" si="64"/>
        <v>3</v>
      </c>
      <c r="CX1828" s="272">
        <f t="shared" ca="1" si="65"/>
        <v>0.79862940076451561</v>
      </c>
      <c r="CY1828" s="266">
        <f>DataGoesHere!A1828</f>
        <v>1827</v>
      </c>
      <c r="CZ1828" s="19" t="str">
        <f>IF(DataGoesHere!B1828="","",DataGoesHere!B1828)</f>
        <v/>
      </c>
      <c r="DA1828" s="19" t="str">
        <f>IF(DataGoesHere!B1828="","",IF(AH$5="No",DataGoesHere!B1828,DataGoesHere!B1828-(AH$2*(DataGoesHere!A1828-1))))</f>
        <v/>
      </c>
      <c r="DB1828" s="19" t="str">
        <f>IF(DataGoesHere!B1828="","",IF(AO$9="No",DataGoesHere!B1828,DataGoesHere!B1828/CX1828))</f>
        <v/>
      </c>
      <c r="DC1828" s="19" t="str">
        <f>IF(DataGoesHere!B1828="","",IF(AO$9="No",DA1828,DA1828/CX1828))</f>
        <v/>
      </c>
      <c r="DD1828" s="293" t="str">
        <f>IF(CZ1828="",IF(COUNTIF(DD$2:DD1827,"Forecast")&lt;Output!E$43,"Forecast",""),"Actual")</f>
        <v/>
      </c>
      <c r="DF1828" s="19" t="str">
        <f>IF(DataGoesHere!B1827="",IF(DD1828="Forecast",(Output!$E$47*IntermediateCalcs!DH1827)+((1-Output!$E$47)*IntermediateCalcs!DF1827),""),(Output!$E$47*IntermediateCalcs!DB1827)+((1-Output!$E$47)*IntermediateCalcs!DF1827))</f>
        <v/>
      </c>
      <c r="DG1828" s="19" t="str">
        <f>IF(DataGoesHere!B1827="",IF(DD1828="Forecast",(Output!$G$47*(IntermediateCalcs!DF1828-IntermediateCalcs!DF1827))+((1-Output!$G$47)*IntermediateCalcs!DG1827),""),(Output!$G$47*(IntermediateCalcs!DF1828-IntermediateCalcs!DF1827))+((1-Output!$G$47)*IntermediateCalcs!DG1827))</f>
        <v/>
      </c>
      <c r="DH1828" s="19" t="str">
        <f>IF(DataGoesHere!B1827="",IF(DD1828="Forecast",DF1828+DG1828,""),DF1828+DG1828)</f>
        <v/>
      </c>
      <c r="DI1828" s="274" t="str">
        <f>IF(DH1828="","",IF(IntermediateCalcs!$AO$9="Yes",IntermediateCalcs!DH1828*$CX1828,IntermediateCalcs!DH1828))</f>
        <v/>
      </c>
      <c r="DJ1828" s="250" t="str">
        <f>IF(DataGoesHere!$B1828="","",($CZ1828-DI1828))</f>
        <v/>
      </c>
      <c r="DK1828" s="250" t="str">
        <f>IF(DataGoesHere!$B1828="","",ABS($CZ1828-DI1828))</f>
        <v/>
      </c>
      <c r="DL1828" s="250" t="str">
        <f>IF(DataGoesHere!$B1828="","",DK1828^2)</f>
        <v/>
      </c>
      <c r="DM1828" s="249" t="str">
        <f>IF(DataGoesHere!$B1828="","",DK1828/$CZ1828)</f>
        <v/>
      </c>
      <c r="DN1828" s="250" t="str">
        <f>IF(DataGoesHere!$B1828="","",SUM(DJ$2:DJ1828)/AVERAGE(DK:DK))</f>
        <v/>
      </c>
      <c r="DP1828" s="19" t="str">
        <f>IF(DataGoesHere!B1828="",IF($DD1828="Forecast",(Output!E$48*IntermediateCalcs!CY1828)+Output!G$48,""),(Output!E$48*IntermediateCalcs!CY1828)+Output!G$48)</f>
        <v/>
      </c>
      <c r="DQ1828" s="274" t="str">
        <f>IF(DP1828="","",IF(IntermediateCalcs!$AO$9="Yes",IntermediateCalcs!DP1828*$CX1828,IntermediateCalcs!DP1828))</f>
        <v/>
      </c>
      <c r="DR1828" s="250" t="str">
        <f>IF(DataGoesHere!$B1828="","",($CZ1828-DQ1828))</f>
        <v/>
      </c>
      <c r="DS1828" s="250" t="str">
        <f>IF(DataGoesHere!$B1828="","",ABS($CZ1828-DQ1828))</f>
        <v/>
      </c>
      <c r="DT1828" s="250" t="str">
        <f>IF(DataGoesHere!$B1828="","",DS1828^2)</f>
        <v/>
      </c>
      <c r="DU1828" s="249" t="str">
        <f>IF(DataGoesHere!$B1828="","",DS1828/$CZ1828)</f>
        <v/>
      </c>
      <c r="DV1828" s="250" t="str">
        <f>IF(DataGoesHere!$B1828="","",SUM(DR$2:DR1828)/AVERAGE(DS:DS))</f>
        <v/>
      </c>
      <c r="DX1828" s="19" t="str">
        <f>IF(DataGoesHere!$B1827="","",(DB1822*(Output!$O$49/Output!$P$49))+(IntermediateCalcs!DB1823*(Output!$M$49/Output!$P$49))+(IntermediateCalcs!DB1824*(Output!$K$49/Output!$P$49))+(DB1825*(Output!$I$49/Output!$P$49))+(IntermediateCalcs!DB1826*(Output!$G$49/Output!$P$49))+(IntermediateCalcs!DB1827*(Output!$E$49/Output!$P$49)))</f>
        <v/>
      </c>
      <c r="DY1828" s="274" t="str">
        <f>IF(DX1828="","",IF(IntermediateCalcs!$AO$9="Yes",IntermediateCalcs!DX1828*$CX1828,IntermediateCalcs!DX1828))</f>
        <v/>
      </c>
      <c r="DZ1828" s="250" t="str">
        <f>IF(DataGoesHere!$B1828="","",($CZ1828-DY1828))</f>
        <v/>
      </c>
      <c r="EA1828" s="250" t="str">
        <f>IF(DataGoesHere!$B1828="","",ABS($CZ1828-DY1828))</f>
        <v/>
      </c>
      <c r="EB1828" s="250" t="str">
        <f>IF(DataGoesHere!$B1828="","",EA1828^2)</f>
        <v/>
      </c>
      <c r="EC1828" s="249" t="str">
        <f>IF(DataGoesHere!$B1828="","",EA1828/$CZ1828)</f>
        <v/>
      </c>
      <c r="ED1828" s="250" t="str">
        <f>IF(DataGoesHere!$B1828="","",SUM(DZ$2:DZ1828)/AVERAGE(EA:EA))</f>
        <v/>
      </c>
    </row>
    <row r="1829" spans="20:134" x14ac:dyDescent="0.2">
      <c r="T1829" s="240"/>
      <c r="U1829" s="86"/>
      <c r="V1829" s="86"/>
      <c r="W1829" s="245" t="str">
        <f>IF(DataGoesHere!$B1829="","",(DataGoesHere!$B1829/SUM(DataGoesHere!$B1826:'DataGoesHere'!$B1837)))</f>
        <v/>
      </c>
      <c r="X1829" s="86"/>
      <c r="Y1829" s="86"/>
      <c r="Z1829" s="86"/>
      <c r="AA1829" s="86"/>
      <c r="AB1829" s="86"/>
      <c r="AC1829" s="86"/>
      <c r="AD1829" s="86"/>
      <c r="AE1829" s="241"/>
      <c r="CV1829" s="310" t="str">
        <f>IF(DataGoesHere!B1829="","",DataGoesHere!A1829)</f>
        <v/>
      </c>
      <c r="CW1829" s="271">
        <f t="shared" ca="1" si="64"/>
        <v>4</v>
      </c>
      <c r="CX1829" s="272">
        <f t="shared" ca="1" si="65"/>
        <v>1.0149292433706087</v>
      </c>
      <c r="CY1829" s="266">
        <f>DataGoesHere!A1829</f>
        <v>1828</v>
      </c>
      <c r="CZ1829" s="19" t="str">
        <f>IF(DataGoesHere!B1829="","",DataGoesHere!B1829)</f>
        <v/>
      </c>
      <c r="DA1829" s="19" t="str">
        <f>IF(DataGoesHere!B1829="","",IF(AH$5="No",DataGoesHere!B1829,DataGoesHere!B1829-(AH$2*(DataGoesHere!A1829-1))))</f>
        <v/>
      </c>
      <c r="DB1829" s="19" t="str">
        <f>IF(DataGoesHere!B1829="","",IF(AO$9="No",DataGoesHere!B1829,DataGoesHere!B1829/CX1829))</f>
        <v/>
      </c>
      <c r="DC1829" s="19" t="str">
        <f>IF(DataGoesHere!B1829="","",IF(AO$9="No",DA1829,DA1829/CX1829))</f>
        <v/>
      </c>
      <c r="DD1829" s="293" t="str">
        <f>IF(CZ1829="",IF(COUNTIF(DD$2:DD1828,"Forecast")&lt;Output!E$43,"Forecast",""),"Actual")</f>
        <v/>
      </c>
      <c r="DF1829" s="19" t="str">
        <f>IF(DataGoesHere!B1828="",IF(DD1829="Forecast",(Output!$E$47*IntermediateCalcs!DH1828)+((1-Output!$E$47)*IntermediateCalcs!DF1828),""),(Output!$E$47*IntermediateCalcs!DB1828)+((1-Output!$E$47)*IntermediateCalcs!DF1828))</f>
        <v/>
      </c>
      <c r="DG1829" s="19" t="str">
        <f>IF(DataGoesHere!B1828="",IF(DD1829="Forecast",(Output!$G$47*(IntermediateCalcs!DF1829-IntermediateCalcs!DF1828))+((1-Output!$G$47)*IntermediateCalcs!DG1828),""),(Output!$G$47*(IntermediateCalcs!DF1829-IntermediateCalcs!DF1828))+((1-Output!$G$47)*IntermediateCalcs!DG1828))</f>
        <v/>
      </c>
      <c r="DH1829" s="19" t="str">
        <f>IF(DataGoesHere!B1828="",IF(DD1829="Forecast",DF1829+DG1829,""),DF1829+DG1829)</f>
        <v/>
      </c>
      <c r="DI1829" s="274" t="str">
        <f>IF(DH1829="","",IF(IntermediateCalcs!$AO$9="Yes",IntermediateCalcs!DH1829*$CX1829,IntermediateCalcs!DH1829))</f>
        <v/>
      </c>
      <c r="DJ1829" s="250" t="str">
        <f>IF(DataGoesHere!$B1829="","",($CZ1829-DI1829))</f>
        <v/>
      </c>
      <c r="DK1829" s="250" t="str">
        <f>IF(DataGoesHere!$B1829="","",ABS($CZ1829-DI1829))</f>
        <v/>
      </c>
      <c r="DL1829" s="250" t="str">
        <f>IF(DataGoesHere!$B1829="","",DK1829^2)</f>
        <v/>
      </c>
      <c r="DM1829" s="249" t="str">
        <f>IF(DataGoesHere!$B1829="","",DK1829/$CZ1829)</f>
        <v/>
      </c>
      <c r="DN1829" s="250" t="str">
        <f>IF(DataGoesHere!$B1829="","",SUM(DJ$2:DJ1829)/AVERAGE(DK:DK))</f>
        <v/>
      </c>
      <c r="DP1829" s="19" t="str">
        <f>IF(DataGoesHere!B1829="",IF($DD1829="Forecast",(Output!E$48*IntermediateCalcs!CY1829)+Output!G$48,""),(Output!E$48*IntermediateCalcs!CY1829)+Output!G$48)</f>
        <v/>
      </c>
      <c r="DQ1829" s="274" t="str">
        <f>IF(DP1829="","",IF(IntermediateCalcs!$AO$9="Yes",IntermediateCalcs!DP1829*$CX1829,IntermediateCalcs!DP1829))</f>
        <v/>
      </c>
      <c r="DR1829" s="250" t="str">
        <f>IF(DataGoesHere!$B1829="","",($CZ1829-DQ1829))</f>
        <v/>
      </c>
      <c r="DS1829" s="250" t="str">
        <f>IF(DataGoesHere!$B1829="","",ABS($CZ1829-DQ1829))</f>
        <v/>
      </c>
      <c r="DT1829" s="250" t="str">
        <f>IF(DataGoesHere!$B1829="","",DS1829^2)</f>
        <v/>
      </c>
      <c r="DU1829" s="249" t="str">
        <f>IF(DataGoesHere!$B1829="","",DS1829/$CZ1829)</f>
        <v/>
      </c>
      <c r="DV1829" s="250" t="str">
        <f>IF(DataGoesHere!$B1829="","",SUM(DR$2:DR1829)/AVERAGE(DS:DS))</f>
        <v/>
      </c>
      <c r="DX1829" s="19" t="str">
        <f>IF(DataGoesHere!$B1828="","",(DB1823*(Output!$O$49/Output!$P$49))+(IntermediateCalcs!DB1824*(Output!$M$49/Output!$P$49))+(IntermediateCalcs!DB1825*(Output!$K$49/Output!$P$49))+(DB1826*(Output!$I$49/Output!$P$49))+(IntermediateCalcs!DB1827*(Output!$G$49/Output!$P$49))+(IntermediateCalcs!DB1828*(Output!$E$49/Output!$P$49)))</f>
        <v/>
      </c>
      <c r="DY1829" s="274" t="str">
        <f>IF(DX1829="","",IF(IntermediateCalcs!$AO$9="Yes",IntermediateCalcs!DX1829*$CX1829,IntermediateCalcs!DX1829))</f>
        <v/>
      </c>
      <c r="DZ1829" s="250" t="str">
        <f>IF(DataGoesHere!$B1829="","",($CZ1829-DY1829))</f>
        <v/>
      </c>
      <c r="EA1829" s="250" t="str">
        <f>IF(DataGoesHere!$B1829="","",ABS($CZ1829-DY1829))</f>
        <v/>
      </c>
      <c r="EB1829" s="250" t="str">
        <f>IF(DataGoesHere!$B1829="","",EA1829^2)</f>
        <v/>
      </c>
      <c r="EC1829" s="249" t="str">
        <f>IF(DataGoesHere!$B1829="","",EA1829/$CZ1829)</f>
        <v/>
      </c>
      <c r="ED1829" s="250" t="str">
        <f>IF(DataGoesHere!$B1829="","",SUM(DZ$2:DZ1829)/AVERAGE(EA:EA))</f>
        <v/>
      </c>
    </row>
    <row r="1830" spans="20:134" x14ac:dyDescent="0.2">
      <c r="T1830" s="240"/>
      <c r="U1830" s="86"/>
      <c r="V1830" s="86"/>
      <c r="W1830" s="86"/>
      <c r="X1830" s="245" t="str">
        <f>IF(DataGoesHere!$B1830="","",(DataGoesHere!$B1830/SUM(DataGoesHere!$B1826:'DataGoesHere'!$B1837)))</f>
        <v/>
      </c>
      <c r="Y1830" s="86"/>
      <c r="Z1830" s="86"/>
      <c r="AA1830" s="86"/>
      <c r="AB1830" s="86"/>
      <c r="AC1830" s="86"/>
      <c r="AD1830" s="86"/>
      <c r="AE1830" s="241"/>
      <c r="CV1830" s="310" t="str">
        <f>IF(DataGoesHere!B1830="","",DataGoesHere!A1830)</f>
        <v/>
      </c>
      <c r="CW1830" s="271">
        <f t="shared" ca="1" si="64"/>
        <v>5</v>
      </c>
      <c r="CX1830" s="272">
        <f t="shared" ca="1" si="65"/>
        <v>0.97875414397996308</v>
      </c>
      <c r="CY1830" s="266">
        <f>DataGoesHere!A1830</f>
        <v>1829</v>
      </c>
      <c r="CZ1830" s="19" t="str">
        <f>IF(DataGoesHere!B1830="","",DataGoesHere!B1830)</f>
        <v/>
      </c>
      <c r="DA1830" s="19" t="str">
        <f>IF(DataGoesHere!B1830="","",IF(AH$5="No",DataGoesHere!B1830,DataGoesHere!B1830-(AH$2*(DataGoesHere!A1830-1))))</f>
        <v/>
      </c>
      <c r="DB1830" s="19" t="str">
        <f>IF(DataGoesHere!B1830="","",IF(AO$9="No",DataGoesHere!B1830,DataGoesHere!B1830/CX1830))</f>
        <v/>
      </c>
      <c r="DC1830" s="19" t="str">
        <f>IF(DataGoesHere!B1830="","",IF(AO$9="No",DA1830,DA1830/CX1830))</f>
        <v/>
      </c>
      <c r="DD1830" s="293" t="str">
        <f>IF(CZ1830="",IF(COUNTIF(DD$2:DD1829,"Forecast")&lt;Output!E$43,"Forecast",""),"Actual")</f>
        <v/>
      </c>
      <c r="DF1830" s="19" t="str">
        <f>IF(DataGoesHere!B1829="",IF(DD1830="Forecast",(Output!$E$47*IntermediateCalcs!DH1829)+((1-Output!$E$47)*IntermediateCalcs!DF1829),""),(Output!$E$47*IntermediateCalcs!DB1829)+((1-Output!$E$47)*IntermediateCalcs!DF1829))</f>
        <v/>
      </c>
      <c r="DG1830" s="19" t="str">
        <f>IF(DataGoesHere!B1829="",IF(DD1830="Forecast",(Output!$G$47*(IntermediateCalcs!DF1830-IntermediateCalcs!DF1829))+((1-Output!$G$47)*IntermediateCalcs!DG1829),""),(Output!$G$47*(IntermediateCalcs!DF1830-IntermediateCalcs!DF1829))+((1-Output!$G$47)*IntermediateCalcs!DG1829))</f>
        <v/>
      </c>
      <c r="DH1830" s="19" t="str">
        <f>IF(DataGoesHere!B1829="",IF(DD1830="Forecast",DF1830+DG1830,""),DF1830+DG1830)</f>
        <v/>
      </c>
      <c r="DI1830" s="274" t="str">
        <f>IF(DH1830="","",IF(IntermediateCalcs!$AO$9="Yes",IntermediateCalcs!DH1830*$CX1830,IntermediateCalcs!DH1830))</f>
        <v/>
      </c>
      <c r="DJ1830" s="250" t="str">
        <f>IF(DataGoesHere!$B1830="","",($CZ1830-DI1830))</f>
        <v/>
      </c>
      <c r="DK1830" s="250" t="str">
        <f>IF(DataGoesHere!$B1830="","",ABS($CZ1830-DI1830))</f>
        <v/>
      </c>
      <c r="DL1830" s="250" t="str">
        <f>IF(DataGoesHere!$B1830="","",DK1830^2)</f>
        <v/>
      </c>
      <c r="DM1830" s="249" t="str">
        <f>IF(DataGoesHere!$B1830="","",DK1830/$CZ1830)</f>
        <v/>
      </c>
      <c r="DN1830" s="250" t="str">
        <f>IF(DataGoesHere!$B1830="","",SUM(DJ$2:DJ1830)/AVERAGE(DK:DK))</f>
        <v/>
      </c>
      <c r="DP1830" s="19" t="str">
        <f>IF(DataGoesHere!B1830="",IF($DD1830="Forecast",(Output!E$48*IntermediateCalcs!CY1830)+Output!G$48,""),(Output!E$48*IntermediateCalcs!CY1830)+Output!G$48)</f>
        <v/>
      </c>
      <c r="DQ1830" s="274" t="str">
        <f>IF(DP1830="","",IF(IntermediateCalcs!$AO$9="Yes",IntermediateCalcs!DP1830*$CX1830,IntermediateCalcs!DP1830))</f>
        <v/>
      </c>
      <c r="DR1830" s="250" t="str">
        <f>IF(DataGoesHere!$B1830="","",($CZ1830-DQ1830))</f>
        <v/>
      </c>
      <c r="DS1830" s="250" t="str">
        <f>IF(DataGoesHere!$B1830="","",ABS($CZ1830-DQ1830))</f>
        <v/>
      </c>
      <c r="DT1830" s="250" t="str">
        <f>IF(DataGoesHere!$B1830="","",DS1830^2)</f>
        <v/>
      </c>
      <c r="DU1830" s="249" t="str">
        <f>IF(DataGoesHere!$B1830="","",DS1830/$CZ1830)</f>
        <v/>
      </c>
      <c r="DV1830" s="250" t="str">
        <f>IF(DataGoesHere!$B1830="","",SUM(DR$2:DR1830)/AVERAGE(DS:DS))</f>
        <v/>
      </c>
      <c r="DX1830" s="19" t="str">
        <f>IF(DataGoesHere!$B1829="","",(DB1824*(Output!$O$49/Output!$P$49))+(IntermediateCalcs!DB1825*(Output!$M$49/Output!$P$49))+(IntermediateCalcs!DB1826*(Output!$K$49/Output!$P$49))+(DB1827*(Output!$I$49/Output!$P$49))+(IntermediateCalcs!DB1828*(Output!$G$49/Output!$P$49))+(IntermediateCalcs!DB1829*(Output!$E$49/Output!$P$49)))</f>
        <v/>
      </c>
      <c r="DY1830" s="274" t="str">
        <f>IF(DX1830="","",IF(IntermediateCalcs!$AO$9="Yes",IntermediateCalcs!DX1830*$CX1830,IntermediateCalcs!DX1830))</f>
        <v/>
      </c>
      <c r="DZ1830" s="250" t="str">
        <f>IF(DataGoesHere!$B1830="","",($CZ1830-DY1830))</f>
        <v/>
      </c>
      <c r="EA1830" s="250" t="str">
        <f>IF(DataGoesHere!$B1830="","",ABS($CZ1830-DY1830))</f>
        <v/>
      </c>
      <c r="EB1830" s="250" t="str">
        <f>IF(DataGoesHere!$B1830="","",EA1830^2)</f>
        <v/>
      </c>
      <c r="EC1830" s="249" t="str">
        <f>IF(DataGoesHere!$B1830="","",EA1830/$CZ1830)</f>
        <v/>
      </c>
      <c r="ED1830" s="250" t="str">
        <f>IF(DataGoesHere!$B1830="","",SUM(DZ$2:DZ1830)/AVERAGE(EA:EA))</f>
        <v/>
      </c>
    </row>
    <row r="1831" spans="20:134" x14ac:dyDescent="0.2">
      <c r="T1831" s="240"/>
      <c r="U1831" s="86"/>
      <c r="V1831" s="86"/>
      <c r="W1831" s="86"/>
      <c r="X1831" s="86"/>
      <c r="Y1831" s="245" t="str">
        <f>IF(DataGoesHere!$B1831="","",(DataGoesHere!$B1831/SUM(DataGoesHere!$B1826:'DataGoesHere'!$B1837)))</f>
        <v/>
      </c>
      <c r="Z1831" s="86"/>
      <c r="AA1831" s="86"/>
      <c r="AB1831" s="86"/>
      <c r="AC1831" s="86"/>
      <c r="AD1831" s="86"/>
      <c r="AE1831" s="241"/>
      <c r="CV1831" s="310" t="str">
        <f>IF(DataGoesHere!B1831="","",DataGoesHere!A1831)</f>
        <v/>
      </c>
      <c r="CW1831" s="271">
        <f t="shared" ca="1" si="64"/>
        <v>6</v>
      </c>
      <c r="CX1831" s="272">
        <f t="shared" ca="1" si="65"/>
        <v>1.0779088099730167</v>
      </c>
      <c r="CY1831" s="266">
        <f>DataGoesHere!A1831</f>
        <v>1830</v>
      </c>
      <c r="CZ1831" s="19" t="str">
        <f>IF(DataGoesHere!B1831="","",DataGoesHere!B1831)</f>
        <v/>
      </c>
      <c r="DA1831" s="19" t="str">
        <f>IF(DataGoesHere!B1831="","",IF(AH$5="No",DataGoesHere!B1831,DataGoesHere!B1831-(AH$2*(DataGoesHere!A1831-1))))</f>
        <v/>
      </c>
      <c r="DB1831" s="19" t="str">
        <f>IF(DataGoesHere!B1831="","",IF(AO$9="No",DataGoesHere!B1831,DataGoesHere!B1831/CX1831))</f>
        <v/>
      </c>
      <c r="DC1831" s="19" t="str">
        <f>IF(DataGoesHere!B1831="","",IF(AO$9="No",DA1831,DA1831/CX1831))</f>
        <v/>
      </c>
      <c r="DD1831" s="293" t="str">
        <f>IF(CZ1831="",IF(COUNTIF(DD$2:DD1830,"Forecast")&lt;Output!E$43,"Forecast",""),"Actual")</f>
        <v/>
      </c>
      <c r="DF1831" s="19" t="str">
        <f>IF(DataGoesHere!B1830="",IF(DD1831="Forecast",(Output!$E$47*IntermediateCalcs!DH1830)+((1-Output!$E$47)*IntermediateCalcs!DF1830),""),(Output!$E$47*IntermediateCalcs!DB1830)+((1-Output!$E$47)*IntermediateCalcs!DF1830))</f>
        <v/>
      </c>
      <c r="DG1831" s="19" t="str">
        <f>IF(DataGoesHere!B1830="",IF(DD1831="Forecast",(Output!$G$47*(IntermediateCalcs!DF1831-IntermediateCalcs!DF1830))+((1-Output!$G$47)*IntermediateCalcs!DG1830),""),(Output!$G$47*(IntermediateCalcs!DF1831-IntermediateCalcs!DF1830))+((1-Output!$G$47)*IntermediateCalcs!DG1830))</f>
        <v/>
      </c>
      <c r="DH1831" s="19" t="str">
        <f>IF(DataGoesHere!B1830="",IF(DD1831="Forecast",DF1831+DG1831,""),DF1831+DG1831)</f>
        <v/>
      </c>
      <c r="DI1831" s="274" t="str">
        <f>IF(DH1831="","",IF(IntermediateCalcs!$AO$9="Yes",IntermediateCalcs!DH1831*$CX1831,IntermediateCalcs!DH1831))</f>
        <v/>
      </c>
      <c r="DJ1831" s="250" t="str">
        <f>IF(DataGoesHere!$B1831="","",($CZ1831-DI1831))</f>
        <v/>
      </c>
      <c r="DK1831" s="250" t="str">
        <f>IF(DataGoesHere!$B1831="","",ABS($CZ1831-DI1831))</f>
        <v/>
      </c>
      <c r="DL1831" s="250" t="str">
        <f>IF(DataGoesHere!$B1831="","",DK1831^2)</f>
        <v/>
      </c>
      <c r="DM1831" s="249" t="str">
        <f>IF(DataGoesHere!$B1831="","",DK1831/$CZ1831)</f>
        <v/>
      </c>
      <c r="DN1831" s="250" t="str">
        <f>IF(DataGoesHere!$B1831="","",SUM(DJ$2:DJ1831)/AVERAGE(DK:DK))</f>
        <v/>
      </c>
      <c r="DP1831" s="19" t="str">
        <f>IF(DataGoesHere!B1831="",IF($DD1831="Forecast",(Output!E$48*IntermediateCalcs!CY1831)+Output!G$48,""),(Output!E$48*IntermediateCalcs!CY1831)+Output!G$48)</f>
        <v/>
      </c>
      <c r="DQ1831" s="274" t="str">
        <f>IF(DP1831="","",IF(IntermediateCalcs!$AO$9="Yes",IntermediateCalcs!DP1831*$CX1831,IntermediateCalcs!DP1831))</f>
        <v/>
      </c>
      <c r="DR1831" s="250" t="str">
        <f>IF(DataGoesHere!$B1831="","",($CZ1831-DQ1831))</f>
        <v/>
      </c>
      <c r="DS1831" s="250" t="str">
        <f>IF(DataGoesHere!$B1831="","",ABS($CZ1831-DQ1831))</f>
        <v/>
      </c>
      <c r="DT1831" s="250" t="str">
        <f>IF(DataGoesHere!$B1831="","",DS1831^2)</f>
        <v/>
      </c>
      <c r="DU1831" s="249" t="str">
        <f>IF(DataGoesHere!$B1831="","",DS1831/$CZ1831)</f>
        <v/>
      </c>
      <c r="DV1831" s="250" t="str">
        <f>IF(DataGoesHere!$B1831="","",SUM(DR$2:DR1831)/AVERAGE(DS:DS))</f>
        <v/>
      </c>
      <c r="DX1831" s="19" t="str">
        <f>IF(DataGoesHere!$B1830="","",(DB1825*(Output!$O$49/Output!$P$49))+(IntermediateCalcs!DB1826*(Output!$M$49/Output!$P$49))+(IntermediateCalcs!DB1827*(Output!$K$49/Output!$P$49))+(DB1828*(Output!$I$49/Output!$P$49))+(IntermediateCalcs!DB1829*(Output!$G$49/Output!$P$49))+(IntermediateCalcs!DB1830*(Output!$E$49/Output!$P$49)))</f>
        <v/>
      </c>
      <c r="DY1831" s="274" t="str">
        <f>IF(DX1831="","",IF(IntermediateCalcs!$AO$9="Yes",IntermediateCalcs!DX1831*$CX1831,IntermediateCalcs!DX1831))</f>
        <v/>
      </c>
      <c r="DZ1831" s="250" t="str">
        <f>IF(DataGoesHere!$B1831="","",($CZ1831-DY1831))</f>
        <v/>
      </c>
      <c r="EA1831" s="250" t="str">
        <f>IF(DataGoesHere!$B1831="","",ABS($CZ1831-DY1831))</f>
        <v/>
      </c>
      <c r="EB1831" s="250" t="str">
        <f>IF(DataGoesHere!$B1831="","",EA1831^2)</f>
        <v/>
      </c>
      <c r="EC1831" s="249" t="str">
        <f>IF(DataGoesHere!$B1831="","",EA1831/$CZ1831)</f>
        <v/>
      </c>
      <c r="ED1831" s="250" t="str">
        <f>IF(DataGoesHere!$B1831="","",SUM(DZ$2:DZ1831)/AVERAGE(EA:EA))</f>
        <v/>
      </c>
    </row>
    <row r="1832" spans="20:134" x14ac:dyDescent="0.2">
      <c r="T1832" s="240"/>
      <c r="U1832" s="86"/>
      <c r="V1832" s="86"/>
      <c r="W1832" s="86"/>
      <c r="X1832" s="86"/>
      <c r="Y1832" s="86"/>
      <c r="Z1832" s="245" t="str">
        <f>IF(DataGoesHere!$B1832="","",(DataGoesHere!$B1832/SUM(DataGoesHere!$B1826:'DataGoesHere'!$B1837)))</f>
        <v/>
      </c>
      <c r="AA1832" s="86"/>
      <c r="AB1832" s="86"/>
      <c r="AC1832" s="86"/>
      <c r="AD1832" s="86"/>
      <c r="AE1832" s="241"/>
      <c r="CV1832" s="310" t="str">
        <f>IF(DataGoesHere!B1832="","",DataGoesHere!A1832)</f>
        <v/>
      </c>
      <c r="CW1832" s="271">
        <f t="shared" ca="1" si="64"/>
        <v>7</v>
      </c>
      <c r="CX1832" s="272">
        <f t="shared" ca="1" si="65"/>
        <v>1.0265458156689093</v>
      </c>
      <c r="CY1832" s="266">
        <f>DataGoesHere!A1832</f>
        <v>1831</v>
      </c>
      <c r="CZ1832" s="19" t="str">
        <f>IF(DataGoesHere!B1832="","",DataGoesHere!B1832)</f>
        <v/>
      </c>
      <c r="DA1832" s="19" t="str">
        <f>IF(DataGoesHere!B1832="","",IF(AH$5="No",DataGoesHere!B1832,DataGoesHere!B1832-(AH$2*(DataGoesHere!A1832-1))))</f>
        <v/>
      </c>
      <c r="DB1832" s="19" t="str">
        <f>IF(DataGoesHere!B1832="","",IF(AO$9="No",DataGoesHere!B1832,DataGoesHere!B1832/CX1832))</f>
        <v/>
      </c>
      <c r="DC1832" s="19" t="str">
        <f>IF(DataGoesHere!B1832="","",IF(AO$9="No",DA1832,DA1832/CX1832))</f>
        <v/>
      </c>
      <c r="DD1832" s="293" t="str">
        <f>IF(CZ1832="",IF(COUNTIF(DD$2:DD1831,"Forecast")&lt;Output!E$43,"Forecast",""),"Actual")</f>
        <v/>
      </c>
      <c r="DF1832" s="19" t="str">
        <f>IF(DataGoesHere!B1831="",IF(DD1832="Forecast",(Output!$E$47*IntermediateCalcs!DH1831)+((1-Output!$E$47)*IntermediateCalcs!DF1831),""),(Output!$E$47*IntermediateCalcs!DB1831)+((1-Output!$E$47)*IntermediateCalcs!DF1831))</f>
        <v/>
      </c>
      <c r="DG1832" s="19" t="str">
        <f>IF(DataGoesHere!B1831="",IF(DD1832="Forecast",(Output!$G$47*(IntermediateCalcs!DF1832-IntermediateCalcs!DF1831))+((1-Output!$G$47)*IntermediateCalcs!DG1831),""),(Output!$G$47*(IntermediateCalcs!DF1832-IntermediateCalcs!DF1831))+((1-Output!$G$47)*IntermediateCalcs!DG1831))</f>
        <v/>
      </c>
      <c r="DH1832" s="19" t="str">
        <f>IF(DataGoesHere!B1831="",IF(DD1832="Forecast",DF1832+DG1832,""),DF1832+DG1832)</f>
        <v/>
      </c>
      <c r="DI1832" s="274" t="str">
        <f>IF(DH1832="","",IF(IntermediateCalcs!$AO$9="Yes",IntermediateCalcs!DH1832*$CX1832,IntermediateCalcs!DH1832))</f>
        <v/>
      </c>
      <c r="DJ1832" s="250" t="str">
        <f>IF(DataGoesHere!$B1832="","",($CZ1832-DI1832))</f>
        <v/>
      </c>
      <c r="DK1832" s="250" t="str">
        <f>IF(DataGoesHere!$B1832="","",ABS($CZ1832-DI1832))</f>
        <v/>
      </c>
      <c r="DL1832" s="250" t="str">
        <f>IF(DataGoesHere!$B1832="","",DK1832^2)</f>
        <v/>
      </c>
      <c r="DM1832" s="249" t="str">
        <f>IF(DataGoesHere!$B1832="","",DK1832/$CZ1832)</f>
        <v/>
      </c>
      <c r="DN1832" s="250" t="str">
        <f>IF(DataGoesHere!$B1832="","",SUM(DJ$2:DJ1832)/AVERAGE(DK:DK))</f>
        <v/>
      </c>
      <c r="DP1832" s="19" t="str">
        <f>IF(DataGoesHere!B1832="",IF($DD1832="Forecast",(Output!E$48*IntermediateCalcs!CY1832)+Output!G$48,""),(Output!E$48*IntermediateCalcs!CY1832)+Output!G$48)</f>
        <v/>
      </c>
      <c r="DQ1832" s="274" t="str">
        <f>IF(DP1832="","",IF(IntermediateCalcs!$AO$9="Yes",IntermediateCalcs!DP1832*$CX1832,IntermediateCalcs!DP1832))</f>
        <v/>
      </c>
      <c r="DR1832" s="250" t="str">
        <f>IF(DataGoesHere!$B1832="","",($CZ1832-DQ1832))</f>
        <v/>
      </c>
      <c r="DS1832" s="250" t="str">
        <f>IF(DataGoesHere!$B1832="","",ABS($CZ1832-DQ1832))</f>
        <v/>
      </c>
      <c r="DT1832" s="250" t="str">
        <f>IF(DataGoesHere!$B1832="","",DS1832^2)</f>
        <v/>
      </c>
      <c r="DU1832" s="249" t="str">
        <f>IF(DataGoesHere!$B1832="","",DS1832/$CZ1832)</f>
        <v/>
      </c>
      <c r="DV1832" s="250" t="str">
        <f>IF(DataGoesHere!$B1832="","",SUM(DR$2:DR1832)/AVERAGE(DS:DS))</f>
        <v/>
      </c>
      <c r="DX1832" s="19" t="str">
        <f>IF(DataGoesHere!$B1831="","",(DB1826*(Output!$O$49/Output!$P$49))+(IntermediateCalcs!DB1827*(Output!$M$49/Output!$P$49))+(IntermediateCalcs!DB1828*(Output!$K$49/Output!$P$49))+(DB1829*(Output!$I$49/Output!$P$49))+(IntermediateCalcs!DB1830*(Output!$G$49/Output!$P$49))+(IntermediateCalcs!DB1831*(Output!$E$49/Output!$P$49)))</f>
        <v/>
      </c>
      <c r="DY1832" s="274" t="str">
        <f>IF(DX1832="","",IF(IntermediateCalcs!$AO$9="Yes",IntermediateCalcs!DX1832*$CX1832,IntermediateCalcs!DX1832))</f>
        <v/>
      </c>
      <c r="DZ1832" s="250" t="str">
        <f>IF(DataGoesHere!$B1832="","",($CZ1832-DY1832))</f>
        <v/>
      </c>
      <c r="EA1832" s="250" t="str">
        <f>IF(DataGoesHere!$B1832="","",ABS($CZ1832-DY1832))</f>
        <v/>
      </c>
      <c r="EB1832" s="250" t="str">
        <f>IF(DataGoesHere!$B1832="","",EA1832^2)</f>
        <v/>
      </c>
      <c r="EC1832" s="249" t="str">
        <f>IF(DataGoesHere!$B1832="","",EA1832/$CZ1832)</f>
        <v/>
      </c>
      <c r="ED1832" s="250" t="str">
        <f>IF(DataGoesHere!$B1832="","",SUM(DZ$2:DZ1832)/AVERAGE(EA:EA))</f>
        <v/>
      </c>
    </row>
    <row r="1833" spans="20:134" x14ac:dyDescent="0.2">
      <c r="T1833" s="240"/>
      <c r="U1833" s="86"/>
      <c r="V1833" s="86"/>
      <c r="W1833" s="86"/>
      <c r="X1833" s="86"/>
      <c r="Y1833" s="86"/>
      <c r="Z1833" s="86"/>
      <c r="AA1833" s="245" t="str">
        <f>IF(DataGoesHere!$B1833="","",(DataGoesHere!$B1833/SUM(DataGoesHere!$B1826:'DataGoesHere'!$B1837)))</f>
        <v/>
      </c>
      <c r="AB1833" s="86"/>
      <c r="AC1833" s="86"/>
      <c r="AD1833" s="86"/>
      <c r="AE1833" s="241"/>
      <c r="CV1833" s="310" t="str">
        <f>IF(DataGoesHere!B1833="","",DataGoesHere!A1833)</f>
        <v/>
      </c>
      <c r="CW1833" s="271">
        <f t="shared" ca="1" si="64"/>
        <v>8</v>
      </c>
      <c r="CX1833" s="272">
        <f t="shared" ca="1" si="65"/>
        <v>1.0207492390681214</v>
      </c>
      <c r="CY1833" s="266">
        <f>DataGoesHere!A1833</f>
        <v>1832</v>
      </c>
      <c r="CZ1833" s="19" t="str">
        <f>IF(DataGoesHere!B1833="","",DataGoesHere!B1833)</f>
        <v/>
      </c>
      <c r="DA1833" s="19" t="str">
        <f>IF(DataGoesHere!B1833="","",IF(AH$5="No",DataGoesHere!B1833,DataGoesHere!B1833-(AH$2*(DataGoesHere!A1833-1))))</f>
        <v/>
      </c>
      <c r="DB1833" s="19" t="str">
        <f>IF(DataGoesHere!B1833="","",IF(AO$9="No",DataGoesHere!B1833,DataGoesHere!B1833/CX1833))</f>
        <v/>
      </c>
      <c r="DC1833" s="19" t="str">
        <f>IF(DataGoesHere!B1833="","",IF(AO$9="No",DA1833,DA1833/CX1833))</f>
        <v/>
      </c>
      <c r="DD1833" s="293" t="str">
        <f>IF(CZ1833="",IF(COUNTIF(DD$2:DD1832,"Forecast")&lt;Output!E$43,"Forecast",""),"Actual")</f>
        <v/>
      </c>
      <c r="DF1833" s="19" t="str">
        <f>IF(DataGoesHere!B1832="",IF(DD1833="Forecast",(Output!$E$47*IntermediateCalcs!DH1832)+((1-Output!$E$47)*IntermediateCalcs!DF1832),""),(Output!$E$47*IntermediateCalcs!DB1832)+((1-Output!$E$47)*IntermediateCalcs!DF1832))</f>
        <v/>
      </c>
      <c r="DG1833" s="19" t="str">
        <f>IF(DataGoesHere!B1832="",IF(DD1833="Forecast",(Output!$G$47*(IntermediateCalcs!DF1833-IntermediateCalcs!DF1832))+((1-Output!$G$47)*IntermediateCalcs!DG1832),""),(Output!$G$47*(IntermediateCalcs!DF1833-IntermediateCalcs!DF1832))+((1-Output!$G$47)*IntermediateCalcs!DG1832))</f>
        <v/>
      </c>
      <c r="DH1833" s="19" t="str">
        <f>IF(DataGoesHere!B1832="",IF(DD1833="Forecast",DF1833+DG1833,""),DF1833+DG1833)</f>
        <v/>
      </c>
      <c r="DI1833" s="274" t="str">
        <f>IF(DH1833="","",IF(IntermediateCalcs!$AO$9="Yes",IntermediateCalcs!DH1833*$CX1833,IntermediateCalcs!DH1833))</f>
        <v/>
      </c>
      <c r="DJ1833" s="250" t="str">
        <f>IF(DataGoesHere!$B1833="","",($CZ1833-DI1833))</f>
        <v/>
      </c>
      <c r="DK1833" s="250" t="str">
        <f>IF(DataGoesHere!$B1833="","",ABS($CZ1833-DI1833))</f>
        <v/>
      </c>
      <c r="DL1833" s="250" t="str">
        <f>IF(DataGoesHere!$B1833="","",DK1833^2)</f>
        <v/>
      </c>
      <c r="DM1833" s="249" t="str">
        <f>IF(DataGoesHere!$B1833="","",DK1833/$CZ1833)</f>
        <v/>
      </c>
      <c r="DN1833" s="250" t="str">
        <f>IF(DataGoesHere!$B1833="","",SUM(DJ$2:DJ1833)/AVERAGE(DK:DK))</f>
        <v/>
      </c>
      <c r="DP1833" s="19" t="str">
        <f>IF(DataGoesHere!B1833="",IF($DD1833="Forecast",(Output!E$48*IntermediateCalcs!CY1833)+Output!G$48,""),(Output!E$48*IntermediateCalcs!CY1833)+Output!G$48)</f>
        <v/>
      </c>
      <c r="DQ1833" s="274" t="str">
        <f>IF(DP1833="","",IF(IntermediateCalcs!$AO$9="Yes",IntermediateCalcs!DP1833*$CX1833,IntermediateCalcs!DP1833))</f>
        <v/>
      </c>
      <c r="DR1833" s="250" t="str">
        <f>IF(DataGoesHere!$B1833="","",($CZ1833-DQ1833))</f>
        <v/>
      </c>
      <c r="DS1833" s="250" t="str">
        <f>IF(DataGoesHere!$B1833="","",ABS($CZ1833-DQ1833))</f>
        <v/>
      </c>
      <c r="DT1833" s="250" t="str">
        <f>IF(DataGoesHere!$B1833="","",DS1833^2)</f>
        <v/>
      </c>
      <c r="DU1833" s="249" t="str">
        <f>IF(DataGoesHere!$B1833="","",DS1833/$CZ1833)</f>
        <v/>
      </c>
      <c r="DV1833" s="250" t="str">
        <f>IF(DataGoesHere!$B1833="","",SUM(DR$2:DR1833)/AVERAGE(DS:DS))</f>
        <v/>
      </c>
      <c r="DX1833" s="19" t="str">
        <f>IF(DataGoesHere!$B1832="","",(DB1827*(Output!$O$49/Output!$P$49))+(IntermediateCalcs!DB1828*(Output!$M$49/Output!$P$49))+(IntermediateCalcs!DB1829*(Output!$K$49/Output!$P$49))+(DB1830*(Output!$I$49/Output!$P$49))+(IntermediateCalcs!DB1831*(Output!$G$49/Output!$P$49))+(IntermediateCalcs!DB1832*(Output!$E$49/Output!$P$49)))</f>
        <v/>
      </c>
      <c r="DY1833" s="274" t="str">
        <f>IF(DX1833="","",IF(IntermediateCalcs!$AO$9="Yes",IntermediateCalcs!DX1833*$CX1833,IntermediateCalcs!DX1833))</f>
        <v/>
      </c>
      <c r="DZ1833" s="250" t="str">
        <f>IF(DataGoesHere!$B1833="","",($CZ1833-DY1833))</f>
        <v/>
      </c>
      <c r="EA1833" s="250" t="str">
        <f>IF(DataGoesHere!$B1833="","",ABS($CZ1833-DY1833))</f>
        <v/>
      </c>
      <c r="EB1833" s="250" t="str">
        <f>IF(DataGoesHere!$B1833="","",EA1833^2)</f>
        <v/>
      </c>
      <c r="EC1833" s="249" t="str">
        <f>IF(DataGoesHere!$B1833="","",EA1833/$CZ1833)</f>
        <v/>
      </c>
      <c r="ED1833" s="250" t="str">
        <f>IF(DataGoesHere!$B1833="","",SUM(DZ$2:DZ1833)/AVERAGE(EA:EA))</f>
        <v/>
      </c>
    </row>
    <row r="1834" spans="20:134" x14ac:dyDescent="0.2">
      <c r="T1834" s="240"/>
      <c r="U1834" s="86"/>
      <c r="V1834" s="86"/>
      <c r="W1834" s="86"/>
      <c r="X1834" s="86"/>
      <c r="Y1834" s="86"/>
      <c r="Z1834" s="86"/>
      <c r="AA1834" s="86"/>
      <c r="AB1834" s="245" t="str">
        <f>IF(DataGoesHere!$B1834="","",(DataGoesHere!$B1834/SUM(DataGoesHere!$B1826:'DataGoesHere'!$B1837)))</f>
        <v/>
      </c>
      <c r="AC1834" s="86"/>
      <c r="AD1834" s="86"/>
      <c r="AE1834" s="241"/>
      <c r="CV1834" s="310" t="str">
        <f>IF(DataGoesHere!B1834="","",DataGoesHere!A1834)</f>
        <v/>
      </c>
      <c r="CW1834" s="271">
        <f t="shared" ca="1" si="64"/>
        <v>9</v>
      </c>
      <c r="CX1834" s="272">
        <f t="shared" ca="1" si="65"/>
        <v>1.0625330005567626</v>
      </c>
      <c r="CY1834" s="266">
        <f>DataGoesHere!A1834</f>
        <v>1833</v>
      </c>
      <c r="CZ1834" s="19" t="str">
        <f>IF(DataGoesHere!B1834="","",DataGoesHere!B1834)</f>
        <v/>
      </c>
      <c r="DA1834" s="19" t="str">
        <f>IF(DataGoesHere!B1834="","",IF(AH$5="No",DataGoesHere!B1834,DataGoesHere!B1834-(AH$2*(DataGoesHere!A1834-1))))</f>
        <v/>
      </c>
      <c r="DB1834" s="19" t="str">
        <f>IF(DataGoesHere!B1834="","",IF(AO$9="No",DataGoesHere!B1834,DataGoesHere!B1834/CX1834))</f>
        <v/>
      </c>
      <c r="DC1834" s="19" t="str">
        <f>IF(DataGoesHere!B1834="","",IF(AO$9="No",DA1834,DA1834/CX1834))</f>
        <v/>
      </c>
      <c r="DD1834" s="293" t="str">
        <f>IF(CZ1834="",IF(COUNTIF(DD$2:DD1833,"Forecast")&lt;Output!E$43,"Forecast",""),"Actual")</f>
        <v/>
      </c>
      <c r="DF1834" s="19" t="str">
        <f>IF(DataGoesHere!B1833="",IF(DD1834="Forecast",(Output!$E$47*IntermediateCalcs!DH1833)+((1-Output!$E$47)*IntermediateCalcs!DF1833),""),(Output!$E$47*IntermediateCalcs!DB1833)+((1-Output!$E$47)*IntermediateCalcs!DF1833))</f>
        <v/>
      </c>
      <c r="DG1834" s="19" t="str">
        <f>IF(DataGoesHere!B1833="",IF(DD1834="Forecast",(Output!$G$47*(IntermediateCalcs!DF1834-IntermediateCalcs!DF1833))+((1-Output!$G$47)*IntermediateCalcs!DG1833),""),(Output!$G$47*(IntermediateCalcs!DF1834-IntermediateCalcs!DF1833))+((1-Output!$G$47)*IntermediateCalcs!DG1833))</f>
        <v/>
      </c>
      <c r="DH1834" s="19" t="str">
        <f>IF(DataGoesHere!B1833="",IF(DD1834="Forecast",DF1834+DG1834,""),DF1834+DG1834)</f>
        <v/>
      </c>
      <c r="DI1834" s="274" t="str">
        <f>IF(DH1834="","",IF(IntermediateCalcs!$AO$9="Yes",IntermediateCalcs!DH1834*$CX1834,IntermediateCalcs!DH1834))</f>
        <v/>
      </c>
      <c r="DJ1834" s="250" t="str">
        <f>IF(DataGoesHere!$B1834="","",($CZ1834-DI1834))</f>
        <v/>
      </c>
      <c r="DK1834" s="250" t="str">
        <f>IF(DataGoesHere!$B1834="","",ABS($CZ1834-DI1834))</f>
        <v/>
      </c>
      <c r="DL1834" s="250" t="str">
        <f>IF(DataGoesHere!$B1834="","",DK1834^2)</f>
        <v/>
      </c>
      <c r="DM1834" s="249" t="str">
        <f>IF(DataGoesHere!$B1834="","",DK1834/$CZ1834)</f>
        <v/>
      </c>
      <c r="DN1834" s="250" t="str">
        <f>IF(DataGoesHere!$B1834="","",SUM(DJ$2:DJ1834)/AVERAGE(DK:DK))</f>
        <v/>
      </c>
      <c r="DP1834" s="19" t="str">
        <f>IF(DataGoesHere!B1834="",IF($DD1834="Forecast",(Output!E$48*IntermediateCalcs!CY1834)+Output!G$48,""),(Output!E$48*IntermediateCalcs!CY1834)+Output!G$48)</f>
        <v/>
      </c>
      <c r="DQ1834" s="274" t="str">
        <f>IF(DP1834="","",IF(IntermediateCalcs!$AO$9="Yes",IntermediateCalcs!DP1834*$CX1834,IntermediateCalcs!DP1834))</f>
        <v/>
      </c>
      <c r="DR1834" s="250" t="str">
        <f>IF(DataGoesHere!$B1834="","",($CZ1834-DQ1834))</f>
        <v/>
      </c>
      <c r="DS1834" s="250" t="str">
        <f>IF(DataGoesHere!$B1834="","",ABS($CZ1834-DQ1834))</f>
        <v/>
      </c>
      <c r="DT1834" s="250" t="str">
        <f>IF(DataGoesHere!$B1834="","",DS1834^2)</f>
        <v/>
      </c>
      <c r="DU1834" s="249" t="str">
        <f>IF(DataGoesHere!$B1834="","",DS1834/$CZ1834)</f>
        <v/>
      </c>
      <c r="DV1834" s="250" t="str">
        <f>IF(DataGoesHere!$B1834="","",SUM(DR$2:DR1834)/AVERAGE(DS:DS))</f>
        <v/>
      </c>
      <c r="DX1834" s="19" t="str">
        <f>IF(DataGoesHere!$B1833="","",(DB1828*(Output!$O$49/Output!$P$49))+(IntermediateCalcs!DB1829*(Output!$M$49/Output!$P$49))+(IntermediateCalcs!DB1830*(Output!$K$49/Output!$P$49))+(DB1831*(Output!$I$49/Output!$P$49))+(IntermediateCalcs!DB1832*(Output!$G$49/Output!$P$49))+(IntermediateCalcs!DB1833*(Output!$E$49/Output!$P$49)))</f>
        <v/>
      </c>
      <c r="DY1834" s="274" t="str">
        <f>IF(DX1834="","",IF(IntermediateCalcs!$AO$9="Yes",IntermediateCalcs!DX1834*$CX1834,IntermediateCalcs!DX1834))</f>
        <v/>
      </c>
      <c r="DZ1834" s="250" t="str">
        <f>IF(DataGoesHere!$B1834="","",($CZ1834-DY1834))</f>
        <v/>
      </c>
      <c r="EA1834" s="250" t="str">
        <f>IF(DataGoesHere!$B1834="","",ABS($CZ1834-DY1834))</f>
        <v/>
      </c>
      <c r="EB1834" s="250" t="str">
        <f>IF(DataGoesHere!$B1834="","",EA1834^2)</f>
        <v/>
      </c>
      <c r="EC1834" s="249" t="str">
        <f>IF(DataGoesHere!$B1834="","",EA1834/$CZ1834)</f>
        <v/>
      </c>
      <c r="ED1834" s="250" t="str">
        <f>IF(DataGoesHere!$B1834="","",SUM(DZ$2:DZ1834)/AVERAGE(EA:EA))</f>
        <v/>
      </c>
    </row>
    <row r="1835" spans="20:134" x14ac:dyDescent="0.2">
      <c r="T1835" s="240"/>
      <c r="U1835" s="86"/>
      <c r="V1835" s="86"/>
      <c r="W1835" s="86"/>
      <c r="X1835" s="86"/>
      <c r="Y1835" s="86"/>
      <c r="Z1835" s="86"/>
      <c r="AA1835" s="86"/>
      <c r="AB1835" s="86"/>
      <c r="AC1835" s="245" t="str">
        <f>IF(DataGoesHere!$B1835="","",(DataGoesHere!$B1835/SUM(DataGoesHere!$B1826:'DataGoesHere'!$B1837)))</f>
        <v/>
      </c>
      <c r="AD1835" s="86"/>
      <c r="AE1835" s="241"/>
      <c r="CV1835" s="310" t="str">
        <f>IF(DataGoesHere!B1835="","",DataGoesHere!A1835)</f>
        <v/>
      </c>
      <c r="CW1835" s="271">
        <f t="shared" ca="1" si="64"/>
        <v>10</v>
      </c>
      <c r="CX1835" s="272">
        <f t="shared" ca="1" si="65"/>
        <v>0.92557634012077306</v>
      </c>
      <c r="CY1835" s="266">
        <f>DataGoesHere!A1835</f>
        <v>1834</v>
      </c>
      <c r="CZ1835" s="19" t="str">
        <f>IF(DataGoesHere!B1835="","",DataGoesHere!B1835)</f>
        <v/>
      </c>
      <c r="DA1835" s="19" t="str">
        <f>IF(DataGoesHere!B1835="","",IF(AH$5="No",DataGoesHere!B1835,DataGoesHere!B1835-(AH$2*(DataGoesHere!A1835-1))))</f>
        <v/>
      </c>
      <c r="DB1835" s="19" t="str">
        <f>IF(DataGoesHere!B1835="","",IF(AO$9="No",DataGoesHere!B1835,DataGoesHere!B1835/CX1835))</f>
        <v/>
      </c>
      <c r="DC1835" s="19" t="str">
        <f>IF(DataGoesHere!B1835="","",IF(AO$9="No",DA1835,DA1835/CX1835))</f>
        <v/>
      </c>
      <c r="DD1835" s="293" t="str">
        <f>IF(CZ1835="",IF(COUNTIF(DD$2:DD1834,"Forecast")&lt;Output!E$43,"Forecast",""),"Actual")</f>
        <v/>
      </c>
      <c r="DF1835" s="19" t="str">
        <f>IF(DataGoesHere!B1834="",IF(DD1835="Forecast",(Output!$E$47*IntermediateCalcs!DH1834)+((1-Output!$E$47)*IntermediateCalcs!DF1834),""),(Output!$E$47*IntermediateCalcs!DB1834)+((1-Output!$E$47)*IntermediateCalcs!DF1834))</f>
        <v/>
      </c>
      <c r="DG1835" s="19" t="str">
        <f>IF(DataGoesHere!B1834="",IF(DD1835="Forecast",(Output!$G$47*(IntermediateCalcs!DF1835-IntermediateCalcs!DF1834))+((1-Output!$G$47)*IntermediateCalcs!DG1834),""),(Output!$G$47*(IntermediateCalcs!DF1835-IntermediateCalcs!DF1834))+((1-Output!$G$47)*IntermediateCalcs!DG1834))</f>
        <v/>
      </c>
      <c r="DH1835" s="19" t="str">
        <f>IF(DataGoesHere!B1834="",IF(DD1835="Forecast",DF1835+DG1835,""),DF1835+DG1835)</f>
        <v/>
      </c>
      <c r="DI1835" s="274" t="str">
        <f>IF(DH1835="","",IF(IntermediateCalcs!$AO$9="Yes",IntermediateCalcs!DH1835*$CX1835,IntermediateCalcs!DH1835))</f>
        <v/>
      </c>
      <c r="DJ1835" s="250" t="str">
        <f>IF(DataGoesHere!$B1835="","",($CZ1835-DI1835))</f>
        <v/>
      </c>
      <c r="DK1835" s="250" t="str">
        <f>IF(DataGoesHere!$B1835="","",ABS($CZ1835-DI1835))</f>
        <v/>
      </c>
      <c r="DL1835" s="250" t="str">
        <f>IF(DataGoesHere!$B1835="","",DK1835^2)</f>
        <v/>
      </c>
      <c r="DM1835" s="249" t="str">
        <f>IF(DataGoesHere!$B1835="","",DK1835/$CZ1835)</f>
        <v/>
      </c>
      <c r="DN1835" s="250" t="str">
        <f>IF(DataGoesHere!$B1835="","",SUM(DJ$2:DJ1835)/AVERAGE(DK:DK))</f>
        <v/>
      </c>
      <c r="DP1835" s="19" t="str">
        <f>IF(DataGoesHere!B1835="",IF($DD1835="Forecast",(Output!E$48*IntermediateCalcs!CY1835)+Output!G$48,""),(Output!E$48*IntermediateCalcs!CY1835)+Output!G$48)</f>
        <v/>
      </c>
      <c r="DQ1835" s="274" t="str">
        <f>IF(DP1835="","",IF(IntermediateCalcs!$AO$9="Yes",IntermediateCalcs!DP1835*$CX1835,IntermediateCalcs!DP1835))</f>
        <v/>
      </c>
      <c r="DR1835" s="250" t="str">
        <f>IF(DataGoesHere!$B1835="","",($CZ1835-DQ1835))</f>
        <v/>
      </c>
      <c r="DS1835" s="250" t="str">
        <f>IF(DataGoesHere!$B1835="","",ABS($CZ1835-DQ1835))</f>
        <v/>
      </c>
      <c r="DT1835" s="250" t="str">
        <f>IF(DataGoesHere!$B1835="","",DS1835^2)</f>
        <v/>
      </c>
      <c r="DU1835" s="249" t="str">
        <f>IF(DataGoesHere!$B1835="","",DS1835/$CZ1835)</f>
        <v/>
      </c>
      <c r="DV1835" s="250" t="str">
        <f>IF(DataGoesHere!$B1835="","",SUM(DR$2:DR1835)/AVERAGE(DS:DS))</f>
        <v/>
      </c>
      <c r="DX1835" s="19" t="str">
        <f>IF(DataGoesHere!$B1834="","",(DB1829*(Output!$O$49/Output!$P$49))+(IntermediateCalcs!DB1830*(Output!$M$49/Output!$P$49))+(IntermediateCalcs!DB1831*(Output!$K$49/Output!$P$49))+(DB1832*(Output!$I$49/Output!$P$49))+(IntermediateCalcs!DB1833*(Output!$G$49/Output!$P$49))+(IntermediateCalcs!DB1834*(Output!$E$49/Output!$P$49)))</f>
        <v/>
      </c>
      <c r="DY1835" s="274" t="str">
        <f>IF(DX1835="","",IF(IntermediateCalcs!$AO$9="Yes",IntermediateCalcs!DX1835*$CX1835,IntermediateCalcs!DX1835))</f>
        <v/>
      </c>
      <c r="DZ1835" s="250" t="str">
        <f>IF(DataGoesHere!$B1835="","",($CZ1835-DY1835))</f>
        <v/>
      </c>
      <c r="EA1835" s="250" t="str">
        <f>IF(DataGoesHere!$B1835="","",ABS($CZ1835-DY1835))</f>
        <v/>
      </c>
      <c r="EB1835" s="250" t="str">
        <f>IF(DataGoesHere!$B1835="","",EA1835^2)</f>
        <v/>
      </c>
      <c r="EC1835" s="249" t="str">
        <f>IF(DataGoesHere!$B1835="","",EA1835/$CZ1835)</f>
        <v/>
      </c>
      <c r="ED1835" s="250" t="str">
        <f>IF(DataGoesHere!$B1835="","",SUM(DZ$2:DZ1835)/AVERAGE(EA:EA))</f>
        <v/>
      </c>
    </row>
    <row r="1836" spans="20:134" x14ac:dyDescent="0.2">
      <c r="T1836" s="240"/>
      <c r="U1836" s="86"/>
      <c r="V1836" s="86"/>
      <c r="W1836" s="86"/>
      <c r="X1836" s="86"/>
      <c r="Y1836" s="86"/>
      <c r="Z1836" s="86"/>
      <c r="AA1836" s="86"/>
      <c r="AB1836" s="86"/>
      <c r="AC1836" s="86"/>
      <c r="AD1836" s="245" t="str">
        <f>IF(DataGoesHere!$B1836="","",(DataGoesHere!$B1836/SUM(DataGoesHere!$B1826:'DataGoesHere'!$B1837)))</f>
        <v/>
      </c>
      <c r="AE1836" s="241"/>
      <c r="CV1836" s="310" t="str">
        <f>IF(DataGoesHere!B1836="","",DataGoesHere!A1836)</f>
        <v/>
      </c>
      <c r="CW1836" s="271">
        <f t="shared" ca="1" si="64"/>
        <v>11</v>
      </c>
      <c r="CX1836" s="272">
        <f t="shared" ca="1" si="65"/>
        <v>0.97463169608807265</v>
      </c>
      <c r="CY1836" s="266">
        <f>DataGoesHere!A1836</f>
        <v>1835</v>
      </c>
      <c r="CZ1836" s="19" t="str">
        <f>IF(DataGoesHere!B1836="","",DataGoesHere!B1836)</f>
        <v/>
      </c>
      <c r="DA1836" s="19" t="str">
        <f>IF(DataGoesHere!B1836="","",IF(AH$5="No",DataGoesHere!B1836,DataGoesHere!B1836-(AH$2*(DataGoesHere!A1836-1))))</f>
        <v/>
      </c>
      <c r="DB1836" s="19" t="str">
        <f>IF(DataGoesHere!B1836="","",IF(AO$9="No",DataGoesHere!B1836,DataGoesHere!B1836/CX1836))</f>
        <v/>
      </c>
      <c r="DC1836" s="19" t="str">
        <f>IF(DataGoesHere!B1836="","",IF(AO$9="No",DA1836,DA1836/CX1836))</f>
        <v/>
      </c>
      <c r="DD1836" s="293" t="str">
        <f>IF(CZ1836="",IF(COUNTIF(DD$2:DD1835,"Forecast")&lt;Output!E$43,"Forecast",""),"Actual")</f>
        <v/>
      </c>
      <c r="DF1836" s="19" t="str">
        <f>IF(DataGoesHere!B1835="",IF(DD1836="Forecast",(Output!$E$47*IntermediateCalcs!DH1835)+((1-Output!$E$47)*IntermediateCalcs!DF1835),""),(Output!$E$47*IntermediateCalcs!DB1835)+((1-Output!$E$47)*IntermediateCalcs!DF1835))</f>
        <v/>
      </c>
      <c r="DG1836" s="19" t="str">
        <f>IF(DataGoesHere!B1835="",IF(DD1836="Forecast",(Output!$G$47*(IntermediateCalcs!DF1836-IntermediateCalcs!DF1835))+((1-Output!$G$47)*IntermediateCalcs!DG1835),""),(Output!$G$47*(IntermediateCalcs!DF1836-IntermediateCalcs!DF1835))+((1-Output!$G$47)*IntermediateCalcs!DG1835))</f>
        <v/>
      </c>
      <c r="DH1836" s="19" t="str">
        <f>IF(DataGoesHere!B1835="",IF(DD1836="Forecast",DF1836+DG1836,""),DF1836+DG1836)</f>
        <v/>
      </c>
      <c r="DI1836" s="274" t="str">
        <f>IF(DH1836="","",IF(IntermediateCalcs!$AO$9="Yes",IntermediateCalcs!DH1836*$CX1836,IntermediateCalcs!DH1836))</f>
        <v/>
      </c>
      <c r="DJ1836" s="250" t="str">
        <f>IF(DataGoesHere!$B1836="","",($CZ1836-DI1836))</f>
        <v/>
      </c>
      <c r="DK1836" s="250" t="str">
        <f>IF(DataGoesHere!$B1836="","",ABS($CZ1836-DI1836))</f>
        <v/>
      </c>
      <c r="DL1836" s="250" t="str">
        <f>IF(DataGoesHere!$B1836="","",DK1836^2)</f>
        <v/>
      </c>
      <c r="DM1836" s="249" t="str">
        <f>IF(DataGoesHere!$B1836="","",DK1836/$CZ1836)</f>
        <v/>
      </c>
      <c r="DN1836" s="250" t="str">
        <f>IF(DataGoesHere!$B1836="","",SUM(DJ$2:DJ1836)/AVERAGE(DK:DK))</f>
        <v/>
      </c>
      <c r="DP1836" s="19" t="str">
        <f>IF(DataGoesHere!B1836="",IF($DD1836="Forecast",(Output!E$48*IntermediateCalcs!CY1836)+Output!G$48,""),(Output!E$48*IntermediateCalcs!CY1836)+Output!G$48)</f>
        <v/>
      </c>
      <c r="DQ1836" s="274" t="str">
        <f>IF(DP1836="","",IF(IntermediateCalcs!$AO$9="Yes",IntermediateCalcs!DP1836*$CX1836,IntermediateCalcs!DP1836))</f>
        <v/>
      </c>
      <c r="DR1836" s="250" t="str">
        <f>IF(DataGoesHere!$B1836="","",($CZ1836-DQ1836))</f>
        <v/>
      </c>
      <c r="DS1836" s="250" t="str">
        <f>IF(DataGoesHere!$B1836="","",ABS($CZ1836-DQ1836))</f>
        <v/>
      </c>
      <c r="DT1836" s="250" t="str">
        <f>IF(DataGoesHere!$B1836="","",DS1836^2)</f>
        <v/>
      </c>
      <c r="DU1836" s="249" t="str">
        <f>IF(DataGoesHere!$B1836="","",DS1836/$CZ1836)</f>
        <v/>
      </c>
      <c r="DV1836" s="250" t="str">
        <f>IF(DataGoesHere!$B1836="","",SUM(DR$2:DR1836)/AVERAGE(DS:DS))</f>
        <v/>
      </c>
      <c r="DX1836" s="19" t="str">
        <f>IF(DataGoesHere!$B1835="","",(DB1830*(Output!$O$49/Output!$P$49))+(IntermediateCalcs!DB1831*(Output!$M$49/Output!$P$49))+(IntermediateCalcs!DB1832*(Output!$K$49/Output!$P$49))+(DB1833*(Output!$I$49/Output!$P$49))+(IntermediateCalcs!DB1834*(Output!$G$49/Output!$P$49))+(IntermediateCalcs!DB1835*(Output!$E$49/Output!$P$49)))</f>
        <v/>
      </c>
      <c r="DY1836" s="274" t="str">
        <f>IF(DX1836="","",IF(IntermediateCalcs!$AO$9="Yes",IntermediateCalcs!DX1836*$CX1836,IntermediateCalcs!DX1836))</f>
        <v/>
      </c>
      <c r="DZ1836" s="250" t="str">
        <f>IF(DataGoesHere!$B1836="","",($CZ1836-DY1836))</f>
        <v/>
      </c>
      <c r="EA1836" s="250" t="str">
        <f>IF(DataGoesHere!$B1836="","",ABS($CZ1836-DY1836))</f>
        <v/>
      </c>
      <c r="EB1836" s="250" t="str">
        <f>IF(DataGoesHere!$B1836="","",EA1836^2)</f>
        <v/>
      </c>
      <c r="EC1836" s="249" t="str">
        <f>IF(DataGoesHere!$B1836="","",EA1836/$CZ1836)</f>
        <v/>
      </c>
      <c r="ED1836" s="250" t="str">
        <f>IF(DataGoesHere!$B1836="","",SUM(DZ$2:DZ1836)/AVERAGE(EA:EA))</f>
        <v/>
      </c>
    </row>
    <row r="1837" spans="20:134" x14ac:dyDescent="0.2">
      <c r="T1837" s="242"/>
      <c r="U1837" s="243"/>
      <c r="V1837" s="243"/>
      <c r="W1837" s="243"/>
      <c r="X1837" s="243"/>
      <c r="Y1837" s="243"/>
      <c r="Z1837" s="243"/>
      <c r="AA1837" s="243"/>
      <c r="AB1837" s="243"/>
      <c r="AC1837" s="243"/>
      <c r="AD1837" s="243"/>
      <c r="AE1837" s="246" t="str">
        <f>IF(DataGoesHere!$B1837="","",(DataGoesHere!$B1837/SUM(DataGoesHere!$B1826:'DataGoesHere'!$B1837)))</f>
        <v/>
      </c>
      <c r="CV1837" s="310" t="str">
        <f>IF(DataGoesHere!B1837="","",DataGoesHere!A1837)</f>
        <v/>
      </c>
      <c r="CW1837" s="271">
        <f t="shared" ca="1" si="64"/>
        <v>12</v>
      </c>
      <c r="CX1837" s="272">
        <f t="shared" ca="1" si="65"/>
        <v>1.0054005237672714</v>
      </c>
      <c r="CY1837" s="266">
        <f>DataGoesHere!A1837</f>
        <v>1836</v>
      </c>
      <c r="CZ1837" s="19" t="str">
        <f>IF(DataGoesHere!B1837="","",DataGoesHere!B1837)</f>
        <v/>
      </c>
      <c r="DA1837" s="19" t="str">
        <f>IF(DataGoesHere!B1837="","",IF(AH$5="No",DataGoesHere!B1837,DataGoesHere!B1837-(AH$2*(DataGoesHere!A1837-1))))</f>
        <v/>
      </c>
      <c r="DB1837" s="19" t="str">
        <f>IF(DataGoesHere!B1837="","",IF(AO$9="No",DataGoesHere!B1837,DataGoesHere!B1837/CX1837))</f>
        <v/>
      </c>
      <c r="DC1837" s="19" t="str">
        <f>IF(DataGoesHere!B1837="","",IF(AO$9="No",DA1837,DA1837/CX1837))</f>
        <v/>
      </c>
      <c r="DD1837" s="293" t="str">
        <f>IF(CZ1837="",IF(COUNTIF(DD$2:DD1836,"Forecast")&lt;Output!E$43,"Forecast",""),"Actual")</f>
        <v/>
      </c>
      <c r="DF1837" s="19" t="str">
        <f>IF(DataGoesHere!B1836="",IF(DD1837="Forecast",(Output!$E$47*IntermediateCalcs!DH1836)+((1-Output!$E$47)*IntermediateCalcs!DF1836),""),(Output!$E$47*IntermediateCalcs!DB1836)+((1-Output!$E$47)*IntermediateCalcs!DF1836))</f>
        <v/>
      </c>
      <c r="DG1837" s="19" t="str">
        <f>IF(DataGoesHere!B1836="",IF(DD1837="Forecast",(Output!$G$47*(IntermediateCalcs!DF1837-IntermediateCalcs!DF1836))+((1-Output!$G$47)*IntermediateCalcs!DG1836),""),(Output!$G$47*(IntermediateCalcs!DF1837-IntermediateCalcs!DF1836))+((1-Output!$G$47)*IntermediateCalcs!DG1836))</f>
        <v/>
      </c>
      <c r="DH1837" s="19" t="str">
        <f>IF(DataGoesHere!B1836="",IF(DD1837="Forecast",DF1837+DG1837,""),DF1837+DG1837)</f>
        <v/>
      </c>
      <c r="DI1837" s="274" t="str">
        <f>IF(DH1837="","",IF(IntermediateCalcs!$AO$9="Yes",IntermediateCalcs!DH1837*$CX1837,IntermediateCalcs!DH1837))</f>
        <v/>
      </c>
      <c r="DJ1837" s="250" t="str">
        <f>IF(DataGoesHere!$B1837="","",($CZ1837-DI1837))</f>
        <v/>
      </c>
      <c r="DK1837" s="250" t="str">
        <f>IF(DataGoesHere!$B1837="","",ABS($CZ1837-DI1837))</f>
        <v/>
      </c>
      <c r="DL1837" s="250" t="str">
        <f>IF(DataGoesHere!$B1837="","",DK1837^2)</f>
        <v/>
      </c>
      <c r="DM1837" s="249" t="str">
        <f>IF(DataGoesHere!$B1837="","",DK1837/$CZ1837)</f>
        <v/>
      </c>
      <c r="DN1837" s="250" t="str">
        <f>IF(DataGoesHere!$B1837="","",SUM(DJ$2:DJ1837)/AVERAGE(DK:DK))</f>
        <v/>
      </c>
      <c r="DP1837" s="19" t="str">
        <f>IF(DataGoesHere!B1837="",IF($DD1837="Forecast",(Output!E$48*IntermediateCalcs!CY1837)+Output!G$48,""),(Output!E$48*IntermediateCalcs!CY1837)+Output!G$48)</f>
        <v/>
      </c>
      <c r="DQ1837" s="274" t="str">
        <f>IF(DP1837="","",IF(IntermediateCalcs!$AO$9="Yes",IntermediateCalcs!DP1837*$CX1837,IntermediateCalcs!DP1837))</f>
        <v/>
      </c>
      <c r="DR1837" s="250" t="str">
        <f>IF(DataGoesHere!$B1837="","",($CZ1837-DQ1837))</f>
        <v/>
      </c>
      <c r="DS1837" s="250" t="str">
        <f>IF(DataGoesHere!$B1837="","",ABS($CZ1837-DQ1837))</f>
        <v/>
      </c>
      <c r="DT1837" s="250" t="str">
        <f>IF(DataGoesHere!$B1837="","",DS1837^2)</f>
        <v/>
      </c>
      <c r="DU1837" s="249" t="str">
        <f>IF(DataGoesHere!$B1837="","",DS1837/$CZ1837)</f>
        <v/>
      </c>
      <c r="DV1837" s="250" t="str">
        <f>IF(DataGoesHere!$B1837="","",SUM(DR$2:DR1837)/AVERAGE(DS:DS))</f>
        <v/>
      </c>
      <c r="DX1837" s="19" t="str">
        <f>IF(DataGoesHere!$B1836="","",(DB1831*(Output!$O$49/Output!$P$49))+(IntermediateCalcs!DB1832*(Output!$M$49/Output!$P$49))+(IntermediateCalcs!DB1833*(Output!$K$49/Output!$P$49))+(DB1834*(Output!$I$49/Output!$P$49))+(IntermediateCalcs!DB1835*(Output!$G$49/Output!$P$49))+(IntermediateCalcs!DB1836*(Output!$E$49/Output!$P$49)))</f>
        <v/>
      </c>
      <c r="DY1837" s="274" t="str">
        <f>IF(DX1837="","",IF(IntermediateCalcs!$AO$9="Yes",IntermediateCalcs!DX1837*$CX1837,IntermediateCalcs!DX1837))</f>
        <v/>
      </c>
      <c r="DZ1837" s="250" t="str">
        <f>IF(DataGoesHere!$B1837="","",($CZ1837-DY1837))</f>
        <v/>
      </c>
      <c r="EA1837" s="250" t="str">
        <f>IF(DataGoesHere!$B1837="","",ABS($CZ1837-DY1837))</f>
        <v/>
      </c>
      <c r="EB1837" s="250" t="str">
        <f>IF(DataGoesHere!$B1837="","",EA1837^2)</f>
        <v/>
      </c>
      <c r="EC1837" s="249" t="str">
        <f>IF(DataGoesHere!$B1837="","",EA1837/$CZ1837)</f>
        <v/>
      </c>
      <c r="ED1837" s="250" t="str">
        <f>IF(DataGoesHere!$B1837="","",SUM(DZ$2:DZ1837)/AVERAGE(EA:EA))</f>
        <v/>
      </c>
    </row>
    <row r="1838" spans="20:134" x14ac:dyDescent="0.2">
      <c r="T1838" s="244" t="str">
        <f>IF(DataGoesHere!$B1838="","",(DataGoesHere!$B1838/SUM(DataGoesHere!$B1838:'DataGoesHere'!$B1849)))</f>
        <v/>
      </c>
      <c r="U1838" s="238"/>
      <c r="V1838" s="238"/>
      <c r="W1838" s="238"/>
      <c r="X1838" s="238"/>
      <c r="Y1838" s="238"/>
      <c r="Z1838" s="238"/>
      <c r="AA1838" s="238"/>
      <c r="AB1838" s="238"/>
      <c r="AC1838" s="238"/>
      <c r="AD1838" s="238"/>
      <c r="AE1838" s="239"/>
      <c r="CV1838" s="310" t="str">
        <f>IF(DataGoesHere!B1838="","",DataGoesHere!A1838)</f>
        <v/>
      </c>
      <c r="CW1838" s="271">
        <f t="shared" ca="1" si="64"/>
        <v>1</v>
      </c>
      <c r="CX1838" s="272">
        <f t="shared" ca="1" si="65"/>
        <v>1.3236179355303281</v>
      </c>
      <c r="CY1838" s="266">
        <f>DataGoesHere!A1838</f>
        <v>1837</v>
      </c>
      <c r="CZ1838" s="19" t="str">
        <f>IF(DataGoesHere!B1838="","",DataGoesHere!B1838)</f>
        <v/>
      </c>
      <c r="DA1838" s="19" t="str">
        <f>IF(DataGoesHere!B1838="","",IF(AH$5="No",DataGoesHere!B1838,DataGoesHere!B1838-(AH$2*(DataGoesHere!A1838-1))))</f>
        <v/>
      </c>
      <c r="DB1838" s="19" t="str">
        <f>IF(DataGoesHere!B1838="","",IF(AO$9="No",DataGoesHere!B1838,DataGoesHere!B1838/CX1838))</f>
        <v/>
      </c>
      <c r="DC1838" s="19" t="str">
        <f>IF(DataGoesHere!B1838="","",IF(AO$9="No",DA1838,DA1838/CX1838))</f>
        <v/>
      </c>
      <c r="DD1838" s="293" t="str">
        <f>IF(CZ1838="",IF(COUNTIF(DD$2:DD1837,"Forecast")&lt;Output!E$43,"Forecast",""),"Actual")</f>
        <v/>
      </c>
      <c r="DF1838" s="19" t="str">
        <f>IF(DataGoesHere!B1837="",IF(DD1838="Forecast",(Output!$E$47*IntermediateCalcs!DH1837)+((1-Output!$E$47)*IntermediateCalcs!DF1837),""),(Output!$E$47*IntermediateCalcs!DB1837)+((1-Output!$E$47)*IntermediateCalcs!DF1837))</f>
        <v/>
      </c>
      <c r="DG1838" s="19" t="str">
        <f>IF(DataGoesHere!B1837="",IF(DD1838="Forecast",(Output!$G$47*(IntermediateCalcs!DF1838-IntermediateCalcs!DF1837))+((1-Output!$G$47)*IntermediateCalcs!DG1837),""),(Output!$G$47*(IntermediateCalcs!DF1838-IntermediateCalcs!DF1837))+((1-Output!$G$47)*IntermediateCalcs!DG1837))</f>
        <v/>
      </c>
      <c r="DH1838" s="19" t="str">
        <f>IF(DataGoesHere!B1837="",IF(DD1838="Forecast",DF1838+DG1838,""),DF1838+DG1838)</f>
        <v/>
      </c>
      <c r="DI1838" s="274" t="str">
        <f>IF(DH1838="","",IF(IntermediateCalcs!$AO$9="Yes",IntermediateCalcs!DH1838*$CX1838,IntermediateCalcs!DH1838))</f>
        <v/>
      </c>
      <c r="DJ1838" s="250" t="str">
        <f>IF(DataGoesHere!$B1838="","",($CZ1838-DI1838))</f>
        <v/>
      </c>
      <c r="DK1838" s="250" t="str">
        <f>IF(DataGoesHere!$B1838="","",ABS($CZ1838-DI1838))</f>
        <v/>
      </c>
      <c r="DL1838" s="250" t="str">
        <f>IF(DataGoesHere!$B1838="","",DK1838^2)</f>
        <v/>
      </c>
      <c r="DM1838" s="249" t="str">
        <f>IF(DataGoesHere!$B1838="","",DK1838/$CZ1838)</f>
        <v/>
      </c>
      <c r="DN1838" s="250" t="str">
        <f>IF(DataGoesHere!$B1838="","",SUM(DJ$2:DJ1838)/AVERAGE(DK:DK))</f>
        <v/>
      </c>
      <c r="DP1838" s="19" t="str">
        <f>IF(DataGoesHere!B1838="",IF($DD1838="Forecast",(Output!E$48*IntermediateCalcs!CY1838)+Output!G$48,""),(Output!E$48*IntermediateCalcs!CY1838)+Output!G$48)</f>
        <v/>
      </c>
      <c r="DQ1838" s="274" t="str">
        <f>IF(DP1838="","",IF(IntermediateCalcs!$AO$9="Yes",IntermediateCalcs!DP1838*$CX1838,IntermediateCalcs!DP1838))</f>
        <v/>
      </c>
      <c r="DR1838" s="250" t="str">
        <f>IF(DataGoesHere!$B1838="","",($CZ1838-DQ1838))</f>
        <v/>
      </c>
      <c r="DS1838" s="250" t="str">
        <f>IF(DataGoesHere!$B1838="","",ABS($CZ1838-DQ1838))</f>
        <v/>
      </c>
      <c r="DT1838" s="250" t="str">
        <f>IF(DataGoesHere!$B1838="","",DS1838^2)</f>
        <v/>
      </c>
      <c r="DU1838" s="249" t="str">
        <f>IF(DataGoesHere!$B1838="","",DS1838/$CZ1838)</f>
        <v/>
      </c>
      <c r="DV1838" s="250" t="str">
        <f>IF(DataGoesHere!$B1838="","",SUM(DR$2:DR1838)/AVERAGE(DS:DS))</f>
        <v/>
      </c>
      <c r="DX1838" s="19" t="str">
        <f>IF(DataGoesHere!$B1837="","",(DB1832*(Output!$O$49/Output!$P$49))+(IntermediateCalcs!DB1833*(Output!$M$49/Output!$P$49))+(IntermediateCalcs!DB1834*(Output!$K$49/Output!$P$49))+(DB1835*(Output!$I$49/Output!$P$49))+(IntermediateCalcs!DB1836*(Output!$G$49/Output!$P$49))+(IntermediateCalcs!DB1837*(Output!$E$49/Output!$P$49)))</f>
        <v/>
      </c>
      <c r="DY1838" s="274" t="str">
        <f>IF(DX1838="","",IF(IntermediateCalcs!$AO$9="Yes",IntermediateCalcs!DX1838*$CX1838,IntermediateCalcs!DX1838))</f>
        <v/>
      </c>
      <c r="DZ1838" s="250" t="str">
        <f>IF(DataGoesHere!$B1838="","",($CZ1838-DY1838))</f>
        <v/>
      </c>
      <c r="EA1838" s="250" t="str">
        <f>IF(DataGoesHere!$B1838="","",ABS($CZ1838-DY1838))</f>
        <v/>
      </c>
      <c r="EB1838" s="250" t="str">
        <f>IF(DataGoesHere!$B1838="","",EA1838^2)</f>
        <v/>
      </c>
      <c r="EC1838" s="249" t="str">
        <f>IF(DataGoesHere!$B1838="","",EA1838/$CZ1838)</f>
        <v/>
      </c>
      <c r="ED1838" s="250" t="str">
        <f>IF(DataGoesHere!$B1838="","",SUM(DZ$2:DZ1838)/AVERAGE(EA:EA))</f>
        <v/>
      </c>
    </row>
    <row r="1839" spans="20:134" x14ac:dyDescent="0.2">
      <c r="T1839" s="240"/>
      <c r="U1839" s="245" t="str">
        <f>IF(DataGoesHere!$B1839="","",(DataGoesHere!$B1839/SUM(DataGoesHere!$B1839:'DataGoesHere'!$B1849)))</f>
        <v/>
      </c>
      <c r="V1839" s="86"/>
      <c r="W1839" s="86"/>
      <c r="X1839" s="86"/>
      <c r="Y1839" s="86"/>
      <c r="Z1839" s="86"/>
      <c r="AA1839" s="86"/>
      <c r="AB1839" s="86"/>
      <c r="AC1839" s="86"/>
      <c r="AD1839" s="86"/>
      <c r="AE1839" s="241"/>
      <c r="CV1839" s="310" t="str">
        <f>IF(DataGoesHere!B1839="","",DataGoesHere!A1839)</f>
        <v/>
      </c>
      <c r="CW1839" s="271">
        <f t="shared" ca="1" si="64"/>
        <v>2</v>
      </c>
      <c r="CX1839" s="272">
        <f t="shared" ca="1" si="65"/>
        <v>0.80574490527728204</v>
      </c>
      <c r="CY1839" s="266">
        <f>DataGoesHere!A1839</f>
        <v>1838</v>
      </c>
      <c r="CZ1839" s="19" t="str">
        <f>IF(DataGoesHere!B1839="","",DataGoesHere!B1839)</f>
        <v/>
      </c>
      <c r="DA1839" s="19" t="str">
        <f>IF(DataGoesHere!B1839="","",IF(AH$5="No",DataGoesHere!B1839,DataGoesHere!B1839-(AH$2*(DataGoesHere!A1839-1))))</f>
        <v/>
      </c>
      <c r="DB1839" s="19" t="str">
        <f>IF(DataGoesHere!B1839="","",IF(AO$9="No",DataGoesHere!B1839,DataGoesHere!B1839/CX1839))</f>
        <v/>
      </c>
      <c r="DC1839" s="19" t="str">
        <f>IF(DataGoesHere!B1839="","",IF(AO$9="No",DA1839,DA1839/CX1839))</f>
        <v/>
      </c>
      <c r="DD1839" s="293" t="str">
        <f>IF(CZ1839="",IF(COUNTIF(DD$2:DD1838,"Forecast")&lt;Output!E$43,"Forecast",""),"Actual")</f>
        <v/>
      </c>
      <c r="DF1839" s="19" t="str">
        <f>IF(DataGoesHere!B1838="",IF(DD1839="Forecast",(Output!$E$47*IntermediateCalcs!DH1838)+((1-Output!$E$47)*IntermediateCalcs!DF1838),""),(Output!$E$47*IntermediateCalcs!DB1838)+((1-Output!$E$47)*IntermediateCalcs!DF1838))</f>
        <v/>
      </c>
      <c r="DG1839" s="19" t="str">
        <f>IF(DataGoesHere!B1838="",IF(DD1839="Forecast",(Output!$G$47*(IntermediateCalcs!DF1839-IntermediateCalcs!DF1838))+((1-Output!$G$47)*IntermediateCalcs!DG1838),""),(Output!$G$47*(IntermediateCalcs!DF1839-IntermediateCalcs!DF1838))+((1-Output!$G$47)*IntermediateCalcs!DG1838))</f>
        <v/>
      </c>
      <c r="DH1839" s="19" t="str">
        <f>IF(DataGoesHere!B1838="",IF(DD1839="Forecast",DF1839+DG1839,""),DF1839+DG1839)</f>
        <v/>
      </c>
      <c r="DI1839" s="274" t="str">
        <f>IF(DH1839="","",IF(IntermediateCalcs!$AO$9="Yes",IntermediateCalcs!DH1839*$CX1839,IntermediateCalcs!DH1839))</f>
        <v/>
      </c>
      <c r="DJ1839" s="250" t="str">
        <f>IF(DataGoesHere!$B1839="","",($CZ1839-DI1839))</f>
        <v/>
      </c>
      <c r="DK1839" s="250" t="str">
        <f>IF(DataGoesHere!$B1839="","",ABS($CZ1839-DI1839))</f>
        <v/>
      </c>
      <c r="DL1839" s="250" t="str">
        <f>IF(DataGoesHere!$B1839="","",DK1839^2)</f>
        <v/>
      </c>
      <c r="DM1839" s="249" t="str">
        <f>IF(DataGoesHere!$B1839="","",DK1839/$CZ1839)</f>
        <v/>
      </c>
      <c r="DN1839" s="250" t="str">
        <f>IF(DataGoesHere!$B1839="","",SUM(DJ$2:DJ1839)/AVERAGE(DK:DK))</f>
        <v/>
      </c>
      <c r="DP1839" s="19" t="str">
        <f>IF(DataGoesHere!B1839="",IF($DD1839="Forecast",(Output!E$48*IntermediateCalcs!CY1839)+Output!G$48,""),(Output!E$48*IntermediateCalcs!CY1839)+Output!G$48)</f>
        <v/>
      </c>
      <c r="DQ1839" s="274" t="str">
        <f>IF(DP1839="","",IF(IntermediateCalcs!$AO$9="Yes",IntermediateCalcs!DP1839*$CX1839,IntermediateCalcs!DP1839))</f>
        <v/>
      </c>
      <c r="DR1839" s="250" t="str">
        <f>IF(DataGoesHere!$B1839="","",($CZ1839-DQ1839))</f>
        <v/>
      </c>
      <c r="DS1839" s="250" t="str">
        <f>IF(DataGoesHere!$B1839="","",ABS($CZ1839-DQ1839))</f>
        <v/>
      </c>
      <c r="DT1839" s="250" t="str">
        <f>IF(DataGoesHere!$B1839="","",DS1839^2)</f>
        <v/>
      </c>
      <c r="DU1839" s="249" t="str">
        <f>IF(DataGoesHere!$B1839="","",DS1839/$CZ1839)</f>
        <v/>
      </c>
      <c r="DV1839" s="250" t="str">
        <f>IF(DataGoesHere!$B1839="","",SUM(DR$2:DR1839)/AVERAGE(DS:DS))</f>
        <v/>
      </c>
      <c r="DX1839" s="19" t="str">
        <f>IF(DataGoesHere!$B1838="","",(DB1833*(Output!$O$49/Output!$P$49))+(IntermediateCalcs!DB1834*(Output!$M$49/Output!$P$49))+(IntermediateCalcs!DB1835*(Output!$K$49/Output!$P$49))+(DB1836*(Output!$I$49/Output!$P$49))+(IntermediateCalcs!DB1837*(Output!$G$49/Output!$P$49))+(IntermediateCalcs!DB1838*(Output!$E$49/Output!$P$49)))</f>
        <v/>
      </c>
      <c r="DY1839" s="274" t="str">
        <f>IF(DX1839="","",IF(IntermediateCalcs!$AO$9="Yes",IntermediateCalcs!DX1839*$CX1839,IntermediateCalcs!DX1839))</f>
        <v/>
      </c>
      <c r="DZ1839" s="250" t="str">
        <f>IF(DataGoesHere!$B1839="","",($CZ1839-DY1839))</f>
        <v/>
      </c>
      <c r="EA1839" s="250" t="str">
        <f>IF(DataGoesHere!$B1839="","",ABS($CZ1839-DY1839))</f>
        <v/>
      </c>
      <c r="EB1839" s="250" t="str">
        <f>IF(DataGoesHere!$B1839="","",EA1839^2)</f>
        <v/>
      </c>
      <c r="EC1839" s="249" t="str">
        <f>IF(DataGoesHere!$B1839="","",EA1839/$CZ1839)</f>
        <v/>
      </c>
      <c r="ED1839" s="250" t="str">
        <f>IF(DataGoesHere!$B1839="","",SUM(DZ$2:DZ1839)/AVERAGE(EA:EA))</f>
        <v/>
      </c>
    </row>
    <row r="1840" spans="20:134" x14ac:dyDescent="0.2">
      <c r="T1840" s="240"/>
      <c r="U1840" s="86"/>
      <c r="V1840" s="245" t="str">
        <f>IF(DataGoesHere!$B1840="","",(DataGoesHere!$B1840/SUM(DataGoesHere!$B1838:'DataGoesHere'!$B1849)))</f>
        <v/>
      </c>
      <c r="W1840" s="86"/>
      <c r="X1840" s="86"/>
      <c r="Y1840" s="86"/>
      <c r="Z1840" s="86"/>
      <c r="AA1840" s="86"/>
      <c r="AB1840" s="86"/>
      <c r="AC1840" s="86"/>
      <c r="AD1840" s="86"/>
      <c r="AE1840" s="241"/>
      <c r="CV1840" s="310" t="str">
        <f>IF(DataGoesHere!B1840="","",DataGoesHere!A1840)</f>
        <v/>
      </c>
      <c r="CW1840" s="271">
        <f t="shared" ca="1" si="64"/>
        <v>3</v>
      </c>
      <c r="CX1840" s="272">
        <f t="shared" ca="1" si="65"/>
        <v>0.79862940076451561</v>
      </c>
      <c r="CY1840" s="266">
        <f>DataGoesHere!A1840</f>
        <v>1839</v>
      </c>
      <c r="CZ1840" s="19" t="str">
        <f>IF(DataGoesHere!B1840="","",DataGoesHere!B1840)</f>
        <v/>
      </c>
      <c r="DA1840" s="19" t="str">
        <f>IF(DataGoesHere!B1840="","",IF(AH$5="No",DataGoesHere!B1840,DataGoesHere!B1840-(AH$2*(DataGoesHere!A1840-1))))</f>
        <v/>
      </c>
      <c r="DB1840" s="19" t="str">
        <f>IF(DataGoesHere!B1840="","",IF(AO$9="No",DataGoesHere!B1840,DataGoesHere!B1840/CX1840))</f>
        <v/>
      </c>
      <c r="DC1840" s="19" t="str">
        <f>IF(DataGoesHere!B1840="","",IF(AO$9="No",DA1840,DA1840/CX1840))</f>
        <v/>
      </c>
      <c r="DD1840" s="293" t="str">
        <f>IF(CZ1840="",IF(COUNTIF(DD$2:DD1839,"Forecast")&lt;Output!E$43,"Forecast",""),"Actual")</f>
        <v/>
      </c>
      <c r="DF1840" s="19" t="str">
        <f>IF(DataGoesHere!B1839="",IF(DD1840="Forecast",(Output!$E$47*IntermediateCalcs!DH1839)+((1-Output!$E$47)*IntermediateCalcs!DF1839),""),(Output!$E$47*IntermediateCalcs!DB1839)+((1-Output!$E$47)*IntermediateCalcs!DF1839))</f>
        <v/>
      </c>
      <c r="DG1840" s="19" t="str">
        <f>IF(DataGoesHere!B1839="",IF(DD1840="Forecast",(Output!$G$47*(IntermediateCalcs!DF1840-IntermediateCalcs!DF1839))+((1-Output!$G$47)*IntermediateCalcs!DG1839),""),(Output!$G$47*(IntermediateCalcs!DF1840-IntermediateCalcs!DF1839))+((1-Output!$G$47)*IntermediateCalcs!DG1839))</f>
        <v/>
      </c>
      <c r="DH1840" s="19" t="str">
        <f>IF(DataGoesHere!B1839="",IF(DD1840="Forecast",DF1840+DG1840,""),DF1840+DG1840)</f>
        <v/>
      </c>
      <c r="DI1840" s="274" t="str">
        <f>IF(DH1840="","",IF(IntermediateCalcs!$AO$9="Yes",IntermediateCalcs!DH1840*$CX1840,IntermediateCalcs!DH1840))</f>
        <v/>
      </c>
      <c r="DJ1840" s="250" t="str">
        <f>IF(DataGoesHere!$B1840="","",($CZ1840-DI1840))</f>
        <v/>
      </c>
      <c r="DK1840" s="250" t="str">
        <f>IF(DataGoesHere!$B1840="","",ABS($CZ1840-DI1840))</f>
        <v/>
      </c>
      <c r="DL1840" s="250" t="str">
        <f>IF(DataGoesHere!$B1840="","",DK1840^2)</f>
        <v/>
      </c>
      <c r="DM1840" s="249" t="str">
        <f>IF(DataGoesHere!$B1840="","",DK1840/$CZ1840)</f>
        <v/>
      </c>
      <c r="DN1840" s="250" t="str">
        <f>IF(DataGoesHere!$B1840="","",SUM(DJ$2:DJ1840)/AVERAGE(DK:DK))</f>
        <v/>
      </c>
      <c r="DP1840" s="19" t="str">
        <f>IF(DataGoesHere!B1840="",IF($DD1840="Forecast",(Output!E$48*IntermediateCalcs!CY1840)+Output!G$48,""),(Output!E$48*IntermediateCalcs!CY1840)+Output!G$48)</f>
        <v/>
      </c>
      <c r="DQ1840" s="274" t="str">
        <f>IF(DP1840="","",IF(IntermediateCalcs!$AO$9="Yes",IntermediateCalcs!DP1840*$CX1840,IntermediateCalcs!DP1840))</f>
        <v/>
      </c>
      <c r="DR1840" s="250" t="str">
        <f>IF(DataGoesHere!$B1840="","",($CZ1840-DQ1840))</f>
        <v/>
      </c>
      <c r="DS1840" s="250" t="str">
        <f>IF(DataGoesHere!$B1840="","",ABS($CZ1840-DQ1840))</f>
        <v/>
      </c>
      <c r="DT1840" s="250" t="str">
        <f>IF(DataGoesHere!$B1840="","",DS1840^2)</f>
        <v/>
      </c>
      <c r="DU1840" s="249" t="str">
        <f>IF(DataGoesHere!$B1840="","",DS1840/$CZ1840)</f>
        <v/>
      </c>
      <c r="DV1840" s="250" t="str">
        <f>IF(DataGoesHere!$B1840="","",SUM(DR$2:DR1840)/AVERAGE(DS:DS))</f>
        <v/>
      </c>
      <c r="DX1840" s="19" t="str">
        <f>IF(DataGoesHere!$B1839="","",(DB1834*(Output!$O$49/Output!$P$49))+(IntermediateCalcs!DB1835*(Output!$M$49/Output!$P$49))+(IntermediateCalcs!DB1836*(Output!$K$49/Output!$P$49))+(DB1837*(Output!$I$49/Output!$P$49))+(IntermediateCalcs!DB1838*(Output!$G$49/Output!$P$49))+(IntermediateCalcs!DB1839*(Output!$E$49/Output!$P$49)))</f>
        <v/>
      </c>
      <c r="DY1840" s="274" t="str">
        <f>IF(DX1840="","",IF(IntermediateCalcs!$AO$9="Yes",IntermediateCalcs!DX1840*$CX1840,IntermediateCalcs!DX1840))</f>
        <v/>
      </c>
      <c r="DZ1840" s="250" t="str">
        <f>IF(DataGoesHere!$B1840="","",($CZ1840-DY1840))</f>
        <v/>
      </c>
      <c r="EA1840" s="250" t="str">
        <f>IF(DataGoesHere!$B1840="","",ABS($CZ1840-DY1840))</f>
        <v/>
      </c>
      <c r="EB1840" s="250" t="str">
        <f>IF(DataGoesHere!$B1840="","",EA1840^2)</f>
        <v/>
      </c>
      <c r="EC1840" s="249" t="str">
        <f>IF(DataGoesHere!$B1840="","",EA1840/$CZ1840)</f>
        <v/>
      </c>
      <c r="ED1840" s="250" t="str">
        <f>IF(DataGoesHere!$B1840="","",SUM(DZ$2:DZ1840)/AVERAGE(EA:EA))</f>
        <v/>
      </c>
    </row>
    <row r="1841" spans="20:134" x14ac:dyDescent="0.2">
      <c r="T1841" s="240"/>
      <c r="U1841" s="86"/>
      <c r="V1841" s="86"/>
      <c r="W1841" s="245" t="str">
        <f>IF(DataGoesHere!$B1841="","",(DataGoesHere!$B1841/SUM(DataGoesHere!$B1838:'DataGoesHere'!$B1849)))</f>
        <v/>
      </c>
      <c r="X1841" s="86"/>
      <c r="Y1841" s="86"/>
      <c r="Z1841" s="86"/>
      <c r="AA1841" s="86"/>
      <c r="AB1841" s="86"/>
      <c r="AC1841" s="86"/>
      <c r="AD1841" s="86"/>
      <c r="AE1841" s="241"/>
      <c r="CV1841" s="310" t="str">
        <f>IF(DataGoesHere!B1841="","",DataGoesHere!A1841)</f>
        <v/>
      </c>
      <c r="CW1841" s="271">
        <f t="shared" ca="1" si="64"/>
        <v>4</v>
      </c>
      <c r="CX1841" s="272">
        <f t="shared" ca="1" si="65"/>
        <v>1.0149292433706087</v>
      </c>
      <c r="CY1841" s="266">
        <f>DataGoesHere!A1841</f>
        <v>1840</v>
      </c>
      <c r="CZ1841" s="19" t="str">
        <f>IF(DataGoesHere!B1841="","",DataGoesHere!B1841)</f>
        <v/>
      </c>
      <c r="DA1841" s="19" t="str">
        <f>IF(DataGoesHere!B1841="","",IF(AH$5="No",DataGoesHere!B1841,DataGoesHere!B1841-(AH$2*(DataGoesHere!A1841-1))))</f>
        <v/>
      </c>
      <c r="DB1841" s="19" t="str">
        <f>IF(DataGoesHere!B1841="","",IF(AO$9="No",DataGoesHere!B1841,DataGoesHere!B1841/CX1841))</f>
        <v/>
      </c>
      <c r="DC1841" s="19" t="str">
        <f>IF(DataGoesHere!B1841="","",IF(AO$9="No",DA1841,DA1841/CX1841))</f>
        <v/>
      </c>
      <c r="DD1841" s="293" t="str">
        <f>IF(CZ1841="",IF(COUNTIF(DD$2:DD1840,"Forecast")&lt;Output!E$43,"Forecast",""),"Actual")</f>
        <v/>
      </c>
      <c r="DF1841" s="19" t="str">
        <f>IF(DataGoesHere!B1840="",IF(DD1841="Forecast",(Output!$E$47*IntermediateCalcs!DH1840)+((1-Output!$E$47)*IntermediateCalcs!DF1840),""),(Output!$E$47*IntermediateCalcs!DB1840)+((1-Output!$E$47)*IntermediateCalcs!DF1840))</f>
        <v/>
      </c>
      <c r="DG1841" s="19" t="str">
        <f>IF(DataGoesHere!B1840="",IF(DD1841="Forecast",(Output!$G$47*(IntermediateCalcs!DF1841-IntermediateCalcs!DF1840))+((1-Output!$G$47)*IntermediateCalcs!DG1840),""),(Output!$G$47*(IntermediateCalcs!DF1841-IntermediateCalcs!DF1840))+((1-Output!$G$47)*IntermediateCalcs!DG1840))</f>
        <v/>
      </c>
      <c r="DH1841" s="19" t="str">
        <f>IF(DataGoesHere!B1840="",IF(DD1841="Forecast",DF1841+DG1841,""),DF1841+DG1841)</f>
        <v/>
      </c>
      <c r="DI1841" s="274" t="str">
        <f>IF(DH1841="","",IF(IntermediateCalcs!$AO$9="Yes",IntermediateCalcs!DH1841*$CX1841,IntermediateCalcs!DH1841))</f>
        <v/>
      </c>
      <c r="DJ1841" s="250" t="str">
        <f>IF(DataGoesHere!$B1841="","",($CZ1841-DI1841))</f>
        <v/>
      </c>
      <c r="DK1841" s="250" t="str">
        <f>IF(DataGoesHere!$B1841="","",ABS($CZ1841-DI1841))</f>
        <v/>
      </c>
      <c r="DL1841" s="250" t="str">
        <f>IF(DataGoesHere!$B1841="","",DK1841^2)</f>
        <v/>
      </c>
      <c r="DM1841" s="249" t="str">
        <f>IF(DataGoesHere!$B1841="","",DK1841/$CZ1841)</f>
        <v/>
      </c>
      <c r="DN1841" s="250" t="str">
        <f>IF(DataGoesHere!$B1841="","",SUM(DJ$2:DJ1841)/AVERAGE(DK:DK))</f>
        <v/>
      </c>
      <c r="DP1841" s="19" t="str">
        <f>IF(DataGoesHere!B1841="",IF($DD1841="Forecast",(Output!E$48*IntermediateCalcs!CY1841)+Output!G$48,""),(Output!E$48*IntermediateCalcs!CY1841)+Output!G$48)</f>
        <v/>
      </c>
      <c r="DQ1841" s="274" t="str">
        <f>IF(DP1841="","",IF(IntermediateCalcs!$AO$9="Yes",IntermediateCalcs!DP1841*$CX1841,IntermediateCalcs!DP1841))</f>
        <v/>
      </c>
      <c r="DR1841" s="250" t="str">
        <f>IF(DataGoesHere!$B1841="","",($CZ1841-DQ1841))</f>
        <v/>
      </c>
      <c r="DS1841" s="250" t="str">
        <f>IF(DataGoesHere!$B1841="","",ABS($CZ1841-DQ1841))</f>
        <v/>
      </c>
      <c r="DT1841" s="250" t="str">
        <f>IF(DataGoesHere!$B1841="","",DS1841^2)</f>
        <v/>
      </c>
      <c r="DU1841" s="249" t="str">
        <f>IF(DataGoesHere!$B1841="","",DS1841/$CZ1841)</f>
        <v/>
      </c>
      <c r="DV1841" s="250" t="str">
        <f>IF(DataGoesHere!$B1841="","",SUM(DR$2:DR1841)/AVERAGE(DS:DS))</f>
        <v/>
      </c>
      <c r="DX1841" s="19" t="str">
        <f>IF(DataGoesHere!$B1840="","",(DB1835*(Output!$O$49/Output!$P$49))+(IntermediateCalcs!DB1836*(Output!$M$49/Output!$P$49))+(IntermediateCalcs!DB1837*(Output!$K$49/Output!$P$49))+(DB1838*(Output!$I$49/Output!$P$49))+(IntermediateCalcs!DB1839*(Output!$G$49/Output!$P$49))+(IntermediateCalcs!DB1840*(Output!$E$49/Output!$P$49)))</f>
        <v/>
      </c>
      <c r="DY1841" s="274" t="str">
        <f>IF(DX1841="","",IF(IntermediateCalcs!$AO$9="Yes",IntermediateCalcs!DX1841*$CX1841,IntermediateCalcs!DX1841))</f>
        <v/>
      </c>
      <c r="DZ1841" s="250" t="str">
        <f>IF(DataGoesHere!$B1841="","",($CZ1841-DY1841))</f>
        <v/>
      </c>
      <c r="EA1841" s="250" t="str">
        <f>IF(DataGoesHere!$B1841="","",ABS($CZ1841-DY1841))</f>
        <v/>
      </c>
      <c r="EB1841" s="250" t="str">
        <f>IF(DataGoesHere!$B1841="","",EA1841^2)</f>
        <v/>
      </c>
      <c r="EC1841" s="249" t="str">
        <f>IF(DataGoesHere!$B1841="","",EA1841/$CZ1841)</f>
        <v/>
      </c>
      <c r="ED1841" s="250" t="str">
        <f>IF(DataGoesHere!$B1841="","",SUM(DZ$2:DZ1841)/AVERAGE(EA:EA))</f>
        <v/>
      </c>
    </row>
    <row r="1842" spans="20:134" x14ac:dyDescent="0.2">
      <c r="T1842" s="240"/>
      <c r="U1842" s="86"/>
      <c r="V1842" s="86"/>
      <c r="W1842" s="86"/>
      <c r="X1842" s="245" t="str">
        <f>IF(DataGoesHere!$B1842="","",(DataGoesHere!$B1842/SUM(DataGoesHere!$B1838:'DataGoesHere'!$B1849)))</f>
        <v/>
      </c>
      <c r="Y1842" s="86"/>
      <c r="Z1842" s="86"/>
      <c r="AA1842" s="86"/>
      <c r="AB1842" s="86"/>
      <c r="AC1842" s="86"/>
      <c r="AD1842" s="86"/>
      <c r="AE1842" s="241"/>
      <c r="CV1842" s="310" t="str">
        <f>IF(DataGoesHere!B1842="","",DataGoesHere!A1842)</f>
        <v/>
      </c>
      <c r="CW1842" s="271">
        <f t="shared" ca="1" si="64"/>
        <v>5</v>
      </c>
      <c r="CX1842" s="272">
        <f t="shared" ca="1" si="65"/>
        <v>0.97875414397996308</v>
      </c>
      <c r="CY1842" s="266">
        <f>DataGoesHere!A1842</f>
        <v>1841</v>
      </c>
      <c r="CZ1842" s="19" t="str">
        <f>IF(DataGoesHere!B1842="","",DataGoesHere!B1842)</f>
        <v/>
      </c>
      <c r="DA1842" s="19" t="str">
        <f>IF(DataGoesHere!B1842="","",IF(AH$5="No",DataGoesHere!B1842,DataGoesHere!B1842-(AH$2*(DataGoesHere!A1842-1))))</f>
        <v/>
      </c>
      <c r="DB1842" s="19" t="str">
        <f>IF(DataGoesHere!B1842="","",IF(AO$9="No",DataGoesHere!B1842,DataGoesHere!B1842/CX1842))</f>
        <v/>
      </c>
      <c r="DC1842" s="19" t="str">
        <f>IF(DataGoesHere!B1842="","",IF(AO$9="No",DA1842,DA1842/CX1842))</f>
        <v/>
      </c>
      <c r="DD1842" s="293" t="str">
        <f>IF(CZ1842="",IF(COUNTIF(DD$2:DD1841,"Forecast")&lt;Output!E$43,"Forecast",""),"Actual")</f>
        <v/>
      </c>
      <c r="DF1842" s="19" t="str">
        <f>IF(DataGoesHere!B1841="",IF(DD1842="Forecast",(Output!$E$47*IntermediateCalcs!DH1841)+((1-Output!$E$47)*IntermediateCalcs!DF1841),""),(Output!$E$47*IntermediateCalcs!DB1841)+((1-Output!$E$47)*IntermediateCalcs!DF1841))</f>
        <v/>
      </c>
      <c r="DG1842" s="19" t="str">
        <f>IF(DataGoesHere!B1841="",IF(DD1842="Forecast",(Output!$G$47*(IntermediateCalcs!DF1842-IntermediateCalcs!DF1841))+((1-Output!$G$47)*IntermediateCalcs!DG1841),""),(Output!$G$47*(IntermediateCalcs!DF1842-IntermediateCalcs!DF1841))+((1-Output!$G$47)*IntermediateCalcs!DG1841))</f>
        <v/>
      </c>
      <c r="DH1842" s="19" t="str">
        <f>IF(DataGoesHere!B1841="",IF(DD1842="Forecast",DF1842+DG1842,""),DF1842+DG1842)</f>
        <v/>
      </c>
      <c r="DI1842" s="274" t="str">
        <f>IF(DH1842="","",IF(IntermediateCalcs!$AO$9="Yes",IntermediateCalcs!DH1842*$CX1842,IntermediateCalcs!DH1842))</f>
        <v/>
      </c>
      <c r="DJ1842" s="250" t="str">
        <f>IF(DataGoesHere!$B1842="","",($CZ1842-DI1842))</f>
        <v/>
      </c>
      <c r="DK1842" s="250" t="str">
        <f>IF(DataGoesHere!$B1842="","",ABS($CZ1842-DI1842))</f>
        <v/>
      </c>
      <c r="DL1842" s="250" t="str">
        <f>IF(DataGoesHere!$B1842="","",DK1842^2)</f>
        <v/>
      </c>
      <c r="DM1842" s="249" t="str">
        <f>IF(DataGoesHere!$B1842="","",DK1842/$CZ1842)</f>
        <v/>
      </c>
      <c r="DN1842" s="250" t="str">
        <f>IF(DataGoesHere!$B1842="","",SUM(DJ$2:DJ1842)/AVERAGE(DK:DK))</f>
        <v/>
      </c>
      <c r="DP1842" s="19" t="str">
        <f>IF(DataGoesHere!B1842="",IF($DD1842="Forecast",(Output!E$48*IntermediateCalcs!CY1842)+Output!G$48,""),(Output!E$48*IntermediateCalcs!CY1842)+Output!G$48)</f>
        <v/>
      </c>
      <c r="DQ1842" s="274" t="str">
        <f>IF(DP1842="","",IF(IntermediateCalcs!$AO$9="Yes",IntermediateCalcs!DP1842*$CX1842,IntermediateCalcs!DP1842))</f>
        <v/>
      </c>
      <c r="DR1842" s="250" t="str">
        <f>IF(DataGoesHere!$B1842="","",($CZ1842-DQ1842))</f>
        <v/>
      </c>
      <c r="DS1842" s="250" t="str">
        <f>IF(DataGoesHere!$B1842="","",ABS($CZ1842-DQ1842))</f>
        <v/>
      </c>
      <c r="DT1842" s="250" t="str">
        <f>IF(DataGoesHere!$B1842="","",DS1842^2)</f>
        <v/>
      </c>
      <c r="DU1842" s="249" t="str">
        <f>IF(DataGoesHere!$B1842="","",DS1842/$CZ1842)</f>
        <v/>
      </c>
      <c r="DV1842" s="250" t="str">
        <f>IF(DataGoesHere!$B1842="","",SUM(DR$2:DR1842)/AVERAGE(DS:DS))</f>
        <v/>
      </c>
      <c r="DX1842" s="19" t="str">
        <f>IF(DataGoesHere!$B1841="","",(DB1836*(Output!$O$49/Output!$P$49))+(IntermediateCalcs!DB1837*(Output!$M$49/Output!$P$49))+(IntermediateCalcs!DB1838*(Output!$K$49/Output!$P$49))+(DB1839*(Output!$I$49/Output!$P$49))+(IntermediateCalcs!DB1840*(Output!$G$49/Output!$P$49))+(IntermediateCalcs!DB1841*(Output!$E$49/Output!$P$49)))</f>
        <v/>
      </c>
      <c r="DY1842" s="274" t="str">
        <f>IF(DX1842="","",IF(IntermediateCalcs!$AO$9="Yes",IntermediateCalcs!DX1842*$CX1842,IntermediateCalcs!DX1842))</f>
        <v/>
      </c>
      <c r="DZ1842" s="250" t="str">
        <f>IF(DataGoesHere!$B1842="","",($CZ1842-DY1842))</f>
        <v/>
      </c>
      <c r="EA1842" s="250" t="str">
        <f>IF(DataGoesHere!$B1842="","",ABS($CZ1842-DY1842))</f>
        <v/>
      </c>
      <c r="EB1842" s="250" t="str">
        <f>IF(DataGoesHere!$B1842="","",EA1842^2)</f>
        <v/>
      </c>
      <c r="EC1842" s="249" t="str">
        <f>IF(DataGoesHere!$B1842="","",EA1842/$CZ1842)</f>
        <v/>
      </c>
      <c r="ED1842" s="250" t="str">
        <f>IF(DataGoesHere!$B1842="","",SUM(DZ$2:DZ1842)/AVERAGE(EA:EA))</f>
        <v/>
      </c>
    </row>
    <row r="1843" spans="20:134" x14ac:dyDescent="0.2">
      <c r="T1843" s="240"/>
      <c r="U1843" s="86"/>
      <c r="V1843" s="86"/>
      <c r="W1843" s="86"/>
      <c r="X1843" s="86"/>
      <c r="Y1843" s="245" t="str">
        <f>IF(DataGoesHere!$B1843="","",(DataGoesHere!$B1843/SUM(DataGoesHere!$B1838:'DataGoesHere'!$B1849)))</f>
        <v/>
      </c>
      <c r="Z1843" s="86"/>
      <c r="AA1843" s="86"/>
      <c r="AB1843" s="86"/>
      <c r="AC1843" s="86"/>
      <c r="AD1843" s="86"/>
      <c r="AE1843" s="241"/>
      <c r="CV1843" s="310" t="str">
        <f>IF(DataGoesHere!B1843="","",DataGoesHere!A1843)</f>
        <v/>
      </c>
      <c r="CW1843" s="271">
        <f t="shared" ca="1" si="64"/>
        <v>6</v>
      </c>
      <c r="CX1843" s="272">
        <f t="shared" ca="1" si="65"/>
        <v>1.0779088099730167</v>
      </c>
      <c r="CY1843" s="266">
        <f>DataGoesHere!A1843</f>
        <v>1842</v>
      </c>
      <c r="CZ1843" s="19" t="str">
        <f>IF(DataGoesHere!B1843="","",DataGoesHere!B1843)</f>
        <v/>
      </c>
      <c r="DA1843" s="19" t="str">
        <f>IF(DataGoesHere!B1843="","",IF(AH$5="No",DataGoesHere!B1843,DataGoesHere!B1843-(AH$2*(DataGoesHere!A1843-1))))</f>
        <v/>
      </c>
      <c r="DB1843" s="19" t="str">
        <f>IF(DataGoesHere!B1843="","",IF(AO$9="No",DataGoesHere!B1843,DataGoesHere!B1843/CX1843))</f>
        <v/>
      </c>
      <c r="DC1843" s="19" t="str">
        <f>IF(DataGoesHere!B1843="","",IF(AO$9="No",DA1843,DA1843/CX1843))</f>
        <v/>
      </c>
      <c r="DD1843" s="293" t="str">
        <f>IF(CZ1843="",IF(COUNTIF(DD$2:DD1842,"Forecast")&lt;Output!E$43,"Forecast",""),"Actual")</f>
        <v/>
      </c>
      <c r="DF1843" s="19" t="str">
        <f>IF(DataGoesHere!B1842="",IF(DD1843="Forecast",(Output!$E$47*IntermediateCalcs!DH1842)+((1-Output!$E$47)*IntermediateCalcs!DF1842),""),(Output!$E$47*IntermediateCalcs!DB1842)+((1-Output!$E$47)*IntermediateCalcs!DF1842))</f>
        <v/>
      </c>
      <c r="DG1843" s="19" t="str">
        <f>IF(DataGoesHere!B1842="",IF(DD1843="Forecast",(Output!$G$47*(IntermediateCalcs!DF1843-IntermediateCalcs!DF1842))+((1-Output!$G$47)*IntermediateCalcs!DG1842),""),(Output!$G$47*(IntermediateCalcs!DF1843-IntermediateCalcs!DF1842))+((1-Output!$G$47)*IntermediateCalcs!DG1842))</f>
        <v/>
      </c>
      <c r="DH1843" s="19" t="str">
        <f>IF(DataGoesHere!B1842="",IF(DD1843="Forecast",DF1843+DG1843,""),DF1843+DG1843)</f>
        <v/>
      </c>
      <c r="DI1843" s="274" t="str">
        <f>IF(DH1843="","",IF(IntermediateCalcs!$AO$9="Yes",IntermediateCalcs!DH1843*$CX1843,IntermediateCalcs!DH1843))</f>
        <v/>
      </c>
      <c r="DJ1843" s="250" t="str">
        <f>IF(DataGoesHere!$B1843="","",($CZ1843-DI1843))</f>
        <v/>
      </c>
      <c r="DK1843" s="250" t="str">
        <f>IF(DataGoesHere!$B1843="","",ABS($CZ1843-DI1843))</f>
        <v/>
      </c>
      <c r="DL1843" s="250" t="str">
        <f>IF(DataGoesHere!$B1843="","",DK1843^2)</f>
        <v/>
      </c>
      <c r="DM1843" s="249" t="str">
        <f>IF(DataGoesHere!$B1843="","",DK1843/$CZ1843)</f>
        <v/>
      </c>
      <c r="DN1843" s="250" t="str">
        <f>IF(DataGoesHere!$B1843="","",SUM(DJ$2:DJ1843)/AVERAGE(DK:DK))</f>
        <v/>
      </c>
      <c r="DP1843" s="19" t="str">
        <f>IF(DataGoesHere!B1843="",IF($DD1843="Forecast",(Output!E$48*IntermediateCalcs!CY1843)+Output!G$48,""),(Output!E$48*IntermediateCalcs!CY1843)+Output!G$48)</f>
        <v/>
      </c>
      <c r="DQ1843" s="274" t="str">
        <f>IF(DP1843="","",IF(IntermediateCalcs!$AO$9="Yes",IntermediateCalcs!DP1843*$CX1843,IntermediateCalcs!DP1843))</f>
        <v/>
      </c>
      <c r="DR1843" s="250" t="str">
        <f>IF(DataGoesHere!$B1843="","",($CZ1843-DQ1843))</f>
        <v/>
      </c>
      <c r="DS1843" s="250" t="str">
        <f>IF(DataGoesHere!$B1843="","",ABS($CZ1843-DQ1843))</f>
        <v/>
      </c>
      <c r="DT1843" s="250" t="str">
        <f>IF(DataGoesHere!$B1843="","",DS1843^2)</f>
        <v/>
      </c>
      <c r="DU1843" s="249" t="str">
        <f>IF(DataGoesHere!$B1843="","",DS1843/$CZ1843)</f>
        <v/>
      </c>
      <c r="DV1843" s="250" t="str">
        <f>IF(DataGoesHere!$B1843="","",SUM(DR$2:DR1843)/AVERAGE(DS:DS))</f>
        <v/>
      </c>
      <c r="DX1843" s="19" t="str">
        <f>IF(DataGoesHere!$B1842="","",(DB1837*(Output!$O$49/Output!$P$49))+(IntermediateCalcs!DB1838*(Output!$M$49/Output!$P$49))+(IntermediateCalcs!DB1839*(Output!$K$49/Output!$P$49))+(DB1840*(Output!$I$49/Output!$P$49))+(IntermediateCalcs!DB1841*(Output!$G$49/Output!$P$49))+(IntermediateCalcs!DB1842*(Output!$E$49/Output!$P$49)))</f>
        <v/>
      </c>
      <c r="DY1843" s="274" t="str">
        <f>IF(DX1843="","",IF(IntermediateCalcs!$AO$9="Yes",IntermediateCalcs!DX1843*$CX1843,IntermediateCalcs!DX1843))</f>
        <v/>
      </c>
      <c r="DZ1843" s="250" t="str">
        <f>IF(DataGoesHere!$B1843="","",($CZ1843-DY1843))</f>
        <v/>
      </c>
      <c r="EA1843" s="250" t="str">
        <f>IF(DataGoesHere!$B1843="","",ABS($CZ1843-DY1843))</f>
        <v/>
      </c>
      <c r="EB1843" s="250" t="str">
        <f>IF(DataGoesHere!$B1843="","",EA1843^2)</f>
        <v/>
      </c>
      <c r="EC1843" s="249" t="str">
        <f>IF(DataGoesHere!$B1843="","",EA1843/$CZ1843)</f>
        <v/>
      </c>
      <c r="ED1843" s="250" t="str">
        <f>IF(DataGoesHere!$B1843="","",SUM(DZ$2:DZ1843)/AVERAGE(EA:EA))</f>
        <v/>
      </c>
    </row>
    <row r="1844" spans="20:134" x14ac:dyDescent="0.2">
      <c r="T1844" s="240"/>
      <c r="U1844" s="86"/>
      <c r="V1844" s="86"/>
      <c r="W1844" s="86"/>
      <c r="X1844" s="86"/>
      <c r="Y1844" s="86"/>
      <c r="Z1844" s="245" t="str">
        <f>IF(DataGoesHere!$B1844="","",(DataGoesHere!$B1844/SUM(DataGoesHere!$B1838:'DataGoesHere'!$B1849)))</f>
        <v/>
      </c>
      <c r="AA1844" s="86"/>
      <c r="AB1844" s="86"/>
      <c r="AC1844" s="86"/>
      <c r="AD1844" s="86"/>
      <c r="AE1844" s="241"/>
      <c r="CV1844" s="310" t="str">
        <f>IF(DataGoesHere!B1844="","",DataGoesHere!A1844)</f>
        <v/>
      </c>
      <c r="CW1844" s="271">
        <f t="shared" ca="1" si="64"/>
        <v>7</v>
      </c>
      <c r="CX1844" s="272">
        <f t="shared" ca="1" si="65"/>
        <v>1.0265458156689093</v>
      </c>
      <c r="CY1844" s="266">
        <f>DataGoesHere!A1844</f>
        <v>1843</v>
      </c>
      <c r="CZ1844" s="19" t="str">
        <f>IF(DataGoesHere!B1844="","",DataGoesHere!B1844)</f>
        <v/>
      </c>
      <c r="DA1844" s="19" t="str">
        <f>IF(DataGoesHere!B1844="","",IF(AH$5="No",DataGoesHere!B1844,DataGoesHere!B1844-(AH$2*(DataGoesHere!A1844-1))))</f>
        <v/>
      </c>
      <c r="DB1844" s="19" t="str">
        <f>IF(DataGoesHere!B1844="","",IF(AO$9="No",DataGoesHere!B1844,DataGoesHere!B1844/CX1844))</f>
        <v/>
      </c>
      <c r="DC1844" s="19" t="str">
        <f>IF(DataGoesHere!B1844="","",IF(AO$9="No",DA1844,DA1844/CX1844))</f>
        <v/>
      </c>
      <c r="DD1844" s="293" t="str">
        <f>IF(CZ1844="",IF(COUNTIF(DD$2:DD1843,"Forecast")&lt;Output!E$43,"Forecast",""),"Actual")</f>
        <v/>
      </c>
      <c r="DF1844" s="19" t="str">
        <f>IF(DataGoesHere!B1843="",IF(DD1844="Forecast",(Output!$E$47*IntermediateCalcs!DH1843)+((1-Output!$E$47)*IntermediateCalcs!DF1843),""),(Output!$E$47*IntermediateCalcs!DB1843)+((1-Output!$E$47)*IntermediateCalcs!DF1843))</f>
        <v/>
      </c>
      <c r="DG1844" s="19" t="str">
        <f>IF(DataGoesHere!B1843="",IF(DD1844="Forecast",(Output!$G$47*(IntermediateCalcs!DF1844-IntermediateCalcs!DF1843))+((1-Output!$G$47)*IntermediateCalcs!DG1843),""),(Output!$G$47*(IntermediateCalcs!DF1844-IntermediateCalcs!DF1843))+((1-Output!$G$47)*IntermediateCalcs!DG1843))</f>
        <v/>
      </c>
      <c r="DH1844" s="19" t="str">
        <f>IF(DataGoesHere!B1843="",IF(DD1844="Forecast",DF1844+DG1844,""),DF1844+DG1844)</f>
        <v/>
      </c>
      <c r="DI1844" s="274" t="str">
        <f>IF(DH1844="","",IF(IntermediateCalcs!$AO$9="Yes",IntermediateCalcs!DH1844*$CX1844,IntermediateCalcs!DH1844))</f>
        <v/>
      </c>
      <c r="DJ1844" s="250" t="str">
        <f>IF(DataGoesHere!$B1844="","",($CZ1844-DI1844))</f>
        <v/>
      </c>
      <c r="DK1844" s="250" t="str">
        <f>IF(DataGoesHere!$B1844="","",ABS($CZ1844-DI1844))</f>
        <v/>
      </c>
      <c r="DL1844" s="250" t="str">
        <f>IF(DataGoesHere!$B1844="","",DK1844^2)</f>
        <v/>
      </c>
      <c r="DM1844" s="249" t="str">
        <f>IF(DataGoesHere!$B1844="","",DK1844/$CZ1844)</f>
        <v/>
      </c>
      <c r="DN1844" s="250" t="str">
        <f>IF(DataGoesHere!$B1844="","",SUM(DJ$2:DJ1844)/AVERAGE(DK:DK))</f>
        <v/>
      </c>
      <c r="DP1844" s="19" t="str">
        <f>IF(DataGoesHere!B1844="",IF($DD1844="Forecast",(Output!E$48*IntermediateCalcs!CY1844)+Output!G$48,""),(Output!E$48*IntermediateCalcs!CY1844)+Output!G$48)</f>
        <v/>
      </c>
      <c r="DQ1844" s="274" t="str">
        <f>IF(DP1844="","",IF(IntermediateCalcs!$AO$9="Yes",IntermediateCalcs!DP1844*$CX1844,IntermediateCalcs!DP1844))</f>
        <v/>
      </c>
      <c r="DR1844" s="250" t="str">
        <f>IF(DataGoesHere!$B1844="","",($CZ1844-DQ1844))</f>
        <v/>
      </c>
      <c r="DS1844" s="250" t="str">
        <f>IF(DataGoesHere!$B1844="","",ABS($CZ1844-DQ1844))</f>
        <v/>
      </c>
      <c r="DT1844" s="250" t="str">
        <f>IF(DataGoesHere!$B1844="","",DS1844^2)</f>
        <v/>
      </c>
      <c r="DU1844" s="249" t="str">
        <f>IF(DataGoesHere!$B1844="","",DS1844/$CZ1844)</f>
        <v/>
      </c>
      <c r="DV1844" s="250" t="str">
        <f>IF(DataGoesHere!$B1844="","",SUM(DR$2:DR1844)/AVERAGE(DS:DS))</f>
        <v/>
      </c>
      <c r="DX1844" s="19" t="str">
        <f>IF(DataGoesHere!$B1843="","",(DB1838*(Output!$O$49/Output!$P$49))+(IntermediateCalcs!DB1839*(Output!$M$49/Output!$P$49))+(IntermediateCalcs!DB1840*(Output!$K$49/Output!$P$49))+(DB1841*(Output!$I$49/Output!$P$49))+(IntermediateCalcs!DB1842*(Output!$G$49/Output!$P$49))+(IntermediateCalcs!DB1843*(Output!$E$49/Output!$P$49)))</f>
        <v/>
      </c>
      <c r="DY1844" s="274" t="str">
        <f>IF(DX1844="","",IF(IntermediateCalcs!$AO$9="Yes",IntermediateCalcs!DX1844*$CX1844,IntermediateCalcs!DX1844))</f>
        <v/>
      </c>
      <c r="DZ1844" s="250" t="str">
        <f>IF(DataGoesHere!$B1844="","",($CZ1844-DY1844))</f>
        <v/>
      </c>
      <c r="EA1844" s="250" t="str">
        <f>IF(DataGoesHere!$B1844="","",ABS($CZ1844-DY1844))</f>
        <v/>
      </c>
      <c r="EB1844" s="250" t="str">
        <f>IF(DataGoesHere!$B1844="","",EA1844^2)</f>
        <v/>
      </c>
      <c r="EC1844" s="249" t="str">
        <f>IF(DataGoesHere!$B1844="","",EA1844/$CZ1844)</f>
        <v/>
      </c>
      <c r="ED1844" s="250" t="str">
        <f>IF(DataGoesHere!$B1844="","",SUM(DZ$2:DZ1844)/AVERAGE(EA:EA))</f>
        <v/>
      </c>
    </row>
    <row r="1845" spans="20:134" x14ac:dyDescent="0.2">
      <c r="T1845" s="240"/>
      <c r="U1845" s="86"/>
      <c r="V1845" s="86"/>
      <c r="W1845" s="86"/>
      <c r="X1845" s="86"/>
      <c r="Y1845" s="86"/>
      <c r="Z1845" s="86"/>
      <c r="AA1845" s="245" t="str">
        <f>IF(DataGoesHere!$B1845="","",(DataGoesHere!$B1845/SUM(DataGoesHere!$B1838:'DataGoesHere'!$B1849)))</f>
        <v/>
      </c>
      <c r="AB1845" s="86"/>
      <c r="AC1845" s="86"/>
      <c r="AD1845" s="86"/>
      <c r="AE1845" s="241"/>
      <c r="CV1845" s="310" t="str">
        <f>IF(DataGoesHere!B1845="","",DataGoesHere!A1845)</f>
        <v/>
      </c>
      <c r="CW1845" s="271">
        <f t="shared" ca="1" si="64"/>
        <v>8</v>
      </c>
      <c r="CX1845" s="272">
        <f t="shared" ca="1" si="65"/>
        <v>1.0207492390681214</v>
      </c>
      <c r="CY1845" s="266">
        <f>DataGoesHere!A1845</f>
        <v>1844</v>
      </c>
      <c r="CZ1845" s="19" t="str">
        <f>IF(DataGoesHere!B1845="","",DataGoesHere!B1845)</f>
        <v/>
      </c>
      <c r="DA1845" s="19" t="str">
        <f>IF(DataGoesHere!B1845="","",IF(AH$5="No",DataGoesHere!B1845,DataGoesHere!B1845-(AH$2*(DataGoesHere!A1845-1))))</f>
        <v/>
      </c>
      <c r="DB1845" s="19" t="str">
        <f>IF(DataGoesHere!B1845="","",IF(AO$9="No",DataGoesHere!B1845,DataGoesHere!B1845/CX1845))</f>
        <v/>
      </c>
      <c r="DC1845" s="19" t="str">
        <f>IF(DataGoesHere!B1845="","",IF(AO$9="No",DA1845,DA1845/CX1845))</f>
        <v/>
      </c>
      <c r="DD1845" s="293" t="str">
        <f>IF(CZ1845="",IF(COUNTIF(DD$2:DD1844,"Forecast")&lt;Output!E$43,"Forecast",""),"Actual")</f>
        <v/>
      </c>
      <c r="DF1845" s="19" t="str">
        <f>IF(DataGoesHere!B1844="",IF(DD1845="Forecast",(Output!$E$47*IntermediateCalcs!DH1844)+((1-Output!$E$47)*IntermediateCalcs!DF1844),""),(Output!$E$47*IntermediateCalcs!DB1844)+((1-Output!$E$47)*IntermediateCalcs!DF1844))</f>
        <v/>
      </c>
      <c r="DG1845" s="19" t="str">
        <f>IF(DataGoesHere!B1844="",IF(DD1845="Forecast",(Output!$G$47*(IntermediateCalcs!DF1845-IntermediateCalcs!DF1844))+((1-Output!$G$47)*IntermediateCalcs!DG1844),""),(Output!$G$47*(IntermediateCalcs!DF1845-IntermediateCalcs!DF1844))+((1-Output!$G$47)*IntermediateCalcs!DG1844))</f>
        <v/>
      </c>
      <c r="DH1845" s="19" t="str">
        <f>IF(DataGoesHere!B1844="",IF(DD1845="Forecast",DF1845+DG1845,""),DF1845+DG1845)</f>
        <v/>
      </c>
      <c r="DI1845" s="274" t="str">
        <f>IF(DH1845="","",IF(IntermediateCalcs!$AO$9="Yes",IntermediateCalcs!DH1845*$CX1845,IntermediateCalcs!DH1845))</f>
        <v/>
      </c>
      <c r="DJ1845" s="250" t="str">
        <f>IF(DataGoesHere!$B1845="","",($CZ1845-DI1845))</f>
        <v/>
      </c>
      <c r="DK1845" s="250" t="str">
        <f>IF(DataGoesHere!$B1845="","",ABS($CZ1845-DI1845))</f>
        <v/>
      </c>
      <c r="DL1845" s="250" t="str">
        <f>IF(DataGoesHere!$B1845="","",DK1845^2)</f>
        <v/>
      </c>
      <c r="DM1845" s="249" t="str">
        <f>IF(DataGoesHere!$B1845="","",DK1845/$CZ1845)</f>
        <v/>
      </c>
      <c r="DN1845" s="250" t="str">
        <f>IF(DataGoesHere!$B1845="","",SUM(DJ$2:DJ1845)/AVERAGE(DK:DK))</f>
        <v/>
      </c>
      <c r="DP1845" s="19" t="str">
        <f>IF(DataGoesHere!B1845="",IF($DD1845="Forecast",(Output!E$48*IntermediateCalcs!CY1845)+Output!G$48,""),(Output!E$48*IntermediateCalcs!CY1845)+Output!G$48)</f>
        <v/>
      </c>
      <c r="DQ1845" s="274" t="str">
        <f>IF(DP1845="","",IF(IntermediateCalcs!$AO$9="Yes",IntermediateCalcs!DP1845*$CX1845,IntermediateCalcs!DP1845))</f>
        <v/>
      </c>
      <c r="DR1845" s="250" t="str">
        <f>IF(DataGoesHere!$B1845="","",($CZ1845-DQ1845))</f>
        <v/>
      </c>
      <c r="DS1845" s="250" t="str">
        <f>IF(DataGoesHere!$B1845="","",ABS($CZ1845-DQ1845))</f>
        <v/>
      </c>
      <c r="DT1845" s="250" t="str">
        <f>IF(DataGoesHere!$B1845="","",DS1845^2)</f>
        <v/>
      </c>
      <c r="DU1845" s="249" t="str">
        <f>IF(DataGoesHere!$B1845="","",DS1845/$CZ1845)</f>
        <v/>
      </c>
      <c r="DV1845" s="250" t="str">
        <f>IF(DataGoesHere!$B1845="","",SUM(DR$2:DR1845)/AVERAGE(DS:DS))</f>
        <v/>
      </c>
      <c r="DX1845" s="19" t="str">
        <f>IF(DataGoesHere!$B1844="","",(DB1839*(Output!$O$49/Output!$P$49))+(IntermediateCalcs!DB1840*(Output!$M$49/Output!$P$49))+(IntermediateCalcs!DB1841*(Output!$K$49/Output!$P$49))+(DB1842*(Output!$I$49/Output!$P$49))+(IntermediateCalcs!DB1843*(Output!$G$49/Output!$P$49))+(IntermediateCalcs!DB1844*(Output!$E$49/Output!$P$49)))</f>
        <v/>
      </c>
      <c r="DY1845" s="274" t="str">
        <f>IF(DX1845="","",IF(IntermediateCalcs!$AO$9="Yes",IntermediateCalcs!DX1845*$CX1845,IntermediateCalcs!DX1845))</f>
        <v/>
      </c>
      <c r="DZ1845" s="250" t="str">
        <f>IF(DataGoesHere!$B1845="","",($CZ1845-DY1845))</f>
        <v/>
      </c>
      <c r="EA1845" s="250" t="str">
        <f>IF(DataGoesHere!$B1845="","",ABS($CZ1845-DY1845))</f>
        <v/>
      </c>
      <c r="EB1845" s="250" t="str">
        <f>IF(DataGoesHere!$B1845="","",EA1845^2)</f>
        <v/>
      </c>
      <c r="EC1845" s="249" t="str">
        <f>IF(DataGoesHere!$B1845="","",EA1845/$CZ1845)</f>
        <v/>
      </c>
      <c r="ED1845" s="250" t="str">
        <f>IF(DataGoesHere!$B1845="","",SUM(DZ$2:DZ1845)/AVERAGE(EA:EA))</f>
        <v/>
      </c>
    </row>
    <row r="1846" spans="20:134" x14ac:dyDescent="0.2">
      <c r="T1846" s="240"/>
      <c r="U1846" s="86"/>
      <c r="V1846" s="86"/>
      <c r="W1846" s="86"/>
      <c r="X1846" s="86"/>
      <c r="Y1846" s="86"/>
      <c r="Z1846" s="86"/>
      <c r="AA1846" s="86"/>
      <c r="AB1846" s="245" t="str">
        <f>IF(DataGoesHere!$B1846="","",(DataGoesHere!$B1846/SUM(DataGoesHere!$B1838:'DataGoesHere'!$B1849)))</f>
        <v/>
      </c>
      <c r="AC1846" s="86"/>
      <c r="AD1846" s="86"/>
      <c r="AE1846" s="241"/>
      <c r="CV1846" s="310" t="str">
        <f>IF(DataGoesHere!B1846="","",DataGoesHere!A1846)</f>
        <v/>
      </c>
      <c r="CW1846" s="271">
        <f t="shared" ca="1" si="64"/>
        <v>9</v>
      </c>
      <c r="CX1846" s="272">
        <f t="shared" ca="1" si="65"/>
        <v>1.0625330005567626</v>
      </c>
      <c r="CY1846" s="266">
        <f>DataGoesHere!A1846</f>
        <v>1845</v>
      </c>
      <c r="CZ1846" s="19" t="str">
        <f>IF(DataGoesHere!B1846="","",DataGoesHere!B1846)</f>
        <v/>
      </c>
      <c r="DA1846" s="19" t="str">
        <f>IF(DataGoesHere!B1846="","",IF(AH$5="No",DataGoesHere!B1846,DataGoesHere!B1846-(AH$2*(DataGoesHere!A1846-1))))</f>
        <v/>
      </c>
      <c r="DB1846" s="19" t="str">
        <f>IF(DataGoesHere!B1846="","",IF(AO$9="No",DataGoesHere!B1846,DataGoesHere!B1846/CX1846))</f>
        <v/>
      </c>
      <c r="DC1846" s="19" t="str">
        <f>IF(DataGoesHere!B1846="","",IF(AO$9="No",DA1846,DA1846/CX1846))</f>
        <v/>
      </c>
      <c r="DD1846" s="293" t="str">
        <f>IF(CZ1846="",IF(COUNTIF(DD$2:DD1845,"Forecast")&lt;Output!E$43,"Forecast",""),"Actual")</f>
        <v/>
      </c>
      <c r="DF1846" s="19" t="str">
        <f>IF(DataGoesHere!B1845="",IF(DD1846="Forecast",(Output!$E$47*IntermediateCalcs!DH1845)+((1-Output!$E$47)*IntermediateCalcs!DF1845),""),(Output!$E$47*IntermediateCalcs!DB1845)+((1-Output!$E$47)*IntermediateCalcs!DF1845))</f>
        <v/>
      </c>
      <c r="DG1846" s="19" t="str">
        <f>IF(DataGoesHere!B1845="",IF(DD1846="Forecast",(Output!$G$47*(IntermediateCalcs!DF1846-IntermediateCalcs!DF1845))+((1-Output!$G$47)*IntermediateCalcs!DG1845),""),(Output!$G$47*(IntermediateCalcs!DF1846-IntermediateCalcs!DF1845))+((1-Output!$G$47)*IntermediateCalcs!DG1845))</f>
        <v/>
      </c>
      <c r="DH1846" s="19" t="str">
        <f>IF(DataGoesHere!B1845="",IF(DD1846="Forecast",DF1846+DG1846,""),DF1846+DG1846)</f>
        <v/>
      </c>
      <c r="DI1846" s="274" t="str">
        <f>IF(DH1846="","",IF(IntermediateCalcs!$AO$9="Yes",IntermediateCalcs!DH1846*$CX1846,IntermediateCalcs!DH1846))</f>
        <v/>
      </c>
      <c r="DJ1846" s="250" t="str">
        <f>IF(DataGoesHere!$B1846="","",($CZ1846-DI1846))</f>
        <v/>
      </c>
      <c r="DK1846" s="250" t="str">
        <f>IF(DataGoesHere!$B1846="","",ABS($CZ1846-DI1846))</f>
        <v/>
      </c>
      <c r="DL1846" s="250" t="str">
        <f>IF(DataGoesHere!$B1846="","",DK1846^2)</f>
        <v/>
      </c>
      <c r="DM1846" s="249" t="str">
        <f>IF(DataGoesHere!$B1846="","",DK1846/$CZ1846)</f>
        <v/>
      </c>
      <c r="DN1846" s="250" t="str">
        <f>IF(DataGoesHere!$B1846="","",SUM(DJ$2:DJ1846)/AVERAGE(DK:DK))</f>
        <v/>
      </c>
      <c r="DP1846" s="19" t="str">
        <f>IF(DataGoesHere!B1846="",IF($DD1846="Forecast",(Output!E$48*IntermediateCalcs!CY1846)+Output!G$48,""),(Output!E$48*IntermediateCalcs!CY1846)+Output!G$48)</f>
        <v/>
      </c>
      <c r="DQ1846" s="274" t="str">
        <f>IF(DP1846="","",IF(IntermediateCalcs!$AO$9="Yes",IntermediateCalcs!DP1846*$CX1846,IntermediateCalcs!DP1846))</f>
        <v/>
      </c>
      <c r="DR1846" s="250" t="str">
        <f>IF(DataGoesHere!$B1846="","",($CZ1846-DQ1846))</f>
        <v/>
      </c>
      <c r="DS1846" s="250" t="str">
        <f>IF(DataGoesHere!$B1846="","",ABS($CZ1846-DQ1846))</f>
        <v/>
      </c>
      <c r="DT1846" s="250" t="str">
        <f>IF(DataGoesHere!$B1846="","",DS1846^2)</f>
        <v/>
      </c>
      <c r="DU1846" s="249" t="str">
        <f>IF(DataGoesHere!$B1846="","",DS1846/$CZ1846)</f>
        <v/>
      </c>
      <c r="DV1846" s="250" t="str">
        <f>IF(DataGoesHere!$B1846="","",SUM(DR$2:DR1846)/AVERAGE(DS:DS))</f>
        <v/>
      </c>
      <c r="DX1846" s="19" t="str">
        <f>IF(DataGoesHere!$B1845="","",(DB1840*(Output!$O$49/Output!$P$49))+(IntermediateCalcs!DB1841*(Output!$M$49/Output!$P$49))+(IntermediateCalcs!DB1842*(Output!$K$49/Output!$P$49))+(DB1843*(Output!$I$49/Output!$P$49))+(IntermediateCalcs!DB1844*(Output!$G$49/Output!$P$49))+(IntermediateCalcs!DB1845*(Output!$E$49/Output!$P$49)))</f>
        <v/>
      </c>
      <c r="DY1846" s="274" t="str">
        <f>IF(DX1846="","",IF(IntermediateCalcs!$AO$9="Yes",IntermediateCalcs!DX1846*$CX1846,IntermediateCalcs!DX1846))</f>
        <v/>
      </c>
      <c r="DZ1846" s="250" t="str">
        <f>IF(DataGoesHere!$B1846="","",($CZ1846-DY1846))</f>
        <v/>
      </c>
      <c r="EA1846" s="250" t="str">
        <f>IF(DataGoesHere!$B1846="","",ABS($CZ1846-DY1846))</f>
        <v/>
      </c>
      <c r="EB1846" s="250" t="str">
        <f>IF(DataGoesHere!$B1846="","",EA1846^2)</f>
        <v/>
      </c>
      <c r="EC1846" s="249" t="str">
        <f>IF(DataGoesHere!$B1846="","",EA1846/$CZ1846)</f>
        <v/>
      </c>
      <c r="ED1846" s="250" t="str">
        <f>IF(DataGoesHere!$B1846="","",SUM(DZ$2:DZ1846)/AVERAGE(EA:EA))</f>
        <v/>
      </c>
    </row>
    <row r="1847" spans="20:134" x14ac:dyDescent="0.2">
      <c r="T1847" s="240"/>
      <c r="U1847" s="86"/>
      <c r="V1847" s="86"/>
      <c r="W1847" s="86"/>
      <c r="X1847" s="86"/>
      <c r="Y1847" s="86"/>
      <c r="Z1847" s="86"/>
      <c r="AA1847" s="86"/>
      <c r="AB1847" s="86"/>
      <c r="AC1847" s="245" t="str">
        <f>IF(DataGoesHere!$B1847="","",(DataGoesHere!$B1847/SUM(DataGoesHere!$B1838:'DataGoesHere'!$B1849)))</f>
        <v/>
      </c>
      <c r="AD1847" s="86"/>
      <c r="AE1847" s="241"/>
      <c r="CV1847" s="310" t="str">
        <f>IF(DataGoesHere!B1847="","",DataGoesHere!A1847)</f>
        <v/>
      </c>
      <c r="CW1847" s="271">
        <f t="shared" ca="1" si="64"/>
        <v>10</v>
      </c>
      <c r="CX1847" s="272">
        <f t="shared" ca="1" si="65"/>
        <v>0.92557634012077306</v>
      </c>
      <c r="CY1847" s="266">
        <f>DataGoesHere!A1847</f>
        <v>1846</v>
      </c>
      <c r="CZ1847" s="19" t="str">
        <f>IF(DataGoesHere!B1847="","",DataGoesHere!B1847)</f>
        <v/>
      </c>
      <c r="DA1847" s="19" t="str">
        <f>IF(DataGoesHere!B1847="","",IF(AH$5="No",DataGoesHere!B1847,DataGoesHere!B1847-(AH$2*(DataGoesHere!A1847-1))))</f>
        <v/>
      </c>
      <c r="DB1847" s="19" t="str">
        <f>IF(DataGoesHere!B1847="","",IF(AO$9="No",DataGoesHere!B1847,DataGoesHere!B1847/CX1847))</f>
        <v/>
      </c>
      <c r="DC1847" s="19" t="str">
        <f>IF(DataGoesHere!B1847="","",IF(AO$9="No",DA1847,DA1847/CX1847))</f>
        <v/>
      </c>
      <c r="DD1847" s="293" t="str">
        <f>IF(CZ1847="",IF(COUNTIF(DD$2:DD1846,"Forecast")&lt;Output!E$43,"Forecast",""),"Actual")</f>
        <v/>
      </c>
      <c r="DF1847" s="19" t="str">
        <f>IF(DataGoesHere!B1846="",IF(DD1847="Forecast",(Output!$E$47*IntermediateCalcs!DH1846)+((1-Output!$E$47)*IntermediateCalcs!DF1846),""),(Output!$E$47*IntermediateCalcs!DB1846)+((1-Output!$E$47)*IntermediateCalcs!DF1846))</f>
        <v/>
      </c>
      <c r="DG1847" s="19" t="str">
        <f>IF(DataGoesHere!B1846="",IF(DD1847="Forecast",(Output!$G$47*(IntermediateCalcs!DF1847-IntermediateCalcs!DF1846))+((1-Output!$G$47)*IntermediateCalcs!DG1846),""),(Output!$G$47*(IntermediateCalcs!DF1847-IntermediateCalcs!DF1846))+((1-Output!$G$47)*IntermediateCalcs!DG1846))</f>
        <v/>
      </c>
      <c r="DH1847" s="19" t="str">
        <f>IF(DataGoesHere!B1846="",IF(DD1847="Forecast",DF1847+DG1847,""),DF1847+DG1847)</f>
        <v/>
      </c>
      <c r="DI1847" s="274" t="str">
        <f>IF(DH1847="","",IF(IntermediateCalcs!$AO$9="Yes",IntermediateCalcs!DH1847*$CX1847,IntermediateCalcs!DH1847))</f>
        <v/>
      </c>
      <c r="DJ1847" s="250" t="str">
        <f>IF(DataGoesHere!$B1847="","",($CZ1847-DI1847))</f>
        <v/>
      </c>
      <c r="DK1847" s="250" t="str">
        <f>IF(DataGoesHere!$B1847="","",ABS($CZ1847-DI1847))</f>
        <v/>
      </c>
      <c r="DL1847" s="250" t="str">
        <f>IF(DataGoesHere!$B1847="","",DK1847^2)</f>
        <v/>
      </c>
      <c r="DM1847" s="249" t="str">
        <f>IF(DataGoesHere!$B1847="","",DK1847/$CZ1847)</f>
        <v/>
      </c>
      <c r="DN1847" s="250" t="str">
        <f>IF(DataGoesHere!$B1847="","",SUM(DJ$2:DJ1847)/AVERAGE(DK:DK))</f>
        <v/>
      </c>
      <c r="DP1847" s="19" t="str">
        <f>IF(DataGoesHere!B1847="",IF($DD1847="Forecast",(Output!E$48*IntermediateCalcs!CY1847)+Output!G$48,""),(Output!E$48*IntermediateCalcs!CY1847)+Output!G$48)</f>
        <v/>
      </c>
      <c r="DQ1847" s="274" t="str">
        <f>IF(DP1847="","",IF(IntermediateCalcs!$AO$9="Yes",IntermediateCalcs!DP1847*$CX1847,IntermediateCalcs!DP1847))</f>
        <v/>
      </c>
      <c r="DR1847" s="250" t="str">
        <f>IF(DataGoesHere!$B1847="","",($CZ1847-DQ1847))</f>
        <v/>
      </c>
      <c r="DS1847" s="250" t="str">
        <f>IF(DataGoesHere!$B1847="","",ABS($CZ1847-DQ1847))</f>
        <v/>
      </c>
      <c r="DT1847" s="250" t="str">
        <f>IF(DataGoesHere!$B1847="","",DS1847^2)</f>
        <v/>
      </c>
      <c r="DU1847" s="249" t="str">
        <f>IF(DataGoesHere!$B1847="","",DS1847/$CZ1847)</f>
        <v/>
      </c>
      <c r="DV1847" s="250" t="str">
        <f>IF(DataGoesHere!$B1847="","",SUM(DR$2:DR1847)/AVERAGE(DS:DS))</f>
        <v/>
      </c>
      <c r="DX1847" s="19" t="str">
        <f>IF(DataGoesHere!$B1846="","",(DB1841*(Output!$O$49/Output!$P$49))+(IntermediateCalcs!DB1842*(Output!$M$49/Output!$P$49))+(IntermediateCalcs!DB1843*(Output!$K$49/Output!$P$49))+(DB1844*(Output!$I$49/Output!$P$49))+(IntermediateCalcs!DB1845*(Output!$G$49/Output!$P$49))+(IntermediateCalcs!DB1846*(Output!$E$49/Output!$P$49)))</f>
        <v/>
      </c>
      <c r="DY1847" s="274" t="str">
        <f>IF(DX1847="","",IF(IntermediateCalcs!$AO$9="Yes",IntermediateCalcs!DX1847*$CX1847,IntermediateCalcs!DX1847))</f>
        <v/>
      </c>
      <c r="DZ1847" s="250" t="str">
        <f>IF(DataGoesHere!$B1847="","",($CZ1847-DY1847))</f>
        <v/>
      </c>
      <c r="EA1847" s="250" t="str">
        <f>IF(DataGoesHere!$B1847="","",ABS($CZ1847-DY1847))</f>
        <v/>
      </c>
      <c r="EB1847" s="250" t="str">
        <f>IF(DataGoesHere!$B1847="","",EA1847^2)</f>
        <v/>
      </c>
      <c r="EC1847" s="249" t="str">
        <f>IF(DataGoesHere!$B1847="","",EA1847/$CZ1847)</f>
        <v/>
      </c>
      <c r="ED1847" s="250" t="str">
        <f>IF(DataGoesHere!$B1847="","",SUM(DZ$2:DZ1847)/AVERAGE(EA:EA))</f>
        <v/>
      </c>
    </row>
    <row r="1848" spans="20:134" x14ac:dyDescent="0.2">
      <c r="T1848" s="240"/>
      <c r="U1848" s="86"/>
      <c r="V1848" s="86"/>
      <c r="W1848" s="86"/>
      <c r="X1848" s="86"/>
      <c r="Y1848" s="86"/>
      <c r="Z1848" s="86"/>
      <c r="AA1848" s="86"/>
      <c r="AB1848" s="86"/>
      <c r="AC1848" s="86"/>
      <c r="AD1848" s="245" t="str">
        <f>IF(DataGoesHere!$B1848="","",(DataGoesHere!$B1848/SUM(DataGoesHere!$B1838:'DataGoesHere'!$B1849)))</f>
        <v/>
      </c>
      <c r="AE1848" s="241"/>
      <c r="CV1848" s="310" t="str">
        <f>IF(DataGoesHere!B1848="","",DataGoesHere!A1848)</f>
        <v/>
      </c>
      <c r="CW1848" s="271">
        <f t="shared" ca="1" si="64"/>
        <v>11</v>
      </c>
      <c r="CX1848" s="272">
        <f t="shared" ca="1" si="65"/>
        <v>0.97463169608807265</v>
      </c>
      <c r="CY1848" s="266">
        <f>DataGoesHere!A1848</f>
        <v>1847</v>
      </c>
      <c r="CZ1848" s="19" t="str">
        <f>IF(DataGoesHere!B1848="","",DataGoesHere!B1848)</f>
        <v/>
      </c>
      <c r="DA1848" s="19" t="str">
        <f>IF(DataGoesHere!B1848="","",IF(AH$5="No",DataGoesHere!B1848,DataGoesHere!B1848-(AH$2*(DataGoesHere!A1848-1))))</f>
        <v/>
      </c>
      <c r="DB1848" s="19" t="str">
        <f>IF(DataGoesHere!B1848="","",IF(AO$9="No",DataGoesHere!B1848,DataGoesHere!B1848/CX1848))</f>
        <v/>
      </c>
      <c r="DC1848" s="19" t="str">
        <f>IF(DataGoesHere!B1848="","",IF(AO$9="No",DA1848,DA1848/CX1848))</f>
        <v/>
      </c>
      <c r="DD1848" s="293" t="str">
        <f>IF(CZ1848="",IF(COUNTIF(DD$2:DD1847,"Forecast")&lt;Output!E$43,"Forecast",""),"Actual")</f>
        <v/>
      </c>
      <c r="DF1848" s="19" t="str">
        <f>IF(DataGoesHere!B1847="",IF(DD1848="Forecast",(Output!$E$47*IntermediateCalcs!DH1847)+((1-Output!$E$47)*IntermediateCalcs!DF1847),""),(Output!$E$47*IntermediateCalcs!DB1847)+((1-Output!$E$47)*IntermediateCalcs!DF1847))</f>
        <v/>
      </c>
      <c r="DG1848" s="19" t="str">
        <f>IF(DataGoesHere!B1847="",IF(DD1848="Forecast",(Output!$G$47*(IntermediateCalcs!DF1848-IntermediateCalcs!DF1847))+((1-Output!$G$47)*IntermediateCalcs!DG1847),""),(Output!$G$47*(IntermediateCalcs!DF1848-IntermediateCalcs!DF1847))+((1-Output!$G$47)*IntermediateCalcs!DG1847))</f>
        <v/>
      </c>
      <c r="DH1848" s="19" t="str">
        <f>IF(DataGoesHere!B1847="",IF(DD1848="Forecast",DF1848+DG1848,""),DF1848+DG1848)</f>
        <v/>
      </c>
      <c r="DI1848" s="274" t="str">
        <f>IF(DH1848="","",IF(IntermediateCalcs!$AO$9="Yes",IntermediateCalcs!DH1848*$CX1848,IntermediateCalcs!DH1848))</f>
        <v/>
      </c>
      <c r="DJ1848" s="250" t="str">
        <f>IF(DataGoesHere!$B1848="","",($CZ1848-DI1848))</f>
        <v/>
      </c>
      <c r="DK1848" s="250" t="str">
        <f>IF(DataGoesHere!$B1848="","",ABS($CZ1848-DI1848))</f>
        <v/>
      </c>
      <c r="DL1848" s="250" t="str">
        <f>IF(DataGoesHere!$B1848="","",DK1848^2)</f>
        <v/>
      </c>
      <c r="DM1848" s="249" t="str">
        <f>IF(DataGoesHere!$B1848="","",DK1848/$CZ1848)</f>
        <v/>
      </c>
      <c r="DN1848" s="250" t="str">
        <f>IF(DataGoesHere!$B1848="","",SUM(DJ$2:DJ1848)/AVERAGE(DK:DK))</f>
        <v/>
      </c>
      <c r="DP1848" s="19" t="str">
        <f>IF(DataGoesHere!B1848="",IF($DD1848="Forecast",(Output!E$48*IntermediateCalcs!CY1848)+Output!G$48,""),(Output!E$48*IntermediateCalcs!CY1848)+Output!G$48)</f>
        <v/>
      </c>
      <c r="DQ1848" s="274" t="str">
        <f>IF(DP1848="","",IF(IntermediateCalcs!$AO$9="Yes",IntermediateCalcs!DP1848*$CX1848,IntermediateCalcs!DP1848))</f>
        <v/>
      </c>
      <c r="DR1848" s="250" t="str">
        <f>IF(DataGoesHere!$B1848="","",($CZ1848-DQ1848))</f>
        <v/>
      </c>
      <c r="DS1848" s="250" t="str">
        <f>IF(DataGoesHere!$B1848="","",ABS($CZ1848-DQ1848))</f>
        <v/>
      </c>
      <c r="DT1848" s="250" t="str">
        <f>IF(DataGoesHere!$B1848="","",DS1848^2)</f>
        <v/>
      </c>
      <c r="DU1848" s="249" t="str">
        <f>IF(DataGoesHere!$B1848="","",DS1848/$CZ1848)</f>
        <v/>
      </c>
      <c r="DV1848" s="250" t="str">
        <f>IF(DataGoesHere!$B1848="","",SUM(DR$2:DR1848)/AVERAGE(DS:DS))</f>
        <v/>
      </c>
      <c r="DX1848" s="19" t="str">
        <f>IF(DataGoesHere!$B1847="","",(DB1842*(Output!$O$49/Output!$P$49))+(IntermediateCalcs!DB1843*(Output!$M$49/Output!$P$49))+(IntermediateCalcs!DB1844*(Output!$K$49/Output!$P$49))+(DB1845*(Output!$I$49/Output!$P$49))+(IntermediateCalcs!DB1846*(Output!$G$49/Output!$P$49))+(IntermediateCalcs!DB1847*(Output!$E$49/Output!$P$49)))</f>
        <v/>
      </c>
      <c r="DY1848" s="274" t="str">
        <f>IF(DX1848="","",IF(IntermediateCalcs!$AO$9="Yes",IntermediateCalcs!DX1848*$CX1848,IntermediateCalcs!DX1848))</f>
        <v/>
      </c>
      <c r="DZ1848" s="250" t="str">
        <f>IF(DataGoesHere!$B1848="","",($CZ1848-DY1848))</f>
        <v/>
      </c>
      <c r="EA1848" s="250" t="str">
        <f>IF(DataGoesHere!$B1848="","",ABS($CZ1848-DY1848))</f>
        <v/>
      </c>
      <c r="EB1848" s="250" t="str">
        <f>IF(DataGoesHere!$B1848="","",EA1848^2)</f>
        <v/>
      </c>
      <c r="EC1848" s="249" t="str">
        <f>IF(DataGoesHere!$B1848="","",EA1848/$CZ1848)</f>
        <v/>
      </c>
      <c r="ED1848" s="250" t="str">
        <f>IF(DataGoesHere!$B1848="","",SUM(DZ$2:DZ1848)/AVERAGE(EA:EA))</f>
        <v/>
      </c>
    </row>
    <row r="1849" spans="20:134" x14ac:dyDescent="0.2">
      <c r="T1849" s="242"/>
      <c r="U1849" s="243"/>
      <c r="V1849" s="243"/>
      <c r="W1849" s="243"/>
      <c r="X1849" s="243"/>
      <c r="Y1849" s="243"/>
      <c r="Z1849" s="243"/>
      <c r="AA1849" s="243"/>
      <c r="AB1849" s="243"/>
      <c r="AC1849" s="243"/>
      <c r="AD1849" s="243"/>
      <c r="AE1849" s="246" t="str">
        <f>IF(DataGoesHere!$B1849="","",(DataGoesHere!$B1849/SUM(DataGoesHere!$B1838:'DataGoesHere'!$B1849)))</f>
        <v/>
      </c>
      <c r="CV1849" s="310" t="str">
        <f>IF(DataGoesHere!B1849="","",DataGoesHere!A1849)</f>
        <v/>
      </c>
      <c r="CW1849" s="271">
        <f t="shared" ca="1" si="64"/>
        <v>12</v>
      </c>
      <c r="CX1849" s="272">
        <f t="shared" ca="1" si="65"/>
        <v>1.0054005237672714</v>
      </c>
      <c r="CY1849" s="266">
        <f>DataGoesHere!A1849</f>
        <v>1848</v>
      </c>
      <c r="CZ1849" s="19" t="str">
        <f>IF(DataGoesHere!B1849="","",DataGoesHere!B1849)</f>
        <v/>
      </c>
      <c r="DA1849" s="19" t="str">
        <f>IF(DataGoesHere!B1849="","",IF(AH$5="No",DataGoesHere!B1849,DataGoesHere!B1849-(AH$2*(DataGoesHere!A1849-1))))</f>
        <v/>
      </c>
      <c r="DB1849" s="19" t="str">
        <f>IF(DataGoesHere!B1849="","",IF(AO$9="No",DataGoesHere!B1849,DataGoesHere!B1849/CX1849))</f>
        <v/>
      </c>
      <c r="DC1849" s="19" t="str">
        <f>IF(DataGoesHere!B1849="","",IF(AO$9="No",DA1849,DA1849/CX1849))</f>
        <v/>
      </c>
      <c r="DD1849" s="293" t="str">
        <f>IF(CZ1849="",IF(COUNTIF(DD$2:DD1848,"Forecast")&lt;Output!E$43,"Forecast",""),"Actual")</f>
        <v/>
      </c>
      <c r="DF1849" s="19" t="str">
        <f>IF(DataGoesHere!B1848="",IF(DD1849="Forecast",(Output!$E$47*IntermediateCalcs!DH1848)+((1-Output!$E$47)*IntermediateCalcs!DF1848),""),(Output!$E$47*IntermediateCalcs!DB1848)+((1-Output!$E$47)*IntermediateCalcs!DF1848))</f>
        <v/>
      </c>
      <c r="DG1849" s="19" t="str">
        <f>IF(DataGoesHere!B1848="",IF(DD1849="Forecast",(Output!$G$47*(IntermediateCalcs!DF1849-IntermediateCalcs!DF1848))+((1-Output!$G$47)*IntermediateCalcs!DG1848),""),(Output!$G$47*(IntermediateCalcs!DF1849-IntermediateCalcs!DF1848))+((1-Output!$G$47)*IntermediateCalcs!DG1848))</f>
        <v/>
      </c>
      <c r="DH1849" s="19" t="str">
        <f>IF(DataGoesHere!B1848="",IF(DD1849="Forecast",DF1849+DG1849,""),DF1849+DG1849)</f>
        <v/>
      </c>
      <c r="DI1849" s="274" t="str">
        <f>IF(DH1849="","",IF(IntermediateCalcs!$AO$9="Yes",IntermediateCalcs!DH1849*$CX1849,IntermediateCalcs!DH1849))</f>
        <v/>
      </c>
      <c r="DJ1849" s="250" t="str">
        <f>IF(DataGoesHere!$B1849="","",($CZ1849-DI1849))</f>
        <v/>
      </c>
      <c r="DK1849" s="250" t="str">
        <f>IF(DataGoesHere!$B1849="","",ABS($CZ1849-DI1849))</f>
        <v/>
      </c>
      <c r="DL1849" s="250" t="str">
        <f>IF(DataGoesHere!$B1849="","",DK1849^2)</f>
        <v/>
      </c>
      <c r="DM1849" s="249" t="str">
        <f>IF(DataGoesHere!$B1849="","",DK1849/$CZ1849)</f>
        <v/>
      </c>
      <c r="DN1849" s="250" t="str">
        <f>IF(DataGoesHere!$B1849="","",SUM(DJ$2:DJ1849)/AVERAGE(DK:DK))</f>
        <v/>
      </c>
      <c r="DP1849" s="19" t="str">
        <f>IF(DataGoesHere!B1849="",IF($DD1849="Forecast",(Output!E$48*IntermediateCalcs!CY1849)+Output!G$48,""),(Output!E$48*IntermediateCalcs!CY1849)+Output!G$48)</f>
        <v/>
      </c>
      <c r="DQ1849" s="274" t="str">
        <f>IF(DP1849="","",IF(IntermediateCalcs!$AO$9="Yes",IntermediateCalcs!DP1849*$CX1849,IntermediateCalcs!DP1849))</f>
        <v/>
      </c>
      <c r="DR1849" s="250" t="str">
        <f>IF(DataGoesHere!$B1849="","",($CZ1849-DQ1849))</f>
        <v/>
      </c>
      <c r="DS1849" s="250" t="str">
        <f>IF(DataGoesHere!$B1849="","",ABS($CZ1849-DQ1849))</f>
        <v/>
      </c>
      <c r="DT1849" s="250" t="str">
        <f>IF(DataGoesHere!$B1849="","",DS1849^2)</f>
        <v/>
      </c>
      <c r="DU1849" s="249" t="str">
        <f>IF(DataGoesHere!$B1849="","",DS1849/$CZ1849)</f>
        <v/>
      </c>
      <c r="DV1849" s="250" t="str">
        <f>IF(DataGoesHere!$B1849="","",SUM(DR$2:DR1849)/AVERAGE(DS:DS))</f>
        <v/>
      </c>
      <c r="DX1849" s="19" t="str">
        <f>IF(DataGoesHere!$B1848="","",(DB1843*(Output!$O$49/Output!$P$49))+(IntermediateCalcs!DB1844*(Output!$M$49/Output!$P$49))+(IntermediateCalcs!DB1845*(Output!$K$49/Output!$P$49))+(DB1846*(Output!$I$49/Output!$P$49))+(IntermediateCalcs!DB1847*(Output!$G$49/Output!$P$49))+(IntermediateCalcs!DB1848*(Output!$E$49/Output!$P$49)))</f>
        <v/>
      </c>
      <c r="DY1849" s="274" t="str">
        <f>IF(DX1849="","",IF(IntermediateCalcs!$AO$9="Yes",IntermediateCalcs!DX1849*$CX1849,IntermediateCalcs!DX1849))</f>
        <v/>
      </c>
      <c r="DZ1849" s="250" t="str">
        <f>IF(DataGoesHere!$B1849="","",($CZ1849-DY1849))</f>
        <v/>
      </c>
      <c r="EA1849" s="250" t="str">
        <f>IF(DataGoesHere!$B1849="","",ABS($CZ1849-DY1849))</f>
        <v/>
      </c>
      <c r="EB1849" s="250" t="str">
        <f>IF(DataGoesHere!$B1849="","",EA1849^2)</f>
        <v/>
      </c>
      <c r="EC1849" s="249" t="str">
        <f>IF(DataGoesHere!$B1849="","",EA1849/$CZ1849)</f>
        <v/>
      </c>
      <c r="ED1849" s="250" t="str">
        <f>IF(DataGoesHere!$B1849="","",SUM(DZ$2:DZ1849)/AVERAGE(EA:EA))</f>
        <v/>
      </c>
    </row>
    <row r="1850" spans="20:134" x14ac:dyDescent="0.2">
      <c r="T1850" s="244" t="str">
        <f>IF(DataGoesHere!$B1850="","",(DataGoesHere!$B1850/SUM(DataGoesHere!$B1850:'DataGoesHere'!$B1861)))</f>
        <v/>
      </c>
      <c r="U1850" s="238"/>
      <c r="V1850" s="238"/>
      <c r="W1850" s="238"/>
      <c r="X1850" s="238"/>
      <c r="Y1850" s="238"/>
      <c r="Z1850" s="238"/>
      <c r="AA1850" s="238"/>
      <c r="AB1850" s="238"/>
      <c r="AC1850" s="238"/>
      <c r="AD1850" s="238"/>
      <c r="AE1850" s="239"/>
      <c r="CV1850" s="310" t="str">
        <f>IF(DataGoesHere!B1850="","",DataGoesHere!A1850)</f>
        <v/>
      </c>
      <c r="CW1850" s="271">
        <f t="shared" ca="1" si="64"/>
        <v>1</v>
      </c>
      <c r="CX1850" s="272">
        <f t="shared" ca="1" si="65"/>
        <v>1.3236179355303281</v>
      </c>
      <c r="CY1850" s="266">
        <f>DataGoesHere!A1850</f>
        <v>1849</v>
      </c>
      <c r="CZ1850" s="19" t="str">
        <f>IF(DataGoesHere!B1850="","",DataGoesHere!B1850)</f>
        <v/>
      </c>
      <c r="DA1850" s="19" t="str">
        <f>IF(DataGoesHere!B1850="","",IF(AH$5="No",DataGoesHere!B1850,DataGoesHere!B1850-(AH$2*(DataGoesHere!A1850-1))))</f>
        <v/>
      </c>
      <c r="DB1850" s="19" t="str">
        <f>IF(DataGoesHere!B1850="","",IF(AO$9="No",DataGoesHere!B1850,DataGoesHere!B1850/CX1850))</f>
        <v/>
      </c>
      <c r="DC1850" s="19" t="str">
        <f>IF(DataGoesHere!B1850="","",IF(AO$9="No",DA1850,DA1850/CX1850))</f>
        <v/>
      </c>
      <c r="DD1850" s="293" t="str">
        <f>IF(CZ1850="",IF(COUNTIF(DD$2:DD1849,"Forecast")&lt;Output!E$43,"Forecast",""),"Actual")</f>
        <v/>
      </c>
      <c r="DF1850" s="19" t="str">
        <f>IF(DataGoesHere!B1849="",IF(DD1850="Forecast",(Output!$E$47*IntermediateCalcs!DH1849)+((1-Output!$E$47)*IntermediateCalcs!DF1849),""),(Output!$E$47*IntermediateCalcs!DB1849)+((1-Output!$E$47)*IntermediateCalcs!DF1849))</f>
        <v/>
      </c>
      <c r="DG1850" s="19" t="str">
        <f>IF(DataGoesHere!B1849="",IF(DD1850="Forecast",(Output!$G$47*(IntermediateCalcs!DF1850-IntermediateCalcs!DF1849))+((1-Output!$G$47)*IntermediateCalcs!DG1849),""),(Output!$G$47*(IntermediateCalcs!DF1850-IntermediateCalcs!DF1849))+((1-Output!$G$47)*IntermediateCalcs!DG1849))</f>
        <v/>
      </c>
      <c r="DH1850" s="19" t="str">
        <f>IF(DataGoesHere!B1849="",IF(DD1850="Forecast",DF1850+DG1850,""),DF1850+DG1850)</f>
        <v/>
      </c>
      <c r="DI1850" s="274" t="str">
        <f>IF(DH1850="","",IF(IntermediateCalcs!$AO$9="Yes",IntermediateCalcs!DH1850*$CX1850,IntermediateCalcs!DH1850))</f>
        <v/>
      </c>
      <c r="DJ1850" s="250" t="str">
        <f>IF(DataGoesHere!$B1850="","",($CZ1850-DI1850))</f>
        <v/>
      </c>
      <c r="DK1850" s="250" t="str">
        <f>IF(DataGoesHere!$B1850="","",ABS($CZ1850-DI1850))</f>
        <v/>
      </c>
      <c r="DL1850" s="250" t="str">
        <f>IF(DataGoesHere!$B1850="","",DK1850^2)</f>
        <v/>
      </c>
      <c r="DM1850" s="249" t="str">
        <f>IF(DataGoesHere!$B1850="","",DK1850/$CZ1850)</f>
        <v/>
      </c>
      <c r="DN1850" s="250" t="str">
        <f>IF(DataGoesHere!$B1850="","",SUM(DJ$2:DJ1850)/AVERAGE(DK:DK))</f>
        <v/>
      </c>
      <c r="DP1850" s="19" t="str">
        <f>IF(DataGoesHere!B1850="",IF($DD1850="Forecast",(Output!E$48*IntermediateCalcs!CY1850)+Output!G$48,""),(Output!E$48*IntermediateCalcs!CY1850)+Output!G$48)</f>
        <v/>
      </c>
      <c r="DQ1850" s="274" t="str">
        <f>IF(DP1850="","",IF(IntermediateCalcs!$AO$9="Yes",IntermediateCalcs!DP1850*$CX1850,IntermediateCalcs!DP1850))</f>
        <v/>
      </c>
      <c r="DR1850" s="250" t="str">
        <f>IF(DataGoesHere!$B1850="","",($CZ1850-DQ1850))</f>
        <v/>
      </c>
      <c r="DS1850" s="250" t="str">
        <f>IF(DataGoesHere!$B1850="","",ABS($CZ1850-DQ1850))</f>
        <v/>
      </c>
      <c r="DT1850" s="250" t="str">
        <f>IF(DataGoesHere!$B1850="","",DS1850^2)</f>
        <v/>
      </c>
      <c r="DU1850" s="249" t="str">
        <f>IF(DataGoesHere!$B1850="","",DS1850/$CZ1850)</f>
        <v/>
      </c>
      <c r="DV1850" s="250" t="str">
        <f>IF(DataGoesHere!$B1850="","",SUM(DR$2:DR1850)/AVERAGE(DS:DS))</f>
        <v/>
      </c>
      <c r="DX1850" s="19" t="str">
        <f>IF(DataGoesHere!$B1849="","",(DB1844*(Output!$O$49/Output!$P$49))+(IntermediateCalcs!DB1845*(Output!$M$49/Output!$P$49))+(IntermediateCalcs!DB1846*(Output!$K$49/Output!$P$49))+(DB1847*(Output!$I$49/Output!$P$49))+(IntermediateCalcs!DB1848*(Output!$G$49/Output!$P$49))+(IntermediateCalcs!DB1849*(Output!$E$49/Output!$P$49)))</f>
        <v/>
      </c>
      <c r="DY1850" s="274" t="str">
        <f>IF(DX1850="","",IF(IntermediateCalcs!$AO$9="Yes",IntermediateCalcs!DX1850*$CX1850,IntermediateCalcs!DX1850))</f>
        <v/>
      </c>
      <c r="DZ1850" s="250" t="str">
        <f>IF(DataGoesHere!$B1850="","",($CZ1850-DY1850))</f>
        <v/>
      </c>
      <c r="EA1850" s="250" t="str">
        <f>IF(DataGoesHere!$B1850="","",ABS($CZ1850-DY1850))</f>
        <v/>
      </c>
      <c r="EB1850" s="250" t="str">
        <f>IF(DataGoesHere!$B1850="","",EA1850^2)</f>
        <v/>
      </c>
      <c r="EC1850" s="249" t="str">
        <f>IF(DataGoesHere!$B1850="","",EA1850/$CZ1850)</f>
        <v/>
      </c>
      <c r="ED1850" s="250" t="str">
        <f>IF(DataGoesHere!$B1850="","",SUM(DZ$2:DZ1850)/AVERAGE(EA:EA))</f>
        <v/>
      </c>
    </row>
    <row r="1851" spans="20:134" x14ac:dyDescent="0.2">
      <c r="T1851" s="240"/>
      <c r="U1851" s="245" t="str">
        <f>IF(DataGoesHere!$B1851="","",(DataGoesHere!$B1851/SUM(DataGoesHere!$B1851:'DataGoesHere'!$B1861)))</f>
        <v/>
      </c>
      <c r="V1851" s="86"/>
      <c r="W1851" s="86"/>
      <c r="X1851" s="86"/>
      <c r="Y1851" s="86"/>
      <c r="Z1851" s="86"/>
      <c r="AA1851" s="86"/>
      <c r="AB1851" s="86"/>
      <c r="AC1851" s="86"/>
      <c r="AD1851" s="86"/>
      <c r="AE1851" s="241"/>
      <c r="CV1851" s="310" t="str">
        <f>IF(DataGoesHere!B1851="","",DataGoesHere!A1851)</f>
        <v/>
      </c>
      <c r="CW1851" s="271">
        <f t="shared" ca="1" si="64"/>
        <v>2</v>
      </c>
      <c r="CX1851" s="272">
        <f t="shared" ca="1" si="65"/>
        <v>0.80574490527728204</v>
      </c>
      <c r="CY1851" s="266">
        <f>DataGoesHere!A1851</f>
        <v>1850</v>
      </c>
      <c r="CZ1851" s="19" t="str">
        <f>IF(DataGoesHere!B1851="","",DataGoesHere!B1851)</f>
        <v/>
      </c>
      <c r="DA1851" s="19" t="str">
        <f>IF(DataGoesHere!B1851="","",IF(AH$5="No",DataGoesHere!B1851,DataGoesHere!B1851-(AH$2*(DataGoesHere!A1851-1))))</f>
        <v/>
      </c>
      <c r="DB1851" s="19" t="str">
        <f>IF(DataGoesHere!B1851="","",IF(AO$9="No",DataGoesHere!B1851,DataGoesHere!B1851/CX1851))</f>
        <v/>
      </c>
      <c r="DC1851" s="19" t="str">
        <f>IF(DataGoesHere!B1851="","",IF(AO$9="No",DA1851,DA1851/CX1851))</f>
        <v/>
      </c>
      <c r="DD1851" s="293" t="str">
        <f>IF(CZ1851="",IF(COUNTIF(DD$2:DD1850,"Forecast")&lt;Output!E$43,"Forecast",""),"Actual")</f>
        <v/>
      </c>
      <c r="DF1851" s="19" t="str">
        <f>IF(DataGoesHere!B1850="",IF(DD1851="Forecast",(Output!$E$47*IntermediateCalcs!DH1850)+((1-Output!$E$47)*IntermediateCalcs!DF1850),""),(Output!$E$47*IntermediateCalcs!DB1850)+((1-Output!$E$47)*IntermediateCalcs!DF1850))</f>
        <v/>
      </c>
      <c r="DG1851" s="19" t="str">
        <f>IF(DataGoesHere!B1850="",IF(DD1851="Forecast",(Output!$G$47*(IntermediateCalcs!DF1851-IntermediateCalcs!DF1850))+((1-Output!$G$47)*IntermediateCalcs!DG1850),""),(Output!$G$47*(IntermediateCalcs!DF1851-IntermediateCalcs!DF1850))+((1-Output!$G$47)*IntermediateCalcs!DG1850))</f>
        <v/>
      </c>
      <c r="DH1851" s="19" t="str">
        <f>IF(DataGoesHere!B1850="",IF(DD1851="Forecast",DF1851+DG1851,""),DF1851+DG1851)</f>
        <v/>
      </c>
      <c r="DI1851" s="274" t="str">
        <f>IF(DH1851="","",IF(IntermediateCalcs!$AO$9="Yes",IntermediateCalcs!DH1851*$CX1851,IntermediateCalcs!DH1851))</f>
        <v/>
      </c>
      <c r="DJ1851" s="250" t="str">
        <f>IF(DataGoesHere!$B1851="","",($CZ1851-DI1851))</f>
        <v/>
      </c>
      <c r="DK1851" s="250" t="str">
        <f>IF(DataGoesHere!$B1851="","",ABS($CZ1851-DI1851))</f>
        <v/>
      </c>
      <c r="DL1851" s="250" t="str">
        <f>IF(DataGoesHere!$B1851="","",DK1851^2)</f>
        <v/>
      </c>
      <c r="DM1851" s="249" t="str">
        <f>IF(DataGoesHere!$B1851="","",DK1851/$CZ1851)</f>
        <v/>
      </c>
      <c r="DN1851" s="250" t="str">
        <f>IF(DataGoesHere!$B1851="","",SUM(DJ$2:DJ1851)/AVERAGE(DK:DK))</f>
        <v/>
      </c>
      <c r="DP1851" s="19" t="str">
        <f>IF(DataGoesHere!B1851="",IF($DD1851="Forecast",(Output!E$48*IntermediateCalcs!CY1851)+Output!G$48,""),(Output!E$48*IntermediateCalcs!CY1851)+Output!G$48)</f>
        <v/>
      </c>
      <c r="DQ1851" s="274" t="str">
        <f>IF(DP1851="","",IF(IntermediateCalcs!$AO$9="Yes",IntermediateCalcs!DP1851*$CX1851,IntermediateCalcs!DP1851))</f>
        <v/>
      </c>
      <c r="DR1851" s="250" t="str">
        <f>IF(DataGoesHere!$B1851="","",($CZ1851-DQ1851))</f>
        <v/>
      </c>
      <c r="DS1851" s="250" t="str">
        <f>IF(DataGoesHere!$B1851="","",ABS($CZ1851-DQ1851))</f>
        <v/>
      </c>
      <c r="DT1851" s="250" t="str">
        <f>IF(DataGoesHere!$B1851="","",DS1851^2)</f>
        <v/>
      </c>
      <c r="DU1851" s="249" t="str">
        <f>IF(DataGoesHere!$B1851="","",DS1851/$CZ1851)</f>
        <v/>
      </c>
      <c r="DV1851" s="250" t="str">
        <f>IF(DataGoesHere!$B1851="","",SUM(DR$2:DR1851)/AVERAGE(DS:DS))</f>
        <v/>
      </c>
      <c r="DX1851" s="19" t="str">
        <f>IF(DataGoesHere!$B1850="","",(DB1845*(Output!$O$49/Output!$P$49))+(IntermediateCalcs!DB1846*(Output!$M$49/Output!$P$49))+(IntermediateCalcs!DB1847*(Output!$K$49/Output!$P$49))+(DB1848*(Output!$I$49/Output!$P$49))+(IntermediateCalcs!DB1849*(Output!$G$49/Output!$P$49))+(IntermediateCalcs!DB1850*(Output!$E$49/Output!$P$49)))</f>
        <v/>
      </c>
      <c r="DY1851" s="274" t="str">
        <f>IF(DX1851="","",IF(IntermediateCalcs!$AO$9="Yes",IntermediateCalcs!DX1851*$CX1851,IntermediateCalcs!DX1851))</f>
        <v/>
      </c>
      <c r="DZ1851" s="250" t="str">
        <f>IF(DataGoesHere!$B1851="","",($CZ1851-DY1851))</f>
        <v/>
      </c>
      <c r="EA1851" s="250" t="str">
        <f>IF(DataGoesHere!$B1851="","",ABS($CZ1851-DY1851))</f>
        <v/>
      </c>
      <c r="EB1851" s="250" t="str">
        <f>IF(DataGoesHere!$B1851="","",EA1851^2)</f>
        <v/>
      </c>
      <c r="EC1851" s="249" t="str">
        <f>IF(DataGoesHere!$B1851="","",EA1851/$CZ1851)</f>
        <v/>
      </c>
      <c r="ED1851" s="250" t="str">
        <f>IF(DataGoesHere!$B1851="","",SUM(DZ$2:DZ1851)/AVERAGE(EA:EA))</f>
        <v/>
      </c>
    </row>
    <row r="1852" spans="20:134" x14ac:dyDescent="0.2">
      <c r="T1852" s="240"/>
      <c r="U1852" s="86"/>
      <c r="V1852" s="245" t="str">
        <f>IF(DataGoesHere!$B1852="","",(DataGoesHere!$B1852/SUM(DataGoesHere!$B1850:'DataGoesHere'!$B1861)))</f>
        <v/>
      </c>
      <c r="W1852" s="86"/>
      <c r="X1852" s="86"/>
      <c r="Y1852" s="86"/>
      <c r="Z1852" s="86"/>
      <c r="AA1852" s="86"/>
      <c r="AB1852" s="86"/>
      <c r="AC1852" s="86"/>
      <c r="AD1852" s="86"/>
      <c r="AE1852" s="241"/>
      <c r="CV1852" s="310" t="str">
        <f>IF(DataGoesHere!B1852="","",DataGoesHere!A1852)</f>
        <v/>
      </c>
      <c r="CW1852" s="271">
        <f t="shared" ca="1" si="64"/>
        <v>3</v>
      </c>
      <c r="CX1852" s="272">
        <f t="shared" ca="1" si="65"/>
        <v>0.79862940076451561</v>
      </c>
      <c r="CY1852" s="266">
        <f>DataGoesHere!A1852</f>
        <v>1851</v>
      </c>
      <c r="CZ1852" s="19" t="str">
        <f>IF(DataGoesHere!B1852="","",DataGoesHere!B1852)</f>
        <v/>
      </c>
      <c r="DA1852" s="19" t="str">
        <f>IF(DataGoesHere!B1852="","",IF(AH$5="No",DataGoesHere!B1852,DataGoesHere!B1852-(AH$2*(DataGoesHere!A1852-1))))</f>
        <v/>
      </c>
      <c r="DB1852" s="19" t="str">
        <f>IF(DataGoesHere!B1852="","",IF(AO$9="No",DataGoesHere!B1852,DataGoesHere!B1852/CX1852))</f>
        <v/>
      </c>
      <c r="DC1852" s="19" t="str">
        <f>IF(DataGoesHere!B1852="","",IF(AO$9="No",DA1852,DA1852/CX1852))</f>
        <v/>
      </c>
      <c r="DD1852" s="293" t="str">
        <f>IF(CZ1852="",IF(COUNTIF(DD$2:DD1851,"Forecast")&lt;Output!E$43,"Forecast",""),"Actual")</f>
        <v/>
      </c>
      <c r="DF1852" s="19" t="str">
        <f>IF(DataGoesHere!B1851="",IF(DD1852="Forecast",(Output!$E$47*IntermediateCalcs!DH1851)+((1-Output!$E$47)*IntermediateCalcs!DF1851),""),(Output!$E$47*IntermediateCalcs!DB1851)+((1-Output!$E$47)*IntermediateCalcs!DF1851))</f>
        <v/>
      </c>
      <c r="DG1852" s="19" t="str">
        <f>IF(DataGoesHere!B1851="",IF(DD1852="Forecast",(Output!$G$47*(IntermediateCalcs!DF1852-IntermediateCalcs!DF1851))+((1-Output!$G$47)*IntermediateCalcs!DG1851),""),(Output!$G$47*(IntermediateCalcs!DF1852-IntermediateCalcs!DF1851))+((1-Output!$G$47)*IntermediateCalcs!DG1851))</f>
        <v/>
      </c>
      <c r="DH1852" s="19" t="str">
        <f>IF(DataGoesHere!B1851="",IF(DD1852="Forecast",DF1852+DG1852,""),DF1852+DG1852)</f>
        <v/>
      </c>
      <c r="DI1852" s="274" t="str">
        <f>IF(DH1852="","",IF(IntermediateCalcs!$AO$9="Yes",IntermediateCalcs!DH1852*$CX1852,IntermediateCalcs!DH1852))</f>
        <v/>
      </c>
      <c r="DJ1852" s="250" t="str">
        <f>IF(DataGoesHere!$B1852="","",($CZ1852-DI1852))</f>
        <v/>
      </c>
      <c r="DK1852" s="250" t="str">
        <f>IF(DataGoesHere!$B1852="","",ABS($CZ1852-DI1852))</f>
        <v/>
      </c>
      <c r="DL1852" s="250" t="str">
        <f>IF(DataGoesHere!$B1852="","",DK1852^2)</f>
        <v/>
      </c>
      <c r="DM1852" s="249" t="str">
        <f>IF(DataGoesHere!$B1852="","",DK1852/$CZ1852)</f>
        <v/>
      </c>
      <c r="DN1852" s="250" t="str">
        <f>IF(DataGoesHere!$B1852="","",SUM(DJ$2:DJ1852)/AVERAGE(DK:DK))</f>
        <v/>
      </c>
      <c r="DP1852" s="19" t="str">
        <f>IF(DataGoesHere!B1852="",IF($DD1852="Forecast",(Output!E$48*IntermediateCalcs!CY1852)+Output!G$48,""),(Output!E$48*IntermediateCalcs!CY1852)+Output!G$48)</f>
        <v/>
      </c>
      <c r="DQ1852" s="274" t="str">
        <f>IF(DP1852="","",IF(IntermediateCalcs!$AO$9="Yes",IntermediateCalcs!DP1852*$CX1852,IntermediateCalcs!DP1852))</f>
        <v/>
      </c>
      <c r="DR1852" s="250" t="str">
        <f>IF(DataGoesHere!$B1852="","",($CZ1852-DQ1852))</f>
        <v/>
      </c>
      <c r="DS1852" s="250" t="str">
        <f>IF(DataGoesHere!$B1852="","",ABS($CZ1852-DQ1852))</f>
        <v/>
      </c>
      <c r="DT1852" s="250" t="str">
        <f>IF(DataGoesHere!$B1852="","",DS1852^2)</f>
        <v/>
      </c>
      <c r="DU1852" s="249" t="str">
        <f>IF(DataGoesHere!$B1852="","",DS1852/$CZ1852)</f>
        <v/>
      </c>
      <c r="DV1852" s="250" t="str">
        <f>IF(DataGoesHere!$B1852="","",SUM(DR$2:DR1852)/AVERAGE(DS:DS))</f>
        <v/>
      </c>
      <c r="DX1852" s="19" t="str">
        <f>IF(DataGoesHere!$B1851="","",(DB1846*(Output!$O$49/Output!$P$49))+(IntermediateCalcs!DB1847*(Output!$M$49/Output!$P$49))+(IntermediateCalcs!DB1848*(Output!$K$49/Output!$P$49))+(DB1849*(Output!$I$49/Output!$P$49))+(IntermediateCalcs!DB1850*(Output!$G$49/Output!$P$49))+(IntermediateCalcs!DB1851*(Output!$E$49/Output!$P$49)))</f>
        <v/>
      </c>
      <c r="DY1852" s="274" t="str">
        <f>IF(DX1852="","",IF(IntermediateCalcs!$AO$9="Yes",IntermediateCalcs!DX1852*$CX1852,IntermediateCalcs!DX1852))</f>
        <v/>
      </c>
      <c r="DZ1852" s="250" t="str">
        <f>IF(DataGoesHere!$B1852="","",($CZ1852-DY1852))</f>
        <v/>
      </c>
      <c r="EA1852" s="250" t="str">
        <f>IF(DataGoesHere!$B1852="","",ABS($CZ1852-DY1852))</f>
        <v/>
      </c>
      <c r="EB1852" s="250" t="str">
        <f>IF(DataGoesHere!$B1852="","",EA1852^2)</f>
        <v/>
      </c>
      <c r="EC1852" s="249" t="str">
        <f>IF(DataGoesHere!$B1852="","",EA1852/$CZ1852)</f>
        <v/>
      </c>
      <c r="ED1852" s="250" t="str">
        <f>IF(DataGoesHere!$B1852="","",SUM(DZ$2:DZ1852)/AVERAGE(EA:EA))</f>
        <v/>
      </c>
    </row>
    <row r="1853" spans="20:134" x14ac:dyDescent="0.2">
      <c r="T1853" s="240"/>
      <c r="U1853" s="86"/>
      <c r="V1853" s="86"/>
      <c r="W1853" s="245" t="str">
        <f>IF(DataGoesHere!$B1853="","",(DataGoesHere!$B1853/SUM(DataGoesHere!$B1850:'DataGoesHere'!$B1861)))</f>
        <v/>
      </c>
      <c r="X1853" s="86"/>
      <c r="Y1853" s="86"/>
      <c r="Z1853" s="86"/>
      <c r="AA1853" s="86"/>
      <c r="AB1853" s="86"/>
      <c r="AC1853" s="86"/>
      <c r="AD1853" s="86"/>
      <c r="AE1853" s="241"/>
      <c r="CV1853" s="310" t="str">
        <f>IF(DataGoesHere!B1853="","",DataGoesHere!A1853)</f>
        <v/>
      </c>
      <c r="CW1853" s="271">
        <f t="shared" ca="1" si="64"/>
        <v>4</v>
      </c>
      <c r="CX1853" s="272">
        <f t="shared" ca="1" si="65"/>
        <v>1.0149292433706087</v>
      </c>
      <c r="CY1853" s="266">
        <f>DataGoesHere!A1853</f>
        <v>1852</v>
      </c>
      <c r="CZ1853" s="19" t="str">
        <f>IF(DataGoesHere!B1853="","",DataGoesHere!B1853)</f>
        <v/>
      </c>
      <c r="DA1853" s="19" t="str">
        <f>IF(DataGoesHere!B1853="","",IF(AH$5="No",DataGoesHere!B1853,DataGoesHere!B1853-(AH$2*(DataGoesHere!A1853-1))))</f>
        <v/>
      </c>
      <c r="DB1853" s="19" t="str">
        <f>IF(DataGoesHere!B1853="","",IF(AO$9="No",DataGoesHere!B1853,DataGoesHere!B1853/CX1853))</f>
        <v/>
      </c>
      <c r="DC1853" s="19" t="str">
        <f>IF(DataGoesHere!B1853="","",IF(AO$9="No",DA1853,DA1853/CX1853))</f>
        <v/>
      </c>
      <c r="DD1853" s="293" t="str">
        <f>IF(CZ1853="",IF(COUNTIF(DD$2:DD1852,"Forecast")&lt;Output!E$43,"Forecast",""),"Actual")</f>
        <v/>
      </c>
      <c r="DF1853" s="19" t="str">
        <f>IF(DataGoesHere!B1852="",IF(DD1853="Forecast",(Output!$E$47*IntermediateCalcs!DH1852)+((1-Output!$E$47)*IntermediateCalcs!DF1852),""),(Output!$E$47*IntermediateCalcs!DB1852)+((1-Output!$E$47)*IntermediateCalcs!DF1852))</f>
        <v/>
      </c>
      <c r="DG1853" s="19" t="str">
        <f>IF(DataGoesHere!B1852="",IF(DD1853="Forecast",(Output!$G$47*(IntermediateCalcs!DF1853-IntermediateCalcs!DF1852))+((1-Output!$G$47)*IntermediateCalcs!DG1852),""),(Output!$G$47*(IntermediateCalcs!DF1853-IntermediateCalcs!DF1852))+((1-Output!$G$47)*IntermediateCalcs!DG1852))</f>
        <v/>
      </c>
      <c r="DH1853" s="19" t="str">
        <f>IF(DataGoesHere!B1852="",IF(DD1853="Forecast",DF1853+DG1853,""),DF1853+DG1853)</f>
        <v/>
      </c>
      <c r="DI1853" s="274" t="str">
        <f>IF(DH1853="","",IF(IntermediateCalcs!$AO$9="Yes",IntermediateCalcs!DH1853*$CX1853,IntermediateCalcs!DH1853))</f>
        <v/>
      </c>
      <c r="DJ1853" s="250" t="str">
        <f>IF(DataGoesHere!$B1853="","",($CZ1853-DI1853))</f>
        <v/>
      </c>
      <c r="DK1853" s="250" t="str">
        <f>IF(DataGoesHere!$B1853="","",ABS($CZ1853-DI1853))</f>
        <v/>
      </c>
      <c r="DL1853" s="250" t="str">
        <f>IF(DataGoesHere!$B1853="","",DK1853^2)</f>
        <v/>
      </c>
      <c r="DM1853" s="249" t="str">
        <f>IF(DataGoesHere!$B1853="","",DK1853/$CZ1853)</f>
        <v/>
      </c>
      <c r="DN1853" s="250" t="str">
        <f>IF(DataGoesHere!$B1853="","",SUM(DJ$2:DJ1853)/AVERAGE(DK:DK))</f>
        <v/>
      </c>
      <c r="DP1853" s="19" t="str">
        <f>IF(DataGoesHere!B1853="",IF($DD1853="Forecast",(Output!E$48*IntermediateCalcs!CY1853)+Output!G$48,""),(Output!E$48*IntermediateCalcs!CY1853)+Output!G$48)</f>
        <v/>
      </c>
      <c r="DQ1853" s="274" t="str">
        <f>IF(DP1853="","",IF(IntermediateCalcs!$AO$9="Yes",IntermediateCalcs!DP1853*$CX1853,IntermediateCalcs!DP1853))</f>
        <v/>
      </c>
      <c r="DR1853" s="250" t="str">
        <f>IF(DataGoesHere!$B1853="","",($CZ1853-DQ1853))</f>
        <v/>
      </c>
      <c r="DS1853" s="250" t="str">
        <f>IF(DataGoesHere!$B1853="","",ABS($CZ1853-DQ1853))</f>
        <v/>
      </c>
      <c r="DT1853" s="250" t="str">
        <f>IF(DataGoesHere!$B1853="","",DS1853^2)</f>
        <v/>
      </c>
      <c r="DU1853" s="249" t="str">
        <f>IF(DataGoesHere!$B1853="","",DS1853/$CZ1853)</f>
        <v/>
      </c>
      <c r="DV1853" s="250" t="str">
        <f>IF(DataGoesHere!$B1853="","",SUM(DR$2:DR1853)/AVERAGE(DS:DS))</f>
        <v/>
      </c>
      <c r="DX1853" s="19" t="str">
        <f>IF(DataGoesHere!$B1852="","",(DB1847*(Output!$O$49/Output!$P$49))+(IntermediateCalcs!DB1848*(Output!$M$49/Output!$P$49))+(IntermediateCalcs!DB1849*(Output!$K$49/Output!$P$49))+(DB1850*(Output!$I$49/Output!$P$49))+(IntermediateCalcs!DB1851*(Output!$G$49/Output!$P$49))+(IntermediateCalcs!DB1852*(Output!$E$49/Output!$P$49)))</f>
        <v/>
      </c>
      <c r="DY1853" s="274" t="str">
        <f>IF(DX1853="","",IF(IntermediateCalcs!$AO$9="Yes",IntermediateCalcs!DX1853*$CX1853,IntermediateCalcs!DX1853))</f>
        <v/>
      </c>
      <c r="DZ1853" s="250" t="str">
        <f>IF(DataGoesHere!$B1853="","",($CZ1853-DY1853))</f>
        <v/>
      </c>
      <c r="EA1853" s="250" t="str">
        <f>IF(DataGoesHere!$B1853="","",ABS($CZ1853-DY1853))</f>
        <v/>
      </c>
      <c r="EB1853" s="250" t="str">
        <f>IF(DataGoesHere!$B1853="","",EA1853^2)</f>
        <v/>
      </c>
      <c r="EC1853" s="249" t="str">
        <f>IF(DataGoesHere!$B1853="","",EA1853/$CZ1853)</f>
        <v/>
      </c>
      <c r="ED1853" s="250" t="str">
        <f>IF(DataGoesHere!$B1853="","",SUM(DZ$2:DZ1853)/AVERAGE(EA:EA))</f>
        <v/>
      </c>
    </row>
    <row r="1854" spans="20:134" x14ac:dyDescent="0.2">
      <c r="T1854" s="240"/>
      <c r="U1854" s="86"/>
      <c r="V1854" s="86"/>
      <c r="W1854" s="86"/>
      <c r="X1854" s="245" t="str">
        <f>IF(DataGoesHere!$B1854="","",(DataGoesHere!$B1854/SUM(DataGoesHere!$B1850:'DataGoesHere'!$B1861)))</f>
        <v/>
      </c>
      <c r="Y1854" s="86"/>
      <c r="Z1854" s="86"/>
      <c r="AA1854" s="86"/>
      <c r="AB1854" s="86"/>
      <c r="AC1854" s="86"/>
      <c r="AD1854" s="86"/>
      <c r="AE1854" s="241"/>
      <c r="CV1854" s="310" t="str">
        <f>IF(DataGoesHere!B1854="","",DataGoesHere!A1854)</f>
        <v/>
      </c>
      <c r="CW1854" s="271">
        <f t="shared" ca="1" si="64"/>
        <v>5</v>
      </c>
      <c r="CX1854" s="272">
        <f t="shared" ca="1" si="65"/>
        <v>0.97875414397996308</v>
      </c>
      <c r="CY1854" s="266">
        <f>DataGoesHere!A1854</f>
        <v>1853</v>
      </c>
      <c r="CZ1854" s="19" t="str">
        <f>IF(DataGoesHere!B1854="","",DataGoesHere!B1854)</f>
        <v/>
      </c>
      <c r="DA1854" s="19" t="str">
        <f>IF(DataGoesHere!B1854="","",IF(AH$5="No",DataGoesHere!B1854,DataGoesHere!B1854-(AH$2*(DataGoesHere!A1854-1))))</f>
        <v/>
      </c>
      <c r="DB1854" s="19" t="str">
        <f>IF(DataGoesHere!B1854="","",IF(AO$9="No",DataGoesHere!B1854,DataGoesHere!B1854/CX1854))</f>
        <v/>
      </c>
      <c r="DC1854" s="19" t="str">
        <f>IF(DataGoesHere!B1854="","",IF(AO$9="No",DA1854,DA1854/CX1854))</f>
        <v/>
      </c>
      <c r="DD1854" s="293" t="str">
        <f>IF(CZ1854="",IF(COUNTIF(DD$2:DD1853,"Forecast")&lt;Output!E$43,"Forecast",""),"Actual")</f>
        <v/>
      </c>
      <c r="DF1854" s="19" t="str">
        <f>IF(DataGoesHere!B1853="",IF(DD1854="Forecast",(Output!$E$47*IntermediateCalcs!DH1853)+((1-Output!$E$47)*IntermediateCalcs!DF1853),""),(Output!$E$47*IntermediateCalcs!DB1853)+((1-Output!$E$47)*IntermediateCalcs!DF1853))</f>
        <v/>
      </c>
      <c r="DG1854" s="19" t="str">
        <f>IF(DataGoesHere!B1853="",IF(DD1854="Forecast",(Output!$G$47*(IntermediateCalcs!DF1854-IntermediateCalcs!DF1853))+((1-Output!$G$47)*IntermediateCalcs!DG1853),""),(Output!$G$47*(IntermediateCalcs!DF1854-IntermediateCalcs!DF1853))+((1-Output!$G$47)*IntermediateCalcs!DG1853))</f>
        <v/>
      </c>
      <c r="DH1854" s="19" t="str">
        <f>IF(DataGoesHere!B1853="",IF(DD1854="Forecast",DF1854+DG1854,""),DF1854+DG1854)</f>
        <v/>
      </c>
      <c r="DI1854" s="274" t="str">
        <f>IF(DH1854="","",IF(IntermediateCalcs!$AO$9="Yes",IntermediateCalcs!DH1854*$CX1854,IntermediateCalcs!DH1854))</f>
        <v/>
      </c>
      <c r="DJ1854" s="250" t="str">
        <f>IF(DataGoesHere!$B1854="","",($CZ1854-DI1854))</f>
        <v/>
      </c>
      <c r="DK1854" s="250" t="str">
        <f>IF(DataGoesHere!$B1854="","",ABS($CZ1854-DI1854))</f>
        <v/>
      </c>
      <c r="DL1854" s="250" t="str">
        <f>IF(DataGoesHere!$B1854="","",DK1854^2)</f>
        <v/>
      </c>
      <c r="DM1854" s="249" t="str">
        <f>IF(DataGoesHere!$B1854="","",DK1854/$CZ1854)</f>
        <v/>
      </c>
      <c r="DN1854" s="250" t="str">
        <f>IF(DataGoesHere!$B1854="","",SUM(DJ$2:DJ1854)/AVERAGE(DK:DK))</f>
        <v/>
      </c>
      <c r="DP1854" s="19" t="str">
        <f>IF(DataGoesHere!B1854="",IF($DD1854="Forecast",(Output!E$48*IntermediateCalcs!CY1854)+Output!G$48,""),(Output!E$48*IntermediateCalcs!CY1854)+Output!G$48)</f>
        <v/>
      </c>
      <c r="DQ1854" s="274" t="str">
        <f>IF(DP1854="","",IF(IntermediateCalcs!$AO$9="Yes",IntermediateCalcs!DP1854*$CX1854,IntermediateCalcs!DP1854))</f>
        <v/>
      </c>
      <c r="DR1854" s="250" t="str">
        <f>IF(DataGoesHere!$B1854="","",($CZ1854-DQ1854))</f>
        <v/>
      </c>
      <c r="DS1854" s="250" t="str">
        <f>IF(DataGoesHere!$B1854="","",ABS($CZ1854-DQ1854))</f>
        <v/>
      </c>
      <c r="DT1854" s="250" t="str">
        <f>IF(DataGoesHere!$B1854="","",DS1854^2)</f>
        <v/>
      </c>
      <c r="DU1854" s="249" t="str">
        <f>IF(DataGoesHere!$B1854="","",DS1854/$CZ1854)</f>
        <v/>
      </c>
      <c r="DV1854" s="250" t="str">
        <f>IF(DataGoesHere!$B1854="","",SUM(DR$2:DR1854)/AVERAGE(DS:DS))</f>
        <v/>
      </c>
      <c r="DX1854" s="19" t="str">
        <f>IF(DataGoesHere!$B1853="","",(DB1848*(Output!$O$49/Output!$P$49))+(IntermediateCalcs!DB1849*(Output!$M$49/Output!$P$49))+(IntermediateCalcs!DB1850*(Output!$K$49/Output!$P$49))+(DB1851*(Output!$I$49/Output!$P$49))+(IntermediateCalcs!DB1852*(Output!$G$49/Output!$P$49))+(IntermediateCalcs!DB1853*(Output!$E$49/Output!$P$49)))</f>
        <v/>
      </c>
      <c r="DY1854" s="274" t="str">
        <f>IF(DX1854="","",IF(IntermediateCalcs!$AO$9="Yes",IntermediateCalcs!DX1854*$CX1854,IntermediateCalcs!DX1854))</f>
        <v/>
      </c>
      <c r="DZ1854" s="250" t="str">
        <f>IF(DataGoesHere!$B1854="","",($CZ1854-DY1854))</f>
        <v/>
      </c>
      <c r="EA1854" s="250" t="str">
        <f>IF(DataGoesHere!$B1854="","",ABS($CZ1854-DY1854))</f>
        <v/>
      </c>
      <c r="EB1854" s="250" t="str">
        <f>IF(DataGoesHere!$B1854="","",EA1854^2)</f>
        <v/>
      </c>
      <c r="EC1854" s="249" t="str">
        <f>IF(DataGoesHere!$B1854="","",EA1854/$CZ1854)</f>
        <v/>
      </c>
      <c r="ED1854" s="250" t="str">
        <f>IF(DataGoesHere!$B1854="","",SUM(DZ$2:DZ1854)/AVERAGE(EA:EA))</f>
        <v/>
      </c>
    </row>
    <row r="1855" spans="20:134" x14ac:dyDescent="0.2">
      <c r="T1855" s="240"/>
      <c r="U1855" s="86"/>
      <c r="V1855" s="86"/>
      <c r="W1855" s="86"/>
      <c r="X1855" s="86"/>
      <c r="Y1855" s="245" t="str">
        <f>IF(DataGoesHere!$B1855="","",(DataGoesHere!$B1855/SUM(DataGoesHere!$B1850:'DataGoesHere'!$B1861)))</f>
        <v/>
      </c>
      <c r="Z1855" s="86"/>
      <c r="AA1855" s="86"/>
      <c r="AB1855" s="86"/>
      <c r="AC1855" s="86"/>
      <c r="AD1855" s="86"/>
      <c r="AE1855" s="241"/>
      <c r="CV1855" s="310" t="str">
        <f>IF(DataGoesHere!B1855="","",DataGoesHere!A1855)</f>
        <v/>
      </c>
      <c r="CW1855" s="271">
        <f t="shared" ca="1" si="64"/>
        <v>6</v>
      </c>
      <c r="CX1855" s="272">
        <f t="shared" ca="1" si="65"/>
        <v>1.0779088099730167</v>
      </c>
      <c r="CY1855" s="266">
        <f>DataGoesHere!A1855</f>
        <v>1854</v>
      </c>
      <c r="CZ1855" s="19" t="str">
        <f>IF(DataGoesHere!B1855="","",DataGoesHere!B1855)</f>
        <v/>
      </c>
      <c r="DA1855" s="19" t="str">
        <f>IF(DataGoesHere!B1855="","",IF(AH$5="No",DataGoesHere!B1855,DataGoesHere!B1855-(AH$2*(DataGoesHere!A1855-1))))</f>
        <v/>
      </c>
      <c r="DB1855" s="19" t="str">
        <f>IF(DataGoesHere!B1855="","",IF(AO$9="No",DataGoesHere!B1855,DataGoesHere!B1855/CX1855))</f>
        <v/>
      </c>
      <c r="DC1855" s="19" t="str">
        <f>IF(DataGoesHere!B1855="","",IF(AO$9="No",DA1855,DA1855/CX1855))</f>
        <v/>
      </c>
      <c r="DD1855" s="293" t="str">
        <f>IF(CZ1855="",IF(COUNTIF(DD$2:DD1854,"Forecast")&lt;Output!E$43,"Forecast",""),"Actual")</f>
        <v/>
      </c>
      <c r="DF1855" s="19" t="str">
        <f>IF(DataGoesHere!B1854="",IF(DD1855="Forecast",(Output!$E$47*IntermediateCalcs!DH1854)+((1-Output!$E$47)*IntermediateCalcs!DF1854),""),(Output!$E$47*IntermediateCalcs!DB1854)+((1-Output!$E$47)*IntermediateCalcs!DF1854))</f>
        <v/>
      </c>
      <c r="DG1855" s="19" t="str">
        <f>IF(DataGoesHere!B1854="",IF(DD1855="Forecast",(Output!$G$47*(IntermediateCalcs!DF1855-IntermediateCalcs!DF1854))+((1-Output!$G$47)*IntermediateCalcs!DG1854),""),(Output!$G$47*(IntermediateCalcs!DF1855-IntermediateCalcs!DF1854))+((1-Output!$G$47)*IntermediateCalcs!DG1854))</f>
        <v/>
      </c>
      <c r="DH1855" s="19" t="str">
        <f>IF(DataGoesHere!B1854="",IF(DD1855="Forecast",DF1855+DG1855,""),DF1855+DG1855)</f>
        <v/>
      </c>
      <c r="DI1855" s="274" t="str">
        <f>IF(DH1855="","",IF(IntermediateCalcs!$AO$9="Yes",IntermediateCalcs!DH1855*$CX1855,IntermediateCalcs!DH1855))</f>
        <v/>
      </c>
      <c r="DJ1855" s="250" t="str">
        <f>IF(DataGoesHere!$B1855="","",($CZ1855-DI1855))</f>
        <v/>
      </c>
      <c r="DK1855" s="250" t="str">
        <f>IF(DataGoesHere!$B1855="","",ABS($CZ1855-DI1855))</f>
        <v/>
      </c>
      <c r="DL1855" s="250" t="str">
        <f>IF(DataGoesHere!$B1855="","",DK1855^2)</f>
        <v/>
      </c>
      <c r="DM1855" s="249" t="str">
        <f>IF(DataGoesHere!$B1855="","",DK1855/$CZ1855)</f>
        <v/>
      </c>
      <c r="DN1855" s="250" t="str">
        <f>IF(DataGoesHere!$B1855="","",SUM(DJ$2:DJ1855)/AVERAGE(DK:DK))</f>
        <v/>
      </c>
      <c r="DP1855" s="19" t="str">
        <f>IF(DataGoesHere!B1855="",IF($DD1855="Forecast",(Output!E$48*IntermediateCalcs!CY1855)+Output!G$48,""),(Output!E$48*IntermediateCalcs!CY1855)+Output!G$48)</f>
        <v/>
      </c>
      <c r="DQ1855" s="274" t="str">
        <f>IF(DP1855="","",IF(IntermediateCalcs!$AO$9="Yes",IntermediateCalcs!DP1855*$CX1855,IntermediateCalcs!DP1855))</f>
        <v/>
      </c>
      <c r="DR1855" s="250" t="str">
        <f>IF(DataGoesHere!$B1855="","",($CZ1855-DQ1855))</f>
        <v/>
      </c>
      <c r="DS1855" s="250" t="str">
        <f>IF(DataGoesHere!$B1855="","",ABS($CZ1855-DQ1855))</f>
        <v/>
      </c>
      <c r="DT1855" s="250" t="str">
        <f>IF(DataGoesHere!$B1855="","",DS1855^2)</f>
        <v/>
      </c>
      <c r="DU1855" s="249" t="str">
        <f>IF(DataGoesHere!$B1855="","",DS1855/$CZ1855)</f>
        <v/>
      </c>
      <c r="DV1855" s="250" t="str">
        <f>IF(DataGoesHere!$B1855="","",SUM(DR$2:DR1855)/AVERAGE(DS:DS))</f>
        <v/>
      </c>
      <c r="DX1855" s="19" t="str">
        <f>IF(DataGoesHere!$B1854="","",(DB1849*(Output!$O$49/Output!$P$49))+(IntermediateCalcs!DB1850*(Output!$M$49/Output!$P$49))+(IntermediateCalcs!DB1851*(Output!$K$49/Output!$P$49))+(DB1852*(Output!$I$49/Output!$P$49))+(IntermediateCalcs!DB1853*(Output!$G$49/Output!$P$49))+(IntermediateCalcs!DB1854*(Output!$E$49/Output!$P$49)))</f>
        <v/>
      </c>
      <c r="DY1855" s="274" t="str">
        <f>IF(DX1855="","",IF(IntermediateCalcs!$AO$9="Yes",IntermediateCalcs!DX1855*$CX1855,IntermediateCalcs!DX1855))</f>
        <v/>
      </c>
      <c r="DZ1855" s="250" t="str">
        <f>IF(DataGoesHere!$B1855="","",($CZ1855-DY1855))</f>
        <v/>
      </c>
      <c r="EA1855" s="250" t="str">
        <f>IF(DataGoesHere!$B1855="","",ABS($CZ1855-DY1855))</f>
        <v/>
      </c>
      <c r="EB1855" s="250" t="str">
        <f>IF(DataGoesHere!$B1855="","",EA1855^2)</f>
        <v/>
      </c>
      <c r="EC1855" s="249" t="str">
        <f>IF(DataGoesHere!$B1855="","",EA1855/$CZ1855)</f>
        <v/>
      </c>
      <c r="ED1855" s="250" t="str">
        <f>IF(DataGoesHere!$B1855="","",SUM(DZ$2:DZ1855)/AVERAGE(EA:EA))</f>
        <v/>
      </c>
    </row>
    <row r="1856" spans="20:134" x14ac:dyDescent="0.2">
      <c r="T1856" s="240"/>
      <c r="U1856" s="86"/>
      <c r="V1856" s="86"/>
      <c r="W1856" s="86"/>
      <c r="X1856" s="86"/>
      <c r="Y1856" s="86"/>
      <c r="Z1856" s="245" t="str">
        <f>IF(DataGoesHere!$B1856="","",(DataGoesHere!$B1856/SUM(DataGoesHere!$B1850:'DataGoesHere'!$B1861)))</f>
        <v/>
      </c>
      <c r="AA1856" s="86"/>
      <c r="AB1856" s="86"/>
      <c r="AC1856" s="86"/>
      <c r="AD1856" s="86"/>
      <c r="AE1856" s="241"/>
      <c r="CV1856" s="310" t="str">
        <f>IF(DataGoesHere!B1856="","",DataGoesHere!A1856)</f>
        <v/>
      </c>
      <c r="CW1856" s="271">
        <f t="shared" ca="1" si="64"/>
        <v>7</v>
      </c>
      <c r="CX1856" s="272">
        <f t="shared" ca="1" si="65"/>
        <v>1.0265458156689093</v>
      </c>
      <c r="CY1856" s="266">
        <f>DataGoesHere!A1856</f>
        <v>1855</v>
      </c>
      <c r="CZ1856" s="19" t="str">
        <f>IF(DataGoesHere!B1856="","",DataGoesHere!B1856)</f>
        <v/>
      </c>
      <c r="DA1856" s="19" t="str">
        <f>IF(DataGoesHere!B1856="","",IF(AH$5="No",DataGoesHere!B1856,DataGoesHere!B1856-(AH$2*(DataGoesHere!A1856-1))))</f>
        <v/>
      </c>
      <c r="DB1856" s="19" t="str">
        <f>IF(DataGoesHere!B1856="","",IF(AO$9="No",DataGoesHere!B1856,DataGoesHere!B1856/CX1856))</f>
        <v/>
      </c>
      <c r="DC1856" s="19" t="str">
        <f>IF(DataGoesHere!B1856="","",IF(AO$9="No",DA1856,DA1856/CX1856))</f>
        <v/>
      </c>
      <c r="DD1856" s="293" t="str">
        <f>IF(CZ1856="",IF(COUNTIF(DD$2:DD1855,"Forecast")&lt;Output!E$43,"Forecast",""),"Actual")</f>
        <v/>
      </c>
      <c r="DF1856" s="19" t="str">
        <f>IF(DataGoesHere!B1855="",IF(DD1856="Forecast",(Output!$E$47*IntermediateCalcs!DH1855)+((1-Output!$E$47)*IntermediateCalcs!DF1855),""),(Output!$E$47*IntermediateCalcs!DB1855)+((1-Output!$E$47)*IntermediateCalcs!DF1855))</f>
        <v/>
      </c>
      <c r="DG1856" s="19" t="str">
        <f>IF(DataGoesHere!B1855="",IF(DD1856="Forecast",(Output!$G$47*(IntermediateCalcs!DF1856-IntermediateCalcs!DF1855))+((1-Output!$G$47)*IntermediateCalcs!DG1855),""),(Output!$G$47*(IntermediateCalcs!DF1856-IntermediateCalcs!DF1855))+((1-Output!$G$47)*IntermediateCalcs!DG1855))</f>
        <v/>
      </c>
      <c r="DH1856" s="19" t="str">
        <f>IF(DataGoesHere!B1855="",IF(DD1856="Forecast",DF1856+DG1856,""),DF1856+DG1856)</f>
        <v/>
      </c>
      <c r="DI1856" s="274" t="str">
        <f>IF(DH1856="","",IF(IntermediateCalcs!$AO$9="Yes",IntermediateCalcs!DH1856*$CX1856,IntermediateCalcs!DH1856))</f>
        <v/>
      </c>
      <c r="DJ1856" s="250" t="str">
        <f>IF(DataGoesHere!$B1856="","",($CZ1856-DI1856))</f>
        <v/>
      </c>
      <c r="DK1856" s="250" t="str">
        <f>IF(DataGoesHere!$B1856="","",ABS($CZ1856-DI1856))</f>
        <v/>
      </c>
      <c r="DL1856" s="250" t="str">
        <f>IF(DataGoesHere!$B1856="","",DK1856^2)</f>
        <v/>
      </c>
      <c r="DM1856" s="249" t="str">
        <f>IF(DataGoesHere!$B1856="","",DK1856/$CZ1856)</f>
        <v/>
      </c>
      <c r="DN1856" s="250" t="str">
        <f>IF(DataGoesHere!$B1856="","",SUM(DJ$2:DJ1856)/AVERAGE(DK:DK))</f>
        <v/>
      </c>
      <c r="DP1856" s="19" t="str">
        <f>IF(DataGoesHere!B1856="",IF($DD1856="Forecast",(Output!E$48*IntermediateCalcs!CY1856)+Output!G$48,""),(Output!E$48*IntermediateCalcs!CY1856)+Output!G$48)</f>
        <v/>
      </c>
      <c r="DQ1856" s="274" t="str">
        <f>IF(DP1856="","",IF(IntermediateCalcs!$AO$9="Yes",IntermediateCalcs!DP1856*$CX1856,IntermediateCalcs!DP1856))</f>
        <v/>
      </c>
      <c r="DR1856" s="250" t="str">
        <f>IF(DataGoesHere!$B1856="","",($CZ1856-DQ1856))</f>
        <v/>
      </c>
      <c r="DS1856" s="250" t="str">
        <f>IF(DataGoesHere!$B1856="","",ABS($CZ1856-DQ1856))</f>
        <v/>
      </c>
      <c r="DT1856" s="250" t="str">
        <f>IF(DataGoesHere!$B1856="","",DS1856^2)</f>
        <v/>
      </c>
      <c r="DU1856" s="249" t="str">
        <f>IF(DataGoesHere!$B1856="","",DS1856/$CZ1856)</f>
        <v/>
      </c>
      <c r="DV1856" s="250" t="str">
        <f>IF(DataGoesHere!$B1856="","",SUM(DR$2:DR1856)/AVERAGE(DS:DS))</f>
        <v/>
      </c>
      <c r="DX1856" s="19" t="str">
        <f>IF(DataGoesHere!$B1855="","",(DB1850*(Output!$O$49/Output!$P$49))+(IntermediateCalcs!DB1851*(Output!$M$49/Output!$P$49))+(IntermediateCalcs!DB1852*(Output!$K$49/Output!$P$49))+(DB1853*(Output!$I$49/Output!$P$49))+(IntermediateCalcs!DB1854*(Output!$G$49/Output!$P$49))+(IntermediateCalcs!DB1855*(Output!$E$49/Output!$P$49)))</f>
        <v/>
      </c>
      <c r="DY1856" s="274" t="str">
        <f>IF(DX1856="","",IF(IntermediateCalcs!$AO$9="Yes",IntermediateCalcs!DX1856*$CX1856,IntermediateCalcs!DX1856))</f>
        <v/>
      </c>
      <c r="DZ1856" s="250" t="str">
        <f>IF(DataGoesHere!$B1856="","",($CZ1856-DY1856))</f>
        <v/>
      </c>
      <c r="EA1856" s="250" t="str">
        <f>IF(DataGoesHere!$B1856="","",ABS($CZ1856-DY1856))</f>
        <v/>
      </c>
      <c r="EB1856" s="250" t="str">
        <f>IF(DataGoesHere!$B1856="","",EA1856^2)</f>
        <v/>
      </c>
      <c r="EC1856" s="249" t="str">
        <f>IF(DataGoesHere!$B1856="","",EA1856/$CZ1856)</f>
        <v/>
      </c>
      <c r="ED1856" s="250" t="str">
        <f>IF(DataGoesHere!$B1856="","",SUM(DZ$2:DZ1856)/AVERAGE(EA:EA))</f>
        <v/>
      </c>
    </row>
    <row r="1857" spans="20:134" x14ac:dyDescent="0.2">
      <c r="T1857" s="240"/>
      <c r="U1857" s="86"/>
      <c r="V1857" s="86"/>
      <c r="W1857" s="86"/>
      <c r="X1857" s="86"/>
      <c r="Y1857" s="86"/>
      <c r="Z1857" s="86"/>
      <c r="AA1857" s="245" t="str">
        <f>IF(DataGoesHere!$B1857="","",(DataGoesHere!$B1857/SUM(DataGoesHere!$B1850:'DataGoesHere'!$B1861)))</f>
        <v/>
      </c>
      <c r="AB1857" s="86"/>
      <c r="AC1857" s="86"/>
      <c r="AD1857" s="86"/>
      <c r="AE1857" s="241"/>
      <c r="CV1857" s="310" t="str">
        <f>IF(DataGoesHere!B1857="","",DataGoesHere!A1857)</f>
        <v/>
      </c>
      <c r="CW1857" s="271">
        <f t="shared" ca="1" si="64"/>
        <v>8</v>
      </c>
      <c r="CX1857" s="272">
        <f t="shared" ca="1" si="65"/>
        <v>1.0207492390681214</v>
      </c>
      <c r="CY1857" s="266">
        <f>DataGoesHere!A1857</f>
        <v>1856</v>
      </c>
      <c r="CZ1857" s="19" t="str">
        <f>IF(DataGoesHere!B1857="","",DataGoesHere!B1857)</f>
        <v/>
      </c>
      <c r="DA1857" s="19" t="str">
        <f>IF(DataGoesHere!B1857="","",IF(AH$5="No",DataGoesHere!B1857,DataGoesHere!B1857-(AH$2*(DataGoesHere!A1857-1))))</f>
        <v/>
      </c>
      <c r="DB1857" s="19" t="str">
        <f>IF(DataGoesHere!B1857="","",IF(AO$9="No",DataGoesHere!B1857,DataGoesHere!B1857/CX1857))</f>
        <v/>
      </c>
      <c r="DC1857" s="19" t="str">
        <f>IF(DataGoesHere!B1857="","",IF(AO$9="No",DA1857,DA1857/CX1857))</f>
        <v/>
      </c>
      <c r="DD1857" s="293" t="str">
        <f>IF(CZ1857="",IF(COUNTIF(DD$2:DD1856,"Forecast")&lt;Output!E$43,"Forecast",""),"Actual")</f>
        <v/>
      </c>
      <c r="DF1857" s="19" t="str">
        <f>IF(DataGoesHere!B1856="",IF(DD1857="Forecast",(Output!$E$47*IntermediateCalcs!DH1856)+((1-Output!$E$47)*IntermediateCalcs!DF1856),""),(Output!$E$47*IntermediateCalcs!DB1856)+((1-Output!$E$47)*IntermediateCalcs!DF1856))</f>
        <v/>
      </c>
      <c r="DG1857" s="19" t="str">
        <f>IF(DataGoesHere!B1856="",IF(DD1857="Forecast",(Output!$G$47*(IntermediateCalcs!DF1857-IntermediateCalcs!DF1856))+((1-Output!$G$47)*IntermediateCalcs!DG1856),""),(Output!$G$47*(IntermediateCalcs!DF1857-IntermediateCalcs!DF1856))+((1-Output!$G$47)*IntermediateCalcs!DG1856))</f>
        <v/>
      </c>
      <c r="DH1857" s="19" t="str">
        <f>IF(DataGoesHere!B1856="",IF(DD1857="Forecast",DF1857+DG1857,""),DF1857+DG1857)</f>
        <v/>
      </c>
      <c r="DI1857" s="274" t="str">
        <f>IF(DH1857="","",IF(IntermediateCalcs!$AO$9="Yes",IntermediateCalcs!DH1857*$CX1857,IntermediateCalcs!DH1857))</f>
        <v/>
      </c>
      <c r="DJ1857" s="250" t="str">
        <f>IF(DataGoesHere!$B1857="","",($CZ1857-DI1857))</f>
        <v/>
      </c>
      <c r="DK1857" s="250" t="str">
        <f>IF(DataGoesHere!$B1857="","",ABS($CZ1857-DI1857))</f>
        <v/>
      </c>
      <c r="DL1857" s="250" t="str">
        <f>IF(DataGoesHere!$B1857="","",DK1857^2)</f>
        <v/>
      </c>
      <c r="DM1857" s="249" t="str">
        <f>IF(DataGoesHere!$B1857="","",DK1857/$CZ1857)</f>
        <v/>
      </c>
      <c r="DN1857" s="250" t="str">
        <f>IF(DataGoesHere!$B1857="","",SUM(DJ$2:DJ1857)/AVERAGE(DK:DK))</f>
        <v/>
      </c>
      <c r="DP1857" s="19" t="str">
        <f>IF(DataGoesHere!B1857="",IF($DD1857="Forecast",(Output!E$48*IntermediateCalcs!CY1857)+Output!G$48,""),(Output!E$48*IntermediateCalcs!CY1857)+Output!G$48)</f>
        <v/>
      </c>
      <c r="DQ1857" s="274" t="str">
        <f>IF(DP1857="","",IF(IntermediateCalcs!$AO$9="Yes",IntermediateCalcs!DP1857*$CX1857,IntermediateCalcs!DP1857))</f>
        <v/>
      </c>
      <c r="DR1857" s="250" t="str">
        <f>IF(DataGoesHere!$B1857="","",($CZ1857-DQ1857))</f>
        <v/>
      </c>
      <c r="DS1857" s="250" t="str">
        <f>IF(DataGoesHere!$B1857="","",ABS($CZ1857-DQ1857))</f>
        <v/>
      </c>
      <c r="DT1857" s="250" t="str">
        <f>IF(DataGoesHere!$B1857="","",DS1857^2)</f>
        <v/>
      </c>
      <c r="DU1857" s="249" t="str">
        <f>IF(DataGoesHere!$B1857="","",DS1857/$CZ1857)</f>
        <v/>
      </c>
      <c r="DV1857" s="250" t="str">
        <f>IF(DataGoesHere!$B1857="","",SUM(DR$2:DR1857)/AVERAGE(DS:DS))</f>
        <v/>
      </c>
      <c r="DX1857" s="19" t="str">
        <f>IF(DataGoesHere!$B1856="","",(DB1851*(Output!$O$49/Output!$P$49))+(IntermediateCalcs!DB1852*(Output!$M$49/Output!$P$49))+(IntermediateCalcs!DB1853*(Output!$K$49/Output!$P$49))+(DB1854*(Output!$I$49/Output!$P$49))+(IntermediateCalcs!DB1855*(Output!$G$49/Output!$P$49))+(IntermediateCalcs!DB1856*(Output!$E$49/Output!$P$49)))</f>
        <v/>
      </c>
      <c r="DY1857" s="274" t="str">
        <f>IF(DX1857="","",IF(IntermediateCalcs!$AO$9="Yes",IntermediateCalcs!DX1857*$CX1857,IntermediateCalcs!DX1857))</f>
        <v/>
      </c>
      <c r="DZ1857" s="250" t="str">
        <f>IF(DataGoesHere!$B1857="","",($CZ1857-DY1857))</f>
        <v/>
      </c>
      <c r="EA1857" s="250" t="str">
        <f>IF(DataGoesHere!$B1857="","",ABS($CZ1857-DY1857))</f>
        <v/>
      </c>
      <c r="EB1857" s="250" t="str">
        <f>IF(DataGoesHere!$B1857="","",EA1857^2)</f>
        <v/>
      </c>
      <c r="EC1857" s="249" t="str">
        <f>IF(DataGoesHere!$B1857="","",EA1857/$CZ1857)</f>
        <v/>
      </c>
      <c r="ED1857" s="250" t="str">
        <f>IF(DataGoesHere!$B1857="","",SUM(DZ$2:DZ1857)/AVERAGE(EA:EA))</f>
        <v/>
      </c>
    </row>
    <row r="1858" spans="20:134" x14ac:dyDescent="0.2">
      <c r="T1858" s="240"/>
      <c r="U1858" s="86"/>
      <c r="V1858" s="86"/>
      <c r="W1858" s="86"/>
      <c r="X1858" s="86"/>
      <c r="Y1858" s="86"/>
      <c r="Z1858" s="86"/>
      <c r="AA1858" s="86"/>
      <c r="AB1858" s="245" t="str">
        <f>IF(DataGoesHere!$B1858="","",(DataGoesHere!$B1858/SUM(DataGoesHere!$B1850:'DataGoesHere'!$B1861)))</f>
        <v/>
      </c>
      <c r="AC1858" s="86"/>
      <c r="AD1858" s="86"/>
      <c r="AE1858" s="241"/>
      <c r="CV1858" s="310" t="str">
        <f>IF(DataGoesHere!B1858="","",DataGoesHere!A1858)</f>
        <v/>
      </c>
      <c r="CW1858" s="271">
        <f t="shared" ref="CW1858:CW1921" ca="1" si="66">IF(MOD(CY1858,$AP$9)=0,$AP$9,MOD(CY1858,$AP$9))</f>
        <v>9</v>
      </c>
      <c r="CX1858" s="272">
        <f t="shared" ref="CX1858:CX1921" ca="1" si="67">VLOOKUP(CW1858,$AT$1:$CT$53,MATCH($AP$9,$AT$1:$CT$1,0),FALSE)</f>
        <v>1.0625330005567626</v>
      </c>
      <c r="CY1858" s="266">
        <f>DataGoesHere!A1858</f>
        <v>1857</v>
      </c>
      <c r="CZ1858" s="19" t="str">
        <f>IF(DataGoesHere!B1858="","",DataGoesHere!B1858)</f>
        <v/>
      </c>
      <c r="DA1858" s="19" t="str">
        <f>IF(DataGoesHere!B1858="","",IF(AH$5="No",DataGoesHere!B1858,DataGoesHere!B1858-(AH$2*(DataGoesHere!A1858-1))))</f>
        <v/>
      </c>
      <c r="DB1858" s="19" t="str">
        <f>IF(DataGoesHere!B1858="","",IF(AO$9="No",DataGoesHere!B1858,DataGoesHere!B1858/CX1858))</f>
        <v/>
      </c>
      <c r="DC1858" s="19" t="str">
        <f>IF(DataGoesHere!B1858="","",IF(AO$9="No",DA1858,DA1858/CX1858))</f>
        <v/>
      </c>
      <c r="DD1858" s="293" t="str">
        <f>IF(CZ1858="",IF(COUNTIF(DD$2:DD1857,"Forecast")&lt;Output!E$43,"Forecast",""),"Actual")</f>
        <v/>
      </c>
      <c r="DF1858" s="19" t="str">
        <f>IF(DataGoesHere!B1857="",IF(DD1858="Forecast",(Output!$E$47*IntermediateCalcs!DH1857)+((1-Output!$E$47)*IntermediateCalcs!DF1857),""),(Output!$E$47*IntermediateCalcs!DB1857)+((1-Output!$E$47)*IntermediateCalcs!DF1857))</f>
        <v/>
      </c>
      <c r="DG1858" s="19" t="str">
        <f>IF(DataGoesHere!B1857="",IF(DD1858="Forecast",(Output!$G$47*(IntermediateCalcs!DF1858-IntermediateCalcs!DF1857))+((1-Output!$G$47)*IntermediateCalcs!DG1857),""),(Output!$G$47*(IntermediateCalcs!DF1858-IntermediateCalcs!DF1857))+((1-Output!$G$47)*IntermediateCalcs!DG1857))</f>
        <v/>
      </c>
      <c r="DH1858" s="19" t="str">
        <f>IF(DataGoesHere!B1857="",IF(DD1858="Forecast",DF1858+DG1858,""),DF1858+DG1858)</f>
        <v/>
      </c>
      <c r="DI1858" s="274" t="str">
        <f>IF(DH1858="","",IF(IntermediateCalcs!$AO$9="Yes",IntermediateCalcs!DH1858*$CX1858,IntermediateCalcs!DH1858))</f>
        <v/>
      </c>
      <c r="DJ1858" s="250" t="str">
        <f>IF(DataGoesHere!$B1858="","",($CZ1858-DI1858))</f>
        <v/>
      </c>
      <c r="DK1858" s="250" t="str">
        <f>IF(DataGoesHere!$B1858="","",ABS($CZ1858-DI1858))</f>
        <v/>
      </c>
      <c r="DL1858" s="250" t="str">
        <f>IF(DataGoesHere!$B1858="","",DK1858^2)</f>
        <v/>
      </c>
      <c r="DM1858" s="249" t="str">
        <f>IF(DataGoesHere!$B1858="","",DK1858/$CZ1858)</f>
        <v/>
      </c>
      <c r="DN1858" s="250" t="str">
        <f>IF(DataGoesHere!$B1858="","",SUM(DJ$2:DJ1858)/AVERAGE(DK:DK))</f>
        <v/>
      </c>
      <c r="DP1858" s="19" t="str">
        <f>IF(DataGoesHere!B1858="",IF($DD1858="Forecast",(Output!E$48*IntermediateCalcs!CY1858)+Output!G$48,""),(Output!E$48*IntermediateCalcs!CY1858)+Output!G$48)</f>
        <v/>
      </c>
      <c r="DQ1858" s="274" t="str">
        <f>IF(DP1858="","",IF(IntermediateCalcs!$AO$9="Yes",IntermediateCalcs!DP1858*$CX1858,IntermediateCalcs!DP1858))</f>
        <v/>
      </c>
      <c r="DR1858" s="250" t="str">
        <f>IF(DataGoesHere!$B1858="","",($CZ1858-DQ1858))</f>
        <v/>
      </c>
      <c r="DS1858" s="250" t="str">
        <f>IF(DataGoesHere!$B1858="","",ABS($CZ1858-DQ1858))</f>
        <v/>
      </c>
      <c r="DT1858" s="250" t="str">
        <f>IF(DataGoesHere!$B1858="","",DS1858^2)</f>
        <v/>
      </c>
      <c r="DU1858" s="249" t="str">
        <f>IF(DataGoesHere!$B1858="","",DS1858/$CZ1858)</f>
        <v/>
      </c>
      <c r="DV1858" s="250" t="str">
        <f>IF(DataGoesHere!$B1858="","",SUM(DR$2:DR1858)/AVERAGE(DS:DS))</f>
        <v/>
      </c>
      <c r="DX1858" s="19" t="str">
        <f>IF(DataGoesHere!$B1857="","",(DB1852*(Output!$O$49/Output!$P$49))+(IntermediateCalcs!DB1853*(Output!$M$49/Output!$P$49))+(IntermediateCalcs!DB1854*(Output!$K$49/Output!$P$49))+(DB1855*(Output!$I$49/Output!$P$49))+(IntermediateCalcs!DB1856*(Output!$G$49/Output!$P$49))+(IntermediateCalcs!DB1857*(Output!$E$49/Output!$P$49)))</f>
        <v/>
      </c>
      <c r="DY1858" s="274" t="str">
        <f>IF(DX1858="","",IF(IntermediateCalcs!$AO$9="Yes",IntermediateCalcs!DX1858*$CX1858,IntermediateCalcs!DX1858))</f>
        <v/>
      </c>
      <c r="DZ1858" s="250" t="str">
        <f>IF(DataGoesHere!$B1858="","",($CZ1858-DY1858))</f>
        <v/>
      </c>
      <c r="EA1858" s="250" t="str">
        <f>IF(DataGoesHere!$B1858="","",ABS($CZ1858-DY1858))</f>
        <v/>
      </c>
      <c r="EB1858" s="250" t="str">
        <f>IF(DataGoesHere!$B1858="","",EA1858^2)</f>
        <v/>
      </c>
      <c r="EC1858" s="249" t="str">
        <f>IF(DataGoesHere!$B1858="","",EA1858/$CZ1858)</f>
        <v/>
      </c>
      <c r="ED1858" s="250" t="str">
        <f>IF(DataGoesHere!$B1858="","",SUM(DZ$2:DZ1858)/AVERAGE(EA:EA))</f>
        <v/>
      </c>
    </row>
    <row r="1859" spans="20:134" x14ac:dyDescent="0.2">
      <c r="T1859" s="240"/>
      <c r="U1859" s="86"/>
      <c r="V1859" s="86"/>
      <c r="W1859" s="86"/>
      <c r="X1859" s="86"/>
      <c r="Y1859" s="86"/>
      <c r="Z1859" s="86"/>
      <c r="AA1859" s="86"/>
      <c r="AB1859" s="86"/>
      <c r="AC1859" s="245" t="str">
        <f>IF(DataGoesHere!$B1859="","",(DataGoesHere!$B1859/SUM(DataGoesHere!$B1850:'DataGoesHere'!$B1861)))</f>
        <v/>
      </c>
      <c r="AD1859" s="86"/>
      <c r="AE1859" s="241"/>
      <c r="CV1859" s="310" t="str">
        <f>IF(DataGoesHere!B1859="","",DataGoesHere!A1859)</f>
        <v/>
      </c>
      <c r="CW1859" s="271">
        <f t="shared" ca="1" si="66"/>
        <v>10</v>
      </c>
      <c r="CX1859" s="272">
        <f t="shared" ca="1" si="67"/>
        <v>0.92557634012077306</v>
      </c>
      <c r="CY1859" s="266">
        <f>DataGoesHere!A1859</f>
        <v>1858</v>
      </c>
      <c r="CZ1859" s="19" t="str">
        <f>IF(DataGoesHere!B1859="","",DataGoesHere!B1859)</f>
        <v/>
      </c>
      <c r="DA1859" s="19" t="str">
        <f>IF(DataGoesHere!B1859="","",IF(AH$5="No",DataGoesHere!B1859,DataGoesHere!B1859-(AH$2*(DataGoesHere!A1859-1))))</f>
        <v/>
      </c>
      <c r="DB1859" s="19" t="str">
        <f>IF(DataGoesHere!B1859="","",IF(AO$9="No",DataGoesHere!B1859,DataGoesHere!B1859/CX1859))</f>
        <v/>
      </c>
      <c r="DC1859" s="19" t="str">
        <f>IF(DataGoesHere!B1859="","",IF(AO$9="No",DA1859,DA1859/CX1859))</f>
        <v/>
      </c>
      <c r="DD1859" s="293" t="str">
        <f>IF(CZ1859="",IF(COUNTIF(DD$2:DD1858,"Forecast")&lt;Output!E$43,"Forecast",""),"Actual")</f>
        <v/>
      </c>
      <c r="DF1859" s="19" t="str">
        <f>IF(DataGoesHere!B1858="",IF(DD1859="Forecast",(Output!$E$47*IntermediateCalcs!DH1858)+((1-Output!$E$47)*IntermediateCalcs!DF1858),""),(Output!$E$47*IntermediateCalcs!DB1858)+((1-Output!$E$47)*IntermediateCalcs!DF1858))</f>
        <v/>
      </c>
      <c r="DG1859" s="19" t="str">
        <f>IF(DataGoesHere!B1858="",IF(DD1859="Forecast",(Output!$G$47*(IntermediateCalcs!DF1859-IntermediateCalcs!DF1858))+((1-Output!$G$47)*IntermediateCalcs!DG1858),""),(Output!$G$47*(IntermediateCalcs!DF1859-IntermediateCalcs!DF1858))+((1-Output!$G$47)*IntermediateCalcs!DG1858))</f>
        <v/>
      </c>
      <c r="DH1859" s="19" t="str">
        <f>IF(DataGoesHere!B1858="",IF(DD1859="Forecast",DF1859+DG1859,""),DF1859+DG1859)</f>
        <v/>
      </c>
      <c r="DI1859" s="274" t="str">
        <f>IF(DH1859="","",IF(IntermediateCalcs!$AO$9="Yes",IntermediateCalcs!DH1859*$CX1859,IntermediateCalcs!DH1859))</f>
        <v/>
      </c>
      <c r="DJ1859" s="250" t="str">
        <f>IF(DataGoesHere!$B1859="","",($CZ1859-DI1859))</f>
        <v/>
      </c>
      <c r="DK1859" s="250" t="str">
        <f>IF(DataGoesHere!$B1859="","",ABS($CZ1859-DI1859))</f>
        <v/>
      </c>
      <c r="DL1859" s="250" t="str">
        <f>IF(DataGoesHere!$B1859="","",DK1859^2)</f>
        <v/>
      </c>
      <c r="DM1859" s="249" t="str">
        <f>IF(DataGoesHere!$B1859="","",DK1859/$CZ1859)</f>
        <v/>
      </c>
      <c r="DN1859" s="250" t="str">
        <f>IF(DataGoesHere!$B1859="","",SUM(DJ$2:DJ1859)/AVERAGE(DK:DK))</f>
        <v/>
      </c>
      <c r="DP1859" s="19" t="str">
        <f>IF(DataGoesHere!B1859="",IF($DD1859="Forecast",(Output!E$48*IntermediateCalcs!CY1859)+Output!G$48,""),(Output!E$48*IntermediateCalcs!CY1859)+Output!G$48)</f>
        <v/>
      </c>
      <c r="DQ1859" s="274" t="str">
        <f>IF(DP1859="","",IF(IntermediateCalcs!$AO$9="Yes",IntermediateCalcs!DP1859*$CX1859,IntermediateCalcs!DP1859))</f>
        <v/>
      </c>
      <c r="DR1859" s="250" t="str">
        <f>IF(DataGoesHere!$B1859="","",($CZ1859-DQ1859))</f>
        <v/>
      </c>
      <c r="DS1859" s="250" t="str">
        <f>IF(DataGoesHere!$B1859="","",ABS($CZ1859-DQ1859))</f>
        <v/>
      </c>
      <c r="DT1859" s="250" t="str">
        <f>IF(DataGoesHere!$B1859="","",DS1859^2)</f>
        <v/>
      </c>
      <c r="DU1859" s="249" t="str">
        <f>IF(DataGoesHere!$B1859="","",DS1859/$CZ1859)</f>
        <v/>
      </c>
      <c r="DV1859" s="250" t="str">
        <f>IF(DataGoesHere!$B1859="","",SUM(DR$2:DR1859)/AVERAGE(DS:DS))</f>
        <v/>
      </c>
      <c r="DX1859" s="19" t="str">
        <f>IF(DataGoesHere!$B1858="","",(DB1853*(Output!$O$49/Output!$P$49))+(IntermediateCalcs!DB1854*(Output!$M$49/Output!$P$49))+(IntermediateCalcs!DB1855*(Output!$K$49/Output!$P$49))+(DB1856*(Output!$I$49/Output!$P$49))+(IntermediateCalcs!DB1857*(Output!$G$49/Output!$P$49))+(IntermediateCalcs!DB1858*(Output!$E$49/Output!$P$49)))</f>
        <v/>
      </c>
      <c r="DY1859" s="274" t="str">
        <f>IF(DX1859="","",IF(IntermediateCalcs!$AO$9="Yes",IntermediateCalcs!DX1859*$CX1859,IntermediateCalcs!DX1859))</f>
        <v/>
      </c>
      <c r="DZ1859" s="250" t="str">
        <f>IF(DataGoesHere!$B1859="","",($CZ1859-DY1859))</f>
        <v/>
      </c>
      <c r="EA1859" s="250" t="str">
        <f>IF(DataGoesHere!$B1859="","",ABS($CZ1859-DY1859))</f>
        <v/>
      </c>
      <c r="EB1859" s="250" t="str">
        <f>IF(DataGoesHere!$B1859="","",EA1859^2)</f>
        <v/>
      </c>
      <c r="EC1859" s="249" t="str">
        <f>IF(DataGoesHere!$B1859="","",EA1859/$CZ1859)</f>
        <v/>
      </c>
      <c r="ED1859" s="250" t="str">
        <f>IF(DataGoesHere!$B1859="","",SUM(DZ$2:DZ1859)/AVERAGE(EA:EA))</f>
        <v/>
      </c>
    </row>
    <row r="1860" spans="20:134" x14ac:dyDescent="0.2">
      <c r="T1860" s="240"/>
      <c r="U1860" s="86"/>
      <c r="V1860" s="86"/>
      <c r="W1860" s="86"/>
      <c r="X1860" s="86"/>
      <c r="Y1860" s="86"/>
      <c r="Z1860" s="86"/>
      <c r="AA1860" s="86"/>
      <c r="AB1860" s="86"/>
      <c r="AC1860" s="86"/>
      <c r="AD1860" s="245" t="str">
        <f>IF(DataGoesHere!$B1860="","",(DataGoesHere!$B1860/SUM(DataGoesHere!$B1850:'DataGoesHere'!$B1861)))</f>
        <v/>
      </c>
      <c r="AE1860" s="241"/>
      <c r="CV1860" s="310" t="str">
        <f>IF(DataGoesHere!B1860="","",DataGoesHere!A1860)</f>
        <v/>
      </c>
      <c r="CW1860" s="271">
        <f t="shared" ca="1" si="66"/>
        <v>11</v>
      </c>
      <c r="CX1860" s="272">
        <f t="shared" ca="1" si="67"/>
        <v>0.97463169608807265</v>
      </c>
      <c r="CY1860" s="266">
        <f>DataGoesHere!A1860</f>
        <v>1859</v>
      </c>
      <c r="CZ1860" s="19" t="str">
        <f>IF(DataGoesHere!B1860="","",DataGoesHere!B1860)</f>
        <v/>
      </c>
      <c r="DA1860" s="19" t="str">
        <f>IF(DataGoesHere!B1860="","",IF(AH$5="No",DataGoesHere!B1860,DataGoesHere!B1860-(AH$2*(DataGoesHere!A1860-1))))</f>
        <v/>
      </c>
      <c r="DB1860" s="19" t="str">
        <f>IF(DataGoesHere!B1860="","",IF(AO$9="No",DataGoesHere!B1860,DataGoesHere!B1860/CX1860))</f>
        <v/>
      </c>
      <c r="DC1860" s="19" t="str">
        <f>IF(DataGoesHere!B1860="","",IF(AO$9="No",DA1860,DA1860/CX1860))</f>
        <v/>
      </c>
      <c r="DD1860" s="293" t="str">
        <f>IF(CZ1860="",IF(COUNTIF(DD$2:DD1859,"Forecast")&lt;Output!E$43,"Forecast",""),"Actual")</f>
        <v/>
      </c>
      <c r="DF1860" s="19" t="str">
        <f>IF(DataGoesHere!B1859="",IF(DD1860="Forecast",(Output!$E$47*IntermediateCalcs!DH1859)+((1-Output!$E$47)*IntermediateCalcs!DF1859),""),(Output!$E$47*IntermediateCalcs!DB1859)+((1-Output!$E$47)*IntermediateCalcs!DF1859))</f>
        <v/>
      </c>
      <c r="DG1860" s="19" t="str">
        <f>IF(DataGoesHere!B1859="",IF(DD1860="Forecast",(Output!$G$47*(IntermediateCalcs!DF1860-IntermediateCalcs!DF1859))+((1-Output!$G$47)*IntermediateCalcs!DG1859),""),(Output!$G$47*(IntermediateCalcs!DF1860-IntermediateCalcs!DF1859))+((1-Output!$G$47)*IntermediateCalcs!DG1859))</f>
        <v/>
      </c>
      <c r="DH1860" s="19" t="str">
        <f>IF(DataGoesHere!B1859="",IF(DD1860="Forecast",DF1860+DG1860,""),DF1860+DG1860)</f>
        <v/>
      </c>
      <c r="DI1860" s="274" t="str">
        <f>IF(DH1860="","",IF(IntermediateCalcs!$AO$9="Yes",IntermediateCalcs!DH1860*$CX1860,IntermediateCalcs!DH1860))</f>
        <v/>
      </c>
      <c r="DJ1860" s="250" t="str">
        <f>IF(DataGoesHere!$B1860="","",($CZ1860-DI1860))</f>
        <v/>
      </c>
      <c r="DK1860" s="250" t="str">
        <f>IF(DataGoesHere!$B1860="","",ABS($CZ1860-DI1860))</f>
        <v/>
      </c>
      <c r="DL1860" s="250" t="str">
        <f>IF(DataGoesHere!$B1860="","",DK1860^2)</f>
        <v/>
      </c>
      <c r="DM1860" s="249" t="str">
        <f>IF(DataGoesHere!$B1860="","",DK1860/$CZ1860)</f>
        <v/>
      </c>
      <c r="DN1860" s="250" t="str">
        <f>IF(DataGoesHere!$B1860="","",SUM(DJ$2:DJ1860)/AVERAGE(DK:DK))</f>
        <v/>
      </c>
      <c r="DP1860" s="19" t="str">
        <f>IF(DataGoesHere!B1860="",IF($DD1860="Forecast",(Output!E$48*IntermediateCalcs!CY1860)+Output!G$48,""),(Output!E$48*IntermediateCalcs!CY1860)+Output!G$48)</f>
        <v/>
      </c>
      <c r="DQ1860" s="274" t="str">
        <f>IF(DP1860="","",IF(IntermediateCalcs!$AO$9="Yes",IntermediateCalcs!DP1860*$CX1860,IntermediateCalcs!DP1860))</f>
        <v/>
      </c>
      <c r="DR1860" s="250" t="str">
        <f>IF(DataGoesHere!$B1860="","",($CZ1860-DQ1860))</f>
        <v/>
      </c>
      <c r="DS1860" s="250" t="str">
        <f>IF(DataGoesHere!$B1860="","",ABS($CZ1860-DQ1860))</f>
        <v/>
      </c>
      <c r="DT1860" s="250" t="str">
        <f>IF(DataGoesHere!$B1860="","",DS1860^2)</f>
        <v/>
      </c>
      <c r="DU1860" s="249" t="str">
        <f>IF(DataGoesHere!$B1860="","",DS1860/$CZ1860)</f>
        <v/>
      </c>
      <c r="DV1860" s="250" t="str">
        <f>IF(DataGoesHere!$B1860="","",SUM(DR$2:DR1860)/AVERAGE(DS:DS))</f>
        <v/>
      </c>
      <c r="DX1860" s="19" t="str">
        <f>IF(DataGoesHere!$B1859="","",(DB1854*(Output!$O$49/Output!$P$49))+(IntermediateCalcs!DB1855*(Output!$M$49/Output!$P$49))+(IntermediateCalcs!DB1856*(Output!$K$49/Output!$P$49))+(DB1857*(Output!$I$49/Output!$P$49))+(IntermediateCalcs!DB1858*(Output!$G$49/Output!$P$49))+(IntermediateCalcs!DB1859*(Output!$E$49/Output!$P$49)))</f>
        <v/>
      </c>
      <c r="DY1860" s="274" t="str">
        <f>IF(DX1860="","",IF(IntermediateCalcs!$AO$9="Yes",IntermediateCalcs!DX1860*$CX1860,IntermediateCalcs!DX1860))</f>
        <v/>
      </c>
      <c r="DZ1860" s="250" t="str">
        <f>IF(DataGoesHere!$B1860="","",($CZ1860-DY1860))</f>
        <v/>
      </c>
      <c r="EA1860" s="250" t="str">
        <f>IF(DataGoesHere!$B1860="","",ABS($CZ1860-DY1860))</f>
        <v/>
      </c>
      <c r="EB1860" s="250" t="str">
        <f>IF(DataGoesHere!$B1860="","",EA1860^2)</f>
        <v/>
      </c>
      <c r="EC1860" s="249" t="str">
        <f>IF(DataGoesHere!$B1860="","",EA1860/$CZ1860)</f>
        <v/>
      </c>
      <c r="ED1860" s="250" t="str">
        <f>IF(DataGoesHere!$B1860="","",SUM(DZ$2:DZ1860)/AVERAGE(EA:EA))</f>
        <v/>
      </c>
    </row>
    <row r="1861" spans="20:134" x14ac:dyDescent="0.2">
      <c r="T1861" s="242"/>
      <c r="U1861" s="243"/>
      <c r="V1861" s="243"/>
      <c r="W1861" s="243"/>
      <c r="X1861" s="243"/>
      <c r="Y1861" s="243"/>
      <c r="Z1861" s="243"/>
      <c r="AA1861" s="243"/>
      <c r="AB1861" s="243"/>
      <c r="AC1861" s="243"/>
      <c r="AD1861" s="243"/>
      <c r="AE1861" s="246" t="str">
        <f>IF(DataGoesHere!$B1861="","",(DataGoesHere!$B1861/SUM(DataGoesHere!$B1850:'DataGoesHere'!$B1861)))</f>
        <v/>
      </c>
      <c r="CV1861" s="310" t="str">
        <f>IF(DataGoesHere!B1861="","",DataGoesHere!A1861)</f>
        <v/>
      </c>
      <c r="CW1861" s="271">
        <f t="shared" ca="1" si="66"/>
        <v>12</v>
      </c>
      <c r="CX1861" s="272">
        <f t="shared" ca="1" si="67"/>
        <v>1.0054005237672714</v>
      </c>
      <c r="CY1861" s="266">
        <f>DataGoesHere!A1861</f>
        <v>1860</v>
      </c>
      <c r="CZ1861" s="19" t="str">
        <f>IF(DataGoesHere!B1861="","",DataGoesHere!B1861)</f>
        <v/>
      </c>
      <c r="DA1861" s="19" t="str">
        <f>IF(DataGoesHere!B1861="","",IF(AH$5="No",DataGoesHere!B1861,DataGoesHere!B1861-(AH$2*(DataGoesHere!A1861-1))))</f>
        <v/>
      </c>
      <c r="DB1861" s="19" t="str">
        <f>IF(DataGoesHere!B1861="","",IF(AO$9="No",DataGoesHere!B1861,DataGoesHere!B1861/CX1861))</f>
        <v/>
      </c>
      <c r="DC1861" s="19" t="str">
        <f>IF(DataGoesHere!B1861="","",IF(AO$9="No",DA1861,DA1861/CX1861))</f>
        <v/>
      </c>
      <c r="DD1861" s="293" t="str">
        <f>IF(CZ1861="",IF(COUNTIF(DD$2:DD1860,"Forecast")&lt;Output!E$43,"Forecast",""),"Actual")</f>
        <v/>
      </c>
      <c r="DF1861" s="19" t="str">
        <f>IF(DataGoesHere!B1860="",IF(DD1861="Forecast",(Output!$E$47*IntermediateCalcs!DH1860)+((1-Output!$E$47)*IntermediateCalcs!DF1860),""),(Output!$E$47*IntermediateCalcs!DB1860)+((1-Output!$E$47)*IntermediateCalcs!DF1860))</f>
        <v/>
      </c>
      <c r="DG1861" s="19" t="str">
        <f>IF(DataGoesHere!B1860="",IF(DD1861="Forecast",(Output!$G$47*(IntermediateCalcs!DF1861-IntermediateCalcs!DF1860))+((1-Output!$G$47)*IntermediateCalcs!DG1860),""),(Output!$G$47*(IntermediateCalcs!DF1861-IntermediateCalcs!DF1860))+((1-Output!$G$47)*IntermediateCalcs!DG1860))</f>
        <v/>
      </c>
      <c r="DH1861" s="19" t="str">
        <f>IF(DataGoesHere!B1860="",IF(DD1861="Forecast",DF1861+DG1861,""),DF1861+DG1861)</f>
        <v/>
      </c>
      <c r="DI1861" s="274" t="str">
        <f>IF(DH1861="","",IF(IntermediateCalcs!$AO$9="Yes",IntermediateCalcs!DH1861*$CX1861,IntermediateCalcs!DH1861))</f>
        <v/>
      </c>
      <c r="DJ1861" s="250" t="str">
        <f>IF(DataGoesHere!$B1861="","",($CZ1861-DI1861))</f>
        <v/>
      </c>
      <c r="DK1861" s="250" t="str">
        <f>IF(DataGoesHere!$B1861="","",ABS($CZ1861-DI1861))</f>
        <v/>
      </c>
      <c r="DL1861" s="250" t="str">
        <f>IF(DataGoesHere!$B1861="","",DK1861^2)</f>
        <v/>
      </c>
      <c r="DM1861" s="249" t="str">
        <f>IF(DataGoesHere!$B1861="","",DK1861/$CZ1861)</f>
        <v/>
      </c>
      <c r="DN1861" s="250" t="str">
        <f>IF(DataGoesHere!$B1861="","",SUM(DJ$2:DJ1861)/AVERAGE(DK:DK))</f>
        <v/>
      </c>
      <c r="DP1861" s="19" t="str">
        <f>IF(DataGoesHere!B1861="",IF($DD1861="Forecast",(Output!E$48*IntermediateCalcs!CY1861)+Output!G$48,""),(Output!E$48*IntermediateCalcs!CY1861)+Output!G$48)</f>
        <v/>
      </c>
      <c r="DQ1861" s="274" t="str">
        <f>IF(DP1861="","",IF(IntermediateCalcs!$AO$9="Yes",IntermediateCalcs!DP1861*$CX1861,IntermediateCalcs!DP1861))</f>
        <v/>
      </c>
      <c r="DR1861" s="250" t="str">
        <f>IF(DataGoesHere!$B1861="","",($CZ1861-DQ1861))</f>
        <v/>
      </c>
      <c r="DS1861" s="250" t="str">
        <f>IF(DataGoesHere!$B1861="","",ABS($CZ1861-DQ1861))</f>
        <v/>
      </c>
      <c r="DT1861" s="250" t="str">
        <f>IF(DataGoesHere!$B1861="","",DS1861^2)</f>
        <v/>
      </c>
      <c r="DU1861" s="249" t="str">
        <f>IF(DataGoesHere!$B1861="","",DS1861/$CZ1861)</f>
        <v/>
      </c>
      <c r="DV1861" s="250" t="str">
        <f>IF(DataGoesHere!$B1861="","",SUM(DR$2:DR1861)/AVERAGE(DS:DS))</f>
        <v/>
      </c>
      <c r="DX1861" s="19" t="str">
        <f>IF(DataGoesHere!$B1860="","",(DB1855*(Output!$O$49/Output!$P$49))+(IntermediateCalcs!DB1856*(Output!$M$49/Output!$P$49))+(IntermediateCalcs!DB1857*(Output!$K$49/Output!$P$49))+(DB1858*(Output!$I$49/Output!$P$49))+(IntermediateCalcs!DB1859*(Output!$G$49/Output!$P$49))+(IntermediateCalcs!DB1860*(Output!$E$49/Output!$P$49)))</f>
        <v/>
      </c>
      <c r="DY1861" s="274" t="str">
        <f>IF(DX1861="","",IF(IntermediateCalcs!$AO$9="Yes",IntermediateCalcs!DX1861*$CX1861,IntermediateCalcs!DX1861))</f>
        <v/>
      </c>
      <c r="DZ1861" s="250" t="str">
        <f>IF(DataGoesHere!$B1861="","",($CZ1861-DY1861))</f>
        <v/>
      </c>
      <c r="EA1861" s="250" t="str">
        <f>IF(DataGoesHere!$B1861="","",ABS($CZ1861-DY1861))</f>
        <v/>
      </c>
      <c r="EB1861" s="250" t="str">
        <f>IF(DataGoesHere!$B1861="","",EA1861^2)</f>
        <v/>
      </c>
      <c r="EC1861" s="249" t="str">
        <f>IF(DataGoesHere!$B1861="","",EA1861/$CZ1861)</f>
        <v/>
      </c>
      <c r="ED1861" s="250" t="str">
        <f>IF(DataGoesHere!$B1861="","",SUM(DZ$2:DZ1861)/AVERAGE(EA:EA))</f>
        <v/>
      </c>
    </row>
    <row r="1862" spans="20:134" x14ac:dyDescent="0.2">
      <c r="T1862" s="244" t="str">
        <f>IF(DataGoesHere!$B1862="","",(DataGoesHere!$B1862/SUM(DataGoesHere!$B1862:'DataGoesHere'!$B1873)))</f>
        <v/>
      </c>
      <c r="U1862" s="238"/>
      <c r="V1862" s="238"/>
      <c r="W1862" s="238"/>
      <c r="X1862" s="238"/>
      <c r="Y1862" s="238"/>
      <c r="Z1862" s="238"/>
      <c r="AA1862" s="238"/>
      <c r="AB1862" s="238"/>
      <c r="AC1862" s="238"/>
      <c r="AD1862" s="238"/>
      <c r="AE1862" s="239"/>
      <c r="CV1862" s="310" t="str">
        <f>IF(DataGoesHere!B1862="","",DataGoesHere!A1862)</f>
        <v/>
      </c>
      <c r="CW1862" s="271">
        <f t="shared" ca="1" si="66"/>
        <v>1</v>
      </c>
      <c r="CX1862" s="272">
        <f t="shared" ca="1" si="67"/>
        <v>1.3236179355303281</v>
      </c>
      <c r="CY1862" s="266">
        <f>DataGoesHere!A1862</f>
        <v>1861</v>
      </c>
      <c r="CZ1862" s="19" t="str">
        <f>IF(DataGoesHere!B1862="","",DataGoesHere!B1862)</f>
        <v/>
      </c>
      <c r="DA1862" s="19" t="str">
        <f>IF(DataGoesHere!B1862="","",IF(AH$5="No",DataGoesHere!B1862,DataGoesHere!B1862-(AH$2*(DataGoesHere!A1862-1))))</f>
        <v/>
      </c>
      <c r="DB1862" s="19" t="str">
        <f>IF(DataGoesHere!B1862="","",IF(AO$9="No",DataGoesHere!B1862,DataGoesHere!B1862/CX1862))</f>
        <v/>
      </c>
      <c r="DC1862" s="19" t="str">
        <f>IF(DataGoesHere!B1862="","",IF(AO$9="No",DA1862,DA1862/CX1862))</f>
        <v/>
      </c>
      <c r="DD1862" s="293" t="str">
        <f>IF(CZ1862="",IF(COUNTIF(DD$2:DD1861,"Forecast")&lt;Output!E$43,"Forecast",""),"Actual")</f>
        <v/>
      </c>
      <c r="DF1862" s="19" t="str">
        <f>IF(DataGoesHere!B1861="",IF(DD1862="Forecast",(Output!$E$47*IntermediateCalcs!DH1861)+((1-Output!$E$47)*IntermediateCalcs!DF1861),""),(Output!$E$47*IntermediateCalcs!DB1861)+((1-Output!$E$47)*IntermediateCalcs!DF1861))</f>
        <v/>
      </c>
      <c r="DG1862" s="19" t="str">
        <f>IF(DataGoesHere!B1861="",IF(DD1862="Forecast",(Output!$G$47*(IntermediateCalcs!DF1862-IntermediateCalcs!DF1861))+((1-Output!$G$47)*IntermediateCalcs!DG1861),""),(Output!$G$47*(IntermediateCalcs!DF1862-IntermediateCalcs!DF1861))+((1-Output!$G$47)*IntermediateCalcs!DG1861))</f>
        <v/>
      </c>
      <c r="DH1862" s="19" t="str">
        <f>IF(DataGoesHere!B1861="",IF(DD1862="Forecast",DF1862+DG1862,""),DF1862+DG1862)</f>
        <v/>
      </c>
      <c r="DI1862" s="274" t="str">
        <f>IF(DH1862="","",IF(IntermediateCalcs!$AO$9="Yes",IntermediateCalcs!DH1862*$CX1862,IntermediateCalcs!DH1862))</f>
        <v/>
      </c>
      <c r="DJ1862" s="250" t="str">
        <f>IF(DataGoesHere!$B1862="","",($CZ1862-DI1862))</f>
        <v/>
      </c>
      <c r="DK1862" s="250" t="str">
        <f>IF(DataGoesHere!$B1862="","",ABS($CZ1862-DI1862))</f>
        <v/>
      </c>
      <c r="DL1862" s="250" t="str">
        <f>IF(DataGoesHere!$B1862="","",DK1862^2)</f>
        <v/>
      </c>
      <c r="DM1862" s="249" t="str">
        <f>IF(DataGoesHere!$B1862="","",DK1862/$CZ1862)</f>
        <v/>
      </c>
      <c r="DN1862" s="250" t="str">
        <f>IF(DataGoesHere!$B1862="","",SUM(DJ$2:DJ1862)/AVERAGE(DK:DK))</f>
        <v/>
      </c>
      <c r="DP1862" s="19" t="str">
        <f>IF(DataGoesHere!B1862="",IF($DD1862="Forecast",(Output!E$48*IntermediateCalcs!CY1862)+Output!G$48,""),(Output!E$48*IntermediateCalcs!CY1862)+Output!G$48)</f>
        <v/>
      </c>
      <c r="DQ1862" s="274" t="str">
        <f>IF(DP1862="","",IF(IntermediateCalcs!$AO$9="Yes",IntermediateCalcs!DP1862*$CX1862,IntermediateCalcs!DP1862))</f>
        <v/>
      </c>
      <c r="DR1862" s="250" t="str">
        <f>IF(DataGoesHere!$B1862="","",($CZ1862-DQ1862))</f>
        <v/>
      </c>
      <c r="DS1862" s="250" t="str">
        <f>IF(DataGoesHere!$B1862="","",ABS($CZ1862-DQ1862))</f>
        <v/>
      </c>
      <c r="DT1862" s="250" t="str">
        <f>IF(DataGoesHere!$B1862="","",DS1862^2)</f>
        <v/>
      </c>
      <c r="DU1862" s="249" t="str">
        <f>IF(DataGoesHere!$B1862="","",DS1862/$CZ1862)</f>
        <v/>
      </c>
      <c r="DV1862" s="250" t="str">
        <f>IF(DataGoesHere!$B1862="","",SUM(DR$2:DR1862)/AVERAGE(DS:DS))</f>
        <v/>
      </c>
      <c r="DX1862" s="19" t="str">
        <f>IF(DataGoesHere!$B1861="","",(DB1856*(Output!$O$49/Output!$P$49))+(IntermediateCalcs!DB1857*(Output!$M$49/Output!$P$49))+(IntermediateCalcs!DB1858*(Output!$K$49/Output!$P$49))+(DB1859*(Output!$I$49/Output!$P$49))+(IntermediateCalcs!DB1860*(Output!$G$49/Output!$P$49))+(IntermediateCalcs!DB1861*(Output!$E$49/Output!$P$49)))</f>
        <v/>
      </c>
      <c r="DY1862" s="274" t="str">
        <f>IF(DX1862="","",IF(IntermediateCalcs!$AO$9="Yes",IntermediateCalcs!DX1862*$CX1862,IntermediateCalcs!DX1862))</f>
        <v/>
      </c>
      <c r="DZ1862" s="250" t="str">
        <f>IF(DataGoesHere!$B1862="","",($CZ1862-DY1862))</f>
        <v/>
      </c>
      <c r="EA1862" s="250" t="str">
        <f>IF(DataGoesHere!$B1862="","",ABS($CZ1862-DY1862))</f>
        <v/>
      </c>
      <c r="EB1862" s="250" t="str">
        <f>IF(DataGoesHere!$B1862="","",EA1862^2)</f>
        <v/>
      </c>
      <c r="EC1862" s="249" t="str">
        <f>IF(DataGoesHere!$B1862="","",EA1862/$CZ1862)</f>
        <v/>
      </c>
      <c r="ED1862" s="250" t="str">
        <f>IF(DataGoesHere!$B1862="","",SUM(DZ$2:DZ1862)/AVERAGE(EA:EA))</f>
        <v/>
      </c>
    </row>
    <row r="1863" spans="20:134" x14ac:dyDescent="0.2">
      <c r="T1863" s="240"/>
      <c r="U1863" s="245" t="str">
        <f>IF(DataGoesHere!$B1863="","",(DataGoesHere!$B1863/SUM(DataGoesHere!$B1863:'DataGoesHere'!$B1873)))</f>
        <v/>
      </c>
      <c r="V1863" s="86"/>
      <c r="W1863" s="86"/>
      <c r="X1863" s="86"/>
      <c r="Y1863" s="86"/>
      <c r="Z1863" s="86"/>
      <c r="AA1863" s="86"/>
      <c r="AB1863" s="86"/>
      <c r="AC1863" s="86"/>
      <c r="AD1863" s="86"/>
      <c r="AE1863" s="241"/>
      <c r="CV1863" s="310" t="str">
        <f>IF(DataGoesHere!B1863="","",DataGoesHere!A1863)</f>
        <v/>
      </c>
      <c r="CW1863" s="271">
        <f t="shared" ca="1" si="66"/>
        <v>2</v>
      </c>
      <c r="CX1863" s="272">
        <f t="shared" ca="1" si="67"/>
        <v>0.80574490527728204</v>
      </c>
      <c r="CY1863" s="266">
        <f>DataGoesHere!A1863</f>
        <v>1862</v>
      </c>
      <c r="CZ1863" s="19" t="str">
        <f>IF(DataGoesHere!B1863="","",DataGoesHere!B1863)</f>
        <v/>
      </c>
      <c r="DA1863" s="19" t="str">
        <f>IF(DataGoesHere!B1863="","",IF(AH$5="No",DataGoesHere!B1863,DataGoesHere!B1863-(AH$2*(DataGoesHere!A1863-1))))</f>
        <v/>
      </c>
      <c r="DB1863" s="19" t="str">
        <f>IF(DataGoesHere!B1863="","",IF(AO$9="No",DataGoesHere!B1863,DataGoesHere!B1863/CX1863))</f>
        <v/>
      </c>
      <c r="DC1863" s="19" t="str">
        <f>IF(DataGoesHere!B1863="","",IF(AO$9="No",DA1863,DA1863/CX1863))</f>
        <v/>
      </c>
      <c r="DD1863" s="293" t="str">
        <f>IF(CZ1863="",IF(COUNTIF(DD$2:DD1862,"Forecast")&lt;Output!E$43,"Forecast",""),"Actual")</f>
        <v/>
      </c>
      <c r="DF1863" s="19" t="str">
        <f>IF(DataGoesHere!B1862="",IF(DD1863="Forecast",(Output!$E$47*IntermediateCalcs!DH1862)+((1-Output!$E$47)*IntermediateCalcs!DF1862),""),(Output!$E$47*IntermediateCalcs!DB1862)+((1-Output!$E$47)*IntermediateCalcs!DF1862))</f>
        <v/>
      </c>
      <c r="DG1863" s="19" t="str">
        <f>IF(DataGoesHere!B1862="",IF(DD1863="Forecast",(Output!$G$47*(IntermediateCalcs!DF1863-IntermediateCalcs!DF1862))+((1-Output!$G$47)*IntermediateCalcs!DG1862),""),(Output!$G$47*(IntermediateCalcs!DF1863-IntermediateCalcs!DF1862))+((1-Output!$G$47)*IntermediateCalcs!DG1862))</f>
        <v/>
      </c>
      <c r="DH1863" s="19" t="str">
        <f>IF(DataGoesHere!B1862="",IF(DD1863="Forecast",DF1863+DG1863,""),DF1863+DG1863)</f>
        <v/>
      </c>
      <c r="DI1863" s="274" t="str">
        <f>IF(DH1863="","",IF(IntermediateCalcs!$AO$9="Yes",IntermediateCalcs!DH1863*$CX1863,IntermediateCalcs!DH1863))</f>
        <v/>
      </c>
      <c r="DJ1863" s="250" t="str">
        <f>IF(DataGoesHere!$B1863="","",($CZ1863-DI1863))</f>
        <v/>
      </c>
      <c r="DK1863" s="250" t="str">
        <f>IF(DataGoesHere!$B1863="","",ABS($CZ1863-DI1863))</f>
        <v/>
      </c>
      <c r="DL1863" s="250" t="str">
        <f>IF(DataGoesHere!$B1863="","",DK1863^2)</f>
        <v/>
      </c>
      <c r="DM1863" s="249" t="str">
        <f>IF(DataGoesHere!$B1863="","",DK1863/$CZ1863)</f>
        <v/>
      </c>
      <c r="DN1863" s="250" t="str">
        <f>IF(DataGoesHere!$B1863="","",SUM(DJ$2:DJ1863)/AVERAGE(DK:DK))</f>
        <v/>
      </c>
      <c r="DP1863" s="19" t="str">
        <f>IF(DataGoesHere!B1863="",IF($DD1863="Forecast",(Output!E$48*IntermediateCalcs!CY1863)+Output!G$48,""),(Output!E$48*IntermediateCalcs!CY1863)+Output!G$48)</f>
        <v/>
      </c>
      <c r="DQ1863" s="274" t="str">
        <f>IF(DP1863="","",IF(IntermediateCalcs!$AO$9="Yes",IntermediateCalcs!DP1863*$CX1863,IntermediateCalcs!DP1863))</f>
        <v/>
      </c>
      <c r="DR1863" s="250" t="str">
        <f>IF(DataGoesHere!$B1863="","",($CZ1863-DQ1863))</f>
        <v/>
      </c>
      <c r="DS1863" s="250" t="str">
        <f>IF(DataGoesHere!$B1863="","",ABS($CZ1863-DQ1863))</f>
        <v/>
      </c>
      <c r="DT1863" s="250" t="str">
        <f>IF(DataGoesHere!$B1863="","",DS1863^2)</f>
        <v/>
      </c>
      <c r="DU1863" s="249" t="str">
        <f>IF(DataGoesHere!$B1863="","",DS1863/$CZ1863)</f>
        <v/>
      </c>
      <c r="DV1863" s="250" t="str">
        <f>IF(DataGoesHere!$B1863="","",SUM(DR$2:DR1863)/AVERAGE(DS:DS))</f>
        <v/>
      </c>
      <c r="DX1863" s="19" t="str">
        <f>IF(DataGoesHere!$B1862="","",(DB1857*(Output!$O$49/Output!$P$49))+(IntermediateCalcs!DB1858*(Output!$M$49/Output!$P$49))+(IntermediateCalcs!DB1859*(Output!$K$49/Output!$P$49))+(DB1860*(Output!$I$49/Output!$P$49))+(IntermediateCalcs!DB1861*(Output!$G$49/Output!$P$49))+(IntermediateCalcs!DB1862*(Output!$E$49/Output!$P$49)))</f>
        <v/>
      </c>
      <c r="DY1863" s="274" t="str">
        <f>IF(DX1863="","",IF(IntermediateCalcs!$AO$9="Yes",IntermediateCalcs!DX1863*$CX1863,IntermediateCalcs!DX1863))</f>
        <v/>
      </c>
      <c r="DZ1863" s="250" t="str">
        <f>IF(DataGoesHere!$B1863="","",($CZ1863-DY1863))</f>
        <v/>
      </c>
      <c r="EA1863" s="250" t="str">
        <f>IF(DataGoesHere!$B1863="","",ABS($CZ1863-DY1863))</f>
        <v/>
      </c>
      <c r="EB1863" s="250" t="str">
        <f>IF(DataGoesHere!$B1863="","",EA1863^2)</f>
        <v/>
      </c>
      <c r="EC1863" s="249" t="str">
        <f>IF(DataGoesHere!$B1863="","",EA1863/$CZ1863)</f>
        <v/>
      </c>
      <c r="ED1863" s="250" t="str">
        <f>IF(DataGoesHere!$B1863="","",SUM(DZ$2:DZ1863)/AVERAGE(EA:EA))</f>
        <v/>
      </c>
    </row>
    <row r="1864" spans="20:134" x14ac:dyDescent="0.2">
      <c r="T1864" s="240"/>
      <c r="U1864" s="86"/>
      <c r="V1864" s="245" t="str">
        <f>IF(DataGoesHere!$B1864="","",(DataGoesHere!$B1864/SUM(DataGoesHere!$B1862:'DataGoesHere'!$B1873)))</f>
        <v/>
      </c>
      <c r="W1864" s="86"/>
      <c r="X1864" s="86"/>
      <c r="Y1864" s="86"/>
      <c r="Z1864" s="86"/>
      <c r="AA1864" s="86"/>
      <c r="AB1864" s="86"/>
      <c r="AC1864" s="86"/>
      <c r="AD1864" s="86"/>
      <c r="AE1864" s="241"/>
      <c r="CV1864" s="310" t="str">
        <f>IF(DataGoesHere!B1864="","",DataGoesHere!A1864)</f>
        <v/>
      </c>
      <c r="CW1864" s="271">
        <f t="shared" ca="1" si="66"/>
        <v>3</v>
      </c>
      <c r="CX1864" s="272">
        <f t="shared" ca="1" si="67"/>
        <v>0.79862940076451561</v>
      </c>
      <c r="CY1864" s="266">
        <f>DataGoesHere!A1864</f>
        <v>1863</v>
      </c>
      <c r="CZ1864" s="19" t="str">
        <f>IF(DataGoesHere!B1864="","",DataGoesHere!B1864)</f>
        <v/>
      </c>
      <c r="DA1864" s="19" t="str">
        <f>IF(DataGoesHere!B1864="","",IF(AH$5="No",DataGoesHere!B1864,DataGoesHere!B1864-(AH$2*(DataGoesHere!A1864-1))))</f>
        <v/>
      </c>
      <c r="DB1864" s="19" t="str">
        <f>IF(DataGoesHere!B1864="","",IF(AO$9="No",DataGoesHere!B1864,DataGoesHere!B1864/CX1864))</f>
        <v/>
      </c>
      <c r="DC1864" s="19" t="str">
        <f>IF(DataGoesHere!B1864="","",IF(AO$9="No",DA1864,DA1864/CX1864))</f>
        <v/>
      </c>
      <c r="DD1864" s="293" t="str">
        <f>IF(CZ1864="",IF(COUNTIF(DD$2:DD1863,"Forecast")&lt;Output!E$43,"Forecast",""),"Actual")</f>
        <v/>
      </c>
      <c r="DF1864" s="19" t="str">
        <f>IF(DataGoesHere!B1863="",IF(DD1864="Forecast",(Output!$E$47*IntermediateCalcs!DH1863)+((1-Output!$E$47)*IntermediateCalcs!DF1863),""),(Output!$E$47*IntermediateCalcs!DB1863)+((1-Output!$E$47)*IntermediateCalcs!DF1863))</f>
        <v/>
      </c>
      <c r="DG1864" s="19" t="str">
        <f>IF(DataGoesHere!B1863="",IF(DD1864="Forecast",(Output!$G$47*(IntermediateCalcs!DF1864-IntermediateCalcs!DF1863))+((1-Output!$G$47)*IntermediateCalcs!DG1863),""),(Output!$G$47*(IntermediateCalcs!DF1864-IntermediateCalcs!DF1863))+((1-Output!$G$47)*IntermediateCalcs!DG1863))</f>
        <v/>
      </c>
      <c r="DH1864" s="19" t="str">
        <f>IF(DataGoesHere!B1863="",IF(DD1864="Forecast",DF1864+DG1864,""),DF1864+DG1864)</f>
        <v/>
      </c>
      <c r="DI1864" s="274" t="str">
        <f>IF(DH1864="","",IF(IntermediateCalcs!$AO$9="Yes",IntermediateCalcs!DH1864*$CX1864,IntermediateCalcs!DH1864))</f>
        <v/>
      </c>
      <c r="DJ1864" s="250" t="str">
        <f>IF(DataGoesHere!$B1864="","",($CZ1864-DI1864))</f>
        <v/>
      </c>
      <c r="DK1864" s="250" t="str">
        <f>IF(DataGoesHere!$B1864="","",ABS($CZ1864-DI1864))</f>
        <v/>
      </c>
      <c r="DL1864" s="250" t="str">
        <f>IF(DataGoesHere!$B1864="","",DK1864^2)</f>
        <v/>
      </c>
      <c r="DM1864" s="249" t="str">
        <f>IF(DataGoesHere!$B1864="","",DK1864/$CZ1864)</f>
        <v/>
      </c>
      <c r="DN1864" s="250" t="str">
        <f>IF(DataGoesHere!$B1864="","",SUM(DJ$2:DJ1864)/AVERAGE(DK:DK))</f>
        <v/>
      </c>
      <c r="DP1864" s="19" t="str">
        <f>IF(DataGoesHere!B1864="",IF($DD1864="Forecast",(Output!E$48*IntermediateCalcs!CY1864)+Output!G$48,""),(Output!E$48*IntermediateCalcs!CY1864)+Output!G$48)</f>
        <v/>
      </c>
      <c r="DQ1864" s="274" t="str">
        <f>IF(DP1864="","",IF(IntermediateCalcs!$AO$9="Yes",IntermediateCalcs!DP1864*$CX1864,IntermediateCalcs!DP1864))</f>
        <v/>
      </c>
      <c r="DR1864" s="250" t="str">
        <f>IF(DataGoesHere!$B1864="","",($CZ1864-DQ1864))</f>
        <v/>
      </c>
      <c r="DS1864" s="250" t="str">
        <f>IF(DataGoesHere!$B1864="","",ABS($CZ1864-DQ1864))</f>
        <v/>
      </c>
      <c r="DT1864" s="250" t="str">
        <f>IF(DataGoesHere!$B1864="","",DS1864^2)</f>
        <v/>
      </c>
      <c r="DU1864" s="249" t="str">
        <f>IF(DataGoesHere!$B1864="","",DS1864/$CZ1864)</f>
        <v/>
      </c>
      <c r="DV1864" s="250" t="str">
        <f>IF(DataGoesHere!$B1864="","",SUM(DR$2:DR1864)/AVERAGE(DS:DS))</f>
        <v/>
      </c>
      <c r="DX1864" s="19" t="str">
        <f>IF(DataGoesHere!$B1863="","",(DB1858*(Output!$O$49/Output!$P$49))+(IntermediateCalcs!DB1859*(Output!$M$49/Output!$P$49))+(IntermediateCalcs!DB1860*(Output!$K$49/Output!$P$49))+(DB1861*(Output!$I$49/Output!$P$49))+(IntermediateCalcs!DB1862*(Output!$G$49/Output!$P$49))+(IntermediateCalcs!DB1863*(Output!$E$49/Output!$P$49)))</f>
        <v/>
      </c>
      <c r="DY1864" s="274" t="str">
        <f>IF(DX1864="","",IF(IntermediateCalcs!$AO$9="Yes",IntermediateCalcs!DX1864*$CX1864,IntermediateCalcs!DX1864))</f>
        <v/>
      </c>
      <c r="DZ1864" s="250" t="str">
        <f>IF(DataGoesHere!$B1864="","",($CZ1864-DY1864))</f>
        <v/>
      </c>
      <c r="EA1864" s="250" t="str">
        <f>IF(DataGoesHere!$B1864="","",ABS($CZ1864-DY1864))</f>
        <v/>
      </c>
      <c r="EB1864" s="250" t="str">
        <f>IF(DataGoesHere!$B1864="","",EA1864^2)</f>
        <v/>
      </c>
      <c r="EC1864" s="249" t="str">
        <f>IF(DataGoesHere!$B1864="","",EA1864/$CZ1864)</f>
        <v/>
      </c>
      <c r="ED1864" s="250" t="str">
        <f>IF(DataGoesHere!$B1864="","",SUM(DZ$2:DZ1864)/AVERAGE(EA:EA))</f>
        <v/>
      </c>
    </row>
    <row r="1865" spans="20:134" x14ac:dyDescent="0.2">
      <c r="T1865" s="240"/>
      <c r="U1865" s="86"/>
      <c r="V1865" s="86"/>
      <c r="W1865" s="245" t="str">
        <f>IF(DataGoesHere!$B1865="","",(DataGoesHere!$B1865/SUM(DataGoesHere!$B1862:'DataGoesHere'!$B1873)))</f>
        <v/>
      </c>
      <c r="X1865" s="86"/>
      <c r="Y1865" s="86"/>
      <c r="Z1865" s="86"/>
      <c r="AA1865" s="86"/>
      <c r="AB1865" s="86"/>
      <c r="AC1865" s="86"/>
      <c r="AD1865" s="86"/>
      <c r="AE1865" s="241"/>
      <c r="CV1865" s="310" t="str">
        <f>IF(DataGoesHere!B1865="","",DataGoesHere!A1865)</f>
        <v/>
      </c>
      <c r="CW1865" s="271">
        <f t="shared" ca="1" si="66"/>
        <v>4</v>
      </c>
      <c r="CX1865" s="272">
        <f t="shared" ca="1" si="67"/>
        <v>1.0149292433706087</v>
      </c>
      <c r="CY1865" s="266">
        <f>DataGoesHere!A1865</f>
        <v>1864</v>
      </c>
      <c r="CZ1865" s="19" t="str">
        <f>IF(DataGoesHere!B1865="","",DataGoesHere!B1865)</f>
        <v/>
      </c>
      <c r="DA1865" s="19" t="str">
        <f>IF(DataGoesHere!B1865="","",IF(AH$5="No",DataGoesHere!B1865,DataGoesHere!B1865-(AH$2*(DataGoesHere!A1865-1))))</f>
        <v/>
      </c>
      <c r="DB1865" s="19" t="str">
        <f>IF(DataGoesHere!B1865="","",IF(AO$9="No",DataGoesHere!B1865,DataGoesHere!B1865/CX1865))</f>
        <v/>
      </c>
      <c r="DC1865" s="19" t="str">
        <f>IF(DataGoesHere!B1865="","",IF(AO$9="No",DA1865,DA1865/CX1865))</f>
        <v/>
      </c>
      <c r="DD1865" s="293" t="str">
        <f>IF(CZ1865="",IF(COUNTIF(DD$2:DD1864,"Forecast")&lt;Output!E$43,"Forecast",""),"Actual")</f>
        <v/>
      </c>
      <c r="DF1865" s="19" t="str">
        <f>IF(DataGoesHere!B1864="",IF(DD1865="Forecast",(Output!$E$47*IntermediateCalcs!DH1864)+((1-Output!$E$47)*IntermediateCalcs!DF1864),""),(Output!$E$47*IntermediateCalcs!DB1864)+((1-Output!$E$47)*IntermediateCalcs!DF1864))</f>
        <v/>
      </c>
      <c r="DG1865" s="19" t="str">
        <f>IF(DataGoesHere!B1864="",IF(DD1865="Forecast",(Output!$G$47*(IntermediateCalcs!DF1865-IntermediateCalcs!DF1864))+((1-Output!$G$47)*IntermediateCalcs!DG1864),""),(Output!$G$47*(IntermediateCalcs!DF1865-IntermediateCalcs!DF1864))+((1-Output!$G$47)*IntermediateCalcs!DG1864))</f>
        <v/>
      </c>
      <c r="DH1865" s="19" t="str">
        <f>IF(DataGoesHere!B1864="",IF(DD1865="Forecast",DF1865+DG1865,""),DF1865+DG1865)</f>
        <v/>
      </c>
      <c r="DI1865" s="274" t="str">
        <f>IF(DH1865="","",IF(IntermediateCalcs!$AO$9="Yes",IntermediateCalcs!DH1865*$CX1865,IntermediateCalcs!DH1865))</f>
        <v/>
      </c>
      <c r="DJ1865" s="250" t="str">
        <f>IF(DataGoesHere!$B1865="","",($CZ1865-DI1865))</f>
        <v/>
      </c>
      <c r="DK1865" s="250" t="str">
        <f>IF(DataGoesHere!$B1865="","",ABS($CZ1865-DI1865))</f>
        <v/>
      </c>
      <c r="DL1865" s="250" t="str">
        <f>IF(DataGoesHere!$B1865="","",DK1865^2)</f>
        <v/>
      </c>
      <c r="DM1865" s="249" t="str">
        <f>IF(DataGoesHere!$B1865="","",DK1865/$CZ1865)</f>
        <v/>
      </c>
      <c r="DN1865" s="250" t="str">
        <f>IF(DataGoesHere!$B1865="","",SUM(DJ$2:DJ1865)/AVERAGE(DK:DK))</f>
        <v/>
      </c>
      <c r="DP1865" s="19" t="str">
        <f>IF(DataGoesHere!B1865="",IF($DD1865="Forecast",(Output!E$48*IntermediateCalcs!CY1865)+Output!G$48,""),(Output!E$48*IntermediateCalcs!CY1865)+Output!G$48)</f>
        <v/>
      </c>
      <c r="DQ1865" s="274" t="str">
        <f>IF(DP1865="","",IF(IntermediateCalcs!$AO$9="Yes",IntermediateCalcs!DP1865*$CX1865,IntermediateCalcs!DP1865))</f>
        <v/>
      </c>
      <c r="DR1865" s="250" t="str">
        <f>IF(DataGoesHere!$B1865="","",($CZ1865-DQ1865))</f>
        <v/>
      </c>
      <c r="DS1865" s="250" t="str">
        <f>IF(DataGoesHere!$B1865="","",ABS($CZ1865-DQ1865))</f>
        <v/>
      </c>
      <c r="DT1865" s="250" t="str">
        <f>IF(DataGoesHere!$B1865="","",DS1865^2)</f>
        <v/>
      </c>
      <c r="DU1865" s="249" t="str">
        <f>IF(DataGoesHere!$B1865="","",DS1865/$CZ1865)</f>
        <v/>
      </c>
      <c r="DV1865" s="250" t="str">
        <f>IF(DataGoesHere!$B1865="","",SUM(DR$2:DR1865)/AVERAGE(DS:DS))</f>
        <v/>
      </c>
      <c r="DX1865" s="19" t="str">
        <f>IF(DataGoesHere!$B1864="","",(DB1859*(Output!$O$49/Output!$P$49))+(IntermediateCalcs!DB1860*(Output!$M$49/Output!$P$49))+(IntermediateCalcs!DB1861*(Output!$K$49/Output!$P$49))+(DB1862*(Output!$I$49/Output!$P$49))+(IntermediateCalcs!DB1863*(Output!$G$49/Output!$P$49))+(IntermediateCalcs!DB1864*(Output!$E$49/Output!$P$49)))</f>
        <v/>
      </c>
      <c r="DY1865" s="274" t="str">
        <f>IF(DX1865="","",IF(IntermediateCalcs!$AO$9="Yes",IntermediateCalcs!DX1865*$CX1865,IntermediateCalcs!DX1865))</f>
        <v/>
      </c>
      <c r="DZ1865" s="250" t="str">
        <f>IF(DataGoesHere!$B1865="","",($CZ1865-DY1865))</f>
        <v/>
      </c>
      <c r="EA1865" s="250" t="str">
        <f>IF(DataGoesHere!$B1865="","",ABS($CZ1865-DY1865))</f>
        <v/>
      </c>
      <c r="EB1865" s="250" t="str">
        <f>IF(DataGoesHere!$B1865="","",EA1865^2)</f>
        <v/>
      </c>
      <c r="EC1865" s="249" t="str">
        <f>IF(DataGoesHere!$B1865="","",EA1865/$CZ1865)</f>
        <v/>
      </c>
      <c r="ED1865" s="250" t="str">
        <f>IF(DataGoesHere!$B1865="","",SUM(DZ$2:DZ1865)/AVERAGE(EA:EA))</f>
        <v/>
      </c>
    </row>
    <row r="1866" spans="20:134" x14ac:dyDescent="0.2">
      <c r="T1866" s="240"/>
      <c r="U1866" s="86"/>
      <c r="V1866" s="86"/>
      <c r="W1866" s="86"/>
      <c r="X1866" s="245" t="str">
        <f>IF(DataGoesHere!$B1866="","",(DataGoesHere!$B1866/SUM(DataGoesHere!$B1862:'DataGoesHere'!$B1873)))</f>
        <v/>
      </c>
      <c r="Y1866" s="86"/>
      <c r="Z1866" s="86"/>
      <c r="AA1866" s="86"/>
      <c r="AB1866" s="86"/>
      <c r="AC1866" s="86"/>
      <c r="AD1866" s="86"/>
      <c r="AE1866" s="241"/>
      <c r="CV1866" s="310" t="str">
        <f>IF(DataGoesHere!B1866="","",DataGoesHere!A1866)</f>
        <v/>
      </c>
      <c r="CW1866" s="271">
        <f t="shared" ca="1" si="66"/>
        <v>5</v>
      </c>
      <c r="CX1866" s="272">
        <f t="shared" ca="1" si="67"/>
        <v>0.97875414397996308</v>
      </c>
      <c r="CY1866" s="266">
        <f>DataGoesHere!A1866</f>
        <v>1865</v>
      </c>
      <c r="CZ1866" s="19" t="str">
        <f>IF(DataGoesHere!B1866="","",DataGoesHere!B1866)</f>
        <v/>
      </c>
      <c r="DA1866" s="19" t="str">
        <f>IF(DataGoesHere!B1866="","",IF(AH$5="No",DataGoesHere!B1866,DataGoesHere!B1866-(AH$2*(DataGoesHere!A1866-1))))</f>
        <v/>
      </c>
      <c r="DB1866" s="19" t="str">
        <f>IF(DataGoesHere!B1866="","",IF(AO$9="No",DataGoesHere!B1866,DataGoesHere!B1866/CX1866))</f>
        <v/>
      </c>
      <c r="DC1866" s="19" t="str">
        <f>IF(DataGoesHere!B1866="","",IF(AO$9="No",DA1866,DA1866/CX1866))</f>
        <v/>
      </c>
      <c r="DD1866" s="293" t="str">
        <f>IF(CZ1866="",IF(COUNTIF(DD$2:DD1865,"Forecast")&lt;Output!E$43,"Forecast",""),"Actual")</f>
        <v/>
      </c>
      <c r="DF1866" s="19" t="str">
        <f>IF(DataGoesHere!B1865="",IF(DD1866="Forecast",(Output!$E$47*IntermediateCalcs!DH1865)+((1-Output!$E$47)*IntermediateCalcs!DF1865),""),(Output!$E$47*IntermediateCalcs!DB1865)+((1-Output!$E$47)*IntermediateCalcs!DF1865))</f>
        <v/>
      </c>
      <c r="DG1866" s="19" t="str">
        <f>IF(DataGoesHere!B1865="",IF(DD1866="Forecast",(Output!$G$47*(IntermediateCalcs!DF1866-IntermediateCalcs!DF1865))+((1-Output!$G$47)*IntermediateCalcs!DG1865),""),(Output!$G$47*(IntermediateCalcs!DF1866-IntermediateCalcs!DF1865))+((1-Output!$G$47)*IntermediateCalcs!DG1865))</f>
        <v/>
      </c>
      <c r="DH1866" s="19" t="str">
        <f>IF(DataGoesHere!B1865="",IF(DD1866="Forecast",DF1866+DG1866,""),DF1866+DG1866)</f>
        <v/>
      </c>
      <c r="DI1866" s="274" t="str">
        <f>IF(DH1866="","",IF(IntermediateCalcs!$AO$9="Yes",IntermediateCalcs!DH1866*$CX1866,IntermediateCalcs!DH1866))</f>
        <v/>
      </c>
      <c r="DJ1866" s="250" t="str">
        <f>IF(DataGoesHere!$B1866="","",($CZ1866-DI1866))</f>
        <v/>
      </c>
      <c r="DK1866" s="250" t="str">
        <f>IF(DataGoesHere!$B1866="","",ABS($CZ1866-DI1866))</f>
        <v/>
      </c>
      <c r="DL1866" s="250" t="str">
        <f>IF(DataGoesHere!$B1866="","",DK1866^2)</f>
        <v/>
      </c>
      <c r="DM1866" s="249" t="str">
        <f>IF(DataGoesHere!$B1866="","",DK1866/$CZ1866)</f>
        <v/>
      </c>
      <c r="DN1866" s="250" t="str">
        <f>IF(DataGoesHere!$B1866="","",SUM(DJ$2:DJ1866)/AVERAGE(DK:DK))</f>
        <v/>
      </c>
      <c r="DP1866" s="19" t="str">
        <f>IF(DataGoesHere!B1866="",IF($DD1866="Forecast",(Output!E$48*IntermediateCalcs!CY1866)+Output!G$48,""),(Output!E$48*IntermediateCalcs!CY1866)+Output!G$48)</f>
        <v/>
      </c>
      <c r="DQ1866" s="274" t="str">
        <f>IF(DP1866="","",IF(IntermediateCalcs!$AO$9="Yes",IntermediateCalcs!DP1866*$CX1866,IntermediateCalcs!DP1866))</f>
        <v/>
      </c>
      <c r="DR1866" s="250" t="str">
        <f>IF(DataGoesHere!$B1866="","",($CZ1866-DQ1866))</f>
        <v/>
      </c>
      <c r="DS1866" s="250" t="str">
        <f>IF(DataGoesHere!$B1866="","",ABS($CZ1866-DQ1866))</f>
        <v/>
      </c>
      <c r="DT1866" s="250" t="str">
        <f>IF(DataGoesHere!$B1866="","",DS1866^2)</f>
        <v/>
      </c>
      <c r="DU1866" s="249" t="str">
        <f>IF(DataGoesHere!$B1866="","",DS1866/$CZ1866)</f>
        <v/>
      </c>
      <c r="DV1866" s="250" t="str">
        <f>IF(DataGoesHere!$B1866="","",SUM(DR$2:DR1866)/AVERAGE(DS:DS))</f>
        <v/>
      </c>
      <c r="DX1866" s="19" t="str">
        <f>IF(DataGoesHere!$B1865="","",(DB1860*(Output!$O$49/Output!$P$49))+(IntermediateCalcs!DB1861*(Output!$M$49/Output!$P$49))+(IntermediateCalcs!DB1862*(Output!$K$49/Output!$P$49))+(DB1863*(Output!$I$49/Output!$P$49))+(IntermediateCalcs!DB1864*(Output!$G$49/Output!$P$49))+(IntermediateCalcs!DB1865*(Output!$E$49/Output!$P$49)))</f>
        <v/>
      </c>
      <c r="DY1866" s="274" t="str">
        <f>IF(DX1866="","",IF(IntermediateCalcs!$AO$9="Yes",IntermediateCalcs!DX1866*$CX1866,IntermediateCalcs!DX1866))</f>
        <v/>
      </c>
      <c r="DZ1866" s="250" t="str">
        <f>IF(DataGoesHere!$B1866="","",($CZ1866-DY1866))</f>
        <v/>
      </c>
      <c r="EA1866" s="250" t="str">
        <f>IF(DataGoesHere!$B1866="","",ABS($CZ1866-DY1866))</f>
        <v/>
      </c>
      <c r="EB1866" s="250" t="str">
        <f>IF(DataGoesHere!$B1866="","",EA1866^2)</f>
        <v/>
      </c>
      <c r="EC1866" s="249" t="str">
        <f>IF(DataGoesHere!$B1866="","",EA1866/$CZ1866)</f>
        <v/>
      </c>
      <c r="ED1866" s="250" t="str">
        <f>IF(DataGoesHere!$B1866="","",SUM(DZ$2:DZ1866)/AVERAGE(EA:EA))</f>
        <v/>
      </c>
    </row>
    <row r="1867" spans="20:134" x14ac:dyDescent="0.2">
      <c r="T1867" s="240"/>
      <c r="U1867" s="86"/>
      <c r="V1867" s="86"/>
      <c r="W1867" s="86"/>
      <c r="X1867" s="86"/>
      <c r="Y1867" s="245" t="str">
        <f>IF(DataGoesHere!$B1867="","",(DataGoesHere!$B1867/SUM(DataGoesHere!$B1862:'DataGoesHere'!$B1873)))</f>
        <v/>
      </c>
      <c r="Z1867" s="86"/>
      <c r="AA1867" s="86"/>
      <c r="AB1867" s="86"/>
      <c r="AC1867" s="86"/>
      <c r="AD1867" s="86"/>
      <c r="AE1867" s="241"/>
      <c r="CV1867" s="310" t="str">
        <f>IF(DataGoesHere!B1867="","",DataGoesHere!A1867)</f>
        <v/>
      </c>
      <c r="CW1867" s="271">
        <f t="shared" ca="1" si="66"/>
        <v>6</v>
      </c>
      <c r="CX1867" s="272">
        <f t="shared" ca="1" si="67"/>
        <v>1.0779088099730167</v>
      </c>
      <c r="CY1867" s="266">
        <f>DataGoesHere!A1867</f>
        <v>1866</v>
      </c>
      <c r="CZ1867" s="19" t="str">
        <f>IF(DataGoesHere!B1867="","",DataGoesHere!B1867)</f>
        <v/>
      </c>
      <c r="DA1867" s="19" t="str">
        <f>IF(DataGoesHere!B1867="","",IF(AH$5="No",DataGoesHere!B1867,DataGoesHere!B1867-(AH$2*(DataGoesHere!A1867-1))))</f>
        <v/>
      </c>
      <c r="DB1867" s="19" t="str">
        <f>IF(DataGoesHere!B1867="","",IF(AO$9="No",DataGoesHere!B1867,DataGoesHere!B1867/CX1867))</f>
        <v/>
      </c>
      <c r="DC1867" s="19" t="str">
        <f>IF(DataGoesHere!B1867="","",IF(AO$9="No",DA1867,DA1867/CX1867))</f>
        <v/>
      </c>
      <c r="DD1867" s="293" t="str">
        <f>IF(CZ1867="",IF(COUNTIF(DD$2:DD1866,"Forecast")&lt;Output!E$43,"Forecast",""),"Actual")</f>
        <v/>
      </c>
      <c r="DF1867" s="19" t="str">
        <f>IF(DataGoesHere!B1866="",IF(DD1867="Forecast",(Output!$E$47*IntermediateCalcs!DH1866)+((1-Output!$E$47)*IntermediateCalcs!DF1866),""),(Output!$E$47*IntermediateCalcs!DB1866)+((1-Output!$E$47)*IntermediateCalcs!DF1866))</f>
        <v/>
      </c>
      <c r="DG1867" s="19" t="str">
        <f>IF(DataGoesHere!B1866="",IF(DD1867="Forecast",(Output!$G$47*(IntermediateCalcs!DF1867-IntermediateCalcs!DF1866))+((1-Output!$G$47)*IntermediateCalcs!DG1866),""),(Output!$G$47*(IntermediateCalcs!DF1867-IntermediateCalcs!DF1866))+((1-Output!$G$47)*IntermediateCalcs!DG1866))</f>
        <v/>
      </c>
      <c r="DH1867" s="19" t="str">
        <f>IF(DataGoesHere!B1866="",IF(DD1867="Forecast",DF1867+DG1867,""),DF1867+DG1867)</f>
        <v/>
      </c>
      <c r="DI1867" s="274" t="str">
        <f>IF(DH1867="","",IF(IntermediateCalcs!$AO$9="Yes",IntermediateCalcs!DH1867*$CX1867,IntermediateCalcs!DH1867))</f>
        <v/>
      </c>
      <c r="DJ1867" s="250" t="str">
        <f>IF(DataGoesHere!$B1867="","",($CZ1867-DI1867))</f>
        <v/>
      </c>
      <c r="DK1867" s="250" t="str">
        <f>IF(DataGoesHere!$B1867="","",ABS($CZ1867-DI1867))</f>
        <v/>
      </c>
      <c r="DL1867" s="250" t="str">
        <f>IF(DataGoesHere!$B1867="","",DK1867^2)</f>
        <v/>
      </c>
      <c r="DM1867" s="249" t="str">
        <f>IF(DataGoesHere!$B1867="","",DK1867/$CZ1867)</f>
        <v/>
      </c>
      <c r="DN1867" s="250" t="str">
        <f>IF(DataGoesHere!$B1867="","",SUM(DJ$2:DJ1867)/AVERAGE(DK:DK))</f>
        <v/>
      </c>
      <c r="DP1867" s="19" t="str">
        <f>IF(DataGoesHere!B1867="",IF($DD1867="Forecast",(Output!E$48*IntermediateCalcs!CY1867)+Output!G$48,""),(Output!E$48*IntermediateCalcs!CY1867)+Output!G$48)</f>
        <v/>
      </c>
      <c r="DQ1867" s="274" t="str">
        <f>IF(DP1867="","",IF(IntermediateCalcs!$AO$9="Yes",IntermediateCalcs!DP1867*$CX1867,IntermediateCalcs!DP1867))</f>
        <v/>
      </c>
      <c r="DR1867" s="250" t="str">
        <f>IF(DataGoesHere!$B1867="","",($CZ1867-DQ1867))</f>
        <v/>
      </c>
      <c r="DS1867" s="250" t="str">
        <f>IF(DataGoesHere!$B1867="","",ABS($CZ1867-DQ1867))</f>
        <v/>
      </c>
      <c r="DT1867" s="250" t="str">
        <f>IF(DataGoesHere!$B1867="","",DS1867^2)</f>
        <v/>
      </c>
      <c r="DU1867" s="249" t="str">
        <f>IF(DataGoesHere!$B1867="","",DS1867/$CZ1867)</f>
        <v/>
      </c>
      <c r="DV1867" s="250" t="str">
        <f>IF(DataGoesHere!$B1867="","",SUM(DR$2:DR1867)/AVERAGE(DS:DS))</f>
        <v/>
      </c>
      <c r="DX1867" s="19" t="str">
        <f>IF(DataGoesHere!$B1866="","",(DB1861*(Output!$O$49/Output!$P$49))+(IntermediateCalcs!DB1862*(Output!$M$49/Output!$P$49))+(IntermediateCalcs!DB1863*(Output!$K$49/Output!$P$49))+(DB1864*(Output!$I$49/Output!$P$49))+(IntermediateCalcs!DB1865*(Output!$G$49/Output!$P$49))+(IntermediateCalcs!DB1866*(Output!$E$49/Output!$P$49)))</f>
        <v/>
      </c>
      <c r="DY1867" s="274" t="str">
        <f>IF(DX1867="","",IF(IntermediateCalcs!$AO$9="Yes",IntermediateCalcs!DX1867*$CX1867,IntermediateCalcs!DX1867))</f>
        <v/>
      </c>
      <c r="DZ1867" s="250" t="str">
        <f>IF(DataGoesHere!$B1867="","",($CZ1867-DY1867))</f>
        <v/>
      </c>
      <c r="EA1867" s="250" t="str">
        <f>IF(DataGoesHere!$B1867="","",ABS($CZ1867-DY1867))</f>
        <v/>
      </c>
      <c r="EB1867" s="250" t="str">
        <f>IF(DataGoesHere!$B1867="","",EA1867^2)</f>
        <v/>
      </c>
      <c r="EC1867" s="249" t="str">
        <f>IF(DataGoesHere!$B1867="","",EA1867/$CZ1867)</f>
        <v/>
      </c>
      <c r="ED1867" s="250" t="str">
        <f>IF(DataGoesHere!$B1867="","",SUM(DZ$2:DZ1867)/AVERAGE(EA:EA))</f>
        <v/>
      </c>
    </row>
    <row r="1868" spans="20:134" x14ac:dyDescent="0.2">
      <c r="T1868" s="240"/>
      <c r="U1868" s="86"/>
      <c r="V1868" s="86"/>
      <c r="W1868" s="86"/>
      <c r="X1868" s="86"/>
      <c r="Y1868" s="86"/>
      <c r="Z1868" s="245" t="str">
        <f>IF(DataGoesHere!$B1868="","",(DataGoesHere!$B1868/SUM(DataGoesHere!$B1862:'DataGoesHere'!$B1873)))</f>
        <v/>
      </c>
      <c r="AA1868" s="86"/>
      <c r="AB1868" s="86"/>
      <c r="AC1868" s="86"/>
      <c r="AD1868" s="86"/>
      <c r="AE1868" s="241"/>
      <c r="CV1868" s="310" t="str">
        <f>IF(DataGoesHere!B1868="","",DataGoesHere!A1868)</f>
        <v/>
      </c>
      <c r="CW1868" s="271">
        <f t="shared" ca="1" si="66"/>
        <v>7</v>
      </c>
      <c r="CX1868" s="272">
        <f t="shared" ca="1" si="67"/>
        <v>1.0265458156689093</v>
      </c>
      <c r="CY1868" s="266">
        <f>DataGoesHere!A1868</f>
        <v>1867</v>
      </c>
      <c r="CZ1868" s="19" t="str">
        <f>IF(DataGoesHere!B1868="","",DataGoesHere!B1868)</f>
        <v/>
      </c>
      <c r="DA1868" s="19" t="str">
        <f>IF(DataGoesHere!B1868="","",IF(AH$5="No",DataGoesHere!B1868,DataGoesHere!B1868-(AH$2*(DataGoesHere!A1868-1))))</f>
        <v/>
      </c>
      <c r="DB1868" s="19" t="str">
        <f>IF(DataGoesHere!B1868="","",IF(AO$9="No",DataGoesHere!B1868,DataGoesHere!B1868/CX1868))</f>
        <v/>
      </c>
      <c r="DC1868" s="19" t="str">
        <f>IF(DataGoesHere!B1868="","",IF(AO$9="No",DA1868,DA1868/CX1868))</f>
        <v/>
      </c>
      <c r="DD1868" s="293" t="str">
        <f>IF(CZ1868="",IF(COUNTIF(DD$2:DD1867,"Forecast")&lt;Output!E$43,"Forecast",""),"Actual")</f>
        <v/>
      </c>
      <c r="DF1868" s="19" t="str">
        <f>IF(DataGoesHere!B1867="",IF(DD1868="Forecast",(Output!$E$47*IntermediateCalcs!DH1867)+((1-Output!$E$47)*IntermediateCalcs!DF1867),""),(Output!$E$47*IntermediateCalcs!DB1867)+((1-Output!$E$47)*IntermediateCalcs!DF1867))</f>
        <v/>
      </c>
      <c r="DG1868" s="19" t="str">
        <f>IF(DataGoesHere!B1867="",IF(DD1868="Forecast",(Output!$G$47*(IntermediateCalcs!DF1868-IntermediateCalcs!DF1867))+((1-Output!$G$47)*IntermediateCalcs!DG1867),""),(Output!$G$47*(IntermediateCalcs!DF1868-IntermediateCalcs!DF1867))+((1-Output!$G$47)*IntermediateCalcs!DG1867))</f>
        <v/>
      </c>
      <c r="DH1868" s="19" t="str">
        <f>IF(DataGoesHere!B1867="",IF(DD1868="Forecast",DF1868+DG1868,""),DF1868+DG1868)</f>
        <v/>
      </c>
      <c r="DI1868" s="274" t="str">
        <f>IF(DH1868="","",IF(IntermediateCalcs!$AO$9="Yes",IntermediateCalcs!DH1868*$CX1868,IntermediateCalcs!DH1868))</f>
        <v/>
      </c>
      <c r="DJ1868" s="250" t="str">
        <f>IF(DataGoesHere!$B1868="","",($CZ1868-DI1868))</f>
        <v/>
      </c>
      <c r="DK1868" s="250" t="str">
        <f>IF(DataGoesHere!$B1868="","",ABS($CZ1868-DI1868))</f>
        <v/>
      </c>
      <c r="DL1868" s="250" t="str">
        <f>IF(DataGoesHere!$B1868="","",DK1868^2)</f>
        <v/>
      </c>
      <c r="DM1868" s="249" t="str">
        <f>IF(DataGoesHere!$B1868="","",DK1868/$CZ1868)</f>
        <v/>
      </c>
      <c r="DN1868" s="250" t="str">
        <f>IF(DataGoesHere!$B1868="","",SUM(DJ$2:DJ1868)/AVERAGE(DK:DK))</f>
        <v/>
      </c>
      <c r="DP1868" s="19" t="str">
        <f>IF(DataGoesHere!B1868="",IF($DD1868="Forecast",(Output!E$48*IntermediateCalcs!CY1868)+Output!G$48,""),(Output!E$48*IntermediateCalcs!CY1868)+Output!G$48)</f>
        <v/>
      </c>
      <c r="DQ1868" s="274" t="str">
        <f>IF(DP1868="","",IF(IntermediateCalcs!$AO$9="Yes",IntermediateCalcs!DP1868*$CX1868,IntermediateCalcs!DP1868))</f>
        <v/>
      </c>
      <c r="DR1868" s="250" t="str">
        <f>IF(DataGoesHere!$B1868="","",($CZ1868-DQ1868))</f>
        <v/>
      </c>
      <c r="DS1868" s="250" t="str">
        <f>IF(DataGoesHere!$B1868="","",ABS($CZ1868-DQ1868))</f>
        <v/>
      </c>
      <c r="DT1868" s="250" t="str">
        <f>IF(DataGoesHere!$B1868="","",DS1868^2)</f>
        <v/>
      </c>
      <c r="DU1868" s="249" t="str">
        <f>IF(DataGoesHere!$B1868="","",DS1868/$CZ1868)</f>
        <v/>
      </c>
      <c r="DV1868" s="250" t="str">
        <f>IF(DataGoesHere!$B1868="","",SUM(DR$2:DR1868)/AVERAGE(DS:DS))</f>
        <v/>
      </c>
      <c r="DX1868" s="19" t="str">
        <f>IF(DataGoesHere!$B1867="","",(DB1862*(Output!$O$49/Output!$P$49))+(IntermediateCalcs!DB1863*(Output!$M$49/Output!$P$49))+(IntermediateCalcs!DB1864*(Output!$K$49/Output!$P$49))+(DB1865*(Output!$I$49/Output!$P$49))+(IntermediateCalcs!DB1866*(Output!$G$49/Output!$P$49))+(IntermediateCalcs!DB1867*(Output!$E$49/Output!$P$49)))</f>
        <v/>
      </c>
      <c r="DY1868" s="274" t="str">
        <f>IF(DX1868="","",IF(IntermediateCalcs!$AO$9="Yes",IntermediateCalcs!DX1868*$CX1868,IntermediateCalcs!DX1868))</f>
        <v/>
      </c>
      <c r="DZ1868" s="250" t="str">
        <f>IF(DataGoesHere!$B1868="","",($CZ1868-DY1868))</f>
        <v/>
      </c>
      <c r="EA1868" s="250" t="str">
        <f>IF(DataGoesHere!$B1868="","",ABS($CZ1868-DY1868))</f>
        <v/>
      </c>
      <c r="EB1868" s="250" t="str">
        <f>IF(DataGoesHere!$B1868="","",EA1868^2)</f>
        <v/>
      </c>
      <c r="EC1868" s="249" t="str">
        <f>IF(DataGoesHere!$B1868="","",EA1868/$CZ1868)</f>
        <v/>
      </c>
      <c r="ED1868" s="250" t="str">
        <f>IF(DataGoesHere!$B1868="","",SUM(DZ$2:DZ1868)/AVERAGE(EA:EA))</f>
        <v/>
      </c>
    </row>
    <row r="1869" spans="20:134" x14ac:dyDescent="0.2">
      <c r="T1869" s="240"/>
      <c r="U1869" s="86"/>
      <c r="V1869" s="86"/>
      <c r="W1869" s="86"/>
      <c r="X1869" s="86"/>
      <c r="Y1869" s="86"/>
      <c r="Z1869" s="86"/>
      <c r="AA1869" s="245" t="str">
        <f>IF(DataGoesHere!$B1869="","",(DataGoesHere!$B1869/SUM(DataGoesHere!$B1862:'DataGoesHere'!$B1873)))</f>
        <v/>
      </c>
      <c r="AB1869" s="86"/>
      <c r="AC1869" s="86"/>
      <c r="AD1869" s="86"/>
      <c r="AE1869" s="241"/>
      <c r="CV1869" s="310" t="str">
        <f>IF(DataGoesHere!B1869="","",DataGoesHere!A1869)</f>
        <v/>
      </c>
      <c r="CW1869" s="271">
        <f t="shared" ca="1" si="66"/>
        <v>8</v>
      </c>
      <c r="CX1869" s="272">
        <f t="shared" ca="1" si="67"/>
        <v>1.0207492390681214</v>
      </c>
      <c r="CY1869" s="266">
        <f>DataGoesHere!A1869</f>
        <v>1868</v>
      </c>
      <c r="CZ1869" s="19" t="str">
        <f>IF(DataGoesHere!B1869="","",DataGoesHere!B1869)</f>
        <v/>
      </c>
      <c r="DA1869" s="19" t="str">
        <f>IF(DataGoesHere!B1869="","",IF(AH$5="No",DataGoesHere!B1869,DataGoesHere!B1869-(AH$2*(DataGoesHere!A1869-1))))</f>
        <v/>
      </c>
      <c r="DB1869" s="19" t="str">
        <f>IF(DataGoesHere!B1869="","",IF(AO$9="No",DataGoesHere!B1869,DataGoesHere!B1869/CX1869))</f>
        <v/>
      </c>
      <c r="DC1869" s="19" t="str">
        <f>IF(DataGoesHere!B1869="","",IF(AO$9="No",DA1869,DA1869/CX1869))</f>
        <v/>
      </c>
      <c r="DD1869" s="293" t="str">
        <f>IF(CZ1869="",IF(COUNTIF(DD$2:DD1868,"Forecast")&lt;Output!E$43,"Forecast",""),"Actual")</f>
        <v/>
      </c>
      <c r="DF1869" s="19" t="str">
        <f>IF(DataGoesHere!B1868="",IF(DD1869="Forecast",(Output!$E$47*IntermediateCalcs!DH1868)+((1-Output!$E$47)*IntermediateCalcs!DF1868),""),(Output!$E$47*IntermediateCalcs!DB1868)+((1-Output!$E$47)*IntermediateCalcs!DF1868))</f>
        <v/>
      </c>
      <c r="DG1869" s="19" t="str">
        <f>IF(DataGoesHere!B1868="",IF(DD1869="Forecast",(Output!$G$47*(IntermediateCalcs!DF1869-IntermediateCalcs!DF1868))+((1-Output!$G$47)*IntermediateCalcs!DG1868),""),(Output!$G$47*(IntermediateCalcs!DF1869-IntermediateCalcs!DF1868))+((1-Output!$G$47)*IntermediateCalcs!DG1868))</f>
        <v/>
      </c>
      <c r="DH1869" s="19" t="str">
        <f>IF(DataGoesHere!B1868="",IF(DD1869="Forecast",DF1869+DG1869,""),DF1869+DG1869)</f>
        <v/>
      </c>
      <c r="DI1869" s="274" t="str">
        <f>IF(DH1869="","",IF(IntermediateCalcs!$AO$9="Yes",IntermediateCalcs!DH1869*$CX1869,IntermediateCalcs!DH1869))</f>
        <v/>
      </c>
      <c r="DJ1869" s="250" t="str">
        <f>IF(DataGoesHere!$B1869="","",($CZ1869-DI1869))</f>
        <v/>
      </c>
      <c r="DK1869" s="250" t="str">
        <f>IF(DataGoesHere!$B1869="","",ABS($CZ1869-DI1869))</f>
        <v/>
      </c>
      <c r="DL1869" s="250" t="str">
        <f>IF(DataGoesHere!$B1869="","",DK1869^2)</f>
        <v/>
      </c>
      <c r="DM1869" s="249" t="str">
        <f>IF(DataGoesHere!$B1869="","",DK1869/$CZ1869)</f>
        <v/>
      </c>
      <c r="DN1869" s="250" t="str">
        <f>IF(DataGoesHere!$B1869="","",SUM(DJ$2:DJ1869)/AVERAGE(DK:DK))</f>
        <v/>
      </c>
      <c r="DP1869" s="19" t="str">
        <f>IF(DataGoesHere!B1869="",IF($DD1869="Forecast",(Output!E$48*IntermediateCalcs!CY1869)+Output!G$48,""),(Output!E$48*IntermediateCalcs!CY1869)+Output!G$48)</f>
        <v/>
      </c>
      <c r="DQ1869" s="274" t="str">
        <f>IF(DP1869="","",IF(IntermediateCalcs!$AO$9="Yes",IntermediateCalcs!DP1869*$CX1869,IntermediateCalcs!DP1869))</f>
        <v/>
      </c>
      <c r="DR1869" s="250" t="str">
        <f>IF(DataGoesHere!$B1869="","",($CZ1869-DQ1869))</f>
        <v/>
      </c>
      <c r="DS1869" s="250" t="str">
        <f>IF(DataGoesHere!$B1869="","",ABS($CZ1869-DQ1869))</f>
        <v/>
      </c>
      <c r="DT1869" s="250" t="str">
        <f>IF(DataGoesHere!$B1869="","",DS1869^2)</f>
        <v/>
      </c>
      <c r="DU1869" s="249" t="str">
        <f>IF(DataGoesHere!$B1869="","",DS1869/$CZ1869)</f>
        <v/>
      </c>
      <c r="DV1869" s="250" t="str">
        <f>IF(DataGoesHere!$B1869="","",SUM(DR$2:DR1869)/AVERAGE(DS:DS))</f>
        <v/>
      </c>
      <c r="DX1869" s="19" t="str">
        <f>IF(DataGoesHere!$B1868="","",(DB1863*(Output!$O$49/Output!$P$49))+(IntermediateCalcs!DB1864*(Output!$M$49/Output!$P$49))+(IntermediateCalcs!DB1865*(Output!$K$49/Output!$P$49))+(DB1866*(Output!$I$49/Output!$P$49))+(IntermediateCalcs!DB1867*(Output!$G$49/Output!$P$49))+(IntermediateCalcs!DB1868*(Output!$E$49/Output!$P$49)))</f>
        <v/>
      </c>
      <c r="DY1869" s="274" t="str">
        <f>IF(DX1869="","",IF(IntermediateCalcs!$AO$9="Yes",IntermediateCalcs!DX1869*$CX1869,IntermediateCalcs!DX1869))</f>
        <v/>
      </c>
      <c r="DZ1869" s="250" t="str">
        <f>IF(DataGoesHere!$B1869="","",($CZ1869-DY1869))</f>
        <v/>
      </c>
      <c r="EA1869" s="250" t="str">
        <f>IF(DataGoesHere!$B1869="","",ABS($CZ1869-DY1869))</f>
        <v/>
      </c>
      <c r="EB1869" s="250" t="str">
        <f>IF(DataGoesHere!$B1869="","",EA1869^2)</f>
        <v/>
      </c>
      <c r="EC1869" s="249" t="str">
        <f>IF(DataGoesHere!$B1869="","",EA1869/$CZ1869)</f>
        <v/>
      </c>
      <c r="ED1869" s="250" t="str">
        <f>IF(DataGoesHere!$B1869="","",SUM(DZ$2:DZ1869)/AVERAGE(EA:EA))</f>
        <v/>
      </c>
    </row>
    <row r="1870" spans="20:134" x14ac:dyDescent="0.2">
      <c r="T1870" s="240"/>
      <c r="U1870" s="86"/>
      <c r="V1870" s="86"/>
      <c r="W1870" s="86"/>
      <c r="X1870" s="86"/>
      <c r="Y1870" s="86"/>
      <c r="Z1870" s="86"/>
      <c r="AA1870" s="86"/>
      <c r="AB1870" s="245" t="str">
        <f>IF(DataGoesHere!$B1870="","",(DataGoesHere!$B1870/SUM(DataGoesHere!$B1862:'DataGoesHere'!$B1873)))</f>
        <v/>
      </c>
      <c r="AC1870" s="86"/>
      <c r="AD1870" s="86"/>
      <c r="AE1870" s="241"/>
      <c r="CV1870" s="310" t="str">
        <f>IF(DataGoesHere!B1870="","",DataGoesHere!A1870)</f>
        <v/>
      </c>
      <c r="CW1870" s="271">
        <f t="shared" ca="1" si="66"/>
        <v>9</v>
      </c>
      <c r="CX1870" s="272">
        <f t="shared" ca="1" si="67"/>
        <v>1.0625330005567626</v>
      </c>
      <c r="CY1870" s="266">
        <f>DataGoesHere!A1870</f>
        <v>1869</v>
      </c>
      <c r="CZ1870" s="19" t="str">
        <f>IF(DataGoesHere!B1870="","",DataGoesHere!B1870)</f>
        <v/>
      </c>
      <c r="DA1870" s="19" t="str">
        <f>IF(DataGoesHere!B1870="","",IF(AH$5="No",DataGoesHere!B1870,DataGoesHere!B1870-(AH$2*(DataGoesHere!A1870-1))))</f>
        <v/>
      </c>
      <c r="DB1870" s="19" t="str">
        <f>IF(DataGoesHere!B1870="","",IF(AO$9="No",DataGoesHere!B1870,DataGoesHere!B1870/CX1870))</f>
        <v/>
      </c>
      <c r="DC1870" s="19" t="str">
        <f>IF(DataGoesHere!B1870="","",IF(AO$9="No",DA1870,DA1870/CX1870))</f>
        <v/>
      </c>
      <c r="DD1870" s="293" t="str">
        <f>IF(CZ1870="",IF(COUNTIF(DD$2:DD1869,"Forecast")&lt;Output!E$43,"Forecast",""),"Actual")</f>
        <v/>
      </c>
      <c r="DF1870" s="19" t="str">
        <f>IF(DataGoesHere!B1869="",IF(DD1870="Forecast",(Output!$E$47*IntermediateCalcs!DH1869)+((1-Output!$E$47)*IntermediateCalcs!DF1869),""),(Output!$E$47*IntermediateCalcs!DB1869)+((1-Output!$E$47)*IntermediateCalcs!DF1869))</f>
        <v/>
      </c>
      <c r="DG1870" s="19" t="str">
        <f>IF(DataGoesHere!B1869="",IF(DD1870="Forecast",(Output!$G$47*(IntermediateCalcs!DF1870-IntermediateCalcs!DF1869))+((1-Output!$G$47)*IntermediateCalcs!DG1869),""),(Output!$G$47*(IntermediateCalcs!DF1870-IntermediateCalcs!DF1869))+((1-Output!$G$47)*IntermediateCalcs!DG1869))</f>
        <v/>
      </c>
      <c r="DH1870" s="19" t="str">
        <f>IF(DataGoesHere!B1869="",IF(DD1870="Forecast",DF1870+DG1870,""),DF1870+DG1870)</f>
        <v/>
      </c>
      <c r="DI1870" s="274" t="str">
        <f>IF(DH1870="","",IF(IntermediateCalcs!$AO$9="Yes",IntermediateCalcs!DH1870*$CX1870,IntermediateCalcs!DH1870))</f>
        <v/>
      </c>
      <c r="DJ1870" s="250" t="str">
        <f>IF(DataGoesHere!$B1870="","",($CZ1870-DI1870))</f>
        <v/>
      </c>
      <c r="DK1870" s="250" t="str">
        <f>IF(DataGoesHere!$B1870="","",ABS($CZ1870-DI1870))</f>
        <v/>
      </c>
      <c r="DL1870" s="250" t="str">
        <f>IF(DataGoesHere!$B1870="","",DK1870^2)</f>
        <v/>
      </c>
      <c r="DM1870" s="249" t="str">
        <f>IF(DataGoesHere!$B1870="","",DK1870/$CZ1870)</f>
        <v/>
      </c>
      <c r="DN1870" s="250" t="str">
        <f>IF(DataGoesHere!$B1870="","",SUM(DJ$2:DJ1870)/AVERAGE(DK:DK))</f>
        <v/>
      </c>
      <c r="DP1870" s="19" t="str">
        <f>IF(DataGoesHere!B1870="",IF($DD1870="Forecast",(Output!E$48*IntermediateCalcs!CY1870)+Output!G$48,""),(Output!E$48*IntermediateCalcs!CY1870)+Output!G$48)</f>
        <v/>
      </c>
      <c r="DQ1870" s="274" t="str">
        <f>IF(DP1870="","",IF(IntermediateCalcs!$AO$9="Yes",IntermediateCalcs!DP1870*$CX1870,IntermediateCalcs!DP1870))</f>
        <v/>
      </c>
      <c r="DR1870" s="250" t="str">
        <f>IF(DataGoesHere!$B1870="","",($CZ1870-DQ1870))</f>
        <v/>
      </c>
      <c r="DS1870" s="250" t="str">
        <f>IF(DataGoesHere!$B1870="","",ABS($CZ1870-DQ1870))</f>
        <v/>
      </c>
      <c r="DT1870" s="250" t="str">
        <f>IF(DataGoesHere!$B1870="","",DS1870^2)</f>
        <v/>
      </c>
      <c r="DU1870" s="249" t="str">
        <f>IF(DataGoesHere!$B1870="","",DS1870/$CZ1870)</f>
        <v/>
      </c>
      <c r="DV1870" s="250" t="str">
        <f>IF(DataGoesHere!$B1870="","",SUM(DR$2:DR1870)/AVERAGE(DS:DS))</f>
        <v/>
      </c>
      <c r="DX1870" s="19" t="str">
        <f>IF(DataGoesHere!$B1869="","",(DB1864*(Output!$O$49/Output!$P$49))+(IntermediateCalcs!DB1865*(Output!$M$49/Output!$P$49))+(IntermediateCalcs!DB1866*(Output!$K$49/Output!$P$49))+(DB1867*(Output!$I$49/Output!$P$49))+(IntermediateCalcs!DB1868*(Output!$G$49/Output!$P$49))+(IntermediateCalcs!DB1869*(Output!$E$49/Output!$P$49)))</f>
        <v/>
      </c>
      <c r="DY1870" s="274" t="str">
        <f>IF(DX1870="","",IF(IntermediateCalcs!$AO$9="Yes",IntermediateCalcs!DX1870*$CX1870,IntermediateCalcs!DX1870))</f>
        <v/>
      </c>
      <c r="DZ1870" s="250" t="str">
        <f>IF(DataGoesHere!$B1870="","",($CZ1870-DY1870))</f>
        <v/>
      </c>
      <c r="EA1870" s="250" t="str">
        <f>IF(DataGoesHere!$B1870="","",ABS($CZ1870-DY1870))</f>
        <v/>
      </c>
      <c r="EB1870" s="250" t="str">
        <f>IF(DataGoesHere!$B1870="","",EA1870^2)</f>
        <v/>
      </c>
      <c r="EC1870" s="249" t="str">
        <f>IF(DataGoesHere!$B1870="","",EA1870/$CZ1870)</f>
        <v/>
      </c>
      <c r="ED1870" s="250" t="str">
        <f>IF(DataGoesHere!$B1870="","",SUM(DZ$2:DZ1870)/AVERAGE(EA:EA))</f>
        <v/>
      </c>
    </row>
    <row r="1871" spans="20:134" x14ac:dyDescent="0.2">
      <c r="T1871" s="240"/>
      <c r="U1871" s="86"/>
      <c r="V1871" s="86"/>
      <c r="W1871" s="86"/>
      <c r="X1871" s="86"/>
      <c r="Y1871" s="86"/>
      <c r="Z1871" s="86"/>
      <c r="AA1871" s="86"/>
      <c r="AB1871" s="86"/>
      <c r="AC1871" s="245" t="str">
        <f>IF(DataGoesHere!$B1871="","",(DataGoesHere!$B1871/SUM(DataGoesHere!$B1862:'DataGoesHere'!$B1873)))</f>
        <v/>
      </c>
      <c r="AD1871" s="86"/>
      <c r="AE1871" s="241"/>
      <c r="CV1871" s="310" t="str">
        <f>IF(DataGoesHere!B1871="","",DataGoesHere!A1871)</f>
        <v/>
      </c>
      <c r="CW1871" s="271">
        <f t="shared" ca="1" si="66"/>
        <v>10</v>
      </c>
      <c r="CX1871" s="272">
        <f t="shared" ca="1" si="67"/>
        <v>0.92557634012077306</v>
      </c>
      <c r="CY1871" s="266">
        <f>DataGoesHere!A1871</f>
        <v>1870</v>
      </c>
      <c r="CZ1871" s="19" t="str">
        <f>IF(DataGoesHere!B1871="","",DataGoesHere!B1871)</f>
        <v/>
      </c>
      <c r="DA1871" s="19" t="str">
        <f>IF(DataGoesHere!B1871="","",IF(AH$5="No",DataGoesHere!B1871,DataGoesHere!B1871-(AH$2*(DataGoesHere!A1871-1))))</f>
        <v/>
      </c>
      <c r="DB1871" s="19" t="str">
        <f>IF(DataGoesHere!B1871="","",IF(AO$9="No",DataGoesHere!B1871,DataGoesHere!B1871/CX1871))</f>
        <v/>
      </c>
      <c r="DC1871" s="19" t="str">
        <f>IF(DataGoesHere!B1871="","",IF(AO$9="No",DA1871,DA1871/CX1871))</f>
        <v/>
      </c>
      <c r="DD1871" s="293" t="str">
        <f>IF(CZ1871="",IF(COUNTIF(DD$2:DD1870,"Forecast")&lt;Output!E$43,"Forecast",""),"Actual")</f>
        <v/>
      </c>
      <c r="DF1871" s="19" t="str">
        <f>IF(DataGoesHere!B1870="",IF(DD1871="Forecast",(Output!$E$47*IntermediateCalcs!DH1870)+((1-Output!$E$47)*IntermediateCalcs!DF1870),""),(Output!$E$47*IntermediateCalcs!DB1870)+((1-Output!$E$47)*IntermediateCalcs!DF1870))</f>
        <v/>
      </c>
      <c r="DG1871" s="19" t="str">
        <f>IF(DataGoesHere!B1870="",IF(DD1871="Forecast",(Output!$G$47*(IntermediateCalcs!DF1871-IntermediateCalcs!DF1870))+((1-Output!$G$47)*IntermediateCalcs!DG1870),""),(Output!$G$47*(IntermediateCalcs!DF1871-IntermediateCalcs!DF1870))+((1-Output!$G$47)*IntermediateCalcs!DG1870))</f>
        <v/>
      </c>
      <c r="DH1871" s="19" t="str">
        <f>IF(DataGoesHere!B1870="",IF(DD1871="Forecast",DF1871+DG1871,""),DF1871+DG1871)</f>
        <v/>
      </c>
      <c r="DI1871" s="274" t="str">
        <f>IF(DH1871="","",IF(IntermediateCalcs!$AO$9="Yes",IntermediateCalcs!DH1871*$CX1871,IntermediateCalcs!DH1871))</f>
        <v/>
      </c>
      <c r="DJ1871" s="250" t="str">
        <f>IF(DataGoesHere!$B1871="","",($CZ1871-DI1871))</f>
        <v/>
      </c>
      <c r="DK1871" s="250" t="str">
        <f>IF(DataGoesHere!$B1871="","",ABS($CZ1871-DI1871))</f>
        <v/>
      </c>
      <c r="DL1871" s="250" t="str">
        <f>IF(DataGoesHere!$B1871="","",DK1871^2)</f>
        <v/>
      </c>
      <c r="DM1871" s="249" t="str">
        <f>IF(DataGoesHere!$B1871="","",DK1871/$CZ1871)</f>
        <v/>
      </c>
      <c r="DN1871" s="250" t="str">
        <f>IF(DataGoesHere!$B1871="","",SUM(DJ$2:DJ1871)/AVERAGE(DK:DK))</f>
        <v/>
      </c>
      <c r="DP1871" s="19" t="str">
        <f>IF(DataGoesHere!B1871="",IF($DD1871="Forecast",(Output!E$48*IntermediateCalcs!CY1871)+Output!G$48,""),(Output!E$48*IntermediateCalcs!CY1871)+Output!G$48)</f>
        <v/>
      </c>
      <c r="DQ1871" s="274" t="str">
        <f>IF(DP1871="","",IF(IntermediateCalcs!$AO$9="Yes",IntermediateCalcs!DP1871*$CX1871,IntermediateCalcs!DP1871))</f>
        <v/>
      </c>
      <c r="DR1871" s="250" t="str">
        <f>IF(DataGoesHere!$B1871="","",($CZ1871-DQ1871))</f>
        <v/>
      </c>
      <c r="DS1871" s="250" t="str">
        <f>IF(DataGoesHere!$B1871="","",ABS($CZ1871-DQ1871))</f>
        <v/>
      </c>
      <c r="DT1871" s="250" t="str">
        <f>IF(DataGoesHere!$B1871="","",DS1871^2)</f>
        <v/>
      </c>
      <c r="DU1871" s="249" t="str">
        <f>IF(DataGoesHere!$B1871="","",DS1871/$CZ1871)</f>
        <v/>
      </c>
      <c r="DV1871" s="250" t="str">
        <f>IF(DataGoesHere!$B1871="","",SUM(DR$2:DR1871)/AVERAGE(DS:DS))</f>
        <v/>
      </c>
      <c r="DX1871" s="19" t="str">
        <f>IF(DataGoesHere!$B1870="","",(DB1865*(Output!$O$49/Output!$P$49))+(IntermediateCalcs!DB1866*(Output!$M$49/Output!$P$49))+(IntermediateCalcs!DB1867*(Output!$K$49/Output!$P$49))+(DB1868*(Output!$I$49/Output!$P$49))+(IntermediateCalcs!DB1869*(Output!$G$49/Output!$P$49))+(IntermediateCalcs!DB1870*(Output!$E$49/Output!$P$49)))</f>
        <v/>
      </c>
      <c r="DY1871" s="274" t="str">
        <f>IF(DX1871="","",IF(IntermediateCalcs!$AO$9="Yes",IntermediateCalcs!DX1871*$CX1871,IntermediateCalcs!DX1871))</f>
        <v/>
      </c>
      <c r="DZ1871" s="250" t="str">
        <f>IF(DataGoesHere!$B1871="","",($CZ1871-DY1871))</f>
        <v/>
      </c>
      <c r="EA1871" s="250" t="str">
        <f>IF(DataGoesHere!$B1871="","",ABS($CZ1871-DY1871))</f>
        <v/>
      </c>
      <c r="EB1871" s="250" t="str">
        <f>IF(DataGoesHere!$B1871="","",EA1871^2)</f>
        <v/>
      </c>
      <c r="EC1871" s="249" t="str">
        <f>IF(DataGoesHere!$B1871="","",EA1871/$CZ1871)</f>
        <v/>
      </c>
      <c r="ED1871" s="250" t="str">
        <f>IF(DataGoesHere!$B1871="","",SUM(DZ$2:DZ1871)/AVERAGE(EA:EA))</f>
        <v/>
      </c>
    </row>
    <row r="1872" spans="20:134" x14ac:dyDescent="0.2">
      <c r="T1872" s="240"/>
      <c r="U1872" s="86"/>
      <c r="V1872" s="86"/>
      <c r="W1872" s="86"/>
      <c r="X1872" s="86"/>
      <c r="Y1872" s="86"/>
      <c r="Z1872" s="86"/>
      <c r="AA1872" s="86"/>
      <c r="AB1872" s="86"/>
      <c r="AC1872" s="86"/>
      <c r="AD1872" s="245" t="str">
        <f>IF(DataGoesHere!$B1872="","",(DataGoesHere!$B1872/SUM(DataGoesHere!$B1862:'DataGoesHere'!$B1873)))</f>
        <v/>
      </c>
      <c r="AE1872" s="241"/>
      <c r="CV1872" s="310" t="str">
        <f>IF(DataGoesHere!B1872="","",DataGoesHere!A1872)</f>
        <v/>
      </c>
      <c r="CW1872" s="271">
        <f t="shared" ca="1" si="66"/>
        <v>11</v>
      </c>
      <c r="CX1872" s="272">
        <f t="shared" ca="1" si="67"/>
        <v>0.97463169608807265</v>
      </c>
      <c r="CY1872" s="266">
        <f>DataGoesHere!A1872</f>
        <v>1871</v>
      </c>
      <c r="CZ1872" s="19" t="str">
        <f>IF(DataGoesHere!B1872="","",DataGoesHere!B1872)</f>
        <v/>
      </c>
      <c r="DA1872" s="19" t="str">
        <f>IF(DataGoesHere!B1872="","",IF(AH$5="No",DataGoesHere!B1872,DataGoesHere!B1872-(AH$2*(DataGoesHere!A1872-1))))</f>
        <v/>
      </c>
      <c r="DB1872" s="19" t="str">
        <f>IF(DataGoesHere!B1872="","",IF(AO$9="No",DataGoesHere!B1872,DataGoesHere!B1872/CX1872))</f>
        <v/>
      </c>
      <c r="DC1872" s="19" t="str">
        <f>IF(DataGoesHere!B1872="","",IF(AO$9="No",DA1872,DA1872/CX1872))</f>
        <v/>
      </c>
      <c r="DD1872" s="293" t="str">
        <f>IF(CZ1872="",IF(COUNTIF(DD$2:DD1871,"Forecast")&lt;Output!E$43,"Forecast",""),"Actual")</f>
        <v/>
      </c>
      <c r="DF1872" s="19" t="str">
        <f>IF(DataGoesHere!B1871="",IF(DD1872="Forecast",(Output!$E$47*IntermediateCalcs!DH1871)+((1-Output!$E$47)*IntermediateCalcs!DF1871),""),(Output!$E$47*IntermediateCalcs!DB1871)+((1-Output!$E$47)*IntermediateCalcs!DF1871))</f>
        <v/>
      </c>
      <c r="DG1872" s="19" t="str">
        <f>IF(DataGoesHere!B1871="",IF(DD1872="Forecast",(Output!$G$47*(IntermediateCalcs!DF1872-IntermediateCalcs!DF1871))+((1-Output!$G$47)*IntermediateCalcs!DG1871),""),(Output!$G$47*(IntermediateCalcs!DF1872-IntermediateCalcs!DF1871))+((1-Output!$G$47)*IntermediateCalcs!DG1871))</f>
        <v/>
      </c>
      <c r="DH1872" s="19" t="str">
        <f>IF(DataGoesHere!B1871="",IF(DD1872="Forecast",DF1872+DG1872,""),DF1872+DG1872)</f>
        <v/>
      </c>
      <c r="DI1872" s="274" t="str">
        <f>IF(DH1872="","",IF(IntermediateCalcs!$AO$9="Yes",IntermediateCalcs!DH1872*$CX1872,IntermediateCalcs!DH1872))</f>
        <v/>
      </c>
      <c r="DJ1872" s="250" t="str">
        <f>IF(DataGoesHere!$B1872="","",($CZ1872-DI1872))</f>
        <v/>
      </c>
      <c r="DK1872" s="250" t="str">
        <f>IF(DataGoesHere!$B1872="","",ABS($CZ1872-DI1872))</f>
        <v/>
      </c>
      <c r="DL1872" s="250" t="str">
        <f>IF(DataGoesHere!$B1872="","",DK1872^2)</f>
        <v/>
      </c>
      <c r="DM1872" s="249" t="str">
        <f>IF(DataGoesHere!$B1872="","",DK1872/$CZ1872)</f>
        <v/>
      </c>
      <c r="DN1872" s="250" t="str">
        <f>IF(DataGoesHere!$B1872="","",SUM(DJ$2:DJ1872)/AVERAGE(DK:DK))</f>
        <v/>
      </c>
      <c r="DP1872" s="19" t="str">
        <f>IF(DataGoesHere!B1872="",IF($DD1872="Forecast",(Output!E$48*IntermediateCalcs!CY1872)+Output!G$48,""),(Output!E$48*IntermediateCalcs!CY1872)+Output!G$48)</f>
        <v/>
      </c>
      <c r="DQ1872" s="274" t="str">
        <f>IF(DP1872="","",IF(IntermediateCalcs!$AO$9="Yes",IntermediateCalcs!DP1872*$CX1872,IntermediateCalcs!DP1872))</f>
        <v/>
      </c>
      <c r="DR1872" s="250" t="str">
        <f>IF(DataGoesHere!$B1872="","",($CZ1872-DQ1872))</f>
        <v/>
      </c>
      <c r="DS1872" s="250" t="str">
        <f>IF(DataGoesHere!$B1872="","",ABS($CZ1872-DQ1872))</f>
        <v/>
      </c>
      <c r="DT1872" s="250" t="str">
        <f>IF(DataGoesHere!$B1872="","",DS1872^2)</f>
        <v/>
      </c>
      <c r="DU1872" s="249" t="str">
        <f>IF(DataGoesHere!$B1872="","",DS1872/$CZ1872)</f>
        <v/>
      </c>
      <c r="DV1872" s="250" t="str">
        <f>IF(DataGoesHere!$B1872="","",SUM(DR$2:DR1872)/AVERAGE(DS:DS))</f>
        <v/>
      </c>
      <c r="DX1872" s="19" t="str">
        <f>IF(DataGoesHere!$B1871="","",(DB1866*(Output!$O$49/Output!$P$49))+(IntermediateCalcs!DB1867*(Output!$M$49/Output!$P$49))+(IntermediateCalcs!DB1868*(Output!$K$49/Output!$P$49))+(DB1869*(Output!$I$49/Output!$P$49))+(IntermediateCalcs!DB1870*(Output!$G$49/Output!$P$49))+(IntermediateCalcs!DB1871*(Output!$E$49/Output!$P$49)))</f>
        <v/>
      </c>
      <c r="DY1872" s="274" t="str">
        <f>IF(DX1872="","",IF(IntermediateCalcs!$AO$9="Yes",IntermediateCalcs!DX1872*$CX1872,IntermediateCalcs!DX1872))</f>
        <v/>
      </c>
      <c r="DZ1872" s="250" t="str">
        <f>IF(DataGoesHere!$B1872="","",($CZ1872-DY1872))</f>
        <v/>
      </c>
      <c r="EA1872" s="250" t="str">
        <f>IF(DataGoesHere!$B1872="","",ABS($CZ1872-DY1872))</f>
        <v/>
      </c>
      <c r="EB1872" s="250" t="str">
        <f>IF(DataGoesHere!$B1872="","",EA1872^2)</f>
        <v/>
      </c>
      <c r="EC1872" s="249" t="str">
        <f>IF(DataGoesHere!$B1872="","",EA1872/$CZ1872)</f>
        <v/>
      </c>
      <c r="ED1872" s="250" t="str">
        <f>IF(DataGoesHere!$B1872="","",SUM(DZ$2:DZ1872)/AVERAGE(EA:EA))</f>
        <v/>
      </c>
    </row>
    <row r="1873" spans="20:134" x14ac:dyDescent="0.2">
      <c r="T1873" s="242"/>
      <c r="U1873" s="243"/>
      <c r="V1873" s="243"/>
      <c r="W1873" s="243"/>
      <c r="X1873" s="243"/>
      <c r="Y1873" s="243"/>
      <c r="Z1873" s="243"/>
      <c r="AA1873" s="243"/>
      <c r="AB1873" s="243"/>
      <c r="AC1873" s="243"/>
      <c r="AD1873" s="243"/>
      <c r="AE1873" s="246" t="str">
        <f>IF(DataGoesHere!$B1873="","",(DataGoesHere!$B1873/SUM(DataGoesHere!$B1862:'DataGoesHere'!$B1873)))</f>
        <v/>
      </c>
      <c r="CV1873" s="310" t="str">
        <f>IF(DataGoesHere!B1873="","",DataGoesHere!A1873)</f>
        <v/>
      </c>
      <c r="CW1873" s="271">
        <f t="shared" ca="1" si="66"/>
        <v>12</v>
      </c>
      <c r="CX1873" s="272">
        <f t="shared" ca="1" si="67"/>
        <v>1.0054005237672714</v>
      </c>
      <c r="CY1873" s="266">
        <f>DataGoesHere!A1873</f>
        <v>1872</v>
      </c>
      <c r="CZ1873" s="19" t="str">
        <f>IF(DataGoesHere!B1873="","",DataGoesHere!B1873)</f>
        <v/>
      </c>
      <c r="DA1873" s="19" t="str">
        <f>IF(DataGoesHere!B1873="","",IF(AH$5="No",DataGoesHere!B1873,DataGoesHere!B1873-(AH$2*(DataGoesHere!A1873-1))))</f>
        <v/>
      </c>
      <c r="DB1873" s="19" t="str">
        <f>IF(DataGoesHere!B1873="","",IF(AO$9="No",DataGoesHere!B1873,DataGoesHere!B1873/CX1873))</f>
        <v/>
      </c>
      <c r="DC1873" s="19" t="str">
        <f>IF(DataGoesHere!B1873="","",IF(AO$9="No",DA1873,DA1873/CX1873))</f>
        <v/>
      </c>
      <c r="DD1873" s="293" t="str">
        <f>IF(CZ1873="",IF(COUNTIF(DD$2:DD1872,"Forecast")&lt;Output!E$43,"Forecast",""),"Actual")</f>
        <v/>
      </c>
      <c r="DF1873" s="19" t="str">
        <f>IF(DataGoesHere!B1872="",IF(DD1873="Forecast",(Output!$E$47*IntermediateCalcs!DH1872)+((1-Output!$E$47)*IntermediateCalcs!DF1872),""),(Output!$E$47*IntermediateCalcs!DB1872)+((1-Output!$E$47)*IntermediateCalcs!DF1872))</f>
        <v/>
      </c>
      <c r="DG1873" s="19" t="str">
        <f>IF(DataGoesHere!B1872="",IF(DD1873="Forecast",(Output!$G$47*(IntermediateCalcs!DF1873-IntermediateCalcs!DF1872))+((1-Output!$G$47)*IntermediateCalcs!DG1872),""),(Output!$G$47*(IntermediateCalcs!DF1873-IntermediateCalcs!DF1872))+((1-Output!$G$47)*IntermediateCalcs!DG1872))</f>
        <v/>
      </c>
      <c r="DH1873" s="19" t="str">
        <f>IF(DataGoesHere!B1872="",IF(DD1873="Forecast",DF1873+DG1873,""),DF1873+DG1873)</f>
        <v/>
      </c>
      <c r="DI1873" s="274" t="str">
        <f>IF(DH1873="","",IF(IntermediateCalcs!$AO$9="Yes",IntermediateCalcs!DH1873*$CX1873,IntermediateCalcs!DH1873))</f>
        <v/>
      </c>
      <c r="DJ1873" s="250" t="str">
        <f>IF(DataGoesHere!$B1873="","",($CZ1873-DI1873))</f>
        <v/>
      </c>
      <c r="DK1873" s="250" t="str">
        <f>IF(DataGoesHere!$B1873="","",ABS($CZ1873-DI1873))</f>
        <v/>
      </c>
      <c r="DL1873" s="250" t="str">
        <f>IF(DataGoesHere!$B1873="","",DK1873^2)</f>
        <v/>
      </c>
      <c r="DM1873" s="249" t="str">
        <f>IF(DataGoesHere!$B1873="","",DK1873/$CZ1873)</f>
        <v/>
      </c>
      <c r="DN1873" s="250" t="str">
        <f>IF(DataGoesHere!$B1873="","",SUM(DJ$2:DJ1873)/AVERAGE(DK:DK))</f>
        <v/>
      </c>
      <c r="DP1873" s="19" t="str">
        <f>IF(DataGoesHere!B1873="",IF($DD1873="Forecast",(Output!E$48*IntermediateCalcs!CY1873)+Output!G$48,""),(Output!E$48*IntermediateCalcs!CY1873)+Output!G$48)</f>
        <v/>
      </c>
      <c r="DQ1873" s="274" t="str">
        <f>IF(DP1873="","",IF(IntermediateCalcs!$AO$9="Yes",IntermediateCalcs!DP1873*$CX1873,IntermediateCalcs!DP1873))</f>
        <v/>
      </c>
      <c r="DR1873" s="250" t="str">
        <f>IF(DataGoesHere!$B1873="","",($CZ1873-DQ1873))</f>
        <v/>
      </c>
      <c r="DS1873" s="250" t="str">
        <f>IF(DataGoesHere!$B1873="","",ABS($CZ1873-DQ1873))</f>
        <v/>
      </c>
      <c r="DT1873" s="250" t="str">
        <f>IF(DataGoesHere!$B1873="","",DS1873^2)</f>
        <v/>
      </c>
      <c r="DU1873" s="249" t="str">
        <f>IF(DataGoesHere!$B1873="","",DS1873/$CZ1873)</f>
        <v/>
      </c>
      <c r="DV1873" s="250" t="str">
        <f>IF(DataGoesHere!$B1873="","",SUM(DR$2:DR1873)/AVERAGE(DS:DS))</f>
        <v/>
      </c>
      <c r="DX1873" s="19" t="str">
        <f>IF(DataGoesHere!$B1872="","",(DB1867*(Output!$O$49/Output!$P$49))+(IntermediateCalcs!DB1868*(Output!$M$49/Output!$P$49))+(IntermediateCalcs!DB1869*(Output!$K$49/Output!$P$49))+(DB1870*(Output!$I$49/Output!$P$49))+(IntermediateCalcs!DB1871*(Output!$G$49/Output!$P$49))+(IntermediateCalcs!DB1872*(Output!$E$49/Output!$P$49)))</f>
        <v/>
      </c>
      <c r="DY1873" s="274" t="str">
        <f>IF(DX1873="","",IF(IntermediateCalcs!$AO$9="Yes",IntermediateCalcs!DX1873*$CX1873,IntermediateCalcs!DX1873))</f>
        <v/>
      </c>
      <c r="DZ1873" s="250" t="str">
        <f>IF(DataGoesHere!$B1873="","",($CZ1873-DY1873))</f>
        <v/>
      </c>
      <c r="EA1873" s="250" t="str">
        <f>IF(DataGoesHere!$B1873="","",ABS($CZ1873-DY1873))</f>
        <v/>
      </c>
      <c r="EB1873" s="250" t="str">
        <f>IF(DataGoesHere!$B1873="","",EA1873^2)</f>
        <v/>
      </c>
      <c r="EC1873" s="249" t="str">
        <f>IF(DataGoesHere!$B1873="","",EA1873/$CZ1873)</f>
        <v/>
      </c>
      <c r="ED1873" s="250" t="str">
        <f>IF(DataGoesHere!$B1873="","",SUM(DZ$2:DZ1873)/AVERAGE(EA:EA))</f>
        <v/>
      </c>
    </row>
    <row r="1874" spans="20:134" x14ac:dyDescent="0.2">
      <c r="T1874" s="244" t="str">
        <f>IF(DataGoesHere!$B1874="","",(DataGoesHere!$B1874/SUM(DataGoesHere!$B1874:'DataGoesHere'!$B1885)))</f>
        <v/>
      </c>
      <c r="U1874" s="238"/>
      <c r="V1874" s="238"/>
      <c r="W1874" s="238"/>
      <c r="X1874" s="238"/>
      <c r="Y1874" s="238"/>
      <c r="Z1874" s="238"/>
      <c r="AA1874" s="238"/>
      <c r="AB1874" s="238"/>
      <c r="AC1874" s="238"/>
      <c r="AD1874" s="238"/>
      <c r="AE1874" s="239"/>
      <c r="CV1874" s="310" t="str">
        <f>IF(DataGoesHere!B1874="","",DataGoesHere!A1874)</f>
        <v/>
      </c>
      <c r="CW1874" s="271">
        <f t="shared" ca="1" si="66"/>
        <v>1</v>
      </c>
      <c r="CX1874" s="272">
        <f t="shared" ca="1" si="67"/>
        <v>1.3236179355303281</v>
      </c>
      <c r="CY1874" s="266">
        <f>DataGoesHere!A1874</f>
        <v>1873</v>
      </c>
      <c r="CZ1874" s="19" t="str">
        <f>IF(DataGoesHere!B1874="","",DataGoesHere!B1874)</f>
        <v/>
      </c>
      <c r="DA1874" s="19" t="str">
        <f>IF(DataGoesHere!B1874="","",IF(AH$5="No",DataGoesHere!B1874,DataGoesHere!B1874-(AH$2*(DataGoesHere!A1874-1))))</f>
        <v/>
      </c>
      <c r="DB1874" s="19" t="str">
        <f>IF(DataGoesHere!B1874="","",IF(AO$9="No",DataGoesHere!B1874,DataGoesHere!B1874/CX1874))</f>
        <v/>
      </c>
      <c r="DC1874" s="19" t="str">
        <f>IF(DataGoesHere!B1874="","",IF(AO$9="No",DA1874,DA1874/CX1874))</f>
        <v/>
      </c>
      <c r="DD1874" s="293" t="str">
        <f>IF(CZ1874="",IF(COUNTIF(DD$2:DD1873,"Forecast")&lt;Output!E$43,"Forecast",""),"Actual")</f>
        <v/>
      </c>
      <c r="DF1874" s="19" t="str">
        <f>IF(DataGoesHere!B1873="",IF(DD1874="Forecast",(Output!$E$47*IntermediateCalcs!DH1873)+((1-Output!$E$47)*IntermediateCalcs!DF1873),""),(Output!$E$47*IntermediateCalcs!DB1873)+((1-Output!$E$47)*IntermediateCalcs!DF1873))</f>
        <v/>
      </c>
      <c r="DG1874" s="19" t="str">
        <f>IF(DataGoesHere!B1873="",IF(DD1874="Forecast",(Output!$G$47*(IntermediateCalcs!DF1874-IntermediateCalcs!DF1873))+((1-Output!$G$47)*IntermediateCalcs!DG1873),""),(Output!$G$47*(IntermediateCalcs!DF1874-IntermediateCalcs!DF1873))+((1-Output!$G$47)*IntermediateCalcs!DG1873))</f>
        <v/>
      </c>
      <c r="DH1874" s="19" t="str">
        <f>IF(DataGoesHere!B1873="",IF(DD1874="Forecast",DF1874+DG1874,""),DF1874+DG1874)</f>
        <v/>
      </c>
      <c r="DI1874" s="274" t="str">
        <f>IF(DH1874="","",IF(IntermediateCalcs!$AO$9="Yes",IntermediateCalcs!DH1874*$CX1874,IntermediateCalcs!DH1874))</f>
        <v/>
      </c>
      <c r="DJ1874" s="250" t="str">
        <f>IF(DataGoesHere!$B1874="","",($CZ1874-DI1874))</f>
        <v/>
      </c>
      <c r="DK1874" s="250" t="str">
        <f>IF(DataGoesHere!$B1874="","",ABS($CZ1874-DI1874))</f>
        <v/>
      </c>
      <c r="DL1874" s="250" t="str">
        <f>IF(DataGoesHere!$B1874="","",DK1874^2)</f>
        <v/>
      </c>
      <c r="DM1874" s="249" t="str">
        <f>IF(DataGoesHere!$B1874="","",DK1874/$CZ1874)</f>
        <v/>
      </c>
      <c r="DN1874" s="250" t="str">
        <f>IF(DataGoesHere!$B1874="","",SUM(DJ$2:DJ1874)/AVERAGE(DK:DK))</f>
        <v/>
      </c>
      <c r="DP1874" s="19" t="str">
        <f>IF(DataGoesHere!B1874="",IF($DD1874="Forecast",(Output!E$48*IntermediateCalcs!CY1874)+Output!G$48,""),(Output!E$48*IntermediateCalcs!CY1874)+Output!G$48)</f>
        <v/>
      </c>
      <c r="DQ1874" s="274" t="str">
        <f>IF(DP1874="","",IF(IntermediateCalcs!$AO$9="Yes",IntermediateCalcs!DP1874*$CX1874,IntermediateCalcs!DP1874))</f>
        <v/>
      </c>
      <c r="DR1874" s="250" t="str">
        <f>IF(DataGoesHere!$B1874="","",($CZ1874-DQ1874))</f>
        <v/>
      </c>
      <c r="DS1874" s="250" t="str">
        <f>IF(DataGoesHere!$B1874="","",ABS($CZ1874-DQ1874))</f>
        <v/>
      </c>
      <c r="DT1874" s="250" t="str">
        <f>IF(DataGoesHere!$B1874="","",DS1874^2)</f>
        <v/>
      </c>
      <c r="DU1874" s="249" t="str">
        <f>IF(DataGoesHere!$B1874="","",DS1874/$CZ1874)</f>
        <v/>
      </c>
      <c r="DV1874" s="250" t="str">
        <f>IF(DataGoesHere!$B1874="","",SUM(DR$2:DR1874)/AVERAGE(DS:DS))</f>
        <v/>
      </c>
      <c r="DX1874" s="19" t="str">
        <f>IF(DataGoesHere!$B1873="","",(DB1868*(Output!$O$49/Output!$P$49))+(IntermediateCalcs!DB1869*(Output!$M$49/Output!$P$49))+(IntermediateCalcs!DB1870*(Output!$K$49/Output!$P$49))+(DB1871*(Output!$I$49/Output!$P$49))+(IntermediateCalcs!DB1872*(Output!$G$49/Output!$P$49))+(IntermediateCalcs!DB1873*(Output!$E$49/Output!$P$49)))</f>
        <v/>
      </c>
      <c r="DY1874" s="274" t="str">
        <f>IF(DX1874="","",IF(IntermediateCalcs!$AO$9="Yes",IntermediateCalcs!DX1874*$CX1874,IntermediateCalcs!DX1874))</f>
        <v/>
      </c>
      <c r="DZ1874" s="250" t="str">
        <f>IF(DataGoesHere!$B1874="","",($CZ1874-DY1874))</f>
        <v/>
      </c>
      <c r="EA1874" s="250" t="str">
        <f>IF(DataGoesHere!$B1874="","",ABS($CZ1874-DY1874))</f>
        <v/>
      </c>
      <c r="EB1874" s="250" t="str">
        <f>IF(DataGoesHere!$B1874="","",EA1874^2)</f>
        <v/>
      </c>
      <c r="EC1874" s="249" t="str">
        <f>IF(DataGoesHere!$B1874="","",EA1874/$CZ1874)</f>
        <v/>
      </c>
      <c r="ED1874" s="250" t="str">
        <f>IF(DataGoesHere!$B1874="","",SUM(DZ$2:DZ1874)/AVERAGE(EA:EA))</f>
        <v/>
      </c>
    </row>
    <row r="1875" spans="20:134" x14ac:dyDescent="0.2">
      <c r="T1875" s="240"/>
      <c r="U1875" s="245" t="str">
        <f>IF(DataGoesHere!$B1875="","",(DataGoesHere!$B1875/SUM(DataGoesHere!$B1875:'DataGoesHere'!$B1885)))</f>
        <v/>
      </c>
      <c r="V1875" s="86"/>
      <c r="W1875" s="86"/>
      <c r="X1875" s="86"/>
      <c r="Y1875" s="86"/>
      <c r="Z1875" s="86"/>
      <c r="AA1875" s="86"/>
      <c r="AB1875" s="86"/>
      <c r="AC1875" s="86"/>
      <c r="AD1875" s="86"/>
      <c r="AE1875" s="241"/>
      <c r="CV1875" s="310" t="str">
        <f>IF(DataGoesHere!B1875="","",DataGoesHere!A1875)</f>
        <v/>
      </c>
      <c r="CW1875" s="271">
        <f t="shared" ca="1" si="66"/>
        <v>2</v>
      </c>
      <c r="CX1875" s="272">
        <f t="shared" ca="1" si="67"/>
        <v>0.80574490527728204</v>
      </c>
      <c r="CY1875" s="266">
        <f>DataGoesHere!A1875</f>
        <v>1874</v>
      </c>
      <c r="CZ1875" s="19" t="str">
        <f>IF(DataGoesHere!B1875="","",DataGoesHere!B1875)</f>
        <v/>
      </c>
      <c r="DA1875" s="19" t="str">
        <f>IF(DataGoesHere!B1875="","",IF(AH$5="No",DataGoesHere!B1875,DataGoesHere!B1875-(AH$2*(DataGoesHere!A1875-1))))</f>
        <v/>
      </c>
      <c r="DB1875" s="19" t="str">
        <f>IF(DataGoesHere!B1875="","",IF(AO$9="No",DataGoesHere!B1875,DataGoesHere!B1875/CX1875))</f>
        <v/>
      </c>
      <c r="DC1875" s="19" t="str">
        <f>IF(DataGoesHere!B1875="","",IF(AO$9="No",DA1875,DA1875/CX1875))</f>
        <v/>
      </c>
      <c r="DD1875" s="293" t="str">
        <f>IF(CZ1875="",IF(COUNTIF(DD$2:DD1874,"Forecast")&lt;Output!E$43,"Forecast",""),"Actual")</f>
        <v/>
      </c>
      <c r="DF1875" s="19" t="str">
        <f>IF(DataGoesHere!B1874="",IF(DD1875="Forecast",(Output!$E$47*IntermediateCalcs!DH1874)+((1-Output!$E$47)*IntermediateCalcs!DF1874),""),(Output!$E$47*IntermediateCalcs!DB1874)+((1-Output!$E$47)*IntermediateCalcs!DF1874))</f>
        <v/>
      </c>
      <c r="DG1875" s="19" t="str">
        <f>IF(DataGoesHere!B1874="",IF(DD1875="Forecast",(Output!$G$47*(IntermediateCalcs!DF1875-IntermediateCalcs!DF1874))+((1-Output!$G$47)*IntermediateCalcs!DG1874),""),(Output!$G$47*(IntermediateCalcs!DF1875-IntermediateCalcs!DF1874))+((1-Output!$G$47)*IntermediateCalcs!DG1874))</f>
        <v/>
      </c>
      <c r="DH1875" s="19" t="str">
        <f>IF(DataGoesHere!B1874="",IF(DD1875="Forecast",DF1875+DG1875,""),DF1875+DG1875)</f>
        <v/>
      </c>
      <c r="DI1875" s="274" t="str">
        <f>IF(DH1875="","",IF(IntermediateCalcs!$AO$9="Yes",IntermediateCalcs!DH1875*$CX1875,IntermediateCalcs!DH1875))</f>
        <v/>
      </c>
      <c r="DJ1875" s="250" t="str">
        <f>IF(DataGoesHere!$B1875="","",($CZ1875-DI1875))</f>
        <v/>
      </c>
      <c r="DK1875" s="250" t="str">
        <f>IF(DataGoesHere!$B1875="","",ABS($CZ1875-DI1875))</f>
        <v/>
      </c>
      <c r="DL1875" s="250" t="str">
        <f>IF(DataGoesHere!$B1875="","",DK1875^2)</f>
        <v/>
      </c>
      <c r="DM1875" s="249" t="str">
        <f>IF(DataGoesHere!$B1875="","",DK1875/$CZ1875)</f>
        <v/>
      </c>
      <c r="DN1875" s="250" t="str">
        <f>IF(DataGoesHere!$B1875="","",SUM(DJ$2:DJ1875)/AVERAGE(DK:DK))</f>
        <v/>
      </c>
      <c r="DP1875" s="19" t="str">
        <f>IF(DataGoesHere!B1875="",IF($DD1875="Forecast",(Output!E$48*IntermediateCalcs!CY1875)+Output!G$48,""),(Output!E$48*IntermediateCalcs!CY1875)+Output!G$48)</f>
        <v/>
      </c>
      <c r="DQ1875" s="274" t="str">
        <f>IF(DP1875="","",IF(IntermediateCalcs!$AO$9="Yes",IntermediateCalcs!DP1875*$CX1875,IntermediateCalcs!DP1875))</f>
        <v/>
      </c>
      <c r="DR1875" s="250" t="str">
        <f>IF(DataGoesHere!$B1875="","",($CZ1875-DQ1875))</f>
        <v/>
      </c>
      <c r="DS1875" s="250" t="str">
        <f>IF(DataGoesHere!$B1875="","",ABS($CZ1875-DQ1875))</f>
        <v/>
      </c>
      <c r="DT1875" s="250" t="str">
        <f>IF(DataGoesHere!$B1875="","",DS1875^2)</f>
        <v/>
      </c>
      <c r="DU1875" s="249" t="str">
        <f>IF(DataGoesHere!$B1875="","",DS1875/$CZ1875)</f>
        <v/>
      </c>
      <c r="DV1875" s="250" t="str">
        <f>IF(DataGoesHere!$B1875="","",SUM(DR$2:DR1875)/AVERAGE(DS:DS))</f>
        <v/>
      </c>
      <c r="DX1875" s="19" t="str">
        <f>IF(DataGoesHere!$B1874="","",(DB1869*(Output!$O$49/Output!$P$49))+(IntermediateCalcs!DB1870*(Output!$M$49/Output!$P$49))+(IntermediateCalcs!DB1871*(Output!$K$49/Output!$P$49))+(DB1872*(Output!$I$49/Output!$P$49))+(IntermediateCalcs!DB1873*(Output!$G$49/Output!$P$49))+(IntermediateCalcs!DB1874*(Output!$E$49/Output!$P$49)))</f>
        <v/>
      </c>
      <c r="DY1875" s="274" t="str">
        <f>IF(DX1875="","",IF(IntermediateCalcs!$AO$9="Yes",IntermediateCalcs!DX1875*$CX1875,IntermediateCalcs!DX1875))</f>
        <v/>
      </c>
      <c r="DZ1875" s="250" t="str">
        <f>IF(DataGoesHere!$B1875="","",($CZ1875-DY1875))</f>
        <v/>
      </c>
      <c r="EA1875" s="250" t="str">
        <f>IF(DataGoesHere!$B1875="","",ABS($CZ1875-DY1875))</f>
        <v/>
      </c>
      <c r="EB1875" s="250" t="str">
        <f>IF(DataGoesHere!$B1875="","",EA1875^2)</f>
        <v/>
      </c>
      <c r="EC1875" s="249" t="str">
        <f>IF(DataGoesHere!$B1875="","",EA1875/$CZ1875)</f>
        <v/>
      </c>
      <c r="ED1875" s="250" t="str">
        <f>IF(DataGoesHere!$B1875="","",SUM(DZ$2:DZ1875)/AVERAGE(EA:EA))</f>
        <v/>
      </c>
    </row>
    <row r="1876" spans="20:134" x14ac:dyDescent="0.2">
      <c r="T1876" s="240"/>
      <c r="U1876" s="86"/>
      <c r="V1876" s="245" t="str">
        <f>IF(DataGoesHere!$B1876="","",(DataGoesHere!$B1876/SUM(DataGoesHere!$B1874:'DataGoesHere'!$B1885)))</f>
        <v/>
      </c>
      <c r="W1876" s="86"/>
      <c r="X1876" s="86"/>
      <c r="Y1876" s="86"/>
      <c r="Z1876" s="86"/>
      <c r="AA1876" s="86"/>
      <c r="AB1876" s="86"/>
      <c r="AC1876" s="86"/>
      <c r="AD1876" s="86"/>
      <c r="AE1876" s="241"/>
      <c r="CV1876" s="310" t="str">
        <f>IF(DataGoesHere!B1876="","",DataGoesHere!A1876)</f>
        <v/>
      </c>
      <c r="CW1876" s="271">
        <f t="shared" ca="1" si="66"/>
        <v>3</v>
      </c>
      <c r="CX1876" s="272">
        <f t="shared" ca="1" si="67"/>
        <v>0.79862940076451561</v>
      </c>
      <c r="CY1876" s="266">
        <f>DataGoesHere!A1876</f>
        <v>1875</v>
      </c>
      <c r="CZ1876" s="19" t="str">
        <f>IF(DataGoesHere!B1876="","",DataGoesHere!B1876)</f>
        <v/>
      </c>
      <c r="DA1876" s="19" t="str">
        <f>IF(DataGoesHere!B1876="","",IF(AH$5="No",DataGoesHere!B1876,DataGoesHere!B1876-(AH$2*(DataGoesHere!A1876-1))))</f>
        <v/>
      </c>
      <c r="DB1876" s="19" t="str">
        <f>IF(DataGoesHere!B1876="","",IF(AO$9="No",DataGoesHere!B1876,DataGoesHere!B1876/CX1876))</f>
        <v/>
      </c>
      <c r="DC1876" s="19" t="str">
        <f>IF(DataGoesHere!B1876="","",IF(AO$9="No",DA1876,DA1876/CX1876))</f>
        <v/>
      </c>
      <c r="DD1876" s="293" t="str">
        <f>IF(CZ1876="",IF(COUNTIF(DD$2:DD1875,"Forecast")&lt;Output!E$43,"Forecast",""),"Actual")</f>
        <v/>
      </c>
      <c r="DF1876" s="19" t="str">
        <f>IF(DataGoesHere!B1875="",IF(DD1876="Forecast",(Output!$E$47*IntermediateCalcs!DH1875)+((1-Output!$E$47)*IntermediateCalcs!DF1875),""),(Output!$E$47*IntermediateCalcs!DB1875)+((1-Output!$E$47)*IntermediateCalcs!DF1875))</f>
        <v/>
      </c>
      <c r="DG1876" s="19" t="str">
        <f>IF(DataGoesHere!B1875="",IF(DD1876="Forecast",(Output!$G$47*(IntermediateCalcs!DF1876-IntermediateCalcs!DF1875))+((1-Output!$G$47)*IntermediateCalcs!DG1875),""),(Output!$G$47*(IntermediateCalcs!DF1876-IntermediateCalcs!DF1875))+((1-Output!$G$47)*IntermediateCalcs!DG1875))</f>
        <v/>
      </c>
      <c r="DH1876" s="19" t="str">
        <f>IF(DataGoesHere!B1875="",IF(DD1876="Forecast",DF1876+DG1876,""),DF1876+DG1876)</f>
        <v/>
      </c>
      <c r="DI1876" s="274" t="str">
        <f>IF(DH1876="","",IF(IntermediateCalcs!$AO$9="Yes",IntermediateCalcs!DH1876*$CX1876,IntermediateCalcs!DH1876))</f>
        <v/>
      </c>
      <c r="DJ1876" s="250" t="str">
        <f>IF(DataGoesHere!$B1876="","",($CZ1876-DI1876))</f>
        <v/>
      </c>
      <c r="DK1876" s="250" t="str">
        <f>IF(DataGoesHere!$B1876="","",ABS($CZ1876-DI1876))</f>
        <v/>
      </c>
      <c r="DL1876" s="250" t="str">
        <f>IF(DataGoesHere!$B1876="","",DK1876^2)</f>
        <v/>
      </c>
      <c r="DM1876" s="249" t="str">
        <f>IF(DataGoesHere!$B1876="","",DK1876/$CZ1876)</f>
        <v/>
      </c>
      <c r="DN1876" s="250" t="str">
        <f>IF(DataGoesHere!$B1876="","",SUM(DJ$2:DJ1876)/AVERAGE(DK:DK))</f>
        <v/>
      </c>
      <c r="DP1876" s="19" t="str">
        <f>IF(DataGoesHere!B1876="",IF($DD1876="Forecast",(Output!E$48*IntermediateCalcs!CY1876)+Output!G$48,""),(Output!E$48*IntermediateCalcs!CY1876)+Output!G$48)</f>
        <v/>
      </c>
      <c r="DQ1876" s="274" t="str">
        <f>IF(DP1876="","",IF(IntermediateCalcs!$AO$9="Yes",IntermediateCalcs!DP1876*$CX1876,IntermediateCalcs!DP1876))</f>
        <v/>
      </c>
      <c r="DR1876" s="250" t="str">
        <f>IF(DataGoesHere!$B1876="","",($CZ1876-DQ1876))</f>
        <v/>
      </c>
      <c r="DS1876" s="250" t="str">
        <f>IF(DataGoesHere!$B1876="","",ABS($CZ1876-DQ1876))</f>
        <v/>
      </c>
      <c r="DT1876" s="250" t="str">
        <f>IF(DataGoesHere!$B1876="","",DS1876^2)</f>
        <v/>
      </c>
      <c r="DU1876" s="249" t="str">
        <f>IF(DataGoesHere!$B1876="","",DS1876/$CZ1876)</f>
        <v/>
      </c>
      <c r="DV1876" s="250" t="str">
        <f>IF(DataGoesHere!$B1876="","",SUM(DR$2:DR1876)/AVERAGE(DS:DS))</f>
        <v/>
      </c>
      <c r="DX1876" s="19" t="str">
        <f>IF(DataGoesHere!$B1875="","",(DB1870*(Output!$O$49/Output!$P$49))+(IntermediateCalcs!DB1871*(Output!$M$49/Output!$P$49))+(IntermediateCalcs!DB1872*(Output!$K$49/Output!$P$49))+(DB1873*(Output!$I$49/Output!$P$49))+(IntermediateCalcs!DB1874*(Output!$G$49/Output!$P$49))+(IntermediateCalcs!DB1875*(Output!$E$49/Output!$P$49)))</f>
        <v/>
      </c>
      <c r="DY1876" s="274" t="str">
        <f>IF(DX1876="","",IF(IntermediateCalcs!$AO$9="Yes",IntermediateCalcs!DX1876*$CX1876,IntermediateCalcs!DX1876))</f>
        <v/>
      </c>
      <c r="DZ1876" s="250" t="str">
        <f>IF(DataGoesHere!$B1876="","",($CZ1876-DY1876))</f>
        <v/>
      </c>
      <c r="EA1876" s="250" t="str">
        <f>IF(DataGoesHere!$B1876="","",ABS($CZ1876-DY1876))</f>
        <v/>
      </c>
      <c r="EB1876" s="250" t="str">
        <f>IF(DataGoesHere!$B1876="","",EA1876^2)</f>
        <v/>
      </c>
      <c r="EC1876" s="249" t="str">
        <f>IF(DataGoesHere!$B1876="","",EA1876/$CZ1876)</f>
        <v/>
      </c>
      <c r="ED1876" s="250" t="str">
        <f>IF(DataGoesHere!$B1876="","",SUM(DZ$2:DZ1876)/AVERAGE(EA:EA))</f>
        <v/>
      </c>
    </row>
    <row r="1877" spans="20:134" x14ac:dyDescent="0.2">
      <c r="T1877" s="240"/>
      <c r="U1877" s="86"/>
      <c r="V1877" s="86"/>
      <c r="W1877" s="245" t="str">
        <f>IF(DataGoesHere!$B1877="","",(DataGoesHere!$B1877/SUM(DataGoesHere!$B1874:'DataGoesHere'!$B1885)))</f>
        <v/>
      </c>
      <c r="X1877" s="86"/>
      <c r="Y1877" s="86"/>
      <c r="Z1877" s="86"/>
      <c r="AA1877" s="86"/>
      <c r="AB1877" s="86"/>
      <c r="AC1877" s="86"/>
      <c r="AD1877" s="86"/>
      <c r="AE1877" s="241"/>
      <c r="CV1877" s="310" t="str">
        <f>IF(DataGoesHere!B1877="","",DataGoesHere!A1877)</f>
        <v/>
      </c>
      <c r="CW1877" s="271">
        <f t="shared" ca="1" si="66"/>
        <v>4</v>
      </c>
      <c r="CX1877" s="272">
        <f t="shared" ca="1" si="67"/>
        <v>1.0149292433706087</v>
      </c>
      <c r="CY1877" s="266">
        <f>DataGoesHere!A1877</f>
        <v>1876</v>
      </c>
      <c r="CZ1877" s="19" t="str">
        <f>IF(DataGoesHere!B1877="","",DataGoesHere!B1877)</f>
        <v/>
      </c>
      <c r="DA1877" s="19" t="str">
        <f>IF(DataGoesHere!B1877="","",IF(AH$5="No",DataGoesHere!B1877,DataGoesHere!B1877-(AH$2*(DataGoesHere!A1877-1))))</f>
        <v/>
      </c>
      <c r="DB1877" s="19" t="str">
        <f>IF(DataGoesHere!B1877="","",IF(AO$9="No",DataGoesHere!B1877,DataGoesHere!B1877/CX1877))</f>
        <v/>
      </c>
      <c r="DC1877" s="19" t="str">
        <f>IF(DataGoesHere!B1877="","",IF(AO$9="No",DA1877,DA1877/CX1877))</f>
        <v/>
      </c>
      <c r="DD1877" s="293" t="str">
        <f>IF(CZ1877="",IF(COUNTIF(DD$2:DD1876,"Forecast")&lt;Output!E$43,"Forecast",""),"Actual")</f>
        <v/>
      </c>
      <c r="DF1877" s="19" t="str">
        <f>IF(DataGoesHere!B1876="",IF(DD1877="Forecast",(Output!$E$47*IntermediateCalcs!DH1876)+((1-Output!$E$47)*IntermediateCalcs!DF1876),""),(Output!$E$47*IntermediateCalcs!DB1876)+((1-Output!$E$47)*IntermediateCalcs!DF1876))</f>
        <v/>
      </c>
      <c r="DG1877" s="19" t="str">
        <f>IF(DataGoesHere!B1876="",IF(DD1877="Forecast",(Output!$G$47*(IntermediateCalcs!DF1877-IntermediateCalcs!DF1876))+((1-Output!$G$47)*IntermediateCalcs!DG1876),""),(Output!$G$47*(IntermediateCalcs!DF1877-IntermediateCalcs!DF1876))+((1-Output!$G$47)*IntermediateCalcs!DG1876))</f>
        <v/>
      </c>
      <c r="DH1877" s="19" t="str">
        <f>IF(DataGoesHere!B1876="",IF(DD1877="Forecast",DF1877+DG1877,""),DF1877+DG1877)</f>
        <v/>
      </c>
      <c r="DI1877" s="274" t="str">
        <f>IF(DH1877="","",IF(IntermediateCalcs!$AO$9="Yes",IntermediateCalcs!DH1877*$CX1877,IntermediateCalcs!DH1877))</f>
        <v/>
      </c>
      <c r="DJ1877" s="250" t="str">
        <f>IF(DataGoesHere!$B1877="","",($CZ1877-DI1877))</f>
        <v/>
      </c>
      <c r="DK1877" s="250" t="str">
        <f>IF(DataGoesHere!$B1877="","",ABS($CZ1877-DI1877))</f>
        <v/>
      </c>
      <c r="DL1877" s="250" t="str">
        <f>IF(DataGoesHere!$B1877="","",DK1877^2)</f>
        <v/>
      </c>
      <c r="DM1877" s="249" t="str">
        <f>IF(DataGoesHere!$B1877="","",DK1877/$CZ1877)</f>
        <v/>
      </c>
      <c r="DN1877" s="250" t="str">
        <f>IF(DataGoesHere!$B1877="","",SUM(DJ$2:DJ1877)/AVERAGE(DK:DK))</f>
        <v/>
      </c>
      <c r="DP1877" s="19" t="str">
        <f>IF(DataGoesHere!B1877="",IF($DD1877="Forecast",(Output!E$48*IntermediateCalcs!CY1877)+Output!G$48,""),(Output!E$48*IntermediateCalcs!CY1877)+Output!G$48)</f>
        <v/>
      </c>
      <c r="DQ1877" s="274" t="str">
        <f>IF(DP1877="","",IF(IntermediateCalcs!$AO$9="Yes",IntermediateCalcs!DP1877*$CX1877,IntermediateCalcs!DP1877))</f>
        <v/>
      </c>
      <c r="DR1877" s="250" t="str">
        <f>IF(DataGoesHere!$B1877="","",($CZ1877-DQ1877))</f>
        <v/>
      </c>
      <c r="DS1877" s="250" t="str">
        <f>IF(DataGoesHere!$B1877="","",ABS($CZ1877-DQ1877))</f>
        <v/>
      </c>
      <c r="DT1877" s="250" t="str">
        <f>IF(DataGoesHere!$B1877="","",DS1877^2)</f>
        <v/>
      </c>
      <c r="DU1877" s="249" t="str">
        <f>IF(DataGoesHere!$B1877="","",DS1877/$CZ1877)</f>
        <v/>
      </c>
      <c r="DV1877" s="250" t="str">
        <f>IF(DataGoesHere!$B1877="","",SUM(DR$2:DR1877)/AVERAGE(DS:DS))</f>
        <v/>
      </c>
      <c r="DX1877" s="19" t="str">
        <f>IF(DataGoesHere!$B1876="","",(DB1871*(Output!$O$49/Output!$P$49))+(IntermediateCalcs!DB1872*(Output!$M$49/Output!$P$49))+(IntermediateCalcs!DB1873*(Output!$K$49/Output!$P$49))+(DB1874*(Output!$I$49/Output!$P$49))+(IntermediateCalcs!DB1875*(Output!$G$49/Output!$P$49))+(IntermediateCalcs!DB1876*(Output!$E$49/Output!$P$49)))</f>
        <v/>
      </c>
      <c r="DY1877" s="274" t="str">
        <f>IF(DX1877="","",IF(IntermediateCalcs!$AO$9="Yes",IntermediateCalcs!DX1877*$CX1877,IntermediateCalcs!DX1877))</f>
        <v/>
      </c>
      <c r="DZ1877" s="250" t="str">
        <f>IF(DataGoesHere!$B1877="","",($CZ1877-DY1877))</f>
        <v/>
      </c>
      <c r="EA1877" s="250" t="str">
        <f>IF(DataGoesHere!$B1877="","",ABS($CZ1877-DY1877))</f>
        <v/>
      </c>
      <c r="EB1877" s="250" t="str">
        <f>IF(DataGoesHere!$B1877="","",EA1877^2)</f>
        <v/>
      </c>
      <c r="EC1877" s="249" t="str">
        <f>IF(DataGoesHere!$B1877="","",EA1877/$CZ1877)</f>
        <v/>
      </c>
      <c r="ED1877" s="250" t="str">
        <f>IF(DataGoesHere!$B1877="","",SUM(DZ$2:DZ1877)/AVERAGE(EA:EA))</f>
        <v/>
      </c>
    </row>
    <row r="1878" spans="20:134" x14ac:dyDescent="0.2">
      <c r="T1878" s="240"/>
      <c r="U1878" s="86"/>
      <c r="V1878" s="86"/>
      <c r="W1878" s="86"/>
      <c r="X1878" s="245" t="str">
        <f>IF(DataGoesHere!$B1878="","",(DataGoesHere!$B1878/SUM(DataGoesHere!$B1874:'DataGoesHere'!$B1885)))</f>
        <v/>
      </c>
      <c r="Y1878" s="86"/>
      <c r="Z1878" s="86"/>
      <c r="AA1878" s="86"/>
      <c r="AB1878" s="86"/>
      <c r="AC1878" s="86"/>
      <c r="AD1878" s="86"/>
      <c r="AE1878" s="241"/>
      <c r="CV1878" s="310" t="str">
        <f>IF(DataGoesHere!B1878="","",DataGoesHere!A1878)</f>
        <v/>
      </c>
      <c r="CW1878" s="271">
        <f t="shared" ca="1" si="66"/>
        <v>5</v>
      </c>
      <c r="CX1878" s="272">
        <f t="shared" ca="1" si="67"/>
        <v>0.97875414397996308</v>
      </c>
      <c r="CY1878" s="266">
        <f>DataGoesHere!A1878</f>
        <v>1877</v>
      </c>
      <c r="CZ1878" s="19" t="str">
        <f>IF(DataGoesHere!B1878="","",DataGoesHere!B1878)</f>
        <v/>
      </c>
      <c r="DA1878" s="19" t="str">
        <f>IF(DataGoesHere!B1878="","",IF(AH$5="No",DataGoesHere!B1878,DataGoesHere!B1878-(AH$2*(DataGoesHere!A1878-1))))</f>
        <v/>
      </c>
      <c r="DB1878" s="19" t="str">
        <f>IF(DataGoesHere!B1878="","",IF(AO$9="No",DataGoesHere!B1878,DataGoesHere!B1878/CX1878))</f>
        <v/>
      </c>
      <c r="DC1878" s="19" t="str">
        <f>IF(DataGoesHere!B1878="","",IF(AO$9="No",DA1878,DA1878/CX1878))</f>
        <v/>
      </c>
      <c r="DD1878" s="293" t="str">
        <f>IF(CZ1878="",IF(COUNTIF(DD$2:DD1877,"Forecast")&lt;Output!E$43,"Forecast",""),"Actual")</f>
        <v/>
      </c>
      <c r="DF1878" s="19" t="str">
        <f>IF(DataGoesHere!B1877="",IF(DD1878="Forecast",(Output!$E$47*IntermediateCalcs!DH1877)+((1-Output!$E$47)*IntermediateCalcs!DF1877),""),(Output!$E$47*IntermediateCalcs!DB1877)+((1-Output!$E$47)*IntermediateCalcs!DF1877))</f>
        <v/>
      </c>
      <c r="DG1878" s="19" t="str">
        <f>IF(DataGoesHere!B1877="",IF(DD1878="Forecast",(Output!$G$47*(IntermediateCalcs!DF1878-IntermediateCalcs!DF1877))+((1-Output!$G$47)*IntermediateCalcs!DG1877),""),(Output!$G$47*(IntermediateCalcs!DF1878-IntermediateCalcs!DF1877))+((1-Output!$G$47)*IntermediateCalcs!DG1877))</f>
        <v/>
      </c>
      <c r="DH1878" s="19" t="str">
        <f>IF(DataGoesHere!B1877="",IF(DD1878="Forecast",DF1878+DG1878,""),DF1878+DG1878)</f>
        <v/>
      </c>
      <c r="DI1878" s="274" t="str">
        <f>IF(DH1878="","",IF(IntermediateCalcs!$AO$9="Yes",IntermediateCalcs!DH1878*$CX1878,IntermediateCalcs!DH1878))</f>
        <v/>
      </c>
      <c r="DJ1878" s="250" t="str">
        <f>IF(DataGoesHere!$B1878="","",($CZ1878-DI1878))</f>
        <v/>
      </c>
      <c r="DK1878" s="250" t="str">
        <f>IF(DataGoesHere!$B1878="","",ABS($CZ1878-DI1878))</f>
        <v/>
      </c>
      <c r="DL1878" s="250" t="str">
        <f>IF(DataGoesHere!$B1878="","",DK1878^2)</f>
        <v/>
      </c>
      <c r="DM1878" s="249" t="str">
        <f>IF(DataGoesHere!$B1878="","",DK1878/$CZ1878)</f>
        <v/>
      </c>
      <c r="DN1878" s="250" t="str">
        <f>IF(DataGoesHere!$B1878="","",SUM(DJ$2:DJ1878)/AVERAGE(DK:DK))</f>
        <v/>
      </c>
      <c r="DP1878" s="19" t="str">
        <f>IF(DataGoesHere!B1878="",IF($DD1878="Forecast",(Output!E$48*IntermediateCalcs!CY1878)+Output!G$48,""),(Output!E$48*IntermediateCalcs!CY1878)+Output!G$48)</f>
        <v/>
      </c>
      <c r="DQ1878" s="274" t="str">
        <f>IF(DP1878="","",IF(IntermediateCalcs!$AO$9="Yes",IntermediateCalcs!DP1878*$CX1878,IntermediateCalcs!DP1878))</f>
        <v/>
      </c>
      <c r="DR1878" s="250" t="str">
        <f>IF(DataGoesHere!$B1878="","",($CZ1878-DQ1878))</f>
        <v/>
      </c>
      <c r="DS1878" s="250" t="str">
        <f>IF(DataGoesHere!$B1878="","",ABS($CZ1878-DQ1878))</f>
        <v/>
      </c>
      <c r="DT1878" s="250" t="str">
        <f>IF(DataGoesHere!$B1878="","",DS1878^2)</f>
        <v/>
      </c>
      <c r="DU1878" s="249" t="str">
        <f>IF(DataGoesHere!$B1878="","",DS1878/$CZ1878)</f>
        <v/>
      </c>
      <c r="DV1878" s="250" t="str">
        <f>IF(DataGoesHere!$B1878="","",SUM(DR$2:DR1878)/AVERAGE(DS:DS))</f>
        <v/>
      </c>
      <c r="DX1878" s="19" t="str">
        <f>IF(DataGoesHere!$B1877="","",(DB1872*(Output!$O$49/Output!$P$49))+(IntermediateCalcs!DB1873*(Output!$M$49/Output!$P$49))+(IntermediateCalcs!DB1874*(Output!$K$49/Output!$P$49))+(DB1875*(Output!$I$49/Output!$P$49))+(IntermediateCalcs!DB1876*(Output!$G$49/Output!$P$49))+(IntermediateCalcs!DB1877*(Output!$E$49/Output!$P$49)))</f>
        <v/>
      </c>
      <c r="DY1878" s="274" t="str">
        <f>IF(DX1878="","",IF(IntermediateCalcs!$AO$9="Yes",IntermediateCalcs!DX1878*$CX1878,IntermediateCalcs!DX1878))</f>
        <v/>
      </c>
      <c r="DZ1878" s="250" t="str">
        <f>IF(DataGoesHere!$B1878="","",($CZ1878-DY1878))</f>
        <v/>
      </c>
      <c r="EA1878" s="250" t="str">
        <f>IF(DataGoesHere!$B1878="","",ABS($CZ1878-DY1878))</f>
        <v/>
      </c>
      <c r="EB1878" s="250" t="str">
        <f>IF(DataGoesHere!$B1878="","",EA1878^2)</f>
        <v/>
      </c>
      <c r="EC1878" s="249" t="str">
        <f>IF(DataGoesHere!$B1878="","",EA1878/$CZ1878)</f>
        <v/>
      </c>
      <c r="ED1878" s="250" t="str">
        <f>IF(DataGoesHere!$B1878="","",SUM(DZ$2:DZ1878)/AVERAGE(EA:EA))</f>
        <v/>
      </c>
    </row>
    <row r="1879" spans="20:134" x14ac:dyDescent="0.2">
      <c r="T1879" s="240"/>
      <c r="U1879" s="86"/>
      <c r="V1879" s="86"/>
      <c r="W1879" s="86"/>
      <c r="X1879" s="86"/>
      <c r="Y1879" s="245" t="str">
        <f>IF(DataGoesHere!$B1879="","",(DataGoesHere!$B1879/SUM(DataGoesHere!$B1874:'DataGoesHere'!$B1885)))</f>
        <v/>
      </c>
      <c r="Z1879" s="86"/>
      <c r="AA1879" s="86"/>
      <c r="AB1879" s="86"/>
      <c r="AC1879" s="86"/>
      <c r="AD1879" s="86"/>
      <c r="AE1879" s="241"/>
      <c r="CV1879" s="310" t="str">
        <f>IF(DataGoesHere!B1879="","",DataGoesHere!A1879)</f>
        <v/>
      </c>
      <c r="CW1879" s="271">
        <f t="shared" ca="1" si="66"/>
        <v>6</v>
      </c>
      <c r="CX1879" s="272">
        <f t="shared" ca="1" si="67"/>
        <v>1.0779088099730167</v>
      </c>
      <c r="CY1879" s="266">
        <f>DataGoesHere!A1879</f>
        <v>1878</v>
      </c>
      <c r="CZ1879" s="19" t="str">
        <f>IF(DataGoesHere!B1879="","",DataGoesHere!B1879)</f>
        <v/>
      </c>
      <c r="DA1879" s="19" t="str">
        <f>IF(DataGoesHere!B1879="","",IF(AH$5="No",DataGoesHere!B1879,DataGoesHere!B1879-(AH$2*(DataGoesHere!A1879-1))))</f>
        <v/>
      </c>
      <c r="DB1879" s="19" t="str">
        <f>IF(DataGoesHere!B1879="","",IF(AO$9="No",DataGoesHere!B1879,DataGoesHere!B1879/CX1879))</f>
        <v/>
      </c>
      <c r="DC1879" s="19" t="str">
        <f>IF(DataGoesHere!B1879="","",IF(AO$9="No",DA1879,DA1879/CX1879))</f>
        <v/>
      </c>
      <c r="DD1879" s="293" t="str">
        <f>IF(CZ1879="",IF(COUNTIF(DD$2:DD1878,"Forecast")&lt;Output!E$43,"Forecast",""),"Actual")</f>
        <v/>
      </c>
      <c r="DF1879" s="19" t="str">
        <f>IF(DataGoesHere!B1878="",IF(DD1879="Forecast",(Output!$E$47*IntermediateCalcs!DH1878)+((1-Output!$E$47)*IntermediateCalcs!DF1878),""),(Output!$E$47*IntermediateCalcs!DB1878)+((1-Output!$E$47)*IntermediateCalcs!DF1878))</f>
        <v/>
      </c>
      <c r="DG1879" s="19" t="str">
        <f>IF(DataGoesHere!B1878="",IF(DD1879="Forecast",(Output!$G$47*(IntermediateCalcs!DF1879-IntermediateCalcs!DF1878))+((1-Output!$G$47)*IntermediateCalcs!DG1878),""),(Output!$G$47*(IntermediateCalcs!DF1879-IntermediateCalcs!DF1878))+((1-Output!$G$47)*IntermediateCalcs!DG1878))</f>
        <v/>
      </c>
      <c r="DH1879" s="19" t="str">
        <f>IF(DataGoesHere!B1878="",IF(DD1879="Forecast",DF1879+DG1879,""),DF1879+DG1879)</f>
        <v/>
      </c>
      <c r="DI1879" s="274" t="str">
        <f>IF(DH1879="","",IF(IntermediateCalcs!$AO$9="Yes",IntermediateCalcs!DH1879*$CX1879,IntermediateCalcs!DH1879))</f>
        <v/>
      </c>
      <c r="DJ1879" s="250" t="str">
        <f>IF(DataGoesHere!$B1879="","",($CZ1879-DI1879))</f>
        <v/>
      </c>
      <c r="DK1879" s="250" t="str">
        <f>IF(DataGoesHere!$B1879="","",ABS($CZ1879-DI1879))</f>
        <v/>
      </c>
      <c r="DL1879" s="250" t="str">
        <f>IF(DataGoesHere!$B1879="","",DK1879^2)</f>
        <v/>
      </c>
      <c r="DM1879" s="249" t="str">
        <f>IF(DataGoesHere!$B1879="","",DK1879/$CZ1879)</f>
        <v/>
      </c>
      <c r="DN1879" s="250" t="str">
        <f>IF(DataGoesHere!$B1879="","",SUM(DJ$2:DJ1879)/AVERAGE(DK:DK))</f>
        <v/>
      </c>
      <c r="DP1879" s="19" t="str">
        <f>IF(DataGoesHere!B1879="",IF($DD1879="Forecast",(Output!E$48*IntermediateCalcs!CY1879)+Output!G$48,""),(Output!E$48*IntermediateCalcs!CY1879)+Output!G$48)</f>
        <v/>
      </c>
      <c r="DQ1879" s="274" t="str">
        <f>IF(DP1879="","",IF(IntermediateCalcs!$AO$9="Yes",IntermediateCalcs!DP1879*$CX1879,IntermediateCalcs!DP1879))</f>
        <v/>
      </c>
      <c r="DR1879" s="250" t="str">
        <f>IF(DataGoesHere!$B1879="","",($CZ1879-DQ1879))</f>
        <v/>
      </c>
      <c r="DS1879" s="250" t="str">
        <f>IF(DataGoesHere!$B1879="","",ABS($CZ1879-DQ1879))</f>
        <v/>
      </c>
      <c r="DT1879" s="250" t="str">
        <f>IF(DataGoesHere!$B1879="","",DS1879^2)</f>
        <v/>
      </c>
      <c r="DU1879" s="249" t="str">
        <f>IF(DataGoesHere!$B1879="","",DS1879/$CZ1879)</f>
        <v/>
      </c>
      <c r="DV1879" s="250" t="str">
        <f>IF(DataGoesHere!$B1879="","",SUM(DR$2:DR1879)/AVERAGE(DS:DS))</f>
        <v/>
      </c>
      <c r="DX1879" s="19" t="str">
        <f>IF(DataGoesHere!$B1878="","",(DB1873*(Output!$O$49/Output!$P$49))+(IntermediateCalcs!DB1874*(Output!$M$49/Output!$P$49))+(IntermediateCalcs!DB1875*(Output!$K$49/Output!$P$49))+(DB1876*(Output!$I$49/Output!$P$49))+(IntermediateCalcs!DB1877*(Output!$G$49/Output!$P$49))+(IntermediateCalcs!DB1878*(Output!$E$49/Output!$P$49)))</f>
        <v/>
      </c>
      <c r="DY1879" s="274" t="str">
        <f>IF(DX1879="","",IF(IntermediateCalcs!$AO$9="Yes",IntermediateCalcs!DX1879*$CX1879,IntermediateCalcs!DX1879))</f>
        <v/>
      </c>
      <c r="DZ1879" s="250" t="str">
        <f>IF(DataGoesHere!$B1879="","",($CZ1879-DY1879))</f>
        <v/>
      </c>
      <c r="EA1879" s="250" t="str">
        <f>IF(DataGoesHere!$B1879="","",ABS($CZ1879-DY1879))</f>
        <v/>
      </c>
      <c r="EB1879" s="250" t="str">
        <f>IF(DataGoesHere!$B1879="","",EA1879^2)</f>
        <v/>
      </c>
      <c r="EC1879" s="249" t="str">
        <f>IF(DataGoesHere!$B1879="","",EA1879/$CZ1879)</f>
        <v/>
      </c>
      <c r="ED1879" s="250" t="str">
        <f>IF(DataGoesHere!$B1879="","",SUM(DZ$2:DZ1879)/AVERAGE(EA:EA))</f>
        <v/>
      </c>
    </row>
    <row r="1880" spans="20:134" x14ac:dyDescent="0.2">
      <c r="T1880" s="240"/>
      <c r="U1880" s="86"/>
      <c r="V1880" s="86"/>
      <c r="W1880" s="86"/>
      <c r="X1880" s="86"/>
      <c r="Y1880" s="86"/>
      <c r="Z1880" s="245" t="str">
        <f>IF(DataGoesHere!$B1880="","",(DataGoesHere!$B1880/SUM(DataGoesHere!$B1874:'DataGoesHere'!$B1885)))</f>
        <v/>
      </c>
      <c r="AA1880" s="86"/>
      <c r="AB1880" s="86"/>
      <c r="AC1880" s="86"/>
      <c r="AD1880" s="86"/>
      <c r="AE1880" s="241"/>
      <c r="CV1880" s="310" t="str">
        <f>IF(DataGoesHere!B1880="","",DataGoesHere!A1880)</f>
        <v/>
      </c>
      <c r="CW1880" s="271">
        <f t="shared" ca="1" si="66"/>
        <v>7</v>
      </c>
      <c r="CX1880" s="272">
        <f t="shared" ca="1" si="67"/>
        <v>1.0265458156689093</v>
      </c>
      <c r="CY1880" s="266">
        <f>DataGoesHere!A1880</f>
        <v>1879</v>
      </c>
      <c r="CZ1880" s="19" t="str">
        <f>IF(DataGoesHere!B1880="","",DataGoesHere!B1880)</f>
        <v/>
      </c>
      <c r="DA1880" s="19" t="str">
        <f>IF(DataGoesHere!B1880="","",IF(AH$5="No",DataGoesHere!B1880,DataGoesHere!B1880-(AH$2*(DataGoesHere!A1880-1))))</f>
        <v/>
      </c>
      <c r="DB1880" s="19" t="str">
        <f>IF(DataGoesHere!B1880="","",IF(AO$9="No",DataGoesHere!B1880,DataGoesHere!B1880/CX1880))</f>
        <v/>
      </c>
      <c r="DC1880" s="19" t="str">
        <f>IF(DataGoesHere!B1880="","",IF(AO$9="No",DA1880,DA1880/CX1880))</f>
        <v/>
      </c>
      <c r="DD1880" s="293" t="str">
        <f>IF(CZ1880="",IF(COUNTIF(DD$2:DD1879,"Forecast")&lt;Output!E$43,"Forecast",""),"Actual")</f>
        <v/>
      </c>
      <c r="DF1880" s="19" t="str">
        <f>IF(DataGoesHere!B1879="",IF(DD1880="Forecast",(Output!$E$47*IntermediateCalcs!DH1879)+((1-Output!$E$47)*IntermediateCalcs!DF1879),""),(Output!$E$47*IntermediateCalcs!DB1879)+((1-Output!$E$47)*IntermediateCalcs!DF1879))</f>
        <v/>
      </c>
      <c r="DG1880" s="19" t="str">
        <f>IF(DataGoesHere!B1879="",IF(DD1880="Forecast",(Output!$G$47*(IntermediateCalcs!DF1880-IntermediateCalcs!DF1879))+((1-Output!$G$47)*IntermediateCalcs!DG1879),""),(Output!$G$47*(IntermediateCalcs!DF1880-IntermediateCalcs!DF1879))+((1-Output!$G$47)*IntermediateCalcs!DG1879))</f>
        <v/>
      </c>
      <c r="DH1880" s="19" t="str">
        <f>IF(DataGoesHere!B1879="",IF(DD1880="Forecast",DF1880+DG1880,""),DF1880+DG1880)</f>
        <v/>
      </c>
      <c r="DI1880" s="274" t="str">
        <f>IF(DH1880="","",IF(IntermediateCalcs!$AO$9="Yes",IntermediateCalcs!DH1880*$CX1880,IntermediateCalcs!DH1880))</f>
        <v/>
      </c>
      <c r="DJ1880" s="250" t="str">
        <f>IF(DataGoesHere!$B1880="","",($CZ1880-DI1880))</f>
        <v/>
      </c>
      <c r="DK1880" s="250" t="str">
        <f>IF(DataGoesHere!$B1880="","",ABS($CZ1880-DI1880))</f>
        <v/>
      </c>
      <c r="DL1880" s="250" t="str">
        <f>IF(DataGoesHere!$B1880="","",DK1880^2)</f>
        <v/>
      </c>
      <c r="DM1880" s="249" t="str">
        <f>IF(DataGoesHere!$B1880="","",DK1880/$CZ1880)</f>
        <v/>
      </c>
      <c r="DN1880" s="250" t="str">
        <f>IF(DataGoesHere!$B1880="","",SUM(DJ$2:DJ1880)/AVERAGE(DK:DK))</f>
        <v/>
      </c>
      <c r="DP1880" s="19" t="str">
        <f>IF(DataGoesHere!B1880="",IF($DD1880="Forecast",(Output!E$48*IntermediateCalcs!CY1880)+Output!G$48,""),(Output!E$48*IntermediateCalcs!CY1880)+Output!G$48)</f>
        <v/>
      </c>
      <c r="DQ1880" s="274" t="str">
        <f>IF(DP1880="","",IF(IntermediateCalcs!$AO$9="Yes",IntermediateCalcs!DP1880*$CX1880,IntermediateCalcs!DP1880))</f>
        <v/>
      </c>
      <c r="DR1880" s="250" t="str">
        <f>IF(DataGoesHere!$B1880="","",($CZ1880-DQ1880))</f>
        <v/>
      </c>
      <c r="DS1880" s="250" t="str">
        <f>IF(DataGoesHere!$B1880="","",ABS($CZ1880-DQ1880))</f>
        <v/>
      </c>
      <c r="DT1880" s="250" t="str">
        <f>IF(DataGoesHere!$B1880="","",DS1880^2)</f>
        <v/>
      </c>
      <c r="DU1880" s="249" t="str">
        <f>IF(DataGoesHere!$B1880="","",DS1880/$CZ1880)</f>
        <v/>
      </c>
      <c r="DV1880" s="250" t="str">
        <f>IF(DataGoesHere!$B1880="","",SUM(DR$2:DR1880)/AVERAGE(DS:DS))</f>
        <v/>
      </c>
      <c r="DX1880" s="19" t="str">
        <f>IF(DataGoesHere!$B1879="","",(DB1874*(Output!$O$49/Output!$P$49))+(IntermediateCalcs!DB1875*(Output!$M$49/Output!$P$49))+(IntermediateCalcs!DB1876*(Output!$K$49/Output!$P$49))+(DB1877*(Output!$I$49/Output!$P$49))+(IntermediateCalcs!DB1878*(Output!$G$49/Output!$P$49))+(IntermediateCalcs!DB1879*(Output!$E$49/Output!$P$49)))</f>
        <v/>
      </c>
      <c r="DY1880" s="274" t="str">
        <f>IF(DX1880="","",IF(IntermediateCalcs!$AO$9="Yes",IntermediateCalcs!DX1880*$CX1880,IntermediateCalcs!DX1880))</f>
        <v/>
      </c>
      <c r="DZ1880" s="250" t="str">
        <f>IF(DataGoesHere!$B1880="","",($CZ1880-DY1880))</f>
        <v/>
      </c>
      <c r="EA1880" s="250" t="str">
        <f>IF(DataGoesHere!$B1880="","",ABS($CZ1880-DY1880))</f>
        <v/>
      </c>
      <c r="EB1880" s="250" t="str">
        <f>IF(DataGoesHere!$B1880="","",EA1880^2)</f>
        <v/>
      </c>
      <c r="EC1880" s="249" t="str">
        <f>IF(DataGoesHere!$B1880="","",EA1880/$CZ1880)</f>
        <v/>
      </c>
      <c r="ED1880" s="250" t="str">
        <f>IF(DataGoesHere!$B1880="","",SUM(DZ$2:DZ1880)/AVERAGE(EA:EA))</f>
        <v/>
      </c>
    </row>
    <row r="1881" spans="20:134" x14ac:dyDescent="0.2">
      <c r="T1881" s="240"/>
      <c r="U1881" s="86"/>
      <c r="V1881" s="86"/>
      <c r="W1881" s="86"/>
      <c r="X1881" s="86"/>
      <c r="Y1881" s="86"/>
      <c r="Z1881" s="86"/>
      <c r="AA1881" s="245" t="str">
        <f>IF(DataGoesHere!$B1881="","",(DataGoesHere!$B1881/SUM(DataGoesHere!$B1874:'DataGoesHere'!$B1885)))</f>
        <v/>
      </c>
      <c r="AB1881" s="86"/>
      <c r="AC1881" s="86"/>
      <c r="AD1881" s="86"/>
      <c r="AE1881" s="241"/>
      <c r="CV1881" s="310" t="str">
        <f>IF(DataGoesHere!B1881="","",DataGoesHere!A1881)</f>
        <v/>
      </c>
      <c r="CW1881" s="271">
        <f t="shared" ca="1" si="66"/>
        <v>8</v>
      </c>
      <c r="CX1881" s="272">
        <f t="shared" ca="1" si="67"/>
        <v>1.0207492390681214</v>
      </c>
      <c r="CY1881" s="266">
        <f>DataGoesHere!A1881</f>
        <v>1880</v>
      </c>
      <c r="CZ1881" s="19" t="str">
        <f>IF(DataGoesHere!B1881="","",DataGoesHere!B1881)</f>
        <v/>
      </c>
      <c r="DA1881" s="19" t="str">
        <f>IF(DataGoesHere!B1881="","",IF(AH$5="No",DataGoesHere!B1881,DataGoesHere!B1881-(AH$2*(DataGoesHere!A1881-1))))</f>
        <v/>
      </c>
      <c r="DB1881" s="19" t="str">
        <f>IF(DataGoesHere!B1881="","",IF(AO$9="No",DataGoesHere!B1881,DataGoesHere!B1881/CX1881))</f>
        <v/>
      </c>
      <c r="DC1881" s="19" t="str">
        <f>IF(DataGoesHere!B1881="","",IF(AO$9="No",DA1881,DA1881/CX1881))</f>
        <v/>
      </c>
      <c r="DD1881" s="293" t="str">
        <f>IF(CZ1881="",IF(COUNTIF(DD$2:DD1880,"Forecast")&lt;Output!E$43,"Forecast",""),"Actual")</f>
        <v/>
      </c>
      <c r="DF1881" s="19" t="str">
        <f>IF(DataGoesHere!B1880="",IF(DD1881="Forecast",(Output!$E$47*IntermediateCalcs!DH1880)+((1-Output!$E$47)*IntermediateCalcs!DF1880),""),(Output!$E$47*IntermediateCalcs!DB1880)+((1-Output!$E$47)*IntermediateCalcs!DF1880))</f>
        <v/>
      </c>
      <c r="DG1881" s="19" t="str">
        <f>IF(DataGoesHere!B1880="",IF(DD1881="Forecast",(Output!$G$47*(IntermediateCalcs!DF1881-IntermediateCalcs!DF1880))+((1-Output!$G$47)*IntermediateCalcs!DG1880),""),(Output!$G$47*(IntermediateCalcs!DF1881-IntermediateCalcs!DF1880))+((1-Output!$G$47)*IntermediateCalcs!DG1880))</f>
        <v/>
      </c>
      <c r="DH1881" s="19" t="str">
        <f>IF(DataGoesHere!B1880="",IF(DD1881="Forecast",DF1881+DG1881,""),DF1881+DG1881)</f>
        <v/>
      </c>
      <c r="DI1881" s="274" t="str">
        <f>IF(DH1881="","",IF(IntermediateCalcs!$AO$9="Yes",IntermediateCalcs!DH1881*$CX1881,IntermediateCalcs!DH1881))</f>
        <v/>
      </c>
      <c r="DJ1881" s="250" t="str">
        <f>IF(DataGoesHere!$B1881="","",($CZ1881-DI1881))</f>
        <v/>
      </c>
      <c r="DK1881" s="250" t="str">
        <f>IF(DataGoesHere!$B1881="","",ABS($CZ1881-DI1881))</f>
        <v/>
      </c>
      <c r="DL1881" s="250" t="str">
        <f>IF(DataGoesHere!$B1881="","",DK1881^2)</f>
        <v/>
      </c>
      <c r="DM1881" s="249" t="str">
        <f>IF(DataGoesHere!$B1881="","",DK1881/$CZ1881)</f>
        <v/>
      </c>
      <c r="DN1881" s="250" t="str">
        <f>IF(DataGoesHere!$B1881="","",SUM(DJ$2:DJ1881)/AVERAGE(DK:DK))</f>
        <v/>
      </c>
      <c r="DP1881" s="19" t="str">
        <f>IF(DataGoesHere!B1881="",IF($DD1881="Forecast",(Output!E$48*IntermediateCalcs!CY1881)+Output!G$48,""),(Output!E$48*IntermediateCalcs!CY1881)+Output!G$48)</f>
        <v/>
      </c>
      <c r="DQ1881" s="274" t="str">
        <f>IF(DP1881="","",IF(IntermediateCalcs!$AO$9="Yes",IntermediateCalcs!DP1881*$CX1881,IntermediateCalcs!DP1881))</f>
        <v/>
      </c>
      <c r="DR1881" s="250" t="str">
        <f>IF(DataGoesHere!$B1881="","",($CZ1881-DQ1881))</f>
        <v/>
      </c>
      <c r="DS1881" s="250" t="str">
        <f>IF(DataGoesHere!$B1881="","",ABS($CZ1881-DQ1881))</f>
        <v/>
      </c>
      <c r="DT1881" s="250" t="str">
        <f>IF(DataGoesHere!$B1881="","",DS1881^2)</f>
        <v/>
      </c>
      <c r="DU1881" s="249" t="str">
        <f>IF(DataGoesHere!$B1881="","",DS1881/$CZ1881)</f>
        <v/>
      </c>
      <c r="DV1881" s="250" t="str">
        <f>IF(DataGoesHere!$B1881="","",SUM(DR$2:DR1881)/AVERAGE(DS:DS))</f>
        <v/>
      </c>
      <c r="DX1881" s="19" t="str">
        <f>IF(DataGoesHere!$B1880="","",(DB1875*(Output!$O$49/Output!$P$49))+(IntermediateCalcs!DB1876*(Output!$M$49/Output!$P$49))+(IntermediateCalcs!DB1877*(Output!$K$49/Output!$P$49))+(DB1878*(Output!$I$49/Output!$P$49))+(IntermediateCalcs!DB1879*(Output!$G$49/Output!$P$49))+(IntermediateCalcs!DB1880*(Output!$E$49/Output!$P$49)))</f>
        <v/>
      </c>
      <c r="DY1881" s="274" t="str">
        <f>IF(DX1881="","",IF(IntermediateCalcs!$AO$9="Yes",IntermediateCalcs!DX1881*$CX1881,IntermediateCalcs!DX1881))</f>
        <v/>
      </c>
      <c r="DZ1881" s="250" t="str">
        <f>IF(DataGoesHere!$B1881="","",($CZ1881-DY1881))</f>
        <v/>
      </c>
      <c r="EA1881" s="250" t="str">
        <f>IF(DataGoesHere!$B1881="","",ABS($CZ1881-DY1881))</f>
        <v/>
      </c>
      <c r="EB1881" s="250" t="str">
        <f>IF(DataGoesHere!$B1881="","",EA1881^2)</f>
        <v/>
      </c>
      <c r="EC1881" s="249" t="str">
        <f>IF(DataGoesHere!$B1881="","",EA1881/$CZ1881)</f>
        <v/>
      </c>
      <c r="ED1881" s="250" t="str">
        <f>IF(DataGoesHere!$B1881="","",SUM(DZ$2:DZ1881)/AVERAGE(EA:EA))</f>
        <v/>
      </c>
    </row>
    <row r="1882" spans="20:134" x14ac:dyDescent="0.2">
      <c r="T1882" s="240"/>
      <c r="U1882" s="86"/>
      <c r="V1882" s="86"/>
      <c r="W1882" s="86"/>
      <c r="X1882" s="86"/>
      <c r="Y1882" s="86"/>
      <c r="Z1882" s="86"/>
      <c r="AA1882" s="86"/>
      <c r="AB1882" s="245" t="str">
        <f>IF(DataGoesHere!$B1882="","",(DataGoesHere!$B1882/SUM(DataGoesHere!$B1874:'DataGoesHere'!$B1885)))</f>
        <v/>
      </c>
      <c r="AC1882" s="86"/>
      <c r="AD1882" s="86"/>
      <c r="AE1882" s="241"/>
      <c r="CV1882" s="310" t="str">
        <f>IF(DataGoesHere!B1882="","",DataGoesHere!A1882)</f>
        <v/>
      </c>
      <c r="CW1882" s="271">
        <f t="shared" ca="1" si="66"/>
        <v>9</v>
      </c>
      <c r="CX1882" s="272">
        <f t="shared" ca="1" si="67"/>
        <v>1.0625330005567626</v>
      </c>
      <c r="CY1882" s="266">
        <f>DataGoesHere!A1882</f>
        <v>1881</v>
      </c>
      <c r="CZ1882" s="19" t="str">
        <f>IF(DataGoesHere!B1882="","",DataGoesHere!B1882)</f>
        <v/>
      </c>
      <c r="DA1882" s="19" t="str">
        <f>IF(DataGoesHere!B1882="","",IF(AH$5="No",DataGoesHere!B1882,DataGoesHere!B1882-(AH$2*(DataGoesHere!A1882-1))))</f>
        <v/>
      </c>
      <c r="DB1882" s="19" t="str">
        <f>IF(DataGoesHere!B1882="","",IF(AO$9="No",DataGoesHere!B1882,DataGoesHere!B1882/CX1882))</f>
        <v/>
      </c>
      <c r="DC1882" s="19" t="str">
        <f>IF(DataGoesHere!B1882="","",IF(AO$9="No",DA1882,DA1882/CX1882))</f>
        <v/>
      </c>
      <c r="DD1882" s="293" t="str">
        <f>IF(CZ1882="",IF(COUNTIF(DD$2:DD1881,"Forecast")&lt;Output!E$43,"Forecast",""),"Actual")</f>
        <v/>
      </c>
      <c r="DF1882" s="19" t="str">
        <f>IF(DataGoesHere!B1881="",IF(DD1882="Forecast",(Output!$E$47*IntermediateCalcs!DH1881)+((1-Output!$E$47)*IntermediateCalcs!DF1881),""),(Output!$E$47*IntermediateCalcs!DB1881)+((1-Output!$E$47)*IntermediateCalcs!DF1881))</f>
        <v/>
      </c>
      <c r="DG1882" s="19" t="str">
        <f>IF(DataGoesHere!B1881="",IF(DD1882="Forecast",(Output!$G$47*(IntermediateCalcs!DF1882-IntermediateCalcs!DF1881))+((1-Output!$G$47)*IntermediateCalcs!DG1881),""),(Output!$G$47*(IntermediateCalcs!DF1882-IntermediateCalcs!DF1881))+((1-Output!$G$47)*IntermediateCalcs!DG1881))</f>
        <v/>
      </c>
      <c r="DH1882" s="19" t="str">
        <f>IF(DataGoesHere!B1881="",IF(DD1882="Forecast",DF1882+DG1882,""),DF1882+DG1882)</f>
        <v/>
      </c>
      <c r="DI1882" s="274" t="str">
        <f>IF(DH1882="","",IF(IntermediateCalcs!$AO$9="Yes",IntermediateCalcs!DH1882*$CX1882,IntermediateCalcs!DH1882))</f>
        <v/>
      </c>
      <c r="DJ1882" s="250" t="str">
        <f>IF(DataGoesHere!$B1882="","",($CZ1882-DI1882))</f>
        <v/>
      </c>
      <c r="DK1882" s="250" t="str">
        <f>IF(DataGoesHere!$B1882="","",ABS($CZ1882-DI1882))</f>
        <v/>
      </c>
      <c r="DL1882" s="250" t="str">
        <f>IF(DataGoesHere!$B1882="","",DK1882^2)</f>
        <v/>
      </c>
      <c r="DM1882" s="249" t="str">
        <f>IF(DataGoesHere!$B1882="","",DK1882/$CZ1882)</f>
        <v/>
      </c>
      <c r="DN1882" s="250" t="str">
        <f>IF(DataGoesHere!$B1882="","",SUM(DJ$2:DJ1882)/AVERAGE(DK:DK))</f>
        <v/>
      </c>
      <c r="DP1882" s="19" t="str">
        <f>IF(DataGoesHere!B1882="",IF($DD1882="Forecast",(Output!E$48*IntermediateCalcs!CY1882)+Output!G$48,""),(Output!E$48*IntermediateCalcs!CY1882)+Output!G$48)</f>
        <v/>
      </c>
      <c r="DQ1882" s="274" t="str">
        <f>IF(DP1882="","",IF(IntermediateCalcs!$AO$9="Yes",IntermediateCalcs!DP1882*$CX1882,IntermediateCalcs!DP1882))</f>
        <v/>
      </c>
      <c r="DR1882" s="250" t="str">
        <f>IF(DataGoesHere!$B1882="","",($CZ1882-DQ1882))</f>
        <v/>
      </c>
      <c r="DS1882" s="250" t="str">
        <f>IF(DataGoesHere!$B1882="","",ABS($CZ1882-DQ1882))</f>
        <v/>
      </c>
      <c r="DT1882" s="250" t="str">
        <f>IF(DataGoesHere!$B1882="","",DS1882^2)</f>
        <v/>
      </c>
      <c r="DU1882" s="249" t="str">
        <f>IF(DataGoesHere!$B1882="","",DS1882/$CZ1882)</f>
        <v/>
      </c>
      <c r="DV1882" s="250" t="str">
        <f>IF(DataGoesHere!$B1882="","",SUM(DR$2:DR1882)/AVERAGE(DS:DS))</f>
        <v/>
      </c>
      <c r="DX1882" s="19" t="str">
        <f>IF(DataGoesHere!$B1881="","",(DB1876*(Output!$O$49/Output!$P$49))+(IntermediateCalcs!DB1877*(Output!$M$49/Output!$P$49))+(IntermediateCalcs!DB1878*(Output!$K$49/Output!$P$49))+(DB1879*(Output!$I$49/Output!$P$49))+(IntermediateCalcs!DB1880*(Output!$G$49/Output!$P$49))+(IntermediateCalcs!DB1881*(Output!$E$49/Output!$P$49)))</f>
        <v/>
      </c>
      <c r="DY1882" s="274" t="str">
        <f>IF(DX1882="","",IF(IntermediateCalcs!$AO$9="Yes",IntermediateCalcs!DX1882*$CX1882,IntermediateCalcs!DX1882))</f>
        <v/>
      </c>
      <c r="DZ1882" s="250" t="str">
        <f>IF(DataGoesHere!$B1882="","",($CZ1882-DY1882))</f>
        <v/>
      </c>
      <c r="EA1882" s="250" t="str">
        <f>IF(DataGoesHere!$B1882="","",ABS($CZ1882-DY1882))</f>
        <v/>
      </c>
      <c r="EB1882" s="250" t="str">
        <f>IF(DataGoesHere!$B1882="","",EA1882^2)</f>
        <v/>
      </c>
      <c r="EC1882" s="249" t="str">
        <f>IF(DataGoesHere!$B1882="","",EA1882/$CZ1882)</f>
        <v/>
      </c>
      <c r="ED1882" s="250" t="str">
        <f>IF(DataGoesHere!$B1882="","",SUM(DZ$2:DZ1882)/AVERAGE(EA:EA))</f>
        <v/>
      </c>
    </row>
    <row r="1883" spans="20:134" x14ac:dyDescent="0.2">
      <c r="T1883" s="240"/>
      <c r="U1883" s="86"/>
      <c r="V1883" s="86"/>
      <c r="W1883" s="86"/>
      <c r="X1883" s="86"/>
      <c r="Y1883" s="86"/>
      <c r="Z1883" s="86"/>
      <c r="AA1883" s="86"/>
      <c r="AB1883" s="86"/>
      <c r="AC1883" s="245" t="str">
        <f>IF(DataGoesHere!$B1883="","",(DataGoesHere!$B1883/SUM(DataGoesHere!$B1874:'DataGoesHere'!$B1885)))</f>
        <v/>
      </c>
      <c r="AD1883" s="86"/>
      <c r="AE1883" s="241"/>
      <c r="CV1883" s="310" t="str">
        <f>IF(DataGoesHere!B1883="","",DataGoesHere!A1883)</f>
        <v/>
      </c>
      <c r="CW1883" s="271">
        <f t="shared" ca="1" si="66"/>
        <v>10</v>
      </c>
      <c r="CX1883" s="272">
        <f t="shared" ca="1" si="67"/>
        <v>0.92557634012077306</v>
      </c>
      <c r="CY1883" s="266">
        <f>DataGoesHere!A1883</f>
        <v>1882</v>
      </c>
      <c r="CZ1883" s="19" t="str">
        <f>IF(DataGoesHere!B1883="","",DataGoesHere!B1883)</f>
        <v/>
      </c>
      <c r="DA1883" s="19" t="str">
        <f>IF(DataGoesHere!B1883="","",IF(AH$5="No",DataGoesHere!B1883,DataGoesHere!B1883-(AH$2*(DataGoesHere!A1883-1))))</f>
        <v/>
      </c>
      <c r="DB1883" s="19" t="str">
        <f>IF(DataGoesHere!B1883="","",IF(AO$9="No",DataGoesHere!B1883,DataGoesHere!B1883/CX1883))</f>
        <v/>
      </c>
      <c r="DC1883" s="19" t="str">
        <f>IF(DataGoesHere!B1883="","",IF(AO$9="No",DA1883,DA1883/CX1883))</f>
        <v/>
      </c>
      <c r="DD1883" s="293" t="str">
        <f>IF(CZ1883="",IF(COUNTIF(DD$2:DD1882,"Forecast")&lt;Output!E$43,"Forecast",""),"Actual")</f>
        <v/>
      </c>
      <c r="DF1883" s="19" t="str">
        <f>IF(DataGoesHere!B1882="",IF(DD1883="Forecast",(Output!$E$47*IntermediateCalcs!DH1882)+((1-Output!$E$47)*IntermediateCalcs!DF1882),""),(Output!$E$47*IntermediateCalcs!DB1882)+((1-Output!$E$47)*IntermediateCalcs!DF1882))</f>
        <v/>
      </c>
      <c r="DG1883" s="19" t="str">
        <f>IF(DataGoesHere!B1882="",IF(DD1883="Forecast",(Output!$G$47*(IntermediateCalcs!DF1883-IntermediateCalcs!DF1882))+((1-Output!$G$47)*IntermediateCalcs!DG1882),""),(Output!$G$47*(IntermediateCalcs!DF1883-IntermediateCalcs!DF1882))+((1-Output!$G$47)*IntermediateCalcs!DG1882))</f>
        <v/>
      </c>
      <c r="DH1883" s="19" t="str">
        <f>IF(DataGoesHere!B1882="",IF(DD1883="Forecast",DF1883+DG1883,""),DF1883+DG1883)</f>
        <v/>
      </c>
      <c r="DI1883" s="274" t="str">
        <f>IF(DH1883="","",IF(IntermediateCalcs!$AO$9="Yes",IntermediateCalcs!DH1883*$CX1883,IntermediateCalcs!DH1883))</f>
        <v/>
      </c>
      <c r="DJ1883" s="250" t="str">
        <f>IF(DataGoesHere!$B1883="","",($CZ1883-DI1883))</f>
        <v/>
      </c>
      <c r="DK1883" s="250" t="str">
        <f>IF(DataGoesHere!$B1883="","",ABS($CZ1883-DI1883))</f>
        <v/>
      </c>
      <c r="DL1883" s="250" t="str">
        <f>IF(DataGoesHere!$B1883="","",DK1883^2)</f>
        <v/>
      </c>
      <c r="DM1883" s="249" t="str">
        <f>IF(DataGoesHere!$B1883="","",DK1883/$CZ1883)</f>
        <v/>
      </c>
      <c r="DN1883" s="250" t="str">
        <f>IF(DataGoesHere!$B1883="","",SUM(DJ$2:DJ1883)/AVERAGE(DK:DK))</f>
        <v/>
      </c>
      <c r="DP1883" s="19" t="str">
        <f>IF(DataGoesHere!B1883="",IF($DD1883="Forecast",(Output!E$48*IntermediateCalcs!CY1883)+Output!G$48,""),(Output!E$48*IntermediateCalcs!CY1883)+Output!G$48)</f>
        <v/>
      </c>
      <c r="DQ1883" s="274" t="str">
        <f>IF(DP1883="","",IF(IntermediateCalcs!$AO$9="Yes",IntermediateCalcs!DP1883*$CX1883,IntermediateCalcs!DP1883))</f>
        <v/>
      </c>
      <c r="DR1883" s="250" t="str">
        <f>IF(DataGoesHere!$B1883="","",($CZ1883-DQ1883))</f>
        <v/>
      </c>
      <c r="DS1883" s="250" t="str">
        <f>IF(DataGoesHere!$B1883="","",ABS($CZ1883-DQ1883))</f>
        <v/>
      </c>
      <c r="DT1883" s="250" t="str">
        <f>IF(DataGoesHere!$B1883="","",DS1883^2)</f>
        <v/>
      </c>
      <c r="DU1883" s="249" t="str">
        <f>IF(DataGoesHere!$B1883="","",DS1883/$CZ1883)</f>
        <v/>
      </c>
      <c r="DV1883" s="250" t="str">
        <f>IF(DataGoesHere!$B1883="","",SUM(DR$2:DR1883)/AVERAGE(DS:DS))</f>
        <v/>
      </c>
      <c r="DX1883" s="19" t="str">
        <f>IF(DataGoesHere!$B1882="","",(DB1877*(Output!$O$49/Output!$P$49))+(IntermediateCalcs!DB1878*(Output!$M$49/Output!$P$49))+(IntermediateCalcs!DB1879*(Output!$K$49/Output!$P$49))+(DB1880*(Output!$I$49/Output!$P$49))+(IntermediateCalcs!DB1881*(Output!$G$49/Output!$P$49))+(IntermediateCalcs!DB1882*(Output!$E$49/Output!$P$49)))</f>
        <v/>
      </c>
      <c r="DY1883" s="274" t="str">
        <f>IF(DX1883="","",IF(IntermediateCalcs!$AO$9="Yes",IntermediateCalcs!DX1883*$CX1883,IntermediateCalcs!DX1883))</f>
        <v/>
      </c>
      <c r="DZ1883" s="250" t="str">
        <f>IF(DataGoesHere!$B1883="","",($CZ1883-DY1883))</f>
        <v/>
      </c>
      <c r="EA1883" s="250" t="str">
        <f>IF(DataGoesHere!$B1883="","",ABS($CZ1883-DY1883))</f>
        <v/>
      </c>
      <c r="EB1883" s="250" t="str">
        <f>IF(DataGoesHere!$B1883="","",EA1883^2)</f>
        <v/>
      </c>
      <c r="EC1883" s="249" t="str">
        <f>IF(DataGoesHere!$B1883="","",EA1883/$CZ1883)</f>
        <v/>
      </c>
      <c r="ED1883" s="250" t="str">
        <f>IF(DataGoesHere!$B1883="","",SUM(DZ$2:DZ1883)/AVERAGE(EA:EA))</f>
        <v/>
      </c>
    </row>
    <row r="1884" spans="20:134" x14ac:dyDescent="0.2">
      <c r="T1884" s="240"/>
      <c r="U1884" s="86"/>
      <c r="V1884" s="86"/>
      <c r="W1884" s="86"/>
      <c r="X1884" s="86"/>
      <c r="Y1884" s="86"/>
      <c r="Z1884" s="86"/>
      <c r="AA1884" s="86"/>
      <c r="AB1884" s="86"/>
      <c r="AC1884" s="86"/>
      <c r="AD1884" s="245" t="str">
        <f>IF(DataGoesHere!$B1884="","",(DataGoesHere!$B1884/SUM(DataGoesHere!$B1874:'DataGoesHere'!$B1885)))</f>
        <v/>
      </c>
      <c r="AE1884" s="241"/>
      <c r="CV1884" s="310" t="str">
        <f>IF(DataGoesHere!B1884="","",DataGoesHere!A1884)</f>
        <v/>
      </c>
      <c r="CW1884" s="271">
        <f t="shared" ca="1" si="66"/>
        <v>11</v>
      </c>
      <c r="CX1884" s="272">
        <f t="shared" ca="1" si="67"/>
        <v>0.97463169608807265</v>
      </c>
      <c r="CY1884" s="266">
        <f>DataGoesHere!A1884</f>
        <v>1883</v>
      </c>
      <c r="CZ1884" s="19" t="str">
        <f>IF(DataGoesHere!B1884="","",DataGoesHere!B1884)</f>
        <v/>
      </c>
      <c r="DA1884" s="19" t="str">
        <f>IF(DataGoesHere!B1884="","",IF(AH$5="No",DataGoesHere!B1884,DataGoesHere!B1884-(AH$2*(DataGoesHere!A1884-1))))</f>
        <v/>
      </c>
      <c r="DB1884" s="19" t="str">
        <f>IF(DataGoesHere!B1884="","",IF(AO$9="No",DataGoesHere!B1884,DataGoesHere!B1884/CX1884))</f>
        <v/>
      </c>
      <c r="DC1884" s="19" t="str">
        <f>IF(DataGoesHere!B1884="","",IF(AO$9="No",DA1884,DA1884/CX1884))</f>
        <v/>
      </c>
      <c r="DD1884" s="293" t="str">
        <f>IF(CZ1884="",IF(COUNTIF(DD$2:DD1883,"Forecast")&lt;Output!E$43,"Forecast",""),"Actual")</f>
        <v/>
      </c>
      <c r="DF1884" s="19" t="str">
        <f>IF(DataGoesHere!B1883="",IF(DD1884="Forecast",(Output!$E$47*IntermediateCalcs!DH1883)+((1-Output!$E$47)*IntermediateCalcs!DF1883),""),(Output!$E$47*IntermediateCalcs!DB1883)+((1-Output!$E$47)*IntermediateCalcs!DF1883))</f>
        <v/>
      </c>
      <c r="DG1884" s="19" t="str">
        <f>IF(DataGoesHere!B1883="",IF(DD1884="Forecast",(Output!$G$47*(IntermediateCalcs!DF1884-IntermediateCalcs!DF1883))+((1-Output!$G$47)*IntermediateCalcs!DG1883),""),(Output!$G$47*(IntermediateCalcs!DF1884-IntermediateCalcs!DF1883))+((1-Output!$G$47)*IntermediateCalcs!DG1883))</f>
        <v/>
      </c>
      <c r="DH1884" s="19" t="str">
        <f>IF(DataGoesHere!B1883="",IF(DD1884="Forecast",DF1884+DG1884,""),DF1884+DG1884)</f>
        <v/>
      </c>
      <c r="DI1884" s="274" t="str">
        <f>IF(DH1884="","",IF(IntermediateCalcs!$AO$9="Yes",IntermediateCalcs!DH1884*$CX1884,IntermediateCalcs!DH1884))</f>
        <v/>
      </c>
      <c r="DJ1884" s="250" t="str">
        <f>IF(DataGoesHere!$B1884="","",($CZ1884-DI1884))</f>
        <v/>
      </c>
      <c r="DK1884" s="250" t="str">
        <f>IF(DataGoesHere!$B1884="","",ABS($CZ1884-DI1884))</f>
        <v/>
      </c>
      <c r="DL1884" s="250" t="str">
        <f>IF(DataGoesHere!$B1884="","",DK1884^2)</f>
        <v/>
      </c>
      <c r="DM1884" s="249" t="str">
        <f>IF(DataGoesHere!$B1884="","",DK1884/$CZ1884)</f>
        <v/>
      </c>
      <c r="DN1884" s="250" t="str">
        <f>IF(DataGoesHere!$B1884="","",SUM(DJ$2:DJ1884)/AVERAGE(DK:DK))</f>
        <v/>
      </c>
      <c r="DP1884" s="19" t="str">
        <f>IF(DataGoesHere!B1884="",IF($DD1884="Forecast",(Output!E$48*IntermediateCalcs!CY1884)+Output!G$48,""),(Output!E$48*IntermediateCalcs!CY1884)+Output!G$48)</f>
        <v/>
      </c>
      <c r="DQ1884" s="274" t="str">
        <f>IF(DP1884="","",IF(IntermediateCalcs!$AO$9="Yes",IntermediateCalcs!DP1884*$CX1884,IntermediateCalcs!DP1884))</f>
        <v/>
      </c>
      <c r="DR1884" s="250" t="str">
        <f>IF(DataGoesHere!$B1884="","",($CZ1884-DQ1884))</f>
        <v/>
      </c>
      <c r="DS1884" s="250" t="str">
        <f>IF(DataGoesHere!$B1884="","",ABS($CZ1884-DQ1884))</f>
        <v/>
      </c>
      <c r="DT1884" s="250" t="str">
        <f>IF(DataGoesHere!$B1884="","",DS1884^2)</f>
        <v/>
      </c>
      <c r="DU1884" s="249" t="str">
        <f>IF(DataGoesHere!$B1884="","",DS1884/$CZ1884)</f>
        <v/>
      </c>
      <c r="DV1884" s="250" t="str">
        <f>IF(DataGoesHere!$B1884="","",SUM(DR$2:DR1884)/AVERAGE(DS:DS))</f>
        <v/>
      </c>
      <c r="DX1884" s="19" t="str">
        <f>IF(DataGoesHere!$B1883="","",(DB1878*(Output!$O$49/Output!$P$49))+(IntermediateCalcs!DB1879*(Output!$M$49/Output!$P$49))+(IntermediateCalcs!DB1880*(Output!$K$49/Output!$P$49))+(DB1881*(Output!$I$49/Output!$P$49))+(IntermediateCalcs!DB1882*(Output!$G$49/Output!$P$49))+(IntermediateCalcs!DB1883*(Output!$E$49/Output!$P$49)))</f>
        <v/>
      </c>
      <c r="DY1884" s="274" t="str">
        <f>IF(DX1884="","",IF(IntermediateCalcs!$AO$9="Yes",IntermediateCalcs!DX1884*$CX1884,IntermediateCalcs!DX1884))</f>
        <v/>
      </c>
      <c r="DZ1884" s="250" t="str">
        <f>IF(DataGoesHere!$B1884="","",($CZ1884-DY1884))</f>
        <v/>
      </c>
      <c r="EA1884" s="250" t="str">
        <f>IF(DataGoesHere!$B1884="","",ABS($CZ1884-DY1884))</f>
        <v/>
      </c>
      <c r="EB1884" s="250" t="str">
        <f>IF(DataGoesHere!$B1884="","",EA1884^2)</f>
        <v/>
      </c>
      <c r="EC1884" s="249" t="str">
        <f>IF(DataGoesHere!$B1884="","",EA1884/$CZ1884)</f>
        <v/>
      </c>
      <c r="ED1884" s="250" t="str">
        <f>IF(DataGoesHere!$B1884="","",SUM(DZ$2:DZ1884)/AVERAGE(EA:EA))</f>
        <v/>
      </c>
    </row>
    <row r="1885" spans="20:134" x14ac:dyDescent="0.2">
      <c r="T1885" s="242"/>
      <c r="U1885" s="243"/>
      <c r="V1885" s="243"/>
      <c r="W1885" s="243"/>
      <c r="X1885" s="243"/>
      <c r="Y1885" s="243"/>
      <c r="Z1885" s="243"/>
      <c r="AA1885" s="243"/>
      <c r="AB1885" s="243"/>
      <c r="AC1885" s="243"/>
      <c r="AD1885" s="243"/>
      <c r="AE1885" s="246" t="str">
        <f>IF(DataGoesHere!$B1885="","",(DataGoesHere!$B1885/SUM(DataGoesHere!$B1874:'DataGoesHere'!$B1885)))</f>
        <v/>
      </c>
      <c r="CV1885" s="310" t="str">
        <f>IF(DataGoesHere!B1885="","",DataGoesHere!A1885)</f>
        <v/>
      </c>
      <c r="CW1885" s="271">
        <f t="shared" ca="1" si="66"/>
        <v>12</v>
      </c>
      <c r="CX1885" s="272">
        <f t="shared" ca="1" si="67"/>
        <v>1.0054005237672714</v>
      </c>
      <c r="CY1885" s="266">
        <f>DataGoesHere!A1885</f>
        <v>1884</v>
      </c>
      <c r="CZ1885" s="19" t="str">
        <f>IF(DataGoesHere!B1885="","",DataGoesHere!B1885)</f>
        <v/>
      </c>
      <c r="DA1885" s="19" t="str">
        <f>IF(DataGoesHere!B1885="","",IF(AH$5="No",DataGoesHere!B1885,DataGoesHere!B1885-(AH$2*(DataGoesHere!A1885-1))))</f>
        <v/>
      </c>
      <c r="DB1885" s="19" t="str">
        <f>IF(DataGoesHere!B1885="","",IF(AO$9="No",DataGoesHere!B1885,DataGoesHere!B1885/CX1885))</f>
        <v/>
      </c>
      <c r="DC1885" s="19" t="str">
        <f>IF(DataGoesHere!B1885="","",IF(AO$9="No",DA1885,DA1885/CX1885))</f>
        <v/>
      </c>
      <c r="DD1885" s="293" t="str">
        <f>IF(CZ1885="",IF(COUNTIF(DD$2:DD1884,"Forecast")&lt;Output!E$43,"Forecast",""),"Actual")</f>
        <v/>
      </c>
      <c r="DF1885" s="19" t="str">
        <f>IF(DataGoesHere!B1884="",IF(DD1885="Forecast",(Output!$E$47*IntermediateCalcs!DH1884)+((1-Output!$E$47)*IntermediateCalcs!DF1884),""),(Output!$E$47*IntermediateCalcs!DB1884)+((1-Output!$E$47)*IntermediateCalcs!DF1884))</f>
        <v/>
      </c>
      <c r="DG1885" s="19" t="str">
        <f>IF(DataGoesHere!B1884="",IF(DD1885="Forecast",(Output!$G$47*(IntermediateCalcs!DF1885-IntermediateCalcs!DF1884))+((1-Output!$G$47)*IntermediateCalcs!DG1884),""),(Output!$G$47*(IntermediateCalcs!DF1885-IntermediateCalcs!DF1884))+((1-Output!$G$47)*IntermediateCalcs!DG1884))</f>
        <v/>
      </c>
      <c r="DH1885" s="19" t="str">
        <f>IF(DataGoesHere!B1884="",IF(DD1885="Forecast",DF1885+DG1885,""),DF1885+DG1885)</f>
        <v/>
      </c>
      <c r="DI1885" s="274" t="str">
        <f>IF(DH1885="","",IF(IntermediateCalcs!$AO$9="Yes",IntermediateCalcs!DH1885*$CX1885,IntermediateCalcs!DH1885))</f>
        <v/>
      </c>
      <c r="DJ1885" s="250" t="str">
        <f>IF(DataGoesHere!$B1885="","",($CZ1885-DI1885))</f>
        <v/>
      </c>
      <c r="DK1885" s="250" t="str">
        <f>IF(DataGoesHere!$B1885="","",ABS($CZ1885-DI1885))</f>
        <v/>
      </c>
      <c r="DL1885" s="250" t="str">
        <f>IF(DataGoesHere!$B1885="","",DK1885^2)</f>
        <v/>
      </c>
      <c r="DM1885" s="249" t="str">
        <f>IF(DataGoesHere!$B1885="","",DK1885/$CZ1885)</f>
        <v/>
      </c>
      <c r="DN1885" s="250" t="str">
        <f>IF(DataGoesHere!$B1885="","",SUM(DJ$2:DJ1885)/AVERAGE(DK:DK))</f>
        <v/>
      </c>
      <c r="DP1885" s="19" t="str">
        <f>IF(DataGoesHere!B1885="",IF($DD1885="Forecast",(Output!E$48*IntermediateCalcs!CY1885)+Output!G$48,""),(Output!E$48*IntermediateCalcs!CY1885)+Output!G$48)</f>
        <v/>
      </c>
      <c r="DQ1885" s="274" t="str">
        <f>IF(DP1885="","",IF(IntermediateCalcs!$AO$9="Yes",IntermediateCalcs!DP1885*$CX1885,IntermediateCalcs!DP1885))</f>
        <v/>
      </c>
      <c r="DR1885" s="250" t="str">
        <f>IF(DataGoesHere!$B1885="","",($CZ1885-DQ1885))</f>
        <v/>
      </c>
      <c r="DS1885" s="250" t="str">
        <f>IF(DataGoesHere!$B1885="","",ABS($CZ1885-DQ1885))</f>
        <v/>
      </c>
      <c r="DT1885" s="250" t="str">
        <f>IF(DataGoesHere!$B1885="","",DS1885^2)</f>
        <v/>
      </c>
      <c r="DU1885" s="249" t="str">
        <f>IF(DataGoesHere!$B1885="","",DS1885/$CZ1885)</f>
        <v/>
      </c>
      <c r="DV1885" s="250" t="str">
        <f>IF(DataGoesHere!$B1885="","",SUM(DR$2:DR1885)/AVERAGE(DS:DS))</f>
        <v/>
      </c>
      <c r="DX1885" s="19" t="str">
        <f>IF(DataGoesHere!$B1884="","",(DB1879*(Output!$O$49/Output!$P$49))+(IntermediateCalcs!DB1880*(Output!$M$49/Output!$P$49))+(IntermediateCalcs!DB1881*(Output!$K$49/Output!$P$49))+(DB1882*(Output!$I$49/Output!$P$49))+(IntermediateCalcs!DB1883*(Output!$G$49/Output!$P$49))+(IntermediateCalcs!DB1884*(Output!$E$49/Output!$P$49)))</f>
        <v/>
      </c>
      <c r="DY1885" s="274" t="str">
        <f>IF(DX1885="","",IF(IntermediateCalcs!$AO$9="Yes",IntermediateCalcs!DX1885*$CX1885,IntermediateCalcs!DX1885))</f>
        <v/>
      </c>
      <c r="DZ1885" s="250" t="str">
        <f>IF(DataGoesHere!$B1885="","",($CZ1885-DY1885))</f>
        <v/>
      </c>
      <c r="EA1885" s="250" t="str">
        <f>IF(DataGoesHere!$B1885="","",ABS($CZ1885-DY1885))</f>
        <v/>
      </c>
      <c r="EB1885" s="250" t="str">
        <f>IF(DataGoesHere!$B1885="","",EA1885^2)</f>
        <v/>
      </c>
      <c r="EC1885" s="249" t="str">
        <f>IF(DataGoesHere!$B1885="","",EA1885/$CZ1885)</f>
        <v/>
      </c>
      <c r="ED1885" s="250" t="str">
        <f>IF(DataGoesHere!$B1885="","",SUM(DZ$2:DZ1885)/AVERAGE(EA:EA))</f>
        <v/>
      </c>
    </row>
    <row r="1886" spans="20:134" x14ac:dyDescent="0.2">
      <c r="T1886" s="244" t="str">
        <f>IF(DataGoesHere!$B1886="","",(DataGoesHere!$B1886/SUM(DataGoesHere!$B1886:'DataGoesHere'!$B1897)))</f>
        <v/>
      </c>
      <c r="U1886" s="238"/>
      <c r="V1886" s="238"/>
      <c r="W1886" s="238"/>
      <c r="X1886" s="238"/>
      <c r="Y1886" s="238"/>
      <c r="Z1886" s="238"/>
      <c r="AA1886" s="238"/>
      <c r="AB1886" s="238"/>
      <c r="AC1886" s="238"/>
      <c r="AD1886" s="238"/>
      <c r="AE1886" s="239"/>
      <c r="CV1886" s="310" t="str">
        <f>IF(DataGoesHere!B1886="","",DataGoesHere!A1886)</f>
        <v/>
      </c>
      <c r="CW1886" s="271">
        <f t="shared" ca="1" si="66"/>
        <v>1</v>
      </c>
      <c r="CX1886" s="272">
        <f t="shared" ca="1" si="67"/>
        <v>1.3236179355303281</v>
      </c>
      <c r="CY1886" s="266">
        <f>DataGoesHere!A1886</f>
        <v>1885</v>
      </c>
      <c r="CZ1886" s="19" t="str">
        <f>IF(DataGoesHere!B1886="","",DataGoesHere!B1886)</f>
        <v/>
      </c>
      <c r="DA1886" s="19" t="str">
        <f>IF(DataGoesHere!B1886="","",IF(AH$5="No",DataGoesHere!B1886,DataGoesHere!B1886-(AH$2*(DataGoesHere!A1886-1))))</f>
        <v/>
      </c>
      <c r="DB1886" s="19" t="str">
        <f>IF(DataGoesHere!B1886="","",IF(AO$9="No",DataGoesHere!B1886,DataGoesHere!B1886/CX1886))</f>
        <v/>
      </c>
      <c r="DC1886" s="19" t="str">
        <f>IF(DataGoesHere!B1886="","",IF(AO$9="No",DA1886,DA1886/CX1886))</f>
        <v/>
      </c>
      <c r="DD1886" s="293" t="str">
        <f>IF(CZ1886="",IF(COUNTIF(DD$2:DD1885,"Forecast")&lt;Output!E$43,"Forecast",""),"Actual")</f>
        <v/>
      </c>
      <c r="DF1886" s="19" t="str">
        <f>IF(DataGoesHere!B1885="",IF(DD1886="Forecast",(Output!$E$47*IntermediateCalcs!DH1885)+((1-Output!$E$47)*IntermediateCalcs!DF1885),""),(Output!$E$47*IntermediateCalcs!DB1885)+((1-Output!$E$47)*IntermediateCalcs!DF1885))</f>
        <v/>
      </c>
      <c r="DG1886" s="19" t="str">
        <f>IF(DataGoesHere!B1885="",IF(DD1886="Forecast",(Output!$G$47*(IntermediateCalcs!DF1886-IntermediateCalcs!DF1885))+((1-Output!$G$47)*IntermediateCalcs!DG1885),""),(Output!$G$47*(IntermediateCalcs!DF1886-IntermediateCalcs!DF1885))+((1-Output!$G$47)*IntermediateCalcs!DG1885))</f>
        <v/>
      </c>
      <c r="DH1886" s="19" t="str">
        <f>IF(DataGoesHere!B1885="",IF(DD1886="Forecast",DF1886+DG1886,""),DF1886+DG1886)</f>
        <v/>
      </c>
      <c r="DI1886" s="274" t="str">
        <f>IF(DH1886="","",IF(IntermediateCalcs!$AO$9="Yes",IntermediateCalcs!DH1886*$CX1886,IntermediateCalcs!DH1886))</f>
        <v/>
      </c>
      <c r="DJ1886" s="250" t="str">
        <f>IF(DataGoesHere!$B1886="","",($CZ1886-DI1886))</f>
        <v/>
      </c>
      <c r="DK1886" s="250" t="str">
        <f>IF(DataGoesHere!$B1886="","",ABS($CZ1886-DI1886))</f>
        <v/>
      </c>
      <c r="DL1886" s="250" t="str">
        <f>IF(DataGoesHere!$B1886="","",DK1886^2)</f>
        <v/>
      </c>
      <c r="DM1886" s="249" t="str">
        <f>IF(DataGoesHere!$B1886="","",DK1886/$CZ1886)</f>
        <v/>
      </c>
      <c r="DN1886" s="250" t="str">
        <f>IF(DataGoesHere!$B1886="","",SUM(DJ$2:DJ1886)/AVERAGE(DK:DK))</f>
        <v/>
      </c>
      <c r="DP1886" s="19" t="str">
        <f>IF(DataGoesHere!B1886="",IF($DD1886="Forecast",(Output!E$48*IntermediateCalcs!CY1886)+Output!G$48,""),(Output!E$48*IntermediateCalcs!CY1886)+Output!G$48)</f>
        <v/>
      </c>
      <c r="DQ1886" s="274" t="str">
        <f>IF(DP1886="","",IF(IntermediateCalcs!$AO$9="Yes",IntermediateCalcs!DP1886*$CX1886,IntermediateCalcs!DP1886))</f>
        <v/>
      </c>
      <c r="DR1886" s="250" t="str">
        <f>IF(DataGoesHere!$B1886="","",($CZ1886-DQ1886))</f>
        <v/>
      </c>
      <c r="DS1886" s="250" t="str">
        <f>IF(DataGoesHere!$B1886="","",ABS($CZ1886-DQ1886))</f>
        <v/>
      </c>
      <c r="DT1886" s="250" t="str">
        <f>IF(DataGoesHere!$B1886="","",DS1886^2)</f>
        <v/>
      </c>
      <c r="DU1886" s="249" t="str">
        <f>IF(DataGoesHere!$B1886="","",DS1886/$CZ1886)</f>
        <v/>
      </c>
      <c r="DV1886" s="250" t="str">
        <f>IF(DataGoesHere!$B1886="","",SUM(DR$2:DR1886)/AVERAGE(DS:DS))</f>
        <v/>
      </c>
      <c r="DX1886" s="19" t="str">
        <f>IF(DataGoesHere!$B1885="","",(DB1880*(Output!$O$49/Output!$P$49))+(IntermediateCalcs!DB1881*(Output!$M$49/Output!$P$49))+(IntermediateCalcs!DB1882*(Output!$K$49/Output!$P$49))+(DB1883*(Output!$I$49/Output!$P$49))+(IntermediateCalcs!DB1884*(Output!$G$49/Output!$P$49))+(IntermediateCalcs!DB1885*(Output!$E$49/Output!$P$49)))</f>
        <v/>
      </c>
      <c r="DY1886" s="274" t="str">
        <f>IF(DX1886="","",IF(IntermediateCalcs!$AO$9="Yes",IntermediateCalcs!DX1886*$CX1886,IntermediateCalcs!DX1886))</f>
        <v/>
      </c>
      <c r="DZ1886" s="250" t="str">
        <f>IF(DataGoesHere!$B1886="","",($CZ1886-DY1886))</f>
        <v/>
      </c>
      <c r="EA1886" s="250" t="str">
        <f>IF(DataGoesHere!$B1886="","",ABS($CZ1886-DY1886))</f>
        <v/>
      </c>
      <c r="EB1886" s="250" t="str">
        <f>IF(DataGoesHere!$B1886="","",EA1886^2)</f>
        <v/>
      </c>
      <c r="EC1886" s="249" t="str">
        <f>IF(DataGoesHere!$B1886="","",EA1886/$CZ1886)</f>
        <v/>
      </c>
      <c r="ED1886" s="250" t="str">
        <f>IF(DataGoesHere!$B1886="","",SUM(DZ$2:DZ1886)/AVERAGE(EA:EA))</f>
        <v/>
      </c>
    </row>
    <row r="1887" spans="20:134" x14ac:dyDescent="0.2">
      <c r="T1887" s="240"/>
      <c r="U1887" s="245" t="str">
        <f>IF(DataGoesHere!$B1887="","",(DataGoesHere!$B1887/SUM(DataGoesHere!$B1887:'DataGoesHere'!$B1897)))</f>
        <v/>
      </c>
      <c r="V1887" s="86"/>
      <c r="W1887" s="86"/>
      <c r="X1887" s="86"/>
      <c r="Y1887" s="86"/>
      <c r="Z1887" s="86"/>
      <c r="AA1887" s="86"/>
      <c r="AB1887" s="86"/>
      <c r="AC1887" s="86"/>
      <c r="AD1887" s="86"/>
      <c r="AE1887" s="241"/>
      <c r="CV1887" s="310" t="str">
        <f>IF(DataGoesHere!B1887="","",DataGoesHere!A1887)</f>
        <v/>
      </c>
      <c r="CW1887" s="271">
        <f t="shared" ca="1" si="66"/>
        <v>2</v>
      </c>
      <c r="CX1887" s="272">
        <f t="shared" ca="1" si="67"/>
        <v>0.80574490527728204</v>
      </c>
      <c r="CY1887" s="266">
        <f>DataGoesHere!A1887</f>
        <v>1886</v>
      </c>
      <c r="CZ1887" s="19" t="str">
        <f>IF(DataGoesHere!B1887="","",DataGoesHere!B1887)</f>
        <v/>
      </c>
      <c r="DA1887" s="19" t="str">
        <f>IF(DataGoesHere!B1887="","",IF(AH$5="No",DataGoesHere!B1887,DataGoesHere!B1887-(AH$2*(DataGoesHere!A1887-1))))</f>
        <v/>
      </c>
      <c r="DB1887" s="19" t="str">
        <f>IF(DataGoesHere!B1887="","",IF(AO$9="No",DataGoesHere!B1887,DataGoesHere!B1887/CX1887))</f>
        <v/>
      </c>
      <c r="DC1887" s="19" t="str">
        <f>IF(DataGoesHere!B1887="","",IF(AO$9="No",DA1887,DA1887/CX1887))</f>
        <v/>
      </c>
      <c r="DD1887" s="293" t="str">
        <f>IF(CZ1887="",IF(COUNTIF(DD$2:DD1886,"Forecast")&lt;Output!E$43,"Forecast",""),"Actual")</f>
        <v/>
      </c>
      <c r="DF1887" s="19" t="str">
        <f>IF(DataGoesHere!B1886="",IF(DD1887="Forecast",(Output!$E$47*IntermediateCalcs!DH1886)+((1-Output!$E$47)*IntermediateCalcs!DF1886),""),(Output!$E$47*IntermediateCalcs!DB1886)+((1-Output!$E$47)*IntermediateCalcs!DF1886))</f>
        <v/>
      </c>
      <c r="DG1887" s="19" t="str">
        <f>IF(DataGoesHere!B1886="",IF(DD1887="Forecast",(Output!$G$47*(IntermediateCalcs!DF1887-IntermediateCalcs!DF1886))+((1-Output!$G$47)*IntermediateCalcs!DG1886),""),(Output!$G$47*(IntermediateCalcs!DF1887-IntermediateCalcs!DF1886))+((1-Output!$G$47)*IntermediateCalcs!DG1886))</f>
        <v/>
      </c>
      <c r="DH1887" s="19" t="str">
        <f>IF(DataGoesHere!B1886="",IF(DD1887="Forecast",DF1887+DG1887,""),DF1887+DG1887)</f>
        <v/>
      </c>
      <c r="DI1887" s="274" t="str">
        <f>IF(DH1887="","",IF(IntermediateCalcs!$AO$9="Yes",IntermediateCalcs!DH1887*$CX1887,IntermediateCalcs!DH1887))</f>
        <v/>
      </c>
      <c r="DJ1887" s="250" t="str">
        <f>IF(DataGoesHere!$B1887="","",($CZ1887-DI1887))</f>
        <v/>
      </c>
      <c r="DK1887" s="250" t="str">
        <f>IF(DataGoesHere!$B1887="","",ABS($CZ1887-DI1887))</f>
        <v/>
      </c>
      <c r="DL1887" s="250" t="str">
        <f>IF(DataGoesHere!$B1887="","",DK1887^2)</f>
        <v/>
      </c>
      <c r="DM1887" s="249" t="str">
        <f>IF(DataGoesHere!$B1887="","",DK1887/$CZ1887)</f>
        <v/>
      </c>
      <c r="DN1887" s="250" t="str">
        <f>IF(DataGoesHere!$B1887="","",SUM(DJ$2:DJ1887)/AVERAGE(DK:DK))</f>
        <v/>
      </c>
      <c r="DP1887" s="19" t="str">
        <f>IF(DataGoesHere!B1887="",IF($DD1887="Forecast",(Output!E$48*IntermediateCalcs!CY1887)+Output!G$48,""),(Output!E$48*IntermediateCalcs!CY1887)+Output!G$48)</f>
        <v/>
      </c>
      <c r="DQ1887" s="274" t="str">
        <f>IF(DP1887="","",IF(IntermediateCalcs!$AO$9="Yes",IntermediateCalcs!DP1887*$CX1887,IntermediateCalcs!DP1887))</f>
        <v/>
      </c>
      <c r="DR1887" s="250" t="str">
        <f>IF(DataGoesHere!$B1887="","",($CZ1887-DQ1887))</f>
        <v/>
      </c>
      <c r="DS1887" s="250" t="str">
        <f>IF(DataGoesHere!$B1887="","",ABS($CZ1887-DQ1887))</f>
        <v/>
      </c>
      <c r="DT1887" s="250" t="str">
        <f>IF(DataGoesHere!$B1887="","",DS1887^2)</f>
        <v/>
      </c>
      <c r="DU1887" s="249" t="str">
        <f>IF(DataGoesHere!$B1887="","",DS1887/$CZ1887)</f>
        <v/>
      </c>
      <c r="DV1887" s="250" t="str">
        <f>IF(DataGoesHere!$B1887="","",SUM(DR$2:DR1887)/AVERAGE(DS:DS))</f>
        <v/>
      </c>
      <c r="DX1887" s="19" t="str">
        <f>IF(DataGoesHere!$B1886="","",(DB1881*(Output!$O$49/Output!$P$49))+(IntermediateCalcs!DB1882*(Output!$M$49/Output!$P$49))+(IntermediateCalcs!DB1883*(Output!$K$49/Output!$P$49))+(DB1884*(Output!$I$49/Output!$P$49))+(IntermediateCalcs!DB1885*(Output!$G$49/Output!$P$49))+(IntermediateCalcs!DB1886*(Output!$E$49/Output!$P$49)))</f>
        <v/>
      </c>
      <c r="DY1887" s="274" t="str">
        <f>IF(DX1887="","",IF(IntermediateCalcs!$AO$9="Yes",IntermediateCalcs!DX1887*$CX1887,IntermediateCalcs!DX1887))</f>
        <v/>
      </c>
      <c r="DZ1887" s="250" t="str">
        <f>IF(DataGoesHere!$B1887="","",($CZ1887-DY1887))</f>
        <v/>
      </c>
      <c r="EA1887" s="250" t="str">
        <f>IF(DataGoesHere!$B1887="","",ABS($CZ1887-DY1887))</f>
        <v/>
      </c>
      <c r="EB1887" s="250" t="str">
        <f>IF(DataGoesHere!$B1887="","",EA1887^2)</f>
        <v/>
      </c>
      <c r="EC1887" s="249" t="str">
        <f>IF(DataGoesHere!$B1887="","",EA1887/$CZ1887)</f>
        <v/>
      </c>
      <c r="ED1887" s="250" t="str">
        <f>IF(DataGoesHere!$B1887="","",SUM(DZ$2:DZ1887)/AVERAGE(EA:EA))</f>
        <v/>
      </c>
    </row>
    <row r="1888" spans="20:134" x14ac:dyDescent="0.2">
      <c r="T1888" s="240"/>
      <c r="U1888" s="86"/>
      <c r="V1888" s="245" t="str">
        <f>IF(DataGoesHere!$B1888="","",(DataGoesHere!$B1888/SUM(DataGoesHere!$B1886:'DataGoesHere'!$B1897)))</f>
        <v/>
      </c>
      <c r="W1888" s="86"/>
      <c r="X1888" s="86"/>
      <c r="Y1888" s="86"/>
      <c r="Z1888" s="86"/>
      <c r="AA1888" s="86"/>
      <c r="AB1888" s="86"/>
      <c r="AC1888" s="86"/>
      <c r="AD1888" s="86"/>
      <c r="AE1888" s="241"/>
      <c r="CV1888" s="310" t="str">
        <f>IF(DataGoesHere!B1888="","",DataGoesHere!A1888)</f>
        <v/>
      </c>
      <c r="CW1888" s="271">
        <f t="shared" ca="1" si="66"/>
        <v>3</v>
      </c>
      <c r="CX1888" s="272">
        <f t="shared" ca="1" si="67"/>
        <v>0.79862940076451561</v>
      </c>
      <c r="CY1888" s="266">
        <f>DataGoesHere!A1888</f>
        <v>1887</v>
      </c>
      <c r="CZ1888" s="19" t="str">
        <f>IF(DataGoesHere!B1888="","",DataGoesHere!B1888)</f>
        <v/>
      </c>
      <c r="DA1888" s="19" t="str">
        <f>IF(DataGoesHere!B1888="","",IF(AH$5="No",DataGoesHere!B1888,DataGoesHere!B1888-(AH$2*(DataGoesHere!A1888-1))))</f>
        <v/>
      </c>
      <c r="DB1888" s="19" t="str">
        <f>IF(DataGoesHere!B1888="","",IF(AO$9="No",DataGoesHere!B1888,DataGoesHere!B1888/CX1888))</f>
        <v/>
      </c>
      <c r="DC1888" s="19" t="str">
        <f>IF(DataGoesHere!B1888="","",IF(AO$9="No",DA1888,DA1888/CX1888))</f>
        <v/>
      </c>
      <c r="DD1888" s="293" t="str">
        <f>IF(CZ1888="",IF(COUNTIF(DD$2:DD1887,"Forecast")&lt;Output!E$43,"Forecast",""),"Actual")</f>
        <v/>
      </c>
      <c r="DF1888" s="19" t="str">
        <f>IF(DataGoesHere!B1887="",IF(DD1888="Forecast",(Output!$E$47*IntermediateCalcs!DH1887)+((1-Output!$E$47)*IntermediateCalcs!DF1887),""),(Output!$E$47*IntermediateCalcs!DB1887)+((1-Output!$E$47)*IntermediateCalcs!DF1887))</f>
        <v/>
      </c>
      <c r="DG1888" s="19" t="str">
        <f>IF(DataGoesHere!B1887="",IF(DD1888="Forecast",(Output!$G$47*(IntermediateCalcs!DF1888-IntermediateCalcs!DF1887))+((1-Output!$G$47)*IntermediateCalcs!DG1887),""),(Output!$G$47*(IntermediateCalcs!DF1888-IntermediateCalcs!DF1887))+((1-Output!$G$47)*IntermediateCalcs!DG1887))</f>
        <v/>
      </c>
      <c r="DH1888" s="19" t="str">
        <f>IF(DataGoesHere!B1887="",IF(DD1888="Forecast",DF1888+DG1888,""),DF1888+DG1888)</f>
        <v/>
      </c>
      <c r="DI1888" s="274" t="str">
        <f>IF(DH1888="","",IF(IntermediateCalcs!$AO$9="Yes",IntermediateCalcs!DH1888*$CX1888,IntermediateCalcs!DH1888))</f>
        <v/>
      </c>
      <c r="DJ1888" s="250" t="str">
        <f>IF(DataGoesHere!$B1888="","",($CZ1888-DI1888))</f>
        <v/>
      </c>
      <c r="DK1888" s="250" t="str">
        <f>IF(DataGoesHere!$B1888="","",ABS($CZ1888-DI1888))</f>
        <v/>
      </c>
      <c r="DL1888" s="250" t="str">
        <f>IF(DataGoesHere!$B1888="","",DK1888^2)</f>
        <v/>
      </c>
      <c r="DM1888" s="249" t="str">
        <f>IF(DataGoesHere!$B1888="","",DK1888/$CZ1888)</f>
        <v/>
      </c>
      <c r="DN1888" s="250" t="str">
        <f>IF(DataGoesHere!$B1888="","",SUM(DJ$2:DJ1888)/AVERAGE(DK:DK))</f>
        <v/>
      </c>
      <c r="DP1888" s="19" t="str">
        <f>IF(DataGoesHere!B1888="",IF($DD1888="Forecast",(Output!E$48*IntermediateCalcs!CY1888)+Output!G$48,""),(Output!E$48*IntermediateCalcs!CY1888)+Output!G$48)</f>
        <v/>
      </c>
      <c r="DQ1888" s="274" t="str">
        <f>IF(DP1888="","",IF(IntermediateCalcs!$AO$9="Yes",IntermediateCalcs!DP1888*$CX1888,IntermediateCalcs!DP1888))</f>
        <v/>
      </c>
      <c r="DR1888" s="250" t="str">
        <f>IF(DataGoesHere!$B1888="","",($CZ1888-DQ1888))</f>
        <v/>
      </c>
      <c r="DS1888" s="250" t="str">
        <f>IF(DataGoesHere!$B1888="","",ABS($CZ1888-DQ1888))</f>
        <v/>
      </c>
      <c r="DT1888" s="250" t="str">
        <f>IF(DataGoesHere!$B1888="","",DS1888^2)</f>
        <v/>
      </c>
      <c r="DU1888" s="249" t="str">
        <f>IF(DataGoesHere!$B1888="","",DS1888/$CZ1888)</f>
        <v/>
      </c>
      <c r="DV1888" s="250" t="str">
        <f>IF(DataGoesHere!$B1888="","",SUM(DR$2:DR1888)/AVERAGE(DS:DS))</f>
        <v/>
      </c>
      <c r="DX1888" s="19" t="str">
        <f>IF(DataGoesHere!$B1887="","",(DB1882*(Output!$O$49/Output!$P$49))+(IntermediateCalcs!DB1883*(Output!$M$49/Output!$P$49))+(IntermediateCalcs!DB1884*(Output!$K$49/Output!$P$49))+(DB1885*(Output!$I$49/Output!$P$49))+(IntermediateCalcs!DB1886*(Output!$G$49/Output!$P$49))+(IntermediateCalcs!DB1887*(Output!$E$49/Output!$P$49)))</f>
        <v/>
      </c>
      <c r="DY1888" s="274" t="str">
        <f>IF(DX1888="","",IF(IntermediateCalcs!$AO$9="Yes",IntermediateCalcs!DX1888*$CX1888,IntermediateCalcs!DX1888))</f>
        <v/>
      </c>
      <c r="DZ1888" s="250" t="str">
        <f>IF(DataGoesHere!$B1888="","",($CZ1888-DY1888))</f>
        <v/>
      </c>
      <c r="EA1888" s="250" t="str">
        <f>IF(DataGoesHere!$B1888="","",ABS($CZ1888-DY1888))</f>
        <v/>
      </c>
      <c r="EB1888" s="250" t="str">
        <f>IF(DataGoesHere!$B1888="","",EA1888^2)</f>
        <v/>
      </c>
      <c r="EC1888" s="249" t="str">
        <f>IF(DataGoesHere!$B1888="","",EA1888/$CZ1888)</f>
        <v/>
      </c>
      <c r="ED1888" s="250" t="str">
        <f>IF(DataGoesHere!$B1888="","",SUM(DZ$2:DZ1888)/AVERAGE(EA:EA))</f>
        <v/>
      </c>
    </row>
    <row r="1889" spans="20:134" x14ac:dyDescent="0.2">
      <c r="T1889" s="240"/>
      <c r="U1889" s="86"/>
      <c r="V1889" s="86"/>
      <c r="W1889" s="245" t="str">
        <f>IF(DataGoesHere!$B1889="","",(DataGoesHere!$B1889/SUM(DataGoesHere!$B1886:'DataGoesHere'!$B1897)))</f>
        <v/>
      </c>
      <c r="X1889" s="86"/>
      <c r="Y1889" s="86"/>
      <c r="Z1889" s="86"/>
      <c r="AA1889" s="86"/>
      <c r="AB1889" s="86"/>
      <c r="AC1889" s="86"/>
      <c r="AD1889" s="86"/>
      <c r="AE1889" s="241"/>
      <c r="CV1889" s="310" t="str">
        <f>IF(DataGoesHere!B1889="","",DataGoesHere!A1889)</f>
        <v/>
      </c>
      <c r="CW1889" s="271">
        <f t="shared" ca="1" si="66"/>
        <v>4</v>
      </c>
      <c r="CX1889" s="272">
        <f t="shared" ca="1" si="67"/>
        <v>1.0149292433706087</v>
      </c>
      <c r="CY1889" s="266">
        <f>DataGoesHere!A1889</f>
        <v>1888</v>
      </c>
      <c r="CZ1889" s="19" t="str">
        <f>IF(DataGoesHere!B1889="","",DataGoesHere!B1889)</f>
        <v/>
      </c>
      <c r="DA1889" s="19" t="str">
        <f>IF(DataGoesHere!B1889="","",IF(AH$5="No",DataGoesHere!B1889,DataGoesHere!B1889-(AH$2*(DataGoesHere!A1889-1))))</f>
        <v/>
      </c>
      <c r="DB1889" s="19" t="str">
        <f>IF(DataGoesHere!B1889="","",IF(AO$9="No",DataGoesHere!B1889,DataGoesHere!B1889/CX1889))</f>
        <v/>
      </c>
      <c r="DC1889" s="19" t="str">
        <f>IF(DataGoesHere!B1889="","",IF(AO$9="No",DA1889,DA1889/CX1889))</f>
        <v/>
      </c>
      <c r="DD1889" s="293" t="str">
        <f>IF(CZ1889="",IF(COUNTIF(DD$2:DD1888,"Forecast")&lt;Output!E$43,"Forecast",""),"Actual")</f>
        <v/>
      </c>
      <c r="DF1889" s="19" t="str">
        <f>IF(DataGoesHere!B1888="",IF(DD1889="Forecast",(Output!$E$47*IntermediateCalcs!DH1888)+((1-Output!$E$47)*IntermediateCalcs!DF1888),""),(Output!$E$47*IntermediateCalcs!DB1888)+((1-Output!$E$47)*IntermediateCalcs!DF1888))</f>
        <v/>
      </c>
      <c r="DG1889" s="19" t="str">
        <f>IF(DataGoesHere!B1888="",IF(DD1889="Forecast",(Output!$G$47*(IntermediateCalcs!DF1889-IntermediateCalcs!DF1888))+((1-Output!$G$47)*IntermediateCalcs!DG1888),""),(Output!$G$47*(IntermediateCalcs!DF1889-IntermediateCalcs!DF1888))+((1-Output!$G$47)*IntermediateCalcs!DG1888))</f>
        <v/>
      </c>
      <c r="DH1889" s="19" t="str">
        <f>IF(DataGoesHere!B1888="",IF(DD1889="Forecast",DF1889+DG1889,""),DF1889+DG1889)</f>
        <v/>
      </c>
      <c r="DI1889" s="274" t="str">
        <f>IF(DH1889="","",IF(IntermediateCalcs!$AO$9="Yes",IntermediateCalcs!DH1889*$CX1889,IntermediateCalcs!DH1889))</f>
        <v/>
      </c>
      <c r="DJ1889" s="250" t="str">
        <f>IF(DataGoesHere!$B1889="","",($CZ1889-DI1889))</f>
        <v/>
      </c>
      <c r="DK1889" s="250" t="str">
        <f>IF(DataGoesHere!$B1889="","",ABS($CZ1889-DI1889))</f>
        <v/>
      </c>
      <c r="DL1889" s="250" t="str">
        <f>IF(DataGoesHere!$B1889="","",DK1889^2)</f>
        <v/>
      </c>
      <c r="DM1889" s="249" t="str">
        <f>IF(DataGoesHere!$B1889="","",DK1889/$CZ1889)</f>
        <v/>
      </c>
      <c r="DN1889" s="250" t="str">
        <f>IF(DataGoesHere!$B1889="","",SUM(DJ$2:DJ1889)/AVERAGE(DK:DK))</f>
        <v/>
      </c>
      <c r="DP1889" s="19" t="str">
        <f>IF(DataGoesHere!B1889="",IF($DD1889="Forecast",(Output!E$48*IntermediateCalcs!CY1889)+Output!G$48,""),(Output!E$48*IntermediateCalcs!CY1889)+Output!G$48)</f>
        <v/>
      </c>
      <c r="DQ1889" s="274" t="str">
        <f>IF(DP1889="","",IF(IntermediateCalcs!$AO$9="Yes",IntermediateCalcs!DP1889*$CX1889,IntermediateCalcs!DP1889))</f>
        <v/>
      </c>
      <c r="DR1889" s="250" t="str">
        <f>IF(DataGoesHere!$B1889="","",($CZ1889-DQ1889))</f>
        <v/>
      </c>
      <c r="DS1889" s="250" t="str">
        <f>IF(DataGoesHere!$B1889="","",ABS($CZ1889-DQ1889))</f>
        <v/>
      </c>
      <c r="DT1889" s="250" t="str">
        <f>IF(DataGoesHere!$B1889="","",DS1889^2)</f>
        <v/>
      </c>
      <c r="DU1889" s="249" t="str">
        <f>IF(DataGoesHere!$B1889="","",DS1889/$CZ1889)</f>
        <v/>
      </c>
      <c r="DV1889" s="250" t="str">
        <f>IF(DataGoesHere!$B1889="","",SUM(DR$2:DR1889)/AVERAGE(DS:DS))</f>
        <v/>
      </c>
      <c r="DX1889" s="19" t="str">
        <f>IF(DataGoesHere!$B1888="","",(DB1883*(Output!$O$49/Output!$P$49))+(IntermediateCalcs!DB1884*(Output!$M$49/Output!$P$49))+(IntermediateCalcs!DB1885*(Output!$K$49/Output!$P$49))+(DB1886*(Output!$I$49/Output!$P$49))+(IntermediateCalcs!DB1887*(Output!$G$49/Output!$P$49))+(IntermediateCalcs!DB1888*(Output!$E$49/Output!$P$49)))</f>
        <v/>
      </c>
      <c r="DY1889" s="274" t="str">
        <f>IF(DX1889="","",IF(IntermediateCalcs!$AO$9="Yes",IntermediateCalcs!DX1889*$CX1889,IntermediateCalcs!DX1889))</f>
        <v/>
      </c>
      <c r="DZ1889" s="250" t="str">
        <f>IF(DataGoesHere!$B1889="","",($CZ1889-DY1889))</f>
        <v/>
      </c>
      <c r="EA1889" s="250" t="str">
        <f>IF(DataGoesHere!$B1889="","",ABS($CZ1889-DY1889))</f>
        <v/>
      </c>
      <c r="EB1889" s="250" t="str">
        <f>IF(DataGoesHere!$B1889="","",EA1889^2)</f>
        <v/>
      </c>
      <c r="EC1889" s="249" t="str">
        <f>IF(DataGoesHere!$B1889="","",EA1889/$CZ1889)</f>
        <v/>
      </c>
      <c r="ED1889" s="250" t="str">
        <f>IF(DataGoesHere!$B1889="","",SUM(DZ$2:DZ1889)/AVERAGE(EA:EA))</f>
        <v/>
      </c>
    </row>
    <row r="1890" spans="20:134" x14ac:dyDescent="0.2">
      <c r="T1890" s="240"/>
      <c r="U1890" s="86"/>
      <c r="V1890" s="86"/>
      <c r="W1890" s="86"/>
      <c r="X1890" s="245" t="str">
        <f>IF(DataGoesHere!$B1890="","",(DataGoesHere!$B1890/SUM(DataGoesHere!$B1886:'DataGoesHere'!$B1897)))</f>
        <v/>
      </c>
      <c r="Y1890" s="86"/>
      <c r="Z1890" s="86"/>
      <c r="AA1890" s="86"/>
      <c r="AB1890" s="86"/>
      <c r="AC1890" s="86"/>
      <c r="AD1890" s="86"/>
      <c r="AE1890" s="241"/>
      <c r="CV1890" s="310" t="str">
        <f>IF(DataGoesHere!B1890="","",DataGoesHere!A1890)</f>
        <v/>
      </c>
      <c r="CW1890" s="271">
        <f t="shared" ca="1" si="66"/>
        <v>5</v>
      </c>
      <c r="CX1890" s="272">
        <f t="shared" ca="1" si="67"/>
        <v>0.97875414397996308</v>
      </c>
      <c r="CY1890" s="266">
        <f>DataGoesHere!A1890</f>
        <v>1889</v>
      </c>
      <c r="CZ1890" s="19" t="str">
        <f>IF(DataGoesHere!B1890="","",DataGoesHere!B1890)</f>
        <v/>
      </c>
      <c r="DA1890" s="19" t="str">
        <f>IF(DataGoesHere!B1890="","",IF(AH$5="No",DataGoesHere!B1890,DataGoesHere!B1890-(AH$2*(DataGoesHere!A1890-1))))</f>
        <v/>
      </c>
      <c r="DB1890" s="19" t="str">
        <f>IF(DataGoesHere!B1890="","",IF(AO$9="No",DataGoesHere!B1890,DataGoesHere!B1890/CX1890))</f>
        <v/>
      </c>
      <c r="DC1890" s="19" t="str">
        <f>IF(DataGoesHere!B1890="","",IF(AO$9="No",DA1890,DA1890/CX1890))</f>
        <v/>
      </c>
      <c r="DD1890" s="293" t="str">
        <f>IF(CZ1890="",IF(COUNTIF(DD$2:DD1889,"Forecast")&lt;Output!E$43,"Forecast",""),"Actual")</f>
        <v/>
      </c>
      <c r="DF1890" s="19" t="str">
        <f>IF(DataGoesHere!B1889="",IF(DD1890="Forecast",(Output!$E$47*IntermediateCalcs!DH1889)+((1-Output!$E$47)*IntermediateCalcs!DF1889),""),(Output!$E$47*IntermediateCalcs!DB1889)+((1-Output!$E$47)*IntermediateCalcs!DF1889))</f>
        <v/>
      </c>
      <c r="DG1890" s="19" t="str">
        <f>IF(DataGoesHere!B1889="",IF(DD1890="Forecast",(Output!$G$47*(IntermediateCalcs!DF1890-IntermediateCalcs!DF1889))+((1-Output!$G$47)*IntermediateCalcs!DG1889),""),(Output!$G$47*(IntermediateCalcs!DF1890-IntermediateCalcs!DF1889))+((1-Output!$G$47)*IntermediateCalcs!DG1889))</f>
        <v/>
      </c>
      <c r="DH1890" s="19" t="str">
        <f>IF(DataGoesHere!B1889="",IF(DD1890="Forecast",DF1890+DG1890,""),DF1890+DG1890)</f>
        <v/>
      </c>
      <c r="DI1890" s="274" t="str">
        <f>IF(DH1890="","",IF(IntermediateCalcs!$AO$9="Yes",IntermediateCalcs!DH1890*$CX1890,IntermediateCalcs!DH1890))</f>
        <v/>
      </c>
      <c r="DJ1890" s="250" t="str">
        <f>IF(DataGoesHere!$B1890="","",($CZ1890-DI1890))</f>
        <v/>
      </c>
      <c r="DK1890" s="250" t="str">
        <f>IF(DataGoesHere!$B1890="","",ABS($CZ1890-DI1890))</f>
        <v/>
      </c>
      <c r="DL1890" s="250" t="str">
        <f>IF(DataGoesHere!$B1890="","",DK1890^2)</f>
        <v/>
      </c>
      <c r="DM1890" s="249" t="str">
        <f>IF(DataGoesHere!$B1890="","",DK1890/$CZ1890)</f>
        <v/>
      </c>
      <c r="DN1890" s="250" t="str">
        <f>IF(DataGoesHere!$B1890="","",SUM(DJ$2:DJ1890)/AVERAGE(DK:DK))</f>
        <v/>
      </c>
      <c r="DP1890" s="19" t="str">
        <f>IF(DataGoesHere!B1890="",IF($DD1890="Forecast",(Output!E$48*IntermediateCalcs!CY1890)+Output!G$48,""),(Output!E$48*IntermediateCalcs!CY1890)+Output!G$48)</f>
        <v/>
      </c>
      <c r="DQ1890" s="274" t="str">
        <f>IF(DP1890="","",IF(IntermediateCalcs!$AO$9="Yes",IntermediateCalcs!DP1890*$CX1890,IntermediateCalcs!DP1890))</f>
        <v/>
      </c>
      <c r="DR1890" s="250" t="str">
        <f>IF(DataGoesHere!$B1890="","",($CZ1890-DQ1890))</f>
        <v/>
      </c>
      <c r="DS1890" s="250" t="str">
        <f>IF(DataGoesHere!$B1890="","",ABS($CZ1890-DQ1890))</f>
        <v/>
      </c>
      <c r="DT1890" s="250" t="str">
        <f>IF(DataGoesHere!$B1890="","",DS1890^2)</f>
        <v/>
      </c>
      <c r="DU1890" s="249" t="str">
        <f>IF(DataGoesHere!$B1890="","",DS1890/$CZ1890)</f>
        <v/>
      </c>
      <c r="DV1890" s="250" t="str">
        <f>IF(DataGoesHere!$B1890="","",SUM(DR$2:DR1890)/AVERAGE(DS:DS))</f>
        <v/>
      </c>
      <c r="DX1890" s="19" t="str">
        <f>IF(DataGoesHere!$B1889="","",(DB1884*(Output!$O$49/Output!$P$49))+(IntermediateCalcs!DB1885*(Output!$M$49/Output!$P$49))+(IntermediateCalcs!DB1886*(Output!$K$49/Output!$P$49))+(DB1887*(Output!$I$49/Output!$P$49))+(IntermediateCalcs!DB1888*(Output!$G$49/Output!$P$49))+(IntermediateCalcs!DB1889*(Output!$E$49/Output!$P$49)))</f>
        <v/>
      </c>
      <c r="DY1890" s="274" t="str">
        <f>IF(DX1890="","",IF(IntermediateCalcs!$AO$9="Yes",IntermediateCalcs!DX1890*$CX1890,IntermediateCalcs!DX1890))</f>
        <v/>
      </c>
      <c r="DZ1890" s="250" t="str">
        <f>IF(DataGoesHere!$B1890="","",($CZ1890-DY1890))</f>
        <v/>
      </c>
      <c r="EA1890" s="250" t="str">
        <f>IF(DataGoesHere!$B1890="","",ABS($CZ1890-DY1890))</f>
        <v/>
      </c>
      <c r="EB1890" s="250" t="str">
        <f>IF(DataGoesHere!$B1890="","",EA1890^2)</f>
        <v/>
      </c>
      <c r="EC1890" s="249" t="str">
        <f>IF(DataGoesHere!$B1890="","",EA1890/$CZ1890)</f>
        <v/>
      </c>
      <c r="ED1890" s="250" t="str">
        <f>IF(DataGoesHere!$B1890="","",SUM(DZ$2:DZ1890)/AVERAGE(EA:EA))</f>
        <v/>
      </c>
    </row>
    <row r="1891" spans="20:134" x14ac:dyDescent="0.2">
      <c r="T1891" s="240"/>
      <c r="U1891" s="86"/>
      <c r="V1891" s="86"/>
      <c r="W1891" s="86"/>
      <c r="X1891" s="86"/>
      <c r="Y1891" s="245" t="str">
        <f>IF(DataGoesHere!$B1891="","",(DataGoesHere!$B1891/SUM(DataGoesHere!$B1886:'DataGoesHere'!$B1897)))</f>
        <v/>
      </c>
      <c r="Z1891" s="86"/>
      <c r="AA1891" s="86"/>
      <c r="AB1891" s="86"/>
      <c r="AC1891" s="86"/>
      <c r="AD1891" s="86"/>
      <c r="AE1891" s="241"/>
      <c r="CV1891" s="310" t="str">
        <f>IF(DataGoesHere!B1891="","",DataGoesHere!A1891)</f>
        <v/>
      </c>
      <c r="CW1891" s="271">
        <f t="shared" ca="1" si="66"/>
        <v>6</v>
      </c>
      <c r="CX1891" s="272">
        <f t="shared" ca="1" si="67"/>
        <v>1.0779088099730167</v>
      </c>
      <c r="CY1891" s="266">
        <f>DataGoesHere!A1891</f>
        <v>1890</v>
      </c>
      <c r="CZ1891" s="19" t="str">
        <f>IF(DataGoesHere!B1891="","",DataGoesHere!B1891)</f>
        <v/>
      </c>
      <c r="DA1891" s="19" t="str">
        <f>IF(DataGoesHere!B1891="","",IF(AH$5="No",DataGoesHere!B1891,DataGoesHere!B1891-(AH$2*(DataGoesHere!A1891-1))))</f>
        <v/>
      </c>
      <c r="DB1891" s="19" t="str">
        <f>IF(DataGoesHere!B1891="","",IF(AO$9="No",DataGoesHere!B1891,DataGoesHere!B1891/CX1891))</f>
        <v/>
      </c>
      <c r="DC1891" s="19" t="str">
        <f>IF(DataGoesHere!B1891="","",IF(AO$9="No",DA1891,DA1891/CX1891))</f>
        <v/>
      </c>
      <c r="DD1891" s="293" t="str">
        <f>IF(CZ1891="",IF(COUNTIF(DD$2:DD1890,"Forecast")&lt;Output!E$43,"Forecast",""),"Actual")</f>
        <v/>
      </c>
      <c r="DF1891" s="19" t="str">
        <f>IF(DataGoesHere!B1890="",IF(DD1891="Forecast",(Output!$E$47*IntermediateCalcs!DH1890)+((1-Output!$E$47)*IntermediateCalcs!DF1890),""),(Output!$E$47*IntermediateCalcs!DB1890)+((1-Output!$E$47)*IntermediateCalcs!DF1890))</f>
        <v/>
      </c>
      <c r="DG1891" s="19" t="str">
        <f>IF(DataGoesHere!B1890="",IF(DD1891="Forecast",(Output!$G$47*(IntermediateCalcs!DF1891-IntermediateCalcs!DF1890))+((1-Output!$G$47)*IntermediateCalcs!DG1890),""),(Output!$G$47*(IntermediateCalcs!DF1891-IntermediateCalcs!DF1890))+((1-Output!$G$47)*IntermediateCalcs!DG1890))</f>
        <v/>
      </c>
      <c r="DH1891" s="19" t="str">
        <f>IF(DataGoesHere!B1890="",IF(DD1891="Forecast",DF1891+DG1891,""),DF1891+DG1891)</f>
        <v/>
      </c>
      <c r="DI1891" s="274" t="str">
        <f>IF(DH1891="","",IF(IntermediateCalcs!$AO$9="Yes",IntermediateCalcs!DH1891*$CX1891,IntermediateCalcs!DH1891))</f>
        <v/>
      </c>
      <c r="DJ1891" s="250" t="str">
        <f>IF(DataGoesHere!$B1891="","",($CZ1891-DI1891))</f>
        <v/>
      </c>
      <c r="DK1891" s="250" t="str">
        <f>IF(DataGoesHere!$B1891="","",ABS($CZ1891-DI1891))</f>
        <v/>
      </c>
      <c r="DL1891" s="250" t="str">
        <f>IF(DataGoesHere!$B1891="","",DK1891^2)</f>
        <v/>
      </c>
      <c r="DM1891" s="249" t="str">
        <f>IF(DataGoesHere!$B1891="","",DK1891/$CZ1891)</f>
        <v/>
      </c>
      <c r="DN1891" s="250" t="str">
        <f>IF(DataGoesHere!$B1891="","",SUM(DJ$2:DJ1891)/AVERAGE(DK:DK))</f>
        <v/>
      </c>
      <c r="DP1891" s="19" t="str">
        <f>IF(DataGoesHere!B1891="",IF($DD1891="Forecast",(Output!E$48*IntermediateCalcs!CY1891)+Output!G$48,""),(Output!E$48*IntermediateCalcs!CY1891)+Output!G$48)</f>
        <v/>
      </c>
      <c r="DQ1891" s="274" t="str">
        <f>IF(DP1891="","",IF(IntermediateCalcs!$AO$9="Yes",IntermediateCalcs!DP1891*$CX1891,IntermediateCalcs!DP1891))</f>
        <v/>
      </c>
      <c r="DR1891" s="250" t="str">
        <f>IF(DataGoesHere!$B1891="","",($CZ1891-DQ1891))</f>
        <v/>
      </c>
      <c r="DS1891" s="250" t="str">
        <f>IF(DataGoesHere!$B1891="","",ABS($CZ1891-DQ1891))</f>
        <v/>
      </c>
      <c r="DT1891" s="250" t="str">
        <f>IF(DataGoesHere!$B1891="","",DS1891^2)</f>
        <v/>
      </c>
      <c r="DU1891" s="249" t="str">
        <f>IF(DataGoesHere!$B1891="","",DS1891/$CZ1891)</f>
        <v/>
      </c>
      <c r="DV1891" s="250" t="str">
        <f>IF(DataGoesHere!$B1891="","",SUM(DR$2:DR1891)/AVERAGE(DS:DS))</f>
        <v/>
      </c>
      <c r="DX1891" s="19" t="str">
        <f>IF(DataGoesHere!$B1890="","",(DB1885*(Output!$O$49/Output!$P$49))+(IntermediateCalcs!DB1886*(Output!$M$49/Output!$P$49))+(IntermediateCalcs!DB1887*(Output!$K$49/Output!$P$49))+(DB1888*(Output!$I$49/Output!$P$49))+(IntermediateCalcs!DB1889*(Output!$G$49/Output!$P$49))+(IntermediateCalcs!DB1890*(Output!$E$49/Output!$P$49)))</f>
        <v/>
      </c>
      <c r="DY1891" s="274" t="str">
        <f>IF(DX1891="","",IF(IntermediateCalcs!$AO$9="Yes",IntermediateCalcs!DX1891*$CX1891,IntermediateCalcs!DX1891))</f>
        <v/>
      </c>
      <c r="DZ1891" s="250" t="str">
        <f>IF(DataGoesHere!$B1891="","",($CZ1891-DY1891))</f>
        <v/>
      </c>
      <c r="EA1891" s="250" t="str">
        <f>IF(DataGoesHere!$B1891="","",ABS($CZ1891-DY1891))</f>
        <v/>
      </c>
      <c r="EB1891" s="250" t="str">
        <f>IF(DataGoesHere!$B1891="","",EA1891^2)</f>
        <v/>
      </c>
      <c r="EC1891" s="249" t="str">
        <f>IF(DataGoesHere!$B1891="","",EA1891/$CZ1891)</f>
        <v/>
      </c>
      <c r="ED1891" s="250" t="str">
        <f>IF(DataGoesHere!$B1891="","",SUM(DZ$2:DZ1891)/AVERAGE(EA:EA))</f>
        <v/>
      </c>
    </row>
    <row r="1892" spans="20:134" x14ac:dyDescent="0.2">
      <c r="T1892" s="240"/>
      <c r="U1892" s="86"/>
      <c r="V1892" s="86"/>
      <c r="W1892" s="86"/>
      <c r="X1892" s="86"/>
      <c r="Y1892" s="86"/>
      <c r="Z1892" s="245" t="str">
        <f>IF(DataGoesHere!$B1892="","",(DataGoesHere!$B1892/SUM(DataGoesHere!$B1886:'DataGoesHere'!$B1897)))</f>
        <v/>
      </c>
      <c r="AA1892" s="86"/>
      <c r="AB1892" s="86"/>
      <c r="AC1892" s="86"/>
      <c r="AD1892" s="86"/>
      <c r="AE1892" s="241"/>
      <c r="CV1892" s="310" t="str">
        <f>IF(DataGoesHere!B1892="","",DataGoesHere!A1892)</f>
        <v/>
      </c>
      <c r="CW1892" s="271">
        <f t="shared" ca="1" si="66"/>
        <v>7</v>
      </c>
      <c r="CX1892" s="272">
        <f t="shared" ca="1" si="67"/>
        <v>1.0265458156689093</v>
      </c>
      <c r="CY1892" s="266">
        <f>DataGoesHere!A1892</f>
        <v>1891</v>
      </c>
      <c r="CZ1892" s="19" t="str">
        <f>IF(DataGoesHere!B1892="","",DataGoesHere!B1892)</f>
        <v/>
      </c>
      <c r="DA1892" s="19" t="str">
        <f>IF(DataGoesHere!B1892="","",IF(AH$5="No",DataGoesHere!B1892,DataGoesHere!B1892-(AH$2*(DataGoesHere!A1892-1))))</f>
        <v/>
      </c>
      <c r="DB1892" s="19" t="str">
        <f>IF(DataGoesHere!B1892="","",IF(AO$9="No",DataGoesHere!B1892,DataGoesHere!B1892/CX1892))</f>
        <v/>
      </c>
      <c r="DC1892" s="19" t="str">
        <f>IF(DataGoesHere!B1892="","",IF(AO$9="No",DA1892,DA1892/CX1892))</f>
        <v/>
      </c>
      <c r="DD1892" s="293" t="str">
        <f>IF(CZ1892="",IF(COUNTIF(DD$2:DD1891,"Forecast")&lt;Output!E$43,"Forecast",""),"Actual")</f>
        <v/>
      </c>
      <c r="DF1892" s="19" t="str">
        <f>IF(DataGoesHere!B1891="",IF(DD1892="Forecast",(Output!$E$47*IntermediateCalcs!DH1891)+((1-Output!$E$47)*IntermediateCalcs!DF1891),""),(Output!$E$47*IntermediateCalcs!DB1891)+((1-Output!$E$47)*IntermediateCalcs!DF1891))</f>
        <v/>
      </c>
      <c r="DG1892" s="19" t="str">
        <f>IF(DataGoesHere!B1891="",IF(DD1892="Forecast",(Output!$G$47*(IntermediateCalcs!DF1892-IntermediateCalcs!DF1891))+((1-Output!$G$47)*IntermediateCalcs!DG1891),""),(Output!$G$47*(IntermediateCalcs!DF1892-IntermediateCalcs!DF1891))+((1-Output!$G$47)*IntermediateCalcs!DG1891))</f>
        <v/>
      </c>
      <c r="DH1892" s="19" t="str">
        <f>IF(DataGoesHere!B1891="",IF(DD1892="Forecast",DF1892+DG1892,""),DF1892+DG1892)</f>
        <v/>
      </c>
      <c r="DI1892" s="274" t="str">
        <f>IF(DH1892="","",IF(IntermediateCalcs!$AO$9="Yes",IntermediateCalcs!DH1892*$CX1892,IntermediateCalcs!DH1892))</f>
        <v/>
      </c>
      <c r="DJ1892" s="250" t="str">
        <f>IF(DataGoesHere!$B1892="","",($CZ1892-DI1892))</f>
        <v/>
      </c>
      <c r="DK1892" s="250" t="str">
        <f>IF(DataGoesHere!$B1892="","",ABS($CZ1892-DI1892))</f>
        <v/>
      </c>
      <c r="DL1892" s="250" t="str">
        <f>IF(DataGoesHere!$B1892="","",DK1892^2)</f>
        <v/>
      </c>
      <c r="DM1892" s="249" t="str">
        <f>IF(DataGoesHere!$B1892="","",DK1892/$CZ1892)</f>
        <v/>
      </c>
      <c r="DN1892" s="250" t="str">
        <f>IF(DataGoesHere!$B1892="","",SUM(DJ$2:DJ1892)/AVERAGE(DK:DK))</f>
        <v/>
      </c>
      <c r="DP1892" s="19" t="str">
        <f>IF(DataGoesHere!B1892="",IF($DD1892="Forecast",(Output!E$48*IntermediateCalcs!CY1892)+Output!G$48,""),(Output!E$48*IntermediateCalcs!CY1892)+Output!G$48)</f>
        <v/>
      </c>
      <c r="DQ1892" s="274" t="str">
        <f>IF(DP1892="","",IF(IntermediateCalcs!$AO$9="Yes",IntermediateCalcs!DP1892*$CX1892,IntermediateCalcs!DP1892))</f>
        <v/>
      </c>
      <c r="DR1892" s="250" t="str">
        <f>IF(DataGoesHere!$B1892="","",($CZ1892-DQ1892))</f>
        <v/>
      </c>
      <c r="DS1892" s="250" t="str">
        <f>IF(DataGoesHere!$B1892="","",ABS($CZ1892-DQ1892))</f>
        <v/>
      </c>
      <c r="DT1892" s="250" t="str">
        <f>IF(DataGoesHere!$B1892="","",DS1892^2)</f>
        <v/>
      </c>
      <c r="DU1892" s="249" t="str">
        <f>IF(DataGoesHere!$B1892="","",DS1892/$CZ1892)</f>
        <v/>
      </c>
      <c r="DV1892" s="250" t="str">
        <f>IF(DataGoesHere!$B1892="","",SUM(DR$2:DR1892)/AVERAGE(DS:DS))</f>
        <v/>
      </c>
      <c r="DX1892" s="19" t="str">
        <f>IF(DataGoesHere!$B1891="","",(DB1886*(Output!$O$49/Output!$P$49))+(IntermediateCalcs!DB1887*(Output!$M$49/Output!$P$49))+(IntermediateCalcs!DB1888*(Output!$K$49/Output!$P$49))+(DB1889*(Output!$I$49/Output!$P$49))+(IntermediateCalcs!DB1890*(Output!$G$49/Output!$P$49))+(IntermediateCalcs!DB1891*(Output!$E$49/Output!$P$49)))</f>
        <v/>
      </c>
      <c r="DY1892" s="274" t="str">
        <f>IF(DX1892="","",IF(IntermediateCalcs!$AO$9="Yes",IntermediateCalcs!DX1892*$CX1892,IntermediateCalcs!DX1892))</f>
        <v/>
      </c>
      <c r="DZ1892" s="250" t="str">
        <f>IF(DataGoesHere!$B1892="","",($CZ1892-DY1892))</f>
        <v/>
      </c>
      <c r="EA1892" s="250" t="str">
        <f>IF(DataGoesHere!$B1892="","",ABS($CZ1892-DY1892))</f>
        <v/>
      </c>
      <c r="EB1892" s="250" t="str">
        <f>IF(DataGoesHere!$B1892="","",EA1892^2)</f>
        <v/>
      </c>
      <c r="EC1892" s="249" t="str">
        <f>IF(DataGoesHere!$B1892="","",EA1892/$CZ1892)</f>
        <v/>
      </c>
      <c r="ED1892" s="250" t="str">
        <f>IF(DataGoesHere!$B1892="","",SUM(DZ$2:DZ1892)/AVERAGE(EA:EA))</f>
        <v/>
      </c>
    </row>
    <row r="1893" spans="20:134" x14ac:dyDescent="0.2">
      <c r="T1893" s="240"/>
      <c r="U1893" s="86"/>
      <c r="V1893" s="86"/>
      <c r="W1893" s="86"/>
      <c r="X1893" s="86"/>
      <c r="Y1893" s="86"/>
      <c r="Z1893" s="86"/>
      <c r="AA1893" s="245" t="str">
        <f>IF(DataGoesHere!$B1893="","",(DataGoesHere!$B1893/SUM(DataGoesHere!$B1886:'DataGoesHere'!$B1897)))</f>
        <v/>
      </c>
      <c r="AB1893" s="86"/>
      <c r="AC1893" s="86"/>
      <c r="AD1893" s="86"/>
      <c r="AE1893" s="241"/>
      <c r="CV1893" s="310" t="str">
        <f>IF(DataGoesHere!B1893="","",DataGoesHere!A1893)</f>
        <v/>
      </c>
      <c r="CW1893" s="271">
        <f t="shared" ca="1" si="66"/>
        <v>8</v>
      </c>
      <c r="CX1893" s="272">
        <f t="shared" ca="1" si="67"/>
        <v>1.0207492390681214</v>
      </c>
      <c r="CY1893" s="266">
        <f>DataGoesHere!A1893</f>
        <v>1892</v>
      </c>
      <c r="CZ1893" s="19" t="str">
        <f>IF(DataGoesHere!B1893="","",DataGoesHere!B1893)</f>
        <v/>
      </c>
      <c r="DA1893" s="19" t="str">
        <f>IF(DataGoesHere!B1893="","",IF(AH$5="No",DataGoesHere!B1893,DataGoesHere!B1893-(AH$2*(DataGoesHere!A1893-1))))</f>
        <v/>
      </c>
      <c r="DB1893" s="19" t="str">
        <f>IF(DataGoesHere!B1893="","",IF(AO$9="No",DataGoesHere!B1893,DataGoesHere!B1893/CX1893))</f>
        <v/>
      </c>
      <c r="DC1893" s="19" t="str">
        <f>IF(DataGoesHere!B1893="","",IF(AO$9="No",DA1893,DA1893/CX1893))</f>
        <v/>
      </c>
      <c r="DD1893" s="293" t="str">
        <f>IF(CZ1893="",IF(COUNTIF(DD$2:DD1892,"Forecast")&lt;Output!E$43,"Forecast",""),"Actual")</f>
        <v/>
      </c>
      <c r="DF1893" s="19" t="str">
        <f>IF(DataGoesHere!B1892="",IF(DD1893="Forecast",(Output!$E$47*IntermediateCalcs!DH1892)+((1-Output!$E$47)*IntermediateCalcs!DF1892),""),(Output!$E$47*IntermediateCalcs!DB1892)+((1-Output!$E$47)*IntermediateCalcs!DF1892))</f>
        <v/>
      </c>
      <c r="DG1893" s="19" t="str">
        <f>IF(DataGoesHere!B1892="",IF(DD1893="Forecast",(Output!$G$47*(IntermediateCalcs!DF1893-IntermediateCalcs!DF1892))+((1-Output!$G$47)*IntermediateCalcs!DG1892),""),(Output!$G$47*(IntermediateCalcs!DF1893-IntermediateCalcs!DF1892))+((1-Output!$G$47)*IntermediateCalcs!DG1892))</f>
        <v/>
      </c>
      <c r="DH1893" s="19" t="str">
        <f>IF(DataGoesHere!B1892="",IF(DD1893="Forecast",DF1893+DG1893,""),DF1893+DG1893)</f>
        <v/>
      </c>
      <c r="DI1893" s="274" t="str">
        <f>IF(DH1893="","",IF(IntermediateCalcs!$AO$9="Yes",IntermediateCalcs!DH1893*$CX1893,IntermediateCalcs!DH1893))</f>
        <v/>
      </c>
      <c r="DJ1893" s="250" t="str">
        <f>IF(DataGoesHere!$B1893="","",($CZ1893-DI1893))</f>
        <v/>
      </c>
      <c r="DK1893" s="250" t="str">
        <f>IF(DataGoesHere!$B1893="","",ABS($CZ1893-DI1893))</f>
        <v/>
      </c>
      <c r="DL1893" s="250" t="str">
        <f>IF(DataGoesHere!$B1893="","",DK1893^2)</f>
        <v/>
      </c>
      <c r="DM1893" s="249" t="str">
        <f>IF(DataGoesHere!$B1893="","",DK1893/$CZ1893)</f>
        <v/>
      </c>
      <c r="DN1893" s="250" t="str">
        <f>IF(DataGoesHere!$B1893="","",SUM(DJ$2:DJ1893)/AVERAGE(DK:DK))</f>
        <v/>
      </c>
      <c r="DP1893" s="19" t="str">
        <f>IF(DataGoesHere!B1893="",IF($DD1893="Forecast",(Output!E$48*IntermediateCalcs!CY1893)+Output!G$48,""),(Output!E$48*IntermediateCalcs!CY1893)+Output!G$48)</f>
        <v/>
      </c>
      <c r="DQ1893" s="274" t="str">
        <f>IF(DP1893="","",IF(IntermediateCalcs!$AO$9="Yes",IntermediateCalcs!DP1893*$CX1893,IntermediateCalcs!DP1893))</f>
        <v/>
      </c>
      <c r="DR1893" s="250" t="str">
        <f>IF(DataGoesHere!$B1893="","",($CZ1893-DQ1893))</f>
        <v/>
      </c>
      <c r="DS1893" s="250" t="str">
        <f>IF(DataGoesHere!$B1893="","",ABS($CZ1893-DQ1893))</f>
        <v/>
      </c>
      <c r="DT1893" s="250" t="str">
        <f>IF(DataGoesHere!$B1893="","",DS1893^2)</f>
        <v/>
      </c>
      <c r="DU1893" s="249" t="str">
        <f>IF(DataGoesHere!$B1893="","",DS1893/$CZ1893)</f>
        <v/>
      </c>
      <c r="DV1893" s="250" t="str">
        <f>IF(DataGoesHere!$B1893="","",SUM(DR$2:DR1893)/AVERAGE(DS:DS))</f>
        <v/>
      </c>
      <c r="DX1893" s="19" t="str">
        <f>IF(DataGoesHere!$B1892="","",(DB1887*(Output!$O$49/Output!$P$49))+(IntermediateCalcs!DB1888*(Output!$M$49/Output!$P$49))+(IntermediateCalcs!DB1889*(Output!$K$49/Output!$P$49))+(DB1890*(Output!$I$49/Output!$P$49))+(IntermediateCalcs!DB1891*(Output!$G$49/Output!$P$49))+(IntermediateCalcs!DB1892*(Output!$E$49/Output!$P$49)))</f>
        <v/>
      </c>
      <c r="DY1893" s="274" t="str">
        <f>IF(DX1893="","",IF(IntermediateCalcs!$AO$9="Yes",IntermediateCalcs!DX1893*$CX1893,IntermediateCalcs!DX1893))</f>
        <v/>
      </c>
      <c r="DZ1893" s="250" t="str">
        <f>IF(DataGoesHere!$B1893="","",($CZ1893-DY1893))</f>
        <v/>
      </c>
      <c r="EA1893" s="250" t="str">
        <f>IF(DataGoesHere!$B1893="","",ABS($CZ1893-DY1893))</f>
        <v/>
      </c>
      <c r="EB1893" s="250" t="str">
        <f>IF(DataGoesHere!$B1893="","",EA1893^2)</f>
        <v/>
      </c>
      <c r="EC1893" s="249" t="str">
        <f>IF(DataGoesHere!$B1893="","",EA1893/$CZ1893)</f>
        <v/>
      </c>
      <c r="ED1893" s="250" t="str">
        <f>IF(DataGoesHere!$B1893="","",SUM(DZ$2:DZ1893)/AVERAGE(EA:EA))</f>
        <v/>
      </c>
    </row>
    <row r="1894" spans="20:134" x14ac:dyDescent="0.2">
      <c r="T1894" s="240"/>
      <c r="U1894" s="86"/>
      <c r="V1894" s="86"/>
      <c r="W1894" s="86"/>
      <c r="X1894" s="86"/>
      <c r="Y1894" s="86"/>
      <c r="Z1894" s="86"/>
      <c r="AA1894" s="86"/>
      <c r="AB1894" s="245" t="str">
        <f>IF(DataGoesHere!$B1894="","",(DataGoesHere!$B1894/SUM(DataGoesHere!$B1886:'DataGoesHere'!$B1897)))</f>
        <v/>
      </c>
      <c r="AC1894" s="86"/>
      <c r="AD1894" s="86"/>
      <c r="AE1894" s="241"/>
      <c r="CV1894" s="310" t="str">
        <f>IF(DataGoesHere!B1894="","",DataGoesHere!A1894)</f>
        <v/>
      </c>
      <c r="CW1894" s="271">
        <f t="shared" ca="1" si="66"/>
        <v>9</v>
      </c>
      <c r="CX1894" s="272">
        <f t="shared" ca="1" si="67"/>
        <v>1.0625330005567626</v>
      </c>
      <c r="CY1894" s="266">
        <f>DataGoesHere!A1894</f>
        <v>1893</v>
      </c>
      <c r="CZ1894" s="19" t="str">
        <f>IF(DataGoesHere!B1894="","",DataGoesHere!B1894)</f>
        <v/>
      </c>
      <c r="DA1894" s="19" t="str">
        <f>IF(DataGoesHere!B1894="","",IF(AH$5="No",DataGoesHere!B1894,DataGoesHere!B1894-(AH$2*(DataGoesHere!A1894-1))))</f>
        <v/>
      </c>
      <c r="DB1894" s="19" t="str">
        <f>IF(DataGoesHere!B1894="","",IF(AO$9="No",DataGoesHere!B1894,DataGoesHere!B1894/CX1894))</f>
        <v/>
      </c>
      <c r="DC1894" s="19" t="str">
        <f>IF(DataGoesHere!B1894="","",IF(AO$9="No",DA1894,DA1894/CX1894))</f>
        <v/>
      </c>
      <c r="DD1894" s="293" t="str">
        <f>IF(CZ1894="",IF(COUNTIF(DD$2:DD1893,"Forecast")&lt;Output!E$43,"Forecast",""),"Actual")</f>
        <v/>
      </c>
      <c r="DF1894" s="19" t="str">
        <f>IF(DataGoesHere!B1893="",IF(DD1894="Forecast",(Output!$E$47*IntermediateCalcs!DH1893)+((1-Output!$E$47)*IntermediateCalcs!DF1893),""),(Output!$E$47*IntermediateCalcs!DB1893)+((1-Output!$E$47)*IntermediateCalcs!DF1893))</f>
        <v/>
      </c>
      <c r="DG1894" s="19" t="str">
        <f>IF(DataGoesHere!B1893="",IF(DD1894="Forecast",(Output!$G$47*(IntermediateCalcs!DF1894-IntermediateCalcs!DF1893))+((1-Output!$G$47)*IntermediateCalcs!DG1893),""),(Output!$G$47*(IntermediateCalcs!DF1894-IntermediateCalcs!DF1893))+((1-Output!$G$47)*IntermediateCalcs!DG1893))</f>
        <v/>
      </c>
      <c r="DH1894" s="19" t="str">
        <f>IF(DataGoesHere!B1893="",IF(DD1894="Forecast",DF1894+DG1894,""),DF1894+DG1894)</f>
        <v/>
      </c>
      <c r="DI1894" s="274" t="str">
        <f>IF(DH1894="","",IF(IntermediateCalcs!$AO$9="Yes",IntermediateCalcs!DH1894*$CX1894,IntermediateCalcs!DH1894))</f>
        <v/>
      </c>
      <c r="DJ1894" s="250" t="str">
        <f>IF(DataGoesHere!$B1894="","",($CZ1894-DI1894))</f>
        <v/>
      </c>
      <c r="DK1894" s="250" t="str">
        <f>IF(DataGoesHere!$B1894="","",ABS($CZ1894-DI1894))</f>
        <v/>
      </c>
      <c r="DL1894" s="250" t="str">
        <f>IF(DataGoesHere!$B1894="","",DK1894^2)</f>
        <v/>
      </c>
      <c r="DM1894" s="249" t="str">
        <f>IF(DataGoesHere!$B1894="","",DK1894/$CZ1894)</f>
        <v/>
      </c>
      <c r="DN1894" s="250" t="str">
        <f>IF(DataGoesHere!$B1894="","",SUM(DJ$2:DJ1894)/AVERAGE(DK:DK))</f>
        <v/>
      </c>
      <c r="DP1894" s="19" t="str">
        <f>IF(DataGoesHere!B1894="",IF($DD1894="Forecast",(Output!E$48*IntermediateCalcs!CY1894)+Output!G$48,""),(Output!E$48*IntermediateCalcs!CY1894)+Output!G$48)</f>
        <v/>
      </c>
      <c r="DQ1894" s="274" t="str">
        <f>IF(DP1894="","",IF(IntermediateCalcs!$AO$9="Yes",IntermediateCalcs!DP1894*$CX1894,IntermediateCalcs!DP1894))</f>
        <v/>
      </c>
      <c r="DR1894" s="250" t="str">
        <f>IF(DataGoesHere!$B1894="","",($CZ1894-DQ1894))</f>
        <v/>
      </c>
      <c r="DS1894" s="250" t="str">
        <f>IF(DataGoesHere!$B1894="","",ABS($CZ1894-DQ1894))</f>
        <v/>
      </c>
      <c r="DT1894" s="250" t="str">
        <f>IF(DataGoesHere!$B1894="","",DS1894^2)</f>
        <v/>
      </c>
      <c r="DU1894" s="249" t="str">
        <f>IF(DataGoesHere!$B1894="","",DS1894/$CZ1894)</f>
        <v/>
      </c>
      <c r="DV1894" s="250" t="str">
        <f>IF(DataGoesHere!$B1894="","",SUM(DR$2:DR1894)/AVERAGE(DS:DS))</f>
        <v/>
      </c>
      <c r="DX1894" s="19" t="str">
        <f>IF(DataGoesHere!$B1893="","",(DB1888*(Output!$O$49/Output!$P$49))+(IntermediateCalcs!DB1889*(Output!$M$49/Output!$P$49))+(IntermediateCalcs!DB1890*(Output!$K$49/Output!$P$49))+(DB1891*(Output!$I$49/Output!$P$49))+(IntermediateCalcs!DB1892*(Output!$G$49/Output!$P$49))+(IntermediateCalcs!DB1893*(Output!$E$49/Output!$P$49)))</f>
        <v/>
      </c>
      <c r="DY1894" s="274" t="str">
        <f>IF(DX1894="","",IF(IntermediateCalcs!$AO$9="Yes",IntermediateCalcs!DX1894*$CX1894,IntermediateCalcs!DX1894))</f>
        <v/>
      </c>
      <c r="DZ1894" s="250" t="str">
        <f>IF(DataGoesHere!$B1894="","",($CZ1894-DY1894))</f>
        <v/>
      </c>
      <c r="EA1894" s="250" t="str">
        <f>IF(DataGoesHere!$B1894="","",ABS($CZ1894-DY1894))</f>
        <v/>
      </c>
      <c r="EB1894" s="250" t="str">
        <f>IF(DataGoesHere!$B1894="","",EA1894^2)</f>
        <v/>
      </c>
      <c r="EC1894" s="249" t="str">
        <f>IF(DataGoesHere!$B1894="","",EA1894/$CZ1894)</f>
        <v/>
      </c>
      <c r="ED1894" s="250" t="str">
        <f>IF(DataGoesHere!$B1894="","",SUM(DZ$2:DZ1894)/AVERAGE(EA:EA))</f>
        <v/>
      </c>
    </row>
    <row r="1895" spans="20:134" x14ac:dyDescent="0.2">
      <c r="T1895" s="240"/>
      <c r="U1895" s="86"/>
      <c r="V1895" s="86"/>
      <c r="W1895" s="86"/>
      <c r="X1895" s="86"/>
      <c r="Y1895" s="86"/>
      <c r="Z1895" s="86"/>
      <c r="AA1895" s="86"/>
      <c r="AB1895" s="86"/>
      <c r="AC1895" s="245" t="str">
        <f>IF(DataGoesHere!$B1895="","",(DataGoesHere!$B1895/SUM(DataGoesHere!$B1886:'DataGoesHere'!$B1897)))</f>
        <v/>
      </c>
      <c r="AD1895" s="86"/>
      <c r="AE1895" s="241"/>
      <c r="CV1895" s="310" t="str">
        <f>IF(DataGoesHere!B1895="","",DataGoesHere!A1895)</f>
        <v/>
      </c>
      <c r="CW1895" s="271">
        <f t="shared" ca="1" si="66"/>
        <v>10</v>
      </c>
      <c r="CX1895" s="272">
        <f t="shared" ca="1" si="67"/>
        <v>0.92557634012077306</v>
      </c>
      <c r="CY1895" s="266">
        <f>DataGoesHere!A1895</f>
        <v>1894</v>
      </c>
      <c r="CZ1895" s="19" t="str">
        <f>IF(DataGoesHere!B1895="","",DataGoesHere!B1895)</f>
        <v/>
      </c>
      <c r="DA1895" s="19" t="str">
        <f>IF(DataGoesHere!B1895="","",IF(AH$5="No",DataGoesHere!B1895,DataGoesHere!B1895-(AH$2*(DataGoesHere!A1895-1))))</f>
        <v/>
      </c>
      <c r="DB1895" s="19" t="str">
        <f>IF(DataGoesHere!B1895="","",IF(AO$9="No",DataGoesHere!B1895,DataGoesHere!B1895/CX1895))</f>
        <v/>
      </c>
      <c r="DC1895" s="19" t="str">
        <f>IF(DataGoesHere!B1895="","",IF(AO$9="No",DA1895,DA1895/CX1895))</f>
        <v/>
      </c>
      <c r="DD1895" s="293" t="str">
        <f>IF(CZ1895="",IF(COUNTIF(DD$2:DD1894,"Forecast")&lt;Output!E$43,"Forecast",""),"Actual")</f>
        <v/>
      </c>
      <c r="DF1895" s="19" t="str">
        <f>IF(DataGoesHere!B1894="",IF(DD1895="Forecast",(Output!$E$47*IntermediateCalcs!DH1894)+((1-Output!$E$47)*IntermediateCalcs!DF1894),""),(Output!$E$47*IntermediateCalcs!DB1894)+((1-Output!$E$47)*IntermediateCalcs!DF1894))</f>
        <v/>
      </c>
      <c r="DG1895" s="19" t="str">
        <f>IF(DataGoesHere!B1894="",IF(DD1895="Forecast",(Output!$G$47*(IntermediateCalcs!DF1895-IntermediateCalcs!DF1894))+((1-Output!$G$47)*IntermediateCalcs!DG1894),""),(Output!$G$47*(IntermediateCalcs!DF1895-IntermediateCalcs!DF1894))+((1-Output!$G$47)*IntermediateCalcs!DG1894))</f>
        <v/>
      </c>
      <c r="DH1895" s="19" t="str">
        <f>IF(DataGoesHere!B1894="",IF(DD1895="Forecast",DF1895+DG1895,""),DF1895+DG1895)</f>
        <v/>
      </c>
      <c r="DI1895" s="274" t="str">
        <f>IF(DH1895="","",IF(IntermediateCalcs!$AO$9="Yes",IntermediateCalcs!DH1895*$CX1895,IntermediateCalcs!DH1895))</f>
        <v/>
      </c>
      <c r="DJ1895" s="250" t="str">
        <f>IF(DataGoesHere!$B1895="","",($CZ1895-DI1895))</f>
        <v/>
      </c>
      <c r="DK1895" s="250" t="str">
        <f>IF(DataGoesHere!$B1895="","",ABS($CZ1895-DI1895))</f>
        <v/>
      </c>
      <c r="DL1895" s="250" t="str">
        <f>IF(DataGoesHere!$B1895="","",DK1895^2)</f>
        <v/>
      </c>
      <c r="DM1895" s="249" t="str">
        <f>IF(DataGoesHere!$B1895="","",DK1895/$CZ1895)</f>
        <v/>
      </c>
      <c r="DN1895" s="250" t="str">
        <f>IF(DataGoesHere!$B1895="","",SUM(DJ$2:DJ1895)/AVERAGE(DK:DK))</f>
        <v/>
      </c>
      <c r="DP1895" s="19" t="str">
        <f>IF(DataGoesHere!B1895="",IF($DD1895="Forecast",(Output!E$48*IntermediateCalcs!CY1895)+Output!G$48,""),(Output!E$48*IntermediateCalcs!CY1895)+Output!G$48)</f>
        <v/>
      </c>
      <c r="DQ1895" s="274" t="str">
        <f>IF(DP1895="","",IF(IntermediateCalcs!$AO$9="Yes",IntermediateCalcs!DP1895*$CX1895,IntermediateCalcs!DP1895))</f>
        <v/>
      </c>
      <c r="DR1895" s="250" t="str">
        <f>IF(DataGoesHere!$B1895="","",($CZ1895-DQ1895))</f>
        <v/>
      </c>
      <c r="DS1895" s="250" t="str">
        <f>IF(DataGoesHere!$B1895="","",ABS($CZ1895-DQ1895))</f>
        <v/>
      </c>
      <c r="DT1895" s="250" t="str">
        <f>IF(DataGoesHere!$B1895="","",DS1895^2)</f>
        <v/>
      </c>
      <c r="DU1895" s="249" t="str">
        <f>IF(DataGoesHere!$B1895="","",DS1895/$CZ1895)</f>
        <v/>
      </c>
      <c r="DV1895" s="250" t="str">
        <f>IF(DataGoesHere!$B1895="","",SUM(DR$2:DR1895)/AVERAGE(DS:DS))</f>
        <v/>
      </c>
      <c r="DX1895" s="19" t="str">
        <f>IF(DataGoesHere!$B1894="","",(DB1889*(Output!$O$49/Output!$P$49))+(IntermediateCalcs!DB1890*(Output!$M$49/Output!$P$49))+(IntermediateCalcs!DB1891*(Output!$K$49/Output!$P$49))+(DB1892*(Output!$I$49/Output!$P$49))+(IntermediateCalcs!DB1893*(Output!$G$49/Output!$P$49))+(IntermediateCalcs!DB1894*(Output!$E$49/Output!$P$49)))</f>
        <v/>
      </c>
      <c r="DY1895" s="274" t="str">
        <f>IF(DX1895="","",IF(IntermediateCalcs!$AO$9="Yes",IntermediateCalcs!DX1895*$CX1895,IntermediateCalcs!DX1895))</f>
        <v/>
      </c>
      <c r="DZ1895" s="250" t="str">
        <f>IF(DataGoesHere!$B1895="","",($CZ1895-DY1895))</f>
        <v/>
      </c>
      <c r="EA1895" s="250" t="str">
        <f>IF(DataGoesHere!$B1895="","",ABS($CZ1895-DY1895))</f>
        <v/>
      </c>
      <c r="EB1895" s="250" t="str">
        <f>IF(DataGoesHere!$B1895="","",EA1895^2)</f>
        <v/>
      </c>
      <c r="EC1895" s="249" t="str">
        <f>IF(DataGoesHere!$B1895="","",EA1895/$CZ1895)</f>
        <v/>
      </c>
      <c r="ED1895" s="250" t="str">
        <f>IF(DataGoesHere!$B1895="","",SUM(DZ$2:DZ1895)/AVERAGE(EA:EA))</f>
        <v/>
      </c>
    </row>
    <row r="1896" spans="20:134" x14ac:dyDescent="0.2">
      <c r="T1896" s="240"/>
      <c r="U1896" s="86"/>
      <c r="V1896" s="86"/>
      <c r="W1896" s="86"/>
      <c r="X1896" s="86"/>
      <c r="Y1896" s="86"/>
      <c r="Z1896" s="86"/>
      <c r="AA1896" s="86"/>
      <c r="AB1896" s="86"/>
      <c r="AC1896" s="86"/>
      <c r="AD1896" s="245" t="str">
        <f>IF(DataGoesHere!$B1896="","",(DataGoesHere!$B1896/SUM(DataGoesHere!$B1886:'DataGoesHere'!$B1897)))</f>
        <v/>
      </c>
      <c r="AE1896" s="241"/>
      <c r="CV1896" s="310" t="str">
        <f>IF(DataGoesHere!B1896="","",DataGoesHere!A1896)</f>
        <v/>
      </c>
      <c r="CW1896" s="271">
        <f t="shared" ca="1" si="66"/>
        <v>11</v>
      </c>
      <c r="CX1896" s="272">
        <f t="shared" ca="1" si="67"/>
        <v>0.97463169608807265</v>
      </c>
      <c r="CY1896" s="266">
        <f>DataGoesHere!A1896</f>
        <v>1895</v>
      </c>
      <c r="CZ1896" s="19" t="str">
        <f>IF(DataGoesHere!B1896="","",DataGoesHere!B1896)</f>
        <v/>
      </c>
      <c r="DA1896" s="19" t="str">
        <f>IF(DataGoesHere!B1896="","",IF(AH$5="No",DataGoesHere!B1896,DataGoesHere!B1896-(AH$2*(DataGoesHere!A1896-1))))</f>
        <v/>
      </c>
      <c r="DB1896" s="19" t="str">
        <f>IF(DataGoesHere!B1896="","",IF(AO$9="No",DataGoesHere!B1896,DataGoesHere!B1896/CX1896))</f>
        <v/>
      </c>
      <c r="DC1896" s="19" t="str">
        <f>IF(DataGoesHere!B1896="","",IF(AO$9="No",DA1896,DA1896/CX1896))</f>
        <v/>
      </c>
      <c r="DD1896" s="293" t="str">
        <f>IF(CZ1896="",IF(COUNTIF(DD$2:DD1895,"Forecast")&lt;Output!E$43,"Forecast",""),"Actual")</f>
        <v/>
      </c>
      <c r="DF1896" s="19" t="str">
        <f>IF(DataGoesHere!B1895="",IF(DD1896="Forecast",(Output!$E$47*IntermediateCalcs!DH1895)+((1-Output!$E$47)*IntermediateCalcs!DF1895),""),(Output!$E$47*IntermediateCalcs!DB1895)+((1-Output!$E$47)*IntermediateCalcs!DF1895))</f>
        <v/>
      </c>
      <c r="DG1896" s="19" t="str">
        <f>IF(DataGoesHere!B1895="",IF(DD1896="Forecast",(Output!$G$47*(IntermediateCalcs!DF1896-IntermediateCalcs!DF1895))+((1-Output!$G$47)*IntermediateCalcs!DG1895),""),(Output!$G$47*(IntermediateCalcs!DF1896-IntermediateCalcs!DF1895))+((1-Output!$G$47)*IntermediateCalcs!DG1895))</f>
        <v/>
      </c>
      <c r="DH1896" s="19" t="str">
        <f>IF(DataGoesHere!B1895="",IF(DD1896="Forecast",DF1896+DG1896,""),DF1896+DG1896)</f>
        <v/>
      </c>
      <c r="DI1896" s="274" t="str">
        <f>IF(DH1896="","",IF(IntermediateCalcs!$AO$9="Yes",IntermediateCalcs!DH1896*$CX1896,IntermediateCalcs!DH1896))</f>
        <v/>
      </c>
      <c r="DJ1896" s="250" t="str">
        <f>IF(DataGoesHere!$B1896="","",($CZ1896-DI1896))</f>
        <v/>
      </c>
      <c r="DK1896" s="250" t="str">
        <f>IF(DataGoesHere!$B1896="","",ABS($CZ1896-DI1896))</f>
        <v/>
      </c>
      <c r="DL1896" s="250" t="str">
        <f>IF(DataGoesHere!$B1896="","",DK1896^2)</f>
        <v/>
      </c>
      <c r="DM1896" s="249" t="str">
        <f>IF(DataGoesHere!$B1896="","",DK1896/$CZ1896)</f>
        <v/>
      </c>
      <c r="DN1896" s="250" t="str">
        <f>IF(DataGoesHere!$B1896="","",SUM(DJ$2:DJ1896)/AVERAGE(DK:DK))</f>
        <v/>
      </c>
      <c r="DP1896" s="19" t="str">
        <f>IF(DataGoesHere!B1896="",IF($DD1896="Forecast",(Output!E$48*IntermediateCalcs!CY1896)+Output!G$48,""),(Output!E$48*IntermediateCalcs!CY1896)+Output!G$48)</f>
        <v/>
      </c>
      <c r="DQ1896" s="274" t="str">
        <f>IF(DP1896="","",IF(IntermediateCalcs!$AO$9="Yes",IntermediateCalcs!DP1896*$CX1896,IntermediateCalcs!DP1896))</f>
        <v/>
      </c>
      <c r="DR1896" s="250" t="str">
        <f>IF(DataGoesHere!$B1896="","",($CZ1896-DQ1896))</f>
        <v/>
      </c>
      <c r="DS1896" s="250" t="str">
        <f>IF(DataGoesHere!$B1896="","",ABS($CZ1896-DQ1896))</f>
        <v/>
      </c>
      <c r="DT1896" s="250" t="str">
        <f>IF(DataGoesHere!$B1896="","",DS1896^2)</f>
        <v/>
      </c>
      <c r="DU1896" s="249" t="str">
        <f>IF(DataGoesHere!$B1896="","",DS1896/$CZ1896)</f>
        <v/>
      </c>
      <c r="DV1896" s="250" t="str">
        <f>IF(DataGoesHere!$B1896="","",SUM(DR$2:DR1896)/AVERAGE(DS:DS))</f>
        <v/>
      </c>
      <c r="DX1896" s="19" t="str">
        <f>IF(DataGoesHere!$B1895="","",(DB1890*(Output!$O$49/Output!$P$49))+(IntermediateCalcs!DB1891*(Output!$M$49/Output!$P$49))+(IntermediateCalcs!DB1892*(Output!$K$49/Output!$P$49))+(DB1893*(Output!$I$49/Output!$P$49))+(IntermediateCalcs!DB1894*(Output!$G$49/Output!$P$49))+(IntermediateCalcs!DB1895*(Output!$E$49/Output!$P$49)))</f>
        <v/>
      </c>
      <c r="DY1896" s="274" t="str">
        <f>IF(DX1896="","",IF(IntermediateCalcs!$AO$9="Yes",IntermediateCalcs!DX1896*$CX1896,IntermediateCalcs!DX1896))</f>
        <v/>
      </c>
      <c r="DZ1896" s="250" t="str">
        <f>IF(DataGoesHere!$B1896="","",($CZ1896-DY1896))</f>
        <v/>
      </c>
      <c r="EA1896" s="250" t="str">
        <f>IF(DataGoesHere!$B1896="","",ABS($CZ1896-DY1896))</f>
        <v/>
      </c>
      <c r="EB1896" s="250" t="str">
        <f>IF(DataGoesHere!$B1896="","",EA1896^2)</f>
        <v/>
      </c>
      <c r="EC1896" s="249" t="str">
        <f>IF(DataGoesHere!$B1896="","",EA1896/$CZ1896)</f>
        <v/>
      </c>
      <c r="ED1896" s="250" t="str">
        <f>IF(DataGoesHere!$B1896="","",SUM(DZ$2:DZ1896)/AVERAGE(EA:EA))</f>
        <v/>
      </c>
    </row>
    <row r="1897" spans="20:134" x14ac:dyDescent="0.2">
      <c r="T1897" s="242"/>
      <c r="U1897" s="243"/>
      <c r="V1897" s="243"/>
      <c r="W1897" s="243"/>
      <c r="X1897" s="243"/>
      <c r="Y1897" s="243"/>
      <c r="Z1897" s="243"/>
      <c r="AA1897" s="243"/>
      <c r="AB1897" s="243"/>
      <c r="AC1897" s="243"/>
      <c r="AD1897" s="243"/>
      <c r="AE1897" s="246" t="str">
        <f>IF(DataGoesHere!$B1897="","",(DataGoesHere!$B1897/SUM(DataGoesHere!$B1886:'DataGoesHere'!$B1897)))</f>
        <v/>
      </c>
      <c r="CV1897" s="310" t="str">
        <f>IF(DataGoesHere!B1897="","",DataGoesHere!A1897)</f>
        <v/>
      </c>
      <c r="CW1897" s="271">
        <f t="shared" ca="1" si="66"/>
        <v>12</v>
      </c>
      <c r="CX1897" s="272">
        <f t="shared" ca="1" si="67"/>
        <v>1.0054005237672714</v>
      </c>
      <c r="CY1897" s="266">
        <f>DataGoesHere!A1897</f>
        <v>1896</v>
      </c>
      <c r="CZ1897" s="19" t="str">
        <f>IF(DataGoesHere!B1897="","",DataGoesHere!B1897)</f>
        <v/>
      </c>
      <c r="DA1897" s="19" t="str">
        <f>IF(DataGoesHere!B1897="","",IF(AH$5="No",DataGoesHere!B1897,DataGoesHere!B1897-(AH$2*(DataGoesHere!A1897-1))))</f>
        <v/>
      </c>
      <c r="DB1897" s="19" t="str">
        <f>IF(DataGoesHere!B1897="","",IF(AO$9="No",DataGoesHere!B1897,DataGoesHere!B1897/CX1897))</f>
        <v/>
      </c>
      <c r="DC1897" s="19" t="str">
        <f>IF(DataGoesHere!B1897="","",IF(AO$9="No",DA1897,DA1897/CX1897))</f>
        <v/>
      </c>
      <c r="DD1897" s="293" t="str">
        <f>IF(CZ1897="",IF(COUNTIF(DD$2:DD1896,"Forecast")&lt;Output!E$43,"Forecast",""),"Actual")</f>
        <v/>
      </c>
      <c r="DF1897" s="19" t="str">
        <f>IF(DataGoesHere!B1896="",IF(DD1897="Forecast",(Output!$E$47*IntermediateCalcs!DH1896)+((1-Output!$E$47)*IntermediateCalcs!DF1896),""),(Output!$E$47*IntermediateCalcs!DB1896)+((1-Output!$E$47)*IntermediateCalcs!DF1896))</f>
        <v/>
      </c>
      <c r="DG1897" s="19" t="str">
        <f>IF(DataGoesHere!B1896="",IF(DD1897="Forecast",(Output!$G$47*(IntermediateCalcs!DF1897-IntermediateCalcs!DF1896))+((1-Output!$G$47)*IntermediateCalcs!DG1896),""),(Output!$G$47*(IntermediateCalcs!DF1897-IntermediateCalcs!DF1896))+((1-Output!$G$47)*IntermediateCalcs!DG1896))</f>
        <v/>
      </c>
      <c r="DH1897" s="19" t="str">
        <f>IF(DataGoesHere!B1896="",IF(DD1897="Forecast",DF1897+DG1897,""),DF1897+DG1897)</f>
        <v/>
      </c>
      <c r="DI1897" s="274" t="str">
        <f>IF(DH1897="","",IF(IntermediateCalcs!$AO$9="Yes",IntermediateCalcs!DH1897*$CX1897,IntermediateCalcs!DH1897))</f>
        <v/>
      </c>
      <c r="DJ1897" s="250" t="str">
        <f>IF(DataGoesHere!$B1897="","",($CZ1897-DI1897))</f>
        <v/>
      </c>
      <c r="DK1897" s="250" t="str">
        <f>IF(DataGoesHere!$B1897="","",ABS($CZ1897-DI1897))</f>
        <v/>
      </c>
      <c r="DL1897" s="250" t="str">
        <f>IF(DataGoesHere!$B1897="","",DK1897^2)</f>
        <v/>
      </c>
      <c r="DM1897" s="249" t="str">
        <f>IF(DataGoesHere!$B1897="","",DK1897/$CZ1897)</f>
        <v/>
      </c>
      <c r="DN1897" s="250" t="str">
        <f>IF(DataGoesHere!$B1897="","",SUM(DJ$2:DJ1897)/AVERAGE(DK:DK))</f>
        <v/>
      </c>
      <c r="DP1897" s="19" t="str">
        <f>IF(DataGoesHere!B1897="",IF($DD1897="Forecast",(Output!E$48*IntermediateCalcs!CY1897)+Output!G$48,""),(Output!E$48*IntermediateCalcs!CY1897)+Output!G$48)</f>
        <v/>
      </c>
      <c r="DQ1897" s="274" t="str">
        <f>IF(DP1897="","",IF(IntermediateCalcs!$AO$9="Yes",IntermediateCalcs!DP1897*$CX1897,IntermediateCalcs!DP1897))</f>
        <v/>
      </c>
      <c r="DR1897" s="250" t="str">
        <f>IF(DataGoesHere!$B1897="","",($CZ1897-DQ1897))</f>
        <v/>
      </c>
      <c r="DS1897" s="250" t="str">
        <f>IF(DataGoesHere!$B1897="","",ABS($CZ1897-DQ1897))</f>
        <v/>
      </c>
      <c r="DT1897" s="250" t="str">
        <f>IF(DataGoesHere!$B1897="","",DS1897^2)</f>
        <v/>
      </c>
      <c r="DU1897" s="249" t="str">
        <f>IF(DataGoesHere!$B1897="","",DS1897/$CZ1897)</f>
        <v/>
      </c>
      <c r="DV1897" s="250" t="str">
        <f>IF(DataGoesHere!$B1897="","",SUM(DR$2:DR1897)/AVERAGE(DS:DS))</f>
        <v/>
      </c>
      <c r="DX1897" s="19" t="str">
        <f>IF(DataGoesHere!$B1896="","",(DB1891*(Output!$O$49/Output!$P$49))+(IntermediateCalcs!DB1892*(Output!$M$49/Output!$P$49))+(IntermediateCalcs!DB1893*(Output!$K$49/Output!$P$49))+(DB1894*(Output!$I$49/Output!$P$49))+(IntermediateCalcs!DB1895*(Output!$G$49/Output!$P$49))+(IntermediateCalcs!DB1896*(Output!$E$49/Output!$P$49)))</f>
        <v/>
      </c>
      <c r="DY1897" s="274" t="str">
        <f>IF(DX1897="","",IF(IntermediateCalcs!$AO$9="Yes",IntermediateCalcs!DX1897*$CX1897,IntermediateCalcs!DX1897))</f>
        <v/>
      </c>
      <c r="DZ1897" s="250" t="str">
        <f>IF(DataGoesHere!$B1897="","",($CZ1897-DY1897))</f>
        <v/>
      </c>
      <c r="EA1897" s="250" t="str">
        <f>IF(DataGoesHere!$B1897="","",ABS($CZ1897-DY1897))</f>
        <v/>
      </c>
      <c r="EB1897" s="250" t="str">
        <f>IF(DataGoesHere!$B1897="","",EA1897^2)</f>
        <v/>
      </c>
      <c r="EC1897" s="249" t="str">
        <f>IF(DataGoesHere!$B1897="","",EA1897/$CZ1897)</f>
        <v/>
      </c>
      <c r="ED1897" s="250" t="str">
        <f>IF(DataGoesHere!$B1897="","",SUM(DZ$2:DZ1897)/AVERAGE(EA:EA))</f>
        <v/>
      </c>
    </row>
    <row r="1898" spans="20:134" x14ac:dyDescent="0.2">
      <c r="T1898" s="244" t="str">
        <f>IF(DataGoesHere!$B1898="","",(DataGoesHere!$B1898/SUM(DataGoesHere!$B1898:'DataGoesHere'!$B1909)))</f>
        <v/>
      </c>
      <c r="U1898" s="238"/>
      <c r="V1898" s="238"/>
      <c r="W1898" s="238"/>
      <c r="X1898" s="238"/>
      <c r="Y1898" s="238"/>
      <c r="Z1898" s="238"/>
      <c r="AA1898" s="238"/>
      <c r="AB1898" s="238"/>
      <c r="AC1898" s="238"/>
      <c r="AD1898" s="238"/>
      <c r="AE1898" s="239"/>
      <c r="CV1898" s="310" t="str">
        <f>IF(DataGoesHere!B1898="","",DataGoesHere!A1898)</f>
        <v/>
      </c>
      <c r="CW1898" s="271">
        <f t="shared" ca="1" si="66"/>
        <v>1</v>
      </c>
      <c r="CX1898" s="272">
        <f t="shared" ca="1" si="67"/>
        <v>1.3236179355303281</v>
      </c>
      <c r="CY1898" s="266">
        <f>DataGoesHere!A1898</f>
        <v>1897</v>
      </c>
      <c r="CZ1898" s="19" t="str">
        <f>IF(DataGoesHere!B1898="","",DataGoesHere!B1898)</f>
        <v/>
      </c>
      <c r="DA1898" s="19" t="str">
        <f>IF(DataGoesHere!B1898="","",IF(AH$5="No",DataGoesHere!B1898,DataGoesHere!B1898-(AH$2*(DataGoesHere!A1898-1))))</f>
        <v/>
      </c>
      <c r="DB1898" s="19" t="str">
        <f>IF(DataGoesHere!B1898="","",IF(AO$9="No",DataGoesHere!B1898,DataGoesHere!B1898/CX1898))</f>
        <v/>
      </c>
      <c r="DC1898" s="19" t="str">
        <f>IF(DataGoesHere!B1898="","",IF(AO$9="No",DA1898,DA1898/CX1898))</f>
        <v/>
      </c>
      <c r="DD1898" s="293" t="str">
        <f>IF(CZ1898="",IF(COUNTIF(DD$2:DD1897,"Forecast")&lt;Output!E$43,"Forecast",""),"Actual")</f>
        <v/>
      </c>
      <c r="DF1898" s="19" t="str">
        <f>IF(DataGoesHere!B1897="",IF(DD1898="Forecast",(Output!$E$47*IntermediateCalcs!DH1897)+((1-Output!$E$47)*IntermediateCalcs!DF1897),""),(Output!$E$47*IntermediateCalcs!DB1897)+((1-Output!$E$47)*IntermediateCalcs!DF1897))</f>
        <v/>
      </c>
      <c r="DG1898" s="19" t="str">
        <f>IF(DataGoesHere!B1897="",IF(DD1898="Forecast",(Output!$G$47*(IntermediateCalcs!DF1898-IntermediateCalcs!DF1897))+((1-Output!$G$47)*IntermediateCalcs!DG1897),""),(Output!$G$47*(IntermediateCalcs!DF1898-IntermediateCalcs!DF1897))+((1-Output!$G$47)*IntermediateCalcs!DG1897))</f>
        <v/>
      </c>
      <c r="DH1898" s="19" t="str">
        <f>IF(DataGoesHere!B1897="",IF(DD1898="Forecast",DF1898+DG1898,""),DF1898+DG1898)</f>
        <v/>
      </c>
      <c r="DI1898" s="274" t="str">
        <f>IF(DH1898="","",IF(IntermediateCalcs!$AO$9="Yes",IntermediateCalcs!DH1898*$CX1898,IntermediateCalcs!DH1898))</f>
        <v/>
      </c>
      <c r="DJ1898" s="250" t="str">
        <f>IF(DataGoesHere!$B1898="","",($CZ1898-DI1898))</f>
        <v/>
      </c>
      <c r="DK1898" s="250" t="str">
        <f>IF(DataGoesHere!$B1898="","",ABS($CZ1898-DI1898))</f>
        <v/>
      </c>
      <c r="DL1898" s="250" t="str">
        <f>IF(DataGoesHere!$B1898="","",DK1898^2)</f>
        <v/>
      </c>
      <c r="DM1898" s="249" t="str">
        <f>IF(DataGoesHere!$B1898="","",DK1898/$CZ1898)</f>
        <v/>
      </c>
      <c r="DN1898" s="250" t="str">
        <f>IF(DataGoesHere!$B1898="","",SUM(DJ$2:DJ1898)/AVERAGE(DK:DK))</f>
        <v/>
      </c>
      <c r="DP1898" s="19" t="str">
        <f>IF(DataGoesHere!B1898="",IF($DD1898="Forecast",(Output!E$48*IntermediateCalcs!CY1898)+Output!G$48,""),(Output!E$48*IntermediateCalcs!CY1898)+Output!G$48)</f>
        <v/>
      </c>
      <c r="DQ1898" s="274" t="str">
        <f>IF(DP1898="","",IF(IntermediateCalcs!$AO$9="Yes",IntermediateCalcs!DP1898*$CX1898,IntermediateCalcs!DP1898))</f>
        <v/>
      </c>
      <c r="DR1898" s="250" t="str">
        <f>IF(DataGoesHere!$B1898="","",($CZ1898-DQ1898))</f>
        <v/>
      </c>
      <c r="DS1898" s="250" t="str">
        <f>IF(DataGoesHere!$B1898="","",ABS($CZ1898-DQ1898))</f>
        <v/>
      </c>
      <c r="DT1898" s="250" t="str">
        <f>IF(DataGoesHere!$B1898="","",DS1898^2)</f>
        <v/>
      </c>
      <c r="DU1898" s="249" t="str">
        <f>IF(DataGoesHere!$B1898="","",DS1898/$CZ1898)</f>
        <v/>
      </c>
      <c r="DV1898" s="250" t="str">
        <f>IF(DataGoesHere!$B1898="","",SUM(DR$2:DR1898)/AVERAGE(DS:DS))</f>
        <v/>
      </c>
      <c r="DX1898" s="19" t="str">
        <f>IF(DataGoesHere!$B1897="","",(DB1892*(Output!$O$49/Output!$P$49))+(IntermediateCalcs!DB1893*(Output!$M$49/Output!$P$49))+(IntermediateCalcs!DB1894*(Output!$K$49/Output!$P$49))+(DB1895*(Output!$I$49/Output!$P$49))+(IntermediateCalcs!DB1896*(Output!$G$49/Output!$P$49))+(IntermediateCalcs!DB1897*(Output!$E$49/Output!$P$49)))</f>
        <v/>
      </c>
      <c r="DY1898" s="274" t="str">
        <f>IF(DX1898="","",IF(IntermediateCalcs!$AO$9="Yes",IntermediateCalcs!DX1898*$CX1898,IntermediateCalcs!DX1898))</f>
        <v/>
      </c>
      <c r="DZ1898" s="250" t="str">
        <f>IF(DataGoesHere!$B1898="","",($CZ1898-DY1898))</f>
        <v/>
      </c>
      <c r="EA1898" s="250" t="str">
        <f>IF(DataGoesHere!$B1898="","",ABS($CZ1898-DY1898))</f>
        <v/>
      </c>
      <c r="EB1898" s="250" t="str">
        <f>IF(DataGoesHere!$B1898="","",EA1898^2)</f>
        <v/>
      </c>
      <c r="EC1898" s="249" t="str">
        <f>IF(DataGoesHere!$B1898="","",EA1898/$CZ1898)</f>
        <v/>
      </c>
      <c r="ED1898" s="250" t="str">
        <f>IF(DataGoesHere!$B1898="","",SUM(DZ$2:DZ1898)/AVERAGE(EA:EA))</f>
        <v/>
      </c>
    </row>
    <row r="1899" spans="20:134" x14ac:dyDescent="0.2">
      <c r="T1899" s="240"/>
      <c r="U1899" s="245" t="str">
        <f>IF(DataGoesHere!$B1899="","",(DataGoesHere!$B1899/SUM(DataGoesHere!$B1899:'DataGoesHere'!$B1909)))</f>
        <v/>
      </c>
      <c r="V1899" s="86"/>
      <c r="W1899" s="86"/>
      <c r="X1899" s="86"/>
      <c r="Y1899" s="86"/>
      <c r="Z1899" s="86"/>
      <c r="AA1899" s="86"/>
      <c r="AB1899" s="86"/>
      <c r="AC1899" s="86"/>
      <c r="AD1899" s="86"/>
      <c r="AE1899" s="241"/>
      <c r="CV1899" s="310" t="str">
        <f>IF(DataGoesHere!B1899="","",DataGoesHere!A1899)</f>
        <v/>
      </c>
      <c r="CW1899" s="271">
        <f t="shared" ca="1" si="66"/>
        <v>2</v>
      </c>
      <c r="CX1899" s="272">
        <f t="shared" ca="1" si="67"/>
        <v>0.80574490527728204</v>
      </c>
      <c r="CY1899" s="266">
        <f>DataGoesHere!A1899</f>
        <v>1898</v>
      </c>
      <c r="CZ1899" s="19" t="str">
        <f>IF(DataGoesHere!B1899="","",DataGoesHere!B1899)</f>
        <v/>
      </c>
      <c r="DA1899" s="19" t="str">
        <f>IF(DataGoesHere!B1899="","",IF(AH$5="No",DataGoesHere!B1899,DataGoesHere!B1899-(AH$2*(DataGoesHere!A1899-1))))</f>
        <v/>
      </c>
      <c r="DB1899" s="19" t="str">
        <f>IF(DataGoesHere!B1899="","",IF(AO$9="No",DataGoesHere!B1899,DataGoesHere!B1899/CX1899))</f>
        <v/>
      </c>
      <c r="DC1899" s="19" t="str">
        <f>IF(DataGoesHere!B1899="","",IF(AO$9="No",DA1899,DA1899/CX1899))</f>
        <v/>
      </c>
      <c r="DD1899" s="293" t="str">
        <f>IF(CZ1899="",IF(COUNTIF(DD$2:DD1898,"Forecast")&lt;Output!E$43,"Forecast",""),"Actual")</f>
        <v/>
      </c>
      <c r="DF1899" s="19" t="str">
        <f>IF(DataGoesHere!B1898="",IF(DD1899="Forecast",(Output!$E$47*IntermediateCalcs!DH1898)+((1-Output!$E$47)*IntermediateCalcs!DF1898),""),(Output!$E$47*IntermediateCalcs!DB1898)+((1-Output!$E$47)*IntermediateCalcs!DF1898))</f>
        <v/>
      </c>
      <c r="DG1899" s="19" t="str">
        <f>IF(DataGoesHere!B1898="",IF(DD1899="Forecast",(Output!$G$47*(IntermediateCalcs!DF1899-IntermediateCalcs!DF1898))+((1-Output!$G$47)*IntermediateCalcs!DG1898),""),(Output!$G$47*(IntermediateCalcs!DF1899-IntermediateCalcs!DF1898))+((1-Output!$G$47)*IntermediateCalcs!DG1898))</f>
        <v/>
      </c>
      <c r="DH1899" s="19" t="str">
        <f>IF(DataGoesHere!B1898="",IF(DD1899="Forecast",DF1899+DG1899,""),DF1899+DG1899)</f>
        <v/>
      </c>
      <c r="DI1899" s="274" t="str">
        <f>IF(DH1899="","",IF(IntermediateCalcs!$AO$9="Yes",IntermediateCalcs!DH1899*$CX1899,IntermediateCalcs!DH1899))</f>
        <v/>
      </c>
      <c r="DJ1899" s="250" t="str">
        <f>IF(DataGoesHere!$B1899="","",($CZ1899-DI1899))</f>
        <v/>
      </c>
      <c r="DK1899" s="250" t="str">
        <f>IF(DataGoesHere!$B1899="","",ABS($CZ1899-DI1899))</f>
        <v/>
      </c>
      <c r="DL1899" s="250" t="str">
        <f>IF(DataGoesHere!$B1899="","",DK1899^2)</f>
        <v/>
      </c>
      <c r="DM1899" s="249" t="str">
        <f>IF(DataGoesHere!$B1899="","",DK1899/$CZ1899)</f>
        <v/>
      </c>
      <c r="DN1899" s="250" t="str">
        <f>IF(DataGoesHere!$B1899="","",SUM(DJ$2:DJ1899)/AVERAGE(DK:DK))</f>
        <v/>
      </c>
      <c r="DP1899" s="19" t="str">
        <f>IF(DataGoesHere!B1899="",IF($DD1899="Forecast",(Output!E$48*IntermediateCalcs!CY1899)+Output!G$48,""),(Output!E$48*IntermediateCalcs!CY1899)+Output!G$48)</f>
        <v/>
      </c>
      <c r="DQ1899" s="274" t="str">
        <f>IF(DP1899="","",IF(IntermediateCalcs!$AO$9="Yes",IntermediateCalcs!DP1899*$CX1899,IntermediateCalcs!DP1899))</f>
        <v/>
      </c>
      <c r="DR1899" s="250" t="str">
        <f>IF(DataGoesHere!$B1899="","",($CZ1899-DQ1899))</f>
        <v/>
      </c>
      <c r="DS1899" s="250" t="str">
        <f>IF(DataGoesHere!$B1899="","",ABS($CZ1899-DQ1899))</f>
        <v/>
      </c>
      <c r="DT1899" s="250" t="str">
        <f>IF(DataGoesHere!$B1899="","",DS1899^2)</f>
        <v/>
      </c>
      <c r="DU1899" s="249" t="str">
        <f>IF(DataGoesHere!$B1899="","",DS1899/$CZ1899)</f>
        <v/>
      </c>
      <c r="DV1899" s="250" t="str">
        <f>IF(DataGoesHere!$B1899="","",SUM(DR$2:DR1899)/AVERAGE(DS:DS))</f>
        <v/>
      </c>
      <c r="DX1899" s="19" t="str">
        <f>IF(DataGoesHere!$B1898="","",(DB1893*(Output!$O$49/Output!$P$49))+(IntermediateCalcs!DB1894*(Output!$M$49/Output!$P$49))+(IntermediateCalcs!DB1895*(Output!$K$49/Output!$P$49))+(DB1896*(Output!$I$49/Output!$P$49))+(IntermediateCalcs!DB1897*(Output!$G$49/Output!$P$49))+(IntermediateCalcs!DB1898*(Output!$E$49/Output!$P$49)))</f>
        <v/>
      </c>
      <c r="DY1899" s="274" t="str">
        <f>IF(DX1899="","",IF(IntermediateCalcs!$AO$9="Yes",IntermediateCalcs!DX1899*$CX1899,IntermediateCalcs!DX1899))</f>
        <v/>
      </c>
      <c r="DZ1899" s="250" t="str">
        <f>IF(DataGoesHere!$B1899="","",($CZ1899-DY1899))</f>
        <v/>
      </c>
      <c r="EA1899" s="250" t="str">
        <f>IF(DataGoesHere!$B1899="","",ABS($CZ1899-DY1899))</f>
        <v/>
      </c>
      <c r="EB1899" s="250" t="str">
        <f>IF(DataGoesHere!$B1899="","",EA1899^2)</f>
        <v/>
      </c>
      <c r="EC1899" s="249" t="str">
        <f>IF(DataGoesHere!$B1899="","",EA1899/$CZ1899)</f>
        <v/>
      </c>
      <c r="ED1899" s="250" t="str">
        <f>IF(DataGoesHere!$B1899="","",SUM(DZ$2:DZ1899)/AVERAGE(EA:EA))</f>
        <v/>
      </c>
    </row>
    <row r="1900" spans="20:134" x14ac:dyDescent="0.2">
      <c r="T1900" s="240"/>
      <c r="U1900" s="86"/>
      <c r="V1900" s="245" t="str">
        <f>IF(DataGoesHere!$B1900="","",(DataGoesHere!$B1900/SUM(DataGoesHere!$B1898:'DataGoesHere'!$B1909)))</f>
        <v/>
      </c>
      <c r="W1900" s="86"/>
      <c r="X1900" s="86"/>
      <c r="Y1900" s="86"/>
      <c r="Z1900" s="86"/>
      <c r="AA1900" s="86"/>
      <c r="AB1900" s="86"/>
      <c r="AC1900" s="86"/>
      <c r="AD1900" s="86"/>
      <c r="AE1900" s="241"/>
      <c r="CV1900" s="310" t="str">
        <f>IF(DataGoesHere!B1900="","",DataGoesHere!A1900)</f>
        <v/>
      </c>
      <c r="CW1900" s="271">
        <f t="shared" ca="1" si="66"/>
        <v>3</v>
      </c>
      <c r="CX1900" s="272">
        <f t="shared" ca="1" si="67"/>
        <v>0.79862940076451561</v>
      </c>
      <c r="CY1900" s="266">
        <f>DataGoesHere!A1900</f>
        <v>1899</v>
      </c>
      <c r="CZ1900" s="19" t="str">
        <f>IF(DataGoesHere!B1900="","",DataGoesHere!B1900)</f>
        <v/>
      </c>
      <c r="DA1900" s="19" t="str">
        <f>IF(DataGoesHere!B1900="","",IF(AH$5="No",DataGoesHere!B1900,DataGoesHere!B1900-(AH$2*(DataGoesHere!A1900-1))))</f>
        <v/>
      </c>
      <c r="DB1900" s="19" t="str">
        <f>IF(DataGoesHere!B1900="","",IF(AO$9="No",DataGoesHere!B1900,DataGoesHere!B1900/CX1900))</f>
        <v/>
      </c>
      <c r="DC1900" s="19" t="str">
        <f>IF(DataGoesHere!B1900="","",IF(AO$9="No",DA1900,DA1900/CX1900))</f>
        <v/>
      </c>
      <c r="DD1900" s="293" t="str">
        <f>IF(CZ1900="",IF(COUNTIF(DD$2:DD1899,"Forecast")&lt;Output!E$43,"Forecast",""),"Actual")</f>
        <v/>
      </c>
      <c r="DF1900" s="19" t="str">
        <f>IF(DataGoesHere!B1899="",IF(DD1900="Forecast",(Output!$E$47*IntermediateCalcs!DH1899)+((1-Output!$E$47)*IntermediateCalcs!DF1899),""),(Output!$E$47*IntermediateCalcs!DB1899)+((1-Output!$E$47)*IntermediateCalcs!DF1899))</f>
        <v/>
      </c>
      <c r="DG1900" s="19" t="str">
        <f>IF(DataGoesHere!B1899="",IF(DD1900="Forecast",(Output!$G$47*(IntermediateCalcs!DF1900-IntermediateCalcs!DF1899))+((1-Output!$G$47)*IntermediateCalcs!DG1899),""),(Output!$G$47*(IntermediateCalcs!DF1900-IntermediateCalcs!DF1899))+((1-Output!$G$47)*IntermediateCalcs!DG1899))</f>
        <v/>
      </c>
      <c r="DH1900" s="19" t="str">
        <f>IF(DataGoesHere!B1899="",IF(DD1900="Forecast",DF1900+DG1900,""),DF1900+DG1900)</f>
        <v/>
      </c>
      <c r="DI1900" s="274" t="str">
        <f>IF(DH1900="","",IF(IntermediateCalcs!$AO$9="Yes",IntermediateCalcs!DH1900*$CX1900,IntermediateCalcs!DH1900))</f>
        <v/>
      </c>
      <c r="DJ1900" s="250" t="str">
        <f>IF(DataGoesHere!$B1900="","",($CZ1900-DI1900))</f>
        <v/>
      </c>
      <c r="DK1900" s="250" t="str">
        <f>IF(DataGoesHere!$B1900="","",ABS($CZ1900-DI1900))</f>
        <v/>
      </c>
      <c r="DL1900" s="250" t="str">
        <f>IF(DataGoesHere!$B1900="","",DK1900^2)</f>
        <v/>
      </c>
      <c r="DM1900" s="249" t="str">
        <f>IF(DataGoesHere!$B1900="","",DK1900/$CZ1900)</f>
        <v/>
      </c>
      <c r="DN1900" s="250" t="str">
        <f>IF(DataGoesHere!$B1900="","",SUM(DJ$2:DJ1900)/AVERAGE(DK:DK))</f>
        <v/>
      </c>
      <c r="DP1900" s="19" t="str">
        <f>IF(DataGoesHere!B1900="",IF($DD1900="Forecast",(Output!E$48*IntermediateCalcs!CY1900)+Output!G$48,""),(Output!E$48*IntermediateCalcs!CY1900)+Output!G$48)</f>
        <v/>
      </c>
      <c r="DQ1900" s="274" t="str">
        <f>IF(DP1900="","",IF(IntermediateCalcs!$AO$9="Yes",IntermediateCalcs!DP1900*$CX1900,IntermediateCalcs!DP1900))</f>
        <v/>
      </c>
      <c r="DR1900" s="250" t="str">
        <f>IF(DataGoesHere!$B1900="","",($CZ1900-DQ1900))</f>
        <v/>
      </c>
      <c r="DS1900" s="250" t="str">
        <f>IF(DataGoesHere!$B1900="","",ABS($CZ1900-DQ1900))</f>
        <v/>
      </c>
      <c r="DT1900" s="250" t="str">
        <f>IF(DataGoesHere!$B1900="","",DS1900^2)</f>
        <v/>
      </c>
      <c r="DU1900" s="249" t="str">
        <f>IF(DataGoesHere!$B1900="","",DS1900/$CZ1900)</f>
        <v/>
      </c>
      <c r="DV1900" s="250" t="str">
        <f>IF(DataGoesHere!$B1900="","",SUM(DR$2:DR1900)/AVERAGE(DS:DS))</f>
        <v/>
      </c>
      <c r="DX1900" s="19" t="str">
        <f>IF(DataGoesHere!$B1899="","",(DB1894*(Output!$O$49/Output!$P$49))+(IntermediateCalcs!DB1895*(Output!$M$49/Output!$P$49))+(IntermediateCalcs!DB1896*(Output!$K$49/Output!$P$49))+(DB1897*(Output!$I$49/Output!$P$49))+(IntermediateCalcs!DB1898*(Output!$G$49/Output!$P$49))+(IntermediateCalcs!DB1899*(Output!$E$49/Output!$P$49)))</f>
        <v/>
      </c>
      <c r="DY1900" s="274" t="str">
        <f>IF(DX1900="","",IF(IntermediateCalcs!$AO$9="Yes",IntermediateCalcs!DX1900*$CX1900,IntermediateCalcs!DX1900))</f>
        <v/>
      </c>
      <c r="DZ1900" s="250" t="str">
        <f>IF(DataGoesHere!$B1900="","",($CZ1900-DY1900))</f>
        <v/>
      </c>
      <c r="EA1900" s="250" t="str">
        <f>IF(DataGoesHere!$B1900="","",ABS($CZ1900-DY1900))</f>
        <v/>
      </c>
      <c r="EB1900" s="250" t="str">
        <f>IF(DataGoesHere!$B1900="","",EA1900^2)</f>
        <v/>
      </c>
      <c r="EC1900" s="249" t="str">
        <f>IF(DataGoesHere!$B1900="","",EA1900/$CZ1900)</f>
        <v/>
      </c>
      <c r="ED1900" s="250" t="str">
        <f>IF(DataGoesHere!$B1900="","",SUM(DZ$2:DZ1900)/AVERAGE(EA:EA))</f>
        <v/>
      </c>
    </row>
    <row r="1901" spans="20:134" x14ac:dyDescent="0.2">
      <c r="T1901" s="240"/>
      <c r="U1901" s="86"/>
      <c r="V1901" s="86"/>
      <c r="W1901" s="245" t="str">
        <f>IF(DataGoesHere!$B1901="","",(DataGoesHere!$B1901/SUM(DataGoesHere!$B1898:'DataGoesHere'!$B1909)))</f>
        <v/>
      </c>
      <c r="X1901" s="86"/>
      <c r="Y1901" s="86"/>
      <c r="Z1901" s="86"/>
      <c r="AA1901" s="86"/>
      <c r="AB1901" s="86"/>
      <c r="AC1901" s="86"/>
      <c r="AD1901" s="86"/>
      <c r="AE1901" s="241"/>
      <c r="CV1901" s="310" t="str">
        <f>IF(DataGoesHere!B1901="","",DataGoesHere!A1901)</f>
        <v/>
      </c>
      <c r="CW1901" s="271">
        <f t="shared" ca="1" si="66"/>
        <v>4</v>
      </c>
      <c r="CX1901" s="272">
        <f t="shared" ca="1" si="67"/>
        <v>1.0149292433706087</v>
      </c>
      <c r="CY1901" s="266">
        <f>DataGoesHere!A1901</f>
        <v>1900</v>
      </c>
      <c r="CZ1901" s="19" t="str">
        <f>IF(DataGoesHere!B1901="","",DataGoesHere!B1901)</f>
        <v/>
      </c>
      <c r="DA1901" s="19" t="str">
        <f>IF(DataGoesHere!B1901="","",IF(AH$5="No",DataGoesHere!B1901,DataGoesHere!B1901-(AH$2*(DataGoesHere!A1901-1))))</f>
        <v/>
      </c>
      <c r="DB1901" s="19" t="str">
        <f>IF(DataGoesHere!B1901="","",IF(AO$9="No",DataGoesHere!B1901,DataGoesHere!B1901/CX1901))</f>
        <v/>
      </c>
      <c r="DC1901" s="19" t="str">
        <f>IF(DataGoesHere!B1901="","",IF(AO$9="No",DA1901,DA1901/CX1901))</f>
        <v/>
      </c>
      <c r="DD1901" s="293" t="str">
        <f>IF(CZ1901="",IF(COUNTIF(DD$2:DD1900,"Forecast")&lt;Output!E$43,"Forecast",""),"Actual")</f>
        <v/>
      </c>
      <c r="DF1901" s="19" t="str">
        <f>IF(DataGoesHere!B1900="",IF(DD1901="Forecast",(Output!$E$47*IntermediateCalcs!DH1900)+((1-Output!$E$47)*IntermediateCalcs!DF1900),""),(Output!$E$47*IntermediateCalcs!DB1900)+((1-Output!$E$47)*IntermediateCalcs!DF1900))</f>
        <v/>
      </c>
      <c r="DG1901" s="19" t="str">
        <f>IF(DataGoesHere!B1900="",IF(DD1901="Forecast",(Output!$G$47*(IntermediateCalcs!DF1901-IntermediateCalcs!DF1900))+((1-Output!$G$47)*IntermediateCalcs!DG1900),""),(Output!$G$47*(IntermediateCalcs!DF1901-IntermediateCalcs!DF1900))+((1-Output!$G$47)*IntermediateCalcs!DG1900))</f>
        <v/>
      </c>
      <c r="DH1901" s="19" t="str">
        <f>IF(DataGoesHere!B1900="",IF(DD1901="Forecast",DF1901+DG1901,""),DF1901+DG1901)</f>
        <v/>
      </c>
      <c r="DI1901" s="274" t="str">
        <f>IF(DH1901="","",IF(IntermediateCalcs!$AO$9="Yes",IntermediateCalcs!DH1901*$CX1901,IntermediateCalcs!DH1901))</f>
        <v/>
      </c>
      <c r="DJ1901" s="250" t="str">
        <f>IF(DataGoesHere!$B1901="","",($CZ1901-DI1901))</f>
        <v/>
      </c>
      <c r="DK1901" s="250" t="str">
        <f>IF(DataGoesHere!$B1901="","",ABS($CZ1901-DI1901))</f>
        <v/>
      </c>
      <c r="DL1901" s="250" t="str">
        <f>IF(DataGoesHere!$B1901="","",DK1901^2)</f>
        <v/>
      </c>
      <c r="DM1901" s="249" t="str">
        <f>IF(DataGoesHere!$B1901="","",DK1901/$CZ1901)</f>
        <v/>
      </c>
      <c r="DN1901" s="250" t="str">
        <f>IF(DataGoesHere!$B1901="","",SUM(DJ$2:DJ1901)/AVERAGE(DK:DK))</f>
        <v/>
      </c>
      <c r="DP1901" s="19" t="str">
        <f>IF(DataGoesHere!B1901="",IF($DD1901="Forecast",(Output!E$48*IntermediateCalcs!CY1901)+Output!G$48,""),(Output!E$48*IntermediateCalcs!CY1901)+Output!G$48)</f>
        <v/>
      </c>
      <c r="DQ1901" s="274" t="str">
        <f>IF(DP1901="","",IF(IntermediateCalcs!$AO$9="Yes",IntermediateCalcs!DP1901*$CX1901,IntermediateCalcs!DP1901))</f>
        <v/>
      </c>
      <c r="DR1901" s="250" t="str">
        <f>IF(DataGoesHere!$B1901="","",($CZ1901-DQ1901))</f>
        <v/>
      </c>
      <c r="DS1901" s="250" t="str">
        <f>IF(DataGoesHere!$B1901="","",ABS($CZ1901-DQ1901))</f>
        <v/>
      </c>
      <c r="DT1901" s="250" t="str">
        <f>IF(DataGoesHere!$B1901="","",DS1901^2)</f>
        <v/>
      </c>
      <c r="DU1901" s="249" t="str">
        <f>IF(DataGoesHere!$B1901="","",DS1901/$CZ1901)</f>
        <v/>
      </c>
      <c r="DV1901" s="250" t="str">
        <f>IF(DataGoesHere!$B1901="","",SUM(DR$2:DR1901)/AVERAGE(DS:DS))</f>
        <v/>
      </c>
      <c r="DX1901" s="19" t="str">
        <f>IF(DataGoesHere!$B1900="","",(DB1895*(Output!$O$49/Output!$P$49))+(IntermediateCalcs!DB1896*(Output!$M$49/Output!$P$49))+(IntermediateCalcs!DB1897*(Output!$K$49/Output!$P$49))+(DB1898*(Output!$I$49/Output!$P$49))+(IntermediateCalcs!DB1899*(Output!$G$49/Output!$P$49))+(IntermediateCalcs!DB1900*(Output!$E$49/Output!$P$49)))</f>
        <v/>
      </c>
      <c r="DY1901" s="274" t="str">
        <f>IF(DX1901="","",IF(IntermediateCalcs!$AO$9="Yes",IntermediateCalcs!DX1901*$CX1901,IntermediateCalcs!DX1901))</f>
        <v/>
      </c>
      <c r="DZ1901" s="250" t="str">
        <f>IF(DataGoesHere!$B1901="","",($CZ1901-DY1901))</f>
        <v/>
      </c>
      <c r="EA1901" s="250" t="str">
        <f>IF(DataGoesHere!$B1901="","",ABS($CZ1901-DY1901))</f>
        <v/>
      </c>
      <c r="EB1901" s="250" t="str">
        <f>IF(DataGoesHere!$B1901="","",EA1901^2)</f>
        <v/>
      </c>
      <c r="EC1901" s="249" t="str">
        <f>IF(DataGoesHere!$B1901="","",EA1901/$CZ1901)</f>
        <v/>
      </c>
      <c r="ED1901" s="250" t="str">
        <f>IF(DataGoesHere!$B1901="","",SUM(DZ$2:DZ1901)/AVERAGE(EA:EA))</f>
        <v/>
      </c>
    </row>
    <row r="1902" spans="20:134" x14ac:dyDescent="0.2">
      <c r="T1902" s="240"/>
      <c r="U1902" s="86"/>
      <c r="V1902" s="86"/>
      <c r="W1902" s="86"/>
      <c r="X1902" s="245" t="str">
        <f>IF(DataGoesHere!$B1902="","",(DataGoesHere!$B1902/SUM(DataGoesHere!$B1898:'DataGoesHere'!$B1909)))</f>
        <v/>
      </c>
      <c r="Y1902" s="86"/>
      <c r="Z1902" s="86"/>
      <c r="AA1902" s="86"/>
      <c r="AB1902" s="86"/>
      <c r="AC1902" s="86"/>
      <c r="AD1902" s="86"/>
      <c r="AE1902" s="241"/>
      <c r="CV1902" s="310" t="str">
        <f>IF(DataGoesHere!B1902="","",DataGoesHere!A1902)</f>
        <v/>
      </c>
      <c r="CW1902" s="271">
        <f t="shared" ca="1" si="66"/>
        <v>5</v>
      </c>
      <c r="CX1902" s="272">
        <f t="shared" ca="1" si="67"/>
        <v>0.97875414397996308</v>
      </c>
      <c r="CY1902" s="266">
        <f>DataGoesHere!A1902</f>
        <v>1901</v>
      </c>
      <c r="CZ1902" s="19" t="str">
        <f>IF(DataGoesHere!B1902="","",DataGoesHere!B1902)</f>
        <v/>
      </c>
      <c r="DA1902" s="19" t="str">
        <f>IF(DataGoesHere!B1902="","",IF(AH$5="No",DataGoesHere!B1902,DataGoesHere!B1902-(AH$2*(DataGoesHere!A1902-1))))</f>
        <v/>
      </c>
      <c r="DB1902" s="19" t="str">
        <f>IF(DataGoesHere!B1902="","",IF(AO$9="No",DataGoesHere!B1902,DataGoesHere!B1902/CX1902))</f>
        <v/>
      </c>
      <c r="DC1902" s="19" t="str">
        <f>IF(DataGoesHere!B1902="","",IF(AO$9="No",DA1902,DA1902/CX1902))</f>
        <v/>
      </c>
      <c r="DD1902" s="293" t="str">
        <f>IF(CZ1902="",IF(COUNTIF(DD$2:DD1901,"Forecast")&lt;Output!E$43,"Forecast",""),"Actual")</f>
        <v/>
      </c>
      <c r="DF1902" s="19" t="str">
        <f>IF(DataGoesHere!B1901="",IF(DD1902="Forecast",(Output!$E$47*IntermediateCalcs!DH1901)+((1-Output!$E$47)*IntermediateCalcs!DF1901),""),(Output!$E$47*IntermediateCalcs!DB1901)+((1-Output!$E$47)*IntermediateCalcs!DF1901))</f>
        <v/>
      </c>
      <c r="DG1902" s="19" t="str">
        <f>IF(DataGoesHere!B1901="",IF(DD1902="Forecast",(Output!$G$47*(IntermediateCalcs!DF1902-IntermediateCalcs!DF1901))+((1-Output!$G$47)*IntermediateCalcs!DG1901),""),(Output!$G$47*(IntermediateCalcs!DF1902-IntermediateCalcs!DF1901))+((1-Output!$G$47)*IntermediateCalcs!DG1901))</f>
        <v/>
      </c>
      <c r="DH1902" s="19" t="str">
        <f>IF(DataGoesHere!B1901="",IF(DD1902="Forecast",DF1902+DG1902,""),DF1902+DG1902)</f>
        <v/>
      </c>
      <c r="DI1902" s="274" t="str">
        <f>IF(DH1902="","",IF(IntermediateCalcs!$AO$9="Yes",IntermediateCalcs!DH1902*$CX1902,IntermediateCalcs!DH1902))</f>
        <v/>
      </c>
      <c r="DJ1902" s="250" t="str">
        <f>IF(DataGoesHere!$B1902="","",($CZ1902-DI1902))</f>
        <v/>
      </c>
      <c r="DK1902" s="250" t="str">
        <f>IF(DataGoesHere!$B1902="","",ABS($CZ1902-DI1902))</f>
        <v/>
      </c>
      <c r="DL1902" s="250" t="str">
        <f>IF(DataGoesHere!$B1902="","",DK1902^2)</f>
        <v/>
      </c>
      <c r="DM1902" s="249" t="str">
        <f>IF(DataGoesHere!$B1902="","",DK1902/$CZ1902)</f>
        <v/>
      </c>
      <c r="DN1902" s="250" t="str">
        <f>IF(DataGoesHere!$B1902="","",SUM(DJ$2:DJ1902)/AVERAGE(DK:DK))</f>
        <v/>
      </c>
      <c r="DP1902" s="19" t="str">
        <f>IF(DataGoesHere!B1902="",IF($DD1902="Forecast",(Output!E$48*IntermediateCalcs!CY1902)+Output!G$48,""),(Output!E$48*IntermediateCalcs!CY1902)+Output!G$48)</f>
        <v/>
      </c>
      <c r="DQ1902" s="274" t="str">
        <f>IF(DP1902="","",IF(IntermediateCalcs!$AO$9="Yes",IntermediateCalcs!DP1902*$CX1902,IntermediateCalcs!DP1902))</f>
        <v/>
      </c>
      <c r="DR1902" s="250" t="str">
        <f>IF(DataGoesHere!$B1902="","",($CZ1902-DQ1902))</f>
        <v/>
      </c>
      <c r="DS1902" s="250" t="str">
        <f>IF(DataGoesHere!$B1902="","",ABS($CZ1902-DQ1902))</f>
        <v/>
      </c>
      <c r="DT1902" s="250" t="str">
        <f>IF(DataGoesHere!$B1902="","",DS1902^2)</f>
        <v/>
      </c>
      <c r="DU1902" s="249" t="str">
        <f>IF(DataGoesHere!$B1902="","",DS1902/$CZ1902)</f>
        <v/>
      </c>
      <c r="DV1902" s="250" t="str">
        <f>IF(DataGoesHere!$B1902="","",SUM(DR$2:DR1902)/AVERAGE(DS:DS))</f>
        <v/>
      </c>
      <c r="DX1902" s="19" t="str">
        <f>IF(DataGoesHere!$B1901="","",(DB1896*(Output!$O$49/Output!$P$49))+(IntermediateCalcs!DB1897*(Output!$M$49/Output!$P$49))+(IntermediateCalcs!DB1898*(Output!$K$49/Output!$P$49))+(DB1899*(Output!$I$49/Output!$P$49))+(IntermediateCalcs!DB1900*(Output!$G$49/Output!$P$49))+(IntermediateCalcs!DB1901*(Output!$E$49/Output!$P$49)))</f>
        <v/>
      </c>
      <c r="DY1902" s="274" t="str">
        <f>IF(DX1902="","",IF(IntermediateCalcs!$AO$9="Yes",IntermediateCalcs!DX1902*$CX1902,IntermediateCalcs!DX1902))</f>
        <v/>
      </c>
      <c r="DZ1902" s="250" t="str">
        <f>IF(DataGoesHere!$B1902="","",($CZ1902-DY1902))</f>
        <v/>
      </c>
      <c r="EA1902" s="250" t="str">
        <f>IF(DataGoesHere!$B1902="","",ABS($CZ1902-DY1902))</f>
        <v/>
      </c>
      <c r="EB1902" s="250" t="str">
        <f>IF(DataGoesHere!$B1902="","",EA1902^2)</f>
        <v/>
      </c>
      <c r="EC1902" s="249" t="str">
        <f>IF(DataGoesHere!$B1902="","",EA1902/$CZ1902)</f>
        <v/>
      </c>
      <c r="ED1902" s="250" t="str">
        <f>IF(DataGoesHere!$B1902="","",SUM(DZ$2:DZ1902)/AVERAGE(EA:EA))</f>
        <v/>
      </c>
    </row>
    <row r="1903" spans="20:134" x14ac:dyDescent="0.2">
      <c r="T1903" s="240"/>
      <c r="U1903" s="86"/>
      <c r="V1903" s="86"/>
      <c r="W1903" s="86"/>
      <c r="X1903" s="86"/>
      <c r="Y1903" s="245" t="str">
        <f>IF(DataGoesHere!$B1903="","",(DataGoesHere!$B1903/SUM(DataGoesHere!$B1898:'DataGoesHere'!$B1909)))</f>
        <v/>
      </c>
      <c r="Z1903" s="86"/>
      <c r="AA1903" s="86"/>
      <c r="AB1903" s="86"/>
      <c r="AC1903" s="86"/>
      <c r="AD1903" s="86"/>
      <c r="AE1903" s="241"/>
      <c r="CV1903" s="310" t="str">
        <f>IF(DataGoesHere!B1903="","",DataGoesHere!A1903)</f>
        <v/>
      </c>
      <c r="CW1903" s="271">
        <f t="shared" ca="1" si="66"/>
        <v>6</v>
      </c>
      <c r="CX1903" s="272">
        <f t="shared" ca="1" si="67"/>
        <v>1.0779088099730167</v>
      </c>
      <c r="CY1903" s="266">
        <f>DataGoesHere!A1903</f>
        <v>1902</v>
      </c>
      <c r="CZ1903" s="19" t="str">
        <f>IF(DataGoesHere!B1903="","",DataGoesHere!B1903)</f>
        <v/>
      </c>
      <c r="DA1903" s="19" t="str">
        <f>IF(DataGoesHere!B1903="","",IF(AH$5="No",DataGoesHere!B1903,DataGoesHere!B1903-(AH$2*(DataGoesHere!A1903-1))))</f>
        <v/>
      </c>
      <c r="DB1903" s="19" t="str">
        <f>IF(DataGoesHere!B1903="","",IF(AO$9="No",DataGoesHere!B1903,DataGoesHere!B1903/CX1903))</f>
        <v/>
      </c>
      <c r="DC1903" s="19" t="str">
        <f>IF(DataGoesHere!B1903="","",IF(AO$9="No",DA1903,DA1903/CX1903))</f>
        <v/>
      </c>
      <c r="DD1903" s="293" t="str">
        <f>IF(CZ1903="",IF(COUNTIF(DD$2:DD1902,"Forecast")&lt;Output!E$43,"Forecast",""),"Actual")</f>
        <v/>
      </c>
      <c r="DF1903" s="19" t="str">
        <f>IF(DataGoesHere!B1902="",IF(DD1903="Forecast",(Output!$E$47*IntermediateCalcs!DH1902)+((1-Output!$E$47)*IntermediateCalcs!DF1902),""),(Output!$E$47*IntermediateCalcs!DB1902)+((1-Output!$E$47)*IntermediateCalcs!DF1902))</f>
        <v/>
      </c>
      <c r="DG1903" s="19" t="str">
        <f>IF(DataGoesHere!B1902="",IF(DD1903="Forecast",(Output!$G$47*(IntermediateCalcs!DF1903-IntermediateCalcs!DF1902))+((1-Output!$G$47)*IntermediateCalcs!DG1902),""),(Output!$G$47*(IntermediateCalcs!DF1903-IntermediateCalcs!DF1902))+((1-Output!$G$47)*IntermediateCalcs!DG1902))</f>
        <v/>
      </c>
      <c r="DH1903" s="19" t="str">
        <f>IF(DataGoesHere!B1902="",IF(DD1903="Forecast",DF1903+DG1903,""),DF1903+DG1903)</f>
        <v/>
      </c>
      <c r="DI1903" s="274" t="str">
        <f>IF(DH1903="","",IF(IntermediateCalcs!$AO$9="Yes",IntermediateCalcs!DH1903*$CX1903,IntermediateCalcs!DH1903))</f>
        <v/>
      </c>
      <c r="DJ1903" s="250" t="str">
        <f>IF(DataGoesHere!$B1903="","",($CZ1903-DI1903))</f>
        <v/>
      </c>
      <c r="DK1903" s="250" t="str">
        <f>IF(DataGoesHere!$B1903="","",ABS($CZ1903-DI1903))</f>
        <v/>
      </c>
      <c r="DL1903" s="250" t="str">
        <f>IF(DataGoesHere!$B1903="","",DK1903^2)</f>
        <v/>
      </c>
      <c r="DM1903" s="249" t="str">
        <f>IF(DataGoesHere!$B1903="","",DK1903/$CZ1903)</f>
        <v/>
      </c>
      <c r="DN1903" s="250" t="str">
        <f>IF(DataGoesHere!$B1903="","",SUM(DJ$2:DJ1903)/AVERAGE(DK:DK))</f>
        <v/>
      </c>
      <c r="DP1903" s="19" t="str">
        <f>IF(DataGoesHere!B1903="",IF($DD1903="Forecast",(Output!E$48*IntermediateCalcs!CY1903)+Output!G$48,""),(Output!E$48*IntermediateCalcs!CY1903)+Output!G$48)</f>
        <v/>
      </c>
      <c r="DQ1903" s="274" t="str">
        <f>IF(DP1903="","",IF(IntermediateCalcs!$AO$9="Yes",IntermediateCalcs!DP1903*$CX1903,IntermediateCalcs!DP1903))</f>
        <v/>
      </c>
      <c r="DR1903" s="250" t="str">
        <f>IF(DataGoesHere!$B1903="","",($CZ1903-DQ1903))</f>
        <v/>
      </c>
      <c r="DS1903" s="250" t="str">
        <f>IF(DataGoesHere!$B1903="","",ABS($CZ1903-DQ1903))</f>
        <v/>
      </c>
      <c r="DT1903" s="250" t="str">
        <f>IF(DataGoesHere!$B1903="","",DS1903^2)</f>
        <v/>
      </c>
      <c r="DU1903" s="249" t="str">
        <f>IF(DataGoesHere!$B1903="","",DS1903/$CZ1903)</f>
        <v/>
      </c>
      <c r="DV1903" s="250" t="str">
        <f>IF(DataGoesHere!$B1903="","",SUM(DR$2:DR1903)/AVERAGE(DS:DS))</f>
        <v/>
      </c>
      <c r="DX1903" s="19" t="str">
        <f>IF(DataGoesHere!$B1902="","",(DB1897*(Output!$O$49/Output!$P$49))+(IntermediateCalcs!DB1898*(Output!$M$49/Output!$P$49))+(IntermediateCalcs!DB1899*(Output!$K$49/Output!$P$49))+(DB1900*(Output!$I$49/Output!$P$49))+(IntermediateCalcs!DB1901*(Output!$G$49/Output!$P$49))+(IntermediateCalcs!DB1902*(Output!$E$49/Output!$P$49)))</f>
        <v/>
      </c>
      <c r="DY1903" s="274" t="str">
        <f>IF(DX1903="","",IF(IntermediateCalcs!$AO$9="Yes",IntermediateCalcs!DX1903*$CX1903,IntermediateCalcs!DX1903))</f>
        <v/>
      </c>
      <c r="DZ1903" s="250" t="str">
        <f>IF(DataGoesHere!$B1903="","",($CZ1903-DY1903))</f>
        <v/>
      </c>
      <c r="EA1903" s="250" t="str">
        <f>IF(DataGoesHere!$B1903="","",ABS($CZ1903-DY1903))</f>
        <v/>
      </c>
      <c r="EB1903" s="250" t="str">
        <f>IF(DataGoesHere!$B1903="","",EA1903^2)</f>
        <v/>
      </c>
      <c r="EC1903" s="249" t="str">
        <f>IF(DataGoesHere!$B1903="","",EA1903/$CZ1903)</f>
        <v/>
      </c>
      <c r="ED1903" s="250" t="str">
        <f>IF(DataGoesHere!$B1903="","",SUM(DZ$2:DZ1903)/AVERAGE(EA:EA))</f>
        <v/>
      </c>
    </row>
    <row r="1904" spans="20:134" x14ac:dyDescent="0.2">
      <c r="T1904" s="240"/>
      <c r="U1904" s="86"/>
      <c r="V1904" s="86"/>
      <c r="W1904" s="86"/>
      <c r="X1904" s="86"/>
      <c r="Y1904" s="86"/>
      <c r="Z1904" s="245" t="str">
        <f>IF(DataGoesHere!$B1904="","",(DataGoesHere!$B1904/SUM(DataGoesHere!$B1898:'DataGoesHere'!$B1909)))</f>
        <v/>
      </c>
      <c r="AA1904" s="86"/>
      <c r="AB1904" s="86"/>
      <c r="AC1904" s="86"/>
      <c r="AD1904" s="86"/>
      <c r="AE1904" s="241"/>
      <c r="CV1904" s="310" t="str">
        <f>IF(DataGoesHere!B1904="","",DataGoesHere!A1904)</f>
        <v/>
      </c>
      <c r="CW1904" s="271">
        <f t="shared" ca="1" si="66"/>
        <v>7</v>
      </c>
      <c r="CX1904" s="272">
        <f t="shared" ca="1" si="67"/>
        <v>1.0265458156689093</v>
      </c>
      <c r="CY1904" s="266">
        <f>DataGoesHere!A1904</f>
        <v>1903</v>
      </c>
      <c r="CZ1904" s="19" t="str">
        <f>IF(DataGoesHere!B1904="","",DataGoesHere!B1904)</f>
        <v/>
      </c>
      <c r="DA1904" s="19" t="str">
        <f>IF(DataGoesHere!B1904="","",IF(AH$5="No",DataGoesHere!B1904,DataGoesHere!B1904-(AH$2*(DataGoesHere!A1904-1))))</f>
        <v/>
      </c>
      <c r="DB1904" s="19" t="str">
        <f>IF(DataGoesHere!B1904="","",IF(AO$9="No",DataGoesHere!B1904,DataGoesHere!B1904/CX1904))</f>
        <v/>
      </c>
      <c r="DC1904" s="19" t="str">
        <f>IF(DataGoesHere!B1904="","",IF(AO$9="No",DA1904,DA1904/CX1904))</f>
        <v/>
      </c>
      <c r="DD1904" s="293" t="str">
        <f>IF(CZ1904="",IF(COUNTIF(DD$2:DD1903,"Forecast")&lt;Output!E$43,"Forecast",""),"Actual")</f>
        <v/>
      </c>
      <c r="DF1904" s="19" t="str">
        <f>IF(DataGoesHere!B1903="",IF(DD1904="Forecast",(Output!$E$47*IntermediateCalcs!DH1903)+((1-Output!$E$47)*IntermediateCalcs!DF1903),""),(Output!$E$47*IntermediateCalcs!DB1903)+((1-Output!$E$47)*IntermediateCalcs!DF1903))</f>
        <v/>
      </c>
      <c r="DG1904" s="19" t="str">
        <f>IF(DataGoesHere!B1903="",IF(DD1904="Forecast",(Output!$G$47*(IntermediateCalcs!DF1904-IntermediateCalcs!DF1903))+((1-Output!$G$47)*IntermediateCalcs!DG1903),""),(Output!$G$47*(IntermediateCalcs!DF1904-IntermediateCalcs!DF1903))+((1-Output!$G$47)*IntermediateCalcs!DG1903))</f>
        <v/>
      </c>
      <c r="DH1904" s="19" t="str">
        <f>IF(DataGoesHere!B1903="",IF(DD1904="Forecast",DF1904+DG1904,""),DF1904+DG1904)</f>
        <v/>
      </c>
      <c r="DI1904" s="274" t="str">
        <f>IF(DH1904="","",IF(IntermediateCalcs!$AO$9="Yes",IntermediateCalcs!DH1904*$CX1904,IntermediateCalcs!DH1904))</f>
        <v/>
      </c>
      <c r="DJ1904" s="250" t="str">
        <f>IF(DataGoesHere!$B1904="","",($CZ1904-DI1904))</f>
        <v/>
      </c>
      <c r="DK1904" s="250" t="str">
        <f>IF(DataGoesHere!$B1904="","",ABS($CZ1904-DI1904))</f>
        <v/>
      </c>
      <c r="DL1904" s="250" t="str">
        <f>IF(DataGoesHere!$B1904="","",DK1904^2)</f>
        <v/>
      </c>
      <c r="DM1904" s="249" t="str">
        <f>IF(DataGoesHere!$B1904="","",DK1904/$CZ1904)</f>
        <v/>
      </c>
      <c r="DN1904" s="250" t="str">
        <f>IF(DataGoesHere!$B1904="","",SUM(DJ$2:DJ1904)/AVERAGE(DK:DK))</f>
        <v/>
      </c>
      <c r="DP1904" s="19" t="str">
        <f>IF(DataGoesHere!B1904="",IF($DD1904="Forecast",(Output!E$48*IntermediateCalcs!CY1904)+Output!G$48,""),(Output!E$48*IntermediateCalcs!CY1904)+Output!G$48)</f>
        <v/>
      </c>
      <c r="DQ1904" s="274" t="str">
        <f>IF(DP1904="","",IF(IntermediateCalcs!$AO$9="Yes",IntermediateCalcs!DP1904*$CX1904,IntermediateCalcs!DP1904))</f>
        <v/>
      </c>
      <c r="DR1904" s="250" t="str">
        <f>IF(DataGoesHere!$B1904="","",($CZ1904-DQ1904))</f>
        <v/>
      </c>
      <c r="DS1904" s="250" t="str">
        <f>IF(DataGoesHere!$B1904="","",ABS($CZ1904-DQ1904))</f>
        <v/>
      </c>
      <c r="DT1904" s="250" t="str">
        <f>IF(DataGoesHere!$B1904="","",DS1904^2)</f>
        <v/>
      </c>
      <c r="DU1904" s="249" t="str">
        <f>IF(DataGoesHere!$B1904="","",DS1904/$CZ1904)</f>
        <v/>
      </c>
      <c r="DV1904" s="250" t="str">
        <f>IF(DataGoesHere!$B1904="","",SUM(DR$2:DR1904)/AVERAGE(DS:DS))</f>
        <v/>
      </c>
      <c r="DX1904" s="19" t="str">
        <f>IF(DataGoesHere!$B1903="","",(DB1898*(Output!$O$49/Output!$P$49))+(IntermediateCalcs!DB1899*(Output!$M$49/Output!$P$49))+(IntermediateCalcs!DB1900*(Output!$K$49/Output!$P$49))+(DB1901*(Output!$I$49/Output!$P$49))+(IntermediateCalcs!DB1902*(Output!$G$49/Output!$P$49))+(IntermediateCalcs!DB1903*(Output!$E$49/Output!$P$49)))</f>
        <v/>
      </c>
      <c r="DY1904" s="274" t="str">
        <f>IF(DX1904="","",IF(IntermediateCalcs!$AO$9="Yes",IntermediateCalcs!DX1904*$CX1904,IntermediateCalcs!DX1904))</f>
        <v/>
      </c>
      <c r="DZ1904" s="250" t="str">
        <f>IF(DataGoesHere!$B1904="","",($CZ1904-DY1904))</f>
        <v/>
      </c>
      <c r="EA1904" s="250" t="str">
        <f>IF(DataGoesHere!$B1904="","",ABS($CZ1904-DY1904))</f>
        <v/>
      </c>
      <c r="EB1904" s="250" t="str">
        <f>IF(DataGoesHere!$B1904="","",EA1904^2)</f>
        <v/>
      </c>
      <c r="EC1904" s="249" t="str">
        <f>IF(DataGoesHere!$B1904="","",EA1904/$CZ1904)</f>
        <v/>
      </c>
      <c r="ED1904" s="250" t="str">
        <f>IF(DataGoesHere!$B1904="","",SUM(DZ$2:DZ1904)/AVERAGE(EA:EA))</f>
        <v/>
      </c>
    </row>
    <row r="1905" spans="20:134" x14ac:dyDescent="0.2">
      <c r="T1905" s="240"/>
      <c r="U1905" s="86"/>
      <c r="V1905" s="86"/>
      <c r="W1905" s="86"/>
      <c r="X1905" s="86"/>
      <c r="Y1905" s="86"/>
      <c r="Z1905" s="86"/>
      <c r="AA1905" s="245" t="str">
        <f>IF(DataGoesHere!$B1905="","",(DataGoesHere!$B1905/SUM(DataGoesHere!$B1898:'DataGoesHere'!$B1909)))</f>
        <v/>
      </c>
      <c r="AB1905" s="86"/>
      <c r="AC1905" s="86"/>
      <c r="AD1905" s="86"/>
      <c r="AE1905" s="241"/>
      <c r="CV1905" s="310" t="str">
        <f>IF(DataGoesHere!B1905="","",DataGoesHere!A1905)</f>
        <v/>
      </c>
      <c r="CW1905" s="271">
        <f t="shared" ca="1" si="66"/>
        <v>8</v>
      </c>
      <c r="CX1905" s="272">
        <f t="shared" ca="1" si="67"/>
        <v>1.0207492390681214</v>
      </c>
      <c r="CY1905" s="266">
        <f>DataGoesHere!A1905</f>
        <v>1904</v>
      </c>
      <c r="CZ1905" s="19" t="str">
        <f>IF(DataGoesHere!B1905="","",DataGoesHere!B1905)</f>
        <v/>
      </c>
      <c r="DA1905" s="19" t="str">
        <f>IF(DataGoesHere!B1905="","",IF(AH$5="No",DataGoesHere!B1905,DataGoesHere!B1905-(AH$2*(DataGoesHere!A1905-1))))</f>
        <v/>
      </c>
      <c r="DB1905" s="19" t="str">
        <f>IF(DataGoesHere!B1905="","",IF(AO$9="No",DataGoesHere!B1905,DataGoesHere!B1905/CX1905))</f>
        <v/>
      </c>
      <c r="DC1905" s="19" t="str">
        <f>IF(DataGoesHere!B1905="","",IF(AO$9="No",DA1905,DA1905/CX1905))</f>
        <v/>
      </c>
      <c r="DD1905" s="293" t="str">
        <f>IF(CZ1905="",IF(COUNTIF(DD$2:DD1904,"Forecast")&lt;Output!E$43,"Forecast",""),"Actual")</f>
        <v/>
      </c>
      <c r="DF1905" s="19" t="str">
        <f>IF(DataGoesHere!B1904="",IF(DD1905="Forecast",(Output!$E$47*IntermediateCalcs!DH1904)+((1-Output!$E$47)*IntermediateCalcs!DF1904),""),(Output!$E$47*IntermediateCalcs!DB1904)+((1-Output!$E$47)*IntermediateCalcs!DF1904))</f>
        <v/>
      </c>
      <c r="DG1905" s="19" t="str">
        <f>IF(DataGoesHere!B1904="",IF(DD1905="Forecast",(Output!$G$47*(IntermediateCalcs!DF1905-IntermediateCalcs!DF1904))+((1-Output!$G$47)*IntermediateCalcs!DG1904),""),(Output!$G$47*(IntermediateCalcs!DF1905-IntermediateCalcs!DF1904))+((1-Output!$G$47)*IntermediateCalcs!DG1904))</f>
        <v/>
      </c>
      <c r="DH1905" s="19" t="str">
        <f>IF(DataGoesHere!B1904="",IF(DD1905="Forecast",DF1905+DG1905,""),DF1905+DG1905)</f>
        <v/>
      </c>
      <c r="DI1905" s="274" t="str">
        <f>IF(DH1905="","",IF(IntermediateCalcs!$AO$9="Yes",IntermediateCalcs!DH1905*$CX1905,IntermediateCalcs!DH1905))</f>
        <v/>
      </c>
      <c r="DJ1905" s="250" t="str">
        <f>IF(DataGoesHere!$B1905="","",($CZ1905-DI1905))</f>
        <v/>
      </c>
      <c r="DK1905" s="250" t="str">
        <f>IF(DataGoesHere!$B1905="","",ABS($CZ1905-DI1905))</f>
        <v/>
      </c>
      <c r="DL1905" s="250" t="str">
        <f>IF(DataGoesHere!$B1905="","",DK1905^2)</f>
        <v/>
      </c>
      <c r="DM1905" s="249" t="str">
        <f>IF(DataGoesHere!$B1905="","",DK1905/$CZ1905)</f>
        <v/>
      </c>
      <c r="DN1905" s="250" t="str">
        <f>IF(DataGoesHere!$B1905="","",SUM(DJ$2:DJ1905)/AVERAGE(DK:DK))</f>
        <v/>
      </c>
      <c r="DP1905" s="19" t="str">
        <f>IF(DataGoesHere!B1905="",IF($DD1905="Forecast",(Output!E$48*IntermediateCalcs!CY1905)+Output!G$48,""),(Output!E$48*IntermediateCalcs!CY1905)+Output!G$48)</f>
        <v/>
      </c>
      <c r="DQ1905" s="274" t="str">
        <f>IF(DP1905="","",IF(IntermediateCalcs!$AO$9="Yes",IntermediateCalcs!DP1905*$CX1905,IntermediateCalcs!DP1905))</f>
        <v/>
      </c>
      <c r="DR1905" s="250" t="str">
        <f>IF(DataGoesHere!$B1905="","",($CZ1905-DQ1905))</f>
        <v/>
      </c>
      <c r="DS1905" s="250" t="str">
        <f>IF(DataGoesHere!$B1905="","",ABS($CZ1905-DQ1905))</f>
        <v/>
      </c>
      <c r="DT1905" s="250" t="str">
        <f>IF(DataGoesHere!$B1905="","",DS1905^2)</f>
        <v/>
      </c>
      <c r="DU1905" s="249" t="str">
        <f>IF(DataGoesHere!$B1905="","",DS1905/$CZ1905)</f>
        <v/>
      </c>
      <c r="DV1905" s="250" t="str">
        <f>IF(DataGoesHere!$B1905="","",SUM(DR$2:DR1905)/AVERAGE(DS:DS))</f>
        <v/>
      </c>
      <c r="DX1905" s="19" t="str">
        <f>IF(DataGoesHere!$B1904="","",(DB1899*(Output!$O$49/Output!$P$49))+(IntermediateCalcs!DB1900*(Output!$M$49/Output!$P$49))+(IntermediateCalcs!DB1901*(Output!$K$49/Output!$P$49))+(DB1902*(Output!$I$49/Output!$P$49))+(IntermediateCalcs!DB1903*(Output!$G$49/Output!$P$49))+(IntermediateCalcs!DB1904*(Output!$E$49/Output!$P$49)))</f>
        <v/>
      </c>
      <c r="DY1905" s="274" t="str">
        <f>IF(DX1905="","",IF(IntermediateCalcs!$AO$9="Yes",IntermediateCalcs!DX1905*$CX1905,IntermediateCalcs!DX1905))</f>
        <v/>
      </c>
      <c r="DZ1905" s="250" t="str">
        <f>IF(DataGoesHere!$B1905="","",($CZ1905-DY1905))</f>
        <v/>
      </c>
      <c r="EA1905" s="250" t="str">
        <f>IF(DataGoesHere!$B1905="","",ABS($CZ1905-DY1905))</f>
        <v/>
      </c>
      <c r="EB1905" s="250" t="str">
        <f>IF(DataGoesHere!$B1905="","",EA1905^2)</f>
        <v/>
      </c>
      <c r="EC1905" s="249" t="str">
        <f>IF(DataGoesHere!$B1905="","",EA1905/$CZ1905)</f>
        <v/>
      </c>
      <c r="ED1905" s="250" t="str">
        <f>IF(DataGoesHere!$B1905="","",SUM(DZ$2:DZ1905)/AVERAGE(EA:EA))</f>
        <v/>
      </c>
    </row>
    <row r="1906" spans="20:134" x14ac:dyDescent="0.2">
      <c r="T1906" s="240"/>
      <c r="U1906" s="86"/>
      <c r="V1906" s="86"/>
      <c r="W1906" s="86"/>
      <c r="X1906" s="86"/>
      <c r="Y1906" s="86"/>
      <c r="Z1906" s="86"/>
      <c r="AA1906" s="86"/>
      <c r="AB1906" s="245" t="str">
        <f>IF(DataGoesHere!$B1906="","",(DataGoesHere!$B1906/SUM(DataGoesHere!$B1898:'DataGoesHere'!$B1909)))</f>
        <v/>
      </c>
      <c r="AC1906" s="86"/>
      <c r="AD1906" s="86"/>
      <c r="AE1906" s="241"/>
      <c r="CV1906" s="310" t="str">
        <f>IF(DataGoesHere!B1906="","",DataGoesHere!A1906)</f>
        <v/>
      </c>
      <c r="CW1906" s="271">
        <f t="shared" ca="1" si="66"/>
        <v>9</v>
      </c>
      <c r="CX1906" s="272">
        <f t="shared" ca="1" si="67"/>
        <v>1.0625330005567626</v>
      </c>
      <c r="CY1906" s="266">
        <f>DataGoesHere!A1906</f>
        <v>1905</v>
      </c>
      <c r="CZ1906" s="19" t="str">
        <f>IF(DataGoesHere!B1906="","",DataGoesHere!B1906)</f>
        <v/>
      </c>
      <c r="DA1906" s="19" t="str">
        <f>IF(DataGoesHere!B1906="","",IF(AH$5="No",DataGoesHere!B1906,DataGoesHere!B1906-(AH$2*(DataGoesHere!A1906-1))))</f>
        <v/>
      </c>
      <c r="DB1906" s="19" t="str">
        <f>IF(DataGoesHere!B1906="","",IF(AO$9="No",DataGoesHere!B1906,DataGoesHere!B1906/CX1906))</f>
        <v/>
      </c>
      <c r="DC1906" s="19" t="str">
        <f>IF(DataGoesHere!B1906="","",IF(AO$9="No",DA1906,DA1906/CX1906))</f>
        <v/>
      </c>
      <c r="DD1906" s="293" t="str">
        <f>IF(CZ1906="",IF(COUNTIF(DD$2:DD1905,"Forecast")&lt;Output!E$43,"Forecast",""),"Actual")</f>
        <v/>
      </c>
      <c r="DF1906" s="19" t="str">
        <f>IF(DataGoesHere!B1905="",IF(DD1906="Forecast",(Output!$E$47*IntermediateCalcs!DH1905)+((1-Output!$E$47)*IntermediateCalcs!DF1905),""),(Output!$E$47*IntermediateCalcs!DB1905)+((1-Output!$E$47)*IntermediateCalcs!DF1905))</f>
        <v/>
      </c>
      <c r="DG1906" s="19" t="str">
        <f>IF(DataGoesHere!B1905="",IF(DD1906="Forecast",(Output!$G$47*(IntermediateCalcs!DF1906-IntermediateCalcs!DF1905))+((1-Output!$G$47)*IntermediateCalcs!DG1905),""),(Output!$G$47*(IntermediateCalcs!DF1906-IntermediateCalcs!DF1905))+((1-Output!$G$47)*IntermediateCalcs!DG1905))</f>
        <v/>
      </c>
      <c r="DH1906" s="19" t="str">
        <f>IF(DataGoesHere!B1905="",IF(DD1906="Forecast",DF1906+DG1906,""),DF1906+DG1906)</f>
        <v/>
      </c>
      <c r="DI1906" s="274" t="str">
        <f>IF(DH1906="","",IF(IntermediateCalcs!$AO$9="Yes",IntermediateCalcs!DH1906*$CX1906,IntermediateCalcs!DH1906))</f>
        <v/>
      </c>
      <c r="DJ1906" s="250" t="str">
        <f>IF(DataGoesHere!$B1906="","",($CZ1906-DI1906))</f>
        <v/>
      </c>
      <c r="DK1906" s="250" t="str">
        <f>IF(DataGoesHere!$B1906="","",ABS($CZ1906-DI1906))</f>
        <v/>
      </c>
      <c r="DL1906" s="250" t="str">
        <f>IF(DataGoesHere!$B1906="","",DK1906^2)</f>
        <v/>
      </c>
      <c r="DM1906" s="249" t="str">
        <f>IF(DataGoesHere!$B1906="","",DK1906/$CZ1906)</f>
        <v/>
      </c>
      <c r="DN1906" s="250" t="str">
        <f>IF(DataGoesHere!$B1906="","",SUM(DJ$2:DJ1906)/AVERAGE(DK:DK))</f>
        <v/>
      </c>
      <c r="DP1906" s="19" t="str">
        <f>IF(DataGoesHere!B1906="",IF($DD1906="Forecast",(Output!E$48*IntermediateCalcs!CY1906)+Output!G$48,""),(Output!E$48*IntermediateCalcs!CY1906)+Output!G$48)</f>
        <v/>
      </c>
      <c r="DQ1906" s="274" t="str">
        <f>IF(DP1906="","",IF(IntermediateCalcs!$AO$9="Yes",IntermediateCalcs!DP1906*$CX1906,IntermediateCalcs!DP1906))</f>
        <v/>
      </c>
      <c r="DR1906" s="250" t="str">
        <f>IF(DataGoesHere!$B1906="","",($CZ1906-DQ1906))</f>
        <v/>
      </c>
      <c r="DS1906" s="250" t="str">
        <f>IF(DataGoesHere!$B1906="","",ABS($CZ1906-DQ1906))</f>
        <v/>
      </c>
      <c r="DT1906" s="250" t="str">
        <f>IF(DataGoesHere!$B1906="","",DS1906^2)</f>
        <v/>
      </c>
      <c r="DU1906" s="249" t="str">
        <f>IF(DataGoesHere!$B1906="","",DS1906/$CZ1906)</f>
        <v/>
      </c>
      <c r="DV1906" s="250" t="str">
        <f>IF(DataGoesHere!$B1906="","",SUM(DR$2:DR1906)/AVERAGE(DS:DS))</f>
        <v/>
      </c>
      <c r="DX1906" s="19" t="str">
        <f>IF(DataGoesHere!$B1905="","",(DB1900*(Output!$O$49/Output!$P$49))+(IntermediateCalcs!DB1901*(Output!$M$49/Output!$P$49))+(IntermediateCalcs!DB1902*(Output!$K$49/Output!$P$49))+(DB1903*(Output!$I$49/Output!$P$49))+(IntermediateCalcs!DB1904*(Output!$G$49/Output!$P$49))+(IntermediateCalcs!DB1905*(Output!$E$49/Output!$P$49)))</f>
        <v/>
      </c>
      <c r="DY1906" s="274" t="str">
        <f>IF(DX1906="","",IF(IntermediateCalcs!$AO$9="Yes",IntermediateCalcs!DX1906*$CX1906,IntermediateCalcs!DX1906))</f>
        <v/>
      </c>
      <c r="DZ1906" s="250" t="str">
        <f>IF(DataGoesHere!$B1906="","",($CZ1906-DY1906))</f>
        <v/>
      </c>
      <c r="EA1906" s="250" t="str">
        <f>IF(DataGoesHere!$B1906="","",ABS($CZ1906-DY1906))</f>
        <v/>
      </c>
      <c r="EB1906" s="250" t="str">
        <f>IF(DataGoesHere!$B1906="","",EA1906^2)</f>
        <v/>
      </c>
      <c r="EC1906" s="249" t="str">
        <f>IF(DataGoesHere!$B1906="","",EA1906/$CZ1906)</f>
        <v/>
      </c>
      <c r="ED1906" s="250" t="str">
        <f>IF(DataGoesHere!$B1906="","",SUM(DZ$2:DZ1906)/AVERAGE(EA:EA))</f>
        <v/>
      </c>
    </row>
    <row r="1907" spans="20:134" x14ac:dyDescent="0.2">
      <c r="T1907" s="240"/>
      <c r="U1907" s="86"/>
      <c r="V1907" s="86"/>
      <c r="W1907" s="86"/>
      <c r="X1907" s="86"/>
      <c r="Y1907" s="86"/>
      <c r="Z1907" s="86"/>
      <c r="AA1907" s="86"/>
      <c r="AB1907" s="86"/>
      <c r="AC1907" s="245" t="str">
        <f>IF(DataGoesHere!$B1907="","",(DataGoesHere!$B1907/SUM(DataGoesHere!$B1898:'DataGoesHere'!$B1909)))</f>
        <v/>
      </c>
      <c r="AD1907" s="86"/>
      <c r="AE1907" s="241"/>
      <c r="CV1907" s="310" t="str">
        <f>IF(DataGoesHere!B1907="","",DataGoesHere!A1907)</f>
        <v/>
      </c>
      <c r="CW1907" s="271">
        <f t="shared" ca="1" si="66"/>
        <v>10</v>
      </c>
      <c r="CX1907" s="272">
        <f t="shared" ca="1" si="67"/>
        <v>0.92557634012077306</v>
      </c>
      <c r="CY1907" s="266">
        <f>DataGoesHere!A1907</f>
        <v>1906</v>
      </c>
      <c r="CZ1907" s="19" t="str">
        <f>IF(DataGoesHere!B1907="","",DataGoesHere!B1907)</f>
        <v/>
      </c>
      <c r="DA1907" s="19" t="str">
        <f>IF(DataGoesHere!B1907="","",IF(AH$5="No",DataGoesHere!B1907,DataGoesHere!B1907-(AH$2*(DataGoesHere!A1907-1))))</f>
        <v/>
      </c>
      <c r="DB1907" s="19" t="str">
        <f>IF(DataGoesHere!B1907="","",IF(AO$9="No",DataGoesHere!B1907,DataGoesHere!B1907/CX1907))</f>
        <v/>
      </c>
      <c r="DC1907" s="19" t="str">
        <f>IF(DataGoesHere!B1907="","",IF(AO$9="No",DA1907,DA1907/CX1907))</f>
        <v/>
      </c>
      <c r="DD1907" s="293" t="str">
        <f>IF(CZ1907="",IF(COUNTIF(DD$2:DD1906,"Forecast")&lt;Output!E$43,"Forecast",""),"Actual")</f>
        <v/>
      </c>
      <c r="DF1907" s="19" t="str">
        <f>IF(DataGoesHere!B1906="",IF(DD1907="Forecast",(Output!$E$47*IntermediateCalcs!DH1906)+((1-Output!$E$47)*IntermediateCalcs!DF1906),""),(Output!$E$47*IntermediateCalcs!DB1906)+((1-Output!$E$47)*IntermediateCalcs!DF1906))</f>
        <v/>
      </c>
      <c r="DG1907" s="19" t="str">
        <f>IF(DataGoesHere!B1906="",IF(DD1907="Forecast",(Output!$G$47*(IntermediateCalcs!DF1907-IntermediateCalcs!DF1906))+((1-Output!$G$47)*IntermediateCalcs!DG1906),""),(Output!$G$47*(IntermediateCalcs!DF1907-IntermediateCalcs!DF1906))+((1-Output!$G$47)*IntermediateCalcs!DG1906))</f>
        <v/>
      </c>
      <c r="DH1907" s="19" t="str">
        <f>IF(DataGoesHere!B1906="",IF(DD1907="Forecast",DF1907+DG1907,""),DF1907+DG1907)</f>
        <v/>
      </c>
      <c r="DI1907" s="274" t="str">
        <f>IF(DH1907="","",IF(IntermediateCalcs!$AO$9="Yes",IntermediateCalcs!DH1907*$CX1907,IntermediateCalcs!DH1907))</f>
        <v/>
      </c>
      <c r="DJ1907" s="250" t="str">
        <f>IF(DataGoesHere!$B1907="","",($CZ1907-DI1907))</f>
        <v/>
      </c>
      <c r="DK1907" s="250" t="str">
        <f>IF(DataGoesHere!$B1907="","",ABS($CZ1907-DI1907))</f>
        <v/>
      </c>
      <c r="DL1907" s="250" t="str">
        <f>IF(DataGoesHere!$B1907="","",DK1907^2)</f>
        <v/>
      </c>
      <c r="DM1907" s="249" t="str">
        <f>IF(DataGoesHere!$B1907="","",DK1907/$CZ1907)</f>
        <v/>
      </c>
      <c r="DN1907" s="250" t="str">
        <f>IF(DataGoesHere!$B1907="","",SUM(DJ$2:DJ1907)/AVERAGE(DK:DK))</f>
        <v/>
      </c>
      <c r="DP1907" s="19" t="str">
        <f>IF(DataGoesHere!B1907="",IF($DD1907="Forecast",(Output!E$48*IntermediateCalcs!CY1907)+Output!G$48,""),(Output!E$48*IntermediateCalcs!CY1907)+Output!G$48)</f>
        <v/>
      </c>
      <c r="DQ1907" s="274" t="str">
        <f>IF(DP1907="","",IF(IntermediateCalcs!$AO$9="Yes",IntermediateCalcs!DP1907*$CX1907,IntermediateCalcs!DP1907))</f>
        <v/>
      </c>
      <c r="DR1907" s="250" t="str">
        <f>IF(DataGoesHere!$B1907="","",($CZ1907-DQ1907))</f>
        <v/>
      </c>
      <c r="DS1907" s="250" t="str">
        <f>IF(DataGoesHere!$B1907="","",ABS($CZ1907-DQ1907))</f>
        <v/>
      </c>
      <c r="DT1907" s="250" t="str">
        <f>IF(DataGoesHere!$B1907="","",DS1907^2)</f>
        <v/>
      </c>
      <c r="DU1907" s="249" t="str">
        <f>IF(DataGoesHere!$B1907="","",DS1907/$CZ1907)</f>
        <v/>
      </c>
      <c r="DV1907" s="250" t="str">
        <f>IF(DataGoesHere!$B1907="","",SUM(DR$2:DR1907)/AVERAGE(DS:DS))</f>
        <v/>
      </c>
      <c r="DX1907" s="19" t="str">
        <f>IF(DataGoesHere!$B1906="","",(DB1901*(Output!$O$49/Output!$P$49))+(IntermediateCalcs!DB1902*(Output!$M$49/Output!$P$49))+(IntermediateCalcs!DB1903*(Output!$K$49/Output!$P$49))+(DB1904*(Output!$I$49/Output!$P$49))+(IntermediateCalcs!DB1905*(Output!$G$49/Output!$P$49))+(IntermediateCalcs!DB1906*(Output!$E$49/Output!$P$49)))</f>
        <v/>
      </c>
      <c r="DY1907" s="274" t="str">
        <f>IF(DX1907="","",IF(IntermediateCalcs!$AO$9="Yes",IntermediateCalcs!DX1907*$CX1907,IntermediateCalcs!DX1907))</f>
        <v/>
      </c>
      <c r="DZ1907" s="250" t="str">
        <f>IF(DataGoesHere!$B1907="","",($CZ1907-DY1907))</f>
        <v/>
      </c>
      <c r="EA1907" s="250" t="str">
        <f>IF(DataGoesHere!$B1907="","",ABS($CZ1907-DY1907))</f>
        <v/>
      </c>
      <c r="EB1907" s="250" t="str">
        <f>IF(DataGoesHere!$B1907="","",EA1907^2)</f>
        <v/>
      </c>
      <c r="EC1907" s="249" t="str">
        <f>IF(DataGoesHere!$B1907="","",EA1907/$CZ1907)</f>
        <v/>
      </c>
      <c r="ED1907" s="250" t="str">
        <f>IF(DataGoesHere!$B1907="","",SUM(DZ$2:DZ1907)/AVERAGE(EA:EA))</f>
        <v/>
      </c>
    </row>
    <row r="1908" spans="20:134" x14ac:dyDescent="0.2">
      <c r="T1908" s="240"/>
      <c r="U1908" s="86"/>
      <c r="V1908" s="86"/>
      <c r="W1908" s="86"/>
      <c r="X1908" s="86"/>
      <c r="Y1908" s="86"/>
      <c r="Z1908" s="86"/>
      <c r="AA1908" s="86"/>
      <c r="AB1908" s="86"/>
      <c r="AC1908" s="86"/>
      <c r="AD1908" s="245" t="str">
        <f>IF(DataGoesHere!$B1908="","",(DataGoesHere!$B1908/SUM(DataGoesHere!$B1898:'DataGoesHere'!$B1909)))</f>
        <v/>
      </c>
      <c r="AE1908" s="241"/>
      <c r="CV1908" s="310" t="str">
        <f>IF(DataGoesHere!B1908="","",DataGoesHere!A1908)</f>
        <v/>
      </c>
      <c r="CW1908" s="271">
        <f t="shared" ca="1" si="66"/>
        <v>11</v>
      </c>
      <c r="CX1908" s="272">
        <f t="shared" ca="1" si="67"/>
        <v>0.97463169608807265</v>
      </c>
      <c r="CY1908" s="266">
        <f>DataGoesHere!A1908</f>
        <v>1907</v>
      </c>
      <c r="CZ1908" s="19" t="str">
        <f>IF(DataGoesHere!B1908="","",DataGoesHere!B1908)</f>
        <v/>
      </c>
      <c r="DA1908" s="19" t="str">
        <f>IF(DataGoesHere!B1908="","",IF(AH$5="No",DataGoesHere!B1908,DataGoesHere!B1908-(AH$2*(DataGoesHere!A1908-1))))</f>
        <v/>
      </c>
      <c r="DB1908" s="19" t="str">
        <f>IF(DataGoesHere!B1908="","",IF(AO$9="No",DataGoesHere!B1908,DataGoesHere!B1908/CX1908))</f>
        <v/>
      </c>
      <c r="DC1908" s="19" t="str">
        <f>IF(DataGoesHere!B1908="","",IF(AO$9="No",DA1908,DA1908/CX1908))</f>
        <v/>
      </c>
      <c r="DD1908" s="293" t="str">
        <f>IF(CZ1908="",IF(COUNTIF(DD$2:DD1907,"Forecast")&lt;Output!E$43,"Forecast",""),"Actual")</f>
        <v/>
      </c>
      <c r="DF1908" s="19" t="str">
        <f>IF(DataGoesHere!B1907="",IF(DD1908="Forecast",(Output!$E$47*IntermediateCalcs!DH1907)+((1-Output!$E$47)*IntermediateCalcs!DF1907),""),(Output!$E$47*IntermediateCalcs!DB1907)+((1-Output!$E$47)*IntermediateCalcs!DF1907))</f>
        <v/>
      </c>
      <c r="DG1908" s="19" t="str">
        <f>IF(DataGoesHere!B1907="",IF(DD1908="Forecast",(Output!$G$47*(IntermediateCalcs!DF1908-IntermediateCalcs!DF1907))+((1-Output!$G$47)*IntermediateCalcs!DG1907),""),(Output!$G$47*(IntermediateCalcs!DF1908-IntermediateCalcs!DF1907))+((1-Output!$G$47)*IntermediateCalcs!DG1907))</f>
        <v/>
      </c>
      <c r="DH1908" s="19" t="str">
        <f>IF(DataGoesHere!B1907="",IF(DD1908="Forecast",DF1908+DG1908,""),DF1908+DG1908)</f>
        <v/>
      </c>
      <c r="DI1908" s="274" t="str">
        <f>IF(DH1908="","",IF(IntermediateCalcs!$AO$9="Yes",IntermediateCalcs!DH1908*$CX1908,IntermediateCalcs!DH1908))</f>
        <v/>
      </c>
      <c r="DJ1908" s="250" t="str">
        <f>IF(DataGoesHere!$B1908="","",($CZ1908-DI1908))</f>
        <v/>
      </c>
      <c r="DK1908" s="250" t="str">
        <f>IF(DataGoesHere!$B1908="","",ABS($CZ1908-DI1908))</f>
        <v/>
      </c>
      <c r="DL1908" s="250" t="str">
        <f>IF(DataGoesHere!$B1908="","",DK1908^2)</f>
        <v/>
      </c>
      <c r="DM1908" s="249" t="str">
        <f>IF(DataGoesHere!$B1908="","",DK1908/$CZ1908)</f>
        <v/>
      </c>
      <c r="DN1908" s="250" t="str">
        <f>IF(DataGoesHere!$B1908="","",SUM(DJ$2:DJ1908)/AVERAGE(DK:DK))</f>
        <v/>
      </c>
      <c r="DP1908" s="19" t="str">
        <f>IF(DataGoesHere!B1908="",IF($DD1908="Forecast",(Output!E$48*IntermediateCalcs!CY1908)+Output!G$48,""),(Output!E$48*IntermediateCalcs!CY1908)+Output!G$48)</f>
        <v/>
      </c>
      <c r="DQ1908" s="274" t="str">
        <f>IF(DP1908="","",IF(IntermediateCalcs!$AO$9="Yes",IntermediateCalcs!DP1908*$CX1908,IntermediateCalcs!DP1908))</f>
        <v/>
      </c>
      <c r="DR1908" s="250" t="str">
        <f>IF(DataGoesHere!$B1908="","",($CZ1908-DQ1908))</f>
        <v/>
      </c>
      <c r="DS1908" s="250" t="str">
        <f>IF(DataGoesHere!$B1908="","",ABS($CZ1908-DQ1908))</f>
        <v/>
      </c>
      <c r="DT1908" s="250" t="str">
        <f>IF(DataGoesHere!$B1908="","",DS1908^2)</f>
        <v/>
      </c>
      <c r="DU1908" s="249" t="str">
        <f>IF(DataGoesHere!$B1908="","",DS1908/$CZ1908)</f>
        <v/>
      </c>
      <c r="DV1908" s="250" t="str">
        <f>IF(DataGoesHere!$B1908="","",SUM(DR$2:DR1908)/AVERAGE(DS:DS))</f>
        <v/>
      </c>
      <c r="DX1908" s="19" t="str">
        <f>IF(DataGoesHere!$B1907="","",(DB1902*(Output!$O$49/Output!$P$49))+(IntermediateCalcs!DB1903*(Output!$M$49/Output!$P$49))+(IntermediateCalcs!DB1904*(Output!$K$49/Output!$P$49))+(DB1905*(Output!$I$49/Output!$P$49))+(IntermediateCalcs!DB1906*(Output!$G$49/Output!$P$49))+(IntermediateCalcs!DB1907*(Output!$E$49/Output!$P$49)))</f>
        <v/>
      </c>
      <c r="DY1908" s="274" t="str">
        <f>IF(DX1908="","",IF(IntermediateCalcs!$AO$9="Yes",IntermediateCalcs!DX1908*$CX1908,IntermediateCalcs!DX1908))</f>
        <v/>
      </c>
      <c r="DZ1908" s="250" t="str">
        <f>IF(DataGoesHere!$B1908="","",($CZ1908-DY1908))</f>
        <v/>
      </c>
      <c r="EA1908" s="250" t="str">
        <f>IF(DataGoesHere!$B1908="","",ABS($CZ1908-DY1908))</f>
        <v/>
      </c>
      <c r="EB1908" s="250" t="str">
        <f>IF(DataGoesHere!$B1908="","",EA1908^2)</f>
        <v/>
      </c>
      <c r="EC1908" s="249" t="str">
        <f>IF(DataGoesHere!$B1908="","",EA1908/$CZ1908)</f>
        <v/>
      </c>
      <c r="ED1908" s="250" t="str">
        <f>IF(DataGoesHere!$B1908="","",SUM(DZ$2:DZ1908)/AVERAGE(EA:EA))</f>
        <v/>
      </c>
    </row>
    <row r="1909" spans="20:134" x14ac:dyDescent="0.2">
      <c r="T1909" s="242"/>
      <c r="U1909" s="243"/>
      <c r="V1909" s="243"/>
      <c r="W1909" s="243"/>
      <c r="X1909" s="243"/>
      <c r="Y1909" s="243"/>
      <c r="Z1909" s="243"/>
      <c r="AA1909" s="243"/>
      <c r="AB1909" s="243"/>
      <c r="AC1909" s="243"/>
      <c r="AD1909" s="243"/>
      <c r="AE1909" s="246" t="str">
        <f>IF(DataGoesHere!$B1909="","",(DataGoesHere!$B1909/SUM(DataGoesHere!$B1898:'DataGoesHere'!$B1909)))</f>
        <v/>
      </c>
      <c r="CV1909" s="310" t="str">
        <f>IF(DataGoesHere!B1909="","",DataGoesHere!A1909)</f>
        <v/>
      </c>
      <c r="CW1909" s="271">
        <f t="shared" ca="1" si="66"/>
        <v>12</v>
      </c>
      <c r="CX1909" s="272">
        <f t="shared" ca="1" si="67"/>
        <v>1.0054005237672714</v>
      </c>
      <c r="CY1909" s="266">
        <f>DataGoesHere!A1909</f>
        <v>1908</v>
      </c>
      <c r="CZ1909" s="19" t="str">
        <f>IF(DataGoesHere!B1909="","",DataGoesHere!B1909)</f>
        <v/>
      </c>
      <c r="DA1909" s="19" t="str">
        <f>IF(DataGoesHere!B1909="","",IF(AH$5="No",DataGoesHere!B1909,DataGoesHere!B1909-(AH$2*(DataGoesHere!A1909-1))))</f>
        <v/>
      </c>
      <c r="DB1909" s="19" t="str">
        <f>IF(DataGoesHere!B1909="","",IF(AO$9="No",DataGoesHere!B1909,DataGoesHere!B1909/CX1909))</f>
        <v/>
      </c>
      <c r="DC1909" s="19" t="str">
        <f>IF(DataGoesHere!B1909="","",IF(AO$9="No",DA1909,DA1909/CX1909))</f>
        <v/>
      </c>
      <c r="DD1909" s="293" t="str">
        <f>IF(CZ1909="",IF(COUNTIF(DD$2:DD1908,"Forecast")&lt;Output!E$43,"Forecast",""),"Actual")</f>
        <v/>
      </c>
      <c r="DF1909" s="19" t="str">
        <f>IF(DataGoesHere!B1908="",IF(DD1909="Forecast",(Output!$E$47*IntermediateCalcs!DH1908)+((1-Output!$E$47)*IntermediateCalcs!DF1908),""),(Output!$E$47*IntermediateCalcs!DB1908)+((1-Output!$E$47)*IntermediateCalcs!DF1908))</f>
        <v/>
      </c>
      <c r="DG1909" s="19" t="str">
        <f>IF(DataGoesHere!B1908="",IF(DD1909="Forecast",(Output!$G$47*(IntermediateCalcs!DF1909-IntermediateCalcs!DF1908))+((1-Output!$G$47)*IntermediateCalcs!DG1908),""),(Output!$G$47*(IntermediateCalcs!DF1909-IntermediateCalcs!DF1908))+((1-Output!$G$47)*IntermediateCalcs!DG1908))</f>
        <v/>
      </c>
      <c r="DH1909" s="19" t="str">
        <f>IF(DataGoesHere!B1908="",IF(DD1909="Forecast",DF1909+DG1909,""),DF1909+DG1909)</f>
        <v/>
      </c>
      <c r="DI1909" s="274" t="str">
        <f>IF(DH1909="","",IF(IntermediateCalcs!$AO$9="Yes",IntermediateCalcs!DH1909*$CX1909,IntermediateCalcs!DH1909))</f>
        <v/>
      </c>
      <c r="DJ1909" s="250" t="str">
        <f>IF(DataGoesHere!$B1909="","",($CZ1909-DI1909))</f>
        <v/>
      </c>
      <c r="DK1909" s="250" t="str">
        <f>IF(DataGoesHere!$B1909="","",ABS($CZ1909-DI1909))</f>
        <v/>
      </c>
      <c r="DL1909" s="250" t="str">
        <f>IF(DataGoesHere!$B1909="","",DK1909^2)</f>
        <v/>
      </c>
      <c r="DM1909" s="249" t="str">
        <f>IF(DataGoesHere!$B1909="","",DK1909/$CZ1909)</f>
        <v/>
      </c>
      <c r="DN1909" s="250" t="str">
        <f>IF(DataGoesHere!$B1909="","",SUM(DJ$2:DJ1909)/AVERAGE(DK:DK))</f>
        <v/>
      </c>
      <c r="DP1909" s="19" t="str">
        <f>IF(DataGoesHere!B1909="",IF($DD1909="Forecast",(Output!E$48*IntermediateCalcs!CY1909)+Output!G$48,""),(Output!E$48*IntermediateCalcs!CY1909)+Output!G$48)</f>
        <v/>
      </c>
      <c r="DQ1909" s="274" t="str">
        <f>IF(DP1909="","",IF(IntermediateCalcs!$AO$9="Yes",IntermediateCalcs!DP1909*$CX1909,IntermediateCalcs!DP1909))</f>
        <v/>
      </c>
      <c r="DR1909" s="250" t="str">
        <f>IF(DataGoesHere!$B1909="","",($CZ1909-DQ1909))</f>
        <v/>
      </c>
      <c r="DS1909" s="250" t="str">
        <f>IF(DataGoesHere!$B1909="","",ABS($CZ1909-DQ1909))</f>
        <v/>
      </c>
      <c r="DT1909" s="250" t="str">
        <f>IF(DataGoesHere!$B1909="","",DS1909^2)</f>
        <v/>
      </c>
      <c r="DU1909" s="249" t="str">
        <f>IF(DataGoesHere!$B1909="","",DS1909/$CZ1909)</f>
        <v/>
      </c>
      <c r="DV1909" s="250" t="str">
        <f>IF(DataGoesHere!$B1909="","",SUM(DR$2:DR1909)/AVERAGE(DS:DS))</f>
        <v/>
      </c>
      <c r="DX1909" s="19" t="str">
        <f>IF(DataGoesHere!$B1908="","",(DB1903*(Output!$O$49/Output!$P$49))+(IntermediateCalcs!DB1904*(Output!$M$49/Output!$P$49))+(IntermediateCalcs!DB1905*(Output!$K$49/Output!$P$49))+(DB1906*(Output!$I$49/Output!$P$49))+(IntermediateCalcs!DB1907*(Output!$G$49/Output!$P$49))+(IntermediateCalcs!DB1908*(Output!$E$49/Output!$P$49)))</f>
        <v/>
      </c>
      <c r="DY1909" s="274" t="str">
        <f>IF(DX1909="","",IF(IntermediateCalcs!$AO$9="Yes",IntermediateCalcs!DX1909*$CX1909,IntermediateCalcs!DX1909))</f>
        <v/>
      </c>
      <c r="DZ1909" s="250" t="str">
        <f>IF(DataGoesHere!$B1909="","",($CZ1909-DY1909))</f>
        <v/>
      </c>
      <c r="EA1909" s="250" t="str">
        <f>IF(DataGoesHere!$B1909="","",ABS($CZ1909-DY1909))</f>
        <v/>
      </c>
      <c r="EB1909" s="250" t="str">
        <f>IF(DataGoesHere!$B1909="","",EA1909^2)</f>
        <v/>
      </c>
      <c r="EC1909" s="249" t="str">
        <f>IF(DataGoesHere!$B1909="","",EA1909/$CZ1909)</f>
        <v/>
      </c>
      <c r="ED1909" s="250" t="str">
        <f>IF(DataGoesHere!$B1909="","",SUM(DZ$2:DZ1909)/AVERAGE(EA:EA))</f>
        <v/>
      </c>
    </row>
    <row r="1910" spans="20:134" x14ac:dyDescent="0.2">
      <c r="T1910" s="244" t="str">
        <f>IF(DataGoesHere!$B1910="","",(DataGoesHere!$B1910/SUM(DataGoesHere!$B1910:'DataGoesHere'!$B1921)))</f>
        <v/>
      </c>
      <c r="U1910" s="238"/>
      <c r="V1910" s="238"/>
      <c r="W1910" s="238"/>
      <c r="X1910" s="238"/>
      <c r="Y1910" s="238"/>
      <c r="Z1910" s="238"/>
      <c r="AA1910" s="238"/>
      <c r="AB1910" s="238"/>
      <c r="AC1910" s="238"/>
      <c r="AD1910" s="238"/>
      <c r="AE1910" s="239"/>
      <c r="CV1910" s="310" t="str">
        <f>IF(DataGoesHere!B1910="","",DataGoesHere!A1910)</f>
        <v/>
      </c>
      <c r="CW1910" s="271">
        <f t="shared" ca="1" si="66"/>
        <v>1</v>
      </c>
      <c r="CX1910" s="272">
        <f t="shared" ca="1" si="67"/>
        <v>1.3236179355303281</v>
      </c>
      <c r="CY1910" s="266">
        <f>DataGoesHere!A1910</f>
        <v>1909</v>
      </c>
      <c r="CZ1910" s="19" t="str">
        <f>IF(DataGoesHere!B1910="","",DataGoesHere!B1910)</f>
        <v/>
      </c>
      <c r="DA1910" s="19" t="str">
        <f>IF(DataGoesHere!B1910="","",IF(AH$5="No",DataGoesHere!B1910,DataGoesHere!B1910-(AH$2*(DataGoesHere!A1910-1))))</f>
        <v/>
      </c>
      <c r="DB1910" s="19" t="str">
        <f>IF(DataGoesHere!B1910="","",IF(AO$9="No",DataGoesHere!B1910,DataGoesHere!B1910/CX1910))</f>
        <v/>
      </c>
      <c r="DC1910" s="19" t="str">
        <f>IF(DataGoesHere!B1910="","",IF(AO$9="No",DA1910,DA1910/CX1910))</f>
        <v/>
      </c>
      <c r="DD1910" s="293" t="str">
        <f>IF(CZ1910="",IF(COUNTIF(DD$2:DD1909,"Forecast")&lt;Output!E$43,"Forecast",""),"Actual")</f>
        <v/>
      </c>
      <c r="DF1910" s="19" t="str">
        <f>IF(DataGoesHere!B1909="",IF(DD1910="Forecast",(Output!$E$47*IntermediateCalcs!DH1909)+((1-Output!$E$47)*IntermediateCalcs!DF1909),""),(Output!$E$47*IntermediateCalcs!DB1909)+((1-Output!$E$47)*IntermediateCalcs!DF1909))</f>
        <v/>
      </c>
      <c r="DG1910" s="19" t="str">
        <f>IF(DataGoesHere!B1909="",IF(DD1910="Forecast",(Output!$G$47*(IntermediateCalcs!DF1910-IntermediateCalcs!DF1909))+((1-Output!$G$47)*IntermediateCalcs!DG1909),""),(Output!$G$47*(IntermediateCalcs!DF1910-IntermediateCalcs!DF1909))+((1-Output!$G$47)*IntermediateCalcs!DG1909))</f>
        <v/>
      </c>
      <c r="DH1910" s="19" t="str">
        <f>IF(DataGoesHere!B1909="",IF(DD1910="Forecast",DF1910+DG1910,""),DF1910+DG1910)</f>
        <v/>
      </c>
      <c r="DI1910" s="274" t="str">
        <f>IF(DH1910="","",IF(IntermediateCalcs!$AO$9="Yes",IntermediateCalcs!DH1910*$CX1910,IntermediateCalcs!DH1910))</f>
        <v/>
      </c>
      <c r="DJ1910" s="250" t="str">
        <f>IF(DataGoesHere!$B1910="","",($CZ1910-DI1910))</f>
        <v/>
      </c>
      <c r="DK1910" s="250" t="str">
        <f>IF(DataGoesHere!$B1910="","",ABS($CZ1910-DI1910))</f>
        <v/>
      </c>
      <c r="DL1910" s="250" t="str">
        <f>IF(DataGoesHere!$B1910="","",DK1910^2)</f>
        <v/>
      </c>
      <c r="DM1910" s="249" t="str">
        <f>IF(DataGoesHere!$B1910="","",DK1910/$CZ1910)</f>
        <v/>
      </c>
      <c r="DN1910" s="250" t="str">
        <f>IF(DataGoesHere!$B1910="","",SUM(DJ$2:DJ1910)/AVERAGE(DK:DK))</f>
        <v/>
      </c>
      <c r="DP1910" s="19" t="str">
        <f>IF(DataGoesHere!B1910="",IF($DD1910="Forecast",(Output!E$48*IntermediateCalcs!CY1910)+Output!G$48,""),(Output!E$48*IntermediateCalcs!CY1910)+Output!G$48)</f>
        <v/>
      </c>
      <c r="DQ1910" s="274" t="str">
        <f>IF(DP1910="","",IF(IntermediateCalcs!$AO$9="Yes",IntermediateCalcs!DP1910*$CX1910,IntermediateCalcs!DP1910))</f>
        <v/>
      </c>
      <c r="DR1910" s="250" t="str">
        <f>IF(DataGoesHere!$B1910="","",($CZ1910-DQ1910))</f>
        <v/>
      </c>
      <c r="DS1910" s="250" t="str">
        <f>IF(DataGoesHere!$B1910="","",ABS($CZ1910-DQ1910))</f>
        <v/>
      </c>
      <c r="DT1910" s="250" t="str">
        <f>IF(DataGoesHere!$B1910="","",DS1910^2)</f>
        <v/>
      </c>
      <c r="DU1910" s="249" t="str">
        <f>IF(DataGoesHere!$B1910="","",DS1910/$CZ1910)</f>
        <v/>
      </c>
      <c r="DV1910" s="250" t="str">
        <f>IF(DataGoesHere!$B1910="","",SUM(DR$2:DR1910)/AVERAGE(DS:DS))</f>
        <v/>
      </c>
      <c r="DX1910" s="19" t="str">
        <f>IF(DataGoesHere!$B1909="","",(DB1904*(Output!$O$49/Output!$P$49))+(IntermediateCalcs!DB1905*(Output!$M$49/Output!$P$49))+(IntermediateCalcs!DB1906*(Output!$K$49/Output!$P$49))+(DB1907*(Output!$I$49/Output!$P$49))+(IntermediateCalcs!DB1908*(Output!$G$49/Output!$P$49))+(IntermediateCalcs!DB1909*(Output!$E$49/Output!$P$49)))</f>
        <v/>
      </c>
      <c r="DY1910" s="274" t="str">
        <f>IF(DX1910="","",IF(IntermediateCalcs!$AO$9="Yes",IntermediateCalcs!DX1910*$CX1910,IntermediateCalcs!DX1910))</f>
        <v/>
      </c>
      <c r="DZ1910" s="250" t="str">
        <f>IF(DataGoesHere!$B1910="","",($CZ1910-DY1910))</f>
        <v/>
      </c>
      <c r="EA1910" s="250" t="str">
        <f>IF(DataGoesHere!$B1910="","",ABS($CZ1910-DY1910))</f>
        <v/>
      </c>
      <c r="EB1910" s="250" t="str">
        <f>IF(DataGoesHere!$B1910="","",EA1910^2)</f>
        <v/>
      </c>
      <c r="EC1910" s="249" t="str">
        <f>IF(DataGoesHere!$B1910="","",EA1910/$CZ1910)</f>
        <v/>
      </c>
      <c r="ED1910" s="250" t="str">
        <f>IF(DataGoesHere!$B1910="","",SUM(DZ$2:DZ1910)/AVERAGE(EA:EA))</f>
        <v/>
      </c>
    </row>
    <row r="1911" spans="20:134" x14ac:dyDescent="0.2">
      <c r="T1911" s="240"/>
      <c r="U1911" s="245" t="str">
        <f>IF(DataGoesHere!$B1911="","",(DataGoesHere!$B1911/SUM(DataGoesHere!$B1911:'DataGoesHere'!$B1921)))</f>
        <v/>
      </c>
      <c r="V1911" s="86"/>
      <c r="W1911" s="86"/>
      <c r="X1911" s="86"/>
      <c r="Y1911" s="86"/>
      <c r="Z1911" s="86"/>
      <c r="AA1911" s="86"/>
      <c r="AB1911" s="86"/>
      <c r="AC1911" s="86"/>
      <c r="AD1911" s="86"/>
      <c r="AE1911" s="241"/>
      <c r="CV1911" s="310" t="str">
        <f>IF(DataGoesHere!B1911="","",DataGoesHere!A1911)</f>
        <v/>
      </c>
      <c r="CW1911" s="271">
        <f t="shared" ca="1" si="66"/>
        <v>2</v>
      </c>
      <c r="CX1911" s="272">
        <f t="shared" ca="1" si="67"/>
        <v>0.80574490527728204</v>
      </c>
      <c r="CY1911" s="266">
        <f>DataGoesHere!A1911</f>
        <v>1910</v>
      </c>
      <c r="CZ1911" s="19" t="str">
        <f>IF(DataGoesHere!B1911="","",DataGoesHere!B1911)</f>
        <v/>
      </c>
      <c r="DA1911" s="19" t="str">
        <f>IF(DataGoesHere!B1911="","",IF(AH$5="No",DataGoesHere!B1911,DataGoesHere!B1911-(AH$2*(DataGoesHere!A1911-1))))</f>
        <v/>
      </c>
      <c r="DB1911" s="19" t="str">
        <f>IF(DataGoesHere!B1911="","",IF(AO$9="No",DataGoesHere!B1911,DataGoesHere!B1911/CX1911))</f>
        <v/>
      </c>
      <c r="DC1911" s="19" t="str">
        <f>IF(DataGoesHere!B1911="","",IF(AO$9="No",DA1911,DA1911/CX1911))</f>
        <v/>
      </c>
      <c r="DD1911" s="293" t="str">
        <f>IF(CZ1911="",IF(COUNTIF(DD$2:DD1910,"Forecast")&lt;Output!E$43,"Forecast",""),"Actual")</f>
        <v/>
      </c>
      <c r="DF1911" s="19" t="str">
        <f>IF(DataGoesHere!B1910="",IF(DD1911="Forecast",(Output!$E$47*IntermediateCalcs!DH1910)+((1-Output!$E$47)*IntermediateCalcs!DF1910),""),(Output!$E$47*IntermediateCalcs!DB1910)+((1-Output!$E$47)*IntermediateCalcs!DF1910))</f>
        <v/>
      </c>
      <c r="DG1911" s="19" t="str">
        <f>IF(DataGoesHere!B1910="",IF(DD1911="Forecast",(Output!$G$47*(IntermediateCalcs!DF1911-IntermediateCalcs!DF1910))+((1-Output!$G$47)*IntermediateCalcs!DG1910),""),(Output!$G$47*(IntermediateCalcs!DF1911-IntermediateCalcs!DF1910))+((1-Output!$G$47)*IntermediateCalcs!DG1910))</f>
        <v/>
      </c>
      <c r="DH1911" s="19" t="str">
        <f>IF(DataGoesHere!B1910="",IF(DD1911="Forecast",DF1911+DG1911,""),DF1911+DG1911)</f>
        <v/>
      </c>
      <c r="DI1911" s="274" t="str">
        <f>IF(DH1911="","",IF(IntermediateCalcs!$AO$9="Yes",IntermediateCalcs!DH1911*$CX1911,IntermediateCalcs!DH1911))</f>
        <v/>
      </c>
      <c r="DJ1911" s="250" t="str">
        <f>IF(DataGoesHere!$B1911="","",($CZ1911-DI1911))</f>
        <v/>
      </c>
      <c r="DK1911" s="250" t="str">
        <f>IF(DataGoesHere!$B1911="","",ABS($CZ1911-DI1911))</f>
        <v/>
      </c>
      <c r="DL1911" s="250" t="str">
        <f>IF(DataGoesHere!$B1911="","",DK1911^2)</f>
        <v/>
      </c>
      <c r="DM1911" s="249" t="str">
        <f>IF(DataGoesHere!$B1911="","",DK1911/$CZ1911)</f>
        <v/>
      </c>
      <c r="DN1911" s="250" t="str">
        <f>IF(DataGoesHere!$B1911="","",SUM(DJ$2:DJ1911)/AVERAGE(DK:DK))</f>
        <v/>
      </c>
      <c r="DP1911" s="19" t="str">
        <f>IF(DataGoesHere!B1911="",IF($DD1911="Forecast",(Output!E$48*IntermediateCalcs!CY1911)+Output!G$48,""),(Output!E$48*IntermediateCalcs!CY1911)+Output!G$48)</f>
        <v/>
      </c>
      <c r="DQ1911" s="274" t="str">
        <f>IF(DP1911="","",IF(IntermediateCalcs!$AO$9="Yes",IntermediateCalcs!DP1911*$CX1911,IntermediateCalcs!DP1911))</f>
        <v/>
      </c>
      <c r="DR1911" s="250" t="str">
        <f>IF(DataGoesHere!$B1911="","",($CZ1911-DQ1911))</f>
        <v/>
      </c>
      <c r="DS1911" s="250" t="str">
        <f>IF(DataGoesHere!$B1911="","",ABS($CZ1911-DQ1911))</f>
        <v/>
      </c>
      <c r="DT1911" s="250" t="str">
        <f>IF(DataGoesHere!$B1911="","",DS1911^2)</f>
        <v/>
      </c>
      <c r="DU1911" s="249" t="str">
        <f>IF(DataGoesHere!$B1911="","",DS1911/$CZ1911)</f>
        <v/>
      </c>
      <c r="DV1911" s="250" t="str">
        <f>IF(DataGoesHere!$B1911="","",SUM(DR$2:DR1911)/AVERAGE(DS:DS))</f>
        <v/>
      </c>
      <c r="DX1911" s="19" t="str">
        <f>IF(DataGoesHere!$B1910="","",(DB1905*(Output!$O$49/Output!$P$49))+(IntermediateCalcs!DB1906*(Output!$M$49/Output!$P$49))+(IntermediateCalcs!DB1907*(Output!$K$49/Output!$P$49))+(DB1908*(Output!$I$49/Output!$P$49))+(IntermediateCalcs!DB1909*(Output!$G$49/Output!$P$49))+(IntermediateCalcs!DB1910*(Output!$E$49/Output!$P$49)))</f>
        <v/>
      </c>
      <c r="DY1911" s="274" t="str">
        <f>IF(DX1911="","",IF(IntermediateCalcs!$AO$9="Yes",IntermediateCalcs!DX1911*$CX1911,IntermediateCalcs!DX1911))</f>
        <v/>
      </c>
      <c r="DZ1911" s="250" t="str">
        <f>IF(DataGoesHere!$B1911="","",($CZ1911-DY1911))</f>
        <v/>
      </c>
      <c r="EA1911" s="250" t="str">
        <f>IF(DataGoesHere!$B1911="","",ABS($CZ1911-DY1911))</f>
        <v/>
      </c>
      <c r="EB1911" s="250" t="str">
        <f>IF(DataGoesHere!$B1911="","",EA1911^2)</f>
        <v/>
      </c>
      <c r="EC1911" s="249" t="str">
        <f>IF(DataGoesHere!$B1911="","",EA1911/$CZ1911)</f>
        <v/>
      </c>
      <c r="ED1911" s="250" t="str">
        <f>IF(DataGoesHere!$B1911="","",SUM(DZ$2:DZ1911)/AVERAGE(EA:EA))</f>
        <v/>
      </c>
    </row>
    <row r="1912" spans="20:134" x14ac:dyDescent="0.2">
      <c r="T1912" s="240"/>
      <c r="U1912" s="86"/>
      <c r="V1912" s="245" t="str">
        <f>IF(DataGoesHere!$B1912="","",(DataGoesHere!$B1912/SUM(DataGoesHere!$B1910:'DataGoesHere'!$B1921)))</f>
        <v/>
      </c>
      <c r="W1912" s="86"/>
      <c r="X1912" s="86"/>
      <c r="Y1912" s="86"/>
      <c r="Z1912" s="86"/>
      <c r="AA1912" s="86"/>
      <c r="AB1912" s="86"/>
      <c r="AC1912" s="86"/>
      <c r="AD1912" s="86"/>
      <c r="AE1912" s="241"/>
      <c r="CV1912" s="310" t="str">
        <f>IF(DataGoesHere!B1912="","",DataGoesHere!A1912)</f>
        <v/>
      </c>
      <c r="CW1912" s="271">
        <f t="shared" ca="1" si="66"/>
        <v>3</v>
      </c>
      <c r="CX1912" s="272">
        <f t="shared" ca="1" si="67"/>
        <v>0.79862940076451561</v>
      </c>
      <c r="CY1912" s="266">
        <f>DataGoesHere!A1912</f>
        <v>1911</v>
      </c>
      <c r="CZ1912" s="19" t="str">
        <f>IF(DataGoesHere!B1912="","",DataGoesHere!B1912)</f>
        <v/>
      </c>
      <c r="DA1912" s="19" t="str">
        <f>IF(DataGoesHere!B1912="","",IF(AH$5="No",DataGoesHere!B1912,DataGoesHere!B1912-(AH$2*(DataGoesHere!A1912-1))))</f>
        <v/>
      </c>
      <c r="DB1912" s="19" t="str">
        <f>IF(DataGoesHere!B1912="","",IF(AO$9="No",DataGoesHere!B1912,DataGoesHere!B1912/CX1912))</f>
        <v/>
      </c>
      <c r="DC1912" s="19" t="str">
        <f>IF(DataGoesHere!B1912="","",IF(AO$9="No",DA1912,DA1912/CX1912))</f>
        <v/>
      </c>
      <c r="DD1912" s="293" t="str">
        <f>IF(CZ1912="",IF(COUNTIF(DD$2:DD1911,"Forecast")&lt;Output!E$43,"Forecast",""),"Actual")</f>
        <v/>
      </c>
      <c r="DF1912" s="19" t="str">
        <f>IF(DataGoesHere!B1911="",IF(DD1912="Forecast",(Output!$E$47*IntermediateCalcs!DH1911)+((1-Output!$E$47)*IntermediateCalcs!DF1911),""),(Output!$E$47*IntermediateCalcs!DB1911)+((1-Output!$E$47)*IntermediateCalcs!DF1911))</f>
        <v/>
      </c>
      <c r="DG1912" s="19" t="str">
        <f>IF(DataGoesHere!B1911="",IF(DD1912="Forecast",(Output!$G$47*(IntermediateCalcs!DF1912-IntermediateCalcs!DF1911))+((1-Output!$G$47)*IntermediateCalcs!DG1911),""),(Output!$G$47*(IntermediateCalcs!DF1912-IntermediateCalcs!DF1911))+((1-Output!$G$47)*IntermediateCalcs!DG1911))</f>
        <v/>
      </c>
      <c r="DH1912" s="19" t="str">
        <f>IF(DataGoesHere!B1911="",IF(DD1912="Forecast",DF1912+DG1912,""),DF1912+DG1912)</f>
        <v/>
      </c>
      <c r="DI1912" s="274" t="str">
        <f>IF(DH1912="","",IF(IntermediateCalcs!$AO$9="Yes",IntermediateCalcs!DH1912*$CX1912,IntermediateCalcs!DH1912))</f>
        <v/>
      </c>
      <c r="DJ1912" s="250" t="str">
        <f>IF(DataGoesHere!$B1912="","",($CZ1912-DI1912))</f>
        <v/>
      </c>
      <c r="DK1912" s="250" t="str">
        <f>IF(DataGoesHere!$B1912="","",ABS($CZ1912-DI1912))</f>
        <v/>
      </c>
      <c r="DL1912" s="250" t="str">
        <f>IF(DataGoesHere!$B1912="","",DK1912^2)</f>
        <v/>
      </c>
      <c r="DM1912" s="249" t="str">
        <f>IF(DataGoesHere!$B1912="","",DK1912/$CZ1912)</f>
        <v/>
      </c>
      <c r="DN1912" s="250" t="str">
        <f>IF(DataGoesHere!$B1912="","",SUM(DJ$2:DJ1912)/AVERAGE(DK:DK))</f>
        <v/>
      </c>
      <c r="DP1912" s="19" t="str">
        <f>IF(DataGoesHere!B1912="",IF($DD1912="Forecast",(Output!E$48*IntermediateCalcs!CY1912)+Output!G$48,""),(Output!E$48*IntermediateCalcs!CY1912)+Output!G$48)</f>
        <v/>
      </c>
      <c r="DQ1912" s="274" t="str">
        <f>IF(DP1912="","",IF(IntermediateCalcs!$AO$9="Yes",IntermediateCalcs!DP1912*$CX1912,IntermediateCalcs!DP1912))</f>
        <v/>
      </c>
      <c r="DR1912" s="250" t="str">
        <f>IF(DataGoesHere!$B1912="","",($CZ1912-DQ1912))</f>
        <v/>
      </c>
      <c r="DS1912" s="250" t="str">
        <f>IF(DataGoesHere!$B1912="","",ABS($CZ1912-DQ1912))</f>
        <v/>
      </c>
      <c r="DT1912" s="250" t="str">
        <f>IF(DataGoesHere!$B1912="","",DS1912^2)</f>
        <v/>
      </c>
      <c r="DU1912" s="249" t="str">
        <f>IF(DataGoesHere!$B1912="","",DS1912/$CZ1912)</f>
        <v/>
      </c>
      <c r="DV1912" s="250" t="str">
        <f>IF(DataGoesHere!$B1912="","",SUM(DR$2:DR1912)/AVERAGE(DS:DS))</f>
        <v/>
      </c>
      <c r="DX1912" s="19" t="str">
        <f>IF(DataGoesHere!$B1911="","",(DB1906*(Output!$O$49/Output!$P$49))+(IntermediateCalcs!DB1907*(Output!$M$49/Output!$P$49))+(IntermediateCalcs!DB1908*(Output!$K$49/Output!$P$49))+(DB1909*(Output!$I$49/Output!$P$49))+(IntermediateCalcs!DB1910*(Output!$G$49/Output!$P$49))+(IntermediateCalcs!DB1911*(Output!$E$49/Output!$P$49)))</f>
        <v/>
      </c>
      <c r="DY1912" s="274" t="str">
        <f>IF(DX1912="","",IF(IntermediateCalcs!$AO$9="Yes",IntermediateCalcs!DX1912*$CX1912,IntermediateCalcs!DX1912))</f>
        <v/>
      </c>
      <c r="DZ1912" s="250" t="str">
        <f>IF(DataGoesHere!$B1912="","",($CZ1912-DY1912))</f>
        <v/>
      </c>
      <c r="EA1912" s="250" t="str">
        <f>IF(DataGoesHere!$B1912="","",ABS($CZ1912-DY1912))</f>
        <v/>
      </c>
      <c r="EB1912" s="250" t="str">
        <f>IF(DataGoesHere!$B1912="","",EA1912^2)</f>
        <v/>
      </c>
      <c r="EC1912" s="249" t="str">
        <f>IF(DataGoesHere!$B1912="","",EA1912/$CZ1912)</f>
        <v/>
      </c>
      <c r="ED1912" s="250" t="str">
        <f>IF(DataGoesHere!$B1912="","",SUM(DZ$2:DZ1912)/AVERAGE(EA:EA))</f>
        <v/>
      </c>
    </row>
    <row r="1913" spans="20:134" x14ac:dyDescent="0.2">
      <c r="T1913" s="240"/>
      <c r="U1913" s="86"/>
      <c r="V1913" s="86"/>
      <c r="W1913" s="245" t="str">
        <f>IF(DataGoesHere!$B1913="","",(DataGoesHere!$B1913/SUM(DataGoesHere!$B1910:'DataGoesHere'!$B1921)))</f>
        <v/>
      </c>
      <c r="X1913" s="86"/>
      <c r="Y1913" s="86"/>
      <c r="Z1913" s="86"/>
      <c r="AA1913" s="86"/>
      <c r="AB1913" s="86"/>
      <c r="AC1913" s="86"/>
      <c r="AD1913" s="86"/>
      <c r="AE1913" s="241"/>
      <c r="CV1913" s="310" t="str">
        <f>IF(DataGoesHere!B1913="","",DataGoesHere!A1913)</f>
        <v/>
      </c>
      <c r="CW1913" s="271">
        <f t="shared" ca="1" si="66"/>
        <v>4</v>
      </c>
      <c r="CX1913" s="272">
        <f t="shared" ca="1" si="67"/>
        <v>1.0149292433706087</v>
      </c>
      <c r="CY1913" s="266">
        <f>DataGoesHere!A1913</f>
        <v>1912</v>
      </c>
      <c r="CZ1913" s="19" t="str">
        <f>IF(DataGoesHere!B1913="","",DataGoesHere!B1913)</f>
        <v/>
      </c>
      <c r="DA1913" s="19" t="str">
        <f>IF(DataGoesHere!B1913="","",IF(AH$5="No",DataGoesHere!B1913,DataGoesHere!B1913-(AH$2*(DataGoesHere!A1913-1))))</f>
        <v/>
      </c>
      <c r="DB1913" s="19" t="str">
        <f>IF(DataGoesHere!B1913="","",IF(AO$9="No",DataGoesHere!B1913,DataGoesHere!B1913/CX1913))</f>
        <v/>
      </c>
      <c r="DC1913" s="19" t="str">
        <f>IF(DataGoesHere!B1913="","",IF(AO$9="No",DA1913,DA1913/CX1913))</f>
        <v/>
      </c>
      <c r="DD1913" s="293" t="str">
        <f>IF(CZ1913="",IF(COUNTIF(DD$2:DD1912,"Forecast")&lt;Output!E$43,"Forecast",""),"Actual")</f>
        <v/>
      </c>
      <c r="DF1913" s="19" t="str">
        <f>IF(DataGoesHere!B1912="",IF(DD1913="Forecast",(Output!$E$47*IntermediateCalcs!DH1912)+((1-Output!$E$47)*IntermediateCalcs!DF1912),""),(Output!$E$47*IntermediateCalcs!DB1912)+((1-Output!$E$47)*IntermediateCalcs!DF1912))</f>
        <v/>
      </c>
      <c r="DG1913" s="19" t="str">
        <f>IF(DataGoesHere!B1912="",IF(DD1913="Forecast",(Output!$G$47*(IntermediateCalcs!DF1913-IntermediateCalcs!DF1912))+((1-Output!$G$47)*IntermediateCalcs!DG1912),""),(Output!$G$47*(IntermediateCalcs!DF1913-IntermediateCalcs!DF1912))+((1-Output!$G$47)*IntermediateCalcs!DG1912))</f>
        <v/>
      </c>
      <c r="DH1913" s="19" t="str">
        <f>IF(DataGoesHere!B1912="",IF(DD1913="Forecast",DF1913+DG1913,""),DF1913+DG1913)</f>
        <v/>
      </c>
      <c r="DI1913" s="274" t="str">
        <f>IF(DH1913="","",IF(IntermediateCalcs!$AO$9="Yes",IntermediateCalcs!DH1913*$CX1913,IntermediateCalcs!DH1913))</f>
        <v/>
      </c>
      <c r="DJ1913" s="250" t="str">
        <f>IF(DataGoesHere!$B1913="","",($CZ1913-DI1913))</f>
        <v/>
      </c>
      <c r="DK1913" s="250" t="str">
        <f>IF(DataGoesHere!$B1913="","",ABS($CZ1913-DI1913))</f>
        <v/>
      </c>
      <c r="DL1913" s="250" t="str">
        <f>IF(DataGoesHere!$B1913="","",DK1913^2)</f>
        <v/>
      </c>
      <c r="DM1913" s="249" t="str">
        <f>IF(DataGoesHere!$B1913="","",DK1913/$CZ1913)</f>
        <v/>
      </c>
      <c r="DN1913" s="250" t="str">
        <f>IF(DataGoesHere!$B1913="","",SUM(DJ$2:DJ1913)/AVERAGE(DK:DK))</f>
        <v/>
      </c>
      <c r="DP1913" s="19" t="str">
        <f>IF(DataGoesHere!B1913="",IF($DD1913="Forecast",(Output!E$48*IntermediateCalcs!CY1913)+Output!G$48,""),(Output!E$48*IntermediateCalcs!CY1913)+Output!G$48)</f>
        <v/>
      </c>
      <c r="DQ1913" s="274" t="str">
        <f>IF(DP1913="","",IF(IntermediateCalcs!$AO$9="Yes",IntermediateCalcs!DP1913*$CX1913,IntermediateCalcs!DP1913))</f>
        <v/>
      </c>
      <c r="DR1913" s="250" t="str">
        <f>IF(DataGoesHere!$B1913="","",($CZ1913-DQ1913))</f>
        <v/>
      </c>
      <c r="DS1913" s="250" t="str">
        <f>IF(DataGoesHere!$B1913="","",ABS($CZ1913-DQ1913))</f>
        <v/>
      </c>
      <c r="DT1913" s="250" t="str">
        <f>IF(DataGoesHere!$B1913="","",DS1913^2)</f>
        <v/>
      </c>
      <c r="DU1913" s="249" t="str">
        <f>IF(DataGoesHere!$B1913="","",DS1913/$CZ1913)</f>
        <v/>
      </c>
      <c r="DV1913" s="250" t="str">
        <f>IF(DataGoesHere!$B1913="","",SUM(DR$2:DR1913)/AVERAGE(DS:DS))</f>
        <v/>
      </c>
      <c r="DX1913" s="19" t="str">
        <f>IF(DataGoesHere!$B1912="","",(DB1907*(Output!$O$49/Output!$P$49))+(IntermediateCalcs!DB1908*(Output!$M$49/Output!$P$49))+(IntermediateCalcs!DB1909*(Output!$K$49/Output!$P$49))+(DB1910*(Output!$I$49/Output!$P$49))+(IntermediateCalcs!DB1911*(Output!$G$49/Output!$P$49))+(IntermediateCalcs!DB1912*(Output!$E$49/Output!$P$49)))</f>
        <v/>
      </c>
      <c r="DY1913" s="274" t="str">
        <f>IF(DX1913="","",IF(IntermediateCalcs!$AO$9="Yes",IntermediateCalcs!DX1913*$CX1913,IntermediateCalcs!DX1913))</f>
        <v/>
      </c>
      <c r="DZ1913" s="250" t="str">
        <f>IF(DataGoesHere!$B1913="","",($CZ1913-DY1913))</f>
        <v/>
      </c>
      <c r="EA1913" s="250" t="str">
        <f>IF(DataGoesHere!$B1913="","",ABS($CZ1913-DY1913))</f>
        <v/>
      </c>
      <c r="EB1913" s="250" t="str">
        <f>IF(DataGoesHere!$B1913="","",EA1913^2)</f>
        <v/>
      </c>
      <c r="EC1913" s="249" t="str">
        <f>IF(DataGoesHere!$B1913="","",EA1913/$CZ1913)</f>
        <v/>
      </c>
      <c r="ED1913" s="250" t="str">
        <f>IF(DataGoesHere!$B1913="","",SUM(DZ$2:DZ1913)/AVERAGE(EA:EA))</f>
        <v/>
      </c>
    </row>
    <row r="1914" spans="20:134" x14ac:dyDescent="0.2">
      <c r="T1914" s="240"/>
      <c r="U1914" s="86"/>
      <c r="V1914" s="86"/>
      <c r="W1914" s="86"/>
      <c r="X1914" s="245" t="str">
        <f>IF(DataGoesHere!$B1914="","",(DataGoesHere!$B1914/SUM(DataGoesHere!$B1910:'DataGoesHere'!$B1921)))</f>
        <v/>
      </c>
      <c r="Y1914" s="86"/>
      <c r="Z1914" s="86"/>
      <c r="AA1914" s="86"/>
      <c r="AB1914" s="86"/>
      <c r="AC1914" s="86"/>
      <c r="AD1914" s="86"/>
      <c r="AE1914" s="241"/>
      <c r="CV1914" s="310" t="str">
        <f>IF(DataGoesHere!B1914="","",DataGoesHere!A1914)</f>
        <v/>
      </c>
      <c r="CW1914" s="271">
        <f t="shared" ca="1" si="66"/>
        <v>5</v>
      </c>
      <c r="CX1914" s="272">
        <f t="shared" ca="1" si="67"/>
        <v>0.97875414397996308</v>
      </c>
      <c r="CY1914" s="266">
        <f>DataGoesHere!A1914</f>
        <v>1913</v>
      </c>
      <c r="CZ1914" s="19" t="str">
        <f>IF(DataGoesHere!B1914="","",DataGoesHere!B1914)</f>
        <v/>
      </c>
      <c r="DA1914" s="19" t="str">
        <f>IF(DataGoesHere!B1914="","",IF(AH$5="No",DataGoesHere!B1914,DataGoesHere!B1914-(AH$2*(DataGoesHere!A1914-1))))</f>
        <v/>
      </c>
      <c r="DB1914" s="19" t="str">
        <f>IF(DataGoesHere!B1914="","",IF(AO$9="No",DataGoesHere!B1914,DataGoesHere!B1914/CX1914))</f>
        <v/>
      </c>
      <c r="DC1914" s="19" t="str">
        <f>IF(DataGoesHere!B1914="","",IF(AO$9="No",DA1914,DA1914/CX1914))</f>
        <v/>
      </c>
      <c r="DD1914" s="293" t="str">
        <f>IF(CZ1914="",IF(COUNTIF(DD$2:DD1913,"Forecast")&lt;Output!E$43,"Forecast",""),"Actual")</f>
        <v/>
      </c>
      <c r="DF1914" s="19" t="str">
        <f>IF(DataGoesHere!B1913="",IF(DD1914="Forecast",(Output!$E$47*IntermediateCalcs!DH1913)+((1-Output!$E$47)*IntermediateCalcs!DF1913),""),(Output!$E$47*IntermediateCalcs!DB1913)+((1-Output!$E$47)*IntermediateCalcs!DF1913))</f>
        <v/>
      </c>
      <c r="DG1914" s="19" t="str">
        <f>IF(DataGoesHere!B1913="",IF(DD1914="Forecast",(Output!$G$47*(IntermediateCalcs!DF1914-IntermediateCalcs!DF1913))+((1-Output!$G$47)*IntermediateCalcs!DG1913),""),(Output!$G$47*(IntermediateCalcs!DF1914-IntermediateCalcs!DF1913))+((1-Output!$G$47)*IntermediateCalcs!DG1913))</f>
        <v/>
      </c>
      <c r="DH1914" s="19" t="str">
        <f>IF(DataGoesHere!B1913="",IF(DD1914="Forecast",DF1914+DG1914,""),DF1914+DG1914)</f>
        <v/>
      </c>
      <c r="DI1914" s="274" t="str">
        <f>IF(DH1914="","",IF(IntermediateCalcs!$AO$9="Yes",IntermediateCalcs!DH1914*$CX1914,IntermediateCalcs!DH1914))</f>
        <v/>
      </c>
      <c r="DJ1914" s="250" t="str">
        <f>IF(DataGoesHere!$B1914="","",($CZ1914-DI1914))</f>
        <v/>
      </c>
      <c r="DK1914" s="250" t="str">
        <f>IF(DataGoesHere!$B1914="","",ABS($CZ1914-DI1914))</f>
        <v/>
      </c>
      <c r="DL1914" s="250" t="str">
        <f>IF(DataGoesHere!$B1914="","",DK1914^2)</f>
        <v/>
      </c>
      <c r="DM1914" s="249" t="str">
        <f>IF(DataGoesHere!$B1914="","",DK1914/$CZ1914)</f>
        <v/>
      </c>
      <c r="DN1914" s="250" t="str">
        <f>IF(DataGoesHere!$B1914="","",SUM(DJ$2:DJ1914)/AVERAGE(DK:DK))</f>
        <v/>
      </c>
      <c r="DP1914" s="19" t="str">
        <f>IF(DataGoesHere!B1914="",IF($DD1914="Forecast",(Output!E$48*IntermediateCalcs!CY1914)+Output!G$48,""),(Output!E$48*IntermediateCalcs!CY1914)+Output!G$48)</f>
        <v/>
      </c>
      <c r="DQ1914" s="274" t="str">
        <f>IF(DP1914="","",IF(IntermediateCalcs!$AO$9="Yes",IntermediateCalcs!DP1914*$CX1914,IntermediateCalcs!DP1914))</f>
        <v/>
      </c>
      <c r="DR1914" s="250" t="str">
        <f>IF(DataGoesHere!$B1914="","",($CZ1914-DQ1914))</f>
        <v/>
      </c>
      <c r="DS1914" s="250" t="str">
        <f>IF(DataGoesHere!$B1914="","",ABS($CZ1914-DQ1914))</f>
        <v/>
      </c>
      <c r="DT1914" s="250" t="str">
        <f>IF(DataGoesHere!$B1914="","",DS1914^2)</f>
        <v/>
      </c>
      <c r="DU1914" s="249" t="str">
        <f>IF(DataGoesHere!$B1914="","",DS1914/$CZ1914)</f>
        <v/>
      </c>
      <c r="DV1914" s="250" t="str">
        <f>IF(DataGoesHere!$B1914="","",SUM(DR$2:DR1914)/AVERAGE(DS:DS))</f>
        <v/>
      </c>
      <c r="DX1914" s="19" t="str">
        <f>IF(DataGoesHere!$B1913="","",(DB1908*(Output!$O$49/Output!$P$49))+(IntermediateCalcs!DB1909*(Output!$M$49/Output!$P$49))+(IntermediateCalcs!DB1910*(Output!$K$49/Output!$P$49))+(DB1911*(Output!$I$49/Output!$P$49))+(IntermediateCalcs!DB1912*(Output!$G$49/Output!$P$49))+(IntermediateCalcs!DB1913*(Output!$E$49/Output!$P$49)))</f>
        <v/>
      </c>
      <c r="DY1914" s="274" t="str">
        <f>IF(DX1914="","",IF(IntermediateCalcs!$AO$9="Yes",IntermediateCalcs!DX1914*$CX1914,IntermediateCalcs!DX1914))</f>
        <v/>
      </c>
      <c r="DZ1914" s="250" t="str">
        <f>IF(DataGoesHere!$B1914="","",($CZ1914-DY1914))</f>
        <v/>
      </c>
      <c r="EA1914" s="250" t="str">
        <f>IF(DataGoesHere!$B1914="","",ABS($CZ1914-DY1914))</f>
        <v/>
      </c>
      <c r="EB1914" s="250" t="str">
        <f>IF(DataGoesHere!$B1914="","",EA1914^2)</f>
        <v/>
      </c>
      <c r="EC1914" s="249" t="str">
        <f>IF(DataGoesHere!$B1914="","",EA1914/$CZ1914)</f>
        <v/>
      </c>
      <c r="ED1914" s="250" t="str">
        <f>IF(DataGoesHere!$B1914="","",SUM(DZ$2:DZ1914)/AVERAGE(EA:EA))</f>
        <v/>
      </c>
    </row>
    <row r="1915" spans="20:134" x14ac:dyDescent="0.2">
      <c r="T1915" s="240"/>
      <c r="U1915" s="86"/>
      <c r="V1915" s="86"/>
      <c r="W1915" s="86"/>
      <c r="X1915" s="86"/>
      <c r="Y1915" s="245" t="str">
        <f>IF(DataGoesHere!$B1915="","",(DataGoesHere!$B1915/SUM(DataGoesHere!$B1910:'DataGoesHere'!$B1921)))</f>
        <v/>
      </c>
      <c r="Z1915" s="86"/>
      <c r="AA1915" s="86"/>
      <c r="AB1915" s="86"/>
      <c r="AC1915" s="86"/>
      <c r="AD1915" s="86"/>
      <c r="AE1915" s="241"/>
      <c r="CV1915" s="310" t="str">
        <f>IF(DataGoesHere!B1915="","",DataGoesHere!A1915)</f>
        <v/>
      </c>
      <c r="CW1915" s="271">
        <f t="shared" ca="1" si="66"/>
        <v>6</v>
      </c>
      <c r="CX1915" s="272">
        <f t="shared" ca="1" si="67"/>
        <v>1.0779088099730167</v>
      </c>
      <c r="CY1915" s="266">
        <f>DataGoesHere!A1915</f>
        <v>1914</v>
      </c>
      <c r="CZ1915" s="19" t="str">
        <f>IF(DataGoesHere!B1915="","",DataGoesHere!B1915)</f>
        <v/>
      </c>
      <c r="DA1915" s="19" t="str">
        <f>IF(DataGoesHere!B1915="","",IF(AH$5="No",DataGoesHere!B1915,DataGoesHere!B1915-(AH$2*(DataGoesHere!A1915-1))))</f>
        <v/>
      </c>
      <c r="DB1915" s="19" t="str">
        <f>IF(DataGoesHere!B1915="","",IF(AO$9="No",DataGoesHere!B1915,DataGoesHere!B1915/CX1915))</f>
        <v/>
      </c>
      <c r="DC1915" s="19" t="str">
        <f>IF(DataGoesHere!B1915="","",IF(AO$9="No",DA1915,DA1915/CX1915))</f>
        <v/>
      </c>
      <c r="DD1915" s="293" t="str">
        <f>IF(CZ1915="",IF(COUNTIF(DD$2:DD1914,"Forecast")&lt;Output!E$43,"Forecast",""),"Actual")</f>
        <v/>
      </c>
      <c r="DF1915" s="19" t="str">
        <f>IF(DataGoesHere!B1914="",IF(DD1915="Forecast",(Output!$E$47*IntermediateCalcs!DH1914)+((1-Output!$E$47)*IntermediateCalcs!DF1914),""),(Output!$E$47*IntermediateCalcs!DB1914)+((1-Output!$E$47)*IntermediateCalcs!DF1914))</f>
        <v/>
      </c>
      <c r="DG1915" s="19" t="str">
        <f>IF(DataGoesHere!B1914="",IF(DD1915="Forecast",(Output!$G$47*(IntermediateCalcs!DF1915-IntermediateCalcs!DF1914))+((1-Output!$G$47)*IntermediateCalcs!DG1914),""),(Output!$G$47*(IntermediateCalcs!DF1915-IntermediateCalcs!DF1914))+((1-Output!$G$47)*IntermediateCalcs!DG1914))</f>
        <v/>
      </c>
      <c r="DH1915" s="19" t="str">
        <f>IF(DataGoesHere!B1914="",IF(DD1915="Forecast",DF1915+DG1915,""),DF1915+DG1915)</f>
        <v/>
      </c>
      <c r="DI1915" s="274" t="str">
        <f>IF(DH1915="","",IF(IntermediateCalcs!$AO$9="Yes",IntermediateCalcs!DH1915*$CX1915,IntermediateCalcs!DH1915))</f>
        <v/>
      </c>
      <c r="DJ1915" s="250" t="str">
        <f>IF(DataGoesHere!$B1915="","",($CZ1915-DI1915))</f>
        <v/>
      </c>
      <c r="DK1915" s="250" t="str">
        <f>IF(DataGoesHere!$B1915="","",ABS($CZ1915-DI1915))</f>
        <v/>
      </c>
      <c r="DL1915" s="250" t="str">
        <f>IF(DataGoesHere!$B1915="","",DK1915^2)</f>
        <v/>
      </c>
      <c r="DM1915" s="249" t="str">
        <f>IF(DataGoesHere!$B1915="","",DK1915/$CZ1915)</f>
        <v/>
      </c>
      <c r="DN1915" s="250" t="str">
        <f>IF(DataGoesHere!$B1915="","",SUM(DJ$2:DJ1915)/AVERAGE(DK:DK))</f>
        <v/>
      </c>
      <c r="DP1915" s="19" t="str">
        <f>IF(DataGoesHere!B1915="",IF($DD1915="Forecast",(Output!E$48*IntermediateCalcs!CY1915)+Output!G$48,""),(Output!E$48*IntermediateCalcs!CY1915)+Output!G$48)</f>
        <v/>
      </c>
      <c r="DQ1915" s="274" t="str">
        <f>IF(DP1915="","",IF(IntermediateCalcs!$AO$9="Yes",IntermediateCalcs!DP1915*$CX1915,IntermediateCalcs!DP1915))</f>
        <v/>
      </c>
      <c r="DR1915" s="250" t="str">
        <f>IF(DataGoesHere!$B1915="","",($CZ1915-DQ1915))</f>
        <v/>
      </c>
      <c r="DS1915" s="250" t="str">
        <f>IF(DataGoesHere!$B1915="","",ABS($CZ1915-DQ1915))</f>
        <v/>
      </c>
      <c r="DT1915" s="250" t="str">
        <f>IF(DataGoesHere!$B1915="","",DS1915^2)</f>
        <v/>
      </c>
      <c r="DU1915" s="249" t="str">
        <f>IF(DataGoesHere!$B1915="","",DS1915/$CZ1915)</f>
        <v/>
      </c>
      <c r="DV1915" s="250" t="str">
        <f>IF(DataGoesHere!$B1915="","",SUM(DR$2:DR1915)/AVERAGE(DS:DS))</f>
        <v/>
      </c>
      <c r="DX1915" s="19" t="str">
        <f>IF(DataGoesHere!$B1914="","",(DB1909*(Output!$O$49/Output!$P$49))+(IntermediateCalcs!DB1910*(Output!$M$49/Output!$P$49))+(IntermediateCalcs!DB1911*(Output!$K$49/Output!$P$49))+(DB1912*(Output!$I$49/Output!$P$49))+(IntermediateCalcs!DB1913*(Output!$G$49/Output!$P$49))+(IntermediateCalcs!DB1914*(Output!$E$49/Output!$P$49)))</f>
        <v/>
      </c>
      <c r="DY1915" s="274" t="str">
        <f>IF(DX1915="","",IF(IntermediateCalcs!$AO$9="Yes",IntermediateCalcs!DX1915*$CX1915,IntermediateCalcs!DX1915))</f>
        <v/>
      </c>
      <c r="DZ1915" s="250" t="str">
        <f>IF(DataGoesHere!$B1915="","",($CZ1915-DY1915))</f>
        <v/>
      </c>
      <c r="EA1915" s="250" t="str">
        <f>IF(DataGoesHere!$B1915="","",ABS($CZ1915-DY1915))</f>
        <v/>
      </c>
      <c r="EB1915" s="250" t="str">
        <f>IF(DataGoesHere!$B1915="","",EA1915^2)</f>
        <v/>
      </c>
      <c r="EC1915" s="249" t="str">
        <f>IF(DataGoesHere!$B1915="","",EA1915/$CZ1915)</f>
        <v/>
      </c>
      <c r="ED1915" s="250" t="str">
        <f>IF(DataGoesHere!$B1915="","",SUM(DZ$2:DZ1915)/AVERAGE(EA:EA))</f>
        <v/>
      </c>
    </row>
    <row r="1916" spans="20:134" x14ac:dyDescent="0.2">
      <c r="T1916" s="240"/>
      <c r="U1916" s="86"/>
      <c r="V1916" s="86"/>
      <c r="W1916" s="86"/>
      <c r="X1916" s="86"/>
      <c r="Y1916" s="86"/>
      <c r="Z1916" s="245" t="str">
        <f>IF(DataGoesHere!$B1916="","",(DataGoesHere!$B1916/SUM(DataGoesHere!$B1910:'DataGoesHere'!$B1921)))</f>
        <v/>
      </c>
      <c r="AA1916" s="86"/>
      <c r="AB1916" s="86"/>
      <c r="AC1916" s="86"/>
      <c r="AD1916" s="86"/>
      <c r="AE1916" s="241"/>
      <c r="CV1916" s="310" t="str">
        <f>IF(DataGoesHere!B1916="","",DataGoesHere!A1916)</f>
        <v/>
      </c>
      <c r="CW1916" s="271">
        <f t="shared" ca="1" si="66"/>
        <v>7</v>
      </c>
      <c r="CX1916" s="272">
        <f t="shared" ca="1" si="67"/>
        <v>1.0265458156689093</v>
      </c>
      <c r="CY1916" s="266">
        <f>DataGoesHere!A1916</f>
        <v>1915</v>
      </c>
      <c r="CZ1916" s="19" t="str">
        <f>IF(DataGoesHere!B1916="","",DataGoesHere!B1916)</f>
        <v/>
      </c>
      <c r="DA1916" s="19" t="str">
        <f>IF(DataGoesHere!B1916="","",IF(AH$5="No",DataGoesHere!B1916,DataGoesHere!B1916-(AH$2*(DataGoesHere!A1916-1))))</f>
        <v/>
      </c>
      <c r="DB1916" s="19" t="str">
        <f>IF(DataGoesHere!B1916="","",IF(AO$9="No",DataGoesHere!B1916,DataGoesHere!B1916/CX1916))</f>
        <v/>
      </c>
      <c r="DC1916" s="19" t="str">
        <f>IF(DataGoesHere!B1916="","",IF(AO$9="No",DA1916,DA1916/CX1916))</f>
        <v/>
      </c>
      <c r="DD1916" s="293" t="str">
        <f>IF(CZ1916="",IF(COUNTIF(DD$2:DD1915,"Forecast")&lt;Output!E$43,"Forecast",""),"Actual")</f>
        <v/>
      </c>
      <c r="DF1916" s="19" t="str">
        <f>IF(DataGoesHere!B1915="",IF(DD1916="Forecast",(Output!$E$47*IntermediateCalcs!DH1915)+((1-Output!$E$47)*IntermediateCalcs!DF1915),""),(Output!$E$47*IntermediateCalcs!DB1915)+((1-Output!$E$47)*IntermediateCalcs!DF1915))</f>
        <v/>
      </c>
      <c r="DG1916" s="19" t="str">
        <f>IF(DataGoesHere!B1915="",IF(DD1916="Forecast",(Output!$G$47*(IntermediateCalcs!DF1916-IntermediateCalcs!DF1915))+((1-Output!$G$47)*IntermediateCalcs!DG1915),""),(Output!$G$47*(IntermediateCalcs!DF1916-IntermediateCalcs!DF1915))+((1-Output!$G$47)*IntermediateCalcs!DG1915))</f>
        <v/>
      </c>
      <c r="DH1916" s="19" t="str">
        <f>IF(DataGoesHere!B1915="",IF(DD1916="Forecast",DF1916+DG1916,""),DF1916+DG1916)</f>
        <v/>
      </c>
      <c r="DI1916" s="274" t="str">
        <f>IF(DH1916="","",IF(IntermediateCalcs!$AO$9="Yes",IntermediateCalcs!DH1916*$CX1916,IntermediateCalcs!DH1916))</f>
        <v/>
      </c>
      <c r="DJ1916" s="250" t="str">
        <f>IF(DataGoesHere!$B1916="","",($CZ1916-DI1916))</f>
        <v/>
      </c>
      <c r="DK1916" s="250" t="str">
        <f>IF(DataGoesHere!$B1916="","",ABS($CZ1916-DI1916))</f>
        <v/>
      </c>
      <c r="DL1916" s="250" t="str">
        <f>IF(DataGoesHere!$B1916="","",DK1916^2)</f>
        <v/>
      </c>
      <c r="DM1916" s="249" t="str">
        <f>IF(DataGoesHere!$B1916="","",DK1916/$CZ1916)</f>
        <v/>
      </c>
      <c r="DN1916" s="250" t="str">
        <f>IF(DataGoesHere!$B1916="","",SUM(DJ$2:DJ1916)/AVERAGE(DK:DK))</f>
        <v/>
      </c>
      <c r="DP1916" s="19" t="str">
        <f>IF(DataGoesHere!B1916="",IF($DD1916="Forecast",(Output!E$48*IntermediateCalcs!CY1916)+Output!G$48,""),(Output!E$48*IntermediateCalcs!CY1916)+Output!G$48)</f>
        <v/>
      </c>
      <c r="DQ1916" s="274" t="str">
        <f>IF(DP1916="","",IF(IntermediateCalcs!$AO$9="Yes",IntermediateCalcs!DP1916*$CX1916,IntermediateCalcs!DP1916))</f>
        <v/>
      </c>
      <c r="DR1916" s="250" t="str">
        <f>IF(DataGoesHere!$B1916="","",($CZ1916-DQ1916))</f>
        <v/>
      </c>
      <c r="DS1916" s="250" t="str">
        <f>IF(DataGoesHere!$B1916="","",ABS($CZ1916-DQ1916))</f>
        <v/>
      </c>
      <c r="DT1916" s="250" t="str">
        <f>IF(DataGoesHere!$B1916="","",DS1916^2)</f>
        <v/>
      </c>
      <c r="DU1916" s="249" t="str">
        <f>IF(DataGoesHere!$B1916="","",DS1916/$CZ1916)</f>
        <v/>
      </c>
      <c r="DV1916" s="250" t="str">
        <f>IF(DataGoesHere!$B1916="","",SUM(DR$2:DR1916)/AVERAGE(DS:DS))</f>
        <v/>
      </c>
      <c r="DX1916" s="19" t="str">
        <f>IF(DataGoesHere!$B1915="","",(DB1910*(Output!$O$49/Output!$P$49))+(IntermediateCalcs!DB1911*(Output!$M$49/Output!$P$49))+(IntermediateCalcs!DB1912*(Output!$K$49/Output!$P$49))+(DB1913*(Output!$I$49/Output!$P$49))+(IntermediateCalcs!DB1914*(Output!$G$49/Output!$P$49))+(IntermediateCalcs!DB1915*(Output!$E$49/Output!$P$49)))</f>
        <v/>
      </c>
      <c r="DY1916" s="274" t="str">
        <f>IF(DX1916="","",IF(IntermediateCalcs!$AO$9="Yes",IntermediateCalcs!DX1916*$CX1916,IntermediateCalcs!DX1916))</f>
        <v/>
      </c>
      <c r="DZ1916" s="250" t="str">
        <f>IF(DataGoesHere!$B1916="","",($CZ1916-DY1916))</f>
        <v/>
      </c>
      <c r="EA1916" s="250" t="str">
        <f>IF(DataGoesHere!$B1916="","",ABS($CZ1916-DY1916))</f>
        <v/>
      </c>
      <c r="EB1916" s="250" t="str">
        <f>IF(DataGoesHere!$B1916="","",EA1916^2)</f>
        <v/>
      </c>
      <c r="EC1916" s="249" t="str">
        <f>IF(DataGoesHere!$B1916="","",EA1916/$CZ1916)</f>
        <v/>
      </c>
      <c r="ED1916" s="250" t="str">
        <f>IF(DataGoesHere!$B1916="","",SUM(DZ$2:DZ1916)/AVERAGE(EA:EA))</f>
        <v/>
      </c>
    </row>
    <row r="1917" spans="20:134" x14ac:dyDescent="0.2">
      <c r="T1917" s="240"/>
      <c r="U1917" s="86"/>
      <c r="V1917" s="86"/>
      <c r="W1917" s="86"/>
      <c r="X1917" s="86"/>
      <c r="Y1917" s="86"/>
      <c r="Z1917" s="86"/>
      <c r="AA1917" s="245" t="str">
        <f>IF(DataGoesHere!$B1917="","",(DataGoesHere!$B1917/SUM(DataGoesHere!$B1910:'DataGoesHere'!$B1921)))</f>
        <v/>
      </c>
      <c r="AB1917" s="86"/>
      <c r="AC1917" s="86"/>
      <c r="AD1917" s="86"/>
      <c r="AE1917" s="241"/>
      <c r="CV1917" s="310" t="str">
        <f>IF(DataGoesHere!B1917="","",DataGoesHere!A1917)</f>
        <v/>
      </c>
      <c r="CW1917" s="271">
        <f t="shared" ca="1" si="66"/>
        <v>8</v>
      </c>
      <c r="CX1917" s="272">
        <f t="shared" ca="1" si="67"/>
        <v>1.0207492390681214</v>
      </c>
      <c r="CY1917" s="266">
        <f>DataGoesHere!A1917</f>
        <v>1916</v>
      </c>
      <c r="CZ1917" s="19" t="str">
        <f>IF(DataGoesHere!B1917="","",DataGoesHere!B1917)</f>
        <v/>
      </c>
      <c r="DA1917" s="19" t="str">
        <f>IF(DataGoesHere!B1917="","",IF(AH$5="No",DataGoesHere!B1917,DataGoesHere!B1917-(AH$2*(DataGoesHere!A1917-1))))</f>
        <v/>
      </c>
      <c r="DB1917" s="19" t="str">
        <f>IF(DataGoesHere!B1917="","",IF(AO$9="No",DataGoesHere!B1917,DataGoesHere!B1917/CX1917))</f>
        <v/>
      </c>
      <c r="DC1917" s="19" t="str">
        <f>IF(DataGoesHere!B1917="","",IF(AO$9="No",DA1917,DA1917/CX1917))</f>
        <v/>
      </c>
      <c r="DD1917" s="293" t="str">
        <f>IF(CZ1917="",IF(COUNTIF(DD$2:DD1916,"Forecast")&lt;Output!E$43,"Forecast",""),"Actual")</f>
        <v/>
      </c>
      <c r="DF1917" s="19" t="str">
        <f>IF(DataGoesHere!B1916="",IF(DD1917="Forecast",(Output!$E$47*IntermediateCalcs!DH1916)+((1-Output!$E$47)*IntermediateCalcs!DF1916),""),(Output!$E$47*IntermediateCalcs!DB1916)+((1-Output!$E$47)*IntermediateCalcs!DF1916))</f>
        <v/>
      </c>
      <c r="DG1917" s="19" t="str">
        <f>IF(DataGoesHere!B1916="",IF(DD1917="Forecast",(Output!$G$47*(IntermediateCalcs!DF1917-IntermediateCalcs!DF1916))+((1-Output!$G$47)*IntermediateCalcs!DG1916),""),(Output!$G$47*(IntermediateCalcs!DF1917-IntermediateCalcs!DF1916))+((1-Output!$G$47)*IntermediateCalcs!DG1916))</f>
        <v/>
      </c>
      <c r="DH1917" s="19" t="str">
        <f>IF(DataGoesHere!B1916="",IF(DD1917="Forecast",DF1917+DG1917,""),DF1917+DG1917)</f>
        <v/>
      </c>
      <c r="DI1917" s="274" t="str">
        <f>IF(DH1917="","",IF(IntermediateCalcs!$AO$9="Yes",IntermediateCalcs!DH1917*$CX1917,IntermediateCalcs!DH1917))</f>
        <v/>
      </c>
      <c r="DJ1917" s="250" t="str">
        <f>IF(DataGoesHere!$B1917="","",($CZ1917-DI1917))</f>
        <v/>
      </c>
      <c r="DK1917" s="250" t="str">
        <f>IF(DataGoesHere!$B1917="","",ABS($CZ1917-DI1917))</f>
        <v/>
      </c>
      <c r="DL1917" s="250" t="str">
        <f>IF(DataGoesHere!$B1917="","",DK1917^2)</f>
        <v/>
      </c>
      <c r="DM1917" s="249" t="str">
        <f>IF(DataGoesHere!$B1917="","",DK1917/$CZ1917)</f>
        <v/>
      </c>
      <c r="DN1917" s="250" t="str">
        <f>IF(DataGoesHere!$B1917="","",SUM(DJ$2:DJ1917)/AVERAGE(DK:DK))</f>
        <v/>
      </c>
      <c r="DP1917" s="19" t="str">
        <f>IF(DataGoesHere!B1917="",IF($DD1917="Forecast",(Output!E$48*IntermediateCalcs!CY1917)+Output!G$48,""),(Output!E$48*IntermediateCalcs!CY1917)+Output!G$48)</f>
        <v/>
      </c>
      <c r="DQ1917" s="274" t="str">
        <f>IF(DP1917="","",IF(IntermediateCalcs!$AO$9="Yes",IntermediateCalcs!DP1917*$CX1917,IntermediateCalcs!DP1917))</f>
        <v/>
      </c>
      <c r="DR1917" s="250" t="str">
        <f>IF(DataGoesHere!$B1917="","",($CZ1917-DQ1917))</f>
        <v/>
      </c>
      <c r="DS1917" s="250" t="str">
        <f>IF(DataGoesHere!$B1917="","",ABS($CZ1917-DQ1917))</f>
        <v/>
      </c>
      <c r="DT1917" s="250" t="str">
        <f>IF(DataGoesHere!$B1917="","",DS1917^2)</f>
        <v/>
      </c>
      <c r="DU1917" s="249" t="str">
        <f>IF(DataGoesHere!$B1917="","",DS1917/$CZ1917)</f>
        <v/>
      </c>
      <c r="DV1917" s="250" t="str">
        <f>IF(DataGoesHere!$B1917="","",SUM(DR$2:DR1917)/AVERAGE(DS:DS))</f>
        <v/>
      </c>
      <c r="DX1917" s="19" t="str">
        <f>IF(DataGoesHere!$B1916="","",(DB1911*(Output!$O$49/Output!$P$49))+(IntermediateCalcs!DB1912*(Output!$M$49/Output!$P$49))+(IntermediateCalcs!DB1913*(Output!$K$49/Output!$P$49))+(DB1914*(Output!$I$49/Output!$P$49))+(IntermediateCalcs!DB1915*(Output!$G$49/Output!$P$49))+(IntermediateCalcs!DB1916*(Output!$E$49/Output!$P$49)))</f>
        <v/>
      </c>
      <c r="DY1917" s="274" t="str">
        <f>IF(DX1917="","",IF(IntermediateCalcs!$AO$9="Yes",IntermediateCalcs!DX1917*$CX1917,IntermediateCalcs!DX1917))</f>
        <v/>
      </c>
      <c r="DZ1917" s="250" t="str">
        <f>IF(DataGoesHere!$B1917="","",($CZ1917-DY1917))</f>
        <v/>
      </c>
      <c r="EA1917" s="250" t="str">
        <f>IF(DataGoesHere!$B1917="","",ABS($CZ1917-DY1917))</f>
        <v/>
      </c>
      <c r="EB1917" s="250" t="str">
        <f>IF(DataGoesHere!$B1917="","",EA1917^2)</f>
        <v/>
      </c>
      <c r="EC1917" s="249" t="str">
        <f>IF(DataGoesHere!$B1917="","",EA1917/$CZ1917)</f>
        <v/>
      </c>
      <c r="ED1917" s="250" t="str">
        <f>IF(DataGoesHere!$B1917="","",SUM(DZ$2:DZ1917)/AVERAGE(EA:EA))</f>
        <v/>
      </c>
    </row>
    <row r="1918" spans="20:134" x14ac:dyDescent="0.2">
      <c r="T1918" s="240"/>
      <c r="U1918" s="86"/>
      <c r="V1918" s="86"/>
      <c r="W1918" s="86"/>
      <c r="X1918" s="86"/>
      <c r="Y1918" s="86"/>
      <c r="Z1918" s="86"/>
      <c r="AA1918" s="86"/>
      <c r="AB1918" s="245" t="str">
        <f>IF(DataGoesHere!$B1918="","",(DataGoesHere!$B1918/SUM(DataGoesHere!$B1910:'DataGoesHere'!$B1921)))</f>
        <v/>
      </c>
      <c r="AC1918" s="86"/>
      <c r="AD1918" s="86"/>
      <c r="AE1918" s="241"/>
      <c r="CV1918" s="310" t="str">
        <f>IF(DataGoesHere!B1918="","",DataGoesHere!A1918)</f>
        <v/>
      </c>
      <c r="CW1918" s="271">
        <f t="shared" ca="1" si="66"/>
        <v>9</v>
      </c>
      <c r="CX1918" s="272">
        <f t="shared" ca="1" si="67"/>
        <v>1.0625330005567626</v>
      </c>
      <c r="CY1918" s="266">
        <f>DataGoesHere!A1918</f>
        <v>1917</v>
      </c>
      <c r="CZ1918" s="19" t="str">
        <f>IF(DataGoesHere!B1918="","",DataGoesHere!B1918)</f>
        <v/>
      </c>
      <c r="DA1918" s="19" t="str">
        <f>IF(DataGoesHere!B1918="","",IF(AH$5="No",DataGoesHere!B1918,DataGoesHere!B1918-(AH$2*(DataGoesHere!A1918-1))))</f>
        <v/>
      </c>
      <c r="DB1918" s="19" t="str">
        <f>IF(DataGoesHere!B1918="","",IF(AO$9="No",DataGoesHere!B1918,DataGoesHere!B1918/CX1918))</f>
        <v/>
      </c>
      <c r="DC1918" s="19" t="str">
        <f>IF(DataGoesHere!B1918="","",IF(AO$9="No",DA1918,DA1918/CX1918))</f>
        <v/>
      </c>
      <c r="DD1918" s="293" t="str">
        <f>IF(CZ1918="",IF(COUNTIF(DD$2:DD1917,"Forecast")&lt;Output!E$43,"Forecast",""),"Actual")</f>
        <v/>
      </c>
      <c r="DF1918" s="19" t="str">
        <f>IF(DataGoesHere!B1917="",IF(DD1918="Forecast",(Output!$E$47*IntermediateCalcs!DH1917)+((1-Output!$E$47)*IntermediateCalcs!DF1917),""),(Output!$E$47*IntermediateCalcs!DB1917)+((1-Output!$E$47)*IntermediateCalcs!DF1917))</f>
        <v/>
      </c>
      <c r="DG1918" s="19" t="str">
        <f>IF(DataGoesHere!B1917="",IF(DD1918="Forecast",(Output!$G$47*(IntermediateCalcs!DF1918-IntermediateCalcs!DF1917))+((1-Output!$G$47)*IntermediateCalcs!DG1917),""),(Output!$G$47*(IntermediateCalcs!DF1918-IntermediateCalcs!DF1917))+((1-Output!$G$47)*IntermediateCalcs!DG1917))</f>
        <v/>
      </c>
      <c r="DH1918" s="19" t="str">
        <f>IF(DataGoesHere!B1917="",IF(DD1918="Forecast",DF1918+DG1918,""),DF1918+DG1918)</f>
        <v/>
      </c>
      <c r="DI1918" s="274" t="str">
        <f>IF(DH1918="","",IF(IntermediateCalcs!$AO$9="Yes",IntermediateCalcs!DH1918*$CX1918,IntermediateCalcs!DH1918))</f>
        <v/>
      </c>
      <c r="DJ1918" s="250" t="str">
        <f>IF(DataGoesHere!$B1918="","",($CZ1918-DI1918))</f>
        <v/>
      </c>
      <c r="DK1918" s="250" t="str">
        <f>IF(DataGoesHere!$B1918="","",ABS($CZ1918-DI1918))</f>
        <v/>
      </c>
      <c r="DL1918" s="250" t="str">
        <f>IF(DataGoesHere!$B1918="","",DK1918^2)</f>
        <v/>
      </c>
      <c r="DM1918" s="249" t="str">
        <f>IF(DataGoesHere!$B1918="","",DK1918/$CZ1918)</f>
        <v/>
      </c>
      <c r="DN1918" s="250" t="str">
        <f>IF(DataGoesHere!$B1918="","",SUM(DJ$2:DJ1918)/AVERAGE(DK:DK))</f>
        <v/>
      </c>
      <c r="DP1918" s="19" t="str">
        <f>IF(DataGoesHere!B1918="",IF($DD1918="Forecast",(Output!E$48*IntermediateCalcs!CY1918)+Output!G$48,""),(Output!E$48*IntermediateCalcs!CY1918)+Output!G$48)</f>
        <v/>
      </c>
      <c r="DQ1918" s="274" t="str">
        <f>IF(DP1918="","",IF(IntermediateCalcs!$AO$9="Yes",IntermediateCalcs!DP1918*$CX1918,IntermediateCalcs!DP1918))</f>
        <v/>
      </c>
      <c r="DR1918" s="250" t="str">
        <f>IF(DataGoesHere!$B1918="","",($CZ1918-DQ1918))</f>
        <v/>
      </c>
      <c r="DS1918" s="250" t="str">
        <f>IF(DataGoesHere!$B1918="","",ABS($CZ1918-DQ1918))</f>
        <v/>
      </c>
      <c r="DT1918" s="250" t="str">
        <f>IF(DataGoesHere!$B1918="","",DS1918^2)</f>
        <v/>
      </c>
      <c r="DU1918" s="249" t="str">
        <f>IF(DataGoesHere!$B1918="","",DS1918/$CZ1918)</f>
        <v/>
      </c>
      <c r="DV1918" s="250" t="str">
        <f>IF(DataGoesHere!$B1918="","",SUM(DR$2:DR1918)/AVERAGE(DS:DS))</f>
        <v/>
      </c>
      <c r="DX1918" s="19" t="str">
        <f>IF(DataGoesHere!$B1917="","",(DB1912*(Output!$O$49/Output!$P$49))+(IntermediateCalcs!DB1913*(Output!$M$49/Output!$P$49))+(IntermediateCalcs!DB1914*(Output!$K$49/Output!$P$49))+(DB1915*(Output!$I$49/Output!$P$49))+(IntermediateCalcs!DB1916*(Output!$G$49/Output!$P$49))+(IntermediateCalcs!DB1917*(Output!$E$49/Output!$P$49)))</f>
        <v/>
      </c>
      <c r="DY1918" s="274" t="str">
        <f>IF(DX1918="","",IF(IntermediateCalcs!$AO$9="Yes",IntermediateCalcs!DX1918*$CX1918,IntermediateCalcs!DX1918))</f>
        <v/>
      </c>
      <c r="DZ1918" s="250" t="str">
        <f>IF(DataGoesHere!$B1918="","",($CZ1918-DY1918))</f>
        <v/>
      </c>
      <c r="EA1918" s="250" t="str">
        <f>IF(DataGoesHere!$B1918="","",ABS($CZ1918-DY1918))</f>
        <v/>
      </c>
      <c r="EB1918" s="250" t="str">
        <f>IF(DataGoesHere!$B1918="","",EA1918^2)</f>
        <v/>
      </c>
      <c r="EC1918" s="249" t="str">
        <f>IF(DataGoesHere!$B1918="","",EA1918/$CZ1918)</f>
        <v/>
      </c>
      <c r="ED1918" s="250" t="str">
        <f>IF(DataGoesHere!$B1918="","",SUM(DZ$2:DZ1918)/AVERAGE(EA:EA))</f>
        <v/>
      </c>
    </row>
    <row r="1919" spans="20:134" x14ac:dyDescent="0.2">
      <c r="T1919" s="240"/>
      <c r="U1919" s="86"/>
      <c r="V1919" s="86"/>
      <c r="W1919" s="86"/>
      <c r="X1919" s="86"/>
      <c r="Y1919" s="86"/>
      <c r="Z1919" s="86"/>
      <c r="AA1919" s="86"/>
      <c r="AB1919" s="86"/>
      <c r="AC1919" s="245" t="str">
        <f>IF(DataGoesHere!$B1919="","",(DataGoesHere!$B1919/SUM(DataGoesHere!$B1910:'DataGoesHere'!$B1921)))</f>
        <v/>
      </c>
      <c r="AD1919" s="86"/>
      <c r="AE1919" s="241"/>
      <c r="CV1919" s="310" t="str">
        <f>IF(DataGoesHere!B1919="","",DataGoesHere!A1919)</f>
        <v/>
      </c>
      <c r="CW1919" s="271">
        <f t="shared" ca="1" si="66"/>
        <v>10</v>
      </c>
      <c r="CX1919" s="272">
        <f t="shared" ca="1" si="67"/>
        <v>0.92557634012077306</v>
      </c>
      <c r="CY1919" s="266">
        <f>DataGoesHere!A1919</f>
        <v>1918</v>
      </c>
      <c r="CZ1919" s="19" t="str">
        <f>IF(DataGoesHere!B1919="","",DataGoesHere!B1919)</f>
        <v/>
      </c>
      <c r="DA1919" s="19" t="str">
        <f>IF(DataGoesHere!B1919="","",IF(AH$5="No",DataGoesHere!B1919,DataGoesHere!B1919-(AH$2*(DataGoesHere!A1919-1))))</f>
        <v/>
      </c>
      <c r="DB1919" s="19" t="str">
        <f>IF(DataGoesHere!B1919="","",IF(AO$9="No",DataGoesHere!B1919,DataGoesHere!B1919/CX1919))</f>
        <v/>
      </c>
      <c r="DC1919" s="19" t="str">
        <f>IF(DataGoesHere!B1919="","",IF(AO$9="No",DA1919,DA1919/CX1919))</f>
        <v/>
      </c>
      <c r="DD1919" s="293" t="str">
        <f>IF(CZ1919="",IF(COUNTIF(DD$2:DD1918,"Forecast")&lt;Output!E$43,"Forecast",""),"Actual")</f>
        <v/>
      </c>
      <c r="DF1919" s="19" t="str">
        <f>IF(DataGoesHere!B1918="",IF(DD1919="Forecast",(Output!$E$47*IntermediateCalcs!DH1918)+((1-Output!$E$47)*IntermediateCalcs!DF1918),""),(Output!$E$47*IntermediateCalcs!DB1918)+((1-Output!$E$47)*IntermediateCalcs!DF1918))</f>
        <v/>
      </c>
      <c r="DG1919" s="19" t="str">
        <f>IF(DataGoesHere!B1918="",IF(DD1919="Forecast",(Output!$G$47*(IntermediateCalcs!DF1919-IntermediateCalcs!DF1918))+((1-Output!$G$47)*IntermediateCalcs!DG1918),""),(Output!$G$47*(IntermediateCalcs!DF1919-IntermediateCalcs!DF1918))+((1-Output!$G$47)*IntermediateCalcs!DG1918))</f>
        <v/>
      </c>
      <c r="DH1919" s="19" t="str">
        <f>IF(DataGoesHere!B1918="",IF(DD1919="Forecast",DF1919+DG1919,""),DF1919+DG1919)</f>
        <v/>
      </c>
      <c r="DI1919" s="274" t="str">
        <f>IF(DH1919="","",IF(IntermediateCalcs!$AO$9="Yes",IntermediateCalcs!DH1919*$CX1919,IntermediateCalcs!DH1919))</f>
        <v/>
      </c>
      <c r="DJ1919" s="250" t="str">
        <f>IF(DataGoesHere!$B1919="","",($CZ1919-DI1919))</f>
        <v/>
      </c>
      <c r="DK1919" s="250" t="str">
        <f>IF(DataGoesHere!$B1919="","",ABS($CZ1919-DI1919))</f>
        <v/>
      </c>
      <c r="DL1919" s="250" t="str">
        <f>IF(DataGoesHere!$B1919="","",DK1919^2)</f>
        <v/>
      </c>
      <c r="DM1919" s="249" t="str">
        <f>IF(DataGoesHere!$B1919="","",DK1919/$CZ1919)</f>
        <v/>
      </c>
      <c r="DN1919" s="250" t="str">
        <f>IF(DataGoesHere!$B1919="","",SUM(DJ$2:DJ1919)/AVERAGE(DK:DK))</f>
        <v/>
      </c>
      <c r="DP1919" s="19" t="str">
        <f>IF(DataGoesHere!B1919="",IF($DD1919="Forecast",(Output!E$48*IntermediateCalcs!CY1919)+Output!G$48,""),(Output!E$48*IntermediateCalcs!CY1919)+Output!G$48)</f>
        <v/>
      </c>
      <c r="DQ1919" s="274" t="str">
        <f>IF(DP1919="","",IF(IntermediateCalcs!$AO$9="Yes",IntermediateCalcs!DP1919*$CX1919,IntermediateCalcs!DP1919))</f>
        <v/>
      </c>
      <c r="DR1919" s="250" t="str">
        <f>IF(DataGoesHere!$B1919="","",($CZ1919-DQ1919))</f>
        <v/>
      </c>
      <c r="DS1919" s="250" t="str">
        <f>IF(DataGoesHere!$B1919="","",ABS($CZ1919-DQ1919))</f>
        <v/>
      </c>
      <c r="DT1919" s="250" t="str">
        <f>IF(DataGoesHere!$B1919="","",DS1919^2)</f>
        <v/>
      </c>
      <c r="DU1919" s="249" t="str">
        <f>IF(DataGoesHere!$B1919="","",DS1919/$CZ1919)</f>
        <v/>
      </c>
      <c r="DV1919" s="250" t="str">
        <f>IF(DataGoesHere!$B1919="","",SUM(DR$2:DR1919)/AVERAGE(DS:DS))</f>
        <v/>
      </c>
      <c r="DX1919" s="19" t="str">
        <f>IF(DataGoesHere!$B1918="","",(DB1913*(Output!$O$49/Output!$P$49))+(IntermediateCalcs!DB1914*(Output!$M$49/Output!$P$49))+(IntermediateCalcs!DB1915*(Output!$K$49/Output!$P$49))+(DB1916*(Output!$I$49/Output!$P$49))+(IntermediateCalcs!DB1917*(Output!$G$49/Output!$P$49))+(IntermediateCalcs!DB1918*(Output!$E$49/Output!$P$49)))</f>
        <v/>
      </c>
      <c r="DY1919" s="274" t="str">
        <f>IF(DX1919="","",IF(IntermediateCalcs!$AO$9="Yes",IntermediateCalcs!DX1919*$CX1919,IntermediateCalcs!DX1919))</f>
        <v/>
      </c>
      <c r="DZ1919" s="250" t="str">
        <f>IF(DataGoesHere!$B1919="","",($CZ1919-DY1919))</f>
        <v/>
      </c>
      <c r="EA1919" s="250" t="str">
        <f>IF(DataGoesHere!$B1919="","",ABS($CZ1919-DY1919))</f>
        <v/>
      </c>
      <c r="EB1919" s="250" t="str">
        <f>IF(DataGoesHere!$B1919="","",EA1919^2)</f>
        <v/>
      </c>
      <c r="EC1919" s="249" t="str">
        <f>IF(DataGoesHere!$B1919="","",EA1919/$CZ1919)</f>
        <v/>
      </c>
      <c r="ED1919" s="250" t="str">
        <f>IF(DataGoesHere!$B1919="","",SUM(DZ$2:DZ1919)/AVERAGE(EA:EA))</f>
        <v/>
      </c>
    </row>
    <row r="1920" spans="20:134" x14ac:dyDescent="0.2">
      <c r="T1920" s="240"/>
      <c r="U1920" s="86"/>
      <c r="V1920" s="86"/>
      <c r="W1920" s="86"/>
      <c r="X1920" s="86"/>
      <c r="Y1920" s="86"/>
      <c r="Z1920" s="86"/>
      <c r="AA1920" s="86"/>
      <c r="AB1920" s="86"/>
      <c r="AC1920" s="86"/>
      <c r="AD1920" s="245" t="str">
        <f>IF(DataGoesHere!$B1920="","",(DataGoesHere!$B1920/SUM(DataGoesHere!$B1910:'DataGoesHere'!$B1921)))</f>
        <v/>
      </c>
      <c r="AE1920" s="241"/>
      <c r="CV1920" s="310" t="str">
        <f>IF(DataGoesHere!B1920="","",DataGoesHere!A1920)</f>
        <v/>
      </c>
      <c r="CW1920" s="271">
        <f t="shared" ca="1" si="66"/>
        <v>11</v>
      </c>
      <c r="CX1920" s="272">
        <f t="shared" ca="1" si="67"/>
        <v>0.97463169608807265</v>
      </c>
      <c r="CY1920" s="266">
        <f>DataGoesHere!A1920</f>
        <v>1919</v>
      </c>
      <c r="CZ1920" s="19" t="str">
        <f>IF(DataGoesHere!B1920="","",DataGoesHere!B1920)</f>
        <v/>
      </c>
      <c r="DA1920" s="19" t="str">
        <f>IF(DataGoesHere!B1920="","",IF(AH$5="No",DataGoesHere!B1920,DataGoesHere!B1920-(AH$2*(DataGoesHere!A1920-1))))</f>
        <v/>
      </c>
      <c r="DB1920" s="19" t="str">
        <f>IF(DataGoesHere!B1920="","",IF(AO$9="No",DataGoesHere!B1920,DataGoesHere!B1920/CX1920))</f>
        <v/>
      </c>
      <c r="DC1920" s="19" t="str">
        <f>IF(DataGoesHere!B1920="","",IF(AO$9="No",DA1920,DA1920/CX1920))</f>
        <v/>
      </c>
      <c r="DD1920" s="293" t="str">
        <f>IF(CZ1920="",IF(COUNTIF(DD$2:DD1919,"Forecast")&lt;Output!E$43,"Forecast",""),"Actual")</f>
        <v/>
      </c>
      <c r="DF1920" s="19" t="str">
        <f>IF(DataGoesHere!B1919="",IF(DD1920="Forecast",(Output!$E$47*IntermediateCalcs!DH1919)+((1-Output!$E$47)*IntermediateCalcs!DF1919),""),(Output!$E$47*IntermediateCalcs!DB1919)+((1-Output!$E$47)*IntermediateCalcs!DF1919))</f>
        <v/>
      </c>
      <c r="DG1920" s="19" t="str">
        <f>IF(DataGoesHere!B1919="",IF(DD1920="Forecast",(Output!$G$47*(IntermediateCalcs!DF1920-IntermediateCalcs!DF1919))+((1-Output!$G$47)*IntermediateCalcs!DG1919),""),(Output!$G$47*(IntermediateCalcs!DF1920-IntermediateCalcs!DF1919))+((1-Output!$G$47)*IntermediateCalcs!DG1919))</f>
        <v/>
      </c>
      <c r="DH1920" s="19" t="str">
        <f>IF(DataGoesHere!B1919="",IF(DD1920="Forecast",DF1920+DG1920,""),DF1920+DG1920)</f>
        <v/>
      </c>
      <c r="DI1920" s="274" t="str">
        <f>IF(DH1920="","",IF(IntermediateCalcs!$AO$9="Yes",IntermediateCalcs!DH1920*$CX1920,IntermediateCalcs!DH1920))</f>
        <v/>
      </c>
      <c r="DJ1920" s="250" t="str">
        <f>IF(DataGoesHere!$B1920="","",($CZ1920-DI1920))</f>
        <v/>
      </c>
      <c r="DK1920" s="250" t="str">
        <f>IF(DataGoesHere!$B1920="","",ABS($CZ1920-DI1920))</f>
        <v/>
      </c>
      <c r="DL1920" s="250" t="str">
        <f>IF(DataGoesHere!$B1920="","",DK1920^2)</f>
        <v/>
      </c>
      <c r="DM1920" s="249" t="str">
        <f>IF(DataGoesHere!$B1920="","",DK1920/$CZ1920)</f>
        <v/>
      </c>
      <c r="DN1920" s="250" t="str">
        <f>IF(DataGoesHere!$B1920="","",SUM(DJ$2:DJ1920)/AVERAGE(DK:DK))</f>
        <v/>
      </c>
      <c r="DP1920" s="19" t="str">
        <f>IF(DataGoesHere!B1920="",IF($DD1920="Forecast",(Output!E$48*IntermediateCalcs!CY1920)+Output!G$48,""),(Output!E$48*IntermediateCalcs!CY1920)+Output!G$48)</f>
        <v/>
      </c>
      <c r="DQ1920" s="274" t="str">
        <f>IF(DP1920="","",IF(IntermediateCalcs!$AO$9="Yes",IntermediateCalcs!DP1920*$CX1920,IntermediateCalcs!DP1920))</f>
        <v/>
      </c>
      <c r="DR1920" s="250" t="str">
        <f>IF(DataGoesHere!$B1920="","",($CZ1920-DQ1920))</f>
        <v/>
      </c>
      <c r="DS1920" s="250" t="str">
        <f>IF(DataGoesHere!$B1920="","",ABS($CZ1920-DQ1920))</f>
        <v/>
      </c>
      <c r="DT1920" s="250" t="str">
        <f>IF(DataGoesHere!$B1920="","",DS1920^2)</f>
        <v/>
      </c>
      <c r="DU1920" s="249" t="str">
        <f>IF(DataGoesHere!$B1920="","",DS1920/$CZ1920)</f>
        <v/>
      </c>
      <c r="DV1920" s="250" t="str">
        <f>IF(DataGoesHere!$B1920="","",SUM(DR$2:DR1920)/AVERAGE(DS:DS))</f>
        <v/>
      </c>
      <c r="DX1920" s="19" t="str">
        <f>IF(DataGoesHere!$B1919="","",(DB1914*(Output!$O$49/Output!$P$49))+(IntermediateCalcs!DB1915*(Output!$M$49/Output!$P$49))+(IntermediateCalcs!DB1916*(Output!$K$49/Output!$P$49))+(DB1917*(Output!$I$49/Output!$P$49))+(IntermediateCalcs!DB1918*(Output!$G$49/Output!$P$49))+(IntermediateCalcs!DB1919*(Output!$E$49/Output!$P$49)))</f>
        <v/>
      </c>
      <c r="DY1920" s="274" t="str">
        <f>IF(DX1920="","",IF(IntermediateCalcs!$AO$9="Yes",IntermediateCalcs!DX1920*$CX1920,IntermediateCalcs!DX1920))</f>
        <v/>
      </c>
      <c r="DZ1920" s="250" t="str">
        <f>IF(DataGoesHere!$B1920="","",($CZ1920-DY1920))</f>
        <v/>
      </c>
      <c r="EA1920" s="250" t="str">
        <f>IF(DataGoesHere!$B1920="","",ABS($CZ1920-DY1920))</f>
        <v/>
      </c>
      <c r="EB1920" s="250" t="str">
        <f>IF(DataGoesHere!$B1920="","",EA1920^2)</f>
        <v/>
      </c>
      <c r="EC1920" s="249" t="str">
        <f>IF(DataGoesHere!$B1920="","",EA1920/$CZ1920)</f>
        <v/>
      </c>
      <c r="ED1920" s="250" t="str">
        <f>IF(DataGoesHere!$B1920="","",SUM(DZ$2:DZ1920)/AVERAGE(EA:EA))</f>
        <v/>
      </c>
    </row>
    <row r="1921" spans="20:134" x14ac:dyDescent="0.2">
      <c r="T1921" s="242"/>
      <c r="U1921" s="243"/>
      <c r="V1921" s="243"/>
      <c r="W1921" s="243"/>
      <c r="X1921" s="243"/>
      <c r="Y1921" s="243"/>
      <c r="Z1921" s="243"/>
      <c r="AA1921" s="243"/>
      <c r="AB1921" s="243"/>
      <c r="AC1921" s="243"/>
      <c r="AD1921" s="243"/>
      <c r="AE1921" s="246" t="str">
        <f>IF(DataGoesHere!$B1921="","",(DataGoesHere!$B1921/SUM(DataGoesHere!$B1910:'DataGoesHere'!$B1921)))</f>
        <v/>
      </c>
      <c r="CV1921" s="310" t="str">
        <f>IF(DataGoesHere!B1921="","",DataGoesHere!A1921)</f>
        <v/>
      </c>
      <c r="CW1921" s="271">
        <f t="shared" ca="1" si="66"/>
        <v>12</v>
      </c>
      <c r="CX1921" s="272">
        <f t="shared" ca="1" si="67"/>
        <v>1.0054005237672714</v>
      </c>
      <c r="CY1921" s="266">
        <f>DataGoesHere!A1921</f>
        <v>1920</v>
      </c>
      <c r="CZ1921" s="19" t="str">
        <f>IF(DataGoesHere!B1921="","",DataGoesHere!B1921)</f>
        <v/>
      </c>
      <c r="DA1921" s="19" t="str">
        <f>IF(DataGoesHere!B1921="","",IF(AH$5="No",DataGoesHere!B1921,DataGoesHere!B1921-(AH$2*(DataGoesHere!A1921-1))))</f>
        <v/>
      </c>
      <c r="DB1921" s="19" t="str">
        <f>IF(DataGoesHere!B1921="","",IF(AO$9="No",DataGoesHere!B1921,DataGoesHere!B1921/CX1921))</f>
        <v/>
      </c>
      <c r="DC1921" s="19" t="str">
        <f>IF(DataGoesHere!B1921="","",IF(AO$9="No",DA1921,DA1921/CX1921))</f>
        <v/>
      </c>
      <c r="DD1921" s="293" t="str">
        <f>IF(CZ1921="",IF(COUNTIF(DD$2:DD1920,"Forecast")&lt;Output!E$43,"Forecast",""),"Actual")</f>
        <v/>
      </c>
      <c r="DF1921" s="19" t="str">
        <f>IF(DataGoesHere!B1920="",IF(DD1921="Forecast",(Output!$E$47*IntermediateCalcs!DH1920)+((1-Output!$E$47)*IntermediateCalcs!DF1920),""),(Output!$E$47*IntermediateCalcs!DB1920)+((1-Output!$E$47)*IntermediateCalcs!DF1920))</f>
        <v/>
      </c>
      <c r="DG1921" s="19" t="str">
        <f>IF(DataGoesHere!B1920="",IF(DD1921="Forecast",(Output!$G$47*(IntermediateCalcs!DF1921-IntermediateCalcs!DF1920))+((1-Output!$G$47)*IntermediateCalcs!DG1920),""),(Output!$G$47*(IntermediateCalcs!DF1921-IntermediateCalcs!DF1920))+((1-Output!$G$47)*IntermediateCalcs!DG1920))</f>
        <v/>
      </c>
      <c r="DH1921" s="19" t="str">
        <f>IF(DataGoesHere!B1920="",IF(DD1921="Forecast",DF1921+DG1921,""),DF1921+DG1921)</f>
        <v/>
      </c>
      <c r="DI1921" s="274" t="str">
        <f>IF(DH1921="","",IF(IntermediateCalcs!$AO$9="Yes",IntermediateCalcs!DH1921*$CX1921,IntermediateCalcs!DH1921))</f>
        <v/>
      </c>
      <c r="DJ1921" s="250" t="str">
        <f>IF(DataGoesHere!$B1921="","",($CZ1921-DI1921))</f>
        <v/>
      </c>
      <c r="DK1921" s="250" t="str">
        <f>IF(DataGoesHere!$B1921="","",ABS($CZ1921-DI1921))</f>
        <v/>
      </c>
      <c r="DL1921" s="250" t="str">
        <f>IF(DataGoesHere!$B1921="","",DK1921^2)</f>
        <v/>
      </c>
      <c r="DM1921" s="249" t="str">
        <f>IF(DataGoesHere!$B1921="","",DK1921/$CZ1921)</f>
        <v/>
      </c>
      <c r="DN1921" s="250" t="str">
        <f>IF(DataGoesHere!$B1921="","",SUM(DJ$2:DJ1921)/AVERAGE(DK:DK))</f>
        <v/>
      </c>
      <c r="DP1921" s="19" t="str">
        <f>IF(DataGoesHere!B1921="",IF($DD1921="Forecast",(Output!E$48*IntermediateCalcs!CY1921)+Output!G$48,""),(Output!E$48*IntermediateCalcs!CY1921)+Output!G$48)</f>
        <v/>
      </c>
      <c r="DQ1921" s="274" t="str">
        <f>IF(DP1921="","",IF(IntermediateCalcs!$AO$9="Yes",IntermediateCalcs!DP1921*$CX1921,IntermediateCalcs!DP1921))</f>
        <v/>
      </c>
      <c r="DR1921" s="250" t="str">
        <f>IF(DataGoesHere!$B1921="","",($CZ1921-DQ1921))</f>
        <v/>
      </c>
      <c r="DS1921" s="250" t="str">
        <f>IF(DataGoesHere!$B1921="","",ABS($CZ1921-DQ1921))</f>
        <v/>
      </c>
      <c r="DT1921" s="250" t="str">
        <f>IF(DataGoesHere!$B1921="","",DS1921^2)</f>
        <v/>
      </c>
      <c r="DU1921" s="249" t="str">
        <f>IF(DataGoesHere!$B1921="","",DS1921/$CZ1921)</f>
        <v/>
      </c>
      <c r="DV1921" s="250" t="str">
        <f>IF(DataGoesHere!$B1921="","",SUM(DR$2:DR1921)/AVERAGE(DS:DS))</f>
        <v/>
      </c>
      <c r="DX1921" s="19" t="str">
        <f>IF(DataGoesHere!$B1920="","",(DB1915*(Output!$O$49/Output!$P$49))+(IntermediateCalcs!DB1916*(Output!$M$49/Output!$P$49))+(IntermediateCalcs!DB1917*(Output!$K$49/Output!$P$49))+(DB1918*(Output!$I$49/Output!$P$49))+(IntermediateCalcs!DB1919*(Output!$G$49/Output!$P$49))+(IntermediateCalcs!DB1920*(Output!$E$49/Output!$P$49)))</f>
        <v/>
      </c>
      <c r="DY1921" s="274" t="str">
        <f>IF(DX1921="","",IF(IntermediateCalcs!$AO$9="Yes",IntermediateCalcs!DX1921*$CX1921,IntermediateCalcs!DX1921))</f>
        <v/>
      </c>
      <c r="DZ1921" s="250" t="str">
        <f>IF(DataGoesHere!$B1921="","",($CZ1921-DY1921))</f>
        <v/>
      </c>
      <c r="EA1921" s="250" t="str">
        <f>IF(DataGoesHere!$B1921="","",ABS($CZ1921-DY1921))</f>
        <v/>
      </c>
      <c r="EB1921" s="250" t="str">
        <f>IF(DataGoesHere!$B1921="","",EA1921^2)</f>
        <v/>
      </c>
      <c r="EC1921" s="249" t="str">
        <f>IF(DataGoesHere!$B1921="","",EA1921/$CZ1921)</f>
        <v/>
      </c>
      <c r="ED1921" s="250" t="str">
        <f>IF(DataGoesHere!$B1921="","",SUM(DZ$2:DZ1921)/AVERAGE(EA:EA))</f>
        <v/>
      </c>
    </row>
    <row r="1922" spans="20:134" x14ac:dyDescent="0.2">
      <c r="T1922" s="244" t="str">
        <f>IF(DataGoesHere!$B1922="","",(DataGoesHere!$B1922/SUM(DataGoesHere!$B1922:'DataGoesHere'!$B1933)))</f>
        <v/>
      </c>
      <c r="U1922" s="238"/>
      <c r="V1922" s="238"/>
      <c r="W1922" s="238"/>
      <c r="X1922" s="238"/>
      <c r="Y1922" s="238"/>
      <c r="Z1922" s="238"/>
      <c r="AA1922" s="238"/>
      <c r="AB1922" s="238"/>
      <c r="AC1922" s="238"/>
      <c r="AD1922" s="238"/>
      <c r="AE1922" s="239"/>
      <c r="CV1922" s="310" t="str">
        <f>IF(DataGoesHere!B1922="","",DataGoesHere!A1922)</f>
        <v/>
      </c>
      <c r="CW1922" s="271">
        <f t="shared" ref="CW1922:CW1985" ca="1" si="68">IF(MOD(CY1922,$AP$9)=0,$AP$9,MOD(CY1922,$AP$9))</f>
        <v>1</v>
      </c>
      <c r="CX1922" s="272">
        <f t="shared" ref="CX1922:CX1985" ca="1" si="69">VLOOKUP(CW1922,$AT$1:$CT$53,MATCH($AP$9,$AT$1:$CT$1,0),FALSE)</f>
        <v>1.3236179355303281</v>
      </c>
      <c r="CY1922" s="266">
        <f>DataGoesHere!A1922</f>
        <v>1921</v>
      </c>
      <c r="CZ1922" s="19" t="str">
        <f>IF(DataGoesHere!B1922="","",DataGoesHere!B1922)</f>
        <v/>
      </c>
      <c r="DA1922" s="19" t="str">
        <f>IF(DataGoesHere!B1922="","",IF(AH$5="No",DataGoesHere!B1922,DataGoesHere!B1922-(AH$2*(DataGoesHere!A1922-1))))</f>
        <v/>
      </c>
      <c r="DB1922" s="19" t="str">
        <f>IF(DataGoesHere!B1922="","",IF(AO$9="No",DataGoesHere!B1922,DataGoesHere!B1922/CX1922))</f>
        <v/>
      </c>
      <c r="DC1922" s="19" t="str">
        <f>IF(DataGoesHere!B1922="","",IF(AO$9="No",DA1922,DA1922/CX1922))</f>
        <v/>
      </c>
      <c r="DD1922" s="293" t="str">
        <f>IF(CZ1922="",IF(COUNTIF(DD$2:DD1921,"Forecast")&lt;Output!E$43,"Forecast",""),"Actual")</f>
        <v/>
      </c>
      <c r="DF1922" s="19" t="str">
        <f>IF(DataGoesHere!B1921="",IF(DD1922="Forecast",(Output!$E$47*IntermediateCalcs!DH1921)+((1-Output!$E$47)*IntermediateCalcs!DF1921),""),(Output!$E$47*IntermediateCalcs!DB1921)+((1-Output!$E$47)*IntermediateCalcs!DF1921))</f>
        <v/>
      </c>
      <c r="DG1922" s="19" t="str">
        <f>IF(DataGoesHere!B1921="",IF(DD1922="Forecast",(Output!$G$47*(IntermediateCalcs!DF1922-IntermediateCalcs!DF1921))+((1-Output!$G$47)*IntermediateCalcs!DG1921),""),(Output!$G$47*(IntermediateCalcs!DF1922-IntermediateCalcs!DF1921))+((1-Output!$G$47)*IntermediateCalcs!DG1921))</f>
        <v/>
      </c>
      <c r="DH1922" s="19" t="str">
        <f>IF(DataGoesHere!B1921="",IF(DD1922="Forecast",DF1922+DG1922,""),DF1922+DG1922)</f>
        <v/>
      </c>
      <c r="DI1922" s="274" t="str">
        <f>IF(DH1922="","",IF(IntermediateCalcs!$AO$9="Yes",IntermediateCalcs!DH1922*$CX1922,IntermediateCalcs!DH1922))</f>
        <v/>
      </c>
      <c r="DJ1922" s="250" t="str">
        <f>IF(DataGoesHere!$B1922="","",($CZ1922-DI1922))</f>
        <v/>
      </c>
      <c r="DK1922" s="250" t="str">
        <f>IF(DataGoesHere!$B1922="","",ABS($CZ1922-DI1922))</f>
        <v/>
      </c>
      <c r="DL1922" s="250" t="str">
        <f>IF(DataGoesHere!$B1922="","",DK1922^2)</f>
        <v/>
      </c>
      <c r="DM1922" s="249" t="str">
        <f>IF(DataGoesHere!$B1922="","",DK1922/$CZ1922)</f>
        <v/>
      </c>
      <c r="DN1922" s="250" t="str">
        <f>IF(DataGoesHere!$B1922="","",SUM(DJ$2:DJ1922)/AVERAGE(DK:DK))</f>
        <v/>
      </c>
      <c r="DP1922" s="19" t="str">
        <f>IF(DataGoesHere!B1922="",IF($DD1922="Forecast",(Output!E$48*IntermediateCalcs!CY1922)+Output!G$48,""),(Output!E$48*IntermediateCalcs!CY1922)+Output!G$48)</f>
        <v/>
      </c>
      <c r="DQ1922" s="274" t="str">
        <f>IF(DP1922="","",IF(IntermediateCalcs!$AO$9="Yes",IntermediateCalcs!DP1922*$CX1922,IntermediateCalcs!DP1922))</f>
        <v/>
      </c>
      <c r="DR1922" s="250" t="str">
        <f>IF(DataGoesHere!$B1922="","",($CZ1922-DQ1922))</f>
        <v/>
      </c>
      <c r="DS1922" s="250" t="str">
        <f>IF(DataGoesHere!$B1922="","",ABS($CZ1922-DQ1922))</f>
        <v/>
      </c>
      <c r="DT1922" s="250" t="str">
        <f>IF(DataGoesHere!$B1922="","",DS1922^2)</f>
        <v/>
      </c>
      <c r="DU1922" s="249" t="str">
        <f>IF(DataGoesHere!$B1922="","",DS1922/$CZ1922)</f>
        <v/>
      </c>
      <c r="DV1922" s="250" t="str">
        <f>IF(DataGoesHere!$B1922="","",SUM(DR$2:DR1922)/AVERAGE(DS:DS))</f>
        <v/>
      </c>
      <c r="DX1922" s="19" t="str">
        <f>IF(DataGoesHere!$B1921="","",(DB1916*(Output!$O$49/Output!$P$49))+(IntermediateCalcs!DB1917*(Output!$M$49/Output!$P$49))+(IntermediateCalcs!DB1918*(Output!$K$49/Output!$P$49))+(DB1919*(Output!$I$49/Output!$P$49))+(IntermediateCalcs!DB1920*(Output!$G$49/Output!$P$49))+(IntermediateCalcs!DB1921*(Output!$E$49/Output!$P$49)))</f>
        <v/>
      </c>
      <c r="DY1922" s="274" t="str">
        <f>IF(DX1922="","",IF(IntermediateCalcs!$AO$9="Yes",IntermediateCalcs!DX1922*$CX1922,IntermediateCalcs!DX1922))</f>
        <v/>
      </c>
      <c r="DZ1922" s="250" t="str">
        <f>IF(DataGoesHere!$B1922="","",($CZ1922-DY1922))</f>
        <v/>
      </c>
      <c r="EA1922" s="250" t="str">
        <f>IF(DataGoesHere!$B1922="","",ABS($CZ1922-DY1922))</f>
        <v/>
      </c>
      <c r="EB1922" s="250" t="str">
        <f>IF(DataGoesHere!$B1922="","",EA1922^2)</f>
        <v/>
      </c>
      <c r="EC1922" s="249" t="str">
        <f>IF(DataGoesHere!$B1922="","",EA1922/$CZ1922)</f>
        <v/>
      </c>
      <c r="ED1922" s="250" t="str">
        <f>IF(DataGoesHere!$B1922="","",SUM(DZ$2:DZ1922)/AVERAGE(EA:EA))</f>
        <v/>
      </c>
    </row>
    <row r="1923" spans="20:134" x14ac:dyDescent="0.2">
      <c r="T1923" s="240"/>
      <c r="U1923" s="245" t="str">
        <f>IF(DataGoesHere!$B1923="","",(DataGoesHere!$B1923/SUM(DataGoesHere!$B1923:'DataGoesHere'!$B1933)))</f>
        <v/>
      </c>
      <c r="V1923" s="86"/>
      <c r="W1923" s="86"/>
      <c r="X1923" s="86"/>
      <c r="Y1923" s="86"/>
      <c r="Z1923" s="86"/>
      <c r="AA1923" s="86"/>
      <c r="AB1923" s="86"/>
      <c r="AC1923" s="86"/>
      <c r="AD1923" s="86"/>
      <c r="AE1923" s="241"/>
      <c r="CV1923" s="310" t="str">
        <f>IF(DataGoesHere!B1923="","",DataGoesHere!A1923)</f>
        <v/>
      </c>
      <c r="CW1923" s="271">
        <f t="shared" ca="1" si="68"/>
        <v>2</v>
      </c>
      <c r="CX1923" s="272">
        <f t="shared" ca="1" si="69"/>
        <v>0.80574490527728204</v>
      </c>
      <c r="CY1923" s="266">
        <f>DataGoesHere!A1923</f>
        <v>1922</v>
      </c>
      <c r="CZ1923" s="19" t="str">
        <f>IF(DataGoesHere!B1923="","",DataGoesHere!B1923)</f>
        <v/>
      </c>
      <c r="DA1923" s="19" t="str">
        <f>IF(DataGoesHere!B1923="","",IF(AH$5="No",DataGoesHere!B1923,DataGoesHere!B1923-(AH$2*(DataGoesHere!A1923-1))))</f>
        <v/>
      </c>
      <c r="DB1923" s="19" t="str">
        <f>IF(DataGoesHere!B1923="","",IF(AO$9="No",DataGoesHere!B1923,DataGoesHere!B1923/CX1923))</f>
        <v/>
      </c>
      <c r="DC1923" s="19" t="str">
        <f>IF(DataGoesHere!B1923="","",IF(AO$9="No",DA1923,DA1923/CX1923))</f>
        <v/>
      </c>
      <c r="DD1923" s="293" t="str">
        <f>IF(CZ1923="",IF(COUNTIF(DD$2:DD1922,"Forecast")&lt;Output!E$43,"Forecast",""),"Actual")</f>
        <v/>
      </c>
      <c r="DF1923" s="19" t="str">
        <f>IF(DataGoesHere!B1922="",IF(DD1923="Forecast",(Output!$E$47*IntermediateCalcs!DH1922)+((1-Output!$E$47)*IntermediateCalcs!DF1922),""),(Output!$E$47*IntermediateCalcs!DB1922)+((1-Output!$E$47)*IntermediateCalcs!DF1922))</f>
        <v/>
      </c>
      <c r="DG1923" s="19" t="str">
        <f>IF(DataGoesHere!B1922="",IF(DD1923="Forecast",(Output!$G$47*(IntermediateCalcs!DF1923-IntermediateCalcs!DF1922))+((1-Output!$G$47)*IntermediateCalcs!DG1922),""),(Output!$G$47*(IntermediateCalcs!DF1923-IntermediateCalcs!DF1922))+((1-Output!$G$47)*IntermediateCalcs!DG1922))</f>
        <v/>
      </c>
      <c r="DH1923" s="19" t="str">
        <f>IF(DataGoesHere!B1922="",IF(DD1923="Forecast",DF1923+DG1923,""),DF1923+DG1923)</f>
        <v/>
      </c>
      <c r="DI1923" s="274" t="str">
        <f>IF(DH1923="","",IF(IntermediateCalcs!$AO$9="Yes",IntermediateCalcs!DH1923*$CX1923,IntermediateCalcs!DH1923))</f>
        <v/>
      </c>
      <c r="DJ1923" s="250" t="str">
        <f>IF(DataGoesHere!$B1923="","",($CZ1923-DI1923))</f>
        <v/>
      </c>
      <c r="DK1923" s="250" t="str">
        <f>IF(DataGoesHere!$B1923="","",ABS($CZ1923-DI1923))</f>
        <v/>
      </c>
      <c r="DL1923" s="250" t="str">
        <f>IF(DataGoesHere!$B1923="","",DK1923^2)</f>
        <v/>
      </c>
      <c r="DM1923" s="249" t="str">
        <f>IF(DataGoesHere!$B1923="","",DK1923/$CZ1923)</f>
        <v/>
      </c>
      <c r="DN1923" s="250" t="str">
        <f>IF(DataGoesHere!$B1923="","",SUM(DJ$2:DJ1923)/AVERAGE(DK:DK))</f>
        <v/>
      </c>
      <c r="DP1923" s="19" t="str">
        <f>IF(DataGoesHere!B1923="",IF($DD1923="Forecast",(Output!E$48*IntermediateCalcs!CY1923)+Output!G$48,""),(Output!E$48*IntermediateCalcs!CY1923)+Output!G$48)</f>
        <v/>
      </c>
      <c r="DQ1923" s="274" t="str">
        <f>IF(DP1923="","",IF(IntermediateCalcs!$AO$9="Yes",IntermediateCalcs!DP1923*$CX1923,IntermediateCalcs!DP1923))</f>
        <v/>
      </c>
      <c r="DR1923" s="250" t="str">
        <f>IF(DataGoesHere!$B1923="","",($CZ1923-DQ1923))</f>
        <v/>
      </c>
      <c r="DS1923" s="250" t="str">
        <f>IF(DataGoesHere!$B1923="","",ABS($CZ1923-DQ1923))</f>
        <v/>
      </c>
      <c r="DT1923" s="250" t="str">
        <f>IF(DataGoesHere!$B1923="","",DS1923^2)</f>
        <v/>
      </c>
      <c r="DU1923" s="249" t="str">
        <f>IF(DataGoesHere!$B1923="","",DS1923/$CZ1923)</f>
        <v/>
      </c>
      <c r="DV1923" s="250" t="str">
        <f>IF(DataGoesHere!$B1923="","",SUM(DR$2:DR1923)/AVERAGE(DS:DS))</f>
        <v/>
      </c>
      <c r="DX1923" s="19" t="str">
        <f>IF(DataGoesHere!$B1922="","",(DB1917*(Output!$O$49/Output!$P$49))+(IntermediateCalcs!DB1918*(Output!$M$49/Output!$P$49))+(IntermediateCalcs!DB1919*(Output!$K$49/Output!$P$49))+(DB1920*(Output!$I$49/Output!$P$49))+(IntermediateCalcs!DB1921*(Output!$G$49/Output!$P$49))+(IntermediateCalcs!DB1922*(Output!$E$49/Output!$P$49)))</f>
        <v/>
      </c>
      <c r="DY1923" s="274" t="str">
        <f>IF(DX1923="","",IF(IntermediateCalcs!$AO$9="Yes",IntermediateCalcs!DX1923*$CX1923,IntermediateCalcs!DX1923))</f>
        <v/>
      </c>
      <c r="DZ1923" s="250" t="str">
        <f>IF(DataGoesHere!$B1923="","",($CZ1923-DY1923))</f>
        <v/>
      </c>
      <c r="EA1923" s="250" t="str">
        <f>IF(DataGoesHere!$B1923="","",ABS($CZ1923-DY1923))</f>
        <v/>
      </c>
      <c r="EB1923" s="250" t="str">
        <f>IF(DataGoesHere!$B1923="","",EA1923^2)</f>
        <v/>
      </c>
      <c r="EC1923" s="249" t="str">
        <f>IF(DataGoesHere!$B1923="","",EA1923/$CZ1923)</f>
        <v/>
      </c>
      <c r="ED1923" s="250" t="str">
        <f>IF(DataGoesHere!$B1923="","",SUM(DZ$2:DZ1923)/AVERAGE(EA:EA))</f>
        <v/>
      </c>
    </row>
    <row r="1924" spans="20:134" x14ac:dyDescent="0.2">
      <c r="T1924" s="240"/>
      <c r="U1924" s="86"/>
      <c r="V1924" s="245" t="str">
        <f>IF(DataGoesHere!$B1924="","",(DataGoesHere!$B1924/SUM(DataGoesHere!$B1922:'DataGoesHere'!$B1933)))</f>
        <v/>
      </c>
      <c r="W1924" s="86"/>
      <c r="X1924" s="86"/>
      <c r="Y1924" s="86"/>
      <c r="Z1924" s="86"/>
      <c r="AA1924" s="86"/>
      <c r="AB1924" s="86"/>
      <c r="AC1924" s="86"/>
      <c r="AD1924" s="86"/>
      <c r="AE1924" s="241"/>
      <c r="CV1924" s="310" t="str">
        <f>IF(DataGoesHere!B1924="","",DataGoesHere!A1924)</f>
        <v/>
      </c>
      <c r="CW1924" s="271">
        <f t="shared" ca="1" si="68"/>
        <v>3</v>
      </c>
      <c r="CX1924" s="272">
        <f t="shared" ca="1" si="69"/>
        <v>0.79862940076451561</v>
      </c>
      <c r="CY1924" s="266">
        <f>DataGoesHere!A1924</f>
        <v>1923</v>
      </c>
      <c r="CZ1924" s="19" t="str">
        <f>IF(DataGoesHere!B1924="","",DataGoesHere!B1924)</f>
        <v/>
      </c>
      <c r="DA1924" s="19" t="str">
        <f>IF(DataGoesHere!B1924="","",IF(AH$5="No",DataGoesHere!B1924,DataGoesHere!B1924-(AH$2*(DataGoesHere!A1924-1))))</f>
        <v/>
      </c>
      <c r="DB1924" s="19" t="str">
        <f>IF(DataGoesHere!B1924="","",IF(AO$9="No",DataGoesHere!B1924,DataGoesHere!B1924/CX1924))</f>
        <v/>
      </c>
      <c r="DC1924" s="19" t="str">
        <f>IF(DataGoesHere!B1924="","",IF(AO$9="No",DA1924,DA1924/CX1924))</f>
        <v/>
      </c>
      <c r="DD1924" s="293" t="str">
        <f>IF(CZ1924="",IF(COUNTIF(DD$2:DD1923,"Forecast")&lt;Output!E$43,"Forecast",""),"Actual")</f>
        <v/>
      </c>
      <c r="DF1924" s="19" t="str">
        <f>IF(DataGoesHere!B1923="",IF(DD1924="Forecast",(Output!$E$47*IntermediateCalcs!DH1923)+((1-Output!$E$47)*IntermediateCalcs!DF1923),""),(Output!$E$47*IntermediateCalcs!DB1923)+((1-Output!$E$47)*IntermediateCalcs!DF1923))</f>
        <v/>
      </c>
      <c r="DG1924" s="19" t="str">
        <f>IF(DataGoesHere!B1923="",IF(DD1924="Forecast",(Output!$G$47*(IntermediateCalcs!DF1924-IntermediateCalcs!DF1923))+((1-Output!$G$47)*IntermediateCalcs!DG1923),""),(Output!$G$47*(IntermediateCalcs!DF1924-IntermediateCalcs!DF1923))+((1-Output!$G$47)*IntermediateCalcs!DG1923))</f>
        <v/>
      </c>
      <c r="DH1924" s="19" t="str">
        <f>IF(DataGoesHere!B1923="",IF(DD1924="Forecast",DF1924+DG1924,""),DF1924+DG1924)</f>
        <v/>
      </c>
      <c r="DI1924" s="274" t="str">
        <f>IF(DH1924="","",IF(IntermediateCalcs!$AO$9="Yes",IntermediateCalcs!DH1924*$CX1924,IntermediateCalcs!DH1924))</f>
        <v/>
      </c>
      <c r="DJ1924" s="250" t="str">
        <f>IF(DataGoesHere!$B1924="","",($CZ1924-DI1924))</f>
        <v/>
      </c>
      <c r="DK1924" s="250" t="str">
        <f>IF(DataGoesHere!$B1924="","",ABS($CZ1924-DI1924))</f>
        <v/>
      </c>
      <c r="DL1924" s="250" t="str">
        <f>IF(DataGoesHere!$B1924="","",DK1924^2)</f>
        <v/>
      </c>
      <c r="DM1924" s="249" t="str">
        <f>IF(DataGoesHere!$B1924="","",DK1924/$CZ1924)</f>
        <v/>
      </c>
      <c r="DN1924" s="250" t="str">
        <f>IF(DataGoesHere!$B1924="","",SUM(DJ$2:DJ1924)/AVERAGE(DK:DK))</f>
        <v/>
      </c>
      <c r="DP1924" s="19" t="str">
        <f>IF(DataGoesHere!B1924="",IF($DD1924="Forecast",(Output!E$48*IntermediateCalcs!CY1924)+Output!G$48,""),(Output!E$48*IntermediateCalcs!CY1924)+Output!G$48)</f>
        <v/>
      </c>
      <c r="DQ1924" s="274" t="str">
        <f>IF(DP1924="","",IF(IntermediateCalcs!$AO$9="Yes",IntermediateCalcs!DP1924*$CX1924,IntermediateCalcs!DP1924))</f>
        <v/>
      </c>
      <c r="DR1924" s="250" t="str">
        <f>IF(DataGoesHere!$B1924="","",($CZ1924-DQ1924))</f>
        <v/>
      </c>
      <c r="DS1924" s="250" t="str">
        <f>IF(DataGoesHere!$B1924="","",ABS($CZ1924-DQ1924))</f>
        <v/>
      </c>
      <c r="DT1924" s="250" t="str">
        <f>IF(DataGoesHere!$B1924="","",DS1924^2)</f>
        <v/>
      </c>
      <c r="DU1924" s="249" t="str">
        <f>IF(DataGoesHere!$B1924="","",DS1924/$CZ1924)</f>
        <v/>
      </c>
      <c r="DV1924" s="250" t="str">
        <f>IF(DataGoesHere!$B1924="","",SUM(DR$2:DR1924)/AVERAGE(DS:DS))</f>
        <v/>
      </c>
      <c r="DX1924" s="19" t="str">
        <f>IF(DataGoesHere!$B1923="","",(DB1918*(Output!$O$49/Output!$P$49))+(IntermediateCalcs!DB1919*(Output!$M$49/Output!$P$49))+(IntermediateCalcs!DB1920*(Output!$K$49/Output!$P$49))+(DB1921*(Output!$I$49/Output!$P$49))+(IntermediateCalcs!DB1922*(Output!$G$49/Output!$P$49))+(IntermediateCalcs!DB1923*(Output!$E$49/Output!$P$49)))</f>
        <v/>
      </c>
      <c r="DY1924" s="274" t="str">
        <f>IF(DX1924="","",IF(IntermediateCalcs!$AO$9="Yes",IntermediateCalcs!DX1924*$CX1924,IntermediateCalcs!DX1924))</f>
        <v/>
      </c>
      <c r="DZ1924" s="250" t="str">
        <f>IF(DataGoesHere!$B1924="","",($CZ1924-DY1924))</f>
        <v/>
      </c>
      <c r="EA1924" s="250" t="str">
        <f>IF(DataGoesHere!$B1924="","",ABS($CZ1924-DY1924))</f>
        <v/>
      </c>
      <c r="EB1924" s="250" t="str">
        <f>IF(DataGoesHere!$B1924="","",EA1924^2)</f>
        <v/>
      </c>
      <c r="EC1924" s="249" t="str">
        <f>IF(DataGoesHere!$B1924="","",EA1924/$CZ1924)</f>
        <v/>
      </c>
      <c r="ED1924" s="250" t="str">
        <f>IF(DataGoesHere!$B1924="","",SUM(DZ$2:DZ1924)/AVERAGE(EA:EA))</f>
        <v/>
      </c>
    </row>
    <row r="1925" spans="20:134" x14ac:dyDescent="0.2">
      <c r="T1925" s="240"/>
      <c r="U1925" s="86"/>
      <c r="V1925" s="86"/>
      <c r="W1925" s="245" t="str">
        <f>IF(DataGoesHere!$B1925="","",(DataGoesHere!$B1925/SUM(DataGoesHere!$B1922:'DataGoesHere'!$B1933)))</f>
        <v/>
      </c>
      <c r="X1925" s="86"/>
      <c r="Y1925" s="86"/>
      <c r="Z1925" s="86"/>
      <c r="AA1925" s="86"/>
      <c r="AB1925" s="86"/>
      <c r="AC1925" s="86"/>
      <c r="AD1925" s="86"/>
      <c r="AE1925" s="241"/>
      <c r="CV1925" s="310" t="str">
        <f>IF(DataGoesHere!B1925="","",DataGoesHere!A1925)</f>
        <v/>
      </c>
      <c r="CW1925" s="271">
        <f t="shared" ca="1" si="68"/>
        <v>4</v>
      </c>
      <c r="CX1925" s="272">
        <f t="shared" ca="1" si="69"/>
        <v>1.0149292433706087</v>
      </c>
      <c r="CY1925" s="266">
        <f>DataGoesHere!A1925</f>
        <v>1924</v>
      </c>
      <c r="CZ1925" s="19" t="str">
        <f>IF(DataGoesHere!B1925="","",DataGoesHere!B1925)</f>
        <v/>
      </c>
      <c r="DA1925" s="19" t="str">
        <f>IF(DataGoesHere!B1925="","",IF(AH$5="No",DataGoesHere!B1925,DataGoesHere!B1925-(AH$2*(DataGoesHere!A1925-1))))</f>
        <v/>
      </c>
      <c r="DB1925" s="19" t="str">
        <f>IF(DataGoesHere!B1925="","",IF(AO$9="No",DataGoesHere!B1925,DataGoesHere!B1925/CX1925))</f>
        <v/>
      </c>
      <c r="DC1925" s="19" t="str">
        <f>IF(DataGoesHere!B1925="","",IF(AO$9="No",DA1925,DA1925/CX1925))</f>
        <v/>
      </c>
      <c r="DD1925" s="293" t="str">
        <f>IF(CZ1925="",IF(COUNTIF(DD$2:DD1924,"Forecast")&lt;Output!E$43,"Forecast",""),"Actual")</f>
        <v/>
      </c>
      <c r="DF1925" s="19" t="str">
        <f>IF(DataGoesHere!B1924="",IF(DD1925="Forecast",(Output!$E$47*IntermediateCalcs!DH1924)+((1-Output!$E$47)*IntermediateCalcs!DF1924),""),(Output!$E$47*IntermediateCalcs!DB1924)+((1-Output!$E$47)*IntermediateCalcs!DF1924))</f>
        <v/>
      </c>
      <c r="DG1925" s="19" t="str">
        <f>IF(DataGoesHere!B1924="",IF(DD1925="Forecast",(Output!$G$47*(IntermediateCalcs!DF1925-IntermediateCalcs!DF1924))+((1-Output!$G$47)*IntermediateCalcs!DG1924),""),(Output!$G$47*(IntermediateCalcs!DF1925-IntermediateCalcs!DF1924))+((1-Output!$G$47)*IntermediateCalcs!DG1924))</f>
        <v/>
      </c>
      <c r="DH1925" s="19" t="str">
        <f>IF(DataGoesHere!B1924="",IF(DD1925="Forecast",DF1925+DG1925,""),DF1925+DG1925)</f>
        <v/>
      </c>
      <c r="DI1925" s="274" t="str">
        <f>IF(DH1925="","",IF(IntermediateCalcs!$AO$9="Yes",IntermediateCalcs!DH1925*$CX1925,IntermediateCalcs!DH1925))</f>
        <v/>
      </c>
      <c r="DJ1925" s="250" t="str">
        <f>IF(DataGoesHere!$B1925="","",($CZ1925-DI1925))</f>
        <v/>
      </c>
      <c r="DK1925" s="250" t="str">
        <f>IF(DataGoesHere!$B1925="","",ABS($CZ1925-DI1925))</f>
        <v/>
      </c>
      <c r="DL1925" s="250" t="str">
        <f>IF(DataGoesHere!$B1925="","",DK1925^2)</f>
        <v/>
      </c>
      <c r="DM1925" s="249" t="str">
        <f>IF(DataGoesHere!$B1925="","",DK1925/$CZ1925)</f>
        <v/>
      </c>
      <c r="DN1925" s="250" t="str">
        <f>IF(DataGoesHere!$B1925="","",SUM(DJ$2:DJ1925)/AVERAGE(DK:DK))</f>
        <v/>
      </c>
      <c r="DP1925" s="19" t="str">
        <f>IF(DataGoesHere!B1925="",IF($DD1925="Forecast",(Output!E$48*IntermediateCalcs!CY1925)+Output!G$48,""),(Output!E$48*IntermediateCalcs!CY1925)+Output!G$48)</f>
        <v/>
      </c>
      <c r="DQ1925" s="274" t="str">
        <f>IF(DP1925="","",IF(IntermediateCalcs!$AO$9="Yes",IntermediateCalcs!DP1925*$CX1925,IntermediateCalcs!DP1925))</f>
        <v/>
      </c>
      <c r="DR1925" s="250" t="str">
        <f>IF(DataGoesHere!$B1925="","",($CZ1925-DQ1925))</f>
        <v/>
      </c>
      <c r="DS1925" s="250" t="str">
        <f>IF(DataGoesHere!$B1925="","",ABS($CZ1925-DQ1925))</f>
        <v/>
      </c>
      <c r="DT1925" s="250" t="str">
        <f>IF(DataGoesHere!$B1925="","",DS1925^2)</f>
        <v/>
      </c>
      <c r="DU1925" s="249" t="str">
        <f>IF(DataGoesHere!$B1925="","",DS1925/$CZ1925)</f>
        <v/>
      </c>
      <c r="DV1925" s="250" t="str">
        <f>IF(DataGoesHere!$B1925="","",SUM(DR$2:DR1925)/AVERAGE(DS:DS))</f>
        <v/>
      </c>
      <c r="DX1925" s="19" t="str">
        <f>IF(DataGoesHere!$B1924="","",(DB1919*(Output!$O$49/Output!$P$49))+(IntermediateCalcs!DB1920*(Output!$M$49/Output!$P$49))+(IntermediateCalcs!DB1921*(Output!$K$49/Output!$P$49))+(DB1922*(Output!$I$49/Output!$P$49))+(IntermediateCalcs!DB1923*(Output!$G$49/Output!$P$49))+(IntermediateCalcs!DB1924*(Output!$E$49/Output!$P$49)))</f>
        <v/>
      </c>
      <c r="DY1925" s="274" t="str">
        <f>IF(DX1925="","",IF(IntermediateCalcs!$AO$9="Yes",IntermediateCalcs!DX1925*$CX1925,IntermediateCalcs!DX1925))</f>
        <v/>
      </c>
      <c r="DZ1925" s="250" t="str">
        <f>IF(DataGoesHere!$B1925="","",($CZ1925-DY1925))</f>
        <v/>
      </c>
      <c r="EA1925" s="250" t="str">
        <f>IF(DataGoesHere!$B1925="","",ABS($CZ1925-DY1925))</f>
        <v/>
      </c>
      <c r="EB1925" s="250" t="str">
        <f>IF(DataGoesHere!$B1925="","",EA1925^2)</f>
        <v/>
      </c>
      <c r="EC1925" s="249" t="str">
        <f>IF(DataGoesHere!$B1925="","",EA1925/$CZ1925)</f>
        <v/>
      </c>
      <c r="ED1925" s="250" t="str">
        <f>IF(DataGoesHere!$B1925="","",SUM(DZ$2:DZ1925)/AVERAGE(EA:EA))</f>
        <v/>
      </c>
    </row>
    <row r="1926" spans="20:134" x14ac:dyDescent="0.2">
      <c r="T1926" s="240"/>
      <c r="U1926" s="86"/>
      <c r="V1926" s="86"/>
      <c r="W1926" s="86"/>
      <c r="X1926" s="245" t="str">
        <f>IF(DataGoesHere!$B1926="","",(DataGoesHere!$B1926/SUM(DataGoesHere!$B1922:'DataGoesHere'!$B1933)))</f>
        <v/>
      </c>
      <c r="Y1926" s="86"/>
      <c r="Z1926" s="86"/>
      <c r="AA1926" s="86"/>
      <c r="AB1926" s="86"/>
      <c r="AC1926" s="86"/>
      <c r="AD1926" s="86"/>
      <c r="AE1926" s="241"/>
      <c r="CV1926" s="310" t="str">
        <f>IF(DataGoesHere!B1926="","",DataGoesHere!A1926)</f>
        <v/>
      </c>
      <c r="CW1926" s="271">
        <f t="shared" ca="1" si="68"/>
        <v>5</v>
      </c>
      <c r="CX1926" s="272">
        <f t="shared" ca="1" si="69"/>
        <v>0.97875414397996308</v>
      </c>
      <c r="CY1926" s="266">
        <f>DataGoesHere!A1926</f>
        <v>1925</v>
      </c>
      <c r="CZ1926" s="19" t="str">
        <f>IF(DataGoesHere!B1926="","",DataGoesHere!B1926)</f>
        <v/>
      </c>
      <c r="DA1926" s="19" t="str">
        <f>IF(DataGoesHere!B1926="","",IF(AH$5="No",DataGoesHere!B1926,DataGoesHere!B1926-(AH$2*(DataGoesHere!A1926-1))))</f>
        <v/>
      </c>
      <c r="DB1926" s="19" t="str">
        <f>IF(DataGoesHere!B1926="","",IF(AO$9="No",DataGoesHere!B1926,DataGoesHere!B1926/CX1926))</f>
        <v/>
      </c>
      <c r="DC1926" s="19" t="str">
        <f>IF(DataGoesHere!B1926="","",IF(AO$9="No",DA1926,DA1926/CX1926))</f>
        <v/>
      </c>
      <c r="DD1926" s="293" t="str">
        <f>IF(CZ1926="",IF(COUNTIF(DD$2:DD1925,"Forecast")&lt;Output!E$43,"Forecast",""),"Actual")</f>
        <v/>
      </c>
      <c r="DF1926" s="19" t="str">
        <f>IF(DataGoesHere!B1925="",IF(DD1926="Forecast",(Output!$E$47*IntermediateCalcs!DH1925)+((1-Output!$E$47)*IntermediateCalcs!DF1925),""),(Output!$E$47*IntermediateCalcs!DB1925)+((1-Output!$E$47)*IntermediateCalcs!DF1925))</f>
        <v/>
      </c>
      <c r="DG1926" s="19" t="str">
        <f>IF(DataGoesHere!B1925="",IF(DD1926="Forecast",(Output!$G$47*(IntermediateCalcs!DF1926-IntermediateCalcs!DF1925))+((1-Output!$G$47)*IntermediateCalcs!DG1925),""),(Output!$G$47*(IntermediateCalcs!DF1926-IntermediateCalcs!DF1925))+((1-Output!$G$47)*IntermediateCalcs!DG1925))</f>
        <v/>
      </c>
      <c r="DH1926" s="19" t="str">
        <f>IF(DataGoesHere!B1925="",IF(DD1926="Forecast",DF1926+DG1926,""),DF1926+DG1926)</f>
        <v/>
      </c>
      <c r="DI1926" s="274" t="str">
        <f>IF(DH1926="","",IF(IntermediateCalcs!$AO$9="Yes",IntermediateCalcs!DH1926*$CX1926,IntermediateCalcs!DH1926))</f>
        <v/>
      </c>
      <c r="DJ1926" s="250" t="str">
        <f>IF(DataGoesHere!$B1926="","",($CZ1926-DI1926))</f>
        <v/>
      </c>
      <c r="DK1926" s="250" t="str">
        <f>IF(DataGoesHere!$B1926="","",ABS($CZ1926-DI1926))</f>
        <v/>
      </c>
      <c r="DL1926" s="250" t="str">
        <f>IF(DataGoesHere!$B1926="","",DK1926^2)</f>
        <v/>
      </c>
      <c r="DM1926" s="249" t="str">
        <f>IF(DataGoesHere!$B1926="","",DK1926/$CZ1926)</f>
        <v/>
      </c>
      <c r="DN1926" s="250" t="str">
        <f>IF(DataGoesHere!$B1926="","",SUM(DJ$2:DJ1926)/AVERAGE(DK:DK))</f>
        <v/>
      </c>
      <c r="DP1926" s="19" t="str">
        <f>IF(DataGoesHere!B1926="",IF($DD1926="Forecast",(Output!E$48*IntermediateCalcs!CY1926)+Output!G$48,""),(Output!E$48*IntermediateCalcs!CY1926)+Output!G$48)</f>
        <v/>
      </c>
      <c r="DQ1926" s="274" t="str">
        <f>IF(DP1926="","",IF(IntermediateCalcs!$AO$9="Yes",IntermediateCalcs!DP1926*$CX1926,IntermediateCalcs!DP1926))</f>
        <v/>
      </c>
      <c r="DR1926" s="250" t="str">
        <f>IF(DataGoesHere!$B1926="","",($CZ1926-DQ1926))</f>
        <v/>
      </c>
      <c r="DS1926" s="250" t="str">
        <f>IF(DataGoesHere!$B1926="","",ABS($CZ1926-DQ1926))</f>
        <v/>
      </c>
      <c r="DT1926" s="250" t="str">
        <f>IF(DataGoesHere!$B1926="","",DS1926^2)</f>
        <v/>
      </c>
      <c r="DU1926" s="249" t="str">
        <f>IF(DataGoesHere!$B1926="","",DS1926/$CZ1926)</f>
        <v/>
      </c>
      <c r="DV1926" s="250" t="str">
        <f>IF(DataGoesHere!$B1926="","",SUM(DR$2:DR1926)/AVERAGE(DS:DS))</f>
        <v/>
      </c>
      <c r="DX1926" s="19" t="str">
        <f>IF(DataGoesHere!$B1925="","",(DB1920*(Output!$O$49/Output!$P$49))+(IntermediateCalcs!DB1921*(Output!$M$49/Output!$P$49))+(IntermediateCalcs!DB1922*(Output!$K$49/Output!$P$49))+(DB1923*(Output!$I$49/Output!$P$49))+(IntermediateCalcs!DB1924*(Output!$G$49/Output!$P$49))+(IntermediateCalcs!DB1925*(Output!$E$49/Output!$P$49)))</f>
        <v/>
      </c>
      <c r="DY1926" s="274" t="str">
        <f>IF(DX1926="","",IF(IntermediateCalcs!$AO$9="Yes",IntermediateCalcs!DX1926*$CX1926,IntermediateCalcs!DX1926))</f>
        <v/>
      </c>
      <c r="DZ1926" s="250" t="str">
        <f>IF(DataGoesHere!$B1926="","",($CZ1926-DY1926))</f>
        <v/>
      </c>
      <c r="EA1926" s="250" t="str">
        <f>IF(DataGoesHere!$B1926="","",ABS($CZ1926-DY1926))</f>
        <v/>
      </c>
      <c r="EB1926" s="250" t="str">
        <f>IF(DataGoesHere!$B1926="","",EA1926^2)</f>
        <v/>
      </c>
      <c r="EC1926" s="249" t="str">
        <f>IF(DataGoesHere!$B1926="","",EA1926/$CZ1926)</f>
        <v/>
      </c>
      <c r="ED1926" s="250" t="str">
        <f>IF(DataGoesHere!$B1926="","",SUM(DZ$2:DZ1926)/AVERAGE(EA:EA))</f>
        <v/>
      </c>
    </row>
    <row r="1927" spans="20:134" x14ac:dyDescent="0.2">
      <c r="T1927" s="240"/>
      <c r="U1927" s="86"/>
      <c r="V1927" s="86"/>
      <c r="W1927" s="86"/>
      <c r="X1927" s="86"/>
      <c r="Y1927" s="245" t="str">
        <f>IF(DataGoesHere!$B1927="","",(DataGoesHere!$B1927/SUM(DataGoesHere!$B1922:'DataGoesHere'!$B1933)))</f>
        <v/>
      </c>
      <c r="Z1927" s="86"/>
      <c r="AA1927" s="86"/>
      <c r="AB1927" s="86"/>
      <c r="AC1927" s="86"/>
      <c r="AD1927" s="86"/>
      <c r="AE1927" s="241"/>
      <c r="CV1927" s="310" t="str">
        <f>IF(DataGoesHere!B1927="","",DataGoesHere!A1927)</f>
        <v/>
      </c>
      <c r="CW1927" s="271">
        <f t="shared" ca="1" si="68"/>
        <v>6</v>
      </c>
      <c r="CX1927" s="272">
        <f t="shared" ca="1" si="69"/>
        <v>1.0779088099730167</v>
      </c>
      <c r="CY1927" s="266">
        <f>DataGoesHere!A1927</f>
        <v>1926</v>
      </c>
      <c r="CZ1927" s="19" t="str">
        <f>IF(DataGoesHere!B1927="","",DataGoesHere!B1927)</f>
        <v/>
      </c>
      <c r="DA1927" s="19" t="str">
        <f>IF(DataGoesHere!B1927="","",IF(AH$5="No",DataGoesHere!B1927,DataGoesHere!B1927-(AH$2*(DataGoesHere!A1927-1))))</f>
        <v/>
      </c>
      <c r="DB1927" s="19" t="str">
        <f>IF(DataGoesHere!B1927="","",IF(AO$9="No",DataGoesHere!B1927,DataGoesHere!B1927/CX1927))</f>
        <v/>
      </c>
      <c r="DC1927" s="19" t="str">
        <f>IF(DataGoesHere!B1927="","",IF(AO$9="No",DA1927,DA1927/CX1927))</f>
        <v/>
      </c>
      <c r="DD1927" s="293" t="str">
        <f>IF(CZ1927="",IF(COUNTIF(DD$2:DD1926,"Forecast")&lt;Output!E$43,"Forecast",""),"Actual")</f>
        <v/>
      </c>
      <c r="DF1927" s="19" t="str">
        <f>IF(DataGoesHere!B1926="",IF(DD1927="Forecast",(Output!$E$47*IntermediateCalcs!DH1926)+((1-Output!$E$47)*IntermediateCalcs!DF1926),""),(Output!$E$47*IntermediateCalcs!DB1926)+((1-Output!$E$47)*IntermediateCalcs!DF1926))</f>
        <v/>
      </c>
      <c r="DG1927" s="19" t="str">
        <f>IF(DataGoesHere!B1926="",IF(DD1927="Forecast",(Output!$G$47*(IntermediateCalcs!DF1927-IntermediateCalcs!DF1926))+((1-Output!$G$47)*IntermediateCalcs!DG1926),""),(Output!$G$47*(IntermediateCalcs!DF1927-IntermediateCalcs!DF1926))+((1-Output!$G$47)*IntermediateCalcs!DG1926))</f>
        <v/>
      </c>
      <c r="DH1927" s="19" t="str">
        <f>IF(DataGoesHere!B1926="",IF(DD1927="Forecast",DF1927+DG1927,""),DF1927+DG1927)</f>
        <v/>
      </c>
      <c r="DI1927" s="274" t="str">
        <f>IF(DH1927="","",IF(IntermediateCalcs!$AO$9="Yes",IntermediateCalcs!DH1927*$CX1927,IntermediateCalcs!DH1927))</f>
        <v/>
      </c>
      <c r="DJ1927" s="250" t="str">
        <f>IF(DataGoesHere!$B1927="","",($CZ1927-DI1927))</f>
        <v/>
      </c>
      <c r="DK1927" s="250" t="str">
        <f>IF(DataGoesHere!$B1927="","",ABS($CZ1927-DI1927))</f>
        <v/>
      </c>
      <c r="DL1927" s="250" t="str">
        <f>IF(DataGoesHere!$B1927="","",DK1927^2)</f>
        <v/>
      </c>
      <c r="DM1927" s="249" t="str">
        <f>IF(DataGoesHere!$B1927="","",DK1927/$CZ1927)</f>
        <v/>
      </c>
      <c r="DN1927" s="250" t="str">
        <f>IF(DataGoesHere!$B1927="","",SUM(DJ$2:DJ1927)/AVERAGE(DK:DK))</f>
        <v/>
      </c>
      <c r="DP1927" s="19" t="str">
        <f>IF(DataGoesHere!B1927="",IF($DD1927="Forecast",(Output!E$48*IntermediateCalcs!CY1927)+Output!G$48,""),(Output!E$48*IntermediateCalcs!CY1927)+Output!G$48)</f>
        <v/>
      </c>
      <c r="DQ1927" s="274" t="str">
        <f>IF(DP1927="","",IF(IntermediateCalcs!$AO$9="Yes",IntermediateCalcs!DP1927*$CX1927,IntermediateCalcs!DP1927))</f>
        <v/>
      </c>
      <c r="DR1927" s="250" t="str">
        <f>IF(DataGoesHere!$B1927="","",($CZ1927-DQ1927))</f>
        <v/>
      </c>
      <c r="DS1927" s="250" t="str">
        <f>IF(DataGoesHere!$B1927="","",ABS($CZ1927-DQ1927))</f>
        <v/>
      </c>
      <c r="DT1927" s="250" t="str">
        <f>IF(DataGoesHere!$B1927="","",DS1927^2)</f>
        <v/>
      </c>
      <c r="DU1927" s="249" t="str">
        <f>IF(DataGoesHere!$B1927="","",DS1927/$CZ1927)</f>
        <v/>
      </c>
      <c r="DV1927" s="250" t="str">
        <f>IF(DataGoesHere!$B1927="","",SUM(DR$2:DR1927)/AVERAGE(DS:DS))</f>
        <v/>
      </c>
      <c r="DX1927" s="19" t="str">
        <f>IF(DataGoesHere!$B1926="","",(DB1921*(Output!$O$49/Output!$P$49))+(IntermediateCalcs!DB1922*(Output!$M$49/Output!$P$49))+(IntermediateCalcs!DB1923*(Output!$K$49/Output!$P$49))+(DB1924*(Output!$I$49/Output!$P$49))+(IntermediateCalcs!DB1925*(Output!$G$49/Output!$P$49))+(IntermediateCalcs!DB1926*(Output!$E$49/Output!$P$49)))</f>
        <v/>
      </c>
      <c r="DY1927" s="274" t="str">
        <f>IF(DX1927="","",IF(IntermediateCalcs!$AO$9="Yes",IntermediateCalcs!DX1927*$CX1927,IntermediateCalcs!DX1927))</f>
        <v/>
      </c>
      <c r="DZ1927" s="250" t="str">
        <f>IF(DataGoesHere!$B1927="","",($CZ1927-DY1927))</f>
        <v/>
      </c>
      <c r="EA1927" s="250" t="str">
        <f>IF(DataGoesHere!$B1927="","",ABS($CZ1927-DY1927))</f>
        <v/>
      </c>
      <c r="EB1927" s="250" t="str">
        <f>IF(DataGoesHere!$B1927="","",EA1927^2)</f>
        <v/>
      </c>
      <c r="EC1927" s="249" t="str">
        <f>IF(DataGoesHere!$B1927="","",EA1927/$CZ1927)</f>
        <v/>
      </c>
      <c r="ED1927" s="250" t="str">
        <f>IF(DataGoesHere!$B1927="","",SUM(DZ$2:DZ1927)/AVERAGE(EA:EA))</f>
        <v/>
      </c>
    </row>
    <row r="1928" spans="20:134" x14ac:dyDescent="0.2">
      <c r="T1928" s="240"/>
      <c r="U1928" s="86"/>
      <c r="V1928" s="86"/>
      <c r="W1928" s="86"/>
      <c r="X1928" s="86"/>
      <c r="Y1928" s="86"/>
      <c r="Z1928" s="245" t="str">
        <f>IF(DataGoesHere!$B1928="","",(DataGoesHere!$B1928/SUM(DataGoesHere!$B1922:'DataGoesHere'!$B1933)))</f>
        <v/>
      </c>
      <c r="AA1928" s="86"/>
      <c r="AB1928" s="86"/>
      <c r="AC1928" s="86"/>
      <c r="AD1928" s="86"/>
      <c r="AE1928" s="241"/>
      <c r="CV1928" s="310" t="str">
        <f>IF(DataGoesHere!B1928="","",DataGoesHere!A1928)</f>
        <v/>
      </c>
      <c r="CW1928" s="271">
        <f t="shared" ca="1" si="68"/>
        <v>7</v>
      </c>
      <c r="CX1928" s="272">
        <f t="shared" ca="1" si="69"/>
        <v>1.0265458156689093</v>
      </c>
      <c r="CY1928" s="266">
        <f>DataGoesHere!A1928</f>
        <v>1927</v>
      </c>
      <c r="CZ1928" s="19" t="str">
        <f>IF(DataGoesHere!B1928="","",DataGoesHere!B1928)</f>
        <v/>
      </c>
      <c r="DA1928" s="19" t="str">
        <f>IF(DataGoesHere!B1928="","",IF(AH$5="No",DataGoesHere!B1928,DataGoesHere!B1928-(AH$2*(DataGoesHere!A1928-1))))</f>
        <v/>
      </c>
      <c r="DB1928" s="19" t="str">
        <f>IF(DataGoesHere!B1928="","",IF(AO$9="No",DataGoesHere!B1928,DataGoesHere!B1928/CX1928))</f>
        <v/>
      </c>
      <c r="DC1928" s="19" t="str">
        <f>IF(DataGoesHere!B1928="","",IF(AO$9="No",DA1928,DA1928/CX1928))</f>
        <v/>
      </c>
      <c r="DD1928" s="293" t="str">
        <f>IF(CZ1928="",IF(COUNTIF(DD$2:DD1927,"Forecast")&lt;Output!E$43,"Forecast",""),"Actual")</f>
        <v/>
      </c>
      <c r="DF1928" s="19" t="str">
        <f>IF(DataGoesHere!B1927="",IF(DD1928="Forecast",(Output!$E$47*IntermediateCalcs!DH1927)+((1-Output!$E$47)*IntermediateCalcs!DF1927),""),(Output!$E$47*IntermediateCalcs!DB1927)+((1-Output!$E$47)*IntermediateCalcs!DF1927))</f>
        <v/>
      </c>
      <c r="DG1928" s="19" t="str">
        <f>IF(DataGoesHere!B1927="",IF(DD1928="Forecast",(Output!$G$47*(IntermediateCalcs!DF1928-IntermediateCalcs!DF1927))+((1-Output!$G$47)*IntermediateCalcs!DG1927),""),(Output!$G$47*(IntermediateCalcs!DF1928-IntermediateCalcs!DF1927))+((1-Output!$G$47)*IntermediateCalcs!DG1927))</f>
        <v/>
      </c>
      <c r="DH1928" s="19" t="str">
        <f>IF(DataGoesHere!B1927="",IF(DD1928="Forecast",DF1928+DG1928,""),DF1928+DG1928)</f>
        <v/>
      </c>
      <c r="DI1928" s="274" t="str">
        <f>IF(DH1928="","",IF(IntermediateCalcs!$AO$9="Yes",IntermediateCalcs!DH1928*$CX1928,IntermediateCalcs!DH1928))</f>
        <v/>
      </c>
      <c r="DJ1928" s="250" t="str">
        <f>IF(DataGoesHere!$B1928="","",($CZ1928-DI1928))</f>
        <v/>
      </c>
      <c r="DK1928" s="250" t="str">
        <f>IF(DataGoesHere!$B1928="","",ABS($CZ1928-DI1928))</f>
        <v/>
      </c>
      <c r="DL1928" s="250" t="str">
        <f>IF(DataGoesHere!$B1928="","",DK1928^2)</f>
        <v/>
      </c>
      <c r="DM1928" s="249" t="str">
        <f>IF(DataGoesHere!$B1928="","",DK1928/$CZ1928)</f>
        <v/>
      </c>
      <c r="DN1928" s="250" t="str">
        <f>IF(DataGoesHere!$B1928="","",SUM(DJ$2:DJ1928)/AVERAGE(DK:DK))</f>
        <v/>
      </c>
      <c r="DP1928" s="19" t="str">
        <f>IF(DataGoesHere!B1928="",IF($DD1928="Forecast",(Output!E$48*IntermediateCalcs!CY1928)+Output!G$48,""),(Output!E$48*IntermediateCalcs!CY1928)+Output!G$48)</f>
        <v/>
      </c>
      <c r="DQ1928" s="274" t="str">
        <f>IF(DP1928="","",IF(IntermediateCalcs!$AO$9="Yes",IntermediateCalcs!DP1928*$CX1928,IntermediateCalcs!DP1928))</f>
        <v/>
      </c>
      <c r="DR1928" s="250" t="str">
        <f>IF(DataGoesHere!$B1928="","",($CZ1928-DQ1928))</f>
        <v/>
      </c>
      <c r="DS1928" s="250" t="str">
        <f>IF(DataGoesHere!$B1928="","",ABS($CZ1928-DQ1928))</f>
        <v/>
      </c>
      <c r="DT1928" s="250" t="str">
        <f>IF(DataGoesHere!$B1928="","",DS1928^2)</f>
        <v/>
      </c>
      <c r="DU1928" s="249" t="str">
        <f>IF(DataGoesHere!$B1928="","",DS1928/$CZ1928)</f>
        <v/>
      </c>
      <c r="DV1928" s="250" t="str">
        <f>IF(DataGoesHere!$B1928="","",SUM(DR$2:DR1928)/AVERAGE(DS:DS))</f>
        <v/>
      </c>
      <c r="DX1928" s="19" t="str">
        <f>IF(DataGoesHere!$B1927="","",(DB1922*(Output!$O$49/Output!$P$49))+(IntermediateCalcs!DB1923*(Output!$M$49/Output!$P$49))+(IntermediateCalcs!DB1924*(Output!$K$49/Output!$P$49))+(DB1925*(Output!$I$49/Output!$P$49))+(IntermediateCalcs!DB1926*(Output!$G$49/Output!$P$49))+(IntermediateCalcs!DB1927*(Output!$E$49/Output!$P$49)))</f>
        <v/>
      </c>
      <c r="DY1928" s="274" t="str">
        <f>IF(DX1928="","",IF(IntermediateCalcs!$AO$9="Yes",IntermediateCalcs!DX1928*$CX1928,IntermediateCalcs!DX1928))</f>
        <v/>
      </c>
      <c r="DZ1928" s="250" t="str">
        <f>IF(DataGoesHere!$B1928="","",($CZ1928-DY1928))</f>
        <v/>
      </c>
      <c r="EA1928" s="250" t="str">
        <f>IF(DataGoesHere!$B1928="","",ABS($CZ1928-DY1928))</f>
        <v/>
      </c>
      <c r="EB1928" s="250" t="str">
        <f>IF(DataGoesHere!$B1928="","",EA1928^2)</f>
        <v/>
      </c>
      <c r="EC1928" s="249" t="str">
        <f>IF(DataGoesHere!$B1928="","",EA1928/$CZ1928)</f>
        <v/>
      </c>
      <c r="ED1928" s="250" t="str">
        <f>IF(DataGoesHere!$B1928="","",SUM(DZ$2:DZ1928)/AVERAGE(EA:EA))</f>
        <v/>
      </c>
    </row>
    <row r="1929" spans="20:134" x14ac:dyDescent="0.2">
      <c r="T1929" s="240"/>
      <c r="U1929" s="86"/>
      <c r="V1929" s="86"/>
      <c r="W1929" s="86"/>
      <c r="X1929" s="86"/>
      <c r="Y1929" s="86"/>
      <c r="Z1929" s="86"/>
      <c r="AA1929" s="245" t="str">
        <f>IF(DataGoesHere!$B1929="","",(DataGoesHere!$B1929/SUM(DataGoesHere!$B1922:'DataGoesHere'!$B1933)))</f>
        <v/>
      </c>
      <c r="AB1929" s="86"/>
      <c r="AC1929" s="86"/>
      <c r="AD1929" s="86"/>
      <c r="AE1929" s="241"/>
      <c r="CV1929" s="310" t="str">
        <f>IF(DataGoesHere!B1929="","",DataGoesHere!A1929)</f>
        <v/>
      </c>
      <c r="CW1929" s="271">
        <f t="shared" ca="1" si="68"/>
        <v>8</v>
      </c>
      <c r="CX1929" s="272">
        <f t="shared" ca="1" si="69"/>
        <v>1.0207492390681214</v>
      </c>
      <c r="CY1929" s="266">
        <f>DataGoesHere!A1929</f>
        <v>1928</v>
      </c>
      <c r="CZ1929" s="19" t="str">
        <f>IF(DataGoesHere!B1929="","",DataGoesHere!B1929)</f>
        <v/>
      </c>
      <c r="DA1929" s="19" t="str">
        <f>IF(DataGoesHere!B1929="","",IF(AH$5="No",DataGoesHere!B1929,DataGoesHere!B1929-(AH$2*(DataGoesHere!A1929-1))))</f>
        <v/>
      </c>
      <c r="DB1929" s="19" t="str">
        <f>IF(DataGoesHere!B1929="","",IF(AO$9="No",DataGoesHere!B1929,DataGoesHere!B1929/CX1929))</f>
        <v/>
      </c>
      <c r="DC1929" s="19" t="str">
        <f>IF(DataGoesHere!B1929="","",IF(AO$9="No",DA1929,DA1929/CX1929))</f>
        <v/>
      </c>
      <c r="DD1929" s="293" t="str">
        <f>IF(CZ1929="",IF(COUNTIF(DD$2:DD1928,"Forecast")&lt;Output!E$43,"Forecast",""),"Actual")</f>
        <v/>
      </c>
      <c r="DF1929" s="19" t="str">
        <f>IF(DataGoesHere!B1928="",IF(DD1929="Forecast",(Output!$E$47*IntermediateCalcs!DH1928)+((1-Output!$E$47)*IntermediateCalcs!DF1928),""),(Output!$E$47*IntermediateCalcs!DB1928)+((1-Output!$E$47)*IntermediateCalcs!DF1928))</f>
        <v/>
      </c>
      <c r="DG1929" s="19" t="str">
        <f>IF(DataGoesHere!B1928="",IF(DD1929="Forecast",(Output!$G$47*(IntermediateCalcs!DF1929-IntermediateCalcs!DF1928))+((1-Output!$G$47)*IntermediateCalcs!DG1928),""),(Output!$G$47*(IntermediateCalcs!DF1929-IntermediateCalcs!DF1928))+((1-Output!$G$47)*IntermediateCalcs!DG1928))</f>
        <v/>
      </c>
      <c r="DH1929" s="19" t="str">
        <f>IF(DataGoesHere!B1928="",IF(DD1929="Forecast",DF1929+DG1929,""),DF1929+DG1929)</f>
        <v/>
      </c>
      <c r="DI1929" s="274" t="str">
        <f>IF(DH1929="","",IF(IntermediateCalcs!$AO$9="Yes",IntermediateCalcs!DH1929*$CX1929,IntermediateCalcs!DH1929))</f>
        <v/>
      </c>
      <c r="DJ1929" s="250" t="str">
        <f>IF(DataGoesHere!$B1929="","",($CZ1929-DI1929))</f>
        <v/>
      </c>
      <c r="DK1929" s="250" t="str">
        <f>IF(DataGoesHere!$B1929="","",ABS($CZ1929-DI1929))</f>
        <v/>
      </c>
      <c r="DL1929" s="250" t="str">
        <f>IF(DataGoesHere!$B1929="","",DK1929^2)</f>
        <v/>
      </c>
      <c r="DM1929" s="249" t="str">
        <f>IF(DataGoesHere!$B1929="","",DK1929/$CZ1929)</f>
        <v/>
      </c>
      <c r="DN1929" s="250" t="str">
        <f>IF(DataGoesHere!$B1929="","",SUM(DJ$2:DJ1929)/AVERAGE(DK:DK))</f>
        <v/>
      </c>
      <c r="DP1929" s="19" t="str">
        <f>IF(DataGoesHere!B1929="",IF($DD1929="Forecast",(Output!E$48*IntermediateCalcs!CY1929)+Output!G$48,""),(Output!E$48*IntermediateCalcs!CY1929)+Output!G$48)</f>
        <v/>
      </c>
      <c r="DQ1929" s="274" t="str">
        <f>IF(DP1929="","",IF(IntermediateCalcs!$AO$9="Yes",IntermediateCalcs!DP1929*$CX1929,IntermediateCalcs!DP1929))</f>
        <v/>
      </c>
      <c r="DR1929" s="250" t="str">
        <f>IF(DataGoesHere!$B1929="","",($CZ1929-DQ1929))</f>
        <v/>
      </c>
      <c r="DS1929" s="250" t="str">
        <f>IF(DataGoesHere!$B1929="","",ABS($CZ1929-DQ1929))</f>
        <v/>
      </c>
      <c r="DT1929" s="250" t="str">
        <f>IF(DataGoesHere!$B1929="","",DS1929^2)</f>
        <v/>
      </c>
      <c r="DU1929" s="249" t="str">
        <f>IF(DataGoesHere!$B1929="","",DS1929/$CZ1929)</f>
        <v/>
      </c>
      <c r="DV1929" s="250" t="str">
        <f>IF(DataGoesHere!$B1929="","",SUM(DR$2:DR1929)/AVERAGE(DS:DS))</f>
        <v/>
      </c>
      <c r="DX1929" s="19" t="str">
        <f>IF(DataGoesHere!$B1928="","",(DB1923*(Output!$O$49/Output!$P$49))+(IntermediateCalcs!DB1924*(Output!$M$49/Output!$P$49))+(IntermediateCalcs!DB1925*(Output!$K$49/Output!$P$49))+(DB1926*(Output!$I$49/Output!$P$49))+(IntermediateCalcs!DB1927*(Output!$G$49/Output!$P$49))+(IntermediateCalcs!DB1928*(Output!$E$49/Output!$P$49)))</f>
        <v/>
      </c>
      <c r="DY1929" s="274" t="str">
        <f>IF(DX1929="","",IF(IntermediateCalcs!$AO$9="Yes",IntermediateCalcs!DX1929*$CX1929,IntermediateCalcs!DX1929))</f>
        <v/>
      </c>
      <c r="DZ1929" s="250" t="str">
        <f>IF(DataGoesHere!$B1929="","",($CZ1929-DY1929))</f>
        <v/>
      </c>
      <c r="EA1929" s="250" t="str">
        <f>IF(DataGoesHere!$B1929="","",ABS($CZ1929-DY1929))</f>
        <v/>
      </c>
      <c r="EB1929" s="250" t="str">
        <f>IF(DataGoesHere!$B1929="","",EA1929^2)</f>
        <v/>
      </c>
      <c r="EC1929" s="249" t="str">
        <f>IF(DataGoesHere!$B1929="","",EA1929/$CZ1929)</f>
        <v/>
      </c>
      <c r="ED1929" s="250" t="str">
        <f>IF(DataGoesHere!$B1929="","",SUM(DZ$2:DZ1929)/AVERAGE(EA:EA))</f>
        <v/>
      </c>
    </row>
    <row r="1930" spans="20:134" x14ac:dyDescent="0.2">
      <c r="T1930" s="240"/>
      <c r="U1930" s="86"/>
      <c r="V1930" s="86"/>
      <c r="W1930" s="86"/>
      <c r="X1930" s="86"/>
      <c r="Y1930" s="86"/>
      <c r="Z1930" s="86"/>
      <c r="AA1930" s="86"/>
      <c r="AB1930" s="245" t="str">
        <f>IF(DataGoesHere!$B1930="","",(DataGoesHere!$B1930/SUM(DataGoesHere!$B1922:'DataGoesHere'!$B1933)))</f>
        <v/>
      </c>
      <c r="AC1930" s="86"/>
      <c r="AD1930" s="86"/>
      <c r="AE1930" s="241"/>
      <c r="CV1930" s="310" t="str">
        <f>IF(DataGoesHere!B1930="","",DataGoesHere!A1930)</f>
        <v/>
      </c>
      <c r="CW1930" s="271">
        <f t="shared" ca="1" si="68"/>
        <v>9</v>
      </c>
      <c r="CX1930" s="272">
        <f t="shared" ca="1" si="69"/>
        <v>1.0625330005567626</v>
      </c>
      <c r="CY1930" s="266">
        <f>DataGoesHere!A1930</f>
        <v>1929</v>
      </c>
      <c r="CZ1930" s="19" t="str">
        <f>IF(DataGoesHere!B1930="","",DataGoesHere!B1930)</f>
        <v/>
      </c>
      <c r="DA1930" s="19" t="str">
        <f>IF(DataGoesHere!B1930="","",IF(AH$5="No",DataGoesHere!B1930,DataGoesHere!B1930-(AH$2*(DataGoesHere!A1930-1))))</f>
        <v/>
      </c>
      <c r="DB1930" s="19" t="str">
        <f>IF(DataGoesHere!B1930="","",IF(AO$9="No",DataGoesHere!B1930,DataGoesHere!B1930/CX1930))</f>
        <v/>
      </c>
      <c r="DC1930" s="19" t="str">
        <f>IF(DataGoesHere!B1930="","",IF(AO$9="No",DA1930,DA1930/CX1930))</f>
        <v/>
      </c>
      <c r="DD1930" s="293" t="str">
        <f>IF(CZ1930="",IF(COUNTIF(DD$2:DD1929,"Forecast")&lt;Output!E$43,"Forecast",""),"Actual")</f>
        <v/>
      </c>
      <c r="DF1930" s="19" t="str">
        <f>IF(DataGoesHere!B1929="",IF(DD1930="Forecast",(Output!$E$47*IntermediateCalcs!DH1929)+((1-Output!$E$47)*IntermediateCalcs!DF1929),""),(Output!$E$47*IntermediateCalcs!DB1929)+((1-Output!$E$47)*IntermediateCalcs!DF1929))</f>
        <v/>
      </c>
      <c r="DG1930" s="19" t="str">
        <f>IF(DataGoesHere!B1929="",IF(DD1930="Forecast",(Output!$G$47*(IntermediateCalcs!DF1930-IntermediateCalcs!DF1929))+((1-Output!$G$47)*IntermediateCalcs!DG1929),""),(Output!$G$47*(IntermediateCalcs!DF1930-IntermediateCalcs!DF1929))+((1-Output!$G$47)*IntermediateCalcs!DG1929))</f>
        <v/>
      </c>
      <c r="DH1930" s="19" t="str">
        <f>IF(DataGoesHere!B1929="",IF(DD1930="Forecast",DF1930+DG1930,""),DF1930+DG1930)</f>
        <v/>
      </c>
      <c r="DI1930" s="274" t="str">
        <f>IF(DH1930="","",IF(IntermediateCalcs!$AO$9="Yes",IntermediateCalcs!DH1930*$CX1930,IntermediateCalcs!DH1930))</f>
        <v/>
      </c>
      <c r="DJ1930" s="250" t="str">
        <f>IF(DataGoesHere!$B1930="","",($CZ1930-DI1930))</f>
        <v/>
      </c>
      <c r="DK1930" s="250" t="str">
        <f>IF(DataGoesHere!$B1930="","",ABS($CZ1930-DI1930))</f>
        <v/>
      </c>
      <c r="DL1930" s="250" t="str">
        <f>IF(DataGoesHere!$B1930="","",DK1930^2)</f>
        <v/>
      </c>
      <c r="DM1930" s="249" t="str">
        <f>IF(DataGoesHere!$B1930="","",DK1930/$CZ1930)</f>
        <v/>
      </c>
      <c r="DN1930" s="250" t="str">
        <f>IF(DataGoesHere!$B1930="","",SUM(DJ$2:DJ1930)/AVERAGE(DK:DK))</f>
        <v/>
      </c>
      <c r="DP1930" s="19" t="str">
        <f>IF(DataGoesHere!B1930="",IF($DD1930="Forecast",(Output!E$48*IntermediateCalcs!CY1930)+Output!G$48,""),(Output!E$48*IntermediateCalcs!CY1930)+Output!G$48)</f>
        <v/>
      </c>
      <c r="DQ1930" s="274" t="str">
        <f>IF(DP1930="","",IF(IntermediateCalcs!$AO$9="Yes",IntermediateCalcs!DP1930*$CX1930,IntermediateCalcs!DP1930))</f>
        <v/>
      </c>
      <c r="DR1930" s="250" t="str">
        <f>IF(DataGoesHere!$B1930="","",($CZ1930-DQ1930))</f>
        <v/>
      </c>
      <c r="DS1930" s="250" t="str">
        <f>IF(DataGoesHere!$B1930="","",ABS($CZ1930-DQ1930))</f>
        <v/>
      </c>
      <c r="DT1930" s="250" t="str">
        <f>IF(DataGoesHere!$B1930="","",DS1930^2)</f>
        <v/>
      </c>
      <c r="DU1930" s="249" t="str">
        <f>IF(DataGoesHere!$B1930="","",DS1930/$CZ1930)</f>
        <v/>
      </c>
      <c r="DV1930" s="250" t="str">
        <f>IF(DataGoesHere!$B1930="","",SUM(DR$2:DR1930)/AVERAGE(DS:DS))</f>
        <v/>
      </c>
      <c r="DX1930" s="19" t="str">
        <f>IF(DataGoesHere!$B1929="","",(DB1924*(Output!$O$49/Output!$P$49))+(IntermediateCalcs!DB1925*(Output!$M$49/Output!$P$49))+(IntermediateCalcs!DB1926*(Output!$K$49/Output!$P$49))+(DB1927*(Output!$I$49/Output!$P$49))+(IntermediateCalcs!DB1928*(Output!$G$49/Output!$P$49))+(IntermediateCalcs!DB1929*(Output!$E$49/Output!$P$49)))</f>
        <v/>
      </c>
      <c r="DY1930" s="274" t="str">
        <f>IF(DX1930="","",IF(IntermediateCalcs!$AO$9="Yes",IntermediateCalcs!DX1930*$CX1930,IntermediateCalcs!DX1930))</f>
        <v/>
      </c>
      <c r="DZ1930" s="250" t="str">
        <f>IF(DataGoesHere!$B1930="","",($CZ1930-DY1930))</f>
        <v/>
      </c>
      <c r="EA1930" s="250" t="str">
        <f>IF(DataGoesHere!$B1930="","",ABS($CZ1930-DY1930))</f>
        <v/>
      </c>
      <c r="EB1930" s="250" t="str">
        <f>IF(DataGoesHere!$B1930="","",EA1930^2)</f>
        <v/>
      </c>
      <c r="EC1930" s="249" t="str">
        <f>IF(DataGoesHere!$B1930="","",EA1930/$CZ1930)</f>
        <v/>
      </c>
      <c r="ED1930" s="250" t="str">
        <f>IF(DataGoesHere!$B1930="","",SUM(DZ$2:DZ1930)/AVERAGE(EA:EA))</f>
        <v/>
      </c>
    </row>
    <row r="1931" spans="20:134" x14ac:dyDescent="0.2">
      <c r="T1931" s="240"/>
      <c r="U1931" s="86"/>
      <c r="V1931" s="86"/>
      <c r="W1931" s="86"/>
      <c r="X1931" s="86"/>
      <c r="Y1931" s="86"/>
      <c r="Z1931" s="86"/>
      <c r="AA1931" s="86"/>
      <c r="AB1931" s="86"/>
      <c r="AC1931" s="245" t="str">
        <f>IF(DataGoesHere!$B1931="","",(DataGoesHere!$B1931/SUM(DataGoesHere!$B1922:'DataGoesHere'!$B1933)))</f>
        <v/>
      </c>
      <c r="AD1931" s="86"/>
      <c r="AE1931" s="241"/>
      <c r="CV1931" s="310" t="str">
        <f>IF(DataGoesHere!B1931="","",DataGoesHere!A1931)</f>
        <v/>
      </c>
      <c r="CW1931" s="271">
        <f t="shared" ca="1" si="68"/>
        <v>10</v>
      </c>
      <c r="CX1931" s="272">
        <f t="shared" ca="1" si="69"/>
        <v>0.92557634012077306</v>
      </c>
      <c r="CY1931" s="266">
        <f>DataGoesHere!A1931</f>
        <v>1930</v>
      </c>
      <c r="CZ1931" s="19" t="str">
        <f>IF(DataGoesHere!B1931="","",DataGoesHere!B1931)</f>
        <v/>
      </c>
      <c r="DA1931" s="19" t="str">
        <f>IF(DataGoesHere!B1931="","",IF(AH$5="No",DataGoesHere!B1931,DataGoesHere!B1931-(AH$2*(DataGoesHere!A1931-1))))</f>
        <v/>
      </c>
      <c r="DB1931" s="19" t="str">
        <f>IF(DataGoesHere!B1931="","",IF(AO$9="No",DataGoesHere!B1931,DataGoesHere!B1931/CX1931))</f>
        <v/>
      </c>
      <c r="DC1931" s="19" t="str">
        <f>IF(DataGoesHere!B1931="","",IF(AO$9="No",DA1931,DA1931/CX1931))</f>
        <v/>
      </c>
      <c r="DD1931" s="293" t="str">
        <f>IF(CZ1931="",IF(COUNTIF(DD$2:DD1930,"Forecast")&lt;Output!E$43,"Forecast",""),"Actual")</f>
        <v/>
      </c>
      <c r="DF1931" s="19" t="str">
        <f>IF(DataGoesHere!B1930="",IF(DD1931="Forecast",(Output!$E$47*IntermediateCalcs!DH1930)+((1-Output!$E$47)*IntermediateCalcs!DF1930),""),(Output!$E$47*IntermediateCalcs!DB1930)+((1-Output!$E$47)*IntermediateCalcs!DF1930))</f>
        <v/>
      </c>
      <c r="DG1931" s="19" t="str">
        <f>IF(DataGoesHere!B1930="",IF(DD1931="Forecast",(Output!$G$47*(IntermediateCalcs!DF1931-IntermediateCalcs!DF1930))+((1-Output!$G$47)*IntermediateCalcs!DG1930),""),(Output!$G$47*(IntermediateCalcs!DF1931-IntermediateCalcs!DF1930))+((1-Output!$G$47)*IntermediateCalcs!DG1930))</f>
        <v/>
      </c>
      <c r="DH1931" s="19" t="str">
        <f>IF(DataGoesHere!B1930="",IF(DD1931="Forecast",DF1931+DG1931,""),DF1931+DG1931)</f>
        <v/>
      </c>
      <c r="DI1931" s="274" t="str">
        <f>IF(DH1931="","",IF(IntermediateCalcs!$AO$9="Yes",IntermediateCalcs!DH1931*$CX1931,IntermediateCalcs!DH1931))</f>
        <v/>
      </c>
      <c r="DJ1931" s="250" t="str">
        <f>IF(DataGoesHere!$B1931="","",($CZ1931-DI1931))</f>
        <v/>
      </c>
      <c r="DK1931" s="250" t="str">
        <f>IF(DataGoesHere!$B1931="","",ABS($CZ1931-DI1931))</f>
        <v/>
      </c>
      <c r="DL1931" s="250" t="str">
        <f>IF(DataGoesHere!$B1931="","",DK1931^2)</f>
        <v/>
      </c>
      <c r="DM1931" s="249" t="str">
        <f>IF(DataGoesHere!$B1931="","",DK1931/$CZ1931)</f>
        <v/>
      </c>
      <c r="DN1931" s="250" t="str">
        <f>IF(DataGoesHere!$B1931="","",SUM(DJ$2:DJ1931)/AVERAGE(DK:DK))</f>
        <v/>
      </c>
      <c r="DP1931" s="19" t="str">
        <f>IF(DataGoesHere!B1931="",IF($DD1931="Forecast",(Output!E$48*IntermediateCalcs!CY1931)+Output!G$48,""),(Output!E$48*IntermediateCalcs!CY1931)+Output!G$48)</f>
        <v/>
      </c>
      <c r="DQ1931" s="274" t="str">
        <f>IF(DP1931="","",IF(IntermediateCalcs!$AO$9="Yes",IntermediateCalcs!DP1931*$CX1931,IntermediateCalcs!DP1931))</f>
        <v/>
      </c>
      <c r="DR1931" s="250" t="str">
        <f>IF(DataGoesHere!$B1931="","",($CZ1931-DQ1931))</f>
        <v/>
      </c>
      <c r="DS1931" s="250" t="str">
        <f>IF(DataGoesHere!$B1931="","",ABS($CZ1931-DQ1931))</f>
        <v/>
      </c>
      <c r="DT1931" s="250" t="str">
        <f>IF(DataGoesHere!$B1931="","",DS1931^2)</f>
        <v/>
      </c>
      <c r="DU1931" s="249" t="str">
        <f>IF(DataGoesHere!$B1931="","",DS1931/$CZ1931)</f>
        <v/>
      </c>
      <c r="DV1931" s="250" t="str">
        <f>IF(DataGoesHere!$B1931="","",SUM(DR$2:DR1931)/AVERAGE(DS:DS))</f>
        <v/>
      </c>
      <c r="DX1931" s="19" t="str">
        <f>IF(DataGoesHere!$B1930="","",(DB1925*(Output!$O$49/Output!$P$49))+(IntermediateCalcs!DB1926*(Output!$M$49/Output!$P$49))+(IntermediateCalcs!DB1927*(Output!$K$49/Output!$P$49))+(DB1928*(Output!$I$49/Output!$P$49))+(IntermediateCalcs!DB1929*(Output!$G$49/Output!$P$49))+(IntermediateCalcs!DB1930*(Output!$E$49/Output!$P$49)))</f>
        <v/>
      </c>
      <c r="DY1931" s="274" t="str">
        <f>IF(DX1931="","",IF(IntermediateCalcs!$AO$9="Yes",IntermediateCalcs!DX1931*$CX1931,IntermediateCalcs!DX1931))</f>
        <v/>
      </c>
      <c r="DZ1931" s="250" t="str">
        <f>IF(DataGoesHere!$B1931="","",($CZ1931-DY1931))</f>
        <v/>
      </c>
      <c r="EA1931" s="250" t="str">
        <f>IF(DataGoesHere!$B1931="","",ABS($CZ1931-DY1931))</f>
        <v/>
      </c>
      <c r="EB1931" s="250" t="str">
        <f>IF(DataGoesHere!$B1931="","",EA1931^2)</f>
        <v/>
      </c>
      <c r="EC1931" s="249" t="str">
        <f>IF(DataGoesHere!$B1931="","",EA1931/$CZ1931)</f>
        <v/>
      </c>
      <c r="ED1931" s="250" t="str">
        <f>IF(DataGoesHere!$B1931="","",SUM(DZ$2:DZ1931)/AVERAGE(EA:EA))</f>
        <v/>
      </c>
    </row>
    <row r="1932" spans="20:134" x14ac:dyDescent="0.2">
      <c r="T1932" s="240"/>
      <c r="U1932" s="86"/>
      <c r="V1932" s="86"/>
      <c r="W1932" s="86"/>
      <c r="X1932" s="86"/>
      <c r="Y1932" s="86"/>
      <c r="Z1932" s="86"/>
      <c r="AA1932" s="86"/>
      <c r="AB1932" s="86"/>
      <c r="AC1932" s="86"/>
      <c r="AD1932" s="245" t="str">
        <f>IF(DataGoesHere!$B1932="","",(DataGoesHere!$B1932/SUM(DataGoesHere!$B1922:'DataGoesHere'!$B1933)))</f>
        <v/>
      </c>
      <c r="AE1932" s="241"/>
      <c r="CV1932" s="310" t="str">
        <f>IF(DataGoesHere!B1932="","",DataGoesHere!A1932)</f>
        <v/>
      </c>
      <c r="CW1932" s="271">
        <f t="shared" ca="1" si="68"/>
        <v>11</v>
      </c>
      <c r="CX1932" s="272">
        <f t="shared" ca="1" si="69"/>
        <v>0.97463169608807265</v>
      </c>
      <c r="CY1932" s="266">
        <f>DataGoesHere!A1932</f>
        <v>1931</v>
      </c>
      <c r="CZ1932" s="19" t="str">
        <f>IF(DataGoesHere!B1932="","",DataGoesHere!B1932)</f>
        <v/>
      </c>
      <c r="DA1932" s="19" t="str">
        <f>IF(DataGoesHere!B1932="","",IF(AH$5="No",DataGoesHere!B1932,DataGoesHere!B1932-(AH$2*(DataGoesHere!A1932-1))))</f>
        <v/>
      </c>
      <c r="DB1932" s="19" t="str">
        <f>IF(DataGoesHere!B1932="","",IF(AO$9="No",DataGoesHere!B1932,DataGoesHere!B1932/CX1932))</f>
        <v/>
      </c>
      <c r="DC1932" s="19" t="str">
        <f>IF(DataGoesHere!B1932="","",IF(AO$9="No",DA1932,DA1932/CX1932))</f>
        <v/>
      </c>
      <c r="DD1932" s="293" t="str">
        <f>IF(CZ1932="",IF(COUNTIF(DD$2:DD1931,"Forecast")&lt;Output!E$43,"Forecast",""),"Actual")</f>
        <v/>
      </c>
      <c r="DF1932" s="19" t="str">
        <f>IF(DataGoesHere!B1931="",IF(DD1932="Forecast",(Output!$E$47*IntermediateCalcs!DH1931)+((1-Output!$E$47)*IntermediateCalcs!DF1931),""),(Output!$E$47*IntermediateCalcs!DB1931)+((1-Output!$E$47)*IntermediateCalcs!DF1931))</f>
        <v/>
      </c>
      <c r="DG1932" s="19" t="str">
        <f>IF(DataGoesHere!B1931="",IF(DD1932="Forecast",(Output!$G$47*(IntermediateCalcs!DF1932-IntermediateCalcs!DF1931))+((1-Output!$G$47)*IntermediateCalcs!DG1931),""),(Output!$G$47*(IntermediateCalcs!DF1932-IntermediateCalcs!DF1931))+((1-Output!$G$47)*IntermediateCalcs!DG1931))</f>
        <v/>
      </c>
      <c r="DH1932" s="19" t="str">
        <f>IF(DataGoesHere!B1931="",IF(DD1932="Forecast",DF1932+DG1932,""),DF1932+DG1932)</f>
        <v/>
      </c>
      <c r="DI1932" s="274" t="str">
        <f>IF(DH1932="","",IF(IntermediateCalcs!$AO$9="Yes",IntermediateCalcs!DH1932*$CX1932,IntermediateCalcs!DH1932))</f>
        <v/>
      </c>
      <c r="DJ1932" s="250" t="str">
        <f>IF(DataGoesHere!$B1932="","",($CZ1932-DI1932))</f>
        <v/>
      </c>
      <c r="DK1932" s="250" t="str">
        <f>IF(DataGoesHere!$B1932="","",ABS($CZ1932-DI1932))</f>
        <v/>
      </c>
      <c r="DL1932" s="250" t="str">
        <f>IF(DataGoesHere!$B1932="","",DK1932^2)</f>
        <v/>
      </c>
      <c r="DM1932" s="249" t="str">
        <f>IF(DataGoesHere!$B1932="","",DK1932/$CZ1932)</f>
        <v/>
      </c>
      <c r="DN1932" s="250" t="str">
        <f>IF(DataGoesHere!$B1932="","",SUM(DJ$2:DJ1932)/AVERAGE(DK:DK))</f>
        <v/>
      </c>
      <c r="DP1932" s="19" t="str">
        <f>IF(DataGoesHere!B1932="",IF($DD1932="Forecast",(Output!E$48*IntermediateCalcs!CY1932)+Output!G$48,""),(Output!E$48*IntermediateCalcs!CY1932)+Output!G$48)</f>
        <v/>
      </c>
      <c r="DQ1932" s="274" t="str">
        <f>IF(DP1932="","",IF(IntermediateCalcs!$AO$9="Yes",IntermediateCalcs!DP1932*$CX1932,IntermediateCalcs!DP1932))</f>
        <v/>
      </c>
      <c r="DR1932" s="250" t="str">
        <f>IF(DataGoesHere!$B1932="","",($CZ1932-DQ1932))</f>
        <v/>
      </c>
      <c r="DS1932" s="250" t="str">
        <f>IF(DataGoesHere!$B1932="","",ABS($CZ1932-DQ1932))</f>
        <v/>
      </c>
      <c r="DT1932" s="250" t="str">
        <f>IF(DataGoesHere!$B1932="","",DS1932^2)</f>
        <v/>
      </c>
      <c r="DU1932" s="249" t="str">
        <f>IF(DataGoesHere!$B1932="","",DS1932/$CZ1932)</f>
        <v/>
      </c>
      <c r="DV1932" s="250" t="str">
        <f>IF(DataGoesHere!$B1932="","",SUM(DR$2:DR1932)/AVERAGE(DS:DS))</f>
        <v/>
      </c>
      <c r="DX1932" s="19" t="str">
        <f>IF(DataGoesHere!$B1931="","",(DB1926*(Output!$O$49/Output!$P$49))+(IntermediateCalcs!DB1927*(Output!$M$49/Output!$P$49))+(IntermediateCalcs!DB1928*(Output!$K$49/Output!$P$49))+(DB1929*(Output!$I$49/Output!$P$49))+(IntermediateCalcs!DB1930*(Output!$G$49/Output!$P$49))+(IntermediateCalcs!DB1931*(Output!$E$49/Output!$P$49)))</f>
        <v/>
      </c>
      <c r="DY1932" s="274" t="str">
        <f>IF(DX1932="","",IF(IntermediateCalcs!$AO$9="Yes",IntermediateCalcs!DX1932*$CX1932,IntermediateCalcs!DX1932))</f>
        <v/>
      </c>
      <c r="DZ1932" s="250" t="str">
        <f>IF(DataGoesHere!$B1932="","",($CZ1932-DY1932))</f>
        <v/>
      </c>
      <c r="EA1932" s="250" t="str">
        <f>IF(DataGoesHere!$B1932="","",ABS($CZ1932-DY1932))</f>
        <v/>
      </c>
      <c r="EB1932" s="250" t="str">
        <f>IF(DataGoesHere!$B1932="","",EA1932^2)</f>
        <v/>
      </c>
      <c r="EC1932" s="249" t="str">
        <f>IF(DataGoesHere!$B1932="","",EA1932/$CZ1932)</f>
        <v/>
      </c>
      <c r="ED1932" s="250" t="str">
        <f>IF(DataGoesHere!$B1932="","",SUM(DZ$2:DZ1932)/AVERAGE(EA:EA))</f>
        <v/>
      </c>
    </row>
    <row r="1933" spans="20:134" x14ac:dyDescent="0.2">
      <c r="T1933" s="242"/>
      <c r="U1933" s="243"/>
      <c r="V1933" s="243"/>
      <c r="W1933" s="243"/>
      <c r="X1933" s="243"/>
      <c r="Y1933" s="243"/>
      <c r="Z1933" s="243"/>
      <c r="AA1933" s="243"/>
      <c r="AB1933" s="243"/>
      <c r="AC1933" s="243"/>
      <c r="AD1933" s="243"/>
      <c r="AE1933" s="246" t="str">
        <f>IF(DataGoesHere!$B1933="","",(DataGoesHere!$B1933/SUM(DataGoesHere!$B1922:'DataGoesHere'!$B1933)))</f>
        <v/>
      </c>
      <c r="CV1933" s="310" t="str">
        <f>IF(DataGoesHere!B1933="","",DataGoesHere!A1933)</f>
        <v/>
      </c>
      <c r="CW1933" s="271">
        <f t="shared" ca="1" si="68"/>
        <v>12</v>
      </c>
      <c r="CX1933" s="272">
        <f t="shared" ca="1" si="69"/>
        <v>1.0054005237672714</v>
      </c>
      <c r="CY1933" s="266">
        <f>DataGoesHere!A1933</f>
        <v>1932</v>
      </c>
      <c r="CZ1933" s="19" t="str">
        <f>IF(DataGoesHere!B1933="","",DataGoesHere!B1933)</f>
        <v/>
      </c>
      <c r="DA1933" s="19" t="str">
        <f>IF(DataGoesHere!B1933="","",IF(AH$5="No",DataGoesHere!B1933,DataGoesHere!B1933-(AH$2*(DataGoesHere!A1933-1))))</f>
        <v/>
      </c>
      <c r="DB1933" s="19" t="str">
        <f>IF(DataGoesHere!B1933="","",IF(AO$9="No",DataGoesHere!B1933,DataGoesHere!B1933/CX1933))</f>
        <v/>
      </c>
      <c r="DC1933" s="19" t="str">
        <f>IF(DataGoesHere!B1933="","",IF(AO$9="No",DA1933,DA1933/CX1933))</f>
        <v/>
      </c>
      <c r="DD1933" s="293" t="str">
        <f>IF(CZ1933="",IF(COUNTIF(DD$2:DD1932,"Forecast")&lt;Output!E$43,"Forecast",""),"Actual")</f>
        <v/>
      </c>
      <c r="DF1933" s="19" t="str">
        <f>IF(DataGoesHere!B1932="",IF(DD1933="Forecast",(Output!$E$47*IntermediateCalcs!DH1932)+((1-Output!$E$47)*IntermediateCalcs!DF1932),""),(Output!$E$47*IntermediateCalcs!DB1932)+((1-Output!$E$47)*IntermediateCalcs!DF1932))</f>
        <v/>
      </c>
      <c r="DG1933" s="19" t="str">
        <f>IF(DataGoesHere!B1932="",IF(DD1933="Forecast",(Output!$G$47*(IntermediateCalcs!DF1933-IntermediateCalcs!DF1932))+((1-Output!$G$47)*IntermediateCalcs!DG1932),""),(Output!$G$47*(IntermediateCalcs!DF1933-IntermediateCalcs!DF1932))+((1-Output!$G$47)*IntermediateCalcs!DG1932))</f>
        <v/>
      </c>
      <c r="DH1933" s="19" t="str">
        <f>IF(DataGoesHere!B1932="",IF(DD1933="Forecast",DF1933+DG1933,""),DF1933+DG1933)</f>
        <v/>
      </c>
      <c r="DI1933" s="274" t="str">
        <f>IF(DH1933="","",IF(IntermediateCalcs!$AO$9="Yes",IntermediateCalcs!DH1933*$CX1933,IntermediateCalcs!DH1933))</f>
        <v/>
      </c>
      <c r="DJ1933" s="250" t="str">
        <f>IF(DataGoesHere!$B1933="","",($CZ1933-DI1933))</f>
        <v/>
      </c>
      <c r="DK1933" s="250" t="str">
        <f>IF(DataGoesHere!$B1933="","",ABS($CZ1933-DI1933))</f>
        <v/>
      </c>
      <c r="DL1933" s="250" t="str">
        <f>IF(DataGoesHere!$B1933="","",DK1933^2)</f>
        <v/>
      </c>
      <c r="DM1933" s="249" t="str">
        <f>IF(DataGoesHere!$B1933="","",DK1933/$CZ1933)</f>
        <v/>
      </c>
      <c r="DN1933" s="250" t="str">
        <f>IF(DataGoesHere!$B1933="","",SUM(DJ$2:DJ1933)/AVERAGE(DK:DK))</f>
        <v/>
      </c>
      <c r="DP1933" s="19" t="str">
        <f>IF(DataGoesHere!B1933="",IF($DD1933="Forecast",(Output!E$48*IntermediateCalcs!CY1933)+Output!G$48,""),(Output!E$48*IntermediateCalcs!CY1933)+Output!G$48)</f>
        <v/>
      </c>
      <c r="DQ1933" s="274" t="str">
        <f>IF(DP1933="","",IF(IntermediateCalcs!$AO$9="Yes",IntermediateCalcs!DP1933*$CX1933,IntermediateCalcs!DP1933))</f>
        <v/>
      </c>
      <c r="DR1933" s="250" t="str">
        <f>IF(DataGoesHere!$B1933="","",($CZ1933-DQ1933))</f>
        <v/>
      </c>
      <c r="DS1933" s="250" t="str">
        <f>IF(DataGoesHere!$B1933="","",ABS($CZ1933-DQ1933))</f>
        <v/>
      </c>
      <c r="DT1933" s="250" t="str">
        <f>IF(DataGoesHere!$B1933="","",DS1933^2)</f>
        <v/>
      </c>
      <c r="DU1933" s="249" t="str">
        <f>IF(DataGoesHere!$B1933="","",DS1933/$CZ1933)</f>
        <v/>
      </c>
      <c r="DV1933" s="250" t="str">
        <f>IF(DataGoesHere!$B1933="","",SUM(DR$2:DR1933)/AVERAGE(DS:DS))</f>
        <v/>
      </c>
      <c r="DX1933" s="19" t="str">
        <f>IF(DataGoesHere!$B1932="","",(DB1927*(Output!$O$49/Output!$P$49))+(IntermediateCalcs!DB1928*(Output!$M$49/Output!$P$49))+(IntermediateCalcs!DB1929*(Output!$K$49/Output!$P$49))+(DB1930*(Output!$I$49/Output!$P$49))+(IntermediateCalcs!DB1931*(Output!$G$49/Output!$P$49))+(IntermediateCalcs!DB1932*(Output!$E$49/Output!$P$49)))</f>
        <v/>
      </c>
      <c r="DY1933" s="274" t="str">
        <f>IF(DX1933="","",IF(IntermediateCalcs!$AO$9="Yes",IntermediateCalcs!DX1933*$CX1933,IntermediateCalcs!DX1933))</f>
        <v/>
      </c>
      <c r="DZ1933" s="250" t="str">
        <f>IF(DataGoesHere!$B1933="","",($CZ1933-DY1933))</f>
        <v/>
      </c>
      <c r="EA1933" s="250" t="str">
        <f>IF(DataGoesHere!$B1933="","",ABS($CZ1933-DY1933))</f>
        <v/>
      </c>
      <c r="EB1933" s="250" t="str">
        <f>IF(DataGoesHere!$B1933="","",EA1933^2)</f>
        <v/>
      </c>
      <c r="EC1933" s="249" t="str">
        <f>IF(DataGoesHere!$B1933="","",EA1933/$CZ1933)</f>
        <v/>
      </c>
      <c r="ED1933" s="250" t="str">
        <f>IF(DataGoesHere!$B1933="","",SUM(DZ$2:DZ1933)/AVERAGE(EA:EA))</f>
        <v/>
      </c>
    </row>
    <row r="1934" spans="20:134" x14ac:dyDescent="0.2">
      <c r="T1934" s="244" t="str">
        <f>IF(DataGoesHere!$B1934="","",(DataGoesHere!$B1934/SUM(DataGoesHere!$B1934:'DataGoesHere'!$B1945)))</f>
        <v/>
      </c>
      <c r="U1934" s="238"/>
      <c r="V1934" s="238"/>
      <c r="W1934" s="238"/>
      <c r="X1934" s="238"/>
      <c r="Y1934" s="238"/>
      <c r="Z1934" s="238"/>
      <c r="AA1934" s="238"/>
      <c r="AB1934" s="238"/>
      <c r="AC1934" s="238"/>
      <c r="AD1934" s="238"/>
      <c r="AE1934" s="239"/>
      <c r="CV1934" s="310" t="str">
        <f>IF(DataGoesHere!B1934="","",DataGoesHere!A1934)</f>
        <v/>
      </c>
      <c r="CW1934" s="271">
        <f t="shared" ca="1" si="68"/>
        <v>1</v>
      </c>
      <c r="CX1934" s="272">
        <f t="shared" ca="1" si="69"/>
        <v>1.3236179355303281</v>
      </c>
      <c r="CY1934" s="266">
        <f>DataGoesHere!A1934</f>
        <v>1933</v>
      </c>
      <c r="CZ1934" s="19" t="str">
        <f>IF(DataGoesHere!B1934="","",DataGoesHere!B1934)</f>
        <v/>
      </c>
      <c r="DA1934" s="19" t="str">
        <f>IF(DataGoesHere!B1934="","",IF(AH$5="No",DataGoesHere!B1934,DataGoesHere!B1934-(AH$2*(DataGoesHere!A1934-1))))</f>
        <v/>
      </c>
      <c r="DB1934" s="19" t="str">
        <f>IF(DataGoesHere!B1934="","",IF(AO$9="No",DataGoesHere!B1934,DataGoesHere!B1934/CX1934))</f>
        <v/>
      </c>
      <c r="DC1934" s="19" t="str">
        <f>IF(DataGoesHere!B1934="","",IF(AO$9="No",DA1934,DA1934/CX1934))</f>
        <v/>
      </c>
      <c r="DD1934" s="293" t="str">
        <f>IF(CZ1934="",IF(COUNTIF(DD$2:DD1933,"Forecast")&lt;Output!E$43,"Forecast",""),"Actual")</f>
        <v/>
      </c>
      <c r="DF1934" s="19" t="str">
        <f>IF(DataGoesHere!B1933="",IF(DD1934="Forecast",(Output!$E$47*IntermediateCalcs!DH1933)+((1-Output!$E$47)*IntermediateCalcs!DF1933),""),(Output!$E$47*IntermediateCalcs!DB1933)+((1-Output!$E$47)*IntermediateCalcs!DF1933))</f>
        <v/>
      </c>
      <c r="DG1934" s="19" t="str">
        <f>IF(DataGoesHere!B1933="",IF(DD1934="Forecast",(Output!$G$47*(IntermediateCalcs!DF1934-IntermediateCalcs!DF1933))+((1-Output!$G$47)*IntermediateCalcs!DG1933),""),(Output!$G$47*(IntermediateCalcs!DF1934-IntermediateCalcs!DF1933))+((1-Output!$G$47)*IntermediateCalcs!DG1933))</f>
        <v/>
      </c>
      <c r="DH1934" s="19" t="str">
        <f>IF(DataGoesHere!B1933="",IF(DD1934="Forecast",DF1934+DG1934,""),DF1934+DG1934)</f>
        <v/>
      </c>
      <c r="DI1934" s="274" t="str">
        <f>IF(DH1934="","",IF(IntermediateCalcs!$AO$9="Yes",IntermediateCalcs!DH1934*$CX1934,IntermediateCalcs!DH1934))</f>
        <v/>
      </c>
      <c r="DJ1934" s="250" t="str">
        <f>IF(DataGoesHere!$B1934="","",($CZ1934-DI1934))</f>
        <v/>
      </c>
      <c r="DK1934" s="250" t="str">
        <f>IF(DataGoesHere!$B1934="","",ABS($CZ1934-DI1934))</f>
        <v/>
      </c>
      <c r="DL1934" s="250" t="str">
        <f>IF(DataGoesHere!$B1934="","",DK1934^2)</f>
        <v/>
      </c>
      <c r="DM1934" s="249" t="str">
        <f>IF(DataGoesHere!$B1934="","",DK1934/$CZ1934)</f>
        <v/>
      </c>
      <c r="DN1934" s="250" t="str">
        <f>IF(DataGoesHere!$B1934="","",SUM(DJ$2:DJ1934)/AVERAGE(DK:DK))</f>
        <v/>
      </c>
      <c r="DP1934" s="19" t="str">
        <f>IF(DataGoesHere!B1934="",IF($DD1934="Forecast",(Output!E$48*IntermediateCalcs!CY1934)+Output!G$48,""),(Output!E$48*IntermediateCalcs!CY1934)+Output!G$48)</f>
        <v/>
      </c>
      <c r="DQ1934" s="274" t="str">
        <f>IF(DP1934="","",IF(IntermediateCalcs!$AO$9="Yes",IntermediateCalcs!DP1934*$CX1934,IntermediateCalcs!DP1934))</f>
        <v/>
      </c>
      <c r="DR1934" s="250" t="str">
        <f>IF(DataGoesHere!$B1934="","",($CZ1934-DQ1934))</f>
        <v/>
      </c>
      <c r="DS1934" s="250" t="str">
        <f>IF(DataGoesHere!$B1934="","",ABS($CZ1934-DQ1934))</f>
        <v/>
      </c>
      <c r="DT1934" s="250" t="str">
        <f>IF(DataGoesHere!$B1934="","",DS1934^2)</f>
        <v/>
      </c>
      <c r="DU1934" s="249" t="str">
        <f>IF(DataGoesHere!$B1934="","",DS1934/$CZ1934)</f>
        <v/>
      </c>
      <c r="DV1934" s="250" t="str">
        <f>IF(DataGoesHere!$B1934="","",SUM(DR$2:DR1934)/AVERAGE(DS:DS))</f>
        <v/>
      </c>
      <c r="DX1934" s="19" t="str">
        <f>IF(DataGoesHere!$B1933="","",(DB1928*(Output!$O$49/Output!$P$49))+(IntermediateCalcs!DB1929*(Output!$M$49/Output!$P$49))+(IntermediateCalcs!DB1930*(Output!$K$49/Output!$P$49))+(DB1931*(Output!$I$49/Output!$P$49))+(IntermediateCalcs!DB1932*(Output!$G$49/Output!$P$49))+(IntermediateCalcs!DB1933*(Output!$E$49/Output!$P$49)))</f>
        <v/>
      </c>
      <c r="DY1934" s="274" t="str">
        <f>IF(DX1934="","",IF(IntermediateCalcs!$AO$9="Yes",IntermediateCalcs!DX1934*$CX1934,IntermediateCalcs!DX1934))</f>
        <v/>
      </c>
      <c r="DZ1934" s="250" t="str">
        <f>IF(DataGoesHere!$B1934="","",($CZ1934-DY1934))</f>
        <v/>
      </c>
      <c r="EA1934" s="250" t="str">
        <f>IF(DataGoesHere!$B1934="","",ABS($CZ1934-DY1934))</f>
        <v/>
      </c>
      <c r="EB1934" s="250" t="str">
        <f>IF(DataGoesHere!$B1934="","",EA1934^2)</f>
        <v/>
      </c>
      <c r="EC1934" s="249" t="str">
        <f>IF(DataGoesHere!$B1934="","",EA1934/$CZ1934)</f>
        <v/>
      </c>
      <c r="ED1934" s="250" t="str">
        <f>IF(DataGoesHere!$B1934="","",SUM(DZ$2:DZ1934)/AVERAGE(EA:EA))</f>
        <v/>
      </c>
    </row>
    <row r="1935" spans="20:134" x14ac:dyDescent="0.2">
      <c r="T1935" s="240"/>
      <c r="U1935" s="245" t="str">
        <f>IF(DataGoesHere!$B1935="","",(DataGoesHere!$B1935/SUM(DataGoesHere!$B1935:'DataGoesHere'!$B1945)))</f>
        <v/>
      </c>
      <c r="V1935" s="86"/>
      <c r="W1935" s="86"/>
      <c r="X1935" s="86"/>
      <c r="Y1935" s="86"/>
      <c r="Z1935" s="86"/>
      <c r="AA1935" s="86"/>
      <c r="AB1935" s="86"/>
      <c r="AC1935" s="86"/>
      <c r="AD1935" s="86"/>
      <c r="AE1935" s="241"/>
      <c r="CV1935" s="310" t="str">
        <f>IF(DataGoesHere!B1935="","",DataGoesHere!A1935)</f>
        <v/>
      </c>
      <c r="CW1935" s="271">
        <f t="shared" ca="1" si="68"/>
        <v>2</v>
      </c>
      <c r="CX1935" s="272">
        <f t="shared" ca="1" si="69"/>
        <v>0.80574490527728204</v>
      </c>
      <c r="CY1935" s="266">
        <f>DataGoesHere!A1935</f>
        <v>1934</v>
      </c>
      <c r="CZ1935" s="19" t="str">
        <f>IF(DataGoesHere!B1935="","",DataGoesHere!B1935)</f>
        <v/>
      </c>
      <c r="DA1935" s="19" t="str">
        <f>IF(DataGoesHere!B1935="","",IF(AH$5="No",DataGoesHere!B1935,DataGoesHere!B1935-(AH$2*(DataGoesHere!A1935-1))))</f>
        <v/>
      </c>
      <c r="DB1935" s="19" t="str">
        <f>IF(DataGoesHere!B1935="","",IF(AO$9="No",DataGoesHere!B1935,DataGoesHere!B1935/CX1935))</f>
        <v/>
      </c>
      <c r="DC1935" s="19" t="str">
        <f>IF(DataGoesHere!B1935="","",IF(AO$9="No",DA1935,DA1935/CX1935))</f>
        <v/>
      </c>
      <c r="DD1935" s="293" t="str">
        <f>IF(CZ1935="",IF(COUNTIF(DD$2:DD1934,"Forecast")&lt;Output!E$43,"Forecast",""),"Actual")</f>
        <v/>
      </c>
      <c r="DF1935" s="19" t="str">
        <f>IF(DataGoesHere!B1934="",IF(DD1935="Forecast",(Output!$E$47*IntermediateCalcs!DH1934)+((1-Output!$E$47)*IntermediateCalcs!DF1934),""),(Output!$E$47*IntermediateCalcs!DB1934)+((1-Output!$E$47)*IntermediateCalcs!DF1934))</f>
        <v/>
      </c>
      <c r="DG1935" s="19" t="str">
        <f>IF(DataGoesHere!B1934="",IF(DD1935="Forecast",(Output!$G$47*(IntermediateCalcs!DF1935-IntermediateCalcs!DF1934))+((1-Output!$G$47)*IntermediateCalcs!DG1934),""),(Output!$G$47*(IntermediateCalcs!DF1935-IntermediateCalcs!DF1934))+((1-Output!$G$47)*IntermediateCalcs!DG1934))</f>
        <v/>
      </c>
      <c r="DH1935" s="19" t="str">
        <f>IF(DataGoesHere!B1934="",IF(DD1935="Forecast",DF1935+DG1935,""),DF1935+DG1935)</f>
        <v/>
      </c>
      <c r="DI1935" s="274" t="str">
        <f>IF(DH1935="","",IF(IntermediateCalcs!$AO$9="Yes",IntermediateCalcs!DH1935*$CX1935,IntermediateCalcs!DH1935))</f>
        <v/>
      </c>
      <c r="DJ1935" s="250" t="str">
        <f>IF(DataGoesHere!$B1935="","",($CZ1935-DI1935))</f>
        <v/>
      </c>
      <c r="DK1935" s="250" t="str">
        <f>IF(DataGoesHere!$B1935="","",ABS($CZ1935-DI1935))</f>
        <v/>
      </c>
      <c r="DL1935" s="250" t="str">
        <f>IF(DataGoesHere!$B1935="","",DK1935^2)</f>
        <v/>
      </c>
      <c r="DM1935" s="249" t="str">
        <f>IF(DataGoesHere!$B1935="","",DK1935/$CZ1935)</f>
        <v/>
      </c>
      <c r="DN1935" s="250" t="str">
        <f>IF(DataGoesHere!$B1935="","",SUM(DJ$2:DJ1935)/AVERAGE(DK:DK))</f>
        <v/>
      </c>
      <c r="DP1935" s="19" t="str">
        <f>IF(DataGoesHere!B1935="",IF($DD1935="Forecast",(Output!E$48*IntermediateCalcs!CY1935)+Output!G$48,""),(Output!E$48*IntermediateCalcs!CY1935)+Output!G$48)</f>
        <v/>
      </c>
      <c r="DQ1935" s="274" t="str">
        <f>IF(DP1935="","",IF(IntermediateCalcs!$AO$9="Yes",IntermediateCalcs!DP1935*$CX1935,IntermediateCalcs!DP1935))</f>
        <v/>
      </c>
      <c r="DR1935" s="250" t="str">
        <f>IF(DataGoesHere!$B1935="","",($CZ1935-DQ1935))</f>
        <v/>
      </c>
      <c r="DS1935" s="250" t="str">
        <f>IF(DataGoesHere!$B1935="","",ABS($CZ1935-DQ1935))</f>
        <v/>
      </c>
      <c r="DT1935" s="250" t="str">
        <f>IF(DataGoesHere!$B1935="","",DS1935^2)</f>
        <v/>
      </c>
      <c r="DU1935" s="249" t="str">
        <f>IF(DataGoesHere!$B1935="","",DS1935/$CZ1935)</f>
        <v/>
      </c>
      <c r="DV1935" s="250" t="str">
        <f>IF(DataGoesHere!$B1935="","",SUM(DR$2:DR1935)/AVERAGE(DS:DS))</f>
        <v/>
      </c>
      <c r="DX1935" s="19" t="str">
        <f>IF(DataGoesHere!$B1934="","",(DB1929*(Output!$O$49/Output!$P$49))+(IntermediateCalcs!DB1930*(Output!$M$49/Output!$P$49))+(IntermediateCalcs!DB1931*(Output!$K$49/Output!$P$49))+(DB1932*(Output!$I$49/Output!$P$49))+(IntermediateCalcs!DB1933*(Output!$G$49/Output!$P$49))+(IntermediateCalcs!DB1934*(Output!$E$49/Output!$P$49)))</f>
        <v/>
      </c>
      <c r="DY1935" s="274" t="str">
        <f>IF(DX1935="","",IF(IntermediateCalcs!$AO$9="Yes",IntermediateCalcs!DX1935*$CX1935,IntermediateCalcs!DX1935))</f>
        <v/>
      </c>
      <c r="DZ1935" s="250" t="str">
        <f>IF(DataGoesHere!$B1935="","",($CZ1935-DY1935))</f>
        <v/>
      </c>
      <c r="EA1935" s="250" t="str">
        <f>IF(DataGoesHere!$B1935="","",ABS($CZ1935-DY1935))</f>
        <v/>
      </c>
      <c r="EB1935" s="250" t="str">
        <f>IF(DataGoesHere!$B1935="","",EA1935^2)</f>
        <v/>
      </c>
      <c r="EC1935" s="249" t="str">
        <f>IF(DataGoesHere!$B1935="","",EA1935/$CZ1935)</f>
        <v/>
      </c>
      <c r="ED1935" s="250" t="str">
        <f>IF(DataGoesHere!$B1935="","",SUM(DZ$2:DZ1935)/AVERAGE(EA:EA))</f>
        <v/>
      </c>
    </row>
    <row r="1936" spans="20:134" x14ac:dyDescent="0.2">
      <c r="T1936" s="240"/>
      <c r="U1936" s="86"/>
      <c r="V1936" s="245" t="str">
        <f>IF(DataGoesHere!$B1936="","",(DataGoesHere!$B1936/SUM(DataGoesHere!$B1934:'DataGoesHere'!$B1945)))</f>
        <v/>
      </c>
      <c r="W1936" s="86"/>
      <c r="X1936" s="86"/>
      <c r="Y1936" s="86"/>
      <c r="Z1936" s="86"/>
      <c r="AA1936" s="86"/>
      <c r="AB1936" s="86"/>
      <c r="AC1936" s="86"/>
      <c r="AD1936" s="86"/>
      <c r="AE1936" s="241"/>
      <c r="CV1936" s="310" t="str">
        <f>IF(DataGoesHere!B1936="","",DataGoesHere!A1936)</f>
        <v/>
      </c>
      <c r="CW1936" s="271">
        <f t="shared" ca="1" si="68"/>
        <v>3</v>
      </c>
      <c r="CX1936" s="272">
        <f t="shared" ca="1" si="69"/>
        <v>0.79862940076451561</v>
      </c>
      <c r="CY1936" s="266">
        <f>DataGoesHere!A1936</f>
        <v>1935</v>
      </c>
      <c r="CZ1936" s="19" t="str">
        <f>IF(DataGoesHere!B1936="","",DataGoesHere!B1936)</f>
        <v/>
      </c>
      <c r="DA1936" s="19" t="str">
        <f>IF(DataGoesHere!B1936="","",IF(AH$5="No",DataGoesHere!B1936,DataGoesHere!B1936-(AH$2*(DataGoesHere!A1936-1))))</f>
        <v/>
      </c>
      <c r="DB1936" s="19" t="str">
        <f>IF(DataGoesHere!B1936="","",IF(AO$9="No",DataGoesHere!B1936,DataGoesHere!B1936/CX1936))</f>
        <v/>
      </c>
      <c r="DC1936" s="19" t="str">
        <f>IF(DataGoesHere!B1936="","",IF(AO$9="No",DA1936,DA1936/CX1936))</f>
        <v/>
      </c>
      <c r="DD1936" s="293" t="str">
        <f>IF(CZ1936="",IF(COUNTIF(DD$2:DD1935,"Forecast")&lt;Output!E$43,"Forecast",""),"Actual")</f>
        <v/>
      </c>
      <c r="DF1936" s="19" t="str">
        <f>IF(DataGoesHere!B1935="",IF(DD1936="Forecast",(Output!$E$47*IntermediateCalcs!DH1935)+((1-Output!$E$47)*IntermediateCalcs!DF1935),""),(Output!$E$47*IntermediateCalcs!DB1935)+((1-Output!$E$47)*IntermediateCalcs!DF1935))</f>
        <v/>
      </c>
      <c r="DG1936" s="19" t="str">
        <f>IF(DataGoesHere!B1935="",IF(DD1936="Forecast",(Output!$G$47*(IntermediateCalcs!DF1936-IntermediateCalcs!DF1935))+((1-Output!$G$47)*IntermediateCalcs!DG1935),""),(Output!$G$47*(IntermediateCalcs!DF1936-IntermediateCalcs!DF1935))+((1-Output!$G$47)*IntermediateCalcs!DG1935))</f>
        <v/>
      </c>
      <c r="DH1936" s="19" t="str">
        <f>IF(DataGoesHere!B1935="",IF(DD1936="Forecast",DF1936+DG1936,""),DF1936+DG1936)</f>
        <v/>
      </c>
      <c r="DI1936" s="274" t="str">
        <f>IF(DH1936="","",IF(IntermediateCalcs!$AO$9="Yes",IntermediateCalcs!DH1936*$CX1936,IntermediateCalcs!DH1936))</f>
        <v/>
      </c>
      <c r="DJ1936" s="250" t="str">
        <f>IF(DataGoesHere!$B1936="","",($CZ1936-DI1936))</f>
        <v/>
      </c>
      <c r="DK1936" s="250" t="str">
        <f>IF(DataGoesHere!$B1936="","",ABS($CZ1936-DI1936))</f>
        <v/>
      </c>
      <c r="DL1936" s="250" t="str">
        <f>IF(DataGoesHere!$B1936="","",DK1936^2)</f>
        <v/>
      </c>
      <c r="DM1936" s="249" t="str">
        <f>IF(DataGoesHere!$B1936="","",DK1936/$CZ1936)</f>
        <v/>
      </c>
      <c r="DN1936" s="250" t="str">
        <f>IF(DataGoesHere!$B1936="","",SUM(DJ$2:DJ1936)/AVERAGE(DK:DK))</f>
        <v/>
      </c>
      <c r="DP1936" s="19" t="str">
        <f>IF(DataGoesHere!B1936="",IF($DD1936="Forecast",(Output!E$48*IntermediateCalcs!CY1936)+Output!G$48,""),(Output!E$48*IntermediateCalcs!CY1936)+Output!G$48)</f>
        <v/>
      </c>
      <c r="DQ1936" s="274" t="str">
        <f>IF(DP1936="","",IF(IntermediateCalcs!$AO$9="Yes",IntermediateCalcs!DP1936*$CX1936,IntermediateCalcs!DP1936))</f>
        <v/>
      </c>
      <c r="DR1936" s="250" t="str">
        <f>IF(DataGoesHere!$B1936="","",($CZ1936-DQ1936))</f>
        <v/>
      </c>
      <c r="DS1936" s="250" t="str">
        <f>IF(DataGoesHere!$B1936="","",ABS($CZ1936-DQ1936))</f>
        <v/>
      </c>
      <c r="DT1936" s="250" t="str">
        <f>IF(DataGoesHere!$B1936="","",DS1936^2)</f>
        <v/>
      </c>
      <c r="DU1936" s="249" t="str">
        <f>IF(DataGoesHere!$B1936="","",DS1936/$CZ1936)</f>
        <v/>
      </c>
      <c r="DV1936" s="250" t="str">
        <f>IF(DataGoesHere!$B1936="","",SUM(DR$2:DR1936)/AVERAGE(DS:DS))</f>
        <v/>
      </c>
      <c r="DX1936" s="19" t="str">
        <f>IF(DataGoesHere!$B1935="","",(DB1930*(Output!$O$49/Output!$P$49))+(IntermediateCalcs!DB1931*(Output!$M$49/Output!$P$49))+(IntermediateCalcs!DB1932*(Output!$K$49/Output!$P$49))+(DB1933*(Output!$I$49/Output!$P$49))+(IntermediateCalcs!DB1934*(Output!$G$49/Output!$P$49))+(IntermediateCalcs!DB1935*(Output!$E$49/Output!$P$49)))</f>
        <v/>
      </c>
      <c r="DY1936" s="274" t="str">
        <f>IF(DX1936="","",IF(IntermediateCalcs!$AO$9="Yes",IntermediateCalcs!DX1936*$CX1936,IntermediateCalcs!DX1936))</f>
        <v/>
      </c>
      <c r="DZ1936" s="250" t="str">
        <f>IF(DataGoesHere!$B1936="","",($CZ1936-DY1936))</f>
        <v/>
      </c>
      <c r="EA1936" s="250" t="str">
        <f>IF(DataGoesHere!$B1936="","",ABS($CZ1936-DY1936))</f>
        <v/>
      </c>
      <c r="EB1936" s="250" t="str">
        <f>IF(DataGoesHere!$B1936="","",EA1936^2)</f>
        <v/>
      </c>
      <c r="EC1936" s="249" t="str">
        <f>IF(DataGoesHere!$B1936="","",EA1936/$CZ1936)</f>
        <v/>
      </c>
      <c r="ED1936" s="250" t="str">
        <f>IF(DataGoesHere!$B1936="","",SUM(DZ$2:DZ1936)/AVERAGE(EA:EA))</f>
        <v/>
      </c>
    </row>
    <row r="1937" spans="20:134" x14ac:dyDescent="0.2">
      <c r="T1937" s="240"/>
      <c r="U1937" s="86"/>
      <c r="V1937" s="86"/>
      <c r="W1937" s="245" t="str">
        <f>IF(DataGoesHere!$B1937="","",(DataGoesHere!$B1937/SUM(DataGoesHere!$B1934:'DataGoesHere'!$B1945)))</f>
        <v/>
      </c>
      <c r="X1937" s="86"/>
      <c r="Y1937" s="86"/>
      <c r="Z1937" s="86"/>
      <c r="AA1937" s="86"/>
      <c r="AB1937" s="86"/>
      <c r="AC1937" s="86"/>
      <c r="AD1937" s="86"/>
      <c r="AE1937" s="241"/>
      <c r="CV1937" s="310" t="str">
        <f>IF(DataGoesHere!B1937="","",DataGoesHere!A1937)</f>
        <v/>
      </c>
      <c r="CW1937" s="271">
        <f t="shared" ca="1" si="68"/>
        <v>4</v>
      </c>
      <c r="CX1937" s="272">
        <f t="shared" ca="1" si="69"/>
        <v>1.0149292433706087</v>
      </c>
      <c r="CY1937" s="266">
        <f>DataGoesHere!A1937</f>
        <v>1936</v>
      </c>
      <c r="CZ1937" s="19" t="str">
        <f>IF(DataGoesHere!B1937="","",DataGoesHere!B1937)</f>
        <v/>
      </c>
      <c r="DA1937" s="19" t="str">
        <f>IF(DataGoesHere!B1937="","",IF(AH$5="No",DataGoesHere!B1937,DataGoesHere!B1937-(AH$2*(DataGoesHere!A1937-1))))</f>
        <v/>
      </c>
      <c r="DB1937" s="19" t="str">
        <f>IF(DataGoesHere!B1937="","",IF(AO$9="No",DataGoesHere!B1937,DataGoesHere!B1937/CX1937))</f>
        <v/>
      </c>
      <c r="DC1937" s="19" t="str">
        <f>IF(DataGoesHere!B1937="","",IF(AO$9="No",DA1937,DA1937/CX1937))</f>
        <v/>
      </c>
      <c r="DD1937" s="293" t="str">
        <f>IF(CZ1937="",IF(COUNTIF(DD$2:DD1936,"Forecast")&lt;Output!E$43,"Forecast",""),"Actual")</f>
        <v/>
      </c>
      <c r="DF1937" s="19" t="str">
        <f>IF(DataGoesHere!B1936="",IF(DD1937="Forecast",(Output!$E$47*IntermediateCalcs!DH1936)+((1-Output!$E$47)*IntermediateCalcs!DF1936),""),(Output!$E$47*IntermediateCalcs!DB1936)+((1-Output!$E$47)*IntermediateCalcs!DF1936))</f>
        <v/>
      </c>
      <c r="DG1937" s="19" t="str">
        <f>IF(DataGoesHere!B1936="",IF(DD1937="Forecast",(Output!$G$47*(IntermediateCalcs!DF1937-IntermediateCalcs!DF1936))+((1-Output!$G$47)*IntermediateCalcs!DG1936),""),(Output!$G$47*(IntermediateCalcs!DF1937-IntermediateCalcs!DF1936))+((1-Output!$G$47)*IntermediateCalcs!DG1936))</f>
        <v/>
      </c>
      <c r="DH1937" s="19" t="str">
        <f>IF(DataGoesHere!B1936="",IF(DD1937="Forecast",DF1937+DG1937,""),DF1937+DG1937)</f>
        <v/>
      </c>
      <c r="DI1937" s="274" t="str">
        <f>IF(DH1937="","",IF(IntermediateCalcs!$AO$9="Yes",IntermediateCalcs!DH1937*$CX1937,IntermediateCalcs!DH1937))</f>
        <v/>
      </c>
      <c r="DJ1937" s="250" t="str">
        <f>IF(DataGoesHere!$B1937="","",($CZ1937-DI1937))</f>
        <v/>
      </c>
      <c r="DK1937" s="250" t="str">
        <f>IF(DataGoesHere!$B1937="","",ABS($CZ1937-DI1937))</f>
        <v/>
      </c>
      <c r="DL1937" s="250" t="str">
        <f>IF(DataGoesHere!$B1937="","",DK1937^2)</f>
        <v/>
      </c>
      <c r="DM1937" s="249" t="str">
        <f>IF(DataGoesHere!$B1937="","",DK1937/$CZ1937)</f>
        <v/>
      </c>
      <c r="DN1937" s="250" t="str">
        <f>IF(DataGoesHere!$B1937="","",SUM(DJ$2:DJ1937)/AVERAGE(DK:DK))</f>
        <v/>
      </c>
      <c r="DP1937" s="19" t="str">
        <f>IF(DataGoesHere!B1937="",IF($DD1937="Forecast",(Output!E$48*IntermediateCalcs!CY1937)+Output!G$48,""),(Output!E$48*IntermediateCalcs!CY1937)+Output!G$48)</f>
        <v/>
      </c>
      <c r="DQ1937" s="274" t="str">
        <f>IF(DP1937="","",IF(IntermediateCalcs!$AO$9="Yes",IntermediateCalcs!DP1937*$CX1937,IntermediateCalcs!DP1937))</f>
        <v/>
      </c>
      <c r="DR1937" s="250" t="str">
        <f>IF(DataGoesHere!$B1937="","",($CZ1937-DQ1937))</f>
        <v/>
      </c>
      <c r="DS1937" s="250" t="str">
        <f>IF(DataGoesHere!$B1937="","",ABS($CZ1937-DQ1937))</f>
        <v/>
      </c>
      <c r="DT1937" s="250" t="str">
        <f>IF(DataGoesHere!$B1937="","",DS1937^2)</f>
        <v/>
      </c>
      <c r="DU1937" s="249" t="str">
        <f>IF(DataGoesHere!$B1937="","",DS1937/$CZ1937)</f>
        <v/>
      </c>
      <c r="DV1937" s="250" t="str">
        <f>IF(DataGoesHere!$B1937="","",SUM(DR$2:DR1937)/AVERAGE(DS:DS))</f>
        <v/>
      </c>
      <c r="DX1937" s="19" t="str">
        <f>IF(DataGoesHere!$B1936="","",(DB1931*(Output!$O$49/Output!$P$49))+(IntermediateCalcs!DB1932*(Output!$M$49/Output!$P$49))+(IntermediateCalcs!DB1933*(Output!$K$49/Output!$P$49))+(DB1934*(Output!$I$49/Output!$P$49))+(IntermediateCalcs!DB1935*(Output!$G$49/Output!$P$49))+(IntermediateCalcs!DB1936*(Output!$E$49/Output!$P$49)))</f>
        <v/>
      </c>
      <c r="DY1937" s="274" t="str">
        <f>IF(DX1937="","",IF(IntermediateCalcs!$AO$9="Yes",IntermediateCalcs!DX1937*$CX1937,IntermediateCalcs!DX1937))</f>
        <v/>
      </c>
      <c r="DZ1937" s="250" t="str">
        <f>IF(DataGoesHere!$B1937="","",($CZ1937-DY1937))</f>
        <v/>
      </c>
      <c r="EA1937" s="250" t="str">
        <f>IF(DataGoesHere!$B1937="","",ABS($CZ1937-DY1937))</f>
        <v/>
      </c>
      <c r="EB1937" s="250" t="str">
        <f>IF(DataGoesHere!$B1937="","",EA1937^2)</f>
        <v/>
      </c>
      <c r="EC1937" s="249" t="str">
        <f>IF(DataGoesHere!$B1937="","",EA1937/$CZ1937)</f>
        <v/>
      </c>
      <c r="ED1937" s="250" t="str">
        <f>IF(DataGoesHere!$B1937="","",SUM(DZ$2:DZ1937)/AVERAGE(EA:EA))</f>
        <v/>
      </c>
    </row>
    <row r="1938" spans="20:134" x14ac:dyDescent="0.2">
      <c r="T1938" s="240"/>
      <c r="U1938" s="86"/>
      <c r="V1938" s="86"/>
      <c r="W1938" s="86"/>
      <c r="X1938" s="245" t="str">
        <f>IF(DataGoesHere!$B1938="","",(DataGoesHere!$B1938/SUM(DataGoesHere!$B1934:'DataGoesHere'!$B1945)))</f>
        <v/>
      </c>
      <c r="Y1938" s="86"/>
      <c r="Z1938" s="86"/>
      <c r="AA1938" s="86"/>
      <c r="AB1938" s="86"/>
      <c r="AC1938" s="86"/>
      <c r="AD1938" s="86"/>
      <c r="AE1938" s="241"/>
      <c r="CV1938" s="310" t="str">
        <f>IF(DataGoesHere!B1938="","",DataGoesHere!A1938)</f>
        <v/>
      </c>
      <c r="CW1938" s="271">
        <f t="shared" ca="1" si="68"/>
        <v>5</v>
      </c>
      <c r="CX1938" s="272">
        <f t="shared" ca="1" si="69"/>
        <v>0.97875414397996308</v>
      </c>
      <c r="CY1938" s="266">
        <f>DataGoesHere!A1938</f>
        <v>1937</v>
      </c>
      <c r="CZ1938" s="19" t="str">
        <f>IF(DataGoesHere!B1938="","",DataGoesHere!B1938)</f>
        <v/>
      </c>
      <c r="DA1938" s="19" t="str">
        <f>IF(DataGoesHere!B1938="","",IF(AH$5="No",DataGoesHere!B1938,DataGoesHere!B1938-(AH$2*(DataGoesHere!A1938-1))))</f>
        <v/>
      </c>
      <c r="DB1938" s="19" t="str">
        <f>IF(DataGoesHere!B1938="","",IF(AO$9="No",DataGoesHere!B1938,DataGoesHere!B1938/CX1938))</f>
        <v/>
      </c>
      <c r="DC1938" s="19" t="str">
        <f>IF(DataGoesHere!B1938="","",IF(AO$9="No",DA1938,DA1938/CX1938))</f>
        <v/>
      </c>
      <c r="DD1938" s="293" t="str">
        <f>IF(CZ1938="",IF(COUNTIF(DD$2:DD1937,"Forecast")&lt;Output!E$43,"Forecast",""),"Actual")</f>
        <v/>
      </c>
      <c r="DF1938" s="19" t="str">
        <f>IF(DataGoesHere!B1937="",IF(DD1938="Forecast",(Output!$E$47*IntermediateCalcs!DH1937)+((1-Output!$E$47)*IntermediateCalcs!DF1937),""),(Output!$E$47*IntermediateCalcs!DB1937)+((1-Output!$E$47)*IntermediateCalcs!DF1937))</f>
        <v/>
      </c>
      <c r="DG1938" s="19" t="str">
        <f>IF(DataGoesHere!B1937="",IF(DD1938="Forecast",(Output!$G$47*(IntermediateCalcs!DF1938-IntermediateCalcs!DF1937))+((1-Output!$G$47)*IntermediateCalcs!DG1937),""),(Output!$G$47*(IntermediateCalcs!DF1938-IntermediateCalcs!DF1937))+((1-Output!$G$47)*IntermediateCalcs!DG1937))</f>
        <v/>
      </c>
      <c r="DH1938" s="19" t="str">
        <f>IF(DataGoesHere!B1937="",IF(DD1938="Forecast",DF1938+DG1938,""),DF1938+DG1938)</f>
        <v/>
      </c>
      <c r="DI1938" s="274" t="str">
        <f>IF(DH1938="","",IF(IntermediateCalcs!$AO$9="Yes",IntermediateCalcs!DH1938*$CX1938,IntermediateCalcs!DH1938))</f>
        <v/>
      </c>
      <c r="DJ1938" s="250" t="str">
        <f>IF(DataGoesHere!$B1938="","",($CZ1938-DI1938))</f>
        <v/>
      </c>
      <c r="DK1938" s="250" t="str">
        <f>IF(DataGoesHere!$B1938="","",ABS($CZ1938-DI1938))</f>
        <v/>
      </c>
      <c r="DL1938" s="250" t="str">
        <f>IF(DataGoesHere!$B1938="","",DK1938^2)</f>
        <v/>
      </c>
      <c r="DM1938" s="249" t="str">
        <f>IF(DataGoesHere!$B1938="","",DK1938/$CZ1938)</f>
        <v/>
      </c>
      <c r="DN1938" s="250" t="str">
        <f>IF(DataGoesHere!$B1938="","",SUM(DJ$2:DJ1938)/AVERAGE(DK:DK))</f>
        <v/>
      </c>
      <c r="DP1938" s="19" t="str">
        <f>IF(DataGoesHere!B1938="",IF($DD1938="Forecast",(Output!E$48*IntermediateCalcs!CY1938)+Output!G$48,""),(Output!E$48*IntermediateCalcs!CY1938)+Output!G$48)</f>
        <v/>
      </c>
      <c r="DQ1938" s="274" t="str">
        <f>IF(DP1938="","",IF(IntermediateCalcs!$AO$9="Yes",IntermediateCalcs!DP1938*$CX1938,IntermediateCalcs!DP1938))</f>
        <v/>
      </c>
      <c r="DR1938" s="250" t="str">
        <f>IF(DataGoesHere!$B1938="","",($CZ1938-DQ1938))</f>
        <v/>
      </c>
      <c r="DS1938" s="250" t="str">
        <f>IF(DataGoesHere!$B1938="","",ABS($CZ1938-DQ1938))</f>
        <v/>
      </c>
      <c r="DT1938" s="250" t="str">
        <f>IF(DataGoesHere!$B1938="","",DS1938^2)</f>
        <v/>
      </c>
      <c r="DU1938" s="249" t="str">
        <f>IF(DataGoesHere!$B1938="","",DS1938/$CZ1938)</f>
        <v/>
      </c>
      <c r="DV1938" s="250" t="str">
        <f>IF(DataGoesHere!$B1938="","",SUM(DR$2:DR1938)/AVERAGE(DS:DS))</f>
        <v/>
      </c>
      <c r="DX1938" s="19" t="str">
        <f>IF(DataGoesHere!$B1937="","",(DB1932*(Output!$O$49/Output!$P$49))+(IntermediateCalcs!DB1933*(Output!$M$49/Output!$P$49))+(IntermediateCalcs!DB1934*(Output!$K$49/Output!$P$49))+(DB1935*(Output!$I$49/Output!$P$49))+(IntermediateCalcs!DB1936*(Output!$G$49/Output!$P$49))+(IntermediateCalcs!DB1937*(Output!$E$49/Output!$P$49)))</f>
        <v/>
      </c>
      <c r="DY1938" s="274" t="str">
        <f>IF(DX1938="","",IF(IntermediateCalcs!$AO$9="Yes",IntermediateCalcs!DX1938*$CX1938,IntermediateCalcs!DX1938))</f>
        <v/>
      </c>
      <c r="DZ1938" s="250" t="str">
        <f>IF(DataGoesHere!$B1938="","",($CZ1938-DY1938))</f>
        <v/>
      </c>
      <c r="EA1938" s="250" t="str">
        <f>IF(DataGoesHere!$B1938="","",ABS($CZ1938-DY1938))</f>
        <v/>
      </c>
      <c r="EB1938" s="250" t="str">
        <f>IF(DataGoesHere!$B1938="","",EA1938^2)</f>
        <v/>
      </c>
      <c r="EC1938" s="249" t="str">
        <f>IF(DataGoesHere!$B1938="","",EA1938/$CZ1938)</f>
        <v/>
      </c>
      <c r="ED1938" s="250" t="str">
        <f>IF(DataGoesHere!$B1938="","",SUM(DZ$2:DZ1938)/AVERAGE(EA:EA))</f>
        <v/>
      </c>
    </row>
    <row r="1939" spans="20:134" x14ac:dyDescent="0.2">
      <c r="T1939" s="240"/>
      <c r="U1939" s="86"/>
      <c r="V1939" s="86"/>
      <c r="W1939" s="86"/>
      <c r="X1939" s="86"/>
      <c r="Y1939" s="245" t="str">
        <f>IF(DataGoesHere!$B1939="","",(DataGoesHere!$B1939/SUM(DataGoesHere!$B1934:'DataGoesHere'!$B1945)))</f>
        <v/>
      </c>
      <c r="Z1939" s="86"/>
      <c r="AA1939" s="86"/>
      <c r="AB1939" s="86"/>
      <c r="AC1939" s="86"/>
      <c r="AD1939" s="86"/>
      <c r="AE1939" s="241"/>
      <c r="CV1939" s="310" t="str">
        <f>IF(DataGoesHere!B1939="","",DataGoesHere!A1939)</f>
        <v/>
      </c>
      <c r="CW1939" s="271">
        <f t="shared" ca="1" si="68"/>
        <v>6</v>
      </c>
      <c r="CX1939" s="272">
        <f t="shared" ca="1" si="69"/>
        <v>1.0779088099730167</v>
      </c>
      <c r="CY1939" s="266">
        <f>DataGoesHere!A1939</f>
        <v>1938</v>
      </c>
      <c r="CZ1939" s="19" t="str">
        <f>IF(DataGoesHere!B1939="","",DataGoesHere!B1939)</f>
        <v/>
      </c>
      <c r="DA1939" s="19" t="str">
        <f>IF(DataGoesHere!B1939="","",IF(AH$5="No",DataGoesHere!B1939,DataGoesHere!B1939-(AH$2*(DataGoesHere!A1939-1))))</f>
        <v/>
      </c>
      <c r="DB1939" s="19" t="str">
        <f>IF(DataGoesHere!B1939="","",IF(AO$9="No",DataGoesHere!B1939,DataGoesHere!B1939/CX1939))</f>
        <v/>
      </c>
      <c r="DC1939" s="19" t="str">
        <f>IF(DataGoesHere!B1939="","",IF(AO$9="No",DA1939,DA1939/CX1939))</f>
        <v/>
      </c>
      <c r="DD1939" s="293" t="str">
        <f>IF(CZ1939="",IF(COUNTIF(DD$2:DD1938,"Forecast")&lt;Output!E$43,"Forecast",""),"Actual")</f>
        <v/>
      </c>
      <c r="DF1939" s="19" t="str">
        <f>IF(DataGoesHere!B1938="",IF(DD1939="Forecast",(Output!$E$47*IntermediateCalcs!DH1938)+((1-Output!$E$47)*IntermediateCalcs!DF1938),""),(Output!$E$47*IntermediateCalcs!DB1938)+((1-Output!$E$47)*IntermediateCalcs!DF1938))</f>
        <v/>
      </c>
      <c r="DG1939" s="19" t="str">
        <f>IF(DataGoesHere!B1938="",IF(DD1939="Forecast",(Output!$G$47*(IntermediateCalcs!DF1939-IntermediateCalcs!DF1938))+((1-Output!$G$47)*IntermediateCalcs!DG1938),""),(Output!$G$47*(IntermediateCalcs!DF1939-IntermediateCalcs!DF1938))+((1-Output!$G$47)*IntermediateCalcs!DG1938))</f>
        <v/>
      </c>
      <c r="DH1939" s="19" t="str">
        <f>IF(DataGoesHere!B1938="",IF(DD1939="Forecast",DF1939+DG1939,""),DF1939+DG1939)</f>
        <v/>
      </c>
      <c r="DI1939" s="274" t="str">
        <f>IF(DH1939="","",IF(IntermediateCalcs!$AO$9="Yes",IntermediateCalcs!DH1939*$CX1939,IntermediateCalcs!DH1939))</f>
        <v/>
      </c>
      <c r="DJ1939" s="250" t="str">
        <f>IF(DataGoesHere!$B1939="","",($CZ1939-DI1939))</f>
        <v/>
      </c>
      <c r="DK1939" s="250" t="str">
        <f>IF(DataGoesHere!$B1939="","",ABS($CZ1939-DI1939))</f>
        <v/>
      </c>
      <c r="DL1939" s="250" t="str">
        <f>IF(DataGoesHere!$B1939="","",DK1939^2)</f>
        <v/>
      </c>
      <c r="DM1939" s="249" t="str">
        <f>IF(DataGoesHere!$B1939="","",DK1939/$CZ1939)</f>
        <v/>
      </c>
      <c r="DN1939" s="250" t="str">
        <f>IF(DataGoesHere!$B1939="","",SUM(DJ$2:DJ1939)/AVERAGE(DK:DK))</f>
        <v/>
      </c>
      <c r="DP1939" s="19" t="str">
        <f>IF(DataGoesHere!B1939="",IF($DD1939="Forecast",(Output!E$48*IntermediateCalcs!CY1939)+Output!G$48,""),(Output!E$48*IntermediateCalcs!CY1939)+Output!G$48)</f>
        <v/>
      </c>
      <c r="DQ1939" s="274" t="str">
        <f>IF(DP1939="","",IF(IntermediateCalcs!$AO$9="Yes",IntermediateCalcs!DP1939*$CX1939,IntermediateCalcs!DP1939))</f>
        <v/>
      </c>
      <c r="DR1939" s="250" t="str">
        <f>IF(DataGoesHere!$B1939="","",($CZ1939-DQ1939))</f>
        <v/>
      </c>
      <c r="DS1939" s="250" t="str">
        <f>IF(DataGoesHere!$B1939="","",ABS($CZ1939-DQ1939))</f>
        <v/>
      </c>
      <c r="DT1939" s="250" t="str">
        <f>IF(DataGoesHere!$B1939="","",DS1939^2)</f>
        <v/>
      </c>
      <c r="DU1939" s="249" t="str">
        <f>IF(DataGoesHere!$B1939="","",DS1939/$CZ1939)</f>
        <v/>
      </c>
      <c r="DV1939" s="250" t="str">
        <f>IF(DataGoesHere!$B1939="","",SUM(DR$2:DR1939)/AVERAGE(DS:DS))</f>
        <v/>
      </c>
      <c r="DX1939" s="19" t="str">
        <f>IF(DataGoesHere!$B1938="","",(DB1933*(Output!$O$49/Output!$P$49))+(IntermediateCalcs!DB1934*(Output!$M$49/Output!$P$49))+(IntermediateCalcs!DB1935*(Output!$K$49/Output!$P$49))+(DB1936*(Output!$I$49/Output!$P$49))+(IntermediateCalcs!DB1937*(Output!$G$49/Output!$P$49))+(IntermediateCalcs!DB1938*(Output!$E$49/Output!$P$49)))</f>
        <v/>
      </c>
      <c r="DY1939" s="274" t="str">
        <f>IF(DX1939="","",IF(IntermediateCalcs!$AO$9="Yes",IntermediateCalcs!DX1939*$CX1939,IntermediateCalcs!DX1939))</f>
        <v/>
      </c>
      <c r="DZ1939" s="250" t="str">
        <f>IF(DataGoesHere!$B1939="","",($CZ1939-DY1939))</f>
        <v/>
      </c>
      <c r="EA1939" s="250" t="str">
        <f>IF(DataGoesHere!$B1939="","",ABS($CZ1939-DY1939))</f>
        <v/>
      </c>
      <c r="EB1939" s="250" t="str">
        <f>IF(DataGoesHere!$B1939="","",EA1939^2)</f>
        <v/>
      </c>
      <c r="EC1939" s="249" t="str">
        <f>IF(DataGoesHere!$B1939="","",EA1939/$CZ1939)</f>
        <v/>
      </c>
      <c r="ED1939" s="250" t="str">
        <f>IF(DataGoesHere!$B1939="","",SUM(DZ$2:DZ1939)/AVERAGE(EA:EA))</f>
        <v/>
      </c>
    </row>
    <row r="1940" spans="20:134" x14ac:dyDescent="0.2">
      <c r="T1940" s="240"/>
      <c r="U1940" s="86"/>
      <c r="V1940" s="86"/>
      <c r="W1940" s="86"/>
      <c r="X1940" s="86"/>
      <c r="Y1940" s="86"/>
      <c r="Z1940" s="245" t="str">
        <f>IF(DataGoesHere!$B1940="","",(DataGoesHere!$B1940/SUM(DataGoesHere!$B1934:'DataGoesHere'!$B1945)))</f>
        <v/>
      </c>
      <c r="AA1940" s="86"/>
      <c r="AB1940" s="86"/>
      <c r="AC1940" s="86"/>
      <c r="AD1940" s="86"/>
      <c r="AE1940" s="241"/>
      <c r="CV1940" s="310" t="str">
        <f>IF(DataGoesHere!B1940="","",DataGoesHere!A1940)</f>
        <v/>
      </c>
      <c r="CW1940" s="271">
        <f t="shared" ca="1" si="68"/>
        <v>7</v>
      </c>
      <c r="CX1940" s="272">
        <f t="shared" ca="1" si="69"/>
        <v>1.0265458156689093</v>
      </c>
      <c r="CY1940" s="266">
        <f>DataGoesHere!A1940</f>
        <v>1939</v>
      </c>
      <c r="CZ1940" s="19" t="str">
        <f>IF(DataGoesHere!B1940="","",DataGoesHere!B1940)</f>
        <v/>
      </c>
      <c r="DA1940" s="19" t="str">
        <f>IF(DataGoesHere!B1940="","",IF(AH$5="No",DataGoesHere!B1940,DataGoesHere!B1940-(AH$2*(DataGoesHere!A1940-1))))</f>
        <v/>
      </c>
      <c r="DB1940" s="19" t="str">
        <f>IF(DataGoesHere!B1940="","",IF(AO$9="No",DataGoesHere!B1940,DataGoesHere!B1940/CX1940))</f>
        <v/>
      </c>
      <c r="DC1940" s="19" t="str">
        <f>IF(DataGoesHere!B1940="","",IF(AO$9="No",DA1940,DA1940/CX1940))</f>
        <v/>
      </c>
      <c r="DD1940" s="293" t="str">
        <f>IF(CZ1940="",IF(COUNTIF(DD$2:DD1939,"Forecast")&lt;Output!E$43,"Forecast",""),"Actual")</f>
        <v/>
      </c>
      <c r="DF1940" s="19" t="str">
        <f>IF(DataGoesHere!B1939="",IF(DD1940="Forecast",(Output!$E$47*IntermediateCalcs!DH1939)+((1-Output!$E$47)*IntermediateCalcs!DF1939),""),(Output!$E$47*IntermediateCalcs!DB1939)+((1-Output!$E$47)*IntermediateCalcs!DF1939))</f>
        <v/>
      </c>
      <c r="DG1940" s="19" t="str">
        <f>IF(DataGoesHere!B1939="",IF(DD1940="Forecast",(Output!$G$47*(IntermediateCalcs!DF1940-IntermediateCalcs!DF1939))+((1-Output!$G$47)*IntermediateCalcs!DG1939),""),(Output!$G$47*(IntermediateCalcs!DF1940-IntermediateCalcs!DF1939))+((1-Output!$G$47)*IntermediateCalcs!DG1939))</f>
        <v/>
      </c>
      <c r="DH1940" s="19" t="str">
        <f>IF(DataGoesHere!B1939="",IF(DD1940="Forecast",DF1940+DG1940,""),DF1940+DG1940)</f>
        <v/>
      </c>
      <c r="DI1940" s="274" t="str">
        <f>IF(DH1940="","",IF(IntermediateCalcs!$AO$9="Yes",IntermediateCalcs!DH1940*$CX1940,IntermediateCalcs!DH1940))</f>
        <v/>
      </c>
      <c r="DJ1940" s="250" t="str">
        <f>IF(DataGoesHere!$B1940="","",($CZ1940-DI1940))</f>
        <v/>
      </c>
      <c r="DK1940" s="250" t="str">
        <f>IF(DataGoesHere!$B1940="","",ABS($CZ1940-DI1940))</f>
        <v/>
      </c>
      <c r="DL1940" s="250" t="str">
        <f>IF(DataGoesHere!$B1940="","",DK1940^2)</f>
        <v/>
      </c>
      <c r="DM1940" s="249" t="str">
        <f>IF(DataGoesHere!$B1940="","",DK1940/$CZ1940)</f>
        <v/>
      </c>
      <c r="DN1940" s="250" t="str">
        <f>IF(DataGoesHere!$B1940="","",SUM(DJ$2:DJ1940)/AVERAGE(DK:DK))</f>
        <v/>
      </c>
      <c r="DP1940" s="19" t="str">
        <f>IF(DataGoesHere!B1940="",IF($DD1940="Forecast",(Output!E$48*IntermediateCalcs!CY1940)+Output!G$48,""),(Output!E$48*IntermediateCalcs!CY1940)+Output!G$48)</f>
        <v/>
      </c>
      <c r="DQ1940" s="274" t="str">
        <f>IF(DP1940="","",IF(IntermediateCalcs!$AO$9="Yes",IntermediateCalcs!DP1940*$CX1940,IntermediateCalcs!DP1940))</f>
        <v/>
      </c>
      <c r="DR1940" s="250" t="str">
        <f>IF(DataGoesHere!$B1940="","",($CZ1940-DQ1940))</f>
        <v/>
      </c>
      <c r="DS1940" s="250" t="str">
        <f>IF(DataGoesHere!$B1940="","",ABS($CZ1940-DQ1940))</f>
        <v/>
      </c>
      <c r="DT1940" s="250" t="str">
        <f>IF(DataGoesHere!$B1940="","",DS1940^2)</f>
        <v/>
      </c>
      <c r="DU1940" s="249" t="str">
        <f>IF(DataGoesHere!$B1940="","",DS1940/$CZ1940)</f>
        <v/>
      </c>
      <c r="DV1940" s="250" t="str">
        <f>IF(DataGoesHere!$B1940="","",SUM(DR$2:DR1940)/AVERAGE(DS:DS))</f>
        <v/>
      </c>
      <c r="DX1940" s="19" t="str">
        <f>IF(DataGoesHere!$B1939="","",(DB1934*(Output!$O$49/Output!$P$49))+(IntermediateCalcs!DB1935*(Output!$M$49/Output!$P$49))+(IntermediateCalcs!DB1936*(Output!$K$49/Output!$P$49))+(DB1937*(Output!$I$49/Output!$P$49))+(IntermediateCalcs!DB1938*(Output!$G$49/Output!$P$49))+(IntermediateCalcs!DB1939*(Output!$E$49/Output!$P$49)))</f>
        <v/>
      </c>
      <c r="DY1940" s="274" t="str">
        <f>IF(DX1940="","",IF(IntermediateCalcs!$AO$9="Yes",IntermediateCalcs!DX1940*$CX1940,IntermediateCalcs!DX1940))</f>
        <v/>
      </c>
      <c r="DZ1940" s="250" t="str">
        <f>IF(DataGoesHere!$B1940="","",($CZ1940-DY1940))</f>
        <v/>
      </c>
      <c r="EA1940" s="250" t="str">
        <f>IF(DataGoesHere!$B1940="","",ABS($CZ1940-DY1940))</f>
        <v/>
      </c>
      <c r="EB1940" s="250" t="str">
        <f>IF(DataGoesHere!$B1940="","",EA1940^2)</f>
        <v/>
      </c>
      <c r="EC1940" s="249" t="str">
        <f>IF(DataGoesHere!$B1940="","",EA1940/$CZ1940)</f>
        <v/>
      </c>
      <c r="ED1940" s="250" t="str">
        <f>IF(DataGoesHere!$B1940="","",SUM(DZ$2:DZ1940)/AVERAGE(EA:EA))</f>
        <v/>
      </c>
    </row>
    <row r="1941" spans="20:134" x14ac:dyDescent="0.2">
      <c r="T1941" s="240"/>
      <c r="U1941" s="86"/>
      <c r="V1941" s="86"/>
      <c r="W1941" s="86"/>
      <c r="X1941" s="86"/>
      <c r="Y1941" s="86"/>
      <c r="Z1941" s="86"/>
      <c r="AA1941" s="245" t="str">
        <f>IF(DataGoesHere!$B1941="","",(DataGoesHere!$B1941/SUM(DataGoesHere!$B1934:'DataGoesHere'!$B1945)))</f>
        <v/>
      </c>
      <c r="AB1941" s="86"/>
      <c r="AC1941" s="86"/>
      <c r="AD1941" s="86"/>
      <c r="AE1941" s="241"/>
      <c r="CV1941" s="310" t="str">
        <f>IF(DataGoesHere!B1941="","",DataGoesHere!A1941)</f>
        <v/>
      </c>
      <c r="CW1941" s="271">
        <f t="shared" ca="1" si="68"/>
        <v>8</v>
      </c>
      <c r="CX1941" s="272">
        <f t="shared" ca="1" si="69"/>
        <v>1.0207492390681214</v>
      </c>
      <c r="CY1941" s="266">
        <f>DataGoesHere!A1941</f>
        <v>1940</v>
      </c>
      <c r="CZ1941" s="19" t="str">
        <f>IF(DataGoesHere!B1941="","",DataGoesHere!B1941)</f>
        <v/>
      </c>
      <c r="DA1941" s="19" t="str">
        <f>IF(DataGoesHere!B1941="","",IF(AH$5="No",DataGoesHere!B1941,DataGoesHere!B1941-(AH$2*(DataGoesHere!A1941-1))))</f>
        <v/>
      </c>
      <c r="DB1941" s="19" t="str">
        <f>IF(DataGoesHere!B1941="","",IF(AO$9="No",DataGoesHere!B1941,DataGoesHere!B1941/CX1941))</f>
        <v/>
      </c>
      <c r="DC1941" s="19" t="str">
        <f>IF(DataGoesHere!B1941="","",IF(AO$9="No",DA1941,DA1941/CX1941))</f>
        <v/>
      </c>
      <c r="DD1941" s="293" t="str">
        <f>IF(CZ1941="",IF(COUNTIF(DD$2:DD1940,"Forecast")&lt;Output!E$43,"Forecast",""),"Actual")</f>
        <v/>
      </c>
      <c r="DF1941" s="19" t="str">
        <f>IF(DataGoesHere!B1940="",IF(DD1941="Forecast",(Output!$E$47*IntermediateCalcs!DH1940)+((1-Output!$E$47)*IntermediateCalcs!DF1940),""),(Output!$E$47*IntermediateCalcs!DB1940)+((1-Output!$E$47)*IntermediateCalcs!DF1940))</f>
        <v/>
      </c>
      <c r="DG1941" s="19" t="str">
        <f>IF(DataGoesHere!B1940="",IF(DD1941="Forecast",(Output!$G$47*(IntermediateCalcs!DF1941-IntermediateCalcs!DF1940))+((1-Output!$G$47)*IntermediateCalcs!DG1940),""),(Output!$G$47*(IntermediateCalcs!DF1941-IntermediateCalcs!DF1940))+((1-Output!$G$47)*IntermediateCalcs!DG1940))</f>
        <v/>
      </c>
      <c r="DH1941" s="19" t="str">
        <f>IF(DataGoesHere!B1940="",IF(DD1941="Forecast",DF1941+DG1941,""),DF1941+DG1941)</f>
        <v/>
      </c>
      <c r="DI1941" s="274" t="str">
        <f>IF(DH1941="","",IF(IntermediateCalcs!$AO$9="Yes",IntermediateCalcs!DH1941*$CX1941,IntermediateCalcs!DH1941))</f>
        <v/>
      </c>
      <c r="DJ1941" s="250" t="str">
        <f>IF(DataGoesHere!$B1941="","",($CZ1941-DI1941))</f>
        <v/>
      </c>
      <c r="DK1941" s="250" t="str">
        <f>IF(DataGoesHere!$B1941="","",ABS($CZ1941-DI1941))</f>
        <v/>
      </c>
      <c r="DL1941" s="250" t="str">
        <f>IF(DataGoesHere!$B1941="","",DK1941^2)</f>
        <v/>
      </c>
      <c r="DM1941" s="249" t="str">
        <f>IF(DataGoesHere!$B1941="","",DK1941/$CZ1941)</f>
        <v/>
      </c>
      <c r="DN1941" s="250" t="str">
        <f>IF(DataGoesHere!$B1941="","",SUM(DJ$2:DJ1941)/AVERAGE(DK:DK))</f>
        <v/>
      </c>
      <c r="DP1941" s="19" t="str">
        <f>IF(DataGoesHere!B1941="",IF($DD1941="Forecast",(Output!E$48*IntermediateCalcs!CY1941)+Output!G$48,""),(Output!E$48*IntermediateCalcs!CY1941)+Output!G$48)</f>
        <v/>
      </c>
      <c r="DQ1941" s="274" t="str">
        <f>IF(DP1941="","",IF(IntermediateCalcs!$AO$9="Yes",IntermediateCalcs!DP1941*$CX1941,IntermediateCalcs!DP1941))</f>
        <v/>
      </c>
      <c r="DR1941" s="250" t="str">
        <f>IF(DataGoesHere!$B1941="","",($CZ1941-DQ1941))</f>
        <v/>
      </c>
      <c r="DS1941" s="250" t="str">
        <f>IF(DataGoesHere!$B1941="","",ABS($CZ1941-DQ1941))</f>
        <v/>
      </c>
      <c r="DT1941" s="250" t="str">
        <f>IF(DataGoesHere!$B1941="","",DS1941^2)</f>
        <v/>
      </c>
      <c r="DU1941" s="249" t="str">
        <f>IF(DataGoesHere!$B1941="","",DS1941/$CZ1941)</f>
        <v/>
      </c>
      <c r="DV1941" s="250" t="str">
        <f>IF(DataGoesHere!$B1941="","",SUM(DR$2:DR1941)/AVERAGE(DS:DS))</f>
        <v/>
      </c>
      <c r="DX1941" s="19" t="str">
        <f>IF(DataGoesHere!$B1940="","",(DB1935*(Output!$O$49/Output!$P$49))+(IntermediateCalcs!DB1936*(Output!$M$49/Output!$P$49))+(IntermediateCalcs!DB1937*(Output!$K$49/Output!$P$49))+(DB1938*(Output!$I$49/Output!$P$49))+(IntermediateCalcs!DB1939*(Output!$G$49/Output!$P$49))+(IntermediateCalcs!DB1940*(Output!$E$49/Output!$P$49)))</f>
        <v/>
      </c>
      <c r="DY1941" s="274" t="str">
        <f>IF(DX1941="","",IF(IntermediateCalcs!$AO$9="Yes",IntermediateCalcs!DX1941*$CX1941,IntermediateCalcs!DX1941))</f>
        <v/>
      </c>
      <c r="DZ1941" s="250" t="str">
        <f>IF(DataGoesHere!$B1941="","",($CZ1941-DY1941))</f>
        <v/>
      </c>
      <c r="EA1941" s="250" t="str">
        <f>IF(DataGoesHere!$B1941="","",ABS($CZ1941-DY1941))</f>
        <v/>
      </c>
      <c r="EB1941" s="250" t="str">
        <f>IF(DataGoesHere!$B1941="","",EA1941^2)</f>
        <v/>
      </c>
      <c r="EC1941" s="249" t="str">
        <f>IF(DataGoesHere!$B1941="","",EA1941/$CZ1941)</f>
        <v/>
      </c>
      <c r="ED1941" s="250" t="str">
        <f>IF(DataGoesHere!$B1941="","",SUM(DZ$2:DZ1941)/AVERAGE(EA:EA))</f>
        <v/>
      </c>
    </row>
    <row r="1942" spans="20:134" x14ac:dyDescent="0.2">
      <c r="T1942" s="240"/>
      <c r="U1942" s="86"/>
      <c r="V1942" s="86"/>
      <c r="W1942" s="86"/>
      <c r="X1942" s="86"/>
      <c r="Y1942" s="86"/>
      <c r="Z1942" s="86"/>
      <c r="AA1942" s="86"/>
      <c r="AB1942" s="245" t="str">
        <f>IF(DataGoesHere!$B1942="","",(DataGoesHere!$B1942/SUM(DataGoesHere!$B1934:'DataGoesHere'!$B1945)))</f>
        <v/>
      </c>
      <c r="AC1942" s="86"/>
      <c r="AD1942" s="86"/>
      <c r="AE1942" s="241"/>
      <c r="CV1942" s="310" t="str">
        <f>IF(DataGoesHere!B1942="","",DataGoesHere!A1942)</f>
        <v/>
      </c>
      <c r="CW1942" s="271">
        <f t="shared" ca="1" si="68"/>
        <v>9</v>
      </c>
      <c r="CX1942" s="272">
        <f t="shared" ca="1" si="69"/>
        <v>1.0625330005567626</v>
      </c>
      <c r="CY1942" s="266">
        <f>DataGoesHere!A1942</f>
        <v>1941</v>
      </c>
      <c r="CZ1942" s="19" t="str">
        <f>IF(DataGoesHere!B1942="","",DataGoesHere!B1942)</f>
        <v/>
      </c>
      <c r="DA1942" s="19" t="str">
        <f>IF(DataGoesHere!B1942="","",IF(AH$5="No",DataGoesHere!B1942,DataGoesHere!B1942-(AH$2*(DataGoesHere!A1942-1))))</f>
        <v/>
      </c>
      <c r="DB1942" s="19" t="str">
        <f>IF(DataGoesHere!B1942="","",IF(AO$9="No",DataGoesHere!B1942,DataGoesHere!B1942/CX1942))</f>
        <v/>
      </c>
      <c r="DC1942" s="19" t="str">
        <f>IF(DataGoesHere!B1942="","",IF(AO$9="No",DA1942,DA1942/CX1942))</f>
        <v/>
      </c>
      <c r="DD1942" s="293" t="str">
        <f>IF(CZ1942="",IF(COUNTIF(DD$2:DD1941,"Forecast")&lt;Output!E$43,"Forecast",""),"Actual")</f>
        <v/>
      </c>
      <c r="DF1942" s="19" t="str">
        <f>IF(DataGoesHere!B1941="",IF(DD1942="Forecast",(Output!$E$47*IntermediateCalcs!DH1941)+((1-Output!$E$47)*IntermediateCalcs!DF1941),""),(Output!$E$47*IntermediateCalcs!DB1941)+((1-Output!$E$47)*IntermediateCalcs!DF1941))</f>
        <v/>
      </c>
      <c r="DG1942" s="19" t="str">
        <f>IF(DataGoesHere!B1941="",IF(DD1942="Forecast",(Output!$G$47*(IntermediateCalcs!DF1942-IntermediateCalcs!DF1941))+((1-Output!$G$47)*IntermediateCalcs!DG1941),""),(Output!$G$47*(IntermediateCalcs!DF1942-IntermediateCalcs!DF1941))+((1-Output!$G$47)*IntermediateCalcs!DG1941))</f>
        <v/>
      </c>
      <c r="DH1942" s="19" t="str">
        <f>IF(DataGoesHere!B1941="",IF(DD1942="Forecast",DF1942+DG1942,""),DF1942+DG1942)</f>
        <v/>
      </c>
      <c r="DI1942" s="274" t="str">
        <f>IF(DH1942="","",IF(IntermediateCalcs!$AO$9="Yes",IntermediateCalcs!DH1942*$CX1942,IntermediateCalcs!DH1942))</f>
        <v/>
      </c>
      <c r="DJ1942" s="250" t="str">
        <f>IF(DataGoesHere!$B1942="","",($CZ1942-DI1942))</f>
        <v/>
      </c>
      <c r="DK1942" s="250" t="str">
        <f>IF(DataGoesHere!$B1942="","",ABS($CZ1942-DI1942))</f>
        <v/>
      </c>
      <c r="DL1942" s="250" t="str">
        <f>IF(DataGoesHere!$B1942="","",DK1942^2)</f>
        <v/>
      </c>
      <c r="DM1942" s="249" t="str">
        <f>IF(DataGoesHere!$B1942="","",DK1942/$CZ1942)</f>
        <v/>
      </c>
      <c r="DN1942" s="250" t="str">
        <f>IF(DataGoesHere!$B1942="","",SUM(DJ$2:DJ1942)/AVERAGE(DK:DK))</f>
        <v/>
      </c>
      <c r="DP1942" s="19" t="str">
        <f>IF(DataGoesHere!B1942="",IF($DD1942="Forecast",(Output!E$48*IntermediateCalcs!CY1942)+Output!G$48,""),(Output!E$48*IntermediateCalcs!CY1942)+Output!G$48)</f>
        <v/>
      </c>
      <c r="DQ1942" s="274" t="str">
        <f>IF(DP1942="","",IF(IntermediateCalcs!$AO$9="Yes",IntermediateCalcs!DP1942*$CX1942,IntermediateCalcs!DP1942))</f>
        <v/>
      </c>
      <c r="DR1942" s="250" t="str">
        <f>IF(DataGoesHere!$B1942="","",($CZ1942-DQ1942))</f>
        <v/>
      </c>
      <c r="DS1942" s="250" t="str">
        <f>IF(DataGoesHere!$B1942="","",ABS($CZ1942-DQ1942))</f>
        <v/>
      </c>
      <c r="DT1942" s="250" t="str">
        <f>IF(DataGoesHere!$B1942="","",DS1942^2)</f>
        <v/>
      </c>
      <c r="DU1942" s="249" t="str">
        <f>IF(DataGoesHere!$B1942="","",DS1942/$CZ1942)</f>
        <v/>
      </c>
      <c r="DV1942" s="250" t="str">
        <f>IF(DataGoesHere!$B1942="","",SUM(DR$2:DR1942)/AVERAGE(DS:DS))</f>
        <v/>
      </c>
      <c r="DX1942" s="19" t="str">
        <f>IF(DataGoesHere!$B1941="","",(DB1936*(Output!$O$49/Output!$P$49))+(IntermediateCalcs!DB1937*(Output!$M$49/Output!$P$49))+(IntermediateCalcs!DB1938*(Output!$K$49/Output!$P$49))+(DB1939*(Output!$I$49/Output!$P$49))+(IntermediateCalcs!DB1940*(Output!$G$49/Output!$P$49))+(IntermediateCalcs!DB1941*(Output!$E$49/Output!$P$49)))</f>
        <v/>
      </c>
      <c r="DY1942" s="274" t="str">
        <f>IF(DX1942="","",IF(IntermediateCalcs!$AO$9="Yes",IntermediateCalcs!DX1942*$CX1942,IntermediateCalcs!DX1942))</f>
        <v/>
      </c>
      <c r="DZ1942" s="250" t="str">
        <f>IF(DataGoesHere!$B1942="","",($CZ1942-DY1942))</f>
        <v/>
      </c>
      <c r="EA1942" s="250" t="str">
        <f>IF(DataGoesHere!$B1942="","",ABS($CZ1942-DY1942))</f>
        <v/>
      </c>
      <c r="EB1942" s="250" t="str">
        <f>IF(DataGoesHere!$B1942="","",EA1942^2)</f>
        <v/>
      </c>
      <c r="EC1942" s="249" t="str">
        <f>IF(DataGoesHere!$B1942="","",EA1942/$CZ1942)</f>
        <v/>
      </c>
      <c r="ED1942" s="250" t="str">
        <f>IF(DataGoesHere!$B1942="","",SUM(DZ$2:DZ1942)/AVERAGE(EA:EA))</f>
        <v/>
      </c>
    </row>
    <row r="1943" spans="20:134" x14ac:dyDescent="0.2">
      <c r="T1943" s="240"/>
      <c r="U1943" s="86"/>
      <c r="V1943" s="86"/>
      <c r="W1943" s="86"/>
      <c r="X1943" s="86"/>
      <c r="Y1943" s="86"/>
      <c r="Z1943" s="86"/>
      <c r="AA1943" s="86"/>
      <c r="AB1943" s="86"/>
      <c r="AC1943" s="245" t="str">
        <f>IF(DataGoesHere!$B1943="","",(DataGoesHere!$B1943/SUM(DataGoesHere!$B1934:'DataGoesHere'!$B1945)))</f>
        <v/>
      </c>
      <c r="AD1943" s="86"/>
      <c r="AE1943" s="241"/>
      <c r="CV1943" s="310" t="str">
        <f>IF(DataGoesHere!B1943="","",DataGoesHere!A1943)</f>
        <v/>
      </c>
      <c r="CW1943" s="271">
        <f t="shared" ca="1" si="68"/>
        <v>10</v>
      </c>
      <c r="CX1943" s="272">
        <f t="shared" ca="1" si="69"/>
        <v>0.92557634012077306</v>
      </c>
      <c r="CY1943" s="266">
        <f>DataGoesHere!A1943</f>
        <v>1942</v>
      </c>
      <c r="CZ1943" s="19" t="str">
        <f>IF(DataGoesHere!B1943="","",DataGoesHere!B1943)</f>
        <v/>
      </c>
      <c r="DA1943" s="19" t="str">
        <f>IF(DataGoesHere!B1943="","",IF(AH$5="No",DataGoesHere!B1943,DataGoesHere!B1943-(AH$2*(DataGoesHere!A1943-1))))</f>
        <v/>
      </c>
      <c r="DB1943" s="19" t="str">
        <f>IF(DataGoesHere!B1943="","",IF(AO$9="No",DataGoesHere!B1943,DataGoesHere!B1943/CX1943))</f>
        <v/>
      </c>
      <c r="DC1943" s="19" t="str">
        <f>IF(DataGoesHere!B1943="","",IF(AO$9="No",DA1943,DA1943/CX1943))</f>
        <v/>
      </c>
      <c r="DD1943" s="293" t="str">
        <f>IF(CZ1943="",IF(COUNTIF(DD$2:DD1942,"Forecast")&lt;Output!E$43,"Forecast",""),"Actual")</f>
        <v/>
      </c>
      <c r="DF1943" s="19" t="str">
        <f>IF(DataGoesHere!B1942="",IF(DD1943="Forecast",(Output!$E$47*IntermediateCalcs!DH1942)+((1-Output!$E$47)*IntermediateCalcs!DF1942),""),(Output!$E$47*IntermediateCalcs!DB1942)+((1-Output!$E$47)*IntermediateCalcs!DF1942))</f>
        <v/>
      </c>
      <c r="DG1943" s="19" t="str">
        <f>IF(DataGoesHere!B1942="",IF(DD1943="Forecast",(Output!$G$47*(IntermediateCalcs!DF1943-IntermediateCalcs!DF1942))+((1-Output!$G$47)*IntermediateCalcs!DG1942),""),(Output!$G$47*(IntermediateCalcs!DF1943-IntermediateCalcs!DF1942))+((1-Output!$G$47)*IntermediateCalcs!DG1942))</f>
        <v/>
      </c>
      <c r="DH1943" s="19" t="str">
        <f>IF(DataGoesHere!B1942="",IF(DD1943="Forecast",DF1943+DG1943,""),DF1943+DG1943)</f>
        <v/>
      </c>
      <c r="DI1943" s="274" t="str">
        <f>IF(DH1943="","",IF(IntermediateCalcs!$AO$9="Yes",IntermediateCalcs!DH1943*$CX1943,IntermediateCalcs!DH1943))</f>
        <v/>
      </c>
      <c r="DJ1943" s="250" t="str">
        <f>IF(DataGoesHere!$B1943="","",($CZ1943-DI1943))</f>
        <v/>
      </c>
      <c r="DK1943" s="250" t="str">
        <f>IF(DataGoesHere!$B1943="","",ABS($CZ1943-DI1943))</f>
        <v/>
      </c>
      <c r="DL1943" s="250" t="str">
        <f>IF(DataGoesHere!$B1943="","",DK1943^2)</f>
        <v/>
      </c>
      <c r="DM1943" s="249" t="str">
        <f>IF(DataGoesHere!$B1943="","",DK1943/$CZ1943)</f>
        <v/>
      </c>
      <c r="DN1943" s="250" t="str">
        <f>IF(DataGoesHere!$B1943="","",SUM(DJ$2:DJ1943)/AVERAGE(DK:DK))</f>
        <v/>
      </c>
      <c r="DP1943" s="19" t="str">
        <f>IF(DataGoesHere!B1943="",IF($DD1943="Forecast",(Output!E$48*IntermediateCalcs!CY1943)+Output!G$48,""),(Output!E$48*IntermediateCalcs!CY1943)+Output!G$48)</f>
        <v/>
      </c>
      <c r="DQ1943" s="274" t="str">
        <f>IF(DP1943="","",IF(IntermediateCalcs!$AO$9="Yes",IntermediateCalcs!DP1943*$CX1943,IntermediateCalcs!DP1943))</f>
        <v/>
      </c>
      <c r="DR1943" s="250" t="str">
        <f>IF(DataGoesHere!$B1943="","",($CZ1943-DQ1943))</f>
        <v/>
      </c>
      <c r="DS1943" s="250" t="str">
        <f>IF(DataGoesHere!$B1943="","",ABS($CZ1943-DQ1943))</f>
        <v/>
      </c>
      <c r="DT1943" s="250" t="str">
        <f>IF(DataGoesHere!$B1943="","",DS1943^2)</f>
        <v/>
      </c>
      <c r="DU1943" s="249" t="str">
        <f>IF(DataGoesHere!$B1943="","",DS1943/$CZ1943)</f>
        <v/>
      </c>
      <c r="DV1943" s="250" t="str">
        <f>IF(DataGoesHere!$B1943="","",SUM(DR$2:DR1943)/AVERAGE(DS:DS))</f>
        <v/>
      </c>
      <c r="DX1943" s="19" t="str">
        <f>IF(DataGoesHere!$B1942="","",(DB1937*(Output!$O$49/Output!$P$49))+(IntermediateCalcs!DB1938*(Output!$M$49/Output!$P$49))+(IntermediateCalcs!DB1939*(Output!$K$49/Output!$P$49))+(DB1940*(Output!$I$49/Output!$P$49))+(IntermediateCalcs!DB1941*(Output!$G$49/Output!$P$49))+(IntermediateCalcs!DB1942*(Output!$E$49/Output!$P$49)))</f>
        <v/>
      </c>
      <c r="DY1943" s="274" t="str">
        <f>IF(DX1943="","",IF(IntermediateCalcs!$AO$9="Yes",IntermediateCalcs!DX1943*$CX1943,IntermediateCalcs!DX1943))</f>
        <v/>
      </c>
      <c r="DZ1943" s="250" t="str">
        <f>IF(DataGoesHere!$B1943="","",($CZ1943-DY1943))</f>
        <v/>
      </c>
      <c r="EA1943" s="250" t="str">
        <f>IF(DataGoesHere!$B1943="","",ABS($CZ1943-DY1943))</f>
        <v/>
      </c>
      <c r="EB1943" s="250" t="str">
        <f>IF(DataGoesHere!$B1943="","",EA1943^2)</f>
        <v/>
      </c>
      <c r="EC1943" s="249" t="str">
        <f>IF(DataGoesHere!$B1943="","",EA1943/$CZ1943)</f>
        <v/>
      </c>
      <c r="ED1943" s="250" t="str">
        <f>IF(DataGoesHere!$B1943="","",SUM(DZ$2:DZ1943)/AVERAGE(EA:EA))</f>
        <v/>
      </c>
    </row>
    <row r="1944" spans="20:134" x14ac:dyDescent="0.2">
      <c r="T1944" s="240"/>
      <c r="U1944" s="86"/>
      <c r="V1944" s="86"/>
      <c r="W1944" s="86"/>
      <c r="X1944" s="86"/>
      <c r="Y1944" s="86"/>
      <c r="Z1944" s="86"/>
      <c r="AA1944" s="86"/>
      <c r="AB1944" s="86"/>
      <c r="AC1944" s="86"/>
      <c r="AD1944" s="245" t="str">
        <f>IF(DataGoesHere!$B1944="","",(DataGoesHere!$B1944/SUM(DataGoesHere!$B1934:'DataGoesHere'!$B1945)))</f>
        <v/>
      </c>
      <c r="AE1944" s="241"/>
      <c r="CV1944" s="310" t="str">
        <f>IF(DataGoesHere!B1944="","",DataGoesHere!A1944)</f>
        <v/>
      </c>
      <c r="CW1944" s="271">
        <f t="shared" ca="1" si="68"/>
        <v>11</v>
      </c>
      <c r="CX1944" s="272">
        <f t="shared" ca="1" si="69"/>
        <v>0.97463169608807265</v>
      </c>
      <c r="CY1944" s="266">
        <f>DataGoesHere!A1944</f>
        <v>1943</v>
      </c>
      <c r="CZ1944" s="19" t="str">
        <f>IF(DataGoesHere!B1944="","",DataGoesHere!B1944)</f>
        <v/>
      </c>
      <c r="DA1944" s="19" t="str">
        <f>IF(DataGoesHere!B1944="","",IF(AH$5="No",DataGoesHere!B1944,DataGoesHere!B1944-(AH$2*(DataGoesHere!A1944-1))))</f>
        <v/>
      </c>
      <c r="DB1944" s="19" t="str">
        <f>IF(DataGoesHere!B1944="","",IF(AO$9="No",DataGoesHere!B1944,DataGoesHere!B1944/CX1944))</f>
        <v/>
      </c>
      <c r="DC1944" s="19" t="str">
        <f>IF(DataGoesHere!B1944="","",IF(AO$9="No",DA1944,DA1944/CX1944))</f>
        <v/>
      </c>
      <c r="DD1944" s="293" t="str">
        <f>IF(CZ1944="",IF(COUNTIF(DD$2:DD1943,"Forecast")&lt;Output!E$43,"Forecast",""),"Actual")</f>
        <v/>
      </c>
      <c r="DF1944" s="19" t="str">
        <f>IF(DataGoesHere!B1943="",IF(DD1944="Forecast",(Output!$E$47*IntermediateCalcs!DH1943)+((1-Output!$E$47)*IntermediateCalcs!DF1943),""),(Output!$E$47*IntermediateCalcs!DB1943)+((1-Output!$E$47)*IntermediateCalcs!DF1943))</f>
        <v/>
      </c>
      <c r="DG1944" s="19" t="str">
        <f>IF(DataGoesHere!B1943="",IF(DD1944="Forecast",(Output!$G$47*(IntermediateCalcs!DF1944-IntermediateCalcs!DF1943))+((1-Output!$G$47)*IntermediateCalcs!DG1943),""),(Output!$G$47*(IntermediateCalcs!DF1944-IntermediateCalcs!DF1943))+((1-Output!$G$47)*IntermediateCalcs!DG1943))</f>
        <v/>
      </c>
      <c r="DH1944" s="19" t="str">
        <f>IF(DataGoesHere!B1943="",IF(DD1944="Forecast",DF1944+DG1944,""),DF1944+DG1944)</f>
        <v/>
      </c>
      <c r="DI1944" s="274" t="str">
        <f>IF(DH1944="","",IF(IntermediateCalcs!$AO$9="Yes",IntermediateCalcs!DH1944*$CX1944,IntermediateCalcs!DH1944))</f>
        <v/>
      </c>
      <c r="DJ1944" s="250" t="str">
        <f>IF(DataGoesHere!$B1944="","",($CZ1944-DI1944))</f>
        <v/>
      </c>
      <c r="DK1944" s="250" t="str">
        <f>IF(DataGoesHere!$B1944="","",ABS($CZ1944-DI1944))</f>
        <v/>
      </c>
      <c r="DL1944" s="250" t="str">
        <f>IF(DataGoesHere!$B1944="","",DK1944^2)</f>
        <v/>
      </c>
      <c r="DM1944" s="249" t="str">
        <f>IF(DataGoesHere!$B1944="","",DK1944/$CZ1944)</f>
        <v/>
      </c>
      <c r="DN1944" s="250" t="str">
        <f>IF(DataGoesHere!$B1944="","",SUM(DJ$2:DJ1944)/AVERAGE(DK:DK))</f>
        <v/>
      </c>
      <c r="DP1944" s="19" t="str">
        <f>IF(DataGoesHere!B1944="",IF($DD1944="Forecast",(Output!E$48*IntermediateCalcs!CY1944)+Output!G$48,""),(Output!E$48*IntermediateCalcs!CY1944)+Output!G$48)</f>
        <v/>
      </c>
      <c r="DQ1944" s="274" t="str">
        <f>IF(DP1944="","",IF(IntermediateCalcs!$AO$9="Yes",IntermediateCalcs!DP1944*$CX1944,IntermediateCalcs!DP1944))</f>
        <v/>
      </c>
      <c r="DR1944" s="250" t="str">
        <f>IF(DataGoesHere!$B1944="","",($CZ1944-DQ1944))</f>
        <v/>
      </c>
      <c r="DS1944" s="250" t="str">
        <f>IF(DataGoesHere!$B1944="","",ABS($CZ1944-DQ1944))</f>
        <v/>
      </c>
      <c r="DT1944" s="250" t="str">
        <f>IF(DataGoesHere!$B1944="","",DS1944^2)</f>
        <v/>
      </c>
      <c r="DU1944" s="249" t="str">
        <f>IF(DataGoesHere!$B1944="","",DS1944/$CZ1944)</f>
        <v/>
      </c>
      <c r="DV1944" s="250" t="str">
        <f>IF(DataGoesHere!$B1944="","",SUM(DR$2:DR1944)/AVERAGE(DS:DS))</f>
        <v/>
      </c>
      <c r="DX1944" s="19" t="str">
        <f>IF(DataGoesHere!$B1943="","",(DB1938*(Output!$O$49/Output!$P$49))+(IntermediateCalcs!DB1939*(Output!$M$49/Output!$P$49))+(IntermediateCalcs!DB1940*(Output!$K$49/Output!$P$49))+(DB1941*(Output!$I$49/Output!$P$49))+(IntermediateCalcs!DB1942*(Output!$G$49/Output!$P$49))+(IntermediateCalcs!DB1943*(Output!$E$49/Output!$P$49)))</f>
        <v/>
      </c>
      <c r="DY1944" s="274" t="str">
        <f>IF(DX1944="","",IF(IntermediateCalcs!$AO$9="Yes",IntermediateCalcs!DX1944*$CX1944,IntermediateCalcs!DX1944))</f>
        <v/>
      </c>
      <c r="DZ1944" s="250" t="str">
        <f>IF(DataGoesHere!$B1944="","",($CZ1944-DY1944))</f>
        <v/>
      </c>
      <c r="EA1944" s="250" t="str">
        <f>IF(DataGoesHere!$B1944="","",ABS($CZ1944-DY1944))</f>
        <v/>
      </c>
      <c r="EB1944" s="250" t="str">
        <f>IF(DataGoesHere!$B1944="","",EA1944^2)</f>
        <v/>
      </c>
      <c r="EC1944" s="249" t="str">
        <f>IF(DataGoesHere!$B1944="","",EA1944/$CZ1944)</f>
        <v/>
      </c>
      <c r="ED1944" s="250" t="str">
        <f>IF(DataGoesHere!$B1944="","",SUM(DZ$2:DZ1944)/AVERAGE(EA:EA))</f>
        <v/>
      </c>
    </row>
    <row r="1945" spans="20:134" x14ac:dyDescent="0.2">
      <c r="T1945" s="242"/>
      <c r="U1945" s="243"/>
      <c r="V1945" s="243"/>
      <c r="W1945" s="243"/>
      <c r="X1945" s="243"/>
      <c r="Y1945" s="243"/>
      <c r="Z1945" s="243"/>
      <c r="AA1945" s="243"/>
      <c r="AB1945" s="243"/>
      <c r="AC1945" s="243"/>
      <c r="AD1945" s="243"/>
      <c r="AE1945" s="246" t="str">
        <f>IF(DataGoesHere!$B1945="","",(DataGoesHere!$B1945/SUM(DataGoesHere!$B1934:'DataGoesHere'!$B1945)))</f>
        <v/>
      </c>
      <c r="CV1945" s="310" t="str">
        <f>IF(DataGoesHere!B1945="","",DataGoesHere!A1945)</f>
        <v/>
      </c>
      <c r="CW1945" s="271">
        <f t="shared" ca="1" si="68"/>
        <v>12</v>
      </c>
      <c r="CX1945" s="272">
        <f t="shared" ca="1" si="69"/>
        <v>1.0054005237672714</v>
      </c>
      <c r="CY1945" s="266">
        <f>DataGoesHere!A1945</f>
        <v>1944</v>
      </c>
      <c r="CZ1945" s="19" t="str">
        <f>IF(DataGoesHere!B1945="","",DataGoesHere!B1945)</f>
        <v/>
      </c>
      <c r="DA1945" s="19" t="str">
        <f>IF(DataGoesHere!B1945="","",IF(AH$5="No",DataGoesHere!B1945,DataGoesHere!B1945-(AH$2*(DataGoesHere!A1945-1))))</f>
        <v/>
      </c>
      <c r="DB1945" s="19" t="str">
        <f>IF(DataGoesHere!B1945="","",IF(AO$9="No",DataGoesHere!B1945,DataGoesHere!B1945/CX1945))</f>
        <v/>
      </c>
      <c r="DC1945" s="19" t="str">
        <f>IF(DataGoesHere!B1945="","",IF(AO$9="No",DA1945,DA1945/CX1945))</f>
        <v/>
      </c>
      <c r="DD1945" s="293" t="str">
        <f>IF(CZ1945="",IF(COUNTIF(DD$2:DD1944,"Forecast")&lt;Output!E$43,"Forecast",""),"Actual")</f>
        <v/>
      </c>
      <c r="DF1945" s="19" t="str">
        <f>IF(DataGoesHere!B1944="",IF(DD1945="Forecast",(Output!$E$47*IntermediateCalcs!DH1944)+((1-Output!$E$47)*IntermediateCalcs!DF1944),""),(Output!$E$47*IntermediateCalcs!DB1944)+((1-Output!$E$47)*IntermediateCalcs!DF1944))</f>
        <v/>
      </c>
      <c r="DG1945" s="19" t="str">
        <f>IF(DataGoesHere!B1944="",IF(DD1945="Forecast",(Output!$G$47*(IntermediateCalcs!DF1945-IntermediateCalcs!DF1944))+((1-Output!$G$47)*IntermediateCalcs!DG1944),""),(Output!$G$47*(IntermediateCalcs!DF1945-IntermediateCalcs!DF1944))+((1-Output!$G$47)*IntermediateCalcs!DG1944))</f>
        <v/>
      </c>
      <c r="DH1945" s="19" t="str">
        <f>IF(DataGoesHere!B1944="",IF(DD1945="Forecast",DF1945+DG1945,""),DF1945+DG1945)</f>
        <v/>
      </c>
      <c r="DI1945" s="274" t="str">
        <f>IF(DH1945="","",IF(IntermediateCalcs!$AO$9="Yes",IntermediateCalcs!DH1945*$CX1945,IntermediateCalcs!DH1945))</f>
        <v/>
      </c>
      <c r="DJ1945" s="250" t="str">
        <f>IF(DataGoesHere!$B1945="","",($CZ1945-DI1945))</f>
        <v/>
      </c>
      <c r="DK1945" s="250" t="str">
        <f>IF(DataGoesHere!$B1945="","",ABS($CZ1945-DI1945))</f>
        <v/>
      </c>
      <c r="DL1945" s="250" t="str">
        <f>IF(DataGoesHere!$B1945="","",DK1945^2)</f>
        <v/>
      </c>
      <c r="DM1945" s="249" t="str">
        <f>IF(DataGoesHere!$B1945="","",DK1945/$CZ1945)</f>
        <v/>
      </c>
      <c r="DN1945" s="250" t="str">
        <f>IF(DataGoesHere!$B1945="","",SUM(DJ$2:DJ1945)/AVERAGE(DK:DK))</f>
        <v/>
      </c>
      <c r="DP1945" s="19" t="str">
        <f>IF(DataGoesHere!B1945="",IF($DD1945="Forecast",(Output!E$48*IntermediateCalcs!CY1945)+Output!G$48,""),(Output!E$48*IntermediateCalcs!CY1945)+Output!G$48)</f>
        <v/>
      </c>
      <c r="DQ1945" s="274" t="str">
        <f>IF(DP1945="","",IF(IntermediateCalcs!$AO$9="Yes",IntermediateCalcs!DP1945*$CX1945,IntermediateCalcs!DP1945))</f>
        <v/>
      </c>
      <c r="DR1945" s="250" t="str">
        <f>IF(DataGoesHere!$B1945="","",($CZ1945-DQ1945))</f>
        <v/>
      </c>
      <c r="DS1945" s="250" t="str">
        <f>IF(DataGoesHere!$B1945="","",ABS($CZ1945-DQ1945))</f>
        <v/>
      </c>
      <c r="DT1945" s="250" t="str">
        <f>IF(DataGoesHere!$B1945="","",DS1945^2)</f>
        <v/>
      </c>
      <c r="DU1945" s="249" t="str">
        <f>IF(DataGoesHere!$B1945="","",DS1945/$CZ1945)</f>
        <v/>
      </c>
      <c r="DV1945" s="250" t="str">
        <f>IF(DataGoesHere!$B1945="","",SUM(DR$2:DR1945)/AVERAGE(DS:DS))</f>
        <v/>
      </c>
      <c r="DX1945" s="19" t="str">
        <f>IF(DataGoesHere!$B1944="","",(DB1939*(Output!$O$49/Output!$P$49))+(IntermediateCalcs!DB1940*(Output!$M$49/Output!$P$49))+(IntermediateCalcs!DB1941*(Output!$K$49/Output!$P$49))+(DB1942*(Output!$I$49/Output!$P$49))+(IntermediateCalcs!DB1943*(Output!$G$49/Output!$P$49))+(IntermediateCalcs!DB1944*(Output!$E$49/Output!$P$49)))</f>
        <v/>
      </c>
      <c r="DY1945" s="274" t="str">
        <f>IF(DX1945="","",IF(IntermediateCalcs!$AO$9="Yes",IntermediateCalcs!DX1945*$CX1945,IntermediateCalcs!DX1945))</f>
        <v/>
      </c>
      <c r="DZ1945" s="250" t="str">
        <f>IF(DataGoesHere!$B1945="","",($CZ1945-DY1945))</f>
        <v/>
      </c>
      <c r="EA1945" s="250" t="str">
        <f>IF(DataGoesHere!$B1945="","",ABS($CZ1945-DY1945))</f>
        <v/>
      </c>
      <c r="EB1945" s="250" t="str">
        <f>IF(DataGoesHere!$B1945="","",EA1945^2)</f>
        <v/>
      </c>
      <c r="EC1945" s="249" t="str">
        <f>IF(DataGoesHere!$B1945="","",EA1945/$CZ1945)</f>
        <v/>
      </c>
      <c r="ED1945" s="250" t="str">
        <f>IF(DataGoesHere!$B1945="","",SUM(DZ$2:DZ1945)/AVERAGE(EA:EA))</f>
        <v/>
      </c>
    </row>
    <row r="1946" spans="20:134" x14ac:dyDescent="0.2">
      <c r="T1946" s="244" t="str">
        <f>IF(DataGoesHere!$B1946="","",(DataGoesHere!$B1946/SUM(DataGoesHere!$B1946:'DataGoesHere'!$B1957)))</f>
        <v/>
      </c>
      <c r="U1946" s="238"/>
      <c r="V1946" s="238"/>
      <c r="W1946" s="238"/>
      <c r="X1946" s="238"/>
      <c r="Y1946" s="238"/>
      <c r="Z1946" s="238"/>
      <c r="AA1946" s="238"/>
      <c r="AB1946" s="238"/>
      <c r="AC1946" s="238"/>
      <c r="AD1946" s="238"/>
      <c r="AE1946" s="239"/>
      <c r="CV1946" s="310" t="str">
        <f>IF(DataGoesHere!B1946="","",DataGoesHere!A1946)</f>
        <v/>
      </c>
      <c r="CW1946" s="271">
        <f t="shared" ca="1" si="68"/>
        <v>1</v>
      </c>
      <c r="CX1946" s="272">
        <f t="shared" ca="1" si="69"/>
        <v>1.3236179355303281</v>
      </c>
      <c r="CY1946" s="266">
        <f>DataGoesHere!A1946</f>
        <v>1945</v>
      </c>
      <c r="CZ1946" s="19" t="str">
        <f>IF(DataGoesHere!B1946="","",DataGoesHere!B1946)</f>
        <v/>
      </c>
      <c r="DA1946" s="19" t="str">
        <f>IF(DataGoesHere!B1946="","",IF(AH$5="No",DataGoesHere!B1946,DataGoesHere!B1946-(AH$2*(DataGoesHere!A1946-1))))</f>
        <v/>
      </c>
      <c r="DB1946" s="19" t="str">
        <f>IF(DataGoesHere!B1946="","",IF(AO$9="No",DataGoesHere!B1946,DataGoesHere!B1946/CX1946))</f>
        <v/>
      </c>
      <c r="DC1946" s="19" t="str">
        <f>IF(DataGoesHere!B1946="","",IF(AO$9="No",DA1946,DA1946/CX1946))</f>
        <v/>
      </c>
      <c r="DD1946" s="293" t="str">
        <f>IF(CZ1946="",IF(COUNTIF(DD$2:DD1945,"Forecast")&lt;Output!E$43,"Forecast",""),"Actual")</f>
        <v/>
      </c>
      <c r="DF1946" s="19" t="str">
        <f>IF(DataGoesHere!B1945="",IF(DD1946="Forecast",(Output!$E$47*IntermediateCalcs!DH1945)+((1-Output!$E$47)*IntermediateCalcs!DF1945),""),(Output!$E$47*IntermediateCalcs!DB1945)+((1-Output!$E$47)*IntermediateCalcs!DF1945))</f>
        <v/>
      </c>
      <c r="DG1946" s="19" t="str">
        <f>IF(DataGoesHere!B1945="",IF(DD1946="Forecast",(Output!$G$47*(IntermediateCalcs!DF1946-IntermediateCalcs!DF1945))+((1-Output!$G$47)*IntermediateCalcs!DG1945),""),(Output!$G$47*(IntermediateCalcs!DF1946-IntermediateCalcs!DF1945))+((1-Output!$G$47)*IntermediateCalcs!DG1945))</f>
        <v/>
      </c>
      <c r="DH1946" s="19" t="str">
        <f>IF(DataGoesHere!B1945="",IF(DD1946="Forecast",DF1946+DG1946,""),DF1946+DG1946)</f>
        <v/>
      </c>
      <c r="DI1946" s="274" t="str">
        <f>IF(DH1946="","",IF(IntermediateCalcs!$AO$9="Yes",IntermediateCalcs!DH1946*$CX1946,IntermediateCalcs!DH1946))</f>
        <v/>
      </c>
      <c r="DJ1946" s="250" t="str">
        <f>IF(DataGoesHere!$B1946="","",($CZ1946-DI1946))</f>
        <v/>
      </c>
      <c r="DK1946" s="250" t="str">
        <f>IF(DataGoesHere!$B1946="","",ABS($CZ1946-DI1946))</f>
        <v/>
      </c>
      <c r="DL1946" s="250" t="str">
        <f>IF(DataGoesHere!$B1946="","",DK1946^2)</f>
        <v/>
      </c>
      <c r="DM1946" s="249" t="str">
        <f>IF(DataGoesHere!$B1946="","",DK1946/$CZ1946)</f>
        <v/>
      </c>
      <c r="DN1946" s="250" t="str">
        <f>IF(DataGoesHere!$B1946="","",SUM(DJ$2:DJ1946)/AVERAGE(DK:DK))</f>
        <v/>
      </c>
      <c r="DP1946" s="19" t="str">
        <f>IF(DataGoesHere!B1946="",IF($DD1946="Forecast",(Output!E$48*IntermediateCalcs!CY1946)+Output!G$48,""),(Output!E$48*IntermediateCalcs!CY1946)+Output!G$48)</f>
        <v/>
      </c>
      <c r="DQ1946" s="274" t="str">
        <f>IF(DP1946="","",IF(IntermediateCalcs!$AO$9="Yes",IntermediateCalcs!DP1946*$CX1946,IntermediateCalcs!DP1946))</f>
        <v/>
      </c>
      <c r="DR1946" s="250" t="str">
        <f>IF(DataGoesHere!$B1946="","",($CZ1946-DQ1946))</f>
        <v/>
      </c>
      <c r="DS1946" s="250" t="str">
        <f>IF(DataGoesHere!$B1946="","",ABS($CZ1946-DQ1946))</f>
        <v/>
      </c>
      <c r="DT1946" s="250" t="str">
        <f>IF(DataGoesHere!$B1946="","",DS1946^2)</f>
        <v/>
      </c>
      <c r="DU1946" s="249" t="str">
        <f>IF(DataGoesHere!$B1946="","",DS1946/$CZ1946)</f>
        <v/>
      </c>
      <c r="DV1946" s="250" t="str">
        <f>IF(DataGoesHere!$B1946="","",SUM(DR$2:DR1946)/AVERAGE(DS:DS))</f>
        <v/>
      </c>
      <c r="DX1946" s="19" t="str">
        <f>IF(DataGoesHere!$B1945="","",(DB1940*(Output!$O$49/Output!$P$49))+(IntermediateCalcs!DB1941*(Output!$M$49/Output!$P$49))+(IntermediateCalcs!DB1942*(Output!$K$49/Output!$P$49))+(DB1943*(Output!$I$49/Output!$P$49))+(IntermediateCalcs!DB1944*(Output!$G$49/Output!$P$49))+(IntermediateCalcs!DB1945*(Output!$E$49/Output!$P$49)))</f>
        <v/>
      </c>
      <c r="DY1946" s="274" t="str">
        <f>IF(DX1946="","",IF(IntermediateCalcs!$AO$9="Yes",IntermediateCalcs!DX1946*$CX1946,IntermediateCalcs!DX1946))</f>
        <v/>
      </c>
      <c r="DZ1946" s="250" t="str">
        <f>IF(DataGoesHere!$B1946="","",($CZ1946-DY1946))</f>
        <v/>
      </c>
      <c r="EA1946" s="250" t="str">
        <f>IF(DataGoesHere!$B1946="","",ABS($CZ1946-DY1946))</f>
        <v/>
      </c>
      <c r="EB1946" s="250" t="str">
        <f>IF(DataGoesHere!$B1946="","",EA1946^2)</f>
        <v/>
      </c>
      <c r="EC1946" s="249" t="str">
        <f>IF(DataGoesHere!$B1946="","",EA1946/$CZ1946)</f>
        <v/>
      </c>
      <c r="ED1946" s="250" t="str">
        <f>IF(DataGoesHere!$B1946="","",SUM(DZ$2:DZ1946)/AVERAGE(EA:EA))</f>
        <v/>
      </c>
    </row>
    <row r="1947" spans="20:134" x14ac:dyDescent="0.2">
      <c r="T1947" s="240"/>
      <c r="U1947" s="245" t="str">
        <f>IF(DataGoesHere!$B1947="","",(DataGoesHere!$B1947/SUM(DataGoesHere!$B1947:'DataGoesHere'!$B1957)))</f>
        <v/>
      </c>
      <c r="V1947" s="86"/>
      <c r="W1947" s="86"/>
      <c r="X1947" s="86"/>
      <c r="Y1947" s="86"/>
      <c r="Z1947" s="86"/>
      <c r="AA1947" s="86"/>
      <c r="AB1947" s="86"/>
      <c r="AC1947" s="86"/>
      <c r="AD1947" s="86"/>
      <c r="AE1947" s="241"/>
      <c r="CV1947" s="310" t="str">
        <f>IF(DataGoesHere!B1947="","",DataGoesHere!A1947)</f>
        <v/>
      </c>
      <c r="CW1947" s="271">
        <f t="shared" ca="1" si="68"/>
        <v>2</v>
      </c>
      <c r="CX1947" s="272">
        <f t="shared" ca="1" si="69"/>
        <v>0.80574490527728204</v>
      </c>
      <c r="CY1947" s="266">
        <f>DataGoesHere!A1947</f>
        <v>1946</v>
      </c>
      <c r="CZ1947" s="19" t="str">
        <f>IF(DataGoesHere!B1947="","",DataGoesHere!B1947)</f>
        <v/>
      </c>
      <c r="DA1947" s="19" t="str">
        <f>IF(DataGoesHere!B1947="","",IF(AH$5="No",DataGoesHere!B1947,DataGoesHere!B1947-(AH$2*(DataGoesHere!A1947-1))))</f>
        <v/>
      </c>
      <c r="DB1947" s="19" t="str">
        <f>IF(DataGoesHere!B1947="","",IF(AO$9="No",DataGoesHere!B1947,DataGoesHere!B1947/CX1947))</f>
        <v/>
      </c>
      <c r="DC1947" s="19" t="str">
        <f>IF(DataGoesHere!B1947="","",IF(AO$9="No",DA1947,DA1947/CX1947))</f>
        <v/>
      </c>
      <c r="DD1947" s="293" t="str">
        <f>IF(CZ1947="",IF(COUNTIF(DD$2:DD1946,"Forecast")&lt;Output!E$43,"Forecast",""),"Actual")</f>
        <v/>
      </c>
      <c r="DF1947" s="19" t="str">
        <f>IF(DataGoesHere!B1946="",IF(DD1947="Forecast",(Output!$E$47*IntermediateCalcs!DH1946)+((1-Output!$E$47)*IntermediateCalcs!DF1946),""),(Output!$E$47*IntermediateCalcs!DB1946)+((1-Output!$E$47)*IntermediateCalcs!DF1946))</f>
        <v/>
      </c>
      <c r="DG1947" s="19" t="str">
        <f>IF(DataGoesHere!B1946="",IF(DD1947="Forecast",(Output!$G$47*(IntermediateCalcs!DF1947-IntermediateCalcs!DF1946))+((1-Output!$G$47)*IntermediateCalcs!DG1946),""),(Output!$G$47*(IntermediateCalcs!DF1947-IntermediateCalcs!DF1946))+((1-Output!$G$47)*IntermediateCalcs!DG1946))</f>
        <v/>
      </c>
      <c r="DH1947" s="19" t="str">
        <f>IF(DataGoesHere!B1946="",IF(DD1947="Forecast",DF1947+DG1947,""),DF1947+DG1947)</f>
        <v/>
      </c>
      <c r="DI1947" s="274" t="str">
        <f>IF(DH1947="","",IF(IntermediateCalcs!$AO$9="Yes",IntermediateCalcs!DH1947*$CX1947,IntermediateCalcs!DH1947))</f>
        <v/>
      </c>
      <c r="DJ1947" s="250" t="str">
        <f>IF(DataGoesHere!$B1947="","",($CZ1947-DI1947))</f>
        <v/>
      </c>
      <c r="DK1947" s="250" t="str">
        <f>IF(DataGoesHere!$B1947="","",ABS($CZ1947-DI1947))</f>
        <v/>
      </c>
      <c r="DL1947" s="250" t="str">
        <f>IF(DataGoesHere!$B1947="","",DK1947^2)</f>
        <v/>
      </c>
      <c r="DM1947" s="249" t="str">
        <f>IF(DataGoesHere!$B1947="","",DK1947/$CZ1947)</f>
        <v/>
      </c>
      <c r="DN1947" s="250" t="str">
        <f>IF(DataGoesHere!$B1947="","",SUM(DJ$2:DJ1947)/AVERAGE(DK:DK))</f>
        <v/>
      </c>
      <c r="DP1947" s="19" t="str">
        <f>IF(DataGoesHere!B1947="",IF($DD1947="Forecast",(Output!E$48*IntermediateCalcs!CY1947)+Output!G$48,""),(Output!E$48*IntermediateCalcs!CY1947)+Output!G$48)</f>
        <v/>
      </c>
      <c r="DQ1947" s="274" t="str">
        <f>IF(DP1947="","",IF(IntermediateCalcs!$AO$9="Yes",IntermediateCalcs!DP1947*$CX1947,IntermediateCalcs!DP1947))</f>
        <v/>
      </c>
      <c r="DR1947" s="250" t="str">
        <f>IF(DataGoesHere!$B1947="","",($CZ1947-DQ1947))</f>
        <v/>
      </c>
      <c r="DS1947" s="250" t="str">
        <f>IF(DataGoesHere!$B1947="","",ABS($CZ1947-DQ1947))</f>
        <v/>
      </c>
      <c r="DT1947" s="250" t="str">
        <f>IF(DataGoesHere!$B1947="","",DS1947^2)</f>
        <v/>
      </c>
      <c r="DU1947" s="249" t="str">
        <f>IF(DataGoesHere!$B1947="","",DS1947/$CZ1947)</f>
        <v/>
      </c>
      <c r="DV1947" s="250" t="str">
        <f>IF(DataGoesHere!$B1947="","",SUM(DR$2:DR1947)/AVERAGE(DS:DS))</f>
        <v/>
      </c>
      <c r="DX1947" s="19" t="str">
        <f>IF(DataGoesHere!$B1946="","",(DB1941*(Output!$O$49/Output!$P$49))+(IntermediateCalcs!DB1942*(Output!$M$49/Output!$P$49))+(IntermediateCalcs!DB1943*(Output!$K$49/Output!$P$49))+(DB1944*(Output!$I$49/Output!$P$49))+(IntermediateCalcs!DB1945*(Output!$G$49/Output!$P$49))+(IntermediateCalcs!DB1946*(Output!$E$49/Output!$P$49)))</f>
        <v/>
      </c>
      <c r="DY1947" s="274" t="str">
        <f>IF(DX1947="","",IF(IntermediateCalcs!$AO$9="Yes",IntermediateCalcs!DX1947*$CX1947,IntermediateCalcs!DX1947))</f>
        <v/>
      </c>
      <c r="DZ1947" s="250" t="str">
        <f>IF(DataGoesHere!$B1947="","",($CZ1947-DY1947))</f>
        <v/>
      </c>
      <c r="EA1947" s="250" t="str">
        <f>IF(DataGoesHere!$B1947="","",ABS($CZ1947-DY1947))</f>
        <v/>
      </c>
      <c r="EB1947" s="250" t="str">
        <f>IF(DataGoesHere!$B1947="","",EA1947^2)</f>
        <v/>
      </c>
      <c r="EC1947" s="249" t="str">
        <f>IF(DataGoesHere!$B1947="","",EA1947/$CZ1947)</f>
        <v/>
      </c>
      <c r="ED1947" s="250" t="str">
        <f>IF(DataGoesHere!$B1947="","",SUM(DZ$2:DZ1947)/AVERAGE(EA:EA))</f>
        <v/>
      </c>
    </row>
    <row r="1948" spans="20:134" x14ac:dyDescent="0.2">
      <c r="T1948" s="240"/>
      <c r="U1948" s="86"/>
      <c r="V1948" s="245" t="str">
        <f>IF(DataGoesHere!$B1948="","",(DataGoesHere!$B1948/SUM(DataGoesHere!$B1946:'DataGoesHere'!$B1957)))</f>
        <v/>
      </c>
      <c r="W1948" s="86"/>
      <c r="X1948" s="86"/>
      <c r="Y1948" s="86"/>
      <c r="Z1948" s="86"/>
      <c r="AA1948" s="86"/>
      <c r="AB1948" s="86"/>
      <c r="AC1948" s="86"/>
      <c r="AD1948" s="86"/>
      <c r="AE1948" s="241"/>
      <c r="CV1948" s="310" t="str">
        <f>IF(DataGoesHere!B1948="","",DataGoesHere!A1948)</f>
        <v/>
      </c>
      <c r="CW1948" s="271">
        <f t="shared" ca="1" si="68"/>
        <v>3</v>
      </c>
      <c r="CX1948" s="272">
        <f t="shared" ca="1" si="69"/>
        <v>0.79862940076451561</v>
      </c>
      <c r="CY1948" s="266">
        <f>DataGoesHere!A1948</f>
        <v>1947</v>
      </c>
      <c r="CZ1948" s="19" t="str">
        <f>IF(DataGoesHere!B1948="","",DataGoesHere!B1948)</f>
        <v/>
      </c>
      <c r="DA1948" s="19" t="str">
        <f>IF(DataGoesHere!B1948="","",IF(AH$5="No",DataGoesHere!B1948,DataGoesHere!B1948-(AH$2*(DataGoesHere!A1948-1))))</f>
        <v/>
      </c>
      <c r="DB1948" s="19" t="str">
        <f>IF(DataGoesHere!B1948="","",IF(AO$9="No",DataGoesHere!B1948,DataGoesHere!B1948/CX1948))</f>
        <v/>
      </c>
      <c r="DC1948" s="19" t="str">
        <f>IF(DataGoesHere!B1948="","",IF(AO$9="No",DA1948,DA1948/CX1948))</f>
        <v/>
      </c>
      <c r="DD1948" s="293" t="str">
        <f>IF(CZ1948="",IF(COUNTIF(DD$2:DD1947,"Forecast")&lt;Output!E$43,"Forecast",""),"Actual")</f>
        <v/>
      </c>
      <c r="DF1948" s="19" t="str">
        <f>IF(DataGoesHere!B1947="",IF(DD1948="Forecast",(Output!$E$47*IntermediateCalcs!DH1947)+((1-Output!$E$47)*IntermediateCalcs!DF1947),""),(Output!$E$47*IntermediateCalcs!DB1947)+((1-Output!$E$47)*IntermediateCalcs!DF1947))</f>
        <v/>
      </c>
      <c r="DG1948" s="19" t="str">
        <f>IF(DataGoesHere!B1947="",IF(DD1948="Forecast",(Output!$G$47*(IntermediateCalcs!DF1948-IntermediateCalcs!DF1947))+((1-Output!$G$47)*IntermediateCalcs!DG1947),""),(Output!$G$47*(IntermediateCalcs!DF1948-IntermediateCalcs!DF1947))+((1-Output!$G$47)*IntermediateCalcs!DG1947))</f>
        <v/>
      </c>
      <c r="DH1948" s="19" t="str">
        <f>IF(DataGoesHere!B1947="",IF(DD1948="Forecast",DF1948+DG1948,""),DF1948+DG1948)</f>
        <v/>
      </c>
      <c r="DI1948" s="274" t="str">
        <f>IF(DH1948="","",IF(IntermediateCalcs!$AO$9="Yes",IntermediateCalcs!DH1948*$CX1948,IntermediateCalcs!DH1948))</f>
        <v/>
      </c>
      <c r="DJ1948" s="250" t="str">
        <f>IF(DataGoesHere!$B1948="","",($CZ1948-DI1948))</f>
        <v/>
      </c>
      <c r="DK1948" s="250" t="str">
        <f>IF(DataGoesHere!$B1948="","",ABS($CZ1948-DI1948))</f>
        <v/>
      </c>
      <c r="DL1948" s="250" t="str">
        <f>IF(DataGoesHere!$B1948="","",DK1948^2)</f>
        <v/>
      </c>
      <c r="DM1948" s="249" t="str">
        <f>IF(DataGoesHere!$B1948="","",DK1948/$CZ1948)</f>
        <v/>
      </c>
      <c r="DN1948" s="250" t="str">
        <f>IF(DataGoesHere!$B1948="","",SUM(DJ$2:DJ1948)/AVERAGE(DK:DK))</f>
        <v/>
      </c>
      <c r="DP1948" s="19" t="str">
        <f>IF(DataGoesHere!B1948="",IF($DD1948="Forecast",(Output!E$48*IntermediateCalcs!CY1948)+Output!G$48,""),(Output!E$48*IntermediateCalcs!CY1948)+Output!G$48)</f>
        <v/>
      </c>
      <c r="DQ1948" s="274" t="str">
        <f>IF(DP1948="","",IF(IntermediateCalcs!$AO$9="Yes",IntermediateCalcs!DP1948*$CX1948,IntermediateCalcs!DP1948))</f>
        <v/>
      </c>
      <c r="DR1948" s="250" t="str">
        <f>IF(DataGoesHere!$B1948="","",($CZ1948-DQ1948))</f>
        <v/>
      </c>
      <c r="DS1948" s="250" t="str">
        <f>IF(DataGoesHere!$B1948="","",ABS($CZ1948-DQ1948))</f>
        <v/>
      </c>
      <c r="DT1948" s="250" t="str">
        <f>IF(DataGoesHere!$B1948="","",DS1948^2)</f>
        <v/>
      </c>
      <c r="DU1948" s="249" t="str">
        <f>IF(DataGoesHere!$B1948="","",DS1948/$CZ1948)</f>
        <v/>
      </c>
      <c r="DV1948" s="250" t="str">
        <f>IF(DataGoesHere!$B1948="","",SUM(DR$2:DR1948)/AVERAGE(DS:DS))</f>
        <v/>
      </c>
      <c r="DX1948" s="19" t="str">
        <f>IF(DataGoesHere!$B1947="","",(DB1942*(Output!$O$49/Output!$P$49))+(IntermediateCalcs!DB1943*(Output!$M$49/Output!$P$49))+(IntermediateCalcs!DB1944*(Output!$K$49/Output!$P$49))+(DB1945*(Output!$I$49/Output!$P$49))+(IntermediateCalcs!DB1946*(Output!$G$49/Output!$P$49))+(IntermediateCalcs!DB1947*(Output!$E$49/Output!$P$49)))</f>
        <v/>
      </c>
      <c r="DY1948" s="274" t="str">
        <f>IF(DX1948="","",IF(IntermediateCalcs!$AO$9="Yes",IntermediateCalcs!DX1948*$CX1948,IntermediateCalcs!DX1948))</f>
        <v/>
      </c>
      <c r="DZ1948" s="250" t="str">
        <f>IF(DataGoesHere!$B1948="","",($CZ1948-DY1948))</f>
        <v/>
      </c>
      <c r="EA1948" s="250" t="str">
        <f>IF(DataGoesHere!$B1948="","",ABS($CZ1948-DY1948))</f>
        <v/>
      </c>
      <c r="EB1948" s="250" t="str">
        <f>IF(DataGoesHere!$B1948="","",EA1948^2)</f>
        <v/>
      </c>
      <c r="EC1948" s="249" t="str">
        <f>IF(DataGoesHere!$B1948="","",EA1948/$CZ1948)</f>
        <v/>
      </c>
      <c r="ED1948" s="250" t="str">
        <f>IF(DataGoesHere!$B1948="","",SUM(DZ$2:DZ1948)/AVERAGE(EA:EA))</f>
        <v/>
      </c>
    </row>
    <row r="1949" spans="20:134" x14ac:dyDescent="0.2">
      <c r="T1949" s="240"/>
      <c r="U1949" s="86"/>
      <c r="V1949" s="86"/>
      <c r="W1949" s="245" t="str">
        <f>IF(DataGoesHere!$B1949="","",(DataGoesHere!$B1949/SUM(DataGoesHere!$B1946:'DataGoesHere'!$B1957)))</f>
        <v/>
      </c>
      <c r="X1949" s="86"/>
      <c r="Y1949" s="86"/>
      <c r="Z1949" s="86"/>
      <c r="AA1949" s="86"/>
      <c r="AB1949" s="86"/>
      <c r="AC1949" s="86"/>
      <c r="AD1949" s="86"/>
      <c r="AE1949" s="241"/>
      <c r="CV1949" s="310" t="str">
        <f>IF(DataGoesHere!B1949="","",DataGoesHere!A1949)</f>
        <v/>
      </c>
      <c r="CW1949" s="271">
        <f t="shared" ca="1" si="68"/>
        <v>4</v>
      </c>
      <c r="CX1949" s="272">
        <f t="shared" ca="1" si="69"/>
        <v>1.0149292433706087</v>
      </c>
      <c r="CY1949" s="266">
        <f>DataGoesHere!A1949</f>
        <v>1948</v>
      </c>
      <c r="CZ1949" s="19" t="str">
        <f>IF(DataGoesHere!B1949="","",DataGoesHere!B1949)</f>
        <v/>
      </c>
      <c r="DA1949" s="19" t="str">
        <f>IF(DataGoesHere!B1949="","",IF(AH$5="No",DataGoesHere!B1949,DataGoesHere!B1949-(AH$2*(DataGoesHere!A1949-1))))</f>
        <v/>
      </c>
      <c r="DB1949" s="19" t="str">
        <f>IF(DataGoesHere!B1949="","",IF(AO$9="No",DataGoesHere!B1949,DataGoesHere!B1949/CX1949))</f>
        <v/>
      </c>
      <c r="DC1949" s="19" t="str">
        <f>IF(DataGoesHere!B1949="","",IF(AO$9="No",DA1949,DA1949/CX1949))</f>
        <v/>
      </c>
      <c r="DD1949" s="293" t="str">
        <f>IF(CZ1949="",IF(COUNTIF(DD$2:DD1948,"Forecast")&lt;Output!E$43,"Forecast",""),"Actual")</f>
        <v/>
      </c>
      <c r="DF1949" s="19" t="str">
        <f>IF(DataGoesHere!B1948="",IF(DD1949="Forecast",(Output!$E$47*IntermediateCalcs!DH1948)+((1-Output!$E$47)*IntermediateCalcs!DF1948),""),(Output!$E$47*IntermediateCalcs!DB1948)+((1-Output!$E$47)*IntermediateCalcs!DF1948))</f>
        <v/>
      </c>
      <c r="DG1949" s="19" t="str">
        <f>IF(DataGoesHere!B1948="",IF(DD1949="Forecast",(Output!$G$47*(IntermediateCalcs!DF1949-IntermediateCalcs!DF1948))+((1-Output!$G$47)*IntermediateCalcs!DG1948),""),(Output!$G$47*(IntermediateCalcs!DF1949-IntermediateCalcs!DF1948))+((1-Output!$G$47)*IntermediateCalcs!DG1948))</f>
        <v/>
      </c>
      <c r="DH1949" s="19" t="str">
        <f>IF(DataGoesHere!B1948="",IF(DD1949="Forecast",DF1949+DG1949,""),DF1949+DG1949)</f>
        <v/>
      </c>
      <c r="DI1949" s="274" t="str">
        <f>IF(DH1949="","",IF(IntermediateCalcs!$AO$9="Yes",IntermediateCalcs!DH1949*$CX1949,IntermediateCalcs!DH1949))</f>
        <v/>
      </c>
      <c r="DJ1949" s="250" t="str">
        <f>IF(DataGoesHere!$B1949="","",($CZ1949-DI1949))</f>
        <v/>
      </c>
      <c r="DK1949" s="250" t="str">
        <f>IF(DataGoesHere!$B1949="","",ABS($CZ1949-DI1949))</f>
        <v/>
      </c>
      <c r="DL1949" s="250" t="str">
        <f>IF(DataGoesHere!$B1949="","",DK1949^2)</f>
        <v/>
      </c>
      <c r="DM1949" s="249" t="str">
        <f>IF(DataGoesHere!$B1949="","",DK1949/$CZ1949)</f>
        <v/>
      </c>
      <c r="DN1949" s="250" t="str">
        <f>IF(DataGoesHere!$B1949="","",SUM(DJ$2:DJ1949)/AVERAGE(DK:DK))</f>
        <v/>
      </c>
      <c r="DP1949" s="19" t="str">
        <f>IF(DataGoesHere!B1949="",IF($DD1949="Forecast",(Output!E$48*IntermediateCalcs!CY1949)+Output!G$48,""),(Output!E$48*IntermediateCalcs!CY1949)+Output!G$48)</f>
        <v/>
      </c>
      <c r="DQ1949" s="274" t="str">
        <f>IF(DP1949="","",IF(IntermediateCalcs!$AO$9="Yes",IntermediateCalcs!DP1949*$CX1949,IntermediateCalcs!DP1949))</f>
        <v/>
      </c>
      <c r="DR1949" s="250" t="str">
        <f>IF(DataGoesHere!$B1949="","",($CZ1949-DQ1949))</f>
        <v/>
      </c>
      <c r="DS1949" s="250" t="str">
        <f>IF(DataGoesHere!$B1949="","",ABS($CZ1949-DQ1949))</f>
        <v/>
      </c>
      <c r="DT1949" s="250" t="str">
        <f>IF(DataGoesHere!$B1949="","",DS1949^2)</f>
        <v/>
      </c>
      <c r="DU1949" s="249" t="str">
        <f>IF(DataGoesHere!$B1949="","",DS1949/$CZ1949)</f>
        <v/>
      </c>
      <c r="DV1949" s="250" t="str">
        <f>IF(DataGoesHere!$B1949="","",SUM(DR$2:DR1949)/AVERAGE(DS:DS))</f>
        <v/>
      </c>
      <c r="DX1949" s="19" t="str">
        <f>IF(DataGoesHere!$B1948="","",(DB1943*(Output!$O$49/Output!$P$49))+(IntermediateCalcs!DB1944*(Output!$M$49/Output!$P$49))+(IntermediateCalcs!DB1945*(Output!$K$49/Output!$P$49))+(DB1946*(Output!$I$49/Output!$P$49))+(IntermediateCalcs!DB1947*(Output!$G$49/Output!$P$49))+(IntermediateCalcs!DB1948*(Output!$E$49/Output!$P$49)))</f>
        <v/>
      </c>
      <c r="DY1949" s="274" t="str">
        <f>IF(DX1949="","",IF(IntermediateCalcs!$AO$9="Yes",IntermediateCalcs!DX1949*$CX1949,IntermediateCalcs!DX1949))</f>
        <v/>
      </c>
      <c r="DZ1949" s="250" t="str">
        <f>IF(DataGoesHere!$B1949="","",($CZ1949-DY1949))</f>
        <v/>
      </c>
      <c r="EA1949" s="250" t="str">
        <f>IF(DataGoesHere!$B1949="","",ABS($CZ1949-DY1949))</f>
        <v/>
      </c>
      <c r="EB1949" s="250" t="str">
        <f>IF(DataGoesHere!$B1949="","",EA1949^2)</f>
        <v/>
      </c>
      <c r="EC1949" s="249" t="str">
        <f>IF(DataGoesHere!$B1949="","",EA1949/$CZ1949)</f>
        <v/>
      </c>
      <c r="ED1949" s="250" t="str">
        <f>IF(DataGoesHere!$B1949="","",SUM(DZ$2:DZ1949)/AVERAGE(EA:EA))</f>
        <v/>
      </c>
    </row>
    <row r="1950" spans="20:134" x14ac:dyDescent="0.2">
      <c r="T1950" s="240"/>
      <c r="U1950" s="86"/>
      <c r="V1950" s="86"/>
      <c r="W1950" s="86"/>
      <c r="X1950" s="245" t="str">
        <f>IF(DataGoesHere!$B1950="","",(DataGoesHere!$B1950/SUM(DataGoesHere!$B1946:'DataGoesHere'!$B1957)))</f>
        <v/>
      </c>
      <c r="Y1950" s="86"/>
      <c r="Z1950" s="86"/>
      <c r="AA1950" s="86"/>
      <c r="AB1950" s="86"/>
      <c r="AC1950" s="86"/>
      <c r="AD1950" s="86"/>
      <c r="AE1950" s="241"/>
      <c r="CV1950" s="310" t="str">
        <f>IF(DataGoesHere!B1950="","",DataGoesHere!A1950)</f>
        <v/>
      </c>
      <c r="CW1950" s="271">
        <f t="shared" ca="1" si="68"/>
        <v>5</v>
      </c>
      <c r="CX1950" s="272">
        <f t="shared" ca="1" si="69"/>
        <v>0.97875414397996308</v>
      </c>
      <c r="CY1950" s="266">
        <f>DataGoesHere!A1950</f>
        <v>1949</v>
      </c>
      <c r="CZ1950" s="19" t="str">
        <f>IF(DataGoesHere!B1950="","",DataGoesHere!B1950)</f>
        <v/>
      </c>
      <c r="DA1950" s="19" t="str">
        <f>IF(DataGoesHere!B1950="","",IF(AH$5="No",DataGoesHere!B1950,DataGoesHere!B1950-(AH$2*(DataGoesHere!A1950-1))))</f>
        <v/>
      </c>
      <c r="DB1950" s="19" t="str">
        <f>IF(DataGoesHere!B1950="","",IF(AO$9="No",DataGoesHere!B1950,DataGoesHere!B1950/CX1950))</f>
        <v/>
      </c>
      <c r="DC1950" s="19" t="str">
        <f>IF(DataGoesHere!B1950="","",IF(AO$9="No",DA1950,DA1950/CX1950))</f>
        <v/>
      </c>
      <c r="DD1950" s="293" t="str">
        <f>IF(CZ1950="",IF(COUNTIF(DD$2:DD1949,"Forecast")&lt;Output!E$43,"Forecast",""),"Actual")</f>
        <v/>
      </c>
      <c r="DF1950" s="19" t="str">
        <f>IF(DataGoesHere!B1949="",IF(DD1950="Forecast",(Output!$E$47*IntermediateCalcs!DH1949)+((1-Output!$E$47)*IntermediateCalcs!DF1949),""),(Output!$E$47*IntermediateCalcs!DB1949)+((1-Output!$E$47)*IntermediateCalcs!DF1949))</f>
        <v/>
      </c>
      <c r="DG1950" s="19" t="str">
        <f>IF(DataGoesHere!B1949="",IF(DD1950="Forecast",(Output!$G$47*(IntermediateCalcs!DF1950-IntermediateCalcs!DF1949))+((1-Output!$G$47)*IntermediateCalcs!DG1949),""),(Output!$G$47*(IntermediateCalcs!DF1950-IntermediateCalcs!DF1949))+((1-Output!$G$47)*IntermediateCalcs!DG1949))</f>
        <v/>
      </c>
      <c r="DH1950" s="19" t="str">
        <f>IF(DataGoesHere!B1949="",IF(DD1950="Forecast",DF1950+DG1950,""),DF1950+DG1950)</f>
        <v/>
      </c>
      <c r="DI1950" s="274" t="str">
        <f>IF(DH1950="","",IF(IntermediateCalcs!$AO$9="Yes",IntermediateCalcs!DH1950*$CX1950,IntermediateCalcs!DH1950))</f>
        <v/>
      </c>
      <c r="DJ1950" s="250" t="str">
        <f>IF(DataGoesHere!$B1950="","",($CZ1950-DI1950))</f>
        <v/>
      </c>
      <c r="DK1950" s="250" t="str">
        <f>IF(DataGoesHere!$B1950="","",ABS($CZ1950-DI1950))</f>
        <v/>
      </c>
      <c r="DL1950" s="250" t="str">
        <f>IF(DataGoesHere!$B1950="","",DK1950^2)</f>
        <v/>
      </c>
      <c r="DM1950" s="249" t="str">
        <f>IF(DataGoesHere!$B1950="","",DK1950/$CZ1950)</f>
        <v/>
      </c>
      <c r="DN1950" s="250" t="str">
        <f>IF(DataGoesHere!$B1950="","",SUM(DJ$2:DJ1950)/AVERAGE(DK:DK))</f>
        <v/>
      </c>
      <c r="DP1950" s="19" t="str">
        <f>IF(DataGoesHere!B1950="",IF($DD1950="Forecast",(Output!E$48*IntermediateCalcs!CY1950)+Output!G$48,""),(Output!E$48*IntermediateCalcs!CY1950)+Output!G$48)</f>
        <v/>
      </c>
      <c r="DQ1950" s="274" t="str">
        <f>IF(DP1950="","",IF(IntermediateCalcs!$AO$9="Yes",IntermediateCalcs!DP1950*$CX1950,IntermediateCalcs!DP1950))</f>
        <v/>
      </c>
      <c r="DR1950" s="250" t="str">
        <f>IF(DataGoesHere!$B1950="","",($CZ1950-DQ1950))</f>
        <v/>
      </c>
      <c r="DS1950" s="250" t="str">
        <f>IF(DataGoesHere!$B1950="","",ABS($CZ1950-DQ1950))</f>
        <v/>
      </c>
      <c r="DT1950" s="250" t="str">
        <f>IF(DataGoesHere!$B1950="","",DS1950^2)</f>
        <v/>
      </c>
      <c r="DU1950" s="249" t="str">
        <f>IF(DataGoesHere!$B1950="","",DS1950/$CZ1950)</f>
        <v/>
      </c>
      <c r="DV1950" s="250" t="str">
        <f>IF(DataGoesHere!$B1950="","",SUM(DR$2:DR1950)/AVERAGE(DS:DS))</f>
        <v/>
      </c>
      <c r="DX1950" s="19" t="str">
        <f>IF(DataGoesHere!$B1949="","",(DB1944*(Output!$O$49/Output!$P$49))+(IntermediateCalcs!DB1945*(Output!$M$49/Output!$P$49))+(IntermediateCalcs!DB1946*(Output!$K$49/Output!$P$49))+(DB1947*(Output!$I$49/Output!$P$49))+(IntermediateCalcs!DB1948*(Output!$G$49/Output!$P$49))+(IntermediateCalcs!DB1949*(Output!$E$49/Output!$P$49)))</f>
        <v/>
      </c>
      <c r="DY1950" s="274" t="str">
        <f>IF(DX1950="","",IF(IntermediateCalcs!$AO$9="Yes",IntermediateCalcs!DX1950*$CX1950,IntermediateCalcs!DX1950))</f>
        <v/>
      </c>
      <c r="DZ1950" s="250" t="str">
        <f>IF(DataGoesHere!$B1950="","",($CZ1950-DY1950))</f>
        <v/>
      </c>
      <c r="EA1950" s="250" t="str">
        <f>IF(DataGoesHere!$B1950="","",ABS($CZ1950-DY1950))</f>
        <v/>
      </c>
      <c r="EB1950" s="250" t="str">
        <f>IF(DataGoesHere!$B1950="","",EA1950^2)</f>
        <v/>
      </c>
      <c r="EC1950" s="249" t="str">
        <f>IF(DataGoesHere!$B1950="","",EA1950/$CZ1950)</f>
        <v/>
      </c>
      <c r="ED1950" s="250" t="str">
        <f>IF(DataGoesHere!$B1950="","",SUM(DZ$2:DZ1950)/AVERAGE(EA:EA))</f>
        <v/>
      </c>
    </row>
    <row r="1951" spans="20:134" x14ac:dyDescent="0.2">
      <c r="T1951" s="240"/>
      <c r="U1951" s="86"/>
      <c r="V1951" s="86"/>
      <c r="W1951" s="86"/>
      <c r="X1951" s="86"/>
      <c r="Y1951" s="245" t="str">
        <f>IF(DataGoesHere!$B1951="","",(DataGoesHere!$B1951/SUM(DataGoesHere!$B1946:'DataGoesHere'!$B1957)))</f>
        <v/>
      </c>
      <c r="Z1951" s="86"/>
      <c r="AA1951" s="86"/>
      <c r="AB1951" s="86"/>
      <c r="AC1951" s="86"/>
      <c r="AD1951" s="86"/>
      <c r="AE1951" s="241"/>
      <c r="CV1951" s="310" t="str">
        <f>IF(DataGoesHere!B1951="","",DataGoesHere!A1951)</f>
        <v/>
      </c>
      <c r="CW1951" s="271">
        <f t="shared" ca="1" si="68"/>
        <v>6</v>
      </c>
      <c r="CX1951" s="272">
        <f t="shared" ca="1" si="69"/>
        <v>1.0779088099730167</v>
      </c>
      <c r="CY1951" s="266">
        <f>DataGoesHere!A1951</f>
        <v>1950</v>
      </c>
      <c r="CZ1951" s="19" t="str">
        <f>IF(DataGoesHere!B1951="","",DataGoesHere!B1951)</f>
        <v/>
      </c>
      <c r="DA1951" s="19" t="str">
        <f>IF(DataGoesHere!B1951="","",IF(AH$5="No",DataGoesHere!B1951,DataGoesHere!B1951-(AH$2*(DataGoesHere!A1951-1))))</f>
        <v/>
      </c>
      <c r="DB1951" s="19" t="str">
        <f>IF(DataGoesHere!B1951="","",IF(AO$9="No",DataGoesHere!B1951,DataGoesHere!B1951/CX1951))</f>
        <v/>
      </c>
      <c r="DC1951" s="19" t="str">
        <f>IF(DataGoesHere!B1951="","",IF(AO$9="No",DA1951,DA1951/CX1951))</f>
        <v/>
      </c>
      <c r="DD1951" s="293" t="str">
        <f>IF(CZ1951="",IF(COUNTIF(DD$2:DD1950,"Forecast")&lt;Output!E$43,"Forecast",""),"Actual")</f>
        <v/>
      </c>
      <c r="DF1951" s="19" t="str">
        <f>IF(DataGoesHere!B1950="",IF(DD1951="Forecast",(Output!$E$47*IntermediateCalcs!DH1950)+((1-Output!$E$47)*IntermediateCalcs!DF1950),""),(Output!$E$47*IntermediateCalcs!DB1950)+((1-Output!$E$47)*IntermediateCalcs!DF1950))</f>
        <v/>
      </c>
      <c r="DG1951" s="19" t="str">
        <f>IF(DataGoesHere!B1950="",IF(DD1951="Forecast",(Output!$G$47*(IntermediateCalcs!DF1951-IntermediateCalcs!DF1950))+((1-Output!$G$47)*IntermediateCalcs!DG1950),""),(Output!$G$47*(IntermediateCalcs!DF1951-IntermediateCalcs!DF1950))+((1-Output!$G$47)*IntermediateCalcs!DG1950))</f>
        <v/>
      </c>
      <c r="DH1951" s="19" t="str">
        <f>IF(DataGoesHere!B1950="",IF(DD1951="Forecast",DF1951+DG1951,""),DF1951+DG1951)</f>
        <v/>
      </c>
      <c r="DI1951" s="274" t="str">
        <f>IF(DH1951="","",IF(IntermediateCalcs!$AO$9="Yes",IntermediateCalcs!DH1951*$CX1951,IntermediateCalcs!DH1951))</f>
        <v/>
      </c>
      <c r="DJ1951" s="250" t="str">
        <f>IF(DataGoesHere!$B1951="","",($CZ1951-DI1951))</f>
        <v/>
      </c>
      <c r="DK1951" s="250" t="str">
        <f>IF(DataGoesHere!$B1951="","",ABS($CZ1951-DI1951))</f>
        <v/>
      </c>
      <c r="DL1951" s="250" t="str">
        <f>IF(DataGoesHere!$B1951="","",DK1951^2)</f>
        <v/>
      </c>
      <c r="DM1951" s="249" t="str">
        <f>IF(DataGoesHere!$B1951="","",DK1951/$CZ1951)</f>
        <v/>
      </c>
      <c r="DN1951" s="250" t="str">
        <f>IF(DataGoesHere!$B1951="","",SUM(DJ$2:DJ1951)/AVERAGE(DK:DK))</f>
        <v/>
      </c>
      <c r="DP1951" s="19" t="str">
        <f>IF(DataGoesHere!B1951="",IF($DD1951="Forecast",(Output!E$48*IntermediateCalcs!CY1951)+Output!G$48,""),(Output!E$48*IntermediateCalcs!CY1951)+Output!G$48)</f>
        <v/>
      </c>
      <c r="DQ1951" s="274" t="str">
        <f>IF(DP1951="","",IF(IntermediateCalcs!$AO$9="Yes",IntermediateCalcs!DP1951*$CX1951,IntermediateCalcs!DP1951))</f>
        <v/>
      </c>
      <c r="DR1951" s="250" t="str">
        <f>IF(DataGoesHere!$B1951="","",($CZ1951-DQ1951))</f>
        <v/>
      </c>
      <c r="DS1951" s="250" t="str">
        <f>IF(DataGoesHere!$B1951="","",ABS($CZ1951-DQ1951))</f>
        <v/>
      </c>
      <c r="DT1951" s="250" t="str">
        <f>IF(DataGoesHere!$B1951="","",DS1951^2)</f>
        <v/>
      </c>
      <c r="DU1951" s="249" t="str">
        <f>IF(DataGoesHere!$B1951="","",DS1951/$CZ1951)</f>
        <v/>
      </c>
      <c r="DV1951" s="250" t="str">
        <f>IF(DataGoesHere!$B1951="","",SUM(DR$2:DR1951)/AVERAGE(DS:DS))</f>
        <v/>
      </c>
      <c r="DX1951" s="19" t="str">
        <f>IF(DataGoesHere!$B1950="","",(DB1945*(Output!$O$49/Output!$P$49))+(IntermediateCalcs!DB1946*(Output!$M$49/Output!$P$49))+(IntermediateCalcs!DB1947*(Output!$K$49/Output!$P$49))+(DB1948*(Output!$I$49/Output!$P$49))+(IntermediateCalcs!DB1949*(Output!$G$49/Output!$P$49))+(IntermediateCalcs!DB1950*(Output!$E$49/Output!$P$49)))</f>
        <v/>
      </c>
      <c r="DY1951" s="274" t="str">
        <f>IF(DX1951="","",IF(IntermediateCalcs!$AO$9="Yes",IntermediateCalcs!DX1951*$CX1951,IntermediateCalcs!DX1951))</f>
        <v/>
      </c>
      <c r="DZ1951" s="250" t="str">
        <f>IF(DataGoesHere!$B1951="","",($CZ1951-DY1951))</f>
        <v/>
      </c>
      <c r="EA1951" s="250" t="str">
        <f>IF(DataGoesHere!$B1951="","",ABS($CZ1951-DY1951))</f>
        <v/>
      </c>
      <c r="EB1951" s="250" t="str">
        <f>IF(DataGoesHere!$B1951="","",EA1951^2)</f>
        <v/>
      </c>
      <c r="EC1951" s="249" t="str">
        <f>IF(DataGoesHere!$B1951="","",EA1951/$CZ1951)</f>
        <v/>
      </c>
      <c r="ED1951" s="250" t="str">
        <f>IF(DataGoesHere!$B1951="","",SUM(DZ$2:DZ1951)/AVERAGE(EA:EA))</f>
        <v/>
      </c>
    </row>
    <row r="1952" spans="20:134" x14ac:dyDescent="0.2">
      <c r="T1952" s="240"/>
      <c r="U1952" s="86"/>
      <c r="V1952" s="86"/>
      <c r="W1952" s="86"/>
      <c r="X1952" s="86"/>
      <c r="Y1952" s="86"/>
      <c r="Z1952" s="245" t="str">
        <f>IF(DataGoesHere!$B1952="","",(DataGoesHere!$B1952/SUM(DataGoesHere!$B1946:'DataGoesHere'!$B1957)))</f>
        <v/>
      </c>
      <c r="AA1952" s="86"/>
      <c r="AB1952" s="86"/>
      <c r="AC1952" s="86"/>
      <c r="AD1952" s="86"/>
      <c r="AE1952" s="241"/>
      <c r="CV1952" s="310" t="str">
        <f>IF(DataGoesHere!B1952="","",DataGoesHere!A1952)</f>
        <v/>
      </c>
      <c r="CW1952" s="271">
        <f t="shared" ca="1" si="68"/>
        <v>7</v>
      </c>
      <c r="CX1952" s="272">
        <f t="shared" ca="1" si="69"/>
        <v>1.0265458156689093</v>
      </c>
      <c r="CY1952" s="266">
        <f>DataGoesHere!A1952</f>
        <v>1951</v>
      </c>
      <c r="CZ1952" s="19" t="str">
        <f>IF(DataGoesHere!B1952="","",DataGoesHere!B1952)</f>
        <v/>
      </c>
      <c r="DA1952" s="19" t="str">
        <f>IF(DataGoesHere!B1952="","",IF(AH$5="No",DataGoesHere!B1952,DataGoesHere!B1952-(AH$2*(DataGoesHere!A1952-1))))</f>
        <v/>
      </c>
      <c r="DB1952" s="19" t="str">
        <f>IF(DataGoesHere!B1952="","",IF(AO$9="No",DataGoesHere!B1952,DataGoesHere!B1952/CX1952))</f>
        <v/>
      </c>
      <c r="DC1952" s="19" t="str">
        <f>IF(DataGoesHere!B1952="","",IF(AO$9="No",DA1952,DA1952/CX1952))</f>
        <v/>
      </c>
      <c r="DD1952" s="293" t="str">
        <f>IF(CZ1952="",IF(COUNTIF(DD$2:DD1951,"Forecast")&lt;Output!E$43,"Forecast",""),"Actual")</f>
        <v/>
      </c>
      <c r="DF1952" s="19" t="str">
        <f>IF(DataGoesHere!B1951="",IF(DD1952="Forecast",(Output!$E$47*IntermediateCalcs!DH1951)+((1-Output!$E$47)*IntermediateCalcs!DF1951),""),(Output!$E$47*IntermediateCalcs!DB1951)+((1-Output!$E$47)*IntermediateCalcs!DF1951))</f>
        <v/>
      </c>
      <c r="DG1952" s="19" t="str">
        <f>IF(DataGoesHere!B1951="",IF(DD1952="Forecast",(Output!$G$47*(IntermediateCalcs!DF1952-IntermediateCalcs!DF1951))+((1-Output!$G$47)*IntermediateCalcs!DG1951),""),(Output!$G$47*(IntermediateCalcs!DF1952-IntermediateCalcs!DF1951))+((1-Output!$G$47)*IntermediateCalcs!DG1951))</f>
        <v/>
      </c>
      <c r="DH1952" s="19" t="str">
        <f>IF(DataGoesHere!B1951="",IF(DD1952="Forecast",DF1952+DG1952,""),DF1952+DG1952)</f>
        <v/>
      </c>
      <c r="DI1952" s="274" t="str">
        <f>IF(DH1952="","",IF(IntermediateCalcs!$AO$9="Yes",IntermediateCalcs!DH1952*$CX1952,IntermediateCalcs!DH1952))</f>
        <v/>
      </c>
      <c r="DJ1952" s="250" t="str">
        <f>IF(DataGoesHere!$B1952="","",($CZ1952-DI1952))</f>
        <v/>
      </c>
      <c r="DK1952" s="250" t="str">
        <f>IF(DataGoesHere!$B1952="","",ABS($CZ1952-DI1952))</f>
        <v/>
      </c>
      <c r="DL1952" s="250" t="str">
        <f>IF(DataGoesHere!$B1952="","",DK1952^2)</f>
        <v/>
      </c>
      <c r="DM1952" s="249" t="str">
        <f>IF(DataGoesHere!$B1952="","",DK1952/$CZ1952)</f>
        <v/>
      </c>
      <c r="DN1952" s="250" t="str">
        <f>IF(DataGoesHere!$B1952="","",SUM(DJ$2:DJ1952)/AVERAGE(DK:DK))</f>
        <v/>
      </c>
      <c r="DP1952" s="19" t="str">
        <f>IF(DataGoesHere!B1952="",IF($DD1952="Forecast",(Output!E$48*IntermediateCalcs!CY1952)+Output!G$48,""),(Output!E$48*IntermediateCalcs!CY1952)+Output!G$48)</f>
        <v/>
      </c>
      <c r="DQ1952" s="274" t="str">
        <f>IF(DP1952="","",IF(IntermediateCalcs!$AO$9="Yes",IntermediateCalcs!DP1952*$CX1952,IntermediateCalcs!DP1952))</f>
        <v/>
      </c>
      <c r="DR1952" s="250" t="str">
        <f>IF(DataGoesHere!$B1952="","",($CZ1952-DQ1952))</f>
        <v/>
      </c>
      <c r="DS1952" s="250" t="str">
        <f>IF(DataGoesHere!$B1952="","",ABS($CZ1952-DQ1952))</f>
        <v/>
      </c>
      <c r="DT1952" s="250" t="str">
        <f>IF(DataGoesHere!$B1952="","",DS1952^2)</f>
        <v/>
      </c>
      <c r="DU1952" s="249" t="str">
        <f>IF(DataGoesHere!$B1952="","",DS1952/$CZ1952)</f>
        <v/>
      </c>
      <c r="DV1952" s="250" t="str">
        <f>IF(DataGoesHere!$B1952="","",SUM(DR$2:DR1952)/AVERAGE(DS:DS))</f>
        <v/>
      </c>
      <c r="DX1952" s="19" t="str">
        <f>IF(DataGoesHere!$B1951="","",(DB1946*(Output!$O$49/Output!$P$49))+(IntermediateCalcs!DB1947*(Output!$M$49/Output!$P$49))+(IntermediateCalcs!DB1948*(Output!$K$49/Output!$P$49))+(DB1949*(Output!$I$49/Output!$P$49))+(IntermediateCalcs!DB1950*(Output!$G$49/Output!$P$49))+(IntermediateCalcs!DB1951*(Output!$E$49/Output!$P$49)))</f>
        <v/>
      </c>
      <c r="DY1952" s="274" t="str">
        <f>IF(DX1952="","",IF(IntermediateCalcs!$AO$9="Yes",IntermediateCalcs!DX1952*$CX1952,IntermediateCalcs!DX1952))</f>
        <v/>
      </c>
      <c r="DZ1952" s="250" t="str">
        <f>IF(DataGoesHere!$B1952="","",($CZ1952-DY1952))</f>
        <v/>
      </c>
      <c r="EA1952" s="250" t="str">
        <f>IF(DataGoesHere!$B1952="","",ABS($CZ1952-DY1952))</f>
        <v/>
      </c>
      <c r="EB1952" s="250" t="str">
        <f>IF(DataGoesHere!$B1952="","",EA1952^2)</f>
        <v/>
      </c>
      <c r="EC1952" s="249" t="str">
        <f>IF(DataGoesHere!$B1952="","",EA1952/$CZ1952)</f>
        <v/>
      </c>
      <c r="ED1952" s="250" t="str">
        <f>IF(DataGoesHere!$B1952="","",SUM(DZ$2:DZ1952)/AVERAGE(EA:EA))</f>
        <v/>
      </c>
    </row>
    <row r="1953" spans="20:134" x14ac:dyDescent="0.2">
      <c r="T1953" s="240"/>
      <c r="U1953" s="86"/>
      <c r="V1953" s="86"/>
      <c r="W1953" s="86"/>
      <c r="X1953" s="86"/>
      <c r="Y1953" s="86"/>
      <c r="Z1953" s="86"/>
      <c r="AA1953" s="245" t="str">
        <f>IF(DataGoesHere!$B1953="","",(DataGoesHere!$B1953/SUM(DataGoesHere!$B1946:'DataGoesHere'!$B1957)))</f>
        <v/>
      </c>
      <c r="AB1953" s="86"/>
      <c r="AC1953" s="86"/>
      <c r="AD1953" s="86"/>
      <c r="AE1953" s="241"/>
      <c r="CV1953" s="310" t="str">
        <f>IF(DataGoesHere!B1953="","",DataGoesHere!A1953)</f>
        <v/>
      </c>
      <c r="CW1953" s="271">
        <f t="shared" ca="1" si="68"/>
        <v>8</v>
      </c>
      <c r="CX1953" s="272">
        <f t="shared" ca="1" si="69"/>
        <v>1.0207492390681214</v>
      </c>
      <c r="CY1953" s="266">
        <f>DataGoesHere!A1953</f>
        <v>1952</v>
      </c>
      <c r="CZ1953" s="19" t="str">
        <f>IF(DataGoesHere!B1953="","",DataGoesHere!B1953)</f>
        <v/>
      </c>
      <c r="DA1953" s="19" t="str">
        <f>IF(DataGoesHere!B1953="","",IF(AH$5="No",DataGoesHere!B1953,DataGoesHere!B1953-(AH$2*(DataGoesHere!A1953-1))))</f>
        <v/>
      </c>
      <c r="DB1953" s="19" t="str">
        <f>IF(DataGoesHere!B1953="","",IF(AO$9="No",DataGoesHere!B1953,DataGoesHere!B1953/CX1953))</f>
        <v/>
      </c>
      <c r="DC1953" s="19" t="str">
        <f>IF(DataGoesHere!B1953="","",IF(AO$9="No",DA1953,DA1953/CX1953))</f>
        <v/>
      </c>
      <c r="DD1953" s="293" t="str">
        <f>IF(CZ1953="",IF(COUNTIF(DD$2:DD1952,"Forecast")&lt;Output!E$43,"Forecast",""),"Actual")</f>
        <v/>
      </c>
      <c r="DF1953" s="19" t="str">
        <f>IF(DataGoesHere!B1952="",IF(DD1953="Forecast",(Output!$E$47*IntermediateCalcs!DH1952)+((1-Output!$E$47)*IntermediateCalcs!DF1952),""),(Output!$E$47*IntermediateCalcs!DB1952)+((1-Output!$E$47)*IntermediateCalcs!DF1952))</f>
        <v/>
      </c>
      <c r="DG1953" s="19" t="str">
        <f>IF(DataGoesHere!B1952="",IF(DD1953="Forecast",(Output!$G$47*(IntermediateCalcs!DF1953-IntermediateCalcs!DF1952))+((1-Output!$G$47)*IntermediateCalcs!DG1952),""),(Output!$G$47*(IntermediateCalcs!DF1953-IntermediateCalcs!DF1952))+((1-Output!$G$47)*IntermediateCalcs!DG1952))</f>
        <v/>
      </c>
      <c r="DH1953" s="19" t="str">
        <f>IF(DataGoesHere!B1952="",IF(DD1953="Forecast",DF1953+DG1953,""),DF1953+DG1953)</f>
        <v/>
      </c>
      <c r="DI1953" s="274" t="str">
        <f>IF(DH1953="","",IF(IntermediateCalcs!$AO$9="Yes",IntermediateCalcs!DH1953*$CX1953,IntermediateCalcs!DH1953))</f>
        <v/>
      </c>
      <c r="DJ1953" s="250" t="str">
        <f>IF(DataGoesHere!$B1953="","",($CZ1953-DI1953))</f>
        <v/>
      </c>
      <c r="DK1953" s="250" t="str">
        <f>IF(DataGoesHere!$B1953="","",ABS($CZ1953-DI1953))</f>
        <v/>
      </c>
      <c r="DL1953" s="250" t="str">
        <f>IF(DataGoesHere!$B1953="","",DK1953^2)</f>
        <v/>
      </c>
      <c r="DM1953" s="249" t="str">
        <f>IF(DataGoesHere!$B1953="","",DK1953/$CZ1953)</f>
        <v/>
      </c>
      <c r="DN1953" s="250" t="str">
        <f>IF(DataGoesHere!$B1953="","",SUM(DJ$2:DJ1953)/AVERAGE(DK:DK))</f>
        <v/>
      </c>
      <c r="DP1953" s="19" t="str">
        <f>IF(DataGoesHere!B1953="",IF($DD1953="Forecast",(Output!E$48*IntermediateCalcs!CY1953)+Output!G$48,""),(Output!E$48*IntermediateCalcs!CY1953)+Output!G$48)</f>
        <v/>
      </c>
      <c r="DQ1953" s="274" t="str">
        <f>IF(DP1953="","",IF(IntermediateCalcs!$AO$9="Yes",IntermediateCalcs!DP1953*$CX1953,IntermediateCalcs!DP1953))</f>
        <v/>
      </c>
      <c r="DR1953" s="250" t="str">
        <f>IF(DataGoesHere!$B1953="","",($CZ1953-DQ1953))</f>
        <v/>
      </c>
      <c r="DS1953" s="250" t="str">
        <f>IF(DataGoesHere!$B1953="","",ABS($CZ1953-DQ1953))</f>
        <v/>
      </c>
      <c r="DT1953" s="250" t="str">
        <f>IF(DataGoesHere!$B1953="","",DS1953^2)</f>
        <v/>
      </c>
      <c r="DU1953" s="249" t="str">
        <f>IF(DataGoesHere!$B1953="","",DS1953/$CZ1953)</f>
        <v/>
      </c>
      <c r="DV1953" s="250" t="str">
        <f>IF(DataGoesHere!$B1953="","",SUM(DR$2:DR1953)/AVERAGE(DS:DS))</f>
        <v/>
      </c>
      <c r="DX1953" s="19" t="str">
        <f>IF(DataGoesHere!$B1952="","",(DB1947*(Output!$O$49/Output!$P$49))+(IntermediateCalcs!DB1948*(Output!$M$49/Output!$P$49))+(IntermediateCalcs!DB1949*(Output!$K$49/Output!$P$49))+(DB1950*(Output!$I$49/Output!$P$49))+(IntermediateCalcs!DB1951*(Output!$G$49/Output!$P$49))+(IntermediateCalcs!DB1952*(Output!$E$49/Output!$P$49)))</f>
        <v/>
      </c>
      <c r="DY1953" s="274" t="str">
        <f>IF(DX1953="","",IF(IntermediateCalcs!$AO$9="Yes",IntermediateCalcs!DX1953*$CX1953,IntermediateCalcs!DX1953))</f>
        <v/>
      </c>
      <c r="DZ1953" s="250" t="str">
        <f>IF(DataGoesHere!$B1953="","",($CZ1953-DY1953))</f>
        <v/>
      </c>
      <c r="EA1953" s="250" t="str">
        <f>IF(DataGoesHere!$B1953="","",ABS($CZ1953-DY1953))</f>
        <v/>
      </c>
      <c r="EB1953" s="250" t="str">
        <f>IF(DataGoesHere!$B1953="","",EA1953^2)</f>
        <v/>
      </c>
      <c r="EC1953" s="249" t="str">
        <f>IF(DataGoesHere!$B1953="","",EA1953/$CZ1953)</f>
        <v/>
      </c>
      <c r="ED1953" s="250" t="str">
        <f>IF(DataGoesHere!$B1953="","",SUM(DZ$2:DZ1953)/AVERAGE(EA:EA))</f>
        <v/>
      </c>
    </row>
    <row r="1954" spans="20:134" x14ac:dyDescent="0.2">
      <c r="T1954" s="240"/>
      <c r="U1954" s="86"/>
      <c r="V1954" s="86"/>
      <c r="W1954" s="86"/>
      <c r="X1954" s="86"/>
      <c r="Y1954" s="86"/>
      <c r="Z1954" s="86"/>
      <c r="AA1954" s="86"/>
      <c r="AB1954" s="245" t="str">
        <f>IF(DataGoesHere!$B1954="","",(DataGoesHere!$B1954/SUM(DataGoesHere!$B1946:'DataGoesHere'!$B1957)))</f>
        <v/>
      </c>
      <c r="AC1954" s="86"/>
      <c r="AD1954" s="86"/>
      <c r="AE1954" s="241"/>
      <c r="CV1954" s="310" t="str">
        <f>IF(DataGoesHere!B1954="","",DataGoesHere!A1954)</f>
        <v/>
      </c>
      <c r="CW1954" s="271">
        <f t="shared" ca="1" si="68"/>
        <v>9</v>
      </c>
      <c r="CX1954" s="272">
        <f t="shared" ca="1" si="69"/>
        <v>1.0625330005567626</v>
      </c>
      <c r="CY1954" s="266">
        <f>DataGoesHere!A1954</f>
        <v>1953</v>
      </c>
      <c r="CZ1954" s="19" t="str">
        <f>IF(DataGoesHere!B1954="","",DataGoesHere!B1954)</f>
        <v/>
      </c>
      <c r="DA1954" s="19" t="str">
        <f>IF(DataGoesHere!B1954="","",IF(AH$5="No",DataGoesHere!B1954,DataGoesHere!B1954-(AH$2*(DataGoesHere!A1954-1))))</f>
        <v/>
      </c>
      <c r="DB1954" s="19" t="str">
        <f>IF(DataGoesHere!B1954="","",IF(AO$9="No",DataGoesHere!B1954,DataGoesHere!B1954/CX1954))</f>
        <v/>
      </c>
      <c r="DC1954" s="19" t="str">
        <f>IF(DataGoesHere!B1954="","",IF(AO$9="No",DA1954,DA1954/CX1954))</f>
        <v/>
      </c>
      <c r="DD1954" s="293" t="str">
        <f>IF(CZ1954="",IF(COUNTIF(DD$2:DD1953,"Forecast")&lt;Output!E$43,"Forecast",""),"Actual")</f>
        <v/>
      </c>
      <c r="DF1954" s="19" t="str">
        <f>IF(DataGoesHere!B1953="",IF(DD1954="Forecast",(Output!$E$47*IntermediateCalcs!DH1953)+((1-Output!$E$47)*IntermediateCalcs!DF1953),""),(Output!$E$47*IntermediateCalcs!DB1953)+((1-Output!$E$47)*IntermediateCalcs!DF1953))</f>
        <v/>
      </c>
      <c r="DG1954" s="19" t="str">
        <f>IF(DataGoesHere!B1953="",IF(DD1954="Forecast",(Output!$G$47*(IntermediateCalcs!DF1954-IntermediateCalcs!DF1953))+((1-Output!$G$47)*IntermediateCalcs!DG1953),""),(Output!$G$47*(IntermediateCalcs!DF1954-IntermediateCalcs!DF1953))+((1-Output!$G$47)*IntermediateCalcs!DG1953))</f>
        <v/>
      </c>
      <c r="DH1954" s="19" t="str">
        <f>IF(DataGoesHere!B1953="",IF(DD1954="Forecast",DF1954+DG1954,""),DF1954+DG1954)</f>
        <v/>
      </c>
      <c r="DI1954" s="274" t="str">
        <f>IF(DH1954="","",IF(IntermediateCalcs!$AO$9="Yes",IntermediateCalcs!DH1954*$CX1954,IntermediateCalcs!DH1954))</f>
        <v/>
      </c>
      <c r="DJ1954" s="250" t="str">
        <f>IF(DataGoesHere!$B1954="","",($CZ1954-DI1954))</f>
        <v/>
      </c>
      <c r="DK1954" s="250" t="str">
        <f>IF(DataGoesHere!$B1954="","",ABS($CZ1954-DI1954))</f>
        <v/>
      </c>
      <c r="DL1954" s="250" t="str">
        <f>IF(DataGoesHere!$B1954="","",DK1954^2)</f>
        <v/>
      </c>
      <c r="DM1954" s="249" t="str">
        <f>IF(DataGoesHere!$B1954="","",DK1954/$CZ1954)</f>
        <v/>
      </c>
      <c r="DN1954" s="250" t="str">
        <f>IF(DataGoesHere!$B1954="","",SUM(DJ$2:DJ1954)/AVERAGE(DK:DK))</f>
        <v/>
      </c>
      <c r="DP1954" s="19" t="str">
        <f>IF(DataGoesHere!B1954="",IF($DD1954="Forecast",(Output!E$48*IntermediateCalcs!CY1954)+Output!G$48,""),(Output!E$48*IntermediateCalcs!CY1954)+Output!G$48)</f>
        <v/>
      </c>
      <c r="DQ1954" s="274" t="str">
        <f>IF(DP1954="","",IF(IntermediateCalcs!$AO$9="Yes",IntermediateCalcs!DP1954*$CX1954,IntermediateCalcs!DP1954))</f>
        <v/>
      </c>
      <c r="DR1954" s="250" t="str">
        <f>IF(DataGoesHere!$B1954="","",($CZ1954-DQ1954))</f>
        <v/>
      </c>
      <c r="DS1954" s="250" t="str">
        <f>IF(DataGoesHere!$B1954="","",ABS($CZ1954-DQ1954))</f>
        <v/>
      </c>
      <c r="DT1954" s="250" t="str">
        <f>IF(DataGoesHere!$B1954="","",DS1954^2)</f>
        <v/>
      </c>
      <c r="DU1954" s="249" t="str">
        <f>IF(DataGoesHere!$B1954="","",DS1954/$CZ1954)</f>
        <v/>
      </c>
      <c r="DV1954" s="250" t="str">
        <f>IF(DataGoesHere!$B1954="","",SUM(DR$2:DR1954)/AVERAGE(DS:DS))</f>
        <v/>
      </c>
      <c r="DX1954" s="19" t="str">
        <f>IF(DataGoesHere!$B1953="","",(DB1948*(Output!$O$49/Output!$P$49))+(IntermediateCalcs!DB1949*(Output!$M$49/Output!$P$49))+(IntermediateCalcs!DB1950*(Output!$K$49/Output!$P$49))+(DB1951*(Output!$I$49/Output!$P$49))+(IntermediateCalcs!DB1952*(Output!$G$49/Output!$P$49))+(IntermediateCalcs!DB1953*(Output!$E$49/Output!$P$49)))</f>
        <v/>
      </c>
      <c r="DY1954" s="274" t="str">
        <f>IF(DX1954="","",IF(IntermediateCalcs!$AO$9="Yes",IntermediateCalcs!DX1954*$CX1954,IntermediateCalcs!DX1954))</f>
        <v/>
      </c>
      <c r="DZ1954" s="250" t="str">
        <f>IF(DataGoesHere!$B1954="","",($CZ1954-DY1954))</f>
        <v/>
      </c>
      <c r="EA1954" s="250" t="str">
        <f>IF(DataGoesHere!$B1954="","",ABS($CZ1954-DY1954))</f>
        <v/>
      </c>
      <c r="EB1954" s="250" t="str">
        <f>IF(DataGoesHere!$B1954="","",EA1954^2)</f>
        <v/>
      </c>
      <c r="EC1954" s="249" t="str">
        <f>IF(DataGoesHere!$B1954="","",EA1954/$CZ1954)</f>
        <v/>
      </c>
      <c r="ED1954" s="250" t="str">
        <f>IF(DataGoesHere!$B1954="","",SUM(DZ$2:DZ1954)/AVERAGE(EA:EA))</f>
        <v/>
      </c>
    </row>
    <row r="1955" spans="20:134" x14ac:dyDescent="0.2">
      <c r="T1955" s="240"/>
      <c r="U1955" s="86"/>
      <c r="V1955" s="86"/>
      <c r="W1955" s="86"/>
      <c r="X1955" s="86"/>
      <c r="Y1955" s="86"/>
      <c r="Z1955" s="86"/>
      <c r="AA1955" s="86"/>
      <c r="AB1955" s="86"/>
      <c r="AC1955" s="245" t="str">
        <f>IF(DataGoesHere!$B1955="","",(DataGoesHere!$B1955/SUM(DataGoesHere!$B1946:'DataGoesHere'!$B1957)))</f>
        <v/>
      </c>
      <c r="AD1955" s="86"/>
      <c r="AE1955" s="241"/>
      <c r="CV1955" s="310" t="str">
        <f>IF(DataGoesHere!B1955="","",DataGoesHere!A1955)</f>
        <v/>
      </c>
      <c r="CW1955" s="271">
        <f t="shared" ca="1" si="68"/>
        <v>10</v>
      </c>
      <c r="CX1955" s="272">
        <f t="shared" ca="1" si="69"/>
        <v>0.92557634012077306</v>
      </c>
      <c r="CY1955" s="266">
        <f>DataGoesHere!A1955</f>
        <v>1954</v>
      </c>
      <c r="CZ1955" s="19" t="str">
        <f>IF(DataGoesHere!B1955="","",DataGoesHere!B1955)</f>
        <v/>
      </c>
      <c r="DA1955" s="19" t="str">
        <f>IF(DataGoesHere!B1955="","",IF(AH$5="No",DataGoesHere!B1955,DataGoesHere!B1955-(AH$2*(DataGoesHere!A1955-1))))</f>
        <v/>
      </c>
      <c r="DB1955" s="19" t="str">
        <f>IF(DataGoesHere!B1955="","",IF(AO$9="No",DataGoesHere!B1955,DataGoesHere!B1955/CX1955))</f>
        <v/>
      </c>
      <c r="DC1955" s="19" t="str">
        <f>IF(DataGoesHere!B1955="","",IF(AO$9="No",DA1955,DA1955/CX1955))</f>
        <v/>
      </c>
      <c r="DD1955" s="293" t="str">
        <f>IF(CZ1955="",IF(COUNTIF(DD$2:DD1954,"Forecast")&lt;Output!E$43,"Forecast",""),"Actual")</f>
        <v/>
      </c>
      <c r="DF1955" s="19" t="str">
        <f>IF(DataGoesHere!B1954="",IF(DD1955="Forecast",(Output!$E$47*IntermediateCalcs!DH1954)+((1-Output!$E$47)*IntermediateCalcs!DF1954),""),(Output!$E$47*IntermediateCalcs!DB1954)+((1-Output!$E$47)*IntermediateCalcs!DF1954))</f>
        <v/>
      </c>
      <c r="DG1955" s="19" t="str">
        <f>IF(DataGoesHere!B1954="",IF(DD1955="Forecast",(Output!$G$47*(IntermediateCalcs!DF1955-IntermediateCalcs!DF1954))+((1-Output!$G$47)*IntermediateCalcs!DG1954),""),(Output!$G$47*(IntermediateCalcs!DF1955-IntermediateCalcs!DF1954))+((1-Output!$G$47)*IntermediateCalcs!DG1954))</f>
        <v/>
      </c>
      <c r="DH1955" s="19" t="str">
        <f>IF(DataGoesHere!B1954="",IF(DD1955="Forecast",DF1955+DG1955,""),DF1955+DG1955)</f>
        <v/>
      </c>
      <c r="DI1955" s="274" t="str">
        <f>IF(DH1955="","",IF(IntermediateCalcs!$AO$9="Yes",IntermediateCalcs!DH1955*$CX1955,IntermediateCalcs!DH1955))</f>
        <v/>
      </c>
      <c r="DJ1955" s="250" t="str">
        <f>IF(DataGoesHere!$B1955="","",($CZ1955-DI1955))</f>
        <v/>
      </c>
      <c r="DK1955" s="250" t="str">
        <f>IF(DataGoesHere!$B1955="","",ABS($CZ1955-DI1955))</f>
        <v/>
      </c>
      <c r="DL1955" s="250" t="str">
        <f>IF(DataGoesHere!$B1955="","",DK1955^2)</f>
        <v/>
      </c>
      <c r="DM1955" s="249" t="str">
        <f>IF(DataGoesHere!$B1955="","",DK1955/$CZ1955)</f>
        <v/>
      </c>
      <c r="DN1955" s="250" t="str">
        <f>IF(DataGoesHere!$B1955="","",SUM(DJ$2:DJ1955)/AVERAGE(DK:DK))</f>
        <v/>
      </c>
      <c r="DP1955" s="19" t="str">
        <f>IF(DataGoesHere!B1955="",IF($DD1955="Forecast",(Output!E$48*IntermediateCalcs!CY1955)+Output!G$48,""),(Output!E$48*IntermediateCalcs!CY1955)+Output!G$48)</f>
        <v/>
      </c>
      <c r="DQ1955" s="274" t="str">
        <f>IF(DP1955="","",IF(IntermediateCalcs!$AO$9="Yes",IntermediateCalcs!DP1955*$CX1955,IntermediateCalcs!DP1955))</f>
        <v/>
      </c>
      <c r="DR1955" s="250" t="str">
        <f>IF(DataGoesHere!$B1955="","",($CZ1955-DQ1955))</f>
        <v/>
      </c>
      <c r="DS1955" s="250" t="str">
        <f>IF(DataGoesHere!$B1955="","",ABS($CZ1955-DQ1955))</f>
        <v/>
      </c>
      <c r="DT1955" s="250" t="str">
        <f>IF(DataGoesHere!$B1955="","",DS1955^2)</f>
        <v/>
      </c>
      <c r="DU1955" s="249" t="str">
        <f>IF(DataGoesHere!$B1955="","",DS1955/$CZ1955)</f>
        <v/>
      </c>
      <c r="DV1955" s="250" t="str">
        <f>IF(DataGoesHere!$B1955="","",SUM(DR$2:DR1955)/AVERAGE(DS:DS))</f>
        <v/>
      </c>
      <c r="DX1955" s="19" t="str">
        <f>IF(DataGoesHere!$B1954="","",(DB1949*(Output!$O$49/Output!$P$49))+(IntermediateCalcs!DB1950*(Output!$M$49/Output!$P$49))+(IntermediateCalcs!DB1951*(Output!$K$49/Output!$P$49))+(DB1952*(Output!$I$49/Output!$P$49))+(IntermediateCalcs!DB1953*(Output!$G$49/Output!$P$49))+(IntermediateCalcs!DB1954*(Output!$E$49/Output!$P$49)))</f>
        <v/>
      </c>
      <c r="DY1955" s="274" t="str">
        <f>IF(DX1955="","",IF(IntermediateCalcs!$AO$9="Yes",IntermediateCalcs!DX1955*$CX1955,IntermediateCalcs!DX1955))</f>
        <v/>
      </c>
      <c r="DZ1955" s="250" t="str">
        <f>IF(DataGoesHere!$B1955="","",($CZ1955-DY1955))</f>
        <v/>
      </c>
      <c r="EA1955" s="250" t="str">
        <f>IF(DataGoesHere!$B1955="","",ABS($CZ1955-DY1955))</f>
        <v/>
      </c>
      <c r="EB1955" s="250" t="str">
        <f>IF(DataGoesHere!$B1955="","",EA1955^2)</f>
        <v/>
      </c>
      <c r="EC1955" s="249" t="str">
        <f>IF(DataGoesHere!$B1955="","",EA1955/$CZ1955)</f>
        <v/>
      </c>
      <c r="ED1955" s="250" t="str">
        <f>IF(DataGoesHere!$B1955="","",SUM(DZ$2:DZ1955)/AVERAGE(EA:EA))</f>
        <v/>
      </c>
    </row>
    <row r="1956" spans="20:134" x14ac:dyDescent="0.2">
      <c r="T1956" s="240"/>
      <c r="U1956" s="86"/>
      <c r="V1956" s="86"/>
      <c r="W1956" s="86"/>
      <c r="X1956" s="86"/>
      <c r="Y1956" s="86"/>
      <c r="Z1956" s="86"/>
      <c r="AA1956" s="86"/>
      <c r="AB1956" s="86"/>
      <c r="AC1956" s="86"/>
      <c r="AD1956" s="245" t="str">
        <f>IF(DataGoesHere!$B1956="","",(DataGoesHere!$B1956/SUM(DataGoesHere!$B1946:'DataGoesHere'!$B1957)))</f>
        <v/>
      </c>
      <c r="AE1956" s="241"/>
      <c r="CV1956" s="310" t="str">
        <f>IF(DataGoesHere!B1956="","",DataGoesHere!A1956)</f>
        <v/>
      </c>
      <c r="CW1956" s="271">
        <f t="shared" ca="1" si="68"/>
        <v>11</v>
      </c>
      <c r="CX1956" s="272">
        <f t="shared" ca="1" si="69"/>
        <v>0.97463169608807265</v>
      </c>
      <c r="CY1956" s="266">
        <f>DataGoesHere!A1956</f>
        <v>1955</v>
      </c>
      <c r="CZ1956" s="19" t="str">
        <f>IF(DataGoesHere!B1956="","",DataGoesHere!B1956)</f>
        <v/>
      </c>
      <c r="DA1956" s="19" t="str">
        <f>IF(DataGoesHere!B1956="","",IF(AH$5="No",DataGoesHere!B1956,DataGoesHere!B1956-(AH$2*(DataGoesHere!A1956-1))))</f>
        <v/>
      </c>
      <c r="DB1956" s="19" t="str">
        <f>IF(DataGoesHere!B1956="","",IF(AO$9="No",DataGoesHere!B1956,DataGoesHere!B1956/CX1956))</f>
        <v/>
      </c>
      <c r="DC1956" s="19" t="str">
        <f>IF(DataGoesHere!B1956="","",IF(AO$9="No",DA1956,DA1956/CX1956))</f>
        <v/>
      </c>
      <c r="DD1956" s="293" t="str">
        <f>IF(CZ1956="",IF(COUNTIF(DD$2:DD1955,"Forecast")&lt;Output!E$43,"Forecast",""),"Actual")</f>
        <v/>
      </c>
      <c r="DF1956" s="19" t="str">
        <f>IF(DataGoesHere!B1955="",IF(DD1956="Forecast",(Output!$E$47*IntermediateCalcs!DH1955)+((1-Output!$E$47)*IntermediateCalcs!DF1955),""),(Output!$E$47*IntermediateCalcs!DB1955)+((1-Output!$E$47)*IntermediateCalcs!DF1955))</f>
        <v/>
      </c>
      <c r="DG1956" s="19" t="str">
        <f>IF(DataGoesHere!B1955="",IF(DD1956="Forecast",(Output!$G$47*(IntermediateCalcs!DF1956-IntermediateCalcs!DF1955))+((1-Output!$G$47)*IntermediateCalcs!DG1955),""),(Output!$G$47*(IntermediateCalcs!DF1956-IntermediateCalcs!DF1955))+((1-Output!$G$47)*IntermediateCalcs!DG1955))</f>
        <v/>
      </c>
      <c r="DH1956" s="19" t="str">
        <f>IF(DataGoesHere!B1955="",IF(DD1956="Forecast",DF1956+DG1956,""),DF1956+DG1956)</f>
        <v/>
      </c>
      <c r="DI1956" s="274" t="str">
        <f>IF(DH1956="","",IF(IntermediateCalcs!$AO$9="Yes",IntermediateCalcs!DH1956*$CX1956,IntermediateCalcs!DH1956))</f>
        <v/>
      </c>
      <c r="DJ1956" s="250" t="str">
        <f>IF(DataGoesHere!$B1956="","",($CZ1956-DI1956))</f>
        <v/>
      </c>
      <c r="DK1956" s="250" t="str">
        <f>IF(DataGoesHere!$B1956="","",ABS($CZ1956-DI1956))</f>
        <v/>
      </c>
      <c r="DL1956" s="250" t="str">
        <f>IF(DataGoesHere!$B1956="","",DK1956^2)</f>
        <v/>
      </c>
      <c r="DM1956" s="249" t="str">
        <f>IF(DataGoesHere!$B1956="","",DK1956/$CZ1956)</f>
        <v/>
      </c>
      <c r="DN1956" s="250" t="str">
        <f>IF(DataGoesHere!$B1956="","",SUM(DJ$2:DJ1956)/AVERAGE(DK:DK))</f>
        <v/>
      </c>
      <c r="DP1956" s="19" t="str">
        <f>IF(DataGoesHere!B1956="",IF($DD1956="Forecast",(Output!E$48*IntermediateCalcs!CY1956)+Output!G$48,""),(Output!E$48*IntermediateCalcs!CY1956)+Output!G$48)</f>
        <v/>
      </c>
      <c r="DQ1956" s="274" t="str">
        <f>IF(DP1956="","",IF(IntermediateCalcs!$AO$9="Yes",IntermediateCalcs!DP1956*$CX1956,IntermediateCalcs!DP1956))</f>
        <v/>
      </c>
      <c r="DR1956" s="250" t="str">
        <f>IF(DataGoesHere!$B1956="","",($CZ1956-DQ1956))</f>
        <v/>
      </c>
      <c r="DS1956" s="250" t="str">
        <f>IF(DataGoesHere!$B1956="","",ABS($CZ1956-DQ1956))</f>
        <v/>
      </c>
      <c r="DT1956" s="250" t="str">
        <f>IF(DataGoesHere!$B1956="","",DS1956^2)</f>
        <v/>
      </c>
      <c r="DU1956" s="249" t="str">
        <f>IF(DataGoesHere!$B1956="","",DS1956/$CZ1956)</f>
        <v/>
      </c>
      <c r="DV1956" s="250" t="str">
        <f>IF(DataGoesHere!$B1956="","",SUM(DR$2:DR1956)/AVERAGE(DS:DS))</f>
        <v/>
      </c>
      <c r="DX1956" s="19" t="str">
        <f>IF(DataGoesHere!$B1955="","",(DB1950*(Output!$O$49/Output!$P$49))+(IntermediateCalcs!DB1951*(Output!$M$49/Output!$P$49))+(IntermediateCalcs!DB1952*(Output!$K$49/Output!$P$49))+(DB1953*(Output!$I$49/Output!$P$49))+(IntermediateCalcs!DB1954*(Output!$G$49/Output!$P$49))+(IntermediateCalcs!DB1955*(Output!$E$49/Output!$P$49)))</f>
        <v/>
      </c>
      <c r="DY1956" s="274" t="str">
        <f>IF(DX1956="","",IF(IntermediateCalcs!$AO$9="Yes",IntermediateCalcs!DX1956*$CX1956,IntermediateCalcs!DX1956))</f>
        <v/>
      </c>
      <c r="DZ1956" s="250" t="str">
        <f>IF(DataGoesHere!$B1956="","",($CZ1956-DY1956))</f>
        <v/>
      </c>
      <c r="EA1956" s="250" t="str">
        <f>IF(DataGoesHere!$B1956="","",ABS($CZ1956-DY1956))</f>
        <v/>
      </c>
      <c r="EB1956" s="250" t="str">
        <f>IF(DataGoesHere!$B1956="","",EA1956^2)</f>
        <v/>
      </c>
      <c r="EC1956" s="249" t="str">
        <f>IF(DataGoesHere!$B1956="","",EA1956/$CZ1956)</f>
        <v/>
      </c>
      <c r="ED1956" s="250" t="str">
        <f>IF(DataGoesHere!$B1956="","",SUM(DZ$2:DZ1956)/AVERAGE(EA:EA))</f>
        <v/>
      </c>
    </row>
    <row r="1957" spans="20:134" x14ac:dyDescent="0.2">
      <c r="T1957" s="242"/>
      <c r="U1957" s="243"/>
      <c r="V1957" s="243"/>
      <c r="W1957" s="243"/>
      <c r="X1957" s="243"/>
      <c r="Y1957" s="243"/>
      <c r="Z1957" s="243"/>
      <c r="AA1957" s="243"/>
      <c r="AB1957" s="243"/>
      <c r="AC1957" s="243"/>
      <c r="AD1957" s="243"/>
      <c r="AE1957" s="246" t="str">
        <f>IF(DataGoesHere!$B1957="","",(DataGoesHere!$B1957/SUM(DataGoesHere!$B1946:'DataGoesHere'!$B1957)))</f>
        <v/>
      </c>
      <c r="CV1957" s="310" t="str">
        <f>IF(DataGoesHere!B1957="","",DataGoesHere!A1957)</f>
        <v/>
      </c>
      <c r="CW1957" s="271">
        <f t="shared" ca="1" si="68"/>
        <v>12</v>
      </c>
      <c r="CX1957" s="272">
        <f t="shared" ca="1" si="69"/>
        <v>1.0054005237672714</v>
      </c>
      <c r="CY1957" s="266">
        <f>DataGoesHere!A1957</f>
        <v>1956</v>
      </c>
      <c r="CZ1957" s="19" t="str">
        <f>IF(DataGoesHere!B1957="","",DataGoesHere!B1957)</f>
        <v/>
      </c>
      <c r="DA1957" s="19" t="str">
        <f>IF(DataGoesHere!B1957="","",IF(AH$5="No",DataGoesHere!B1957,DataGoesHere!B1957-(AH$2*(DataGoesHere!A1957-1))))</f>
        <v/>
      </c>
      <c r="DB1957" s="19" t="str">
        <f>IF(DataGoesHere!B1957="","",IF(AO$9="No",DataGoesHere!B1957,DataGoesHere!B1957/CX1957))</f>
        <v/>
      </c>
      <c r="DC1957" s="19" t="str">
        <f>IF(DataGoesHere!B1957="","",IF(AO$9="No",DA1957,DA1957/CX1957))</f>
        <v/>
      </c>
      <c r="DD1957" s="293" t="str">
        <f>IF(CZ1957="",IF(COUNTIF(DD$2:DD1956,"Forecast")&lt;Output!E$43,"Forecast",""),"Actual")</f>
        <v/>
      </c>
      <c r="DF1957" s="19" t="str">
        <f>IF(DataGoesHere!B1956="",IF(DD1957="Forecast",(Output!$E$47*IntermediateCalcs!DH1956)+((1-Output!$E$47)*IntermediateCalcs!DF1956),""),(Output!$E$47*IntermediateCalcs!DB1956)+((1-Output!$E$47)*IntermediateCalcs!DF1956))</f>
        <v/>
      </c>
      <c r="DG1957" s="19" t="str">
        <f>IF(DataGoesHere!B1956="",IF(DD1957="Forecast",(Output!$G$47*(IntermediateCalcs!DF1957-IntermediateCalcs!DF1956))+((1-Output!$G$47)*IntermediateCalcs!DG1956),""),(Output!$G$47*(IntermediateCalcs!DF1957-IntermediateCalcs!DF1956))+((1-Output!$G$47)*IntermediateCalcs!DG1956))</f>
        <v/>
      </c>
      <c r="DH1957" s="19" t="str">
        <f>IF(DataGoesHere!B1956="",IF(DD1957="Forecast",DF1957+DG1957,""),DF1957+DG1957)</f>
        <v/>
      </c>
      <c r="DI1957" s="274" t="str">
        <f>IF(DH1957="","",IF(IntermediateCalcs!$AO$9="Yes",IntermediateCalcs!DH1957*$CX1957,IntermediateCalcs!DH1957))</f>
        <v/>
      </c>
      <c r="DJ1957" s="250" t="str">
        <f>IF(DataGoesHere!$B1957="","",($CZ1957-DI1957))</f>
        <v/>
      </c>
      <c r="DK1957" s="250" t="str">
        <f>IF(DataGoesHere!$B1957="","",ABS($CZ1957-DI1957))</f>
        <v/>
      </c>
      <c r="DL1957" s="250" t="str">
        <f>IF(DataGoesHere!$B1957="","",DK1957^2)</f>
        <v/>
      </c>
      <c r="DM1957" s="249" t="str">
        <f>IF(DataGoesHere!$B1957="","",DK1957/$CZ1957)</f>
        <v/>
      </c>
      <c r="DN1957" s="250" t="str">
        <f>IF(DataGoesHere!$B1957="","",SUM(DJ$2:DJ1957)/AVERAGE(DK:DK))</f>
        <v/>
      </c>
      <c r="DP1957" s="19" t="str">
        <f>IF(DataGoesHere!B1957="",IF($DD1957="Forecast",(Output!E$48*IntermediateCalcs!CY1957)+Output!G$48,""),(Output!E$48*IntermediateCalcs!CY1957)+Output!G$48)</f>
        <v/>
      </c>
      <c r="DQ1957" s="274" t="str">
        <f>IF(DP1957="","",IF(IntermediateCalcs!$AO$9="Yes",IntermediateCalcs!DP1957*$CX1957,IntermediateCalcs!DP1957))</f>
        <v/>
      </c>
      <c r="DR1957" s="250" t="str">
        <f>IF(DataGoesHere!$B1957="","",($CZ1957-DQ1957))</f>
        <v/>
      </c>
      <c r="DS1957" s="250" t="str">
        <f>IF(DataGoesHere!$B1957="","",ABS($CZ1957-DQ1957))</f>
        <v/>
      </c>
      <c r="DT1957" s="250" t="str">
        <f>IF(DataGoesHere!$B1957="","",DS1957^2)</f>
        <v/>
      </c>
      <c r="DU1957" s="249" t="str">
        <f>IF(DataGoesHere!$B1957="","",DS1957/$CZ1957)</f>
        <v/>
      </c>
      <c r="DV1957" s="250" t="str">
        <f>IF(DataGoesHere!$B1957="","",SUM(DR$2:DR1957)/AVERAGE(DS:DS))</f>
        <v/>
      </c>
      <c r="DX1957" s="19" t="str">
        <f>IF(DataGoesHere!$B1956="","",(DB1951*(Output!$O$49/Output!$P$49))+(IntermediateCalcs!DB1952*(Output!$M$49/Output!$P$49))+(IntermediateCalcs!DB1953*(Output!$K$49/Output!$P$49))+(DB1954*(Output!$I$49/Output!$P$49))+(IntermediateCalcs!DB1955*(Output!$G$49/Output!$P$49))+(IntermediateCalcs!DB1956*(Output!$E$49/Output!$P$49)))</f>
        <v/>
      </c>
      <c r="DY1957" s="274" t="str">
        <f>IF(DX1957="","",IF(IntermediateCalcs!$AO$9="Yes",IntermediateCalcs!DX1957*$CX1957,IntermediateCalcs!DX1957))</f>
        <v/>
      </c>
      <c r="DZ1957" s="250" t="str">
        <f>IF(DataGoesHere!$B1957="","",($CZ1957-DY1957))</f>
        <v/>
      </c>
      <c r="EA1957" s="250" t="str">
        <f>IF(DataGoesHere!$B1957="","",ABS($CZ1957-DY1957))</f>
        <v/>
      </c>
      <c r="EB1957" s="250" t="str">
        <f>IF(DataGoesHere!$B1957="","",EA1957^2)</f>
        <v/>
      </c>
      <c r="EC1957" s="249" t="str">
        <f>IF(DataGoesHere!$B1957="","",EA1957/$CZ1957)</f>
        <v/>
      </c>
      <c r="ED1957" s="250" t="str">
        <f>IF(DataGoesHere!$B1957="","",SUM(DZ$2:DZ1957)/AVERAGE(EA:EA))</f>
        <v/>
      </c>
    </row>
    <row r="1958" spans="20:134" x14ac:dyDescent="0.2">
      <c r="T1958" s="244" t="str">
        <f>IF(DataGoesHere!$B1958="","",(DataGoesHere!$B1958/SUM(DataGoesHere!$B1958:'DataGoesHere'!$B1969)))</f>
        <v/>
      </c>
      <c r="U1958" s="238"/>
      <c r="V1958" s="238"/>
      <c r="W1958" s="238"/>
      <c r="X1958" s="238"/>
      <c r="Y1958" s="238"/>
      <c r="Z1958" s="238"/>
      <c r="AA1958" s="238"/>
      <c r="AB1958" s="238"/>
      <c r="AC1958" s="238"/>
      <c r="AD1958" s="238"/>
      <c r="AE1958" s="239"/>
      <c r="CV1958" s="310" t="str">
        <f>IF(DataGoesHere!B1958="","",DataGoesHere!A1958)</f>
        <v/>
      </c>
      <c r="CW1958" s="271">
        <f t="shared" ca="1" si="68"/>
        <v>1</v>
      </c>
      <c r="CX1958" s="272">
        <f t="shared" ca="1" si="69"/>
        <v>1.3236179355303281</v>
      </c>
      <c r="CY1958" s="266">
        <f>DataGoesHere!A1958</f>
        <v>1957</v>
      </c>
      <c r="CZ1958" s="19" t="str">
        <f>IF(DataGoesHere!B1958="","",DataGoesHere!B1958)</f>
        <v/>
      </c>
      <c r="DA1958" s="19" t="str">
        <f>IF(DataGoesHere!B1958="","",IF(AH$5="No",DataGoesHere!B1958,DataGoesHere!B1958-(AH$2*(DataGoesHere!A1958-1))))</f>
        <v/>
      </c>
      <c r="DB1958" s="19" t="str">
        <f>IF(DataGoesHere!B1958="","",IF(AO$9="No",DataGoesHere!B1958,DataGoesHere!B1958/CX1958))</f>
        <v/>
      </c>
      <c r="DC1958" s="19" t="str">
        <f>IF(DataGoesHere!B1958="","",IF(AO$9="No",DA1958,DA1958/CX1958))</f>
        <v/>
      </c>
      <c r="DD1958" s="293" t="str">
        <f>IF(CZ1958="",IF(COUNTIF(DD$2:DD1957,"Forecast")&lt;Output!E$43,"Forecast",""),"Actual")</f>
        <v/>
      </c>
      <c r="DF1958" s="19" t="str">
        <f>IF(DataGoesHere!B1957="",IF(DD1958="Forecast",(Output!$E$47*IntermediateCalcs!DH1957)+((1-Output!$E$47)*IntermediateCalcs!DF1957),""),(Output!$E$47*IntermediateCalcs!DB1957)+((1-Output!$E$47)*IntermediateCalcs!DF1957))</f>
        <v/>
      </c>
      <c r="DG1958" s="19" t="str">
        <f>IF(DataGoesHere!B1957="",IF(DD1958="Forecast",(Output!$G$47*(IntermediateCalcs!DF1958-IntermediateCalcs!DF1957))+((1-Output!$G$47)*IntermediateCalcs!DG1957),""),(Output!$G$47*(IntermediateCalcs!DF1958-IntermediateCalcs!DF1957))+((1-Output!$G$47)*IntermediateCalcs!DG1957))</f>
        <v/>
      </c>
      <c r="DH1958" s="19" t="str">
        <f>IF(DataGoesHere!B1957="",IF(DD1958="Forecast",DF1958+DG1958,""),DF1958+DG1958)</f>
        <v/>
      </c>
      <c r="DI1958" s="274" t="str">
        <f>IF(DH1958="","",IF(IntermediateCalcs!$AO$9="Yes",IntermediateCalcs!DH1958*$CX1958,IntermediateCalcs!DH1958))</f>
        <v/>
      </c>
      <c r="DJ1958" s="250" t="str">
        <f>IF(DataGoesHere!$B1958="","",($CZ1958-DI1958))</f>
        <v/>
      </c>
      <c r="DK1958" s="250" t="str">
        <f>IF(DataGoesHere!$B1958="","",ABS($CZ1958-DI1958))</f>
        <v/>
      </c>
      <c r="DL1958" s="250" t="str">
        <f>IF(DataGoesHere!$B1958="","",DK1958^2)</f>
        <v/>
      </c>
      <c r="DM1958" s="249" t="str">
        <f>IF(DataGoesHere!$B1958="","",DK1958/$CZ1958)</f>
        <v/>
      </c>
      <c r="DN1958" s="250" t="str">
        <f>IF(DataGoesHere!$B1958="","",SUM(DJ$2:DJ1958)/AVERAGE(DK:DK))</f>
        <v/>
      </c>
      <c r="DP1958" s="19" t="str">
        <f>IF(DataGoesHere!B1958="",IF($DD1958="Forecast",(Output!E$48*IntermediateCalcs!CY1958)+Output!G$48,""),(Output!E$48*IntermediateCalcs!CY1958)+Output!G$48)</f>
        <v/>
      </c>
      <c r="DQ1958" s="274" t="str">
        <f>IF(DP1958="","",IF(IntermediateCalcs!$AO$9="Yes",IntermediateCalcs!DP1958*$CX1958,IntermediateCalcs!DP1958))</f>
        <v/>
      </c>
      <c r="DR1958" s="250" t="str">
        <f>IF(DataGoesHere!$B1958="","",($CZ1958-DQ1958))</f>
        <v/>
      </c>
      <c r="DS1958" s="250" t="str">
        <f>IF(DataGoesHere!$B1958="","",ABS($CZ1958-DQ1958))</f>
        <v/>
      </c>
      <c r="DT1958" s="250" t="str">
        <f>IF(DataGoesHere!$B1958="","",DS1958^2)</f>
        <v/>
      </c>
      <c r="DU1958" s="249" t="str">
        <f>IF(DataGoesHere!$B1958="","",DS1958/$CZ1958)</f>
        <v/>
      </c>
      <c r="DV1958" s="250" t="str">
        <f>IF(DataGoesHere!$B1958="","",SUM(DR$2:DR1958)/AVERAGE(DS:DS))</f>
        <v/>
      </c>
      <c r="DX1958" s="19" t="str">
        <f>IF(DataGoesHere!$B1957="","",(DB1952*(Output!$O$49/Output!$P$49))+(IntermediateCalcs!DB1953*(Output!$M$49/Output!$P$49))+(IntermediateCalcs!DB1954*(Output!$K$49/Output!$P$49))+(DB1955*(Output!$I$49/Output!$P$49))+(IntermediateCalcs!DB1956*(Output!$G$49/Output!$P$49))+(IntermediateCalcs!DB1957*(Output!$E$49/Output!$P$49)))</f>
        <v/>
      </c>
      <c r="DY1958" s="274" t="str">
        <f>IF(DX1958="","",IF(IntermediateCalcs!$AO$9="Yes",IntermediateCalcs!DX1958*$CX1958,IntermediateCalcs!DX1958))</f>
        <v/>
      </c>
      <c r="DZ1958" s="250" t="str">
        <f>IF(DataGoesHere!$B1958="","",($CZ1958-DY1958))</f>
        <v/>
      </c>
      <c r="EA1958" s="250" t="str">
        <f>IF(DataGoesHere!$B1958="","",ABS($CZ1958-DY1958))</f>
        <v/>
      </c>
      <c r="EB1958" s="250" t="str">
        <f>IF(DataGoesHere!$B1958="","",EA1958^2)</f>
        <v/>
      </c>
      <c r="EC1958" s="249" t="str">
        <f>IF(DataGoesHere!$B1958="","",EA1958/$CZ1958)</f>
        <v/>
      </c>
      <c r="ED1958" s="250" t="str">
        <f>IF(DataGoesHere!$B1958="","",SUM(DZ$2:DZ1958)/AVERAGE(EA:EA))</f>
        <v/>
      </c>
    </row>
    <row r="1959" spans="20:134" x14ac:dyDescent="0.2">
      <c r="T1959" s="240"/>
      <c r="U1959" s="245" t="str">
        <f>IF(DataGoesHere!$B1959="","",(DataGoesHere!$B1959/SUM(DataGoesHere!$B1959:'DataGoesHere'!$B1969)))</f>
        <v/>
      </c>
      <c r="V1959" s="86"/>
      <c r="W1959" s="86"/>
      <c r="X1959" s="86"/>
      <c r="Y1959" s="86"/>
      <c r="Z1959" s="86"/>
      <c r="AA1959" s="86"/>
      <c r="AB1959" s="86"/>
      <c r="AC1959" s="86"/>
      <c r="AD1959" s="86"/>
      <c r="AE1959" s="241"/>
      <c r="CV1959" s="310" t="str">
        <f>IF(DataGoesHere!B1959="","",DataGoesHere!A1959)</f>
        <v/>
      </c>
      <c r="CW1959" s="271">
        <f t="shared" ca="1" si="68"/>
        <v>2</v>
      </c>
      <c r="CX1959" s="272">
        <f t="shared" ca="1" si="69"/>
        <v>0.80574490527728204</v>
      </c>
      <c r="CY1959" s="266">
        <f>DataGoesHere!A1959</f>
        <v>1958</v>
      </c>
      <c r="CZ1959" s="19" t="str">
        <f>IF(DataGoesHere!B1959="","",DataGoesHere!B1959)</f>
        <v/>
      </c>
      <c r="DA1959" s="19" t="str">
        <f>IF(DataGoesHere!B1959="","",IF(AH$5="No",DataGoesHere!B1959,DataGoesHere!B1959-(AH$2*(DataGoesHere!A1959-1))))</f>
        <v/>
      </c>
      <c r="DB1959" s="19" t="str">
        <f>IF(DataGoesHere!B1959="","",IF(AO$9="No",DataGoesHere!B1959,DataGoesHere!B1959/CX1959))</f>
        <v/>
      </c>
      <c r="DC1959" s="19" t="str">
        <f>IF(DataGoesHere!B1959="","",IF(AO$9="No",DA1959,DA1959/CX1959))</f>
        <v/>
      </c>
      <c r="DD1959" s="293" t="str">
        <f>IF(CZ1959="",IF(COUNTIF(DD$2:DD1958,"Forecast")&lt;Output!E$43,"Forecast",""),"Actual")</f>
        <v/>
      </c>
      <c r="DF1959" s="19" t="str">
        <f>IF(DataGoesHere!B1958="",IF(DD1959="Forecast",(Output!$E$47*IntermediateCalcs!DH1958)+((1-Output!$E$47)*IntermediateCalcs!DF1958),""),(Output!$E$47*IntermediateCalcs!DB1958)+((1-Output!$E$47)*IntermediateCalcs!DF1958))</f>
        <v/>
      </c>
      <c r="DG1959" s="19" t="str">
        <f>IF(DataGoesHere!B1958="",IF(DD1959="Forecast",(Output!$G$47*(IntermediateCalcs!DF1959-IntermediateCalcs!DF1958))+((1-Output!$G$47)*IntermediateCalcs!DG1958),""),(Output!$G$47*(IntermediateCalcs!DF1959-IntermediateCalcs!DF1958))+((1-Output!$G$47)*IntermediateCalcs!DG1958))</f>
        <v/>
      </c>
      <c r="DH1959" s="19" t="str">
        <f>IF(DataGoesHere!B1958="",IF(DD1959="Forecast",DF1959+DG1959,""),DF1959+DG1959)</f>
        <v/>
      </c>
      <c r="DI1959" s="274" t="str">
        <f>IF(DH1959="","",IF(IntermediateCalcs!$AO$9="Yes",IntermediateCalcs!DH1959*$CX1959,IntermediateCalcs!DH1959))</f>
        <v/>
      </c>
      <c r="DJ1959" s="250" t="str">
        <f>IF(DataGoesHere!$B1959="","",($CZ1959-DI1959))</f>
        <v/>
      </c>
      <c r="DK1959" s="250" t="str">
        <f>IF(DataGoesHere!$B1959="","",ABS($CZ1959-DI1959))</f>
        <v/>
      </c>
      <c r="DL1959" s="250" t="str">
        <f>IF(DataGoesHere!$B1959="","",DK1959^2)</f>
        <v/>
      </c>
      <c r="DM1959" s="249" t="str">
        <f>IF(DataGoesHere!$B1959="","",DK1959/$CZ1959)</f>
        <v/>
      </c>
      <c r="DN1959" s="250" t="str">
        <f>IF(DataGoesHere!$B1959="","",SUM(DJ$2:DJ1959)/AVERAGE(DK:DK))</f>
        <v/>
      </c>
      <c r="DP1959" s="19" t="str">
        <f>IF(DataGoesHere!B1959="",IF($DD1959="Forecast",(Output!E$48*IntermediateCalcs!CY1959)+Output!G$48,""),(Output!E$48*IntermediateCalcs!CY1959)+Output!G$48)</f>
        <v/>
      </c>
      <c r="DQ1959" s="274" t="str">
        <f>IF(DP1959="","",IF(IntermediateCalcs!$AO$9="Yes",IntermediateCalcs!DP1959*$CX1959,IntermediateCalcs!DP1959))</f>
        <v/>
      </c>
      <c r="DR1959" s="250" t="str">
        <f>IF(DataGoesHere!$B1959="","",($CZ1959-DQ1959))</f>
        <v/>
      </c>
      <c r="DS1959" s="250" t="str">
        <f>IF(DataGoesHere!$B1959="","",ABS($CZ1959-DQ1959))</f>
        <v/>
      </c>
      <c r="DT1959" s="250" t="str">
        <f>IF(DataGoesHere!$B1959="","",DS1959^2)</f>
        <v/>
      </c>
      <c r="DU1959" s="249" t="str">
        <f>IF(DataGoesHere!$B1959="","",DS1959/$CZ1959)</f>
        <v/>
      </c>
      <c r="DV1959" s="250" t="str">
        <f>IF(DataGoesHere!$B1959="","",SUM(DR$2:DR1959)/AVERAGE(DS:DS))</f>
        <v/>
      </c>
      <c r="DX1959" s="19" t="str">
        <f>IF(DataGoesHere!$B1958="","",(DB1953*(Output!$O$49/Output!$P$49))+(IntermediateCalcs!DB1954*(Output!$M$49/Output!$P$49))+(IntermediateCalcs!DB1955*(Output!$K$49/Output!$P$49))+(DB1956*(Output!$I$49/Output!$P$49))+(IntermediateCalcs!DB1957*(Output!$G$49/Output!$P$49))+(IntermediateCalcs!DB1958*(Output!$E$49/Output!$P$49)))</f>
        <v/>
      </c>
      <c r="DY1959" s="274" t="str">
        <f>IF(DX1959="","",IF(IntermediateCalcs!$AO$9="Yes",IntermediateCalcs!DX1959*$CX1959,IntermediateCalcs!DX1959))</f>
        <v/>
      </c>
      <c r="DZ1959" s="250" t="str">
        <f>IF(DataGoesHere!$B1959="","",($CZ1959-DY1959))</f>
        <v/>
      </c>
      <c r="EA1959" s="250" t="str">
        <f>IF(DataGoesHere!$B1959="","",ABS($CZ1959-DY1959))</f>
        <v/>
      </c>
      <c r="EB1959" s="250" t="str">
        <f>IF(DataGoesHere!$B1959="","",EA1959^2)</f>
        <v/>
      </c>
      <c r="EC1959" s="249" t="str">
        <f>IF(DataGoesHere!$B1959="","",EA1959/$CZ1959)</f>
        <v/>
      </c>
      <c r="ED1959" s="250" t="str">
        <f>IF(DataGoesHere!$B1959="","",SUM(DZ$2:DZ1959)/AVERAGE(EA:EA))</f>
        <v/>
      </c>
    </row>
    <row r="1960" spans="20:134" x14ac:dyDescent="0.2">
      <c r="T1960" s="240"/>
      <c r="U1960" s="86"/>
      <c r="V1960" s="245" t="str">
        <f>IF(DataGoesHere!$B1960="","",(DataGoesHere!$B1960/SUM(DataGoesHere!$B1958:'DataGoesHere'!$B1969)))</f>
        <v/>
      </c>
      <c r="W1960" s="86"/>
      <c r="X1960" s="86"/>
      <c r="Y1960" s="86"/>
      <c r="Z1960" s="86"/>
      <c r="AA1960" s="86"/>
      <c r="AB1960" s="86"/>
      <c r="AC1960" s="86"/>
      <c r="AD1960" s="86"/>
      <c r="AE1960" s="241"/>
      <c r="CV1960" s="310" t="str">
        <f>IF(DataGoesHere!B1960="","",DataGoesHere!A1960)</f>
        <v/>
      </c>
      <c r="CW1960" s="271">
        <f t="shared" ca="1" si="68"/>
        <v>3</v>
      </c>
      <c r="CX1960" s="272">
        <f t="shared" ca="1" si="69"/>
        <v>0.79862940076451561</v>
      </c>
      <c r="CY1960" s="266">
        <f>DataGoesHere!A1960</f>
        <v>1959</v>
      </c>
      <c r="CZ1960" s="19" t="str">
        <f>IF(DataGoesHere!B1960="","",DataGoesHere!B1960)</f>
        <v/>
      </c>
      <c r="DA1960" s="19" t="str">
        <f>IF(DataGoesHere!B1960="","",IF(AH$5="No",DataGoesHere!B1960,DataGoesHere!B1960-(AH$2*(DataGoesHere!A1960-1))))</f>
        <v/>
      </c>
      <c r="DB1960" s="19" t="str">
        <f>IF(DataGoesHere!B1960="","",IF(AO$9="No",DataGoesHere!B1960,DataGoesHere!B1960/CX1960))</f>
        <v/>
      </c>
      <c r="DC1960" s="19" t="str">
        <f>IF(DataGoesHere!B1960="","",IF(AO$9="No",DA1960,DA1960/CX1960))</f>
        <v/>
      </c>
      <c r="DD1960" s="293" t="str">
        <f>IF(CZ1960="",IF(COUNTIF(DD$2:DD1959,"Forecast")&lt;Output!E$43,"Forecast",""),"Actual")</f>
        <v/>
      </c>
      <c r="DF1960" s="19" t="str">
        <f>IF(DataGoesHere!B1959="",IF(DD1960="Forecast",(Output!$E$47*IntermediateCalcs!DH1959)+((1-Output!$E$47)*IntermediateCalcs!DF1959),""),(Output!$E$47*IntermediateCalcs!DB1959)+((1-Output!$E$47)*IntermediateCalcs!DF1959))</f>
        <v/>
      </c>
      <c r="DG1960" s="19" t="str">
        <f>IF(DataGoesHere!B1959="",IF(DD1960="Forecast",(Output!$G$47*(IntermediateCalcs!DF1960-IntermediateCalcs!DF1959))+((1-Output!$G$47)*IntermediateCalcs!DG1959),""),(Output!$G$47*(IntermediateCalcs!DF1960-IntermediateCalcs!DF1959))+((1-Output!$G$47)*IntermediateCalcs!DG1959))</f>
        <v/>
      </c>
      <c r="DH1960" s="19" t="str">
        <f>IF(DataGoesHere!B1959="",IF(DD1960="Forecast",DF1960+DG1960,""),DF1960+DG1960)</f>
        <v/>
      </c>
      <c r="DI1960" s="274" t="str">
        <f>IF(DH1960="","",IF(IntermediateCalcs!$AO$9="Yes",IntermediateCalcs!DH1960*$CX1960,IntermediateCalcs!DH1960))</f>
        <v/>
      </c>
      <c r="DJ1960" s="250" t="str">
        <f>IF(DataGoesHere!$B1960="","",($CZ1960-DI1960))</f>
        <v/>
      </c>
      <c r="DK1960" s="250" t="str">
        <f>IF(DataGoesHere!$B1960="","",ABS($CZ1960-DI1960))</f>
        <v/>
      </c>
      <c r="DL1960" s="250" t="str">
        <f>IF(DataGoesHere!$B1960="","",DK1960^2)</f>
        <v/>
      </c>
      <c r="DM1960" s="249" t="str">
        <f>IF(DataGoesHere!$B1960="","",DK1960/$CZ1960)</f>
        <v/>
      </c>
      <c r="DN1960" s="250" t="str">
        <f>IF(DataGoesHere!$B1960="","",SUM(DJ$2:DJ1960)/AVERAGE(DK:DK))</f>
        <v/>
      </c>
      <c r="DP1960" s="19" t="str">
        <f>IF(DataGoesHere!B1960="",IF($DD1960="Forecast",(Output!E$48*IntermediateCalcs!CY1960)+Output!G$48,""),(Output!E$48*IntermediateCalcs!CY1960)+Output!G$48)</f>
        <v/>
      </c>
      <c r="DQ1960" s="274" t="str">
        <f>IF(DP1960="","",IF(IntermediateCalcs!$AO$9="Yes",IntermediateCalcs!DP1960*$CX1960,IntermediateCalcs!DP1960))</f>
        <v/>
      </c>
      <c r="DR1960" s="250" t="str">
        <f>IF(DataGoesHere!$B1960="","",($CZ1960-DQ1960))</f>
        <v/>
      </c>
      <c r="DS1960" s="250" t="str">
        <f>IF(DataGoesHere!$B1960="","",ABS($CZ1960-DQ1960))</f>
        <v/>
      </c>
      <c r="DT1960" s="250" t="str">
        <f>IF(DataGoesHere!$B1960="","",DS1960^2)</f>
        <v/>
      </c>
      <c r="DU1960" s="249" t="str">
        <f>IF(DataGoesHere!$B1960="","",DS1960/$CZ1960)</f>
        <v/>
      </c>
      <c r="DV1960" s="250" t="str">
        <f>IF(DataGoesHere!$B1960="","",SUM(DR$2:DR1960)/AVERAGE(DS:DS))</f>
        <v/>
      </c>
      <c r="DX1960" s="19" t="str">
        <f>IF(DataGoesHere!$B1959="","",(DB1954*(Output!$O$49/Output!$P$49))+(IntermediateCalcs!DB1955*(Output!$M$49/Output!$P$49))+(IntermediateCalcs!DB1956*(Output!$K$49/Output!$P$49))+(DB1957*(Output!$I$49/Output!$P$49))+(IntermediateCalcs!DB1958*(Output!$G$49/Output!$P$49))+(IntermediateCalcs!DB1959*(Output!$E$49/Output!$P$49)))</f>
        <v/>
      </c>
      <c r="DY1960" s="274" t="str">
        <f>IF(DX1960="","",IF(IntermediateCalcs!$AO$9="Yes",IntermediateCalcs!DX1960*$CX1960,IntermediateCalcs!DX1960))</f>
        <v/>
      </c>
      <c r="DZ1960" s="250" t="str">
        <f>IF(DataGoesHere!$B1960="","",($CZ1960-DY1960))</f>
        <v/>
      </c>
      <c r="EA1960" s="250" t="str">
        <f>IF(DataGoesHere!$B1960="","",ABS($CZ1960-DY1960))</f>
        <v/>
      </c>
      <c r="EB1960" s="250" t="str">
        <f>IF(DataGoesHere!$B1960="","",EA1960^2)</f>
        <v/>
      </c>
      <c r="EC1960" s="249" t="str">
        <f>IF(DataGoesHere!$B1960="","",EA1960/$CZ1960)</f>
        <v/>
      </c>
      <c r="ED1960" s="250" t="str">
        <f>IF(DataGoesHere!$B1960="","",SUM(DZ$2:DZ1960)/AVERAGE(EA:EA))</f>
        <v/>
      </c>
    </row>
    <row r="1961" spans="20:134" x14ac:dyDescent="0.2">
      <c r="T1961" s="240"/>
      <c r="U1961" s="86"/>
      <c r="V1961" s="86"/>
      <c r="W1961" s="245" t="str">
        <f>IF(DataGoesHere!$B1961="","",(DataGoesHere!$B1961/SUM(DataGoesHere!$B1958:'DataGoesHere'!$B1969)))</f>
        <v/>
      </c>
      <c r="X1961" s="86"/>
      <c r="Y1961" s="86"/>
      <c r="Z1961" s="86"/>
      <c r="AA1961" s="86"/>
      <c r="AB1961" s="86"/>
      <c r="AC1961" s="86"/>
      <c r="AD1961" s="86"/>
      <c r="AE1961" s="241"/>
      <c r="CV1961" s="310" t="str">
        <f>IF(DataGoesHere!B1961="","",DataGoesHere!A1961)</f>
        <v/>
      </c>
      <c r="CW1961" s="271">
        <f t="shared" ca="1" si="68"/>
        <v>4</v>
      </c>
      <c r="CX1961" s="272">
        <f t="shared" ca="1" si="69"/>
        <v>1.0149292433706087</v>
      </c>
      <c r="CY1961" s="266">
        <f>DataGoesHere!A1961</f>
        <v>1960</v>
      </c>
      <c r="CZ1961" s="19" t="str">
        <f>IF(DataGoesHere!B1961="","",DataGoesHere!B1961)</f>
        <v/>
      </c>
      <c r="DA1961" s="19" t="str">
        <f>IF(DataGoesHere!B1961="","",IF(AH$5="No",DataGoesHere!B1961,DataGoesHere!B1961-(AH$2*(DataGoesHere!A1961-1))))</f>
        <v/>
      </c>
      <c r="DB1961" s="19" t="str">
        <f>IF(DataGoesHere!B1961="","",IF(AO$9="No",DataGoesHere!B1961,DataGoesHere!B1961/CX1961))</f>
        <v/>
      </c>
      <c r="DC1961" s="19" t="str">
        <f>IF(DataGoesHere!B1961="","",IF(AO$9="No",DA1961,DA1961/CX1961))</f>
        <v/>
      </c>
      <c r="DD1961" s="293" t="str">
        <f>IF(CZ1961="",IF(COUNTIF(DD$2:DD1960,"Forecast")&lt;Output!E$43,"Forecast",""),"Actual")</f>
        <v/>
      </c>
      <c r="DF1961" s="19" t="str">
        <f>IF(DataGoesHere!B1960="",IF(DD1961="Forecast",(Output!$E$47*IntermediateCalcs!DH1960)+((1-Output!$E$47)*IntermediateCalcs!DF1960),""),(Output!$E$47*IntermediateCalcs!DB1960)+((1-Output!$E$47)*IntermediateCalcs!DF1960))</f>
        <v/>
      </c>
      <c r="DG1961" s="19" t="str">
        <f>IF(DataGoesHere!B1960="",IF(DD1961="Forecast",(Output!$G$47*(IntermediateCalcs!DF1961-IntermediateCalcs!DF1960))+((1-Output!$G$47)*IntermediateCalcs!DG1960),""),(Output!$G$47*(IntermediateCalcs!DF1961-IntermediateCalcs!DF1960))+((1-Output!$G$47)*IntermediateCalcs!DG1960))</f>
        <v/>
      </c>
      <c r="DH1961" s="19" t="str">
        <f>IF(DataGoesHere!B1960="",IF(DD1961="Forecast",DF1961+DG1961,""),DF1961+DG1961)</f>
        <v/>
      </c>
      <c r="DI1961" s="274" t="str">
        <f>IF(DH1961="","",IF(IntermediateCalcs!$AO$9="Yes",IntermediateCalcs!DH1961*$CX1961,IntermediateCalcs!DH1961))</f>
        <v/>
      </c>
      <c r="DJ1961" s="250" t="str">
        <f>IF(DataGoesHere!$B1961="","",($CZ1961-DI1961))</f>
        <v/>
      </c>
      <c r="DK1961" s="250" t="str">
        <f>IF(DataGoesHere!$B1961="","",ABS($CZ1961-DI1961))</f>
        <v/>
      </c>
      <c r="DL1961" s="250" t="str">
        <f>IF(DataGoesHere!$B1961="","",DK1961^2)</f>
        <v/>
      </c>
      <c r="DM1961" s="249" t="str">
        <f>IF(DataGoesHere!$B1961="","",DK1961/$CZ1961)</f>
        <v/>
      </c>
      <c r="DN1961" s="250" t="str">
        <f>IF(DataGoesHere!$B1961="","",SUM(DJ$2:DJ1961)/AVERAGE(DK:DK))</f>
        <v/>
      </c>
      <c r="DP1961" s="19" t="str">
        <f>IF(DataGoesHere!B1961="",IF($DD1961="Forecast",(Output!E$48*IntermediateCalcs!CY1961)+Output!G$48,""),(Output!E$48*IntermediateCalcs!CY1961)+Output!G$48)</f>
        <v/>
      </c>
      <c r="DQ1961" s="274" t="str">
        <f>IF(DP1961="","",IF(IntermediateCalcs!$AO$9="Yes",IntermediateCalcs!DP1961*$CX1961,IntermediateCalcs!DP1961))</f>
        <v/>
      </c>
      <c r="DR1961" s="250" t="str">
        <f>IF(DataGoesHere!$B1961="","",($CZ1961-DQ1961))</f>
        <v/>
      </c>
      <c r="DS1961" s="250" t="str">
        <f>IF(DataGoesHere!$B1961="","",ABS($CZ1961-DQ1961))</f>
        <v/>
      </c>
      <c r="DT1961" s="250" t="str">
        <f>IF(DataGoesHere!$B1961="","",DS1961^2)</f>
        <v/>
      </c>
      <c r="DU1961" s="249" t="str">
        <f>IF(DataGoesHere!$B1961="","",DS1961/$CZ1961)</f>
        <v/>
      </c>
      <c r="DV1961" s="250" t="str">
        <f>IF(DataGoesHere!$B1961="","",SUM(DR$2:DR1961)/AVERAGE(DS:DS))</f>
        <v/>
      </c>
      <c r="DX1961" s="19" t="str">
        <f>IF(DataGoesHere!$B1960="","",(DB1955*(Output!$O$49/Output!$P$49))+(IntermediateCalcs!DB1956*(Output!$M$49/Output!$P$49))+(IntermediateCalcs!DB1957*(Output!$K$49/Output!$P$49))+(DB1958*(Output!$I$49/Output!$P$49))+(IntermediateCalcs!DB1959*(Output!$G$49/Output!$P$49))+(IntermediateCalcs!DB1960*(Output!$E$49/Output!$P$49)))</f>
        <v/>
      </c>
      <c r="DY1961" s="274" t="str">
        <f>IF(DX1961="","",IF(IntermediateCalcs!$AO$9="Yes",IntermediateCalcs!DX1961*$CX1961,IntermediateCalcs!DX1961))</f>
        <v/>
      </c>
      <c r="DZ1961" s="250" t="str">
        <f>IF(DataGoesHere!$B1961="","",($CZ1961-DY1961))</f>
        <v/>
      </c>
      <c r="EA1961" s="250" t="str">
        <f>IF(DataGoesHere!$B1961="","",ABS($CZ1961-DY1961))</f>
        <v/>
      </c>
      <c r="EB1961" s="250" t="str">
        <f>IF(DataGoesHere!$B1961="","",EA1961^2)</f>
        <v/>
      </c>
      <c r="EC1961" s="249" t="str">
        <f>IF(DataGoesHere!$B1961="","",EA1961/$CZ1961)</f>
        <v/>
      </c>
      <c r="ED1961" s="250" t="str">
        <f>IF(DataGoesHere!$B1961="","",SUM(DZ$2:DZ1961)/AVERAGE(EA:EA))</f>
        <v/>
      </c>
    </row>
    <row r="1962" spans="20:134" x14ac:dyDescent="0.2">
      <c r="T1962" s="240"/>
      <c r="U1962" s="86"/>
      <c r="V1962" s="86"/>
      <c r="W1962" s="86"/>
      <c r="X1962" s="245" t="str">
        <f>IF(DataGoesHere!$B1962="","",(DataGoesHere!$B1962/SUM(DataGoesHere!$B1958:'DataGoesHere'!$B1969)))</f>
        <v/>
      </c>
      <c r="Y1962" s="86"/>
      <c r="Z1962" s="86"/>
      <c r="AA1962" s="86"/>
      <c r="AB1962" s="86"/>
      <c r="AC1962" s="86"/>
      <c r="AD1962" s="86"/>
      <c r="AE1962" s="241"/>
      <c r="CV1962" s="310" t="str">
        <f>IF(DataGoesHere!B1962="","",DataGoesHere!A1962)</f>
        <v/>
      </c>
      <c r="CW1962" s="271">
        <f t="shared" ca="1" si="68"/>
        <v>5</v>
      </c>
      <c r="CX1962" s="272">
        <f t="shared" ca="1" si="69"/>
        <v>0.97875414397996308</v>
      </c>
      <c r="CY1962" s="266">
        <f>DataGoesHere!A1962</f>
        <v>1961</v>
      </c>
      <c r="CZ1962" s="19" t="str">
        <f>IF(DataGoesHere!B1962="","",DataGoesHere!B1962)</f>
        <v/>
      </c>
      <c r="DA1962" s="19" t="str">
        <f>IF(DataGoesHere!B1962="","",IF(AH$5="No",DataGoesHere!B1962,DataGoesHere!B1962-(AH$2*(DataGoesHere!A1962-1))))</f>
        <v/>
      </c>
      <c r="DB1962" s="19" t="str">
        <f>IF(DataGoesHere!B1962="","",IF(AO$9="No",DataGoesHere!B1962,DataGoesHere!B1962/CX1962))</f>
        <v/>
      </c>
      <c r="DC1962" s="19" t="str">
        <f>IF(DataGoesHere!B1962="","",IF(AO$9="No",DA1962,DA1962/CX1962))</f>
        <v/>
      </c>
      <c r="DD1962" s="293" t="str">
        <f>IF(CZ1962="",IF(COUNTIF(DD$2:DD1961,"Forecast")&lt;Output!E$43,"Forecast",""),"Actual")</f>
        <v/>
      </c>
      <c r="DF1962" s="19" t="str">
        <f>IF(DataGoesHere!B1961="",IF(DD1962="Forecast",(Output!$E$47*IntermediateCalcs!DH1961)+((1-Output!$E$47)*IntermediateCalcs!DF1961),""),(Output!$E$47*IntermediateCalcs!DB1961)+((1-Output!$E$47)*IntermediateCalcs!DF1961))</f>
        <v/>
      </c>
      <c r="DG1962" s="19" t="str">
        <f>IF(DataGoesHere!B1961="",IF(DD1962="Forecast",(Output!$G$47*(IntermediateCalcs!DF1962-IntermediateCalcs!DF1961))+((1-Output!$G$47)*IntermediateCalcs!DG1961),""),(Output!$G$47*(IntermediateCalcs!DF1962-IntermediateCalcs!DF1961))+((1-Output!$G$47)*IntermediateCalcs!DG1961))</f>
        <v/>
      </c>
      <c r="DH1962" s="19" t="str">
        <f>IF(DataGoesHere!B1961="",IF(DD1962="Forecast",DF1962+DG1962,""),DF1962+DG1962)</f>
        <v/>
      </c>
      <c r="DI1962" s="274" t="str">
        <f>IF(DH1962="","",IF(IntermediateCalcs!$AO$9="Yes",IntermediateCalcs!DH1962*$CX1962,IntermediateCalcs!DH1962))</f>
        <v/>
      </c>
      <c r="DJ1962" s="250" t="str">
        <f>IF(DataGoesHere!$B1962="","",($CZ1962-DI1962))</f>
        <v/>
      </c>
      <c r="DK1962" s="250" t="str">
        <f>IF(DataGoesHere!$B1962="","",ABS($CZ1962-DI1962))</f>
        <v/>
      </c>
      <c r="DL1962" s="250" t="str">
        <f>IF(DataGoesHere!$B1962="","",DK1962^2)</f>
        <v/>
      </c>
      <c r="DM1962" s="249" t="str">
        <f>IF(DataGoesHere!$B1962="","",DK1962/$CZ1962)</f>
        <v/>
      </c>
      <c r="DN1962" s="250" t="str">
        <f>IF(DataGoesHere!$B1962="","",SUM(DJ$2:DJ1962)/AVERAGE(DK:DK))</f>
        <v/>
      </c>
      <c r="DP1962" s="19" t="str">
        <f>IF(DataGoesHere!B1962="",IF($DD1962="Forecast",(Output!E$48*IntermediateCalcs!CY1962)+Output!G$48,""),(Output!E$48*IntermediateCalcs!CY1962)+Output!G$48)</f>
        <v/>
      </c>
      <c r="DQ1962" s="274" t="str">
        <f>IF(DP1962="","",IF(IntermediateCalcs!$AO$9="Yes",IntermediateCalcs!DP1962*$CX1962,IntermediateCalcs!DP1962))</f>
        <v/>
      </c>
      <c r="DR1962" s="250" t="str">
        <f>IF(DataGoesHere!$B1962="","",($CZ1962-DQ1962))</f>
        <v/>
      </c>
      <c r="DS1962" s="250" t="str">
        <f>IF(DataGoesHere!$B1962="","",ABS($CZ1962-DQ1962))</f>
        <v/>
      </c>
      <c r="DT1962" s="250" t="str">
        <f>IF(DataGoesHere!$B1962="","",DS1962^2)</f>
        <v/>
      </c>
      <c r="DU1962" s="249" t="str">
        <f>IF(DataGoesHere!$B1962="","",DS1962/$CZ1962)</f>
        <v/>
      </c>
      <c r="DV1962" s="250" t="str">
        <f>IF(DataGoesHere!$B1962="","",SUM(DR$2:DR1962)/AVERAGE(DS:DS))</f>
        <v/>
      </c>
      <c r="DX1962" s="19" t="str">
        <f>IF(DataGoesHere!$B1961="","",(DB1956*(Output!$O$49/Output!$P$49))+(IntermediateCalcs!DB1957*(Output!$M$49/Output!$P$49))+(IntermediateCalcs!DB1958*(Output!$K$49/Output!$P$49))+(DB1959*(Output!$I$49/Output!$P$49))+(IntermediateCalcs!DB1960*(Output!$G$49/Output!$P$49))+(IntermediateCalcs!DB1961*(Output!$E$49/Output!$P$49)))</f>
        <v/>
      </c>
      <c r="DY1962" s="274" t="str">
        <f>IF(DX1962="","",IF(IntermediateCalcs!$AO$9="Yes",IntermediateCalcs!DX1962*$CX1962,IntermediateCalcs!DX1962))</f>
        <v/>
      </c>
      <c r="DZ1962" s="250" t="str">
        <f>IF(DataGoesHere!$B1962="","",($CZ1962-DY1962))</f>
        <v/>
      </c>
      <c r="EA1962" s="250" t="str">
        <f>IF(DataGoesHere!$B1962="","",ABS($CZ1962-DY1962))</f>
        <v/>
      </c>
      <c r="EB1962" s="250" t="str">
        <f>IF(DataGoesHere!$B1962="","",EA1962^2)</f>
        <v/>
      </c>
      <c r="EC1962" s="249" t="str">
        <f>IF(DataGoesHere!$B1962="","",EA1962/$CZ1962)</f>
        <v/>
      </c>
      <c r="ED1962" s="250" t="str">
        <f>IF(DataGoesHere!$B1962="","",SUM(DZ$2:DZ1962)/AVERAGE(EA:EA))</f>
        <v/>
      </c>
    </row>
    <row r="1963" spans="20:134" x14ac:dyDescent="0.2">
      <c r="T1963" s="240"/>
      <c r="U1963" s="86"/>
      <c r="V1963" s="86"/>
      <c r="W1963" s="86"/>
      <c r="X1963" s="86"/>
      <c r="Y1963" s="245" t="str">
        <f>IF(DataGoesHere!$B1963="","",(DataGoesHere!$B1963/SUM(DataGoesHere!$B1958:'DataGoesHere'!$B1969)))</f>
        <v/>
      </c>
      <c r="Z1963" s="86"/>
      <c r="AA1963" s="86"/>
      <c r="AB1963" s="86"/>
      <c r="AC1963" s="86"/>
      <c r="AD1963" s="86"/>
      <c r="AE1963" s="241"/>
      <c r="CV1963" s="310" t="str">
        <f>IF(DataGoesHere!B1963="","",DataGoesHere!A1963)</f>
        <v/>
      </c>
      <c r="CW1963" s="271">
        <f t="shared" ca="1" si="68"/>
        <v>6</v>
      </c>
      <c r="CX1963" s="272">
        <f t="shared" ca="1" si="69"/>
        <v>1.0779088099730167</v>
      </c>
      <c r="CY1963" s="266">
        <f>DataGoesHere!A1963</f>
        <v>1962</v>
      </c>
      <c r="CZ1963" s="19" t="str">
        <f>IF(DataGoesHere!B1963="","",DataGoesHere!B1963)</f>
        <v/>
      </c>
      <c r="DA1963" s="19" t="str">
        <f>IF(DataGoesHere!B1963="","",IF(AH$5="No",DataGoesHere!B1963,DataGoesHere!B1963-(AH$2*(DataGoesHere!A1963-1))))</f>
        <v/>
      </c>
      <c r="DB1963" s="19" t="str">
        <f>IF(DataGoesHere!B1963="","",IF(AO$9="No",DataGoesHere!B1963,DataGoesHere!B1963/CX1963))</f>
        <v/>
      </c>
      <c r="DC1963" s="19" t="str">
        <f>IF(DataGoesHere!B1963="","",IF(AO$9="No",DA1963,DA1963/CX1963))</f>
        <v/>
      </c>
      <c r="DD1963" s="293" t="str">
        <f>IF(CZ1963="",IF(COUNTIF(DD$2:DD1962,"Forecast")&lt;Output!E$43,"Forecast",""),"Actual")</f>
        <v/>
      </c>
      <c r="DF1963" s="19" t="str">
        <f>IF(DataGoesHere!B1962="",IF(DD1963="Forecast",(Output!$E$47*IntermediateCalcs!DH1962)+((1-Output!$E$47)*IntermediateCalcs!DF1962),""),(Output!$E$47*IntermediateCalcs!DB1962)+((1-Output!$E$47)*IntermediateCalcs!DF1962))</f>
        <v/>
      </c>
      <c r="DG1963" s="19" t="str">
        <f>IF(DataGoesHere!B1962="",IF(DD1963="Forecast",(Output!$G$47*(IntermediateCalcs!DF1963-IntermediateCalcs!DF1962))+((1-Output!$G$47)*IntermediateCalcs!DG1962),""),(Output!$G$47*(IntermediateCalcs!DF1963-IntermediateCalcs!DF1962))+((1-Output!$G$47)*IntermediateCalcs!DG1962))</f>
        <v/>
      </c>
      <c r="DH1963" s="19" t="str">
        <f>IF(DataGoesHere!B1962="",IF(DD1963="Forecast",DF1963+DG1963,""),DF1963+DG1963)</f>
        <v/>
      </c>
      <c r="DI1963" s="274" t="str">
        <f>IF(DH1963="","",IF(IntermediateCalcs!$AO$9="Yes",IntermediateCalcs!DH1963*$CX1963,IntermediateCalcs!DH1963))</f>
        <v/>
      </c>
      <c r="DJ1963" s="250" t="str">
        <f>IF(DataGoesHere!$B1963="","",($CZ1963-DI1963))</f>
        <v/>
      </c>
      <c r="DK1963" s="250" t="str">
        <f>IF(DataGoesHere!$B1963="","",ABS($CZ1963-DI1963))</f>
        <v/>
      </c>
      <c r="DL1963" s="250" t="str">
        <f>IF(DataGoesHere!$B1963="","",DK1963^2)</f>
        <v/>
      </c>
      <c r="DM1963" s="249" t="str">
        <f>IF(DataGoesHere!$B1963="","",DK1963/$CZ1963)</f>
        <v/>
      </c>
      <c r="DN1963" s="250" t="str">
        <f>IF(DataGoesHere!$B1963="","",SUM(DJ$2:DJ1963)/AVERAGE(DK:DK))</f>
        <v/>
      </c>
      <c r="DP1963" s="19" t="str">
        <f>IF(DataGoesHere!B1963="",IF($DD1963="Forecast",(Output!E$48*IntermediateCalcs!CY1963)+Output!G$48,""),(Output!E$48*IntermediateCalcs!CY1963)+Output!G$48)</f>
        <v/>
      </c>
      <c r="DQ1963" s="274" t="str">
        <f>IF(DP1963="","",IF(IntermediateCalcs!$AO$9="Yes",IntermediateCalcs!DP1963*$CX1963,IntermediateCalcs!DP1963))</f>
        <v/>
      </c>
      <c r="DR1963" s="250" t="str">
        <f>IF(DataGoesHere!$B1963="","",($CZ1963-DQ1963))</f>
        <v/>
      </c>
      <c r="DS1963" s="250" t="str">
        <f>IF(DataGoesHere!$B1963="","",ABS($CZ1963-DQ1963))</f>
        <v/>
      </c>
      <c r="DT1963" s="250" t="str">
        <f>IF(DataGoesHere!$B1963="","",DS1963^2)</f>
        <v/>
      </c>
      <c r="DU1963" s="249" t="str">
        <f>IF(DataGoesHere!$B1963="","",DS1963/$CZ1963)</f>
        <v/>
      </c>
      <c r="DV1963" s="250" t="str">
        <f>IF(DataGoesHere!$B1963="","",SUM(DR$2:DR1963)/AVERAGE(DS:DS))</f>
        <v/>
      </c>
      <c r="DX1963" s="19" t="str">
        <f>IF(DataGoesHere!$B1962="","",(DB1957*(Output!$O$49/Output!$P$49))+(IntermediateCalcs!DB1958*(Output!$M$49/Output!$P$49))+(IntermediateCalcs!DB1959*(Output!$K$49/Output!$P$49))+(DB1960*(Output!$I$49/Output!$P$49))+(IntermediateCalcs!DB1961*(Output!$G$49/Output!$P$49))+(IntermediateCalcs!DB1962*(Output!$E$49/Output!$P$49)))</f>
        <v/>
      </c>
      <c r="DY1963" s="274" t="str">
        <f>IF(DX1963="","",IF(IntermediateCalcs!$AO$9="Yes",IntermediateCalcs!DX1963*$CX1963,IntermediateCalcs!DX1963))</f>
        <v/>
      </c>
      <c r="DZ1963" s="250" t="str">
        <f>IF(DataGoesHere!$B1963="","",($CZ1963-DY1963))</f>
        <v/>
      </c>
      <c r="EA1963" s="250" t="str">
        <f>IF(DataGoesHere!$B1963="","",ABS($CZ1963-DY1963))</f>
        <v/>
      </c>
      <c r="EB1963" s="250" t="str">
        <f>IF(DataGoesHere!$B1963="","",EA1963^2)</f>
        <v/>
      </c>
      <c r="EC1963" s="249" t="str">
        <f>IF(DataGoesHere!$B1963="","",EA1963/$CZ1963)</f>
        <v/>
      </c>
      <c r="ED1963" s="250" t="str">
        <f>IF(DataGoesHere!$B1963="","",SUM(DZ$2:DZ1963)/AVERAGE(EA:EA))</f>
        <v/>
      </c>
    </row>
    <row r="1964" spans="20:134" x14ac:dyDescent="0.2">
      <c r="T1964" s="240"/>
      <c r="U1964" s="86"/>
      <c r="V1964" s="86"/>
      <c r="W1964" s="86"/>
      <c r="X1964" s="86"/>
      <c r="Y1964" s="86"/>
      <c r="Z1964" s="245" t="str">
        <f>IF(DataGoesHere!$B1964="","",(DataGoesHere!$B1964/SUM(DataGoesHere!$B1958:'DataGoesHere'!$B1969)))</f>
        <v/>
      </c>
      <c r="AA1964" s="86"/>
      <c r="AB1964" s="86"/>
      <c r="AC1964" s="86"/>
      <c r="AD1964" s="86"/>
      <c r="AE1964" s="241"/>
      <c r="CV1964" s="310" t="str">
        <f>IF(DataGoesHere!B1964="","",DataGoesHere!A1964)</f>
        <v/>
      </c>
      <c r="CW1964" s="271">
        <f t="shared" ca="1" si="68"/>
        <v>7</v>
      </c>
      <c r="CX1964" s="272">
        <f t="shared" ca="1" si="69"/>
        <v>1.0265458156689093</v>
      </c>
      <c r="CY1964" s="266">
        <f>DataGoesHere!A1964</f>
        <v>1963</v>
      </c>
      <c r="CZ1964" s="19" t="str">
        <f>IF(DataGoesHere!B1964="","",DataGoesHere!B1964)</f>
        <v/>
      </c>
      <c r="DA1964" s="19" t="str">
        <f>IF(DataGoesHere!B1964="","",IF(AH$5="No",DataGoesHere!B1964,DataGoesHere!B1964-(AH$2*(DataGoesHere!A1964-1))))</f>
        <v/>
      </c>
      <c r="DB1964" s="19" t="str">
        <f>IF(DataGoesHere!B1964="","",IF(AO$9="No",DataGoesHere!B1964,DataGoesHere!B1964/CX1964))</f>
        <v/>
      </c>
      <c r="DC1964" s="19" t="str">
        <f>IF(DataGoesHere!B1964="","",IF(AO$9="No",DA1964,DA1964/CX1964))</f>
        <v/>
      </c>
      <c r="DD1964" s="293" t="str">
        <f>IF(CZ1964="",IF(COUNTIF(DD$2:DD1963,"Forecast")&lt;Output!E$43,"Forecast",""),"Actual")</f>
        <v/>
      </c>
      <c r="DF1964" s="19" t="str">
        <f>IF(DataGoesHere!B1963="",IF(DD1964="Forecast",(Output!$E$47*IntermediateCalcs!DH1963)+((1-Output!$E$47)*IntermediateCalcs!DF1963),""),(Output!$E$47*IntermediateCalcs!DB1963)+((1-Output!$E$47)*IntermediateCalcs!DF1963))</f>
        <v/>
      </c>
      <c r="DG1964" s="19" t="str">
        <f>IF(DataGoesHere!B1963="",IF(DD1964="Forecast",(Output!$G$47*(IntermediateCalcs!DF1964-IntermediateCalcs!DF1963))+((1-Output!$G$47)*IntermediateCalcs!DG1963),""),(Output!$G$47*(IntermediateCalcs!DF1964-IntermediateCalcs!DF1963))+((1-Output!$G$47)*IntermediateCalcs!DG1963))</f>
        <v/>
      </c>
      <c r="DH1964" s="19" t="str">
        <f>IF(DataGoesHere!B1963="",IF(DD1964="Forecast",DF1964+DG1964,""),DF1964+DG1964)</f>
        <v/>
      </c>
      <c r="DI1964" s="274" t="str">
        <f>IF(DH1964="","",IF(IntermediateCalcs!$AO$9="Yes",IntermediateCalcs!DH1964*$CX1964,IntermediateCalcs!DH1964))</f>
        <v/>
      </c>
      <c r="DJ1964" s="250" t="str">
        <f>IF(DataGoesHere!$B1964="","",($CZ1964-DI1964))</f>
        <v/>
      </c>
      <c r="DK1964" s="250" t="str">
        <f>IF(DataGoesHere!$B1964="","",ABS($CZ1964-DI1964))</f>
        <v/>
      </c>
      <c r="DL1964" s="250" t="str">
        <f>IF(DataGoesHere!$B1964="","",DK1964^2)</f>
        <v/>
      </c>
      <c r="DM1964" s="249" t="str">
        <f>IF(DataGoesHere!$B1964="","",DK1964/$CZ1964)</f>
        <v/>
      </c>
      <c r="DN1964" s="250" t="str">
        <f>IF(DataGoesHere!$B1964="","",SUM(DJ$2:DJ1964)/AVERAGE(DK:DK))</f>
        <v/>
      </c>
      <c r="DP1964" s="19" t="str">
        <f>IF(DataGoesHere!B1964="",IF($DD1964="Forecast",(Output!E$48*IntermediateCalcs!CY1964)+Output!G$48,""),(Output!E$48*IntermediateCalcs!CY1964)+Output!G$48)</f>
        <v/>
      </c>
      <c r="DQ1964" s="274" t="str">
        <f>IF(DP1964="","",IF(IntermediateCalcs!$AO$9="Yes",IntermediateCalcs!DP1964*$CX1964,IntermediateCalcs!DP1964))</f>
        <v/>
      </c>
      <c r="DR1964" s="250" t="str">
        <f>IF(DataGoesHere!$B1964="","",($CZ1964-DQ1964))</f>
        <v/>
      </c>
      <c r="DS1964" s="250" t="str">
        <f>IF(DataGoesHere!$B1964="","",ABS($CZ1964-DQ1964))</f>
        <v/>
      </c>
      <c r="DT1964" s="250" t="str">
        <f>IF(DataGoesHere!$B1964="","",DS1964^2)</f>
        <v/>
      </c>
      <c r="DU1964" s="249" t="str">
        <f>IF(DataGoesHere!$B1964="","",DS1964/$CZ1964)</f>
        <v/>
      </c>
      <c r="DV1964" s="250" t="str">
        <f>IF(DataGoesHere!$B1964="","",SUM(DR$2:DR1964)/AVERAGE(DS:DS))</f>
        <v/>
      </c>
      <c r="DX1964" s="19" t="str">
        <f>IF(DataGoesHere!$B1963="","",(DB1958*(Output!$O$49/Output!$P$49))+(IntermediateCalcs!DB1959*(Output!$M$49/Output!$P$49))+(IntermediateCalcs!DB1960*(Output!$K$49/Output!$P$49))+(DB1961*(Output!$I$49/Output!$P$49))+(IntermediateCalcs!DB1962*(Output!$G$49/Output!$P$49))+(IntermediateCalcs!DB1963*(Output!$E$49/Output!$P$49)))</f>
        <v/>
      </c>
      <c r="DY1964" s="274" t="str">
        <f>IF(DX1964="","",IF(IntermediateCalcs!$AO$9="Yes",IntermediateCalcs!DX1964*$CX1964,IntermediateCalcs!DX1964))</f>
        <v/>
      </c>
      <c r="DZ1964" s="250" t="str">
        <f>IF(DataGoesHere!$B1964="","",($CZ1964-DY1964))</f>
        <v/>
      </c>
      <c r="EA1964" s="250" t="str">
        <f>IF(DataGoesHere!$B1964="","",ABS($CZ1964-DY1964))</f>
        <v/>
      </c>
      <c r="EB1964" s="250" t="str">
        <f>IF(DataGoesHere!$B1964="","",EA1964^2)</f>
        <v/>
      </c>
      <c r="EC1964" s="249" t="str">
        <f>IF(DataGoesHere!$B1964="","",EA1964/$CZ1964)</f>
        <v/>
      </c>
      <c r="ED1964" s="250" t="str">
        <f>IF(DataGoesHere!$B1964="","",SUM(DZ$2:DZ1964)/AVERAGE(EA:EA))</f>
        <v/>
      </c>
    </row>
    <row r="1965" spans="20:134" x14ac:dyDescent="0.2">
      <c r="T1965" s="240"/>
      <c r="U1965" s="86"/>
      <c r="V1965" s="86"/>
      <c r="W1965" s="86"/>
      <c r="X1965" s="86"/>
      <c r="Y1965" s="86"/>
      <c r="Z1965" s="86"/>
      <c r="AA1965" s="245" t="str">
        <f>IF(DataGoesHere!$B1965="","",(DataGoesHere!$B1965/SUM(DataGoesHere!$B1958:'DataGoesHere'!$B1969)))</f>
        <v/>
      </c>
      <c r="AB1965" s="86"/>
      <c r="AC1965" s="86"/>
      <c r="AD1965" s="86"/>
      <c r="AE1965" s="241"/>
      <c r="CV1965" s="310" t="str">
        <f>IF(DataGoesHere!B1965="","",DataGoesHere!A1965)</f>
        <v/>
      </c>
      <c r="CW1965" s="271">
        <f t="shared" ca="1" si="68"/>
        <v>8</v>
      </c>
      <c r="CX1965" s="272">
        <f t="shared" ca="1" si="69"/>
        <v>1.0207492390681214</v>
      </c>
      <c r="CY1965" s="266">
        <f>DataGoesHere!A1965</f>
        <v>1964</v>
      </c>
      <c r="CZ1965" s="19" t="str">
        <f>IF(DataGoesHere!B1965="","",DataGoesHere!B1965)</f>
        <v/>
      </c>
      <c r="DA1965" s="19" t="str">
        <f>IF(DataGoesHere!B1965="","",IF(AH$5="No",DataGoesHere!B1965,DataGoesHere!B1965-(AH$2*(DataGoesHere!A1965-1))))</f>
        <v/>
      </c>
      <c r="DB1965" s="19" t="str">
        <f>IF(DataGoesHere!B1965="","",IF(AO$9="No",DataGoesHere!B1965,DataGoesHere!B1965/CX1965))</f>
        <v/>
      </c>
      <c r="DC1965" s="19" t="str">
        <f>IF(DataGoesHere!B1965="","",IF(AO$9="No",DA1965,DA1965/CX1965))</f>
        <v/>
      </c>
      <c r="DD1965" s="293" t="str">
        <f>IF(CZ1965="",IF(COUNTIF(DD$2:DD1964,"Forecast")&lt;Output!E$43,"Forecast",""),"Actual")</f>
        <v/>
      </c>
      <c r="DF1965" s="19" t="str">
        <f>IF(DataGoesHere!B1964="",IF(DD1965="Forecast",(Output!$E$47*IntermediateCalcs!DH1964)+((1-Output!$E$47)*IntermediateCalcs!DF1964),""),(Output!$E$47*IntermediateCalcs!DB1964)+((1-Output!$E$47)*IntermediateCalcs!DF1964))</f>
        <v/>
      </c>
      <c r="DG1965" s="19" t="str">
        <f>IF(DataGoesHere!B1964="",IF(DD1965="Forecast",(Output!$G$47*(IntermediateCalcs!DF1965-IntermediateCalcs!DF1964))+((1-Output!$G$47)*IntermediateCalcs!DG1964),""),(Output!$G$47*(IntermediateCalcs!DF1965-IntermediateCalcs!DF1964))+((1-Output!$G$47)*IntermediateCalcs!DG1964))</f>
        <v/>
      </c>
      <c r="DH1965" s="19" t="str">
        <f>IF(DataGoesHere!B1964="",IF(DD1965="Forecast",DF1965+DG1965,""),DF1965+DG1965)</f>
        <v/>
      </c>
      <c r="DI1965" s="274" t="str">
        <f>IF(DH1965="","",IF(IntermediateCalcs!$AO$9="Yes",IntermediateCalcs!DH1965*$CX1965,IntermediateCalcs!DH1965))</f>
        <v/>
      </c>
      <c r="DJ1965" s="250" t="str">
        <f>IF(DataGoesHere!$B1965="","",($CZ1965-DI1965))</f>
        <v/>
      </c>
      <c r="DK1965" s="250" t="str">
        <f>IF(DataGoesHere!$B1965="","",ABS($CZ1965-DI1965))</f>
        <v/>
      </c>
      <c r="DL1965" s="250" t="str">
        <f>IF(DataGoesHere!$B1965="","",DK1965^2)</f>
        <v/>
      </c>
      <c r="DM1965" s="249" t="str">
        <f>IF(DataGoesHere!$B1965="","",DK1965/$CZ1965)</f>
        <v/>
      </c>
      <c r="DN1965" s="250" t="str">
        <f>IF(DataGoesHere!$B1965="","",SUM(DJ$2:DJ1965)/AVERAGE(DK:DK))</f>
        <v/>
      </c>
      <c r="DP1965" s="19" t="str">
        <f>IF(DataGoesHere!B1965="",IF($DD1965="Forecast",(Output!E$48*IntermediateCalcs!CY1965)+Output!G$48,""),(Output!E$48*IntermediateCalcs!CY1965)+Output!G$48)</f>
        <v/>
      </c>
      <c r="DQ1965" s="274" t="str">
        <f>IF(DP1965="","",IF(IntermediateCalcs!$AO$9="Yes",IntermediateCalcs!DP1965*$CX1965,IntermediateCalcs!DP1965))</f>
        <v/>
      </c>
      <c r="DR1965" s="250" t="str">
        <f>IF(DataGoesHere!$B1965="","",($CZ1965-DQ1965))</f>
        <v/>
      </c>
      <c r="DS1965" s="250" t="str">
        <f>IF(DataGoesHere!$B1965="","",ABS($CZ1965-DQ1965))</f>
        <v/>
      </c>
      <c r="DT1965" s="250" t="str">
        <f>IF(DataGoesHere!$B1965="","",DS1965^2)</f>
        <v/>
      </c>
      <c r="DU1965" s="249" t="str">
        <f>IF(DataGoesHere!$B1965="","",DS1965/$CZ1965)</f>
        <v/>
      </c>
      <c r="DV1965" s="250" t="str">
        <f>IF(DataGoesHere!$B1965="","",SUM(DR$2:DR1965)/AVERAGE(DS:DS))</f>
        <v/>
      </c>
      <c r="DX1965" s="19" t="str">
        <f>IF(DataGoesHere!$B1964="","",(DB1959*(Output!$O$49/Output!$P$49))+(IntermediateCalcs!DB1960*(Output!$M$49/Output!$P$49))+(IntermediateCalcs!DB1961*(Output!$K$49/Output!$P$49))+(DB1962*(Output!$I$49/Output!$P$49))+(IntermediateCalcs!DB1963*(Output!$G$49/Output!$P$49))+(IntermediateCalcs!DB1964*(Output!$E$49/Output!$P$49)))</f>
        <v/>
      </c>
      <c r="DY1965" s="274" t="str">
        <f>IF(DX1965="","",IF(IntermediateCalcs!$AO$9="Yes",IntermediateCalcs!DX1965*$CX1965,IntermediateCalcs!DX1965))</f>
        <v/>
      </c>
      <c r="DZ1965" s="250" t="str">
        <f>IF(DataGoesHere!$B1965="","",($CZ1965-DY1965))</f>
        <v/>
      </c>
      <c r="EA1965" s="250" t="str">
        <f>IF(DataGoesHere!$B1965="","",ABS($CZ1965-DY1965))</f>
        <v/>
      </c>
      <c r="EB1965" s="250" t="str">
        <f>IF(DataGoesHere!$B1965="","",EA1965^2)</f>
        <v/>
      </c>
      <c r="EC1965" s="249" t="str">
        <f>IF(DataGoesHere!$B1965="","",EA1965/$CZ1965)</f>
        <v/>
      </c>
      <c r="ED1965" s="250" t="str">
        <f>IF(DataGoesHere!$B1965="","",SUM(DZ$2:DZ1965)/AVERAGE(EA:EA))</f>
        <v/>
      </c>
    </row>
    <row r="1966" spans="20:134" x14ac:dyDescent="0.2">
      <c r="T1966" s="240"/>
      <c r="U1966" s="86"/>
      <c r="V1966" s="86"/>
      <c r="W1966" s="86"/>
      <c r="X1966" s="86"/>
      <c r="Y1966" s="86"/>
      <c r="Z1966" s="86"/>
      <c r="AA1966" s="86"/>
      <c r="AB1966" s="245" t="str">
        <f>IF(DataGoesHere!$B1966="","",(DataGoesHere!$B1966/SUM(DataGoesHere!$B1958:'DataGoesHere'!$B1969)))</f>
        <v/>
      </c>
      <c r="AC1966" s="86"/>
      <c r="AD1966" s="86"/>
      <c r="AE1966" s="241"/>
      <c r="CV1966" s="310" t="str">
        <f>IF(DataGoesHere!B1966="","",DataGoesHere!A1966)</f>
        <v/>
      </c>
      <c r="CW1966" s="271">
        <f t="shared" ca="1" si="68"/>
        <v>9</v>
      </c>
      <c r="CX1966" s="272">
        <f t="shared" ca="1" si="69"/>
        <v>1.0625330005567626</v>
      </c>
      <c r="CY1966" s="266">
        <f>DataGoesHere!A1966</f>
        <v>1965</v>
      </c>
      <c r="CZ1966" s="19" t="str">
        <f>IF(DataGoesHere!B1966="","",DataGoesHere!B1966)</f>
        <v/>
      </c>
      <c r="DA1966" s="19" t="str">
        <f>IF(DataGoesHere!B1966="","",IF(AH$5="No",DataGoesHere!B1966,DataGoesHere!B1966-(AH$2*(DataGoesHere!A1966-1))))</f>
        <v/>
      </c>
      <c r="DB1966" s="19" t="str">
        <f>IF(DataGoesHere!B1966="","",IF(AO$9="No",DataGoesHere!B1966,DataGoesHere!B1966/CX1966))</f>
        <v/>
      </c>
      <c r="DC1966" s="19" t="str">
        <f>IF(DataGoesHere!B1966="","",IF(AO$9="No",DA1966,DA1966/CX1966))</f>
        <v/>
      </c>
      <c r="DD1966" s="293" t="str">
        <f>IF(CZ1966="",IF(COUNTIF(DD$2:DD1965,"Forecast")&lt;Output!E$43,"Forecast",""),"Actual")</f>
        <v/>
      </c>
      <c r="DF1966" s="19" t="str">
        <f>IF(DataGoesHere!B1965="",IF(DD1966="Forecast",(Output!$E$47*IntermediateCalcs!DH1965)+((1-Output!$E$47)*IntermediateCalcs!DF1965),""),(Output!$E$47*IntermediateCalcs!DB1965)+((1-Output!$E$47)*IntermediateCalcs!DF1965))</f>
        <v/>
      </c>
      <c r="DG1966" s="19" t="str">
        <f>IF(DataGoesHere!B1965="",IF(DD1966="Forecast",(Output!$G$47*(IntermediateCalcs!DF1966-IntermediateCalcs!DF1965))+((1-Output!$G$47)*IntermediateCalcs!DG1965),""),(Output!$G$47*(IntermediateCalcs!DF1966-IntermediateCalcs!DF1965))+((1-Output!$G$47)*IntermediateCalcs!DG1965))</f>
        <v/>
      </c>
      <c r="DH1966" s="19" t="str">
        <f>IF(DataGoesHere!B1965="",IF(DD1966="Forecast",DF1966+DG1966,""),DF1966+DG1966)</f>
        <v/>
      </c>
      <c r="DI1966" s="274" t="str">
        <f>IF(DH1966="","",IF(IntermediateCalcs!$AO$9="Yes",IntermediateCalcs!DH1966*$CX1966,IntermediateCalcs!DH1966))</f>
        <v/>
      </c>
      <c r="DJ1966" s="250" t="str">
        <f>IF(DataGoesHere!$B1966="","",($CZ1966-DI1966))</f>
        <v/>
      </c>
      <c r="DK1966" s="250" t="str">
        <f>IF(DataGoesHere!$B1966="","",ABS($CZ1966-DI1966))</f>
        <v/>
      </c>
      <c r="DL1966" s="250" t="str">
        <f>IF(DataGoesHere!$B1966="","",DK1966^2)</f>
        <v/>
      </c>
      <c r="DM1966" s="249" t="str">
        <f>IF(DataGoesHere!$B1966="","",DK1966/$CZ1966)</f>
        <v/>
      </c>
      <c r="DN1966" s="250" t="str">
        <f>IF(DataGoesHere!$B1966="","",SUM(DJ$2:DJ1966)/AVERAGE(DK:DK))</f>
        <v/>
      </c>
      <c r="DP1966" s="19" t="str">
        <f>IF(DataGoesHere!B1966="",IF($DD1966="Forecast",(Output!E$48*IntermediateCalcs!CY1966)+Output!G$48,""),(Output!E$48*IntermediateCalcs!CY1966)+Output!G$48)</f>
        <v/>
      </c>
      <c r="DQ1966" s="274" t="str">
        <f>IF(DP1966="","",IF(IntermediateCalcs!$AO$9="Yes",IntermediateCalcs!DP1966*$CX1966,IntermediateCalcs!DP1966))</f>
        <v/>
      </c>
      <c r="DR1966" s="250" t="str">
        <f>IF(DataGoesHere!$B1966="","",($CZ1966-DQ1966))</f>
        <v/>
      </c>
      <c r="DS1966" s="250" t="str">
        <f>IF(DataGoesHere!$B1966="","",ABS($CZ1966-DQ1966))</f>
        <v/>
      </c>
      <c r="DT1966" s="250" t="str">
        <f>IF(DataGoesHere!$B1966="","",DS1966^2)</f>
        <v/>
      </c>
      <c r="DU1966" s="249" t="str">
        <f>IF(DataGoesHere!$B1966="","",DS1966/$CZ1966)</f>
        <v/>
      </c>
      <c r="DV1966" s="250" t="str">
        <f>IF(DataGoesHere!$B1966="","",SUM(DR$2:DR1966)/AVERAGE(DS:DS))</f>
        <v/>
      </c>
      <c r="DX1966" s="19" t="str">
        <f>IF(DataGoesHere!$B1965="","",(DB1960*(Output!$O$49/Output!$P$49))+(IntermediateCalcs!DB1961*(Output!$M$49/Output!$P$49))+(IntermediateCalcs!DB1962*(Output!$K$49/Output!$P$49))+(DB1963*(Output!$I$49/Output!$P$49))+(IntermediateCalcs!DB1964*(Output!$G$49/Output!$P$49))+(IntermediateCalcs!DB1965*(Output!$E$49/Output!$P$49)))</f>
        <v/>
      </c>
      <c r="DY1966" s="274" t="str">
        <f>IF(DX1966="","",IF(IntermediateCalcs!$AO$9="Yes",IntermediateCalcs!DX1966*$CX1966,IntermediateCalcs!DX1966))</f>
        <v/>
      </c>
      <c r="DZ1966" s="250" t="str">
        <f>IF(DataGoesHere!$B1966="","",($CZ1966-DY1966))</f>
        <v/>
      </c>
      <c r="EA1966" s="250" t="str">
        <f>IF(DataGoesHere!$B1966="","",ABS($CZ1966-DY1966))</f>
        <v/>
      </c>
      <c r="EB1966" s="250" t="str">
        <f>IF(DataGoesHere!$B1966="","",EA1966^2)</f>
        <v/>
      </c>
      <c r="EC1966" s="249" t="str">
        <f>IF(DataGoesHere!$B1966="","",EA1966/$CZ1966)</f>
        <v/>
      </c>
      <c r="ED1966" s="250" t="str">
        <f>IF(DataGoesHere!$B1966="","",SUM(DZ$2:DZ1966)/AVERAGE(EA:EA))</f>
        <v/>
      </c>
    </row>
    <row r="1967" spans="20:134" x14ac:dyDescent="0.2">
      <c r="T1967" s="240"/>
      <c r="U1967" s="86"/>
      <c r="V1967" s="86"/>
      <c r="W1967" s="86"/>
      <c r="X1967" s="86"/>
      <c r="Y1967" s="86"/>
      <c r="Z1967" s="86"/>
      <c r="AA1967" s="86"/>
      <c r="AB1967" s="86"/>
      <c r="AC1967" s="245" t="str">
        <f>IF(DataGoesHere!$B1967="","",(DataGoesHere!$B1967/SUM(DataGoesHere!$B1958:'DataGoesHere'!$B1969)))</f>
        <v/>
      </c>
      <c r="AD1967" s="86"/>
      <c r="AE1967" s="241"/>
      <c r="CV1967" s="310" t="str">
        <f>IF(DataGoesHere!B1967="","",DataGoesHere!A1967)</f>
        <v/>
      </c>
      <c r="CW1967" s="271">
        <f t="shared" ca="1" si="68"/>
        <v>10</v>
      </c>
      <c r="CX1967" s="272">
        <f t="shared" ca="1" si="69"/>
        <v>0.92557634012077306</v>
      </c>
      <c r="CY1967" s="266">
        <f>DataGoesHere!A1967</f>
        <v>1966</v>
      </c>
      <c r="CZ1967" s="19" t="str">
        <f>IF(DataGoesHere!B1967="","",DataGoesHere!B1967)</f>
        <v/>
      </c>
      <c r="DA1967" s="19" t="str">
        <f>IF(DataGoesHere!B1967="","",IF(AH$5="No",DataGoesHere!B1967,DataGoesHere!B1967-(AH$2*(DataGoesHere!A1967-1))))</f>
        <v/>
      </c>
      <c r="DB1967" s="19" t="str">
        <f>IF(DataGoesHere!B1967="","",IF(AO$9="No",DataGoesHere!B1967,DataGoesHere!B1967/CX1967))</f>
        <v/>
      </c>
      <c r="DC1967" s="19" t="str">
        <f>IF(DataGoesHere!B1967="","",IF(AO$9="No",DA1967,DA1967/CX1967))</f>
        <v/>
      </c>
      <c r="DD1967" s="293" t="str">
        <f>IF(CZ1967="",IF(COUNTIF(DD$2:DD1966,"Forecast")&lt;Output!E$43,"Forecast",""),"Actual")</f>
        <v/>
      </c>
      <c r="DF1967" s="19" t="str">
        <f>IF(DataGoesHere!B1966="",IF(DD1967="Forecast",(Output!$E$47*IntermediateCalcs!DH1966)+((1-Output!$E$47)*IntermediateCalcs!DF1966),""),(Output!$E$47*IntermediateCalcs!DB1966)+((1-Output!$E$47)*IntermediateCalcs!DF1966))</f>
        <v/>
      </c>
      <c r="DG1967" s="19" t="str">
        <f>IF(DataGoesHere!B1966="",IF(DD1967="Forecast",(Output!$G$47*(IntermediateCalcs!DF1967-IntermediateCalcs!DF1966))+((1-Output!$G$47)*IntermediateCalcs!DG1966),""),(Output!$G$47*(IntermediateCalcs!DF1967-IntermediateCalcs!DF1966))+((1-Output!$G$47)*IntermediateCalcs!DG1966))</f>
        <v/>
      </c>
      <c r="DH1967" s="19" t="str">
        <f>IF(DataGoesHere!B1966="",IF(DD1967="Forecast",DF1967+DG1967,""),DF1967+DG1967)</f>
        <v/>
      </c>
      <c r="DI1967" s="274" t="str">
        <f>IF(DH1967="","",IF(IntermediateCalcs!$AO$9="Yes",IntermediateCalcs!DH1967*$CX1967,IntermediateCalcs!DH1967))</f>
        <v/>
      </c>
      <c r="DJ1967" s="250" t="str">
        <f>IF(DataGoesHere!$B1967="","",($CZ1967-DI1967))</f>
        <v/>
      </c>
      <c r="DK1967" s="250" t="str">
        <f>IF(DataGoesHere!$B1967="","",ABS($CZ1967-DI1967))</f>
        <v/>
      </c>
      <c r="DL1967" s="250" t="str">
        <f>IF(DataGoesHere!$B1967="","",DK1967^2)</f>
        <v/>
      </c>
      <c r="DM1967" s="249" t="str">
        <f>IF(DataGoesHere!$B1967="","",DK1967/$CZ1967)</f>
        <v/>
      </c>
      <c r="DN1967" s="250" t="str">
        <f>IF(DataGoesHere!$B1967="","",SUM(DJ$2:DJ1967)/AVERAGE(DK:DK))</f>
        <v/>
      </c>
      <c r="DP1967" s="19" t="str">
        <f>IF(DataGoesHere!B1967="",IF($DD1967="Forecast",(Output!E$48*IntermediateCalcs!CY1967)+Output!G$48,""),(Output!E$48*IntermediateCalcs!CY1967)+Output!G$48)</f>
        <v/>
      </c>
      <c r="DQ1967" s="274" t="str">
        <f>IF(DP1967="","",IF(IntermediateCalcs!$AO$9="Yes",IntermediateCalcs!DP1967*$CX1967,IntermediateCalcs!DP1967))</f>
        <v/>
      </c>
      <c r="DR1967" s="250" t="str">
        <f>IF(DataGoesHere!$B1967="","",($CZ1967-DQ1967))</f>
        <v/>
      </c>
      <c r="DS1967" s="250" t="str">
        <f>IF(DataGoesHere!$B1967="","",ABS($CZ1967-DQ1967))</f>
        <v/>
      </c>
      <c r="DT1967" s="250" t="str">
        <f>IF(DataGoesHere!$B1967="","",DS1967^2)</f>
        <v/>
      </c>
      <c r="DU1967" s="249" t="str">
        <f>IF(DataGoesHere!$B1967="","",DS1967/$CZ1967)</f>
        <v/>
      </c>
      <c r="DV1967" s="250" t="str">
        <f>IF(DataGoesHere!$B1967="","",SUM(DR$2:DR1967)/AVERAGE(DS:DS))</f>
        <v/>
      </c>
      <c r="DX1967" s="19" t="str">
        <f>IF(DataGoesHere!$B1966="","",(DB1961*(Output!$O$49/Output!$P$49))+(IntermediateCalcs!DB1962*(Output!$M$49/Output!$P$49))+(IntermediateCalcs!DB1963*(Output!$K$49/Output!$P$49))+(DB1964*(Output!$I$49/Output!$P$49))+(IntermediateCalcs!DB1965*(Output!$G$49/Output!$P$49))+(IntermediateCalcs!DB1966*(Output!$E$49/Output!$P$49)))</f>
        <v/>
      </c>
      <c r="DY1967" s="274" t="str">
        <f>IF(DX1967="","",IF(IntermediateCalcs!$AO$9="Yes",IntermediateCalcs!DX1967*$CX1967,IntermediateCalcs!DX1967))</f>
        <v/>
      </c>
      <c r="DZ1967" s="250" t="str">
        <f>IF(DataGoesHere!$B1967="","",($CZ1967-DY1967))</f>
        <v/>
      </c>
      <c r="EA1967" s="250" t="str">
        <f>IF(DataGoesHere!$B1967="","",ABS($CZ1967-DY1967))</f>
        <v/>
      </c>
      <c r="EB1967" s="250" t="str">
        <f>IF(DataGoesHere!$B1967="","",EA1967^2)</f>
        <v/>
      </c>
      <c r="EC1967" s="249" t="str">
        <f>IF(DataGoesHere!$B1967="","",EA1967/$CZ1967)</f>
        <v/>
      </c>
      <c r="ED1967" s="250" t="str">
        <f>IF(DataGoesHere!$B1967="","",SUM(DZ$2:DZ1967)/AVERAGE(EA:EA))</f>
        <v/>
      </c>
    </row>
    <row r="1968" spans="20:134" x14ac:dyDescent="0.2">
      <c r="T1968" s="240"/>
      <c r="U1968" s="86"/>
      <c r="V1968" s="86"/>
      <c r="W1968" s="86"/>
      <c r="X1968" s="86"/>
      <c r="Y1968" s="86"/>
      <c r="Z1968" s="86"/>
      <c r="AA1968" s="86"/>
      <c r="AB1968" s="86"/>
      <c r="AC1968" s="86"/>
      <c r="AD1968" s="245" t="str">
        <f>IF(DataGoesHere!$B1968="","",(DataGoesHere!$B1968/SUM(DataGoesHere!$B1958:'DataGoesHere'!$B1969)))</f>
        <v/>
      </c>
      <c r="AE1968" s="241"/>
      <c r="CV1968" s="310" t="str">
        <f>IF(DataGoesHere!B1968="","",DataGoesHere!A1968)</f>
        <v/>
      </c>
      <c r="CW1968" s="271">
        <f t="shared" ca="1" si="68"/>
        <v>11</v>
      </c>
      <c r="CX1968" s="272">
        <f t="shared" ca="1" si="69"/>
        <v>0.97463169608807265</v>
      </c>
      <c r="CY1968" s="266">
        <f>DataGoesHere!A1968</f>
        <v>1967</v>
      </c>
      <c r="CZ1968" s="19" t="str">
        <f>IF(DataGoesHere!B1968="","",DataGoesHere!B1968)</f>
        <v/>
      </c>
      <c r="DA1968" s="19" t="str">
        <f>IF(DataGoesHere!B1968="","",IF(AH$5="No",DataGoesHere!B1968,DataGoesHere!B1968-(AH$2*(DataGoesHere!A1968-1))))</f>
        <v/>
      </c>
      <c r="DB1968" s="19" t="str">
        <f>IF(DataGoesHere!B1968="","",IF(AO$9="No",DataGoesHere!B1968,DataGoesHere!B1968/CX1968))</f>
        <v/>
      </c>
      <c r="DC1968" s="19" t="str">
        <f>IF(DataGoesHere!B1968="","",IF(AO$9="No",DA1968,DA1968/CX1968))</f>
        <v/>
      </c>
      <c r="DD1968" s="293" t="str">
        <f>IF(CZ1968="",IF(COUNTIF(DD$2:DD1967,"Forecast")&lt;Output!E$43,"Forecast",""),"Actual")</f>
        <v/>
      </c>
      <c r="DF1968" s="19" t="str">
        <f>IF(DataGoesHere!B1967="",IF(DD1968="Forecast",(Output!$E$47*IntermediateCalcs!DH1967)+((1-Output!$E$47)*IntermediateCalcs!DF1967),""),(Output!$E$47*IntermediateCalcs!DB1967)+((1-Output!$E$47)*IntermediateCalcs!DF1967))</f>
        <v/>
      </c>
      <c r="DG1968" s="19" t="str">
        <f>IF(DataGoesHere!B1967="",IF(DD1968="Forecast",(Output!$G$47*(IntermediateCalcs!DF1968-IntermediateCalcs!DF1967))+((1-Output!$G$47)*IntermediateCalcs!DG1967),""),(Output!$G$47*(IntermediateCalcs!DF1968-IntermediateCalcs!DF1967))+((1-Output!$G$47)*IntermediateCalcs!DG1967))</f>
        <v/>
      </c>
      <c r="DH1968" s="19" t="str">
        <f>IF(DataGoesHere!B1967="",IF(DD1968="Forecast",DF1968+DG1968,""),DF1968+DG1968)</f>
        <v/>
      </c>
      <c r="DI1968" s="274" t="str">
        <f>IF(DH1968="","",IF(IntermediateCalcs!$AO$9="Yes",IntermediateCalcs!DH1968*$CX1968,IntermediateCalcs!DH1968))</f>
        <v/>
      </c>
      <c r="DJ1968" s="250" t="str">
        <f>IF(DataGoesHere!$B1968="","",($CZ1968-DI1968))</f>
        <v/>
      </c>
      <c r="DK1968" s="250" t="str">
        <f>IF(DataGoesHere!$B1968="","",ABS($CZ1968-DI1968))</f>
        <v/>
      </c>
      <c r="DL1968" s="250" t="str">
        <f>IF(DataGoesHere!$B1968="","",DK1968^2)</f>
        <v/>
      </c>
      <c r="DM1968" s="249" t="str">
        <f>IF(DataGoesHere!$B1968="","",DK1968/$CZ1968)</f>
        <v/>
      </c>
      <c r="DN1968" s="250" t="str">
        <f>IF(DataGoesHere!$B1968="","",SUM(DJ$2:DJ1968)/AVERAGE(DK:DK))</f>
        <v/>
      </c>
      <c r="DP1968" s="19" t="str">
        <f>IF(DataGoesHere!B1968="",IF($DD1968="Forecast",(Output!E$48*IntermediateCalcs!CY1968)+Output!G$48,""),(Output!E$48*IntermediateCalcs!CY1968)+Output!G$48)</f>
        <v/>
      </c>
      <c r="DQ1968" s="274" t="str">
        <f>IF(DP1968="","",IF(IntermediateCalcs!$AO$9="Yes",IntermediateCalcs!DP1968*$CX1968,IntermediateCalcs!DP1968))</f>
        <v/>
      </c>
      <c r="DR1968" s="250" t="str">
        <f>IF(DataGoesHere!$B1968="","",($CZ1968-DQ1968))</f>
        <v/>
      </c>
      <c r="DS1968" s="250" t="str">
        <f>IF(DataGoesHere!$B1968="","",ABS($CZ1968-DQ1968))</f>
        <v/>
      </c>
      <c r="DT1968" s="250" t="str">
        <f>IF(DataGoesHere!$B1968="","",DS1968^2)</f>
        <v/>
      </c>
      <c r="DU1968" s="249" t="str">
        <f>IF(DataGoesHere!$B1968="","",DS1968/$CZ1968)</f>
        <v/>
      </c>
      <c r="DV1968" s="250" t="str">
        <f>IF(DataGoesHere!$B1968="","",SUM(DR$2:DR1968)/AVERAGE(DS:DS))</f>
        <v/>
      </c>
      <c r="DX1968" s="19" t="str">
        <f>IF(DataGoesHere!$B1967="","",(DB1962*(Output!$O$49/Output!$P$49))+(IntermediateCalcs!DB1963*(Output!$M$49/Output!$P$49))+(IntermediateCalcs!DB1964*(Output!$K$49/Output!$P$49))+(DB1965*(Output!$I$49/Output!$P$49))+(IntermediateCalcs!DB1966*(Output!$G$49/Output!$P$49))+(IntermediateCalcs!DB1967*(Output!$E$49/Output!$P$49)))</f>
        <v/>
      </c>
      <c r="DY1968" s="274" t="str">
        <f>IF(DX1968="","",IF(IntermediateCalcs!$AO$9="Yes",IntermediateCalcs!DX1968*$CX1968,IntermediateCalcs!DX1968))</f>
        <v/>
      </c>
      <c r="DZ1968" s="250" t="str">
        <f>IF(DataGoesHere!$B1968="","",($CZ1968-DY1968))</f>
        <v/>
      </c>
      <c r="EA1968" s="250" t="str">
        <f>IF(DataGoesHere!$B1968="","",ABS($CZ1968-DY1968))</f>
        <v/>
      </c>
      <c r="EB1968" s="250" t="str">
        <f>IF(DataGoesHere!$B1968="","",EA1968^2)</f>
        <v/>
      </c>
      <c r="EC1968" s="249" t="str">
        <f>IF(DataGoesHere!$B1968="","",EA1968/$CZ1968)</f>
        <v/>
      </c>
      <c r="ED1968" s="250" t="str">
        <f>IF(DataGoesHere!$B1968="","",SUM(DZ$2:DZ1968)/AVERAGE(EA:EA))</f>
        <v/>
      </c>
    </row>
    <row r="1969" spans="20:134" x14ac:dyDescent="0.2">
      <c r="T1969" s="242"/>
      <c r="U1969" s="243"/>
      <c r="V1969" s="243"/>
      <c r="W1969" s="243"/>
      <c r="X1969" s="243"/>
      <c r="Y1969" s="243"/>
      <c r="Z1969" s="243"/>
      <c r="AA1969" s="243"/>
      <c r="AB1969" s="243"/>
      <c r="AC1969" s="243"/>
      <c r="AD1969" s="243"/>
      <c r="AE1969" s="246" t="str">
        <f>IF(DataGoesHere!$B1969="","",(DataGoesHere!$B1969/SUM(DataGoesHere!$B1958:'DataGoesHere'!$B1969)))</f>
        <v/>
      </c>
      <c r="CV1969" s="310" t="str">
        <f>IF(DataGoesHere!B1969="","",DataGoesHere!A1969)</f>
        <v/>
      </c>
      <c r="CW1969" s="271">
        <f t="shared" ca="1" si="68"/>
        <v>12</v>
      </c>
      <c r="CX1969" s="272">
        <f t="shared" ca="1" si="69"/>
        <v>1.0054005237672714</v>
      </c>
      <c r="CY1969" s="266">
        <f>DataGoesHere!A1969</f>
        <v>1968</v>
      </c>
      <c r="CZ1969" s="19" t="str">
        <f>IF(DataGoesHere!B1969="","",DataGoesHere!B1969)</f>
        <v/>
      </c>
      <c r="DA1969" s="19" t="str">
        <f>IF(DataGoesHere!B1969="","",IF(AH$5="No",DataGoesHere!B1969,DataGoesHere!B1969-(AH$2*(DataGoesHere!A1969-1))))</f>
        <v/>
      </c>
      <c r="DB1969" s="19" t="str">
        <f>IF(DataGoesHere!B1969="","",IF(AO$9="No",DataGoesHere!B1969,DataGoesHere!B1969/CX1969))</f>
        <v/>
      </c>
      <c r="DC1969" s="19" t="str">
        <f>IF(DataGoesHere!B1969="","",IF(AO$9="No",DA1969,DA1969/CX1969))</f>
        <v/>
      </c>
      <c r="DD1969" s="293" t="str">
        <f>IF(CZ1969="",IF(COUNTIF(DD$2:DD1968,"Forecast")&lt;Output!E$43,"Forecast",""),"Actual")</f>
        <v/>
      </c>
      <c r="DF1969" s="19" t="str">
        <f>IF(DataGoesHere!B1968="",IF(DD1969="Forecast",(Output!$E$47*IntermediateCalcs!DH1968)+((1-Output!$E$47)*IntermediateCalcs!DF1968),""),(Output!$E$47*IntermediateCalcs!DB1968)+((1-Output!$E$47)*IntermediateCalcs!DF1968))</f>
        <v/>
      </c>
      <c r="DG1969" s="19" t="str">
        <f>IF(DataGoesHere!B1968="",IF(DD1969="Forecast",(Output!$G$47*(IntermediateCalcs!DF1969-IntermediateCalcs!DF1968))+((1-Output!$G$47)*IntermediateCalcs!DG1968),""),(Output!$G$47*(IntermediateCalcs!DF1969-IntermediateCalcs!DF1968))+((1-Output!$G$47)*IntermediateCalcs!DG1968))</f>
        <v/>
      </c>
      <c r="DH1969" s="19" t="str">
        <f>IF(DataGoesHere!B1968="",IF(DD1969="Forecast",DF1969+DG1969,""),DF1969+DG1969)</f>
        <v/>
      </c>
      <c r="DI1969" s="274" t="str">
        <f>IF(DH1969="","",IF(IntermediateCalcs!$AO$9="Yes",IntermediateCalcs!DH1969*$CX1969,IntermediateCalcs!DH1969))</f>
        <v/>
      </c>
      <c r="DJ1969" s="250" t="str">
        <f>IF(DataGoesHere!$B1969="","",($CZ1969-DI1969))</f>
        <v/>
      </c>
      <c r="DK1969" s="250" t="str">
        <f>IF(DataGoesHere!$B1969="","",ABS($CZ1969-DI1969))</f>
        <v/>
      </c>
      <c r="DL1969" s="250" t="str">
        <f>IF(DataGoesHere!$B1969="","",DK1969^2)</f>
        <v/>
      </c>
      <c r="DM1969" s="249" t="str">
        <f>IF(DataGoesHere!$B1969="","",DK1969/$CZ1969)</f>
        <v/>
      </c>
      <c r="DN1969" s="250" t="str">
        <f>IF(DataGoesHere!$B1969="","",SUM(DJ$2:DJ1969)/AVERAGE(DK:DK))</f>
        <v/>
      </c>
      <c r="DP1969" s="19" t="str">
        <f>IF(DataGoesHere!B1969="",IF($DD1969="Forecast",(Output!E$48*IntermediateCalcs!CY1969)+Output!G$48,""),(Output!E$48*IntermediateCalcs!CY1969)+Output!G$48)</f>
        <v/>
      </c>
      <c r="DQ1969" s="274" t="str">
        <f>IF(DP1969="","",IF(IntermediateCalcs!$AO$9="Yes",IntermediateCalcs!DP1969*$CX1969,IntermediateCalcs!DP1969))</f>
        <v/>
      </c>
      <c r="DR1969" s="250" t="str">
        <f>IF(DataGoesHere!$B1969="","",($CZ1969-DQ1969))</f>
        <v/>
      </c>
      <c r="DS1969" s="250" t="str">
        <f>IF(DataGoesHere!$B1969="","",ABS($CZ1969-DQ1969))</f>
        <v/>
      </c>
      <c r="DT1969" s="250" t="str">
        <f>IF(DataGoesHere!$B1969="","",DS1969^2)</f>
        <v/>
      </c>
      <c r="DU1969" s="249" t="str">
        <f>IF(DataGoesHere!$B1969="","",DS1969/$CZ1969)</f>
        <v/>
      </c>
      <c r="DV1969" s="250" t="str">
        <f>IF(DataGoesHere!$B1969="","",SUM(DR$2:DR1969)/AVERAGE(DS:DS))</f>
        <v/>
      </c>
      <c r="DX1969" s="19" t="str">
        <f>IF(DataGoesHere!$B1968="","",(DB1963*(Output!$O$49/Output!$P$49))+(IntermediateCalcs!DB1964*(Output!$M$49/Output!$P$49))+(IntermediateCalcs!DB1965*(Output!$K$49/Output!$P$49))+(DB1966*(Output!$I$49/Output!$P$49))+(IntermediateCalcs!DB1967*(Output!$G$49/Output!$P$49))+(IntermediateCalcs!DB1968*(Output!$E$49/Output!$P$49)))</f>
        <v/>
      </c>
      <c r="DY1969" s="274" t="str">
        <f>IF(DX1969="","",IF(IntermediateCalcs!$AO$9="Yes",IntermediateCalcs!DX1969*$CX1969,IntermediateCalcs!DX1969))</f>
        <v/>
      </c>
      <c r="DZ1969" s="250" t="str">
        <f>IF(DataGoesHere!$B1969="","",($CZ1969-DY1969))</f>
        <v/>
      </c>
      <c r="EA1969" s="250" t="str">
        <f>IF(DataGoesHere!$B1969="","",ABS($CZ1969-DY1969))</f>
        <v/>
      </c>
      <c r="EB1969" s="250" t="str">
        <f>IF(DataGoesHere!$B1969="","",EA1969^2)</f>
        <v/>
      </c>
      <c r="EC1969" s="249" t="str">
        <f>IF(DataGoesHere!$B1969="","",EA1969/$CZ1969)</f>
        <v/>
      </c>
      <c r="ED1969" s="250" t="str">
        <f>IF(DataGoesHere!$B1969="","",SUM(DZ$2:DZ1969)/AVERAGE(EA:EA))</f>
        <v/>
      </c>
    </row>
    <row r="1970" spans="20:134" x14ac:dyDescent="0.2">
      <c r="T1970" s="244" t="str">
        <f>IF(DataGoesHere!$B1970="","",(DataGoesHere!$B1970/SUM(DataGoesHere!$B1970:'DataGoesHere'!$B1981)))</f>
        <v/>
      </c>
      <c r="U1970" s="238"/>
      <c r="V1970" s="238"/>
      <c r="W1970" s="238"/>
      <c r="X1970" s="238"/>
      <c r="Y1970" s="238"/>
      <c r="Z1970" s="238"/>
      <c r="AA1970" s="238"/>
      <c r="AB1970" s="238"/>
      <c r="AC1970" s="238"/>
      <c r="AD1970" s="238"/>
      <c r="AE1970" s="239"/>
      <c r="CV1970" s="310" t="str">
        <f>IF(DataGoesHere!B1970="","",DataGoesHere!A1970)</f>
        <v/>
      </c>
      <c r="CW1970" s="271">
        <f t="shared" ca="1" si="68"/>
        <v>1</v>
      </c>
      <c r="CX1970" s="272">
        <f t="shared" ca="1" si="69"/>
        <v>1.3236179355303281</v>
      </c>
      <c r="CY1970" s="266">
        <f>DataGoesHere!A1970</f>
        <v>1969</v>
      </c>
      <c r="CZ1970" s="19" t="str">
        <f>IF(DataGoesHere!B1970="","",DataGoesHere!B1970)</f>
        <v/>
      </c>
      <c r="DA1970" s="19" t="str">
        <f>IF(DataGoesHere!B1970="","",IF(AH$5="No",DataGoesHere!B1970,DataGoesHere!B1970-(AH$2*(DataGoesHere!A1970-1))))</f>
        <v/>
      </c>
      <c r="DB1970" s="19" t="str">
        <f>IF(DataGoesHere!B1970="","",IF(AO$9="No",DataGoesHere!B1970,DataGoesHere!B1970/CX1970))</f>
        <v/>
      </c>
      <c r="DC1970" s="19" t="str">
        <f>IF(DataGoesHere!B1970="","",IF(AO$9="No",DA1970,DA1970/CX1970))</f>
        <v/>
      </c>
      <c r="DD1970" s="293" t="str">
        <f>IF(CZ1970="",IF(COUNTIF(DD$2:DD1969,"Forecast")&lt;Output!E$43,"Forecast",""),"Actual")</f>
        <v/>
      </c>
      <c r="DF1970" s="19" t="str">
        <f>IF(DataGoesHere!B1969="",IF(DD1970="Forecast",(Output!$E$47*IntermediateCalcs!DH1969)+((1-Output!$E$47)*IntermediateCalcs!DF1969),""),(Output!$E$47*IntermediateCalcs!DB1969)+((1-Output!$E$47)*IntermediateCalcs!DF1969))</f>
        <v/>
      </c>
      <c r="DG1970" s="19" t="str">
        <f>IF(DataGoesHere!B1969="",IF(DD1970="Forecast",(Output!$G$47*(IntermediateCalcs!DF1970-IntermediateCalcs!DF1969))+((1-Output!$G$47)*IntermediateCalcs!DG1969),""),(Output!$G$47*(IntermediateCalcs!DF1970-IntermediateCalcs!DF1969))+((1-Output!$G$47)*IntermediateCalcs!DG1969))</f>
        <v/>
      </c>
      <c r="DH1970" s="19" t="str">
        <f>IF(DataGoesHere!B1969="",IF(DD1970="Forecast",DF1970+DG1970,""),DF1970+DG1970)</f>
        <v/>
      </c>
      <c r="DI1970" s="274" t="str">
        <f>IF(DH1970="","",IF(IntermediateCalcs!$AO$9="Yes",IntermediateCalcs!DH1970*$CX1970,IntermediateCalcs!DH1970))</f>
        <v/>
      </c>
      <c r="DJ1970" s="250" t="str">
        <f>IF(DataGoesHere!$B1970="","",($CZ1970-DI1970))</f>
        <v/>
      </c>
      <c r="DK1970" s="250" t="str">
        <f>IF(DataGoesHere!$B1970="","",ABS($CZ1970-DI1970))</f>
        <v/>
      </c>
      <c r="DL1970" s="250" t="str">
        <f>IF(DataGoesHere!$B1970="","",DK1970^2)</f>
        <v/>
      </c>
      <c r="DM1970" s="249" t="str">
        <f>IF(DataGoesHere!$B1970="","",DK1970/$CZ1970)</f>
        <v/>
      </c>
      <c r="DN1970" s="250" t="str">
        <f>IF(DataGoesHere!$B1970="","",SUM(DJ$2:DJ1970)/AVERAGE(DK:DK))</f>
        <v/>
      </c>
      <c r="DP1970" s="19" t="str">
        <f>IF(DataGoesHere!B1970="",IF($DD1970="Forecast",(Output!E$48*IntermediateCalcs!CY1970)+Output!G$48,""),(Output!E$48*IntermediateCalcs!CY1970)+Output!G$48)</f>
        <v/>
      </c>
      <c r="DQ1970" s="274" t="str">
        <f>IF(DP1970="","",IF(IntermediateCalcs!$AO$9="Yes",IntermediateCalcs!DP1970*$CX1970,IntermediateCalcs!DP1970))</f>
        <v/>
      </c>
      <c r="DR1970" s="250" t="str">
        <f>IF(DataGoesHere!$B1970="","",($CZ1970-DQ1970))</f>
        <v/>
      </c>
      <c r="DS1970" s="250" t="str">
        <f>IF(DataGoesHere!$B1970="","",ABS($CZ1970-DQ1970))</f>
        <v/>
      </c>
      <c r="DT1970" s="250" t="str">
        <f>IF(DataGoesHere!$B1970="","",DS1970^2)</f>
        <v/>
      </c>
      <c r="DU1970" s="249" t="str">
        <f>IF(DataGoesHere!$B1970="","",DS1970/$CZ1970)</f>
        <v/>
      </c>
      <c r="DV1970" s="250" t="str">
        <f>IF(DataGoesHere!$B1970="","",SUM(DR$2:DR1970)/AVERAGE(DS:DS))</f>
        <v/>
      </c>
      <c r="DX1970" s="19" t="str">
        <f>IF(DataGoesHere!$B1969="","",(DB1964*(Output!$O$49/Output!$P$49))+(IntermediateCalcs!DB1965*(Output!$M$49/Output!$P$49))+(IntermediateCalcs!DB1966*(Output!$K$49/Output!$P$49))+(DB1967*(Output!$I$49/Output!$P$49))+(IntermediateCalcs!DB1968*(Output!$G$49/Output!$P$49))+(IntermediateCalcs!DB1969*(Output!$E$49/Output!$P$49)))</f>
        <v/>
      </c>
      <c r="DY1970" s="274" t="str">
        <f>IF(DX1970="","",IF(IntermediateCalcs!$AO$9="Yes",IntermediateCalcs!DX1970*$CX1970,IntermediateCalcs!DX1970))</f>
        <v/>
      </c>
      <c r="DZ1970" s="250" t="str">
        <f>IF(DataGoesHere!$B1970="","",($CZ1970-DY1970))</f>
        <v/>
      </c>
      <c r="EA1970" s="250" t="str">
        <f>IF(DataGoesHere!$B1970="","",ABS($CZ1970-DY1970))</f>
        <v/>
      </c>
      <c r="EB1970" s="250" t="str">
        <f>IF(DataGoesHere!$B1970="","",EA1970^2)</f>
        <v/>
      </c>
      <c r="EC1970" s="249" t="str">
        <f>IF(DataGoesHere!$B1970="","",EA1970/$CZ1970)</f>
        <v/>
      </c>
      <c r="ED1970" s="250" t="str">
        <f>IF(DataGoesHere!$B1970="","",SUM(DZ$2:DZ1970)/AVERAGE(EA:EA))</f>
        <v/>
      </c>
    </row>
    <row r="1971" spans="20:134" x14ac:dyDescent="0.2">
      <c r="T1971" s="240"/>
      <c r="U1971" s="245" t="str">
        <f>IF(DataGoesHere!$B1971="","",(DataGoesHere!$B1971/SUM(DataGoesHere!$B1971:'DataGoesHere'!$B1981)))</f>
        <v/>
      </c>
      <c r="V1971" s="86"/>
      <c r="W1971" s="86"/>
      <c r="X1971" s="86"/>
      <c r="Y1971" s="86"/>
      <c r="Z1971" s="86"/>
      <c r="AA1971" s="86"/>
      <c r="AB1971" s="86"/>
      <c r="AC1971" s="86"/>
      <c r="AD1971" s="86"/>
      <c r="AE1971" s="241"/>
      <c r="CV1971" s="310" t="str">
        <f>IF(DataGoesHere!B1971="","",DataGoesHere!A1971)</f>
        <v/>
      </c>
      <c r="CW1971" s="271">
        <f t="shared" ca="1" si="68"/>
        <v>2</v>
      </c>
      <c r="CX1971" s="272">
        <f t="shared" ca="1" si="69"/>
        <v>0.80574490527728204</v>
      </c>
      <c r="CY1971" s="266">
        <f>DataGoesHere!A1971</f>
        <v>1970</v>
      </c>
      <c r="CZ1971" s="19" t="str">
        <f>IF(DataGoesHere!B1971="","",DataGoesHere!B1971)</f>
        <v/>
      </c>
      <c r="DA1971" s="19" t="str">
        <f>IF(DataGoesHere!B1971="","",IF(AH$5="No",DataGoesHere!B1971,DataGoesHere!B1971-(AH$2*(DataGoesHere!A1971-1))))</f>
        <v/>
      </c>
      <c r="DB1971" s="19" t="str">
        <f>IF(DataGoesHere!B1971="","",IF(AO$9="No",DataGoesHere!B1971,DataGoesHere!B1971/CX1971))</f>
        <v/>
      </c>
      <c r="DC1971" s="19" t="str">
        <f>IF(DataGoesHere!B1971="","",IF(AO$9="No",DA1971,DA1971/CX1971))</f>
        <v/>
      </c>
      <c r="DD1971" s="293" t="str">
        <f>IF(CZ1971="",IF(COUNTIF(DD$2:DD1970,"Forecast")&lt;Output!E$43,"Forecast",""),"Actual")</f>
        <v/>
      </c>
      <c r="DF1971" s="19" t="str">
        <f>IF(DataGoesHere!B1970="",IF(DD1971="Forecast",(Output!$E$47*IntermediateCalcs!DH1970)+((1-Output!$E$47)*IntermediateCalcs!DF1970),""),(Output!$E$47*IntermediateCalcs!DB1970)+((1-Output!$E$47)*IntermediateCalcs!DF1970))</f>
        <v/>
      </c>
      <c r="DG1971" s="19" t="str">
        <f>IF(DataGoesHere!B1970="",IF(DD1971="Forecast",(Output!$G$47*(IntermediateCalcs!DF1971-IntermediateCalcs!DF1970))+((1-Output!$G$47)*IntermediateCalcs!DG1970),""),(Output!$G$47*(IntermediateCalcs!DF1971-IntermediateCalcs!DF1970))+((1-Output!$G$47)*IntermediateCalcs!DG1970))</f>
        <v/>
      </c>
      <c r="DH1971" s="19" t="str">
        <f>IF(DataGoesHere!B1970="",IF(DD1971="Forecast",DF1971+DG1971,""),DF1971+DG1971)</f>
        <v/>
      </c>
      <c r="DI1971" s="274" t="str">
        <f>IF(DH1971="","",IF(IntermediateCalcs!$AO$9="Yes",IntermediateCalcs!DH1971*$CX1971,IntermediateCalcs!DH1971))</f>
        <v/>
      </c>
      <c r="DJ1971" s="250" t="str">
        <f>IF(DataGoesHere!$B1971="","",($CZ1971-DI1971))</f>
        <v/>
      </c>
      <c r="DK1971" s="250" t="str">
        <f>IF(DataGoesHere!$B1971="","",ABS($CZ1971-DI1971))</f>
        <v/>
      </c>
      <c r="DL1971" s="250" t="str">
        <f>IF(DataGoesHere!$B1971="","",DK1971^2)</f>
        <v/>
      </c>
      <c r="DM1971" s="249" t="str">
        <f>IF(DataGoesHere!$B1971="","",DK1971/$CZ1971)</f>
        <v/>
      </c>
      <c r="DN1971" s="250" t="str">
        <f>IF(DataGoesHere!$B1971="","",SUM(DJ$2:DJ1971)/AVERAGE(DK:DK))</f>
        <v/>
      </c>
      <c r="DP1971" s="19" t="str">
        <f>IF(DataGoesHere!B1971="",IF($DD1971="Forecast",(Output!E$48*IntermediateCalcs!CY1971)+Output!G$48,""),(Output!E$48*IntermediateCalcs!CY1971)+Output!G$48)</f>
        <v/>
      </c>
      <c r="DQ1971" s="274" t="str">
        <f>IF(DP1971="","",IF(IntermediateCalcs!$AO$9="Yes",IntermediateCalcs!DP1971*$CX1971,IntermediateCalcs!DP1971))</f>
        <v/>
      </c>
      <c r="DR1971" s="250" t="str">
        <f>IF(DataGoesHere!$B1971="","",($CZ1971-DQ1971))</f>
        <v/>
      </c>
      <c r="DS1971" s="250" t="str">
        <f>IF(DataGoesHere!$B1971="","",ABS($CZ1971-DQ1971))</f>
        <v/>
      </c>
      <c r="DT1971" s="250" t="str">
        <f>IF(DataGoesHere!$B1971="","",DS1971^2)</f>
        <v/>
      </c>
      <c r="DU1971" s="249" t="str">
        <f>IF(DataGoesHere!$B1971="","",DS1971/$CZ1971)</f>
        <v/>
      </c>
      <c r="DV1971" s="250" t="str">
        <f>IF(DataGoesHere!$B1971="","",SUM(DR$2:DR1971)/AVERAGE(DS:DS))</f>
        <v/>
      </c>
      <c r="DX1971" s="19" t="str">
        <f>IF(DataGoesHere!$B1970="","",(DB1965*(Output!$O$49/Output!$P$49))+(IntermediateCalcs!DB1966*(Output!$M$49/Output!$P$49))+(IntermediateCalcs!DB1967*(Output!$K$49/Output!$P$49))+(DB1968*(Output!$I$49/Output!$P$49))+(IntermediateCalcs!DB1969*(Output!$G$49/Output!$P$49))+(IntermediateCalcs!DB1970*(Output!$E$49/Output!$P$49)))</f>
        <v/>
      </c>
      <c r="DY1971" s="274" t="str">
        <f>IF(DX1971="","",IF(IntermediateCalcs!$AO$9="Yes",IntermediateCalcs!DX1971*$CX1971,IntermediateCalcs!DX1971))</f>
        <v/>
      </c>
      <c r="DZ1971" s="250" t="str">
        <f>IF(DataGoesHere!$B1971="","",($CZ1971-DY1971))</f>
        <v/>
      </c>
      <c r="EA1971" s="250" t="str">
        <f>IF(DataGoesHere!$B1971="","",ABS($CZ1971-DY1971))</f>
        <v/>
      </c>
      <c r="EB1971" s="250" t="str">
        <f>IF(DataGoesHere!$B1971="","",EA1971^2)</f>
        <v/>
      </c>
      <c r="EC1971" s="249" t="str">
        <f>IF(DataGoesHere!$B1971="","",EA1971/$CZ1971)</f>
        <v/>
      </c>
      <c r="ED1971" s="250" t="str">
        <f>IF(DataGoesHere!$B1971="","",SUM(DZ$2:DZ1971)/AVERAGE(EA:EA))</f>
        <v/>
      </c>
    </row>
    <row r="1972" spans="20:134" x14ac:dyDescent="0.2">
      <c r="T1972" s="240"/>
      <c r="U1972" s="86"/>
      <c r="V1972" s="245" t="str">
        <f>IF(DataGoesHere!$B1972="","",(DataGoesHere!$B1972/SUM(DataGoesHere!$B1970:'DataGoesHere'!$B1981)))</f>
        <v/>
      </c>
      <c r="W1972" s="86"/>
      <c r="X1972" s="86"/>
      <c r="Y1972" s="86"/>
      <c r="Z1972" s="86"/>
      <c r="AA1972" s="86"/>
      <c r="AB1972" s="86"/>
      <c r="AC1972" s="86"/>
      <c r="AD1972" s="86"/>
      <c r="AE1972" s="241"/>
      <c r="CV1972" s="310" t="str">
        <f>IF(DataGoesHere!B1972="","",DataGoesHere!A1972)</f>
        <v/>
      </c>
      <c r="CW1972" s="271">
        <f t="shared" ca="1" si="68"/>
        <v>3</v>
      </c>
      <c r="CX1972" s="272">
        <f t="shared" ca="1" si="69"/>
        <v>0.79862940076451561</v>
      </c>
      <c r="CY1972" s="266">
        <f>DataGoesHere!A1972</f>
        <v>1971</v>
      </c>
      <c r="CZ1972" s="19" t="str">
        <f>IF(DataGoesHere!B1972="","",DataGoesHere!B1972)</f>
        <v/>
      </c>
      <c r="DA1972" s="19" t="str">
        <f>IF(DataGoesHere!B1972="","",IF(AH$5="No",DataGoesHere!B1972,DataGoesHere!B1972-(AH$2*(DataGoesHere!A1972-1))))</f>
        <v/>
      </c>
      <c r="DB1972" s="19" t="str">
        <f>IF(DataGoesHere!B1972="","",IF(AO$9="No",DataGoesHere!B1972,DataGoesHere!B1972/CX1972))</f>
        <v/>
      </c>
      <c r="DC1972" s="19" t="str">
        <f>IF(DataGoesHere!B1972="","",IF(AO$9="No",DA1972,DA1972/CX1972))</f>
        <v/>
      </c>
      <c r="DD1972" s="293" t="str">
        <f>IF(CZ1972="",IF(COUNTIF(DD$2:DD1971,"Forecast")&lt;Output!E$43,"Forecast",""),"Actual")</f>
        <v/>
      </c>
      <c r="DF1972" s="19" t="str">
        <f>IF(DataGoesHere!B1971="",IF(DD1972="Forecast",(Output!$E$47*IntermediateCalcs!DH1971)+((1-Output!$E$47)*IntermediateCalcs!DF1971),""),(Output!$E$47*IntermediateCalcs!DB1971)+((1-Output!$E$47)*IntermediateCalcs!DF1971))</f>
        <v/>
      </c>
      <c r="DG1972" s="19" t="str">
        <f>IF(DataGoesHere!B1971="",IF(DD1972="Forecast",(Output!$G$47*(IntermediateCalcs!DF1972-IntermediateCalcs!DF1971))+((1-Output!$G$47)*IntermediateCalcs!DG1971),""),(Output!$G$47*(IntermediateCalcs!DF1972-IntermediateCalcs!DF1971))+((1-Output!$G$47)*IntermediateCalcs!DG1971))</f>
        <v/>
      </c>
      <c r="DH1972" s="19" t="str">
        <f>IF(DataGoesHere!B1971="",IF(DD1972="Forecast",DF1972+DG1972,""),DF1972+DG1972)</f>
        <v/>
      </c>
      <c r="DI1972" s="274" t="str">
        <f>IF(DH1972="","",IF(IntermediateCalcs!$AO$9="Yes",IntermediateCalcs!DH1972*$CX1972,IntermediateCalcs!DH1972))</f>
        <v/>
      </c>
      <c r="DJ1972" s="250" t="str">
        <f>IF(DataGoesHere!$B1972="","",($CZ1972-DI1972))</f>
        <v/>
      </c>
      <c r="DK1972" s="250" t="str">
        <f>IF(DataGoesHere!$B1972="","",ABS($CZ1972-DI1972))</f>
        <v/>
      </c>
      <c r="DL1972" s="250" t="str">
        <f>IF(DataGoesHere!$B1972="","",DK1972^2)</f>
        <v/>
      </c>
      <c r="DM1972" s="249" t="str">
        <f>IF(DataGoesHere!$B1972="","",DK1972/$CZ1972)</f>
        <v/>
      </c>
      <c r="DN1972" s="250" t="str">
        <f>IF(DataGoesHere!$B1972="","",SUM(DJ$2:DJ1972)/AVERAGE(DK:DK))</f>
        <v/>
      </c>
      <c r="DP1972" s="19" t="str">
        <f>IF(DataGoesHere!B1972="",IF($DD1972="Forecast",(Output!E$48*IntermediateCalcs!CY1972)+Output!G$48,""),(Output!E$48*IntermediateCalcs!CY1972)+Output!G$48)</f>
        <v/>
      </c>
      <c r="DQ1972" s="274" t="str">
        <f>IF(DP1972="","",IF(IntermediateCalcs!$AO$9="Yes",IntermediateCalcs!DP1972*$CX1972,IntermediateCalcs!DP1972))</f>
        <v/>
      </c>
      <c r="DR1972" s="250" t="str">
        <f>IF(DataGoesHere!$B1972="","",($CZ1972-DQ1972))</f>
        <v/>
      </c>
      <c r="DS1972" s="250" t="str">
        <f>IF(DataGoesHere!$B1972="","",ABS($CZ1972-DQ1972))</f>
        <v/>
      </c>
      <c r="DT1972" s="250" t="str">
        <f>IF(DataGoesHere!$B1972="","",DS1972^2)</f>
        <v/>
      </c>
      <c r="DU1972" s="249" t="str">
        <f>IF(DataGoesHere!$B1972="","",DS1972/$CZ1972)</f>
        <v/>
      </c>
      <c r="DV1972" s="250" t="str">
        <f>IF(DataGoesHere!$B1972="","",SUM(DR$2:DR1972)/AVERAGE(DS:DS))</f>
        <v/>
      </c>
      <c r="DX1972" s="19" t="str">
        <f>IF(DataGoesHere!$B1971="","",(DB1966*(Output!$O$49/Output!$P$49))+(IntermediateCalcs!DB1967*(Output!$M$49/Output!$P$49))+(IntermediateCalcs!DB1968*(Output!$K$49/Output!$P$49))+(DB1969*(Output!$I$49/Output!$P$49))+(IntermediateCalcs!DB1970*(Output!$G$49/Output!$P$49))+(IntermediateCalcs!DB1971*(Output!$E$49/Output!$P$49)))</f>
        <v/>
      </c>
      <c r="DY1972" s="274" t="str">
        <f>IF(DX1972="","",IF(IntermediateCalcs!$AO$9="Yes",IntermediateCalcs!DX1972*$CX1972,IntermediateCalcs!DX1972))</f>
        <v/>
      </c>
      <c r="DZ1972" s="250" t="str">
        <f>IF(DataGoesHere!$B1972="","",($CZ1972-DY1972))</f>
        <v/>
      </c>
      <c r="EA1972" s="250" t="str">
        <f>IF(DataGoesHere!$B1972="","",ABS($CZ1972-DY1972))</f>
        <v/>
      </c>
      <c r="EB1972" s="250" t="str">
        <f>IF(DataGoesHere!$B1972="","",EA1972^2)</f>
        <v/>
      </c>
      <c r="EC1972" s="249" t="str">
        <f>IF(DataGoesHere!$B1972="","",EA1972/$CZ1972)</f>
        <v/>
      </c>
      <c r="ED1972" s="250" t="str">
        <f>IF(DataGoesHere!$B1972="","",SUM(DZ$2:DZ1972)/AVERAGE(EA:EA))</f>
        <v/>
      </c>
    </row>
    <row r="1973" spans="20:134" x14ac:dyDescent="0.2">
      <c r="T1973" s="240"/>
      <c r="U1973" s="86"/>
      <c r="V1973" s="86"/>
      <c r="W1973" s="245" t="str">
        <f>IF(DataGoesHere!$B1973="","",(DataGoesHere!$B1973/SUM(DataGoesHere!$B1970:'DataGoesHere'!$B1981)))</f>
        <v/>
      </c>
      <c r="X1973" s="86"/>
      <c r="Y1973" s="86"/>
      <c r="Z1973" s="86"/>
      <c r="AA1973" s="86"/>
      <c r="AB1973" s="86"/>
      <c r="AC1973" s="86"/>
      <c r="AD1973" s="86"/>
      <c r="AE1973" s="241"/>
      <c r="CV1973" s="310" t="str">
        <f>IF(DataGoesHere!B1973="","",DataGoesHere!A1973)</f>
        <v/>
      </c>
      <c r="CW1973" s="271">
        <f t="shared" ca="1" si="68"/>
        <v>4</v>
      </c>
      <c r="CX1973" s="272">
        <f t="shared" ca="1" si="69"/>
        <v>1.0149292433706087</v>
      </c>
      <c r="CY1973" s="266">
        <f>DataGoesHere!A1973</f>
        <v>1972</v>
      </c>
      <c r="CZ1973" s="19" t="str">
        <f>IF(DataGoesHere!B1973="","",DataGoesHere!B1973)</f>
        <v/>
      </c>
      <c r="DA1973" s="19" t="str">
        <f>IF(DataGoesHere!B1973="","",IF(AH$5="No",DataGoesHere!B1973,DataGoesHere!B1973-(AH$2*(DataGoesHere!A1973-1))))</f>
        <v/>
      </c>
      <c r="DB1973" s="19" t="str">
        <f>IF(DataGoesHere!B1973="","",IF(AO$9="No",DataGoesHere!B1973,DataGoesHere!B1973/CX1973))</f>
        <v/>
      </c>
      <c r="DC1973" s="19" t="str">
        <f>IF(DataGoesHere!B1973="","",IF(AO$9="No",DA1973,DA1973/CX1973))</f>
        <v/>
      </c>
      <c r="DD1973" s="293" t="str">
        <f>IF(CZ1973="",IF(COUNTIF(DD$2:DD1972,"Forecast")&lt;Output!E$43,"Forecast",""),"Actual")</f>
        <v/>
      </c>
      <c r="DF1973" s="19" t="str">
        <f>IF(DataGoesHere!B1972="",IF(DD1973="Forecast",(Output!$E$47*IntermediateCalcs!DH1972)+((1-Output!$E$47)*IntermediateCalcs!DF1972),""),(Output!$E$47*IntermediateCalcs!DB1972)+((1-Output!$E$47)*IntermediateCalcs!DF1972))</f>
        <v/>
      </c>
      <c r="DG1973" s="19" t="str">
        <f>IF(DataGoesHere!B1972="",IF(DD1973="Forecast",(Output!$G$47*(IntermediateCalcs!DF1973-IntermediateCalcs!DF1972))+((1-Output!$G$47)*IntermediateCalcs!DG1972),""),(Output!$G$47*(IntermediateCalcs!DF1973-IntermediateCalcs!DF1972))+((1-Output!$G$47)*IntermediateCalcs!DG1972))</f>
        <v/>
      </c>
      <c r="DH1973" s="19" t="str">
        <f>IF(DataGoesHere!B1972="",IF(DD1973="Forecast",DF1973+DG1973,""),DF1973+DG1973)</f>
        <v/>
      </c>
      <c r="DI1973" s="274" t="str">
        <f>IF(DH1973="","",IF(IntermediateCalcs!$AO$9="Yes",IntermediateCalcs!DH1973*$CX1973,IntermediateCalcs!DH1973))</f>
        <v/>
      </c>
      <c r="DJ1973" s="250" t="str">
        <f>IF(DataGoesHere!$B1973="","",($CZ1973-DI1973))</f>
        <v/>
      </c>
      <c r="DK1973" s="250" t="str">
        <f>IF(DataGoesHere!$B1973="","",ABS($CZ1973-DI1973))</f>
        <v/>
      </c>
      <c r="DL1973" s="250" t="str">
        <f>IF(DataGoesHere!$B1973="","",DK1973^2)</f>
        <v/>
      </c>
      <c r="DM1973" s="249" t="str">
        <f>IF(DataGoesHere!$B1973="","",DK1973/$CZ1973)</f>
        <v/>
      </c>
      <c r="DN1973" s="250" t="str">
        <f>IF(DataGoesHere!$B1973="","",SUM(DJ$2:DJ1973)/AVERAGE(DK:DK))</f>
        <v/>
      </c>
      <c r="DP1973" s="19" t="str">
        <f>IF(DataGoesHere!B1973="",IF($DD1973="Forecast",(Output!E$48*IntermediateCalcs!CY1973)+Output!G$48,""),(Output!E$48*IntermediateCalcs!CY1973)+Output!G$48)</f>
        <v/>
      </c>
      <c r="DQ1973" s="274" t="str">
        <f>IF(DP1973="","",IF(IntermediateCalcs!$AO$9="Yes",IntermediateCalcs!DP1973*$CX1973,IntermediateCalcs!DP1973))</f>
        <v/>
      </c>
      <c r="DR1973" s="250" t="str">
        <f>IF(DataGoesHere!$B1973="","",($CZ1973-DQ1973))</f>
        <v/>
      </c>
      <c r="DS1973" s="250" t="str">
        <f>IF(DataGoesHere!$B1973="","",ABS($CZ1973-DQ1973))</f>
        <v/>
      </c>
      <c r="DT1973" s="250" t="str">
        <f>IF(DataGoesHere!$B1973="","",DS1973^2)</f>
        <v/>
      </c>
      <c r="DU1973" s="249" t="str">
        <f>IF(DataGoesHere!$B1973="","",DS1973/$CZ1973)</f>
        <v/>
      </c>
      <c r="DV1973" s="250" t="str">
        <f>IF(DataGoesHere!$B1973="","",SUM(DR$2:DR1973)/AVERAGE(DS:DS))</f>
        <v/>
      </c>
      <c r="DX1973" s="19" t="str">
        <f>IF(DataGoesHere!$B1972="","",(DB1967*(Output!$O$49/Output!$P$49))+(IntermediateCalcs!DB1968*(Output!$M$49/Output!$P$49))+(IntermediateCalcs!DB1969*(Output!$K$49/Output!$P$49))+(DB1970*(Output!$I$49/Output!$P$49))+(IntermediateCalcs!DB1971*(Output!$G$49/Output!$P$49))+(IntermediateCalcs!DB1972*(Output!$E$49/Output!$P$49)))</f>
        <v/>
      </c>
      <c r="DY1973" s="274" t="str">
        <f>IF(DX1973="","",IF(IntermediateCalcs!$AO$9="Yes",IntermediateCalcs!DX1973*$CX1973,IntermediateCalcs!DX1973))</f>
        <v/>
      </c>
      <c r="DZ1973" s="250" t="str">
        <f>IF(DataGoesHere!$B1973="","",($CZ1973-DY1973))</f>
        <v/>
      </c>
      <c r="EA1973" s="250" t="str">
        <f>IF(DataGoesHere!$B1973="","",ABS($CZ1973-DY1973))</f>
        <v/>
      </c>
      <c r="EB1973" s="250" t="str">
        <f>IF(DataGoesHere!$B1973="","",EA1973^2)</f>
        <v/>
      </c>
      <c r="EC1973" s="249" t="str">
        <f>IF(DataGoesHere!$B1973="","",EA1973/$CZ1973)</f>
        <v/>
      </c>
      <c r="ED1973" s="250" t="str">
        <f>IF(DataGoesHere!$B1973="","",SUM(DZ$2:DZ1973)/AVERAGE(EA:EA))</f>
        <v/>
      </c>
    </row>
    <row r="1974" spans="20:134" x14ac:dyDescent="0.2">
      <c r="T1974" s="240"/>
      <c r="U1974" s="86"/>
      <c r="V1974" s="86"/>
      <c r="W1974" s="86"/>
      <c r="X1974" s="245" t="str">
        <f>IF(DataGoesHere!$B1974="","",(DataGoesHere!$B1974/SUM(DataGoesHere!$B1970:'DataGoesHere'!$B1981)))</f>
        <v/>
      </c>
      <c r="Y1974" s="86"/>
      <c r="Z1974" s="86"/>
      <c r="AA1974" s="86"/>
      <c r="AB1974" s="86"/>
      <c r="AC1974" s="86"/>
      <c r="AD1974" s="86"/>
      <c r="AE1974" s="241"/>
      <c r="CV1974" s="310" t="str">
        <f>IF(DataGoesHere!B1974="","",DataGoesHere!A1974)</f>
        <v/>
      </c>
      <c r="CW1974" s="271">
        <f t="shared" ca="1" si="68"/>
        <v>5</v>
      </c>
      <c r="CX1974" s="272">
        <f t="shared" ca="1" si="69"/>
        <v>0.97875414397996308</v>
      </c>
      <c r="CY1974" s="266">
        <f>DataGoesHere!A1974</f>
        <v>1973</v>
      </c>
      <c r="CZ1974" s="19" t="str">
        <f>IF(DataGoesHere!B1974="","",DataGoesHere!B1974)</f>
        <v/>
      </c>
      <c r="DA1974" s="19" t="str">
        <f>IF(DataGoesHere!B1974="","",IF(AH$5="No",DataGoesHere!B1974,DataGoesHere!B1974-(AH$2*(DataGoesHere!A1974-1))))</f>
        <v/>
      </c>
      <c r="DB1974" s="19" t="str">
        <f>IF(DataGoesHere!B1974="","",IF(AO$9="No",DataGoesHere!B1974,DataGoesHere!B1974/CX1974))</f>
        <v/>
      </c>
      <c r="DC1974" s="19" t="str">
        <f>IF(DataGoesHere!B1974="","",IF(AO$9="No",DA1974,DA1974/CX1974))</f>
        <v/>
      </c>
      <c r="DD1974" s="293" t="str">
        <f>IF(CZ1974="",IF(COUNTIF(DD$2:DD1973,"Forecast")&lt;Output!E$43,"Forecast",""),"Actual")</f>
        <v/>
      </c>
      <c r="DF1974" s="19" t="str">
        <f>IF(DataGoesHere!B1973="",IF(DD1974="Forecast",(Output!$E$47*IntermediateCalcs!DH1973)+((1-Output!$E$47)*IntermediateCalcs!DF1973),""),(Output!$E$47*IntermediateCalcs!DB1973)+((1-Output!$E$47)*IntermediateCalcs!DF1973))</f>
        <v/>
      </c>
      <c r="DG1974" s="19" t="str">
        <f>IF(DataGoesHere!B1973="",IF(DD1974="Forecast",(Output!$G$47*(IntermediateCalcs!DF1974-IntermediateCalcs!DF1973))+((1-Output!$G$47)*IntermediateCalcs!DG1973),""),(Output!$G$47*(IntermediateCalcs!DF1974-IntermediateCalcs!DF1973))+((1-Output!$G$47)*IntermediateCalcs!DG1973))</f>
        <v/>
      </c>
      <c r="DH1974" s="19" t="str">
        <f>IF(DataGoesHere!B1973="",IF(DD1974="Forecast",DF1974+DG1974,""),DF1974+DG1974)</f>
        <v/>
      </c>
      <c r="DI1974" s="274" t="str">
        <f>IF(DH1974="","",IF(IntermediateCalcs!$AO$9="Yes",IntermediateCalcs!DH1974*$CX1974,IntermediateCalcs!DH1974))</f>
        <v/>
      </c>
      <c r="DJ1974" s="250" t="str">
        <f>IF(DataGoesHere!$B1974="","",($CZ1974-DI1974))</f>
        <v/>
      </c>
      <c r="DK1974" s="250" t="str">
        <f>IF(DataGoesHere!$B1974="","",ABS($CZ1974-DI1974))</f>
        <v/>
      </c>
      <c r="DL1974" s="250" t="str">
        <f>IF(DataGoesHere!$B1974="","",DK1974^2)</f>
        <v/>
      </c>
      <c r="DM1974" s="249" t="str">
        <f>IF(DataGoesHere!$B1974="","",DK1974/$CZ1974)</f>
        <v/>
      </c>
      <c r="DN1974" s="250" t="str">
        <f>IF(DataGoesHere!$B1974="","",SUM(DJ$2:DJ1974)/AVERAGE(DK:DK))</f>
        <v/>
      </c>
      <c r="DP1974" s="19" t="str">
        <f>IF(DataGoesHere!B1974="",IF($DD1974="Forecast",(Output!E$48*IntermediateCalcs!CY1974)+Output!G$48,""),(Output!E$48*IntermediateCalcs!CY1974)+Output!G$48)</f>
        <v/>
      </c>
      <c r="DQ1974" s="274" t="str">
        <f>IF(DP1974="","",IF(IntermediateCalcs!$AO$9="Yes",IntermediateCalcs!DP1974*$CX1974,IntermediateCalcs!DP1974))</f>
        <v/>
      </c>
      <c r="DR1974" s="250" t="str">
        <f>IF(DataGoesHere!$B1974="","",($CZ1974-DQ1974))</f>
        <v/>
      </c>
      <c r="DS1974" s="250" t="str">
        <f>IF(DataGoesHere!$B1974="","",ABS($CZ1974-DQ1974))</f>
        <v/>
      </c>
      <c r="DT1974" s="250" t="str">
        <f>IF(DataGoesHere!$B1974="","",DS1974^2)</f>
        <v/>
      </c>
      <c r="DU1974" s="249" t="str">
        <f>IF(DataGoesHere!$B1974="","",DS1974/$CZ1974)</f>
        <v/>
      </c>
      <c r="DV1974" s="250" t="str">
        <f>IF(DataGoesHere!$B1974="","",SUM(DR$2:DR1974)/AVERAGE(DS:DS))</f>
        <v/>
      </c>
      <c r="DX1974" s="19" t="str">
        <f>IF(DataGoesHere!$B1973="","",(DB1968*(Output!$O$49/Output!$P$49))+(IntermediateCalcs!DB1969*(Output!$M$49/Output!$P$49))+(IntermediateCalcs!DB1970*(Output!$K$49/Output!$P$49))+(DB1971*(Output!$I$49/Output!$P$49))+(IntermediateCalcs!DB1972*(Output!$G$49/Output!$P$49))+(IntermediateCalcs!DB1973*(Output!$E$49/Output!$P$49)))</f>
        <v/>
      </c>
      <c r="DY1974" s="274" t="str">
        <f>IF(DX1974="","",IF(IntermediateCalcs!$AO$9="Yes",IntermediateCalcs!DX1974*$CX1974,IntermediateCalcs!DX1974))</f>
        <v/>
      </c>
      <c r="DZ1974" s="250" t="str">
        <f>IF(DataGoesHere!$B1974="","",($CZ1974-DY1974))</f>
        <v/>
      </c>
      <c r="EA1974" s="250" t="str">
        <f>IF(DataGoesHere!$B1974="","",ABS($CZ1974-DY1974))</f>
        <v/>
      </c>
      <c r="EB1974" s="250" t="str">
        <f>IF(DataGoesHere!$B1974="","",EA1974^2)</f>
        <v/>
      </c>
      <c r="EC1974" s="249" t="str">
        <f>IF(DataGoesHere!$B1974="","",EA1974/$CZ1974)</f>
        <v/>
      </c>
      <c r="ED1974" s="250" t="str">
        <f>IF(DataGoesHere!$B1974="","",SUM(DZ$2:DZ1974)/AVERAGE(EA:EA))</f>
        <v/>
      </c>
    </row>
    <row r="1975" spans="20:134" x14ac:dyDescent="0.2">
      <c r="T1975" s="240"/>
      <c r="U1975" s="86"/>
      <c r="V1975" s="86"/>
      <c r="W1975" s="86"/>
      <c r="X1975" s="86"/>
      <c r="Y1975" s="245" t="str">
        <f>IF(DataGoesHere!$B1975="","",(DataGoesHere!$B1975/SUM(DataGoesHere!$B1970:'DataGoesHere'!$B1981)))</f>
        <v/>
      </c>
      <c r="Z1975" s="86"/>
      <c r="AA1975" s="86"/>
      <c r="AB1975" s="86"/>
      <c r="AC1975" s="86"/>
      <c r="AD1975" s="86"/>
      <c r="AE1975" s="241"/>
      <c r="CV1975" s="310" t="str">
        <f>IF(DataGoesHere!B1975="","",DataGoesHere!A1975)</f>
        <v/>
      </c>
      <c r="CW1975" s="271">
        <f t="shared" ca="1" si="68"/>
        <v>6</v>
      </c>
      <c r="CX1975" s="272">
        <f t="shared" ca="1" si="69"/>
        <v>1.0779088099730167</v>
      </c>
      <c r="CY1975" s="266">
        <f>DataGoesHere!A1975</f>
        <v>1974</v>
      </c>
      <c r="CZ1975" s="19" t="str">
        <f>IF(DataGoesHere!B1975="","",DataGoesHere!B1975)</f>
        <v/>
      </c>
      <c r="DA1975" s="19" t="str">
        <f>IF(DataGoesHere!B1975="","",IF(AH$5="No",DataGoesHere!B1975,DataGoesHere!B1975-(AH$2*(DataGoesHere!A1975-1))))</f>
        <v/>
      </c>
      <c r="DB1975" s="19" t="str">
        <f>IF(DataGoesHere!B1975="","",IF(AO$9="No",DataGoesHere!B1975,DataGoesHere!B1975/CX1975))</f>
        <v/>
      </c>
      <c r="DC1975" s="19" t="str">
        <f>IF(DataGoesHere!B1975="","",IF(AO$9="No",DA1975,DA1975/CX1975))</f>
        <v/>
      </c>
      <c r="DD1975" s="293" t="str">
        <f>IF(CZ1975="",IF(COUNTIF(DD$2:DD1974,"Forecast")&lt;Output!E$43,"Forecast",""),"Actual")</f>
        <v/>
      </c>
      <c r="DF1975" s="19" t="str">
        <f>IF(DataGoesHere!B1974="",IF(DD1975="Forecast",(Output!$E$47*IntermediateCalcs!DH1974)+((1-Output!$E$47)*IntermediateCalcs!DF1974),""),(Output!$E$47*IntermediateCalcs!DB1974)+((1-Output!$E$47)*IntermediateCalcs!DF1974))</f>
        <v/>
      </c>
      <c r="DG1975" s="19" t="str">
        <f>IF(DataGoesHere!B1974="",IF(DD1975="Forecast",(Output!$G$47*(IntermediateCalcs!DF1975-IntermediateCalcs!DF1974))+((1-Output!$G$47)*IntermediateCalcs!DG1974),""),(Output!$G$47*(IntermediateCalcs!DF1975-IntermediateCalcs!DF1974))+((1-Output!$G$47)*IntermediateCalcs!DG1974))</f>
        <v/>
      </c>
      <c r="DH1975" s="19" t="str">
        <f>IF(DataGoesHere!B1974="",IF(DD1975="Forecast",DF1975+DG1975,""),DF1975+DG1975)</f>
        <v/>
      </c>
      <c r="DI1975" s="274" t="str">
        <f>IF(DH1975="","",IF(IntermediateCalcs!$AO$9="Yes",IntermediateCalcs!DH1975*$CX1975,IntermediateCalcs!DH1975))</f>
        <v/>
      </c>
      <c r="DJ1975" s="250" t="str">
        <f>IF(DataGoesHere!$B1975="","",($CZ1975-DI1975))</f>
        <v/>
      </c>
      <c r="DK1975" s="250" t="str">
        <f>IF(DataGoesHere!$B1975="","",ABS($CZ1975-DI1975))</f>
        <v/>
      </c>
      <c r="DL1975" s="250" t="str">
        <f>IF(DataGoesHere!$B1975="","",DK1975^2)</f>
        <v/>
      </c>
      <c r="DM1975" s="249" t="str">
        <f>IF(DataGoesHere!$B1975="","",DK1975/$CZ1975)</f>
        <v/>
      </c>
      <c r="DN1975" s="250" t="str">
        <f>IF(DataGoesHere!$B1975="","",SUM(DJ$2:DJ1975)/AVERAGE(DK:DK))</f>
        <v/>
      </c>
      <c r="DP1975" s="19" t="str">
        <f>IF(DataGoesHere!B1975="",IF($DD1975="Forecast",(Output!E$48*IntermediateCalcs!CY1975)+Output!G$48,""),(Output!E$48*IntermediateCalcs!CY1975)+Output!G$48)</f>
        <v/>
      </c>
      <c r="DQ1975" s="274" t="str">
        <f>IF(DP1975="","",IF(IntermediateCalcs!$AO$9="Yes",IntermediateCalcs!DP1975*$CX1975,IntermediateCalcs!DP1975))</f>
        <v/>
      </c>
      <c r="DR1975" s="250" t="str">
        <f>IF(DataGoesHere!$B1975="","",($CZ1975-DQ1975))</f>
        <v/>
      </c>
      <c r="DS1975" s="250" t="str">
        <f>IF(DataGoesHere!$B1975="","",ABS($CZ1975-DQ1975))</f>
        <v/>
      </c>
      <c r="DT1975" s="250" t="str">
        <f>IF(DataGoesHere!$B1975="","",DS1975^2)</f>
        <v/>
      </c>
      <c r="DU1975" s="249" t="str">
        <f>IF(DataGoesHere!$B1975="","",DS1975/$CZ1975)</f>
        <v/>
      </c>
      <c r="DV1975" s="250" t="str">
        <f>IF(DataGoesHere!$B1975="","",SUM(DR$2:DR1975)/AVERAGE(DS:DS))</f>
        <v/>
      </c>
      <c r="DX1975" s="19" t="str">
        <f>IF(DataGoesHere!$B1974="","",(DB1969*(Output!$O$49/Output!$P$49))+(IntermediateCalcs!DB1970*(Output!$M$49/Output!$P$49))+(IntermediateCalcs!DB1971*(Output!$K$49/Output!$P$49))+(DB1972*(Output!$I$49/Output!$P$49))+(IntermediateCalcs!DB1973*(Output!$G$49/Output!$P$49))+(IntermediateCalcs!DB1974*(Output!$E$49/Output!$P$49)))</f>
        <v/>
      </c>
      <c r="DY1975" s="274" t="str">
        <f>IF(DX1975="","",IF(IntermediateCalcs!$AO$9="Yes",IntermediateCalcs!DX1975*$CX1975,IntermediateCalcs!DX1975))</f>
        <v/>
      </c>
      <c r="DZ1975" s="250" t="str">
        <f>IF(DataGoesHere!$B1975="","",($CZ1975-DY1975))</f>
        <v/>
      </c>
      <c r="EA1975" s="250" t="str">
        <f>IF(DataGoesHere!$B1975="","",ABS($CZ1975-DY1975))</f>
        <v/>
      </c>
      <c r="EB1975" s="250" t="str">
        <f>IF(DataGoesHere!$B1975="","",EA1975^2)</f>
        <v/>
      </c>
      <c r="EC1975" s="249" t="str">
        <f>IF(DataGoesHere!$B1975="","",EA1975/$CZ1975)</f>
        <v/>
      </c>
      <c r="ED1975" s="250" t="str">
        <f>IF(DataGoesHere!$B1975="","",SUM(DZ$2:DZ1975)/AVERAGE(EA:EA))</f>
        <v/>
      </c>
    </row>
    <row r="1976" spans="20:134" x14ac:dyDescent="0.2">
      <c r="T1976" s="240"/>
      <c r="U1976" s="86"/>
      <c r="V1976" s="86"/>
      <c r="W1976" s="86"/>
      <c r="X1976" s="86"/>
      <c r="Y1976" s="86"/>
      <c r="Z1976" s="245" t="str">
        <f>IF(DataGoesHere!$B1976="","",(DataGoesHere!$B1976/SUM(DataGoesHere!$B1970:'DataGoesHere'!$B1981)))</f>
        <v/>
      </c>
      <c r="AA1976" s="86"/>
      <c r="AB1976" s="86"/>
      <c r="AC1976" s="86"/>
      <c r="AD1976" s="86"/>
      <c r="AE1976" s="241"/>
      <c r="CV1976" s="310" t="str">
        <f>IF(DataGoesHere!B1976="","",DataGoesHere!A1976)</f>
        <v/>
      </c>
      <c r="CW1976" s="271">
        <f t="shared" ca="1" si="68"/>
        <v>7</v>
      </c>
      <c r="CX1976" s="272">
        <f t="shared" ca="1" si="69"/>
        <v>1.0265458156689093</v>
      </c>
      <c r="CY1976" s="266">
        <f>DataGoesHere!A1976</f>
        <v>1975</v>
      </c>
      <c r="CZ1976" s="19" t="str">
        <f>IF(DataGoesHere!B1976="","",DataGoesHere!B1976)</f>
        <v/>
      </c>
      <c r="DA1976" s="19" t="str">
        <f>IF(DataGoesHere!B1976="","",IF(AH$5="No",DataGoesHere!B1976,DataGoesHere!B1976-(AH$2*(DataGoesHere!A1976-1))))</f>
        <v/>
      </c>
      <c r="DB1976" s="19" t="str">
        <f>IF(DataGoesHere!B1976="","",IF(AO$9="No",DataGoesHere!B1976,DataGoesHere!B1976/CX1976))</f>
        <v/>
      </c>
      <c r="DC1976" s="19" t="str">
        <f>IF(DataGoesHere!B1976="","",IF(AO$9="No",DA1976,DA1976/CX1976))</f>
        <v/>
      </c>
      <c r="DD1976" s="293" t="str">
        <f>IF(CZ1976="",IF(COUNTIF(DD$2:DD1975,"Forecast")&lt;Output!E$43,"Forecast",""),"Actual")</f>
        <v/>
      </c>
      <c r="DF1976" s="19" t="str">
        <f>IF(DataGoesHere!B1975="",IF(DD1976="Forecast",(Output!$E$47*IntermediateCalcs!DH1975)+((1-Output!$E$47)*IntermediateCalcs!DF1975),""),(Output!$E$47*IntermediateCalcs!DB1975)+((1-Output!$E$47)*IntermediateCalcs!DF1975))</f>
        <v/>
      </c>
      <c r="DG1976" s="19" t="str">
        <f>IF(DataGoesHere!B1975="",IF(DD1976="Forecast",(Output!$G$47*(IntermediateCalcs!DF1976-IntermediateCalcs!DF1975))+((1-Output!$G$47)*IntermediateCalcs!DG1975),""),(Output!$G$47*(IntermediateCalcs!DF1976-IntermediateCalcs!DF1975))+((1-Output!$G$47)*IntermediateCalcs!DG1975))</f>
        <v/>
      </c>
      <c r="DH1976" s="19" t="str">
        <f>IF(DataGoesHere!B1975="",IF(DD1976="Forecast",DF1976+DG1976,""),DF1976+DG1976)</f>
        <v/>
      </c>
      <c r="DI1976" s="274" t="str">
        <f>IF(DH1976="","",IF(IntermediateCalcs!$AO$9="Yes",IntermediateCalcs!DH1976*$CX1976,IntermediateCalcs!DH1976))</f>
        <v/>
      </c>
      <c r="DJ1976" s="250" t="str">
        <f>IF(DataGoesHere!$B1976="","",($CZ1976-DI1976))</f>
        <v/>
      </c>
      <c r="DK1976" s="250" t="str">
        <f>IF(DataGoesHere!$B1976="","",ABS($CZ1976-DI1976))</f>
        <v/>
      </c>
      <c r="DL1976" s="250" t="str">
        <f>IF(DataGoesHere!$B1976="","",DK1976^2)</f>
        <v/>
      </c>
      <c r="DM1976" s="249" t="str">
        <f>IF(DataGoesHere!$B1976="","",DK1976/$CZ1976)</f>
        <v/>
      </c>
      <c r="DN1976" s="250" t="str">
        <f>IF(DataGoesHere!$B1976="","",SUM(DJ$2:DJ1976)/AVERAGE(DK:DK))</f>
        <v/>
      </c>
      <c r="DP1976" s="19" t="str">
        <f>IF(DataGoesHere!B1976="",IF($DD1976="Forecast",(Output!E$48*IntermediateCalcs!CY1976)+Output!G$48,""),(Output!E$48*IntermediateCalcs!CY1976)+Output!G$48)</f>
        <v/>
      </c>
      <c r="DQ1976" s="274" t="str">
        <f>IF(DP1976="","",IF(IntermediateCalcs!$AO$9="Yes",IntermediateCalcs!DP1976*$CX1976,IntermediateCalcs!DP1976))</f>
        <v/>
      </c>
      <c r="DR1976" s="250" t="str">
        <f>IF(DataGoesHere!$B1976="","",($CZ1976-DQ1976))</f>
        <v/>
      </c>
      <c r="DS1976" s="250" t="str">
        <f>IF(DataGoesHere!$B1976="","",ABS($CZ1976-DQ1976))</f>
        <v/>
      </c>
      <c r="DT1976" s="250" t="str">
        <f>IF(DataGoesHere!$B1976="","",DS1976^2)</f>
        <v/>
      </c>
      <c r="DU1976" s="249" t="str">
        <f>IF(DataGoesHere!$B1976="","",DS1976/$CZ1976)</f>
        <v/>
      </c>
      <c r="DV1976" s="250" t="str">
        <f>IF(DataGoesHere!$B1976="","",SUM(DR$2:DR1976)/AVERAGE(DS:DS))</f>
        <v/>
      </c>
      <c r="DX1976" s="19" t="str">
        <f>IF(DataGoesHere!$B1975="","",(DB1970*(Output!$O$49/Output!$P$49))+(IntermediateCalcs!DB1971*(Output!$M$49/Output!$P$49))+(IntermediateCalcs!DB1972*(Output!$K$49/Output!$P$49))+(DB1973*(Output!$I$49/Output!$P$49))+(IntermediateCalcs!DB1974*(Output!$G$49/Output!$P$49))+(IntermediateCalcs!DB1975*(Output!$E$49/Output!$P$49)))</f>
        <v/>
      </c>
      <c r="DY1976" s="274" t="str">
        <f>IF(DX1976="","",IF(IntermediateCalcs!$AO$9="Yes",IntermediateCalcs!DX1976*$CX1976,IntermediateCalcs!DX1976))</f>
        <v/>
      </c>
      <c r="DZ1976" s="250" t="str">
        <f>IF(DataGoesHere!$B1976="","",($CZ1976-DY1976))</f>
        <v/>
      </c>
      <c r="EA1976" s="250" t="str">
        <f>IF(DataGoesHere!$B1976="","",ABS($CZ1976-DY1976))</f>
        <v/>
      </c>
      <c r="EB1976" s="250" t="str">
        <f>IF(DataGoesHere!$B1976="","",EA1976^2)</f>
        <v/>
      </c>
      <c r="EC1976" s="249" t="str">
        <f>IF(DataGoesHere!$B1976="","",EA1976/$CZ1976)</f>
        <v/>
      </c>
      <c r="ED1976" s="250" t="str">
        <f>IF(DataGoesHere!$B1976="","",SUM(DZ$2:DZ1976)/AVERAGE(EA:EA))</f>
        <v/>
      </c>
    </row>
    <row r="1977" spans="20:134" x14ac:dyDescent="0.2">
      <c r="T1977" s="240"/>
      <c r="U1977" s="86"/>
      <c r="V1977" s="86"/>
      <c r="W1977" s="86"/>
      <c r="X1977" s="86"/>
      <c r="Y1977" s="86"/>
      <c r="Z1977" s="86"/>
      <c r="AA1977" s="245" t="str">
        <f>IF(DataGoesHere!$B1977="","",(DataGoesHere!$B1977/SUM(DataGoesHere!$B1970:'DataGoesHere'!$B1981)))</f>
        <v/>
      </c>
      <c r="AB1977" s="86"/>
      <c r="AC1977" s="86"/>
      <c r="AD1977" s="86"/>
      <c r="AE1977" s="241"/>
      <c r="CV1977" s="310" t="str">
        <f>IF(DataGoesHere!B1977="","",DataGoesHere!A1977)</f>
        <v/>
      </c>
      <c r="CW1977" s="271">
        <f t="shared" ca="1" si="68"/>
        <v>8</v>
      </c>
      <c r="CX1977" s="272">
        <f t="shared" ca="1" si="69"/>
        <v>1.0207492390681214</v>
      </c>
      <c r="CY1977" s="266">
        <f>DataGoesHere!A1977</f>
        <v>1976</v>
      </c>
      <c r="CZ1977" s="19" t="str">
        <f>IF(DataGoesHere!B1977="","",DataGoesHere!B1977)</f>
        <v/>
      </c>
      <c r="DA1977" s="19" t="str">
        <f>IF(DataGoesHere!B1977="","",IF(AH$5="No",DataGoesHere!B1977,DataGoesHere!B1977-(AH$2*(DataGoesHere!A1977-1))))</f>
        <v/>
      </c>
      <c r="DB1977" s="19" t="str">
        <f>IF(DataGoesHere!B1977="","",IF(AO$9="No",DataGoesHere!B1977,DataGoesHere!B1977/CX1977))</f>
        <v/>
      </c>
      <c r="DC1977" s="19" t="str">
        <f>IF(DataGoesHere!B1977="","",IF(AO$9="No",DA1977,DA1977/CX1977))</f>
        <v/>
      </c>
      <c r="DD1977" s="293" t="str">
        <f>IF(CZ1977="",IF(COUNTIF(DD$2:DD1976,"Forecast")&lt;Output!E$43,"Forecast",""),"Actual")</f>
        <v/>
      </c>
      <c r="DF1977" s="19" t="str">
        <f>IF(DataGoesHere!B1976="",IF(DD1977="Forecast",(Output!$E$47*IntermediateCalcs!DH1976)+((1-Output!$E$47)*IntermediateCalcs!DF1976),""),(Output!$E$47*IntermediateCalcs!DB1976)+((1-Output!$E$47)*IntermediateCalcs!DF1976))</f>
        <v/>
      </c>
      <c r="DG1977" s="19" t="str">
        <f>IF(DataGoesHere!B1976="",IF(DD1977="Forecast",(Output!$G$47*(IntermediateCalcs!DF1977-IntermediateCalcs!DF1976))+((1-Output!$G$47)*IntermediateCalcs!DG1976),""),(Output!$G$47*(IntermediateCalcs!DF1977-IntermediateCalcs!DF1976))+((1-Output!$G$47)*IntermediateCalcs!DG1976))</f>
        <v/>
      </c>
      <c r="DH1977" s="19" t="str">
        <f>IF(DataGoesHere!B1976="",IF(DD1977="Forecast",DF1977+DG1977,""),DF1977+DG1977)</f>
        <v/>
      </c>
      <c r="DI1977" s="274" t="str">
        <f>IF(DH1977="","",IF(IntermediateCalcs!$AO$9="Yes",IntermediateCalcs!DH1977*$CX1977,IntermediateCalcs!DH1977))</f>
        <v/>
      </c>
      <c r="DJ1977" s="250" t="str">
        <f>IF(DataGoesHere!$B1977="","",($CZ1977-DI1977))</f>
        <v/>
      </c>
      <c r="DK1977" s="250" t="str">
        <f>IF(DataGoesHere!$B1977="","",ABS($CZ1977-DI1977))</f>
        <v/>
      </c>
      <c r="DL1977" s="250" t="str">
        <f>IF(DataGoesHere!$B1977="","",DK1977^2)</f>
        <v/>
      </c>
      <c r="DM1977" s="249" t="str">
        <f>IF(DataGoesHere!$B1977="","",DK1977/$CZ1977)</f>
        <v/>
      </c>
      <c r="DN1977" s="250" t="str">
        <f>IF(DataGoesHere!$B1977="","",SUM(DJ$2:DJ1977)/AVERAGE(DK:DK))</f>
        <v/>
      </c>
      <c r="DP1977" s="19" t="str">
        <f>IF(DataGoesHere!B1977="",IF($DD1977="Forecast",(Output!E$48*IntermediateCalcs!CY1977)+Output!G$48,""),(Output!E$48*IntermediateCalcs!CY1977)+Output!G$48)</f>
        <v/>
      </c>
      <c r="DQ1977" s="274" t="str">
        <f>IF(DP1977="","",IF(IntermediateCalcs!$AO$9="Yes",IntermediateCalcs!DP1977*$CX1977,IntermediateCalcs!DP1977))</f>
        <v/>
      </c>
      <c r="DR1977" s="250" t="str">
        <f>IF(DataGoesHere!$B1977="","",($CZ1977-DQ1977))</f>
        <v/>
      </c>
      <c r="DS1977" s="250" t="str">
        <f>IF(DataGoesHere!$B1977="","",ABS($CZ1977-DQ1977))</f>
        <v/>
      </c>
      <c r="DT1977" s="250" t="str">
        <f>IF(DataGoesHere!$B1977="","",DS1977^2)</f>
        <v/>
      </c>
      <c r="DU1977" s="249" t="str">
        <f>IF(DataGoesHere!$B1977="","",DS1977/$CZ1977)</f>
        <v/>
      </c>
      <c r="DV1977" s="250" t="str">
        <f>IF(DataGoesHere!$B1977="","",SUM(DR$2:DR1977)/AVERAGE(DS:DS))</f>
        <v/>
      </c>
      <c r="DX1977" s="19" t="str">
        <f>IF(DataGoesHere!$B1976="","",(DB1971*(Output!$O$49/Output!$P$49))+(IntermediateCalcs!DB1972*(Output!$M$49/Output!$P$49))+(IntermediateCalcs!DB1973*(Output!$K$49/Output!$P$49))+(DB1974*(Output!$I$49/Output!$P$49))+(IntermediateCalcs!DB1975*(Output!$G$49/Output!$P$49))+(IntermediateCalcs!DB1976*(Output!$E$49/Output!$P$49)))</f>
        <v/>
      </c>
      <c r="DY1977" s="274" t="str">
        <f>IF(DX1977="","",IF(IntermediateCalcs!$AO$9="Yes",IntermediateCalcs!DX1977*$CX1977,IntermediateCalcs!DX1977))</f>
        <v/>
      </c>
      <c r="DZ1977" s="250" t="str">
        <f>IF(DataGoesHere!$B1977="","",($CZ1977-DY1977))</f>
        <v/>
      </c>
      <c r="EA1977" s="250" t="str">
        <f>IF(DataGoesHere!$B1977="","",ABS($CZ1977-DY1977))</f>
        <v/>
      </c>
      <c r="EB1977" s="250" t="str">
        <f>IF(DataGoesHere!$B1977="","",EA1977^2)</f>
        <v/>
      </c>
      <c r="EC1977" s="249" t="str">
        <f>IF(DataGoesHere!$B1977="","",EA1977/$CZ1977)</f>
        <v/>
      </c>
      <c r="ED1977" s="250" t="str">
        <f>IF(DataGoesHere!$B1977="","",SUM(DZ$2:DZ1977)/AVERAGE(EA:EA))</f>
        <v/>
      </c>
    </row>
    <row r="1978" spans="20:134" x14ac:dyDescent="0.2">
      <c r="T1978" s="240"/>
      <c r="U1978" s="86"/>
      <c r="V1978" s="86"/>
      <c r="W1978" s="86"/>
      <c r="X1978" s="86"/>
      <c r="Y1978" s="86"/>
      <c r="Z1978" s="86"/>
      <c r="AA1978" s="86"/>
      <c r="AB1978" s="245" t="str">
        <f>IF(DataGoesHere!$B1978="","",(DataGoesHere!$B1978/SUM(DataGoesHere!$B1970:'DataGoesHere'!$B1981)))</f>
        <v/>
      </c>
      <c r="AC1978" s="86"/>
      <c r="AD1978" s="86"/>
      <c r="AE1978" s="241"/>
      <c r="CV1978" s="310" t="str">
        <f>IF(DataGoesHere!B1978="","",DataGoesHere!A1978)</f>
        <v/>
      </c>
      <c r="CW1978" s="271">
        <f t="shared" ca="1" si="68"/>
        <v>9</v>
      </c>
      <c r="CX1978" s="272">
        <f t="shared" ca="1" si="69"/>
        <v>1.0625330005567626</v>
      </c>
      <c r="CY1978" s="266">
        <f>DataGoesHere!A1978</f>
        <v>1977</v>
      </c>
      <c r="CZ1978" s="19" t="str">
        <f>IF(DataGoesHere!B1978="","",DataGoesHere!B1978)</f>
        <v/>
      </c>
      <c r="DA1978" s="19" t="str">
        <f>IF(DataGoesHere!B1978="","",IF(AH$5="No",DataGoesHere!B1978,DataGoesHere!B1978-(AH$2*(DataGoesHere!A1978-1))))</f>
        <v/>
      </c>
      <c r="DB1978" s="19" t="str">
        <f>IF(DataGoesHere!B1978="","",IF(AO$9="No",DataGoesHere!B1978,DataGoesHere!B1978/CX1978))</f>
        <v/>
      </c>
      <c r="DC1978" s="19" t="str">
        <f>IF(DataGoesHere!B1978="","",IF(AO$9="No",DA1978,DA1978/CX1978))</f>
        <v/>
      </c>
      <c r="DD1978" s="293" t="str">
        <f>IF(CZ1978="",IF(COUNTIF(DD$2:DD1977,"Forecast")&lt;Output!E$43,"Forecast",""),"Actual")</f>
        <v/>
      </c>
      <c r="DF1978" s="19" t="str">
        <f>IF(DataGoesHere!B1977="",IF(DD1978="Forecast",(Output!$E$47*IntermediateCalcs!DH1977)+((1-Output!$E$47)*IntermediateCalcs!DF1977),""),(Output!$E$47*IntermediateCalcs!DB1977)+((1-Output!$E$47)*IntermediateCalcs!DF1977))</f>
        <v/>
      </c>
      <c r="DG1978" s="19" t="str">
        <f>IF(DataGoesHere!B1977="",IF(DD1978="Forecast",(Output!$G$47*(IntermediateCalcs!DF1978-IntermediateCalcs!DF1977))+((1-Output!$G$47)*IntermediateCalcs!DG1977),""),(Output!$G$47*(IntermediateCalcs!DF1978-IntermediateCalcs!DF1977))+((1-Output!$G$47)*IntermediateCalcs!DG1977))</f>
        <v/>
      </c>
      <c r="DH1978" s="19" t="str">
        <f>IF(DataGoesHere!B1977="",IF(DD1978="Forecast",DF1978+DG1978,""),DF1978+DG1978)</f>
        <v/>
      </c>
      <c r="DI1978" s="274" t="str">
        <f>IF(DH1978="","",IF(IntermediateCalcs!$AO$9="Yes",IntermediateCalcs!DH1978*$CX1978,IntermediateCalcs!DH1978))</f>
        <v/>
      </c>
      <c r="DJ1978" s="250" t="str">
        <f>IF(DataGoesHere!$B1978="","",($CZ1978-DI1978))</f>
        <v/>
      </c>
      <c r="DK1978" s="250" t="str">
        <f>IF(DataGoesHere!$B1978="","",ABS($CZ1978-DI1978))</f>
        <v/>
      </c>
      <c r="DL1978" s="250" t="str">
        <f>IF(DataGoesHere!$B1978="","",DK1978^2)</f>
        <v/>
      </c>
      <c r="DM1978" s="249" t="str">
        <f>IF(DataGoesHere!$B1978="","",DK1978/$CZ1978)</f>
        <v/>
      </c>
      <c r="DN1978" s="250" t="str">
        <f>IF(DataGoesHere!$B1978="","",SUM(DJ$2:DJ1978)/AVERAGE(DK:DK))</f>
        <v/>
      </c>
      <c r="DP1978" s="19" t="str">
        <f>IF(DataGoesHere!B1978="",IF($DD1978="Forecast",(Output!E$48*IntermediateCalcs!CY1978)+Output!G$48,""),(Output!E$48*IntermediateCalcs!CY1978)+Output!G$48)</f>
        <v/>
      </c>
      <c r="DQ1978" s="274" t="str">
        <f>IF(DP1978="","",IF(IntermediateCalcs!$AO$9="Yes",IntermediateCalcs!DP1978*$CX1978,IntermediateCalcs!DP1978))</f>
        <v/>
      </c>
      <c r="DR1978" s="250" t="str">
        <f>IF(DataGoesHere!$B1978="","",($CZ1978-DQ1978))</f>
        <v/>
      </c>
      <c r="DS1978" s="250" t="str">
        <f>IF(DataGoesHere!$B1978="","",ABS($CZ1978-DQ1978))</f>
        <v/>
      </c>
      <c r="DT1978" s="250" t="str">
        <f>IF(DataGoesHere!$B1978="","",DS1978^2)</f>
        <v/>
      </c>
      <c r="DU1978" s="249" t="str">
        <f>IF(DataGoesHere!$B1978="","",DS1978/$CZ1978)</f>
        <v/>
      </c>
      <c r="DV1978" s="250" t="str">
        <f>IF(DataGoesHere!$B1978="","",SUM(DR$2:DR1978)/AVERAGE(DS:DS))</f>
        <v/>
      </c>
      <c r="DX1978" s="19" t="str">
        <f>IF(DataGoesHere!$B1977="","",(DB1972*(Output!$O$49/Output!$P$49))+(IntermediateCalcs!DB1973*(Output!$M$49/Output!$P$49))+(IntermediateCalcs!DB1974*(Output!$K$49/Output!$P$49))+(DB1975*(Output!$I$49/Output!$P$49))+(IntermediateCalcs!DB1976*(Output!$G$49/Output!$P$49))+(IntermediateCalcs!DB1977*(Output!$E$49/Output!$P$49)))</f>
        <v/>
      </c>
      <c r="DY1978" s="274" t="str">
        <f>IF(DX1978="","",IF(IntermediateCalcs!$AO$9="Yes",IntermediateCalcs!DX1978*$CX1978,IntermediateCalcs!DX1978))</f>
        <v/>
      </c>
      <c r="DZ1978" s="250" t="str">
        <f>IF(DataGoesHere!$B1978="","",($CZ1978-DY1978))</f>
        <v/>
      </c>
      <c r="EA1978" s="250" t="str">
        <f>IF(DataGoesHere!$B1978="","",ABS($CZ1978-DY1978))</f>
        <v/>
      </c>
      <c r="EB1978" s="250" t="str">
        <f>IF(DataGoesHere!$B1978="","",EA1978^2)</f>
        <v/>
      </c>
      <c r="EC1978" s="249" t="str">
        <f>IF(DataGoesHere!$B1978="","",EA1978/$CZ1978)</f>
        <v/>
      </c>
      <c r="ED1978" s="250" t="str">
        <f>IF(DataGoesHere!$B1978="","",SUM(DZ$2:DZ1978)/AVERAGE(EA:EA))</f>
        <v/>
      </c>
    </row>
    <row r="1979" spans="20:134" x14ac:dyDescent="0.2">
      <c r="T1979" s="240"/>
      <c r="U1979" s="86"/>
      <c r="V1979" s="86"/>
      <c r="W1979" s="86"/>
      <c r="X1979" s="86"/>
      <c r="Y1979" s="86"/>
      <c r="Z1979" s="86"/>
      <c r="AA1979" s="86"/>
      <c r="AB1979" s="86"/>
      <c r="AC1979" s="245" t="str">
        <f>IF(DataGoesHere!$B1979="","",(DataGoesHere!$B1979/SUM(DataGoesHere!$B1970:'DataGoesHere'!$B1981)))</f>
        <v/>
      </c>
      <c r="AD1979" s="86"/>
      <c r="AE1979" s="241"/>
      <c r="CV1979" s="310" t="str">
        <f>IF(DataGoesHere!B1979="","",DataGoesHere!A1979)</f>
        <v/>
      </c>
      <c r="CW1979" s="271">
        <f t="shared" ca="1" si="68"/>
        <v>10</v>
      </c>
      <c r="CX1979" s="272">
        <f t="shared" ca="1" si="69"/>
        <v>0.92557634012077306</v>
      </c>
      <c r="CY1979" s="266">
        <f>DataGoesHere!A1979</f>
        <v>1978</v>
      </c>
      <c r="CZ1979" s="19" t="str">
        <f>IF(DataGoesHere!B1979="","",DataGoesHere!B1979)</f>
        <v/>
      </c>
      <c r="DA1979" s="19" t="str">
        <f>IF(DataGoesHere!B1979="","",IF(AH$5="No",DataGoesHere!B1979,DataGoesHere!B1979-(AH$2*(DataGoesHere!A1979-1))))</f>
        <v/>
      </c>
      <c r="DB1979" s="19" t="str">
        <f>IF(DataGoesHere!B1979="","",IF(AO$9="No",DataGoesHere!B1979,DataGoesHere!B1979/CX1979))</f>
        <v/>
      </c>
      <c r="DC1979" s="19" t="str">
        <f>IF(DataGoesHere!B1979="","",IF(AO$9="No",DA1979,DA1979/CX1979))</f>
        <v/>
      </c>
      <c r="DD1979" s="293" t="str">
        <f>IF(CZ1979="",IF(COUNTIF(DD$2:DD1978,"Forecast")&lt;Output!E$43,"Forecast",""),"Actual")</f>
        <v/>
      </c>
      <c r="DF1979" s="19" t="str">
        <f>IF(DataGoesHere!B1978="",IF(DD1979="Forecast",(Output!$E$47*IntermediateCalcs!DH1978)+((1-Output!$E$47)*IntermediateCalcs!DF1978),""),(Output!$E$47*IntermediateCalcs!DB1978)+((1-Output!$E$47)*IntermediateCalcs!DF1978))</f>
        <v/>
      </c>
      <c r="DG1979" s="19" t="str">
        <f>IF(DataGoesHere!B1978="",IF(DD1979="Forecast",(Output!$G$47*(IntermediateCalcs!DF1979-IntermediateCalcs!DF1978))+((1-Output!$G$47)*IntermediateCalcs!DG1978),""),(Output!$G$47*(IntermediateCalcs!DF1979-IntermediateCalcs!DF1978))+((1-Output!$G$47)*IntermediateCalcs!DG1978))</f>
        <v/>
      </c>
      <c r="DH1979" s="19" t="str">
        <f>IF(DataGoesHere!B1978="",IF(DD1979="Forecast",DF1979+DG1979,""),DF1979+DG1979)</f>
        <v/>
      </c>
      <c r="DI1979" s="274" t="str">
        <f>IF(DH1979="","",IF(IntermediateCalcs!$AO$9="Yes",IntermediateCalcs!DH1979*$CX1979,IntermediateCalcs!DH1979))</f>
        <v/>
      </c>
      <c r="DJ1979" s="250" t="str">
        <f>IF(DataGoesHere!$B1979="","",($CZ1979-DI1979))</f>
        <v/>
      </c>
      <c r="DK1979" s="250" t="str">
        <f>IF(DataGoesHere!$B1979="","",ABS($CZ1979-DI1979))</f>
        <v/>
      </c>
      <c r="DL1979" s="250" t="str">
        <f>IF(DataGoesHere!$B1979="","",DK1979^2)</f>
        <v/>
      </c>
      <c r="DM1979" s="249" t="str">
        <f>IF(DataGoesHere!$B1979="","",DK1979/$CZ1979)</f>
        <v/>
      </c>
      <c r="DN1979" s="250" t="str">
        <f>IF(DataGoesHere!$B1979="","",SUM(DJ$2:DJ1979)/AVERAGE(DK:DK))</f>
        <v/>
      </c>
      <c r="DP1979" s="19" t="str">
        <f>IF(DataGoesHere!B1979="",IF($DD1979="Forecast",(Output!E$48*IntermediateCalcs!CY1979)+Output!G$48,""),(Output!E$48*IntermediateCalcs!CY1979)+Output!G$48)</f>
        <v/>
      </c>
      <c r="DQ1979" s="274" t="str">
        <f>IF(DP1979="","",IF(IntermediateCalcs!$AO$9="Yes",IntermediateCalcs!DP1979*$CX1979,IntermediateCalcs!DP1979))</f>
        <v/>
      </c>
      <c r="DR1979" s="250" t="str">
        <f>IF(DataGoesHere!$B1979="","",($CZ1979-DQ1979))</f>
        <v/>
      </c>
      <c r="DS1979" s="250" t="str">
        <f>IF(DataGoesHere!$B1979="","",ABS($CZ1979-DQ1979))</f>
        <v/>
      </c>
      <c r="DT1979" s="250" t="str">
        <f>IF(DataGoesHere!$B1979="","",DS1979^2)</f>
        <v/>
      </c>
      <c r="DU1979" s="249" t="str">
        <f>IF(DataGoesHere!$B1979="","",DS1979/$CZ1979)</f>
        <v/>
      </c>
      <c r="DV1979" s="250" t="str">
        <f>IF(DataGoesHere!$B1979="","",SUM(DR$2:DR1979)/AVERAGE(DS:DS))</f>
        <v/>
      </c>
      <c r="DX1979" s="19" t="str">
        <f>IF(DataGoesHere!$B1978="","",(DB1973*(Output!$O$49/Output!$P$49))+(IntermediateCalcs!DB1974*(Output!$M$49/Output!$P$49))+(IntermediateCalcs!DB1975*(Output!$K$49/Output!$P$49))+(DB1976*(Output!$I$49/Output!$P$49))+(IntermediateCalcs!DB1977*(Output!$G$49/Output!$P$49))+(IntermediateCalcs!DB1978*(Output!$E$49/Output!$P$49)))</f>
        <v/>
      </c>
      <c r="DY1979" s="274" t="str">
        <f>IF(DX1979="","",IF(IntermediateCalcs!$AO$9="Yes",IntermediateCalcs!DX1979*$CX1979,IntermediateCalcs!DX1979))</f>
        <v/>
      </c>
      <c r="DZ1979" s="250" t="str">
        <f>IF(DataGoesHere!$B1979="","",($CZ1979-DY1979))</f>
        <v/>
      </c>
      <c r="EA1979" s="250" t="str">
        <f>IF(DataGoesHere!$B1979="","",ABS($CZ1979-DY1979))</f>
        <v/>
      </c>
      <c r="EB1979" s="250" t="str">
        <f>IF(DataGoesHere!$B1979="","",EA1979^2)</f>
        <v/>
      </c>
      <c r="EC1979" s="249" t="str">
        <f>IF(DataGoesHere!$B1979="","",EA1979/$CZ1979)</f>
        <v/>
      </c>
      <c r="ED1979" s="250" t="str">
        <f>IF(DataGoesHere!$B1979="","",SUM(DZ$2:DZ1979)/AVERAGE(EA:EA))</f>
        <v/>
      </c>
    </row>
    <row r="1980" spans="20:134" x14ac:dyDescent="0.2">
      <c r="T1980" s="240"/>
      <c r="U1980" s="86"/>
      <c r="V1980" s="86"/>
      <c r="W1980" s="86"/>
      <c r="X1980" s="86"/>
      <c r="Y1980" s="86"/>
      <c r="Z1980" s="86"/>
      <c r="AA1980" s="86"/>
      <c r="AB1980" s="86"/>
      <c r="AC1980" s="86"/>
      <c r="AD1980" s="245" t="str">
        <f>IF(DataGoesHere!$B1980="","",(DataGoesHere!$B1980/SUM(DataGoesHere!$B1970:'DataGoesHere'!$B1981)))</f>
        <v/>
      </c>
      <c r="AE1980" s="241"/>
      <c r="CV1980" s="310" t="str">
        <f>IF(DataGoesHere!B1980="","",DataGoesHere!A1980)</f>
        <v/>
      </c>
      <c r="CW1980" s="271">
        <f t="shared" ca="1" si="68"/>
        <v>11</v>
      </c>
      <c r="CX1980" s="272">
        <f t="shared" ca="1" si="69"/>
        <v>0.97463169608807265</v>
      </c>
      <c r="CY1980" s="266">
        <f>DataGoesHere!A1980</f>
        <v>1979</v>
      </c>
      <c r="CZ1980" s="19" t="str">
        <f>IF(DataGoesHere!B1980="","",DataGoesHere!B1980)</f>
        <v/>
      </c>
      <c r="DA1980" s="19" t="str">
        <f>IF(DataGoesHere!B1980="","",IF(AH$5="No",DataGoesHere!B1980,DataGoesHere!B1980-(AH$2*(DataGoesHere!A1980-1))))</f>
        <v/>
      </c>
      <c r="DB1980" s="19" t="str">
        <f>IF(DataGoesHere!B1980="","",IF(AO$9="No",DataGoesHere!B1980,DataGoesHere!B1980/CX1980))</f>
        <v/>
      </c>
      <c r="DC1980" s="19" t="str">
        <f>IF(DataGoesHere!B1980="","",IF(AO$9="No",DA1980,DA1980/CX1980))</f>
        <v/>
      </c>
      <c r="DD1980" s="293" t="str">
        <f>IF(CZ1980="",IF(COUNTIF(DD$2:DD1979,"Forecast")&lt;Output!E$43,"Forecast",""),"Actual")</f>
        <v/>
      </c>
      <c r="DF1980" s="19" t="str">
        <f>IF(DataGoesHere!B1979="",IF(DD1980="Forecast",(Output!$E$47*IntermediateCalcs!DH1979)+((1-Output!$E$47)*IntermediateCalcs!DF1979),""),(Output!$E$47*IntermediateCalcs!DB1979)+((1-Output!$E$47)*IntermediateCalcs!DF1979))</f>
        <v/>
      </c>
      <c r="DG1980" s="19" t="str">
        <f>IF(DataGoesHere!B1979="",IF(DD1980="Forecast",(Output!$G$47*(IntermediateCalcs!DF1980-IntermediateCalcs!DF1979))+((1-Output!$G$47)*IntermediateCalcs!DG1979),""),(Output!$G$47*(IntermediateCalcs!DF1980-IntermediateCalcs!DF1979))+((1-Output!$G$47)*IntermediateCalcs!DG1979))</f>
        <v/>
      </c>
      <c r="DH1980" s="19" t="str">
        <f>IF(DataGoesHere!B1979="",IF(DD1980="Forecast",DF1980+DG1980,""),DF1980+DG1980)</f>
        <v/>
      </c>
      <c r="DI1980" s="274" t="str">
        <f>IF(DH1980="","",IF(IntermediateCalcs!$AO$9="Yes",IntermediateCalcs!DH1980*$CX1980,IntermediateCalcs!DH1980))</f>
        <v/>
      </c>
      <c r="DJ1980" s="250" t="str">
        <f>IF(DataGoesHere!$B1980="","",($CZ1980-DI1980))</f>
        <v/>
      </c>
      <c r="DK1980" s="250" t="str">
        <f>IF(DataGoesHere!$B1980="","",ABS($CZ1980-DI1980))</f>
        <v/>
      </c>
      <c r="DL1980" s="250" t="str">
        <f>IF(DataGoesHere!$B1980="","",DK1980^2)</f>
        <v/>
      </c>
      <c r="DM1980" s="249" t="str">
        <f>IF(DataGoesHere!$B1980="","",DK1980/$CZ1980)</f>
        <v/>
      </c>
      <c r="DN1980" s="250" t="str">
        <f>IF(DataGoesHere!$B1980="","",SUM(DJ$2:DJ1980)/AVERAGE(DK:DK))</f>
        <v/>
      </c>
      <c r="DP1980" s="19" t="str">
        <f>IF(DataGoesHere!B1980="",IF($DD1980="Forecast",(Output!E$48*IntermediateCalcs!CY1980)+Output!G$48,""),(Output!E$48*IntermediateCalcs!CY1980)+Output!G$48)</f>
        <v/>
      </c>
      <c r="DQ1980" s="274" t="str">
        <f>IF(DP1980="","",IF(IntermediateCalcs!$AO$9="Yes",IntermediateCalcs!DP1980*$CX1980,IntermediateCalcs!DP1980))</f>
        <v/>
      </c>
      <c r="DR1980" s="250" t="str">
        <f>IF(DataGoesHere!$B1980="","",($CZ1980-DQ1980))</f>
        <v/>
      </c>
      <c r="DS1980" s="250" t="str">
        <f>IF(DataGoesHere!$B1980="","",ABS($CZ1980-DQ1980))</f>
        <v/>
      </c>
      <c r="DT1980" s="250" t="str">
        <f>IF(DataGoesHere!$B1980="","",DS1980^2)</f>
        <v/>
      </c>
      <c r="DU1980" s="249" t="str">
        <f>IF(DataGoesHere!$B1980="","",DS1980/$CZ1980)</f>
        <v/>
      </c>
      <c r="DV1980" s="250" t="str">
        <f>IF(DataGoesHere!$B1980="","",SUM(DR$2:DR1980)/AVERAGE(DS:DS))</f>
        <v/>
      </c>
      <c r="DX1980" s="19" t="str">
        <f>IF(DataGoesHere!$B1979="","",(DB1974*(Output!$O$49/Output!$P$49))+(IntermediateCalcs!DB1975*(Output!$M$49/Output!$P$49))+(IntermediateCalcs!DB1976*(Output!$K$49/Output!$P$49))+(DB1977*(Output!$I$49/Output!$P$49))+(IntermediateCalcs!DB1978*(Output!$G$49/Output!$P$49))+(IntermediateCalcs!DB1979*(Output!$E$49/Output!$P$49)))</f>
        <v/>
      </c>
      <c r="DY1980" s="274" t="str">
        <f>IF(DX1980="","",IF(IntermediateCalcs!$AO$9="Yes",IntermediateCalcs!DX1980*$CX1980,IntermediateCalcs!DX1980))</f>
        <v/>
      </c>
      <c r="DZ1980" s="250" t="str">
        <f>IF(DataGoesHere!$B1980="","",($CZ1980-DY1980))</f>
        <v/>
      </c>
      <c r="EA1980" s="250" t="str">
        <f>IF(DataGoesHere!$B1980="","",ABS($CZ1980-DY1980))</f>
        <v/>
      </c>
      <c r="EB1980" s="250" t="str">
        <f>IF(DataGoesHere!$B1980="","",EA1980^2)</f>
        <v/>
      </c>
      <c r="EC1980" s="249" t="str">
        <f>IF(DataGoesHere!$B1980="","",EA1980/$CZ1980)</f>
        <v/>
      </c>
      <c r="ED1980" s="250" t="str">
        <f>IF(DataGoesHere!$B1980="","",SUM(DZ$2:DZ1980)/AVERAGE(EA:EA))</f>
        <v/>
      </c>
    </row>
    <row r="1981" spans="20:134" x14ac:dyDescent="0.2">
      <c r="T1981" s="242"/>
      <c r="U1981" s="243"/>
      <c r="V1981" s="243"/>
      <c r="W1981" s="243"/>
      <c r="X1981" s="243"/>
      <c r="Y1981" s="243"/>
      <c r="Z1981" s="243"/>
      <c r="AA1981" s="243"/>
      <c r="AB1981" s="243"/>
      <c r="AC1981" s="243"/>
      <c r="AD1981" s="243"/>
      <c r="AE1981" s="246" t="str">
        <f>IF(DataGoesHere!$B1981="","",(DataGoesHere!$B1981/SUM(DataGoesHere!$B1970:'DataGoesHere'!$B1981)))</f>
        <v/>
      </c>
      <c r="CV1981" s="310" t="str">
        <f>IF(DataGoesHere!B1981="","",DataGoesHere!A1981)</f>
        <v/>
      </c>
      <c r="CW1981" s="271">
        <f t="shared" ca="1" si="68"/>
        <v>12</v>
      </c>
      <c r="CX1981" s="272">
        <f t="shared" ca="1" si="69"/>
        <v>1.0054005237672714</v>
      </c>
      <c r="CY1981" s="266">
        <f>DataGoesHere!A1981</f>
        <v>1980</v>
      </c>
      <c r="CZ1981" s="19" t="str">
        <f>IF(DataGoesHere!B1981="","",DataGoesHere!B1981)</f>
        <v/>
      </c>
      <c r="DA1981" s="19" t="str">
        <f>IF(DataGoesHere!B1981="","",IF(AH$5="No",DataGoesHere!B1981,DataGoesHere!B1981-(AH$2*(DataGoesHere!A1981-1))))</f>
        <v/>
      </c>
      <c r="DB1981" s="19" t="str">
        <f>IF(DataGoesHere!B1981="","",IF(AO$9="No",DataGoesHere!B1981,DataGoesHere!B1981/CX1981))</f>
        <v/>
      </c>
      <c r="DC1981" s="19" t="str">
        <f>IF(DataGoesHere!B1981="","",IF(AO$9="No",DA1981,DA1981/CX1981))</f>
        <v/>
      </c>
      <c r="DD1981" s="293" t="str">
        <f>IF(CZ1981="",IF(COUNTIF(DD$2:DD1980,"Forecast")&lt;Output!E$43,"Forecast",""),"Actual")</f>
        <v/>
      </c>
      <c r="DF1981" s="19" t="str">
        <f>IF(DataGoesHere!B1980="",IF(DD1981="Forecast",(Output!$E$47*IntermediateCalcs!DH1980)+((1-Output!$E$47)*IntermediateCalcs!DF1980),""),(Output!$E$47*IntermediateCalcs!DB1980)+((1-Output!$E$47)*IntermediateCalcs!DF1980))</f>
        <v/>
      </c>
      <c r="DG1981" s="19" t="str">
        <f>IF(DataGoesHere!B1980="",IF(DD1981="Forecast",(Output!$G$47*(IntermediateCalcs!DF1981-IntermediateCalcs!DF1980))+((1-Output!$G$47)*IntermediateCalcs!DG1980),""),(Output!$G$47*(IntermediateCalcs!DF1981-IntermediateCalcs!DF1980))+((1-Output!$G$47)*IntermediateCalcs!DG1980))</f>
        <v/>
      </c>
      <c r="DH1981" s="19" t="str">
        <f>IF(DataGoesHere!B1980="",IF(DD1981="Forecast",DF1981+DG1981,""),DF1981+DG1981)</f>
        <v/>
      </c>
      <c r="DI1981" s="274" t="str">
        <f>IF(DH1981="","",IF(IntermediateCalcs!$AO$9="Yes",IntermediateCalcs!DH1981*$CX1981,IntermediateCalcs!DH1981))</f>
        <v/>
      </c>
      <c r="DJ1981" s="250" t="str">
        <f>IF(DataGoesHere!$B1981="","",($CZ1981-DI1981))</f>
        <v/>
      </c>
      <c r="DK1981" s="250" t="str">
        <f>IF(DataGoesHere!$B1981="","",ABS($CZ1981-DI1981))</f>
        <v/>
      </c>
      <c r="DL1981" s="250" t="str">
        <f>IF(DataGoesHere!$B1981="","",DK1981^2)</f>
        <v/>
      </c>
      <c r="DM1981" s="249" t="str">
        <f>IF(DataGoesHere!$B1981="","",DK1981/$CZ1981)</f>
        <v/>
      </c>
      <c r="DN1981" s="250" t="str">
        <f>IF(DataGoesHere!$B1981="","",SUM(DJ$2:DJ1981)/AVERAGE(DK:DK))</f>
        <v/>
      </c>
      <c r="DP1981" s="19" t="str">
        <f>IF(DataGoesHere!B1981="",IF($DD1981="Forecast",(Output!E$48*IntermediateCalcs!CY1981)+Output!G$48,""),(Output!E$48*IntermediateCalcs!CY1981)+Output!G$48)</f>
        <v/>
      </c>
      <c r="DQ1981" s="274" t="str">
        <f>IF(DP1981="","",IF(IntermediateCalcs!$AO$9="Yes",IntermediateCalcs!DP1981*$CX1981,IntermediateCalcs!DP1981))</f>
        <v/>
      </c>
      <c r="DR1981" s="250" t="str">
        <f>IF(DataGoesHere!$B1981="","",($CZ1981-DQ1981))</f>
        <v/>
      </c>
      <c r="DS1981" s="250" t="str">
        <f>IF(DataGoesHere!$B1981="","",ABS($CZ1981-DQ1981))</f>
        <v/>
      </c>
      <c r="DT1981" s="250" t="str">
        <f>IF(DataGoesHere!$B1981="","",DS1981^2)</f>
        <v/>
      </c>
      <c r="DU1981" s="249" t="str">
        <f>IF(DataGoesHere!$B1981="","",DS1981/$CZ1981)</f>
        <v/>
      </c>
      <c r="DV1981" s="250" t="str">
        <f>IF(DataGoesHere!$B1981="","",SUM(DR$2:DR1981)/AVERAGE(DS:DS))</f>
        <v/>
      </c>
      <c r="DX1981" s="19" t="str">
        <f>IF(DataGoesHere!$B1980="","",(DB1975*(Output!$O$49/Output!$P$49))+(IntermediateCalcs!DB1976*(Output!$M$49/Output!$P$49))+(IntermediateCalcs!DB1977*(Output!$K$49/Output!$P$49))+(DB1978*(Output!$I$49/Output!$P$49))+(IntermediateCalcs!DB1979*(Output!$G$49/Output!$P$49))+(IntermediateCalcs!DB1980*(Output!$E$49/Output!$P$49)))</f>
        <v/>
      </c>
      <c r="DY1981" s="274" t="str">
        <f>IF(DX1981="","",IF(IntermediateCalcs!$AO$9="Yes",IntermediateCalcs!DX1981*$CX1981,IntermediateCalcs!DX1981))</f>
        <v/>
      </c>
      <c r="DZ1981" s="250" t="str">
        <f>IF(DataGoesHere!$B1981="","",($CZ1981-DY1981))</f>
        <v/>
      </c>
      <c r="EA1981" s="250" t="str">
        <f>IF(DataGoesHere!$B1981="","",ABS($CZ1981-DY1981))</f>
        <v/>
      </c>
      <c r="EB1981" s="250" t="str">
        <f>IF(DataGoesHere!$B1981="","",EA1981^2)</f>
        <v/>
      </c>
      <c r="EC1981" s="249" t="str">
        <f>IF(DataGoesHere!$B1981="","",EA1981/$CZ1981)</f>
        <v/>
      </c>
      <c r="ED1981" s="250" t="str">
        <f>IF(DataGoesHere!$B1981="","",SUM(DZ$2:DZ1981)/AVERAGE(EA:EA))</f>
        <v/>
      </c>
    </row>
    <row r="1982" spans="20:134" x14ac:dyDescent="0.2">
      <c r="T1982" s="244" t="str">
        <f>IF(DataGoesHere!$B1982="","",(DataGoesHere!$B1982/SUM(DataGoesHere!$B1982:'DataGoesHere'!$B1993)))</f>
        <v/>
      </c>
      <c r="U1982" s="238"/>
      <c r="V1982" s="238"/>
      <c r="W1982" s="238"/>
      <c r="X1982" s="238"/>
      <c r="Y1982" s="238"/>
      <c r="Z1982" s="238"/>
      <c r="AA1982" s="238"/>
      <c r="AB1982" s="238"/>
      <c r="AC1982" s="238"/>
      <c r="AD1982" s="238"/>
      <c r="AE1982" s="239"/>
      <c r="CV1982" s="310" t="str">
        <f>IF(DataGoesHere!B1982="","",DataGoesHere!A1982)</f>
        <v/>
      </c>
      <c r="CW1982" s="271">
        <f t="shared" ca="1" si="68"/>
        <v>1</v>
      </c>
      <c r="CX1982" s="272">
        <f t="shared" ca="1" si="69"/>
        <v>1.3236179355303281</v>
      </c>
      <c r="CY1982" s="266">
        <f>DataGoesHere!A1982</f>
        <v>1981</v>
      </c>
      <c r="CZ1982" s="19" t="str">
        <f>IF(DataGoesHere!B1982="","",DataGoesHere!B1982)</f>
        <v/>
      </c>
      <c r="DA1982" s="19" t="str">
        <f>IF(DataGoesHere!B1982="","",IF(AH$5="No",DataGoesHere!B1982,DataGoesHere!B1982-(AH$2*(DataGoesHere!A1982-1))))</f>
        <v/>
      </c>
      <c r="DB1982" s="19" t="str">
        <f>IF(DataGoesHere!B1982="","",IF(AO$9="No",DataGoesHere!B1982,DataGoesHere!B1982/CX1982))</f>
        <v/>
      </c>
      <c r="DC1982" s="19" t="str">
        <f>IF(DataGoesHere!B1982="","",IF(AO$9="No",DA1982,DA1982/CX1982))</f>
        <v/>
      </c>
      <c r="DD1982" s="293" t="str">
        <f>IF(CZ1982="",IF(COUNTIF(DD$2:DD1981,"Forecast")&lt;Output!E$43,"Forecast",""),"Actual")</f>
        <v/>
      </c>
      <c r="DF1982" s="19" t="str">
        <f>IF(DataGoesHere!B1981="",IF(DD1982="Forecast",(Output!$E$47*IntermediateCalcs!DH1981)+((1-Output!$E$47)*IntermediateCalcs!DF1981),""),(Output!$E$47*IntermediateCalcs!DB1981)+((1-Output!$E$47)*IntermediateCalcs!DF1981))</f>
        <v/>
      </c>
      <c r="DG1982" s="19" t="str">
        <f>IF(DataGoesHere!B1981="",IF(DD1982="Forecast",(Output!$G$47*(IntermediateCalcs!DF1982-IntermediateCalcs!DF1981))+((1-Output!$G$47)*IntermediateCalcs!DG1981),""),(Output!$G$47*(IntermediateCalcs!DF1982-IntermediateCalcs!DF1981))+((1-Output!$G$47)*IntermediateCalcs!DG1981))</f>
        <v/>
      </c>
      <c r="DH1982" s="19" t="str">
        <f>IF(DataGoesHere!B1981="",IF(DD1982="Forecast",DF1982+DG1982,""),DF1982+DG1982)</f>
        <v/>
      </c>
      <c r="DI1982" s="274" t="str">
        <f>IF(DH1982="","",IF(IntermediateCalcs!$AO$9="Yes",IntermediateCalcs!DH1982*$CX1982,IntermediateCalcs!DH1982))</f>
        <v/>
      </c>
      <c r="DJ1982" s="250" t="str">
        <f>IF(DataGoesHere!$B1982="","",($CZ1982-DI1982))</f>
        <v/>
      </c>
      <c r="DK1982" s="250" t="str">
        <f>IF(DataGoesHere!$B1982="","",ABS($CZ1982-DI1982))</f>
        <v/>
      </c>
      <c r="DL1982" s="250" t="str">
        <f>IF(DataGoesHere!$B1982="","",DK1982^2)</f>
        <v/>
      </c>
      <c r="DM1982" s="249" t="str">
        <f>IF(DataGoesHere!$B1982="","",DK1982/$CZ1982)</f>
        <v/>
      </c>
      <c r="DN1982" s="250" t="str">
        <f>IF(DataGoesHere!$B1982="","",SUM(DJ$2:DJ1982)/AVERAGE(DK:DK))</f>
        <v/>
      </c>
      <c r="DP1982" s="19" t="str">
        <f>IF(DataGoesHere!B1982="",IF($DD1982="Forecast",(Output!E$48*IntermediateCalcs!CY1982)+Output!G$48,""),(Output!E$48*IntermediateCalcs!CY1982)+Output!G$48)</f>
        <v/>
      </c>
      <c r="DQ1982" s="274" t="str">
        <f>IF(DP1982="","",IF(IntermediateCalcs!$AO$9="Yes",IntermediateCalcs!DP1982*$CX1982,IntermediateCalcs!DP1982))</f>
        <v/>
      </c>
      <c r="DR1982" s="250" t="str">
        <f>IF(DataGoesHere!$B1982="","",($CZ1982-DQ1982))</f>
        <v/>
      </c>
      <c r="DS1982" s="250" t="str">
        <f>IF(DataGoesHere!$B1982="","",ABS($CZ1982-DQ1982))</f>
        <v/>
      </c>
      <c r="DT1982" s="250" t="str">
        <f>IF(DataGoesHere!$B1982="","",DS1982^2)</f>
        <v/>
      </c>
      <c r="DU1982" s="249" t="str">
        <f>IF(DataGoesHere!$B1982="","",DS1982/$CZ1982)</f>
        <v/>
      </c>
      <c r="DV1982" s="250" t="str">
        <f>IF(DataGoesHere!$B1982="","",SUM(DR$2:DR1982)/AVERAGE(DS:DS))</f>
        <v/>
      </c>
      <c r="DX1982" s="19" t="str">
        <f>IF(DataGoesHere!$B1981="","",(DB1976*(Output!$O$49/Output!$P$49))+(IntermediateCalcs!DB1977*(Output!$M$49/Output!$P$49))+(IntermediateCalcs!DB1978*(Output!$K$49/Output!$P$49))+(DB1979*(Output!$I$49/Output!$P$49))+(IntermediateCalcs!DB1980*(Output!$G$49/Output!$P$49))+(IntermediateCalcs!DB1981*(Output!$E$49/Output!$P$49)))</f>
        <v/>
      </c>
      <c r="DY1982" s="274" t="str">
        <f>IF(DX1982="","",IF(IntermediateCalcs!$AO$9="Yes",IntermediateCalcs!DX1982*$CX1982,IntermediateCalcs!DX1982))</f>
        <v/>
      </c>
      <c r="DZ1982" s="250" t="str">
        <f>IF(DataGoesHere!$B1982="","",($CZ1982-DY1982))</f>
        <v/>
      </c>
      <c r="EA1982" s="250" t="str">
        <f>IF(DataGoesHere!$B1982="","",ABS($CZ1982-DY1982))</f>
        <v/>
      </c>
      <c r="EB1982" s="250" t="str">
        <f>IF(DataGoesHere!$B1982="","",EA1982^2)</f>
        <v/>
      </c>
      <c r="EC1982" s="249" t="str">
        <f>IF(DataGoesHere!$B1982="","",EA1982/$CZ1982)</f>
        <v/>
      </c>
      <c r="ED1982" s="250" t="str">
        <f>IF(DataGoesHere!$B1982="","",SUM(DZ$2:DZ1982)/AVERAGE(EA:EA))</f>
        <v/>
      </c>
    </row>
    <row r="1983" spans="20:134" x14ac:dyDescent="0.2">
      <c r="T1983" s="240"/>
      <c r="U1983" s="245" t="str">
        <f>IF(DataGoesHere!$B1983="","",(DataGoesHere!$B1983/SUM(DataGoesHere!$B1983:'DataGoesHere'!$B1993)))</f>
        <v/>
      </c>
      <c r="V1983" s="86"/>
      <c r="W1983" s="86"/>
      <c r="X1983" s="86"/>
      <c r="Y1983" s="86"/>
      <c r="Z1983" s="86"/>
      <c r="AA1983" s="86"/>
      <c r="AB1983" s="86"/>
      <c r="AC1983" s="86"/>
      <c r="AD1983" s="86"/>
      <c r="AE1983" s="241"/>
      <c r="CV1983" s="310" t="str">
        <f>IF(DataGoesHere!B1983="","",DataGoesHere!A1983)</f>
        <v/>
      </c>
      <c r="CW1983" s="271">
        <f t="shared" ca="1" si="68"/>
        <v>2</v>
      </c>
      <c r="CX1983" s="272">
        <f t="shared" ca="1" si="69"/>
        <v>0.80574490527728204</v>
      </c>
      <c r="CY1983" s="266">
        <f>DataGoesHere!A1983</f>
        <v>1982</v>
      </c>
      <c r="CZ1983" s="19" t="str">
        <f>IF(DataGoesHere!B1983="","",DataGoesHere!B1983)</f>
        <v/>
      </c>
      <c r="DA1983" s="19" t="str">
        <f>IF(DataGoesHere!B1983="","",IF(AH$5="No",DataGoesHere!B1983,DataGoesHere!B1983-(AH$2*(DataGoesHere!A1983-1))))</f>
        <v/>
      </c>
      <c r="DB1983" s="19" t="str">
        <f>IF(DataGoesHere!B1983="","",IF(AO$9="No",DataGoesHere!B1983,DataGoesHere!B1983/CX1983))</f>
        <v/>
      </c>
      <c r="DC1983" s="19" t="str">
        <f>IF(DataGoesHere!B1983="","",IF(AO$9="No",DA1983,DA1983/CX1983))</f>
        <v/>
      </c>
      <c r="DD1983" s="293" t="str">
        <f>IF(CZ1983="",IF(COUNTIF(DD$2:DD1982,"Forecast")&lt;Output!E$43,"Forecast",""),"Actual")</f>
        <v/>
      </c>
      <c r="DF1983" s="19" t="str">
        <f>IF(DataGoesHere!B1982="",IF(DD1983="Forecast",(Output!$E$47*IntermediateCalcs!DH1982)+((1-Output!$E$47)*IntermediateCalcs!DF1982),""),(Output!$E$47*IntermediateCalcs!DB1982)+((1-Output!$E$47)*IntermediateCalcs!DF1982))</f>
        <v/>
      </c>
      <c r="DG1983" s="19" t="str">
        <f>IF(DataGoesHere!B1982="",IF(DD1983="Forecast",(Output!$G$47*(IntermediateCalcs!DF1983-IntermediateCalcs!DF1982))+((1-Output!$G$47)*IntermediateCalcs!DG1982),""),(Output!$G$47*(IntermediateCalcs!DF1983-IntermediateCalcs!DF1982))+((1-Output!$G$47)*IntermediateCalcs!DG1982))</f>
        <v/>
      </c>
      <c r="DH1983" s="19" t="str">
        <f>IF(DataGoesHere!B1982="",IF(DD1983="Forecast",DF1983+DG1983,""),DF1983+DG1983)</f>
        <v/>
      </c>
      <c r="DI1983" s="274" t="str">
        <f>IF(DH1983="","",IF(IntermediateCalcs!$AO$9="Yes",IntermediateCalcs!DH1983*$CX1983,IntermediateCalcs!DH1983))</f>
        <v/>
      </c>
      <c r="DJ1983" s="250" t="str">
        <f>IF(DataGoesHere!$B1983="","",($CZ1983-DI1983))</f>
        <v/>
      </c>
      <c r="DK1983" s="250" t="str">
        <f>IF(DataGoesHere!$B1983="","",ABS($CZ1983-DI1983))</f>
        <v/>
      </c>
      <c r="DL1983" s="250" t="str">
        <f>IF(DataGoesHere!$B1983="","",DK1983^2)</f>
        <v/>
      </c>
      <c r="DM1983" s="249" t="str">
        <f>IF(DataGoesHere!$B1983="","",DK1983/$CZ1983)</f>
        <v/>
      </c>
      <c r="DN1983" s="250" t="str">
        <f>IF(DataGoesHere!$B1983="","",SUM(DJ$2:DJ1983)/AVERAGE(DK:DK))</f>
        <v/>
      </c>
      <c r="DP1983" s="19" t="str">
        <f>IF(DataGoesHere!B1983="",IF($DD1983="Forecast",(Output!E$48*IntermediateCalcs!CY1983)+Output!G$48,""),(Output!E$48*IntermediateCalcs!CY1983)+Output!G$48)</f>
        <v/>
      </c>
      <c r="DQ1983" s="274" t="str">
        <f>IF(DP1983="","",IF(IntermediateCalcs!$AO$9="Yes",IntermediateCalcs!DP1983*$CX1983,IntermediateCalcs!DP1983))</f>
        <v/>
      </c>
      <c r="DR1983" s="250" t="str">
        <f>IF(DataGoesHere!$B1983="","",($CZ1983-DQ1983))</f>
        <v/>
      </c>
      <c r="DS1983" s="250" t="str">
        <f>IF(DataGoesHere!$B1983="","",ABS($CZ1983-DQ1983))</f>
        <v/>
      </c>
      <c r="DT1983" s="250" t="str">
        <f>IF(DataGoesHere!$B1983="","",DS1983^2)</f>
        <v/>
      </c>
      <c r="DU1983" s="249" t="str">
        <f>IF(DataGoesHere!$B1983="","",DS1983/$CZ1983)</f>
        <v/>
      </c>
      <c r="DV1983" s="250" t="str">
        <f>IF(DataGoesHere!$B1983="","",SUM(DR$2:DR1983)/AVERAGE(DS:DS))</f>
        <v/>
      </c>
      <c r="DX1983" s="19" t="str">
        <f>IF(DataGoesHere!$B1982="","",(DB1977*(Output!$O$49/Output!$P$49))+(IntermediateCalcs!DB1978*(Output!$M$49/Output!$P$49))+(IntermediateCalcs!DB1979*(Output!$K$49/Output!$P$49))+(DB1980*(Output!$I$49/Output!$P$49))+(IntermediateCalcs!DB1981*(Output!$G$49/Output!$P$49))+(IntermediateCalcs!DB1982*(Output!$E$49/Output!$P$49)))</f>
        <v/>
      </c>
      <c r="DY1983" s="274" t="str">
        <f>IF(DX1983="","",IF(IntermediateCalcs!$AO$9="Yes",IntermediateCalcs!DX1983*$CX1983,IntermediateCalcs!DX1983))</f>
        <v/>
      </c>
      <c r="DZ1983" s="250" t="str">
        <f>IF(DataGoesHere!$B1983="","",($CZ1983-DY1983))</f>
        <v/>
      </c>
      <c r="EA1983" s="250" t="str">
        <f>IF(DataGoesHere!$B1983="","",ABS($CZ1983-DY1983))</f>
        <v/>
      </c>
      <c r="EB1983" s="250" t="str">
        <f>IF(DataGoesHere!$B1983="","",EA1983^2)</f>
        <v/>
      </c>
      <c r="EC1983" s="249" t="str">
        <f>IF(DataGoesHere!$B1983="","",EA1983/$CZ1983)</f>
        <v/>
      </c>
      <c r="ED1983" s="250" t="str">
        <f>IF(DataGoesHere!$B1983="","",SUM(DZ$2:DZ1983)/AVERAGE(EA:EA))</f>
        <v/>
      </c>
    </row>
    <row r="1984" spans="20:134" x14ac:dyDescent="0.2">
      <c r="T1984" s="240"/>
      <c r="U1984" s="86"/>
      <c r="V1984" s="245" t="str">
        <f>IF(DataGoesHere!$B1984="","",(DataGoesHere!$B1984/SUM(DataGoesHere!$B1982:'DataGoesHere'!$B1993)))</f>
        <v/>
      </c>
      <c r="W1984" s="86"/>
      <c r="X1984" s="86"/>
      <c r="Y1984" s="86"/>
      <c r="Z1984" s="86"/>
      <c r="AA1984" s="86"/>
      <c r="AB1984" s="86"/>
      <c r="AC1984" s="86"/>
      <c r="AD1984" s="86"/>
      <c r="AE1984" s="241"/>
      <c r="CV1984" s="310" t="str">
        <f>IF(DataGoesHere!B1984="","",DataGoesHere!A1984)</f>
        <v/>
      </c>
      <c r="CW1984" s="271">
        <f t="shared" ca="1" si="68"/>
        <v>3</v>
      </c>
      <c r="CX1984" s="272">
        <f t="shared" ca="1" si="69"/>
        <v>0.79862940076451561</v>
      </c>
      <c r="CY1984" s="266">
        <f>DataGoesHere!A1984</f>
        <v>1983</v>
      </c>
      <c r="CZ1984" s="19" t="str">
        <f>IF(DataGoesHere!B1984="","",DataGoesHere!B1984)</f>
        <v/>
      </c>
      <c r="DA1984" s="19" t="str">
        <f>IF(DataGoesHere!B1984="","",IF(AH$5="No",DataGoesHere!B1984,DataGoesHere!B1984-(AH$2*(DataGoesHere!A1984-1))))</f>
        <v/>
      </c>
      <c r="DB1984" s="19" t="str">
        <f>IF(DataGoesHere!B1984="","",IF(AO$9="No",DataGoesHere!B1984,DataGoesHere!B1984/CX1984))</f>
        <v/>
      </c>
      <c r="DC1984" s="19" t="str">
        <f>IF(DataGoesHere!B1984="","",IF(AO$9="No",DA1984,DA1984/CX1984))</f>
        <v/>
      </c>
      <c r="DD1984" s="293" t="str">
        <f>IF(CZ1984="",IF(COUNTIF(DD$2:DD1983,"Forecast")&lt;Output!E$43,"Forecast",""),"Actual")</f>
        <v/>
      </c>
      <c r="DF1984" s="19" t="str">
        <f>IF(DataGoesHere!B1983="",IF(DD1984="Forecast",(Output!$E$47*IntermediateCalcs!DH1983)+((1-Output!$E$47)*IntermediateCalcs!DF1983),""),(Output!$E$47*IntermediateCalcs!DB1983)+((1-Output!$E$47)*IntermediateCalcs!DF1983))</f>
        <v/>
      </c>
      <c r="DG1984" s="19" t="str">
        <f>IF(DataGoesHere!B1983="",IF(DD1984="Forecast",(Output!$G$47*(IntermediateCalcs!DF1984-IntermediateCalcs!DF1983))+((1-Output!$G$47)*IntermediateCalcs!DG1983),""),(Output!$G$47*(IntermediateCalcs!DF1984-IntermediateCalcs!DF1983))+((1-Output!$G$47)*IntermediateCalcs!DG1983))</f>
        <v/>
      </c>
      <c r="DH1984" s="19" t="str">
        <f>IF(DataGoesHere!B1983="",IF(DD1984="Forecast",DF1984+DG1984,""),DF1984+DG1984)</f>
        <v/>
      </c>
      <c r="DI1984" s="274" t="str">
        <f>IF(DH1984="","",IF(IntermediateCalcs!$AO$9="Yes",IntermediateCalcs!DH1984*$CX1984,IntermediateCalcs!DH1984))</f>
        <v/>
      </c>
      <c r="DJ1984" s="250" t="str">
        <f>IF(DataGoesHere!$B1984="","",($CZ1984-DI1984))</f>
        <v/>
      </c>
      <c r="DK1984" s="250" t="str">
        <f>IF(DataGoesHere!$B1984="","",ABS($CZ1984-DI1984))</f>
        <v/>
      </c>
      <c r="DL1984" s="250" t="str">
        <f>IF(DataGoesHere!$B1984="","",DK1984^2)</f>
        <v/>
      </c>
      <c r="DM1984" s="249" t="str">
        <f>IF(DataGoesHere!$B1984="","",DK1984/$CZ1984)</f>
        <v/>
      </c>
      <c r="DN1984" s="250" t="str">
        <f>IF(DataGoesHere!$B1984="","",SUM(DJ$2:DJ1984)/AVERAGE(DK:DK))</f>
        <v/>
      </c>
      <c r="DP1984" s="19" t="str">
        <f>IF(DataGoesHere!B1984="",IF($DD1984="Forecast",(Output!E$48*IntermediateCalcs!CY1984)+Output!G$48,""),(Output!E$48*IntermediateCalcs!CY1984)+Output!G$48)</f>
        <v/>
      </c>
      <c r="DQ1984" s="274" t="str">
        <f>IF(DP1984="","",IF(IntermediateCalcs!$AO$9="Yes",IntermediateCalcs!DP1984*$CX1984,IntermediateCalcs!DP1984))</f>
        <v/>
      </c>
      <c r="DR1984" s="250" t="str">
        <f>IF(DataGoesHere!$B1984="","",($CZ1984-DQ1984))</f>
        <v/>
      </c>
      <c r="DS1984" s="250" t="str">
        <f>IF(DataGoesHere!$B1984="","",ABS($CZ1984-DQ1984))</f>
        <v/>
      </c>
      <c r="DT1984" s="250" t="str">
        <f>IF(DataGoesHere!$B1984="","",DS1984^2)</f>
        <v/>
      </c>
      <c r="DU1984" s="249" t="str">
        <f>IF(DataGoesHere!$B1984="","",DS1984/$CZ1984)</f>
        <v/>
      </c>
      <c r="DV1984" s="250" t="str">
        <f>IF(DataGoesHere!$B1984="","",SUM(DR$2:DR1984)/AVERAGE(DS:DS))</f>
        <v/>
      </c>
      <c r="DX1984" s="19" t="str">
        <f>IF(DataGoesHere!$B1983="","",(DB1978*(Output!$O$49/Output!$P$49))+(IntermediateCalcs!DB1979*(Output!$M$49/Output!$P$49))+(IntermediateCalcs!DB1980*(Output!$K$49/Output!$P$49))+(DB1981*(Output!$I$49/Output!$P$49))+(IntermediateCalcs!DB1982*(Output!$G$49/Output!$P$49))+(IntermediateCalcs!DB1983*(Output!$E$49/Output!$P$49)))</f>
        <v/>
      </c>
      <c r="DY1984" s="274" t="str">
        <f>IF(DX1984="","",IF(IntermediateCalcs!$AO$9="Yes",IntermediateCalcs!DX1984*$CX1984,IntermediateCalcs!DX1984))</f>
        <v/>
      </c>
      <c r="DZ1984" s="250" t="str">
        <f>IF(DataGoesHere!$B1984="","",($CZ1984-DY1984))</f>
        <v/>
      </c>
      <c r="EA1984" s="250" t="str">
        <f>IF(DataGoesHere!$B1984="","",ABS($CZ1984-DY1984))</f>
        <v/>
      </c>
      <c r="EB1984" s="250" t="str">
        <f>IF(DataGoesHere!$B1984="","",EA1984^2)</f>
        <v/>
      </c>
      <c r="EC1984" s="249" t="str">
        <f>IF(DataGoesHere!$B1984="","",EA1984/$CZ1984)</f>
        <v/>
      </c>
      <c r="ED1984" s="250" t="str">
        <f>IF(DataGoesHere!$B1984="","",SUM(DZ$2:DZ1984)/AVERAGE(EA:EA))</f>
        <v/>
      </c>
    </row>
    <row r="1985" spans="20:134" x14ac:dyDescent="0.2">
      <c r="T1985" s="240"/>
      <c r="U1985" s="86"/>
      <c r="V1985" s="86"/>
      <c r="W1985" s="245" t="str">
        <f>IF(DataGoesHere!$B1985="","",(DataGoesHere!$B1985/SUM(DataGoesHere!$B1982:'DataGoesHere'!$B1993)))</f>
        <v/>
      </c>
      <c r="X1985" s="86"/>
      <c r="Y1985" s="86"/>
      <c r="Z1985" s="86"/>
      <c r="AA1985" s="86"/>
      <c r="AB1985" s="86"/>
      <c r="AC1985" s="86"/>
      <c r="AD1985" s="86"/>
      <c r="AE1985" s="241"/>
      <c r="CV1985" s="310" t="str">
        <f>IF(DataGoesHere!B1985="","",DataGoesHere!A1985)</f>
        <v/>
      </c>
      <c r="CW1985" s="271">
        <f t="shared" ca="1" si="68"/>
        <v>4</v>
      </c>
      <c r="CX1985" s="272">
        <f t="shared" ca="1" si="69"/>
        <v>1.0149292433706087</v>
      </c>
      <c r="CY1985" s="266">
        <f>DataGoesHere!A1985</f>
        <v>1984</v>
      </c>
      <c r="CZ1985" s="19" t="str">
        <f>IF(DataGoesHere!B1985="","",DataGoesHere!B1985)</f>
        <v/>
      </c>
      <c r="DA1985" s="19" t="str">
        <f>IF(DataGoesHere!B1985="","",IF(AH$5="No",DataGoesHere!B1985,DataGoesHere!B1985-(AH$2*(DataGoesHere!A1985-1))))</f>
        <v/>
      </c>
      <c r="DB1985" s="19" t="str">
        <f>IF(DataGoesHere!B1985="","",IF(AO$9="No",DataGoesHere!B1985,DataGoesHere!B1985/CX1985))</f>
        <v/>
      </c>
      <c r="DC1985" s="19" t="str">
        <f>IF(DataGoesHere!B1985="","",IF(AO$9="No",DA1985,DA1985/CX1985))</f>
        <v/>
      </c>
      <c r="DD1985" s="293" t="str">
        <f>IF(CZ1985="",IF(COUNTIF(DD$2:DD1984,"Forecast")&lt;Output!E$43,"Forecast",""),"Actual")</f>
        <v/>
      </c>
      <c r="DF1985" s="19" t="str">
        <f>IF(DataGoesHere!B1984="",IF(DD1985="Forecast",(Output!$E$47*IntermediateCalcs!DH1984)+((1-Output!$E$47)*IntermediateCalcs!DF1984),""),(Output!$E$47*IntermediateCalcs!DB1984)+((1-Output!$E$47)*IntermediateCalcs!DF1984))</f>
        <v/>
      </c>
      <c r="DG1985" s="19" t="str">
        <f>IF(DataGoesHere!B1984="",IF(DD1985="Forecast",(Output!$G$47*(IntermediateCalcs!DF1985-IntermediateCalcs!DF1984))+((1-Output!$G$47)*IntermediateCalcs!DG1984),""),(Output!$G$47*(IntermediateCalcs!DF1985-IntermediateCalcs!DF1984))+((1-Output!$G$47)*IntermediateCalcs!DG1984))</f>
        <v/>
      </c>
      <c r="DH1985" s="19" t="str">
        <f>IF(DataGoesHere!B1984="",IF(DD1985="Forecast",DF1985+DG1985,""),DF1985+DG1985)</f>
        <v/>
      </c>
      <c r="DI1985" s="274" t="str">
        <f>IF(DH1985="","",IF(IntermediateCalcs!$AO$9="Yes",IntermediateCalcs!DH1985*$CX1985,IntermediateCalcs!DH1985))</f>
        <v/>
      </c>
      <c r="DJ1985" s="250" t="str">
        <f>IF(DataGoesHere!$B1985="","",($CZ1985-DI1985))</f>
        <v/>
      </c>
      <c r="DK1985" s="250" t="str">
        <f>IF(DataGoesHere!$B1985="","",ABS($CZ1985-DI1985))</f>
        <v/>
      </c>
      <c r="DL1985" s="250" t="str">
        <f>IF(DataGoesHere!$B1985="","",DK1985^2)</f>
        <v/>
      </c>
      <c r="DM1985" s="249" t="str">
        <f>IF(DataGoesHere!$B1985="","",DK1985/$CZ1985)</f>
        <v/>
      </c>
      <c r="DN1985" s="250" t="str">
        <f>IF(DataGoesHere!$B1985="","",SUM(DJ$2:DJ1985)/AVERAGE(DK:DK))</f>
        <v/>
      </c>
      <c r="DP1985" s="19" t="str">
        <f>IF(DataGoesHere!B1985="",IF($DD1985="Forecast",(Output!E$48*IntermediateCalcs!CY1985)+Output!G$48,""),(Output!E$48*IntermediateCalcs!CY1985)+Output!G$48)</f>
        <v/>
      </c>
      <c r="DQ1985" s="274" t="str">
        <f>IF(DP1985="","",IF(IntermediateCalcs!$AO$9="Yes",IntermediateCalcs!DP1985*$CX1985,IntermediateCalcs!DP1985))</f>
        <v/>
      </c>
      <c r="DR1985" s="250" t="str">
        <f>IF(DataGoesHere!$B1985="","",($CZ1985-DQ1985))</f>
        <v/>
      </c>
      <c r="DS1985" s="250" t="str">
        <f>IF(DataGoesHere!$B1985="","",ABS($CZ1985-DQ1985))</f>
        <v/>
      </c>
      <c r="DT1985" s="250" t="str">
        <f>IF(DataGoesHere!$B1985="","",DS1985^2)</f>
        <v/>
      </c>
      <c r="DU1985" s="249" t="str">
        <f>IF(DataGoesHere!$B1985="","",DS1985/$CZ1985)</f>
        <v/>
      </c>
      <c r="DV1985" s="250" t="str">
        <f>IF(DataGoesHere!$B1985="","",SUM(DR$2:DR1985)/AVERAGE(DS:DS))</f>
        <v/>
      </c>
      <c r="DX1985" s="19" t="str">
        <f>IF(DataGoesHere!$B1984="","",(DB1979*(Output!$O$49/Output!$P$49))+(IntermediateCalcs!DB1980*(Output!$M$49/Output!$P$49))+(IntermediateCalcs!DB1981*(Output!$K$49/Output!$P$49))+(DB1982*(Output!$I$49/Output!$P$49))+(IntermediateCalcs!DB1983*(Output!$G$49/Output!$P$49))+(IntermediateCalcs!DB1984*(Output!$E$49/Output!$P$49)))</f>
        <v/>
      </c>
      <c r="DY1985" s="274" t="str">
        <f>IF(DX1985="","",IF(IntermediateCalcs!$AO$9="Yes",IntermediateCalcs!DX1985*$CX1985,IntermediateCalcs!DX1985))</f>
        <v/>
      </c>
      <c r="DZ1985" s="250" t="str">
        <f>IF(DataGoesHere!$B1985="","",($CZ1985-DY1985))</f>
        <v/>
      </c>
      <c r="EA1985" s="250" t="str">
        <f>IF(DataGoesHere!$B1985="","",ABS($CZ1985-DY1985))</f>
        <v/>
      </c>
      <c r="EB1985" s="250" t="str">
        <f>IF(DataGoesHere!$B1985="","",EA1985^2)</f>
        <v/>
      </c>
      <c r="EC1985" s="249" t="str">
        <f>IF(DataGoesHere!$B1985="","",EA1985/$CZ1985)</f>
        <v/>
      </c>
      <c r="ED1985" s="250" t="str">
        <f>IF(DataGoesHere!$B1985="","",SUM(DZ$2:DZ1985)/AVERAGE(EA:EA))</f>
        <v/>
      </c>
    </row>
    <row r="1986" spans="20:134" x14ac:dyDescent="0.2">
      <c r="T1986" s="240"/>
      <c r="U1986" s="86"/>
      <c r="V1986" s="86"/>
      <c r="W1986" s="86"/>
      <c r="X1986" s="245" t="str">
        <f>IF(DataGoesHere!$B1986="","",(DataGoesHere!$B1986/SUM(DataGoesHere!$B1982:'DataGoesHere'!$B1993)))</f>
        <v/>
      </c>
      <c r="Y1986" s="86"/>
      <c r="Z1986" s="86"/>
      <c r="AA1986" s="86"/>
      <c r="AB1986" s="86"/>
      <c r="AC1986" s="86"/>
      <c r="AD1986" s="86"/>
      <c r="AE1986" s="241"/>
      <c r="CV1986" s="310" t="str">
        <f>IF(DataGoesHere!B1986="","",DataGoesHere!A1986)</f>
        <v/>
      </c>
      <c r="CW1986" s="271">
        <f t="shared" ref="CW1986:CW1993" ca="1" si="70">IF(MOD(CY1986,$AP$9)=0,$AP$9,MOD(CY1986,$AP$9))</f>
        <v>5</v>
      </c>
      <c r="CX1986" s="272">
        <f t="shared" ref="CX1986:CX1993" ca="1" si="71">VLOOKUP(CW1986,$AT$1:$CT$53,MATCH($AP$9,$AT$1:$CT$1,0),FALSE)</f>
        <v>0.97875414397996308</v>
      </c>
      <c r="CY1986" s="266">
        <f>DataGoesHere!A1986</f>
        <v>1985</v>
      </c>
      <c r="CZ1986" s="19" t="str">
        <f>IF(DataGoesHere!B1986="","",DataGoesHere!B1986)</f>
        <v/>
      </c>
      <c r="DA1986" s="19" t="str">
        <f>IF(DataGoesHere!B1986="","",IF(AH$5="No",DataGoesHere!B1986,DataGoesHere!B1986-(AH$2*(DataGoesHere!A1986-1))))</f>
        <v/>
      </c>
      <c r="DB1986" s="19" t="str">
        <f>IF(DataGoesHere!B1986="","",IF(AO$9="No",DataGoesHere!B1986,DataGoesHere!B1986/CX1986))</f>
        <v/>
      </c>
      <c r="DC1986" s="19" t="str">
        <f>IF(DataGoesHere!B1986="","",IF(AO$9="No",DA1986,DA1986/CX1986))</f>
        <v/>
      </c>
      <c r="DD1986" s="293" t="str">
        <f>IF(CZ1986="",IF(COUNTIF(DD$2:DD1985,"Forecast")&lt;Output!E$43,"Forecast",""),"Actual")</f>
        <v/>
      </c>
      <c r="DF1986" s="19" t="str">
        <f>IF(DataGoesHere!B1985="",IF(DD1986="Forecast",(Output!$E$47*IntermediateCalcs!DH1985)+((1-Output!$E$47)*IntermediateCalcs!DF1985),""),(Output!$E$47*IntermediateCalcs!DB1985)+((1-Output!$E$47)*IntermediateCalcs!DF1985))</f>
        <v/>
      </c>
      <c r="DG1986" s="19" t="str">
        <f>IF(DataGoesHere!B1985="",IF(DD1986="Forecast",(Output!$G$47*(IntermediateCalcs!DF1986-IntermediateCalcs!DF1985))+((1-Output!$G$47)*IntermediateCalcs!DG1985),""),(Output!$G$47*(IntermediateCalcs!DF1986-IntermediateCalcs!DF1985))+((1-Output!$G$47)*IntermediateCalcs!DG1985))</f>
        <v/>
      </c>
      <c r="DH1986" s="19" t="str">
        <f>IF(DataGoesHere!B1985="",IF(DD1986="Forecast",DF1986+DG1986,""),DF1986+DG1986)</f>
        <v/>
      </c>
      <c r="DI1986" s="274" t="str">
        <f>IF(DH1986="","",IF(IntermediateCalcs!$AO$9="Yes",IntermediateCalcs!DH1986*$CX1986,IntermediateCalcs!DH1986))</f>
        <v/>
      </c>
      <c r="DJ1986" s="250" t="str">
        <f>IF(DataGoesHere!$B1986="","",($CZ1986-DI1986))</f>
        <v/>
      </c>
      <c r="DK1986" s="250" t="str">
        <f>IF(DataGoesHere!$B1986="","",ABS($CZ1986-DI1986))</f>
        <v/>
      </c>
      <c r="DL1986" s="250" t="str">
        <f>IF(DataGoesHere!$B1986="","",DK1986^2)</f>
        <v/>
      </c>
      <c r="DM1986" s="249" t="str">
        <f>IF(DataGoesHere!$B1986="","",DK1986/$CZ1986)</f>
        <v/>
      </c>
      <c r="DN1986" s="250" t="str">
        <f>IF(DataGoesHere!$B1986="","",SUM(DJ$2:DJ1986)/AVERAGE(DK:DK))</f>
        <v/>
      </c>
      <c r="DP1986" s="19" t="str">
        <f>IF(DataGoesHere!B1986="",IF($DD1986="Forecast",(Output!E$48*IntermediateCalcs!CY1986)+Output!G$48,""),(Output!E$48*IntermediateCalcs!CY1986)+Output!G$48)</f>
        <v/>
      </c>
      <c r="DQ1986" s="274" t="str">
        <f>IF(DP1986="","",IF(IntermediateCalcs!$AO$9="Yes",IntermediateCalcs!DP1986*$CX1986,IntermediateCalcs!DP1986))</f>
        <v/>
      </c>
      <c r="DR1986" s="250" t="str">
        <f>IF(DataGoesHere!$B1986="","",($CZ1986-DQ1986))</f>
        <v/>
      </c>
      <c r="DS1986" s="250" t="str">
        <f>IF(DataGoesHere!$B1986="","",ABS($CZ1986-DQ1986))</f>
        <v/>
      </c>
      <c r="DT1986" s="250" t="str">
        <f>IF(DataGoesHere!$B1986="","",DS1986^2)</f>
        <v/>
      </c>
      <c r="DU1986" s="249" t="str">
        <f>IF(DataGoesHere!$B1986="","",DS1986/$CZ1986)</f>
        <v/>
      </c>
      <c r="DV1986" s="250" t="str">
        <f>IF(DataGoesHere!$B1986="","",SUM(DR$2:DR1986)/AVERAGE(DS:DS))</f>
        <v/>
      </c>
      <c r="DX1986" s="19" t="str">
        <f>IF(DataGoesHere!$B1985="","",(DB1980*(Output!$O$49/Output!$P$49))+(IntermediateCalcs!DB1981*(Output!$M$49/Output!$P$49))+(IntermediateCalcs!DB1982*(Output!$K$49/Output!$P$49))+(DB1983*(Output!$I$49/Output!$P$49))+(IntermediateCalcs!DB1984*(Output!$G$49/Output!$P$49))+(IntermediateCalcs!DB1985*(Output!$E$49/Output!$P$49)))</f>
        <v/>
      </c>
      <c r="DY1986" s="274" t="str">
        <f>IF(DX1986="","",IF(IntermediateCalcs!$AO$9="Yes",IntermediateCalcs!DX1986*$CX1986,IntermediateCalcs!DX1986))</f>
        <v/>
      </c>
      <c r="DZ1986" s="250" t="str">
        <f>IF(DataGoesHere!$B1986="","",($CZ1986-DY1986))</f>
        <v/>
      </c>
      <c r="EA1986" s="250" t="str">
        <f>IF(DataGoesHere!$B1986="","",ABS($CZ1986-DY1986))</f>
        <v/>
      </c>
      <c r="EB1986" s="250" t="str">
        <f>IF(DataGoesHere!$B1986="","",EA1986^2)</f>
        <v/>
      </c>
      <c r="EC1986" s="249" t="str">
        <f>IF(DataGoesHere!$B1986="","",EA1986/$CZ1986)</f>
        <v/>
      </c>
      <c r="ED1986" s="250" t="str">
        <f>IF(DataGoesHere!$B1986="","",SUM(DZ$2:DZ1986)/AVERAGE(EA:EA))</f>
        <v/>
      </c>
    </row>
    <row r="1987" spans="20:134" x14ac:dyDescent="0.2">
      <c r="T1987" s="240"/>
      <c r="U1987" s="86"/>
      <c r="V1987" s="86"/>
      <c r="W1987" s="86"/>
      <c r="X1987" s="86"/>
      <c r="Y1987" s="245" t="str">
        <f>IF(DataGoesHere!$B1987="","",(DataGoesHere!$B1987/SUM(DataGoesHere!$B1982:'DataGoesHere'!$B1993)))</f>
        <v/>
      </c>
      <c r="Z1987" s="86"/>
      <c r="AA1987" s="86"/>
      <c r="AB1987" s="86"/>
      <c r="AC1987" s="86"/>
      <c r="AD1987" s="86"/>
      <c r="AE1987" s="241"/>
      <c r="CV1987" s="310" t="str">
        <f>IF(DataGoesHere!B1987="","",DataGoesHere!A1987)</f>
        <v/>
      </c>
      <c r="CW1987" s="271">
        <f t="shared" ca="1" si="70"/>
        <v>6</v>
      </c>
      <c r="CX1987" s="272">
        <f t="shared" ca="1" si="71"/>
        <v>1.0779088099730167</v>
      </c>
      <c r="CY1987" s="266">
        <f>DataGoesHere!A1987</f>
        <v>1986</v>
      </c>
      <c r="CZ1987" s="19" t="str">
        <f>IF(DataGoesHere!B1987="","",DataGoesHere!B1987)</f>
        <v/>
      </c>
      <c r="DA1987" s="19" t="str">
        <f>IF(DataGoesHere!B1987="","",IF(AH$5="No",DataGoesHere!B1987,DataGoesHere!B1987-(AH$2*(DataGoesHere!A1987-1))))</f>
        <v/>
      </c>
      <c r="DB1987" s="19" t="str">
        <f>IF(DataGoesHere!B1987="","",IF(AO$9="No",DataGoesHere!B1987,DataGoesHere!B1987/CX1987))</f>
        <v/>
      </c>
      <c r="DC1987" s="19" t="str">
        <f>IF(DataGoesHere!B1987="","",IF(AO$9="No",DA1987,DA1987/CX1987))</f>
        <v/>
      </c>
      <c r="DD1987" s="293" t="str">
        <f>IF(CZ1987="",IF(COUNTIF(DD$2:DD1986,"Forecast")&lt;Output!E$43,"Forecast",""),"Actual")</f>
        <v/>
      </c>
      <c r="DF1987" s="19" t="str">
        <f>IF(DataGoesHere!B1986="",IF(DD1987="Forecast",(Output!$E$47*IntermediateCalcs!DH1986)+((1-Output!$E$47)*IntermediateCalcs!DF1986),""),(Output!$E$47*IntermediateCalcs!DB1986)+((1-Output!$E$47)*IntermediateCalcs!DF1986))</f>
        <v/>
      </c>
      <c r="DG1987" s="19" t="str">
        <f>IF(DataGoesHere!B1986="",IF(DD1987="Forecast",(Output!$G$47*(IntermediateCalcs!DF1987-IntermediateCalcs!DF1986))+((1-Output!$G$47)*IntermediateCalcs!DG1986),""),(Output!$G$47*(IntermediateCalcs!DF1987-IntermediateCalcs!DF1986))+((1-Output!$G$47)*IntermediateCalcs!DG1986))</f>
        <v/>
      </c>
      <c r="DH1987" s="19" t="str">
        <f>IF(DataGoesHere!B1986="",IF(DD1987="Forecast",DF1987+DG1987,""),DF1987+DG1987)</f>
        <v/>
      </c>
      <c r="DI1987" s="274" t="str">
        <f>IF(DH1987="","",IF(IntermediateCalcs!$AO$9="Yes",IntermediateCalcs!DH1987*$CX1987,IntermediateCalcs!DH1987))</f>
        <v/>
      </c>
      <c r="DJ1987" s="250" t="str">
        <f>IF(DataGoesHere!$B1987="","",($CZ1987-DI1987))</f>
        <v/>
      </c>
      <c r="DK1987" s="250" t="str">
        <f>IF(DataGoesHere!$B1987="","",ABS($CZ1987-DI1987))</f>
        <v/>
      </c>
      <c r="DL1987" s="250" t="str">
        <f>IF(DataGoesHere!$B1987="","",DK1987^2)</f>
        <v/>
      </c>
      <c r="DM1987" s="249" t="str">
        <f>IF(DataGoesHere!$B1987="","",DK1987/$CZ1987)</f>
        <v/>
      </c>
      <c r="DN1987" s="250" t="str">
        <f>IF(DataGoesHere!$B1987="","",SUM(DJ$2:DJ1987)/AVERAGE(DK:DK))</f>
        <v/>
      </c>
      <c r="DP1987" s="19" t="str">
        <f>IF(DataGoesHere!B1987="",IF($DD1987="Forecast",(Output!E$48*IntermediateCalcs!CY1987)+Output!G$48,""),(Output!E$48*IntermediateCalcs!CY1987)+Output!G$48)</f>
        <v/>
      </c>
      <c r="DQ1987" s="274" t="str">
        <f>IF(DP1987="","",IF(IntermediateCalcs!$AO$9="Yes",IntermediateCalcs!DP1987*$CX1987,IntermediateCalcs!DP1987))</f>
        <v/>
      </c>
      <c r="DR1987" s="250" t="str">
        <f>IF(DataGoesHere!$B1987="","",($CZ1987-DQ1987))</f>
        <v/>
      </c>
      <c r="DS1987" s="250" t="str">
        <f>IF(DataGoesHere!$B1987="","",ABS($CZ1987-DQ1987))</f>
        <v/>
      </c>
      <c r="DT1987" s="250" t="str">
        <f>IF(DataGoesHere!$B1987="","",DS1987^2)</f>
        <v/>
      </c>
      <c r="DU1987" s="249" t="str">
        <f>IF(DataGoesHere!$B1987="","",DS1987/$CZ1987)</f>
        <v/>
      </c>
      <c r="DV1987" s="250" t="str">
        <f>IF(DataGoesHere!$B1987="","",SUM(DR$2:DR1987)/AVERAGE(DS:DS))</f>
        <v/>
      </c>
      <c r="DX1987" s="19" t="str">
        <f>IF(DataGoesHere!$B1986="","",(DB1981*(Output!$O$49/Output!$P$49))+(IntermediateCalcs!DB1982*(Output!$M$49/Output!$P$49))+(IntermediateCalcs!DB1983*(Output!$K$49/Output!$P$49))+(DB1984*(Output!$I$49/Output!$P$49))+(IntermediateCalcs!DB1985*(Output!$G$49/Output!$P$49))+(IntermediateCalcs!DB1986*(Output!$E$49/Output!$P$49)))</f>
        <v/>
      </c>
      <c r="DY1987" s="274" t="str">
        <f>IF(DX1987="","",IF(IntermediateCalcs!$AO$9="Yes",IntermediateCalcs!DX1987*$CX1987,IntermediateCalcs!DX1987))</f>
        <v/>
      </c>
      <c r="DZ1987" s="250" t="str">
        <f>IF(DataGoesHere!$B1987="","",($CZ1987-DY1987))</f>
        <v/>
      </c>
      <c r="EA1987" s="250" t="str">
        <f>IF(DataGoesHere!$B1987="","",ABS($CZ1987-DY1987))</f>
        <v/>
      </c>
      <c r="EB1987" s="250" t="str">
        <f>IF(DataGoesHere!$B1987="","",EA1987^2)</f>
        <v/>
      </c>
      <c r="EC1987" s="249" t="str">
        <f>IF(DataGoesHere!$B1987="","",EA1987/$CZ1987)</f>
        <v/>
      </c>
      <c r="ED1987" s="250" t="str">
        <f>IF(DataGoesHere!$B1987="","",SUM(DZ$2:DZ1987)/AVERAGE(EA:EA))</f>
        <v/>
      </c>
    </row>
    <row r="1988" spans="20:134" x14ac:dyDescent="0.2">
      <c r="T1988" s="240"/>
      <c r="U1988" s="86"/>
      <c r="V1988" s="86"/>
      <c r="W1988" s="86"/>
      <c r="X1988" s="86"/>
      <c r="Y1988" s="86"/>
      <c r="Z1988" s="245" t="str">
        <f>IF(DataGoesHere!$B1988="","",(DataGoesHere!$B1988/SUM(DataGoesHere!$B1982:'DataGoesHere'!$B1993)))</f>
        <v/>
      </c>
      <c r="AA1988" s="86"/>
      <c r="AB1988" s="86"/>
      <c r="AC1988" s="86"/>
      <c r="AD1988" s="86"/>
      <c r="AE1988" s="241"/>
      <c r="CV1988" s="310" t="str">
        <f>IF(DataGoesHere!B1988="","",DataGoesHere!A1988)</f>
        <v/>
      </c>
      <c r="CW1988" s="271">
        <f t="shared" ca="1" si="70"/>
        <v>7</v>
      </c>
      <c r="CX1988" s="272">
        <f t="shared" ca="1" si="71"/>
        <v>1.0265458156689093</v>
      </c>
      <c r="CY1988" s="266">
        <f>DataGoesHere!A1988</f>
        <v>1987</v>
      </c>
      <c r="CZ1988" s="19" t="str">
        <f>IF(DataGoesHere!B1988="","",DataGoesHere!B1988)</f>
        <v/>
      </c>
      <c r="DA1988" s="19" t="str">
        <f>IF(DataGoesHere!B1988="","",IF(AH$5="No",DataGoesHere!B1988,DataGoesHere!B1988-(AH$2*(DataGoesHere!A1988-1))))</f>
        <v/>
      </c>
      <c r="DB1988" s="19" t="str">
        <f>IF(DataGoesHere!B1988="","",IF(AO$9="No",DataGoesHere!B1988,DataGoesHere!B1988/CX1988))</f>
        <v/>
      </c>
      <c r="DC1988" s="19" t="str">
        <f>IF(DataGoesHere!B1988="","",IF(AO$9="No",DA1988,DA1988/CX1988))</f>
        <v/>
      </c>
      <c r="DD1988" s="293" t="str">
        <f>IF(CZ1988="",IF(COUNTIF(DD$2:DD1987,"Forecast")&lt;Output!E$43,"Forecast",""),"Actual")</f>
        <v/>
      </c>
      <c r="DF1988" s="19" t="str">
        <f>IF(DataGoesHere!B1987="",IF(DD1988="Forecast",(Output!$E$47*IntermediateCalcs!DH1987)+((1-Output!$E$47)*IntermediateCalcs!DF1987),""),(Output!$E$47*IntermediateCalcs!DB1987)+((1-Output!$E$47)*IntermediateCalcs!DF1987))</f>
        <v/>
      </c>
      <c r="DG1988" s="19" t="str">
        <f>IF(DataGoesHere!B1987="",IF(DD1988="Forecast",(Output!$G$47*(IntermediateCalcs!DF1988-IntermediateCalcs!DF1987))+((1-Output!$G$47)*IntermediateCalcs!DG1987),""),(Output!$G$47*(IntermediateCalcs!DF1988-IntermediateCalcs!DF1987))+((1-Output!$G$47)*IntermediateCalcs!DG1987))</f>
        <v/>
      </c>
      <c r="DH1988" s="19" t="str">
        <f>IF(DataGoesHere!B1987="",IF(DD1988="Forecast",DF1988+DG1988,""),DF1988+DG1988)</f>
        <v/>
      </c>
      <c r="DI1988" s="274" t="str">
        <f>IF(DH1988="","",IF(IntermediateCalcs!$AO$9="Yes",IntermediateCalcs!DH1988*$CX1988,IntermediateCalcs!DH1988))</f>
        <v/>
      </c>
      <c r="DJ1988" s="250" t="str">
        <f>IF(DataGoesHere!$B1988="","",($CZ1988-DI1988))</f>
        <v/>
      </c>
      <c r="DK1988" s="250" t="str">
        <f>IF(DataGoesHere!$B1988="","",ABS($CZ1988-DI1988))</f>
        <v/>
      </c>
      <c r="DL1988" s="250" t="str">
        <f>IF(DataGoesHere!$B1988="","",DK1988^2)</f>
        <v/>
      </c>
      <c r="DM1988" s="249" t="str">
        <f>IF(DataGoesHere!$B1988="","",DK1988/$CZ1988)</f>
        <v/>
      </c>
      <c r="DN1988" s="250" t="str">
        <f>IF(DataGoesHere!$B1988="","",SUM(DJ$2:DJ1988)/AVERAGE(DK:DK))</f>
        <v/>
      </c>
      <c r="DP1988" s="19" t="str">
        <f>IF(DataGoesHere!B1988="",IF($DD1988="Forecast",(Output!E$48*IntermediateCalcs!CY1988)+Output!G$48,""),(Output!E$48*IntermediateCalcs!CY1988)+Output!G$48)</f>
        <v/>
      </c>
      <c r="DQ1988" s="274" t="str">
        <f>IF(DP1988="","",IF(IntermediateCalcs!$AO$9="Yes",IntermediateCalcs!DP1988*$CX1988,IntermediateCalcs!DP1988))</f>
        <v/>
      </c>
      <c r="DR1988" s="250" t="str">
        <f>IF(DataGoesHere!$B1988="","",($CZ1988-DQ1988))</f>
        <v/>
      </c>
      <c r="DS1988" s="250" t="str">
        <f>IF(DataGoesHere!$B1988="","",ABS($CZ1988-DQ1988))</f>
        <v/>
      </c>
      <c r="DT1988" s="250" t="str">
        <f>IF(DataGoesHere!$B1988="","",DS1988^2)</f>
        <v/>
      </c>
      <c r="DU1988" s="249" t="str">
        <f>IF(DataGoesHere!$B1988="","",DS1988/$CZ1988)</f>
        <v/>
      </c>
      <c r="DV1988" s="250" t="str">
        <f>IF(DataGoesHere!$B1988="","",SUM(DR$2:DR1988)/AVERAGE(DS:DS))</f>
        <v/>
      </c>
      <c r="DX1988" s="19" t="str">
        <f>IF(DataGoesHere!$B1987="","",(DB1982*(Output!$O$49/Output!$P$49))+(IntermediateCalcs!DB1983*(Output!$M$49/Output!$P$49))+(IntermediateCalcs!DB1984*(Output!$K$49/Output!$P$49))+(DB1985*(Output!$I$49/Output!$P$49))+(IntermediateCalcs!DB1986*(Output!$G$49/Output!$P$49))+(IntermediateCalcs!DB1987*(Output!$E$49/Output!$P$49)))</f>
        <v/>
      </c>
      <c r="DY1988" s="274" t="str">
        <f>IF(DX1988="","",IF(IntermediateCalcs!$AO$9="Yes",IntermediateCalcs!DX1988*$CX1988,IntermediateCalcs!DX1988))</f>
        <v/>
      </c>
      <c r="DZ1988" s="250" t="str">
        <f>IF(DataGoesHere!$B1988="","",($CZ1988-DY1988))</f>
        <v/>
      </c>
      <c r="EA1988" s="250" t="str">
        <f>IF(DataGoesHere!$B1988="","",ABS($CZ1988-DY1988))</f>
        <v/>
      </c>
      <c r="EB1988" s="250" t="str">
        <f>IF(DataGoesHere!$B1988="","",EA1988^2)</f>
        <v/>
      </c>
      <c r="EC1988" s="249" t="str">
        <f>IF(DataGoesHere!$B1988="","",EA1988/$CZ1988)</f>
        <v/>
      </c>
      <c r="ED1988" s="250" t="str">
        <f>IF(DataGoesHere!$B1988="","",SUM(DZ$2:DZ1988)/AVERAGE(EA:EA))</f>
        <v/>
      </c>
    </row>
    <row r="1989" spans="20:134" x14ac:dyDescent="0.2">
      <c r="T1989" s="240"/>
      <c r="U1989" s="86"/>
      <c r="V1989" s="86"/>
      <c r="W1989" s="86"/>
      <c r="X1989" s="86"/>
      <c r="Y1989" s="86"/>
      <c r="Z1989" s="86"/>
      <c r="AA1989" s="245" t="str">
        <f>IF(DataGoesHere!$B1989="","",(DataGoesHere!$B1989/SUM(DataGoesHere!$B1982:'DataGoesHere'!$B1993)))</f>
        <v/>
      </c>
      <c r="AB1989" s="86"/>
      <c r="AC1989" s="86"/>
      <c r="AD1989" s="86"/>
      <c r="AE1989" s="241"/>
      <c r="CV1989" s="310" t="str">
        <f>IF(DataGoesHere!B1989="","",DataGoesHere!A1989)</f>
        <v/>
      </c>
      <c r="CW1989" s="271">
        <f t="shared" ca="1" si="70"/>
        <v>8</v>
      </c>
      <c r="CX1989" s="272">
        <f t="shared" ca="1" si="71"/>
        <v>1.0207492390681214</v>
      </c>
      <c r="CY1989" s="266">
        <f>DataGoesHere!A1989</f>
        <v>1988</v>
      </c>
      <c r="CZ1989" s="19" t="str">
        <f>IF(DataGoesHere!B1989="","",DataGoesHere!B1989)</f>
        <v/>
      </c>
      <c r="DA1989" s="19" t="str">
        <f>IF(DataGoesHere!B1989="","",IF(AH$5="No",DataGoesHere!B1989,DataGoesHere!B1989-(AH$2*(DataGoesHere!A1989-1))))</f>
        <v/>
      </c>
      <c r="DB1989" s="19" t="str">
        <f>IF(DataGoesHere!B1989="","",IF(AO$9="No",DataGoesHere!B1989,DataGoesHere!B1989/CX1989))</f>
        <v/>
      </c>
      <c r="DC1989" s="19" t="str">
        <f>IF(DataGoesHere!B1989="","",IF(AO$9="No",DA1989,DA1989/CX1989))</f>
        <v/>
      </c>
      <c r="DD1989" s="293" t="str">
        <f>IF(CZ1989="",IF(COUNTIF(DD$2:DD1988,"Forecast")&lt;Output!E$43,"Forecast",""),"Actual")</f>
        <v/>
      </c>
      <c r="DF1989" s="19" t="str">
        <f>IF(DataGoesHere!B1988="",IF(DD1989="Forecast",(Output!$E$47*IntermediateCalcs!DH1988)+((1-Output!$E$47)*IntermediateCalcs!DF1988),""),(Output!$E$47*IntermediateCalcs!DB1988)+((1-Output!$E$47)*IntermediateCalcs!DF1988))</f>
        <v/>
      </c>
      <c r="DG1989" s="19" t="str">
        <f>IF(DataGoesHere!B1988="",IF(DD1989="Forecast",(Output!$G$47*(IntermediateCalcs!DF1989-IntermediateCalcs!DF1988))+((1-Output!$G$47)*IntermediateCalcs!DG1988),""),(Output!$G$47*(IntermediateCalcs!DF1989-IntermediateCalcs!DF1988))+((1-Output!$G$47)*IntermediateCalcs!DG1988))</f>
        <v/>
      </c>
      <c r="DH1989" s="19" t="str">
        <f>IF(DataGoesHere!B1988="",IF(DD1989="Forecast",DF1989+DG1989,""),DF1989+DG1989)</f>
        <v/>
      </c>
      <c r="DI1989" s="274" t="str">
        <f>IF(DH1989="","",IF(IntermediateCalcs!$AO$9="Yes",IntermediateCalcs!DH1989*$CX1989,IntermediateCalcs!DH1989))</f>
        <v/>
      </c>
      <c r="DJ1989" s="250" t="str">
        <f>IF(DataGoesHere!$B1989="","",($CZ1989-DI1989))</f>
        <v/>
      </c>
      <c r="DK1989" s="250" t="str">
        <f>IF(DataGoesHere!$B1989="","",ABS($CZ1989-DI1989))</f>
        <v/>
      </c>
      <c r="DL1989" s="250" t="str">
        <f>IF(DataGoesHere!$B1989="","",DK1989^2)</f>
        <v/>
      </c>
      <c r="DM1989" s="249" t="str">
        <f>IF(DataGoesHere!$B1989="","",DK1989/$CZ1989)</f>
        <v/>
      </c>
      <c r="DN1989" s="250" t="str">
        <f>IF(DataGoesHere!$B1989="","",SUM(DJ$2:DJ1989)/AVERAGE(DK:DK))</f>
        <v/>
      </c>
      <c r="DP1989" s="19" t="str">
        <f>IF(DataGoesHere!B1989="",IF($DD1989="Forecast",(Output!E$48*IntermediateCalcs!CY1989)+Output!G$48,""),(Output!E$48*IntermediateCalcs!CY1989)+Output!G$48)</f>
        <v/>
      </c>
      <c r="DQ1989" s="274" t="str">
        <f>IF(DP1989="","",IF(IntermediateCalcs!$AO$9="Yes",IntermediateCalcs!DP1989*$CX1989,IntermediateCalcs!DP1989))</f>
        <v/>
      </c>
      <c r="DR1989" s="250" t="str">
        <f>IF(DataGoesHere!$B1989="","",($CZ1989-DQ1989))</f>
        <v/>
      </c>
      <c r="DS1989" s="250" t="str">
        <f>IF(DataGoesHere!$B1989="","",ABS($CZ1989-DQ1989))</f>
        <v/>
      </c>
      <c r="DT1989" s="250" t="str">
        <f>IF(DataGoesHere!$B1989="","",DS1989^2)</f>
        <v/>
      </c>
      <c r="DU1989" s="249" t="str">
        <f>IF(DataGoesHere!$B1989="","",DS1989/$CZ1989)</f>
        <v/>
      </c>
      <c r="DV1989" s="250" t="str">
        <f>IF(DataGoesHere!$B1989="","",SUM(DR$2:DR1989)/AVERAGE(DS:DS))</f>
        <v/>
      </c>
      <c r="DX1989" s="19" t="str">
        <f>IF(DataGoesHere!$B1988="","",(DB1983*(Output!$O$49/Output!$P$49))+(IntermediateCalcs!DB1984*(Output!$M$49/Output!$P$49))+(IntermediateCalcs!DB1985*(Output!$K$49/Output!$P$49))+(DB1986*(Output!$I$49/Output!$P$49))+(IntermediateCalcs!DB1987*(Output!$G$49/Output!$P$49))+(IntermediateCalcs!DB1988*(Output!$E$49/Output!$P$49)))</f>
        <v/>
      </c>
      <c r="DY1989" s="274" t="str">
        <f>IF(DX1989="","",IF(IntermediateCalcs!$AO$9="Yes",IntermediateCalcs!DX1989*$CX1989,IntermediateCalcs!DX1989))</f>
        <v/>
      </c>
      <c r="DZ1989" s="250" t="str">
        <f>IF(DataGoesHere!$B1989="","",($CZ1989-DY1989))</f>
        <v/>
      </c>
      <c r="EA1989" s="250" t="str">
        <f>IF(DataGoesHere!$B1989="","",ABS($CZ1989-DY1989))</f>
        <v/>
      </c>
      <c r="EB1989" s="250" t="str">
        <f>IF(DataGoesHere!$B1989="","",EA1989^2)</f>
        <v/>
      </c>
      <c r="EC1989" s="249" t="str">
        <f>IF(DataGoesHere!$B1989="","",EA1989/$CZ1989)</f>
        <v/>
      </c>
      <c r="ED1989" s="250" t="str">
        <f>IF(DataGoesHere!$B1989="","",SUM(DZ$2:DZ1989)/AVERAGE(EA:EA))</f>
        <v/>
      </c>
    </row>
    <row r="1990" spans="20:134" x14ac:dyDescent="0.2">
      <c r="T1990" s="240"/>
      <c r="U1990" s="86"/>
      <c r="V1990" s="86"/>
      <c r="W1990" s="86"/>
      <c r="X1990" s="86"/>
      <c r="Y1990" s="86"/>
      <c r="Z1990" s="86"/>
      <c r="AA1990" s="86"/>
      <c r="AB1990" s="245" t="str">
        <f>IF(DataGoesHere!$B1990="","",(DataGoesHere!$B1990/SUM(DataGoesHere!$B1982:'DataGoesHere'!$B1993)))</f>
        <v/>
      </c>
      <c r="AC1990" s="86"/>
      <c r="AD1990" s="86"/>
      <c r="AE1990" s="241"/>
      <c r="CV1990" s="310" t="str">
        <f>IF(DataGoesHere!B1990="","",DataGoesHere!A1990)</f>
        <v/>
      </c>
      <c r="CW1990" s="271">
        <f t="shared" ca="1" si="70"/>
        <v>9</v>
      </c>
      <c r="CX1990" s="272">
        <f t="shared" ca="1" si="71"/>
        <v>1.0625330005567626</v>
      </c>
      <c r="CY1990" s="266">
        <f>DataGoesHere!A1990</f>
        <v>1989</v>
      </c>
      <c r="CZ1990" s="19" t="str">
        <f>IF(DataGoesHere!B1990="","",DataGoesHere!B1990)</f>
        <v/>
      </c>
      <c r="DA1990" s="19" t="str">
        <f>IF(DataGoesHere!B1990="","",IF(AH$5="No",DataGoesHere!B1990,DataGoesHere!B1990-(AH$2*(DataGoesHere!A1990-1))))</f>
        <v/>
      </c>
      <c r="DB1990" s="19" t="str">
        <f>IF(DataGoesHere!B1990="","",IF(AO$9="No",DataGoesHere!B1990,DataGoesHere!B1990/CX1990))</f>
        <v/>
      </c>
      <c r="DC1990" s="19" t="str">
        <f>IF(DataGoesHere!B1990="","",IF(AO$9="No",DA1990,DA1990/CX1990))</f>
        <v/>
      </c>
      <c r="DD1990" s="293" t="str">
        <f>IF(CZ1990="",IF(COUNTIF(DD$2:DD1989,"Forecast")&lt;Output!E$43,"Forecast",""),"Actual")</f>
        <v/>
      </c>
      <c r="DF1990" s="19" t="str">
        <f>IF(DataGoesHere!B1989="",IF(DD1990="Forecast",(Output!$E$47*IntermediateCalcs!DH1989)+((1-Output!$E$47)*IntermediateCalcs!DF1989),""),(Output!$E$47*IntermediateCalcs!DB1989)+((1-Output!$E$47)*IntermediateCalcs!DF1989))</f>
        <v/>
      </c>
      <c r="DG1990" s="19" t="str">
        <f>IF(DataGoesHere!B1989="",IF(DD1990="Forecast",(Output!$G$47*(IntermediateCalcs!DF1990-IntermediateCalcs!DF1989))+((1-Output!$G$47)*IntermediateCalcs!DG1989),""),(Output!$G$47*(IntermediateCalcs!DF1990-IntermediateCalcs!DF1989))+((1-Output!$G$47)*IntermediateCalcs!DG1989))</f>
        <v/>
      </c>
      <c r="DH1990" s="19" t="str">
        <f>IF(DataGoesHere!B1989="",IF(DD1990="Forecast",DF1990+DG1990,""),DF1990+DG1990)</f>
        <v/>
      </c>
      <c r="DI1990" s="274" t="str">
        <f>IF(DH1990="","",IF(IntermediateCalcs!$AO$9="Yes",IntermediateCalcs!DH1990*$CX1990,IntermediateCalcs!DH1990))</f>
        <v/>
      </c>
      <c r="DJ1990" s="250" t="str">
        <f>IF(DataGoesHere!$B1990="","",($CZ1990-DI1990))</f>
        <v/>
      </c>
      <c r="DK1990" s="250" t="str">
        <f>IF(DataGoesHere!$B1990="","",ABS($CZ1990-DI1990))</f>
        <v/>
      </c>
      <c r="DL1990" s="250" t="str">
        <f>IF(DataGoesHere!$B1990="","",DK1990^2)</f>
        <v/>
      </c>
      <c r="DM1990" s="249" t="str">
        <f>IF(DataGoesHere!$B1990="","",DK1990/$CZ1990)</f>
        <v/>
      </c>
      <c r="DN1990" s="250" t="str">
        <f>IF(DataGoesHere!$B1990="","",SUM(DJ$2:DJ1990)/AVERAGE(DK:DK))</f>
        <v/>
      </c>
      <c r="DP1990" s="19" t="str">
        <f>IF(DataGoesHere!B1990="",IF($DD1990="Forecast",(Output!E$48*IntermediateCalcs!CY1990)+Output!G$48,""),(Output!E$48*IntermediateCalcs!CY1990)+Output!G$48)</f>
        <v/>
      </c>
      <c r="DQ1990" s="274" t="str">
        <f>IF(DP1990="","",IF(IntermediateCalcs!$AO$9="Yes",IntermediateCalcs!DP1990*$CX1990,IntermediateCalcs!DP1990))</f>
        <v/>
      </c>
      <c r="DR1990" s="250" t="str">
        <f>IF(DataGoesHere!$B1990="","",($CZ1990-DQ1990))</f>
        <v/>
      </c>
      <c r="DS1990" s="250" t="str">
        <f>IF(DataGoesHere!$B1990="","",ABS($CZ1990-DQ1990))</f>
        <v/>
      </c>
      <c r="DT1990" s="250" t="str">
        <f>IF(DataGoesHere!$B1990="","",DS1990^2)</f>
        <v/>
      </c>
      <c r="DU1990" s="249" t="str">
        <f>IF(DataGoesHere!$B1990="","",DS1990/$CZ1990)</f>
        <v/>
      </c>
      <c r="DV1990" s="250" t="str">
        <f>IF(DataGoesHere!$B1990="","",SUM(DR$2:DR1990)/AVERAGE(DS:DS))</f>
        <v/>
      </c>
      <c r="DX1990" s="19" t="str">
        <f>IF(DataGoesHere!$B1989="","",(DB1984*(Output!$O$49/Output!$P$49))+(IntermediateCalcs!DB1985*(Output!$M$49/Output!$P$49))+(IntermediateCalcs!DB1986*(Output!$K$49/Output!$P$49))+(DB1987*(Output!$I$49/Output!$P$49))+(IntermediateCalcs!DB1988*(Output!$G$49/Output!$P$49))+(IntermediateCalcs!DB1989*(Output!$E$49/Output!$P$49)))</f>
        <v/>
      </c>
      <c r="DY1990" s="274" t="str">
        <f>IF(DX1990="","",IF(IntermediateCalcs!$AO$9="Yes",IntermediateCalcs!DX1990*$CX1990,IntermediateCalcs!DX1990))</f>
        <v/>
      </c>
      <c r="DZ1990" s="250" t="str">
        <f>IF(DataGoesHere!$B1990="","",($CZ1990-DY1990))</f>
        <v/>
      </c>
      <c r="EA1990" s="250" t="str">
        <f>IF(DataGoesHere!$B1990="","",ABS($CZ1990-DY1990))</f>
        <v/>
      </c>
      <c r="EB1990" s="250" t="str">
        <f>IF(DataGoesHere!$B1990="","",EA1990^2)</f>
        <v/>
      </c>
      <c r="EC1990" s="249" t="str">
        <f>IF(DataGoesHere!$B1990="","",EA1990/$CZ1990)</f>
        <v/>
      </c>
      <c r="ED1990" s="250" t="str">
        <f>IF(DataGoesHere!$B1990="","",SUM(DZ$2:DZ1990)/AVERAGE(EA:EA))</f>
        <v/>
      </c>
    </row>
    <row r="1991" spans="20:134" x14ac:dyDescent="0.2">
      <c r="T1991" s="240"/>
      <c r="U1991" s="86"/>
      <c r="V1991" s="86"/>
      <c r="W1991" s="86"/>
      <c r="X1991" s="86"/>
      <c r="Y1991" s="86"/>
      <c r="Z1991" s="86"/>
      <c r="AA1991" s="86"/>
      <c r="AB1991" s="86"/>
      <c r="AC1991" s="245" t="str">
        <f>IF(DataGoesHere!$B1991="","",(DataGoesHere!$B1991/SUM(DataGoesHere!$B1982:'DataGoesHere'!$B1993)))</f>
        <v/>
      </c>
      <c r="AD1991" s="86"/>
      <c r="AE1991" s="241"/>
      <c r="CV1991" s="310" t="str">
        <f>IF(DataGoesHere!B1991="","",DataGoesHere!A1991)</f>
        <v/>
      </c>
      <c r="CW1991" s="271">
        <f t="shared" ca="1" si="70"/>
        <v>10</v>
      </c>
      <c r="CX1991" s="272">
        <f t="shared" ca="1" si="71"/>
        <v>0.92557634012077306</v>
      </c>
      <c r="CY1991" s="266">
        <f>DataGoesHere!A1991</f>
        <v>1990</v>
      </c>
      <c r="CZ1991" s="19" t="str">
        <f>IF(DataGoesHere!B1991="","",DataGoesHere!B1991)</f>
        <v/>
      </c>
      <c r="DA1991" s="19" t="str">
        <f>IF(DataGoesHere!B1991="","",IF(AH$5="No",DataGoesHere!B1991,DataGoesHere!B1991-(AH$2*(DataGoesHere!A1991-1))))</f>
        <v/>
      </c>
      <c r="DB1991" s="19" t="str">
        <f>IF(DataGoesHere!B1991="","",IF(AO$9="No",DataGoesHere!B1991,DataGoesHere!B1991/CX1991))</f>
        <v/>
      </c>
      <c r="DC1991" s="19" t="str">
        <f>IF(DataGoesHere!B1991="","",IF(AO$9="No",DA1991,DA1991/CX1991))</f>
        <v/>
      </c>
      <c r="DD1991" s="293" t="str">
        <f>IF(CZ1991="",IF(COUNTIF(DD$2:DD1990,"Forecast")&lt;Output!E$43,"Forecast",""),"Actual")</f>
        <v/>
      </c>
      <c r="DF1991" s="19" t="str">
        <f>IF(DataGoesHere!B1990="",IF(DD1991="Forecast",(Output!$E$47*IntermediateCalcs!DH1990)+((1-Output!$E$47)*IntermediateCalcs!DF1990),""),(Output!$E$47*IntermediateCalcs!DB1990)+((1-Output!$E$47)*IntermediateCalcs!DF1990))</f>
        <v/>
      </c>
      <c r="DG1991" s="19" t="str">
        <f>IF(DataGoesHere!B1990="",IF(DD1991="Forecast",(Output!$G$47*(IntermediateCalcs!DF1991-IntermediateCalcs!DF1990))+((1-Output!$G$47)*IntermediateCalcs!DG1990),""),(Output!$G$47*(IntermediateCalcs!DF1991-IntermediateCalcs!DF1990))+((1-Output!$G$47)*IntermediateCalcs!DG1990))</f>
        <v/>
      </c>
      <c r="DH1991" s="19" t="str">
        <f>IF(DataGoesHere!B1990="",IF(DD1991="Forecast",DF1991+DG1991,""),DF1991+DG1991)</f>
        <v/>
      </c>
      <c r="DI1991" s="274" t="str">
        <f>IF(DH1991="","",IF(IntermediateCalcs!$AO$9="Yes",IntermediateCalcs!DH1991*$CX1991,IntermediateCalcs!DH1991))</f>
        <v/>
      </c>
      <c r="DJ1991" s="250" t="str">
        <f>IF(DataGoesHere!$B1991="","",($CZ1991-DI1991))</f>
        <v/>
      </c>
      <c r="DK1991" s="250" t="str">
        <f>IF(DataGoesHere!$B1991="","",ABS($CZ1991-DI1991))</f>
        <v/>
      </c>
      <c r="DL1991" s="250" t="str">
        <f>IF(DataGoesHere!$B1991="","",DK1991^2)</f>
        <v/>
      </c>
      <c r="DM1991" s="249" t="str">
        <f>IF(DataGoesHere!$B1991="","",DK1991/$CZ1991)</f>
        <v/>
      </c>
      <c r="DN1991" s="250" t="str">
        <f>IF(DataGoesHere!$B1991="","",SUM(DJ$2:DJ1991)/AVERAGE(DK:DK))</f>
        <v/>
      </c>
      <c r="DP1991" s="19" t="str">
        <f>IF(DataGoesHere!B1991="",IF($DD1991="Forecast",(Output!E$48*IntermediateCalcs!CY1991)+Output!G$48,""),(Output!E$48*IntermediateCalcs!CY1991)+Output!G$48)</f>
        <v/>
      </c>
      <c r="DQ1991" s="274" t="str">
        <f>IF(DP1991="","",IF(IntermediateCalcs!$AO$9="Yes",IntermediateCalcs!DP1991*$CX1991,IntermediateCalcs!DP1991))</f>
        <v/>
      </c>
      <c r="DR1991" s="250" t="str">
        <f>IF(DataGoesHere!$B1991="","",($CZ1991-DQ1991))</f>
        <v/>
      </c>
      <c r="DS1991" s="250" t="str">
        <f>IF(DataGoesHere!$B1991="","",ABS($CZ1991-DQ1991))</f>
        <v/>
      </c>
      <c r="DT1991" s="250" t="str">
        <f>IF(DataGoesHere!$B1991="","",DS1991^2)</f>
        <v/>
      </c>
      <c r="DU1991" s="249" t="str">
        <f>IF(DataGoesHere!$B1991="","",DS1991/$CZ1991)</f>
        <v/>
      </c>
      <c r="DV1991" s="250" t="str">
        <f>IF(DataGoesHere!$B1991="","",SUM(DR$2:DR1991)/AVERAGE(DS:DS))</f>
        <v/>
      </c>
      <c r="DX1991" s="19" t="str">
        <f>IF(DataGoesHere!$B1990="","",(DB1985*(Output!$O$49/Output!$P$49))+(IntermediateCalcs!DB1986*(Output!$M$49/Output!$P$49))+(IntermediateCalcs!DB1987*(Output!$K$49/Output!$P$49))+(DB1988*(Output!$I$49/Output!$P$49))+(IntermediateCalcs!DB1989*(Output!$G$49/Output!$P$49))+(IntermediateCalcs!DB1990*(Output!$E$49/Output!$P$49)))</f>
        <v/>
      </c>
      <c r="DY1991" s="274" t="str">
        <f>IF(DX1991="","",IF(IntermediateCalcs!$AO$9="Yes",IntermediateCalcs!DX1991*$CX1991,IntermediateCalcs!DX1991))</f>
        <v/>
      </c>
      <c r="DZ1991" s="250" t="str">
        <f>IF(DataGoesHere!$B1991="","",($CZ1991-DY1991))</f>
        <v/>
      </c>
      <c r="EA1991" s="250" t="str">
        <f>IF(DataGoesHere!$B1991="","",ABS($CZ1991-DY1991))</f>
        <v/>
      </c>
      <c r="EB1991" s="250" t="str">
        <f>IF(DataGoesHere!$B1991="","",EA1991^2)</f>
        <v/>
      </c>
      <c r="EC1991" s="249" t="str">
        <f>IF(DataGoesHere!$B1991="","",EA1991/$CZ1991)</f>
        <v/>
      </c>
      <c r="ED1991" s="250" t="str">
        <f>IF(DataGoesHere!$B1991="","",SUM(DZ$2:DZ1991)/AVERAGE(EA:EA))</f>
        <v/>
      </c>
    </row>
    <row r="1992" spans="20:134" x14ac:dyDescent="0.2">
      <c r="T1992" s="240"/>
      <c r="U1992" s="86"/>
      <c r="V1992" s="86"/>
      <c r="W1992" s="86"/>
      <c r="X1992" s="86"/>
      <c r="Y1992" s="86"/>
      <c r="Z1992" s="86"/>
      <c r="AA1992" s="86"/>
      <c r="AB1992" s="86"/>
      <c r="AC1992" s="86"/>
      <c r="AD1992" s="245" t="str">
        <f>IF(DataGoesHere!$B1992="","",(DataGoesHere!$B1992/SUM(DataGoesHere!$B1982:'DataGoesHere'!$B1993)))</f>
        <v/>
      </c>
      <c r="AE1992" s="241"/>
      <c r="CV1992" s="310" t="str">
        <f>IF(DataGoesHere!B1992="","",DataGoesHere!A1992)</f>
        <v/>
      </c>
      <c r="CW1992" s="271">
        <f t="shared" ca="1" si="70"/>
        <v>11</v>
      </c>
      <c r="CX1992" s="272">
        <f t="shared" ca="1" si="71"/>
        <v>0.97463169608807265</v>
      </c>
      <c r="CY1992" s="266">
        <f>DataGoesHere!A1992</f>
        <v>1991</v>
      </c>
      <c r="CZ1992" s="19" t="str">
        <f>IF(DataGoesHere!B1992="","",DataGoesHere!B1992)</f>
        <v/>
      </c>
      <c r="DA1992" s="19" t="str">
        <f>IF(DataGoesHere!B1992="","",IF(AH$5="No",DataGoesHere!B1992,DataGoesHere!B1992-(AH$2*(DataGoesHere!A1992-1))))</f>
        <v/>
      </c>
      <c r="DB1992" s="19" t="str">
        <f>IF(DataGoesHere!B1992="","",IF(AO$9="No",DataGoesHere!B1992,DataGoesHere!B1992/CX1992))</f>
        <v/>
      </c>
      <c r="DC1992" s="19" t="str">
        <f>IF(DataGoesHere!B1992="","",IF(AO$9="No",DA1992,DA1992/CX1992))</f>
        <v/>
      </c>
      <c r="DD1992" s="293" t="str">
        <f>IF(CZ1992="",IF(COUNTIF(DD$2:DD1991,"Forecast")&lt;Output!E$43,"Forecast",""),"Actual")</f>
        <v/>
      </c>
      <c r="DF1992" s="19" t="str">
        <f>IF(DataGoesHere!B1991="",IF(DD1992="Forecast",(Output!$E$47*IntermediateCalcs!DH1991)+((1-Output!$E$47)*IntermediateCalcs!DF1991),""),(Output!$E$47*IntermediateCalcs!DB1991)+((1-Output!$E$47)*IntermediateCalcs!DF1991))</f>
        <v/>
      </c>
      <c r="DG1992" s="19" t="str">
        <f>IF(DataGoesHere!B1991="",IF(DD1992="Forecast",(Output!$G$47*(IntermediateCalcs!DF1992-IntermediateCalcs!DF1991))+((1-Output!$G$47)*IntermediateCalcs!DG1991),""),(Output!$G$47*(IntermediateCalcs!DF1992-IntermediateCalcs!DF1991))+((1-Output!$G$47)*IntermediateCalcs!DG1991))</f>
        <v/>
      </c>
      <c r="DH1992" s="19" t="str">
        <f>IF(DataGoesHere!B1991="",IF(DD1992="Forecast",DF1992+DG1992,""),DF1992+DG1992)</f>
        <v/>
      </c>
      <c r="DI1992" s="274" t="str">
        <f>IF(DH1992="","",IF(IntermediateCalcs!$AO$9="Yes",IntermediateCalcs!DH1992*$CX1992,IntermediateCalcs!DH1992))</f>
        <v/>
      </c>
      <c r="DJ1992" s="250" t="str">
        <f>IF(DataGoesHere!$B1992="","",($CZ1992-DI1992))</f>
        <v/>
      </c>
      <c r="DK1992" s="250" t="str">
        <f>IF(DataGoesHere!$B1992="","",ABS($CZ1992-DI1992))</f>
        <v/>
      </c>
      <c r="DL1992" s="250" t="str">
        <f>IF(DataGoesHere!$B1992="","",DK1992^2)</f>
        <v/>
      </c>
      <c r="DM1992" s="249" t="str">
        <f>IF(DataGoesHere!$B1992="","",DK1992/$CZ1992)</f>
        <v/>
      </c>
      <c r="DN1992" s="250" t="str">
        <f>IF(DataGoesHere!$B1992="","",SUM(DJ$2:DJ1992)/AVERAGE(DK:DK))</f>
        <v/>
      </c>
      <c r="DP1992" s="19" t="str">
        <f>IF(DataGoesHere!B1992="",IF($DD1992="Forecast",(Output!E$48*IntermediateCalcs!CY1992)+Output!G$48,""),(Output!E$48*IntermediateCalcs!CY1992)+Output!G$48)</f>
        <v/>
      </c>
      <c r="DQ1992" s="274" t="str">
        <f>IF(DP1992="","",IF(IntermediateCalcs!$AO$9="Yes",IntermediateCalcs!DP1992*$CX1992,IntermediateCalcs!DP1992))</f>
        <v/>
      </c>
      <c r="DR1992" s="250" t="str">
        <f>IF(DataGoesHere!$B1992="","",($CZ1992-DQ1992))</f>
        <v/>
      </c>
      <c r="DS1992" s="250" t="str">
        <f>IF(DataGoesHere!$B1992="","",ABS($CZ1992-DQ1992))</f>
        <v/>
      </c>
      <c r="DT1992" s="250" t="str">
        <f>IF(DataGoesHere!$B1992="","",DS1992^2)</f>
        <v/>
      </c>
      <c r="DU1992" s="249" t="str">
        <f>IF(DataGoesHere!$B1992="","",DS1992/$CZ1992)</f>
        <v/>
      </c>
      <c r="DV1992" s="250" t="str">
        <f>IF(DataGoesHere!$B1992="","",SUM(DR$2:DR1992)/AVERAGE(DS:DS))</f>
        <v/>
      </c>
      <c r="DX1992" s="19" t="str">
        <f>IF(DataGoesHere!$B1991="","",(DB1986*(Output!$O$49/Output!$P$49))+(IntermediateCalcs!DB1987*(Output!$M$49/Output!$P$49))+(IntermediateCalcs!DB1988*(Output!$K$49/Output!$P$49))+(DB1989*(Output!$I$49/Output!$P$49))+(IntermediateCalcs!DB1990*(Output!$G$49/Output!$P$49))+(IntermediateCalcs!DB1991*(Output!$E$49/Output!$P$49)))</f>
        <v/>
      </c>
      <c r="DY1992" s="274" t="str">
        <f>IF(DX1992="","",IF(IntermediateCalcs!$AO$9="Yes",IntermediateCalcs!DX1992*$CX1992,IntermediateCalcs!DX1992))</f>
        <v/>
      </c>
      <c r="DZ1992" s="250" t="str">
        <f>IF(DataGoesHere!$B1992="","",($CZ1992-DY1992))</f>
        <v/>
      </c>
      <c r="EA1992" s="250" t="str">
        <f>IF(DataGoesHere!$B1992="","",ABS($CZ1992-DY1992))</f>
        <v/>
      </c>
      <c r="EB1992" s="250" t="str">
        <f>IF(DataGoesHere!$B1992="","",EA1992^2)</f>
        <v/>
      </c>
      <c r="EC1992" s="249" t="str">
        <f>IF(DataGoesHere!$B1992="","",EA1992/$CZ1992)</f>
        <v/>
      </c>
      <c r="ED1992" s="250" t="str">
        <f>IF(DataGoesHere!$B1992="","",SUM(DZ$2:DZ1992)/AVERAGE(EA:EA))</f>
        <v/>
      </c>
    </row>
    <row r="1993" spans="20:134" x14ac:dyDescent="0.2">
      <c r="T1993" s="242"/>
      <c r="U1993" s="243"/>
      <c r="V1993" s="243"/>
      <c r="W1993" s="243"/>
      <c r="X1993" s="243"/>
      <c r="Y1993" s="243"/>
      <c r="Z1993" s="243"/>
      <c r="AA1993" s="243"/>
      <c r="AB1993" s="243"/>
      <c r="AC1993" s="243"/>
      <c r="AD1993" s="243"/>
      <c r="AE1993" s="246" t="str">
        <f>IF(DataGoesHere!$B1993="","",(DataGoesHere!$B1993/SUM(DataGoesHere!$B1982:'DataGoesHere'!$B1993)))</f>
        <v/>
      </c>
      <c r="CV1993" s="310" t="str">
        <f>IF(DataGoesHere!B1993="","",DataGoesHere!A1993)</f>
        <v/>
      </c>
      <c r="CW1993" s="271">
        <f t="shared" ca="1" si="70"/>
        <v>12</v>
      </c>
      <c r="CX1993" s="272">
        <f t="shared" ca="1" si="71"/>
        <v>1.0054005237672714</v>
      </c>
      <c r="CY1993" s="266">
        <f>DataGoesHere!A1993</f>
        <v>1992</v>
      </c>
      <c r="CZ1993" s="19" t="str">
        <f>IF(DataGoesHere!B1993="","",DataGoesHere!B1993)</f>
        <v/>
      </c>
      <c r="DA1993" s="19" t="str">
        <f>IF(DataGoesHere!B1993="","",IF(AH$5="No",DataGoesHere!B1993,DataGoesHere!B1993-(AH$2*(DataGoesHere!A1993-1))))</f>
        <v/>
      </c>
      <c r="DB1993" s="19" t="str">
        <f>IF(DataGoesHere!B1993="","",IF(AO$9="No",DataGoesHere!B1993,DataGoesHere!B1993/CX1993))</f>
        <v/>
      </c>
      <c r="DC1993" s="19" t="str">
        <f>IF(DataGoesHere!B1993="","",IF(AO$9="No",DA1993,DA1993/CX1993))</f>
        <v/>
      </c>
      <c r="DD1993" s="293" t="str">
        <f>IF(CZ1993="",IF(COUNTIF(DD$2:DD1992,"Forecast")&lt;Output!E$43,"Forecast",""),"Actual")</f>
        <v/>
      </c>
      <c r="DF1993" s="19" t="str">
        <f>IF(DataGoesHere!B1992="",IF(DD1993="Forecast",(Output!$E$47*IntermediateCalcs!DH1992)+((1-Output!$E$47)*IntermediateCalcs!DF1992),""),(Output!$E$47*IntermediateCalcs!DB1992)+((1-Output!$E$47)*IntermediateCalcs!DF1992))</f>
        <v/>
      </c>
      <c r="DG1993" s="19" t="str">
        <f>IF(DataGoesHere!B1992="",IF(DD1993="Forecast",(Output!$G$47*(IntermediateCalcs!DF1993-IntermediateCalcs!DF1992))+((1-Output!$G$47)*IntermediateCalcs!DG1992),""),(Output!$G$47*(IntermediateCalcs!DF1993-IntermediateCalcs!DF1992))+((1-Output!$G$47)*IntermediateCalcs!DG1992))</f>
        <v/>
      </c>
      <c r="DH1993" s="19" t="str">
        <f>IF(DataGoesHere!B1992="",IF(DD1993="Forecast",DF1993+DG1993,""),DF1993+DG1993)</f>
        <v/>
      </c>
      <c r="DI1993" s="274" t="str">
        <f>IF(DH1993="","",IF(IntermediateCalcs!$AO$9="Yes",IntermediateCalcs!DH1993*$CX1993,IntermediateCalcs!DH1993))</f>
        <v/>
      </c>
      <c r="DJ1993" s="250" t="str">
        <f>IF(DataGoesHere!$B1993="","",($CZ1993-DI1993))</f>
        <v/>
      </c>
      <c r="DK1993" s="250" t="str">
        <f>IF(DataGoesHere!$B1993="","",ABS($CZ1993-DI1993))</f>
        <v/>
      </c>
      <c r="DL1993" s="250" t="str">
        <f>IF(DataGoesHere!$B1993="","",DK1993^2)</f>
        <v/>
      </c>
      <c r="DM1993" s="249" t="str">
        <f>IF(DataGoesHere!$B1993="","",DK1993/$CZ1993)</f>
        <v/>
      </c>
      <c r="DN1993" s="250" t="str">
        <f>IF(DataGoesHere!$B1993="","",SUM(DJ$2:DJ1993)/AVERAGE(DK:DK))</f>
        <v/>
      </c>
      <c r="DP1993" s="19" t="str">
        <f>IF(DataGoesHere!B1993="",IF($DD1993="Forecast",(Output!E$48*IntermediateCalcs!CY1993)+Output!G$48,""),(Output!E$48*IntermediateCalcs!CY1993)+Output!G$48)</f>
        <v/>
      </c>
      <c r="DQ1993" s="274" t="str">
        <f>IF(DP1993="","",IF(IntermediateCalcs!$AO$9="Yes",IntermediateCalcs!DP1993*$CX1993,IntermediateCalcs!DP1993))</f>
        <v/>
      </c>
      <c r="DR1993" s="250" t="str">
        <f>IF(DataGoesHere!$B1993="","",($CZ1993-DQ1993))</f>
        <v/>
      </c>
      <c r="DS1993" s="250" t="str">
        <f>IF(DataGoesHere!$B1993="","",ABS($CZ1993-DQ1993))</f>
        <v/>
      </c>
      <c r="DT1993" s="250" t="str">
        <f>IF(DataGoesHere!$B1993="","",DS1993^2)</f>
        <v/>
      </c>
      <c r="DU1993" s="249" t="str">
        <f>IF(DataGoesHere!$B1993="","",DS1993/$CZ1993)</f>
        <v/>
      </c>
      <c r="DV1993" s="250" t="str">
        <f>IF(DataGoesHere!$B1993="","",SUM(DR$2:DR1993)/AVERAGE(DS:DS))</f>
        <v/>
      </c>
      <c r="DX1993" s="19" t="str">
        <f>IF(DataGoesHere!$B1992="","",(DB1987*(Output!$O$49/Output!$P$49))+(IntermediateCalcs!DB1988*(Output!$M$49/Output!$P$49))+(IntermediateCalcs!DB1989*(Output!$K$49/Output!$P$49))+(DB1990*(Output!$I$49/Output!$P$49))+(IntermediateCalcs!DB1991*(Output!$G$49/Output!$P$49))+(IntermediateCalcs!DB1992*(Output!$E$49/Output!$P$49)))</f>
        <v/>
      </c>
      <c r="DY1993" s="274" t="str">
        <f>IF(DX1993="","",IF(IntermediateCalcs!$AO$9="Yes",IntermediateCalcs!DX1993*$CX1993,IntermediateCalcs!DX1993))</f>
        <v/>
      </c>
      <c r="DZ1993" s="250" t="str">
        <f>IF(DataGoesHere!$B1993="","",($CZ1993-DY1993))</f>
        <v/>
      </c>
      <c r="EA1993" s="250" t="str">
        <f>IF(DataGoesHere!$B1993="","",ABS($CZ1993-DY1993))</f>
        <v/>
      </c>
      <c r="EB1993" s="250" t="str">
        <f>IF(DataGoesHere!$B1993="","",EA1993^2)</f>
        <v/>
      </c>
      <c r="EC1993" s="249" t="str">
        <f>IF(DataGoesHere!$B1993="","",EA1993/$CZ1993)</f>
        <v/>
      </c>
      <c r="ED1993" s="250" t="str">
        <f>IF(DataGoesHere!$B1993="","",SUM(DZ$2:DZ1993)/AVERAGE(EA:EA))</f>
        <v/>
      </c>
    </row>
    <row r="1994" spans="20:134" x14ac:dyDescent="0.2">
      <c r="T1994" s="247"/>
      <c r="U1994" s="73"/>
      <c r="V1994" s="73"/>
      <c r="W1994" s="73"/>
      <c r="X1994" s="73"/>
      <c r="Y1994" s="73"/>
      <c r="Z1994" s="73"/>
      <c r="AA1994" s="73"/>
      <c r="AB1994" s="73"/>
      <c r="AC1994" s="73"/>
      <c r="AD1994" s="73"/>
      <c r="AE1994" s="73"/>
      <c r="CV1994" s="309"/>
    </row>
    <row r="1995" spans="20:134" x14ac:dyDescent="0.2">
      <c r="T1995" s="73"/>
      <c r="U1995" s="247"/>
      <c r="V1995" s="73"/>
      <c r="W1995" s="73"/>
      <c r="X1995" s="73"/>
      <c r="Y1995" s="73"/>
      <c r="Z1995" s="73"/>
      <c r="AA1995" s="73"/>
      <c r="AB1995" s="73"/>
      <c r="AC1995" s="73"/>
      <c r="AD1995" s="73"/>
      <c r="AE1995" s="73"/>
    </row>
    <row r="1996" spans="20:134" x14ac:dyDescent="0.2">
      <c r="T1996" s="73"/>
      <c r="U1996" s="73"/>
      <c r="V1996" s="247"/>
      <c r="W1996" s="73"/>
      <c r="X1996" s="73"/>
      <c r="Y1996" s="73"/>
      <c r="Z1996" s="73"/>
      <c r="AA1996" s="73"/>
      <c r="AB1996" s="73"/>
      <c r="AC1996" s="73"/>
      <c r="AD1996" s="73"/>
      <c r="AE1996" s="73"/>
    </row>
    <row r="1997" spans="20:134" x14ac:dyDescent="0.2">
      <c r="T1997" s="73"/>
      <c r="U1997" s="73"/>
      <c r="V1997" s="73"/>
      <c r="W1997" s="247"/>
      <c r="X1997" s="73"/>
      <c r="Y1997" s="73"/>
      <c r="Z1997" s="73"/>
      <c r="AA1997" s="73"/>
      <c r="AB1997" s="73"/>
      <c r="AC1997" s="73"/>
      <c r="AD1997" s="73"/>
      <c r="AE1997" s="73"/>
    </row>
    <row r="1998" spans="20:134" x14ac:dyDescent="0.2">
      <c r="T1998" s="73"/>
      <c r="U1998" s="73"/>
      <c r="V1998" s="73"/>
      <c r="W1998" s="73"/>
      <c r="X1998" s="247"/>
      <c r="Y1998" s="73"/>
      <c r="Z1998" s="73"/>
      <c r="AA1998" s="73"/>
      <c r="AB1998" s="73"/>
      <c r="AC1998" s="73"/>
      <c r="AD1998" s="73"/>
      <c r="AE1998" s="73"/>
    </row>
    <row r="1999" spans="20:134" x14ac:dyDescent="0.2">
      <c r="T1999" s="73"/>
      <c r="U1999" s="73"/>
      <c r="V1999" s="73"/>
      <c r="W1999" s="73"/>
      <c r="X1999" s="73"/>
      <c r="Y1999" s="247"/>
      <c r="Z1999" s="73"/>
      <c r="AA1999" s="73"/>
      <c r="AB1999" s="73"/>
      <c r="AC1999" s="73"/>
      <c r="AD1999" s="73"/>
      <c r="AE1999" s="73"/>
    </row>
    <row r="2000" spans="20:134" x14ac:dyDescent="0.2">
      <c r="T2000" s="73"/>
      <c r="U2000" s="73"/>
      <c r="V2000" s="73"/>
      <c r="W2000" s="73"/>
      <c r="X2000" s="73"/>
      <c r="Y2000" s="73"/>
      <c r="Z2000" s="247"/>
      <c r="AA2000" s="73"/>
      <c r="AB2000" s="73"/>
      <c r="AC2000" s="73"/>
      <c r="AD2000" s="73"/>
      <c r="AE2000" s="73"/>
    </row>
    <row r="2001" spans="1:31" x14ac:dyDescent="0.2">
      <c r="T2001" s="73"/>
      <c r="U2001" s="73"/>
      <c r="V2001" s="73"/>
      <c r="W2001" s="73"/>
      <c r="X2001" s="73"/>
      <c r="Y2001" s="73"/>
      <c r="Z2001" s="73"/>
      <c r="AA2001" s="247"/>
      <c r="AB2001" s="73"/>
      <c r="AC2001" s="73"/>
      <c r="AD2001" s="73"/>
      <c r="AE2001" s="73"/>
    </row>
    <row r="2002" spans="1:31" x14ac:dyDescent="0.2">
      <c r="A2002" s="18"/>
      <c r="B2002" s="18"/>
      <c r="C2002" s="18"/>
      <c r="D2002" s="18"/>
      <c r="E2002" s="18"/>
      <c r="F2002" s="18"/>
      <c r="G2002" s="18"/>
      <c r="H2002" s="18"/>
      <c r="I2002" s="18"/>
      <c r="J2002" s="18"/>
      <c r="K2002" s="18"/>
      <c r="L2002" s="18"/>
      <c r="M2002" s="18"/>
      <c r="N2002" s="18"/>
      <c r="O2002" s="18"/>
      <c r="P2002" s="18"/>
      <c r="Q2002" s="18"/>
      <c r="R2002" s="18"/>
      <c r="T2002" s="73"/>
      <c r="U2002" s="73"/>
      <c r="V2002" s="73"/>
      <c r="W2002" s="73"/>
      <c r="X2002" s="73"/>
      <c r="Y2002" s="73"/>
      <c r="Z2002" s="73"/>
      <c r="AA2002" s="73"/>
      <c r="AB2002" s="247"/>
      <c r="AC2002" s="73"/>
      <c r="AD2002" s="73"/>
      <c r="AE2002" s="73"/>
    </row>
  </sheetData>
  <conditionalFormatting sqref="AL9:AM60">
    <cfRule type="cellIs" dxfId="0" priority="1" operator="equal">
      <formula>1</formula>
    </cfRule>
  </conditionalFormatting>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7"/>
  <sheetViews>
    <sheetView workbookViewId="0">
      <selection activeCell="C5" sqref="C5:T5"/>
    </sheetView>
  </sheetViews>
  <sheetFormatPr baseColWidth="10" defaultRowHeight="16" x14ac:dyDescent="0.2"/>
  <cols>
    <col min="1" max="1" width="36.83203125" customWidth="1"/>
  </cols>
  <sheetData>
    <row r="2" spans="1:8" ht="17" thickBot="1" x14ac:dyDescent="0.25"/>
    <row r="3" spans="1:8" x14ac:dyDescent="0.2">
      <c r="A3" s="24" t="s">
        <v>19</v>
      </c>
      <c r="B3" s="25"/>
      <c r="C3" s="26"/>
      <c r="D3" s="25"/>
      <c r="E3" s="26"/>
      <c r="F3" s="25"/>
      <c r="G3" s="26"/>
      <c r="H3" s="26"/>
    </row>
    <row r="4" spans="1:8" x14ac:dyDescent="0.2">
      <c r="A4" s="25" t="s">
        <v>20</v>
      </c>
      <c r="B4" s="27" t="s">
        <v>21</v>
      </c>
      <c r="C4" s="28" t="s">
        <v>22</v>
      </c>
      <c r="D4" s="27"/>
      <c r="E4" s="28" t="s">
        <v>23</v>
      </c>
      <c r="F4" s="27"/>
      <c r="G4" s="28" t="s">
        <v>24</v>
      </c>
      <c r="H4" s="26"/>
    </row>
    <row r="5" spans="1:8" ht="18" x14ac:dyDescent="0.25">
      <c r="A5" s="29" t="s">
        <v>25</v>
      </c>
      <c r="B5" s="30"/>
      <c r="C5" s="67">
        <f>AVERAGE(DataGoesHere!B:B)</f>
        <v>280580.3233333333</v>
      </c>
      <c r="D5" s="32" t="s">
        <v>26</v>
      </c>
      <c r="E5" s="67" t="e">
        <f>AVERAGE(DataGoesHere!C:C)</f>
        <v>#DIV/0!</v>
      </c>
      <c r="F5" s="32" t="s">
        <v>27</v>
      </c>
      <c r="G5" s="33" t="e">
        <f>C5-E5</f>
        <v>#DIV/0!</v>
      </c>
      <c r="H5" s="26"/>
    </row>
    <row r="6" spans="1:8" ht="18" x14ac:dyDescent="0.25">
      <c r="A6" s="34" t="s">
        <v>28</v>
      </c>
      <c r="B6" s="35"/>
      <c r="C6" s="31"/>
      <c r="D6" s="32" t="s">
        <v>26</v>
      </c>
      <c r="E6" s="31"/>
      <c r="F6" s="32" t="s">
        <v>27</v>
      </c>
      <c r="G6" s="33">
        <f>C6-E6</f>
        <v>0</v>
      </c>
      <c r="H6" s="26"/>
    </row>
    <row r="7" spans="1:8" ht="18" x14ac:dyDescent="0.25">
      <c r="A7" s="36" t="s">
        <v>29</v>
      </c>
      <c r="B7" s="37"/>
      <c r="C7" s="33"/>
      <c r="D7" s="38"/>
      <c r="E7" s="33"/>
      <c r="F7" s="38"/>
      <c r="G7" s="33" t="e">
        <f>G5-G6</f>
        <v>#DIV/0!</v>
      </c>
      <c r="H7" s="26"/>
    </row>
    <row r="8" spans="1:8" x14ac:dyDescent="0.2">
      <c r="A8" s="39" t="s">
        <v>30</v>
      </c>
      <c r="B8" s="27"/>
      <c r="C8" s="68">
        <f>STDEV(DataGoesHere!B:B)</f>
        <v>78031.195548626245</v>
      </c>
      <c r="D8" s="38"/>
      <c r="E8" s="68" t="e">
        <f>STDEV(DataGoesHere!C:C)</f>
        <v>#DIV/0!</v>
      </c>
      <c r="F8" s="38"/>
      <c r="G8" s="28"/>
      <c r="H8" s="26"/>
    </row>
    <row r="9" spans="1:8" ht="18" x14ac:dyDescent="0.2">
      <c r="A9" s="39" t="s">
        <v>31</v>
      </c>
      <c r="B9" s="27"/>
      <c r="C9" s="40">
        <f>C8^2</f>
        <v>6088867478.7479486</v>
      </c>
      <c r="D9" s="41"/>
      <c r="E9" s="40" t="e">
        <f>E8^2</f>
        <v>#DIV/0!</v>
      </c>
      <c r="F9" s="41"/>
      <c r="G9" s="26"/>
      <c r="H9" s="26"/>
    </row>
    <row r="10" spans="1:8" ht="18" x14ac:dyDescent="0.25">
      <c r="A10" s="36" t="s">
        <v>32</v>
      </c>
      <c r="B10" s="37" t="s">
        <v>2</v>
      </c>
      <c r="C10" s="69">
        <f>COUNT(DataGoesHere!B:B)</f>
        <v>300</v>
      </c>
      <c r="D10" s="43"/>
      <c r="E10" s="69">
        <f>COUNT(DataGoesHere!C:C)</f>
        <v>0</v>
      </c>
      <c r="F10" s="43"/>
      <c r="G10" s="44" t="s">
        <v>33</v>
      </c>
      <c r="H10" s="26"/>
    </row>
    <row r="11" spans="1:8" ht="18" x14ac:dyDescent="0.25">
      <c r="A11" s="36" t="s">
        <v>34</v>
      </c>
      <c r="B11" s="37" t="s">
        <v>35</v>
      </c>
      <c r="C11" s="42">
        <f>(C10-1)</f>
        <v>299</v>
      </c>
      <c r="D11" s="44"/>
      <c r="E11" s="42">
        <f>(E10-1)</f>
        <v>-1</v>
      </c>
      <c r="F11" s="43"/>
      <c r="G11" s="42">
        <f>C11+E11</f>
        <v>298</v>
      </c>
      <c r="H11" s="26" t="s">
        <v>36</v>
      </c>
    </row>
    <row r="12" spans="1:8" ht="18" x14ac:dyDescent="0.25">
      <c r="A12" s="45" t="s">
        <v>37</v>
      </c>
      <c r="B12" s="46" t="s">
        <v>38</v>
      </c>
      <c r="C12" s="47">
        <f>1/C10</f>
        <v>3.3333333333333335E-3</v>
      </c>
      <c r="D12" s="48"/>
      <c r="E12" s="47" t="e">
        <f>1/E10</f>
        <v>#DIV/0!</v>
      </c>
      <c r="F12" s="49"/>
      <c r="G12" s="47" t="e">
        <f>C12+E12</f>
        <v>#DIV/0!</v>
      </c>
      <c r="H12" s="50" t="s">
        <v>36</v>
      </c>
    </row>
    <row r="13" spans="1:8" ht="19" x14ac:dyDescent="0.25">
      <c r="A13" s="36" t="s">
        <v>39</v>
      </c>
      <c r="B13" s="37" t="s">
        <v>40</v>
      </c>
      <c r="C13" s="42">
        <f>C11*C9</f>
        <v>1820571376145.6367</v>
      </c>
      <c r="D13" s="44"/>
      <c r="E13" s="42" t="e">
        <f>E11*E9</f>
        <v>#DIV/0!</v>
      </c>
      <c r="F13" s="43"/>
      <c r="G13" s="42" t="e">
        <f>C13+E13</f>
        <v>#DIV/0!</v>
      </c>
      <c r="H13" s="51" t="s">
        <v>36</v>
      </c>
    </row>
    <row r="14" spans="1:8" x14ac:dyDescent="0.2">
      <c r="A14" s="36" t="s">
        <v>41</v>
      </c>
      <c r="B14" s="37"/>
      <c r="C14" s="42"/>
      <c r="D14" s="44"/>
      <c r="E14" s="42"/>
      <c r="F14" s="44"/>
      <c r="G14" s="42" t="e">
        <f>G13/G11</f>
        <v>#DIV/0!</v>
      </c>
      <c r="H14" s="51" t="s">
        <v>36</v>
      </c>
    </row>
    <row r="15" spans="1:8" ht="19" x14ac:dyDescent="0.25">
      <c r="A15" s="52" t="s">
        <v>42</v>
      </c>
      <c r="B15" s="53" t="s">
        <v>43</v>
      </c>
      <c r="C15" s="54"/>
      <c r="D15" s="55"/>
      <c r="E15" s="54"/>
      <c r="F15" s="55"/>
      <c r="G15" s="56" t="e">
        <f>G14*G12</f>
        <v>#DIV/0!</v>
      </c>
      <c r="H15" s="57" t="s">
        <v>36</v>
      </c>
    </row>
    <row r="16" spans="1:8" ht="19" x14ac:dyDescent="0.25">
      <c r="A16" s="36" t="s">
        <v>44</v>
      </c>
      <c r="B16" s="37"/>
      <c r="C16" s="33">
        <f>C9/C10</f>
        <v>20296224.929159828</v>
      </c>
      <c r="D16" s="38"/>
      <c r="E16" s="33" t="e">
        <f>E9/E10</f>
        <v>#DIV/0!</v>
      </c>
      <c r="F16" s="38"/>
      <c r="G16" s="33" t="e">
        <f>C16+E16</f>
        <v>#DIV/0!</v>
      </c>
      <c r="H16" s="28" t="s">
        <v>45</v>
      </c>
    </row>
    <row r="17" spans="1:8" ht="18" x14ac:dyDescent="0.25">
      <c r="A17" s="58" t="s">
        <v>46</v>
      </c>
      <c r="B17" s="36" t="s">
        <v>47</v>
      </c>
      <c r="C17" s="42">
        <f>MIN(C11,E11)</f>
        <v>-1</v>
      </c>
      <c r="D17" s="44"/>
      <c r="E17" s="28" t="s">
        <v>48</v>
      </c>
      <c r="F17" s="44"/>
      <c r="G17" s="44" t="s">
        <v>49</v>
      </c>
      <c r="H17" s="26"/>
    </row>
    <row r="18" spans="1:8" ht="19" x14ac:dyDescent="0.25">
      <c r="A18" s="34" t="s">
        <v>50</v>
      </c>
      <c r="B18" s="53" t="s">
        <v>51</v>
      </c>
      <c r="C18" s="33" t="e">
        <f>((C9/C10)+(E9/E10))^0.5</f>
        <v>#DIV/0!</v>
      </c>
      <c r="D18" s="38"/>
      <c r="E18" s="28" t="s">
        <v>45</v>
      </c>
      <c r="F18" s="27"/>
      <c r="G18" s="33" t="e">
        <f>G15^0.5</f>
        <v>#DIV/0!</v>
      </c>
      <c r="H18" s="59" t="s">
        <v>52</v>
      </c>
    </row>
    <row r="19" spans="1:8" x14ac:dyDescent="0.2">
      <c r="A19" s="39" t="s">
        <v>53</v>
      </c>
      <c r="B19" s="27" t="s">
        <v>54</v>
      </c>
      <c r="C19" s="33" t="e">
        <f>G7/C18</f>
        <v>#DIV/0!</v>
      </c>
      <c r="D19" s="38"/>
      <c r="E19" s="28" t="s">
        <v>45</v>
      </c>
      <c r="F19" s="27"/>
      <c r="G19" s="28" t="e">
        <f>G7/G18</f>
        <v>#DIV/0!</v>
      </c>
      <c r="H19" s="26" t="s">
        <v>36</v>
      </c>
    </row>
    <row r="20" spans="1:8" x14ac:dyDescent="0.2">
      <c r="A20" s="58" t="s">
        <v>55</v>
      </c>
      <c r="B20" s="27" t="s">
        <v>56</v>
      </c>
      <c r="C20" s="33" t="e">
        <f>ABS(C19)</f>
        <v>#DIV/0!</v>
      </c>
      <c r="D20" s="38"/>
      <c r="E20" s="28" t="s">
        <v>57</v>
      </c>
      <c r="F20" s="60"/>
      <c r="G20" s="28" t="e">
        <f>ABS(G19)</f>
        <v>#DIV/0!</v>
      </c>
      <c r="H20" s="26" t="s">
        <v>36</v>
      </c>
    </row>
    <row r="21" spans="1:8" x14ac:dyDescent="0.2">
      <c r="A21" s="61" t="s">
        <v>58</v>
      </c>
      <c r="B21" s="62"/>
      <c r="C21" s="33" t="e">
        <f>-1*C20</f>
        <v>#DIV/0!</v>
      </c>
      <c r="D21" s="38"/>
      <c r="E21" s="28" t="s">
        <v>45</v>
      </c>
      <c r="F21" s="27"/>
      <c r="G21" s="63"/>
      <c r="H21" s="28"/>
    </row>
    <row r="22" spans="1:8" x14ac:dyDescent="0.2">
      <c r="A22" s="39" t="s">
        <v>59</v>
      </c>
      <c r="B22" s="27"/>
      <c r="C22" s="26" t="s">
        <v>60</v>
      </c>
      <c r="D22" s="25"/>
      <c r="E22" s="27" t="s">
        <v>61</v>
      </c>
      <c r="F22" s="27"/>
      <c r="G22" s="27" t="s">
        <v>62</v>
      </c>
      <c r="H22" s="26" t="s">
        <v>63</v>
      </c>
    </row>
    <row r="23" spans="1:8" x14ac:dyDescent="0.2">
      <c r="A23" s="63"/>
      <c r="B23" s="37"/>
      <c r="C23" s="25" t="s">
        <v>64</v>
      </c>
      <c r="D23" s="25"/>
      <c r="E23" s="27" t="s">
        <v>65</v>
      </c>
      <c r="F23" s="27"/>
      <c r="G23" s="64" t="s">
        <v>66</v>
      </c>
      <c r="H23" s="26"/>
    </row>
    <row r="24" spans="1:8" ht="18" x14ac:dyDescent="0.2">
      <c r="A24" s="63"/>
      <c r="B24" s="37"/>
      <c r="C24" s="38" t="s">
        <v>67</v>
      </c>
      <c r="D24" s="38"/>
      <c r="E24" s="27" t="s">
        <v>68</v>
      </c>
      <c r="F24" s="27"/>
      <c r="G24" s="27" t="s">
        <v>69</v>
      </c>
      <c r="H24" s="37" t="s">
        <v>70</v>
      </c>
    </row>
    <row r="25" spans="1:8" ht="18" x14ac:dyDescent="0.25">
      <c r="A25" s="25" t="s">
        <v>71</v>
      </c>
      <c r="B25" s="36" t="s">
        <v>72</v>
      </c>
      <c r="C25" s="65" t="e">
        <f>NORMSDIST(C21)</f>
        <v>#DIV/0!</v>
      </c>
      <c r="D25" s="27"/>
      <c r="E25" s="66" t="e">
        <f>TDIST(C20,C17,1)</f>
        <v>#DIV/0!</v>
      </c>
      <c r="F25" s="27"/>
      <c r="G25" s="66" t="e">
        <f>TDIST(G20,G11,1)</f>
        <v>#DIV/0!</v>
      </c>
      <c r="H25" s="37">
        <v>1</v>
      </c>
    </row>
    <row r="26" spans="1:8" ht="18" x14ac:dyDescent="0.25">
      <c r="A26" s="25" t="s">
        <v>73</v>
      </c>
      <c r="B26" s="36" t="s">
        <v>74</v>
      </c>
      <c r="C26" s="65" t="e">
        <f>C25*2</f>
        <v>#DIV/0!</v>
      </c>
      <c r="D26" s="27"/>
      <c r="E26" s="65" t="e">
        <f>E25*2</f>
        <v>#DIV/0!</v>
      </c>
      <c r="F26" s="27"/>
      <c r="G26" s="65" t="e">
        <f>G25*2</f>
        <v>#DIV/0!</v>
      </c>
      <c r="H26" s="37">
        <v>2</v>
      </c>
    </row>
    <row r="30" spans="1:8" x14ac:dyDescent="0.2">
      <c r="A30" s="71" t="s">
        <v>77</v>
      </c>
      <c r="B30" s="72"/>
      <c r="C30" s="72"/>
      <c r="D30" s="71"/>
      <c r="E30" s="73"/>
      <c r="F30" s="72" t="s">
        <v>78</v>
      </c>
      <c r="G30" s="71" t="s">
        <v>78</v>
      </c>
      <c r="H30" s="71"/>
    </row>
    <row r="31" spans="1:8" x14ac:dyDescent="0.2">
      <c r="A31" s="72" t="s">
        <v>79</v>
      </c>
      <c r="B31" s="72" t="s">
        <v>20</v>
      </c>
      <c r="C31" s="71" t="s">
        <v>21</v>
      </c>
      <c r="D31" s="71"/>
      <c r="E31" s="74" t="s">
        <v>80</v>
      </c>
      <c r="F31" s="75">
        <v>1</v>
      </c>
      <c r="G31" s="75">
        <v>2</v>
      </c>
      <c r="H31" s="71" t="s">
        <v>115</v>
      </c>
    </row>
    <row r="32" spans="1:8" x14ac:dyDescent="0.2">
      <c r="A32" s="75" t="s">
        <v>1</v>
      </c>
      <c r="B32" s="71" t="s">
        <v>81</v>
      </c>
      <c r="C32" s="76" t="s">
        <v>82</v>
      </c>
      <c r="D32" s="77"/>
      <c r="E32" s="77"/>
      <c r="F32" s="71">
        <f>AVERAGE(F34:F47)</f>
        <v>88.666666666666671</v>
      </c>
      <c r="G32" s="71">
        <f>AVERAGE(G34:G47)</f>
        <v>80.555555555555557</v>
      </c>
      <c r="H32" s="71" t="s">
        <v>24</v>
      </c>
    </row>
    <row r="33" spans="1:8" ht="18" x14ac:dyDescent="0.25">
      <c r="A33" s="75" t="s">
        <v>83</v>
      </c>
      <c r="B33" s="71" t="s">
        <v>84</v>
      </c>
      <c r="C33" s="71" t="s">
        <v>85</v>
      </c>
      <c r="D33" s="77"/>
      <c r="E33" s="77"/>
      <c r="F33" s="71">
        <f>STDEV(F34:F47)</f>
        <v>6.6520673478250352</v>
      </c>
      <c r="G33" s="71">
        <f>STDEV(G34:G47)</f>
        <v>3.6094013046179527</v>
      </c>
      <c r="H33" s="71" t="s">
        <v>116</v>
      </c>
    </row>
    <row r="34" spans="1:8" x14ac:dyDescent="0.2">
      <c r="A34" s="75" t="s">
        <v>86</v>
      </c>
      <c r="B34" s="37" t="s">
        <v>87</v>
      </c>
      <c r="C34" s="76" t="s">
        <v>88</v>
      </c>
      <c r="D34" s="85" t="e">
        <f>AVERAGE(IntermediateCalcs!#REF!)</f>
        <v>#REF!</v>
      </c>
      <c r="E34" s="73"/>
      <c r="F34" s="79">
        <v>85</v>
      </c>
      <c r="G34" s="79">
        <v>83</v>
      </c>
      <c r="H34" s="72">
        <f>IF(F34="","",IF(G34="","",F34-G34))</f>
        <v>2</v>
      </c>
    </row>
    <row r="35" spans="1:8" ht="17" x14ac:dyDescent="0.25">
      <c r="A35" s="75" t="s">
        <v>89</v>
      </c>
      <c r="B35" s="71" t="s">
        <v>89</v>
      </c>
      <c r="C35" s="80" t="s">
        <v>90</v>
      </c>
      <c r="D35" s="78"/>
      <c r="E35" s="73"/>
      <c r="F35" s="79">
        <v>91</v>
      </c>
      <c r="G35" s="79">
        <v>82</v>
      </c>
      <c r="H35" s="72">
        <f t="shared" ref="H35:H47" si="0">IF(F35="","",IF(G35="","",F35-G35))</f>
        <v>9</v>
      </c>
    </row>
    <row r="36" spans="1:8" ht="18" x14ac:dyDescent="0.25">
      <c r="A36" s="75" t="s">
        <v>91</v>
      </c>
      <c r="B36" s="71" t="s">
        <v>92</v>
      </c>
      <c r="C36" s="71"/>
      <c r="D36" s="78" t="e">
        <f>D34-D35</f>
        <v>#REF!</v>
      </c>
      <c r="E36" s="73"/>
      <c r="F36" s="79">
        <v>94</v>
      </c>
      <c r="G36" s="79">
        <v>80</v>
      </c>
      <c r="H36" s="72">
        <f t="shared" si="0"/>
        <v>14</v>
      </c>
    </row>
    <row r="37" spans="1:8" ht="17" x14ac:dyDescent="0.25">
      <c r="A37" s="75" t="s">
        <v>93</v>
      </c>
      <c r="B37" s="71" t="s">
        <v>84</v>
      </c>
      <c r="C37" s="71" t="s">
        <v>94</v>
      </c>
      <c r="D37" s="85" t="e">
        <f>STDEV(IntermediateCalcs!#REF!)</f>
        <v>#REF!</v>
      </c>
      <c r="E37" s="73"/>
      <c r="F37" s="79">
        <v>83</v>
      </c>
      <c r="G37" s="79">
        <v>77</v>
      </c>
      <c r="H37" s="72">
        <f t="shared" si="0"/>
        <v>6</v>
      </c>
    </row>
    <row r="38" spans="1:8" x14ac:dyDescent="0.2">
      <c r="A38" s="75" t="s">
        <v>95</v>
      </c>
      <c r="B38" s="71" t="s">
        <v>96</v>
      </c>
      <c r="C38" s="71" t="s">
        <v>97</v>
      </c>
      <c r="D38" s="86">
        <f>COUNT(IntermediateCalcs!#REF!)</f>
        <v>0</v>
      </c>
      <c r="E38" s="73"/>
      <c r="F38" s="79">
        <v>81</v>
      </c>
      <c r="G38" s="79">
        <v>81</v>
      </c>
      <c r="H38" s="72">
        <f t="shared" si="0"/>
        <v>0</v>
      </c>
    </row>
    <row r="39" spans="1:8" ht="18" x14ac:dyDescent="0.25">
      <c r="A39" s="75" t="s">
        <v>98</v>
      </c>
      <c r="B39" s="71" t="s">
        <v>99</v>
      </c>
      <c r="C39" s="35" t="s">
        <v>100</v>
      </c>
      <c r="D39" s="73">
        <f>D38^0.5</f>
        <v>0</v>
      </c>
      <c r="E39" s="73"/>
      <c r="F39" s="79">
        <v>79</v>
      </c>
      <c r="G39" s="79">
        <v>73</v>
      </c>
      <c r="H39" s="72">
        <f t="shared" si="0"/>
        <v>6</v>
      </c>
    </row>
    <row r="40" spans="1:8" ht="18" x14ac:dyDescent="0.25">
      <c r="A40" s="75" t="s">
        <v>101</v>
      </c>
      <c r="B40" s="71" t="s">
        <v>102</v>
      </c>
      <c r="C40" s="80" t="s">
        <v>103</v>
      </c>
      <c r="D40" s="78" t="e">
        <f>D37/D39</f>
        <v>#REF!</v>
      </c>
      <c r="E40" s="73"/>
      <c r="F40" s="79">
        <v>94</v>
      </c>
      <c r="G40" s="79">
        <v>85</v>
      </c>
      <c r="H40" s="72">
        <f t="shared" si="0"/>
        <v>9</v>
      </c>
    </row>
    <row r="41" spans="1:8" x14ac:dyDescent="0.2">
      <c r="A41" s="75" t="s">
        <v>104</v>
      </c>
      <c r="B41" s="71" t="s">
        <v>53</v>
      </c>
      <c r="C41" s="71" t="s">
        <v>75</v>
      </c>
      <c r="D41" s="78" t="e">
        <f>D36/D40</f>
        <v>#REF!</v>
      </c>
      <c r="E41" s="73"/>
      <c r="F41" s="79">
        <v>95</v>
      </c>
      <c r="G41" s="79">
        <v>83</v>
      </c>
      <c r="H41" s="72">
        <f t="shared" si="0"/>
        <v>12</v>
      </c>
    </row>
    <row r="42" spans="1:8" x14ac:dyDescent="0.2">
      <c r="A42" s="75" t="s">
        <v>105</v>
      </c>
      <c r="B42" s="71" t="s">
        <v>55</v>
      </c>
      <c r="C42" s="71" t="s">
        <v>106</v>
      </c>
      <c r="D42" s="78" t="e">
        <f>ABS(D41)</f>
        <v>#REF!</v>
      </c>
      <c r="E42" s="73"/>
      <c r="F42" s="79">
        <v>96</v>
      </c>
      <c r="G42" s="79">
        <v>81</v>
      </c>
      <c r="H42" s="72">
        <f t="shared" si="0"/>
        <v>15</v>
      </c>
    </row>
    <row r="43" spans="1:8" ht="18" x14ac:dyDescent="0.25">
      <c r="A43" s="75" t="s">
        <v>107</v>
      </c>
      <c r="B43" s="71" t="s">
        <v>108</v>
      </c>
      <c r="C43" s="71" t="s">
        <v>109</v>
      </c>
      <c r="D43" s="73">
        <f>D38-1</f>
        <v>-1</v>
      </c>
      <c r="E43" s="73"/>
      <c r="F43" s="79"/>
      <c r="G43" s="79"/>
      <c r="H43" s="72" t="str">
        <f t="shared" si="0"/>
        <v/>
      </c>
    </row>
    <row r="44" spans="1:8" x14ac:dyDescent="0.2">
      <c r="A44" s="75"/>
      <c r="B44" s="71"/>
      <c r="C44" s="71"/>
      <c r="D44" s="71" t="s">
        <v>110</v>
      </c>
      <c r="E44" s="63" t="s">
        <v>70</v>
      </c>
      <c r="F44" s="79"/>
      <c r="G44" s="79"/>
      <c r="H44" s="72" t="str">
        <f t="shared" si="0"/>
        <v/>
      </c>
    </row>
    <row r="45" spans="1:8" ht="18" x14ac:dyDescent="0.25">
      <c r="A45" s="36" t="s">
        <v>111</v>
      </c>
      <c r="B45" s="37" t="s">
        <v>112</v>
      </c>
      <c r="C45" s="37" t="s">
        <v>72</v>
      </c>
      <c r="D45" s="81" t="e">
        <f>TDIST(D42,D43,1)</f>
        <v>#REF!</v>
      </c>
      <c r="E45" s="71">
        <v>1</v>
      </c>
      <c r="F45" s="79"/>
      <c r="G45" s="79"/>
      <c r="H45" s="72" t="str">
        <f t="shared" si="0"/>
        <v/>
      </c>
    </row>
    <row r="46" spans="1:8" ht="18" x14ac:dyDescent="0.25">
      <c r="A46" s="36" t="s">
        <v>113</v>
      </c>
      <c r="B46" s="37" t="s">
        <v>114</v>
      </c>
      <c r="C46" s="37" t="s">
        <v>74</v>
      </c>
      <c r="D46" s="81" t="e">
        <f>2*D45</f>
        <v>#REF!</v>
      </c>
      <c r="E46" s="71">
        <v>2</v>
      </c>
      <c r="F46" s="79"/>
      <c r="G46" s="79"/>
      <c r="H46" s="72" t="str">
        <f t="shared" si="0"/>
        <v/>
      </c>
    </row>
    <row r="47" spans="1:8" x14ac:dyDescent="0.2">
      <c r="A47" s="77"/>
      <c r="B47" s="82" t="s">
        <v>117</v>
      </c>
      <c r="C47" s="83">
        <v>0.01</v>
      </c>
      <c r="D47" s="84" t="e">
        <f>IF(D45&lt;C$18,"p&lt;a - Reject H0","p&gt;a - Accept H0")</f>
        <v>#REF!</v>
      </c>
      <c r="E47" s="77"/>
      <c r="F47" s="79"/>
      <c r="G47" s="79"/>
      <c r="H47" s="72" t="str">
        <f t="shared" si="0"/>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5"/>
  <sheetViews>
    <sheetView showGridLines="0" workbookViewId="0">
      <selection activeCell="A32" sqref="A32"/>
    </sheetView>
  </sheetViews>
  <sheetFormatPr baseColWidth="10" defaultRowHeight="16" x14ac:dyDescent="0.2"/>
  <cols>
    <col min="1" max="1" width="76" customWidth="1"/>
  </cols>
  <sheetData>
    <row r="1" spans="1:1" s="220" customFormat="1" ht="21" x14ac:dyDescent="0.25">
      <c r="A1" s="221" t="s">
        <v>315</v>
      </c>
    </row>
    <row r="2" spans="1:1" x14ac:dyDescent="0.2">
      <c r="A2" s="222"/>
    </row>
    <row r="3" spans="1:1" x14ac:dyDescent="0.2">
      <c r="A3" s="222" t="s">
        <v>312</v>
      </c>
    </row>
    <row r="4" spans="1:1" x14ac:dyDescent="0.2">
      <c r="A4" s="222"/>
    </row>
    <row r="5" spans="1:1" x14ac:dyDescent="0.2">
      <c r="A5" s="222" t="s">
        <v>194</v>
      </c>
    </row>
    <row r="6" spans="1:1" x14ac:dyDescent="0.2">
      <c r="A6" s="222" t="s">
        <v>195</v>
      </c>
    </row>
    <row r="7" spans="1:1" x14ac:dyDescent="0.2">
      <c r="A7" s="222" t="s">
        <v>196</v>
      </c>
    </row>
    <row r="8" spans="1:1" x14ac:dyDescent="0.2">
      <c r="A8" s="222" t="s">
        <v>197</v>
      </c>
    </row>
    <row r="9" spans="1:1" x14ac:dyDescent="0.2">
      <c r="A9" s="222"/>
    </row>
    <row r="10" spans="1:1" x14ac:dyDescent="0.2">
      <c r="A10" s="222" t="s">
        <v>189</v>
      </c>
    </row>
    <row r="11" spans="1:1" x14ac:dyDescent="0.2">
      <c r="A11" s="222" t="s">
        <v>190</v>
      </c>
    </row>
    <row r="12" spans="1:1" x14ac:dyDescent="0.2">
      <c r="A12" s="222" t="s">
        <v>191</v>
      </c>
    </row>
    <row r="13" spans="1:1" x14ac:dyDescent="0.2">
      <c r="A13" s="222" t="s">
        <v>198</v>
      </c>
    </row>
    <row r="14" spans="1:1" x14ac:dyDescent="0.2">
      <c r="A14" s="222"/>
    </row>
    <row r="15" spans="1:1" x14ac:dyDescent="0.2">
      <c r="A15" s="222" t="s">
        <v>199</v>
      </c>
    </row>
    <row r="16" spans="1:1" x14ac:dyDescent="0.2">
      <c r="A16" s="222" t="s">
        <v>200</v>
      </c>
    </row>
    <row r="17" spans="1:1" x14ac:dyDescent="0.2">
      <c r="A17" s="223"/>
    </row>
    <row r="18" spans="1:1" x14ac:dyDescent="0.2">
      <c r="A18" s="224" t="s">
        <v>192</v>
      </c>
    </row>
    <row r="19" spans="1:1" x14ac:dyDescent="0.2">
      <c r="A19" s="222" t="s">
        <v>313</v>
      </c>
    </row>
    <row r="20" spans="1:1" x14ac:dyDescent="0.2">
      <c r="A20" s="222"/>
    </row>
    <row r="21" spans="1:1" x14ac:dyDescent="0.2">
      <c r="A21" s="232" t="s">
        <v>314</v>
      </c>
    </row>
    <row r="22" spans="1:1" x14ac:dyDescent="0.2">
      <c r="A22" s="232"/>
    </row>
    <row r="23" spans="1:1" x14ac:dyDescent="0.2">
      <c r="A23" s="232"/>
    </row>
    <row r="24" spans="1:1" ht="32" x14ac:dyDescent="0.2">
      <c r="A24" s="234" t="s">
        <v>193</v>
      </c>
    </row>
    <row r="25" spans="1:1" x14ac:dyDescent="0.2">
      <c r="A25" s="225"/>
    </row>
    <row r="27" spans="1:1" s="217" customFormat="1" x14ac:dyDescent="0.2">
      <c r="A27" s="219" t="s">
        <v>201</v>
      </c>
    </row>
    <row r="28" spans="1:1" x14ac:dyDescent="0.2">
      <c r="A28" s="218"/>
    </row>
    <row r="29" spans="1:1" x14ac:dyDescent="0.2">
      <c r="A29" s="218" t="s">
        <v>202</v>
      </c>
    </row>
    <row r="30" spans="1:1" x14ac:dyDescent="0.2">
      <c r="A30" s="218"/>
    </row>
    <row r="31" spans="1:1" x14ac:dyDescent="0.2">
      <c r="A31" s="218" t="s">
        <v>203</v>
      </c>
    </row>
    <row r="32" spans="1:1" x14ac:dyDescent="0.2">
      <c r="A32" s="218"/>
    </row>
    <row r="33" spans="1:1" ht="32" x14ac:dyDescent="0.2">
      <c r="A33" s="218" t="s">
        <v>204</v>
      </c>
    </row>
    <row r="34" spans="1:1" x14ac:dyDescent="0.2">
      <c r="A34" s="218"/>
    </row>
    <row r="35" spans="1:1" x14ac:dyDescent="0.2">
      <c r="A35" s="218" t="s">
        <v>205</v>
      </c>
    </row>
    <row r="36" spans="1:1" x14ac:dyDescent="0.2">
      <c r="A36" s="218"/>
    </row>
    <row r="37" spans="1:1" ht="32" x14ac:dyDescent="0.2">
      <c r="A37" s="218" t="s">
        <v>206</v>
      </c>
    </row>
    <row r="38" spans="1:1" x14ac:dyDescent="0.2">
      <c r="A38" s="218"/>
    </row>
    <row r="39" spans="1:1" ht="96" x14ac:dyDescent="0.2">
      <c r="A39" s="218" t="s">
        <v>207</v>
      </c>
    </row>
    <row r="40" spans="1:1" x14ac:dyDescent="0.2">
      <c r="A40" s="218"/>
    </row>
    <row r="41" spans="1:1" ht="80" x14ac:dyDescent="0.2">
      <c r="A41" s="218" t="s">
        <v>208</v>
      </c>
    </row>
    <row r="42" spans="1:1" x14ac:dyDescent="0.2">
      <c r="A42" s="218"/>
    </row>
    <row r="43" spans="1:1" ht="48" x14ac:dyDescent="0.2">
      <c r="A43" s="218" t="s">
        <v>209</v>
      </c>
    </row>
    <row r="44" spans="1:1" x14ac:dyDescent="0.2">
      <c r="A44" s="218"/>
    </row>
    <row r="45" spans="1:1" ht="64" x14ac:dyDescent="0.2">
      <c r="A45" s="218" t="s">
        <v>210</v>
      </c>
    </row>
    <row r="46" spans="1:1" x14ac:dyDescent="0.2">
      <c r="A46" s="218"/>
    </row>
    <row r="47" spans="1:1" ht="48" x14ac:dyDescent="0.2">
      <c r="A47" s="218" t="s">
        <v>211</v>
      </c>
    </row>
    <row r="48" spans="1:1" x14ac:dyDescent="0.2">
      <c r="A48" s="218"/>
    </row>
    <row r="49" spans="1:1" ht="64" x14ac:dyDescent="0.2">
      <c r="A49" s="218" t="s">
        <v>212</v>
      </c>
    </row>
    <row r="50" spans="1:1" x14ac:dyDescent="0.2">
      <c r="A50" s="218"/>
    </row>
    <row r="51" spans="1:1" ht="128" x14ac:dyDescent="0.2">
      <c r="A51" s="218" t="s">
        <v>213</v>
      </c>
    </row>
    <row r="52" spans="1:1" x14ac:dyDescent="0.2">
      <c r="A52" s="218"/>
    </row>
    <row r="53" spans="1:1" ht="80" x14ac:dyDescent="0.2">
      <c r="A53" s="218" t="s">
        <v>214</v>
      </c>
    </row>
    <row r="54" spans="1:1" x14ac:dyDescent="0.2">
      <c r="A54" s="218"/>
    </row>
    <row r="55" spans="1:1" x14ac:dyDescent="0.2">
      <c r="A55" s="218" t="s">
        <v>215</v>
      </c>
    </row>
    <row r="56" spans="1:1" x14ac:dyDescent="0.2">
      <c r="A56" s="218"/>
    </row>
    <row r="57" spans="1:1" x14ac:dyDescent="0.2">
      <c r="A57" s="218" t="s">
        <v>216</v>
      </c>
    </row>
    <row r="58" spans="1:1" x14ac:dyDescent="0.2">
      <c r="A58" s="218"/>
    </row>
    <row r="59" spans="1:1" x14ac:dyDescent="0.2">
      <c r="A59" s="218" t="s">
        <v>217</v>
      </c>
    </row>
    <row r="60" spans="1:1" x14ac:dyDescent="0.2">
      <c r="A60" s="218"/>
    </row>
    <row r="61" spans="1:1" x14ac:dyDescent="0.2">
      <c r="A61" s="218" t="s">
        <v>218</v>
      </c>
    </row>
    <row r="62" spans="1:1" x14ac:dyDescent="0.2">
      <c r="A62" s="218"/>
    </row>
    <row r="63" spans="1:1" ht="32" x14ac:dyDescent="0.2">
      <c r="A63" s="218" t="s">
        <v>219</v>
      </c>
    </row>
    <row r="64" spans="1:1" x14ac:dyDescent="0.2">
      <c r="A64" s="218"/>
    </row>
    <row r="65" spans="1:1" ht="32" x14ac:dyDescent="0.2">
      <c r="A65" s="218" t="s">
        <v>220</v>
      </c>
    </row>
    <row r="66" spans="1:1" x14ac:dyDescent="0.2">
      <c r="A66" s="218"/>
    </row>
    <row r="67" spans="1:1" ht="48" x14ac:dyDescent="0.2">
      <c r="A67" s="218" t="s">
        <v>221</v>
      </c>
    </row>
    <row r="68" spans="1:1" x14ac:dyDescent="0.2">
      <c r="A68" s="218"/>
    </row>
    <row r="69" spans="1:1" x14ac:dyDescent="0.2">
      <c r="A69" s="218" t="s">
        <v>222</v>
      </c>
    </row>
    <row r="70" spans="1:1" x14ac:dyDescent="0.2">
      <c r="A70" s="218"/>
    </row>
    <row r="71" spans="1:1" ht="80" x14ac:dyDescent="0.2">
      <c r="A71" s="218" t="s">
        <v>223</v>
      </c>
    </row>
    <row r="72" spans="1:1" x14ac:dyDescent="0.2">
      <c r="A72" s="218"/>
    </row>
    <row r="73" spans="1:1" ht="48" x14ac:dyDescent="0.2">
      <c r="A73" s="218" t="s">
        <v>224</v>
      </c>
    </row>
    <row r="74" spans="1:1" x14ac:dyDescent="0.2">
      <c r="A74" s="218"/>
    </row>
    <row r="75" spans="1:1" ht="96" x14ac:dyDescent="0.2">
      <c r="A75" s="218" t="s">
        <v>225</v>
      </c>
    </row>
    <row r="76" spans="1:1" x14ac:dyDescent="0.2">
      <c r="A76" s="218"/>
    </row>
    <row r="77" spans="1:1" x14ac:dyDescent="0.2">
      <c r="A77" s="218" t="s">
        <v>226</v>
      </c>
    </row>
    <row r="78" spans="1:1" x14ac:dyDescent="0.2">
      <c r="A78" s="218"/>
    </row>
    <row r="79" spans="1:1" ht="32" x14ac:dyDescent="0.2">
      <c r="A79" s="218" t="s">
        <v>227</v>
      </c>
    </row>
    <row r="80" spans="1:1" x14ac:dyDescent="0.2">
      <c r="A80" s="218"/>
    </row>
    <row r="81" spans="1:1" ht="64" x14ac:dyDescent="0.2">
      <c r="A81" s="218" t="s">
        <v>228</v>
      </c>
    </row>
    <row r="82" spans="1:1" x14ac:dyDescent="0.2">
      <c r="A82" s="218"/>
    </row>
    <row r="83" spans="1:1" ht="128" x14ac:dyDescent="0.2">
      <c r="A83" s="218" t="s">
        <v>229</v>
      </c>
    </row>
    <row r="84" spans="1:1" x14ac:dyDescent="0.2">
      <c r="A84" s="218"/>
    </row>
    <row r="85" spans="1:1" ht="144" x14ac:dyDescent="0.2">
      <c r="A85" s="218" t="s">
        <v>230</v>
      </c>
    </row>
    <row r="86" spans="1:1" x14ac:dyDescent="0.2">
      <c r="A86" s="218"/>
    </row>
    <row r="87" spans="1:1" ht="32" x14ac:dyDescent="0.2">
      <c r="A87" s="218" t="s">
        <v>231</v>
      </c>
    </row>
    <row r="88" spans="1:1" x14ac:dyDescent="0.2">
      <c r="A88" s="218"/>
    </row>
    <row r="89" spans="1:1" x14ac:dyDescent="0.2">
      <c r="A89" s="218" t="s">
        <v>232</v>
      </c>
    </row>
    <row r="90" spans="1:1" x14ac:dyDescent="0.2">
      <c r="A90" s="218"/>
    </row>
    <row r="91" spans="1:1" x14ac:dyDescent="0.2">
      <c r="A91" s="218" t="s">
        <v>233</v>
      </c>
    </row>
    <row r="92" spans="1:1" x14ac:dyDescent="0.2">
      <c r="A92" s="218"/>
    </row>
    <row r="93" spans="1:1" ht="96" x14ac:dyDescent="0.2">
      <c r="A93" s="218" t="s">
        <v>234</v>
      </c>
    </row>
    <row r="94" spans="1:1" x14ac:dyDescent="0.2">
      <c r="A94" s="218"/>
    </row>
    <row r="95" spans="1:1" ht="128" x14ac:dyDescent="0.2">
      <c r="A95" s="218" t="s">
        <v>235</v>
      </c>
    </row>
    <row r="96" spans="1:1" x14ac:dyDescent="0.2">
      <c r="A96" s="218"/>
    </row>
    <row r="97" spans="1:1" ht="32" x14ac:dyDescent="0.2">
      <c r="A97" s="218" t="s">
        <v>236</v>
      </c>
    </row>
    <row r="98" spans="1:1" x14ac:dyDescent="0.2">
      <c r="A98" s="218"/>
    </row>
    <row r="99" spans="1:1" x14ac:dyDescent="0.2">
      <c r="A99" s="218" t="s">
        <v>237</v>
      </c>
    </row>
    <row r="100" spans="1:1" x14ac:dyDescent="0.2">
      <c r="A100" s="218"/>
    </row>
    <row r="101" spans="1:1" ht="64" x14ac:dyDescent="0.2">
      <c r="A101" s="218" t="s">
        <v>238</v>
      </c>
    </row>
    <row r="102" spans="1:1" x14ac:dyDescent="0.2">
      <c r="A102" s="218"/>
    </row>
    <row r="103" spans="1:1" ht="80" x14ac:dyDescent="0.2">
      <c r="A103" s="218" t="s">
        <v>239</v>
      </c>
    </row>
    <row r="104" spans="1:1" x14ac:dyDescent="0.2">
      <c r="A104" s="218"/>
    </row>
    <row r="105" spans="1:1" x14ac:dyDescent="0.2">
      <c r="A105" s="218" t="s">
        <v>240</v>
      </c>
    </row>
    <row r="106" spans="1:1" x14ac:dyDescent="0.2">
      <c r="A106" s="218"/>
    </row>
    <row r="107" spans="1:1" ht="96" x14ac:dyDescent="0.2">
      <c r="A107" s="218" t="s">
        <v>241</v>
      </c>
    </row>
    <row r="108" spans="1:1" x14ac:dyDescent="0.2">
      <c r="A108" s="218"/>
    </row>
    <row r="109" spans="1:1" ht="32" x14ac:dyDescent="0.2">
      <c r="A109" s="218" t="s">
        <v>242</v>
      </c>
    </row>
    <row r="110" spans="1:1" x14ac:dyDescent="0.2">
      <c r="A110" s="218"/>
    </row>
    <row r="111" spans="1:1" x14ac:dyDescent="0.2">
      <c r="A111" s="218" t="s">
        <v>243</v>
      </c>
    </row>
    <row r="112" spans="1:1" x14ac:dyDescent="0.2">
      <c r="A112" s="218"/>
    </row>
    <row r="113" spans="1:1" ht="48" x14ac:dyDescent="0.2">
      <c r="A113" s="218" t="s">
        <v>244</v>
      </c>
    </row>
    <row r="114" spans="1:1" x14ac:dyDescent="0.2">
      <c r="A114" s="218"/>
    </row>
    <row r="115" spans="1:1" ht="32" x14ac:dyDescent="0.2">
      <c r="A115" s="218" t="s">
        <v>245</v>
      </c>
    </row>
    <row r="116" spans="1:1" ht="48" x14ac:dyDescent="0.2">
      <c r="A116" s="218" t="s">
        <v>246</v>
      </c>
    </row>
    <row r="117" spans="1:1" ht="80" x14ac:dyDescent="0.2">
      <c r="A117" s="218" t="s">
        <v>247</v>
      </c>
    </row>
    <row r="118" spans="1:1" ht="48" x14ac:dyDescent="0.2">
      <c r="A118" s="218" t="s">
        <v>248</v>
      </c>
    </row>
    <row r="119" spans="1:1" x14ac:dyDescent="0.2">
      <c r="A119" s="218"/>
    </row>
    <row r="120" spans="1:1" ht="112" x14ac:dyDescent="0.2">
      <c r="A120" s="218" t="s">
        <v>249</v>
      </c>
    </row>
    <row r="121" spans="1:1" x14ac:dyDescent="0.2">
      <c r="A121" s="218"/>
    </row>
    <row r="122" spans="1:1" x14ac:dyDescent="0.2">
      <c r="A122" s="218" t="s">
        <v>250</v>
      </c>
    </row>
    <row r="123" spans="1:1" x14ac:dyDescent="0.2">
      <c r="A123" s="218"/>
    </row>
    <row r="124" spans="1:1" ht="48" x14ac:dyDescent="0.2">
      <c r="A124" s="218" t="s">
        <v>251</v>
      </c>
    </row>
    <row r="125" spans="1:1" x14ac:dyDescent="0.2">
      <c r="A125" s="218"/>
    </row>
    <row r="126" spans="1:1" ht="48" x14ac:dyDescent="0.2">
      <c r="A126" s="218" t="s">
        <v>252</v>
      </c>
    </row>
    <row r="127" spans="1:1" ht="128" x14ac:dyDescent="0.2">
      <c r="A127" s="218" t="s">
        <v>253</v>
      </c>
    </row>
    <row r="128" spans="1:1" ht="64" x14ac:dyDescent="0.2">
      <c r="A128" s="218" t="s">
        <v>254</v>
      </c>
    </row>
    <row r="129" spans="1:1" ht="144" x14ac:dyDescent="0.2">
      <c r="A129" s="218" t="s">
        <v>255</v>
      </c>
    </row>
    <row r="130" spans="1:1" ht="48" x14ac:dyDescent="0.2">
      <c r="A130" s="218" t="s">
        <v>256</v>
      </c>
    </row>
    <row r="131" spans="1:1" x14ac:dyDescent="0.2">
      <c r="A131" s="218"/>
    </row>
    <row r="132" spans="1:1" ht="48" x14ac:dyDescent="0.2">
      <c r="A132" s="218" t="s">
        <v>257</v>
      </c>
    </row>
    <row r="133" spans="1:1" x14ac:dyDescent="0.2">
      <c r="A133" s="218"/>
    </row>
    <row r="134" spans="1:1" ht="160" x14ac:dyDescent="0.2">
      <c r="A134" s="218" t="s">
        <v>258</v>
      </c>
    </row>
    <row r="135" spans="1:1" x14ac:dyDescent="0.2">
      <c r="A135" s="218"/>
    </row>
    <row r="136" spans="1:1" ht="96" x14ac:dyDescent="0.2">
      <c r="A136" s="218" t="s">
        <v>259</v>
      </c>
    </row>
    <row r="137" spans="1:1" x14ac:dyDescent="0.2">
      <c r="A137" s="218"/>
    </row>
    <row r="138" spans="1:1" ht="128" x14ac:dyDescent="0.2">
      <c r="A138" s="218" t="s">
        <v>260</v>
      </c>
    </row>
    <row r="139" spans="1:1" x14ac:dyDescent="0.2">
      <c r="A139" s="218"/>
    </row>
    <row r="140" spans="1:1" ht="96" x14ac:dyDescent="0.2">
      <c r="A140" s="218" t="s">
        <v>261</v>
      </c>
    </row>
    <row r="141" spans="1:1" x14ac:dyDescent="0.2">
      <c r="A141" s="218"/>
    </row>
    <row r="142" spans="1:1" ht="64" x14ac:dyDescent="0.2">
      <c r="A142" s="218" t="s">
        <v>262</v>
      </c>
    </row>
    <row r="143" spans="1:1" x14ac:dyDescent="0.2">
      <c r="A143" s="218"/>
    </row>
    <row r="144" spans="1:1" x14ac:dyDescent="0.2">
      <c r="A144" s="218" t="s">
        <v>263</v>
      </c>
    </row>
    <row r="145" spans="1:1" x14ac:dyDescent="0.2">
      <c r="A145" s="218"/>
    </row>
    <row r="146" spans="1:1" ht="96" x14ac:dyDescent="0.2">
      <c r="A146" s="218" t="s">
        <v>264</v>
      </c>
    </row>
    <row r="147" spans="1:1" x14ac:dyDescent="0.2">
      <c r="A147" s="218"/>
    </row>
    <row r="148" spans="1:1" ht="80" x14ac:dyDescent="0.2">
      <c r="A148" s="218" t="s">
        <v>265</v>
      </c>
    </row>
    <row r="149" spans="1:1" x14ac:dyDescent="0.2">
      <c r="A149" s="218"/>
    </row>
    <row r="150" spans="1:1" ht="48" x14ac:dyDescent="0.2">
      <c r="A150" s="218" t="s">
        <v>266</v>
      </c>
    </row>
    <row r="151" spans="1:1" x14ac:dyDescent="0.2">
      <c r="A151" s="218"/>
    </row>
    <row r="152" spans="1:1" ht="32" x14ac:dyDescent="0.2">
      <c r="A152" s="218" t="s">
        <v>267</v>
      </c>
    </row>
    <row r="153" spans="1:1" ht="32" x14ac:dyDescent="0.2">
      <c r="A153" s="218" t="s">
        <v>268</v>
      </c>
    </row>
    <row r="154" spans="1:1" ht="48" x14ac:dyDescent="0.2">
      <c r="A154" s="218" t="s">
        <v>269</v>
      </c>
    </row>
    <row r="155" spans="1:1" ht="32" x14ac:dyDescent="0.2">
      <c r="A155" s="218" t="s">
        <v>270</v>
      </c>
    </row>
    <row r="156" spans="1:1" ht="32" x14ac:dyDescent="0.2">
      <c r="A156" s="218" t="s">
        <v>271</v>
      </c>
    </row>
    <row r="157" spans="1:1" ht="64" x14ac:dyDescent="0.2">
      <c r="A157" s="218" t="s">
        <v>272</v>
      </c>
    </row>
    <row r="158" spans="1:1" x14ac:dyDescent="0.2">
      <c r="A158" s="218"/>
    </row>
    <row r="159" spans="1:1" ht="112" x14ac:dyDescent="0.2">
      <c r="A159" s="218" t="s">
        <v>273</v>
      </c>
    </row>
    <row r="160" spans="1:1" x14ac:dyDescent="0.2">
      <c r="A160" s="218"/>
    </row>
    <row r="161" spans="1:1" ht="48" x14ac:dyDescent="0.2">
      <c r="A161" s="218" t="s">
        <v>274</v>
      </c>
    </row>
    <row r="162" spans="1:1" x14ac:dyDescent="0.2">
      <c r="A162" s="218"/>
    </row>
    <row r="163" spans="1:1" ht="32" x14ac:dyDescent="0.2">
      <c r="A163" s="218" t="s">
        <v>275</v>
      </c>
    </row>
    <row r="164" spans="1:1" x14ac:dyDescent="0.2">
      <c r="A164" s="218"/>
    </row>
    <row r="165" spans="1:1" x14ac:dyDescent="0.2">
      <c r="A165" s="218" t="s">
        <v>276</v>
      </c>
    </row>
    <row r="166" spans="1:1" x14ac:dyDescent="0.2">
      <c r="A166" s="218"/>
    </row>
    <row r="167" spans="1:1" ht="64" x14ac:dyDescent="0.2">
      <c r="A167" s="218" t="s">
        <v>277</v>
      </c>
    </row>
    <row r="168" spans="1:1" x14ac:dyDescent="0.2">
      <c r="A168" s="218"/>
    </row>
    <row r="169" spans="1:1" ht="80" x14ac:dyDescent="0.2">
      <c r="A169" s="218" t="s">
        <v>278</v>
      </c>
    </row>
    <row r="170" spans="1:1" x14ac:dyDescent="0.2">
      <c r="A170" s="218"/>
    </row>
    <row r="171" spans="1:1" ht="64" x14ac:dyDescent="0.2">
      <c r="A171" s="218" t="s">
        <v>279</v>
      </c>
    </row>
    <row r="172" spans="1:1" x14ac:dyDescent="0.2">
      <c r="A172" s="218"/>
    </row>
    <row r="173" spans="1:1" ht="64" x14ac:dyDescent="0.2">
      <c r="A173" s="218" t="s">
        <v>280</v>
      </c>
    </row>
    <row r="174" spans="1:1" x14ac:dyDescent="0.2">
      <c r="A174" s="218"/>
    </row>
    <row r="175" spans="1:1" x14ac:dyDescent="0.2">
      <c r="A175" s="218" t="s">
        <v>281</v>
      </c>
    </row>
    <row r="176" spans="1:1" x14ac:dyDescent="0.2">
      <c r="A176" s="218"/>
    </row>
    <row r="177" spans="1:1" ht="96" x14ac:dyDescent="0.2">
      <c r="A177" s="218" t="s">
        <v>282</v>
      </c>
    </row>
    <row r="178" spans="1:1" x14ac:dyDescent="0.2">
      <c r="A178" s="218"/>
    </row>
    <row r="179" spans="1:1" x14ac:dyDescent="0.2">
      <c r="A179" s="218" t="s">
        <v>283</v>
      </c>
    </row>
    <row r="180" spans="1:1" x14ac:dyDescent="0.2">
      <c r="A180" s="218"/>
    </row>
    <row r="181" spans="1:1" ht="48" x14ac:dyDescent="0.2">
      <c r="A181" s="218" t="s">
        <v>284</v>
      </c>
    </row>
    <row r="182" spans="1:1" x14ac:dyDescent="0.2">
      <c r="A182" s="218"/>
    </row>
    <row r="183" spans="1:1" ht="112" x14ac:dyDescent="0.2">
      <c r="A183" s="218" t="s">
        <v>285</v>
      </c>
    </row>
    <row r="184" spans="1:1" x14ac:dyDescent="0.2">
      <c r="A184" s="218"/>
    </row>
    <row r="185" spans="1:1" ht="96" x14ac:dyDescent="0.2">
      <c r="A185" s="218" t="s">
        <v>286</v>
      </c>
    </row>
    <row r="186" spans="1:1" x14ac:dyDescent="0.2">
      <c r="A186" s="218"/>
    </row>
    <row r="187" spans="1:1" x14ac:dyDescent="0.2">
      <c r="A187" s="218" t="s">
        <v>287</v>
      </c>
    </row>
    <row r="188" spans="1:1" x14ac:dyDescent="0.2">
      <c r="A188" s="218"/>
    </row>
    <row r="189" spans="1:1" ht="48" x14ac:dyDescent="0.2">
      <c r="A189" s="218" t="s">
        <v>288</v>
      </c>
    </row>
    <row r="190" spans="1:1" x14ac:dyDescent="0.2">
      <c r="A190" s="218"/>
    </row>
    <row r="191" spans="1:1" ht="112" x14ac:dyDescent="0.2">
      <c r="A191" s="218" t="s">
        <v>289</v>
      </c>
    </row>
    <row r="192" spans="1:1" x14ac:dyDescent="0.2">
      <c r="A192" s="218"/>
    </row>
    <row r="193" spans="1:1" ht="48" x14ac:dyDescent="0.2">
      <c r="A193" s="218" t="s">
        <v>290</v>
      </c>
    </row>
    <row r="194" spans="1:1" x14ac:dyDescent="0.2">
      <c r="A194" s="218"/>
    </row>
    <row r="195" spans="1:1" ht="80" x14ac:dyDescent="0.2">
      <c r="A195" s="218" t="s">
        <v>291</v>
      </c>
    </row>
    <row r="196" spans="1:1" x14ac:dyDescent="0.2">
      <c r="A196" s="218"/>
    </row>
    <row r="197" spans="1:1" ht="160" x14ac:dyDescent="0.2">
      <c r="A197" s="218" t="s">
        <v>292</v>
      </c>
    </row>
    <row r="198" spans="1:1" x14ac:dyDescent="0.2">
      <c r="A198" s="218"/>
    </row>
    <row r="199" spans="1:1" ht="80" x14ac:dyDescent="0.2">
      <c r="A199" s="218" t="s">
        <v>293</v>
      </c>
    </row>
    <row r="200" spans="1:1" x14ac:dyDescent="0.2">
      <c r="A200" s="218"/>
    </row>
    <row r="201" spans="1:1" ht="176" x14ac:dyDescent="0.2">
      <c r="A201" s="218" t="s">
        <v>294</v>
      </c>
    </row>
    <row r="202" spans="1:1" x14ac:dyDescent="0.2">
      <c r="A202" s="218"/>
    </row>
    <row r="203" spans="1:1" ht="48" x14ac:dyDescent="0.2">
      <c r="A203" s="218" t="s">
        <v>295</v>
      </c>
    </row>
    <row r="204" spans="1:1" x14ac:dyDescent="0.2">
      <c r="A204" s="218"/>
    </row>
    <row r="205" spans="1:1" x14ac:dyDescent="0.2">
      <c r="A205" s="218" t="s">
        <v>296</v>
      </c>
    </row>
    <row r="206" spans="1:1" x14ac:dyDescent="0.2">
      <c r="A206" s="218"/>
    </row>
    <row r="207" spans="1:1" ht="128" x14ac:dyDescent="0.2">
      <c r="A207" s="218" t="s">
        <v>297</v>
      </c>
    </row>
    <row r="208" spans="1:1" x14ac:dyDescent="0.2">
      <c r="A208" s="218"/>
    </row>
    <row r="209" spans="1:1" x14ac:dyDescent="0.2">
      <c r="A209" s="218" t="s">
        <v>298</v>
      </c>
    </row>
    <row r="210" spans="1:1" x14ac:dyDescent="0.2">
      <c r="A210" s="218"/>
    </row>
    <row r="211" spans="1:1" ht="96" x14ac:dyDescent="0.2">
      <c r="A211" s="218" t="s">
        <v>299</v>
      </c>
    </row>
    <row r="212" spans="1:1" x14ac:dyDescent="0.2">
      <c r="A212" s="218"/>
    </row>
    <row r="213" spans="1:1" x14ac:dyDescent="0.2">
      <c r="A213" s="218" t="s">
        <v>300</v>
      </c>
    </row>
    <row r="214" spans="1:1" x14ac:dyDescent="0.2">
      <c r="A214" s="218"/>
    </row>
    <row r="215" spans="1:1" ht="48" x14ac:dyDescent="0.2">
      <c r="A215" s="218" t="s">
        <v>301</v>
      </c>
    </row>
    <row r="216" spans="1:1" x14ac:dyDescent="0.2">
      <c r="A216" s="218"/>
    </row>
    <row r="217" spans="1:1" ht="96" x14ac:dyDescent="0.2">
      <c r="A217" s="218" t="s">
        <v>302</v>
      </c>
    </row>
    <row r="218" spans="1:1" x14ac:dyDescent="0.2">
      <c r="A218" s="218"/>
    </row>
    <row r="219" spans="1:1" ht="48" x14ac:dyDescent="0.2">
      <c r="A219" s="218" t="s">
        <v>303</v>
      </c>
    </row>
    <row r="220" spans="1:1" x14ac:dyDescent="0.2">
      <c r="A220" s="218"/>
    </row>
    <row r="221" spans="1:1" ht="48" x14ac:dyDescent="0.2">
      <c r="A221" s="218" t="s">
        <v>304</v>
      </c>
    </row>
    <row r="222" spans="1:1" x14ac:dyDescent="0.2">
      <c r="A222" s="218"/>
    </row>
    <row r="223" spans="1:1" x14ac:dyDescent="0.2">
      <c r="A223" s="218" t="s">
        <v>305</v>
      </c>
    </row>
    <row r="224" spans="1:1" x14ac:dyDescent="0.2">
      <c r="A224" s="218"/>
    </row>
    <row r="225" spans="1:1" ht="128" x14ac:dyDescent="0.2">
      <c r="A225" s="218" t="s">
        <v>306</v>
      </c>
    </row>
    <row r="226" spans="1:1" x14ac:dyDescent="0.2">
      <c r="A226" s="218"/>
    </row>
    <row r="227" spans="1:1" x14ac:dyDescent="0.2">
      <c r="A227" s="218" t="s">
        <v>307</v>
      </c>
    </row>
    <row r="228" spans="1:1" x14ac:dyDescent="0.2">
      <c r="A228" s="218"/>
    </row>
    <row r="229" spans="1:1" ht="128" x14ac:dyDescent="0.2">
      <c r="A229" s="218" t="s">
        <v>308</v>
      </c>
    </row>
    <row r="230" spans="1:1" x14ac:dyDescent="0.2">
      <c r="A230" s="218"/>
    </row>
    <row r="231" spans="1:1" x14ac:dyDescent="0.2">
      <c r="A231" s="218" t="s">
        <v>309</v>
      </c>
    </row>
    <row r="232" spans="1:1" x14ac:dyDescent="0.2">
      <c r="A232" s="218"/>
    </row>
    <row r="233" spans="1:1" ht="64" x14ac:dyDescent="0.2">
      <c r="A233" s="218" t="s">
        <v>310</v>
      </c>
    </row>
    <row r="234" spans="1:1" x14ac:dyDescent="0.2">
      <c r="A234" s="218"/>
    </row>
    <row r="235" spans="1:1" x14ac:dyDescent="0.2">
      <c r="A235" s="218" t="s">
        <v>311</v>
      </c>
    </row>
  </sheetData>
  <sheetProtection password="E89A" sheet="1" objects="1" scenarios="1"/>
  <phoneticPr fontId="9" type="noConversion"/>
  <hyperlinks>
    <hyperlink ref="A21" r:id="rId1"/>
  </hyperlinks>
  <pageMargins left="0.7" right="0.7" top="0.75" bottom="0.75" header="0.3" footer="0.3"/>
  <pageSetup orientation="portrait" horizontalDpi="0" verticalDpi="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T9"/>
  <sheetViews>
    <sheetView showGridLines="0" showRowColHeaders="0" zoomScale="125" zoomScaleNormal="125" zoomScalePageLayoutView="125" workbookViewId="0">
      <selection activeCell="C9" sqref="C9"/>
    </sheetView>
  </sheetViews>
  <sheetFormatPr baseColWidth="10" defaultRowHeight="16" x14ac:dyDescent="0.2"/>
  <cols>
    <col min="1" max="2" width="1" style="1" customWidth="1"/>
    <col min="3" max="3" width="39.6640625" style="1" customWidth="1"/>
    <col min="4" max="20" width="4.83203125" style="1" customWidth="1"/>
    <col min="21" max="22" width="1" style="1" customWidth="1"/>
    <col min="23" max="23" width="36" style="1" customWidth="1"/>
    <col min="24" max="25" width="10.83203125" style="1"/>
    <col min="26" max="34" width="0" style="1" hidden="1" customWidth="1"/>
    <col min="35" max="16384" width="10.83203125" style="1"/>
  </cols>
  <sheetData>
    <row r="1" spans="3:20" s="235" customFormat="1" ht="46" customHeight="1" x14ac:dyDescent="0.3">
      <c r="C1" s="236" t="s">
        <v>315</v>
      </c>
      <c r="D1" s="237"/>
      <c r="E1" s="237"/>
      <c r="F1" s="237"/>
      <c r="G1" s="237"/>
      <c r="H1" s="237"/>
      <c r="I1" s="237"/>
      <c r="J1" s="237"/>
      <c r="K1" s="237"/>
      <c r="L1" s="237"/>
      <c r="M1" s="237"/>
      <c r="N1" s="237"/>
      <c r="O1" s="237"/>
      <c r="P1" s="237"/>
      <c r="Q1" s="237"/>
      <c r="R1" s="237"/>
      <c r="S1" s="237"/>
      <c r="T1" s="237"/>
    </row>
    <row r="3" spans="3:20" x14ac:dyDescent="0.2">
      <c r="C3" s="209" t="s">
        <v>316</v>
      </c>
      <c r="D3" s="208"/>
      <c r="E3" s="208"/>
      <c r="F3" s="208"/>
      <c r="G3" s="208"/>
      <c r="H3" s="208"/>
      <c r="I3" s="208"/>
      <c r="J3" s="208"/>
      <c r="K3" s="208"/>
      <c r="L3" s="208"/>
      <c r="M3" s="208"/>
      <c r="N3" s="208"/>
      <c r="O3" s="208"/>
      <c r="P3" s="208"/>
      <c r="Q3" s="208"/>
      <c r="R3" s="208"/>
      <c r="S3" s="208"/>
      <c r="T3" s="208"/>
    </row>
    <row r="5" spans="3:20" x14ac:dyDescent="0.2">
      <c r="C5" s="1" t="s">
        <v>386</v>
      </c>
    </row>
    <row r="6" spans="3:20" x14ac:dyDescent="0.2">
      <c r="C6" s="1" t="s">
        <v>387</v>
      </c>
    </row>
    <row r="7" spans="3:20" x14ac:dyDescent="0.2">
      <c r="C7" s="1" t="s">
        <v>388</v>
      </c>
    </row>
    <row r="8" spans="3:20" x14ac:dyDescent="0.2">
      <c r="C8" s="1" t="s">
        <v>389</v>
      </c>
    </row>
    <row r="9" spans="3:20" x14ac:dyDescent="0.2">
      <c r="C9" s="1" t="s">
        <v>384</v>
      </c>
    </row>
  </sheetData>
  <pageMargins left="0.25" right="0.25" top="0.75" bottom="0.75" header="0.3" footer="0.3"/>
  <pageSetup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DataGoesHere</vt:lpstr>
      <vt:lpstr>Output</vt:lpstr>
      <vt:lpstr>Statistics</vt:lpstr>
      <vt:lpstr>IntermediateCalcs</vt:lpstr>
      <vt:lpstr>Intermediate t and z tests</vt:lpstr>
      <vt:lpstr>License</vt:lpstr>
      <vt:lpstr>Version History</vt:lpstr>
    </vt:vector>
  </TitlesOfParts>
  <Manager/>
  <Company>Knapp Consulting</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Research Statistics vb.01</dc:title>
  <dc:subject/>
  <dc:creator>Knapp Consulting</dc:creator>
  <cp:keywords/>
  <dc:description/>
  <cp:lastModifiedBy>Karl Knapp</cp:lastModifiedBy>
  <dcterms:created xsi:type="dcterms:W3CDTF">2015-12-24T11:18:33Z</dcterms:created>
  <dcterms:modified xsi:type="dcterms:W3CDTF">2017-03-16T21:24:12Z</dcterms:modified>
  <cp:category/>
</cp:coreProperties>
</file>